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23.xml" ContentType="application/vnd.ms-excel.slicerCache+xml"/>
  <Override PartName="/xl/slicerCaches/slicerCache24.xml" ContentType="application/vnd.ms-excel.slicerCache+xml"/>
  <Override PartName="/xl/slicerCaches/slicerCache25.xml" ContentType="application/vnd.ms-excel.slicerCache+xml"/>
  <Override PartName="/xl/slicerCaches/slicerCache26.xml" ContentType="application/vnd.ms-excel.slicerCache+xml"/>
  <Override PartName="/xl/slicerCaches/slicerCache27.xml" ContentType="application/vnd.ms-excel.slicerCache+xml"/>
  <Override PartName="/xl/slicerCaches/slicerCache28.xml" ContentType="application/vnd.ms-excel.slicerCache+xml"/>
  <Override PartName="/xl/slicerCaches/slicerCache29.xml" ContentType="application/vnd.ms-excel.slicerCache+xml"/>
  <Override PartName="/xl/slicerCaches/slicerCache30.xml" ContentType="application/vnd.ms-excel.slicerCache+xml"/>
  <Override PartName="/xl/slicerCaches/slicerCache31.xml" ContentType="application/vnd.ms-excel.slicerCache+xml"/>
  <Override PartName="/xl/slicerCaches/slicerCache32.xml" ContentType="application/vnd.ms-excel.slicerCache+xml"/>
  <Override PartName="/xl/slicerCaches/slicerCache33.xml" ContentType="application/vnd.ms-excel.slicerCache+xml"/>
  <Override PartName="/xl/slicerCaches/slicerCache34.xml" ContentType="application/vnd.ms-excel.slicerCache+xml"/>
  <Override PartName="/xl/slicerCaches/slicerCache35.xml" ContentType="application/vnd.ms-excel.slicerCache+xml"/>
  <Override PartName="/xl/slicerCaches/slicerCache36.xml" ContentType="application/vnd.ms-excel.slicerCache+xml"/>
  <Override PartName="/xl/slicerCaches/slicerCache37.xml" ContentType="application/vnd.ms-excel.slicerCache+xml"/>
  <Override PartName="/xl/slicerCaches/slicerCache38.xml" ContentType="application/vnd.ms-excel.slicerCache+xml"/>
  <Override PartName="/xl/slicerCaches/slicerCache39.xml" ContentType="application/vnd.ms-excel.slicerCache+xml"/>
  <Override PartName="/xl/slicerCaches/slicerCache40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slicers/slicer2.xml" ContentType="application/vnd.ms-excel.slicer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slicers/slicer3.xml" ContentType="application/vnd.ms-excel.slicer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slicers/slicer4.xml" ContentType="application/vnd.ms-excel.slicer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slicers/slicer5.xml" ContentType="application/vnd.ms-excel.slicer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slicers/slicer6.xml" ContentType="application/vnd.ms-excel.slicer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slicers/slicer7.xml" ContentType="application/vnd.ms-excel.slicer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slicers/slicer8.xml" ContentType="application/vnd.ms-excel.slicer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slicers/slicer9.xml" ContentType="application/vnd.ms-excel.slicer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slicers/slicer10.xml" ContentType="application/vnd.ms-excel.slicer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slicers/slicer11.xml" ContentType="application/vnd.ms-excel.slicer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slicers/slicer12.xml" ContentType="application/vnd.ms-excel.slicer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slicers/slicer13.xml" ContentType="application/vnd.ms-excel.slicer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slicers/slicer14.xml" ContentType="application/vnd.ms-excel.slicer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slicers/slicer15.xml" ContentType="application/vnd.ms-excel.slicer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slicers/slicer16.xml" ContentType="application/vnd.ms-excel.slicer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slicers/slicer17.xml" ContentType="application/vnd.ms-excel.slicer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slicers/slicer18.xml" ContentType="application/vnd.ms-excel.slicer+xml"/>
  <Override PartName="/xl/drawings/drawing20.xml" ContentType="application/vnd.openxmlformats-officedocument.drawing+xml"/>
  <Override PartName="/xl/tables/table22.xml" ContentType="application/vnd.openxmlformats-officedocument.spreadsheetml.table+xml"/>
  <Override PartName="/xl/slicers/slicer19.xml" ContentType="application/vnd.ms-excel.slicer+xml"/>
  <Override PartName="/xl/drawings/drawing21.xml" ContentType="application/vnd.openxmlformats-officedocument.drawing+xml"/>
  <Override PartName="/xl/tables/table23.xml" ContentType="application/vnd.openxmlformats-officedocument.spreadsheetml.table+xml"/>
  <Override PartName="/xl/slicers/slicer20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\\10.121.21.252\financeiro\Angelita\2026\FLUXO DIARIO\"/>
    </mc:Choice>
  </mc:AlternateContent>
  <xr:revisionPtr revIDLastSave="0" documentId="13_ncr:1_{A66C4227-26FF-479C-ABE6-AA163BCF7D02}" xr6:coauthVersionLast="47" xr6:coauthVersionMax="47" xr10:uidLastSave="{00000000-0000-0000-0000-000000000000}"/>
  <bookViews>
    <workbookView xWindow="-28920" yWindow="-2145" windowWidth="29040" windowHeight="15840" tabRatio="974" firstSheet="15" activeTab="21" xr2:uid="{00000000-000D-0000-FFFF-FFFF00000000}"/>
  </bookViews>
  <sheets>
    <sheet name="Instruções" sheetId="4" state="hidden" r:id="rId1"/>
    <sheet name="Origem de Dados " sheetId="6" state="hidden" r:id="rId2"/>
    <sheet name="Cartão de Crédito" sheetId="20" r:id="rId3"/>
    <sheet name="Jun_2025 SICOOB" sheetId="15" state="hidden" r:id="rId4"/>
    <sheet name="Jun_2025 BRADESCO" sheetId="11" state="hidden" r:id="rId5"/>
    <sheet name="JAN_2026 CONFIANÇA" sheetId="26" r:id="rId6"/>
    <sheet name="JAN_2026 MAXICREDITO" sheetId="29" r:id="rId7"/>
    <sheet name="JAN_2026 BRADESCO " sheetId="43" r:id="rId8"/>
    <sheet name="FEV_2026 CONFIANÇA " sheetId="44" r:id="rId9"/>
    <sheet name="FEV_2026 MAXICREDITO" sheetId="42" r:id="rId10"/>
    <sheet name="FEV_2026 BRADESCO" sheetId="39" r:id="rId11"/>
    <sheet name="MAR_2026 CONFIANÇA" sheetId="41" r:id="rId12"/>
    <sheet name="MAR_2026 MAXICREDITO" sheetId="40" r:id="rId13"/>
    <sheet name="MAR_2026 BRADESCO" sheetId="45" r:id="rId14"/>
    <sheet name="ABR_2026 CONFIANÇA " sheetId="46" r:id="rId15"/>
    <sheet name="ABR_2026 MAXCREDITO" sheetId="49" r:id="rId16"/>
    <sheet name="ABR_2026 BRADESCO" sheetId="51" r:id="rId17"/>
    <sheet name="MAI_2026 CONFIANÇA  " sheetId="56" r:id="rId18"/>
    <sheet name="MAI_2026 MAXCREDITO  " sheetId="55" r:id="rId19"/>
    <sheet name="MAI_2026 BRADESCO " sheetId="57" r:id="rId20"/>
    <sheet name="JUN_2026 CONFIANÇA " sheetId="53" r:id="rId21"/>
    <sheet name="JUN_2026 MAXCREDITO " sheetId="54" r:id="rId22"/>
  </sheets>
  <definedNames>
    <definedName name="_xlnm._FilterDatabase" localSheetId="16" hidden="1">'ABR_2026 BRADESCO'!$B$10:$C$10</definedName>
    <definedName name="_xlnm._FilterDatabase" localSheetId="14" hidden="1">'ABR_2026 CONFIANÇA '!$B$10:$C$10</definedName>
    <definedName name="_xlnm._FilterDatabase" localSheetId="15" hidden="1">'ABR_2026 MAXCREDITO'!$B$10:$C$10</definedName>
    <definedName name="_xlnm._FilterDatabase" localSheetId="20" hidden="1">'JUN_2026 CONFIANÇA '!$B$10:$C$10</definedName>
    <definedName name="_xlnm._FilterDatabase" localSheetId="21" hidden="1">'JUN_2026 MAXCREDITO '!$B$10:$C$14</definedName>
    <definedName name="_xlnm._FilterDatabase" localSheetId="19" hidden="1">'MAI_2026 BRADESCO '!$B$10:$C$10</definedName>
    <definedName name="_xlnm._FilterDatabase" localSheetId="17" hidden="1">'MAI_2026 CONFIANÇA  '!$B$10:$C$10</definedName>
    <definedName name="_xlnm._FilterDatabase" localSheetId="18" hidden="1">'MAI_2026 MAXCREDITO  '!$B$10:$C$14</definedName>
    <definedName name="_xlcn.WorksheetConnection_FluxodeCaixaFlashCL.xlsxFluxoCaixa1" hidden="1">FluxoCaixa</definedName>
    <definedName name="SegmentaçãodeDados_Entrada___Saída1">#N/A</definedName>
    <definedName name="SegmentaçãodeDados_Entrada___Saída1211111">#N/A</definedName>
    <definedName name="SegmentaçãodeDados_Entrada___Saída12111111">#N/A</definedName>
    <definedName name="SegmentaçãodeDados_Entrada___Saída12111112">#N/A</definedName>
    <definedName name="SegmentaçãodeDados_Entrada___Saída2">#N/A</definedName>
    <definedName name="SegmentaçãodeDados_Entrada___Saída21">#N/A</definedName>
    <definedName name="SegmentaçãodeDados_Entrada___Saída311">#N/A</definedName>
    <definedName name="SegmentaçãodeDados_Entrada___Saída3111">#N/A</definedName>
    <definedName name="SegmentaçãodeDados_Entrada___Saída31111">#N/A</definedName>
    <definedName name="SegmentaçãodeDados_Entrada___Saída311111">#N/A</definedName>
    <definedName name="SegmentaçãodeDados_Entrada___Saída31112">#N/A</definedName>
    <definedName name="SegmentaçãodeDados_Entrada___Saída311121">#N/A</definedName>
    <definedName name="SegmentaçãodeDados_Entrada___Saída3111211">#N/A</definedName>
    <definedName name="SegmentaçãodeDados_Entrada___Saída311122">#N/A</definedName>
    <definedName name="SegmentaçãodeDados_Entrada___Saída3111221">#N/A</definedName>
    <definedName name="SegmentaçãodeDados_Entrada___Saída3112">#N/A</definedName>
    <definedName name="SegmentaçãodeDados_Entrada___Saída31121">#N/A</definedName>
    <definedName name="SegmentaçãodeDados_Entrada___Saída311211">#N/A</definedName>
    <definedName name="SegmentaçãodeDados_Entrada___Saída3112111">#N/A</definedName>
    <definedName name="SegmentaçãodeDados_Entrada___Saída311212">#N/A</definedName>
    <definedName name="SegmentaçãodeDados_Mês11">#N/A</definedName>
    <definedName name="SegmentaçãodeDados_Mês11211111">#N/A</definedName>
    <definedName name="SegmentaçãodeDados_Mês112111111">#N/A</definedName>
    <definedName name="SegmentaçãodeDados_Mês112111112">#N/A</definedName>
    <definedName name="SegmentaçãodeDados_Mês12">#N/A</definedName>
    <definedName name="SegmentaçãodeDados_Mês121">#N/A</definedName>
    <definedName name="SegmentaçãodeDados_Mês1311">#N/A</definedName>
    <definedName name="SegmentaçãodeDados_Mês13111">#N/A</definedName>
    <definedName name="SegmentaçãodeDados_Mês131111">#N/A</definedName>
    <definedName name="SegmentaçãodeDados_Mês1311111">#N/A</definedName>
    <definedName name="SegmentaçãodeDados_Mês131112">#N/A</definedName>
    <definedName name="SegmentaçãodeDados_Mês1311121">#N/A</definedName>
    <definedName name="SegmentaçãodeDados_Mês13111211">#N/A</definedName>
    <definedName name="SegmentaçãodeDados_Mês1311122">#N/A</definedName>
    <definedName name="SegmentaçãodeDados_Mês13111221">#N/A</definedName>
    <definedName name="SegmentaçãodeDados_Mês13112">#N/A</definedName>
    <definedName name="SegmentaçãodeDados_Mês131121">#N/A</definedName>
    <definedName name="SegmentaçãodeDados_Mês1311211">#N/A</definedName>
    <definedName name="SegmentaçãodeDados_Mês13112111">#N/A</definedName>
    <definedName name="SegmentaçãodeDados_Mês1311212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  <x14:slicerCache r:id="rId47"/>
        <x14:slicerCache r:id="rId48"/>
        <x14:slicerCache r:id="rId49"/>
        <x14:slicerCache r:id="rId50"/>
        <x14:slicerCache r:id="rId51"/>
        <x14:slicerCache r:id="rId52"/>
        <x14:slicerCache r:id="rId53"/>
        <x14:slicerCache r:id="rId54"/>
        <x14:slicerCache r:id="rId55"/>
        <x14:slicerCache r:id="rId56"/>
        <x14:slicerCache r:id="rId57"/>
        <x14:slicerCache r:id="rId58"/>
        <x14:slicerCache r:id="rId59"/>
        <x14:slicerCache r:id="rId60"/>
        <x14:slicerCache r:id="rId61"/>
        <x14:slicerCache r:id="rId62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luxoCaixa-7fdf1248-55e7-44cf-993b-cea6e4d8f56c" name="FluxoCaixa" connection="WorksheetConnection_Fluxo de Caixa Flash-CL.xlsx!FluxoCaixa"/>
        </x15:modelTables>
      </x15:dataModel>
    </ext>
  </extLst>
</workbook>
</file>

<file path=xl/calcChain.xml><?xml version="1.0" encoding="utf-8"?>
<calcChain xmlns="http://schemas.openxmlformats.org/spreadsheetml/2006/main">
  <c r="L1582" i="57" l="1"/>
  <c r="L1581" i="57"/>
  <c r="L1580" i="57"/>
  <c r="L1579" i="57"/>
  <c r="L1578" i="57"/>
  <c r="L1577" i="57"/>
  <c r="L1576" i="57"/>
  <c r="L1575" i="57"/>
  <c r="L1574" i="57"/>
  <c r="L1573" i="57"/>
  <c r="L1572" i="57"/>
  <c r="L1571" i="57"/>
  <c r="L1570" i="57"/>
  <c r="L1569" i="57"/>
  <c r="L1568" i="57"/>
  <c r="L1567" i="57"/>
  <c r="L1566" i="57"/>
  <c r="L1565" i="57"/>
  <c r="L1564" i="57"/>
  <c r="L1563" i="57"/>
  <c r="L1562" i="57"/>
  <c r="L1561" i="57"/>
  <c r="L1560" i="57"/>
  <c r="L1559" i="57"/>
  <c r="L1558" i="57"/>
  <c r="L1557" i="57"/>
  <c r="L1556" i="57"/>
  <c r="L1555" i="57"/>
  <c r="L1554" i="57"/>
  <c r="L1553" i="57"/>
  <c r="L1552" i="57"/>
  <c r="L1551" i="57"/>
  <c r="L1550" i="57"/>
  <c r="L1549" i="57"/>
  <c r="L1548" i="57"/>
  <c r="L1547" i="57"/>
  <c r="L1546" i="57"/>
  <c r="L1545" i="57"/>
  <c r="L1544" i="57"/>
  <c r="L1543" i="57"/>
  <c r="L1542" i="57"/>
  <c r="L1541" i="57"/>
  <c r="L1540" i="57"/>
  <c r="L1539" i="57"/>
  <c r="L1538" i="57"/>
  <c r="L1537" i="57"/>
  <c r="L1536" i="57"/>
  <c r="L1535" i="57"/>
  <c r="L1534" i="57"/>
  <c r="L1533" i="57"/>
  <c r="L1532" i="57"/>
  <c r="L1531" i="57"/>
  <c r="L1530" i="57"/>
  <c r="L1529" i="57"/>
  <c r="L1528" i="57"/>
  <c r="L1527" i="57"/>
  <c r="L1526" i="57"/>
  <c r="L1525" i="57"/>
  <c r="L1524" i="57"/>
  <c r="L1523" i="57"/>
  <c r="L1522" i="57"/>
  <c r="L1521" i="57"/>
  <c r="L1520" i="57"/>
  <c r="L1519" i="57"/>
  <c r="L1518" i="57"/>
  <c r="L1517" i="57"/>
  <c r="L1516" i="57"/>
  <c r="L1515" i="57"/>
  <c r="L1514" i="57"/>
  <c r="L1513" i="57"/>
  <c r="L1512" i="57"/>
  <c r="L1511" i="57"/>
  <c r="L1510" i="57"/>
  <c r="L1509" i="57"/>
  <c r="L1508" i="57"/>
  <c r="L1507" i="57"/>
  <c r="L1506" i="57"/>
  <c r="L1505" i="57"/>
  <c r="L1504" i="57"/>
  <c r="L1503" i="57"/>
  <c r="L1502" i="57"/>
  <c r="L1501" i="57"/>
  <c r="L1500" i="57"/>
  <c r="L1499" i="57"/>
  <c r="L1498" i="57"/>
  <c r="L1497" i="57"/>
  <c r="L1496" i="57"/>
  <c r="L1495" i="57"/>
  <c r="L1494" i="57"/>
  <c r="L1493" i="57"/>
  <c r="L1492" i="57"/>
  <c r="L1491" i="57"/>
  <c r="L1490" i="57"/>
  <c r="L1489" i="57"/>
  <c r="L1488" i="57"/>
  <c r="L1487" i="57"/>
  <c r="L1486" i="57"/>
  <c r="L1485" i="57"/>
  <c r="L1484" i="57"/>
  <c r="L1483" i="57"/>
  <c r="L1482" i="57"/>
  <c r="L1481" i="57"/>
  <c r="L1480" i="57"/>
  <c r="L1479" i="57"/>
  <c r="L1478" i="57"/>
  <c r="L1477" i="57"/>
  <c r="L1476" i="57"/>
  <c r="L1475" i="57"/>
  <c r="L1474" i="57"/>
  <c r="L1473" i="57"/>
  <c r="L1472" i="57"/>
  <c r="L1471" i="57"/>
  <c r="L1470" i="57"/>
  <c r="L1469" i="57"/>
  <c r="L1468" i="57"/>
  <c r="L1467" i="57"/>
  <c r="L1466" i="57"/>
  <c r="L1465" i="57"/>
  <c r="L1464" i="57"/>
  <c r="L1463" i="57"/>
  <c r="L1462" i="57"/>
  <c r="L1461" i="57"/>
  <c r="L1460" i="57"/>
  <c r="L1459" i="57"/>
  <c r="L1458" i="57"/>
  <c r="L1457" i="57"/>
  <c r="L1456" i="57"/>
  <c r="L1455" i="57"/>
  <c r="L1454" i="57"/>
  <c r="L1453" i="57"/>
  <c r="L1452" i="57"/>
  <c r="L1451" i="57"/>
  <c r="L1450" i="57"/>
  <c r="L1449" i="57"/>
  <c r="L1448" i="57"/>
  <c r="L1447" i="57"/>
  <c r="L1446" i="57"/>
  <c r="L1445" i="57"/>
  <c r="L1444" i="57"/>
  <c r="L1443" i="57"/>
  <c r="L1442" i="57"/>
  <c r="L1441" i="57"/>
  <c r="L1440" i="57"/>
  <c r="L1439" i="57"/>
  <c r="L1438" i="57"/>
  <c r="L1437" i="57"/>
  <c r="L1436" i="57"/>
  <c r="L1435" i="57"/>
  <c r="L1434" i="57"/>
  <c r="L1433" i="57"/>
  <c r="L1432" i="57"/>
  <c r="L1431" i="57"/>
  <c r="L1430" i="57"/>
  <c r="L1429" i="57"/>
  <c r="L1428" i="57"/>
  <c r="L1427" i="57"/>
  <c r="L1426" i="57"/>
  <c r="L1425" i="57"/>
  <c r="L1424" i="57"/>
  <c r="L1423" i="57"/>
  <c r="L1422" i="57"/>
  <c r="L1421" i="57"/>
  <c r="L1420" i="57"/>
  <c r="L1419" i="57"/>
  <c r="L1418" i="57"/>
  <c r="L1417" i="57"/>
  <c r="L1416" i="57"/>
  <c r="L1415" i="57"/>
  <c r="L1414" i="57"/>
  <c r="L1413" i="57"/>
  <c r="L1412" i="57"/>
  <c r="L1411" i="57"/>
  <c r="L1410" i="57"/>
  <c r="L1409" i="57"/>
  <c r="L1408" i="57"/>
  <c r="L1407" i="57"/>
  <c r="L1406" i="57"/>
  <c r="L1405" i="57"/>
  <c r="L1404" i="57"/>
  <c r="L1403" i="57"/>
  <c r="L1402" i="57"/>
  <c r="L1401" i="57"/>
  <c r="L1400" i="57"/>
  <c r="L1399" i="57"/>
  <c r="L1398" i="57"/>
  <c r="L1397" i="57"/>
  <c r="L1396" i="57"/>
  <c r="L1395" i="57"/>
  <c r="L1394" i="57"/>
  <c r="L1393" i="57"/>
  <c r="L1392" i="57"/>
  <c r="L1391" i="57"/>
  <c r="L1390" i="57"/>
  <c r="L1389" i="57"/>
  <c r="L1388" i="57"/>
  <c r="L1387" i="57"/>
  <c r="L1386" i="57"/>
  <c r="L1385" i="57"/>
  <c r="L1384" i="57"/>
  <c r="L1383" i="57"/>
  <c r="L1382" i="57"/>
  <c r="L1381" i="57"/>
  <c r="L1380" i="57"/>
  <c r="L1379" i="57"/>
  <c r="L1378" i="57"/>
  <c r="L1377" i="57"/>
  <c r="L1376" i="57"/>
  <c r="L1375" i="57"/>
  <c r="L1374" i="57"/>
  <c r="L1373" i="57"/>
  <c r="L1372" i="57"/>
  <c r="L1371" i="57"/>
  <c r="L1370" i="57"/>
  <c r="L1369" i="57"/>
  <c r="L1368" i="57"/>
  <c r="L1367" i="57"/>
  <c r="L1366" i="57"/>
  <c r="L1365" i="57"/>
  <c r="L1364" i="57"/>
  <c r="L1363" i="57"/>
  <c r="L1362" i="57"/>
  <c r="L1361" i="57"/>
  <c r="L1360" i="57"/>
  <c r="L1359" i="57"/>
  <c r="L1358" i="57"/>
  <c r="L1357" i="57"/>
  <c r="L1356" i="57"/>
  <c r="L1355" i="57"/>
  <c r="L1354" i="57"/>
  <c r="L1353" i="57"/>
  <c r="L1352" i="57"/>
  <c r="L1351" i="57"/>
  <c r="L1350" i="57"/>
  <c r="L1349" i="57"/>
  <c r="L1348" i="57"/>
  <c r="L1347" i="57"/>
  <c r="L1346" i="57"/>
  <c r="L1345" i="57"/>
  <c r="L1344" i="57"/>
  <c r="L1343" i="57"/>
  <c r="L1342" i="57"/>
  <c r="L1341" i="57"/>
  <c r="L1340" i="57"/>
  <c r="L1339" i="57"/>
  <c r="L1338" i="57"/>
  <c r="L1337" i="57"/>
  <c r="L1336" i="57"/>
  <c r="L1335" i="57"/>
  <c r="L1334" i="57"/>
  <c r="L1333" i="57"/>
  <c r="L1332" i="57"/>
  <c r="L1331" i="57"/>
  <c r="L1330" i="57"/>
  <c r="L1329" i="57"/>
  <c r="L1328" i="57"/>
  <c r="L1327" i="57"/>
  <c r="L1326" i="57"/>
  <c r="L1325" i="57"/>
  <c r="L1324" i="57"/>
  <c r="L1323" i="57"/>
  <c r="L1322" i="57"/>
  <c r="L1321" i="57"/>
  <c r="L1320" i="57"/>
  <c r="L1319" i="57"/>
  <c r="L1318" i="57"/>
  <c r="L1317" i="57"/>
  <c r="L1316" i="57"/>
  <c r="L1315" i="57"/>
  <c r="L1314" i="57"/>
  <c r="L1313" i="57"/>
  <c r="L1312" i="57"/>
  <c r="L1311" i="57"/>
  <c r="L1310" i="57"/>
  <c r="L1309" i="57"/>
  <c r="L1308" i="57"/>
  <c r="L1307" i="57"/>
  <c r="L1306" i="57"/>
  <c r="L1305" i="57"/>
  <c r="L1304" i="57"/>
  <c r="L1303" i="57"/>
  <c r="L1302" i="57"/>
  <c r="L1301" i="57"/>
  <c r="L1300" i="57"/>
  <c r="L1299" i="57"/>
  <c r="L1298" i="57"/>
  <c r="L1297" i="57"/>
  <c r="L1296" i="57"/>
  <c r="L1295" i="57"/>
  <c r="L1294" i="57"/>
  <c r="L1293" i="57"/>
  <c r="L1292" i="57"/>
  <c r="L1291" i="57"/>
  <c r="L1290" i="57"/>
  <c r="L1289" i="57"/>
  <c r="L1288" i="57"/>
  <c r="L1287" i="57"/>
  <c r="L1286" i="57"/>
  <c r="L1285" i="57"/>
  <c r="L1284" i="57"/>
  <c r="L1283" i="57"/>
  <c r="L1282" i="57"/>
  <c r="L1281" i="57"/>
  <c r="L1280" i="57"/>
  <c r="L1279" i="57"/>
  <c r="L1278" i="57"/>
  <c r="L1277" i="57"/>
  <c r="L1276" i="57"/>
  <c r="L1275" i="57"/>
  <c r="L1274" i="57"/>
  <c r="L1273" i="57"/>
  <c r="L1272" i="57"/>
  <c r="L1271" i="57"/>
  <c r="L1270" i="57"/>
  <c r="L1269" i="57"/>
  <c r="L1268" i="57"/>
  <c r="L1267" i="57"/>
  <c r="L1266" i="57"/>
  <c r="L1265" i="57"/>
  <c r="L1264" i="57"/>
  <c r="L1263" i="57"/>
  <c r="L1262" i="57"/>
  <c r="L1261" i="57"/>
  <c r="L1260" i="57"/>
  <c r="L1259" i="57"/>
  <c r="L1258" i="57"/>
  <c r="L1257" i="57"/>
  <c r="L1256" i="57"/>
  <c r="L1255" i="57"/>
  <c r="L1254" i="57"/>
  <c r="L1253" i="57"/>
  <c r="L1252" i="57"/>
  <c r="L1251" i="57"/>
  <c r="L1250" i="57"/>
  <c r="L1249" i="57"/>
  <c r="L1248" i="57"/>
  <c r="L1247" i="57"/>
  <c r="L1246" i="57"/>
  <c r="L1245" i="57"/>
  <c r="L1244" i="57"/>
  <c r="L1243" i="57"/>
  <c r="L1242" i="57"/>
  <c r="L1241" i="57"/>
  <c r="L1240" i="57"/>
  <c r="L1239" i="57"/>
  <c r="L1238" i="57"/>
  <c r="L1237" i="57"/>
  <c r="L1236" i="57"/>
  <c r="L1235" i="57"/>
  <c r="L1234" i="57"/>
  <c r="L1233" i="57"/>
  <c r="L1232" i="57"/>
  <c r="L1231" i="57"/>
  <c r="L1230" i="57"/>
  <c r="L1229" i="57"/>
  <c r="L1228" i="57"/>
  <c r="L1227" i="57"/>
  <c r="L1226" i="57"/>
  <c r="L1225" i="57"/>
  <c r="L1224" i="57"/>
  <c r="L1223" i="57"/>
  <c r="L1222" i="57"/>
  <c r="L1221" i="57"/>
  <c r="L1220" i="57"/>
  <c r="L1219" i="57"/>
  <c r="L1218" i="57"/>
  <c r="L1217" i="57"/>
  <c r="L1216" i="57"/>
  <c r="L1215" i="57"/>
  <c r="L1214" i="57"/>
  <c r="L1213" i="57"/>
  <c r="L1212" i="57"/>
  <c r="L1211" i="57"/>
  <c r="L1210" i="57"/>
  <c r="L1209" i="57"/>
  <c r="L1208" i="57"/>
  <c r="L1207" i="57"/>
  <c r="L1206" i="57"/>
  <c r="L1205" i="57"/>
  <c r="L1204" i="57"/>
  <c r="L1203" i="57"/>
  <c r="L1202" i="57"/>
  <c r="L1201" i="57"/>
  <c r="L1200" i="57"/>
  <c r="L1199" i="57"/>
  <c r="L1198" i="57"/>
  <c r="L1197" i="57"/>
  <c r="L1196" i="57"/>
  <c r="L1195" i="57"/>
  <c r="L1194" i="57"/>
  <c r="L1193" i="57"/>
  <c r="L1192" i="57"/>
  <c r="L1191" i="57"/>
  <c r="L1190" i="57"/>
  <c r="L1189" i="57"/>
  <c r="L1188" i="57"/>
  <c r="L1187" i="57"/>
  <c r="L1186" i="57"/>
  <c r="L1185" i="57"/>
  <c r="L1184" i="57"/>
  <c r="L1183" i="57"/>
  <c r="L1182" i="57"/>
  <c r="L1181" i="57"/>
  <c r="L1180" i="57"/>
  <c r="L1179" i="57"/>
  <c r="L1178" i="57"/>
  <c r="L1177" i="57"/>
  <c r="L1176" i="57"/>
  <c r="L1175" i="57"/>
  <c r="L1174" i="57"/>
  <c r="L1173" i="57"/>
  <c r="L1172" i="57"/>
  <c r="L1171" i="57"/>
  <c r="L1170" i="57"/>
  <c r="L1169" i="57"/>
  <c r="L1168" i="57"/>
  <c r="L1167" i="57"/>
  <c r="L1166" i="57"/>
  <c r="L1165" i="57"/>
  <c r="L1164" i="57"/>
  <c r="L1163" i="57"/>
  <c r="L1162" i="57"/>
  <c r="L1161" i="57"/>
  <c r="L1160" i="57"/>
  <c r="L1159" i="57"/>
  <c r="L1158" i="57"/>
  <c r="L1157" i="57"/>
  <c r="L1156" i="57"/>
  <c r="L1155" i="57"/>
  <c r="L1154" i="57"/>
  <c r="L1153" i="57"/>
  <c r="L1152" i="57"/>
  <c r="L1151" i="57"/>
  <c r="L1150" i="57"/>
  <c r="L1149" i="57"/>
  <c r="L1148" i="57"/>
  <c r="L1147" i="57"/>
  <c r="L1146" i="57"/>
  <c r="L1145" i="57"/>
  <c r="L1144" i="57"/>
  <c r="L1143" i="57"/>
  <c r="L1142" i="57"/>
  <c r="L1141" i="57"/>
  <c r="L1140" i="57"/>
  <c r="L1139" i="57"/>
  <c r="L1138" i="57"/>
  <c r="L1137" i="57"/>
  <c r="L1136" i="57"/>
  <c r="L1135" i="57"/>
  <c r="L1134" i="57"/>
  <c r="L1133" i="57"/>
  <c r="L1132" i="57"/>
  <c r="L1131" i="57"/>
  <c r="L1130" i="57"/>
  <c r="L1129" i="57"/>
  <c r="L1128" i="57"/>
  <c r="L1127" i="57"/>
  <c r="L1126" i="57"/>
  <c r="L1125" i="57"/>
  <c r="L1124" i="57"/>
  <c r="L1123" i="57"/>
  <c r="L1122" i="57"/>
  <c r="L1121" i="57"/>
  <c r="L1120" i="57"/>
  <c r="L1119" i="57"/>
  <c r="L1118" i="57"/>
  <c r="L1117" i="57"/>
  <c r="L1116" i="57"/>
  <c r="L1115" i="57"/>
  <c r="L1114" i="57"/>
  <c r="L1113" i="57"/>
  <c r="L1112" i="57"/>
  <c r="L1111" i="57"/>
  <c r="L1110" i="57"/>
  <c r="L1109" i="57"/>
  <c r="L1108" i="57"/>
  <c r="L1107" i="57"/>
  <c r="L1106" i="57"/>
  <c r="L1105" i="57"/>
  <c r="L1104" i="57"/>
  <c r="L1103" i="57"/>
  <c r="L1102" i="57"/>
  <c r="L1101" i="57"/>
  <c r="L1100" i="57"/>
  <c r="L1099" i="57"/>
  <c r="L1098" i="57"/>
  <c r="L1097" i="57"/>
  <c r="L1096" i="57"/>
  <c r="L1095" i="57"/>
  <c r="L1094" i="57"/>
  <c r="L1093" i="57"/>
  <c r="L1092" i="57"/>
  <c r="L1091" i="57"/>
  <c r="L1090" i="57"/>
  <c r="L1089" i="57"/>
  <c r="L1088" i="57"/>
  <c r="L1087" i="57"/>
  <c r="L1086" i="57"/>
  <c r="L1085" i="57"/>
  <c r="L1084" i="57"/>
  <c r="L1083" i="57"/>
  <c r="L1082" i="57"/>
  <c r="L1081" i="57"/>
  <c r="L1080" i="57"/>
  <c r="L1079" i="57"/>
  <c r="L1078" i="57"/>
  <c r="L1077" i="57"/>
  <c r="L1076" i="57"/>
  <c r="L1075" i="57"/>
  <c r="L1074" i="57"/>
  <c r="L1073" i="57"/>
  <c r="L1072" i="57"/>
  <c r="L1071" i="57"/>
  <c r="L1070" i="57"/>
  <c r="L1069" i="57"/>
  <c r="L1068" i="57"/>
  <c r="L1067" i="57"/>
  <c r="L1066" i="57"/>
  <c r="L1065" i="57"/>
  <c r="L1064" i="57"/>
  <c r="L1063" i="57"/>
  <c r="L1062" i="57"/>
  <c r="L1061" i="57"/>
  <c r="L1060" i="57"/>
  <c r="L1059" i="57"/>
  <c r="L1058" i="57"/>
  <c r="L1057" i="57"/>
  <c r="L1056" i="57"/>
  <c r="L1055" i="57"/>
  <c r="L1054" i="57"/>
  <c r="L1053" i="57"/>
  <c r="L1052" i="57"/>
  <c r="L1051" i="57"/>
  <c r="L1050" i="57"/>
  <c r="L1049" i="57"/>
  <c r="L1048" i="57"/>
  <c r="L1047" i="57"/>
  <c r="L1046" i="57"/>
  <c r="L1045" i="57"/>
  <c r="L1044" i="57"/>
  <c r="L1043" i="57"/>
  <c r="L1042" i="57"/>
  <c r="L1041" i="57"/>
  <c r="L1040" i="57"/>
  <c r="L1039" i="57"/>
  <c r="L1038" i="57"/>
  <c r="L1037" i="57"/>
  <c r="L1036" i="57"/>
  <c r="L1035" i="57"/>
  <c r="L1034" i="57"/>
  <c r="L1033" i="57"/>
  <c r="L1032" i="57"/>
  <c r="L1031" i="57"/>
  <c r="L1030" i="57"/>
  <c r="L1029" i="57"/>
  <c r="L1028" i="57"/>
  <c r="L1027" i="57"/>
  <c r="L1026" i="57"/>
  <c r="L1025" i="57"/>
  <c r="L1024" i="57"/>
  <c r="L1023" i="57"/>
  <c r="L1022" i="57"/>
  <c r="L1021" i="57"/>
  <c r="L1020" i="57"/>
  <c r="L1019" i="57"/>
  <c r="L1018" i="57"/>
  <c r="L1017" i="57"/>
  <c r="L1016" i="57"/>
  <c r="L1015" i="57"/>
  <c r="L1014" i="57"/>
  <c r="L1013" i="57"/>
  <c r="L1012" i="57"/>
  <c r="L1011" i="57"/>
  <c r="L1010" i="57"/>
  <c r="L1009" i="57"/>
  <c r="L1008" i="57"/>
  <c r="L1007" i="57"/>
  <c r="L1006" i="57"/>
  <c r="L1005" i="57"/>
  <c r="L1004" i="57"/>
  <c r="L1003" i="57"/>
  <c r="L1002" i="57"/>
  <c r="L1001" i="57"/>
  <c r="L1000" i="57"/>
  <c r="L999" i="57"/>
  <c r="L998" i="57"/>
  <c r="L997" i="57"/>
  <c r="L996" i="57"/>
  <c r="L995" i="57"/>
  <c r="L994" i="57"/>
  <c r="L993" i="57"/>
  <c r="L992" i="57"/>
  <c r="L991" i="57"/>
  <c r="L990" i="57"/>
  <c r="L989" i="57"/>
  <c r="L988" i="57"/>
  <c r="L987" i="57"/>
  <c r="L986" i="57"/>
  <c r="L985" i="57"/>
  <c r="L984" i="57"/>
  <c r="L983" i="57"/>
  <c r="L982" i="57"/>
  <c r="L981" i="57"/>
  <c r="L980" i="57"/>
  <c r="L979" i="57"/>
  <c r="L978" i="57"/>
  <c r="L977" i="57"/>
  <c r="L976" i="57"/>
  <c r="L975" i="57"/>
  <c r="L974" i="57"/>
  <c r="L973" i="57"/>
  <c r="L972" i="57"/>
  <c r="L971" i="57"/>
  <c r="L970" i="57"/>
  <c r="L969" i="57"/>
  <c r="L968" i="57"/>
  <c r="L967" i="57"/>
  <c r="L966" i="57"/>
  <c r="L965" i="57"/>
  <c r="L964" i="57"/>
  <c r="L963" i="57"/>
  <c r="L962" i="57"/>
  <c r="L961" i="57"/>
  <c r="L960" i="57"/>
  <c r="L959" i="57"/>
  <c r="L958" i="57"/>
  <c r="L957" i="57"/>
  <c r="L956" i="57"/>
  <c r="L955" i="57"/>
  <c r="L954" i="57"/>
  <c r="L953" i="57"/>
  <c r="L952" i="57"/>
  <c r="L951" i="57"/>
  <c r="L950" i="57"/>
  <c r="L949" i="57"/>
  <c r="L948" i="57"/>
  <c r="L947" i="57"/>
  <c r="L946" i="57"/>
  <c r="L945" i="57"/>
  <c r="L944" i="57"/>
  <c r="L943" i="57"/>
  <c r="L942" i="57"/>
  <c r="L941" i="57"/>
  <c r="L940" i="57"/>
  <c r="L939" i="57"/>
  <c r="L938" i="57"/>
  <c r="L937" i="57"/>
  <c r="L936" i="57"/>
  <c r="L935" i="57"/>
  <c r="L934" i="57"/>
  <c r="L933" i="57"/>
  <c r="L932" i="57"/>
  <c r="L931" i="57"/>
  <c r="L930" i="57"/>
  <c r="L929" i="57"/>
  <c r="L928" i="57"/>
  <c r="L927" i="57"/>
  <c r="L926" i="57"/>
  <c r="L925" i="57"/>
  <c r="L924" i="57"/>
  <c r="L923" i="57"/>
  <c r="L922" i="57"/>
  <c r="L921" i="57"/>
  <c r="L920" i="57"/>
  <c r="L919" i="57"/>
  <c r="L918" i="57"/>
  <c r="L917" i="57"/>
  <c r="L916" i="57"/>
  <c r="L915" i="57"/>
  <c r="L914" i="57"/>
  <c r="L913" i="57"/>
  <c r="L912" i="57"/>
  <c r="L911" i="57"/>
  <c r="L910" i="57"/>
  <c r="L909" i="57"/>
  <c r="L908" i="57"/>
  <c r="L907" i="57"/>
  <c r="L906" i="57"/>
  <c r="L905" i="57"/>
  <c r="L904" i="57"/>
  <c r="L903" i="57"/>
  <c r="L902" i="57"/>
  <c r="L901" i="57"/>
  <c r="L900" i="57"/>
  <c r="L899" i="57"/>
  <c r="L898" i="57"/>
  <c r="L897" i="57"/>
  <c r="L896" i="57"/>
  <c r="L895" i="57"/>
  <c r="L894" i="57"/>
  <c r="L893" i="57"/>
  <c r="L892" i="57"/>
  <c r="L891" i="57"/>
  <c r="L890" i="57"/>
  <c r="L889" i="57"/>
  <c r="L888" i="57"/>
  <c r="L887" i="57"/>
  <c r="L886" i="57"/>
  <c r="L885" i="57"/>
  <c r="L884" i="57"/>
  <c r="L883" i="57"/>
  <c r="L882" i="57"/>
  <c r="L881" i="57"/>
  <c r="L880" i="57"/>
  <c r="L879" i="57"/>
  <c r="L878" i="57"/>
  <c r="L877" i="57"/>
  <c r="L876" i="57"/>
  <c r="L875" i="57"/>
  <c r="L874" i="57"/>
  <c r="L873" i="57"/>
  <c r="L872" i="57"/>
  <c r="L871" i="57"/>
  <c r="L870" i="57"/>
  <c r="L869" i="57"/>
  <c r="L868" i="57"/>
  <c r="L867" i="57"/>
  <c r="L866" i="57"/>
  <c r="L865" i="57"/>
  <c r="L864" i="57"/>
  <c r="L863" i="57"/>
  <c r="L862" i="57"/>
  <c r="L861" i="57"/>
  <c r="L860" i="57"/>
  <c r="L859" i="57"/>
  <c r="L858" i="57"/>
  <c r="L857" i="57"/>
  <c r="L856" i="57"/>
  <c r="L855" i="57"/>
  <c r="L854" i="57"/>
  <c r="L853" i="57"/>
  <c r="L852" i="57"/>
  <c r="L851" i="57"/>
  <c r="L850" i="57"/>
  <c r="L849" i="57"/>
  <c r="L848" i="57"/>
  <c r="L847" i="57"/>
  <c r="L846" i="57"/>
  <c r="L845" i="57"/>
  <c r="L844" i="57"/>
  <c r="L843" i="57"/>
  <c r="L842" i="57"/>
  <c r="L841" i="57"/>
  <c r="L840" i="57"/>
  <c r="L839" i="57"/>
  <c r="L838" i="57"/>
  <c r="L837" i="57"/>
  <c r="L836" i="57"/>
  <c r="L835" i="57"/>
  <c r="L834" i="57"/>
  <c r="L833" i="57"/>
  <c r="L832" i="57"/>
  <c r="L831" i="57"/>
  <c r="L830" i="57"/>
  <c r="L829" i="57"/>
  <c r="L828" i="57"/>
  <c r="L827" i="57"/>
  <c r="L826" i="57"/>
  <c r="L825" i="57"/>
  <c r="L824" i="57"/>
  <c r="L823" i="57"/>
  <c r="L822" i="57"/>
  <c r="L821" i="57"/>
  <c r="L820" i="57"/>
  <c r="L819" i="57"/>
  <c r="L818" i="57"/>
  <c r="L817" i="57"/>
  <c r="L816" i="57"/>
  <c r="L815" i="57"/>
  <c r="L814" i="57"/>
  <c r="L813" i="57"/>
  <c r="L812" i="57"/>
  <c r="L811" i="57"/>
  <c r="L810" i="57"/>
  <c r="L809" i="57"/>
  <c r="L808" i="57"/>
  <c r="L807" i="57"/>
  <c r="L806" i="57"/>
  <c r="L805" i="57"/>
  <c r="L804" i="57"/>
  <c r="L803" i="57"/>
  <c r="L802" i="57"/>
  <c r="L801" i="57"/>
  <c r="L800" i="57"/>
  <c r="L799" i="57"/>
  <c r="L798" i="57"/>
  <c r="L797" i="57"/>
  <c r="L796" i="57"/>
  <c r="L795" i="57"/>
  <c r="L794" i="57"/>
  <c r="L793" i="57"/>
  <c r="L792" i="57"/>
  <c r="L791" i="57"/>
  <c r="L790" i="57"/>
  <c r="L789" i="57"/>
  <c r="L788" i="57"/>
  <c r="L787" i="57"/>
  <c r="L786" i="57"/>
  <c r="L785" i="57"/>
  <c r="L784" i="57"/>
  <c r="L783" i="57"/>
  <c r="L782" i="57"/>
  <c r="L781" i="57"/>
  <c r="L780" i="57"/>
  <c r="L779" i="57"/>
  <c r="L778" i="57"/>
  <c r="L777" i="57"/>
  <c r="L776" i="57"/>
  <c r="L775" i="57"/>
  <c r="L774" i="57"/>
  <c r="L773" i="57"/>
  <c r="L772" i="57"/>
  <c r="L771" i="57"/>
  <c r="L770" i="57"/>
  <c r="L769" i="57"/>
  <c r="L768" i="57"/>
  <c r="L767" i="57"/>
  <c r="L766" i="57"/>
  <c r="L765" i="57"/>
  <c r="L764" i="57"/>
  <c r="L763" i="57"/>
  <c r="L762" i="57"/>
  <c r="L761" i="57"/>
  <c r="L760" i="57"/>
  <c r="L759" i="57"/>
  <c r="L758" i="57"/>
  <c r="L757" i="57"/>
  <c r="L756" i="57"/>
  <c r="L755" i="57"/>
  <c r="L754" i="57"/>
  <c r="L753" i="57"/>
  <c r="L752" i="57"/>
  <c r="L751" i="57"/>
  <c r="L750" i="57"/>
  <c r="L749" i="57"/>
  <c r="L748" i="57"/>
  <c r="L747" i="57"/>
  <c r="L746" i="57"/>
  <c r="L745" i="57"/>
  <c r="L744" i="57"/>
  <c r="L743" i="57"/>
  <c r="L742" i="57"/>
  <c r="L741" i="57"/>
  <c r="L740" i="57"/>
  <c r="L739" i="57"/>
  <c r="L738" i="57"/>
  <c r="L737" i="57"/>
  <c r="L736" i="57"/>
  <c r="L735" i="57"/>
  <c r="L734" i="57"/>
  <c r="L733" i="57"/>
  <c r="L732" i="57"/>
  <c r="L731" i="57"/>
  <c r="L730" i="57"/>
  <c r="L729" i="57"/>
  <c r="L728" i="57"/>
  <c r="L727" i="57"/>
  <c r="L726" i="57"/>
  <c r="L725" i="57"/>
  <c r="L724" i="57"/>
  <c r="L723" i="57"/>
  <c r="L722" i="57"/>
  <c r="L721" i="57"/>
  <c r="L720" i="57"/>
  <c r="L719" i="57"/>
  <c r="L718" i="57"/>
  <c r="L717" i="57"/>
  <c r="L716" i="57"/>
  <c r="L715" i="57"/>
  <c r="L714" i="57"/>
  <c r="L713" i="57"/>
  <c r="L712" i="57"/>
  <c r="L711" i="57"/>
  <c r="L710" i="57"/>
  <c r="L709" i="57"/>
  <c r="L708" i="57"/>
  <c r="L707" i="57"/>
  <c r="L706" i="57"/>
  <c r="L705" i="57"/>
  <c r="L704" i="57"/>
  <c r="L703" i="57"/>
  <c r="L702" i="57"/>
  <c r="L701" i="57"/>
  <c r="L700" i="57"/>
  <c r="L699" i="57"/>
  <c r="L698" i="57"/>
  <c r="L697" i="57"/>
  <c r="L696" i="57"/>
  <c r="L695" i="57"/>
  <c r="L694" i="57"/>
  <c r="L693" i="57"/>
  <c r="L692" i="57"/>
  <c r="L691" i="57"/>
  <c r="L690" i="57"/>
  <c r="L689" i="57"/>
  <c r="L688" i="57"/>
  <c r="L687" i="57"/>
  <c r="L686" i="57"/>
  <c r="L685" i="57"/>
  <c r="L684" i="57"/>
  <c r="L683" i="57"/>
  <c r="L682" i="57"/>
  <c r="L681" i="57"/>
  <c r="L680" i="57"/>
  <c r="L679" i="57"/>
  <c r="L678" i="57"/>
  <c r="L677" i="57"/>
  <c r="L676" i="57"/>
  <c r="L675" i="57"/>
  <c r="L674" i="57"/>
  <c r="L673" i="57"/>
  <c r="L672" i="57"/>
  <c r="L671" i="57"/>
  <c r="L670" i="57"/>
  <c r="L669" i="57"/>
  <c r="L668" i="57"/>
  <c r="L667" i="57"/>
  <c r="L666" i="57"/>
  <c r="L665" i="57"/>
  <c r="L664" i="57"/>
  <c r="L663" i="57"/>
  <c r="L662" i="57"/>
  <c r="L661" i="57"/>
  <c r="L660" i="57"/>
  <c r="L659" i="57"/>
  <c r="L658" i="57"/>
  <c r="L657" i="57"/>
  <c r="L656" i="57"/>
  <c r="L655" i="57"/>
  <c r="L654" i="57"/>
  <c r="L653" i="57"/>
  <c r="L652" i="57"/>
  <c r="L651" i="57"/>
  <c r="L650" i="57"/>
  <c r="L649" i="57"/>
  <c r="L648" i="57"/>
  <c r="L647" i="57"/>
  <c r="L646" i="57"/>
  <c r="L645" i="57"/>
  <c r="L644" i="57"/>
  <c r="L643" i="57"/>
  <c r="L642" i="57"/>
  <c r="L641" i="57"/>
  <c r="L640" i="57"/>
  <c r="L639" i="57"/>
  <c r="L638" i="57"/>
  <c r="L637" i="57"/>
  <c r="L636" i="57"/>
  <c r="L635" i="57"/>
  <c r="L634" i="57"/>
  <c r="L633" i="57"/>
  <c r="L632" i="57"/>
  <c r="L631" i="57"/>
  <c r="L630" i="57"/>
  <c r="L629" i="57"/>
  <c r="L628" i="57"/>
  <c r="L627" i="57"/>
  <c r="L626" i="57"/>
  <c r="L625" i="57"/>
  <c r="L624" i="57"/>
  <c r="L623" i="57"/>
  <c r="L622" i="57"/>
  <c r="L621" i="57"/>
  <c r="L620" i="57"/>
  <c r="L619" i="57"/>
  <c r="L618" i="57"/>
  <c r="L617" i="57"/>
  <c r="L616" i="57"/>
  <c r="L615" i="57"/>
  <c r="L614" i="57"/>
  <c r="L613" i="57"/>
  <c r="L612" i="57"/>
  <c r="L611" i="57"/>
  <c r="L610" i="57"/>
  <c r="L609" i="57"/>
  <c r="L608" i="57"/>
  <c r="L607" i="57"/>
  <c r="L606" i="57"/>
  <c r="L605" i="57"/>
  <c r="L604" i="57"/>
  <c r="L603" i="57"/>
  <c r="L602" i="57"/>
  <c r="L601" i="57"/>
  <c r="L600" i="57"/>
  <c r="L599" i="57"/>
  <c r="L598" i="57"/>
  <c r="L597" i="57"/>
  <c r="L596" i="57"/>
  <c r="L595" i="57"/>
  <c r="L594" i="57"/>
  <c r="L593" i="57"/>
  <c r="L592" i="57"/>
  <c r="L591" i="57"/>
  <c r="L590" i="57"/>
  <c r="L589" i="57"/>
  <c r="L588" i="57"/>
  <c r="L587" i="57"/>
  <c r="L586" i="57"/>
  <c r="L585" i="57"/>
  <c r="L584" i="57"/>
  <c r="L583" i="57"/>
  <c r="L582" i="57"/>
  <c r="L581" i="57"/>
  <c r="L580" i="57"/>
  <c r="L579" i="57"/>
  <c r="L578" i="57"/>
  <c r="L577" i="57"/>
  <c r="L576" i="57"/>
  <c r="L575" i="57"/>
  <c r="L574" i="57"/>
  <c r="L573" i="57"/>
  <c r="L572" i="57"/>
  <c r="L571" i="57"/>
  <c r="L570" i="57"/>
  <c r="L569" i="57"/>
  <c r="L568" i="57"/>
  <c r="L567" i="57"/>
  <c r="L566" i="57"/>
  <c r="L565" i="57"/>
  <c r="L564" i="57"/>
  <c r="L563" i="57"/>
  <c r="L562" i="57"/>
  <c r="L561" i="57"/>
  <c r="L560" i="57"/>
  <c r="L559" i="57"/>
  <c r="L558" i="57"/>
  <c r="L557" i="57"/>
  <c r="L556" i="57"/>
  <c r="L555" i="57"/>
  <c r="L554" i="57"/>
  <c r="L553" i="57"/>
  <c r="L552" i="57"/>
  <c r="L551" i="57"/>
  <c r="L550" i="57"/>
  <c r="L549" i="57"/>
  <c r="L548" i="57"/>
  <c r="L547" i="57"/>
  <c r="L546" i="57"/>
  <c r="L545" i="57"/>
  <c r="L544" i="57"/>
  <c r="L543" i="57"/>
  <c r="L542" i="57"/>
  <c r="L541" i="57"/>
  <c r="L540" i="57"/>
  <c r="L539" i="57"/>
  <c r="L538" i="57"/>
  <c r="L537" i="57"/>
  <c r="L536" i="57"/>
  <c r="L535" i="57"/>
  <c r="L534" i="57"/>
  <c r="L533" i="57"/>
  <c r="L532" i="57"/>
  <c r="L531" i="57"/>
  <c r="L530" i="57"/>
  <c r="L529" i="57"/>
  <c r="L528" i="57"/>
  <c r="L527" i="57"/>
  <c r="L526" i="57"/>
  <c r="L525" i="57"/>
  <c r="L524" i="57"/>
  <c r="L523" i="57"/>
  <c r="L522" i="57"/>
  <c r="L521" i="57"/>
  <c r="L520" i="57"/>
  <c r="L519" i="57"/>
  <c r="L518" i="57"/>
  <c r="L517" i="57"/>
  <c r="L516" i="57"/>
  <c r="L515" i="57"/>
  <c r="L514" i="57"/>
  <c r="L513" i="57"/>
  <c r="L512" i="57"/>
  <c r="L511" i="57"/>
  <c r="L510" i="57"/>
  <c r="L509" i="57"/>
  <c r="L508" i="57"/>
  <c r="L507" i="57"/>
  <c r="L506" i="57"/>
  <c r="L505" i="57"/>
  <c r="L504" i="57"/>
  <c r="L503" i="57"/>
  <c r="L502" i="57"/>
  <c r="L501" i="57"/>
  <c r="L500" i="57"/>
  <c r="L499" i="57"/>
  <c r="L498" i="57"/>
  <c r="L497" i="57"/>
  <c r="L496" i="57"/>
  <c r="L495" i="57"/>
  <c r="L494" i="57"/>
  <c r="L493" i="57"/>
  <c r="L492" i="57"/>
  <c r="L491" i="57"/>
  <c r="L490" i="57"/>
  <c r="L489" i="57"/>
  <c r="L488" i="57"/>
  <c r="L487" i="57"/>
  <c r="L486" i="57"/>
  <c r="L485" i="57"/>
  <c r="L484" i="57"/>
  <c r="L483" i="57"/>
  <c r="L482" i="57"/>
  <c r="L481" i="57"/>
  <c r="L480" i="57"/>
  <c r="L479" i="57"/>
  <c r="L478" i="57"/>
  <c r="L477" i="57"/>
  <c r="L476" i="57"/>
  <c r="L475" i="57"/>
  <c r="L474" i="57"/>
  <c r="L473" i="57"/>
  <c r="L472" i="57"/>
  <c r="L471" i="57"/>
  <c r="L470" i="57"/>
  <c r="L469" i="57"/>
  <c r="L468" i="57"/>
  <c r="L467" i="57"/>
  <c r="L466" i="57"/>
  <c r="L465" i="57"/>
  <c r="L464" i="57"/>
  <c r="L463" i="57"/>
  <c r="L462" i="57"/>
  <c r="L461" i="57"/>
  <c r="L460" i="57"/>
  <c r="L459" i="57"/>
  <c r="L458" i="57"/>
  <c r="L457" i="57"/>
  <c r="L456" i="57"/>
  <c r="L455" i="57"/>
  <c r="L454" i="57"/>
  <c r="L453" i="57"/>
  <c r="L452" i="57"/>
  <c r="L451" i="57"/>
  <c r="L450" i="57"/>
  <c r="L449" i="57"/>
  <c r="L448" i="57"/>
  <c r="L447" i="57"/>
  <c r="L446" i="57"/>
  <c r="L445" i="57"/>
  <c r="L444" i="57"/>
  <c r="L443" i="57"/>
  <c r="L442" i="57"/>
  <c r="L441" i="57"/>
  <c r="L440" i="57"/>
  <c r="L439" i="57"/>
  <c r="L438" i="57"/>
  <c r="L437" i="57"/>
  <c r="L436" i="57"/>
  <c r="L435" i="57"/>
  <c r="L434" i="57"/>
  <c r="L433" i="57"/>
  <c r="L432" i="57"/>
  <c r="L431" i="57"/>
  <c r="L430" i="57"/>
  <c r="L429" i="57"/>
  <c r="L428" i="57"/>
  <c r="L427" i="57"/>
  <c r="L426" i="57"/>
  <c r="L425" i="57"/>
  <c r="L424" i="57"/>
  <c r="L423" i="57"/>
  <c r="L422" i="57"/>
  <c r="L421" i="57"/>
  <c r="L420" i="57"/>
  <c r="L419" i="57"/>
  <c r="L418" i="57"/>
  <c r="L417" i="57"/>
  <c r="L416" i="57"/>
  <c r="L415" i="57"/>
  <c r="L414" i="57"/>
  <c r="L413" i="57"/>
  <c r="L412" i="57"/>
  <c r="L411" i="57"/>
  <c r="L410" i="57"/>
  <c r="L409" i="57"/>
  <c r="L408" i="57"/>
  <c r="L407" i="57"/>
  <c r="L406" i="57"/>
  <c r="L405" i="57"/>
  <c r="L404" i="57"/>
  <c r="L403" i="57"/>
  <c r="L402" i="57"/>
  <c r="L401" i="57"/>
  <c r="L400" i="57"/>
  <c r="L399" i="57"/>
  <c r="L398" i="57"/>
  <c r="L397" i="57"/>
  <c r="L396" i="57"/>
  <c r="L395" i="57"/>
  <c r="L394" i="57"/>
  <c r="L393" i="57"/>
  <c r="L392" i="57"/>
  <c r="L391" i="57"/>
  <c r="L390" i="57"/>
  <c r="L389" i="57"/>
  <c r="L388" i="57"/>
  <c r="L387" i="57"/>
  <c r="L386" i="57"/>
  <c r="L385" i="57"/>
  <c r="L384" i="57"/>
  <c r="L383" i="57"/>
  <c r="L382" i="57"/>
  <c r="L381" i="57"/>
  <c r="L380" i="57"/>
  <c r="L379" i="57"/>
  <c r="L378" i="57"/>
  <c r="L377" i="57"/>
  <c r="L376" i="57"/>
  <c r="L375" i="57"/>
  <c r="L374" i="57"/>
  <c r="L373" i="57"/>
  <c r="L372" i="57"/>
  <c r="L371" i="57"/>
  <c r="L370" i="57"/>
  <c r="L369" i="57"/>
  <c r="L368" i="57"/>
  <c r="L367" i="57"/>
  <c r="L366" i="57"/>
  <c r="L365" i="57"/>
  <c r="L364" i="57"/>
  <c r="L363" i="57"/>
  <c r="L362" i="57"/>
  <c r="L361" i="57"/>
  <c r="L360" i="57"/>
  <c r="L359" i="57"/>
  <c r="L358" i="57"/>
  <c r="L357" i="57"/>
  <c r="L356" i="57"/>
  <c r="L355" i="57"/>
  <c r="L354" i="57"/>
  <c r="L353" i="57"/>
  <c r="L352" i="57"/>
  <c r="L351" i="57"/>
  <c r="L350" i="57"/>
  <c r="L349" i="57"/>
  <c r="L348" i="57"/>
  <c r="L347" i="57"/>
  <c r="L346" i="57"/>
  <c r="L345" i="57"/>
  <c r="L344" i="57"/>
  <c r="L343" i="57"/>
  <c r="L342" i="57"/>
  <c r="L341" i="57"/>
  <c r="L340" i="57"/>
  <c r="L339" i="57"/>
  <c r="L338" i="57"/>
  <c r="L337" i="57"/>
  <c r="L336" i="57"/>
  <c r="L335" i="57"/>
  <c r="L334" i="57"/>
  <c r="L333" i="57"/>
  <c r="L332" i="57"/>
  <c r="L331" i="57"/>
  <c r="L330" i="57"/>
  <c r="L329" i="57"/>
  <c r="L328" i="57"/>
  <c r="L327" i="57"/>
  <c r="L326" i="57"/>
  <c r="L325" i="57"/>
  <c r="L324" i="57"/>
  <c r="L323" i="57"/>
  <c r="L322" i="57"/>
  <c r="L321" i="57"/>
  <c r="L320" i="57"/>
  <c r="L319" i="57"/>
  <c r="L318" i="57"/>
  <c r="L317" i="57"/>
  <c r="L316" i="57"/>
  <c r="L315" i="57"/>
  <c r="L314" i="57"/>
  <c r="L313" i="57"/>
  <c r="L312" i="57"/>
  <c r="L311" i="57"/>
  <c r="L310" i="57"/>
  <c r="L309" i="57"/>
  <c r="L308" i="57"/>
  <c r="L307" i="57"/>
  <c r="L306" i="57"/>
  <c r="L305" i="57"/>
  <c r="L304" i="57"/>
  <c r="L303" i="57"/>
  <c r="L302" i="57"/>
  <c r="L301" i="57"/>
  <c r="L300" i="57"/>
  <c r="L299" i="57"/>
  <c r="L298" i="57"/>
  <c r="L297" i="57"/>
  <c r="L296" i="57"/>
  <c r="L295" i="57"/>
  <c r="L294" i="57"/>
  <c r="L293" i="57"/>
  <c r="L292" i="57"/>
  <c r="L291" i="57"/>
  <c r="L290" i="57"/>
  <c r="L289" i="57"/>
  <c r="L288" i="57"/>
  <c r="L287" i="57"/>
  <c r="L286" i="57"/>
  <c r="L285" i="57"/>
  <c r="L284" i="57"/>
  <c r="L283" i="57"/>
  <c r="L282" i="57"/>
  <c r="L281" i="57"/>
  <c r="L280" i="57"/>
  <c r="L279" i="57"/>
  <c r="L278" i="57"/>
  <c r="L277" i="57"/>
  <c r="L276" i="57"/>
  <c r="L275" i="57"/>
  <c r="L274" i="57"/>
  <c r="L273" i="57"/>
  <c r="L272" i="57"/>
  <c r="L271" i="57"/>
  <c r="L270" i="57"/>
  <c r="L269" i="57"/>
  <c r="L268" i="57"/>
  <c r="L267" i="57"/>
  <c r="L266" i="57"/>
  <c r="L265" i="57"/>
  <c r="L264" i="57"/>
  <c r="L263" i="57"/>
  <c r="L262" i="57"/>
  <c r="L261" i="57"/>
  <c r="L260" i="57"/>
  <c r="L259" i="57"/>
  <c r="L258" i="57"/>
  <c r="L257" i="57"/>
  <c r="L256" i="57"/>
  <c r="L255" i="57"/>
  <c r="L254" i="57"/>
  <c r="L253" i="57"/>
  <c r="L252" i="57"/>
  <c r="L251" i="57"/>
  <c r="L250" i="57"/>
  <c r="L249" i="57"/>
  <c r="L248" i="57"/>
  <c r="L247" i="57"/>
  <c r="L246" i="57"/>
  <c r="L245" i="57"/>
  <c r="L244" i="57"/>
  <c r="L243" i="57"/>
  <c r="L242" i="57"/>
  <c r="L241" i="57"/>
  <c r="L240" i="57"/>
  <c r="L239" i="57"/>
  <c r="L238" i="57"/>
  <c r="L237" i="57"/>
  <c r="L236" i="57"/>
  <c r="L235" i="57"/>
  <c r="L234" i="57"/>
  <c r="L233" i="57"/>
  <c r="L232" i="57"/>
  <c r="L231" i="57"/>
  <c r="L230" i="57"/>
  <c r="L229" i="57"/>
  <c r="L228" i="57"/>
  <c r="L227" i="57"/>
  <c r="L226" i="57"/>
  <c r="L225" i="57"/>
  <c r="L224" i="57"/>
  <c r="L223" i="57"/>
  <c r="L222" i="57"/>
  <c r="L221" i="57"/>
  <c r="L220" i="57"/>
  <c r="L219" i="57"/>
  <c r="L218" i="57"/>
  <c r="L217" i="57"/>
  <c r="L216" i="57"/>
  <c r="L215" i="57"/>
  <c r="L214" i="57"/>
  <c r="L213" i="57"/>
  <c r="L212" i="57"/>
  <c r="L211" i="57"/>
  <c r="L210" i="57"/>
  <c r="L209" i="57"/>
  <c r="L208" i="57"/>
  <c r="L207" i="57"/>
  <c r="L206" i="57"/>
  <c r="L205" i="57"/>
  <c r="L204" i="57"/>
  <c r="L203" i="57"/>
  <c r="L202" i="57"/>
  <c r="L201" i="57"/>
  <c r="L200" i="57"/>
  <c r="L199" i="57"/>
  <c r="L198" i="57"/>
  <c r="L197" i="57"/>
  <c r="L196" i="57"/>
  <c r="L195" i="57"/>
  <c r="L194" i="57"/>
  <c r="L193" i="57"/>
  <c r="L192" i="57"/>
  <c r="L191" i="57"/>
  <c r="L190" i="57"/>
  <c r="L189" i="57"/>
  <c r="L188" i="57"/>
  <c r="L187" i="57"/>
  <c r="L186" i="57"/>
  <c r="L185" i="57"/>
  <c r="L184" i="57"/>
  <c r="L183" i="57"/>
  <c r="L182" i="57"/>
  <c r="L181" i="57"/>
  <c r="L180" i="57"/>
  <c r="L179" i="57"/>
  <c r="L178" i="57"/>
  <c r="L177" i="57"/>
  <c r="L176" i="57"/>
  <c r="L175" i="57"/>
  <c r="L174" i="57"/>
  <c r="L173" i="57"/>
  <c r="L172" i="57"/>
  <c r="L171" i="57"/>
  <c r="L170" i="57"/>
  <c r="L169" i="57"/>
  <c r="L168" i="57"/>
  <c r="L167" i="57"/>
  <c r="L166" i="57"/>
  <c r="L165" i="57"/>
  <c r="L164" i="57"/>
  <c r="L163" i="57"/>
  <c r="L162" i="57"/>
  <c r="L161" i="57"/>
  <c r="L160" i="57"/>
  <c r="L159" i="57"/>
  <c r="L158" i="57"/>
  <c r="L157" i="57"/>
  <c r="L156" i="57"/>
  <c r="L155" i="57"/>
  <c r="L154" i="57"/>
  <c r="L153" i="57"/>
  <c r="L152" i="57"/>
  <c r="L151" i="57"/>
  <c r="L150" i="57"/>
  <c r="L149" i="57"/>
  <c r="L148" i="57"/>
  <c r="L147" i="57"/>
  <c r="L146" i="57"/>
  <c r="L145" i="57"/>
  <c r="L144" i="57"/>
  <c r="L143" i="57"/>
  <c r="L142" i="57"/>
  <c r="L141" i="57"/>
  <c r="L140" i="57"/>
  <c r="L139" i="57"/>
  <c r="L138" i="57"/>
  <c r="L137" i="57"/>
  <c r="L136" i="57"/>
  <c r="L135" i="57"/>
  <c r="L134" i="57"/>
  <c r="L133" i="57"/>
  <c r="L132" i="57"/>
  <c r="L131" i="57"/>
  <c r="L130" i="57"/>
  <c r="L129" i="57"/>
  <c r="L128" i="57"/>
  <c r="L127" i="57"/>
  <c r="L126" i="57"/>
  <c r="L125" i="57"/>
  <c r="L124" i="57"/>
  <c r="L123" i="57"/>
  <c r="L122" i="57"/>
  <c r="L121" i="57"/>
  <c r="L120" i="57"/>
  <c r="L119" i="57"/>
  <c r="L118" i="57"/>
  <c r="L117" i="57"/>
  <c r="L116" i="57"/>
  <c r="L115" i="57"/>
  <c r="L114" i="57"/>
  <c r="L113" i="57"/>
  <c r="L112" i="57"/>
  <c r="L111" i="57"/>
  <c r="L110" i="57"/>
  <c r="L109" i="57"/>
  <c r="L108" i="57"/>
  <c r="L107" i="57"/>
  <c r="L106" i="57"/>
  <c r="L105" i="57"/>
  <c r="L104" i="57"/>
  <c r="L103" i="57"/>
  <c r="L102" i="57"/>
  <c r="L101" i="57"/>
  <c r="L100" i="57"/>
  <c r="L99" i="57"/>
  <c r="L98" i="57"/>
  <c r="L97" i="57"/>
  <c r="L96" i="57"/>
  <c r="L95" i="57"/>
  <c r="L94" i="57"/>
  <c r="L93" i="57"/>
  <c r="L92" i="57"/>
  <c r="L91" i="57"/>
  <c r="L90" i="57"/>
  <c r="L89" i="57"/>
  <c r="L88" i="57"/>
  <c r="L87" i="57"/>
  <c r="L86" i="57"/>
  <c r="L85" i="57"/>
  <c r="L84" i="57"/>
  <c r="L83" i="57"/>
  <c r="L82" i="57"/>
  <c r="L81" i="57"/>
  <c r="L80" i="57"/>
  <c r="L79" i="57"/>
  <c r="L78" i="57"/>
  <c r="L77" i="57"/>
  <c r="L76" i="57"/>
  <c r="L75" i="57"/>
  <c r="L74" i="57"/>
  <c r="L73" i="57"/>
  <c r="L72" i="57"/>
  <c r="L71" i="57"/>
  <c r="L70" i="57"/>
  <c r="L69" i="57"/>
  <c r="L68" i="57"/>
  <c r="L67" i="57"/>
  <c r="L66" i="57"/>
  <c r="L65" i="57"/>
  <c r="L64" i="57"/>
  <c r="L63" i="57"/>
  <c r="L62" i="57"/>
  <c r="L61" i="57"/>
  <c r="L60" i="57"/>
  <c r="L59" i="57"/>
  <c r="L58" i="57"/>
  <c r="L57" i="57"/>
  <c r="L56" i="57"/>
  <c r="L55" i="57"/>
  <c r="L54" i="57"/>
  <c r="L53" i="57"/>
  <c r="L52" i="57"/>
  <c r="L51" i="57"/>
  <c r="L50" i="57"/>
  <c r="L49" i="57"/>
  <c r="L48" i="57"/>
  <c r="L47" i="57"/>
  <c r="L46" i="57"/>
  <c r="L45" i="57"/>
  <c r="L44" i="57"/>
  <c r="L43" i="57"/>
  <c r="L42" i="57"/>
  <c r="L41" i="57"/>
  <c r="L40" i="57"/>
  <c r="L39" i="57"/>
  <c r="L38" i="57"/>
  <c r="L37" i="57"/>
  <c r="L36" i="57"/>
  <c r="L35" i="57"/>
  <c r="L34" i="57"/>
  <c r="L33" i="57"/>
  <c r="L32" i="57"/>
  <c r="L31" i="57"/>
  <c r="L30" i="57"/>
  <c r="L29" i="57"/>
  <c r="L28" i="57"/>
  <c r="L27" i="57"/>
  <c r="L26" i="57"/>
  <c r="L25" i="57"/>
  <c r="L24" i="57"/>
  <c r="L23" i="57"/>
  <c r="L22" i="57"/>
  <c r="L21" i="57"/>
  <c r="L20" i="57"/>
  <c r="L19" i="57"/>
  <c r="L18" i="57"/>
  <c r="L17" i="57"/>
  <c r="L16" i="57"/>
  <c r="L15" i="57"/>
  <c r="L14" i="57"/>
  <c r="L13" i="57"/>
  <c r="L12" i="57"/>
  <c r="L11" i="57"/>
  <c r="K11" i="57"/>
  <c r="D5" i="57"/>
  <c r="D4" i="57"/>
  <c r="L1582" i="56"/>
  <c r="L1581" i="56"/>
  <c r="L1580" i="56"/>
  <c r="L1579" i="56"/>
  <c r="L1578" i="56"/>
  <c r="L1577" i="56"/>
  <c r="L1576" i="56"/>
  <c r="L1575" i="56"/>
  <c r="L1574" i="56"/>
  <c r="L1573" i="56"/>
  <c r="L1572" i="56"/>
  <c r="L1571" i="56"/>
  <c r="L1570" i="56"/>
  <c r="L1569" i="56"/>
  <c r="L1568" i="56"/>
  <c r="L1567" i="56"/>
  <c r="L1566" i="56"/>
  <c r="L1565" i="56"/>
  <c r="L1564" i="56"/>
  <c r="L1563" i="56"/>
  <c r="L1562" i="56"/>
  <c r="L1561" i="56"/>
  <c r="L1560" i="56"/>
  <c r="L1559" i="56"/>
  <c r="L1558" i="56"/>
  <c r="L1557" i="56"/>
  <c r="L1556" i="56"/>
  <c r="L1555" i="56"/>
  <c r="L1554" i="56"/>
  <c r="L1553" i="56"/>
  <c r="L1552" i="56"/>
  <c r="L1551" i="56"/>
  <c r="L1550" i="56"/>
  <c r="L1549" i="56"/>
  <c r="L1548" i="56"/>
  <c r="L1547" i="56"/>
  <c r="L1546" i="56"/>
  <c r="L1545" i="56"/>
  <c r="L1544" i="56"/>
  <c r="L1543" i="56"/>
  <c r="L1542" i="56"/>
  <c r="L1541" i="56"/>
  <c r="L1540" i="56"/>
  <c r="L1539" i="56"/>
  <c r="L1538" i="56"/>
  <c r="L1537" i="56"/>
  <c r="L1536" i="56"/>
  <c r="L1535" i="56"/>
  <c r="L1534" i="56"/>
  <c r="L1533" i="56"/>
  <c r="L1532" i="56"/>
  <c r="L1531" i="56"/>
  <c r="L1530" i="56"/>
  <c r="L1529" i="56"/>
  <c r="L1528" i="56"/>
  <c r="L1527" i="56"/>
  <c r="L1526" i="56"/>
  <c r="L1525" i="56"/>
  <c r="L1524" i="56"/>
  <c r="L1523" i="56"/>
  <c r="L1522" i="56"/>
  <c r="L1521" i="56"/>
  <c r="L1520" i="56"/>
  <c r="L1519" i="56"/>
  <c r="L1518" i="56"/>
  <c r="L1517" i="56"/>
  <c r="L1516" i="56"/>
  <c r="L1515" i="56"/>
  <c r="L1514" i="56"/>
  <c r="L1513" i="56"/>
  <c r="L1512" i="56"/>
  <c r="L1511" i="56"/>
  <c r="L1510" i="56"/>
  <c r="L1509" i="56"/>
  <c r="L1508" i="56"/>
  <c r="L1507" i="56"/>
  <c r="L1506" i="56"/>
  <c r="L1505" i="56"/>
  <c r="L1504" i="56"/>
  <c r="L1503" i="56"/>
  <c r="L1502" i="56"/>
  <c r="L1501" i="56"/>
  <c r="L1500" i="56"/>
  <c r="L1499" i="56"/>
  <c r="L1498" i="56"/>
  <c r="L1497" i="56"/>
  <c r="L1496" i="56"/>
  <c r="L1495" i="56"/>
  <c r="L1494" i="56"/>
  <c r="L1493" i="56"/>
  <c r="L1492" i="56"/>
  <c r="L1491" i="56"/>
  <c r="L1490" i="56"/>
  <c r="L1489" i="56"/>
  <c r="L1488" i="56"/>
  <c r="L1487" i="56"/>
  <c r="L1486" i="56"/>
  <c r="L1485" i="56"/>
  <c r="L1484" i="56"/>
  <c r="L1483" i="56"/>
  <c r="L1482" i="56"/>
  <c r="L1481" i="56"/>
  <c r="L1480" i="56"/>
  <c r="L1479" i="56"/>
  <c r="L1478" i="56"/>
  <c r="L1477" i="56"/>
  <c r="L1476" i="56"/>
  <c r="L1475" i="56"/>
  <c r="L1474" i="56"/>
  <c r="L1473" i="56"/>
  <c r="L1472" i="56"/>
  <c r="L1471" i="56"/>
  <c r="L1470" i="56"/>
  <c r="L1469" i="56"/>
  <c r="L1468" i="56"/>
  <c r="L1467" i="56"/>
  <c r="L1466" i="56"/>
  <c r="L1465" i="56"/>
  <c r="L1464" i="56"/>
  <c r="L1463" i="56"/>
  <c r="L1462" i="56"/>
  <c r="L1461" i="56"/>
  <c r="L1460" i="56"/>
  <c r="L1459" i="56"/>
  <c r="L1458" i="56"/>
  <c r="L1457" i="56"/>
  <c r="L1456" i="56"/>
  <c r="L1455" i="56"/>
  <c r="L1454" i="56"/>
  <c r="L1453" i="56"/>
  <c r="L1452" i="56"/>
  <c r="L1451" i="56"/>
  <c r="L1450" i="56"/>
  <c r="L1449" i="56"/>
  <c r="L1448" i="56"/>
  <c r="L1447" i="56"/>
  <c r="L1446" i="56"/>
  <c r="L1445" i="56"/>
  <c r="L1444" i="56"/>
  <c r="L1443" i="56"/>
  <c r="L1442" i="56"/>
  <c r="L1441" i="56"/>
  <c r="L1440" i="56"/>
  <c r="L1439" i="56"/>
  <c r="L1438" i="56"/>
  <c r="L1437" i="56"/>
  <c r="L1436" i="56"/>
  <c r="L1435" i="56"/>
  <c r="L1434" i="56"/>
  <c r="L1433" i="56"/>
  <c r="L1432" i="56"/>
  <c r="L1431" i="56"/>
  <c r="L1430" i="56"/>
  <c r="L1429" i="56"/>
  <c r="L1428" i="56"/>
  <c r="L1427" i="56"/>
  <c r="L1426" i="56"/>
  <c r="L1425" i="56"/>
  <c r="L1424" i="56"/>
  <c r="L1423" i="56"/>
  <c r="L1422" i="56"/>
  <c r="L1421" i="56"/>
  <c r="L1420" i="56"/>
  <c r="L1419" i="56"/>
  <c r="L1418" i="56"/>
  <c r="L1417" i="56"/>
  <c r="L1416" i="56"/>
  <c r="L1415" i="56"/>
  <c r="L1414" i="56"/>
  <c r="L1413" i="56"/>
  <c r="L1412" i="56"/>
  <c r="L1411" i="56"/>
  <c r="L1410" i="56"/>
  <c r="L1409" i="56"/>
  <c r="L1408" i="56"/>
  <c r="L1407" i="56"/>
  <c r="L1406" i="56"/>
  <c r="L1405" i="56"/>
  <c r="L1404" i="56"/>
  <c r="L1403" i="56"/>
  <c r="L1402" i="56"/>
  <c r="L1401" i="56"/>
  <c r="L1400" i="56"/>
  <c r="L1399" i="56"/>
  <c r="L1398" i="56"/>
  <c r="L1397" i="56"/>
  <c r="L1396" i="56"/>
  <c r="L1395" i="56"/>
  <c r="L1394" i="56"/>
  <c r="L1393" i="56"/>
  <c r="L1392" i="56"/>
  <c r="L1391" i="56"/>
  <c r="L1390" i="56"/>
  <c r="L1389" i="56"/>
  <c r="L1388" i="56"/>
  <c r="L1387" i="56"/>
  <c r="L1386" i="56"/>
  <c r="L1385" i="56"/>
  <c r="L1384" i="56"/>
  <c r="L1383" i="56"/>
  <c r="L1382" i="56"/>
  <c r="L1381" i="56"/>
  <c r="L1380" i="56"/>
  <c r="L1379" i="56"/>
  <c r="L1378" i="56"/>
  <c r="L1377" i="56"/>
  <c r="L1376" i="56"/>
  <c r="L1375" i="56"/>
  <c r="L1374" i="56"/>
  <c r="L1373" i="56"/>
  <c r="L1372" i="56"/>
  <c r="L1371" i="56"/>
  <c r="L1370" i="56"/>
  <c r="L1369" i="56"/>
  <c r="L1368" i="56"/>
  <c r="L1367" i="56"/>
  <c r="L1366" i="56"/>
  <c r="L1365" i="56"/>
  <c r="L1364" i="56"/>
  <c r="L1363" i="56"/>
  <c r="L1362" i="56"/>
  <c r="L1361" i="56"/>
  <c r="L1360" i="56"/>
  <c r="L1359" i="56"/>
  <c r="L1358" i="56"/>
  <c r="L1357" i="56"/>
  <c r="L1356" i="56"/>
  <c r="L1355" i="56"/>
  <c r="L1354" i="56"/>
  <c r="L1353" i="56"/>
  <c r="L1352" i="56"/>
  <c r="L1351" i="56"/>
  <c r="L1350" i="56"/>
  <c r="L1349" i="56"/>
  <c r="L1348" i="56"/>
  <c r="L1347" i="56"/>
  <c r="L1346" i="56"/>
  <c r="L1345" i="56"/>
  <c r="L1344" i="56"/>
  <c r="L1343" i="56"/>
  <c r="L1342" i="56"/>
  <c r="L1341" i="56"/>
  <c r="L1340" i="56"/>
  <c r="L1339" i="56"/>
  <c r="L1338" i="56"/>
  <c r="L1337" i="56"/>
  <c r="L1336" i="56"/>
  <c r="L1335" i="56"/>
  <c r="L1334" i="56"/>
  <c r="L1333" i="56"/>
  <c r="L1332" i="56"/>
  <c r="L1331" i="56"/>
  <c r="L1330" i="56"/>
  <c r="L1329" i="56"/>
  <c r="L1328" i="56"/>
  <c r="L1327" i="56"/>
  <c r="L1326" i="56"/>
  <c r="L1325" i="56"/>
  <c r="L1324" i="56"/>
  <c r="L1323" i="56"/>
  <c r="L1322" i="56"/>
  <c r="L1321" i="56"/>
  <c r="L1320" i="56"/>
  <c r="L1319" i="56"/>
  <c r="L1318" i="56"/>
  <c r="L1317" i="56"/>
  <c r="L1316" i="56"/>
  <c r="L1315" i="56"/>
  <c r="L1314" i="56"/>
  <c r="L1313" i="56"/>
  <c r="L1312" i="56"/>
  <c r="L1311" i="56"/>
  <c r="L1310" i="56"/>
  <c r="L1309" i="56"/>
  <c r="L1308" i="56"/>
  <c r="L1307" i="56"/>
  <c r="L1306" i="56"/>
  <c r="L1305" i="56"/>
  <c r="L1304" i="56"/>
  <c r="L1303" i="56"/>
  <c r="L1302" i="56"/>
  <c r="L1301" i="56"/>
  <c r="L1300" i="56"/>
  <c r="L1299" i="56"/>
  <c r="L1298" i="56"/>
  <c r="L1297" i="56"/>
  <c r="L1296" i="56"/>
  <c r="L1295" i="56"/>
  <c r="L1294" i="56"/>
  <c r="L1293" i="56"/>
  <c r="L1292" i="56"/>
  <c r="L1291" i="56"/>
  <c r="L1290" i="56"/>
  <c r="L1289" i="56"/>
  <c r="L1288" i="56"/>
  <c r="L1287" i="56"/>
  <c r="L1286" i="56"/>
  <c r="L1285" i="56"/>
  <c r="L1284" i="56"/>
  <c r="L1283" i="56"/>
  <c r="L1282" i="56"/>
  <c r="L1281" i="56"/>
  <c r="L1280" i="56"/>
  <c r="L1279" i="56"/>
  <c r="L1278" i="56"/>
  <c r="L1277" i="56"/>
  <c r="L1276" i="56"/>
  <c r="L1275" i="56"/>
  <c r="L1274" i="56"/>
  <c r="L1273" i="56"/>
  <c r="L1272" i="56"/>
  <c r="L1271" i="56"/>
  <c r="L1270" i="56"/>
  <c r="L1269" i="56"/>
  <c r="L1268" i="56"/>
  <c r="L1267" i="56"/>
  <c r="L1266" i="56"/>
  <c r="L1265" i="56"/>
  <c r="L1264" i="56"/>
  <c r="L1263" i="56"/>
  <c r="L1262" i="56"/>
  <c r="L1261" i="56"/>
  <c r="L1260" i="56"/>
  <c r="L1259" i="56"/>
  <c r="L1258" i="56"/>
  <c r="L1257" i="56"/>
  <c r="L1256" i="56"/>
  <c r="L1255" i="56"/>
  <c r="L1254" i="56"/>
  <c r="L1253" i="56"/>
  <c r="L1252" i="56"/>
  <c r="L1251" i="56"/>
  <c r="L1250" i="56"/>
  <c r="L1249" i="56"/>
  <c r="L1248" i="56"/>
  <c r="L1247" i="56"/>
  <c r="L1246" i="56"/>
  <c r="L1245" i="56"/>
  <c r="L1244" i="56"/>
  <c r="L1243" i="56"/>
  <c r="L1242" i="56"/>
  <c r="L1241" i="56"/>
  <c r="L1240" i="56"/>
  <c r="L1239" i="56"/>
  <c r="L1238" i="56"/>
  <c r="L1237" i="56"/>
  <c r="L1236" i="56"/>
  <c r="L1235" i="56"/>
  <c r="L1234" i="56"/>
  <c r="L1233" i="56"/>
  <c r="L1232" i="56"/>
  <c r="L1231" i="56"/>
  <c r="L1230" i="56"/>
  <c r="L1229" i="56"/>
  <c r="L1228" i="56"/>
  <c r="L1227" i="56"/>
  <c r="L1226" i="56"/>
  <c r="L1225" i="56"/>
  <c r="L1224" i="56"/>
  <c r="L1223" i="56"/>
  <c r="L1222" i="56"/>
  <c r="L1221" i="56"/>
  <c r="L1220" i="56"/>
  <c r="L1219" i="56"/>
  <c r="L1218" i="56"/>
  <c r="L1217" i="56"/>
  <c r="L1216" i="56"/>
  <c r="L1215" i="56"/>
  <c r="L1214" i="56"/>
  <c r="L1213" i="56"/>
  <c r="L1212" i="56"/>
  <c r="L1211" i="56"/>
  <c r="L1210" i="56"/>
  <c r="L1209" i="56"/>
  <c r="L1208" i="56"/>
  <c r="L1207" i="56"/>
  <c r="L1206" i="56"/>
  <c r="L1205" i="56"/>
  <c r="L1204" i="56"/>
  <c r="L1203" i="56"/>
  <c r="L1202" i="56"/>
  <c r="L1201" i="56"/>
  <c r="L1200" i="56"/>
  <c r="L1199" i="56"/>
  <c r="L1198" i="56"/>
  <c r="L1197" i="56"/>
  <c r="L1196" i="56"/>
  <c r="L1195" i="56"/>
  <c r="L1194" i="56"/>
  <c r="L1193" i="56"/>
  <c r="L1192" i="56"/>
  <c r="L1191" i="56"/>
  <c r="L1190" i="56"/>
  <c r="L1189" i="56"/>
  <c r="L1188" i="56"/>
  <c r="L1187" i="56"/>
  <c r="L1186" i="56"/>
  <c r="L1185" i="56"/>
  <c r="L1184" i="56"/>
  <c r="L1183" i="56"/>
  <c r="L1182" i="56"/>
  <c r="L1181" i="56"/>
  <c r="L1180" i="56"/>
  <c r="L1179" i="56"/>
  <c r="L1178" i="56"/>
  <c r="L1177" i="56"/>
  <c r="L1176" i="56"/>
  <c r="L1175" i="56"/>
  <c r="L1174" i="56"/>
  <c r="L1173" i="56"/>
  <c r="L1172" i="56"/>
  <c r="L1171" i="56"/>
  <c r="L1170" i="56"/>
  <c r="L1169" i="56"/>
  <c r="L1168" i="56"/>
  <c r="L1167" i="56"/>
  <c r="L1166" i="56"/>
  <c r="L1165" i="56"/>
  <c r="L1164" i="56"/>
  <c r="L1163" i="56"/>
  <c r="L1162" i="56"/>
  <c r="L1161" i="56"/>
  <c r="L1160" i="56"/>
  <c r="L1159" i="56"/>
  <c r="L1158" i="56"/>
  <c r="L1157" i="56"/>
  <c r="L1156" i="56"/>
  <c r="L1155" i="56"/>
  <c r="L1154" i="56"/>
  <c r="L1153" i="56"/>
  <c r="L1152" i="56"/>
  <c r="L1151" i="56"/>
  <c r="L1150" i="56"/>
  <c r="L1149" i="56"/>
  <c r="L1148" i="56"/>
  <c r="L1147" i="56"/>
  <c r="L1146" i="56"/>
  <c r="L1145" i="56"/>
  <c r="L1144" i="56"/>
  <c r="L1143" i="56"/>
  <c r="L1142" i="56"/>
  <c r="L1141" i="56"/>
  <c r="L1140" i="56"/>
  <c r="L1139" i="56"/>
  <c r="L1138" i="56"/>
  <c r="L1137" i="56"/>
  <c r="L1136" i="56"/>
  <c r="L1135" i="56"/>
  <c r="L1134" i="56"/>
  <c r="L1133" i="56"/>
  <c r="L1132" i="56"/>
  <c r="L1131" i="56"/>
  <c r="L1130" i="56"/>
  <c r="L1129" i="56"/>
  <c r="L1128" i="56"/>
  <c r="L1127" i="56"/>
  <c r="L1126" i="56"/>
  <c r="L1125" i="56"/>
  <c r="L1124" i="56"/>
  <c r="L1123" i="56"/>
  <c r="L1122" i="56"/>
  <c r="L1121" i="56"/>
  <c r="L1120" i="56"/>
  <c r="L1119" i="56"/>
  <c r="L1118" i="56"/>
  <c r="L1117" i="56"/>
  <c r="L1116" i="56"/>
  <c r="L1115" i="56"/>
  <c r="L1114" i="56"/>
  <c r="L1113" i="56"/>
  <c r="L1112" i="56"/>
  <c r="L1111" i="56"/>
  <c r="L1110" i="56"/>
  <c r="L1109" i="56"/>
  <c r="L1108" i="56"/>
  <c r="L1107" i="56"/>
  <c r="L1106" i="56"/>
  <c r="L1105" i="56"/>
  <c r="L1104" i="56"/>
  <c r="L1103" i="56"/>
  <c r="L1102" i="56"/>
  <c r="L1101" i="56"/>
  <c r="L1100" i="56"/>
  <c r="L1099" i="56"/>
  <c r="L1098" i="56"/>
  <c r="L1097" i="56"/>
  <c r="L1096" i="56"/>
  <c r="L1095" i="56"/>
  <c r="L1094" i="56"/>
  <c r="L1093" i="56"/>
  <c r="L1092" i="56"/>
  <c r="L1091" i="56"/>
  <c r="L1090" i="56"/>
  <c r="L1089" i="56"/>
  <c r="L1088" i="56"/>
  <c r="L1087" i="56"/>
  <c r="L1086" i="56"/>
  <c r="L1085" i="56"/>
  <c r="L1084" i="56"/>
  <c r="L1083" i="56"/>
  <c r="L1082" i="56"/>
  <c r="L1081" i="56"/>
  <c r="L1080" i="56"/>
  <c r="L1079" i="56"/>
  <c r="L1078" i="56"/>
  <c r="L1077" i="56"/>
  <c r="L1076" i="56"/>
  <c r="L1075" i="56"/>
  <c r="L1074" i="56"/>
  <c r="L1073" i="56"/>
  <c r="L1072" i="56"/>
  <c r="L1071" i="56"/>
  <c r="L1070" i="56"/>
  <c r="L1069" i="56"/>
  <c r="L1068" i="56"/>
  <c r="L1067" i="56"/>
  <c r="L1066" i="56"/>
  <c r="L1065" i="56"/>
  <c r="L1064" i="56"/>
  <c r="L1063" i="56"/>
  <c r="L1062" i="56"/>
  <c r="L1061" i="56"/>
  <c r="L1060" i="56"/>
  <c r="L1059" i="56"/>
  <c r="L1058" i="56"/>
  <c r="L1057" i="56"/>
  <c r="L1056" i="56"/>
  <c r="L1055" i="56"/>
  <c r="L1054" i="56"/>
  <c r="L1053" i="56"/>
  <c r="L1052" i="56"/>
  <c r="L1051" i="56"/>
  <c r="L1050" i="56"/>
  <c r="L1049" i="56"/>
  <c r="L1048" i="56"/>
  <c r="L1047" i="56"/>
  <c r="L1046" i="56"/>
  <c r="L1045" i="56"/>
  <c r="L1044" i="56"/>
  <c r="L1043" i="56"/>
  <c r="L1042" i="56"/>
  <c r="L1041" i="56"/>
  <c r="L1040" i="56"/>
  <c r="L1039" i="56"/>
  <c r="L1038" i="56"/>
  <c r="L1037" i="56"/>
  <c r="L1036" i="56"/>
  <c r="L1035" i="56"/>
  <c r="L1034" i="56"/>
  <c r="L1033" i="56"/>
  <c r="L1032" i="56"/>
  <c r="L1031" i="56"/>
  <c r="L1030" i="56"/>
  <c r="L1029" i="56"/>
  <c r="L1028" i="56"/>
  <c r="L1027" i="56"/>
  <c r="L1026" i="56"/>
  <c r="L1025" i="56"/>
  <c r="L1024" i="56"/>
  <c r="L1023" i="56"/>
  <c r="L1022" i="56"/>
  <c r="L1021" i="56"/>
  <c r="L1020" i="56"/>
  <c r="L1019" i="56"/>
  <c r="L1018" i="56"/>
  <c r="L1017" i="56"/>
  <c r="L1016" i="56"/>
  <c r="L1015" i="56"/>
  <c r="L1014" i="56"/>
  <c r="L1013" i="56"/>
  <c r="L1012" i="56"/>
  <c r="L1011" i="56"/>
  <c r="L1010" i="56"/>
  <c r="L1009" i="56"/>
  <c r="L1008" i="56"/>
  <c r="L1007" i="56"/>
  <c r="L1006" i="56"/>
  <c r="L1005" i="56"/>
  <c r="L1004" i="56"/>
  <c r="L1003" i="56"/>
  <c r="L1002" i="56"/>
  <c r="L1001" i="56"/>
  <c r="L1000" i="56"/>
  <c r="L999" i="56"/>
  <c r="L998" i="56"/>
  <c r="L997" i="56"/>
  <c r="L996" i="56"/>
  <c r="L995" i="56"/>
  <c r="L994" i="56"/>
  <c r="L993" i="56"/>
  <c r="L992" i="56"/>
  <c r="L991" i="56"/>
  <c r="L990" i="56"/>
  <c r="L989" i="56"/>
  <c r="L988" i="56"/>
  <c r="L987" i="56"/>
  <c r="L986" i="56"/>
  <c r="L985" i="56"/>
  <c r="L984" i="56"/>
  <c r="L983" i="56"/>
  <c r="L982" i="56"/>
  <c r="L981" i="56"/>
  <c r="L980" i="56"/>
  <c r="L979" i="56"/>
  <c r="L978" i="56"/>
  <c r="L977" i="56"/>
  <c r="L976" i="56"/>
  <c r="L975" i="56"/>
  <c r="L974" i="56"/>
  <c r="L973" i="56"/>
  <c r="L972" i="56"/>
  <c r="L971" i="56"/>
  <c r="L970" i="56"/>
  <c r="L969" i="56"/>
  <c r="L968" i="56"/>
  <c r="L967" i="56"/>
  <c r="L966" i="56"/>
  <c r="L965" i="56"/>
  <c r="L964" i="56"/>
  <c r="L963" i="56"/>
  <c r="L962" i="56"/>
  <c r="L961" i="56"/>
  <c r="L960" i="56"/>
  <c r="L959" i="56"/>
  <c r="L958" i="56"/>
  <c r="L957" i="56"/>
  <c r="L956" i="56"/>
  <c r="L955" i="56"/>
  <c r="L954" i="56"/>
  <c r="L953" i="56"/>
  <c r="L952" i="56"/>
  <c r="L951" i="56"/>
  <c r="L950" i="56"/>
  <c r="L949" i="56"/>
  <c r="L948" i="56"/>
  <c r="L947" i="56"/>
  <c r="L946" i="56"/>
  <c r="L945" i="56"/>
  <c r="L944" i="56"/>
  <c r="L943" i="56"/>
  <c r="L942" i="56"/>
  <c r="L941" i="56"/>
  <c r="L940" i="56"/>
  <c r="L939" i="56"/>
  <c r="L938" i="56"/>
  <c r="L937" i="56"/>
  <c r="L936" i="56"/>
  <c r="L935" i="56"/>
  <c r="L934" i="56"/>
  <c r="L933" i="56"/>
  <c r="L932" i="56"/>
  <c r="L931" i="56"/>
  <c r="L930" i="56"/>
  <c r="L929" i="56"/>
  <c r="L928" i="56"/>
  <c r="L927" i="56"/>
  <c r="L926" i="56"/>
  <c r="L925" i="56"/>
  <c r="L924" i="56"/>
  <c r="L923" i="56"/>
  <c r="L922" i="56"/>
  <c r="L921" i="56"/>
  <c r="L920" i="56"/>
  <c r="L919" i="56"/>
  <c r="L918" i="56"/>
  <c r="L917" i="56"/>
  <c r="L916" i="56"/>
  <c r="L915" i="56"/>
  <c r="L914" i="56"/>
  <c r="L913" i="56"/>
  <c r="L912" i="56"/>
  <c r="L911" i="56"/>
  <c r="L910" i="56"/>
  <c r="L909" i="56"/>
  <c r="L908" i="56"/>
  <c r="L907" i="56"/>
  <c r="L906" i="56"/>
  <c r="L905" i="56"/>
  <c r="L904" i="56"/>
  <c r="L903" i="56"/>
  <c r="L902" i="56"/>
  <c r="L901" i="56"/>
  <c r="L900" i="56"/>
  <c r="L899" i="56"/>
  <c r="L898" i="56"/>
  <c r="L897" i="56"/>
  <c r="L896" i="56"/>
  <c r="L895" i="56"/>
  <c r="L894" i="56"/>
  <c r="L893" i="56"/>
  <c r="L892" i="56"/>
  <c r="L891" i="56"/>
  <c r="L890" i="56"/>
  <c r="L889" i="56"/>
  <c r="L888" i="56"/>
  <c r="L887" i="56"/>
  <c r="L886" i="56"/>
  <c r="L885" i="56"/>
  <c r="L884" i="56"/>
  <c r="L883" i="56"/>
  <c r="L882" i="56"/>
  <c r="L881" i="56"/>
  <c r="L880" i="56"/>
  <c r="L879" i="56"/>
  <c r="L878" i="56"/>
  <c r="L877" i="56"/>
  <c r="L876" i="56"/>
  <c r="L875" i="56"/>
  <c r="L874" i="56"/>
  <c r="L873" i="56"/>
  <c r="L872" i="56"/>
  <c r="L871" i="56"/>
  <c r="L870" i="56"/>
  <c r="L869" i="56"/>
  <c r="L868" i="56"/>
  <c r="L867" i="56"/>
  <c r="L866" i="56"/>
  <c r="L865" i="56"/>
  <c r="L864" i="56"/>
  <c r="L863" i="56"/>
  <c r="L862" i="56"/>
  <c r="L861" i="56"/>
  <c r="L860" i="56"/>
  <c r="L859" i="56"/>
  <c r="L858" i="56"/>
  <c r="L857" i="56"/>
  <c r="L856" i="56"/>
  <c r="L855" i="56"/>
  <c r="L854" i="56"/>
  <c r="L853" i="56"/>
  <c r="L852" i="56"/>
  <c r="L851" i="56"/>
  <c r="L850" i="56"/>
  <c r="L849" i="56"/>
  <c r="L848" i="56"/>
  <c r="L847" i="56"/>
  <c r="L846" i="56"/>
  <c r="L845" i="56"/>
  <c r="L844" i="56"/>
  <c r="L843" i="56"/>
  <c r="L842" i="56"/>
  <c r="L841" i="56"/>
  <c r="L840" i="56"/>
  <c r="L839" i="56"/>
  <c r="L838" i="56"/>
  <c r="L837" i="56"/>
  <c r="L836" i="56"/>
  <c r="L835" i="56"/>
  <c r="L834" i="56"/>
  <c r="L833" i="56"/>
  <c r="L832" i="56"/>
  <c r="L831" i="56"/>
  <c r="L830" i="56"/>
  <c r="L829" i="56"/>
  <c r="L828" i="56"/>
  <c r="L827" i="56"/>
  <c r="L826" i="56"/>
  <c r="L825" i="56"/>
  <c r="L824" i="56"/>
  <c r="L823" i="56"/>
  <c r="L822" i="56"/>
  <c r="L821" i="56"/>
  <c r="L820" i="56"/>
  <c r="L819" i="56"/>
  <c r="L818" i="56"/>
  <c r="L817" i="56"/>
  <c r="L816" i="56"/>
  <c r="L815" i="56"/>
  <c r="L814" i="56"/>
  <c r="L813" i="56"/>
  <c r="L812" i="56"/>
  <c r="L811" i="56"/>
  <c r="L810" i="56"/>
  <c r="L809" i="56"/>
  <c r="L808" i="56"/>
  <c r="L807" i="56"/>
  <c r="L806" i="56"/>
  <c r="L805" i="56"/>
  <c r="L804" i="56"/>
  <c r="L803" i="56"/>
  <c r="L802" i="56"/>
  <c r="L801" i="56"/>
  <c r="L800" i="56"/>
  <c r="L799" i="56"/>
  <c r="L798" i="56"/>
  <c r="L797" i="56"/>
  <c r="L796" i="56"/>
  <c r="L795" i="56"/>
  <c r="L794" i="56"/>
  <c r="L793" i="56"/>
  <c r="L792" i="56"/>
  <c r="L791" i="56"/>
  <c r="L790" i="56"/>
  <c r="L789" i="56"/>
  <c r="L788" i="56"/>
  <c r="L787" i="56"/>
  <c r="L786" i="56"/>
  <c r="L785" i="56"/>
  <c r="L784" i="56"/>
  <c r="L783" i="56"/>
  <c r="L782" i="56"/>
  <c r="L781" i="56"/>
  <c r="L780" i="56"/>
  <c r="L779" i="56"/>
  <c r="L778" i="56"/>
  <c r="L777" i="56"/>
  <c r="L776" i="56"/>
  <c r="L775" i="56"/>
  <c r="L774" i="56"/>
  <c r="L773" i="56"/>
  <c r="L772" i="56"/>
  <c r="L771" i="56"/>
  <c r="L770" i="56"/>
  <c r="L769" i="56"/>
  <c r="L768" i="56"/>
  <c r="L767" i="56"/>
  <c r="L766" i="56"/>
  <c r="L765" i="56"/>
  <c r="L764" i="56"/>
  <c r="L763" i="56"/>
  <c r="L762" i="56"/>
  <c r="L761" i="56"/>
  <c r="L760" i="56"/>
  <c r="L759" i="56"/>
  <c r="L758" i="56"/>
  <c r="L757" i="56"/>
  <c r="L756" i="56"/>
  <c r="L755" i="56"/>
  <c r="L754" i="56"/>
  <c r="L753" i="56"/>
  <c r="L752" i="56"/>
  <c r="L751" i="56"/>
  <c r="L750" i="56"/>
  <c r="L749" i="56"/>
  <c r="L748" i="56"/>
  <c r="L747" i="56"/>
  <c r="L746" i="56"/>
  <c r="L745" i="56"/>
  <c r="L744" i="56"/>
  <c r="L743" i="56"/>
  <c r="L742" i="56"/>
  <c r="L741" i="56"/>
  <c r="L740" i="56"/>
  <c r="L739" i="56"/>
  <c r="L738" i="56"/>
  <c r="L737" i="56"/>
  <c r="L736" i="56"/>
  <c r="L735" i="56"/>
  <c r="L734" i="56"/>
  <c r="L733" i="56"/>
  <c r="L732" i="56"/>
  <c r="L731" i="56"/>
  <c r="L730" i="56"/>
  <c r="L729" i="56"/>
  <c r="L728" i="56"/>
  <c r="L727" i="56"/>
  <c r="L726" i="56"/>
  <c r="L725" i="56"/>
  <c r="L724" i="56"/>
  <c r="L723" i="56"/>
  <c r="L722" i="56"/>
  <c r="L721" i="56"/>
  <c r="L720" i="56"/>
  <c r="L719" i="56"/>
  <c r="L718" i="56"/>
  <c r="L717" i="56"/>
  <c r="L716" i="56"/>
  <c r="L715" i="56"/>
  <c r="L714" i="56"/>
  <c r="L713" i="56"/>
  <c r="L712" i="56"/>
  <c r="L711" i="56"/>
  <c r="L710" i="56"/>
  <c r="L709" i="56"/>
  <c r="L708" i="56"/>
  <c r="L707" i="56"/>
  <c r="L706" i="56"/>
  <c r="L705" i="56"/>
  <c r="L704" i="56"/>
  <c r="L703" i="56"/>
  <c r="L702" i="56"/>
  <c r="L701" i="56"/>
  <c r="L700" i="56"/>
  <c r="L699" i="56"/>
  <c r="L698" i="56"/>
  <c r="L697" i="56"/>
  <c r="L696" i="56"/>
  <c r="L695" i="56"/>
  <c r="L694" i="56"/>
  <c r="L693" i="56"/>
  <c r="L692" i="56"/>
  <c r="L691" i="56"/>
  <c r="L690" i="56"/>
  <c r="L689" i="56"/>
  <c r="L688" i="56"/>
  <c r="L687" i="56"/>
  <c r="L686" i="56"/>
  <c r="L685" i="56"/>
  <c r="L684" i="56"/>
  <c r="L683" i="56"/>
  <c r="L682" i="56"/>
  <c r="L681" i="56"/>
  <c r="L680" i="56"/>
  <c r="L679" i="56"/>
  <c r="L678" i="56"/>
  <c r="L677" i="56"/>
  <c r="L676" i="56"/>
  <c r="L675" i="56"/>
  <c r="L674" i="56"/>
  <c r="L673" i="56"/>
  <c r="L672" i="56"/>
  <c r="L671" i="56"/>
  <c r="L670" i="56"/>
  <c r="L669" i="56"/>
  <c r="L668" i="56"/>
  <c r="L667" i="56"/>
  <c r="L666" i="56"/>
  <c r="L665" i="56"/>
  <c r="L664" i="56"/>
  <c r="L663" i="56"/>
  <c r="L662" i="56"/>
  <c r="L661" i="56"/>
  <c r="L660" i="56"/>
  <c r="L659" i="56"/>
  <c r="L658" i="56"/>
  <c r="L657" i="56"/>
  <c r="L656" i="56"/>
  <c r="L655" i="56"/>
  <c r="L654" i="56"/>
  <c r="L653" i="56"/>
  <c r="L652" i="56"/>
  <c r="L651" i="56"/>
  <c r="L650" i="56"/>
  <c r="L649" i="56"/>
  <c r="L648" i="56"/>
  <c r="L647" i="56"/>
  <c r="L646" i="56"/>
  <c r="L645" i="56"/>
  <c r="L644" i="56"/>
  <c r="L643" i="56"/>
  <c r="L642" i="56"/>
  <c r="L641" i="56"/>
  <c r="L640" i="56"/>
  <c r="L639" i="56"/>
  <c r="L638" i="56"/>
  <c r="L637" i="56"/>
  <c r="L636" i="56"/>
  <c r="L635" i="56"/>
  <c r="L634" i="56"/>
  <c r="L633" i="56"/>
  <c r="L632" i="56"/>
  <c r="L631" i="56"/>
  <c r="L630" i="56"/>
  <c r="L629" i="56"/>
  <c r="L628" i="56"/>
  <c r="L627" i="56"/>
  <c r="L626" i="56"/>
  <c r="L625" i="56"/>
  <c r="L624" i="56"/>
  <c r="L623" i="56"/>
  <c r="L622" i="56"/>
  <c r="L621" i="56"/>
  <c r="L620" i="56"/>
  <c r="L619" i="56"/>
  <c r="L618" i="56"/>
  <c r="L617" i="56"/>
  <c r="L616" i="56"/>
  <c r="L615" i="56"/>
  <c r="L614" i="56"/>
  <c r="L613" i="56"/>
  <c r="L612" i="56"/>
  <c r="L611" i="56"/>
  <c r="L610" i="56"/>
  <c r="L609" i="56"/>
  <c r="L608" i="56"/>
  <c r="L607" i="56"/>
  <c r="L606" i="56"/>
  <c r="L605" i="56"/>
  <c r="L604" i="56"/>
  <c r="L603" i="56"/>
  <c r="L602" i="56"/>
  <c r="L601" i="56"/>
  <c r="L600" i="56"/>
  <c r="L599" i="56"/>
  <c r="L598" i="56"/>
  <c r="L597" i="56"/>
  <c r="L596" i="56"/>
  <c r="L595" i="56"/>
  <c r="L594" i="56"/>
  <c r="L593" i="56"/>
  <c r="L592" i="56"/>
  <c r="L591" i="56"/>
  <c r="L590" i="56"/>
  <c r="L589" i="56"/>
  <c r="L588" i="56"/>
  <c r="L587" i="56"/>
  <c r="L586" i="56"/>
  <c r="L585" i="56"/>
  <c r="L584" i="56"/>
  <c r="L583" i="56"/>
  <c r="L582" i="56"/>
  <c r="L581" i="56"/>
  <c r="L580" i="56"/>
  <c r="L579" i="56"/>
  <c r="L578" i="56"/>
  <c r="L577" i="56"/>
  <c r="L576" i="56"/>
  <c r="L575" i="56"/>
  <c r="L574" i="56"/>
  <c r="L573" i="56"/>
  <c r="L572" i="56"/>
  <c r="L571" i="56"/>
  <c r="L570" i="56"/>
  <c r="L569" i="56"/>
  <c r="L568" i="56"/>
  <c r="L567" i="56"/>
  <c r="L566" i="56"/>
  <c r="L565" i="56"/>
  <c r="L564" i="56"/>
  <c r="L563" i="56"/>
  <c r="L562" i="56"/>
  <c r="L561" i="56"/>
  <c r="L560" i="56"/>
  <c r="L559" i="56"/>
  <c r="L558" i="56"/>
  <c r="L557" i="56"/>
  <c r="L556" i="56"/>
  <c r="L555" i="56"/>
  <c r="L554" i="56"/>
  <c r="L553" i="56"/>
  <c r="L552" i="56"/>
  <c r="L551" i="56"/>
  <c r="L550" i="56"/>
  <c r="L549" i="56"/>
  <c r="L548" i="56"/>
  <c r="L547" i="56"/>
  <c r="L546" i="56"/>
  <c r="L545" i="56"/>
  <c r="L544" i="56"/>
  <c r="L543" i="56"/>
  <c r="L542" i="56"/>
  <c r="L541" i="56"/>
  <c r="L540" i="56"/>
  <c r="L539" i="56"/>
  <c r="L538" i="56"/>
  <c r="L537" i="56"/>
  <c r="L536" i="56"/>
  <c r="L535" i="56"/>
  <c r="L534" i="56"/>
  <c r="L533" i="56"/>
  <c r="L532" i="56"/>
  <c r="L531" i="56"/>
  <c r="L530" i="56"/>
  <c r="L529" i="56"/>
  <c r="L528" i="56"/>
  <c r="L527" i="56"/>
  <c r="L526" i="56"/>
  <c r="L525" i="56"/>
  <c r="L524" i="56"/>
  <c r="L523" i="56"/>
  <c r="L522" i="56"/>
  <c r="L521" i="56"/>
  <c r="L520" i="56"/>
  <c r="L519" i="56"/>
  <c r="L518" i="56"/>
  <c r="L517" i="56"/>
  <c r="L516" i="56"/>
  <c r="L515" i="56"/>
  <c r="L514" i="56"/>
  <c r="L513" i="56"/>
  <c r="L512" i="56"/>
  <c r="L511" i="56"/>
  <c r="L510" i="56"/>
  <c r="L509" i="56"/>
  <c r="L508" i="56"/>
  <c r="L507" i="56"/>
  <c r="L506" i="56"/>
  <c r="L505" i="56"/>
  <c r="L504" i="56"/>
  <c r="L503" i="56"/>
  <c r="L502" i="56"/>
  <c r="L501" i="56"/>
  <c r="L500" i="56"/>
  <c r="L499" i="56"/>
  <c r="L498" i="56"/>
  <c r="L497" i="56"/>
  <c r="L496" i="56"/>
  <c r="L495" i="56"/>
  <c r="L494" i="56"/>
  <c r="L493" i="56"/>
  <c r="L492" i="56"/>
  <c r="L491" i="56"/>
  <c r="L490" i="56"/>
  <c r="L489" i="56"/>
  <c r="L488" i="56"/>
  <c r="L487" i="56"/>
  <c r="L486" i="56"/>
  <c r="L485" i="56"/>
  <c r="L484" i="56"/>
  <c r="L483" i="56"/>
  <c r="L482" i="56"/>
  <c r="L481" i="56"/>
  <c r="L480" i="56"/>
  <c r="L479" i="56"/>
  <c r="L478" i="56"/>
  <c r="L477" i="56"/>
  <c r="L476" i="56"/>
  <c r="L475" i="56"/>
  <c r="L474" i="56"/>
  <c r="L473" i="56"/>
  <c r="L472" i="56"/>
  <c r="L471" i="56"/>
  <c r="L470" i="56"/>
  <c r="L469" i="56"/>
  <c r="L468" i="56"/>
  <c r="L467" i="56"/>
  <c r="L466" i="56"/>
  <c r="L465" i="56"/>
  <c r="L464" i="56"/>
  <c r="L463" i="56"/>
  <c r="L462" i="56"/>
  <c r="L461" i="56"/>
  <c r="L460" i="56"/>
  <c r="L459" i="56"/>
  <c r="L458" i="56"/>
  <c r="L457" i="56"/>
  <c r="L456" i="56"/>
  <c r="L455" i="56"/>
  <c r="L454" i="56"/>
  <c r="L453" i="56"/>
  <c r="L452" i="56"/>
  <c r="L451" i="56"/>
  <c r="L450" i="56"/>
  <c r="L449" i="56"/>
  <c r="L448" i="56"/>
  <c r="L447" i="56"/>
  <c r="L446" i="56"/>
  <c r="L445" i="56"/>
  <c r="L444" i="56"/>
  <c r="L443" i="56"/>
  <c r="L442" i="56"/>
  <c r="L441" i="56"/>
  <c r="L440" i="56"/>
  <c r="L439" i="56"/>
  <c r="L438" i="56"/>
  <c r="L437" i="56"/>
  <c r="L436" i="56"/>
  <c r="L435" i="56"/>
  <c r="L434" i="56"/>
  <c r="L433" i="56"/>
  <c r="L432" i="56"/>
  <c r="L431" i="56"/>
  <c r="L430" i="56"/>
  <c r="L429" i="56"/>
  <c r="L428" i="56"/>
  <c r="L427" i="56"/>
  <c r="L426" i="56"/>
  <c r="L425" i="56"/>
  <c r="L424" i="56"/>
  <c r="L423" i="56"/>
  <c r="L422" i="56"/>
  <c r="L421" i="56"/>
  <c r="L420" i="56"/>
  <c r="L419" i="56"/>
  <c r="L418" i="56"/>
  <c r="L417" i="56"/>
  <c r="L416" i="56"/>
  <c r="L415" i="56"/>
  <c r="L414" i="56"/>
  <c r="L413" i="56"/>
  <c r="L412" i="56"/>
  <c r="L411" i="56"/>
  <c r="L410" i="56"/>
  <c r="L409" i="56"/>
  <c r="L408" i="56"/>
  <c r="L407" i="56"/>
  <c r="L406" i="56"/>
  <c r="L405" i="56"/>
  <c r="L404" i="56"/>
  <c r="L403" i="56"/>
  <c r="L402" i="56"/>
  <c r="L401" i="56"/>
  <c r="L400" i="56"/>
  <c r="L399" i="56"/>
  <c r="L398" i="56"/>
  <c r="L397" i="56"/>
  <c r="L396" i="56"/>
  <c r="L395" i="56"/>
  <c r="L394" i="56"/>
  <c r="L393" i="56"/>
  <c r="L392" i="56"/>
  <c r="L391" i="56"/>
  <c r="L390" i="56"/>
  <c r="L389" i="56"/>
  <c r="L388" i="56"/>
  <c r="L387" i="56"/>
  <c r="L386" i="56"/>
  <c r="L385" i="56"/>
  <c r="L384" i="56"/>
  <c r="L383" i="56"/>
  <c r="L382" i="56"/>
  <c r="L381" i="56"/>
  <c r="L380" i="56"/>
  <c r="L379" i="56"/>
  <c r="L378" i="56"/>
  <c r="L377" i="56"/>
  <c r="L376" i="56"/>
  <c r="L375" i="56"/>
  <c r="L374" i="56"/>
  <c r="L373" i="56"/>
  <c r="L372" i="56"/>
  <c r="L371" i="56"/>
  <c r="L370" i="56"/>
  <c r="L369" i="56"/>
  <c r="L368" i="56"/>
  <c r="L367" i="56"/>
  <c r="L366" i="56"/>
  <c r="L365" i="56"/>
  <c r="L364" i="56"/>
  <c r="L363" i="56"/>
  <c r="L362" i="56"/>
  <c r="L361" i="56"/>
  <c r="L360" i="56"/>
  <c r="L359" i="56"/>
  <c r="L358" i="56"/>
  <c r="L357" i="56"/>
  <c r="L356" i="56"/>
  <c r="L355" i="56"/>
  <c r="L354" i="56"/>
  <c r="L353" i="56"/>
  <c r="L352" i="56"/>
  <c r="L351" i="56"/>
  <c r="L350" i="56"/>
  <c r="L349" i="56"/>
  <c r="L348" i="56"/>
  <c r="L347" i="56"/>
  <c r="L346" i="56"/>
  <c r="L345" i="56"/>
  <c r="L344" i="56"/>
  <c r="L343" i="56"/>
  <c r="L342" i="56"/>
  <c r="L341" i="56"/>
  <c r="L340" i="56"/>
  <c r="L339" i="56"/>
  <c r="L338" i="56"/>
  <c r="L337" i="56"/>
  <c r="L336" i="56"/>
  <c r="L335" i="56"/>
  <c r="L334" i="56"/>
  <c r="L333" i="56"/>
  <c r="L332" i="56"/>
  <c r="L331" i="56"/>
  <c r="L330" i="56"/>
  <c r="L329" i="56"/>
  <c r="L328" i="56"/>
  <c r="L327" i="56"/>
  <c r="L326" i="56"/>
  <c r="L325" i="56"/>
  <c r="L324" i="56"/>
  <c r="L323" i="56"/>
  <c r="L322" i="56"/>
  <c r="L321" i="56"/>
  <c r="L320" i="56"/>
  <c r="L319" i="56"/>
  <c r="L318" i="56"/>
  <c r="L317" i="56"/>
  <c r="L316" i="56"/>
  <c r="L315" i="56"/>
  <c r="L314" i="56"/>
  <c r="L313" i="56"/>
  <c r="L312" i="56"/>
  <c r="L311" i="56"/>
  <c r="L310" i="56"/>
  <c r="L309" i="56"/>
  <c r="L308" i="56"/>
  <c r="L307" i="56"/>
  <c r="L306" i="56"/>
  <c r="L305" i="56"/>
  <c r="L304" i="56"/>
  <c r="L303" i="56"/>
  <c r="L302" i="56"/>
  <c r="L301" i="56"/>
  <c r="L300" i="56"/>
  <c r="L299" i="56"/>
  <c r="L298" i="56"/>
  <c r="L297" i="56"/>
  <c r="L296" i="56"/>
  <c r="L295" i="56"/>
  <c r="L294" i="56"/>
  <c r="L293" i="56"/>
  <c r="L292" i="56"/>
  <c r="L291" i="56"/>
  <c r="L290" i="56"/>
  <c r="L289" i="56"/>
  <c r="L288" i="56"/>
  <c r="L287" i="56"/>
  <c r="L286" i="56"/>
  <c r="L285" i="56"/>
  <c r="L284" i="56"/>
  <c r="L283" i="56"/>
  <c r="L282" i="56"/>
  <c r="L281" i="56"/>
  <c r="L280" i="56"/>
  <c r="L279" i="56"/>
  <c r="L278" i="56"/>
  <c r="L277" i="56"/>
  <c r="L276" i="56"/>
  <c r="L275" i="56"/>
  <c r="L274" i="56"/>
  <c r="L273" i="56"/>
  <c r="L272" i="56"/>
  <c r="L271" i="56"/>
  <c r="L270" i="56"/>
  <c r="L269" i="56"/>
  <c r="L268" i="56"/>
  <c r="L267" i="56"/>
  <c r="L266" i="56"/>
  <c r="L265" i="56"/>
  <c r="L264" i="56"/>
  <c r="L263" i="56"/>
  <c r="L262" i="56"/>
  <c r="L261" i="56"/>
  <c r="L260" i="56"/>
  <c r="L259" i="56"/>
  <c r="L258" i="56"/>
  <c r="L257" i="56"/>
  <c r="L256" i="56"/>
  <c r="L255" i="56"/>
  <c r="L254" i="56"/>
  <c r="L253" i="56"/>
  <c r="L252" i="56"/>
  <c r="L251" i="56"/>
  <c r="L250" i="56"/>
  <c r="L249" i="56"/>
  <c r="L248" i="56"/>
  <c r="L247" i="56"/>
  <c r="L246" i="56"/>
  <c r="L245" i="56"/>
  <c r="L244" i="56"/>
  <c r="L243" i="56"/>
  <c r="L242" i="56"/>
  <c r="L241" i="56"/>
  <c r="L240" i="56"/>
  <c r="L239" i="56"/>
  <c r="L238" i="56"/>
  <c r="L237" i="56"/>
  <c r="L236" i="56"/>
  <c r="L235" i="56"/>
  <c r="L234" i="56"/>
  <c r="L233" i="56"/>
  <c r="L232" i="56"/>
  <c r="L231" i="56"/>
  <c r="L230" i="56"/>
  <c r="L229" i="56"/>
  <c r="L228" i="56"/>
  <c r="L227" i="56"/>
  <c r="L226" i="56"/>
  <c r="L225" i="56"/>
  <c r="L224" i="56"/>
  <c r="L223" i="56"/>
  <c r="L222" i="56"/>
  <c r="L221" i="56"/>
  <c r="L220" i="56"/>
  <c r="L219" i="56"/>
  <c r="L218" i="56"/>
  <c r="L217" i="56"/>
  <c r="L216" i="56"/>
  <c r="L215" i="56"/>
  <c r="L214" i="56"/>
  <c r="L213" i="56"/>
  <c r="L212" i="56"/>
  <c r="L211" i="56"/>
  <c r="L210" i="56"/>
  <c r="L209" i="56"/>
  <c r="L208" i="56"/>
  <c r="L207" i="56"/>
  <c r="L206" i="56"/>
  <c r="L205" i="56"/>
  <c r="L204" i="56"/>
  <c r="L203" i="56"/>
  <c r="L202" i="56"/>
  <c r="L201" i="56"/>
  <c r="L200" i="56"/>
  <c r="L199" i="56"/>
  <c r="L198" i="56"/>
  <c r="L197" i="56"/>
  <c r="L196" i="56"/>
  <c r="L195" i="56"/>
  <c r="L194" i="56"/>
  <c r="L193" i="56"/>
  <c r="L192" i="56"/>
  <c r="L191" i="56"/>
  <c r="L190" i="56"/>
  <c r="L189" i="56"/>
  <c r="L188" i="56"/>
  <c r="L187" i="56"/>
  <c r="L186" i="56"/>
  <c r="L185" i="56"/>
  <c r="L184" i="56"/>
  <c r="L183" i="56"/>
  <c r="L182" i="56"/>
  <c r="L181" i="56"/>
  <c r="L180" i="56"/>
  <c r="L179" i="56"/>
  <c r="L178" i="56"/>
  <c r="L177" i="56"/>
  <c r="L176" i="56"/>
  <c r="L175" i="56"/>
  <c r="L174" i="56"/>
  <c r="L173" i="56"/>
  <c r="L172" i="56"/>
  <c r="L171" i="56"/>
  <c r="L170" i="56"/>
  <c r="L169" i="56"/>
  <c r="L168" i="56"/>
  <c r="L167" i="56"/>
  <c r="L166" i="56"/>
  <c r="L165" i="56"/>
  <c r="L164" i="56"/>
  <c r="L163" i="56"/>
  <c r="L162" i="56"/>
  <c r="L161" i="56"/>
  <c r="L160" i="56"/>
  <c r="L159" i="56"/>
  <c r="L158" i="56"/>
  <c r="L157" i="56"/>
  <c r="L156" i="56"/>
  <c r="L155" i="56"/>
  <c r="L154" i="56"/>
  <c r="L153" i="56"/>
  <c r="L152" i="56"/>
  <c r="L151" i="56"/>
  <c r="L150" i="56"/>
  <c r="L149" i="56"/>
  <c r="L148" i="56"/>
  <c r="L147" i="56"/>
  <c r="L146" i="56"/>
  <c r="L145" i="56"/>
  <c r="L144" i="56"/>
  <c r="L143" i="56"/>
  <c r="L142" i="56"/>
  <c r="L141" i="56"/>
  <c r="L140" i="56"/>
  <c r="L139" i="56"/>
  <c r="L138" i="56"/>
  <c r="L137" i="56"/>
  <c r="L136" i="56"/>
  <c r="L135" i="56"/>
  <c r="L134" i="56"/>
  <c r="L133" i="56"/>
  <c r="L132" i="56"/>
  <c r="L131" i="56"/>
  <c r="L130" i="56"/>
  <c r="L129" i="56"/>
  <c r="L128" i="56"/>
  <c r="L127" i="56"/>
  <c r="L126" i="56"/>
  <c r="L125" i="56"/>
  <c r="L124" i="56"/>
  <c r="L123" i="56"/>
  <c r="L122" i="56"/>
  <c r="L121" i="56"/>
  <c r="L120" i="56"/>
  <c r="L119" i="56"/>
  <c r="L118" i="56"/>
  <c r="L117" i="56"/>
  <c r="L116" i="56"/>
  <c r="L115" i="56"/>
  <c r="L114" i="56"/>
  <c r="L113" i="56"/>
  <c r="L112" i="56"/>
  <c r="L111" i="56"/>
  <c r="L110" i="56"/>
  <c r="L109" i="56"/>
  <c r="L108" i="56"/>
  <c r="L107" i="56"/>
  <c r="L106" i="56"/>
  <c r="L105" i="56"/>
  <c r="L104" i="56"/>
  <c r="L103" i="56"/>
  <c r="L102" i="56"/>
  <c r="L101" i="56"/>
  <c r="L100" i="56"/>
  <c r="L99" i="56"/>
  <c r="L98" i="56"/>
  <c r="L97" i="56"/>
  <c r="L96" i="56"/>
  <c r="L95" i="56"/>
  <c r="L94" i="56"/>
  <c r="L93" i="56"/>
  <c r="L92" i="56"/>
  <c r="L91" i="56"/>
  <c r="L90" i="56"/>
  <c r="L89" i="56"/>
  <c r="L88" i="56"/>
  <c r="L87" i="56"/>
  <c r="L86" i="56"/>
  <c r="L85" i="56"/>
  <c r="L84" i="56"/>
  <c r="L83" i="56"/>
  <c r="L82" i="56"/>
  <c r="L81" i="56"/>
  <c r="L80" i="56"/>
  <c r="L79" i="56"/>
  <c r="L78" i="56"/>
  <c r="L77" i="56"/>
  <c r="L76" i="56"/>
  <c r="L75" i="56"/>
  <c r="L74" i="56"/>
  <c r="L73" i="56"/>
  <c r="L72" i="56"/>
  <c r="L71" i="56"/>
  <c r="L70" i="56"/>
  <c r="L69" i="56"/>
  <c r="L68" i="56"/>
  <c r="L67" i="56"/>
  <c r="L66" i="56"/>
  <c r="L65" i="56"/>
  <c r="L64" i="56"/>
  <c r="L63" i="56"/>
  <c r="L62" i="56"/>
  <c r="L61" i="56"/>
  <c r="L60" i="56"/>
  <c r="L59" i="56"/>
  <c r="L58" i="56"/>
  <c r="L57" i="56"/>
  <c r="L56" i="56"/>
  <c r="L55" i="56"/>
  <c r="L54" i="56"/>
  <c r="L53" i="56"/>
  <c r="L52" i="56"/>
  <c r="L51" i="56"/>
  <c r="L50" i="56"/>
  <c r="L49" i="56"/>
  <c r="L48" i="56"/>
  <c r="L47" i="56"/>
  <c r="L46" i="56"/>
  <c r="L45" i="56"/>
  <c r="L44" i="56"/>
  <c r="L43" i="56"/>
  <c r="L42" i="56"/>
  <c r="L41" i="56"/>
  <c r="L40" i="56"/>
  <c r="L39" i="56"/>
  <c r="L38" i="56"/>
  <c r="L37" i="56"/>
  <c r="L36" i="56"/>
  <c r="L35" i="56"/>
  <c r="L34" i="56"/>
  <c r="L33" i="56"/>
  <c r="L32" i="56"/>
  <c r="L31" i="56"/>
  <c r="L30" i="56"/>
  <c r="L29" i="56"/>
  <c r="L28" i="56"/>
  <c r="L27" i="56"/>
  <c r="L26" i="56"/>
  <c r="L25" i="56"/>
  <c r="L24" i="56"/>
  <c r="L23" i="56"/>
  <c r="L22" i="56"/>
  <c r="L21" i="56"/>
  <c r="L20" i="56"/>
  <c r="L19" i="56"/>
  <c r="L18" i="56"/>
  <c r="L17" i="56"/>
  <c r="L16" i="56"/>
  <c r="L15" i="56"/>
  <c r="L14" i="56"/>
  <c r="L13" i="56"/>
  <c r="L12" i="56"/>
  <c r="L11" i="56"/>
  <c r="K11" i="56"/>
  <c r="D5" i="56"/>
  <c r="D4" i="56"/>
  <c r="K12" i="56" l="1"/>
  <c r="K13" i="56" s="1"/>
  <c r="K14" i="56" s="1"/>
  <c r="K15" i="56" s="1"/>
  <c r="K16" i="56" s="1"/>
  <c r="K17" i="56" s="1"/>
  <c r="K18" i="56" s="1"/>
  <c r="K19" i="56" s="1"/>
  <c r="K20" i="56" s="1"/>
  <c r="K21" i="56" s="1"/>
  <c r="K22" i="56" s="1"/>
  <c r="K23" i="56" s="1"/>
  <c r="K24" i="56" s="1"/>
  <c r="K25" i="56" s="1"/>
  <c r="K26" i="56" s="1"/>
  <c r="K27" i="56" s="1"/>
  <c r="K28" i="56" s="1"/>
  <c r="K29" i="56" s="1"/>
  <c r="K30" i="56" s="1"/>
  <c r="K31" i="56" s="1"/>
  <c r="K32" i="56" s="1"/>
  <c r="K33" i="56" s="1"/>
  <c r="K34" i="56" s="1"/>
  <c r="K35" i="56" s="1"/>
  <c r="K36" i="56" s="1"/>
  <c r="K37" i="56" s="1"/>
  <c r="K38" i="56" s="1"/>
  <c r="K39" i="56" s="1"/>
  <c r="K40" i="56" s="1"/>
  <c r="K41" i="56" s="1"/>
  <c r="K42" i="56" s="1"/>
  <c r="K43" i="56" s="1"/>
  <c r="K44" i="56" s="1"/>
  <c r="K45" i="56" s="1"/>
  <c r="K46" i="56" s="1"/>
  <c r="K47" i="56" s="1"/>
  <c r="K48" i="56" s="1"/>
  <c r="K49" i="56" s="1"/>
  <c r="K50" i="56" s="1"/>
  <c r="K51" i="56" s="1"/>
  <c r="K52" i="56" s="1"/>
  <c r="K53" i="56" s="1"/>
  <c r="K54" i="56" s="1"/>
  <c r="K55" i="56" s="1"/>
  <c r="K56" i="56" s="1"/>
  <c r="K57" i="56" s="1"/>
  <c r="K58" i="56" s="1"/>
  <c r="K59" i="56" s="1"/>
  <c r="K60" i="56" s="1"/>
  <c r="K61" i="56" s="1"/>
  <c r="K62" i="56" s="1"/>
  <c r="K63" i="56" s="1"/>
  <c r="K64" i="56" s="1"/>
  <c r="K65" i="56" s="1"/>
  <c r="K66" i="56" s="1"/>
  <c r="K67" i="56" s="1"/>
  <c r="K68" i="56" s="1"/>
  <c r="K69" i="56" s="1"/>
  <c r="K70" i="56" s="1"/>
  <c r="K71" i="56" s="1"/>
  <c r="K72" i="56" s="1"/>
  <c r="K73" i="56" s="1"/>
  <c r="K74" i="56" s="1"/>
  <c r="K75" i="56" s="1"/>
  <c r="K76" i="56" s="1"/>
  <c r="K77" i="56" s="1"/>
  <c r="K78" i="56" s="1"/>
  <c r="K79" i="56" s="1"/>
  <c r="K80" i="56" s="1"/>
  <c r="K81" i="56" s="1"/>
  <c r="K82" i="56" s="1"/>
  <c r="K83" i="56" s="1"/>
  <c r="K84" i="56" s="1"/>
  <c r="K85" i="56" s="1"/>
  <c r="K86" i="56" s="1"/>
  <c r="K87" i="56" s="1"/>
  <c r="K88" i="56" s="1"/>
  <c r="K89" i="56" s="1"/>
  <c r="K90" i="56" s="1"/>
  <c r="K91" i="56" s="1"/>
  <c r="K92" i="56" s="1"/>
  <c r="K93" i="56" s="1"/>
  <c r="K94" i="56" s="1"/>
  <c r="K95" i="56" s="1"/>
  <c r="K96" i="56" s="1"/>
  <c r="K97" i="56" s="1"/>
  <c r="K98" i="56" s="1"/>
  <c r="K99" i="56" s="1"/>
  <c r="K100" i="56" s="1"/>
  <c r="K101" i="56" s="1"/>
  <c r="K102" i="56" s="1"/>
  <c r="K103" i="56" s="1"/>
  <c r="K104" i="56" s="1"/>
  <c r="K105" i="56" s="1"/>
  <c r="K106" i="56" s="1"/>
  <c r="K107" i="56" s="1"/>
  <c r="K108" i="56" s="1"/>
  <c r="K109" i="56" s="1"/>
  <c r="K110" i="56" s="1"/>
  <c r="K111" i="56" s="1"/>
  <c r="K112" i="56" s="1"/>
  <c r="K113" i="56" s="1"/>
  <c r="K114" i="56" s="1"/>
  <c r="K115" i="56" s="1"/>
  <c r="K116" i="56" s="1"/>
  <c r="K117" i="56" s="1"/>
  <c r="K118" i="56" s="1"/>
  <c r="K119" i="56" s="1"/>
  <c r="K120" i="56" s="1"/>
  <c r="K121" i="56" s="1"/>
  <c r="K122" i="56" s="1"/>
  <c r="K123" i="56" s="1"/>
  <c r="K124" i="56" s="1"/>
  <c r="K125" i="56" s="1"/>
  <c r="K126" i="56" s="1"/>
  <c r="K127" i="56" s="1"/>
  <c r="K128" i="56" s="1"/>
  <c r="K129" i="56" s="1"/>
  <c r="K130" i="56" s="1"/>
  <c r="K131" i="56" s="1"/>
  <c r="K132" i="56" s="1"/>
  <c r="K133" i="56" s="1"/>
  <c r="K134" i="56" s="1"/>
  <c r="K135" i="56" s="1"/>
  <c r="K136" i="56" s="1"/>
  <c r="K137" i="56" s="1"/>
  <c r="K138" i="56" s="1"/>
  <c r="K139" i="56" s="1"/>
  <c r="K140" i="56" s="1"/>
  <c r="K141" i="56" s="1"/>
  <c r="K142" i="56" s="1"/>
  <c r="K143" i="56" s="1"/>
  <c r="K144" i="56" s="1"/>
  <c r="K145" i="56" s="1"/>
  <c r="K146" i="56" s="1"/>
  <c r="K147" i="56" s="1"/>
  <c r="K148" i="56" s="1"/>
  <c r="K149" i="56" s="1"/>
  <c r="K150" i="56" s="1"/>
  <c r="K151" i="56" s="1"/>
  <c r="K152" i="56" s="1"/>
  <c r="K153" i="56" s="1"/>
  <c r="K154" i="56" s="1"/>
  <c r="K155" i="56" s="1"/>
  <c r="K156" i="56" s="1"/>
  <c r="K157" i="56" s="1"/>
  <c r="K158" i="56" s="1"/>
  <c r="K159" i="56" s="1"/>
  <c r="K160" i="56" s="1"/>
  <c r="K161" i="56" s="1"/>
  <c r="K162" i="56" s="1"/>
  <c r="K163" i="56" s="1"/>
  <c r="K164" i="56" s="1"/>
  <c r="K165" i="56" s="1"/>
  <c r="K166" i="56" s="1"/>
  <c r="K167" i="56" s="1"/>
  <c r="K168" i="56" s="1"/>
  <c r="K169" i="56" s="1"/>
  <c r="K170" i="56" s="1"/>
  <c r="K171" i="56" s="1"/>
  <c r="K172" i="56" s="1"/>
  <c r="K173" i="56" s="1"/>
  <c r="K174" i="56" s="1"/>
  <c r="K175" i="56" s="1"/>
  <c r="K176" i="56" s="1"/>
  <c r="K177" i="56" s="1"/>
  <c r="K178" i="56" s="1"/>
  <c r="K179" i="56" s="1"/>
  <c r="K180" i="56" s="1"/>
  <c r="K181" i="56" s="1"/>
  <c r="K182" i="56" s="1"/>
  <c r="K183" i="56" s="1"/>
  <c r="K184" i="56" s="1"/>
  <c r="K185" i="56" s="1"/>
  <c r="K186" i="56" s="1"/>
  <c r="K187" i="56" s="1"/>
  <c r="K188" i="56" s="1"/>
  <c r="K189" i="56" s="1"/>
  <c r="K190" i="56" s="1"/>
  <c r="K191" i="56" s="1"/>
  <c r="K192" i="56" s="1"/>
  <c r="K193" i="56" s="1"/>
  <c r="K194" i="56" s="1"/>
  <c r="K195" i="56" s="1"/>
  <c r="K196" i="56" s="1"/>
  <c r="K197" i="56" s="1"/>
  <c r="K198" i="56" s="1"/>
  <c r="K199" i="56" s="1"/>
  <c r="K200" i="56" s="1"/>
  <c r="K201" i="56" s="1"/>
  <c r="K202" i="56" s="1"/>
  <c r="K203" i="56" s="1"/>
  <c r="K204" i="56" s="1"/>
  <c r="K205" i="56" s="1"/>
  <c r="K206" i="56" s="1"/>
  <c r="K207" i="56" s="1"/>
  <c r="K208" i="56" s="1"/>
  <c r="K209" i="56" s="1"/>
  <c r="K210" i="56" s="1"/>
  <c r="K211" i="56" s="1"/>
  <c r="K212" i="56" s="1"/>
  <c r="K213" i="56" s="1"/>
  <c r="K214" i="56" s="1"/>
  <c r="K215" i="56" s="1"/>
  <c r="K216" i="56" s="1"/>
  <c r="K217" i="56" s="1"/>
  <c r="K218" i="56" s="1"/>
  <c r="K219" i="56" s="1"/>
  <c r="K220" i="56" s="1"/>
  <c r="K221" i="56" s="1"/>
  <c r="K222" i="56" s="1"/>
  <c r="K223" i="56" s="1"/>
  <c r="K224" i="56" s="1"/>
  <c r="K225" i="56" s="1"/>
  <c r="K226" i="56" s="1"/>
  <c r="K227" i="56" s="1"/>
  <c r="K228" i="56" s="1"/>
  <c r="K229" i="56" s="1"/>
  <c r="K230" i="56" s="1"/>
  <c r="K231" i="56" s="1"/>
  <c r="K232" i="56" s="1"/>
  <c r="K233" i="56" s="1"/>
  <c r="K234" i="56" s="1"/>
  <c r="K235" i="56" s="1"/>
  <c r="K236" i="56" s="1"/>
  <c r="K237" i="56" s="1"/>
  <c r="K238" i="56" s="1"/>
  <c r="K239" i="56" s="1"/>
  <c r="K240" i="56" s="1"/>
  <c r="K241" i="56" s="1"/>
  <c r="K242" i="56" s="1"/>
  <c r="K243" i="56" s="1"/>
  <c r="K244" i="56" s="1"/>
  <c r="K245" i="56" s="1"/>
  <c r="K246" i="56" s="1"/>
  <c r="K247" i="56" s="1"/>
  <c r="K248" i="56" s="1"/>
  <c r="K249" i="56" s="1"/>
  <c r="K250" i="56" s="1"/>
  <c r="K251" i="56" s="1"/>
  <c r="K252" i="56" s="1"/>
  <c r="K253" i="56" s="1"/>
  <c r="K254" i="56" s="1"/>
  <c r="K255" i="56" s="1"/>
  <c r="K256" i="56" s="1"/>
  <c r="K257" i="56" s="1"/>
  <c r="K258" i="56" s="1"/>
  <c r="K259" i="56" s="1"/>
  <c r="K260" i="56" s="1"/>
  <c r="K261" i="56" s="1"/>
  <c r="K262" i="56" s="1"/>
  <c r="K263" i="56" s="1"/>
  <c r="K264" i="56" s="1"/>
  <c r="K265" i="56" s="1"/>
  <c r="K266" i="56" s="1"/>
  <c r="K267" i="56" s="1"/>
  <c r="K268" i="56" s="1"/>
  <c r="K269" i="56" s="1"/>
  <c r="K270" i="56" s="1"/>
  <c r="K271" i="56" s="1"/>
  <c r="K272" i="56" s="1"/>
  <c r="K273" i="56" s="1"/>
  <c r="K274" i="56" s="1"/>
  <c r="K275" i="56" s="1"/>
  <c r="K276" i="56" s="1"/>
  <c r="K277" i="56" s="1"/>
  <c r="K278" i="56" s="1"/>
  <c r="K279" i="56" s="1"/>
  <c r="K280" i="56" s="1"/>
  <c r="K281" i="56" s="1"/>
  <c r="K282" i="56" s="1"/>
  <c r="K283" i="56" s="1"/>
  <c r="K284" i="56" s="1"/>
  <c r="K285" i="56" s="1"/>
  <c r="K286" i="56" s="1"/>
  <c r="K287" i="56" s="1"/>
  <c r="K288" i="56" s="1"/>
  <c r="K289" i="56" s="1"/>
  <c r="K290" i="56" s="1"/>
  <c r="K291" i="56" s="1"/>
  <c r="K292" i="56" s="1"/>
  <c r="K293" i="56" s="1"/>
  <c r="K294" i="56" s="1"/>
  <c r="K295" i="56" s="1"/>
  <c r="K296" i="56" s="1"/>
  <c r="K297" i="56" s="1"/>
  <c r="K298" i="56" s="1"/>
  <c r="K299" i="56" s="1"/>
  <c r="K300" i="56" s="1"/>
  <c r="K301" i="56" s="1"/>
  <c r="K302" i="56" s="1"/>
  <c r="K303" i="56" s="1"/>
  <c r="K304" i="56" s="1"/>
  <c r="K305" i="56" s="1"/>
  <c r="K306" i="56" s="1"/>
  <c r="K307" i="56" s="1"/>
  <c r="K308" i="56" s="1"/>
  <c r="K309" i="56" s="1"/>
  <c r="K310" i="56" s="1"/>
  <c r="K311" i="56" s="1"/>
  <c r="K312" i="56" s="1"/>
  <c r="K313" i="56" s="1"/>
  <c r="K314" i="56" s="1"/>
  <c r="K315" i="56" s="1"/>
  <c r="K316" i="56" s="1"/>
  <c r="K317" i="56" s="1"/>
  <c r="K318" i="56" s="1"/>
  <c r="K319" i="56" s="1"/>
  <c r="K320" i="56" s="1"/>
  <c r="K321" i="56" s="1"/>
  <c r="K322" i="56" s="1"/>
  <c r="K323" i="56" s="1"/>
  <c r="K324" i="56" s="1"/>
  <c r="K325" i="56" s="1"/>
  <c r="K326" i="56" s="1"/>
  <c r="K327" i="56" s="1"/>
  <c r="K328" i="56" s="1"/>
  <c r="K329" i="56" s="1"/>
  <c r="K330" i="56" s="1"/>
  <c r="K331" i="56" s="1"/>
  <c r="K332" i="56" s="1"/>
  <c r="K333" i="56" s="1"/>
  <c r="K334" i="56" s="1"/>
  <c r="K335" i="56" s="1"/>
  <c r="K336" i="56" s="1"/>
  <c r="K337" i="56" s="1"/>
  <c r="K338" i="56" s="1"/>
  <c r="K339" i="56" s="1"/>
  <c r="K340" i="56" s="1"/>
  <c r="K341" i="56" s="1"/>
  <c r="K342" i="56" s="1"/>
  <c r="K343" i="56" s="1"/>
  <c r="K344" i="56" s="1"/>
  <c r="K345" i="56" s="1"/>
  <c r="K346" i="56" s="1"/>
  <c r="K347" i="56" s="1"/>
  <c r="K348" i="56" s="1"/>
  <c r="K349" i="56" s="1"/>
  <c r="K350" i="56" s="1"/>
  <c r="K351" i="56" s="1"/>
  <c r="K352" i="56" s="1"/>
  <c r="K353" i="56" s="1"/>
  <c r="K354" i="56" s="1"/>
  <c r="K355" i="56" s="1"/>
  <c r="K356" i="56" s="1"/>
  <c r="K357" i="56" s="1"/>
  <c r="K358" i="56" s="1"/>
  <c r="K359" i="56" s="1"/>
  <c r="K360" i="56" s="1"/>
  <c r="K361" i="56" s="1"/>
  <c r="K362" i="56" s="1"/>
  <c r="K363" i="56" s="1"/>
  <c r="K364" i="56" s="1"/>
  <c r="K365" i="56" s="1"/>
  <c r="K366" i="56" s="1"/>
  <c r="K367" i="56" s="1"/>
  <c r="K368" i="56" s="1"/>
  <c r="K369" i="56" s="1"/>
  <c r="K370" i="56" s="1"/>
  <c r="K371" i="56" s="1"/>
  <c r="K372" i="56" s="1"/>
  <c r="K373" i="56" s="1"/>
  <c r="K374" i="56" s="1"/>
  <c r="K375" i="56" s="1"/>
  <c r="K376" i="56" s="1"/>
  <c r="K377" i="56" s="1"/>
  <c r="K378" i="56" s="1"/>
  <c r="K379" i="56" s="1"/>
  <c r="K380" i="56" s="1"/>
  <c r="K381" i="56" s="1"/>
  <c r="K382" i="56" s="1"/>
  <c r="K383" i="56" s="1"/>
  <c r="K384" i="56" s="1"/>
  <c r="K385" i="56" s="1"/>
  <c r="K386" i="56" s="1"/>
  <c r="K387" i="56" s="1"/>
  <c r="K388" i="56" s="1"/>
  <c r="K389" i="56" s="1"/>
  <c r="K390" i="56" s="1"/>
  <c r="K391" i="56" s="1"/>
  <c r="K392" i="56" s="1"/>
  <c r="K393" i="56" s="1"/>
  <c r="K394" i="56" s="1"/>
  <c r="K395" i="56" s="1"/>
  <c r="K396" i="56" s="1"/>
  <c r="K397" i="56" s="1"/>
  <c r="K398" i="56" s="1"/>
  <c r="K399" i="56" s="1"/>
  <c r="K400" i="56" s="1"/>
  <c r="K401" i="56" s="1"/>
  <c r="K402" i="56" s="1"/>
  <c r="K403" i="56" s="1"/>
  <c r="K404" i="56" s="1"/>
  <c r="K405" i="56" s="1"/>
  <c r="K406" i="56" s="1"/>
  <c r="K407" i="56" s="1"/>
  <c r="K408" i="56" s="1"/>
  <c r="K409" i="56" s="1"/>
  <c r="K410" i="56" s="1"/>
  <c r="K411" i="56" s="1"/>
  <c r="K412" i="56" s="1"/>
  <c r="K413" i="56" s="1"/>
  <c r="K414" i="56" s="1"/>
  <c r="K415" i="56" s="1"/>
  <c r="K416" i="56" s="1"/>
  <c r="K417" i="56" s="1"/>
  <c r="K418" i="56" s="1"/>
  <c r="K419" i="56" s="1"/>
  <c r="K420" i="56" s="1"/>
  <c r="K421" i="56" s="1"/>
  <c r="K422" i="56" s="1"/>
  <c r="K423" i="56" s="1"/>
  <c r="K424" i="56" s="1"/>
  <c r="K425" i="56" s="1"/>
  <c r="K426" i="56" s="1"/>
  <c r="K427" i="56" s="1"/>
  <c r="K428" i="56" s="1"/>
  <c r="K429" i="56" s="1"/>
  <c r="K430" i="56" s="1"/>
  <c r="K431" i="56" s="1"/>
  <c r="K432" i="56" s="1"/>
  <c r="K433" i="56" s="1"/>
  <c r="K434" i="56" s="1"/>
  <c r="K435" i="56" s="1"/>
  <c r="K436" i="56" s="1"/>
  <c r="K437" i="56" s="1"/>
  <c r="K438" i="56" s="1"/>
  <c r="K439" i="56" s="1"/>
  <c r="K440" i="56" s="1"/>
  <c r="K441" i="56" s="1"/>
  <c r="K442" i="56" s="1"/>
  <c r="K443" i="56" s="1"/>
  <c r="K444" i="56" s="1"/>
  <c r="K445" i="56" s="1"/>
  <c r="K446" i="56" s="1"/>
  <c r="K447" i="56" s="1"/>
  <c r="K448" i="56" s="1"/>
  <c r="K449" i="56" s="1"/>
  <c r="K450" i="56" s="1"/>
  <c r="K451" i="56" s="1"/>
  <c r="K452" i="56" s="1"/>
  <c r="K453" i="56" s="1"/>
  <c r="K454" i="56" s="1"/>
  <c r="K455" i="56" s="1"/>
  <c r="K456" i="56" s="1"/>
  <c r="K457" i="56" s="1"/>
  <c r="K458" i="56" s="1"/>
  <c r="K459" i="56" s="1"/>
  <c r="K460" i="56" s="1"/>
  <c r="K461" i="56" s="1"/>
  <c r="K462" i="56" s="1"/>
  <c r="K463" i="56" s="1"/>
  <c r="K464" i="56" s="1"/>
  <c r="K465" i="56" s="1"/>
  <c r="K466" i="56" s="1"/>
  <c r="K467" i="56" s="1"/>
  <c r="K468" i="56" s="1"/>
  <c r="K469" i="56" s="1"/>
  <c r="K470" i="56" s="1"/>
  <c r="K471" i="56" s="1"/>
  <c r="K472" i="56" s="1"/>
  <c r="K473" i="56" s="1"/>
  <c r="K474" i="56" s="1"/>
  <c r="K475" i="56" s="1"/>
  <c r="K476" i="56" s="1"/>
  <c r="K477" i="56" s="1"/>
  <c r="K478" i="56" s="1"/>
  <c r="K479" i="56" s="1"/>
  <c r="K480" i="56" s="1"/>
  <c r="K481" i="56" s="1"/>
  <c r="K482" i="56" s="1"/>
  <c r="K483" i="56" s="1"/>
  <c r="K484" i="56" s="1"/>
  <c r="K485" i="56" s="1"/>
  <c r="K486" i="56" s="1"/>
  <c r="K487" i="56" s="1"/>
  <c r="K488" i="56" s="1"/>
  <c r="K489" i="56" s="1"/>
  <c r="K490" i="56" s="1"/>
  <c r="K491" i="56" s="1"/>
  <c r="K492" i="56" s="1"/>
  <c r="K493" i="56" s="1"/>
  <c r="K494" i="56" s="1"/>
  <c r="K495" i="56" s="1"/>
  <c r="K496" i="56" s="1"/>
  <c r="K497" i="56" s="1"/>
  <c r="K498" i="56" s="1"/>
  <c r="K499" i="56" s="1"/>
  <c r="K500" i="56" s="1"/>
  <c r="K501" i="56" s="1"/>
  <c r="K502" i="56" s="1"/>
  <c r="K503" i="56" s="1"/>
  <c r="K504" i="56" s="1"/>
  <c r="K505" i="56" s="1"/>
  <c r="K506" i="56" s="1"/>
  <c r="K507" i="56" s="1"/>
  <c r="K508" i="56" s="1"/>
  <c r="K509" i="56" s="1"/>
  <c r="K510" i="56" s="1"/>
  <c r="K511" i="56" s="1"/>
  <c r="K512" i="56" s="1"/>
  <c r="K513" i="56" s="1"/>
  <c r="K514" i="56" s="1"/>
  <c r="K515" i="56" s="1"/>
  <c r="K516" i="56" s="1"/>
  <c r="K517" i="56" s="1"/>
  <c r="K518" i="56" s="1"/>
  <c r="K519" i="56" s="1"/>
  <c r="K520" i="56" s="1"/>
  <c r="K521" i="56" s="1"/>
  <c r="K522" i="56" s="1"/>
  <c r="K523" i="56" s="1"/>
  <c r="K524" i="56" s="1"/>
  <c r="K525" i="56" s="1"/>
  <c r="K526" i="56" s="1"/>
  <c r="K527" i="56" s="1"/>
  <c r="K528" i="56" s="1"/>
  <c r="K529" i="56" s="1"/>
  <c r="K530" i="56" s="1"/>
  <c r="K531" i="56" s="1"/>
  <c r="K532" i="56" s="1"/>
  <c r="K533" i="56" s="1"/>
  <c r="K534" i="56" s="1"/>
  <c r="K535" i="56" s="1"/>
  <c r="K536" i="56" s="1"/>
  <c r="K537" i="56" s="1"/>
  <c r="K538" i="56" s="1"/>
  <c r="K539" i="56" s="1"/>
  <c r="K540" i="56" s="1"/>
  <c r="K541" i="56" s="1"/>
  <c r="K542" i="56" s="1"/>
  <c r="K543" i="56" s="1"/>
  <c r="K544" i="56" s="1"/>
  <c r="K545" i="56" s="1"/>
  <c r="K546" i="56" s="1"/>
  <c r="K547" i="56" s="1"/>
  <c r="K548" i="56" s="1"/>
  <c r="K549" i="56" s="1"/>
  <c r="K550" i="56" s="1"/>
  <c r="K551" i="56" s="1"/>
  <c r="K552" i="56" s="1"/>
  <c r="K553" i="56" s="1"/>
  <c r="K554" i="56" s="1"/>
  <c r="K555" i="56" s="1"/>
  <c r="K556" i="56" s="1"/>
  <c r="K557" i="56" s="1"/>
  <c r="K558" i="56" s="1"/>
  <c r="K559" i="56" s="1"/>
  <c r="K560" i="56" s="1"/>
  <c r="K561" i="56" s="1"/>
  <c r="K562" i="56" s="1"/>
  <c r="K563" i="56" s="1"/>
  <c r="K564" i="56" s="1"/>
  <c r="K565" i="56" s="1"/>
  <c r="K566" i="56" s="1"/>
  <c r="K567" i="56" s="1"/>
  <c r="K568" i="56" s="1"/>
  <c r="K569" i="56" s="1"/>
  <c r="K570" i="56" s="1"/>
  <c r="K571" i="56" s="1"/>
  <c r="K572" i="56" s="1"/>
  <c r="K573" i="56" s="1"/>
  <c r="K574" i="56" s="1"/>
  <c r="K575" i="56" s="1"/>
  <c r="K576" i="56" s="1"/>
  <c r="K577" i="56" s="1"/>
  <c r="K578" i="56" s="1"/>
  <c r="K579" i="56" s="1"/>
  <c r="K580" i="56" s="1"/>
  <c r="K581" i="56" s="1"/>
  <c r="K582" i="56" s="1"/>
  <c r="K583" i="56" s="1"/>
  <c r="K584" i="56" s="1"/>
  <c r="K585" i="56" s="1"/>
  <c r="K586" i="56" s="1"/>
  <c r="K587" i="56" s="1"/>
  <c r="K588" i="56" s="1"/>
  <c r="K589" i="56" s="1"/>
  <c r="K590" i="56" s="1"/>
  <c r="K591" i="56" s="1"/>
  <c r="K592" i="56" s="1"/>
  <c r="K593" i="56" s="1"/>
  <c r="K594" i="56" s="1"/>
  <c r="K595" i="56" s="1"/>
  <c r="K596" i="56" s="1"/>
  <c r="K597" i="56" s="1"/>
  <c r="K598" i="56" s="1"/>
  <c r="K599" i="56" s="1"/>
  <c r="K600" i="56" s="1"/>
  <c r="K601" i="56" s="1"/>
  <c r="K602" i="56" s="1"/>
  <c r="K603" i="56" s="1"/>
  <c r="K604" i="56" s="1"/>
  <c r="K605" i="56" s="1"/>
  <c r="K606" i="56" s="1"/>
  <c r="K607" i="56" s="1"/>
  <c r="K608" i="56" s="1"/>
  <c r="K609" i="56" s="1"/>
  <c r="K610" i="56" s="1"/>
  <c r="K611" i="56" s="1"/>
  <c r="K612" i="56" s="1"/>
  <c r="K613" i="56" s="1"/>
  <c r="K614" i="56" s="1"/>
  <c r="K615" i="56" s="1"/>
  <c r="K616" i="56" s="1"/>
  <c r="K617" i="56" s="1"/>
  <c r="K618" i="56" s="1"/>
  <c r="K619" i="56" s="1"/>
  <c r="K620" i="56" s="1"/>
  <c r="K621" i="56" s="1"/>
  <c r="K622" i="56" s="1"/>
  <c r="K623" i="56" s="1"/>
  <c r="K624" i="56" s="1"/>
  <c r="K625" i="56" s="1"/>
  <c r="K626" i="56" s="1"/>
  <c r="K627" i="56" s="1"/>
  <c r="K628" i="56" s="1"/>
  <c r="K629" i="56" s="1"/>
  <c r="K630" i="56" s="1"/>
  <c r="K631" i="56" s="1"/>
  <c r="K632" i="56" s="1"/>
  <c r="K633" i="56" s="1"/>
  <c r="K634" i="56" s="1"/>
  <c r="K635" i="56" s="1"/>
  <c r="K636" i="56" s="1"/>
  <c r="K637" i="56" s="1"/>
  <c r="K638" i="56" s="1"/>
  <c r="K639" i="56" s="1"/>
  <c r="K640" i="56" s="1"/>
  <c r="K641" i="56" s="1"/>
  <c r="K642" i="56" s="1"/>
  <c r="K643" i="56" s="1"/>
  <c r="K644" i="56" s="1"/>
  <c r="K645" i="56" s="1"/>
  <c r="K646" i="56" s="1"/>
  <c r="K647" i="56" s="1"/>
  <c r="K648" i="56" s="1"/>
  <c r="K649" i="56" s="1"/>
  <c r="K650" i="56" s="1"/>
  <c r="K651" i="56" s="1"/>
  <c r="K652" i="56" s="1"/>
  <c r="K653" i="56" s="1"/>
  <c r="K654" i="56" s="1"/>
  <c r="K655" i="56" s="1"/>
  <c r="K656" i="56" s="1"/>
  <c r="K657" i="56" s="1"/>
  <c r="K658" i="56" s="1"/>
  <c r="K659" i="56" s="1"/>
  <c r="K660" i="56" s="1"/>
  <c r="K661" i="56" s="1"/>
  <c r="K662" i="56" s="1"/>
  <c r="K663" i="56" s="1"/>
  <c r="K664" i="56" s="1"/>
  <c r="K665" i="56" s="1"/>
  <c r="K666" i="56" s="1"/>
  <c r="K667" i="56" s="1"/>
  <c r="K668" i="56" s="1"/>
  <c r="K669" i="56" s="1"/>
  <c r="K670" i="56" s="1"/>
  <c r="K671" i="56" s="1"/>
  <c r="K672" i="56" s="1"/>
  <c r="K673" i="56" s="1"/>
  <c r="K674" i="56" s="1"/>
  <c r="K675" i="56" s="1"/>
  <c r="K676" i="56" s="1"/>
  <c r="K677" i="56" s="1"/>
  <c r="K678" i="56" s="1"/>
  <c r="K679" i="56" s="1"/>
  <c r="K680" i="56" s="1"/>
  <c r="K681" i="56" s="1"/>
  <c r="K682" i="56" s="1"/>
  <c r="K683" i="56" s="1"/>
  <c r="K684" i="56" s="1"/>
  <c r="K685" i="56" s="1"/>
  <c r="K686" i="56" s="1"/>
  <c r="K687" i="56" s="1"/>
  <c r="K688" i="56" s="1"/>
  <c r="K689" i="56" s="1"/>
  <c r="K690" i="56" s="1"/>
  <c r="K691" i="56" s="1"/>
  <c r="K692" i="56" s="1"/>
  <c r="K693" i="56" s="1"/>
  <c r="K694" i="56" s="1"/>
  <c r="K695" i="56" s="1"/>
  <c r="K696" i="56" s="1"/>
  <c r="K697" i="56" s="1"/>
  <c r="K698" i="56" s="1"/>
  <c r="K699" i="56" s="1"/>
  <c r="K700" i="56" s="1"/>
  <c r="K701" i="56" s="1"/>
  <c r="K702" i="56" s="1"/>
  <c r="K703" i="56" s="1"/>
  <c r="K704" i="56" s="1"/>
  <c r="K705" i="56" s="1"/>
  <c r="K706" i="56" s="1"/>
  <c r="K707" i="56" s="1"/>
  <c r="K708" i="56" s="1"/>
  <c r="K709" i="56" s="1"/>
  <c r="K710" i="56" s="1"/>
  <c r="K711" i="56" s="1"/>
  <c r="K712" i="56" s="1"/>
  <c r="K713" i="56" s="1"/>
  <c r="K714" i="56" s="1"/>
  <c r="K715" i="56" s="1"/>
  <c r="K716" i="56" s="1"/>
  <c r="K717" i="56" s="1"/>
  <c r="K718" i="56" s="1"/>
  <c r="K719" i="56" s="1"/>
  <c r="K720" i="56" s="1"/>
  <c r="K721" i="56" s="1"/>
  <c r="K722" i="56" s="1"/>
  <c r="K723" i="56" s="1"/>
  <c r="K724" i="56" s="1"/>
  <c r="K725" i="56" s="1"/>
  <c r="K726" i="56" s="1"/>
  <c r="K727" i="56" s="1"/>
  <c r="K728" i="56" s="1"/>
  <c r="K729" i="56" s="1"/>
  <c r="K730" i="56" s="1"/>
  <c r="K731" i="56" s="1"/>
  <c r="K732" i="56" s="1"/>
  <c r="K733" i="56" s="1"/>
  <c r="K734" i="56" s="1"/>
  <c r="K735" i="56" s="1"/>
  <c r="K736" i="56" s="1"/>
  <c r="K737" i="56" s="1"/>
  <c r="K738" i="56" s="1"/>
  <c r="K739" i="56" s="1"/>
  <c r="K740" i="56" s="1"/>
  <c r="K741" i="56" s="1"/>
  <c r="K742" i="56" s="1"/>
  <c r="K743" i="56" s="1"/>
  <c r="K744" i="56" s="1"/>
  <c r="K745" i="56" s="1"/>
  <c r="K746" i="56" s="1"/>
  <c r="K747" i="56" s="1"/>
  <c r="K748" i="56" s="1"/>
  <c r="K749" i="56" s="1"/>
  <c r="K750" i="56" s="1"/>
  <c r="K751" i="56" s="1"/>
  <c r="K752" i="56" s="1"/>
  <c r="K753" i="56" s="1"/>
  <c r="K754" i="56" s="1"/>
  <c r="K755" i="56" s="1"/>
  <c r="K756" i="56" s="1"/>
  <c r="K757" i="56" s="1"/>
  <c r="K758" i="56" s="1"/>
  <c r="K759" i="56" s="1"/>
  <c r="K760" i="56" s="1"/>
  <c r="K761" i="56" s="1"/>
  <c r="K762" i="56" s="1"/>
  <c r="K763" i="56" s="1"/>
  <c r="K764" i="56" s="1"/>
  <c r="K765" i="56" s="1"/>
  <c r="K766" i="56" s="1"/>
  <c r="K767" i="56" s="1"/>
  <c r="K768" i="56" s="1"/>
  <c r="K769" i="56" s="1"/>
  <c r="K770" i="56" s="1"/>
  <c r="K771" i="56" s="1"/>
  <c r="K772" i="56" s="1"/>
  <c r="K773" i="56" s="1"/>
  <c r="K774" i="56" s="1"/>
  <c r="K775" i="56" s="1"/>
  <c r="K776" i="56" s="1"/>
  <c r="K777" i="56" s="1"/>
  <c r="K778" i="56" s="1"/>
  <c r="K779" i="56" s="1"/>
  <c r="K780" i="56" s="1"/>
  <c r="K781" i="56" s="1"/>
  <c r="K782" i="56" s="1"/>
  <c r="K783" i="56" s="1"/>
  <c r="K784" i="56" s="1"/>
  <c r="K785" i="56" s="1"/>
  <c r="K786" i="56" s="1"/>
  <c r="K787" i="56" s="1"/>
  <c r="K788" i="56" s="1"/>
  <c r="K789" i="56" s="1"/>
  <c r="K790" i="56" s="1"/>
  <c r="K791" i="56" s="1"/>
  <c r="K792" i="56" s="1"/>
  <c r="K793" i="56" s="1"/>
  <c r="K794" i="56" s="1"/>
  <c r="K795" i="56" s="1"/>
  <c r="K796" i="56" s="1"/>
  <c r="K797" i="56" s="1"/>
  <c r="K798" i="56" s="1"/>
  <c r="K799" i="56" s="1"/>
  <c r="K800" i="56" s="1"/>
  <c r="K801" i="56" s="1"/>
  <c r="K802" i="56" s="1"/>
  <c r="K803" i="56" s="1"/>
  <c r="K804" i="56" s="1"/>
  <c r="K805" i="56" s="1"/>
  <c r="K806" i="56" s="1"/>
  <c r="K807" i="56" s="1"/>
  <c r="K808" i="56" s="1"/>
  <c r="K809" i="56" s="1"/>
  <c r="K810" i="56" s="1"/>
  <c r="K811" i="56" s="1"/>
  <c r="K812" i="56" s="1"/>
  <c r="K813" i="56" s="1"/>
  <c r="K814" i="56" s="1"/>
  <c r="K815" i="56" s="1"/>
  <c r="K816" i="56" s="1"/>
  <c r="K817" i="56" s="1"/>
  <c r="K818" i="56" s="1"/>
  <c r="K819" i="56" s="1"/>
  <c r="K820" i="56" s="1"/>
  <c r="K821" i="56" s="1"/>
  <c r="K822" i="56" s="1"/>
  <c r="K823" i="56" s="1"/>
  <c r="K824" i="56" s="1"/>
  <c r="K825" i="56" s="1"/>
  <c r="K826" i="56" s="1"/>
  <c r="K827" i="56" s="1"/>
  <c r="K828" i="56" s="1"/>
  <c r="K829" i="56" s="1"/>
  <c r="K830" i="56" s="1"/>
  <c r="K831" i="56" s="1"/>
  <c r="K832" i="56" s="1"/>
  <c r="K833" i="56" s="1"/>
  <c r="K834" i="56" s="1"/>
  <c r="K835" i="56" s="1"/>
  <c r="K836" i="56" s="1"/>
  <c r="K837" i="56" s="1"/>
  <c r="K838" i="56" s="1"/>
  <c r="K839" i="56" s="1"/>
  <c r="K840" i="56" s="1"/>
  <c r="K841" i="56" s="1"/>
  <c r="K842" i="56" s="1"/>
  <c r="K843" i="56" s="1"/>
  <c r="K844" i="56" s="1"/>
  <c r="K845" i="56" s="1"/>
  <c r="K846" i="56" s="1"/>
  <c r="K847" i="56" s="1"/>
  <c r="K848" i="56" s="1"/>
  <c r="K849" i="56" s="1"/>
  <c r="K850" i="56" s="1"/>
  <c r="K851" i="56" s="1"/>
  <c r="K852" i="56" s="1"/>
  <c r="K853" i="56" s="1"/>
  <c r="K854" i="56" s="1"/>
  <c r="K855" i="56" s="1"/>
  <c r="K856" i="56" s="1"/>
  <c r="K857" i="56" s="1"/>
  <c r="K858" i="56" s="1"/>
  <c r="K859" i="56" s="1"/>
  <c r="K860" i="56" s="1"/>
  <c r="K861" i="56" s="1"/>
  <c r="K862" i="56" s="1"/>
  <c r="K863" i="56" s="1"/>
  <c r="K864" i="56" s="1"/>
  <c r="K865" i="56" s="1"/>
  <c r="K866" i="56" s="1"/>
  <c r="K867" i="56" s="1"/>
  <c r="K868" i="56" s="1"/>
  <c r="K869" i="56" s="1"/>
  <c r="K870" i="56" s="1"/>
  <c r="K871" i="56" s="1"/>
  <c r="K872" i="56" s="1"/>
  <c r="K873" i="56" s="1"/>
  <c r="K874" i="56" s="1"/>
  <c r="K875" i="56" s="1"/>
  <c r="K876" i="56" s="1"/>
  <c r="K877" i="56" s="1"/>
  <c r="K878" i="56" s="1"/>
  <c r="K879" i="56" s="1"/>
  <c r="K880" i="56" s="1"/>
  <c r="K881" i="56" s="1"/>
  <c r="K882" i="56" s="1"/>
  <c r="K883" i="56" s="1"/>
  <c r="K884" i="56" s="1"/>
  <c r="K885" i="56" s="1"/>
  <c r="K886" i="56" s="1"/>
  <c r="K887" i="56" s="1"/>
  <c r="K888" i="56" s="1"/>
  <c r="K889" i="56" s="1"/>
  <c r="K890" i="56" s="1"/>
  <c r="K891" i="56" s="1"/>
  <c r="K892" i="56" s="1"/>
  <c r="K893" i="56" s="1"/>
  <c r="K894" i="56" s="1"/>
  <c r="K895" i="56" s="1"/>
  <c r="K896" i="56" s="1"/>
  <c r="K897" i="56" s="1"/>
  <c r="K898" i="56" s="1"/>
  <c r="K899" i="56" s="1"/>
  <c r="K900" i="56" s="1"/>
  <c r="K901" i="56" s="1"/>
  <c r="K902" i="56" s="1"/>
  <c r="K903" i="56" s="1"/>
  <c r="K904" i="56" s="1"/>
  <c r="K905" i="56" s="1"/>
  <c r="K906" i="56" s="1"/>
  <c r="K907" i="56" s="1"/>
  <c r="K908" i="56" s="1"/>
  <c r="K909" i="56" s="1"/>
  <c r="K910" i="56" s="1"/>
  <c r="K911" i="56" s="1"/>
  <c r="K912" i="56" s="1"/>
  <c r="K913" i="56" s="1"/>
  <c r="K914" i="56" s="1"/>
  <c r="K915" i="56" s="1"/>
  <c r="K916" i="56" s="1"/>
  <c r="K917" i="56" s="1"/>
  <c r="K918" i="56" s="1"/>
  <c r="K919" i="56" s="1"/>
  <c r="K920" i="56" s="1"/>
  <c r="K921" i="56" s="1"/>
  <c r="K922" i="56" s="1"/>
  <c r="K923" i="56" s="1"/>
  <c r="K924" i="56" s="1"/>
  <c r="K925" i="56" s="1"/>
  <c r="K926" i="56" s="1"/>
  <c r="K927" i="56" s="1"/>
  <c r="K928" i="56" s="1"/>
  <c r="K929" i="56" s="1"/>
  <c r="K930" i="56" s="1"/>
  <c r="K931" i="56" s="1"/>
  <c r="K932" i="56" s="1"/>
  <c r="K933" i="56" s="1"/>
  <c r="K934" i="56" s="1"/>
  <c r="K935" i="56" s="1"/>
  <c r="K936" i="56" s="1"/>
  <c r="K937" i="56" s="1"/>
  <c r="K938" i="56" s="1"/>
  <c r="K939" i="56" s="1"/>
  <c r="K940" i="56" s="1"/>
  <c r="K941" i="56" s="1"/>
  <c r="K942" i="56" s="1"/>
  <c r="K943" i="56" s="1"/>
  <c r="K944" i="56" s="1"/>
  <c r="K945" i="56" s="1"/>
  <c r="K946" i="56" s="1"/>
  <c r="K947" i="56" s="1"/>
  <c r="K948" i="56" s="1"/>
  <c r="K949" i="56" s="1"/>
  <c r="K950" i="56" s="1"/>
  <c r="K951" i="56" s="1"/>
  <c r="K952" i="56" s="1"/>
  <c r="K953" i="56" s="1"/>
  <c r="K954" i="56" s="1"/>
  <c r="K955" i="56" s="1"/>
  <c r="K956" i="56" s="1"/>
  <c r="K957" i="56" s="1"/>
  <c r="K958" i="56" s="1"/>
  <c r="K959" i="56" s="1"/>
  <c r="K960" i="56" s="1"/>
  <c r="K961" i="56" s="1"/>
  <c r="K962" i="56" s="1"/>
  <c r="K963" i="56" s="1"/>
  <c r="K964" i="56" s="1"/>
  <c r="K965" i="56" s="1"/>
  <c r="K966" i="56" s="1"/>
  <c r="K967" i="56" s="1"/>
  <c r="K968" i="56" s="1"/>
  <c r="K969" i="56" s="1"/>
  <c r="K970" i="56" s="1"/>
  <c r="K971" i="56" s="1"/>
  <c r="K972" i="56" s="1"/>
  <c r="K973" i="56" s="1"/>
  <c r="K974" i="56" s="1"/>
  <c r="K975" i="56" s="1"/>
  <c r="K976" i="56" s="1"/>
  <c r="K977" i="56" s="1"/>
  <c r="K978" i="56" s="1"/>
  <c r="K979" i="56" s="1"/>
  <c r="K980" i="56" s="1"/>
  <c r="K981" i="56" s="1"/>
  <c r="K982" i="56" s="1"/>
  <c r="K983" i="56" s="1"/>
  <c r="K984" i="56" s="1"/>
  <c r="K985" i="56" s="1"/>
  <c r="K986" i="56" s="1"/>
  <c r="K987" i="56" s="1"/>
  <c r="K988" i="56" s="1"/>
  <c r="K989" i="56" s="1"/>
  <c r="K990" i="56" s="1"/>
  <c r="K991" i="56" s="1"/>
  <c r="K992" i="56" s="1"/>
  <c r="K993" i="56" s="1"/>
  <c r="K994" i="56" s="1"/>
  <c r="K995" i="56" s="1"/>
  <c r="K996" i="56" s="1"/>
  <c r="K997" i="56" s="1"/>
  <c r="K998" i="56" s="1"/>
  <c r="K999" i="56" s="1"/>
  <c r="K1000" i="56" s="1"/>
  <c r="K1001" i="56" s="1"/>
  <c r="K1002" i="56" s="1"/>
  <c r="K1003" i="56" s="1"/>
  <c r="K1004" i="56" s="1"/>
  <c r="K1005" i="56" s="1"/>
  <c r="K1006" i="56" s="1"/>
  <c r="K1007" i="56" s="1"/>
  <c r="K1008" i="56" s="1"/>
  <c r="K1009" i="56" s="1"/>
  <c r="K1010" i="56" s="1"/>
  <c r="K1011" i="56" s="1"/>
  <c r="K1012" i="56" s="1"/>
  <c r="K1013" i="56" s="1"/>
  <c r="K1014" i="56" s="1"/>
  <c r="K1015" i="56" s="1"/>
  <c r="K1016" i="56" s="1"/>
  <c r="K1017" i="56" s="1"/>
  <c r="K1018" i="56" s="1"/>
  <c r="K1019" i="56" s="1"/>
  <c r="K1020" i="56" s="1"/>
  <c r="K1021" i="56" s="1"/>
  <c r="K1022" i="56" s="1"/>
  <c r="K1023" i="56" s="1"/>
  <c r="K1024" i="56" s="1"/>
  <c r="K1025" i="56" s="1"/>
  <c r="K1026" i="56" s="1"/>
  <c r="K1027" i="56" s="1"/>
  <c r="K1028" i="56" s="1"/>
  <c r="K1029" i="56" s="1"/>
  <c r="K1030" i="56" s="1"/>
  <c r="K1031" i="56" s="1"/>
  <c r="K1032" i="56" s="1"/>
  <c r="K1033" i="56" s="1"/>
  <c r="K1034" i="56" s="1"/>
  <c r="K1035" i="56" s="1"/>
  <c r="K1036" i="56" s="1"/>
  <c r="K1037" i="56" s="1"/>
  <c r="K1038" i="56" s="1"/>
  <c r="K1039" i="56" s="1"/>
  <c r="K1040" i="56" s="1"/>
  <c r="K1041" i="56" s="1"/>
  <c r="K1042" i="56" s="1"/>
  <c r="K1043" i="56" s="1"/>
  <c r="K1044" i="56" s="1"/>
  <c r="K1045" i="56" s="1"/>
  <c r="K1046" i="56" s="1"/>
  <c r="K1047" i="56" s="1"/>
  <c r="K1048" i="56" s="1"/>
  <c r="K1049" i="56" s="1"/>
  <c r="K1050" i="56" s="1"/>
  <c r="K1051" i="56" s="1"/>
  <c r="K1052" i="56" s="1"/>
  <c r="K1053" i="56" s="1"/>
  <c r="K1054" i="56" s="1"/>
  <c r="K1055" i="56" s="1"/>
  <c r="K1056" i="56" s="1"/>
  <c r="K1057" i="56" s="1"/>
  <c r="K1058" i="56" s="1"/>
  <c r="K1059" i="56" s="1"/>
  <c r="K1060" i="56" s="1"/>
  <c r="K1061" i="56" s="1"/>
  <c r="K1062" i="56" s="1"/>
  <c r="K1063" i="56" s="1"/>
  <c r="K1064" i="56" s="1"/>
  <c r="K1065" i="56" s="1"/>
  <c r="K1066" i="56" s="1"/>
  <c r="K1067" i="56" s="1"/>
  <c r="K1068" i="56" s="1"/>
  <c r="K1069" i="56" s="1"/>
  <c r="K1070" i="56" s="1"/>
  <c r="K1071" i="56" s="1"/>
  <c r="K1072" i="56" s="1"/>
  <c r="K1073" i="56" s="1"/>
  <c r="K1074" i="56" s="1"/>
  <c r="K1075" i="56" s="1"/>
  <c r="K1076" i="56" s="1"/>
  <c r="K1077" i="56" s="1"/>
  <c r="K1078" i="56" s="1"/>
  <c r="K1079" i="56" s="1"/>
  <c r="K1080" i="56" s="1"/>
  <c r="K1081" i="56" s="1"/>
  <c r="K1082" i="56" s="1"/>
  <c r="K1083" i="56" s="1"/>
  <c r="K1084" i="56" s="1"/>
  <c r="K1085" i="56" s="1"/>
  <c r="K1086" i="56" s="1"/>
  <c r="K1087" i="56" s="1"/>
  <c r="K1088" i="56" s="1"/>
  <c r="K1089" i="56" s="1"/>
  <c r="K1090" i="56" s="1"/>
  <c r="K1091" i="56" s="1"/>
  <c r="K1092" i="56" s="1"/>
  <c r="K1093" i="56" s="1"/>
  <c r="K1094" i="56" s="1"/>
  <c r="K1095" i="56" s="1"/>
  <c r="K1096" i="56" s="1"/>
  <c r="K1097" i="56" s="1"/>
  <c r="K1098" i="56" s="1"/>
  <c r="K1099" i="56" s="1"/>
  <c r="K1100" i="56" s="1"/>
  <c r="K1101" i="56" s="1"/>
  <c r="K1102" i="56" s="1"/>
  <c r="K1103" i="56" s="1"/>
  <c r="K1104" i="56" s="1"/>
  <c r="K1105" i="56" s="1"/>
  <c r="K1106" i="56" s="1"/>
  <c r="K1107" i="56" s="1"/>
  <c r="K1108" i="56" s="1"/>
  <c r="K1109" i="56" s="1"/>
  <c r="K1110" i="56" s="1"/>
  <c r="K1111" i="56" s="1"/>
  <c r="K1112" i="56" s="1"/>
  <c r="K1113" i="56" s="1"/>
  <c r="K1114" i="56" s="1"/>
  <c r="K1115" i="56" s="1"/>
  <c r="K1116" i="56" s="1"/>
  <c r="K1117" i="56" s="1"/>
  <c r="K1118" i="56" s="1"/>
  <c r="K1119" i="56" s="1"/>
  <c r="K1120" i="56" s="1"/>
  <c r="K1121" i="56" s="1"/>
  <c r="K1122" i="56" s="1"/>
  <c r="K1123" i="56" s="1"/>
  <c r="K1124" i="56" s="1"/>
  <c r="K1125" i="56" s="1"/>
  <c r="K1126" i="56" s="1"/>
  <c r="K1127" i="56" s="1"/>
  <c r="K1128" i="56" s="1"/>
  <c r="K1129" i="56" s="1"/>
  <c r="K1130" i="56" s="1"/>
  <c r="K1131" i="56" s="1"/>
  <c r="K1132" i="56" s="1"/>
  <c r="K1133" i="56" s="1"/>
  <c r="K1134" i="56" s="1"/>
  <c r="K1135" i="56" s="1"/>
  <c r="K1136" i="56" s="1"/>
  <c r="K1137" i="56" s="1"/>
  <c r="K1138" i="56" s="1"/>
  <c r="K1139" i="56" s="1"/>
  <c r="K1140" i="56" s="1"/>
  <c r="K1141" i="56" s="1"/>
  <c r="K1142" i="56" s="1"/>
  <c r="K1143" i="56" s="1"/>
  <c r="K1144" i="56" s="1"/>
  <c r="K1145" i="56" s="1"/>
  <c r="K1146" i="56" s="1"/>
  <c r="K1147" i="56" s="1"/>
  <c r="K1148" i="56" s="1"/>
  <c r="K1149" i="56" s="1"/>
  <c r="K1150" i="56" s="1"/>
  <c r="K1151" i="56" s="1"/>
  <c r="K1152" i="56" s="1"/>
  <c r="K1153" i="56" s="1"/>
  <c r="K1154" i="56" s="1"/>
  <c r="K1155" i="56" s="1"/>
  <c r="K1156" i="56" s="1"/>
  <c r="K1157" i="56" s="1"/>
  <c r="K1158" i="56" s="1"/>
  <c r="K1159" i="56" s="1"/>
  <c r="K1160" i="56" s="1"/>
  <c r="K1161" i="56" s="1"/>
  <c r="K1162" i="56" s="1"/>
  <c r="K1163" i="56" s="1"/>
  <c r="K1164" i="56" s="1"/>
  <c r="K1165" i="56" s="1"/>
  <c r="K1166" i="56" s="1"/>
  <c r="K1167" i="56" s="1"/>
  <c r="K1168" i="56" s="1"/>
  <c r="K1169" i="56" s="1"/>
  <c r="K1170" i="56" s="1"/>
  <c r="K1171" i="56" s="1"/>
  <c r="K1172" i="56" s="1"/>
  <c r="K1173" i="56" s="1"/>
  <c r="K1174" i="56" s="1"/>
  <c r="K1175" i="56" s="1"/>
  <c r="K1176" i="56" s="1"/>
  <c r="K1177" i="56" s="1"/>
  <c r="K1178" i="56" s="1"/>
  <c r="K1179" i="56" s="1"/>
  <c r="K1180" i="56" s="1"/>
  <c r="K1181" i="56" s="1"/>
  <c r="K1182" i="56" s="1"/>
  <c r="K1183" i="56" s="1"/>
  <c r="K1184" i="56" s="1"/>
  <c r="K1185" i="56" s="1"/>
  <c r="K1186" i="56" s="1"/>
  <c r="K1187" i="56" s="1"/>
  <c r="K1188" i="56" s="1"/>
  <c r="K1189" i="56" s="1"/>
  <c r="K1190" i="56" s="1"/>
  <c r="K1191" i="56" s="1"/>
  <c r="K1192" i="56" s="1"/>
  <c r="K1193" i="56" s="1"/>
  <c r="K1194" i="56" s="1"/>
  <c r="K1195" i="56" s="1"/>
  <c r="K1196" i="56" s="1"/>
  <c r="K1197" i="56" s="1"/>
  <c r="K1198" i="56" s="1"/>
  <c r="K1199" i="56" s="1"/>
  <c r="K1200" i="56" s="1"/>
  <c r="K1201" i="56" s="1"/>
  <c r="K1202" i="56" s="1"/>
  <c r="K1203" i="56" s="1"/>
  <c r="K1204" i="56" s="1"/>
  <c r="K1205" i="56" s="1"/>
  <c r="K1206" i="56" s="1"/>
  <c r="K1207" i="56" s="1"/>
  <c r="K1208" i="56" s="1"/>
  <c r="K1209" i="56" s="1"/>
  <c r="K1210" i="56" s="1"/>
  <c r="K1211" i="56" s="1"/>
  <c r="K1212" i="56" s="1"/>
  <c r="K1213" i="56" s="1"/>
  <c r="K1214" i="56" s="1"/>
  <c r="K1215" i="56" s="1"/>
  <c r="K1216" i="56" s="1"/>
  <c r="K1217" i="56" s="1"/>
  <c r="K1218" i="56" s="1"/>
  <c r="K1219" i="56" s="1"/>
  <c r="K1220" i="56" s="1"/>
  <c r="K1221" i="56" s="1"/>
  <c r="K1222" i="56" s="1"/>
  <c r="K1223" i="56" s="1"/>
  <c r="K1224" i="56" s="1"/>
  <c r="K1225" i="56" s="1"/>
  <c r="K1226" i="56" s="1"/>
  <c r="K1227" i="56" s="1"/>
  <c r="K1228" i="56" s="1"/>
  <c r="K1229" i="56" s="1"/>
  <c r="K1230" i="56" s="1"/>
  <c r="K1231" i="56" s="1"/>
  <c r="K1232" i="56" s="1"/>
  <c r="K1233" i="56" s="1"/>
  <c r="K1234" i="56" s="1"/>
  <c r="K1235" i="56" s="1"/>
  <c r="K1236" i="56" s="1"/>
  <c r="K1237" i="56" s="1"/>
  <c r="K1238" i="56" s="1"/>
  <c r="K1239" i="56" s="1"/>
  <c r="K1240" i="56" s="1"/>
  <c r="K1241" i="56" s="1"/>
  <c r="K1242" i="56" s="1"/>
  <c r="K1243" i="56" s="1"/>
  <c r="K1244" i="56" s="1"/>
  <c r="K1245" i="56" s="1"/>
  <c r="K1246" i="56" s="1"/>
  <c r="K1247" i="56" s="1"/>
  <c r="K1248" i="56" s="1"/>
  <c r="K1249" i="56" s="1"/>
  <c r="K1250" i="56" s="1"/>
  <c r="K1251" i="56" s="1"/>
  <c r="K1252" i="56" s="1"/>
  <c r="K1253" i="56" s="1"/>
  <c r="K1254" i="56" s="1"/>
  <c r="K1255" i="56" s="1"/>
  <c r="K1256" i="56" s="1"/>
  <c r="K1257" i="56" s="1"/>
  <c r="K1258" i="56" s="1"/>
  <c r="K1259" i="56" s="1"/>
  <c r="K1260" i="56" s="1"/>
  <c r="K1261" i="56" s="1"/>
  <c r="K1262" i="56" s="1"/>
  <c r="K1263" i="56" s="1"/>
  <c r="K1264" i="56" s="1"/>
  <c r="K1265" i="56" s="1"/>
  <c r="K1266" i="56" s="1"/>
  <c r="K1267" i="56" s="1"/>
  <c r="K1268" i="56" s="1"/>
  <c r="K1269" i="56" s="1"/>
  <c r="K1270" i="56" s="1"/>
  <c r="K1271" i="56" s="1"/>
  <c r="K1272" i="56" s="1"/>
  <c r="K1273" i="56" s="1"/>
  <c r="K1274" i="56" s="1"/>
  <c r="K1275" i="56" s="1"/>
  <c r="K1276" i="56" s="1"/>
  <c r="K1277" i="56" s="1"/>
  <c r="K1278" i="56" s="1"/>
  <c r="K1279" i="56" s="1"/>
  <c r="K1280" i="56" s="1"/>
  <c r="K1281" i="56" s="1"/>
  <c r="K1282" i="56" s="1"/>
  <c r="K1283" i="56" s="1"/>
  <c r="K1284" i="56" s="1"/>
  <c r="K1285" i="56" s="1"/>
  <c r="K1286" i="56" s="1"/>
  <c r="K1287" i="56" s="1"/>
  <c r="K1288" i="56" s="1"/>
  <c r="K1289" i="56" s="1"/>
  <c r="K1290" i="56" s="1"/>
  <c r="K1291" i="56" s="1"/>
  <c r="K1292" i="56" s="1"/>
  <c r="K1293" i="56" s="1"/>
  <c r="K1294" i="56" s="1"/>
  <c r="K1295" i="56" s="1"/>
  <c r="K1296" i="56" s="1"/>
  <c r="K1297" i="56" s="1"/>
  <c r="K1298" i="56" s="1"/>
  <c r="K1299" i="56" s="1"/>
  <c r="K1300" i="56" s="1"/>
  <c r="K1301" i="56" s="1"/>
  <c r="K1302" i="56" s="1"/>
  <c r="K1303" i="56" s="1"/>
  <c r="K1304" i="56" s="1"/>
  <c r="K1305" i="56" s="1"/>
  <c r="K1306" i="56" s="1"/>
  <c r="K1307" i="56" s="1"/>
  <c r="K1308" i="56" s="1"/>
  <c r="K1309" i="56" s="1"/>
  <c r="K1310" i="56" s="1"/>
  <c r="K1311" i="56" s="1"/>
  <c r="K1312" i="56" s="1"/>
  <c r="K1313" i="56" s="1"/>
  <c r="K1314" i="56" s="1"/>
  <c r="K1315" i="56" s="1"/>
  <c r="K1316" i="56" s="1"/>
  <c r="K1317" i="56" s="1"/>
  <c r="K1318" i="56" s="1"/>
  <c r="K1319" i="56" s="1"/>
  <c r="K1320" i="56" s="1"/>
  <c r="K1321" i="56" s="1"/>
  <c r="K1322" i="56" s="1"/>
  <c r="K1323" i="56" s="1"/>
  <c r="K1324" i="56" s="1"/>
  <c r="K1325" i="56" s="1"/>
  <c r="K1326" i="56" s="1"/>
  <c r="K1327" i="56" s="1"/>
  <c r="K1328" i="56" s="1"/>
  <c r="K1329" i="56" s="1"/>
  <c r="K1330" i="56" s="1"/>
  <c r="K1331" i="56" s="1"/>
  <c r="K1332" i="56" s="1"/>
  <c r="K1333" i="56" s="1"/>
  <c r="K1334" i="56" s="1"/>
  <c r="K1335" i="56" s="1"/>
  <c r="K1336" i="56" s="1"/>
  <c r="K1337" i="56" s="1"/>
  <c r="K1338" i="56" s="1"/>
  <c r="K1339" i="56" s="1"/>
  <c r="K1340" i="56" s="1"/>
  <c r="K1341" i="56" s="1"/>
  <c r="K1342" i="56" s="1"/>
  <c r="K1343" i="56" s="1"/>
  <c r="K1344" i="56" s="1"/>
  <c r="K1345" i="56" s="1"/>
  <c r="K1346" i="56" s="1"/>
  <c r="K1347" i="56" s="1"/>
  <c r="K1348" i="56" s="1"/>
  <c r="K1349" i="56" s="1"/>
  <c r="K1350" i="56" s="1"/>
  <c r="K1351" i="56" s="1"/>
  <c r="K1352" i="56" s="1"/>
  <c r="K1353" i="56" s="1"/>
  <c r="K1354" i="56" s="1"/>
  <c r="K1355" i="56" s="1"/>
  <c r="K1356" i="56" s="1"/>
  <c r="K1357" i="56" s="1"/>
  <c r="K1358" i="56" s="1"/>
  <c r="K1359" i="56" s="1"/>
  <c r="K1360" i="56" s="1"/>
  <c r="K1361" i="56" s="1"/>
  <c r="K1362" i="56" s="1"/>
  <c r="K1363" i="56" s="1"/>
  <c r="K1364" i="56" s="1"/>
  <c r="K1365" i="56" s="1"/>
  <c r="K1366" i="56" s="1"/>
  <c r="K1367" i="56" s="1"/>
  <c r="K1368" i="56" s="1"/>
  <c r="K1369" i="56" s="1"/>
  <c r="K1370" i="56" s="1"/>
  <c r="K1371" i="56" s="1"/>
  <c r="K1372" i="56" s="1"/>
  <c r="K1373" i="56" s="1"/>
  <c r="K1374" i="56" s="1"/>
  <c r="K1375" i="56" s="1"/>
  <c r="K1376" i="56" s="1"/>
  <c r="K1377" i="56" s="1"/>
  <c r="K1378" i="56" s="1"/>
  <c r="K1379" i="56" s="1"/>
  <c r="K1380" i="56" s="1"/>
  <c r="K1381" i="56" s="1"/>
  <c r="K1382" i="56" s="1"/>
  <c r="K1383" i="56" s="1"/>
  <c r="K1384" i="56" s="1"/>
  <c r="K1385" i="56" s="1"/>
  <c r="K1386" i="56" s="1"/>
  <c r="K1387" i="56" s="1"/>
  <c r="K1388" i="56" s="1"/>
  <c r="K1389" i="56" s="1"/>
  <c r="K1390" i="56" s="1"/>
  <c r="K1391" i="56" s="1"/>
  <c r="K1392" i="56" s="1"/>
  <c r="K1393" i="56" s="1"/>
  <c r="K1394" i="56" s="1"/>
  <c r="K1395" i="56" s="1"/>
  <c r="K1396" i="56" s="1"/>
  <c r="K1397" i="56" s="1"/>
  <c r="K1398" i="56" s="1"/>
  <c r="K1399" i="56" s="1"/>
  <c r="K1400" i="56" s="1"/>
  <c r="K1401" i="56" s="1"/>
  <c r="K1402" i="56" s="1"/>
  <c r="K1403" i="56" s="1"/>
  <c r="K1404" i="56" s="1"/>
  <c r="K1405" i="56" s="1"/>
  <c r="K1406" i="56" s="1"/>
  <c r="K1407" i="56" s="1"/>
  <c r="K1408" i="56" s="1"/>
  <c r="K1409" i="56" s="1"/>
  <c r="K1410" i="56" s="1"/>
  <c r="K1411" i="56" s="1"/>
  <c r="K1412" i="56" s="1"/>
  <c r="K1413" i="56" s="1"/>
  <c r="K1414" i="56" s="1"/>
  <c r="K1415" i="56" s="1"/>
  <c r="K1416" i="56" s="1"/>
  <c r="K1417" i="56" s="1"/>
  <c r="K1418" i="56" s="1"/>
  <c r="K1419" i="56" s="1"/>
  <c r="K1420" i="56" s="1"/>
  <c r="K1421" i="56" s="1"/>
  <c r="K1422" i="56" s="1"/>
  <c r="K1423" i="56" s="1"/>
  <c r="K1424" i="56" s="1"/>
  <c r="K1425" i="56" s="1"/>
  <c r="K1426" i="56" s="1"/>
  <c r="K1427" i="56" s="1"/>
  <c r="K1428" i="56" s="1"/>
  <c r="K1429" i="56" s="1"/>
  <c r="K1430" i="56" s="1"/>
  <c r="K1431" i="56" s="1"/>
  <c r="K1432" i="56" s="1"/>
  <c r="K1433" i="56" s="1"/>
  <c r="K1434" i="56" s="1"/>
  <c r="K1435" i="56" s="1"/>
  <c r="K1436" i="56" s="1"/>
  <c r="K1437" i="56" s="1"/>
  <c r="K1438" i="56" s="1"/>
  <c r="K1439" i="56" s="1"/>
  <c r="K1440" i="56" s="1"/>
  <c r="K1441" i="56" s="1"/>
  <c r="K1442" i="56" s="1"/>
  <c r="K1443" i="56" s="1"/>
  <c r="K1444" i="56" s="1"/>
  <c r="K1445" i="56" s="1"/>
  <c r="K1446" i="56" s="1"/>
  <c r="K1447" i="56" s="1"/>
  <c r="K1448" i="56" s="1"/>
  <c r="K1449" i="56" s="1"/>
  <c r="K1450" i="56" s="1"/>
  <c r="K1451" i="56" s="1"/>
  <c r="K1452" i="56" s="1"/>
  <c r="K1453" i="56" s="1"/>
  <c r="K1454" i="56" s="1"/>
  <c r="K1455" i="56" s="1"/>
  <c r="K1456" i="56" s="1"/>
  <c r="K1457" i="56" s="1"/>
  <c r="K1458" i="56" s="1"/>
  <c r="K1459" i="56" s="1"/>
  <c r="K1460" i="56" s="1"/>
  <c r="K1461" i="56" s="1"/>
  <c r="K1462" i="56" s="1"/>
  <c r="K1463" i="56" s="1"/>
  <c r="K1464" i="56" s="1"/>
  <c r="K1465" i="56" s="1"/>
  <c r="K1466" i="56" s="1"/>
  <c r="K1467" i="56" s="1"/>
  <c r="K1468" i="56" s="1"/>
  <c r="K1469" i="56" s="1"/>
  <c r="K1470" i="56" s="1"/>
  <c r="K1471" i="56" s="1"/>
  <c r="K1472" i="56" s="1"/>
  <c r="K1473" i="56" s="1"/>
  <c r="K1474" i="56" s="1"/>
  <c r="K1475" i="56" s="1"/>
  <c r="K1476" i="56" s="1"/>
  <c r="K1477" i="56" s="1"/>
  <c r="K1478" i="56" s="1"/>
  <c r="K1479" i="56" s="1"/>
  <c r="K1480" i="56" s="1"/>
  <c r="K1481" i="56" s="1"/>
  <c r="K1482" i="56" s="1"/>
  <c r="K1483" i="56" s="1"/>
  <c r="K1484" i="56" s="1"/>
  <c r="K1485" i="56" s="1"/>
  <c r="K1486" i="56" s="1"/>
  <c r="K1487" i="56" s="1"/>
  <c r="K1488" i="56" s="1"/>
  <c r="K1489" i="56" s="1"/>
  <c r="K1490" i="56" s="1"/>
  <c r="K1491" i="56" s="1"/>
  <c r="K1492" i="56" s="1"/>
  <c r="K1493" i="56" s="1"/>
  <c r="K1494" i="56" s="1"/>
  <c r="K1495" i="56" s="1"/>
  <c r="K1496" i="56" s="1"/>
  <c r="K1497" i="56" s="1"/>
  <c r="K1498" i="56" s="1"/>
  <c r="K1499" i="56" s="1"/>
  <c r="K1500" i="56" s="1"/>
  <c r="K1501" i="56" s="1"/>
  <c r="K1502" i="56" s="1"/>
  <c r="K1503" i="56" s="1"/>
  <c r="K1504" i="56" s="1"/>
  <c r="K1505" i="56" s="1"/>
  <c r="K1506" i="56" s="1"/>
  <c r="K1507" i="56" s="1"/>
  <c r="K1508" i="56" s="1"/>
  <c r="K1509" i="56" s="1"/>
  <c r="K1510" i="56" s="1"/>
  <c r="K1511" i="56" s="1"/>
  <c r="K1512" i="56" s="1"/>
  <c r="K1513" i="56" s="1"/>
  <c r="K1514" i="56" s="1"/>
  <c r="K1515" i="56" s="1"/>
  <c r="K1516" i="56" s="1"/>
  <c r="K1517" i="56" s="1"/>
  <c r="K1518" i="56" s="1"/>
  <c r="K1519" i="56" s="1"/>
  <c r="K1520" i="56" s="1"/>
  <c r="K1521" i="56" s="1"/>
  <c r="K1522" i="56" s="1"/>
  <c r="K1523" i="56" s="1"/>
  <c r="K1524" i="56" s="1"/>
  <c r="K1525" i="56" s="1"/>
  <c r="K1526" i="56" s="1"/>
  <c r="K1527" i="56" s="1"/>
  <c r="K1528" i="56" s="1"/>
  <c r="K1529" i="56" s="1"/>
  <c r="K1530" i="56" s="1"/>
  <c r="K1531" i="56" s="1"/>
  <c r="K1532" i="56" s="1"/>
  <c r="K1533" i="56" s="1"/>
  <c r="K1534" i="56" s="1"/>
  <c r="K1535" i="56" s="1"/>
  <c r="K1536" i="56" s="1"/>
  <c r="K1537" i="56" s="1"/>
  <c r="K1538" i="56" s="1"/>
  <c r="K1539" i="56" s="1"/>
  <c r="K1540" i="56" s="1"/>
  <c r="K1541" i="56" s="1"/>
  <c r="K1542" i="56" s="1"/>
  <c r="K1543" i="56" s="1"/>
  <c r="K1544" i="56" s="1"/>
  <c r="K1545" i="56" s="1"/>
  <c r="K1546" i="56" s="1"/>
  <c r="K1547" i="56" s="1"/>
  <c r="K1548" i="56" s="1"/>
  <c r="K1549" i="56" s="1"/>
  <c r="K1550" i="56" s="1"/>
  <c r="K1551" i="56" s="1"/>
  <c r="K1552" i="56" s="1"/>
  <c r="K1553" i="56" s="1"/>
  <c r="K1554" i="56" s="1"/>
  <c r="K1555" i="56" s="1"/>
  <c r="K1556" i="56" s="1"/>
  <c r="K1557" i="56" s="1"/>
  <c r="K1558" i="56" s="1"/>
  <c r="K1559" i="56" s="1"/>
  <c r="K1560" i="56" s="1"/>
  <c r="K1561" i="56" s="1"/>
  <c r="K1562" i="56" s="1"/>
  <c r="K1563" i="56" s="1"/>
  <c r="K1564" i="56" s="1"/>
  <c r="K1565" i="56" s="1"/>
  <c r="K1566" i="56" s="1"/>
  <c r="K1567" i="56" s="1"/>
  <c r="K1568" i="56" s="1"/>
  <c r="K1569" i="56" s="1"/>
  <c r="K1570" i="56" s="1"/>
  <c r="K1571" i="56" s="1"/>
  <c r="K1572" i="56" s="1"/>
  <c r="K1573" i="56" s="1"/>
  <c r="K1574" i="56" s="1"/>
  <c r="K1575" i="56" s="1"/>
  <c r="K1576" i="56" s="1"/>
  <c r="K1577" i="56" s="1"/>
  <c r="K1578" i="56" s="1"/>
  <c r="K1579" i="56" s="1"/>
  <c r="K1580" i="56" s="1"/>
  <c r="K1581" i="56" s="1"/>
  <c r="K1582" i="56" s="1"/>
  <c r="D6" i="56"/>
  <c r="D6" i="57"/>
  <c r="K12" i="57"/>
  <c r="K13" i="57" s="1"/>
  <c r="K14" i="57" s="1"/>
  <c r="K15" i="57" s="1"/>
  <c r="K16" i="57" s="1"/>
  <c r="K17" i="57" s="1"/>
  <c r="K18" i="57" s="1"/>
  <c r="K19" i="57" s="1"/>
  <c r="K20" i="57" s="1"/>
  <c r="K21" i="57" s="1"/>
  <c r="K22" i="57" s="1"/>
  <c r="K23" i="57" s="1"/>
  <c r="K24" i="57" s="1"/>
  <c r="K25" i="57" s="1"/>
  <c r="K26" i="57" s="1"/>
  <c r="K27" i="57" s="1"/>
  <c r="K28" i="57" s="1"/>
  <c r="K29" i="57" s="1"/>
  <c r="K30" i="57" s="1"/>
  <c r="K31" i="57" s="1"/>
  <c r="K32" i="57" s="1"/>
  <c r="K33" i="57" s="1"/>
  <c r="K34" i="57" s="1"/>
  <c r="K35" i="57" s="1"/>
  <c r="K36" i="57" s="1"/>
  <c r="K37" i="57" s="1"/>
  <c r="K38" i="57" s="1"/>
  <c r="K39" i="57" s="1"/>
  <c r="K40" i="57" s="1"/>
  <c r="K41" i="57" s="1"/>
  <c r="K42" i="57" s="1"/>
  <c r="K43" i="57" s="1"/>
  <c r="K44" i="57" s="1"/>
  <c r="K45" i="57" s="1"/>
  <c r="K46" i="57" s="1"/>
  <c r="K47" i="57" s="1"/>
  <c r="K48" i="57" s="1"/>
  <c r="K49" i="57" s="1"/>
  <c r="K50" i="57" s="1"/>
  <c r="K51" i="57" s="1"/>
  <c r="K52" i="57" s="1"/>
  <c r="K53" i="57" s="1"/>
  <c r="K54" i="57" s="1"/>
  <c r="K55" i="57" s="1"/>
  <c r="K56" i="57" s="1"/>
  <c r="K57" i="57" s="1"/>
  <c r="K58" i="57" s="1"/>
  <c r="K59" i="57" s="1"/>
  <c r="K60" i="57" s="1"/>
  <c r="K61" i="57" s="1"/>
  <c r="K62" i="57" s="1"/>
  <c r="K63" i="57" s="1"/>
  <c r="K64" i="57" s="1"/>
  <c r="K65" i="57" s="1"/>
  <c r="K66" i="57" s="1"/>
  <c r="K67" i="57" s="1"/>
  <c r="K68" i="57" s="1"/>
  <c r="K69" i="57" s="1"/>
  <c r="K70" i="57" s="1"/>
  <c r="K71" i="57" s="1"/>
  <c r="K72" i="57" s="1"/>
  <c r="K73" i="57" s="1"/>
  <c r="K74" i="57" s="1"/>
  <c r="K75" i="57" s="1"/>
  <c r="K76" i="57" s="1"/>
  <c r="K77" i="57" s="1"/>
  <c r="K78" i="57" s="1"/>
  <c r="K79" i="57" s="1"/>
  <c r="K80" i="57" s="1"/>
  <c r="K81" i="57" s="1"/>
  <c r="K82" i="57" s="1"/>
  <c r="K83" i="57" s="1"/>
  <c r="K84" i="57" s="1"/>
  <c r="K85" i="57" s="1"/>
  <c r="K86" i="57" s="1"/>
  <c r="K87" i="57" s="1"/>
  <c r="K88" i="57" s="1"/>
  <c r="K89" i="57" s="1"/>
  <c r="K90" i="57" s="1"/>
  <c r="K91" i="57" s="1"/>
  <c r="K92" i="57" s="1"/>
  <c r="K93" i="57" s="1"/>
  <c r="K94" i="57" s="1"/>
  <c r="K95" i="57" s="1"/>
  <c r="K96" i="57" s="1"/>
  <c r="K97" i="57" s="1"/>
  <c r="K98" i="57" s="1"/>
  <c r="K99" i="57" s="1"/>
  <c r="K100" i="57" s="1"/>
  <c r="K101" i="57" s="1"/>
  <c r="K102" i="57" s="1"/>
  <c r="K103" i="57" s="1"/>
  <c r="K104" i="57" s="1"/>
  <c r="K105" i="57" s="1"/>
  <c r="K106" i="57" s="1"/>
  <c r="K107" i="57" s="1"/>
  <c r="K108" i="57" s="1"/>
  <c r="K109" i="57" s="1"/>
  <c r="K110" i="57" s="1"/>
  <c r="K111" i="57" s="1"/>
  <c r="K112" i="57" s="1"/>
  <c r="K113" i="57" s="1"/>
  <c r="K114" i="57" s="1"/>
  <c r="K115" i="57" s="1"/>
  <c r="K116" i="57" s="1"/>
  <c r="K117" i="57" s="1"/>
  <c r="K118" i="57" s="1"/>
  <c r="K119" i="57" s="1"/>
  <c r="K120" i="57" s="1"/>
  <c r="K121" i="57" s="1"/>
  <c r="K122" i="57" s="1"/>
  <c r="K123" i="57" s="1"/>
  <c r="K124" i="57" s="1"/>
  <c r="K125" i="57" s="1"/>
  <c r="K126" i="57" s="1"/>
  <c r="K127" i="57" s="1"/>
  <c r="K128" i="57" s="1"/>
  <c r="K129" i="57" s="1"/>
  <c r="K130" i="57" s="1"/>
  <c r="K131" i="57" s="1"/>
  <c r="K132" i="57" s="1"/>
  <c r="K133" i="57" s="1"/>
  <c r="K134" i="57" s="1"/>
  <c r="K135" i="57" s="1"/>
  <c r="K136" i="57" s="1"/>
  <c r="K137" i="57" s="1"/>
  <c r="K138" i="57" s="1"/>
  <c r="K139" i="57" s="1"/>
  <c r="K140" i="57" s="1"/>
  <c r="K141" i="57" s="1"/>
  <c r="K142" i="57" s="1"/>
  <c r="K143" i="57" s="1"/>
  <c r="K144" i="57" s="1"/>
  <c r="K145" i="57" s="1"/>
  <c r="K146" i="57" s="1"/>
  <c r="K147" i="57" s="1"/>
  <c r="K148" i="57" s="1"/>
  <c r="K149" i="57" s="1"/>
  <c r="K150" i="57" s="1"/>
  <c r="K151" i="57" s="1"/>
  <c r="K152" i="57" s="1"/>
  <c r="K153" i="57" s="1"/>
  <c r="K154" i="57" s="1"/>
  <c r="K155" i="57" s="1"/>
  <c r="K156" i="57" s="1"/>
  <c r="K157" i="57" s="1"/>
  <c r="K158" i="57" s="1"/>
  <c r="K159" i="57" s="1"/>
  <c r="K160" i="57" s="1"/>
  <c r="K161" i="57" s="1"/>
  <c r="K162" i="57" s="1"/>
  <c r="K163" i="57" s="1"/>
  <c r="K164" i="57" s="1"/>
  <c r="K165" i="57" s="1"/>
  <c r="K166" i="57" s="1"/>
  <c r="K167" i="57" s="1"/>
  <c r="K168" i="57" s="1"/>
  <c r="K169" i="57" s="1"/>
  <c r="K170" i="57" s="1"/>
  <c r="K171" i="57" s="1"/>
  <c r="K172" i="57" s="1"/>
  <c r="K173" i="57" s="1"/>
  <c r="K174" i="57" s="1"/>
  <c r="K175" i="57" s="1"/>
  <c r="K176" i="57" s="1"/>
  <c r="K177" i="57" s="1"/>
  <c r="K178" i="57" s="1"/>
  <c r="K179" i="57" s="1"/>
  <c r="K180" i="57" s="1"/>
  <c r="K181" i="57" s="1"/>
  <c r="K182" i="57" s="1"/>
  <c r="K183" i="57" s="1"/>
  <c r="K184" i="57" s="1"/>
  <c r="K185" i="57" s="1"/>
  <c r="K186" i="57" s="1"/>
  <c r="K187" i="57" s="1"/>
  <c r="K188" i="57" s="1"/>
  <c r="K189" i="57" s="1"/>
  <c r="K190" i="57" s="1"/>
  <c r="K191" i="57" s="1"/>
  <c r="K192" i="57" s="1"/>
  <c r="K193" i="57" s="1"/>
  <c r="K194" i="57" s="1"/>
  <c r="K195" i="57" s="1"/>
  <c r="K196" i="57" s="1"/>
  <c r="K197" i="57" s="1"/>
  <c r="K198" i="57" s="1"/>
  <c r="K199" i="57" s="1"/>
  <c r="K200" i="57" s="1"/>
  <c r="K201" i="57" s="1"/>
  <c r="K202" i="57" s="1"/>
  <c r="K203" i="57" s="1"/>
  <c r="K204" i="57" s="1"/>
  <c r="K205" i="57" s="1"/>
  <c r="K206" i="57" s="1"/>
  <c r="K207" i="57" s="1"/>
  <c r="K208" i="57" s="1"/>
  <c r="K209" i="57" s="1"/>
  <c r="K210" i="57" s="1"/>
  <c r="K211" i="57" s="1"/>
  <c r="K212" i="57" s="1"/>
  <c r="K213" i="57" s="1"/>
  <c r="K214" i="57" s="1"/>
  <c r="K215" i="57" s="1"/>
  <c r="K216" i="57" s="1"/>
  <c r="K217" i="57" s="1"/>
  <c r="K218" i="57" s="1"/>
  <c r="K219" i="57" s="1"/>
  <c r="K220" i="57" s="1"/>
  <c r="K221" i="57" s="1"/>
  <c r="K222" i="57" s="1"/>
  <c r="K223" i="57" s="1"/>
  <c r="K224" i="57" s="1"/>
  <c r="K225" i="57" s="1"/>
  <c r="K226" i="57" s="1"/>
  <c r="K227" i="57" s="1"/>
  <c r="K228" i="57" s="1"/>
  <c r="K229" i="57" s="1"/>
  <c r="K230" i="57" s="1"/>
  <c r="K231" i="57" s="1"/>
  <c r="K232" i="57" s="1"/>
  <c r="K233" i="57" s="1"/>
  <c r="K234" i="57" s="1"/>
  <c r="K235" i="57" s="1"/>
  <c r="K236" i="57" s="1"/>
  <c r="K237" i="57" s="1"/>
  <c r="K238" i="57" s="1"/>
  <c r="K239" i="57" s="1"/>
  <c r="K240" i="57" s="1"/>
  <c r="K241" i="57" s="1"/>
  <c r="K242" i="57" s="1"/>
  <c r="K243" i="57" s="1"/>
  <c r="K244" i="57" s="1"/>
  <c r="K245" i="57" s="1"/>
  <c r="K246" i="57" s="1"/>
  <c r="K247" i="57" s="1"/>
  <c r="K248" i="57" s="1"/>
  <c r="K249" i="57" s="1"/>
  <c r="K250" i="57" s="1"/>
  <c r="K251" i="57" s="1"/>
  <c r="K252" i="57" s="1"/>
  <c r="K253" i="57" s="1"/>
  <c r="K254" i="57" s="1"/>
  <c r="K255" i="57" s="1"/>
  <c r="K256" i="57" s="1"/>
  <c r="K257" i="57" s="1"/>
  <c r="K258" i="57" s="1"/>
  <c r="K259" i="57" s="1"/>
  <c r="K260" i="57" s="1"/>
  <c r="K261" i="57" s="1"/>
  <c r="K262" i="57" s="1"/>
  <c r="K263" i="57" s="1"/>
  <c r="K264" i="57" s="1"/>
  <c r="K265" i="57" s="1"/>
  <c r="K266" i="57" s="1"/>
  <c r="K267" i="57" s="1"/>
  <c r="K268" i="57" s="1"/>
  <c r="K269" i="57" s="1"/>
  <c r="K270" i="57" s="1"/>
  <c r="K271" i="57" s="1"/>
  <c r="K272" i="57" s="1"/>
  <c r="K273" i="57" s="1"/>
  <c r="K274" i="57" s="1"/>
  <c r="K275" i="57" s="1"/>
  <c r="K276" i="57" s="1"/>
  <c r="K277" i="57" s="1"/>
  <c r="K278" i="57" s="1"/>
  <c r="K279" i="57" s="1"/>
  <c r="K280" i="57" s="1"/>
  <c r="K281" i="57" s="1"/>
  <c r="K282" i="57" s="1"/>
  <c r="K283" i="57" s="1"/>
  <c r="K284" i="57" s="1"/>
  <c r="K285" i="57" s="1"/>
  <c r="K286" i="57" s="1"/>
  <c r="K287" i="57" s="1"/>
  <c r="K288" i="57" s="1"/>
  <c r="K289" i="57" s="1"/>
  <c r="K290" i="57" s="1"/>
  <c r="K291" i="57" s="1"/>
  <c r="K292" i="57" s="1"/>
  <c r="K293" i="57" s="1"/>
  <c r="K294" i="57" s="1"/>
  <c r="K295" i="57" s="1"/>
  <c r="K296" i="57" s="1"/>
  <c r="K297" i="57" s="1"/>
  <c r="K298" i="57" s="1"/>
  <c r="K299" i="57" s="1"/>
  <c r="K300" i="57" s="1"/>
  <c r="K301" i="57" s="1"/>
  <c r="K302" i="57" s="1"/>
  <c r="K303" i="57" s="1"/>
  <c r="K304" i="57" s="1"/>
  <c r="K305" i="57" s="1"/>
  <c r="K306" i="57" s="1"/>
  <c r="K307" i="57" s="1"/>
  <c r="K308" i="57" s="1"/>
  <c r="K309" i="57" s="1"/>
  <c r="K310" i="57" s="1"/>
  <c r="K311" i="57" s="1"/>
  <c r="K312" i="57" s="1"/>
  <c r="K313" i="57" s="1"/>
  <c r="K314" i="57" s="1"/>
  <c r="K315" i="57" s="1"/>
  <c r="K316" i="57" s="1"/>
  <c r="K317" i="57" s="1"/>
  <c r="K318" i="57" s="1"/>
  <c r="K319" i="57" s="1"/>
  <c r="K320" i="57" s="1"/>
  <c r="K321" i="57" s="1"/>
  <c r="K322" i="57" s="1"/>
  <c r="K323" i="57" s="1"/>
  <c r="K324" i="57" s="1"/>
  <c r="K325" i="57" s="1"/>
  <c r="K326" i="57" s="1"/>
  <c r="K327" i="57" s="1"/>
  <c r="K328" i="57" s="1"/>
  <c r="K329" i="57" s="1"/>
  <c r="K330" i="57" s="1"/>
  <c r="K331" i="57" s="1"/>
  <c r="K332" i="57" s="1"/>
  <c r="K333" i="57" s="1"/>
  <c r="K334" i="57" s="1"/>
  <c r="K335" i="57" s="1"/>
  <c r="K336" i="57" s="1"/>
  <c r="K337" i="57" s="1"/>
  <c r="K338" i="57" s="1"/>
  <c r="K339" i="57" s="1"/>
  <c r="K340" i="57" s="1"/>
  <c r="K341" i="57" s="1"/>
  <c r="K342" i="57" s="1"/>
  <c r="K343" i="57" s="1"/>
  <c r="K344" i="57" s="1"/>
  <c r="K345" i="57" s="1"/>
  <c r="K346" i="57" s="1"/>
  <c r="K347" i="57" s="1"/>
  <c r="K348" i="57" s="1"/>
  <c r="K349" i="57" s="1"/>
  <c r="K350" i="57" s="1"/>
  <c r="K351" i="57" s="1"/>
  <c r="K352" i="57" s="1"/>
  <c r="K353" i="57" s="1"/>
  <c r="K354" i="57" s="1"/>
  <c r="K355" i="57" s="1"/>
  <c r="K356" i="57" s="1"/>
  <c r="K357" i="57" s="1"/>
  <c r="K358" i="57" s="1"/>
  <c r="K359" i="57" s="1"/>
  <c r="K360" i="57" s="1"/>
  <c r="K361" i="57" s="1"/>
  <c r="K362" i="57" s="1"/>
  <c r="K363" i="57" s="1"/>
  <c r="K364" i="57" s="1"/>
  <c r="K365" i="57" s="1"/>
  <c r="K366" i="57" s="1"/>
  <c r="K367" i="57" s="1"/>
  <c r="K368" i="57" s="1"/>
  <c r="K369" i="57" s="1"/>
  <c r="K370" i="57" s="1"/>
  <c r="K371" i="57" s="1"/>
  <c r="K372" i="57" s="1"/>
  <c r="K373" i="57" s="1"/>
  <c r="K374" i="57" s="1"/>
  <c r="K375" i="57" s="1"/>
  <c r="K376" i="57" s="1"/>
  <c r="K377" i="57" s="1"/>
  <c r="K378" i="57" s="1"/>
  <c r="K379" i="57" s="1"/>
  <c r="K380" i="57" s="1"/>
  <c r="K381" i="57" s="1"/>
  <c r="K382" i="57" s="1"/>
  <c r="K383" i="57" s="1"/>
  <c r="K384" i="57" s="1"/>
  <c r="K385" i="57" s="1"/>
  <c r="K386" i="57" s="1"/>
  <c r="K387" i="57" s="1"/>
  <c r="K388" i="57" s="1"/>
  <c r="K389" i="57" s="1"/>
  <c r="K390" i="57" s="1"/>
  <c r="K391" i="57" s="1"/>
  <c r="K392" i="57" s="1"/>
  <c r="K393" i="57" s="1"/>
  <c r="K394" i="57" s="1"/>
  <c r="K395" i="57" s="1"/>
  <c r="K396" i="57" s="1"/>
  <c r="K397" i="57" s="1"/>
  <c r="K398" i="57" s="1"/>
  <c r="K399" i="57" s="1"/>
  <c r="K400" i="57" s="1"/>
  <c r="K401" i="57" s="1"/>
  <c r="K402" i="57" s="1"/>
  <c r="K403" i="57" s="1"/>
  <c r="K404" i="57" s="1"/>
  <c r="K405" i="57" s="1"/>
  <c r="K406" i="57" s="1"/>
  <c r="K407" i="57" s="1"/>
  <c r="K408" i="57" s="1"/>
  <c r="K409" i="57" s="1"/>
  <c r="K410" i="57" s="1"/>
  <c r="K411" i="57" s="1"/>
  <c r="K412" i="57" s="1"/>
  <c r="K413" i="57" s="1"/>
  <c r="K414" i="57" s="1"/>
  <c r="K415" i="57" s="1"/>
  <c r="K416" i="57" s="1"/>
  <c r="K417" i="57" s="1"/>
  <c r="K418" i="57" s="1"/>
  <c r="K419" i="57" s="1"/>
  <c r="K420" i="57" s="1"/>
  <c r="K421" i="57" s="1"/>
  <c r="K422" i="57" s="1"/>
  <c r="K423" i="57" s="1"/>
  <c r="K424" i="57" s="1"/>
  <c r="K425" i="57" s="1"/>
  <c r="K426" i="57" s="1"/>
  <c r="K427" i="57" s="1"/>
  <c r="K428" i="57" s="1"/>
  <c r="K429" i="57" s="1"/>
  <c r="K430" i="57" s="1"/>
  <c r="K431" i="57" s="1"/>
  <c r="K432" i="57" s="1"/>
  <c r="K433" i="57" s="1"/>
  <c r="K434" i="57" s="1"/>
  <c r="K435" i="57" s="1"/>
  <c r="K436" i="57" s="1"/>
  <c r="K437" i="57" s="1"/>
  <c r="K438" i="57" s="1"/>
  <c r="K439" i="57" s="1"/>
  <c r="K440" i="57" s="1"/>
  <c r="K441" i="57" s="1"/>
  <c r="K442" i="57" s="1"/>
  <c r="K443" i="57" s="1"/>
  <c r="K444" i="57" s="1"/>
  <c r="K445" i="57" s="1"/>
  <c r="K446" i="57" s="1"/>
  <c r="K447" i="57" s="1"/>
  <c r="K448" i="57" s="1"/>
  <c r="K449" i="57" s="1"/>
  <c r="K450" i="57" s="1"/>
  <c r="K451" i="57" s="1"/>
  <c r="K452" i="57" s="1"/>
  <c r="K453" i="57" s="1"/>
  <c r="K454" i="57" s="1"/>
  <c r="K455" i="57" s="1"/>
  <c r="K456" i="57" s="1"/>
  <c r="K457" i="57" s="1"/>
  <c r="K458" i="57" s="1"/>
  <c r="K459" i="57" s="1"/>
  <c r="K460" i="57" s="1"/>
  <c r="K461" i="57" s="1"/>
  <c r="K462" i="57" s="1"/>
  <c r="K463" i="57" s="1"/>
  <c r="K464" i="57" s="1"/>
  <c r="K465" i="57" s="1"/>
  <c r="K466" i="57" s="1"/>
  <c r="K467" i="57" s="1"/>
  <c r="K468" i="57" s="1"/>
  <c r="K469" i="57" s="1"/>
  <c r="K470" i="57" s="1"/>
  <c r="K471" i="57" s="1"/>
  <c r="K472" i="57" s="1"/>
  <c r="K473" i="57" s="1"/>
  <c r="K474" i="57" s="1"/>
  <c r="K475" i="57" s="1"/>
  <c r="K476" i="57" s="1"/>
  <c r="K477" i="57" s="1"/>
  <c r="K478" i="57" s="1"/>
  <c r="K479" i="57" s="1"/>
  <c r="K480" i="57" s="1"/>
  <c r="K481" i="57" s="1"/>
  <c r="K482" i="57" s="1"/>
  <c r="K483" i="57" s="1"/>
  <c r="K484" i="57" s="1"/>
  <c r="K485" i="57" s="1"/>
  <c r="K486" i="57" s="1"/>
  <c r="K487" i="57" s="1"/>
  <c r="K488" i="57" s="1"/>
  <c r="K489" i="57" s="1"/>
  <c r="K490" i="57" s="1"/>
  <c r="K491" i="57" s="1"/>
  <c r="K492" i="57" s="1"/>
  <c r="K493" i="57" s="1"/>
  <c r="K494" i="57" s="1"/>
  <c r="K495" i="57" s="1"/>
  <c r="K496" i="57" s="1"/>
  <c r="K497" i="57" s="1"/>
  <c r="K498" i="57" s="1"/>
  <c r="K499" i="57" s="1"/>
  <c r="K500" i="57" s="1"/>
  <c r="K501" i="57" s="1"/>
  <c r="K502" i="57" s="1"/>
  <c r="K503" i="57" s="1"/>
  <c r="K504" i="57" s="1"/>
  <c r="K505" i="57" s="1"/>
  <c r="K506" i="57" s="1"/>
  <c r="K507" i="57" s="1"/>
  <c r="K508" i="57" s="1"/>
  <c r="K509" i="57" s="1"/>
  <c r="K510" i="57" s="1"/>
  <c r="K511" i="57" s="1"/>
  <c r="K512" i="57" s="1"/>
  <c r="K513" i="57" s="1"/>
  <c r="K514" i="57" s="1"/>
  <c r="K515" i="57" s="1"/>
  <c r="K516" i="57" s="1"/>
  <c r="K517" i="57" s="1"/>
  <c r="K518" i="57" s="1"/>
  <c r="K519" i="57" s="1"/>
  <c r="K520" i="57" s="1"/>
  <c r="K521" i="57" s="1"/>
  <c r="K522" i="57" s="1"/>
  <c r="K523" i="57" s="1"/>
  <c r="K524" i="57" s="1"/>
  <c r="K525" i="57" s="1"/>
  <c r="K526" i="57" s="1"/>
  <c r="K527" i="57" s="1"/>
  <c r="K528" i="57" s="1"/>
  <c r="K529" i="57" s="1"/>
  <c r="K530" i="57" s="1"/>
  <c r="K531" i="57" s="1"/>
  <c r="K532" i="57" s="1"/>
  <c r="K533" i="57" s="1"/>
  <c r="K534" i="57" s="1"/>
  <c r="K535" i="57" s="1"/>
  <c r="K536" i="57" s="1"/>
  <c r="K537" i="57" s="1"/>
  <c r="K538" i="57" s="1"/>
  <c r="K539" i="57" s="1"/>
  <c r="K540" i="57" s="1"/>
  <c r="K541" i="57" s="1"/>
  <c r="K542" i="57" s="1"/>
  <c r="K543" i="57" s="1"/>
  <c r="K544" i="57" s="1"/>
  <c r="K545" i="57" s="1"/>
  <c r="K546" i="57" s="1"/>
  <c r="K547" i="57" s="1"/>
  <c r="K548" i="57" s="1"/>
  <c r="K549" i="57" s="1"/>
  <c r="K550" i="57" s="1"/>
  <c r="K551" i="57" s="1"/>
  <c r="K552" i="57" s="1"/>
  <c r="K553" i="57" s="1"/>
  <c r="K554" i="57" s="1"/>
  <c r="K555" i="57" s="1"/>
  <c r="K556" i="57" s="1"/>
  <c r="K557" i="57" s="1"/>
  <c r="K558" i="57" s="1"/>
  <c r="K559" i="57" s="1"/>
  <c r="K560" i="57" s="1"/>
  <c r="K561" i="57" s="1"/>
  <c r="K562" i="57" s="1"/>
  <c r="K563" i="57" s="1"/>
  <c r="K564" i="57" s="1"/>
  <c r="K565" i="57" s="1"/>
  <c r="K566" i="57" s="1"/>
  <c r="K567" i="57" s="1"/>
  <c r="K568" i="57" s="1"/>
  <c r="K569" i="57" s="1"/>
  <c r="K570" i="57" s="1"/>
  <c r="K571" i="57" s="1"/>
  <c r="K572" i="57" s="1"/>
  <c r="K573" i="57" s="1"/>
  <c r="K574" i="57" s="1"/>
  <c r="K575" i="57" s="1"/>
  <c r="K576" i="57" s="1"/>
  <c r="K577" i="57" s="1"/>
  <c r="K578" i="57" s="1"/>
  <c r="K579" i="57" s="1"/>
  <c r="K580" i="57" s="1"/>
  <c r="K581" i="57" s="1"/>
  <c r="K582" i="57" s="1"/>
  <c r="K583" i="57" s="1"/>
  <c r="K584" i="57" s="1"/>
  <c r="K585" i="57" s="1"/>
  <c r="K586" i="57" s="1"/>
  <c r="K587" i="57" s="1"/>
  <c r="K588" i="57" s="1"/>
  <c r="K589" i="57" s="1"/>
  <c r="K590" i="57" s="1"/>
  <c r="K591" i="57" s="1"/>
  <c r="K592" i="57" s="1"/>
  <c r="K593" i="57" s="1"/>
  <c r="K594" i="57" s="1"/>
  <c r="K595" i="57" s="1"/>
  <c r="K596" i="57" s="1"/>
  <c r="K597" i="57" s="1"/>
  <c r="K598" i="57" s="1"/>
  <c r="K599" i="57" s="1"/>
  <c r="K600" i="57" s="1"/>
  <c r="K601" i="57" s="1"/>
  <c r="K602" i="57" s="1"/>
  <c r="K603" i="57" s="1"/>
  <c r="K604" i="57" s="1"/>
  <c r="K605" i="57" s="1"/>
  <c r="K606" i="57" s="1"/>
  <c r="K607" i="57" s="1"/>
  <c r="K608" i="57" s="1"/>
  <c r="K609" i="57" s="1"/>
  <c r="K610" i="57" s="1"/>
  <c r="K611" i="57" s="1"/>
  <c r="K612" i="57" s="1"/>
  <c r="K613" i="57" s="1"/>
  <c r="K614" i="57" s="1"/>
  <c r="K615" i="57" s="1"/>
  <c r="K616" i="57" s="1"/>
  <c r="K617" i="57" s="1"/>
  <c r="K618" i="57" s="1"/>
  <c r="K619" i="57" s="1"/>
  <c r="K620" i="57" s="1"/>
  <c r="K621" i="57" s="1"/>
  <c r="K622" i="57" s="1"/>
  <c r="K623" i="57" s="1"/>
  <c r="K624" i="57" s="1"/>
  <c r="K625" i="57" s="1"/>
  <c r="K626" i="57" s="1"/>
  <c r="K627" i="57" s="1"/>
  <c r="K628" i="57" s="1"/>
  <c r="K629" i="57" s="1"/>
  <c r="K630" i="57" s="1"/>
  <c r="K631" i="57" s="1"/>
  <c r="K632" i="57" s="1"/>
  <c r="K633" i="57" s="1"/>
  <c r="K634" i="57" s="1"/>
  <c r="K635" i="57" s="1"/>
  <c r="K636" i="57" s="1"/>
  <c r="K637" i="57" s="1"/>
  <c r="K638" i="57" s="1"/>
  <c r="K639" i="57" s="1"/>
  <c r="K640" i="57" s="1"/>
  <c r="K641" i="57" s="1"/>
  <c r="K642" i="57" s="1"/>
  <c r="K643" i="57" s="1"/>
  <c r="K644" i="57" s="1"/>
  <c r="K645" i="57" s="1"/>
  <c r="K646" i="57" s="1"/>
  <c r="K647" i="57" s="1"/>
  <c r="K648" i="57" s="1"/>
  <c r="K649" i="57" s="1"/>
  <c r="K650" i="57" s="1"/>
  <c r="K651" i="57" s="1"/>
  <c r="K652" i="57" s="1"/>
  <c r="K653" i="57" s="1"/>
  <c r="K654" i="57" s="1"/>
  <c r="K655" i="57" s="1"/>
  <c r="K656" i="57" s="1"/>
  <c r="K657" i="57" s="1"/>
  <c r="K658" i="57" s="1"/>
  <c r="K659" i="57" s="1"/>
  <c r="K660" i="57" s="1"/>
  <c r="K661" i="57" s="1"/>
  <c r="K662" i="57" s="1"/>
  <c r="K663" i="57" s="1"/>
  <c r="K664" i="57" s="1"/>
  <c r="K665" i="57" s="1"/>
  <c r="K666" i="57" s="1"/>
  <c r="K667" i="57" s="1"/>
  <c r="K668" i="57" s="1"/>
  <c r="K669" i="57" s="1"/>
  <c r="K670" i="57" s="1"/>
  <c r="K671" i="57" s="1"/>
  <c r="K672" i="57" s="1"/>
  <c r="K673" i="57" s="1"/>
  <c r="K674" i="57" s="1"/>
  <c r="K675" i="57" s="1"/>
  <c r="K676" i="57" s="1"/>
  <c r="K677" i="57" s="1"/>
  <c r="K678" i="57" s="1"/>
  <c r="K679" i="57" s="1"/>
  <c r="K680" i="57" s="1"/>
  <c r="K681" i="57" s="1"/>
  <c r="K682" i="57" s="1"/>
  <c r="K683" i="57" s="1"/>
  <c r="K684" i="57" s="1"/>
  <c r="K685" i="57" s="1"/>
  <c r="K686" i="57" s="1"/>
  <c r="K687" i="57" s="1"/>
  <c r="K688" i="57" s="1"/>
  <c r="K689" i="57" s="1"/>
  <c r="K690" i="57" s="1"/>
  <c r="K691" i="57" s="1"/>
  <c r="K692" i="57" s="1"/>
  <c r="K693" i="57" s="1"/>
  <c r="K694" i="57" s="1"/>
  <c r="K695" i="57" s="1"/>
  <c r="K696" i="57" s="1"/>
  <c r="K697" i="57" s="1"/>
  <c r="K698" i="57" s="1"/>
  <c r="K699" i="57" s="1"/>
  <c r="K700" i="57" s="1"/>
  <c r="K701" i="57" s="1"/>
  <c r="K702" i="57" s="1"/>
  <c r="K703" i="57" s="1"/>
  <c r="K704" i="57" s="1"/>
  <c r="K705" i="57" s="1"/>
  <c r="K706" i="57" s="1"/>
  <c r="K707" i="57" s="1"/>
  <c r="K708" i="57" s="1"/>
  <c r="K709" i="57" s="1"/>
  <c r="K710" i="57" s="1"/>
  <c r="K711" i="57" s="1"/>
  <c r="K712" i="57" s="1"/>
  <c r="K713" i="57" s="1"/>
  <c r="K714" i="57" s="1"/>
  <c r="K715" i="57" s="1"/>
  <c r="K716" i="57" s="1"/>
  <c r="K717" i="57" s="1"/>
  <c r="K718" i="57" s="1"/>
  <c r="K719" i="57" s="1"/>
  <c r="K720" i="57" s="1"/>
  <c r="K721" i="57" s="1"/>
  <c r="K722" i="57" s="1"/>
  <c r="K723" i="57" s="1"/>
  <c r="K724" i="57" s="1"/>
  <c r="K725" i="57" s="1"/>
  <c r="K726" i="57" s="1"/>
  <c r="K727" i="57" s="1"/>
  <c r="K728" i="57" s="1"/>
  <c r="K729" i="57" s="1"/>
  <c r="K730" i="57" s="1"/>
  <c r="K731" i="57" s="1"/>
  <c r="K732" i="57" s="1"/>
  <c r="K733" i="57" s="1"/>
  <c r="K734" i="57" s="1"/>
  <c r="K735" i="57" s="1"/>
  <c r="K736" i="57" s="1"/>
  <c r="K737" i="57" s="1"/>
  <c r="K738" i="57" s="1"/>
  <c r="K739" i="57" s="1"/>
  <c r="K740" i="57" s="1"/>
  <c r="K741" i="57" s="1"/>
  <c r="K742" i="57" s="1"/>
  <c r="K743" i="57" s="1"/>
  <c r="K744" i="57" s="1"/>
  <c r="K745" i="57" s="1"/>
  <c r="K746" i="57" s="1"/>
  <c r="K747" i="57" s="1"/>
  <c r="K748" i="57" s="1"/>
  <c r="K749" i="57" s="1"/>
  <c r="K750" i="57" s="1"/>
  <c r="K751" i="57" s="1"/>
  <c r="K752" i="57" s="1"/>
  <c r="K753" i="57" s="1"/>
  <c r="K754" i="57" s="1"/>
  <c r="K755" i="57" s="1"/>
  <c r="K756" i="57" s="1"/>
  <c r="K757" i="57" s="1"/>
  <c r="K758" i="57" s="1"/>
  <c r="K759" i="57" s="1"/>
  <c r="K760" i="57" s="1"/>
  <c r="K761" i="57" s="1"/>
  <c r="K762" i="57" s="1"/>
  <c r="K763" i="57" s="1"/>
  <c r="K764" i="57" s="1"/>
  <c r="K765" i="57" s="1"/>
  <c r="K766" i="57" s="1"/>
  <c r="K767" i="57" s="1"/>
  <c r="K768" i="57" s="1"/>
  <c r="K769" i="57" s="1"/>
  <c r="K770" i="57" s="1"/>
  <c r="K771" i="57" s="1"/>
  <c r="K772" i="57" s="1"/>
  <c r="K773" i="57" s="1"/>
  <c r="K774" i="57" s="1"/>
  <c r="K775" i="57" s="1"/>
  <c r="K776" i="57" s="1"/>
  <c r="K777" i="57" s="1"/>
  <c r="K778" i="57" s="1"/>
  <c r="K779" i="57" s="1"/>
  <c r="K780" i="57" s="1"/>
  <c r="K781" i="57" s="1"/>
  <c r="K782" i="57" s="1"/>
  <c r="K783" i="57" s="1"/>
  <c r="K784" i="57" s="1"/>
  <c r="K785" i="57" s="1"/>
  <c r="K786" i="57" s="1"/>
  <c r="K787" i="57" s="1"/>
  <c r="K788" i="57" s="1"/>
  <c r="K789" i="57" s="1"/>
  <c r="K790" i="57" s="1"/>
  <c r="K791" i="57" s="1"/>
  <c r="K792" i="57" s="1"/>
  <c r="K793" i="57" s="1"/>
  <c r="K794" i="57" s="1"/>
  <c r="K795" i="57" s="1"/>
  <c r="K796" i="57" s="1"/>
  <c r="K797" i="57" s="1"/>
  <c r="K798" i="57" s="1"/>
  <c r="K799" i="57" s="1"/>
  <c r="K800" i="57" s="1"/>
  <c r="K801" i="57" s="1"/>
  <c r="K802" i="57" s="1"/>
  <c r="K803" i="57" s="1"/>
  <c r="K804" i="57" s="1"/>
  <c r="K805" i="57" s="1"/>
  <c r="K806" i="57" s="1"/>
  <c r="K807" i="57" s="1"/>
  <c r="K808" i="57" s="1"/>
  <c r="K809" i="57" s="1"/>
  <c r="K810" i="57" s="1"/>
  <c r="K811" i="57" s="1"/>
  <c r="K812" i="57" s="1"/>
  <c r="K813" i="57" s="1"/>
  <c r="K814" i="57" s="1"/>
  <c r="K815" i="57" s="1"/>
  <c r="K816" i="57" s="1"/>
  <c r="K817" i="57" s="1"/>
  <c r="K818" i="57" s="1"/>
  <c r="K819" i="57" s="1"/>
  <c r="K820" i="57" s="1"/>
  <c r="K821" i="57" s="1"/>
  <c r="K822" i="57" s="1"/>
  <c r="K823" i="57" s="1"/>
  <c r="K824" i="57" s="1"/>
  <c r="K825" i="57" s="1"/>
  <c r="K826" i="57" s="1"/>
  <c r="K827" i="57" s="1"/>
  <c r="K828" i="57" s="1"/>
  <c r="K829" i="57" s="1"/>
  <c r="K830" i="57" s="1"/>
  <c r="K831" i="57" s="1"/>
  <c r="K832" i="57" s="1"/>
  <c r="K833" i="57" s="1"/>
  <c r="K834" i="57" s="1"/>
  <c r="K835" i="57" s="1"/>
  <c r="K836" i="57" s="1"/>
  <c r="K837" i="57" s="1"/>
  <c r="K838" i="57" s="1"/>
  <c r="K839" i="57" s="1"/>
  <c r="K840" i="57" s="1"/>
  <c r="K841" i="57" s="1"/>
  <c r="K842" i="57" s="1"/>
  <c r="K843" i="57" s="1"/>
  <c r="K844" i="57" s="1"/>
  <c r="K845" i="57" s="1"/>
  <c r="K846" i="57" s="1"/>
  <c r="K847" i="57" s="1"/>
  <c r="K848" i="57" s="1"/>
  <c r="K849" i="57" s="1"/>
  <c r="K850" i="57" s="1"/>
  <c r="K851" i="57" s="1"/>
  <c r="K852" i="57" s="1"/>
  <c r="K853" i="57" s="1"/>
  <c r="K854" i="57" s="1"/>
  <c r="K855" i="57" s="1"/>
  <c r="K856" i="57" s="1"/>
  <c r="K857" i="57" s="1"/>
  <c r="K858" i="57" s="1"/>
  <c r="K859" i="57" s="1"/>
  <c r="K860" i="57" s="1"/>
  <c r="K861" i="57" s="1"/>
  <c r="K862" i="57" s="1"/>
  <c r="K863" i="57" s="1"/>
  <c r="K864" i="57" s="1"/>
  <c r="K865" i="57" s="1"/>
  <c r="K866" i="57" s="1"/>
  <c r="K867" i="57" s="1"/>
  <c r="K868" i="57" s="1"/>
  <c r="K869" i="57" s="1"/>
  <c r="K870" i="57" s="1"/>
  <c r="K871" i="57" s="1"/>
  <c r="K872" i="57" s="1"/>
  <c r="K873" i="57" s="1"/>
  <c r="K874" i="57" s="1"/>
  <c r="K875" i="57" s="1"/>
  <c r="K876" i="57" s="1"/>
  <c r="K877" i="57" s="1"/>
  <c r="K878" i="57" s="1"/>
  <c r="K879" i="57" s="1"/>
  <c r="K880" i="57" s="1"/>
  <c r="K881" i="57" s="1"/>
  <c r="K882" i="57" s="1"/>
  <c r="K883" i="57" s="1"/>
  <c r="K884" i="57" s="1"/>
  <c r="K885" i="57" s="1"/>
  <c r="K886" i="57" s="1"/>
  <c r="K887" i="57" s="1"/>
  <c r="K888" i="57" s="1"/>
  <c r="K889" i="57" s="1"/>
  <c r="K890" i="57" s="1"/>
  <c r="K891" i="57" s="1"/>
  <c r="K892" i="57" s="1"/>
  <c r="K893" i="57" s="1"/>
  <c r="K894" i="57" s="1"/>
  <c r="K895" i="57" s="1"/>
  <c r="K896" i="57" s="1"/>
  <c r="K897" i="57" s="1"/>
  <c r="K898" i="57" s="1"/>
  <c r="K899" i="57" s="1"/>
  <c r="K900" i="57" s="1"/>
  <c r="K901" i="57" s="1"/>
  <c r="K902" i="57" s="1"/>
  <c r="K903" i="57" s="1"/>
  <c r="K904" i="57" s="1"/>
  <c r="K905" i="57" s="1"/>
  <c r="K906" i="57" s="1"/>
  <c r="K907" i="57" s="1"/>
  <c r="K908" i="57" s="1"/>
  <c r="K909" i="57" s="1"/>
  <c r="K910" i="57" s="1"/>
  <c r="K911" i="57" s="1"/>
  <c r="K912" i="57" s="1"/>
  <c r="K913" i="57" s="1"/>
  <c r="K914" i="57" s="1"/>
  <c r="K915" i="57" s="1"/>
  <c r="K916" i="57" s="1"/>
  <c r="K917" i="57" s="1"/>
  <c r="K918" i="57" s="1"/>
  <c r="K919" i="57" s="1"/>
  <c r="K920" i="57" s="1"/>
  <c r="K921" i="57" s="1"/>
  <c r="K922" i="57" s="1"/>
  <c r="K923" i="57" s="1"/>
  <c r="K924" i="57" s="1"/>
  <c r="K925" i="57" s="1"/>
  <c r="K926" i="57" s="1"/>
  <c r="K927" i="57" s="1"/>
  <c r="K928" i="57" s="1"/>
  <c r="K929" i="57" s="1"/>
  <c r="K930" i="57" s="1"/>
  <c r="K931" i="57" s="1"/>
  <c r="K932" i="57" s="1"/>
  <c r="K933" i="57" s="1"/>
  <c r="K934" i="57" s="1"/>
  <c r="K935" i="57" s="1"/>
  <c r="K936" i="57" s="1"/>
  <c r="K937" i="57" s="1"/>
  <c r="K938" i="57" s="1"/>
  <c r="K939" i="57" s="1"/>
  <c r="K940" i="57" s="1"/>
  <c r="K941" i="57" s="1"/>
  <c r="K942" i="57" s="1"/>
  <c r="K943" i="57" s="1"/>
  <c r="K944" i="57" s="1"/>
  <c r="K945" i="57" s="1"/>
  <c r="K946" i="57" s="1"/>
  <c r="K947" i="57" s="1"/>
  <c r="K948" i="57" s="1"/>
  <c r="K949" i="57" s="1"/>
  <c r="K950" i="57" s="1"/>
  <c r="K951" i="57" s="1"/>
  <c r="K952" i="57" s="1"/>
  <c r="K953" i="57" s="1"/>
  <c r="K954" i="57" s="1"/>
  <c r="K955" i="57" s="1"/>
  <c r="K956" i="57" s="1"/>
  <c r="K957" i="57" s="1"/>
  <c r="K958" i="57" s="1"/>
  <c r="K959" i="57" s="1"/>
  <c r="K960" i="57" s="1"/>
  <c r="K961" i="57" s="1"/>
  <c r="K962" i="57" s="1"/>
  <c r="K963" i="57" s="1"/>
  <c r="K964" i="57" s="1"/>
  <c r="K965" i="57" s="1"/>
  <c r="K966" i="57" s="1"/>
  <c r="K967" i="57" s="1"/>
  <c r="K968" i="57" s="1"/>
  <c r="K969" i="57" s="1"/>
  <c r="K970" i="57" s="1"/>
  <c r="K971" i="57" s="1"/>
  <c r="K972" i="57" s="1"/>
  <c r="K973" i="57" s="1"/>
  <c r="K974" i="57" s="1"/>
  <c r="K975" i="57" s="1"/>
  <c r="K976" i="57" s="1"/>
  <c r="K977" i="57" s="1"/>
  <c r="K978" i="57" s="1"/>
  <c r="K979" i="57" s="1"/>
  <c r="K980" i="57" s="1"/>
  <c r="K981" i="57" s="1"/>
  <c r="K982" i="57" s="1"/>
  <c r="K983" i="57" s="1"/>
  <c r="K984" i="57" s="1"/>
  <c r="K985" i="57" s="1"/>
  <c r="K986" i="57" s="1"/>
  <c r="K987" i="57" s="1"/>
  <c r="K988" i="57" s="1"/>
  <c r="K989" i="57" s="1"/>
  <c r="K990" i="57" s="1"/>
  <c r="K991" i="57" s="1"/>
  <c r="K992" i="57" s="1"/>
  <c r="K993" i="57" s="1"/>
  <c r="K994" i="57" s="1"/>
  <c r="K995" i="57" s="1"/>
  <c r="K996" i="57" s="1"/>
  <c r="K997" i="57" s="1"/>
  <c r="K998" i="57" s="1"/>
  <c r="K999" i="57" s="1"/>
  <c r="K1000" i="57" s="1"/>
  <c r="K1001" i="57" s="1"/>
  <c r="K1002" i="57" s="1"/>
  <c r="K1003" i="57" s="1"/>
  <c r="K1004" i="57" s="1"/>
  <c r="K1005" i="57" s="1"/>
  <c r="K1006" i="57" s="1"/>
  <c r="K1007" i="57" s="1"/>
  <c r="K1008" i="57" s="1"/>
  <c r="K1009" i="57" s="1"/>
  <c r="K1010" i="57" s="1"/>
  <c r="K1011" i="57" s="1"/>
  <c r="K1012" i="57" s="1"/>
  <c r="K1013" i="57" s="1"/>
  <c r="K1014" i="57" s="1"/>
  <c r="K1015" i="57" s="1"/>
  <c r="K1016" i="57" s="1"/>
  <c r="K1017" i="57" s="1"/>
  <c r="K1018" i="57" s="1"/>
  <c r="K1019" i="57" s="1"/>
  <c r="K1020" i="57" s="1"/>
  <c r="K1021" i="57" s="1"/>
  <c r="K1022" i="57" s="1"/>
  <c r="K1023" i="57" s="1"/>
  <c r="K1024" i="57" s="1"/>
  <c r="K1025" i="57" s="1"/>
  <c r="K1026" i="57" s="1"/>
  <c r="K1027" i="57" s="1"/>
  <c r="K1028" i="57" s="1"/>
  <c r="K1029" i="57" s="1"/>
  <c r="K1030" i="57" s="1"/>
  <c r="K1031" i="57" s="1"/>
  <c r="K1032" i="57" s="1"/>
  <c r="K1033" i="57" s="1"/>
  <c r="K1034" i="57" s="1"/>
  <c r="K1035" i="57" s="1"/>
  <c r="K1036" i="57" s="1"/>
  <c r="K1037" i="57" s="1"/>
  <c r="K1038" i="57" s="1"/>
  <c r="K1039" i="57" s="1"/>
  <c r="K1040" i="57" s="1"/>
  <c r="K1041" i="57" s="1"/>
  <c r="K1042" i="57" s="1"/>
  <c r="K1043" i="57" s="1"/>
  <c r="K1044" i="57" s="1"/>
  <c r="K1045" i="57" s="1"/>
  <c r="K1046" i="57" s="1"/>
  <c r="K1047" i="57" s="1"/>
  <c r="K1048" i="57" s="1"/>
  <c r="K1049" i="57" s="1"/>
  <c r="K1050" i="57" s="1"/>
  <c r="K1051" i="57" s="1"/>
  <c r="K1052" i="57" s="1"/>
  <c r="K1053" i="57" s="1"/>
  <c r="K1054" i="57" s="1"/>
  <c r="K1055" i="57" s="1"/>
  <c r="K1056" i="57" s="1"/>
  <c r="K1057" i="57" s="1"/>
  <c r="K1058" i="57" s="1"/>
  <c r="K1059" i="57" s="1"/>
  <c r="K1060" i="57" s="1"/>
  <c r="K1061" i="57" s="1"/>
  <c r="K1062" i="57" s="1"/>
  <c r="K1063" i="57" s="1"/>
  <c r="K1064" i="57" s="1"/>
  <c r="K1065" i="57" s="1"/>
  <c r="K1066" i="57" s="1"/>
  <c r="K1067" i="57" s="1"/>
  <c r="K1068" i="57" s="1"/>
  <c r="K1069" i="57" s="1"/>
  <c r="K1070" i="57" s="1"/>
  <c r="K1071" i="57" s="1"/>
  <c r="K1072" i="57" s="1"/>
  <c r="K1073" i="57" s="1"/>
  <c r="K1074" i="57" s="1"/>
  <c r="K1075" i="57" s="1"/>
  <c r="K1076" i="57" s="1"/>
  <c r="K1077" i="57" s="1"/>
  <c r="K1078" i="57" s="1"/>
  <c r="K1079" i="57" s="1"/>
  <c r="K1080" i="57" s="1"/>
  <c r="K1081" i="57" s="1"/>
  <c r="K1082" i="57" s="1"/>
  <c r="K1083" i="57" s="1"/>
  <c r="K1084" i="57" s="1"/>
  <c r="K1085" i="57" s="1"/>
  <c r="K1086" i="57" s="1"/>
  <c r="K1087" i="57" s="1"/>
  <c r="K1088" i="57" s="1"/>
  <c r="K1089" i="57" s="1"/>
  <c r="K1090" i="57" s="1"/>
  <c r="K1091" i="57" s="1"/>
  <c r="K1092" i="57" s="1"/>
  <c r="K1093" i="57" s="1"/>
  <c r="K1094" i="57" s="1"/>
  <c r="K1095" i="57" s="1"/>
  <c r="K1096" i="57" s="1"/>
  <c r="K1097" i="57" s="1"/>
  <c r="K1098" i="57" s="1"/>
  <c r="K1099" i="57" s="1"/>
  <c r="K1100" i="57" s="1"/>
  <c r="K1101" i="57" s="1"/>
  <c r="K1102" i="57" s="1"/>
  <c r="K1103" i="57" s="1"/>
  <c r="K1104" i="57" s="1"/>
  <c r="K1105" i="57" s="1"/>
  <c r="K1106" i="57" s="1"/>
  <c r="K1107" i="57" s="1"/>
  <c r="K1108" i="57" s="1"/>
  <c r="K1109" i="57" s="1"/>
  <c r="K1110" i="57" s="1"/>
  <c r="K1111" i="57" s="1"/>
  <c r="K1112" i="57" s="1"/>
  <c r="K1113" i="57" s="1"/>
  <c r="K1114" i="57" s="1"/>
  <c r="K1115" i="57" s="1"/>
  <c r="K1116" i="57" s="1"/>
  <c r="K1117" i="57" s="1"/>
  <c r="K1118" i="57" s="1"/>
  <c r="K1119" i="57" s="1"/>
  <c r="K1120" i="57" s="1"/>
  <c r="K1121" i="57" s="1"/>
  <c r="K1122" i="57" s="1"/>
  <c r="K1123" i="57" s="1"/>
  <c r="K1124" i="57" s="1"/>
  <c r="K1125" i="57" s="1"/>
  <c r="K1126" i="57" s="1"/>
  <c r="K1127" i="57" s="1"/>
  <c r="K1128" i="57" s="1"/>
  <c r="K1129" i="57" s="1"/>
  <c r="K1130" i="57" s="1"/>
  <c r="K1131" i="57" s="1"/>
  <c r="K1132" i="57" s="1"/>
  <c r="K1133" i="57" s="1"/>
  <c r="K1134" i="57" s="1"/>
  <c r="K1135" i="57" s="1"/>
  <c r="K1136" i="57" s="1"/>
  <c r="K1137" i="57" s="1"/>
  <c r="K1138" i="57" s="1"/>
  <c r="K1139" i="57" s="1"/>
  <c r="K1140" i="57" s="1"/>
  <c r="K1141" i="57" s="1"/>
  <c r="K1142" i="57" s="1"/>
  <c r="K1143" i="57" s="1"/>
  <c r="K1144" i="57" s="1"/>
  <c r="K1145" i="57" s="1"/>
  <c r="K1146" i="57" s="1"/>
  <c r="K1147" i="57" s="1"/>
  <c r="K1148" i="57" s="1"/>
  <c r="K1149" i="57" s="1"/>
  <c r="K1150" i="57" s="1"/>
  <c r="K1151" i="57" s="1"/>
  <c r="K1152" i="57" s="1"/>
  <c r="K1153" i="57" s="1"/>
  <c r="K1154" i="57" s="1"/>
  <c r="K1155" i="57" s="1"/>
  <c r="K1156" i="57" s="1"/>
  <c r="K1157" i="57" s="1"/>
  <c r="K1158" i="57" s="1"/>
  <c r="K1159" i="57" s="1"/>
  <c r="K1160" i="57" s="1"/>
  <c r="K1161" i="57" s="1"/>
  <c r="K1162" i="57" s="1"/>
  <c r="K1163" i="57" s="1"/>
  <c r="K1164" i="57" s="1"/>
  <c r="K1165" i="57" s="1"/>
  <c r="K1166" i="57" s="1"/>
  <c r="K1167" i="57" s="1"/>
  <c r="K1168" i="57" s="1"/>
  <c r="K1169" i="57" s="1"/>
  <c r="K1170" i="57" s="1"/>
  <c r="K1171" i="57" s="1"/>
  <c r="K1172" i="57" s="1"/>
  <c r="K1173" i="57" s="1"/>
  <c r="K1174" i="57" s="1"/>
  <c r="K1175" i="57" s="1"/>
  <c r="K1176" i="57" s="1"/>
  <c r="K1177" i="57" s="1"/>
  <c r="K1178" i="57" s="1"/>
  <c r="K1179" i="57" s="1"/>
  <c r="K1180" i="57" s="1"/>
  <c r="K1181" i="57" s="1"/>
  <c r="K1182" i="57" s="1"/>
  <c r="K1183" i="57" s="1"/>
  <c r="K1184" i="57" s="1"/>
  <c r="K1185" i="57" s="1"/>
  <c r="K1186" i="57" s="1"/>
  <c r="K1187" i="57" s="1"/>
  <c r="K1188" i="57" s="1"/>
  <c r="K1189" i="57" s="1"/>
  <c r="K1190" i="57" s="1"/>
  <c r="K1191" i="57" s="1"/>
  <c r="K1192" i="57" s="1"/>
  <c r="K1193" i="57" s="1"/>
  <c r="K1194" i="57" s="1"/>
  <c r="K1195" i="57" s="1"/>
  <c r="K1196" i="57" s="1"/>
  <c r="K1197" i="57" s="1"/>
  <c r="K1198" i="57" s="1"/>
  <c r="K1199" i="57" s="1"/>
  <c r="K1200" i="57" s="1"/>
  <c r="K1201" i="57" s="1"/>
  <c r="K1202" i="57" s="1"/>
  <c r="K1203" i="57" s="1"/>
  <c r="K1204" i="57" s="1"/>
  <c r="K1205" i="57" s="1"/>
  <c r="K1206" i="57" s="1"/>
  <c r="K1207" i="57" s="1"/>
  <c r="K1208" i="57" s="1"/>
  <c r="K1209" i="57" s="1"/>
  <c r="K1210" i="57" s="1"/>
  <c r="K1211" i="57" s="1"/>
  <c r="K1212" i="57" s="1"/>
  <c r="K1213" i="57" s="1"/>
  <c r="K1214" i="57" s="1"/>
  <c r="K1215" i="57" s="1"/>
  <c r="K1216" i="57" s="1"/>
  <c r="K1217" i="57" s="1"/>
  <c r="K1218" i="57" s="1"/>
  <c r="K1219" i="57" s="1"/>
  <c r="K1220" i="57" s="1"/>
  <c r="K1221" i="57" s="1"/>
  <c r="K1222" i="57" s="1"/>
  <c r="K1223" i="57" s="1"/>
  <c r="K1224" i="57" s="1"/>
  <c r="K1225" i="57" s="1"/>
  <c r="K1226" i="57" s="1"/>
  <c r="K1227" i="57" s="1"/>
  <c r="K1228" i="57" s="1"/>
  <c r="K1229" i="57" s="1"/>
  <c r="K1230" i="57" s="1"/>
  <c r="K1231" i="57" s="1"/>
  <c r="K1232" i="57" s="1"/>
  <c r="K1233" i="57" s="1"/>
  <c r="K1234" i="57" s="1"/>
  <c r="K1235" i="57" s="1"/>
  <c r="K1236" i="57" s="1"/>
  <c r="K1237" i="57" s="1"/>
  <c r="K1238" i="57" s="1"/>
  <c r="K1239" i="57" s="1"/>
  <c r="K1240" i="57" s="1"/>
  <c r="K1241" i="57" s="1"/>
  <c r="K1242" i="57" s="1"/>
  <c r="K1243" i="57" s="1"/>
  <c r="K1244" i="57" s="1"/>
  <c r="K1245" i="57" s="1"/>
  <c r="K1246" i="57" s="1"/>
  <c r="K1247" i="57" s="1"/>
  <c r="K1248" i="57" s="1"/>
  <c r="K1249" i="57" s="1"/>
  <c r="K1250" i="57" s="1"/>
  <c r="K1251" i="57" s="1"/>
  <c r="K1252" i="57" s="1"/>
  <c r="K1253" i="57" s="1"/>
  <c r="K1254" i="57" s="1"/>
  <c r="K1255" i="57" s="1"/>
  <c r="K1256" i="57" s="1"/>
  <c r="K1257" i="57" s="1"/>
  <c r="K1258" i="57" s="1"/>
  <c r="K1259" i="57" s="1"/>
  <c r="K1260" i="57" s="1"/>
  <c r="K1261" i="57" s="1"/>
  <c r="K1262" i="57" s="1"/>
  <c r="K1263" i="57" s="1"/>
  <c r="K1264" i="57" s="1"/>
  <c r="K1265" i="57" s="1"/>
  <c r="K1266" i="57" s="1"/>
  <c r="K1267" i="57" s="1"/>
  <c r="K1268" i="57" s="1"/>
  <c r="K1269" i="57" s="1"/>
  <c r="K1270" i="57" s="1"/>
  <c r="K1271" i="57" s="1"/>
  <c r="K1272" i="57" s="1"/>
  <c r="K1273" i="57" s="1"/>
  <c r="K1274" i="57" s="1"/>
  <c r="K1275" i="57" s="1"/>
  <c r="K1276" i="57" s="1"/>
  <c r="K1277" i="57" s="1"/>
  <c r="K1278" i="57" s="1"/>
  <c r="K1279" i="57" s="1"/>
  <c r="K1280" i="57" s="1"/>
  <c r="K1281" i="57" s="1"/>
  <c r="K1282" i="57" s="1"/>
  <c r="K1283" i="57" s="1"/>
  <c r="K1284" i="57" s="1"/>
  <c r="K1285" i="57" s="1"/>
  <c r="K1286" i="57" s="1"/>
  <c r="K1287" i="57" s="1"/>
  <c r="K1288" i="57" s="1"/>
  <c r="K1289" i="57" s="1"/>
  <c r="K1290" i="57" s="1"/>
  <c r="K1291" i="57" s="1"/>
  <c r="K1292" i="57" s="1"/>
  <c r="K1293" i="57" s="1"/>
  <c r="K1294" i="57" s="1"/>
  <c r="K1295" i="57" s="1"/>
  <c r="K1296" i="57" s="1"/>
  <c r="K1297" i="57" s="1"/>
  <c r="K1298" i="57" s="1"/>
  <c r="K1299" i="57" s="1"/>
  <c r="K1300" i="57" s="1"/>
  <c r="K1301" i="57" s="1"/>
  <c r="K1302" i="57" s="1"/>
  <c r="K1303" i="57" s="1"/>
  <c r="K1304" i="57" s="1"/>
  <c r="K1305" i="57" s="1"/>
  <c r="K1306" i="57" s="1"/>
  <c r="K1307" i="57" s="1"/>
  <c r="K1308" i="57" s="1"/>
  <c r="K1309" i="57" s="1"/>
  <c r="K1310" i="57" s="1"/>
  <c r="K1311" i="57" s="1"/>
  <c r="K1312" i="57" s="1"/>
  <c r="K1313" i="57" s="1"/>
  <c r="K1314" i="57" s="1"/>
  <c r="K1315" i="57" s="1"/>
  <c r="K1316" i="57" s="1"/>
  <c r="K1317" i="57" s="1"/>
  <c r="K1318" i="57" s="1"/>
  <c r="K1319" i="57" s="1"/>
  <c r="K1320" i="57" s="1"/>
  <c r="K1321" i="57" s="1"/>
  <c r="K1322" i="57" s="1"/>
  <c r="K1323" i="57" s="1"/>
  <c r="K1324" i="57" s="1"/>
  <c r="K1325" i="57" s="1"/>
  <c r="K1326" i="57" s="1"/>
  <c r="K1327" i="57" s="1"/>
  <c r="K1328" i="57" s="1"/>
  <c r="K1329" i="57" s="1"/>
  <c r="K1330" i="57" s="1"/>
  <c r="K1331" i="57" s="1"/>
  <c r="K1332" i="57" s="1"/>
  <c r="K1333" i="57" s="1"/>
  <c r="K1334" i="57" s="1"/>
  <c r="K1335" i="57" s="1"/>
  <c r="K1336" i="57" s="1"/>
  <c r="K1337" i="57" s="1"/>
  <c r="K1338" i="57" s="1"/>
  <c r="K1339" i="57" s="1"/>
  <c r="K1340" i="57" s="1"/>
  <c r="K1341" i="57" s="1"/>
  <c r="K1342" i="57" s="1"/>
  <c r="K1343" i="57" s="1"/>
  <c r="K1344" i="57" s="1"/>
  <c r="K1345" i="57" s="1"/>
  <c r="K1346" i="57" s="1"/>
  <c r="K1347" i="57" s="1"/>
  <c r="K1348" i="57" s="1"/>
  <c r="K1349" i="57" s="1"/>
  <c r="K1350" i="57" s="1"/>
  <c r="K1351" i="57" s="1"/>
  <c r="K1352" i="57" s="1"/>
  <c r="K1353" i="57" s="1"/>
  <c r="K1354" i="57" s="1"/>
  <c r="K1355" i="57" s="1"/>
  <c r="K1356" i="57" s="1"/>
  <c r="K1357" i="57" s="1"/>
  <c r="K1358" i="57" s="1"/>
  <c r="K1359" i="57" s="1"/>
  <c r="K1360" i="57" s="1"/>
  <c r="K1361" i="57" s="1"/>
  <c r="K1362" i="57" s="1"/>
  <c r="K1363" i="57" s="1"/>
  <c r="K1364" i="57" s="1"/>
  <c r="K1365" i="57" s="1"/>
  <c r="K1366" i="57" s="1"/>
  <c r="K1367" i="57" s="1"/>
  <c r="K1368" i="57" s="1"/>
  <c r="K1369" i="57" s="1"/>
  <c r="K1370" i="57" s="1"/>
  <c r="K1371" i="57" s="1"/>
  <c r="K1372" i="57" s="1"/>
  <c r="K1373" i="57" s="1"/>
  <c r="K1374" i="57" s="1"/>
  <c r="K1375" i="57" s="1"/>
  <c r="K1376" i="57" s="1"/>
  <c r="K1377" i="57" s="1"/>
  <c r="K1378" i="57" s="1"/>
  <c r="K1379" i="57" s="1"/>
  <c r="K1380" i="57" s="1"/>
  <c r="K1381" i="57" s="1"/>
  <c r="K1382" i="57" s="1"/>
  <c r="K1383" i="57" s="1"/>
  <c r="K1384" i="57" s="1"/>
  <c r="K1385" i="57" s="1"/>
  <c r="K1386" i="57" s="1"/>
  <c r="K1387" i="57" s="1"/>
  <c r="K1388" i="57" s="1"/>
  <c r="K1389" i="57" s="1"/>
  <c r="K1390" i="57" s="1"/>
  <c r="K1391" i="57" s="1"/>
  <c r="K1392" i="57" s="1"/>
  <c r="K1393" i="57" s="1"/>
  <c r="K1394" i="57" s="1"/>
  <c r="K1395" i="57" s="1"/>
  <c r="K1396" i="57" s="1"/>
  <c r="K1397" i="57" s="1"/>
  <c r="K1398" i="57" s="1"/>
  <c r="K1399" i="57" s="1"/>
  <c r="K1400" i="57" s="1"/>
  <c r="K1401" i="57" s="1"/>
  <c r="K1402" i="57" s="1"/>
  <c r="K1403" i="57" s="1"/>
  <c r="K1404" i="57" s="1"/>
  <c r="K1405" i="57" s="1"/>
  <c r="K1406" i="57" s="1"/>
  <c r="K1407" i="57" s="1"/>
  <c r="K1408" i="57" s="1"/>
  <c r="K1409" i="57" s="1"/>
  <c r="K1410" i="57" s="1"/>
  <c r="K1411" i="57" s="1"/>
  <c r="K1412" i="57" s="1"/>
  <c r="K1413" i="57" s="1"/>
  <c r="K1414" i="57" s="1"/>
  <c r="K1415" i="57" s="1"/>
  <c r="K1416" i="57" s="1"/>
  <c r="K1417" i="57" s="1"/>
  <c r="K1418" i="57" s="1"/>
  <c r="K1419" i="57" s="1"/>
  <c r="K1420" i="57" s="1"/>
  <c r="K1421" i="57" s="1"/>
  <c r="K1422" i="57" s="1"/>
  <c r="K1423" i="57" s="1"/>
  <c r="K1424" i="57" s="1"/>
  <c r="K1425" i="57" s="1"/>
  <c r="K1426" i="57" s="1"/>
  <c r="K1427" i="57" s="1"/>
  <c r="K1428" i="57" s="1"/>
  <c r="K1429" i="57" s="1"/>
  <c r="K1430" i="57" s="1"/>
  <c r="K1431" i="57" s="1"/>
  <c r="K1432" i="57" s="1"/>
  <c r="K1433" i="57" s="1"/>
  <c r="K1434" i="57" s="1"/>
  <c r="K1435" i="57" s="1"/>
  <c r="K1436" i="57" s="1"/>
  <c r="K1437" i="57" s="1"/>
  <c r="K1438" i="57" s="1"/>
  <c r="K1439" i="57" s="1"/>
  <c r="K1440" i="57" s="1"/>
  <c r="K1441" i="57" s="1"/>
  <c r="K1442" i="57" s="1"/>
  <c r="K1443" i="57" s="1"/>
  <c r="K1444" i="57" s="1"/>
  <c r="K1445" i="57" s="1"/>
  <c r="K1446" i="57" s="1"/>
  <c r="K1447" i="57" s="1"/>
  <c r="K1448" i="57" s="1"/>
  <c r="K1449" i="57" s="1"/>
  <c r="K1450" i="57" s="1"/>
  <c r="K1451" i="57" s="1"/>
  <c r="K1452" i="57" s="1"/>
  <c r="K1453" i="57" s="1"/>
  <c r="K1454" i="57" s="1"/>
  <c r="K1455" i="57" s="1"/>
  <c r="K1456" i="57" s="1"/>
  <c r="K1457" i="57" s="1"/>
  <c r="K1458" i="57" s="1"/>
  <c r="K1459" i="57" s="1"/>
  <c r="K1460" i="57" s="1"/>
  <c r="K1461" i="57" s="1"/>
  <c r="K1462" i="57" s="1"/>
  <c r="K1463" i="57" s="1"/>
  <c r="K1464" i="57" s="1"/>
  <c r="K1465" i="57" s="1"/>
  <c r="K1466" i="57" s="1"/>
  <c r="K1467" i="57" s="1"/>
  <c r="K1468" i="57" s="1"/>
  <c r="K1469" i="57" s="1"/>
  <c r="K1470" i="57" s="1"/>
  <c r="K1471" i="57" s="1"/>
  <c r="K1472" i="57" s="1"/>
  <c r="K1473" i="57" s="1"/>
  <c r="K1474" i="57" s="1"/>
  <c r="K1475" i="57" s="1"/>
  <c r="K1476" i="57" s="1"/>
  <c r="K1477" i="57" s="1"/>
  <c r="K1478" i="57" s="1"/>
  <c r="K1479" i="57" s="1"/>
  <c r="K1480" i="57" s="1"/>
  <c r="K1481" i="57" s="1"/>
  <c r="K1482" i="57" s="1"/>
  <c r="K1483" i="57" s="1"/>
  <c r="K1484" i="57" s="1"/>
  <c r="K1485" i="57" s="1"/>
  <c r="K1486" i="57" s="1"/>
  <c r="K1487" i="57" s="1"/>
  <c r="K1488" i="57" s="1"/>
  <c r="K1489" i="57" s="1"/>
  <c r="K1490" i="57" s="1"/>
  <c r="K1491" i="57" s="1"/>
  <c r="K1492" i="57" s="1"/>
  <c r="K1493" i="57" s="1"/>
  <c r="K1494" i="57" s="1"/>
  <c r="K1495" i="57" s="1"/>
  <c r="K1496" i="57" s="1"/>
  <c r="K1497" i="57" s="1"/>
  <c r="K1498" i="57" s="1"/>
  <c r="K1499" i="57" s="1"/>
  <c r="K1500" i="57" s="1"/>
  <c r="K1501" i="57" s="1"/>
  <c r="K1502" i="57" s="1"/>
  <c r="K1503" i="57" s="1"/>
  <c r="K1504" i="57" s="1"/>
  <c r="K1505" i="57" s="1"/>
  <c r="K1506" i="57" s="1"/>
  <c r="K1507" i="57" s="1"/>
  <c r="K1508" i="57" s="1"/>
  <c r="K1509" i="57" s="1"/>
  <c r="K1510" i="57" s="1"/>
  <c r="K1511" i="57" s="1"/>
  <c r="K1512" i="57" s="1"/>
  <c r="K1513" i="57" s="1"/>
  <c r="K1514" i="57" s="1"/>
  <c r="K1515" i="57" s="1"/>
  <c r="K1516" i="57" s="1"/>
  <c r="K1517" i="57" s="1"/>
  <c r="K1518" i="57" s="1"/>
  <c r="K1519" i="57" s="1"/>
  <c r="K1520" i="57" s="1"/>
  <c r="K1521" i="57" s="1"/>
  <c r="K1522" i="57" s="1"/>
  <c r="K1523" i="57" s="1"/>
  <c r="K1524" i="57" s="1"/>
  <c r="K1525" i="57" s="1"/>
  <c r="K1526" i="57" s="1"/>
  <c r="K1527" i="57" s="1"/>
  <c r="K1528" i="57" s="1"/>
  <c r="K1529" i="57" s="1"/>
  <c r="K1530" i="57" s="1"/>
  <c r="K1531" i="57" s="1"/>
  <c r="K1532" i="57" s="1"/>
  <c r="K1533" i="57" s="1"/>
  <c r="K1534" i="57" s="1"/>
  <c r="K1535" i="57" s="1"/>
  <c r="K1536" i="57" s="1"/>
  <c r="K1537" i="57" s="1"/>
  <c r="K1538" i="57" s="1"/>
  <c r="K1539" i="57" s="1"/>
  <c r="K1540" i="57" s="1"/>
  <c r="K1541" i="57" s="1"/>
  <c r="K1542" i="57" s="1"/>
  <c r="K1543" i="57" s="1"/>
  <c r="K1544" i="57" s="1"/>
  <c r="K1545" i="57" s="1"/>
  <c r="K1546" i="57" s="1"/>
  <c r="K1547" i="57" s="1"/>
  <c r="K1548" i="57" s="1"/>
  <c r="K1549" i="57" s="1"/>
  <c r="K1550" i="57" s="1"/>
  <c r="K1551" i="57" s="1"/>
  <c r="K1552" i="57" s="1"/>
  <c r="K1553" i="57" s="1"/>
  <c r="K1554" i="57" s="1"/>
  <c r="K1555" i="57" s="1"/>
  <c r="K1556" i="57" s="1"/>
  <c r="K1557" i="57" s="1"/>
  <c r="K1558" i="57" s="1"/>
  <c r="K1559" i="57" s="1"/>
  <c r="K1560" i="57" s="1"/>
  <c r="K1561" i="57" s="1"/>
  <c r="K1562" i="57" s="1"/>
  <c r="K1563" i="57" s="1"/>
  <c r="K1564" i="57" s="1"/>
  <c r="K1565" i="57" s="1"/>
  <c r="K1566" i="57" s="1"/>
  <c r="K1567" i="57" s="1"/>
  <c r="K1568" i="57" s="1"/>
  <c r="K1569" i="57" s="1"/>
  <c r="K1570" i="57" s="1"/>
  <c r="K1571" i="57" s="1"/>
  <c r="K1572" i="57" s="1"/>
  <c r="K1573" i="57" s="1"/>
  <c r="K1574" i="57" s="1"/>
  <c r="K1575" i="57" s="1"/>
  <c r="K1576" i="57" s="1"/>
  <c r="K1577" i="57" s="1"/>
  <c r="K1578" i="57" s="1"/>
  <c r="K1579" i="57" s="1"/>
  <c r="K1580" i="57" s="1"/>
  <c r="K1581" i="57" s="1"/>
  <c r="K1582" i="57" s="1"/>
  <c r="L1582" i="55" l="1"/>
  <c r="L1581" i="55"/>
  <c r="L1580" i="55"/>
  <c r="L1579" i="55"/>
  <c r="L1578" i="55"/>
  <c r="L1577" i="55"/>
  <c r="L1576" i="55"/>
  <c r="L1575" i="55"/>
  <c r="L1574" i="55"/>
  <c r="L1573" i="55"/>
  <c r="L1572" i="55"/>
  <c r="L1571" i="55"/>
  <c r="L1570" i="55"/>
  <c r="L1569" i="55"/>
  <c r="L1568" i="55"/>
  <c r="L1567" i="55"/>
  <c r="L1566" i="55"/>
  <c r="L1565" i="55"/>
  <c r="L1564" i="55"/>
  <c r="L1563" i="55"/>
  <c r="L1562" i="55"/>
  <c r="L1561" i="55"/>
  <c r="L1560" i="55"/>
  <c r="L1559" i="55"/>
  <c r="L1558" i="55"/>
  <c r="L1557" i="55"/>
  <c r="L1556" i="55"/>
  <c r="L1555" i="55"/>
  <c r="L1554" i="55"/>
  <c r="L1553" i="55"/>
  <c r="L1552" i="55"/>
  <c r="L1551" i="55"/>
  <c r="L1550" i="55"/>
  <c r="L1549" i="55"/>
  <c r="L1548" i="55"/>
  <c r="L1547" i="55"/>
  <c r="L1546" i="55"/>
  <c r="L1545" i="55"/>
  <c r="L1544" i="55"/>
  <c r="L1543" i="55"/>
  <c r="L1542" i="55"/>
  <c r="L1541" i="55"/>
  <c r="L1540" i="55"/>
  <c r="L1539" i="55"/>
  <c r="L1538" i="55"/>
  <c r="L1537" i="55"/>
  <c r="L1536" i="55"/>
  <c r="L1535" i="55"/>
  <c r="L1534" i="55"/>
  <c r="L1533" i="55"/>
  <c r="L1532" i="55"/>
  <c r="L1531" i="55"/>
  <c r="L1530" i="55"/>
  <c r="L1529" i="55"/>
  <c r="L1528" i="55"/>
  <c r="L1527" i="55"/>
  <c r="L1526" i="55"/>
  <c r="L1525" i="55"/>
  <c r="L1524" i="55"/>
  <c r="L1523" i="55"/>
  <c r="L1522" i="55"/>
  <c r="L1521" i="55"/>
  <c r="L1520" i="55"/>
  <c r="L1519" i="55"/>
  <c r="L1518" i="55"/>
  <c r="L1517" i="55"/>
  <c r="L1516" i="55"/>
  <c r="L1515" i="55"/>
  <c r="L1514" i="55"/>
  <c r="L1513" i="55"/>
  <c r="L1512" i="55"/>
  <c r="L1511" i="55"/>
  <c r="L1510" i="55"/>
  <c r="L1509" i="55"/>
  <c r="L1508" i="55"/>
  <c r="L1507" i="55"/>
  <c r="L1506" i="55"/>
  <c r="L1505" i="55"/>
  <c r="L1504" i="55"/>
  <c r="L1503" i="55"/>
  <c r="L1502" i="55"/>
  <c r="L1501" i="55"/>
  <c r="L1500" i="55"/>
  <c r="L1499" i="55"/>
  <c r="L1498" i="55"/>
  <c r="L1497" i="55"/>
  <c r="L1496" i="55"/>
  <c r="L1495" i="55"/>
  <c r="L1494" i="55"/>
  <c r="L1493" i="55"/>
  <c r="L1492" i="55"/>
  <c r="L1491" i="55"/>
  <c r="L1490" i="55"/>
  <c r="L1489" i="55"/>
  <c r="L1488" i="55"/>
  <c r="L1487" i="55"/>
  <c r="L1486" i="55"/>
  <c r="L1485" i="55"/>
  <c r="L1484" i="55"/>
  <c r="L1483" i="55"/>
  <c r="L1482" i="55"/>
  <c r="L1481" i="55"/>
  <c r="L1480" i="55"/>
  <c r="L1479" i="55"/>
  <c r="L1478" i="55"/>
  <c r="L1477" i="55"/>
  <c r="L1476" i="55"/>
  <c r="L1475" i="55"/>
  <c r="L1474" i="55"/>
  <c r="L1473" i="55"/>
  <c r="L1472" i="55"/>
  <c r="L1471" i="55"/>
  <c r="L1470" i="55"/>
  <c r="L1469" i="55"/>
  <c r="L1468" i="55"/>
  <c r="L1467" i="55"/>
  <c r="L1466" i="55"/>
  <c r="L1465" i="55"/>
  <c r="L1464" i="55"/>
  <c r="L1463" i="55"/>
  <c r="L1462" i="55"/>
  <c r="L1461" i="55"/>
  <c r="L1460" i="55"/>
  <c r="L1459" i="55"/>
  <c r="L1458" i="55"/>
  <c r="L1457" i="55"/>
  <c r="L1456" i="55"/>
  <c r="L1455" i="55"/>
  <c r="L1454" i="55"/>
  <c r="L1453" i="55"/>
  <c r="L1452" i="55"/>
  <c r="L1451" i="55"/>
  <c r="L1450" i="55"/>
  <c r="L1449" i="55"/>
  <c r="L1448" i="55"/>
  <c r="L1447" i="55"/>
  <c r="L1446" i="55"/>
  <c r="L1445" i="55"/>
  <c r="L1444" i="55"/>
  <c r="L1443" i="55"/>
  <c r="L1442" i="55"/>
  <c r="L1441" i="55"/>
  <c r="L1440" i="55"/>
  <c r="L1439" i="55"/>
  <c r="L1438" i="55"/>
  <c r="L1437" i="55"/>
  <c r="L1436" i="55"/>
  <c r="L1435" i="55"/>
  <c r="L1434" i="55"/>
  <c r="L1433" i="55"/>
  <c r="L1432" i="55"/>
  <c r="L1431" i="55"/>
  <c r="L1430" i="55"/>
  <c r="L1429" i="55"/>
  <c r="L1428" i="55"/>
  <c r="L1427" i="55"/>
  <c r="L1426" i="55"/>
  <c r="L1425" i="55"/>
  <c r="L1424" i="55"/>
  <c r="L1423" i="55"/>
  <c r="L1422" i="55"/>
  <c r="L1421" i="55"/>
  <c r="L1420" i="55"/>
  <c r="L1419" i="55"/>
  <c r="L1418" i="55"/>
  <c r="L1417" i="55"/>
  <c r="L1416" i="55"/>
  <c r="L1415" i="55"/>
  <c r="L1414" i="55"/>
  <c r="L1413" i="55"/>
  <c r="L1412" i="55"/>
  <c r="L1411" i="55"/>
  <c r="L1410" i="55"/>
  <c r="L1409" i="55"/>
  <c r="L1408" i="55"/>
  <c r="L1407" i="55"/>
  <c r="L1406" i="55"/>
  <c r="L1405" i="55"/>
  <c r="L1404" i="55"/>
  <c r="L1403" i="55"/>
  <c r="L1402" i="55"/>
  <c r="L1401" i="55"/>
  <c r="L1400" i="55"/>
  <c r="L1399" i="55"/>
  <c r="L1398" i="55"/>
  <c r="L1397" i="55"/>
  <c r="L1396" i="55"/>
  <c r="L1395" i="55"/>
  <c r="L1394" i="55"/>
  <c r="L1393" i="55"/>
  <c r="L1392" i="55"/>
  <c r="L1391" i="55"/>
  <c r="L1390" i="55"/>
  <c r="L1389" i="55"/>
  <c r="L1388" i="55"/>
  <c r="L1387" i="55"/>
  <c r="L1386" i="55"/>
  <c r="L1385" i="55"/>
  <c r="L1384" i="55"/>
  <c r="L1383" i="55"/>
  <c r="L1382" i="55"/>
  <c r="L1381" i="55"/>
  <c r="L1380" i="55"/>
  <c r="L1379" i="55"/>
  <c r="L1378" i="55"/>
  <c r="L1377" i="55"/>
  <c r="L1376" i="55"/>
  <c r="L1375" i="55"/>
  <c r="L1374" i="55"/>
  <c r="L1373" i="55"/>
  <c r="L1372" i="55"/>
  <c r="L1371" i="55"/>
  <c r="L1370" i="55"/>
  <c r="L1369" i="55"/>
  <c r="L1368" i="55"/>
  <c r="L1367" i="55"/>
  <c r="L1366" i="55"/>
  <c r="L1365" i="55"/>
  <c r="L1364" i="55"/>
  <c r="L1363" i="55"/>
  <c r="L1362" i="55"/>
  <c r="L1361" i="55"/>
  <c r="L1360" i="55"/>
  <c r="L1359" i="55"/>
  <c r="L1358" i="55"/>
  <c r="L1357" i="55"/>
  <c r="L1356" i="55"/>
  <c r="L1355" i="55"/>
  <c r="L1354" i="55"/>
  <c r="L1353" i="55"/>
  <c r="L1352" i="55"/>
  <c r="L1351" i="55"/>
  <c r="L1350" i="55"/>
  <c r="L1349" i="55"/>
  <c r="L1348" i="55"/>
  <c r="L1347" i="55"/>
  <c r="L1346" i="55"/>
  <c r="L1345" i="55"/>
  <c r="L1344" i="55"/>
  <c r="L1343" i="55"/>
  <c r="L1342" i="55"/>
  <c r="L1341" i="55"/>
  <c r="L1340" i="55"/>
  <c r="L1339" i="55"/>
  <c r="L1338" i="55"/>
  <c r="L1337" i="55"/>
  <c r="L1336" i="55"/>
  <c r="L1335" i="55"/>
  <c r="L1334" i="55"/>
  <c r="L1333" i="55"/>
  <c r="L1332" i="55"/>
  <c r="L1331" i="55"/>
  <c r="L1330" i="55"/>
  <c r="L1329" i="55"/>
  <c r="L1328" i="55"/>
  <c r="L1327" i="55"/>
  <c r="L1326" i="55"/>
  <c r="L1325" i="55"/>
  <c r="L1324" i="55"/>
  <c r="L1323" i="55"/>
  <c r="L1322" i="55"/>
  <c r="L1321" i="55"/>
  <c r="L1320" i="55"/>
  <c r="L1319" i="55"/>
  <c r="L1318" i="55"/>
  <c r="L1317" i="55"/>
  <c r="L1316" i="55"/>
  <c r="L1315" i="55"/>
  <c r="L1314" i="55"/>
  <c r="L1313" i="55"/>
  <c r="L1312" i="55"/>
  <c r="L1311" i="55"/>
  <c r="L1310" i="55"/>
  <c r="L1309" i="55"/>
  <c r="L1308" i="55"/>
  <c r="L1307" i="55"/>
  <c r="L1306" i="55"/>
  <c r="L1305" i="55"/>
  <c r="L1304" i="55"/>
  <c r="L1303" i="55"/>
  <c r="L1302" i="55"/>
  <c r="L1301" i="55"/>
  <c r="L1300" i="55"/>
  <c r="L1299" i="55"/>
  <c r="L1298" i="55"/>
  <c r="L1297" i="55"/>
  <c r="L1296" i="55"/>
  <c r="L1295" i="55"/>
  <c r="L1294" i="55"/>
  <c r="L1293" i="55"/>
  <c r="L1292" i="55"/>
  <c r="L1291" i="55"/>
  <c r="L1290" i="55"/>
  <c r="L1289" i="55"/>
  <c r="L1288" i="55"/>
  <c r="L1287" i="55"/>
  <c r="L1286" i="55"/>
  <c r="L1285" i="55"/>
  <c r="L1284" i="55"/>
  <c r="L1283" i="55"/>
  <c r="L1282" i="55"/>
  <c r="L1281" i="55"/>
  <c r="L1280" i="55"/>
  <c r="L1279" i="55"/>
  <c r="L1278" i="55"/>
  <c r="L1277" i="55"/>
  <c r="L1276" i="55"/>
  <c r="L1275" i="55"/>
  <c r="L1274" i="55"/>
  <c r="L1273" i="55"/>
  <c r="L1272" i="55"/>
  <c r="L1271" i="55"/>
  <c r="L1270" i="55"/>
  <c r="L1269" i="55"/>
  <c r="L1268" i="55"/>
  <c r="L1267" i="55"/>
  <c r="L1266" i="55"/>
  <c r="L1265" i="55"/>
  <c r="L1264" i="55"/>
  <c r="L1263" i="55"/>
  <c r="L1262" i="55"/>
  <c r="L1261" i="55"/>
  <c r="L1260" i="55"/>
  <c r="L1259" i="55"/>
  <c r="L1258" i="55"/>
  <c r="L1257" i="55"/>
  <c r="L1256" i="55"/>
  <c r="L1255" i="55"/>
  <c r="L1254" i="55"/>
  <c r="L1253" i="55"/>
  <c r="L1252" i="55"/>
  <c r="L1251" i="55"/>
  <c r="L1250" i="55"/>
  <c r="L1249" i="55"/>
  <c r="L1248" i="55"/>
  <c r="L1247" i="55"/>
  <c r="L1246" i="55"/>
  <c r="L1245" i="55"/>
  <c r="L1244" i="55"/>
  <c r="L1243" i="55"/>
  <c r="L1242" i="55"/>
  <c r="L1241" i="55"/>
  <c r="L1240" i="55"/>
  <c r="L1239" i="55"/>
  <c r="L1238" i="55"/>
  <c r="L1237" i="55"/>
  <c r="L1236" i="55"/>
  <c r="L1235" i="55"/>
  <c r="L1234" i="55"/>
  <c r="L1233" i="55"/>
  <c r="L1232" i="55"/>
  <c r="L1231" i="55"/>
  <c r="L1230" i="55"/>
  <c r="L1229" i="55"/>
  <c r="L1228" i="55"/>
  <c r="L1227" i="55"/>
  <c r="L1226" i="55"/>
  <c r="L1225" i="55"/>
  <c r="L1224" i="55"/>
  <c r="L1223" i="55"/>
  <c r="L1222" i="55"/>
  <c r="L1221" i="55"/>
  <c r="L1220" i="55"/>
  <c r="L1219" i="55"/>
  <c r="L1218" i="55"/>
  <c r="L1217" i="55"/>
  <c r="L1216" i="55"/>
  <c r="L1215" i="55"/>
  <c r="L1214" i="55"/>
  <c r="L1213" i="55"/>
  <c r="L1212" i="55"/>
  <c r="L1211" i="55"/>
  <c r="L1210" i="55"/>
  <c r="L1209" i="55"/>
  <c r="L1208" i="55"/>
  <c r="L1207" i="55"/>
  <c r="L1206" i="55"/>
  <c r="L1205" i="55"/>
  <c r="L1204" i="55"/>
  <c r="L1203" i="55"/>
  <c r="L1202" i="55"/>
  <c r="L1201" i="55"/>
  <c r="L1200" i="55"/>
  <c r="L1199" i="55"/>
  <c r="L1198" i="55"/>
  <c r="L1197" i="55"/>
  <c r="L1196" i="55"/>
  <c r="L1195" i="55"/>
  <c r="L1194" i="55"/>
  <c r="L1193" i="55"/>
  <c r="L1192" i="55"/>
  <c r="L1191" i="55"/>
  <c r="L1190" i="55"/>
  <c r="L1189" i="55"/>
  <c r="L1188" i="55"/>
  <c r="L1187" i="55"/>
  <c r="L1186" i="55"/>
  <c r="L1185" i="55"/>
  <c r="L1184" i="55"/>
  <c r="L1183" i="55"/>
  <c r="L1182" i="55"/>
  <c r="L1181" i="55"/>
  <c r="L1180" i="55"/>
  <c r="L1179" i="55"/>
  <c r="L1178" i="55"/>
  <c r="L1177" i="55"/>
  <c r="L1176" i="55"/>
  <c r="L1175" i="55"/>
  <c r="L1174" i="55"/>
  <c r="L1173" i="55"/>
  <c r="L1172" i="55"/>
  <c r="L1171" i="55"/>
  <c r="L1170" i="55"/>
  <c r="L1169" i="55"/>
  <c r="L1168" i="55"/>
  <c r="L1167" i="55"/>
  <c r="L1166" i="55"/>
  <c r="L1165" i="55"/>
  <c r="L1164" i="55"/>
  <c r="L1163" i="55"/>
  <c r="L1162" i="55"/>
  <c r="L1161" i="55"/>
  <c r="L1160" i="55"/>
  <c r="L1159" i="55"/>
  <c r="L1158" i="55"/>
  <c r="L1157" i="55"/>
  <c r="L1156" i="55"/>
  <c r="L1155" i="55"/>
  <c r="L1154" i="55"/>
  <c r="L1153" i="55"/>
  <c r="L1152" i="55"/>
  <c r="L1151" i="55"/>
  <c r="L1150" i="55"/>
  <c r="L1149" i="55"/>
  <c r="L1148" i="55"/>
  <c r="L1147" i="55"/>
  <c r="L1146" i="55"/>
  <c r="L1145" i="55"/>
  <c r="L1144" i="55"/>
  <c r="L1143" i="55"/>
  <c r="L1142" i="55"/>
  <c r="L1141" i="55"/>
  <c r="L1140" i="55"/>
  <c r="L1139" i="55"/>
  <c r="L1138" i="55"/>
  <c r="L1137" i="55"/>
  <c r="L1136" i="55"/>
  <c r="L1135" i="55"/>
  <c r="L1134" i="55"/>
  <c r="L1133" i="55"/>
  <c r="L1132" i="55"/>
  <c r="L1131" i="55"/>
  <c r="L1130" i="55"/>
  <c r="L1129" i="55"/>
  <c r="L1128" i="55"/>
  <c r="L1127" i="55"/>
  <c r="L1126" i="55"/>
  <c r="L1125" i="55"/>
  <c r="L1124" i="55"/>
  <c r="L1123" i="55"/>
  <c r="L1122" i="55"/>
  <c r="L1121" i="55"/>
  <c r="L1120" i="55"/>
  <c r="L1119" i="55"/>
  <c r="L1118" i="55"/>
  <c r="L1117" i="55"/>
  <c r="L1116" i="55"/>
  <c r="L1115" i="55"/>
  <c r="L1114" i="55"/>
  <c r="L1113" i="55"/>
  <c r="L1112" i="55"/>
  <c r="L1111" i="55"/>
  <c r="L1110" i="55"/>
  <c r="L1109" i="55"/>
  <c r="L1108" i="55"/>
  <c r="L1107" i="55"/>
  <c r="L1106" i="55"/>
  <c r="L1105" i="55"/>
  <c r="L1104" i="55"/>
  <c r="L1103" i="55"/>
  <c r="L1102" i="55"/>
  <c r="L1101" i="55"/>
  <c r="L1100" i="55"/>
  <c r="L1099" i="55"/>
  <c r="L1098" i="55"/>
  <c r="L1097" i="55"/>
  <c r="L1096" i="55"/>
  <c r="L1095" i="55"/>
  <c r="L1094" i="55"/>
  <c r="L1093" i="55"/>
  <c r="L1092" i="55"/>
  <c r="L1091" i="55"/>
  <c r="L1090" i="55"/>
  <c r="L1089" i="55"/>
  <c r="L1088" i="55"/>
  <c r="L1087" i="55"/>
  <c r="L1086" i="55"/>
  <c r="L1085" i="55"/>
  <c r="L1084" i="55"/>
  <c r="L1083" i="55"/>
  <c r="L1082" i="55"/>
  <c r="L1081" i="55"/>
  <c r="L1080" i="55"/>
  <c r="L1079" i="55"/>
  <c r="L1078" i="55"/>
  <c r="L1077" i="55"/>
  <c r="L1076" i="55"/>
  <c r="L1075" i="55"/>
  <c r="L1074" i="55"/>
  <c r="L1073" i="55"/>
  <c r="L1072" i="55"/>
  <c r="L1071" i="55"/>
  <c r="L1070" i="55"/>
  <c r="L1069" i="55"/>
  <c r="L1068" i="55"/>
  <c r="L1067" i="55"/>
  <c r="L1066" i="55"/>
  <c r="L1065" i="55"/>
  <c r="L1064" i="55"/>
  <c r="L1063" i="55"/>
  <c r="L1062" i="55"/>
  <c r="L1061" i="55"/>
  <c r="L1060" i="55"/>
  <c r="L1059" i="55"/>
  <c r="L1058" i="55"/>
  <c r="L1057" i="55"/>
  <c r="L1056" i="55"/>
  <c r="L1055" i="55"/>
  <c r="L1054" i="55"/>
  <c r="L1053" i="55"/>
  <c r="L1052" i="55"/>
  <c r="L1051" i="55"/>
  <c r="L1050" i="55"/>
  <c r="L1049" i="55"/>
  <c r="L1048" i="55"/>
  <c r="L1047" i="55"/>
  <c r="L1046" i="55"/>
  <c r="L1045" i="55"/>
  <c r="L1044" i="55"/>
  <c r="L1043" i="55"/>
  <c r="L1042" i="55"/>
  <c r="L1041" i="55"/>
  <c r="L1040" i="55"/>
  <c r="L1039" i="55"/>
  <c r="L1038" i="55"/>
  <c r="L1037" i="55"/>
  <c r="L1036" i="55"/>
  <c r="L1035" i="55"/>
  <c r="L1034" i="55"/>
  <c r="L1033" i="55"/>
  <c r="L1032" i="55"/>
  <c r="L1031" i="55"/>
  <c r="L1030" i="55"/>
  <c r="L1029" i="55"/>
  <c r="L1028" i="55"/>
  <c r="L1027" i="55"/>
  <c r="L1026" i="55"/>
  <c r="L1025" i="55"/>
  <c r="L1024" i="55"/>
  <c r="L1023" i="55"/>
  <c r="L1022" i="55"/>
  <c r="L1021" i="55"/>
  <c r="L1020" i="55"/>
  <c r="L1019" i="55"/>
  <c r="L1018" i="55"/>
  <c r="L1017" i="55"/>
  <c r="L1016" i="55"/>
  <c r="L1015" i="55"/>
  <c r="L1014" i="55"/>
  <c r="L1013" i="55"/>
  <c r="L1012" i="55"/>
  <c r="L1011" i="55"/>
  <c r="L1010" i="55"/>
  <c r="L1009" i="55"/>
  <c r="L1008" i="55"/>
  <c r="L1007" i="55"/>
  <c r="L1006" i="55"/>
  <c r="L1005" i="55"/>
  <c r="L1004" i="55"/>
  <c r="L1003" i="55"/>
  <c r="L1002" i="55"/>
  <c r="L1001" i="55"/>
  <c r="L1000" i="55"/>
  <c r="L999" i="55"/>
  <c r="L998" i="55"/>
  <c r="L997" i="55"/>
  <c r="L996" i="55"/>
  <c r="L995" i="55"/>
  <c r="L994" i="55"/>
  <c r="L993" i="55"/>
  <c r="L992" i="55"/>
  <c r="L991" i="55"/>
  <c r="L990" i="55"/>
  <c r="L989" i="55"/>
  <c r="L988" i="55"/>
  <c r="L987" i="55"/>
  <c r="L986" i="55"/>
  <c r="L985" i="55"/>
  <c r="L984" i="55"/>
  <c r="L983" i="55"/>
  <c r="L982" i="55"/>
  <c r="L981" i="55"/>
  <c r="L980" i="55"/>
  <c r="L979" i="55"/>
  <c r="L978" i="55"/>
  <c r="L977" i="55"/>
  <c r="L976" i="55"/>
  <c r="L975" i="55"/>
  <c r="L974" i="55"/>
  <c r="L973" i="55"/>
  <c r="L972" i="55"/>
  <c r="L971" i="55"/>
  <c r="L970" i="55"/>
  <c r="L969" i="55"/>
  <c r="L968" i="55"/>
  <c r="L967" i="55"/>
  <c r="L966" i="55"/>
  <c r="L965" i="55"/>
  <c r="L964" i="55"/>
  <c r="L963" i="55"/>
  <c r="L962" i="55"/>
  <c r="L961" i="55"/>
  <c r="L960" i="55"/>
  <c r="L959" i="55"/>
  <c r="L958" i="55"/>
  <c r="L957" i="55"/>
  <c r="L956" i="55"/>
  <c r="L955" i="55"/>
  <c r="L954" i="55"/>
  <c r="L953" i="55"/>
  <c r="L952" i="55"/>
  <c r="L951" i="55"/>
  <c r="L950" i="55"/>
  <c r="L949" i="55"/>
  <c r="L948" i="55"/>
  <c r="L947" i="55"/>
  <c r="L946" i="55"/>
  <c r="L945" i="55"/>
  <c r="L944" i="55"/>
  <c r="L943" i="55"/>
  <c r="L942" i="55"/>
  <c r="L941" i="55"/>
  <c r="L940" i="55"/>
  <c r="L939" i="55"/>
  <c r="L938" i="55"/>
  <c r="L937" i="55"/>
  <c r="L936" i="55"/>
  <c r="L935" i="55"/>
  <c r="L934" i="55"/>
  <c r="L933" i="55"/>
  <c r="L932" i="55"/>
  <c r="L931" i="55"/>
  <c r="L930" i="55"/>
  <c r="L929" i="55"/>
  <c r="L928" i="55"/>
  <c r="L927" i="55"/>
  <c r="L926" i="55"/>
  <c r="L925" i="55"/>
  <c r="L924" i="55"/>
  <c r="L923" i="55"/>
  <c r="L922" i="55"/>
  <c r="L921" i="55"/>
  <c r="L920" i="55"/>
  <c r="L919" i="55"/>
  <c r="L918" i="55"/>
  <c r="L917" i="55"/>
  <c r="L916" i="55"/>
  <c r="L915" i="55"/>
  <c r="L914" i="55"/>
  <c r="L913" i="55"/>
  <c r="L912" i="55"/>
  <c r="L911" i="55"/>
  <c r="L910" i="55"/>
  <c r="L909" i="55"/>
  <c r="L908" i="55"/>
  <c r="L907" i="55"/>
  <c r="L906" i="55"/>
  <c r="L905" i="55"/>
  <c r="L904" i="55"/>
  <c r="L903" i="55"/>
  <c r="L902" i="55"/>
  <c r="L901" i="55"/>
  <c r="L900" i="55"/>
  <c r="L899" i="55"/>
  <c r="L898" i="55"/>
  <c r="L897" i="55"/>
  <c r="L896" i="55"/>
  <c r="L895" i="55"/>
  <c r="L894" i="55"/>
  <c r="L893" i="55"/>
  <c r="L892" i="55"/>
  <c r="L891" i="55"/>
  <c r="L890" i="55"/>
  <c r="L889" i="55"/>
  <c r="L888" i="55"/>
  <c r="L887" i="55"/>
  <c r="L886" i="55"/>
  <c r="L885" i="55"/>
  <c r="L884" i="55"/>
  <c r="L883" i="55"/>
  <c r="L882" i="55"/>
  <c r="L881" i="55"/>
  <c r="L880" i="55"/>
  <c r="L879" i="55"/>
  <c r="L878" i="55"/>
  <c r="L877" i="55"/>
  <c r="L876" i="55"/>
  <c r="L875" i="55"/>
  <c r="L874" i="55"/>
  <c r="L873" i="55"/>
  <c r="L872" i="55"/>
  <c r="L871" i="55"/>
  <c r="L870" i="55"/>
  <c r="L869" i="55"/>
  <c r="L868" i="55"/>
  <c r="L867" i="55"/>
  <c r="L866" i="55"/>
  <c r="L865" i="55"/>
  <c r="L864" i="55"/>
  <c r="L863" i="55"/>
  <c r="L862" i="55"/>
  <c r="L861" i="55"/>
  <c r="L860" i="55"/>
  <c r="L859" i="55"/>
  <c r="L858" i="55"/>
  <c r="L857" i="55"/>
  <c r="L856" i="55"/>
  <c r="L855" i="55"/>
  <c r="L854" i="55"/>
  <c r="L853" i="55"/>
  <c r="L852" i="55"/>
  <c r="L851" i="55"/>
  <c r="L850" i="55"/>
  <c r="L849" i="55"/>
  <c r="L848" i="55"/>
  <c r="L847" i="55"/>
  <c r="L846" i="55"/>
  <c r="L845" i="55"/>
  <c r="L844" i="55"/>
  <c r="L843" i="55"/>
  <c r="L842" i="55"/>
  <c r="L841" i="55"/>
  <c r="L840" i="55"/>
  <c r="L839" i="55"/>
  <c r="L838" i="55"/>
  <c r="L837" i="55"/>
  <c r="L836" i="55"/>
  <c r="L835" i="55"/>
  <c r="L834" i="55"/>
  <c r="L833" i="55"/>
  <c r="L832" i="55"/>
  <c r="L831" i="55"/>
  <c r="L830" i="55"/>
  <c r="L829" i="55"/>
  <c r="L828" i="55"/>
  <c r="L827" i="55"/>
  <c r="L826" i="55"/>
  <c r="L825" i="55"/>
  <c r="L824" i="55"/>
  <c r="L823" i="55"/>
  <c r="L822" i="55"/>
  <c r="L821" i="55"/>
  <c r="L820" i="55"/>
  <c r="L819" i="55"/>
  <c r="L818" i="55"/>
  <c r="L817" i="55"/>
  <c r="L816" i="55"/>
  <c r="L815" i="55"/>
  <c r="L814" i="55"/>
  <c r="L813" i="55"/>
  <c r="L812" i="55"/>
  <c r="L811" i="55"/>
  <c r="L810" i="55"/>
  <c r="L809" i="55"/>
  <c r="L808" i="55"/>
  <c r="L807" i="55"/>
  <c r="L806" i="55"/>
  <c r="L805" i="55"/>
  <c r="L804" i="55"/>
  <c r="L803" i="55"/>
  <c r="L802" i="55"/>
  <c r="L801" i="55"/>
  <c r="L800" i="55"/>
  <c r="L799" i="55"/>
  <c r="L798" i="55"/>
  <c r="L797" i="55"/>
  <c r="L796" i="55"/>
  <c r="L795" i="55"/>
  <c r="L794" i="55"/>
  <c r="L793" i="55"/>
  <c r="L792" i="55"/>
  <c r="L791" i="55"/>
  <c r="L790" i="55"/>
  <c r="L789" i="55"/>
  <c r="L788" i="55"/>
  <c r="L787" i="55"/>
  <c r="L786" i="55"/>
  <c r="L785" i="55"/>
  <c r="L784" i="55"/>
  <c r="L783" i="55"/>
  <c r="L782" i="55"/>
  <c r="L781" i="55"/>
  <c r="L780" i="55"/>
  <c r="L779" i="55"/>
  <c r="L778" i="55"/>
  <c r="L777" i="55"/>
  <c r="L776" i="55"/>
  <c r="L775" i="55"/>
  <c r="L774" i="55"/>
  <c r="L773" i="55"/>
  <c r="L772" i="55"/>
  <c r="L771" i="55"/>
  <c r="L770" i="55"/>
  <c r="L769" i="55"/>
  <c r="L768" i="55"/>
  <c r="L767" i="55"/>
  <c r="L766" i="55"/>
  <c r="L765" i="55"/>
  <c r="L764" i="55"/>
  <c r="L763" i="55"/>
  <c r="L762" i="55"/>
  <c r="L761" i="55"/>
  <c r="L760" i="55"/>
  <c r="L759" i="55"/>
  <c r="L758" i="55"/>
  <c r="L757" i="55"/>
  <c r="L756" i="55"/>
  <c r="L755" i="55"/>
  <c r="L754" i="55"/>
  <c r="L753" i="55"/>
  <c r="L752" i="55"/>
  <c r="L751" i="55"/>
  <c r="L750" i="55"/>
  <c r="L749" i="55"/>
  <c r="L748" i="55"/>
  <c r="L747" i="55"/>
  <c r="L746" i="55"/>
  <c r="L745" i="55"/>
  <c r="L744" i="55"/>
  <c r="L743" i="55"/>
  <c r="L742" i="55"/>
  <c r="L741" i="55"/>
  <c r="L740" i="55"/>
  <c r="L739" i="55"/>
  <c r="L738" i="55"/>
  <c r="L737" i="55"/>
  <c r="L736" i="55"/>
  <c r="L735" i="55"/>
  <c r="L734" i="55"/>
  <c r="L733" i="55"/>
  <c r="L732" i="55"/>
  <c r="L731" i="55"/>
  <c r="L730" i="55"/>
  <c r="L729" i="55"/>
  <c r="L728" i="55"/>
  <c r="L727" i="55"/>
  <c r="L726" i="55"/>
  <c r="L725" i="55"/>
  <c r="L724" i="55"/>
  <c r="L723" i="55"/>
  <c r="L722" i="55"/>
  <c r="L721" i="55"/>
  <c r="L720" i="55"/>
  <c r="L719" i="55"/>
  <c r="L718" i="55"/>
  <c r="L717" i="55"/>
  <c r="L716" i="55"/>
  <c r="L715" i="55"/>
  <c r="L714" i="55"/>
  <c r="L713" i="55"/>
  <c r="L712" i="55"/>
  <c r="L711" i="55"/>
  <c r="L710" i="55"/>
  <c r="L709" i="55"/>
  <c r="L708" i="55"/>
  <c r="L707" i="55"/>
  <c r="L706" i="55"/>
  <c r="L705" i="55"/>
  <c r="L704" i="55"/>
  <c r="L703" i="55"/>
  <c r="L702" i="55"/>
  <c r="L701" i="55"/>
  <c r="L700" i="55"/>
  <c r="L699" i="55"/>
  <c r="L698" i="55"/>
  <c r="L697" i="55"/>
  <c r="L696" i="55"/>
  <c r="L695" i="55"/>
  <c r="L694" i="55"/>
  <c r="L693" i="55"/>
  <c r="L692" i="55"/>
  <c r="L691" i="55"/>
  <c r="L690" i="55"/>
  <c r="L689" i="55"/>
  <c r="L688" i="55"/>
  <c r="L687" i="55"/>
  <c r="L686" i="55"/>
  <c r="L685" i="55"/>
  <c r="L684" i="55"/>
  <c r="L683" i="55"/>
  <c r="L682" i="55"/>
  <c r="L681" i="55"/>
  <c r="L680" i="55"/>
  <c r="L679" i="55"/>
  <c r="L678" i="55"/>
  <c r="L677" i="55"/>
  <c r="L676" i="55"/>
  <c r="L675" i="55"/>
  <c r="L674" i="55"/>
  <c r="L673" i="55"/>
  <c r="L672" i="55"/>
  <c r="L671" i="55"/>
  <c r="L670" i="55"/>
  <c r="L669" i="55"/>
  <c r="L668" i="55"/>
  <c r="L667" i="55"/>
  <c r="L666" i="55"/>
  <c r="L665" i="55"/>
  <c r="L664" i="55"/>
  <c r="L663" i="55"/>
  <c r="L662" i="55"/>
  <c r="L661" i="55"/>
  <c r="L660" i="55"/>
  <c r="L659" i="55"/>
  <c r="L658" i="55"/>
  <c r="L657" i="55"/>
  <c r="L656" i="55"/>
  <c r="L655" i="55"/>
  <c r="L654" i="55"/>
  <c r="L653" i="55"/>
  <c r="L652" i="55"/>
  <c r="L651" i="55"/>
  <c r="L650" i="55"/>
  <c r="L649" i="55"/>
  <c r="L648" i="55"/>
  <c r="L647" i="55"/>
  <c r="L646" i="55"/>
  <c r="L645" i="55"/>
  <c r="L644" i="55"/>
  <c r="L643" i="55"/>
  <c r="L642" i="55"/>
  <c r="L641" i="55"/>
  <c r="L640" i="55"/>
  <c r="L639" i="55"/>
  <c r="L638" i="55"/>
  <c r="L637" i="55"/>
  <c r="L636" i="55"/>
  <c r="L635" i="55"/>
  <c r="L634" i="55"/>
  <c r="L633" i="55"/>
  <c r="L632" i="55"/>
  <c r="L631" i="55"/>
  <c r="L630" i="55"/>
  <c r="L629" i="55"/>
  <c r="L628" i="55"/>
  <c r="L627" i="55"/>
  <c r="L626" i="55"/>
  <c r="L625" i="55"/>
  <c r="L624" i="55"/>
  <c r="L623" i="55"/>
  <c r="L622" i="55"/>
  <c r="L621" i="55"/>
  <c r="L620" i="55"/>
  <c r="L619" i="55"/>
  <c r="L618" i="55"/>
  <c r="L617" i="55"/>
  <c r="L616" i="55"/>
  <c r="L615" i="55"/>
  <c r="L614" i="55"/>
  <c r="L613" i="55"/>
  <c r="L612" i="55"/>
  <c r="L611" i="55"/>
  <c r="L610" i="55"/>
  <c r="L609" i="55"/>
  <c r="L608" i="55"/>
  <c r="L607" i="55"/>
  <c r="L606" i="55"/>
  <c r="L605" i="55"/>
  <c r="L604" i="55"/>
  <c r="L603" i="55"/>
  <c r="L602" i="55"/>
  <c r="L601" i="55"/>
  <c r="L600" i="55"/>
  <c r="L599" i="55"/>
  <c r="L598" i="55"/>
  <c r="L597" i="55"/>
  <c r="L596" i="55"/>
  <c r="L595" i="55"/>
  <c r="L594" i="55"/>
  <c r="L593" i="55"/>
  <c r="L592" i="55"/>
  <c r="L591" i="55"/>
  <c r="L590" i="55"/>
  <c r="L589" i="55"/>
  <c r="L588" i="55"/>
  <c r="L587" i="55"/>
  <c r="L586" i="55"/>
  <c r="L585" i="55"/>
  <c r="L584" i="55"/>
  <c r="L583" i="55"/>
  <c r="L582" i="55"/>
  <c r="L581" i="55"/>
  <c r="L580" i="55"/>
  <c r="L579" i="55"/>
  <c r="L578" i="55"/>
  <c r="L577" i="55"/>
  <c r="L576" i="55"/>
  <c r="L575" i="55"/>
  <c r="L574" i="55"/>
  <c r="L573" i="55"/>
  <c r="L572" i="55"/>
  <c r="L571" i="55"/>
  <c r="L570" i="55"/>
  <c r="L569" i="55"/>
  <c r="L568" i="55"/>
  <c r="L567" i="55"/>
  <c r="L566" i="55"/>
  <c r="L565" i="55"/>
  <c r="L564" i="55"/>
  <c r="L563" i="55"/>
  <c r="L562" i="55"/>
  <c r="L561" i="55"/>
  <c r="L560" i="55"/>
  <c r="L559" i="55"/>
  <c r="L558" i="55"/>
  <c r="L557" i="55"/>
  <c r="L556" i="55"/>
  <c r="L555" i="55"/>
  <c r="L554" i="55"/>
  <c r="L553" i="55"/>
  <c r="L552" i="55"/>
  <c r="L551" i="55"/>
  <c r="L550" i="55"/>
  <c r="L549" i="55"/>
  <c r="L548" i="55"/>
  <c r="L547" i="55"/>
  <c r="L546" i="55"/>
  <c r="L545" i="55"/>
  <c r="L544" i="55"/>
  <c r="L543" i="55"/>
  <c r="L542" i="55"/>
  <c r="L541" i="55"/>
  <c r="L540" i="55"/>
  <c r="L539" i="55"/>
  <c r="L538" i="55"/>
  <c r="L537" i="55"/>
  <c r="L536" i="55"/>
  <c r="L535" i="55"/>
  <c r="L534" i="55"/>
  <c r="L533" i="55"/>
  <c r="L532" i="55"/>
  <c r="L531" i="55"/>
  <c r="L530" i="55"/>
  <c r="L529" i="55"/>
  <c r="L528" i="55"/>
  <c r="L527" i="55"/>
  <c r="L526" i="55"/>
  <c r="L525" i="55"/>
  <c r="L524" i="55"/>
  <c r="L523" i="55"/>
  <c r="L522" i="55"/>
  <c r="L521" i="55"/>
  <c r="L520" i="55"/>
  <c r="L519" i="55"/>
  <c r="L518" i="55"/>
  <c r="L517" i="55"/>
  <c r="L516" i="55"/>
  <c r="L515" i="55"/>
  <c r="L514" i="55"/>
  <c r="L513" i="55"/>
  <c r="L512" i="55"/>
  <c r="L511" i="55"/>
  <c r="L510" i="55"/>
  <c r="L509" i="55"/>
  <c r="L508" i="55"/>
  <c r="L507" i="55"/>
  <c r="L506" i="55"/>
  <c r="L505" i="55"/>
  <c r="L504" i="55"/>
  <c r="L503" i="55"/>
  <c r="L502" i="55"/>
  <c r="L501" i="55"/>
  <c r="L500" i="55"/>
  <c r="L499" i="55"/>
  <c r="L498" i="55"/>
  <c r="L497" i="55"/>
  <c r="L496" i="55"/>
  <c r="L495" i="55"/>
  <c r="L494" i="55"/>
  <c r="L493" i="55"/>
  <c r="L492" i="55"/>
  <c r="L491" i="55"/>
  <c r="L490" i="55"/>
  <c r="L489" i="55"/>
  <c r="L488" i="55"/>
  <c r="L487" i="55"/>
  <c r="L486" i="55"/>
  <c r="L485" i="55"/>
  <c r="L484" i="55"/>
  <c r="L483" i="55"/>
  <c r="L482" i="55"/>
  <c r="L481" i="55"/>
  <c r="L480" i="55"/>
  <c r="L479" i="55"/>
  <c r="L478" i="55"/>
  <c r="L477" i="55"/>
  <c r="L476" i="55"/>
  <c r="L475" i="55"/>
  <c r="L474" i="55"/>
  <c r="L473" i="55"/>
  <c r="L472" i="55"/>
  <c r="L471" i="55"/>
  <c r="L470" i="55"/>
  <c r="L469" i="55"/>
  <c r="L468" i="55"/>
  <c r="L467" i="55"/>
  <c r="L466" i="55"/>
  <c r="L465" i="55"/>
  <c r="L464" i="55"/>
  <c r="L463" i="55"/>
  <c r="L462" i="55"/>
  <c r="L461" i="55"/>
  <c r="L460" i="55"/>
  <c r="L459" i="55"/>
  <c r="L458" i="55"/>
  <c r="L457" i="55"/>
  <c r="L456" i="55"/>
  <c r="L455" i="55"/>
  <c r="L454" i="55"/>
  <c r="L453" i="55"/>
  <c r="L452" i="55"/>
  <c r="L451" i="55"/>
  <c r="L450" i="55"/>
  <c r="L449" i="55"/>
  <c r="L448" i="55"/>
  <c r="L447" i="55"/>
  <c r="L446" i="55"/>
  <c r="L445" i="55"/>
  <c r="L444" i="55"/>
  <c r="L443" i="55"/>
  <c r="L442" i="55"/>
  <c r="L441" i="55"/>
  <c r="L440" i="55"/>
  <c r="L439" i="55"/>
  <c r="L438" i="55"/>
  <c r="L437" i="55"/>
  <c r="L436" i="55"/>
  <c r="L435" i="55"/>
  <c r="L434" i="55"/>
  <c r="L433" i="55"/>
  <c r="L432" i="55"/>
  <c r="L431" i="55"/>
  <c r="L430" i="55"/>
  <c r="L429" i="55"/>
  <c r="L428" i="55"/>
  <c r="L427" i="55"/>
  <c r="L426" i="55"/>
  <c r="L425" i="55"/>
  <c r="L424" i="55"/>
  <c r="L423" i="55"/>
  <c r="L422" i="55"/>
  <c r="L421" i="55"/>
  <c r="L420" i="55"/>
  <c r="L419" i="55"/>
  <c r="L418" i="55"/>
  <c r="L417" i="55"/>
  <c r="L416" i="55"/>
  <c r="L415" i="55"/>
  <c r="L414" i="55"/>
  <c r="L413" i="55"/>
  <c r="L412" i="55"/>
  <c r="L411" i="55"/>
  <c r="L410" i="55"/>
  <c r="L409" i="55"/>
  <c r="L408" i="55"/>
  <c r="L407" i="55"/>
  <c r="L406" i="55"/>
  <c r="L405" i="55"/>
  <c r="L404" i="55"/>
  <c r="L403" i="55"/>
  <c r="L402" i="55"/>
  <c r="L401" i="55"/>
  <c r="L400" i="55"/>
  <c r="L399" i="55"/>
  <c r="L398" i="55"/>
  <c r="L397" i="55"/>
  <c r="L396" i="55"/>
  <c r="L395" i="55"/>
  <c r="L394" i="55"/>
  <c r="L393" i="55"/>
  <c r="L392" i="55"/>
  <c r="L391" i="55"/>
  <c r="L390" i="55"/>
  <c r="L389" i="55"/>
  <c r="L388" i="55"/>
  <c r="L387" i="55"/>
  <c r="L386" i="55"/>
  <c r="L385" i="55"/>
  <c r="L384" i="55"/>
  <c r="L383" i="55"/>
  <c r="L382" i="55"/>
  <c r="L381" i="55"/>
  <c r="L380" i="55"/>
  <c r="L379" i="55"/>
  <c r="L378" i="55"/>
  <c r="L377" i="55"/>
  <c r="L376" i="55"/>
  <c r="L375" i="55"/>
  <c r="L374" i="55"/>
  <c r="L373" i="55"/>
  <c r="L372" i="55"/>
  <c r="L371" i="55"/>
  <c r="L370" i="55"/>
  <c r="L369" i="55"/>
  <c r="L368" i="55"/>
  <c r="L367" i="55"/>
  <c r="L366" i="55"/>
  <c r="L365" i="55"/>
  <c r="L364" i="55"/>
  <c r="L363" i="55"/>
  <c r="L362" i="55"/>
  <c r="L361" i="55"/>
  <c r="L360" i="55"/>
  <c r="L359" i="55"/>
  <c r="L358" i="55"/>
  <c r="L357" i="55"/>
  <c r="L356" i="55"/>
  <c r="L355" i="55"/>
  <c r="L354" i="55"/>
  <c r="L353" i="55"/>
  <c r="L352" i="55"/>
  <c r="L351" i="55"/>
  <c r="L350" i="55"/>
  <c r="L349" i="55"/>
  <c r="L348" i="55"/>
  <c r="L347" i="55"/>
  <c r="L346" i="55"/>
  <c r="L345" i="55"/>
  <c r="L344" i="55"/>
  <c r="L343" i="55"/>
  <c r="L342" i="55"/>
  <c r="L341" i="55"/>
  <c r="L340" i="55"/>
  <c r="L339" i="55"/>
  <c r="L338" i="55"/>
  <c r="L337" i="55"/>
  <c r="L336" i="55"/>
  <c r="L335" i="55"/>
  <c r="L334" i="55"/>
  <c r="L333" i="55"/>
  <c r="L332" i="55"/>
  <c r="L331" i="55"/>
  <c r="L330" i="55"/>
  <c r="L329" i="55"/>
  <c r="L328" i="55"/>
  <c r="L327" i="55"/>
  <c r="L326" i="55"/>
  <c r="L325" i="55"/>
  <c r="L324" i="55"/>
  <c r="L323" i="55"/>
  <c r="L322" i="55"/>
  <c r="L321" i="55"/>
  <c r="L320" i="55"/>
  <c r="L319" i="55"/>
  <c r="L318" i="55"/>
  <c r="L317" i="55"/>
  <c r="L316" i="55"/>
  <c r="L315" i="55"/>
  <c r="L314" i="55"/>
  <c r="L313" i="55"/>
  <c r="L312" i="55"/>
  <c r="L311" i="55"/>
  <c r="L310" i="55"/>
  <c r="L309" i="55"/>
  <c r="L308" i="55"/>
  <c r="L307" i="55"/>
  <c r="L306" i="55"/>
  <c r="L305" i="55"/>
  <c r="L304" i="55"/>
  <c r="L303" i="55"/>
  <c r="L302" i="55"/>
  <c r="L301" i="55"/>
  <c r="L300" i="55"/>
  <c r="L299" i="55"/>
  <c r="L298" i="55"/>
  <c r="L297" i="55"/>
  <c r="L296" i="55"/>
  <c r="L295" i="55"/>
  <c r="L294" i="55"/>
  <c r="L293" i="55"/>
  <c r="L292" i="55"/>
  <c r="L291" i="55"/>
  <c r="L290" i="55"/>
  <c r="L289" i="55"/>
  <c r="L288" i="55"/>
  <c r="L287" i="55"/>
  <c r="L286" i="55"/>
  <c r="L285" i="55"/>
  <c r="L284" i="55"/>
  <c r="L283" i="55"/>
  <c r="L282" i="55"/>
  <c r="L281" i="55"/>
  <c r="L280" i="55"/>
  <c r="L279" i="55"/>
  <c r="L278" i="55"/>
  <c r="L277" i="55"/>
  <c r="L276" i="55"/>
  <c r="L275" i="55"/>
  <c r="L274" i="55"/>
  <c r="L273" i="55"/>
  <c r="L272" i="55"/>
  <c r="L271" i="55"/>
  <c r="L270" i="55"/>
  <c r="L269" i="55"/>
  <c r="L268" i="55"/>
  <c r="L267" i="55"/>
  <c r="L266" i="55"/>
  <c r="L265" i="55"/>
  <c r="L264" i="55"/>
  <c r="L263" i="55"/>
  <c r="L262" i="55"/>
  <c r="L261" i="55"/>
  <c r="L260" i="55"/>
  <c r="L259" i="55"/>
  <c r="L258" i="55"/>
  <c r="L257" i="55"/>
  <c r="L256" i="55"/>
  <c r="L255" i="55"/>
  <c r="L254" i="55"/>
  <c r="L253" i="55"/>
  <c r="L252" i="55"/>
  <c r="L251" i="55"/>
  <c r="L250" i="55"/>
  <c r="L249" i="55"/>
  <c r="L248" i="55"/>
  <c r="L247" i="55"/>
  <c r="L246" i="55"/>
  <c r="L245" i="55"/>
  <c r="L244" i="55"/>
  <c r="L243" i="55"/>
  <c r="L242" i="55"/>
  <c r="L241" i="55"/>
  <c r="L240" i="55"/>
  <c r="L239" i="55"/>
  <c r="L238" i="55"/>
  <c r="L237" i="55"/>
  <c r="L236" i="55"/>
  <c r="L235" i="55"/>
  <c r="L234" i="55"/>
  <c r="L233" i="55"/>
  <c r="L232" i="55"/>
  <c r="L231" i="55"/>
  <c r="L230" i="55"/>
  <c r="L229" i="55"/>
  <c r="L228" i="55"/>
  <c r="L227" i="55"/>
  <c r="L226" i="55"/>
  <c r="L225" i="55"/>
  <c r="L224" i="55"/>
  <c r="L223" i="55"/>
  <c r="L222" i="55"/>
  <c r="L221" i="55"/>
  <c r="L220" i="55"/>
  <c r="L219" i="55"/>
  <c r="L218" i="55"/>
  <c r="L217" i="55"/>
  <c r="L216" i="55"/>
  <c r="L215" i="55"/>
  <c r="L214" i="55"/>
  <c r="L213" i="55"/>
  <c r="L212" i="55"/>
  <c r="L211" i="55"/>
  <c r="L210" i="55"/>
  <c r="L209" i="55"/>
  <c r="L208" i="55"/>
  <c r="L207" i="55"/>
  <c r="L206" i="55"/>
  <c r="L205" i="55"/>
  <c r="L204" i="55"/>
  <c r="L203" i="55"/>
  <c r="L202" i="55"/>
  <c r="L201" i="55"/>
  <c r="L200" i="55"/>
  <c r="L199" i="55"/>
  <c r="L198" i="55"/>
  <c r="L197" i="55"/>
  <c r="L196" i="55"/>
  <c r="L195" i="55"/>
  <c r="L194" i="55"/>
  <c r="L193" i="55"/>
  <c r="L192" i="55"/>
  <c r="L191" i="55"/>
  <c r="L190" i="55"/>
  <c r="L189" i="55"/>
  <c r="L188" i="55"/>
  <c r="L187" i="55"/>
  <c r="L186" i="55"/>
  <c r="L185" i="55"/>
  <c r="L184" i="55"/>
  <c r="L183" i="55"/>
  <c r="L182" i="55"/>
  <c r="L181" i="55"/>
  <c r="L180" i="55"/>
  <c r="L179" i="55"/>
  <c r="L178" i="55"/>
  <c r="L177" i="55"/>
  <c r="L176" i="55"/>
  <c r="L175" i="55"/>
  <c r="L174" i="55"/>
  <c r="L173" i="55"/>
  <c r="L172" i="55"/>
  <c r="L171" i="55"/>
  <c r="L170" i="55"/>
  <c r="L169" i="55"/>
  <c r="L168" i="55"/>
  <c r="L167" i="55"/>
  <c r="L166" i="55"/>
  <c r="L165" i="55"/>
  <c r="L164" i="55"/>
  <c r="L163" i="55"/>
  <c r="L162" i="55"/>
  <c r="L161" i="55"/>
  <c r="L160" i="55"/>
  <c r="L159" i="55"/>
  <c r="L158" i="55"/>
  <c r="L157" i="55"/>
  <c r="L156" i="55"/>
  <c r="L155" i="55"/>
  <c r="L154" i="55"/>
  <c r="L153" i="55"/>
  <c r="L152" i="55"/>
  <c r="L151" i="55"/>
  <c r="L150" i="55"/>
  <c r="L149" i="55"/>
  <c r="L148" i="55"/>
  <c r="L147" i="55"/>
  <c r="L146" i="55"/>
  <c r="L145" i="55"/>
  <c r="L144" i="55"/>
  <c r="L143" i="55"/>
  <c r="L142" i="55"/>
  <c r="L141" i="55"/>
  <c r="L140" i="55"/>
  <c r="L139" i="55"/>
  <c r="L138" i="55"/>
  <c r="L137" i="55"/>
  <c r="L136" i="55"/>
  <c r="L135" i="55"/>
  <c r="L134" i="55"/>
  <c r="L133" i="55"/>
  <c r="L132" i="55"/>
  <c r="L131" i="55"/>
  <c r="L130" i="55"/>
  <c r="L129" i="55"/>
  <c r="L128" i="55"/>
  <c r="L127" i="55"/>
  <c r="L126" i="55"/>
  <c r="L125" i="55"/>
  <c r="L124" i="55"/>
  <c r="L123" i="55"/>
  <c r="L122" i="55"/>
  <c r="L121" i="55"/>
  <c r="L120" i="55"/>
  <c r="L119" i="55"/>
  <c r="L118" i="55"/>
  <c r="L117" i="55"/>
  <c r="L116" i="55"/>
  <c r="L115" i="55"/>
  <c r="L114" i="55"/>
  <c r="L113" i="55"/>
  <c r="L112" i="55"/>
  <c r="L111" i="55"/>
  <c r="L110" i="55"/>
  <c r="L109" i="55"/>
  <c r="L108" i="55"/>
  <c r="L107" i="55"/>
  <c r="L106" i="55"/>
  <c r="L105" i="55"/>
  <c r="L104" i="55"/>
  <c r="L103" i="55"/>
  <c r="L102" i="55"/>
  <c r="L101" i="55"/>
  <c r="L100" i="55"/>
  <c r="L99" i="55"/>
  <c r="L98" i="55"/>
  <c r="L97" i="55"/>
  <c r="L96" i="55"/>
  <c r="L95" i="55"/>
  <c r="L94" i="55"/>
  <c r="L93" i="55"/>
  <c r="L92" i="55"/>
  <c r="L91" i="55"/>
  <c r="L90" i="55"/>
  <c r="L89" i="55"/>
  <c r="L88" i="55"/>
  <c r="L87" i="55"/>
  <c r="L86" i="55"/>
  <c r="L85" i="55"/>
  <c r="L84" i="55"/>
  <c r="L83" i="55"/>
  <c r="L82" i="55"/>
  <c r="L81" i="55"/>
  <c r="L80" i="55"/>
  <c r="L79" i="55"/>
  <c r="L78" i="55"/>
  <c r="L77" i="55"/>
  <c r="L76" i="55"/>
  <c r="L75" i="55"/>
  <c r="L74" i="55"/>
  <c r="L73" i="55"/>
  <c r="L72" i="55"/>
  <c r="L71" i="55"/>
  <c r="L70" i="55"/>
  <c r="L69" i="55"/>
  <c r="L68" i="55"/>
  <c r="L67" i="55"/>
  <c r="L66" i="55"/>
  <c r="L65" i="55"/>
  <c r="L64" i="55"/>
  <c r="L63" i="55"/>
  <c r="L62" i="55"/>
  <c r="L61" i="55"/>
  <c r="L60" i="55"/>
  <c r="L59" i="55"/>
  <c r="L58" i="55"/>
  <c r="L57" i="55"/>
  <c r="L56" i="55"/>
  <c r="L55" i="55"/>
  <c r="L54" i="55"/>
  <c r="L53" i="55"/>
  <c r="L52" i="55"/>
  <c r="L51" i="55"/>
  <c r="L50" i="55"/>
  <c r="L49" i="55"/>
  <c r="L48" i="55"/>
  <c r="L47" i="55"/>
  <c r="L46" i="55"/>
  <c r="L45" i="55"/>
  <c r="L44" i="55"/>
  <c r="L43" i="55"/>
  <c r="L42" i="55"/>
  <c r="L41" i="55"/>
  <c r="L40" i="55"/>
  <c r="L39" i="55"/>
  <c r="L38" i="55"/>
  <c r="L37" i="55"/>
  <c r="L36" i="55"/>
  <c r="L35" i="55"/>
  <c r="L34" i="55"/>
  <c r="L33" i="55"/>
  <c r="L32" i="55"/>
  <c r="L31" i="55"/>
  <c r="L30" i="55"/>
  <c r="L29" i="55"/>
  <c r="L28" i="55"/>
  <c r="L27" i="55"/>
  <c r="L26" i="55"/>
  <c r="L25" i="55"/>
  <c r="L24" i="55"/>
  <c r="L23" i="55"/>
  <c r="L22" i="55"/>
  <c r="L21" i="55"/>
  <c r="L20" i="55"/>
  <c r="L19" i="55"/>
  <c r="L18" i="55"/>
  <c r="L17" i="55"/>
  <c r="L16" i="55"/>
  <c r="L15" i="55"/>
  <c r="L14" i="55"/>
  <c r="L13" i="55"/>
  <c r="L12" i="55"/>
  <c r="L11" i="55"/>
  <c r="K11" i="55"/>
  <c r="D5" i="55"/>
  <c r="D4" i="55"/>
  <c r="L1582" i="54"/>
  <c r="L1581" i="54"/>
  <c r="L1580" i="54"/>
  <c r="L1579" i="54"/>
  <c r="L1578" i="54"/>
  <c r="L1577" i="54"/>
  <c r="L1576" i="54"/>
  <c r="L1575" i="54"/>
  <c r="L1574" i="54"/>
  <c r="L1573" i="54"/>
  <c r="L1572" i="54"/>
  <c r="L1571" i="54"/>
  <c r="L1570" i="54"/>
  <c r="L1569" i="54"/>
  <c r="L1568" i="54"/>
  <c r="L1567" i="54"/>
  <c r="L1566" i="54"/>
  <c r="L1565" i="54"/>
  <c r="L1564" i="54"/>
  <c r="L1563" i="54"/>
  <c r="L1562" i="54"/>
  <c r="L1561" i="54"/>
  <c r="L1560" i="54"/>
  <c r="L1559" i="54"/>
  <c r="L1558" i="54"/>
  <c r="L1557" i="54"/>
  <c r="L1556" i="54"/>
  <c r="L1555" i="54"/>
  <c r="L1554" i="54"/>
  <c r="L1553" i="54"/>
  <c r="L1552" i="54"/>
  <c r="L1551" i="54"/>
  <c r="L1550" i="54"/>
  <c r="L1549" i="54"/>
  <c r="L1548" i="54"/>
  <c r="L1547" i="54"/>
  <c r="L1546" i="54"/>
  <c r="L1545" i="54"/>
  <c r="L1544" i="54"/>
  <c r="L1543" i="54"/>
  <c r="L1542" i="54"/>
  <c r="L1541" i="54"/>
  <c r="L1540" i="54"/>
  <c r="L1539" i="54"/>
  <c r="L1538" i="54"/>
  <c r="L1537" i="54"/>
  <c r="L1536" i="54"/>
  <c r="L1535" i="54"/>
  <c r="L1534" i="54"/>
  <c r="L1533" i="54"/>
  <c r="L1532" i="54"/>
  <c r="L1531" i="54"/>
  <c r="L1530" i="54"/>
  <c r="L1529" i="54"/>
  <c r="L1528" i="54"/>
  <c r="L1527" i="54"/>
  <c r="L1526" i="54"/>
  <c r="L1525" i="54"/>
  <c r="L1524" i="54"/>
  <c r="L1523" i="54"/>
  <c r="L1522" i="54"/>
  <c r="L1521" i="54"/>
  <c r="L1520" i="54"/>
  <c r="L1519" i="54"/>
  <c r="L1518" i="54"/>
  <c r="L1517" i="54"/>
  <c r="L1516" i="54"/>
  <c r="L1515" i="54"/>
  <c r="L1514" i="54"/>
  <c r="L1513" i="54"/>
  <c r="L1512" i="54"/>
  <c r="L1511" i="54"/>
  <c r="L1510" i="54"/>
  <c r="L1509" i="54"/>
  <c r="L1508" i="54"/>
  <c r="L1507" i="54"/>
  <c r="L1506" i="54"/>
  <c r="L1505" i="54"/>
  <c r="L1504" i="54"/>
  <c r="L1503" i="54"/>
  <c r="L1502" i="54"/>
  <c r="L1501" i="54"/>
  <c r="L1500" i="54"/>
  <c r="L1499" i="54"/>
  <c r="L1498" i="54"/>
  <c r="L1497" i="54"/>
  <c r="L1496" i="54"/>
  <c r="L1495" i="54"/>
  <c r="L1494" i="54"/>
  <c r="L1493" i="54"/>
  <c r="L1492" i="54"/>
  <c r="L1491" i="54"/>
  <c r="L1490" i="54"/>
  <c r="L1489" i="54"/>
  <c r="L1488" i="54"/>
  <c r="L1487" i="54"/>
  <c r="L1486" i="54"/>
  <c r="L1485" i="54"/>
  <c r="L1484" i="54"/>
  <c r="L1483" i="54"/>
  <c r="L1482" i="54"/>
  <c r="L1481" i="54"/>
  <c r="L1480" i="54"/>
  <c r="L1479" i="54"/>
  <c r="L1478" i="54"/>
  <c r="L1477" i="54"/>
  <c r="L1476" i="54"/>
  <c r="L1475" i="54"/>
  <c r="L1474" i="54"/>
  <c r="L1473" i="54"/>
  <c r="L1472" i="54"/>
  <c r="L1471" i="54"/>
  <c r="L1470" i="54"/>
  <c r="L1469" i="54"/>
  <c r="L1468" i="54"/>
  <c r="L1467" i="54"/>
  <c r="L1466" i="54"/>
  <c r="L1465" i="54"/>
  <c r="L1464" i="54"/>
  <c r="L1463" i="54"/>
  <c r="L1462" i="54"/>
  <c r="L1461" i="54"/>
  <c r="L1460" i="54"/>
  <c r="L1459" i="54"/>
  <c r="L1458" i="54"/>
  <c r="L1457" i="54"/>
  <c r="L1456" i="54"/>
  <c r="L1455" i="54"/>
  <c r="L1454" i="54"/>
  <c r="L1453" i="54"/>
  <c r="L1452" i="54"/>
  <c r="L1451" i="54"/>
  <c r="L1450" i="54"/>
  <c r="L1449" i="54"/>
  <c r="L1448" i="54"/>
  <c r="L1447" i="54"/>
  <c r="L1446" i="54"/>
  <c r="L1445" i="54"/>
  <c r="L1444" i="54"/>
  <c r="L1443" i="54"/>
  <c r="L1442" i="54"/>
  <c r="L1441" i="54"/>
  <c r="L1440" i="54"/>
  <c r="L1439" i="54"/>
  <c r="L1438" i="54"/>
  <c r="L1437" i="54"/>
  <c r="L1436" i="54"/>
  <c r="L1435" i="54"/>
  <c r="L1434" i="54"/>
  <c r="L1433" i="54"/>
  <c r="L1432" i="54"/>
  <c r="L1431" i="54"/>
  <c r="L1430" i="54"/>
  <c r="L1429" i="54"/>
  <c r="L1428" i="54"/>
  <c r="L1427" i="54"/>
  <c r="L1426" i="54"/>
  <c r="L1425" i="54"/>
  <c r="L1424" i="54"/>
  <c r="L1423" i="54"/>
  <c r="L1422" i="54"/>
  <c r="L1421" i="54"/>
  <c r="L1420" i="54"/>
  <c r="L1419" i="54"/>
  <c r="L1418" i="54"/>
  <c r="L1417" i="54"/>
  <c r="L1416" i="54"/>
  <c r="L1415" i="54"/>
  <c r="L1414" i="54"/>
  <c r="L1413" i="54"/>
  <c r="L1412" i="54"/>
  <c r="L1411" i="54"/>
  <c r="L1410" i="54"/>
  <c r="L1409" i="54"/>
  <c r="L1408" i="54"/>
  <c r="L1407" i="54"/>
  <c r="L1406" i="54"/>
  <c r="L1405" i="54"/>
  <c r="L1404" i="54"/>
  <c r="L1403" i="54"/>
  <c r="L1402" i="54"/>
  <c r="L1401" i="54"/>
  <c r="L1400" i="54"/>
  <c r="L1399" i="54"/>
  <c r="L1398" i="54"/>
  <c r="L1397" i="54"/>
  <c r="L1396" i="54"/>
  <c r="L1395" i="54"/>
  <c r="L1394" i="54"/>
  <c r="L1393" i="54"/>
  <c r="L1392" i="54"/>
  <c r="L1391" i="54"/>
  <c r="L1390" i="54"/>
  <c r="L1389" i="54"/>
  <c r="L1388" i="54"/>
  <c r="L1387" i="54"/>
  <c r="L1386" i="54"/>
  <c r="L1385" i="54"/>
  <c r="L1384" i="54"/>
  <c r="L1383" i="54"/>
  <c r="L1382" i="54"/>
  <c r="L1381" i="54"/>
  <c r="L1380" i="54"/>
  <c r="L1379" i="54"/>
  <c r="L1378" i="54"/>
  <c r="L1377" i="54"/>
  <c r="L1376" i="54"/>
  <c r="L1375" i="54"/>
  <c r="L1374" i="54"/>
  <c r="L1373" i="54"/>
  <c r="L1372" i="54"/>
  <c r="L1371" i="54"/>
  <c r="L1370" i="54"/>
  <c r="L1369" i="54"/>
  <c r="L1368" i="54"/>
  <c r="L1367" i="54"/>
  <c r="L1366" i="54"/>
  <c r="L1365" i="54"/>
  <c r="L1364" i="54"/>
  <c r="L1363" i="54"/>
  <c r="L1362" i="54"/>
  <c r="L1361" i="54"/>
  <c r="L1360" i="54"/>
  <c r="L1359" i="54"/>
  <c r="L1358" i="54"/>
  <c r="L1357" i="54"/>
  <c r="L1356" i="54"/>
  <c r="L1355" i="54"/>
  <c r="L1354" i="54"/>
  <c r="L1353" i="54"/>
  <c r="L1352" i="54"/>
  <c r="L1351" i="54"/>
  <c r="L1350" i="54"/>
  <c r="L1349" i="54"/>
  <c r="L1348" i="54"/>
  <c r="L1347" i="54"/>
  <c r="L1346" i="54"/>
  <c r="L1345" i="54"/>
  <c r="L1344" i="54"/>
  <c r="L1343" i="54"/>
  <c r="L1342" i="54"/>
  <c r="L1341" i="54"/>
  <c r="L1340" i="54"/>
  <c r="L1339" i="54"/>
  <c r="L1338" i="54"/>
  <c r="L1337" i="54"/>
  <c r="L1336" i="54"/>
  <c r="L1335" i="54"/>
  <c r="L1334" i="54"/>
  <c r="L1333" i="54"/>
  <c r="L1332" i="54"/>
  <c r="L1331" i="54"/>
  <c r="L1330" i="54"/>
  <c r="L1329" i="54"/>
  <c r="L1328" i="54"/>
  <c r="L1327" i="54"/>
  <c r="L1326" i="54"/>
  <c r="L1325" i="54"/>
  <c r="L1324" i="54"/>
  <c r="L1323" i="54"/>
  <c r="L1322" i="54"/>
  <c r="L1321" i="54"/>
  <c r="L1320" i="54"/>
  <c r="L1319" i="54"/>
  <c r="L1318" i="54"/>
  <c r="L1317" i="54"/>
  <c r="L1316" i="54"/>
  <c r="L1315" i="54"/>
  <c r="L1314" i="54"/>
  <c r="L1313" i="54"/>
  <c r="L1312" i="54"/>
  <c r="L1311" i="54"/>
  <c r="L1310" i="54"/>
  <c r="L1309" i="54"/>
  <c r="L1308" i="54"/>
  <c r="L1307" i="54"/>
  <c r="L1306" i="54"/>
  <c r="L1305" i="54"/>
  <c r="L1304" i="54"/>
  <c r="L1303" i="54"/>
  <c r="L1302" i="54"/>
  <c r="L1301" i="54"/>
  <c r="L1300" i="54"/>
  <c r="L1299" i="54"/>
  <c r="L1298" i="54"/>
  <c r="L1297" i="54"/>
  <c r="L1296" i="54"/>
  <c r="L1295" i="54"/>
  <c r="L1294" i="54"/>
  <c r="L1293" i="54"/>
  <c r="L1292" i="54"/>
  <c r="L1291" i="54"/>
  <c r="L1290" i="54"/>
  <c r="L1289" i="54"/>
  <c r="L1288" i="54"/>
  <c r="L1287" i="54"/>
  <c r="L1286" i="54"/>
  <c r="L1285" i="54"/>
  <c r="L1284" i="54"/>
  <c r="L1283" i="54"/>
  <c r="L1282" i="54"/>
  <c r="L1281" i="54"/>
  <c r="L1280" i="54"/>
  <c r="L1279" i="54"/>
  <c r="L1278" i="54"/>
  <c r="L1277" i="54"/>
  <c r="L1276" i="54"/>
  <c r="L1275" i="54"/>
  <c r="L1274" i="54"/>
  <c r="L1273" i="54"/>
  <c r="L1272" i="54"/>
  <c r="L1271" i="54"/>
  <c r="L1270" i="54"/>
  <c r="L1269" i="54"/>
  <c r="L1268" i="54"/>
  <c r="L1267" i="54"/>
  <c r="L1266" i="54"/>
  <c r="L1265" i="54"/>
  <c r="L1264" i="54"/>
  <c r="L1263" i="54"/>
  <c r="L1262" i="54"/>
  <c r="L1261" i="54"/>
  <c r="L1260" i="54"/>
  <c r="L1259" i="54"/>
  <c r="L1258" i="54"/>
  <c r="L1257" i="54"/>
  <c r="L1256" i="54"/>
  <c r="L1255" i="54"/>
  <c r="L1254" i="54"/>
  <c r="L1253" i="54"/>
  <c r="L1252" i="54"/>
  <c r="L1251" i="54"/>
  <c r="L1250" i="54"/>
  <c r="L1249" i="54"/>
  <c r="L1248" i="54"/>
  <c r="L1247" i="54"/>
  <c r="L1246" i="54"/>
  <c r="L1245" i="54"/>
  <c r="L1244" i="54"/>
  <c r="L1243" i="54"/>
  <c r="L1242" i="54"/>
  <c r="L1241" i="54"/>
  <c r="L1240" i="54"/>
  <c r="L1239" i="54"/>
  <c r="L1238" i="54"/>
  <c r="L1237" i="54"/>
  <c r="L1236" i="54"/>
  <c r="L1235" i="54"/>
  <c r="L1234" i="54"/>
  <c r="L1233" i="54"/>
  <c r="L1232" i="54"/>
  <c r="L1231" i="54"/>
  <c r="L1230" i="54"/>
  <c r="L1229" i="54"/>
  <c r="L1228" i="54"/>
  <c r="L1227" i="54"/>
  <c r="L1226" i="54"/>
  <c r="L1225" i="54"/>
  <c r="L1224" i="54"/>
  <c r="L1223" i="54"/>
  <c r="L1222" i="54"/>
  <c r="L1221" i="54"/>
  <c r="L1220" i="54"/>
  <c r="L1219" i="54"/>
  <c r="L1218" i="54"/>
  <c r="L1217" i="54"/>
  <c r="L1216" i="54"/>
  <c r="L1215" i="54"/>
  <c r="L1214" i="54"/>
  <c r="L1213" i="54"/>
  <c r="L1212" i="54"/>
  <c r="L1211" i="54"/>
  <c r="L1210" i="54"/>
  <c r="L1209" i="54"/>
  <c r="L1208" i="54"/>
  <c r="L1207" i="54"/>
  <c r="L1206" i="54"/>
  <c r="L1205" i="54"/>
  <c r="L1204" i="54"/>
  <c r="L1203" i="54"/>
  <c r="L1202" i="54"/>
  <c r="L1201" i="54"/>
  <c r="L1200" i="54"/>
  <c r="L1199" i="54"/>
  <c r="L1198" i="54"/>
  <c r="L1197" i="54"/>
  <c r="L1196" i="54"/>
  <c r="L1195" i="54"/>
  <c r="L1194" i="54"/>
  <c r="L1193" i="54"/>
  <c r="L1192" i="54"/>
  <c r="L1191" i="54"/>
  <c r="L1190" i="54"/>
  <c r="L1189" i="54"/>
  <c r="L1188" i="54"/>
  <c r="L1187" i="54"/>
  <c r="L1186" i="54"/>
  <c r="L1185" i="54"/>
  <c r="L1184" i="54"/>
  <c r="L1183" i="54"/>
  <c r="L1182" i="54"/>
  <c r="L1181" i="54"/>
  <c r="L1180" i="54"/>
  <c r="L1179" i="54"/>
  <c r="L1178" i="54"/>
  <c r="L1177" i="54"/>
  <c r="L1176" i="54"/>
  <c r="L1175" i="54"/>
  <c r="L1174" i="54"/>
  <c r="L1173" i="54"/>
  <c r="L1172" i="54"/>
  <c r="L1171" i="54"/>
  <c r="L1170" i="54"/>
  <c r="L1169" i="54"/>
  <c r="L1168" i="54"/>
  <c r="L1167" i="54"/>
  <c r="L1166" i="54"/>
  <c r="L1165" i="54"/>
  <c r="L1164" i="54"/>
  <c r="L1163" i="54"/>
  <c r="L1162" i="54"/>
  <c r="L1161" i="54"/>
  <c r="L1160" i="54"/>
  <c r="L1159" i="54"/>
  <c r="L1158" i="54"/>
  <c r="L1157" i="54"/>
  <c r="L1156" i="54"/>
  <c r="L1155" i="54"/>
  <c r="L1154" i="54"/>
  <c r="L1153" i="54"/>
  <c r="L1152" i="54"/>
  <c r="L1151" i="54"/>
  <c r="L1150" i="54"/>
  <c r="L1149" i="54"/>
  <c r="L1148" i="54"/>
  <c r="L1147" i="54"/>
  <c r="L1146" i="54"/>
  <c r="L1145" i="54"/>
  <c r="L1144" i="54"/>
  <c r="L1143" i="54"/>
  <c r="L1142" i="54"/>
  <c r="L1141" i="54"/>
  <c r="L1140" i="54"/>
  <c r="L1139" i="54"/>
  <c r="L1138" i="54"/>
  <c r="L1137" i="54"/>
  <c r="L1136" i="54"/>
  <c r="L1135" i="54"/>
  <c r="L1134" i="54"/>
  <c r="L1133" i="54"/>
  <c r="L1132" i="54"/>
  <c r="L1131" i="54"/>
  <c r="L1130" i="54"/>
  <c r="L1129" i="54"/>
  <c r="L1128" i="54"/>
  <c r="L1127" i="54"/>
  <c r="L1126" i="54"/>
  <c r="L1125" i="54"/>
  <c r="L1124" i="54"/>
  <c r="L1123" i="54"/>
  <c r="L1122" i="54"/>
  <c r="L1121" i="54"/>
  <c r="L1120" i="54"/>
  <c r="L1119" i="54"/>
  <c r="L1118" i="54"/>
  <c r="L1117" i="54"/>
  <c r="L1116" i="54"/>
  <c r="L1115" i="54"/>
  <c r="L1114" i="54"/>
  <c r="L1113" i="54"/>
  <c r="L1112" i="54"/>
  <c r="L1111" i="54"/>
  <c r="L1110" i="54"/>
  <c r="L1109" i="54"/>
  <c r="L1108" i="54"/>
  <c r="L1107" i="54"/>
  <c r="L1106" i="54"/>
  <c r="L1105" i="54"/>
  <c r="L1104" i="54"/>
  <c r="L1103" i="54"/>
  <c r="L1102" i="54"/>
  <c r="L1101" i="54"/>
  <c r="L1100" i="54"/>
  <c r="L1099" i="54"/>
  <c r="L1098" i="54"/>
  <c r="L1097" i="54"/>
  <c r="L1096" i="54"/>
  <c r="L1095" i="54"/>
  <c r="L1094" i="54"/>
  <c r="L1093" i="54"/>
  <c r="L1092" i="54"/>
  <c r="L1091" i="54"/>
  <c r="L1090" i="54"/>
  <c r="L1089" i="54"/>
  <c r="L1088" i="54"/>
  <c r="L1087" i="54"/>
  <c r="L1086" i="54"/>
  <c r="L1085" i="54"/>
  <c r="L1084" i="54"/>
  <c r="L1083" i="54"/>
  <c r="L1082" i="54"/>
  <c r="L1081" i="54"/>
  <c r="L1080" i="54"/>
  <c r="L1079" i="54"/>
  <c r="L1078" i="54"/>
  <c r="L1077" i="54"/>
  <c r="L1076" i="54"/>
  <c r="L1075" i="54"/>
  <c r="L1074" i="54"/>
  <c r="L1073" i="54"/>
  <c r="L1072" i="54"/>
  <c r="L1071" i="54"/>
  <c r="L1070" i="54"/>
  <c r="L1069" i="54"/>
  <c r="L1068" i="54"/>
  <c r="L1067" i="54"/>
  <c r="L1066" i="54"/>
  <c r="L1065" i="54"/>
  <c r="L1064" i="54"/>
  <c r="L1063" i="54"/>
  <c r="L1062" i="54"/>
  <c r="L1061" i="54"/>
  <c r="L1060" i="54"/>
  <c r="L1059" i="54"/>
  <c r="L1058" i="54"/>
  <c r="L1057" i="54"/>
  <c r="L1056" i="54"/>
  <c r="L1055" i="54"/>
  <c r="L1054" i="54"/>
  <c r="L1053" i="54"/>
  <c r="L1052" i="54"/>
  <c r="L1051" i="54"/>
  <c r="L1050" i="54"/>
  <c r="L1049" i="54"/>
  <c r="L1048" i="54"/>
  <c r="L1047" i="54"/>
  <c r="L1046" i="54"/>
  <c r="L1045" i="54"/>
  <c r="L1044" i="54"/>
  <c r="L1043" i="54"/>
  <c r="L1042" i="54"/>
  <c r="L1041" i="54"/>
  <c r="L1040" i="54"/>
  <c r="L1039" i="54"/>
  <c r="L1038" i="54"/>
  <c r="L1037" i="54"/>
  <c r="L1036" i="54"/>
  <c r="L1035" i="54"/>
  <c r="L1034" i="54"/>
  <c r="L1033" i="54"/>
  <c r="L1032" i="54"/>
  <c r="L1031" i="54"/>
  <c r="L1030" i="54"/>
  <c r="L1029" i="54"/>
  <c r="L1028" i="54"/>
  <c r="L1027" i="54"/>
  <c r="L1026" i="54"/>
  <c r="L1025" i="54"/>
  <c r="L1024" i="54"/>
  <c r="L1023" i="54"/>
  <c r="L1022" i="54"/>
  <c r="L1021" i="54"/>
  <c r="L1020" i="54"/>
  <c r="L1019" i="54"/>
  <c r="L1018" i="54"/>
  <c r="L1017" i="54"/>
  <c r="L1016" i="54"/>
  <c r="L1015" i="54"/>
  <c r="L1014" i="54"/>
  <c r="L1013" i="54"/>
  <c r="L1012" i="54"/>
  <c r="L1011" i="54"/>
  <c r="L1010" i="54"/>
  <c r="L1009" i="54"/>
  <c r="L1008" i="54"/>
  <c r="L1007" i="54"/>
  <c r="L1006" i="54"/>
  <c r="L1005" i="54"/>
  <c r="L1004" i="54"/>
  <c r="L1003" i="54"/>
  <c r="L1002" i="54"/>
  <c r="L1001" i="54"/>
  <c r="L1000" i="54"/>
  <c r="L999" i="54"/>
  <c r="L998" i="54"/>
  <c r="L997" i="54"/>
  <c r="L996" i="54"/>
  <c r="L995" i="54"/>
  <c r="L994" i="54"/>
  <c r="L993" i="54"/>
  <c r="L992" i="54"/>
  <c r="L991" i="54"/>
  <c r="L990" i="54"/>
  <c r="L989" i="54"/>
  <c r="L988" i="54"/>
  <c r="L987" i="54"/>
  <c r="L986" i="54"/>
  <c r="L985" i="54"/>
  <c r="L984" i="54"/>
  <c r="L983" i="54"/>
  <c r="L982" i="54"/>
  <c r="L981" i="54"/>
  <c r="L980" i="54"/>
  <c r="L979" i="54"/>
  <c r="L978" i="54"/>
  <c r="L977" i="54"/>
  <c r="L976" i="54"/>
  <c r="L975" i="54"/>
  <c r="L974" i="54"/>
  <c r="L973" i="54"/>
  <c r="L972" i="54"/>
  <c r="L971" i="54"/>
  <c r="L970" i="54"/>
  <c r="L969" i="54"/>
  <c r="L968" i="54"/>
  <c r="L967" i="54"/>
  <c r="L966" i="54"/>
  <c r="L965" i="54"/>
  <c r="L964" i="54"/>
  <c r="L963" i="54"/>
  <c r="L962" i="54"/>
  <c r="L961" i="54"/>
  <c r="L960" i="54"/>
  <c r="L959" i="54"/>
  <c r="L958" i="54"/>
  <c r="L957" i="54"/>
  <c r="L956" i="54"/>
  <c r="L955" i="54"/>
  <c r="L954" i="54"/>
  <c r="L953" i="54"/>
  <c r="L952" i="54"/>
  <c r="L951" i="54"/>
  <c r="L950" i="54"/>
  <c r="L949" i="54"/>
  <c r="L948" i="54"/>
  <c r="L947" i="54"/>
  <c r="L946" i="54"/>
  <c r="L945" i="54"/>
  <c r="L944" i="54"/>
  <c r="L943" i="54"/>
  <c r="L942" i="54"/>
  <c r="L941" i="54"/>
  <c r="L940" i="54"/>
  <c r="L939" i="54"/>
  <c r="L938" i="54"/>
  <c r="L937" i="54"/>
  <c r="L936" i="54"/>
  <c r="L935" i="54"/>
  <c r="L934" i="54"/>
  <c r="L933" i="54"/>
  <c r="L932" i="54"/>
  <c r="L931" i="54"/>
  <c r="L930" i="54"/>
  <c r="L929" i="54"/>
  <c r="L928" i="54"/>
  <c r="L927" i="54"/>
  <c r="L926" i="54"/>
  <c r="L925" i="54"/>
  <c r="L924" i="54"/>
  <c r="L923" i="54"/>
  <c r="L922" i="54"/>
  <c r="L921" i="54"/>
  <c r="L920" i="54"/>
  <c r="L919" i="54"/>
  <c r="L918" i="54"/>
  <c r="L917" i="54"/>
  <c r="L916" i="54"/>
  <c r="L915" i="54"/>
  <c r="L914" i="54"/>
  <c r="L913" i="54"/>
  <c r="L912" i="54"/>
  <c r="L911" i="54"/>
  <c r="L910" i="54"/>
  <c r="L909" i="54"/>
  <c r="L908" i="54"/>
  <c r="L907" i="54"/>
  <c r="L906" i="54"/>
  <c r="L905" i="54"/>
  <c r="L904" i="54"/>
  <c r="L903" i="54"/>
  <c r="L902" i="54"/>
  <c r="L901" i="54"/>
  <c r="L900" i="54"/>
  <c r="L899" i="54"/>
  <c r="L898" i="54"/>
  <c r="L897" i="54"/>
  <c r="L896" i="54"/>
  <c r="L895" i="54"/>
  <c r="L894" i="54"/>
  <c r="L893" i="54"/>
  <c r="L892" i="54"/>
  <c r="L891" i="54"/>
  <c r="L890" i="54"/>
  <c r="L889" i="54"/>
  <c r="L888" i="54"/>
  <c r="L887" i="54"/>
  <c r="L886" i="54"/>
  <c r="L885" i="54"/>
  <c r="L884" i="54"/>
  <c r="L883" i="54"/>
  <c r="L882" i="54"/>
  <c r="L881" i="54"/>
  <c r="L880" i="54"/>
  <c r="L879" i="54"/>
  <c r="L878" i="54"/>
  <c r="L877" i="54"/>
  <c r="L876" i="54"/>
  <c r="L875" i="54"/>
  <c r="L874" i="54"/>
  <c r="L873" i="54"/>
  <c r="L872" i="54"/>
  <c r="L871" i="54"/>
  <c r="L870" i="54"/>
  <c r="L869" i="54"/>
  <c r="L868" i="54"/>
  <c r="L867" i="54"/>
  <c r="L866" i="54"/>
  <c r="L865" i="54"/>
  <c r="L864" i="54"/>
  <c r="L863" i="54"/>
  <c r="L862" i="54"/>
  <c r="L861" i="54"/>
  <c r="L860" i="54"/>
  <c r="L859" i="54"/>
  <c r="L858" i="54"/>
  <c r="L857" i="54"/>
  <c r="L856" i="54"/>
  <c r="L855" i="54"/>
  <c r="L854" i="54"/>
  <c r="L853" i="54"/>
  <c r="L852" i="54"/>
  <c r="L851" i="54"/>
  <c r="L850" i="54"/>
  <c r="L849" i="54"/>
  <c r="L848" i="54"/>
  <c r="L847" i="54"/>
  <c r="L846" i="54"/>
  <c r="L845" i="54"/>
  <c r="L844" i="54"/>
  <c r="L843" i="54"/>
  <c r="L842" i="54"/>
  <c r="L841" i="54"/>
  <c r="L840" i="54"/>
  <c r="L839" i="54"/>
  <c r="L838" i="54"/>
  <c r="L837" i="54"/>
  <c r="L836" i="54"/>
  <c r="L835" i="54"/>
  <c r="L834" i="54"/>
  <c r="L833" i="54"/>
  <c r="L832" i="54"/>
  <c r="L831" i="54"/>
  <c r="L830" i="54"/>
  <c r="L829" i="54"/>
  <c r="L828" i="54"/>
  <c r="L827" i="54"/>
  <c r="L826" i="54"/>
  <c r="L825" i="54"/>
  <c r="L824" i="54"/>
  <c r="L823" i="54"/>
  <c r="L822" i="54"/>
  <c r="L821" i="54"/>
  <c r="L820" i="54"/>
  <c r="L819" i="54"/>
  <c r="L818" i="54"/>
  <c r="L817" i="54"/>
  <c r="L816" i="54"/>
  <c r="L815" i="54"/>
  <c r="L814" i="54"/>
  <c r="L813" i="54"/>
  <c r="L812" i="54"/>
  <c r="L811" i="54"/>
  <c r="L810" i="54"/>
  <c r="L809" i="54"/>
  <c r="L808" i="54"/>
  <c r="L807" i="54"/>
  <c r="L806" i="54"/>
  <c r="L805" i="54"/>
  <c r="L804" i="54"/>
  <c r="L803" i="54"/>
  <c r="L802" i="54"/>
  <c r="L801" i="54"/>
  <c r="L800" i="54"/>
  <c r="L799" i="54"/>
  <c r="L798" i="54"/>
  <c r="L797" i="54"/>
  <c r="L796" i="54"/>
  <c r="L795" i="54"/>
  <c r="L794" i="54"/>
  <c r="L793" i="54"/>
  <c r="L792" i="54"/>
  <c r="L791" i="54"/>
  <c r="L790" i="54"/>
  <c r="L789" i="54"/>
  <c r="L788" i="54"/>
  <c r="L787" i="54"/>
  <c r="L786" i="54"/>
  <c r="L785" i="54"/>
  <c r="L784" i="54"/>
  <c r="L783" i="54"/>
  <c r="L782" i="54"/>
  <c r="L781" i="54"/>
  <c r="L780" i="54"/>
  <c r="L779" i="54"/>
  <c r="L778" i="54"/>
  <c r="L777" i="54"/>
  <c r="L776" i="54"/>
  <c r="L775" i="54"/>
  <c r="L774" i="54"/>
  <c r="L773" i="54"/>
  <c r="L772" i="54"/>
  <c r="L771" i="54"/>
  <c r="L770" i="54"/>
  <c r="L769" i="54"/>
  <c r="L768" i="54"/>
  <c r="L767" i="54"/>
  <c r="L766" i="54"/>
  <c r="L765" i="54"/>
  <c r="L764" i="54"/>
  <c r="L763" i="54"/>
  <c r="L762" i="54"/>
  <c r="L761" i="54"/>
  <c r="L760" i="54"/>
  <c r="L759" i="54"/>
  <c r="L758" i="54"/>
  <c r="L757" i="54"/>
  <c r="L756" i="54"/>
  <c r="L755" i="54"/>
  <c r="L754" i="54"/>
  <c r="L753" i="54"/>
  <c r="L752" i="54"/>
  <c r="L751" i="54"/>
  <c r="L750" i="54"/>
  <c r="L749" i="54"/>
  <c r="L748" i="54"/>
  <c r="L747" i="54"/>
  <c r="L746" i="54"/>
  <c r="L745" i="54"/>
  <c r="L744" i="54"/>
  <c r="L743" i="54"/>
  <c r="L742" i="54"/>
  <c r="L741" i="54"/>
  <c r="L740" i="54"/>
  <c r="L739" i="54"/>
  <c r="L738" i="54"/>
  <c r="L737" i="54"/>
  <c r="L736" i="54"/>
  <c r="L735" i="54"/>
  <c r="L734" i="54"/>
  <c r="L733" i="54"/>
  <c r="L732" i="54"/>
  <c r="L731" i="54"/>
  <c r="L730" i="54"/>
  <c r="L729" i="54"/>
  <c r="L728" i="54"/>
  <c r="L727" i="54"/>
  <c r="L726" i="54"/>
  <c r="L725" i="54"/>
  <c r="L724" i="54"/>
  <c r="L723" i="54"/>
  <c r="L722" i="54"/>
  <c r="L721" i="54"/>
  <c r="L720" i="54"/>
  <c r="L719" i="54"/>
  <c r="L718" i="54"/>
  <c r="L717" i="54"/>
  <c r="L716" i="54"/>
  <c r="L715" i="54"/>
  <c r="L714" i="54"/>
  <c r="L713" i="54"/>
  <c r="L712" i="54"/>
  <c r="L711" i="54"/>
  <c r="L710" i="54"/>
  <c r="L709" i="54"/>
  <c r="L708" i="54"/>
  <c r="L707" i="54"/>
  <c r="L706" i="54"/>
  <c r="L705" i="54"/>
  <c r="L704" i="54"/>
  <c r="L703" i="54"/>
  <c r="L702" i="54"/>
  <c r="L701" i="54"/>
  <c r="L700" i="54"/>
  <c r="L699" i="54"/>
  <c r="L698" i="54"/>
  <c r="L697" i="54"/>
  <c r="L696" i="54"/>
  <c r="L695" i="54"/>
  <c r="L694" i="54"/>
  <c r="L693" i="54"/>
  <c r="L692" i="54"/>
  <c r="L691" i="54"/>
  <c r="L690" i="54"/>
  <c r="L689" i="54"/>
  <c r="L688" i="54"/>
  <c r="L687" i="54"/>
  <c r="L686" i="54"/>
  <c r="L685" i="54"/>
  <c r="L684" i="54"/>
  <c r="L683" i="54"/>
  <c r="L682" i="54"/>
  <c r="L681" i="54"/>
  <c r="L680" i="54"/>
  <c r="L679" i="54"/>
  <c r="L678" i="54"/>
  <c r="L677" i="54"/>
  <c r="L676" i="54"/>
  <c r="L675" i="54"/>
  <c r="L674" i="54"/>
  <c r="L673" i="54"/>
  <c r="L672" i="54"/>
  <c r="L671" i="54"/>
  <c r="L670" i="54"/>
  <c r="L669" i="54"/>
  <c r="L668" i="54"/>
  <c r="L667" i="54"/>
  <c r="L666" i="54"/>
  <c r="L665" i="54"/>
  <c r="L664" i="54"/>
  <c r="L663" i="54"/>
  <c r="L662" i="54"/>
  <c r="L661" i="54"/>
  <c r="L660" i="54"/>
  <c r="L659" i="54"/>
  <c r="L658" i="54"/>
  <c r="L657" i="54"/>
  <c r="L656" i="54"/>
  <c r="L655" i="54"/>
  <c r="L654" i="54"/>
  <c r="L653" i="54"/>
  <c r="L652" i="54"/>
  <c r="L651" i="54"/>
  <c r="L650" i="54"/>
  <c r="L649" i="54"/>
  <c r="L648" i="54"/>
  <c r="L647" i="54"/>
  <c r="L646" i="54"/>
  <c r="L645" i="54"/>
  <c r="L644" i="54"/>
  <c r="L643" i="54"/>
  <c r="L642" i="54"/>
  <c r="L641" i="54"/>
  <c r="L640" i="54"/>
  <c r="L639" i="54"/>
  <c r="L638" i="54"/>
  <c r="L637" i="54"/>
  <c r="L636" i="54"/>
  <c r="L635" i="54"/>
  <c r="L634" i="54"/>
  <c r="L633" i="54"/>
  <c r="L632" i="54"/>
  <c r="L631" i="54"/>
  <c r="L630" i="54"/>
  <c r="L629" i="54"/>
  <c r="L628" i="54"/>
  <c r="L627" i="54"/>
  <c r="L626" i="54"/>
  <c r="L625" i="54"/>
  <c r="L624" i="54"/>
  <c r="L623" i="54"/>
  <c r="L622" i="54"/>
  <c r="L621" i="54"/>
  <c r="L620" i="54"/>
  <c r="L619" i="54"/>
  <c r="L618" i="54"/>
  <c r="L617" i="54"/>
  <c r="L616" i="54"/>
  <c r="L615" i="54"/>
  <c r="L614" i="54"/>
  <c r="L613" i="54"/>
  <c r="L612" i="54"/>
  <c r="L611" i="54"/>
  <c r="L610" i="54"/>
  <c r="L609" i="54"/>
  <c r="L608" i="54"/>
  <c r="L607" i="54"/>
  <c r="L606" i="54"/>
  <c r="L605" i="54"/>
  <c r="L604" i="54"/>
  <c r="L603" i="54"/>
  <c r="L602" i="54"/>
  <c r="L601" i="54"/>
  <c r="L600" i="54"/>
  <c r="L599" i="54"/>
  <c r="L598" i="54"/>
  <c r="L597" i="54"/>
  <c r="L596" i="54"/>
  <c r="L595" i="54"/>
  <c r="L594" i="54"/>
  <c r="L593" i="54"/>
  <c r="L592" i="54"/>
  <c r="L591" i="54"/>
  <c r="L590" i="54"/>
  <c r="L589" i="54"/>
  <c r="L588" i="54"/>
  <c r="L587" i="54"/>
  <c r="L586" i="54"/>
  <c r="L585" i="54"/>
  <c r="L584" i="54"/>
  <c r="L583" i="54"/>
  <c r="L582" i="54"/>
  <c r="L581" i="54"/>
  <c r="L580" i="54"/>
  <c r="L579" i="54"/>
  <c r="L578" i="54"/>
  <c r="L577" i="54"/>
  <c r="L576" i="54"/>
  <c r="L575" i="54"/>
  <c r="L574" i="54"/>
  <c r="L573" i="54"/>
  <c r="L572" i="54"/>
  <c r="L571" i="54"/>
  <c r="L570" i="54"/>
  <c r="L569" i="54"/>
  <c r="L568" i="54"/>
  <c r="L567" i="54"/>
  <c r="L566" i="54"/>
  <c r="L565" i="54"/>
  <c r="L564" i="54"/>
  <c r="L563" i="54"/>
  <c r="L562" i="54"/>
  <c r="L561" i="54"/>
  <c r="L560" i="54"/>
  <c r="L559" i="54"/>
  <c r="L558" i="54"/>
  <c r="L557" i="54"/>
  <c r="L556" i="54"/>
  <c r="L555" i="54"/>
  <c r="L554" i="54"/>
  <c r="L553" i="54"/>
  <c r="L552" i="54"/>
  <c r="L551" i="54"/>
  <c r="L550" i="54"/>
  <c r="L549" i="54"/>
  <c r="L548" i="54"/>
  <c r="L547" i="54"/>
  <c r="L546" i="54"/>
  <c r="L545" i="54"/>
  <c r="L544" i="54"/>
  <c r="L543" i="54"/>
  <c r="L542" i="54"/>
  <c r="L541" i="54"/>
  <c r="L540" i="54"/>
  <c r="L539" i="54"/>
  <c r="L538" i="54"/>
  <c r="L537" i="54"/>
  <c r="L536" i="54"/>
  <c r="L535" i="54"/>
  <c r="L534" i="54"/>
  <c r="L533" i="54"/>
  <c r="L532" i="54"/>
  <c r="L531" i="54"/>
  <c r="L530" i="54"/>
  <c r="L529" i="54"/>
  <c r="L528" i="54"/>
  <c r="L527" i="54"/>
  <c r="L526" i="54"/>
  <c r="L525" i="54"/>
  <c r="L524" i="54"/>
  <c r="L523" i="54"/>
  <c r="L522" i="54"/>
  <c r="L521" i="54"/>
  <c r="L520" i="54"/>
  <c r="L519" i="54"/>
  <c r="L518" i="54"/>
  <c r="L517" i="54"/>
  <c r="L516" i="54"/>
  <c r="L515" i="54"/>
  <c r="L514" i="54"/>
  <c r="L513" i="54"/>
  <c r="L512" i="54"/>
  <c r="L511" i="54"/>
  <c r="L510" i="54"/>
  <c r="L509" i="54"/>
  <c r="L508" i="54"/>
  <c r="L507" i="54"/>
  <c r="L506" i="54"/>
  <c r="L505" i="54"/>
  <c r="L504" i="54"/>
  <c r="L503" i="54"/>
  <c r="L502" i="54"/>
  <c r="L501" i="54"/>
  <c r="L500" i="54"/>
  <c r="L499" i="54"/>
  <c r="L498" i="54"/>
  <c r="L497" i="54"/>
  <c r="L496" i="54"/>
  <c r="L495" i="54"/>
  <c r="L494" i="54"/>
  <c r="L493" i="54"/>
  <c r="L492" i="54"/>
  <c r="L491" i="54"/>
  <c r="L490" i="54"/>
  <c r="L489" i="54"/>
  <c r="L488" i="54"/>
  <c r="L487" i="54"/>
  <c r="L486" i="54"/>
  <c r="L485" i="54"/>
  <c r="L484" i="54"/>
  <c r="L483" i="54"/>
  <c r="L482" i="54"/>
  <c r="L481" i="54"/>
  <c r="L480" i="54"/>
  <c r="L479" i="54"/>
  <c r="L478" i="54"/>
  <c r="L477" i="54"/>
  <c r="L476" i="54"/>
  <c r="L475" i="54"/>
  <c r="L474" i="54"/>
  <c r="L473" i="54"/>
  <c r="L472" i="54"/>
  <c r="L471" i="54"/>
  <c r="L470" i="54"/>
  <c r="L469" i="54"/>
  <c r="L468" i="54"/>
  <c r="L467" i="54"/>
  <c r="L466" i="54"/>
  <c r="L465" i="54"/>
  <c r="L464" i="54"/>
  <c r="L463" i="54"/>
  <c r="L462" i="54"/>
  <c r="L461" i="54"/>
  <c r="L460" i="54"/>
  <c r="L459" i="54"/>
  <c r="L458" i="54"/>
  <c r="L457" i="54"/>
  <c r="L456" i="54"/>
  <c r="L455" i="54"/>
  <c r="L454" i="54"/>
  <c r="L453" i="54"/>
  <c r="L452" i="54"/>
  <c r="L451" i="54"/>
  <c r="L450" i="54"/>
  <c r="L449" i="54"/>
  <c r="L448" i="54"/>
  <c r="L447" i="54"/>
  <c r="L446" i="54"/>
  <c r="L445" i="54"/>
  <c r="L444" i="54"/>
  <c r="L443" i="54"/>
  <c r="L442" i="54"/>
  <c r="L441" i="54"/>
  <c r="L440" i="54"/>
  <c r="L439" i="54"/>
  <c r="L438" i="54"/>
  <c r="L437" i="54"/>
  <c r="L436" i="54"/>
  <c r="L435" i="54"/>
  <c r="L434" i="54"/>
  <c r="L433" i="54"/>
  <c r="L432" i="54"/>
  <c r="L431" i="54"/>
  <c r="L430" i="54"/>
  <c r="L429" i="54"/>
  <c r="L428" i="54"/>
  <c r="L427" i="54"/>
  <c r="L426" i="54"/>
  <c r="L425" i="54"/>
  <c r="L424" i="54"/>
  <c r="L423" i="54"/>
  <c r="L422" i="54"/>
  <c r="L421" i="54"/>
  <c r="L420" i="54"/>
  <c r="L419" i="54"/>
  <c r="L418" i="54"/>
  <c r="L417" i="54"/>
  <c r="L416" i="54"/>
  <c r="L415" i="54"/>
  <c r="L414" i="54"/>
  <c r="L413" i="54"/>
  <c r="L412" i="54"/>
  <c r="L411" i="54"/>
  <c r="L410" i="54"/>
  <c r="L409" i="54"/>
  <c r="L408" i="54"/>
  <c r="L407" i="54"/>
  <c r="L406" i="54"/>
  <c r="L405" i="54"/>
  <c r="L404" i="54"/>
  <c r="L403" i="54"/>
  <c r="L402" i="54"/>
  <c r="L401" i="54"/>
  <c r="L400" i="54"/>
  <c r="L399" i="54"/>
  <c r="L398" i="54"/>
  <c r="L397" i="54"/>
  <c r="L396" i="54"/>
  <c r="L395" i="54"/>
  <c r="L394" i="54"/>
  <c r="L393" i="54"/>
  <c r="L392" i="54"/>
  <c r="L391" i="54"/>
  <c r="L390" i="54"/>
  <c r="L389" i="54"/>
  <c r="L388" i="54"/>
  <c r="L387" i="54"/>
  <c r="L386" i="54"/>
  <c r="L385" i="54"/>
  <c r="L384" i="54"/>
  <c r="L383" i="54"/>
  <c r="L382" i="54"/>
  <c r="L381" i="54"/>
  <c r="L380" i="54"/>
  <c r="L379" i="54"/>
  <c r="L378" i="54"/>
  <c r="L377" i="54"/>
  <c r="L376" i="54"/>
  <c r="L375" i="54"/>
  <c r="L374" i="54"/>
  <c r="L373" i="54"/>
  <c r="L372" i="54"/>
  <c r="L371" i="54"/>
  <c r="L370" i="54"/>
  <c r="L369" i="54"/>
  <c r="L368" i="54"/>
  <c r="L367" i="54"/>
  <c r="L366" i="54"/>
  <c r="L365" i="54"/>
  <c r="L364" i="54"/>
  <c r="L363" i="54"/>
  <c r="L362" i="54"/>
  <c r="L361" i="54"/>
  <c r="L360" i="54"/>
  <c r="L359" i="54"/>
  <c r="L358" i="54"/>
  <c r="L357" i="54"/>
  <c r="L356" i="54"/>
  <c r="L355" i="54"/>
  <c r="L354" i="54"/>
  <c r="L353" i="54"/>
  <c r="L352" i="54"/>
  <c r="L351" i="54"/>
  <c r="L350" i="54"/>
  <c r="L349" i="54"/>
  <c r="L348" i="54"/>
  <c r="L347" i="54"/>
  <c r="L346" i="54"/>
  <c r="L345" i="54"/>
  <c r="L344" i="54"/>
  <c r="L343" i="54"/>
  <c r="L342" i="54"/>
  <c r="L341" i="54"/>
  <c r="L340" i="54"/>
  <c r="L339" i="54"/>
  <c r="L338" i="54"/>
  <c r="L337" i="54"/>
  <c r="L336" i="54"/>
  <c r="L335" i="54"/>
  <c r="L334" i="54"/>
  <c r="L333" i="54"/>
  <c r="L332" i="54"/>
  <c r="L331" i="54"/>
  <c r="L330" i="54"/>
  <c r="L329" i="54"/>
  <c r="L328" i="54"/>
  <c r="L327" i="54"/>
  <c r="L326" i="54"/>
  <c r="L325" i="54"/>
  <c r="L324" i="54"/>
  <c r="L323" i="54"/>
  <c r="L322" i="54"/>
  <c r="L321" i="54"/>
  <c r="L320" i="54"/>
  <c r="L319" i="54"/>
  <c r="L318" i="54"/>
  <c r="L317" i="54"/>
  <c r="L316" i="54"/>
  <c r="L315" i="54"/>
  <c r="L314" i="54"/>
  <c r="L313" i="54"/>
  <c r="L312" i="54"/>
  <c r="L311" i="54"/>
  <c r="L310" i="54"/>
  <c r="L309" i="54"/>
  <c r="L308" i="54"/>
  <c r="L307" i="54"/>
  <c r="L306" i="54"/>
  <c r="L305" i="54"/>
  <c r="L304" i="54"/>
  <c r="L303" i="54"/>
  <c r="L302" i="54"/>
  <c r="L301" i="54"/>
  <c r="L300" i="54"/>
  <c r="L299" i="54"/>
  <c r="L298" i="54"/>
  <c r="L297" i="54"/>
  <c r="L296" i="54"/>
  <c r="L295" i="54"/>
  <c r="L294" i="54"/>
  <c r="L293" i="54"/>
  <c r="L292" i="54"/>
  <c r="L291" i="54"/>
  <c r="L290" i="54"/>
  <c r="L289" i="54"/>
  <c r="L288" i="54"/>
  <c r="L287" i="54"/>
  <c r="L286" i="54"/>
  <c r="L285" i="54"/>
  <c r="L284" i="54"/>
  <c r="L283" i="54"/>
  <c r="L282" i="54"/>
  <c r="L281" i="54"/>
  <c r="L280" i="54"/>
  <c r="L279" i="54"/>
  <c r="L278" i="54"/>
  <c r="L277" i="54"/>
  <c r="L276" i="54"/>
  <c r="L275" i="54"/>
  <c r="L274" i="54"/>
  <c r="L273" i="54"/>
  <c r="L272" i="54"/>
  <c r="L271" i="54"/>
  <c r="L270" i="54"/>
  <c r="L269" i="54"/>
  <c r="L268" i="54"/>
  <c r="L267" i="54"/>
  <c r="L266" i="54"/>
  <c r="L265" i="54"/>
  <c r="L264" i="54"/>
  <c r="L263" i="54"/>
  <c r="L262" i="54"/>
  <c r="L261" i="54"/>
  <c r="L260" i="54"/>
  <c r="L259" i="54"/>
  <c r="L258" i="54"/>
  <c r="L257" i="54"/>
  <c r="L256" i="54"/>
  <c r="L255" i="54"/>
  <c r="L254" i="54"/>
  <c r="L253" i="54"/>
  <c r="L252" i="54"/>
  <c r="L251" i="54"/>
  <c r="L250" i="54"/>
  <c r="L249" i="54"/>
  <c r="L248" i="54"/>
  <c r="L247" i="54"/>
  <c r="L246" i="54"/>
  <c r="L245" i="54"/>
  <c r="L244" i="54"/>
  <c r="L243" i="54"/>
  <c r="L242" i="54"/>
  <c r="L241" i="54"/>
  <c r="L240" i="54"/>
  <c r="L239" i="54"/>
  <c r="L238" i="54"/>
  <c r="L237" i="54"/>
  <c r="L236" i="54"/>
  <c r="L235" i="54"/>
  <c r="L234" i="54"/>
  <c r="L233" i="54"/>
  <c r="L232" i="54"/>
  <c r="L231" i="54"/>
  <c r="L230" i="54"/>
  <c r="L229" i="54"/>
  <c r="L228" i="54"/>
  <c r="L227" i="54"/>
  <c r="L226" i="54"/>
  <c r="L225" i="54"/>
  <c r="L224" i="54"/>
  <c r="L223" i="54"/>
  <c r="L222" i="54"/>
  <c r="L221" i="54"/>
  <c r="L220" i="54"/>
  <c r="L219" i="54"/>
  <c r="L218" i="54"/>
  <c r="L217" i="54"/>
  <c r="L216" i="54"/>
  <c r="L215" i="54"/>
  <c r="L214" i="54"/>
  <c r="L213" i="54"/>
  <c r="L212" i="54"/>
  <c r="L211" i="54"/>
  <c r="L210" i="54"/>
  <c r="L209" i="54"/>
  <c r="L208" i="54"/>
  <c r="L207" i="54"/>
  <c r="L206" i="54"/>
  <c r="L205" i="54"/>
  <c r="L204" i="54"/>
  <c r="L203" i="54"/>
  <c r="L202" i="54"/>
  <c r="L201" i="54"/>
  <c r="L200" i="54"/>
  <c r="L199" i="54"/>
  <c r="L198" i="54"/>
  <c r="L197" i="54"/>
  <c r="L196" i="54"/>
  <c r="L195" i="54"/>
  <c r="L194" i="54"/>
  <c r="L193" i="54"/>
  <c r="L192" i="54"/>
  <c r="L191" i="54"/>
  <c r="L190" i="54"/>
  <c r="L189" i="54"/>
  <c r="L188" i="54"/>
  <c r="L187" i="54"/>
  <c r="L186" i="54"/>
  <c r="L185" i="54"/>
  <c r="L184" i="54"/>
  <c r="L183" i="54"/>
  <c r="L182" i="54"/>
  <c r="L181" i="54"/>
  <c r="L180" i="54"/>
  <c r="L179" i="54"/>
  <c r="L178" i="54"/>
  <c r="L177" i="54"/>
  <c r="L176" i="54"/>
  <c r="L175" i="54"/>
  <c r="L174" i="54"/>
  <c r="L173" i="54"/>
  <c r="L172" i="54"/>
  <c r="L171" i="54"/>
  <c r="L170" i="54"/>
  <c r="L169" i="54"/>
  <c r="L168" i="54"/>
  <c r="L167" i="54"/>
  <c r="L166" i="54"/>
  <c r="L165" i="54"/>
  <c r="L164" i="54"/>
  <c r="L163" i="54"/>
  <c r="L162" i="54"/>
  <c r="L161" i="54"/>
  <c r="L160" i="54"/>
  <c r="L159" i="54"/>
  <c r="L158" i="54"/>
  <c r="L157" i="54"/>
  <c r="L156" i="54"/>
  <c r="L155" i="54"/>
  <c r="L154" i="54"/>
  <c r="L153" i="54"/>
  <c r="L152" i="54"/>
  <c r="L151" i="54"/>
  <c r="L150" i="54"/>
  <c r="L149" i="54"/>
  <c r="L148" i="54"/>
  <c r="L147" i="54"/>
  <c r="L146" i="54"/>
  <c r="L145" i="54"/>
  <c r="L144" i="54"/>
  <c r="L143" i="54"/>
  <c r="L142" i="54"/>
  <c r="L141" i="54"/>
  <c r="L140" i="54"/>
  <c r="L139" i="54"/>
  <c r="L138" i="54"/>
  <c r="L137" i="54"/>
  <c r="L136" i="54"/>
  <c r="L135" i="54"/>
  <c r="L134" i="54"/>
  <c r="L133" i="54"/>
  <c r="L132" i="54"/>
  <c r="L131" i="54"/>
  <c r="L130" i="54"/>
  <c r="L129" i="54"/>
  <c r="L128" i="54"/>
  <c r="L127" i="54"/>
  <c r="L126" i="54"/>
  <c r="L125" i="54"/>
  <c r="L124" i="54"/>
  <c r="L123" i="54"/>
  <c r="L122" i="54"/>
  <c r="L121" i="54"/>
  <c r="L120" i="54"/>
  <c r="L119" i="54"/>
  <c r="L118" i="54"/>
  <c r="L117" i="54"/>
  <c r="L116" i="54"/>
  <c r="L115" i="54"/>
  <c r="L114" i="54"/>
  <c r="L113" i="54"/>
  <c r="L112" i="54"/>
  <c r="L111" i="54"/>
  <c r="L110" i="54"/>
  <c r="L109" i="54"/>
  <c r="L108" i="54"/>
  <c r="L107" i="54"/>
  <c r="L106" i="54"/>
  <c r="L105" i="54"/>
  <c r="L104" i="54"/>
  <c r="L103" i="54"/>
  <c r="L102" i="54"/>
  <c r="L101" i="54"/>
  <c r="L100" i="54"/>
  <c r="L99" i="54"/>
  <c r="L98" i="54"/>
  <c r="L97" i="54"/>
  <c r="L96" i="54"/>
  <c r="L95" i="54"/>
  <c r="L94" i="54"/>
  <c r="L93" i="54"/>
  <c r="L92" i="54"/>
  <c r="L91" i="54"/>
  <c r="L90" i="54"/>
  <c r="L89" i="54"/>
  <c r="L88" i="54"/>
  <c r="L87" i="54"/>
  <c r="L86" i="54"/>
  <c r="L85" i="54"/>
  <c r="L84" i="54"/>
  <c r="L83" i="54"/>
  <c r="L82" i="54"/>
  <c r="L81" i="54"/>
  <c r="L80" i="54"/>
  <c r="L79" i="54"/>
  <c r="L78" i="54"/>
  <c r="L77" i="54"/>
  <c r="L76" i="54"/>
  <c r="L75" i="54"/>
  <c r="L74" i="54"/>
  <c r="L73" i="54"/>
  <c r="L72" i="54"/>
  <c r="L71" i="54"/>
  <c r="L70" i="54"/>
  <c r="L69" i="54"/>
  <c r="L68" i="54"/>
  <c r="L67" i="54"/>
  <c r="L66" i="54"/>
  <c r="L65" i="54"/>
  <c r="L64" i="54"/>
  <c r="L63" i="54"/>
  <c r="L62" i="54"/>
  <c r="L61" i="54"/>
  <c r="L60" i="54"/>
  <c r="L59" i="54"/>
  <c r="L58" i="54"/>
  <c r="L57" i="54"/>
  <c r="L56" i="54"/>
  <c r="L55" i="54"/>
  <c r="L54" i="54"/>
  <c r="L53" i="54"/>
  <c r="L52" i="54"/>
  <c r="L51" i="54"/>
  <c r="L50" i="54"/>
  <c r="L49" i="54"/>
  <c r="L48" i="54"/>
  <c r="L47" i="54"/>
  <c r="L46" i="54"/>
  <c r="L45" i="54"/>
  <c r="L44" i="54"/>
  <c r="L43" i="54"/>
  <c r="L42" i="54"/>
  <c r="L41" i="54"/>
  <c r="L40" i="54"/>
  <c r="L39" i="54"/>
  <c r="L38" i="54"/>
  <c r="L37" i="54"/>
  <c r="L36" i="54"/>
  <c r="L35" i="54"/>
  <c r="L34" i="54"/>
  <c r="L33" i="54"/>
  <c r="L32" i="54"/>
  <c r="L31" i="54"/>
  <c r="L30" i="54"/>
  <c r="L29" i="54"/>
  <c r="L28" i="54"/>
  <c r="L27" i="54"/>
  <c r="L26" i="54"/>
  <c r="L25" i="54"/>
  <c r="L24" i="54"/>
  <c r="L23" i="54"/>
  <c r="L22" i="54"/>
  <c r="L21" i="54"/>
  <c r="L20" i="54"/>
  <c r="L19" i="54"/>
  <c r="L18" i="54"/>
  <c r="L17" i="54"/>
  <c r="L16" i="54"/>
  <c r="L15" i="54"/>
  <c r="L14" i="54"/>
  <c r="L13" i="54"/>
  <c r="L12" i="54"/>
  <c r="L11" i="54"/>
  <c r="K11" i="54"/>
  <c r="D5" i="54"/>
  <c r="D4" i="54"/>
  <c r="K12" i="55" l="1"/>
  <c r="K13" i="55" s="1"/>
  <c r="K14" i="55" s="1"/>
  <c r="K15" i="55" s="1"/>
  <c r="K16" i="55" s="1"/>
  <c r="K17" i="55" s="1"/>
  <c r="K18" i="55" s="1"/>
  <c r="K19" i="55" s="1"/>
  <c r="K20" i="55" s="1"/>
  <c r="K21" i="55" s="1"/>
  <c r="K22" i="55" s="1"/>
  <c r="K23" i="55" s="1"/>
  <c r="K24" i="55" s="1"/>
  <c r="K25" i="55" s="1"/>
  <c r="K26" i="55" s="1"/>
  <c r="K27" i="55" s="1"/>
  <c r="K28" i="55" s="1"/>
  <c r="K29" i="55" s="1"/>
  <c r="K30" i="55" s="1"/>
  <c r="K31" i="55" s="1"/>
  <c r="K32" i="55" s="1"/>
  <c r="K33" i="55" s="1"/>
  <c r="K34" i="55" s="1"/>
  <c r="K35" i="55" s="1"/>
  <c r="K36" i="55" s="1"/>
  <c r="K37" i="55" s="1"/>
  <c r="K38" i="55" s="1"/>
  <c r="K39" i="55" s="1"/>
  <c r="K40" i="55" s="1"/>
  <c r="K41" i="55" s="1"/>
  <c r="K42" i="55" s="1"/>
  <c r="K43" i="55" s="1"/>
  <c r="K44" i="55" s="1"/>
  <c r="K45" i="55" s="1"/>
  <c r="K46" i="55" s="1"/>
  <c r="K47" i="55" s="1"/>
  <c r="K48" i="55" s="1"/>
  <c r="K49" i="55" s="1"/>
  <c r="K50" i="55" s="1"/>
  <c r="K51" i="55" s="1"/>
  <c r="K52" i="55" s="1"/>
  <c r="K53" i="55" s="1"/>
  <c r="K54" i="55" s="1"/>
  <c r="K55" i="55" s="1"/>
  <c r="K56" i="55" s="1"/>
  <c r="K57" i="55" s="1"/>
  <c r="K58" i="55" s="1"/>
  <c r="K59" i="55" s="1"/>
  <c r="K60" i="55" s="1"/>
  <c r="K61" i="55" s="1"/>
  <c r="K62" i="55" s="1"/>
  <c r="K63" i="55" s="1"/>
  <c r="K64" i="55" s="1"/>
  <c r="K65" i="55" s="1"/>
  <c r="K66" i="55" s="1"/>
  <c r="K67" i="55" s="1"/>
  <c r="K68" i="55" s="1"/>
  <c r="K69" i="55" s="1"/>
  <c r="K70" i="55" s="1"/>
  <c r="K71" i="55" s="1"/>
  <c r="K72" i="55" s="1"/>
  <c r="K73" i="55" s="1"/>
  <c r="K74" i="55" s="1"/>
  <c r="K75" i="55" s="1"/>
  <c r="K76" i="55" s="1"/>
  <c r="K77" i="55" s="1"/>
  <c r="K78" i="55" s="1"/>
  <c r="K79" i="55" s="1"/>
  <c r="K80" i="55" s="1"/>
  <c r="K81" i="55" s="1"/>
  <c r="K82" i="55" s="1"/>
  <c r="K83" i="55" s="1"/>
  <c r="K84" i="55" s="1"/>
  <c r="K85" i="55" s="1"/>
  <c r="K86" i="55" s="1"/>
  <c r="K87" i="55" s="1"/>
  <c r="K88" i="55" s="1"/>
  <c r="K89" i="55" s="1"/>
  <c r="K90" i="55" s="1"/>
  <c r="K91" i="55" s="1"/>
  <c r="K92" i="55" s="1"/>
  <c r="K93" i="55" s="1"/>
  <c r="K94" i="55" s="1"/>
  <c r="K95" i="55" s="1"/>
  <c r="K96" i="55" s="1"/>
  <c r="K97" i="55" s="1"/>
  <c r="K98" i="55" s="1"/>
  <c r="K99" i="55" s="1"/>
  <c r="K100" i="55" s="1"/>
  <c r="K101" i="55" s="1"/>
  <c r="K102" i="55" s="1"/>
  <c r="K103" i="55" s="1"/>
  <c r="K104" i="55" s="1"/>
  <c r="K105" i="55" s="1"/>
  <c r="K106" i="55" s="1"/>
  <c r="K107" i="55" s="1"/>
  <c r="K108" i="55" s="1"/>
  <c r="K109" i="55" s="1"/>
  <c r="K110" i="55" s="1"/>
  <c r="K111" i="55" s="1"/>
  <c r="K112" i="55" s="1"/>
  <c r="K113" i="55" s="1"/>
  <c r="K114" i="55" s="1"/>
  <c r="K115" i="55" s="1"/>
  <c r="K116" i="55" s="1"/>
  <c r="K117" i="55" s="1"/>
  <c r="K118" i="55" s="1"/>
  <c r="K119" i="55" s="1"/>
  <c r="K120" i="55" s="1"/>
  <c r="K121" i="55" s="1"/>
  <c r="K122" i="55" s="1"/>
  <c r="K123" i="55" s="1"/>
  <c r="K124" i="55" s="1"/>
  <c r="K125" i="55" s="1"/>
  <c r="K126" i="55" s="1"/>
  <c r="K127" i="55" s="1"/>
  <c r="K128" i="55" s="1"/>
  <c r="K129" i="55" s="1"/>
  <c r="K130" i="55" s="1"/>
  <c r="K131" i="55" s="1"/>
  <c r="K132" i="55" s="1"/>
  <c r="K133" i="55" s="1"/>
  <c r="K134" i="55" s="1"/>
  <c r="K135" i="55" s="1"/>
  <c r="K136" i="55" s="1"/>
  <c r="K137" i="55" s="1"/>
  <c r="K138" i="55" s="1"/>
  <c r="K139" i="55" s="1"/>
  <c r="K140" i="55" s="1"/>
  <c r="K141" i="55" s="1"/>
  <c r="K142" i="55" s="1"/>
  <c r="K143" i="55" s="1"/>
  <c r="K144" i="55" s="1"/>
  <c r="K145" i="55" s="1"/>
  <c r="K146" i="55" s="1"/>
  <c r="K147" i="55" s="1"/>
  <c r="K148" i="55" s="1"/>
  <c r="K149" i="55" s="1"/>
  <c r="K150" i="55" s="1"/>
  <c r="K151" i="55" s="1"/>
  <c r="K152" i="55" s="1"/>
  <c r="K153" i="55" s="1"/>
  <c r="K154" i="55" s="1"/>
  <c r="K155" i="55" s="1"/>
  <c r="K156" i="55" s="1"/>
  <c r="K157" i="55" s="1"/>
  <c r="K158" i="55" s="1"/>
  <c r="K159" i="55" s="1"/>
  <c r="K160" i="55" s="1"/>
  <c r="K161" i="55" s="1"/>
  <c r="K162" i="55" s="1"/>
  <c r="K163" i="55" s="1"/>
  <c r="K164" i="55" s="1"/>
  <c r="K165" i="55" s="1"/>
  <c r="K166" i="55" s="1"/>
  <c r="K167" i="55" s="1"/>
  <c r="K168" i="55" s="1"/>
  <c r="K169" i="55" s="1"/>
  <c r="K170" i="55" s="1"/>
  <c r="K171" i="55" s="1"/>
  <c r="K172" i="55" s="1"/>
  <c r="K173" i="55" s="1"/>
  <c r="K174" i="55" s="1"/>
  <c r="K175" i="55" s="1"/>
  <c r="K176" i="55" s="1"/>
  <c r="K177" i="55" s="1"/>
  <c r="K178" i="55" s="1"/>
  <c r="K179" i="55" s="1"/>
  <c r="K180" i="55" s="1"/>
  <c r="K181" i="55" s="1"/>
  <c r="K182" i="55" s="1"/>
  <c r="K183" i="55" s="1"/>
  <c r="K184" i="55" s="1"/>
  <c r="K185" i="55" s="1"/>
  <c r="K186" i="55" s="1"/>
  <c r="K187" i="55" s="1"/>
  <c r="K188" i="55" s="1"/>
  <c r="K189" i="55" s="1"/>
  <c r="K190" i="55" s="1"/>
  <c r="K191" i="55" s="1"/>
  <c r="K192" i="55" s="1"/>
  <c r="K193" i="55" s="1"/>
  <c r="K194" i="55" s="1"/>
  <c r="K195" i="55" s="1"/>
  <c r="K196" i="55" s="1"/>
  <c r="K197" i="55" s="1"/>
  <c r="K198" i="55" s="1"/>
  <c r="K199" i="55" s="1"/>
  <c r="K200" i="55" s="1"/>
  <c r="K201" i="55" s="1"/>
  <c r="K202" i="55" s="1"/>
  <c r="K203" i="55" s="1"/>
  <c r="K204" i="55" s="1"/>
  <c r="K205" i="55" s="1"/>
  <c r="K206" i="55" s="1"/>
  <c r="K207" i="55" s="1"/>
  <c r="K208" i="55" s="1"/>
  <c r="K209" i="55" s="1"/>
  <c r="K210" i="55" s="1"/>
  <c r="K211" i="55" s="1"/>
  <c r="K212" i="55" s="1"/>
  <c r="K213" i="55" s="1"/>
  <c r="K214" i="55" s="1"/>
  <c r="K215" i="55" s="1"/>
  <c r="K216" i="55" s="1"/>
  <c r="K217" i="55" s="1"/>
  <c r="K218" i="55" s="1"/>
  <c r="K219" i="55" s="1"/>
  <c r="K220" i="55" s="1"/>
  <c r="K221" i="55" s="1"/>
  <c r="K222" i="55" s="1"/>
  <c r="K223" i="55" s="1"/>
  <c r="K224" i="55" s="1"/>
  <c r="K225" i="55" s="1"/>
  <c r="K226" i="55" s="1"/>
  <c r="K227" i="55" s="1"/>
  <c r="K228" i="55" s="1"/>
  <c r="K229" i="55" s="1"/>
  <c r="K230" i="55" s="1"/>
  <c r="K231" i="55" s="1"/>
  <c r="K232" i="55" s="1"/>
  <c r="K233" i="55" s="1"/>
  <c r="K234" i="55" s="1"/>
  <c r="K235" i="55" s="1"/>
  <c r="K236" i="55" s="1"/>
  <c r="K237" i="55" s="1"/>
  <c r="K238" i="55" s="1"/>
  <c r="K239" i="55" s="1"/>
  <c r="K240" i="55" s="1"/>
  <c r="K241" i="55" s="1"/>
  <c r="K242" i="55" s="1"/>
  <c r="K243" i="55" s="1"/>
  <c r="K244" i="55" s="1"/>
  <c r="K245" i="55" s="1"/>
  <c r="K246" i="55" s="1"/>
  <c r="K247" i="55" s="1"/>
  <c r="K248" i="55" s="1"/>
  <c r="K249" i="55" s="1"/>
  <c r="K250" i="55" s="1"/>
  <c r="K251" i="55" s="1"/>
  <c r="K252" i="55" s="1"/>
  <c r="K253" i="55" s="1"/>
  <c r="K254" i="55" s="1"/>
  <c r="K255" i="55" s="1"/>
  <c r="K256" i="55" s="1"/>
  <c r="K257" i="55" s="1"/>
  <c r="K258" i="55" s="1"/>
  <c r="K259" i="55" s="1"/>
  <c r="K260" i="55" s="1"/>
  <c r="K261" i="55" s="1"/>
  <c r="K262" i="55" s="1"/>
  <c r="K263" i="55" s="1"/>
  <c r="K264" i="55" s="1"/>
  <c r="K265" i="55" s="1"/>
  <c r="K266" i="55" s="1"/>
  <c r="K267" i="55" s="1"/>
  <c r="K268" i="55" s="1"/>
  <c r="K269" i="55" s="1"/>
  <c r="K270" i="55" s="1"/>
  <c r="K271" i="55" s="1"/>
  <c r="K272" i="55" s="1"/>
  <c r="K273" i="55" s="1"/>
  <c r="K274" i="55" s="1"/>
  <c r="K275" i="55" s="1"/>
  <c r="K276" i="55" s="1"/>
  <c r="K277" i="55" s="1"/>
  <c r="K278" i="55" s="1"/>
  <c r="K279" i="55" s="1"/>
  <c r="K280" i="55" s="1"/>
  <c r="K281" i="55" s="1"/>
  <c r="K282" i="55" s="1"/>
  <c r="K283" i="55" s="1"/>
  <c r="K284" i="55" s="1"/>
  <c r="K285" i="55" s="1"/>
  <c r="K286" i="55" s="1"/>
  <c r="K287" i="55" s="1"/>
  <c r="K288" i="55" s="1"/>
  <c r="K289" i="55" s="1"/>
  <c r="K290" i="55" s="1"/>
  <c r="K291" i="55" s="1"/>
  <c r="K292" i="55" s="1"/>
  <c r="K293" i="55" s="1"/>
  <c r="K294" i="55" s="1"/>
  <c r="K295" i="55" s="1"/>
  <c r="K296" i="55" s="1"/>
  <c r="K297" i="55" s="1"/>
  <c r="K298" i="55" s="1"/>
  <c r="K299" i="55" s="1"/>
  <c r="K300" i="55" s="1"/>
  <c r="K301" i="55" s="1"/>
  <c r="K302" i="55" s="1"/>
  <c r="K303" i="55" s="1"/>
  <c r="K304" i="55" s="1"/>
  <c r="K305" i="55" s="1"/>
  <c r="K306" i="55" s="1"/>
  <c r="K307" i="55" s="1"/>
  <c r="K308" i="55" s="1"/>
  <c r="K309" i="55" s="1"/>
  <c r="K310" i="55" s="1"/>
  <c r="K311" i="55" s="1"/>
  <c r="K312" i="55" s="1"/>
  <c r="K313" i="55" s="1"/>
  <c r="K314" i="55" s="1"/>
  <c r="K315" i="55" s="1"/>
  <c r="K316" i="55" s="1"/>
  <c r="K317" i="55" s="1"/>
  <c r="K318" i="55" s="1"/>
  <c r="K319" i="55" s="1"/>
  <c r="K320" i="55" s="1"/>
  <c r="K321" i="55" s="1"/>
  <c r="K322" i="55" s="1"/>
  <c r="K323" i="55" s="1"/>
  <c r="K324" i="55" s="1"/>
  <c r="K325" i="55" s="1"/>
  <c r="K326" i="55" s="1"/>
  <c r="K327" i="55" s="1"/>
  <c r="K328" i="55" s="1"/>
  <c r="K329" i="55" s="1"/>
  <c r="K330" i="55" s="1"/>
  <c r="K331" i="55" s="1"/>
  <c r="K332" i="55" s="1"/>
  <c r="K333" i="55" s="1"/>
  <c r="K334" i="55" s="1"/>
  <c r="K335" i="55" s="1"/>
  <c r="K336" i="55" s="1"/>
  <c r="K337" i="55" s="1"/>
  <c r="K338" i="55" s="1"/>
  <c r="K339" i="55" s="1"/>
  <c r="K340" i="55" s="1"/>
  <c r="K341" i="55" s="1"/>
  <c r="K342" i="55" s="1"/>
  <c r="K343" i="55" s="1"/>
  <c r="K344" i="55" s="1"/>
  <c r="K345" i="55" s="1"/>
  <c r="K346" i="55" s="1"/>
  <c r="K347" i="55" s="1"/>
  <c r="K348" i="55" s="1"/>
  <c r="K349" i="55" s="1"/>
  <c r="K350" i="55" s="1"/>
  <c r="K351" i="55" s="1"/>
  <c r="K352" i="55" s="1"/>
  <c r="K353" i="55" s="1"/>
  <c r="K354" i="55" s="1"/>
  <c r="K355" i="55" s="1"/>
  <c r="K356" i="55" s="1"/>
  <c r="K357" i="55" s="1"/>
  <c r="K358" i="55" s="1"/>
  <c r="K359" i="55" s="1"/>
  <c r="K360" i="55" s="1"/>
  <c r="K361" i="55" s="1"/>
  <c r="K362" i="55" s="1"/>
  <c r="K363" i="55" s="1"/>
  <c r="K364" i="55" s="1"/>
  <c r="K365" i="55" s="1"/>
  <c r="K366" i="55" s="1"/>
  <c r="K367" i="55" s="1"/>
  <c r="K368" i="55" s="1"/>
  <c r="K369" i="55" s="1"/>
  <c r="K370" i="55" s="1"/>
  <c r="K371" i="55" s="1"/>
  <c r="K372" i="55" s="1"/>
  <c r="K373" i="55" s="1"/>
  <c r="K374" i="55" s="1"/>
  <c r="K375" i="55" s="1"/>
  <c r="K376" i="55" s="1"/>
  <c r="K377" i="55" s="1"/>
  <c r="K378" i="55" s="1"/>
  <c r="K379" i="55" s="1"/>
  <c r="K380" i="55" s="1"/>
  <c r="K381" i="55" s="1"/>
  <c r="K382" i="55" s="1"/>
  <c r="K383" i="55" s="1"/>
  <c r="K384" i="55" s="1"/>
  <c r="K385" i="55" s="1"/>
  <c r="K386" i="55" s="1"/>
  <c r="K387" i="55" s="1"/>
  <c r="K388" i="55" s="1"/>
  <c r="K389" i="55" s="1"/>
  <c r="K390" i="55" s="1"/>
  <c r="K391" i="55" s="1"/>
  <c r="K392" i="55" s="1"/>
  <c r="K393" i="55" s="1"/>
  <c r="K394" i="55" s="1"/>
  <c r="K395" i="55" s="1"/>
  <c r="K396" i="55" s="1"/>
  <c r="K397" i="55" s="1"/>
  <c r="K398" i="55" s="1"/>
  <c r="K399" i="55" s="1"/>
  <c r="K400" i="55" s="1"/>
  <c r="K401" i="55" s="1"/>
  <c r="K402" i="55" s="1"/>
  <c r="K403" i="55" s="1"/>
  <c r="K404" i="55" s="1"/>
  <c r="K405" i="55" s="1"/>
  <c r="K406" i="55" s="1"/>
  <c r="K407" i="55" s="1"/>
  <c r="K408" i="55" s="1"/>
  <c r="K409" i="55" s="1"/>
  <c r="K410" i="55" s="1"/>
  <c r="K411" i="55" s="1"/>
  <c r="K412" i="55" s="1"/>
  <c r="K413" i="55" s="1"/>
  <c r="K414" i="55" s="1"/>
  <c r="K415" i="55" s="1"/>
  <c r="K416" i="55" s="1"/>
  <c r="K417" i="55" s="1"/>
  <c r="K418" i="55" s="1"/>
  <c r="K419" i="55" s="1"/>
  <c r="K420" i="55" s="1"/>
  <c r="K421" i="55" s="1"/>
  <c r="K422" i="55" s="1"/>
  <c r="K423" i="55" s="1"/>
  <c r="K424" i="55" s="1"/>
  <c r="K425" i="55" s="1"/>
  <c r="K426" i="55" s="1"/>
  <c r="K427" i="55" s="1"/>
  <c r="K428" i="55" s="1"/>
  <c r="K429" i="55" s="1"/>
  <c r="K430" i="55" s="1"/>
  <c r="K431" i="55" s="1"/>
  <c r="K432" i="55" s="1"/>
  <c r="K433" i="55" s="1"/>
  <c r="K434" i="55" s="1"/>
  <c r="K435" i="55" s="1"/>
  <c r="K436" i="55" s="1"/>
  <c r="K437" i="55" s="1"/>
  <c r="K438" i="55" s="1"/>
  <c r="K439" i="55" s="1"/>
  <c r="K440" i="55" s="1"/>
  <c r="K441" i="55" s="1"/>
  <c r="K442" i="55" s="1"/>
  <c r="K443" i="55" s="1"/>
  <c r="K444" i="55" s="1"/>
  <c r="K445" i="55" s="1"/>
  <c r="K446" i="55" s="1"/>
  <c r="K447" i="55" s="1"/>
  <c r="K448" i="55" s="1"/>
  <c r="K449" i="55" s="1"/>
  <c r="K450" i="55" s="1"/>
  <c r="K451" i="55" s="1"/>
  <c r="K452" i="55" s="1"/>
  <c r="K453" i="55" s="1"/>
  <c r="K454" i="55" s="1"/>
  <c r="K455" i="55" s="1"/>
  <c r="K456" i="55" s="1"/>
  <c r="K457" i="55" s="1"/>
  <c r="K458" i="55" s="1"/>
  <c r="K459" i="55" s="1"/>
  <c r="K460" i="55" s="1"/>
  <c r="K461" i="55" s="1"/>
  <c r="K462" i="55" s="1"/>
  <c r="K463" i="55" s="1"/>
  <c r="K464" i="55" s="1"/>
  <c r="K465" i="55" s="1"/>
  <c r="K466" i="55" s="1"/>
  <c r="K467" i="55" s="1"/>
  <c r="K468" i="55" s="1"/>
  <c r="K469" i="55" s="1"/>
  <c r="K470" i="55" s="1"/>
  <c r="K471" i="55" s="1"/>
  <c r="K472" i="55" s="1"/>
  <c r="K473" i="55" s="1"/>
  <c r="K474" i="55" s="1"/>
  <c r="K475" i="55" s="1"/>
  <c r="K476" i="55" s="1"/>
  <c r="K477" i="55" s="1"/>
  <c r="K478" i="55" s="1"/>
  <c r="K479" i="55" s="1"/>
  <c r="K480" i="55" s="1"/>
  <c r="K481" i="55" s="1"/>
  <c r="K482" i="55" s="1"/>
  <c r="K483" i="55" s="1"/>
  <c r="K484" i="55" s="1"/>
  <c r="K485" i="55" s="1"/>
  <c r="K486" i="55" s="1"/>
  <c r="K487" i="55" s="1"/>
  <c r="K488" i="55" s="1"/>
  <c r="K489" i="55" s="1"/>
  <c r="K490" i="55" s="1"/>
  <c r="K491" i="55" s="1"/>
  <c r="K492" i="55" s="1"/>
  <c r="K493" i="55" s="1"/>
  <c r="K494" i="55" s="1"/>
  <c r="K495" i="55" s="1"/>
  <c r="K496" i="55" s="1"/>
  <c r="K497" i="55" s="1"/>
  <c r="K498" i="55" s="1"/>
  <c r="K499" i="55" s="1"/>
  <c r="K500" i="55" s="1"/>
  <c r="K501" i="55" s="1"/>
  <c r="K502" i="55" s="1"/>
  <c r="K503" i="55" s="1"/>
  <c r="K504" i="55" s="1"/>
  <c r="K505" i="55" s="1"/>
  <c r="K506" i="55" s="1"/>
  <c r="K507" i="55" s="1"/>
  <c r="K508" i="55" s="1"/>
  <c r="K509" i="55" s="1"/>
  <c r="K510" i="55" s="1"/>
  <c r="K511" i="55" s="1"/>
  <c r="K512" i="55" s="1"/>
  <c r="K513" i="55" s="1"/>
  <c r="K514" i="55" s="1"/>
  <c r="K515" i="55" s="1"/>
  <c r="K516" i="55" s="1"/>
  <c r="K517" i="55" s="1"/>
  <c r="K518" i="55" s="1"/>
  <c r="K519" i="55" s="1"/>
  <c r="K520" i="55" s="1"/>
  <c r="K521" i="55" s="1"/>
  <c r="K522" i="55" s="1"/>
  <c r="K523" i="55" s="1"/>
  <c r="K524" i="55" s="1"/>
  <c r="K525" i="55" s="1"/>
  <c r="K526" i="55" s="1"/>
  <c r="K527" i="55" s="1"/>
  <c r="K528" i="55" s="1"/>
  <c r="K529" i="55" s="1"/>
  <c r="K530" i="55" s="1"/>
  <c r="K531" i="55" s="1"/>
  <c r="K532" i="55" s="1"/>
  <c r="K533" i="55" s="1"/>
  <c r="K534" i="55" s="1"/>
  <c r="K535" i="55" s="1"/>
  <c r="K536" i="55" s="1"/>
  <c r="K537" i="55" s="1"/>
  <c r="K538" i="55" s="1"/>
  <c r="K539" i="55" s="1"/>
  <c r="K540" i="55" s="1"/>
  <c r="K541" i="55" s="1"/>
  <c r="K542" i="55" s="1"/>
  <c r="K543" i="55" s="1"/>
  <c r="K544" i="55" s="1"/>
  <c r="K545" i="55" s="1"/>
  <c r="K546" i="55" s="1"/>
  <c r="K547" i="55" s="1"/>
  <c r="K548" i="55" s="1"/>
  <c r="K549" i="55" s="1"/>
  <c r="K550" i="55" s="1"/>
  <c r="K551" i="55" s="1"/>
  <c r="K552" i="55" s="1"/>
  <c r="K553" i="55" s="1"/>
  <c r="K554" i="55" s="1"/>
  <c r="K555" i="55" s="1"/>
  <c r="K556" i="55" s="1"/>
  <c r="K557" i="55" s="1"/>
  <c r="K558" i="55" s="1"/>
  <c r="K559" i="55" s="1"/>
  <c r="K560" i="55" s="1"/>
  <c r="K561" i="55" s="1"/>
  <c r="K562" i="55" s="1"/>
  <c r="K563" i="55" s="1"/>
  <c r="K564" i="55" s="1"/>
  <c r="K565" i="55" s="1"/>
  <c r="K566" i="55" s="1"/>
  <c r="K567" i="55" s="1"/>
  <c r="K568" i="55" s="1"/>
  <c r="K569" i="55" s="1"/>
  <c r="K570" i="55" s="1"/>
  <c r="K571" i="55" s="1"/>
  <c r="K572" i="55" s="1"/>
  <c r="K573" i="55" s="1"/>
  <c r="K574" i="55" s="1"/>
  <c r="K575" i="55" s="1"/>
  <c r="K576" i="55" s="1"/>
  <c r="K577" i="55" s="1"/>
  <c r="K578" i="55" s="1"/>
  <c r="K579" i="55" s="1"/>
  <c r="K580" i="55" s="1"/>
  <c r="K581" i="55" s="1"/>
  <c r="K582" i="55" s="1"/>
  <c r="K583" i="55" s="1"/>
  <c r="K584" i="55" s="1"/>
  <c r="K585" i="55" s="1"/>
  <c r="K586" i="55" s="1"/>
  <c r="K587" i="55" s="1"/>
  <c r="K588" i="55" s="1"/>
  <c r="K589" i="55" s="1"/>
  <c r="K590" i="55" s="1"/>
  <c r="K591" i="55" s="1"/>
  <c r="K592" i="55" s="1"/>
  <c r="K593" i="55" s="1"/>
  <c r="K594" i="55" s="1"/>
  <c r="K595" i="55" s="1"/>
  <c r="K596" i="55" s="1"/>
  <c r="K597" i="55" s="1"/>
  <c r="K598" i="55" s="1"/>
  <c r="K599" i="55" s="1"/>
  <c r="K600" i="55" s="1"/>
  <c r="K601" i="55" s="1"/>
  <c r="K602" i="55" s="1"/>
  <c r="K603" i="55" s="1"/>
  <c r="K604" i="55" s="1"/>
  <c r="K605" i="55" s="1"/>
  <c r="K606" i="55" s="1"/>
  <c r="K607" i="55" s="1"/>
  <c r="K608" i="55" s="1"/>
  <c r="K609" i="55" s="1"/>
  <c r="K610" i="55" s="1"/>
  <c r="K611" i="55" s="1"/>
  <c r="K612" i="55" s="1"/>
  <c r="K613" i="55" s="1"/>
  <c r="K614" i="55" s="1"/>
  <c r="K615" i="55" s="1"/>
  <c r="K616" i="55" s="1"/>
  <c r="K617" i="55" s="1"/>
  <c r="K618" i="55" s="1"/>
  <c r="K619" i="55" s="1"/>
  <c r="K620" i="55" s="1"/>
  <c r="K621" i="55" s="1"/>
  <c r="K622" i="55" s="1"/>
  <c r="K623" i="55" s="1"/>
  <c r="K624" i="55" s="1"/>
  <c r="K625" i="55" s="1"/>
  <c r="K626" i="55" s="1"/>
  <c r="K627" i="55" s="1"/>
  <c r="K628" i="55" s="1"/>
  <c r="K629" i="55" s="1"/>
  <c r="K630" i="55" s="1"/>
  <c r="K631" i="55" s="1"/>
  <c r="K632" i="55" s="1"/>
  <c r="K633" i="55" s="1"/>
  <c r="K634" i="55" s="1"/>
  <c r="K635" i="55" s="1"/>
  <c r="K636" i="55" s="1"/>
  <c r="K637" i="55" s="1"/>
  <c r="K638" i="55" s="1"/>
  <c r="K639" i="55" s="1"/>
  <c r="K640" i="55" s="1"/>
  <c r="K641" i="55" s="1"/>
  <c r="K642" i="55" s="1"/>
  <c r="K643" i="55" s="1"/>
  <c r="K644" i="55" s="1"/>
  <c r="K645" i="55" s="1"/>
  <c r="K646" i="55" s="1"/>
  <c r="K647" i="55" s="1"/>
  <c r="K648" i="55" s="1"/>
  <c r="K649" i="55" s="1"/>
  <c r="K650" i="55" s="1"/>
  <c r="K651" i="55" s="1"/>
  <c r="K652" i="55" s="1"/>
  <c r="K653" i="55" s="1"/>
  <c r="K654" i="55" s="1"/>
  <c r="K655" i="55" s="1"/>
  <c r="K656" i="55" s="1"/>
  <c r="K657" i="55" s="1"/>
  <c r="K658" i="55" s="1"/>
  <c r="K659" i="55" s="1"/>
  <c r="K660" i="55" s="1"/>
  <c r="K661" i="55" s="1"/>
  <c r="K662" i="55" s="1"/>
  <c r="K663" i="55" s="1"/>
  <c r="K664" i="55" s="1"/>
  <c r="K665" i="55" s="1"/>
  <c r="K666" i="55" s="1"/>
  <c r="K667" i="55" s="1"/>
  <c r="K668" i="55" s="1"/>
  <c r="K669" i="55" s="1"/>
  <c r="K670" i="55" s="1"/>
  <c r="K671" i="55" s="1"/>
  <c r="K672" i="55" s="1"/>
  <c r="K673" i="55" s="1"/>
  <c r="K674" i="55" s="1"/>
  <c r="K675" i="55" s="1"/>
  <c r="K676" i="55" s="1"/>
  <c r="K677" i="55" s="1"/>
  <c r="K678" i="55" s="1"/>
  <c r="K679" i="55" s="1"/>
  <c r="K680" i="55" s="1"/>
  <c r="K681" i="55" s="1"/>
  <c r="K682" i="55" s="1"/>
  <c r="K683" i="55" s="1"/>
  <c r="K684" i="55" s="1"/>
  <c r="K685" i="55" s="1"/>
  <c r="K686" i="55" s="1"/>
  <c r="K687" i="55" s="1"/>
  <c r="K688" i="55" s="1"/>
  <c r="K689" i="55" s="1"/>
  <c r="K690" i="55" s="1"/>
  <c r="K691" i="55" s="1"/>
  <c r="K692" i="55" s="1"/>
  <c r="K693" i="55" s="1"/>
  <c r="K694" i="55" s="1"/>
  <c r="K695" i="55" s="1"/>
  <c r="K696" i="55" s="1"/>
  <c r="K697" i="55" s="1"/>
  <c r="K698" i="55" s="1"/>
  <c r="K699" i="55" s="1"/>
  <c r="K700" i="55" s="1"/>
  <c r="K701" i="55" s="1"/>
  <c r="K702" i="55" s="1"/>
  <c r="K703" i="55" s="1"/>
  <c r="K704" i="55" s="1"/>
  <c r="K705" i="55" s="1"/>
  <c r="K706" i="55" s="1"/>
  <c r="K707" i="55" s="1"/>
  <c r="K708" i="55" s="1"/>
  <c r="K709" i="55" s="1"/>
  <c r="K710" i="55" s="1"/>
  <c r="K711" i="55" s="1"/>
  <c r="K712" i="55" s="1"/>
  <c r="K713" i="55" s="1"/>
  <c r="K714" i="55" s="1"/>
  <c r="K715" i="55" s="1"/>
  <c r="K716" i="55" s="1"/>
  <c r="K717" i="55" s="1"/>
  <c r="K718" i="55" s="1"/>
  <c r="K719" i="55" s="1"/>
  <c r="K720" i="55" s="1"/>
  <c r="K721" i="55" s="1"/>
  <c r="K722" i="55" s="1"/>
  <c r="K723" i="55" s="1"/>
  <c r="K724" i="55" s="1"/>
  <c r="K725" i="55" s="1"/>
  <c r="K726" i="55" s="1"/>
  <c r="K727" i="55" s="1"/>
  <c r="K728" i="55" s="1"/>
  <c r="K729" i="55" s="1"/>
  <c r="K730" i="55" s="1"/>
  <c r="K731" i="55" s="1"/>
  <c r="K732" i="55" s="1"/>
  <c r="K733" i="55" s="1"/>
  <c r="K734" i="55" s="1"/>
  <c r="K735" i="55" s="1"/>
  <c r="K736" i="55" s="1"/>
  <c r="K737" i="55" s="1"/>
  <c r="K738" i="55" s="1"/>
  <c r="K739" i="55" s="1"/>
  <c r="K740" i="55" s="1"/>
  <c r="K741" i="55" s="1"/>
  <c r="K742" i="55" s="1"/>
  <c r="K743" i="55" s="1"/>
  <c r="K744" i="55" s="1"/>
  <c r="K745" i="55" s="1"/>
  <c r="K746" i="55" s="1"/>
  <c r="K747" i="55" s="1"/>
  <c r="K748" i="55" s="1"/>
  <c r="K749" i="55" s="1"/>
  <c r="K750" i="55" s="1"/>
  <c r="K751" i="55" s="1"/>
  <c r="K752" i="55" s="1"/>
  <c r="K753" i="55" s="1"/>
  <c r="K754" i="55" s="1"/>
  <c r="K755" i="55" s="1"/>
  <c r="K756" i="55" s="1"/>
  <c r="K757" i="55" s="1"/>
  <c r="K758" i="55" s="1"/>
  <c r="K759" i="55" s="1"/>
  <c r="K760" i="55" s="1"/>
  <c r="K761" i="55" s="1"/>
  <c r="K762" i="55" s="1"/>
  <c r="K763" i="55" s="1"/>
  <c r="K764" i="55" s="1"/>
  <c r="K765" i="55" s="1"/>
  <c r="K766" i="55" s="1"/>
  <c r="K767" i="55" s="1"/>
  <c r="K768" i="55" s="1"/>
  <c r="K769" i="55" s="1"/>
  <c r="K770" i="55" s="1"/>
  <c r="K771" i="55" s="1"/>
  <c r="K772" i="55" s="1"/>
  <c r="K773" i="55" s="1"/>
  <c r="K774" i="55" s="1"/>
  <c r="K775" i="55" s="1"/>
  <c r="K776" i="55" s="1"/>
  <c r="K777" i="55" s="1"/>
  <c r="K778" i="55" s="1"/>
  <c r="K779" i="55" s="1"/>
  <c r="K780" i="55" s="1"/>
  <c r="K781" i="55" s="1"/>
  <c r="K782" i="55" s="1"/>
  <c r="K783" i="55" s="1"/>
  <c r="K784" i="55" s="1"/>
  <c r="K785" i="55" s="1"/>
  <c r="K786" i="55" s="1"/>
  <c r="K787" i="55" s="1"/>
  <c r="K788" i="55" s="1"/>
  <c r="K789" i="55" s="1"/>
  <c r="K790" i="55" s="1"/>
  <c r="K791" i="55" s="1"/>
  <c r="K792" i="55" s="1"/>
  <c r="K793" i="55" s="1"/>
  <c r="K794" i="55" s="1"/>
  <c r="K795" i="55" s="1"/>
  <c r="K796" i="55" s="1"/>
  <c r="K797" i="55" s="1"/>
  <c r="K798" i="55" s="1"/>
  <c r="K799" i="55" s="1"/>
  <c r="K800" i="55" s="1"/>
  <c r="K801" i="55" s="1"/>
  <c r="K802" i="55" s="1"/>
  <c r="K803" i="55" s="1"/>
  <c r="K804" i="55" s="1"/>
  <c r="K805" i="55" s="1"/>
  <c r="K806" i="55" s="1"/>
  <c r="K807" i="55" s="1"/>
  <c r="K808" i="55" s="1"/>
  <c r="K809" i="55" s="1"/>
  <c r="K810" i="55" s="1"/>
  <c r="K811" i="55" s="1"/>
  <c r="K812" i="55" s="1"/>
  <c r="K813" i="55" s="1"/>
  <c r="K814" i="55" s="1"/>
  <c r="K815" i="55" s="1"/>
  <c r="K816" i="55" s="1"/>
  <c r="K817" i="55" s="1"/>
  <c r="K818" i="55" s="1"/>
  <c r="K819" i="55" s="1"/>
  <c r="K820" i="55" s="1"/>
  <c r="K821" i="55" s="1"/>
  <c r="K822" i="55" s="1"/>
  <c r="K823" i="55" s="1"/>
  <c r="K824" i="55" s="1"/>
  <c r="K825" i="55" s="1"/>
  <c r="K826" i="55" s="1"/>
  <c r="K827" i="55" s="1"/>
  <c r="K828" i="55" s="1"/>
  <c r="K829" i="55" s="1"/>
  <c r="K830" i="55" s="1"/>
  <c r="K831" i="55" s="1"/>
  <c r="K832" i="55" s="1"/>
  <c r="K833" i="55" s="1"/>
  <c r="K834" i="55" s="1"/>
  <c r="K835" i="55" s="1"/>
  <c r="K836" i="55" s="1"/>
  <c r="K837" i="55" s="1"/>
  <c r="K838" i="55" s="1"/>
  <c r="K839" i="55" s="1"/>
  <c r="K840" i="55" s="1"/>
  <c r="K841" i="55" s="1"/>
  <c r="K842" i="55" s="1"/>
  <c r="K843" i="55" s="1"/>
  <c r="K844" i="55" s="1"/>
  <c r="K845" i="55" s="1"/>
  <c r="K846" i="55" s="1"/>
  <c r="K847" i="55" s="1"/>
  <c r="K848" i="55" s="1"/>
  <c r="K849" i="55" s="1"/>
  <c r="K850" i="55" s="1"/>
  <c r="K851" i="55" s="1"/>
  <c r="K852" i="55" s="1"/>
  <c r="K853" i="55" s="1"/>
  <c r="K854" i="55" s="1"/>
  <c r="K855" i="55" s="1"/>
  <c r="K856" i="55" s="1"/>
  <c r="K857" i="55" s="1"/>
  <c r="K858" i="55" s="1"/>
  <c r="K859" i="55" s="1"/>
  <c r="K860" i="55" s="1"/>
  <c r="K861" i="55" s="1"/>
  <c r="K862" i="55" s="1"/>
  <c r="K863" i="55" s="1"/>
  <c r="K864" i="55" s="1"/>
  <c r="K865" i="55" s="1"/>
  <c r="K866" i="55" s="1"/>
  <c r="K867" i="55" s="1"/>
  <c r="K868" i="55" s="1"/>
  <c r="K869" i="55" s="1"/>
  <c r="K870" i="55" s="1"/>
  <c r="K871" i="55" s="1"/>
  <c r="K872" i="55" s="1"/>
  <c r="K873" i="55" s="1"/>
  <c r="K874" i="55" s="1"/>
  <c r="K875" i="55" s="1"/>
  <c r="K876" i="55" s="1"/>
  <c r="K877" i="55" s="1"/>
  <c r="K878" i="55" s="1"/>
  <c r="K879" i="55" s="1"/>
  <c r="K880" i="55" s="1"/>
  <c r="K881" i="55" s="1"/>
  <c r="K882" i="55" s="1"/>
  <c r="K883" i="55" s="1"/>
  <c r="K884" i="55" s="1"/>
  <c r="K885" i="55" s="1"/>
  <c r="K886" i="55" s="1"/>
  <c r="K887" i="55" s="1"/>
  <c r="K888" i="55" s="1"/>
  <c r="K889" i="55" s="1"/>
  <c r="K890" i="55" s="1"/>
  <c r="K891" i="55" s="1"/>
  <c r="K892" i="55" s="1"/>
  <c r="K893" i="55" s="1"/>
  <c r="K894" i="55" s="1"/>
  <c r="K895" i="55" s="1"/>
  <c r="K896" i="55" s="1"/>
  <c r="K897" i="55" s="1"/>
  <c r="K898" i="55" s="1"/>
  <c r="K899" i="55" s="1"/>
  <c r="K900" i="55" s="1"/>
  <c r="K901" i="55" s="1"/>
  <c r="K902" i="55" s="1"/>
  <c r="K903" i="55" s="1"/>
  <c r="K904" i="55" s="1"/>
  <c r="K905" i="55" s="1"/>
  <c r="K906" i="55" s="1"/>
  <c r="K907" i="55" s="1"/>
  <c r="K908" i="55" s="1"/>
  <c r="K909" i="55" s="1"/>
  <c r="K910" i="55" s="1"/>
  <c r="K911" i="55" s="1"/>
  <c r="K912" i="55" s="1"/>
  <c r="K913" i="55" s="1"/>
  <c r="K914" i="55" s="1"/>
  <c r="K915" i="55" s="1"/>
  <c r="K916" i="55" s="1"/>
  <c r="K917" i="55" s="1"/>
  <c r="K918" i="55" s="1"/>
  <c r="K919" i="55" s="1"/>
  <c r="K920" i="55" s="1"/>
  <c r="K921" i="55" s="1"/>
  <c r="K922" i="55" s="1"/>
  <c r="K923" i="55" s="1"/>
  <c r="K924" i="55" s="1"/>
  <c r="K925" i="55" s="1"/>
  <c r="K926" i="55" s="1"/>
  <c r="K927" i="55" s="1"/>
  <c r="K928" i="55" s="1"/>
  <c r="K929" i="55" s="1"/>
  <c r="K930" i="55" s="1"/>
  <c r="K931" i="55" s="1"/>
  <c r="K932" i="55" s="1"/>
  <c r="K933" i="55" s="1"/>
  <c r="K934" i="55" s="1"/>
  <c r="K935" i="55" s="1"/>
  <c r="K936" i="55" s="1"/>
  <c r="K937" i="55" s="1"/>
  <c r="K938" i="55" s="1"/>
  <c r="K939" i="55" s="1"/>
  <c r="K940" i="55" s="1"/>
  <c r="K941" i="55" s="1"/>
  <c r="K942" i="55" s="1"/>
  <c r="K943" i="55" s="1"/>
  <c r="K944" i="55" s="1"/>
  <c r="K945" i="55" s="1"/>
  <c r="K946" i="55" s="1"/>
  <c r="K947" i="55" s="1"/>
  <c r="K948" i="55" s="1"/>
  <c r="K949" i="55" s="1"/>
  <c r="K950" i="55" s="1"/>
  <c r="K951" i="55" s="1"/>
  <c r="K952" i="55" s="1"/>
  <c r="K953" i="55" s="1"/>
  <c r="K954" i="55" s="1"/>
  <c r="K955" i="55" s="1"/>
  <c r="K956" i="55" s="1"/>
  <c r="K957" i="55" s="1"/>
  <c r="K958" i="55" s="1"/>
  <c r="K959" i="55" s="1"/>
  <c r="K960" i="55" s="1"/>
  <c r="K961" i="55" s="1"/>
  <c r="K962" i="55" s="1"/>
  <c r="K963" i="55" s="1"/>
  <c r="K964" i="55" s="1"/>
  <c r="K965" i="55" s="1"/>
  <c r="K966" i="55" s="1"/>
  <c r="K967" i="55" s="1"/>
  <c r="K968" i="55" s="1"/>
  <c r="K969" i="55" s="1"/>
  <c r="K970" i="55" s="1"/>
  <c r="K971" i="55" s="1"/>
  <c r="K972" i="55" s="1"/>
  <c r="K973" i="55" s="1"/>
  <c r="K974" i="55" s="1"/>
  <c r="K975" i="55" s="1"/>
  <c r="K976" i="55" s="1"/>
  <c r="K977" i="55" s="1"/>
  <c r="K978" i="55" s="1"/>
  <c r="K979" i="55" s="1"/>
  <c r="K980" i="55" s="1"/>
  <c r="K981" i="55" s="1"/>
  <c r="K982" i="55" s="1"/>
  <c r="K983" i="55" s="1"/>
  <c r="K984" i="55" s="1"/>
  <c r="K985" i="55" s="1"/>
  <c r="K986" i="55" s="1"/>
  <c r="K987" i="55" s="1"/>
  <c r="K988" i="55" s="1"/>
  <c r="K989" i="55" s="1"/>
  <c r="K990" i="55" s="1"/>
  <c r="K991" i="55" s="1"/>
  <c r="K992" i="55" s="1"/>
  <c r="K993" i="55" s="1"/>
  <c r="K994" i="55" s="1"/>
  <c r="K995" i="55" s="1"/>
  <c r="K996" i="55" s="1"/>
  <c r="K997" i="55" s="1"/>
  <c r="K998" i="55" s="1"/>
  <c r="K999" i="55" s="1"/>
  <c r="K1000" i="55" s="1"/>
  <c r="K1001" i="55" s="1"/>
  <c r="K1002" i="55" s="1"/>
  <c r="K1003" i="55" s="1"/>
  <c r="K1004" i="55" s="1"/>
  <c r="K1005" i="55" s="1"/>
  <c r="K1006" i="55" s="1"/>
  <c r="K1007" i="55" s="1"/>
  <c r="K1008" i="55" s="1"/>
  <c r="K1009" i="55" s="1"/>
  <c r="K1010" i="55" s="1"/>
  <c r="K1011" i="55" s="1"/>
  <c r="K1012" i="55" s="1"/>
  <c r="K1013" i="55" s="1"/>
  <c r="K1014" i="55" s="1"/>
  <c r="K1015" i="55" s="1"/>
  <c r="K1016" i="55" s="1"/>
  <c r="K1017" i="55" s="1"/>
  <c r="K1018" i="55" s="1"/>
  <c r="K1019" i="55" s="1"/>
  <c r="K1020" i="55" s="1"/>
  <c r="K1021" i="55" s="1"/>
  <c r="K1022" i="55" s="1"/>
  <c r="K1023" i="55" s="1"/>
  <c r="K1024" i="55" s="1"/>
  <c r="K1025" i="55" s="1"/>
  <c r="K1026" i="55" s="1"/>
  <c r="K1027" i="55" s="1"/>
  <c r="K1028" i="55" s="1"/>
  <c r="K1029" i="55" s="1"/>
  <c r="K1030" i="55" s="1"/>
  <c r="K1031" i="55" s="1"/>
  <c r="K1032" i="55" s="1"/>
  <c r="K1033" i="55" s="1"/>
  <c r="K1034" i="55" s="1"/>
  <c r="K1035" i="55" s="1"/>
  <c r="K1036" i="55" s="1"/>
  <c r="K1037" i="55" s="1"/>
  <c r="K1038" i="55" s="1"/>
  <c r="K1039" i="55" s="1"/>
  <c r="K1040" i="55" s="1"/>
  <c r="K1041" i="55" s="1"/>
  <c r="K1042" i="55" s="1"/>
  <c r="K1043" i="55" s="1"/>
  <c r="K1044" i="55" s="1"/>
  <c r="K1045" i="55" s="1"/>
  <c r="K1046" i="55" s="1"/>
  <c r="K1047" i="55" s="1"/>
  <c r="K1048" i="55" s="1"/>
  <c r="K1049" i="55" s="1"/>
  <c r="K1050" i="55" s="1"/>
  <c r="K1051" i="55" s="1"/>
  <c r="K1052" i="55" s="1"/>
  <c r="K1053" i="55" s="1"/>
  <c r="K1054" i="55" s="1"/>
  <c r="K1055" i="55" s="1"/>
  <c r="K1056" i="55" s="1"/>
  <c r="K1057" i="55" s="1"/>
  <c r="K1058" i="55" s="1"/>
  <c r="K1059" i="55" s="1"/>
  <c r="K1060" i="55" s="1"/>
  <c r="K1061" i="55" s="1"/>
  <c r="K1062" i="55" s="1"/>
  <c r="K1063" i="55" s="1"/>
  <c r="K1064" i="55" s="1"/>
  <c r="K1065" i="55" s="1"/>
  <c r="K1066" i="55" s="1"/>
  <c r="K1067" i="55" s="1"/>
  <c r="K1068" i="55" s="1"/>
  <c r="K1069" i="55" s="1"/>
  <c r="K1070" i="55" s="1"/>
  <c r="K1071" i="55" s="1"/>
  <c r="K1072" i="55" s="1"/>
  <c r="K1073" i="55" s="1"/>
  <c r="K1074" i="55" s="1"/>
  <c r="K1075" i="55" s="1"/>
  <c r="K1076" i="55" s="1"/>
  <c r="K1077" i="55" s="1"/>
  <c r="K1078" i="55" s="1"/>
  <c r="K1079" i="55" s="1"/>
  <c r="K1080" i="55" s="1"/>
  <c r="K1081" i="55" s="1"/>
  <c r="K1082" i="55" s="1"/>
  <c r="K1083" i="55" s="1"/>
  <c r="K1084" i="55" s="1"/>
  <c r="K1085" i="55" s="1"/>
  <c r="K1086" i="55" s="1"/>
  <c r="K1087" i="55" s="1"/>
  <c r="K1088" i="55" s="1"/>
  <c r="K1089" i="55" s="1"/>
  <c r="K1090" i="55" s="1"/>
  <c r="K1091" i="55" s="1"/>
  <c r="K1092" i="55" s="1"/>
  <c r="K1093" i="55" s="1"/>
  <c r="K1094" i="55" s="1"/>
  <c r="K1095" i="55" s="1"/>
  <c r="K1096" i="55" s="1"/>
  <c r="K1097" i="55" s="1"/>
  <c r="K1098" i="55" s="1"/>
  <c r="K1099" i="55" s="1"/>
  <c r="K1100" i="55" s="1"/>
  <c r="K1101" i="55" s="1"/>
  <c r="K1102" i="55" s="1"/>
  <c r="K1103" i="55" s="1"/>
  <c r="K1104" i="55" s="1"/>
  <c r="K1105" i="55" s="1"/>
  <c r="K1106" i="55" s="1"/>
  <c r="K1107" i="55" s="1"/>
  <c r="K1108" i="55" s="1"/>
  <c r="K1109" i="55" s="1"/>
  <c r="K1110" i="55" s="1"/>
  <c r="K1111" i="55" s="1"/>
  <c r="K1112" i="55" s="1"/>
  <c r="K1113" i="55" s="1"/>
  <c r="K1114" i="55" s="1"/>
  <c r="K1115" i="55" s="1"/>
  <c r="K1116" i="55" s="1"/>
  <c r="K1117" i="55" s="1"/>
  <c r="K1118" i="55" s="1"/>
  <c r="K1119" i="55" s="1"/>
  <c r="K1120" i="55" s="1"/>
  <c r="K1121" i="55" s="1"/>
  <c r="K1122" i="55" s="1"/>
  <c r="K1123" i="55" s="1"/>
  <c r="K1124" i="55" s="1"/>
  <c r="K1125" i="55" s="1"/>
  <c r="K1126" i="55" s="1"/>
  <c r="K1127" i="55" s="1"/>
  <c r="K1128" i="55" s="1"/>
  <c r="K1129" i="55" s="1"/>
  <c r="K1130" i="55" s="1"/>
  <c r="K1131" i="55" s="1"/>
  <c r="K1132" i="55" s="1"/>
  <c r="K1133" i="55" s="1"/>
  <c r="K1134" i="55" s="1"/>
  <c r="K1135" i="55" s="1"/>
  <c r="K1136" i="55" s="1"/>
  <c r="K1137" i="55" s="1"/>
  <c r="K1138" i="55" s="1"/>
  <c r="K1139" i="55" s="1"/>
  <c r="K1140" i="55" s="1"/>
  <c r="K1141" i="55" s="1"/>
  <c r="K1142" i="55" s="1"/>
  <c r="K1143" i="55" s="1"/>
  <c r="K1144" i="55" s="1"/>
  <c r="K1145" i="55" s="1"/>
  <c r="K1146" i="55" s="1"/>
  <c r="K1147" i="55" s="1"/>
  <c r="K1148" i="55" s="1"/>
  <c r="K1149" i="55" s="1"/>
  <c r="K1150" i="55" s="1"/>
  <c r="K1151" i="55" s="1"/>
  <c r="K1152" i="55" s="1"/>
  <c r="K1153" i="55" s="1"/>
  <c r="K1154" i="55" s="1"/>
  <c r="K1155" i="55" s="1"/>
  <c r="K1156" i="55" s="1"/>
  <c r="K1157" i="55" s="1"/>
  <c r="K1158" i="55" s="1"/>
  <c r="K1159" i="55" s="1"/>
  <c r="K1160" i="55" s="1"/>
  <c r="K1161" i="55" s="1"/>
  <c r="K1162" i="55" s="1"/>
  <c r="K1163" i="55" s="1"/>
  <c r="K1164" i="55" s="1"/>
  <c r="K1165" i="55" s="1"/>
  <c r="K1166" i="55" s="1"/>
  <c r="K1167" i="55" s="1"/>
  <c r="K1168" i="55" s="1"/>
  <c r="K1169" i="55" s="1"/>
  <c r="K1170" i="55" s="1"/>
  <c r="K1171" i="55" s="1"/>
  <c r="K1172" i="55" s="1"/>
  <c r="K1173" i="55" s="1"/>
  <c r="K1174" i="55" s="1"/>
  <c r="K1175" i="55" s="1"/>
  <c r="K1176" i="55" s="1"/>
  <c r="K1177" i="55" s="1"/>
  <c r="K1178" i="55" s="1"/>
  <c r="K1179" i="55" s="1"/>
  <c r="K1180" i="55" s="1"/>
  <c r="K1181" i="55" s="1"/>
  <c r="K1182" i="55" s="1"/>
  <c r="K1183" i="55" s="1"/>
  <c r="K1184" i="55" s="1"/>
  <c r="K1185" i="55" s="1"/>
  <c r="K1186" i="55" s="1"/>
  <c r="K1187" i="55" s="1"/>
  <c r="K1188" i="55" s="1"/>
  <c r="K1189" i="55" s="1"/>
  <c r="K1190" i="55" s="1"/>
  <c r="K1191" i="55" s="1"/>
  <c r="K1192" i="55" s="1"/>
  <c r="K1193" i="55" s="1"/>
  <c r="K1194" i="55" s="1"/>
  <c r="K1195" i="55" s="1"/>
  <c r="K1196" i="55" s="1"/>
  <c r="K1197" i="55" s="1"/>
  <c r="K1198" i="55" s="1"/>
  <c r="K1199" i="55" s="1"/>
  <c r="K1200" i="55" s="1"/>
  <c r="K1201" i="55" s="1"/>
  <c r="K1202" i="55" s="1"/>
  <c r="K1203" i="55" s="1"/>
  <c r="K1204" i="55" s="1"/>
  <c r="K1205" i="55" s="1"/>
  <c r="K1206" i="55" s="1"/>
  <c r="K1207" i="55" s="1"/>
  <c r="K1208" i="55" s="1"/>
  <c r="K1209" i="55" s="1"/>
  <c r="K1210" i="55" s="1"/>
  <c r="K1211" i="55" s="1"/>
  <c r="K1212" i="55" s="1"/>
  <c r="K1213" i="55" s="1"/>
  <c r="K1214" i="55" s="1"/>
  <c r="K1215" i="55" s="1"/>
  <c r="K1216" i="55" s="1"/>
  <c r="K1217" i="55" s="1"/>
  <c r="K1218" i="55" s="1"/>
  <c r="K1219" i="55" s="1"/>
  <c r="K1220" i="55" s="1"/>
  <c r="K1221" i="55" s="1"/>
  <c r="K1222" i="55" s="1"/>
  <c r="K1223" i="55" s="1"/>
  <c r="K1224" i="55" s="1"/>
  <c r="K1225" i="55" s="1"/>
  <c r="K1226" i="55" s="1"/>
  <c r="K1227" i="55" s="1"/>
  <c r="K1228" i="55" s="1"/>
  <c r="K1229" i="55" s="1"/>
  <c r="K1230" i="55" s="1"/>
  <c r="K1231" i="55" s="1"/>
  <c r="K1232" i="55" s="1"/>
  <c r="K1233" i="55" s="1"/>
  <c r="K1234" i="55" s="1"/>
  <c r="K1235" i="55" s="1"/>
  <c r="K1236" i="55" s="1"/>
  <c r="K1237" i="55" s="1"/>
  <c r="K1238" i="55" s="1"/>
  <c r="K1239" i="55" s="1"/>
  <c r="K1240" i="55" s="1"/>
  <c r="K1241" i="55" s="1"/>
  <c r="K1242" i="55" s="1"/>
  <c r="K1243" i="55" s="1"/>
  <c r="K1244" i="55" s="1"/>
  <c r="K1245" i="55" s="1"/>
  <c r="K1246" i="55" s="1"/>
  <c r="K1247" i="55" s="1"/>
  <c r="K1248" i="55" s="1"/>
  <c r="K1249" i="55" s="1"/>
  <c r="K1250" i="55" s="1"/>
  <c r="K1251" i="55" s="1"/>
  <c r="K1252" i="55" s="1"/>
  <c r="K1253" i="55" s="1"/>
  <c r="K1254" i="55" s="1"/>
  <c r="K1255" i="55" s="1"/>
  <c r="K1256" i="55" s="1"/>
  <c r="K1257" i="55" s="1"/>
  <c r="K1258" i="55" s="1"/>
  <c r="K1259" i="55" s="1"/>
  <c r="K1260" i="55" s="1"/>
  <c r="K1261" i="55" s="1"/>
  <c r="K1262" i="55" s="1"/>
  <c r="K1263" i="55" s="1"/>
  <c r="K1264" i="55" s="1"/>
  <c r="K1265" i="55" s="1"/>
  <c r="K1266" i="55" s="1"/>
  <c r="K1267" i="55" s="1"/>
  <c r="K1268" i="55" s="1"/>
  <c r="K1269" i="55" s="1"/>
  <c r="K1270" i="55" s="1"/>
  <c r="K1271" i="55" s="1"/>
  <c r="K1272" i="55" s="1"/>
  <c r="K1273" i="55" s="1"/>
  <c r="K1274" i="55" s="1"/>
  <c r="K1275" i="55" s="1"/>
  <c r="K1276" i="55" s="1"/>
  <c r="K1277" i="55" s="1"/>
  <c r="K1278" i="55" s="1"/>
  <c r="K1279" i="55" s="1"/>
  <c r="K1280" i="55" s="1"/>
  <c r="K1281" i="55" s="1"/>
  <c r="K1282" i="55" s="1"/>
  <c r="K1283" i="55" s="1"/>
  <c r="K1284" i="55" s="1"/>
  <c r="K1285" i="55" s="1"/>
  <c r="K1286" i="55" s="1"/>
  <c r="K1287" i="55" s="1"/>
  <c r="K1288" i="55" s="1"/>
  <c r="K1289" i="55" s="1"/>
  <c r="K1290" i="55" s="1"/>
  <c r="K1291" i="55" s="1"/>
  <c r="K1292" i="55" s="1"/>
  <c r="K1293" i="55" s="1"/>
  <c r="K1294" i="55" s="1"/>
  <c r="K1295" i="55" s="1"/>
  <c r="K1296" i="55" s="1"/>
  <c r="K1297" i="55" s="1"/>
  <c r="K1298" i="55" s="1"/>
  <c r="K1299" i="55" s="1"/>
  <c r="K1300" i="55" s="1"/>
  <c r="K1301" i="55" s="1"/>
  <c r="K1302" i="55" s="1"/>
  <c r="K1303" i="55" s="1"/>
  <c r="K1304" i="55" s="1"/>
  <c r="K1305" i="55" s="1"/>
  <c r="K1306" i="55" s="1"/>
  <c r="K1307" i="55" s="1"/>
  <c r="K1308" i="55" s="1"/>
  <c r="K1309" i="55" s="1"/>
  <c r="K1310" i="55" s="1"/>
  <c r="K1311" i="55" s="1"/>
  <c r="K1312" i="55" s="1"/>
  <c r="K1313" i="55" s="1"/>
  <c r="K1314" i="55" s="1"/>
  <c r="K1315" i="55" s="1"/>
  <c r="K1316" i="55" s="1"/>
  <c r="K1317" i="55" s="1"/>
  <c r="K1318" i="55" s="1"/>
  <c r="K1319" i="55" s="1"/>
  <c r="K1320" i="55" s="1"/>
  <c r="K1321" i="55" s="1"/>
  <c r="K1322" i="55" s="1"/>
  <c r="K1323" i="55" s="1"/>
  <c r="K1324" i="55" s="1"/>
  <c r="K1325" i="55" s="1"/>
  <c r="K1326" i="55" s="1"/>
  <c r="K1327" i="55" s="1"/>
  <c r="K1328" i="55" s="1"/>
  <c r="K1329" i="55" s="1"/>
  <c r="K1330" i="55" s="1"/>
  <c r="K1331" i="55" s="1"/>
  <c r="K1332" i="55" s="1"/>
  <c r="K1333" i="55" s="1"/>
  <c r="K1334" i="55" s="1"/>
  <c r="K1335" i="55" s="1"/>
  <c r="K1336" i="55" s="1"/>
  <c r="K1337" i="55" s="1"/>
  <c r="K1338" i="55" s="1"/>
  <c r="K1339" i="55" s="1"/>
  <c r="K1340" i="55" s="1"/>
  <c r="K1341" i="55" s="1"/>
  <c r="K1342" i="55" s="1"/>
  <c r="K1343" i="55" s="1"/>
  <c r="K1344" i="55" s="1"/>
  <c r="K1345" i="55" s="1"/>
  <c r="K1346" i="55" s="1"/>
  <c r="K1347" i="55" s="1"/>
  <c r="K1348" i="55" s="1"/>
  <c r="K1349" i="55" s="1"/>
  <c r="K1350" i="55" s="1"/>
  <c r="K1351" i="55" s="1"/>
  <c r="K1352" i="55" s="1"/>
  <c r="K1353" i="55" s="1"/>
  <c r="K1354" i="55" s="1"/>
  <c r="K1355" i="55" s="1"/>
  <c r="K1356" i="55" s="1"/>
  <c r="K1357" i="55" s="1"/>
  <c r="K1358" i="55" s="1"/>
  <c r="K1359" i="55" s="1"/>
  <c r="K1360" i="55" s="1"/>
  <c r="K1361" i="55" s="1"/>
  <c r="K1362" i="55" s="1"/>
  <c r="K1363" i="55" s="1"/>
  <c r="K1364" i="55" s="1"/>
  <c r="K1365" i="55" s="1"/>
  <c r="K1366" i="55" s="1"/>
  <c r="K1367" i="55" s="1"/>
  <c r="K1368" i="55" s="1"/>
  <c r="K1369" i="55" s="1"/>
  <c r="K1370" i="55" s="1"/>
  <c r="K1371" i="55" s="1"/>
  <c r="K1372" i="55" s="1"/>
  <c r="K1373" i="55" s="1"/>
  <c r="K1374" i="55" s="1"/>
  <c r="K1375" i="55" s="1"/>
  <c r="K1376" i="55" s="1"/>
  <c r="K1377" i="55" s="1"/>
  <c r="K1378" i="55" s="1"/>
  <c r="K1379" i="55" s="1"/>
  <c r="K1380" i="55" s="1"/>
  <c r="K1381" i="55" s="1"/>
  <c r="K1382" i="55" s="1"/>
  <c r="K1383" i="55" s="1"/>
  <c r="K1384" i="55" s="1"/>
  <c r="K1385" i="55" s="1"/>
  <c r="K1386" i="55" s="1"/>
  <c r="K1387" i="55" s="1"/>
  <c r="K1388" i="55" s="1"/>
  <c r="K1389" i="55" s="1"/>
  <c r="K1390" i="55" s="1"/>
  <c r="K1391" i="55" s="1"/>
  <c r="K1392" i="55" s="1"/>
  <c r="K1393" i="55" s="1"/>
  <c r="K1394" i="55" s="1"/>
  <c r="K1395" i="55" s="1"/>
  <c r="K1396" i="55" s="1"/>
  <c r="K1397" i="55" s="1"/>
  <c r="K1398" i="55" s="1"/>
  <c r="K1399" i="55" s="1"/>
  <c r="K1400" i="55" s="1"/>
  <c r="K1401" i="55" s="1"/>
  <c r="K1402" i="55" s="1"/>
  <c r="K1403" i="55" s="1"/>
  <c r="K1404" i="55" s="1"/>
  <c r="K1405" i="55" s="1"/>
  <c r="K1406" i="55" s="1"/>
  <c r="K1407" i="55" s="1"/>
  <c r="K1408" i="55" s="1"/>
  <c r="K1409" i="55" s="1"/>
  <c r="K1410" i="55" s="1"/>
  <c r="K1411" i="55" s="1"/>
  <c r="K1412" i="55" s="1"/>
  <c r="K1413" i="55" s="1"/>
  <c r="K1414" i="55" s="1"/>
  <c r="K1415" i="55" s="1"/>
  <c r="K1416" i="55" s="1"/>
  <c r="K1417" i="55" s="1"/>
  <c r="K1418" i="55" s="1"/>
  <c r="K1419" i="55" s="1"/>
  <c r="K1420" i="55" s="1"/>
  <c r="K1421" i="55" s="1"/>
  <c r="K1422" i="55" s="1"/>
  <c r="K1423" i="55" s="1"/>
  <c r="K1424" i="55" s="1"/>
  <c r="K1425" i="55" s="1"/>
  <c r="K1426" i="55" s="1"/>
  <c r="K1427" i="55" s="1"/>
  <c r="K1428" i="55" s="1"/>
  <c r="K1429" i="55" s="1"/>
  <c r="K1430" i="55" s="1"/>
  <c r="K1431" i="55" s="1"/>
  <c r="K1432" i="55" s="1"/>
  <c r="K1433" i="55" s="1"/>
  <c r="K1434" i="55" s="1"/>
  <c r="K1435" i="55" s="1"/>
  <c r="K1436" i="55" s="1"/>
  <c r="K1437" i="55" s="1"/>
  <c r="K1438" i="55" s="1"/>
  <c r="K1439" i="55" s="1"/>
  <c r="K1440" i="55" s="1"/>
  <c r="K1441" i="55" s="1"/>
  <c r="K1442" i="55" s="1"/>
  <c r="K1443" i="55" s="1"/>
  <c r="K1444" i="55" s="1"/>
  <c r="K1445" i="55" s="1"/>
  <c r="K1446" i="55" s="1"/>
  <c r="K1447" i="55" s="1"/>
  <c r="K1448" i="55" s="1"/>
  <c r="K1449" i="55" s="1"/>
  <c r="K1450" i="55" s="1"/>
  <c r="K1451" i="55" s="1"/>
  <c r="K1452" i="55" s="1"/>
  <c r="K1453" i="55" s="1"/>
  <c r="K1454" i="55" s="1"/>
  <c r="K1455" i="55" s="1"/>
  <c r="K1456" i="55" s="1"/>
  <c r="K1457" i="55" s="1"/>
  <c r="K1458" i="55" s="1"/>
  <c r="K1459" i="55" s="1"/>
  <c r="K1460" i="55" s="1"/>
  <c r="K1461" i="55" s="1"/>
  <c r="K1462" i="55" s="1"/>
  <c r="K1463" i="55" s="1"/>
  <c r="K1464" i="55" s="1"/>
  <c r="K1465" i="55" s="1"/>
  <c r="K1466" i="55" s="1"/>
  <c r="K1467" i="55" s="1"/>
  <c r="K1468" i="55" s="1"/>
  <c r="K1469" i="55" s="1"/>
  <c r="K1470" i="55" s="1"/>
  <c r="K1471" i="55" s="1"/>
  <c r="K1472" i="55" s="1"/>
  <c r="K1473" i="55" s="1"/>
  <c r="K1474" i="55" s="1"/>
  <c r="K1475" i="55" s="1"/>
  <c r="K1476" i="55" s="1"/>
  <c r="K1477" i="55" s="1"/>
  <c r="K1478" i="55" s="1"/>
  <c r="K1479" i="55" s="1"/>
  <c r="K1480" i="55" s="1"/>
  <c r="K1481" i="55" s="1"/>
  <c r="K1482" i="55" s="1"/>
  <c r="K1483" i="55" s="1"/>
  <c r="K1484" i="55" s="1"/>
  <c r="K1485" i="55" s="1"/>
  <c r="K1486" i="55" s="1"/>
  <c r="K1487" i="55" s="1"/>
  <c r="K1488" i="55" s="1"/>
  <c r="K1489" i="55" s="1"/>
  <c r="K1490" i="55" s="1"/>
  <c r="K1491" i="55" s="1"/>
  <c r="K1492" i="55" s="1"/>
  <c r="K1493" i="55" s="1"/>
  <c r="K1494" i="55" s="1"/>
  <c r="K1495" i="55" s="1"/>
  <c r="K1496" i="55" s="1"/>
  <c r="K1497" i="55" s="1"/>
  <c r="K1498" i="55" s="1"/>
  <c r="K1499" i="55" s="1"/>
  <c r="K1500" i="55" s="1"/>
  <c r="K1501" i="55" s="1"/>
  <c r="K1502" i="55" s="1"/>
  <c r="K1503" i="55" s="1"/>
  <c r="K1504" i="55" s="1"/>
  <c r="K1505" i="55" s="1"/>
  <c r="K1506" i="55" s="1"/>
  <c r="K1507" i="55" s="1"/>
  <c r="K1508" i="55" s="1"/>
  <c r="K1509" i="55" s="1"/>
  <c r="K1510" i="55" s="1"/>
  <c r="K1511" i="55" s="1"/>
  <c r="K1512" i="55" s="1"/>
  <c r="K1513" i="55" s="1"/>
  <c r="K1514" i="55" s="1"/>
  <c r="K1515" i="55" s="1"/>
  <c r="K1516" i="55" s="1"/>
  <c r="K1517" i="55" s="1"/>
  <c r="K1518" i="55" s="1"/>
  <c r="K1519" i="55" s="1"/>
  <c r="K1520" i="55" s="1"/>
  <c r="K1521" i="55" s="1"/>
  <c r="K1522" i="55" s="1"/>
  <c r="K1523" i="55" s="1"/>
  <c r="K1524" i="55" s="1"/>
  <c r="K1525" i="55" s="1"/>
  <c r="K1526" i="55" s="1"/>
  <c r="K1527" i="55" s="1"/>
  <c r="K1528" i="55" s="1"/>
  <c r="K1529" i="55" s="1"/>
  <c r="K1530" i="55" s="1"/>
  <c r="K1531" i="55" s="1"/>
  <c r="K1532" i="55" s="1"/>
  <c r="K1533" i="55" s="1"/>
  <c r="K1534" i="55" s="1"/>
  <c r="K1535" i="55" s="1"/>
  <c r="K1536" i="55" s="1"/>
  <c r="K1537" i="55" s="1"/>
  <c r="K1538" i="55" s="1"/>
  <c r="K1539" i="55" s="1"/>
  <c r="K1540" i="55" s="1"/>
  <c r="K1541" i="55" s="1"/>
  <c r="K1542" i="55" s="1"/>
  <c r="K1543" i="55" s="1"/>
  <c r="K1544" i="55" s="1"/>
  <c r="K1545" i="55" s="1"/>
  <c r="K1546" i="55" s="1"/>
  <c r="K1547" i="55" s="1"/>
  <c r="K1548" i="55" s="1"/>
  <c r="K1549" i="55" s="1"/>
  <c r="K1550" i="55" s="1"/>
  <c r="K1551" i="55" s="1"/>
  <c r="K1552" i="55" s="1"/>
  <c r="K1553" i="55" s="1"/>
  <c r="K1554" i="55" s="1"/>
  <c r="K1555" i="55" s="1"/>
  <c r="K1556" i="55" s="1"/>
  <c r="K1557" i="55" s="1"/>
  <c r="K1558" i="55" s="1"/>
  <c r="K1559" i="55" s="1"/>
  <c r="K1560" i="55" s="1"/>
  <c r="K1561" i="55" s="1"/>
  <c r="K1562" i="55" s="1"/>
  <c r="K1563" i="55" s="1"/>
  <c r="K1564" i="55" s="1"/>
  <c r="K1565" i="55" s="1"/>
  <c r="K1566" i="55" s="1"/>
  <c r="K1567" i="55" s="1"/>
  <c r="K1568" i="55" s="1"/>
  <c r="K1569" i="55" s="1"/>
  <c r="K1570" i="55" s="1"/>
  <c r="K1571" i="55" s="1"/>
  <c r="K1572" i="55" s="1"/>
  <c r="K1573" i="55" s="1"/>
  <c r="K1574" i="55" s="1"/>
  <c r="K1575" i="55" s="1"/>
  <c r="K1576" i="55" s="1"/>
  <c r="K1577" i="55" s="1"/>
  <c r="K1578" i="55" s="1"/>
  <c r="K1579" i="55" s="1"/>
  <c r="K1580" i="55" s="1"/>
  <c r="K1581" i="55" s="1"/>
  <c r="K1582" i="55" s="1"/>
  <c r="D6" i="55"/>
  <c r="D6" i="54"/>
  <c r="K12" i="54"/>
  <c r="K13" i="54" s="1"/>
  <c r="K14" i="54" s="1"/>
  <c r="K15" i="54" s="1"/>
  <c r="K16" i="54" s="1"/>
  <c r="K17" i="54" s="1"/>
  <c r="K18" i="54" s="1"/>
  <c r="K19" i="54" s="1"/>
  <c r="K20" i="54" s="1"/>
  <c r="K21" i="54" s="1"/>
  <c r="K22" i="54" s="1"/>
  <c r="K23" i="54" s="1"/>
  <c r="K24" i="54" s="1"/>
  <c r="K25" i="54" s="1"/>
  <c r="K26" i="54" s="1"/>
  <c r="K27" i="54" s="1"/>
  <c r="K28" i="54" s="1"/>
  <c r="K29" i="54" s="1"/>
  <c r="K30" i="54" s="1"/>
  <c r="K31" i="54" s="1"/>
  <c r="K32" i="54" s="1"/>
  <c r="K33" i="54" s="1"/>
  <c r="K34" i="54" s="1"/>
  <c r="K35" i="54" s="1"/>
  <c r="K36" i="54" s="1"/>
  <c r="K37" i="54" s="1"/>
  <c r="K38" i="54" s="1"/>
  <c r="K39" i="54" s="1"/>
  <c r="K40" i="54" s="1"/>
  <c r="K41" i="54" s="1"/>
  <c r="K42" i="54" s="1"/>
  <c r="K43" i="54" s="1"/>
  <c r="K44" i="54" s="1"/>
  <c r="K45" i="54" s="1"/>
  <c r="K46" i="54" s="1"/>
  <c r="K47" i="54" s="1"/>
  <c r="K48" i="54" s="1"/>
  <c r="K49" i="54" s="1"/>
  <c r="K50" i="54" s="1"/>
  <c r="K51" i="54" s="1"/>
  <c r="K52" i="54" s="1"/>
  <c r="K53" i="54" s="1"/>
  <c r="K54" i="54" s="1"/>
  <c r="K55" i="54" s="1"/>
  <c r="K56" i="54" s="1"/>
  <c r="K57" i="54" s="1"/>
  <c r="K58" i="54" s="1"/>
  <c r="K59" i="54" s="1"/>
  <c r="K60" i="54" s="1"/>
  <c r="K61" i="54" s="1"/>
  <c r="K62" i="54" s="1"/>
  <c r="K63" i="54" s="1"/>
  <c r="K64" i="54" s="1"/>
  <c r="K65" i="54" s="1"/>
  <c r="K66" i="54" s="1"/>
  <c r="K67" i="54" s="1"/>
  <c r="K68" i="54" s="1"/>
  <c r="K69" i="54" s="1"/>
  <c r="K70" i="54" s="1"/>
  <c r="K71" i="54" s="1"/>
  <c r="K72" i="54" s="1"/>
  <c r="K73" i="54" s="1"/>
  <c r="K74" i="54" s="1"/>
  <c r="K75" i="54" s="1"/>
  <c r="K76" i="54" s="1"/>
  <c r="K77" i="54" s="1"/>
  <c r="K78" i="54" s="1"/>
  <c r="K79" i="54" s="1"/>
  <c r="K80" i="54" s="1"/>
  <c r="K81" i="54" s="1"/>
  <c r="K82" i="54" s="1"/>
  <c r="K83" i="54" s="1"/>
  <c r="K84" i="54" s="1"/>
  <c r="K85" i="54" s="1"/>
  <c r="K86" i="54" s="1"/>
  <c r="K87" i="54" s="1"/>
  <c r="K88" i="54" s="1"/>
  <c r="K89" i="54" s="1"/>
  <c r="K90" i="54" s="1"/>
  <c r="K91" i="54" s="1"/>
  <c r="K92" i="54" s="1"/>
  <c r="K93" i="54" s="1"/>
  <c r="K94" i="54" s="1"/>
  <c r="K95" i="54" s="1"/>
  <c r="K96" i="54" s="1"/>
  <c r="K97" i="54" s="1"/>
  <c r="K98" i="54" s="1"/>
  <c r="K99" i="54" s="1"/>
  <c r="K100" i="54" s="1"/>
  <c r="K101" i="54" s="1"/>
  <c r="K102" i="54" s="1"/>
  <c r="K103" i="54" s="1"/>
  <c r="K104" i="54" s="1"/>
  <c r="K105" i="54" s="1"/>
  <c r="K106" i="54" s="1"/>
  <c r="K107" i="54" s="1"/>
  <c r="K108" i="54" s="1"/>
  <c r="K109" i="54" s="1"/>
  <c r="K110" i="54" s="1"/>
  <c r="K111" i="54" s="1"/>
  <c r="K112" i="54" s="1"/>
  <c r="K113" i="54" s="1"/>
  <c r="K114" i="54" s="1"/>
  <c r="K115" i="54" s="1"/>
  <c r="K116" i="54" s="1"/>
  <c r="K117" i="54" s="1"/>
  <c r="K118" i="54" s="1"/>
  <c r="K119" i="54" s="1"/>
  <c r="K120" i="54" s="1"/>
  <c r="K121" i="54" s="1"/>
  <c r="K122" i="54" s="1"/>
  <c r="K123" i="54" s="1"/>
  <c r="K124" i="54" s="1"/>
  <c r="K125" i="54" s="1"/>
  <c r="K126" i="54" s="1"/>
  <c r="K127" i="54" s="1"/>
  <c r="K128" i="54" s="1"/>
  <c r="K129" i="54" s="1"/>
  <c r="K130" i="54" s="1"/>
  <c r="K131" i="54" s="1"/>
  <c r="K132" i="54" s="1"/>
  <c r="K133" i="54" s="1"/>
  <c r="K134" i="54" s="1"/>
  <c r="K135" i="54" s="1"/>
  <c r="K136" i="54" s="1"/>
  <c r="K137" i="54" s="1"/>
  <c r="K138" i="54" s="1"/>
  <c r="K139" i="54" s="1"/>
  <c r="K140" i="54" s="1"/>
  <c r="K141" i="54" s="1"/>
  <c r="K142" i="54" s="1"/>
  <c r="K143" i="54" s="1"/>
  <c r="K144" i="54" s="1"/>
  <c r="K145" i="54" s="1"/>
  <c r="K146" i="54" s="1"/>
  <c r="K147" i="54" s="1"/>
  <c r="K148" i="54" s="1"/>
  <c r="K149" i="54" s="1"/>
  <c r="K150" i="54" s="1"/>
  <c r="K151" i="54" s="1"/>
  <c r="K152" i="54" s="1"/>
  <c r="K153" i="54" s="1"/>
  <c r="K154" i="54" s="1"/>
  <c r="K155" i="54" s="1"/>
  <c r="K156" i="54" s="1"/>
  <c r="K157" i="54" s="1"/>
  <c r="K158" i="54" s="1"/>
  <c r="K159" i="54" s="1"/>
  <c r="K160" i="54" s="1"/>
  <c r="K161" i="54" s="1"/>
  <c r="K162" i="54" s="1"/>
  <c r="K163" i="54" s="1"/>
  <c r="K164" i="54" s="1"/>
  <c r="K165" i="54" s="1"/>
  <c r="K166" i="54" s="1"/>
  <c r="K167" i="54" s="1"/>
  <c r="K168" i="54" s="1"/>
  <c r="K169" i="54" s="1"/>
  <c r="K170" i="54" s="1"/>
  <c r="K171" i="54" s="1"/>
  <c r="K172" i="54" s="1"/>
  <c r="K173" i="54" s="1"/>
  <c r="K174" i="54" s="1"/>
  <c r="K175" i="54" s="1"/>
  <c r="K176" i="54" s="1"/>
  <c r="K177" i="54" s="1"/>
  <c r="K178" i="54" s="1"/>
  <c r="K179" i="54" s="1"/>
  <c r="K180" i="54" s="1"/>
  <c r="K181" i="54" s="1"/>
  <c r="K182" i="54" s="1"/>
  <c r="K183" i="54" s="1"/>
  <c r="K184" i="54" s="1"/>
  <c r="K185" i="54" s="1"/>
  <c r="K186" i="54" s="1"/>
  <c r="K187" i="54" s="1"/>
  <c r="K188" i="54" s="1"/>
  <c r="K189" i="54" s="1"/>
  <c r="K190" i="54" s="1"/>
  <c r="K191" i="54" s="1"/>
  <c r="K192" i="54" s="1"/>
  <c r="K193" i="54" s="1"/>
  <c r="K194" i="54" s="1"/>
  <c r="K195" i="54" s="1"/>
  <c r="K196" i="54" s="1"/>
  <c r="K197" i="54" s="1"/>
  <c r="K198" i="54" s="1"/>
  <c r="K199" i="54" s="1"/>
  <c r="K200" i="54" s="1"/>
  <c r="K201" i="54" s="1"/>
  <c r="K202" i="54" s="1"/>
  <c r="K203" i="54" s="1"/>
  <c r="K204" i="54" s="1"/>
  <c r="K205" i="54" s="1"/>
  <c r="K206" i="54" s="1"/>
  <c r="K207" i="54" s="1"/>
  <c r="K208" i="54" s="1"/>
  <c r="K209" i="54" s="1"/>
  <c r="K210" i="54" s="1"/>
  <c r="K211" i="54" s="1"/>
  <c r="K212" i="54" s="1"/>
  <c r="K213" i="54" s="1"/>
  <c r="K214" i="54" s="1"/>
  <c r="K215" i="54" s="1"/>
  <c r="K216" i="54" s="1"/>
  <c r="K217" i="54" s="1"/>
  <c r="K218" i="54" s="1"/>
  <c r="K219" i="54" s="1"/>
  <c r="K220" i="54" s="1"/>
  <c r="K221" i="54" s="1"/>
  <c r="K222" i="54" s="1"/>
  <c r="K223" i="54" s="1"/>
  <c r="K224" i="54" s="1"/>
  <c r="K225" i="54" s="1"/>
  <c r="K226" i="54" s="1"/>
  <c r="K227" i="54" s="1"/>
  <c r="K228" i="54" s="1"/>
  <c r="K229" i="54" s="1"/>
  <c r="K230" i="54" s="1"/>
  <c r="K231" i="54" s="1"/>
  <c r="K232" i="54" s="1"/>
  <c r="K233" i="54" s="1"/>
  <c r="K234" i="54" s="1"/>
  <c r="K235" i="54" s="1"/>
  <c r="K236" i="54" s="1"/>
  <c r="K237" i="54" s="1"/>
  <c r="K238" i="54" s="1"/>
  <c r="K239" i="54" s="1"/>
  <c r="K240" i="54" s="1"/>
  <c r="K241" i="54" s="1"/>
  <c r="K242" i="54" s="1"/>
  <c r="K243" i="54" s="1"/>
  <c r="K244" i="54" s="1"/>
  <c r="K245" i="54" s="1"/>
  <c r="K246" i="54" s="1"/>
  <c r="K247" i="54" s="1"/>
  <c r="K248" i="54" s="1"/>
  <c r="K249" i="54" s="1"/>
  <c r="K250" i="54" s="1"/>
  <c r="K251" i="54" s="1"/>
  <c r="K252" i="54" s="1"/>
  <c r="K253" i="54" s="1"/>
  <c r="K254" i="54" s="1"/>
  <c r="K255" i="54" s="1"/>
  <c r="K256" i="54" s="1"/>
  <c r="K257" i="54" s="1"/>
  <c r="K258" i="54" s="1"/>
  <c r="K259" i="54" s="1"/>
  <c r="K260" i="54" s="1"/>
  <c r="K261" i="54" s="1"/>
  <c r="K262" i="54" s="1"/>
  <c r="K263" i="54" s="1"/>
  <c r="K264" i="54" s="1"/>
  <c r="K265" i="54" s="1"/>
  <c r="K266" i="54" s="1"/>
  <c r="K267" i="54" s="1"/>
  <c r="K268" i="54" s="1"/>
  <c r="K269" i="54" s="1"/>
  <c r="K270" i="54" s="1"/>
  <c r="K271" i="54" s="1"/>
  <c r="K272" i="54" s="1"/>
  <c r="K273" i="54" s="1"/>
  <c r="K274" i="54" s="1"/>
  <c r="K275" i="54" s="1"/>
  <c r="K276" i="54" s="1"/>
  <c r="K277" i="54" s="1"/>
  <c r="K278" i="54" s="1"/>
  <c r="K279" i="54" s="1"/>
  <c r="K280" i="54" s="1"/>
  <c r="K281" i="54" s="1"/>
  <c r="K282" i="54" s="1"/>
  <c r="K283" i="54" s="1"/>
  <c r="K284" i="54" s="1"/>
  <c r="K285" i="54" s="1"/>
  <c r="K286" i="54" s="1"/>
  <c r="K287" i="54" s="1"/>
  <c r="K288" i="54" s="1"/>
  <c r="K289" i="54" s="1"/>
  <c r="K290" i="54" s="1"/>
  <c r="K291" i="54" s="1"/>
  <c r="K292" i="54" s="1"/>
  <c r="K293" i="54" s="1"/>
  <c r="K294" i="54" s="1"/>
  <c r="K295" i="54" s="1"/>
  <c r="K296" i="54" s="1"/>
  <c r="K297" i="54" s="1"/>
  <c r="K298" i="54" s="1"/>
  <c r="K299" i="54" s="1"/>
  <c r="K300" i="54" s="1"/>
  <c r="K301" i="54" s="1"/>
  <c r="K302" i="54" s="1"/>
  <c r="K303" i="54" s="1"/>
  <c r="K304" i="54" s="1"/>
  <c r="K305" i="54" s="1"/>
  <c r="K306" i="54" s="1"/>
  <c r="K307" i="54" s="1"/>
  <c r="K308" i="54" s="1"/>
  <c r="K309" i="54" s="1"/>
  <c r="K310" i="54" s="1"/>
  <c r="K311" i="54" s="1"/>
  <c r="K312" i="54" s="1"/>
  <c r="K313" i="54" s="1"/>
  <c r="K314" i="54" s="1"/>
  <c r="K315" i="54" s="1"/>
  <c r="K316" i="54" s="1"/>
  <c r="K317" i="54" s="1"/>
  <c r="K318" i="54" s="1"/>
  <c r="K319" i="54" s="1"/>
  <c r="K320" i="54" s="1"/>
  <c r="K321" i="54" s="1"/>
  <c r="K322" i="54" s="1"/>
  <c r="K323" i="54" s="1"/>
  <c r="K324" i="54" s="1"/>
  <c r="K325" i="54" s="1"/>
  <c r="K326" i="54" s="1"/>
  <c r="K327" i="54" s="1"/>
  <c r="K328" i="54" s="1"/>
  <c r="K329" i="54" s="1"/>
  <c r="K330" i="54" s="1"/>
  <c r="K331" i="54" s="1"/>
  <c r="K332" i="54" s="1"/>
  <c r="K333" i="54" s="1"/>
  <c r="K334" i="54" s="1"/>
  <c r="K335" i="54" s="1"/>
  <c r="K336" i="54" s="1"/>
  <c r="K337" i="54" s="1"/>
  <c r="K338" i="54" s="1"/>
  <c r="K339" i="54" s="1"/>
  <c r="K340" i="54" s="1"/>
  <c r="K341" i="54" s="1"/>
  <c r="K342" i="54" s="1"/>
  <c r="K343" i="54" s="1"/>
  <c r="K344" i="54" s="1"/>
  <c r="K345" i="54" s="1"/>
  <c r="K346" i="54" s="1"/>
  <c r="K347" i="54" s="1"/>
  <c r="K348" i="54" s="1"/>
  <c r="K349" i="54" s="1"/>
  <c r="K350" i="54" s="1"/>
  <c r="K351" i="54" s="1"/>
  <c r="K352" i="54" s="1"/>
  <c r="K353" i="54" s="1"/>
  <c r="K354" i="54" s="1"/>
  <c r="K355" i="54" s="1"/>
  <c r="K356" i="54" s="1"/>
  <c r="K357" i="54" s="1"/>
  <c r="K358" i="54" s="1"/>
  <c r="K359" i="54" s="1"/>
  <c r="K360" i="54" s="1"/>
  <c r="K361" i="54" s="1"/>
  <c r="K362" i="54" s="1"/>
  <c r="K363" i="54" s="1"/>
  <c r="K364" i="54" s="1"/>
  <c r="K365" i="54" s="1"/>
  <c r="K366" i="54" s="1"/>
  <c r="K367" i="54" s="1"/>
  <c r="K368" i="54" s="1"/>
  <c r="K369" i="54" s="1"/>
  <c r="K370" i="54" s="1"/>
  <c r="K371" i="54" s="1"/>
  <c r="K372" i="54" s="1"/>
  <c r="K373" i="54" s="1"/>
  <c r="K374" i="54" s="1"/>
  <c r="K375" i="54" s="1"/>
  <c r="K376" i="54" s="1"/>
  <c r="K377" i="54" s="1"/>
  <c r="K378" i="54" s="1"/>
  <c r="K379" i="54" s="1"/>
  <c r="K380" i="54" s="1"/>
  <c r="K381" i="54" s="1"/>
  <c r="K382" i="54" s="1"/>
  <c r="K383" i="54" s="1"/>
  <c r="K384" i="54" s="1"/>
  <c r="K385" i="54" s="1"/>
  <c r="K386" i="54" s="1"/>
  <c r="K387" i="54" s="1"/>
  <c r="K388" i="54" s="1"/>
  <c r="K389" i="54" s="1"/>
  <c r="K390" i="54" s="1"/>
  <c r="K391" i="54" s="1"/>
  <c r="K392" i="54" s="1"/>
  <c r="K393" i="54" s="1"/>
  <c r="K394" i="54" s="1"/>
  <c r="K395" i="54" s="1"/>
  <c r="K396" i="54" s="1"/>
  <c r="K397" i="54" s="1"/>
  <c r="K398" i="54" s="1"/>
  <c r="K399" i="54" s="1"/>
  <c r="K400" i="54" s="1"/>
  <c r="K401" i="54" s="1"/>
  <c r="K402" i="54" s="1"/>
  <c r="K403" i="54" s="1"/>
  <c r="K404" i="54" s="1"/>
  <c r="K405" i="54" s="1"/>
  <c r="K406" i="54" s="1"/>
  <c r="K407" i="54" s="1"/>
  <c r="K408" i="54" s="1"/>
  <c r="K409" i="54" s="1"/>
  <c r="K410" i="54" s="1"/>
  <c r="K411" i="54" s="1"/>
  <c r="K412" i="54" s="1"/>
  <c r="K413" i="54" s="1"/>
  <c r="K414" i="54" s="1"/>
  <c r="K415" i="54" s="1"/>
  <c r="K416" i="54" s="1"/>
  <c r="K417" i="54" s="1"/>
  <c r="K418" i="54" s="1"/>
  <c r="K419" i="54" s="1"/>
  <c r="K420" i="54" s="1"/>
  <c r="K421" i="54" s="1"/>
  <c r="K422" i="54" s="1"/>
  <c r="K423" i="54" s="1"/>
  <c r="K424" i="54" s="1"/>
  <c r="K425" i="54" s="1"/>
  <c r="K426" i="54" s="1"/>
  <c r="K427" i="54" s="1"/>
  <c r="K428" i="54" s="1"/>
  <c r="K429" i="54" s="1"/>
  <c r="K430" i="54" s="1"/>
  <c r="K431" i="54" s="1"/>
  <c r="K432" i="54" s="1"/>
  <c r="K433" i="54" s="1"/>
  <c r="K434" i="54" s="1"/>
  <c r="K435" i="54" s="1"/>
  <c r="K436" i="54" s="1"/>
  <c r="K437" i="54" s="1"/>
  <c r="K438" i="54" s="1"/>
  <c r="K439" i="54" s="1"/>
  <c r="K440" i="54" s="1"/>
  <c r="K441" i="54" s="1"/>
  <c r="K442" i="54" s="1"/>
  <c r="K443" i="54" s="1"/>
  <c r="K444" i="54" s="1"/>
  <c r="K445" i="54" s="1"/>
  <c r="K446" i="54" s="1"/>
  <c r="K447" i="54" s="1"/>
  <c r="K448" i="54" s="1"/>
  <c r="K449" i="54" s="1"/>
  <c r="K450" i="54" s="1"/>
  <c r="K451" i="54" s="1"/>
  <c r="K452" i="54" s="1"/>
  <c r="K453" i="54" s="1"/>
  <c r="K454" i="54" s="1"/>
  <c r="K455" i="54" s="1"/>
  <c r="K456" i="54" s="1"/>
  <c r="K457" i="54" s="1"/>
  <c r="K458" i="54" s="1"/>
  <c r="K459" i="54" s="1"/>
  <c r="K460" i="54" s="1"/>
  <c r="K461" i="54" s="1"/>
  <c r="K462" i="54" s="1"/>
  <c r="K463" i="54" s="1"/>
  <c r="K464" i="54" s="1"/>
  <c r="K465" i="54" s="1"/>
  <c r="K466" i="54" s="1"/>
  <c r="K467" i="54" s="1"/>
  <c r="K468" i="54" s="1"/>
  <c r="K469" i="54" s="1"/>
  <c r="K470" i="54" s="1"/>
  <c r="K471" i="54" s="1"/>
  <c r="K472" i="54" s="1"/>
  <c r="K473" i="54" s="1"/>
  <c r="K474" i="54" s="1"/>
  <c r="K475" i="54" s="1"/>
  <c r="K476" i="54" s="1"/>
  <c r="K477" i="54" s="1"/>
  <c r="K478" i="54" s="1"/>
  <c r="K479" i="54" s="1"/>
  <c r="K480" i="54" s="1"/>
  <c r="K481" i="54" s="1"/>
  <c r="K482" i="54" s="1"/>
  <c r="K483" i="54" s="1"/>
  <c r="K484" i="54" s="1"/>
  <c r="K485" i="54" s="1"/>
  <c r="K486" i="54" s="1"/>
  <c r="K487" i="54" s="1"/>
  <c r="K488" i="54" s="1"/>
  <c r="K489" i="54" s="1"/>
  <c r="K490" i="54" s="1"/>
  <c r="K491" i="54" s="1"/>
  <c r="K492" i="54" s="1"/>
  <c r="K493" i="54" s="1"/>
  <c r="K494" i="54" s="1"/>
  <c r="K495" i="54" s="1"/>
  <c r="K496" i="54" s="1"/>
  <c r="K497" i="54" s="1"/>
  <c r="K498" i="54" s="1"/>
  <c r="K499" i="54" s="1"/>
  <c r="K500" i="54" s="1"/>
  <c r="K501" i="54" s="1"/>
  <c r="K502" i="54" s="1"/>
  <c r="K503" i="54" s="1"/>
  <c r="K504" i="54" s="1"/>
  <c r="K505" i="54" s="1"/>
  <c r="K506" i="54" s="1"/>
  <c r="K507" i="54" s="1"/>
  <c r="K508" i="54" s="1"/>
  <c r="K509" i="54" s="1"/>
  <c r="K510" i="54" s="1"/>
  <c r="K511" i="54" s="1"/>
  <c r="K512" i="54" s="1"/>
  <c r="K513" i="54" s="1"/>
  <c r="K514" i="54" s="1"/>
  <c r="K515" i="54" s="1"/>
  <c r="K516" i="54" s="1"/>
  <c r="K517" i="54" s="1"/>
  <c r="K518" i="54" s="1"/>
  <c r="K519" i="54" s="1"/>
  <c r="K520" i="54" s="1"/>
  <c r="K521" i="54" s="1"/>
  <c r="K522" i="54" s="1"/>
  <c r="K523" i="54" s="1"/>
  <c r="K524" i="54" s="1"/>
  <c r="K525" i="54" s="1"/>
  <c r="K526" i="54" s="1"/>
  <c r="K527" i="54" s="1"/>
  <c r="K528" i="54" s="1"/>
  <c r="K529" i="54" s="1"/>
  <c r="K530" i="54" s="1"/>
  <c r="K531" i="54" s="1"/>
  <c r="K532" i="54" s="1"/>
  <c r="K533" i="54" s="1"/>
  <c r="K534" i="54" s="1"/>
  <c r="K535" i="54" s="1"/>
  <c r="K536" i="54" s="1"/>
  <c r="K537" i="54" s="1"/>
  <c r="K538" i="54" s="1"/>
  <c r="K539" i="54" s="1"/>
  <c r="K540" i="54" s="1"/>
  <c r="K541" i="54" s="1"/>
  <c r="K542" i="54" s="1"/>
  <c r="K543" i="54" s="1"/>
  <c r="K544" i="54" s="1"/>
  <c r="K545" i="54" s="1"/>
  <c r="K546" i="54" s="1"/>
  <c r="K547" i="54" s="1"/>
  <c r="K548" i="54" s="1"/>
  <c r="K549" i="54" s="1"/>
  <c r="K550" i="54" s="1"/>
  <c r="K551" i="54" s="1"/>
  <c r="K552" i="54" s="1"/>
  <c r="K553" i="54" s="1"/>
  <c r="K554" i="54" s="1"/>
  <c r="K555" i="54" s="1"/>
  <c r="K556" i="54" s="1"/>
  <c r="K557" i="54" s="1"/>
  <c r="K558" i="54" s="1"/>
  <c r="K559" i="54" s="1"/>
  <c r="K560" i="54" s="1"/>
  <c r="K561" i="54" s="1"/>
  <c r="K562" i="54" s="1"/>
  <c r="K563" i="54" s="1"/>
  <c r="K564" i="54" s="1"/>
  <c r="K565" i="54" s="1"/>
  <c r="K566" i="54" s="1"/>
  <c r="K567" i="54" s="1"/>
  <c r="K568" i="54" s="1"/>
  <c r="K569" i="54" s="1"/>
  <c r="K570" i="54" s="1"/>
  <c r="K571" i="54" s="1"/>
  <c r="K572" i="54" s="1"/>
  <c r="K573" i="54" s="1"/>
  <c r="K574" i="54" s="1"/>
  <c r="K575" i="54" s="1"/>
  <c r="K576" i="54" s="1"/>
  <c r="K577" i="54" s="1"/>
  <c r="K578" i="54" s="1"/>
  <c r="K579" i="54" s="1"/>
  <c r="K580" i="54" s="1"/>
  <c r="K581" i="54" s="1"/>
  <c r="K582" i="54" s="1"/>
  <c r="K583" i="54" s="1"/>
  <c r="K584" i="54" s="1"/>
  <c r="K585" i="54" s="1"/>
  <c r="K586" i="54" s="1"/>
  <c r="K587" i="54" s="1"/>
  <c r="K588" i="54" s="1"/>
  <c r="K589" i="54" s="1"/>
  <c r="K590" i="54" s="1"/>
  <c r="K591" i="54" s="1"/>
  <c r="K592" i="54" s="1"/>
  <c r="K593" i="54" s="1"/>
  <c r="K594" i="54" s="1"/>
  <c r="K595" i="54" s="1"/>
  <c r="K596" i="54" s="1"/>
  <c r="K597" i="54" s="1"/>
  <c r="K598" i="54" s="1"/>
  <c r="K599" i="54" s="1"/>
  <c r="K600" i="54" s="1"/>
  <c r="K601" i="54" s="1"/>
  <c r="K602" i="54" s="1"/>
  <c r="K603" i="54" s="1"/>
  <c r="K604" i="54" s="1"/>
  <c r="K605" i="54" s="1"/>
  <c r="K606" i="54" s="1"/>
  <c r="K607" i="54" s="1"/>
  <c r="K608" i="54" s="1"/>
  <c r="K609" i="54" s="1"/>
  <c r="K610" i="54" s="1"/>
  <c r="K611" i="54" s="1"/>
  <c r="K612" i="54" s="1"/>
  <c r="K613" i="54" s="1"/>
  <c r="K614" i="54" s="1"/>
  <c r="K615" i="54" s="1"/>
  <c r="K616" i="54" s="1"/>
  <c r="K617" i="54" s="1"/>
  <c r="K618" i="54" s="1"/>
  <c r="K619" i="54" s="1"/>
  <c r="K620" i="54" s="1"/>
  <c r="K621" i="54" s="1"/>
  <c r="K622" i="54" s="1"/>
  <c r="K623" i="54" s="1"/>
  <c r="K624" i="54" s="1"/>
  <c r="K625" i="54" s="1"/>
  <c r="K626" i="54" s="1"/>
  <c r="K627" i="54" s="1"/>
  <c r="K628" i="54" s="1"/>
  <c r="K629" i="54" s="1"/>
  <c r="K630" i="54" s="1"/>
  <c r="K631" i="54" s="1"/>
  <c r="K632" i="54" s="1"/>
  <c r="K633" i="54" s="1"/>
  <c r="K634" i="54" s="1"/>
  <c r="K635" i="54" s="1"/>
  <c r="K636" i="54" s="1"/>
  <c r="K637" i="54" s="1"/>
  <c r="K638" i="54" s="1"/>
  <c r="K639" i="54" s="1"/>
  <c r="K640" i="54" s="1"/>
  <c r="K641" i="54" s="1"/>
  <c r="K642" i="54" s="1"/>
  <c r="K643" i="54" s="1"/>
  <c r="K644" i="54" s="1"/>
  <c r="K645" i="54" s="1"/>
  <c r="K646" i="54" s="1"/>
  <c r="K647" i="54" s="1"/>
  <c r="K648" i="54" s="1"/>
  <c r="K649" i="54" s="1"/>
  <c r="K650" i="54" s="1"/>
  <c r="K651" i="54" s="1"/>
  <c r="K652" i="54" s="1"/>
  <c r="K653" i="54" s="1"/>
  <c r="K654" i="54" s="1"/>
  <c r="K655" i="54" s="1"/>
  <c r="K656" i="54" s="1"/>
  <c r="K657" i="54" s="1"/>
  <c r="K658" i="54" s="1"/>
  <c r="K659" i="54" s="1"/>
  <c r="K660" i="54" s="1"/>
  <c r="K661" i="54" s="1"/>
  <c r="K662" i="54" s="1"/>
  <c r="K663" i="54" s="1"/>
  <c r="K664" i="54" s="1"/>
  <c r="K665" i="54" s="1"/>
  <c r="K666" i="54" s="1"/>
  <c r="K667" i="54" s="1"/>
  <c r="K668" i="54" s="1"/>
  <c r="K669" i="54" s="1"/>
  <c r="K670" i="54" s="1"/>
  <c r="K671" i="54" s="1"/>
  <c r="K672" i="54" s="1"/>
  <c r="K673" i="54" s="1"/>
  <c r="K674" i="54" s="1"/>
  <c r="K675" i="54" s="1"/>
  <c r="K676" i="54" s="1"/>
  <c r="K677" i="54" s="1"/>
  <c r="K678" i="54" s="1"/>
  <c r="K679" i="54" s="1"/>
  <c r="K680" i="54" s="1"/>
  <c r="K681" i="54" s="1"/>
  <c r="K682" i="54" s="1"/>
  <c r="K683" i="54" s="1"/>
  <c r="K684" i="54" s="1"/>
  <c r="K685" i="54" s="1"/>
  <c r="K686" i="54" s="1"/>
  <c r="K687" i="54" s="1"/>
  <c r="K688" i="54" s="1"/>
  <c r="K689" i="54" s="1"/>
  <c r="K690" i="54" s="1"/>
  <c r="K691" i="54" s="1"/>
  <c r="K692" i="54" s="1"/>
  <c r="K693" i="54" s="1"/>
  <c r="K694" i="54" s="1"/>
  <c r="K695" i="54" s="1"/>
  <c r="K696" i="54" s="1"/>
  <c r="K697" i="54" s="1"/>
  <c r="K698" i="54" s="1"/>
  <c r="K699" i="54" s="1"/>
  <c r="K700" i="54" s="1"/>
  <c r="K701" i="54" s="1"/>
  <c r="K702" i="54" s="1"/>
  <c r="K703" i="54" s="1"/>
  <c r="K704" i="54" s="1"/>
  <c r="K705" i="54" s="1"/>
  <c r="K706" i="54" s="1"/>
  <c r="K707" i="54" s="1"/>
  <c r="K708" i="54" s="1"/>
  <c r="K709" i="54" s="1"/>
  <c r="K710" i="54" s="1"/>
  <c r="K711" i="54" s="1"/>
  <c r="K712" i="54" s="1"/>
  <c r="K713" i="54" s="1"/>
  <c r="K714" i="54" s="1"/>
  <c r="K715" i="54" s="1"/>
  <c r="K716" i="54" s="1"/>
  <c r="K717" i="54" s="1"/>
  <c r="K718" i="54" s="1"/>
  <c r="K719" i="54" s="1"/>
  <c r="K720" i="54" s="1"/>
  <c r="K721" i="54" s="1"/>
  <c r="K722" i="54" s="1"/>
  <c r="K723" i="54" s="1"/>
  <c r="K724" i="54" s="1"/>
  <c r="K725" i="54" s="1"/>
  <c r="K726" i="54" s="1"/>
  <c r="K727" i="54" s="1"/>
  <c r="K728" i="54" s="1"/>
  <c r="K729" i="54" s="1"/>
  <c r="K730" i="54" s="1"/>
  <c r="K731" i="54" s="1"/>
  <c r="K732" i="54" s="1"/>
  <c r="K733" i="54" s="1"/>
  <c r="K734" i="54" s="1"/>
  <c r="K735" i="54" s="1"/>
  <c r="K736" i="54" s="1"/>
  <c r="K737" i="54" s="1"/>
  <c r="K738" i="54" s="1"/>
  <c r="K739" i="54" s="1"/>
  <c r="K740" i="54" s="1"/>
  <c r="K741" i="54" s="1"/>
  <c r="K742" i="54" s="1"/>
  <c r="K743" i="54" s="1"/>
  <c r="K744" i="54" s="1"/>
  <c r="K745" i="54" s="1"/>
  <c r="K746" i="54" s="1"/>
  <c r="K747" i="54" s="1"/>
  <c r="K748" i="54" s="1"/>
  <c r="K749" i="54" s="1"/>
  <c r="K750" i="54" s="1"/>
  <c r="K751" i="54" s="1"/>
  <c r="K752" i="54" s="1"/>
  <c r="K753" i="54" s="1"/>
  <c r="K754" i="54" s="1"/>
  <c r="K755" i="54" s="1"/>
  <c r="K756" i="54" s="1"/>
  <c r="K757" i="54" s="1"/>
  <c r="K758" i="54" s="1"/>
  <c r="K759" i="54" s="1"/>
  <c r="K760" i="54" s="1"/>
  <c r="K761" i="54" s="1"/>
  <c r="K762" i="54" s="1"/>
  <c r="K763" i="54" s="1"/>
  <c r="K764" i="54" s="1"/>
  <c r="K765" i="54" s="1"/>
  <c r="K766" i="54" s="1"/>
  <c r="K767" i="54" s="1"/>
  <c r="K768" i="54" s="1"/>
  <c r="K769" i="54" s="1"/>
  <c r="K770" i="54" s="1"/>
  <c r="K771" i="54" s="1"/>
  <c r="K772" i="54" s="1"/>
  <c r="K773" i="54" s="1"/>
  <c r="K774" i="54" s="1"/>
  <c r="K775" i="54" s="1"/>
  <c r="K776" i="54" s="1"/>
  <c r="K777" i="54" s="1"/>
  <c r="K778" i="54" s="1"/>
  <c r="K779" i="54" s="1"/>
  <c r="K780" i="54" s="1"/>
  <c r="K781" i="54" s="1"/>
  <c r="K782" i="54" s="1"/>
  <c r="K783" i="54" s="1"/>
  <c r="K784" i="54" s="1"/>
  <c r="K785" i="54" s="1"/>
  <c r="K786" i="54" s="1"/>
  <c r="K787" i="54" s="1"/>
  <c r="K788" i="54" s="1"/>
  <c r="K789" i="54" s="1"/>
  <c r="K790" i="54" s="1"/>
  <c r="K791" i="54" s="1"/>
  <c r="K792" i="54" s="1"/>
  <c r="K793" i="54" s="1"/>
  <c r="K794" i="54" s="1"/>
  <c r="K795" i="54" s="1"/>
  <c r="K796" i="54" s="1"/>
  <c r="K797" i="54" s="1"/>
  <c r="K798" i="54" s="1"/>
  <c r="K799" i="54" s="1"/>
  <c r="K800" i="54" s="1"/>
  <c r="K801" i="54" s="1"/>
  <c r="K802" i="54" s="1"/>
  <c r="K803" i="54" s="1"/>
  <c r="K804" i="54" s="1"/>
  <c r="K805" i="54" s="1"/>
  <c r="K806" i="54" s="1"/>
  <c r="K807" i="54" s="1"/>
  <c r="K808" i="54" s="1"/>
  <c r="K809" i="54" s="1"/>
  <c r="K810" i="54" s="1"/>
  <c r="K811" i="54" s="1"/>
  <c r="K812" i="54" s="1"/>
  <c r="K813" i="54" s="1"/>
  <c r="K814" i="54" s="1"/>
  <c r="K815" i="54" s="1"/>
  <c r="K816" i="54" s="1"/>
  <c r="K817" i="54" s="1"/>
  <c r="K818" i="54" s="1"/>
  <c r="K819" i="54" s="1"/>
  <c r="K820" i="54" s="1"/>
  <c r="K821" i="54" s="1"/>
  <c r="K822" i="54" s="1"/>
  <c r="K823" i="54" s="1"/>
  <c r="K824" i="54" s="1"/>
  <c r="K825" i="54" s="1"/>
  <c r="K826" i="54" s="1"/>
  <c r="K827" i="54" s="1"/>
  <c r="K828" i="54" s="1"/>
  <c r="K829" i="54" s="1"/>
  <c r="K830" i="54" s="1"/>
  <c r="K831" i="54" s="1"/>
  <c r="K832" i="54" s="1"/>
  <c r="K833" i="54" s="1"/>
  <c r="K834" i="54" s="1"/>
  <c r="K835" i="54" s="1"/>
  <c r="K836" i="54" s="1"/>
  <c r="K837" i="54" s="1"/>
  <c r="K838" i="54" s="1"/>
  <c r="K839" i="54" s="1"/>
  <c r="K840" i="54" s="1"/>
  <c r="K841" i="54" s="1"/>
  <c r="K842" i="54" s="1"/>
  <c r="K843" i="54" s="1"/>
  <c r="K844" i="54" s="1"/>
  <c r="K845" i="54" s="1"/>
  <c r="K846" i="54" s="1"/>
  <c r="K847" i="54" s="1"/>
  <c r="K848" i="54" s="1"/>
  <c r="K849" i="54" s="1"/>
  <c r="K850" i="54" s="1"/>
  <c r="K851" i="54" s="1"/>
  <c r="K852" i="54" s="1"/>
  <c r="K853" i="54" s="1"/>
  <c r="K854" i="54" s="1"/>
  <c r="K855" i="54" s="1"/>
  <c r="K856" i="54" s="1"/>
  <c r="K857" i="54" s="1"/>
  <c r="K858" i="54" s="1"/>
  <c r="K859" i="54" s="1"/>
  <c r="K860" i="54" s="1"/>
  <c r="K861" i="54" s="1"/>
  <c r="K862" i="54" s="1"/>
  <c r="K863" i="54" s="1"/>
  <c r="K864" i="54" s="1"/>
  <c r="K865" i="54" s="1"/>
  <c r="K866" i="54" s="1"/>
  <c r="K867" i="54" s="1"/>
  <c r="K868" i="54" s="1"/>
  <c r="K869" i="54" s="1"/>
  <c r="K870" i="54" s="1"/>
  <c r="K871" i="54" s="1"/>
  <c r="K872" i="54" s="1"/>
  <c r="K873" i="54" s="1"/>
  <c r="K874" i="54" s="1"/>
  <c r="K875" i="54" s="1"/>
  <c r="K876" i="54" s="1"/>
  <c r="K877" i="54" s="1"/>
  <c r="K878" i="54" s="1"/>
  <c r="K879" i="54" s="1"/>
  <c r="K880" i="54" s="1"/>
  <c r="K881" i="54" s="1"/>
  <c r="K882" i="54" s="1"/>
  <c r="K883" i="54" s="1"/>
  <c r="K884" i="54" s="1"/>
  <c r="K885" i="54" s="1"/>
  <c r="K886" i="54" s="1"/>
  <c r="K887" i="54" s="1"/>
  <c r="K888" i="54" s="1"/>
  <c r="K889" i="54" s="1"/>
  <c r="K890" i="54" s="1"/>
  <c r="K891" i="54" s="1"/>
  <c r="K892" i="54" s="1"/>
  <c r="K893" i="54" s="1"/>
  <c r="K894" i="54" s="1"/>
  <c r="K895" i="54" s="1"/>
  <c r="K896" i="54" s="1"/>
  <c r="K897" i="54" s="1"/>
  <c r="K898" i="54" s="1"/>
  <c r="K899" i="54" s="1"/>
  <c r="K900" i="54" s="1"/>
  <c r="K901" i="54" s="1"/>
  <c r="K902" i="54" s="1"/>
  <c r="K903" i="54" s="1"/>
  <c r="K904" i="54" s="1"/>
  <c r="K905" i="54" s="1"/>
  <c r="K906" i="54" s="1"/>
  <c r="K907" i="54" s="1"/>
  <c r="K908" i="54" s="1"/>
  <c r="K909" i="54" s="1"/>
  <c r="K910" i="54" s="1"/>
  <c r="K911" i="54" s="1"/>
  <c r="K912" i="54" s="1"/>
  <c r="K913" i="54" s="1"/>
  <c r="K914" i="54" s="1"/>
  <c r="K915" i="54" s="1"/>
  <c r="K916" i="54" s="1"/>
  <c r="K917" i="54" s="1"/>
  <c r="K918" i="54" s="1"/>
  <c r="K919" i="54" s="1"/>
  <c r="K920" i="54" s="1"/>
  <c r="K921" i="54" s="1"/>
  <c r="K922" i="54" s="1"/>
  <c r="K923" i="54" s="1"/>
  <c r="K924" i="54" s="1"/>
  <c r="K925" i="54" s="1"/>
  <c r="K926" i="54" s="1"/>
  <c r="K927" i="54" s="1"/>
  <c r="K928" i="54" s="1"/>
  <c r="K929" i="54" s="1"/>
  <c r="K930" i="54" s="1"/>
  <c r="K931" i="54" s="1"/>
  <c r="K932" i="54" s="1"/>
  <c r="K933" i="54" s="1"/>
  <c r="K934" i="54" s="1"/>
  <c r="K935" i="54" s="1"/>
  <c r="K936" i="54" s="1"/>
  <c r="K937" i="54" s="1"/>
  <c r="K938" i="54" s="1"/>
  <c r="K939" i="54" s="1"/>
  <c r="K940" i="54" s="1"/>
  <c r="K941" i="54" s="1"/>
  <c r="K942" i="54" s="1"/>
  <c r="K943" i="54" s="1"/>
  <c r="K944" i="54" s="1"/>
  <c r="K945" i="54" s="1"/>
  <c r="K946" i="54" s="1"/>
  <c r="K947" i="54" s="1"/>
  <c r="K948" i="54" s="1"/>
  <c r="K949" i="54" s="1"/>
  <c r="K950" i="54" s="1"/>
  <c r="K951" i="54" s="1"/>
  <c r="K952" i="54" s="1"/>
  <c r="K953" i="54" s="1"/>
  <c r="K954" i="54" s="1"/>
  <c r="K955" i="54" s="1"/>
  <c r="K956" i="54" s="1"/>
  <c r="K957" i="54" s="1"/>
  <c r="K958" i="54" s="1"/>
  <c r="K959" i="54" s="1"/>
  <c r="K960" i="54" s="1"/>
  <c r="K961" i="54" s="1"/>
  <c r="K962" i="54" s="1"/>
  <c r="K963" i="54" s="1"/>
  <c r="K964" i="54" s="1"/>
  <c r="K965" i="54" s="1"/>
  <c r="K966" i="54" s="1"/>
  <c r="K967" i="54" s="1"/>
  <c r="K968" i="54" s="1"/>
  <c r="K969" i="54" s="1"/>
  <c r="K970" i="54" s="1"/>
  <c r="K971" i="54" s="1"/>
  <c r="K972" i="54" s="1"/>
  <c r="K973" i="54" s="1"/>
  <c r="K974" i="54" s="1"/>
  <c r="K975" i="54" s="1"/>
  <c r="K976" i="54" s="1"/>
  <c r="K977" i="54" s="1"/>
  <c r="K978" i="54" s="1"/>
  <c r="K979" i="54" s="1"/>
  <c r="K980" i="54" s="1"/>
  <c r="K981" i="54" s="1"/>
  <c r="K982" i="54" s="1"/>
  <c r="K983" i="54" s="1"/>
  <c r="K984" i="54" s="1"/>
  <c r="K985" i="54" s="1"/>
  <c r="K986" i="54" s="1"/>
  <c r="K987" i="54" s="1"/>
  <c r="K988" i="54" s="1"/>
  <c r="K989" i="54" s="1"/>
  <c r="K990" i="54" s="1"/>
  <c r="K991" i="54" s="1"/>
  <c r="K992" i="54" s="1"/>
  <c r="K993" i="54" s="1"/>
  <c r="K994" i="54" s="1"/>
  <c r="K995" i="54" s="1"/>
  <c r="K996" i="54" s="1"/>
  <c r="K997" i="54" s="1"/>
  <c r="K998" i="54" s="1"/>
  <c r="K999" i="54" s="1"/>
  <c r="K1000" i="54" s="1"/>
  <c r="K1001" i="54" s="1"/>
  <c r="K1002" i="54" s="1"/>
  <c r="K1003" i="54" s="1"/>
  <c r="K1004" i="54" s="1"/>
  <c r="K1005" i="54" s="1"/>
  <c r="K1006" i="54" s="1"/>
  <c r="K1007" i="54" s="1"/>
  <c r="K1008" i="54" s="1"/>
  <c r="K1009" i="54" s="1"/>
  <c r="K1010" i="54" s="1"/>
  <c r="K1011" i="54" s="1"/>
  <c r="K1012" i="54" s="1"/>
  <c r="K1013" i="54" s="1"/>
  <c r="K1014" i="54" s="1"/>
  <c r="K1015" i="54" s="1"/>
  <c r="K1016" i="54" s="1"/>
  <c r="K1017" i="54" s="1"/>
  <c r="K1018" i="54" s="1"/>
  <c r="K1019" i="54" s="1"/>
  <c r="K1020" i="54" s="1"/>
  <c r="K1021" i="54" s="1"/>
  <c r="K1022" i="54" s="1"/>
  <c r="K1023" i="54" s="1"/>
  <c r="K1024" i="54" s="1"/>
  <c r="K1025" i="54" s="1"/>
  <c r="K1026" i="54" s="1"/>
  <c r="K1027" i="54" s="1"/>
  <c r="K1028" i="54" s="1"/>
  <c r="K1029" i="54" s="1"/>
  <c r="K1030" i="54" s="1"/>
  <c r="K1031" i="54" s="1"/>
  <c r="K1032" i="54" s="1"/>
  <c r="K1033" i="54" s="1"/>
  <c r="K1034" i="54" s="1"/>
  <c r="K1035" i="54" s="1"/>
  <c r="K1036" i="54" s="1"/>
  <c r="K1037" i="54" s="1"/>
  <c r="K1038" i="54" s="1"/>
  <c r="K1039" i="54" s="1"/>
  <c r="K1040" i="54" s="1"/>
  <c r="K1041" i="54" s="1"/>
  <c r="K1042" i="54" s="1"/>
  <c r="K1043" i="54" s="1"/>
  <c r="K1044" i="54" s="1"/>
  <c r="K1045" i="54" s="1"/>
  <c r="K1046" i="54" s="1"/>
  <c r="K1047" i="54" s="1"/>
  <c r="K1048" i="54" s="1"/>
  <c r="K1049" i="54" s="1"/>
  <c r="K1050" i="54" s="1"/>
  <c r="K1051" i="54" s="1"/>
  <c r="K1052" i="54" s="1"/>
  <c r="K1053" i="54" s="1"/>
  <c r="K1054" i="54" s="1"/>
  <c r="K1055" i="54" s="1"/>
  <c r="K1056" i="54" s="1"/>
  <c r="K1057" i="54" s="1"/>
  <c r="K1058" i="54" s="1"/>
  <c r="K1059" i="54" s="1"/>
  <c r="K1060" i="54" s="1"/>
  <c r="K1061" i="54" s="1"/>
  <c r="K1062" i="54" s="1"/>
  <c r="K1063" i="54" s="1"/>
  <c r="K1064" i="54" s="1"/>
  <c r="K1065" i="54" s="1"/>
  <c r="K1066" i="54" s="1"/>
  <c r="K1067" i="54" s="1"/>
  <c r="K1068" i="54" s="1"/>
  <c r="K1069" i="54" s="1"/>
  <c r="K1070" i="54" s="1"/>
  <c r="K1071" i="54" s="1"/>
  <c r="K1072" i="54" s="1"/>
  <c r="K1073" i="54" s="1"/>
  <c r="K1074" i="54" s="1"/>
  <c r="K1075" i="54" s="1"/>
  <c r="K1076" i="54" s="1"/>
  <c r="K1077" i="54" s="1"/>
  <c r="K1078" i="54" s="1"/>
  <c r="K1079" i="54" s="1"/>
  <c r="K1080" i="54" s="1"/>
  <c r="K1081" i="54" s="1"/>
  <c r="K1082" i="54" s="1"/>
  <c r="K1083" i="54" s="1"/>
  <c r="K1084" i="54" s="1"/>
  <c r="K1085" i="54" s="1"/>
  <c r="K1086" i="54" s="1"/>
  <c r="K1087" i="54" s="1"/>
  <c r="K1088" i="54" s="1"/>
  <c r="K1089" i="54" s="1"/>
  <c r="K1090" i="54" s="1"/>
  <c r="K1091" i="54" s="1"/>
  <c r="K1092" i="54" s="1"/>
  <c r="K1093" i="54" s="1"/>
  <c r="K1094" i="54" s="1"/>
  <c r="K1095" i="54" s="1"/>
  <c r="K1096" i="54" s="1"/>
  <c r="K1097" i="54" s="1"/>
  <c r="K1098" i="54" s="1"/>
  <c r="K1099" i="54" s="1"/>
  <c r="K1100" i="54" s="1"/>
  <c r="K1101" i="54" s="1"/>
  <c r="K1102" i="54" s="1"/>
  <c r="K1103" i="54" s="1"/>
  <c r="K1104" i="54" s="1"/>
  <c r="K1105" i="54" s="1"/>
  <c r="K1106" i="54" s="1"/>
  <c r="K1107" i="54" s="1"/>
  <c r="K1108" i="54" s="1"/>
  <c r="K1109" i="54" s="1"/>
  <c r="K1110" i="54" s="1"/>
  <c r="K1111" i="54" s="1"/>
  <c r="K1112" i="54" s="1"/>
  <c r="K1113" i="54" s="1"/>
  <c r="K1114" i="54" s="1"/>
  <c r="K1115" i="54" s="1"/>
  <c r="K1116" i="54" s="1"/>
  <c r="K1117" i="54" s="1"/>
  <c r="K1118" i="54" s="1"/>
  <c r="K1119" i="54" s="1"/>
  <c r="K1120" i="54" s="1"/>
  <c r="K1121" i="54" s="1"/>
  <c r="K1122" i="54" s="1"/>
  <c r="K1123" i="54" s="1"/>
  <c r="K1124" i="54" s="1"/>
  <c r="K1125" i="54" s="1"/>
  <c r="K1126" i="54" s="1"/>
  <c r="K1127" i="54" s="1"/>
  <c r="K1128" i="54" s="1"/>
  <c r="K1129" i="54" s="1"/>
  <c r="K1130" i="54" s="1"/>
  <c r="K1131" i="54" s="1"/>
  <c r="K1132" i="54" s="1"/>
  <c r="K1133" i="54" s="1"/>
  <c r="K1134" i="54" s="1"/>
  <c r="K1135" i="54" s="1"/>
  <c r="K1136" i="54" s="1"/>
  <c r="K1137" i="54" s="1"/>
  <c r="K1138" i="54" s="1"/>
  <c r="K1139" i="54" s="1"/>
  <c r="K1140" i="54" s="1"/>
  <c r="K1141" i="54" s="1"/>
  <c r="K1142" i="54" s="1"/>
  <c r="K1143" i="54" s="1"/>
  <c r="K1144" i="54" s="1"/>
  <c r="K1145" i="54" s="1"/>
  <c r="K1146" i="54" s="1"/>
  <c r="K1147" i="54" s="1"/>
  <c r="K1148" i="54" s="1"/>
  <c r="K1149" i="54" s="1"/>
  <c r="K1150" i="54" s="1"/>
  <c r="K1151" i="54" s="1"/>
  <c r="K1152" i="54" s="1"/>
  <c r="K1153" i="54" s="1"/>
  <c r="K1154" i="54" s="1"/>
  <c r="K1155" i="54" s="1"/>
  <c r="K1156" i="54" s="1"/>
  <c r="K1157" i="54" s="1"/>
  <c r="K1158" i="54" s="1"/>
  <c r="K1159" i="54" s="1"/>
  <c r="K1160" i="54" s="1"/>
  <c r="K1161" i="54" s="1"/>
  <c r="K1162" i="54" s="1"/>
  <c r="K1163" i="54" s="1"/>
  <c r="K1164" i="54" s="1"/>
  <c r="K1165" i="54" s="1"/>
  <c r="K1166" i="54" s="1"/>
  <c r="K1167" i="54" s="1"/>
  <c r="K1168" i="54" s="1"/>
  <c r="K1169" i="54" s="1"/>
  <c r="K1170" i="54" s="1"/>
  <c r="K1171" i="54" s="1"/>
  <c r="K1172" i="54" s="1"/>
  <c r="K1173" i="54" s="1"/>
  <c r="K1174" i="54" s="1"/>
  <c r="K1175" i="54" s="1"/>
  <c r="K1176" i="54" s="1"/>
  <c r="K1177" i="54" s="1"/>
  <c r="K1178" i="54" s="1"/>
  <c r="K1179" i="54" s="1"/>
  <c r="K1180" i="54" s="1"/>
  <c r="K1181" i="54" s="1"/>
  <c r="K1182" i="54" s="1"/>
  <c r="K1183" i="54" s="1"/>
  <c r="K1184" i="54" s="1"/>
  <c r="K1185" i="54" s="1"/>
  <c r="K1186" i="54" s="1"/>
  <c r="K1187" i="54" s="1"/>
  <c r="K1188" i="54" s="1"/>
  <c r="K1189" i="54" s="1"/>
  <c r="K1190" i="54" s="1"/>
  <c r="K1191" i="54" s="1"/>
  <c r="K1192" i="54" s="1"/>
  <c r="K1193" i="54" s="1"/>
  <c r="K1194" i="54" s="1"/>
  <c r="K1195" i="54" s="1"/>
  <c r="K1196" i="54" s="1"/>
  <c r="K1197" i="54" s="1"/>
  <c r="K1198" i="54" s="1"/>
  <c r="K1199" i="54" s="1"/>
  <c r="K1200" i="54" s="1"/>
  <c r="K1201" i="54" s="1"/>
  <c r="K1202" i="54" s="1"/>
  <c r="K1203" i="54" s="1"/>
  <c r="K1204" i="54" s="1"/>
  <c r="K1205" i="54" s="1"/>
  <c r="K1206" i="54" s="1"/>
  <c r="K1207" i="54" s="1"/>
  <c r="K1208" i="54" s="1"/>
  <c r="K1209" i="54" s="1"/>
  <c r="K1210" i="54" s="1"/>
  <c r="K1211" i="54" s="1"/>
  <c r="K1212" i="54" s="1"/>
  <c r="K1213" i="54" s="1"/>
  <c r="K1214" i="54" s="1"/>
  <c r="K1215" i="54" s="1"/>
  <c r="K1216" i="54" s="1"/>
  <c r="K1217" i="54" s="1"/>
  <c r="K1218" i="54" s="1"/>
  <c r="K1219" i="54" s="1"/>
  <c r="K1220" i="54" s="1"/>
  <c r="K1221" i="54" s="1"/>
  <c r="K1222" i="54" s="1"/>
  <c r="K1223" i="54" s="1"/>
  <c r="K1224" i="54" s="1"/>
  <c r="K1225" i="54" s="1"/>
  <c r="K1226" i="54" s="1"/>
  <c r="K1227" i="54" s="1"/>
  <c r="K1228" i="54" s="1"/>
  <c r="K1229" i="54" s="1"/>
  <c r="K1230" i="54" s="1"/>
  <c r="K1231" i="54" s="1"/>
  <c r="K1232" i="54" s="1"/>
  <c r="K1233" i="54" s="1"/>
  <c r="K1234" i="54" s="1"/>
  <c r="K1235" i="54" s="1"/>
  <c r="K1236" i="54" s="1"/>
  <c r="K1237" i="54" s="1"/>
  <c r="K1238" i="54" s="1"/>
  <c r="K1239" i="54" s="1"/>
  <c r="K1240" i="54" s="1"/>
  <c r="K1241" i="54" s="1"/>
  <c r="K1242" i="54" s="1"/>
  <c r="K1243" i="54" s="1"/>
  <c r="K1244" i="54" s="1"/>
  <c r="K1245" i="54" s="1"/>
  <c r="K1246" i="54" s="1"/>
  <c r="K1247" i="54" s="1"/>
  <c r="K1248" i="54" s="1"/>
  <c r="K1249" i="54" s="1"/>
  <c r="K1250" i="54" s="1"/>
  <c r="K1251" i="54" s="1"/>
  <c r="K1252" i="54" s="1"/>
  <c r="K1253" i="54" s="1"/>
  <c r="K1254" i="54" s="1"/>
  <c r="K1255" i="54" s="1"/>
  <c r="K1256" i="54" s="1"/>
  <c r="K1257" i="54" s="1"/>
  <c r="K1258" i="54" s="1"/>
  <c r="K1259" i="54" s="1"/>
  <c r="K1260" i="54" s="1"/>
  <c r="K1261" i="54" s="1"/>
  <c r="K1262" i="54" s="1"/>
  <c r="K1263" i="54" s="1"/>
  <c r="K1264" i="54" s="1"/>
  <c r="K1265" i="54" s="1"/>
  <c r="K1266" i="54" s="1"/>
  <c r="K1267" i="54" s="1"/>
  <c r="K1268" i="54" s="1"/>
  <c r="K1269" i="54" s="1"/>
  <c r="K1270" i="54" s="1"/>
  <c r="K1271" i="54" s="1"/>
  <c r="K1272" i="54" s="1"/>
  <c r="K1273" i="54" s="1"/>
  <c r="K1274" i="54" s="1"/>
  <c r="K1275" i="54" s="1"/>
  <c r="K1276" i="54" s="1"/>
  <c r="K1277" i="54" s="1"/>
  <c r="K1278" i="54" s="1"/>
  <c r="K1279" i="54" s="1"/>
  <c r="K1280" i="54" s="1"/>
  <c r="K1281" i="54" s="1"/>
  <c r="K1282" i="54" s="1"/>
  <c r="K1283" i="54" s="1"/>
  <c r="K1284" i="54" s="1"/>
  <c r="K1285" i="54" s="1"/>
  <c r="K1286" i="54" s="1"/>
  <c r="K1287" i="54" s="1"/>
  <c r="K1288" i="54" s="1"/>
  <c r="K1289" i="54" s="1"/>
  <c r="K1290" i="54" s="1"/>
  <c r="K1291" i="54" s="1"/>
  <c r="K1292" i="54" s="1"/>
  <c r="K1293" i="54" s="1"/>
  <c r="K1294" i="54" s="1"/>
  <c r="K1295" i="54" s="1"/>
  <c r="K1296" i="54" s="1"/>
  <c r="K1297" i="54" s="1"/>
  <c r="K1298" i="54" s="1"/>
  <c r="K1299" i="54" s="1"/>
  <c r="K1300" i="54" s="1"/>
  <c r="K1301" i="54" s="1"/>
  <c r="K1302" i="54" s="1"/>
  <c r="K1303" i="54" s="1"/>
  <c r="K1304" i="54" s="1"/>
  <c r="K1305" i="54" s="1"/>
  <c r="K1306" i="54" s="1"/>
  <c r="K1307" i="54" s="1"/>
  <c r="K1308" i="54" s="1"/>
  <c r="K1309" i="54" s="1"/>
  <c r="K1310" i="54" s="1"/>
  <c r="K1311" i="54" s="1"/>
  <c r="K1312" i="54" s="1"/>
  <c r="K1313" i="54" s="1"/>
  <c r="K1314" i="54" s="1"/>
  <c r="K1315" i="54" s="1"/>
  <c r="K1316" i="54" s="1"/>
  <c r="K1317" i="54" s="1"/>
  <c r="K1318" i="54" s="1"/>
  <c r="K1319" i="54" s="1"/>
  <c r="K1320" i="54" s="1"/>
  <c r="K1321" i="54" s="1"/>
  <c r="K1322" i="54" s="1"/>
  <c r="K1323" i="54" s="1"/>
  <c r="K1324" i="54" s="1"/>
  <c r="K1325" i="54" s="1"/>
  <c r="K1326" i="54" s="1"/>
  <c r="K1327" i="54" s="1"/>
  <c r="K1328" i="54" s="1"/>
  <c r="K1329" i="54" s="1"/>
  <c r="K1330" i="54" s="1"/>
  <c r="K1331" i="54" s="1"/>
  <c r="K1332" i="54" s="1"/>
  <c r="K1333" i="54" s="1"/>
  <c r="K1334" i="54" s="1"/>
  <c r="K1335" i="54" s="1"/>
  <c r="K1336" i="54" s="1"/>
  <c r="K1337" i="54" s="1"/>
  <c r="K1338" i="54" s="1"/>
  <c r="K1339" i="54" s="1"/>
  <c r="K1340" i="54" s="1"/>
  <c r="K1341" i="54" s="1"/>
  <c r="K1342" i="54" s="1"/>
  <c r="K1343" i="54" s="1"/>
  <c r="K1344" i="54" s="1"/>
  <c r="K1345" i="54" s="1"/>
  <c r="K1346" i="54" s="1"/>
  <c r="K1347" i="54" s="1"/>
  <c r="K1348" i="54" s="1"/>
  <c r="K1349" i="54" s="1"/>
  <c r="K1350" i="54" s="1"/>
  <c r="K1351" i="54" s="1"/>
  <c r="K1352" i="54" s="1"/>
  <c r="K1353" i="54" s="1"/>
  <c r="K1354" i="54" s="1"/>
  <c r="K1355" i="54" s="1"/>
  <c r="K1356" i="54" s="1"/>
  <c r="K1357" i="54" s="1"/>
  <c r="K1358" i="54" s="1"/>
  <c r="K1359" i="54" s="1"/>
  <c r="K1360" i="54" s="1"/>
  <c r="K1361" i="54" s="1"/>
  <c r="K1362" i="54" s="1"/>
  <c r="K1363" i="54" s="1"/>
  <c r="K1364" i="54" s="1"/>
  <c r="K1365" i="54" s="1"/>
  <c r="K1366" i="54" s="1"/>
  <c r="K1367" i="54" s="1"/>
  <c r="K1368" i="54" s="1"/>
  <c r="K1369" i="54" s="1"/>
  <c r="K1370" i="54" s="1"/>
  <c r="K1371" i="54" s="1"/>
  <c r="K1372" i="54" s="1"/>
  <c r="K1373" i="54" s="1"/>
  <c r="K1374" i="54" s="1"/>
  <c r="K1375" i="54" s="1"/>
  <c r="K1376" i="54" s="1"/>
  <c r="K1377" i="54" s="1"/>
  <c r="K1378" i="54" s="1"/>
  <c r="K1379" i="54" s="1"/>
  <c r="K1380" i="54" s="1"/>
  <c r="K1381" i="54" s="1"/>
  <c r="K1382" i="54" s="1"/>
  <c r="K1383" i="54" s="1"/>
  <c r="K1384" i="54" s="1"/>
  <c r="K1385" i="54" s="1"/>
  <c r="K1386" i="54" s="1"/>
  <c r="K1387" i="54" s="1"/>
  <c r="K1388" i="54" s="1"/>
  <c r="K1389" i="54" s="1"/>
  <c r="K1390" i="54" s="1"/>
  <c r="K1391" i="54" s="1"/>
  <c r="K1392" i="54" s="1"/>
  <c r="K1393" i="54" s="1"/>
  <c r="K1394" i="54" s="1"/>
  <c r="K1395" i="54" s="1"/>
  <c r="K1396" i="54" s="1"/>
  <c r="K1397" i="54" s="1"/>
  <c r="K1398" i="54" s="1"/>
  <c r="K1399" i="54" s="1"/>
  <c r="K1400" i="54" s="1"/>
  <c r="K1401" i="54" s="1"/>
  <c r="K1402" i="54" s="1"/>
  <c r="K1403" i="54" s="1"/>
  <c r="K1404" i="54" s="1"/>
  <c r="K1405" i="54" s="1"/>
  <c r="K1406" i="54" s="1"/>
  <c r="K1407" i="54" s="1"/>
  <c r="K1408" i="54" s="1"/>
  <c r="K1409" i="54" s="1"/>
  <c r="K1410" i="54" s="1"/>
  <c r="K1411" i="54" s="1"/>
  <c r="K1412" i="54" s="1"/>
  <c r="K1413" i="54" s="1"/>
  <c r="K1414" i="54" s="1"/>
  <c r="K1415" i="54" s="1"/>
  <c r="K1416" i="54" s="1"/>
  <c r="K1417" i="54" s="1"/>
  <c r="K1418" i="54" s="1"/>
  <c r="K1419" i="54" s="1"/>
  <c r="K1420" i="54" s="1"/>
  <c r="K1421" i="54" s="1"/>
  <c r="K1422" i="54" s="1"/>
  <c r="K1423" i="54" s="1"/>
  <c r="K1424" i="54" s="1"/>
  <c r="K1425" i="54" s="1"/>
  <c r="K1426" i="54" s="1"/>
  <c r="K1427" i="54" s="1"/>
  <c r="K1428" i="54" s="1"/>
  <c r="K1429" i="54" s="1"/>
  <c r="K1430" i="54" s="1"/>
  <c r="K1431" i="54" s="1"/>
  <c r="K1432" i="54" s="1"/>
  <c r="K1433" i="54" s="1"/>
  <c r="K1434" i="54" s="1"/>
  <c r="K1435" i="54" s="1"/>
  <c r="K1436" i="54" s="1"/>
  <c r="K1437" i="54" s="1"/>
  <c r="K1438" i="54" s="1"/>
  <c r="K1439" i="54" s="1"/>
  <c r="K1440" i="54" s="1"/>
  <c r="K1441" i="54" s="1"/>
  <c r="K1442" i="54" s="1"/>
  <c r="K1443" i="54" s="1"/>
  <c r="K1444" i="54" s="1"/>
  <c r="K1445" i="54" s="1"/>
  <c r="K1446" i="54" s="1"/>
  <c r="K1447" i="54" s="1"/>
  <c r="K1448" i="54" s="1"/>
  <c r="K1449" i="54" s="1"/>
  <c r="K1450" i="54" s="1"/>
  <c r="K1451" i="54" s="1"/>
  <c r="K1452" i="54" s="1"/>
  <c r="K1453" i="54" s="1"/>
  <c r="K1454" i="54" s="1"/>
  <c r="K1455" i="54" s="1"/>
  <c r="K1456" i="54" s="1"/>
  <c r="K1457" i="54" s="1"/>
  <c r="K1458" i="54" s="1"/>
  <c r="K1459" i="54" s="1"/>
  <c r="K1460" i="54" s="1"/>
  <c r="K1461" i="54" s="1"/>
  <c r="K1462" i="54" s="1"/>
  <c r="K1463" i="54" s="1"/>
  <c r="K1464" i="54" s="1"/>
  <c r="K1465" i="54" s="1"/>
  <c r="K1466" i="54" s="1"/>
  <c r="K1467" i="54" s="1"/>
  <c r="K1468" i="54" s="1"/>
  <c r="K1469" i="54" s="1"/>
  <c r="K1470" i="54" s="1"/>
  <c r="K1471" i="54" s="1"/>
  <c r="K1472" i="54" s="1"/>
  <c r="K1473" i="54" s="1"/>
  <c r="K1474" i="54" s="1"/>
  <c r="K1475" i="54" s="1"/>
  <c r="K1476" i="54" s="1"/>
  <c r="K1477" i="54" s="1"/>
  <c r="K1478" i="54" s="1"/>
  <c r="K1479" i="54" s="1"/>
  <c r="K1480" i="54" s="1"/>
  <c r="K1481" i="54" s="1"/>
  <c r="K1482" i="54" s="1"/>
  <c r="K1483" i="54" s="1"/>
  <c r="K1484" i="54" s="1"/>
  <c r="K1485" i="54" s="1"/>
  <c r="K1486" i="54" s="1"/>
  <c r="K1487" i="54" s="1"/>
  <c r="K1488" i="54" s="1"/>
  <c r="K1489" i="54" s="1"/>
  <c r="K1490" i="54" s="1"/>
  <c r="K1491" i="54" s="1"/>
  <c r="K1492" i="54" s="1"/>
  <c r="K1493" i="54" s="1"/>
  <c r="K1494" i="54" s="1"/>
  <c r="K1495" i="54" s="1"/>
  <c r="K1496" i="54" s="1"/>
  <c r="K1497" i="54" s="1"/>
  <c r="K1498" i="54" s="1"/>
  <c r="K1499" i="54" s="1"/>
  <c r="K1500" i="54" s="1"/>
  <c r="K1501" i="54" s="1"/>
  <c r="K1502" i="54" s="1"/>
  <c r="K1503" i="54" s="1"/>
  <c r="K1504" i="54" s="1"/>
  <c r="K1505" i="54" s="1"/>
  <c r="K1506" i="54" s="1"/>
  <c r="K1507" i="54" s="1"/>
  <c r="K1508" i="54" s="1"/>
  <c r="K1509" i="54" s="1"/>
  <c r="K1510" i="54" s="1"/>
  <c r="K1511" i="54" s="1"/>
  <c r="K1512" i="54" s="1"/>
  <c r="K1513" i="54" s="1"/>
  <c r="K1514" i="54" s="1"/>
  <c r="K1515" i="54" s="1"/>
  <c r="K1516" i="54" s="1"/>
  <c r="K1517" i="54" s="1"/>
  <c r="K1518" i="54" s="1"/>
  <c r="K1519" i="54" s="1"/>
  <c r="K1520" i="54" s="1"/>
  <c r="K1521" i="54" s="1"/>
  <c r="K1522" i="54" s="1"/>
  <c r="K1523" i="54" s="1"/>
  <c r="K1524" i="54" s="1"/>
  <c r="K1525" i="54" s="1"/>
  <c r="K1526" i="54" s="1"/>
  <c r="K1527" i="54" s="1"/>
  <c r="K1528" i="54" s="1"/>
  <c r="K1529" i="54" s="1"/>
  <c r="K1530" i="54" s="1"/>
  <c r="K1531" i="54" s="1"/>
  <c r="K1532" i="54" s="1"/>
  <c r="K1533" i="54" s="1"/>
  <c r="K1534" i="54" s="1"/>
  <c r="K1535" i="54" s="1"/>
  <c r="K1536" i="54" s="1"/>
  <c r="K1537" i="54" s="1"/>
  <c r="K1538" i="54" s="1"/>
  <c r="K1539" i="54" s="1"/>
  <c r="K1540" i="54" s="1"/>
  <c r="K1541" i="54" s="1"/>
  <c r="K1542" i="54" s="1"/>
  <c r="K1543" i="54" s="1"/>
  <c r="K1544" i="54" s="1"/>
  <c r="K1545" i="54" s="1"/>
  <c r="K1546" i="54" s="1"/>
  <c r="K1547" i="54" s="1"/>
  <c r="K1548" i="54" s="1"/>
  <c r="K1549" i="54" s="1"/>
  <c r="K1550" i="54" s="1"/>
  <c r="K1551" i="54" s="1"/>
  <c r="K1552" i="54" s="1"/>
  <c r="K1553" i="54" s="1"/>
  <c r="K1554" i="54" s="1"/>
  <c r="K1555" i="54" s="1"/>
  <c r="K1556" i="54" s="1"/>
  <c r="K1557" i="54" s="1"/>
  <c r="K1558" i="54" s="1"/>
  <c r="K1559" i="54" s="1"/>
  <c r="K1560" i="54" s="1"/>
  <c r="K1561" i="54" s="1"/>
  <c r="K1562" i="54" s="1"/>
  <c r="K1563" i="54" s="1"/>
  <c r="K1564" i="54" s="1"/>
  <c r="K1565" i="54" s="1"/>
  <c r="K1566" i="54" s="1"/>
  <c r="K1567" i="54" s="1"/>
  <c r="K1568" i="54" s="1"/>
  <c r="K1569" i="54" s="1"/>
  <c r="K1570" i="54" s="1"/>
  <c r="K1571" i="54" s="1"/>
  <c r="K1572" i="54" s="1"/>
  <c r="K1573" i="54" s="1"/>
  <c r="K1574" i="54" s="1"/>
  <c r="K1575" i="54" s="1"/>
  <c r="K1576" i="54" s="1"/>
  <c r="K1577" i="54" s="1"/>
  <c r="K1578" i="54" s="1"/>
  <c r="K1579" i="54" s="1"/>
  <c r="K1580" i="54" s="1"/>
  <c r="K1581" i="54" s="1"/>
  <c r="K1582" i="54" s="1"/>
  <c r="L1582" i="53" l="1"/>
  <c r="L1581" i="53"/>
  <c r="L1580" i="53"/>
  <c r="L1579" i="53"/>
  <c r="L1578" i="53"/>
  <c r="L1577" i="53"/>
  <c r="L1576" i="53"/>
  <c r="L1575" i="53"/>
  <c r="L1574" i="53"/>
  <c r="L1573" i="53"/>
  <c r="L1572" i="53"/>
  <c r="L1571" i="53"/>
  <c r="L1570" i="53"/>
  <c r="L1569" i="53"/>
  <c r="L1568" i="53"/>
  <c r="L1567" i="53"/>
  <c r="L1566" i="53"/>
  <c r="L1565" i="53"/>
  <c r="L1564" i="53"/>
  <c r="L1563" i="53"/>
  <c r="L1562" i="53"/>
  <c r="L1561" i="53"/>
  <c r="L1560" i="53"/>
  <c r="L1559" i="53"/>
  <c r="L1558" i="53"/>
  <c r="L1557" i="53"/>
  <c r="L1556" i="53"/>
  <c r="L1555" i="53"/>
  <c r="L1554" i="53"/>
  <c r="L1553" i="53"/>
  <c r="L1552" i="53"/>
  <c r="L1551" i="53"/>
  <c r="L1550" i="53"/>
  <c r="L1549" i="53"/>
  <c r="L1548" i="53"/>
  <c r="L1547" i="53"/>
  <c r="L1546" i="53"/>
  <c r="L1545" i="53"/>
  <c r="L1544" i="53"/>
  <c r="L1543" i="53"/>
  <c r="L1542" i="53"/>
  <c r="L1541" i="53"/>
  <c r="L1540" i="53"/>
  <c r="L1539" i="53"/>
  <c r="L1538" i="53"/>
  <c r="L1537" i="53"/>
  <c r="L1536" i="53"/>
  <c r="L1535" i="53"/>
  <c r="L1534" i="53"/>
  <c r="L1533" i="53"/>
  <c r="L1532" i="53"/>
  <c r="L1531" i="53"/>
  <c r="L1530" i="53"/>
  <c r="L1529" i="53"/>
  <c r="L1528" i="53"/>
  <c r="L1527" i="53"/>
  <c r="L1526" i="53"/>
  <c r="L1525" i="53"/>
  <c r="L1524" i="53"/>
  <c r="L1523" i="53"/>
  <c r="L1522" i="53"/>
  <c r="L1521" i="53"/>
  <c r="L1520" i="53"/>
  <c r="L1519" i="53"/>
  <c r="L1518" i="53"/>
  <c r="L1517" i="53"/>
  <c r="L1516" i="53"/>
  <c r="L1515" i="53"/>
  <c r="L1514" i="53"/>
  <c r="L1513" i="53"/>
  <c r="L1512" i="53"/>
  <c r="L1511" i="53"/>
  <c r="L1510" i="53"/>
  <c r="L1509" i="53"/>
  <c r="L1508" i="53"/>
  <c r="L1507" i="53"/>
  <c r="L1506" i="53"/>
  <c r="L1505" i="53"/>
  <c r="L1504" i="53"/>
  <c r="L1503" i="53"/>
  <c r="L1502" i="53"/>
  <c r="L1501" i="53"/>
  <c r="L1500" i="53"/>
  <c r="L1499" i="53"/>
  <c r="L1498" i="53"/>
  <c r="L1497" i="53"/>
  <c r="L1496" i="53"/>
  <c r="L1495" i="53"/>
  <c r="L1494" i="53"/>
  <c r="L1493" i="53"/>
  <c r="L1492" i="53"/>
  <c r="L1491" i="53"/>
  <c r="L1490" i="53"/>
  <c r="L1489" i="53"/>
  <c r="L1488" i="53"/>
  <c r="L1487" i="53"/>
  <c r="L1486" i="53"/>
  <c r="L1485" i="53"/>
  <c r="L1484" i="53"/>
  <c r="L1483" i="53"/>
  <c r="L1482" i="53"/>
  <c r="L1481" i="53"/>
  <c r="L1480" i="53"/>
  <c r="L1479" i="53"/>
  <c r="L1478" i="53"/>
  <c r="L1477" i="53"/>
  <c r="L1476" i="53"/>
  <c r="L1475" i="53"/>
  <c r="L1474" i="53"/>
  <c r="L1473" i="53"/>
  <c r="L1472" i="53"/>
  <c r="L1471" i="53"/>
  <c r="L1470" i="53"/>
  <c r="L1469" i="53"/>
  <c r="L1468" i="53"/>
  <c r="L1467" i="53"/>
  <c r="L1466" i="53"/>
  <c r="L1465" i="53"/>
  <c r="L1464" i="53"/>
  <c r="L1463" i="53"/>
  <c r="L1462" i="53"/>
  <c r="L1461" i="53"/>
  <c r="L1460" i="53"/>
  <c r="L1459" i="53"/>
  <c r="L1458" i="53"/>
  <c r="L1457" i="53"/>
  <c r="L1456" i="53"/>
  <c r="L1455" i="53"/>
  <c r="L1454" i="53"/>
  <c r="L1453" i="53"/>
  <c r="L1452" i="53"/>
  <c r="L1451" i="53"/>
  <c r="L1450" i="53"/>
  <c r="L1449" i="53"/>
  <c r="L1448" i="53"/>
  <c r="L1447" i="53"/>
  <c r="L1446" i="53"/>
  <c r="L1445" i="53"/>
  <c r="L1444" i="53"/>
  <c r="L1443" i="53"/>
  <c r="L1442" i="53"/>
  <c r="L1441" i="53"/>
  <c r="L1440" i="53"/>
  <c r="L1439" i="53"/>
  <c r="L1438" i="53"/>
  <c r="L1437" i="53"/>
  <c r="L1436" i="53"/>
  <c r="L1435" i="53"/>
  <c r="L1434" i="53"/>
  <c r="L1433" i="53"/>
  <c r="L1432" i="53"/>
  <c r="L1431" i="53"/>
  <c r="L1430" i="53"/>
  <c r="L1429" i="53"/>
  <c r="L1428" i="53"/>
  <c r="L1427" i="53"/>
  <c r="L1426" i="53"/>
  <c r="L1425" i="53"/>
  <c r="L1424" i="53"/>
  <c r="L1423" i="53"/>
  <c r="L1422" i="53"/>
  <c r="L1421" i="53"/>
  <c r="L1420" i="53"/>
  <c r="L1419" i="53"/>
  <c r="L1418" i="53"/>
  <c r="L1417" i="53"/>
  <c r="L1416" i="53"/>
  <c r="L1415" i="53"/>
  <c r="L1414" i="53"/>
  <c r="L1413" i="53"/>
  <c r="L1412" i="53"/>
  <c r="L1411" i="53"/>
  <c r="L1410" i="53"/>
  <c r="L1409" i="53"/>
  <c r="L1408" i="53"/>
  <c r="L1407" i="53"/>
  <c r="L1406" i="53"/>
  <c r="L1405" i="53"/>
  <c r="L1404" i="53"/>
  <c r="L1403" i="53"/>
  <c r="L1402" i="53"/>
  <c r="L1401" i="53"/>
  <c r="L1400" i="53"/>
  <c r="L1399" i="53"/>
  <c r="L1398" i="53"/>
  <c r="L1397" i="53"/>
  <c r="L1396" i="53"/>
  <c r="L1395" i="53"/>
  <c r="L1394" i="53"/>
  <c r="L1393" i="53"/>
  <c r="L1392" i="53"/>
  <c r="L1391" i="53"/>
  <c r="L1390" i="53"/>
  <c r="L1389" i="53"/>
  <c r="L1388" i="53"/>
  <c r="L1387" i="53"/>
  <c r="L1386" i="53"/>
  <c r="L1385" i="53"/>
  <c r="L1384" i="53"/>
  <c r="L1383" i="53"/>
  <c r="L1382" i="53"/>
  <c r="L1381" i="53"/>
  <c r="L1380" i="53"/>
  <c r="L1379" i="53"/>
  <c r="L1378" i="53"/>
  <c r="L1377" i="53"/>
  <c r="L1376" i="53"/>
  <c r="L1375" i="53"/>
  <c r="L1374" i="53"/>
  <c r="L1373" i="53"/>
  <c r="L1372" i="53"/>
  <c r="L1371" i="53"/>
  <c r="L1370" i="53"/>
  <c r="L1369" i="53"/>
  <c r="L1368" i="53"/>
  <c r="L1367" i="53"/>
  <c r="L1366" i="53"/>
  <c r="L1365" i="53"/>
  <c r="L1364" i="53"/>
  <c r="L1363" i="53"/>
  <c r="L1362" i="53"/>
  <c r="L1361" i="53"/>
  <c r="L1360" i="53"/>
  <c r="L1359" i="53"/>
  <c r="L1358" i="53"/>
  <c r="L1357" i="53"/>
  <c r="L1356" i="53"/>
  <c r="L1355" i="53"/>
  <c r="L1354" i="53"/>
  <c r="L1353" i="53"/>
  <c r="L1352" i="53"/>
  <c r="L1351" i="53"/>
  <c r="L1350" i="53"/>
  <c r="L1349" i="53"/>
  <c r="L1348" i="53"/>
  <c r="L1347" i="53"/>
  <c r="L1346" i="53"/>
  <c r="L1345" i="53"/>
  <c r="L1344" i="53"/>
  <c r="L1343" i="53"/>
  <c r="L1342" i="53"/>
  <c r="L1341" i="53"/>
  <c r="L1340" i="53"/>
  <c r="L1339" i="53"/>
  <c r="L1338" i="53"/>
  <c r="L1337" i="53"/>
  <c r="L1336" i="53"/>
  <c r="L1335" i="53"/>
  <c r="L1334" i="53"/>
  <c r="L1333" i="53"/>
  <c r="L1332" i="53"/>
  <c r="L1331" i="53"/>
  <c r="L1330" i="53"/>
  <c r="L1329" i="53"/>
  <c r="L1328" i="53"/>
  <c r="L1327" i="53"/>
  <c r="L1326" i="53"/>
  <c r="L1325" i="53"/>
  <c r="L1324" i="53"/>
  <c r="L1323" i="53"/>
  <c r="L1322" i="53"/>
  <c r="L1321" i="53"/>
  <c r="L1320" i="53"/>
  <c r="L1319" i="53"/>
  <c r="L1318" i="53"/>
  <c r="L1317" i="53"/>
  <c r="L1316" i="53"/>
  <c r="L1315" i="53"/>
  <c r="L1314" i="53"/>
  <c r="L1313" i="53"/>
  <c r="L1312" i="53"/>
  <c r="L1311" i="53"/>
  <c r="L1310" i="53"/>
  <c r="L1309" i="53"/>
  <c r="L1308" i="53"/>
  <c r="L1307" i="53"/>
  <c r="L1306" i="53"/>
  <c r="L1305" i="53"/>
  <c r="L1304" i="53"/>
  <c r="L1303" i="53"/>
  <c r="L1302" i="53"/>
  <c r="L1301" i="53"/>
  <c r="L1300" i="53"/>
  <c r="L1299" i="53"/>
  <c r="L1298" i="53"/>
  <c r="L1297" i="53"/>
  <c r="L1296" i="53"/>
  <c r="L1295" i="53"/>
  <c r="L1294" i="53"/>
  <c r="L1293" i="53"/>
  <c r="L1292" i="53"/>
  <c r="L1291" i="53"/>
  <c r="L1290" i="53"/>
  <c r="L1289" i="53"/>
  <c r="L1288" i="53"/>
  <c r="L1287" i="53"/>
  <c r="L1286" i="53"/>
  <c r="L1285" i="53"/>
  <c r="L1284" i="53"/>
  <c r="L1283" i="53"/>
  <c r="L1282" i="53"/>
  <c r="L1281" i="53"/>
  <c r="L1280" i="53"/>
  <c r="L1279" i="53"/>
  <c r="L1278" i="53"/>
  <c r="L1277" i="53"/>
  <c r="L1276" i="53"/>
  <c r="L1275" i="53"/>
  <c r="L1274" i="53"/>
  <c r="L1273" i="53"/>
  <c r="L1272" i="53"/>
  <c r="L1271" i="53"/>
  <c r="L1270" i="53"/>
  <c r="L1269" i="53"/>
  <c r="L1268" i="53"/>
  <c r="L1267" i="53"/>
  <c r="L1266" i="53"/>
  <c r="L1265" i="53"/>
  <c r="L1264" i="53"/>
  <c r="L1263" i="53"/>
  <c r="L1262" i="53"/>
  <c r="L1261" i="53"/>
  <c r="L1260" i="53"/>
  <c r="L1259" i="53"/>
  <c r="L1258" i="53"/>
  <c r="L1257" i="53"/>
  <c r="L1256" i="53"/>
  <c r="L1255" i="53"/>
  <c r="L1254" i="53"/>
  <c r="L1253" i="53"/>
  <c r="L1252" i="53"/>
  <c r="L1251" i="53"/>
  <c r="L1250" i="53"/>
  <c r="L1249" i="53"/>
  <c r="L1248" i="53"/>
  <c r="L1247" i="53"/>
  <c r="L1246" i="53"/>
  <c r="L1245" i="53"/>
  <c r="L1244" i="53"/>
  <c r="L1243" i="53"/>
  <c r="L1242" i="53"/>
  <c r="L1241" i="53"/>
  <c r="L1240" i="53"/>
  <c r="L1239" i="53"/>
  <c r="L1238" i="53"/>
  <c r="L1237" i="53"/>
  <c r="L1236" i="53"/>
  <c r="L1235" i="53"/>
  <c r="L1234" i="53"/>
  <c r="L1233" i="53"/>
  <c r="L1232" i="53"/>
  <c r="L1231" i="53"/>
  <c r="L1230" i="53"/>
  <c r="L1229" i="53"/>
  <c r="L1228" i="53"/>
  <c r="L1227" i="53"/>
  <c r="L1226" i="53"/>
  <c r="L1225" i="53"/>
  <c r="L1224" i="53"/>
  <c r="L1223" i="53"/>
  <c r="L1222" i="53"/>
  <c r="L1221" i="53"/>
  <c r="L1220" i="53"/>
  <c r="L1219" i="53"/>
  <c r="L1218" i="53"/>
  <c r="L1217" i="53"/>
  <c r="L1216" i="53"/>
  <c r="L1215" i="53"/>
  <c r="L1214" i="53"/>
  <c r="L1213" i="53"/>
  <c r="L1212" i="53"/>
  <c r="L1211" i="53"/>
  <c r="L1210" i="53"/>
  <c r="L1209" i="53"/>
  <c r="L1208" i="53"/>
  <c r="L1207" i="53"/>
  <c r="L1206" i="53"/>
  <c r="L1205" i="53"/>
  <c r="L1204" i="53"/>
  <c r="L1203" i="53"/>
  <c r="L1202" i="53"/>
  <c r="L1201" i="53"/>
  <c r="L1200" i="53"/>
  <c r="L1199" i="53"/>
  <c r="L1198" i="53"/>
  <c r="L1197" i="53"/>
  <c r="L1196" i="53"/>
  <c r="L1195" i="53"/>
  <c r="L1194" i="53"/>
  <c r="L1193" i="53"/>
  <c r="L1192" i="53"/>
  <c r="L1191" i="53"/>
  <c r="L1190" i="53"/>
  <c r="L1189" i="53"/>
  <c r="L1188" i="53"/>
  <c r="L1187" i="53"/>
  <c r="L1186" i="53"/>
  <c r="L1185" i="53"/>
  <c r="L1184" i="53"/>
  <c r="L1183" i="53"/>
  <c r="L1182" i="53"/>
  <c r="L1181" i="53"/>
  <c r="L1180" i="53"/>
  <c r="L1179" i="53"/>
  <c r="L1178" i="53"/>
  <c r="L1177" i="53"/>
  <c r="L1176" i="53"/>
  <c r="L1175" i="53"/>
  <c r="L1174" i="53"/>
  <c r="L1173" i="53"/>
  <c r="L1172" i="53"/>
  <c r="L1171" i="53"/>
  <c r="L1170" i="53"/>
  <c r="L1169" i="53"/>
  <c r="L1168" i="53"/>
  <c r="L1167" i="53"/>
  <c r="L1166" i="53"/>
  <c r="L1165" i="53"/>
  <c r="L1164" i="53"/>
  <c r="L1163" i="53"/>
  <c r="L1162" i="53"/>
  <c r="L1161" i="53"/>
  <c r="L1160" i="53"/>
  <c r="L1159" i="53"/>
  <c r="L1158" i="53"/>
  <c r="L1157" i="53"/>
  <c r="L1156" i="53"/>
  <c r="L1155" i="53"/>
  <c r="L1154" i="53"/>
  <c r="L1153" i="53"/>
  <c r="L1152" i="53"/>
  <c r="L1151" i="53"/>
  <c r="L1150" i="53"/>
  <c r="L1149" i="53"/>
  <c r="L1148" i="53"/>
  <c r="L1147" i="53"/>
  <c r="L1146" i="53"/>
  <c r="L1145" i="53"/>
  <c r="L1144" i="53"/>
  <c r="L1143" i="53"/>
  <c r="L1142" i="53"/>
  <c r="L1141" i="53"/>
  <c r="L1140" i="53"/>
  <c r="L1139" i="53"/>
  <c r="L1138" i="53"/>
  <c r="L1137" i="53"/>
  <c r="L1136" i="53"/>
  <c r="L1135" i="53"/>
  <c r="L1134" i="53"/>
  <c r="L1133" i="53"/>
  <c r="L1132" i="53"/>
  <c r="L1131" i="53"/>
  <c r="L1130" i="53"/>
  <c r="L1129" i="53"/>
  <c r="L1128" i="53"/>
  <c r="L1127" i="53"/>
  <c r="L1126" i="53"/>
  <c r="L1125" i="53"/>
  <c r="L1124" i="53"/>
  <c r="L1123" i="53"/>
  <c r="L1122" i="53"/>
  <c r="L1121" i="53"/>
  <c r="L1120" i="53"/>
  <c r="L1119" i="53"/>
  <c r="L1118" i="53"/>
  <c r="L1117" i="53"/>
  <c r="L1116" i="53"/>
  <c r="L1115" i="53"/>
  <c r="L1114" i="53"/>
  <c r="L1113" i="53"/>
  <c r="L1112" i="53"/>
  <c r="L1111" i="53"/>
  <c r="L1110" i="53"/>
  <c r="L1109" i="53"/>
  <c r="L1108" i="53"/>
  <c r="L1107" i="53"/>
  <c r="L1106" i="53"/>
  <c r="L1105" i="53"/>
  <c r="L1104" i="53"/>
  <c r="L1103" i="53"/>
  <c r="L1102" i="53"/>
  <c r="L1101" i="53"/>
  <c r="L1100" i="53"/>
  <c r="L1099" i="53"/>
  <c r="L1098" i="53"/>
  <c r="L1097" i="53"/>
  <c r="L1096" i="53"/>
  <c r="L1095" i="53"/>
  <c r="L1094" i="53"/>
  <c r="L1093" i="53"/>
  <c r="L1092" i="53"/>
  <c r="L1091" i="53"/>
  <c r="L1090" i="53"/>
  <c r="L1089" i="53"/>
  <c r="L1088" i="53"/>
  <c r="L1087" i="53"/>
  <c r="L1086" i="53"/>
  <c r="L1085" i="53"/>
  <c r="L1084" i="53"/>
  <c r="L1083" i="53"/>
  <c r="L1082" i="53"/>
  <c r="L1081" i="53"/>
  <c r="L1080" i="53"/>
  <c r="L1079" i="53"/>
  <c r="L1078" i="53"/>
  <c r="L1077" i="53"/>
  <c r="L1076" i="53"/>
  <c r="L1075" i="53"/>
  <c r="L1074" i="53"/>
  <c r="L1073" i="53"/>
  <c r="L1072" i="53"/>
  <c r="L1071" i="53"/>
  <c r="L1070" i="53"/>
  <c r="L1069" i="53"/>
  <c r="L1068" i="53"/>
  <c r="L1067" i="53"/>
  <c r="L1066" i="53"/>
  <c r="L1065" i="53"/>
  <c r="L1064" i="53"/>
  <c r="L1063" i="53"/>
  <c r="L1062" i="53"/>
  <c r="L1061" i="53"/>
  <c r="L1060" i="53"/>
  <c r="L1059" i="53"/>
  <c r="L1058" i="53"/>
  <c r="L1057" i="53"/>
  <c r="L1056" i="53"/>
  <c r="L1055" i="53"/>
  <c r="L1054" i="53"/>
  <c r="L1053" i="53"/>
  <c r="L1052" i="53"/>
  <c r="L1051" i="53"/>
  <c r="L1050" i="53"/>
  <c r="L1049" i="53"/>
  <c r="L1048" i="53"/>
  <c r="L1047" i="53"/>
  <c r="L1046" i="53"/>
  <c r="L1045" i="53"/>
  <c r="L1044" i="53"/>
  <c r="L1043" i="53"/>
  <c r="L1042" i="53"/>
  <c r="L1041" i="53"/>
  <c r="L1040" i="53"/>
  <c r="L1039" i="53"/>
  <c r="L1038" i="53"/>
  <c r="L1037" i="53"/>
  <c r="L1036" i="53"/>
  <c r="L1035" i="53"/>
  <c r="L1034" i="53"/>
  <c r="L1033" i="53"/>
  <c r="L1032" i="53"/>
  <c r="L1031" i="53"/>
  <c r="L1030" i="53"/>
  <c r="L1029" i="53"/>
  <c r="L1028" i="53"/>
  <c r="L1027" i="53"/>
  <c r="L1026" i="53"/>
  <c r="L1025" i="53"/>
  <c r="L1024" i="53"/>
  <c r="L1023" i="53"/>
  <c r="L1022" i="53"/>
  <c r="L1021" i="53"/>
  <c r="L1020" i="53"/>
  <c r="L1019" i="53"/>
  <c r="L1018" i="53"/>
  <c r="L1017" i="53"/>
  <c r="L1016" i="53"/>
  <c r="L1015" i="53"/>
  <c r="L1014" i="53"/>
  <c r="L1013" i="53"/>
  <c r="L1012" i="53"/>
  <c r="L1011" i="53"/>
  <c r="L1010" i="53"/>
  <c r="L1009" i="53"/>
  <c r="L1008" i="53"/>
  <c r="L1007" i="53"/>
  <c r="L1006" i="53"/>
  <c r="L1005" i="53"/>
  <c r="L1004" i="53"/>
  <c r="L1003" i="53"/>
  <c r="L1002" i="53"/>
  <c r="L1001" i="53"/>
  <c r="L1000" i="53"/>
  <c r="L999" i="53"/>
  <c r="L998" i="53"/>
  <c r="L997" i="53"/>
  <c r="L996" i="53"/>
  <c r="L995" i="53"/>
  <c r="L994" i="53"/>
  <c r="L993" i="53"/>
  <c r="L992" i="53"/>
  <c r="L991" i="53"/>
  <c r="L990" i="53"/>
  <c r="L989" i="53"/>
  <c r="L988" i="53"/>
  <c r="L987" i="53"/>
  <c r="L986" i="53"/>
  <c r="L985" i="53"/>
  <c r="L984" i="53"/>
  <c r="L983" i="53"/>
  <c r="L982" i="53"/>
  <c r="L981" i="53"/>
  <c r="L980" i="53"/>
  <c r="L979" i="53"/>
  <c r="L978" i="53"/>
  <c r="L977" i="53"/>
  <c r="L976" i="53"/>
  <c r="L975" i="53"/>
  <c r="L974" i="53"/>
  <c r="L973" i="53"/>
  <c r="L972" i="53"/>
  <c r="L971" i="53"/>
  <c r="L970" i="53"/>
  <c r="L969" i="53"/>
  <c r="L968" i="53"/>
  <c r="L967" i="53"/>
  <c r="L966" i="53"/>
  <c r="L965" i="53"/>
  <c r="L964" i="53"/>
  <c r="L963" i="53"/>
  <c r="L962" i="53"/>
  <c r="L961" i="53"/>
  <c r="L960" i="53"/>
  <c r="L959" i="53"/>
  <c r="L958" i="53"/>
  <c r="L957" i="53"/>
  <c r="L956" i="53"/>
  <c r="L955" i="53"/>
  <c r="L954" i="53"/>
  <c r="L953" i="53"/>
  <c r="L952" i="53"/>
  <c r="L951" i="53"/>
  <c r="L950" i="53"/>
  <c r="L949" i="53"/>
  <c r="L948" i="53"/>
  <c r="L947" i="53"/>
  <c r="L946" i="53"/>
  <c r="L945" i="53"/>
  <c r="L944" i="53"/>
  <c r="L943" i="53"/>
  <c r="L942" i="53"/>
  <c r="L941" i="53"/>
  <c r="L940" i="53"/>
  <c r="L939" i="53"/>
  <c r="L938" i="53"/>
  <c r="L937" i="53"/>
  <c r="L936" i="53"/>
  <c r="L935" i="53"/>
  <c r="L934" i="53"/>
  <c r="L933" i="53"/>
  <c r="L932" i="53"/>
  <c r="L931" i="53"/>
  <c r="L930" i="53"/>
  <c r="L929" i="53"/>
  <c r="L928" i="53"/>
  <c r="L927" i="53"/>
  <c r="L926" i="53"/>
  <c r="L925" i="53"/>
  <c r="L924" i="53"/>
  <c r="L923" i="53"/>
  <c r="L922" i="53"/>
  <c r="L921" i="53"/>
  <c r="L920" i="53"/>
  <c r="L919" i="53"/>
  <c r="L918" i="53"/>
  <c r="L917" i="53"/>
  <c r="L916" i="53"/>
  <c r="L915" i="53"/>
  <c r="L914" i="53"/>
  <c r="L913" i="53"/>
  <c r="L912" i="53"/>
  <c r="L911" i="53"/>
  <c r="L910" i="53"/>
  <c r="L909" i="53"/>
  <c r="L908" i="53"/>
  <c r="L907" i="53"/>
  <c r="L906" i="53"/>
  <c r="L905" i="53"/>
  <c r="L904" i="53"/>
  <c r="L903" i="53"/>
  <c r="L902" i="53"/>
  <c r="L901" i="53"/>
  <c r="L900" i="53"/>
  <c r="L899" i="53"/>
  <c r="L898" i="53"/>
  <c r="L897" i="53"/>
  <c r="L896" i="53"/>
  <c r="L895" i="53"/>
  <c r="L894" i="53"/>
  <c r="L893" i="53"/>
  <c r="L892" i="53"/>
  <c r="L891" i="53"/>
  <c r="L890" i="53"/>
  <c r="L889" i="53"/>
  <c r="L888" i="53"/>
  <c r="L887" i="53"/>
  <c r="L886" i="53"/>
  <c r="L885" i="53"/>
  <c r="L884" i="53"/>
  <c r="L883" i="53"/>
  <c r="L882" i="53"/>
  <c r="L881" i="53"/>
  <c r="L880" i="53"/>
  <c r="L879" i="53"/>
  <c r="L878" i="53"/>
  <c r="L877" i="53"/>
  <c r="L876" i="53"/>
  <c r="L875" i="53"/>
  <c r="L874" i="53"/>
  <c r="L873" i="53"/>
  <c r="L872" i="53"/>
  <c r="L871" i="53"/>
  <c r="L870" i="53"/>
  <c r="L869" i="53"/>
  <c r="L868" i="53"/>
  <c r="L867" i="53"/>
  <c r="L866" i="53"/>
  <c r="L865" i="53"/>
  <c r="L864" i="53"/>
  <c r="L863" i="53"/>
  <c r="L862" i="53"/>
  <c r="L861" i="53"/>
  <c r="L860" i="53"/>
  <c r="L859" i="53"/>
  <c r="L858" i="53"/>
  <c r="L857" i="53"/>
  <c r="L856" i="53"/>
  <c r="L855" i="53"/>
  <c r="L854" i="53"/>
  <c r="L853" i="53"/>
  <c r="L852" i="53"/>
  <c r="L851" i="53"/>
  <c r="L850" i="53"/>
  <c r="L849" i="53"/>
  <c r="L848" i="53"/>
  <c r="L847" i="53"/>
  <c r="L846" i="53"/>
  <c r="L845" i="53"/>
  <c r="L844" i="53"/>
  <c r="L843" i="53"/>
  <c r="L842" i="53"/>
  <c r="L841" i="53"/>
  <c r="L840" i="53"/>
  <c r="L839" i="53"/>
  <c r="L838" i="53"/>
  <c r="L837" i="53"/>
  <c r="L836" i="53"/>
  <c r="L835" i="53"/>
  <c r="L834" i="53"/>
  <c r="L833" i="53"/>
  <c r="L832" i="53"/>
  <c r="L831" i="53"/>
  <c r="L830" i="53"/>
  <c r="L829" i="53"/>
  <c r="L828" i="53"/>
  <c r="L827" i="53"/>
  <c r="L826" i="53"/>
  <c r="L825" i="53"/>
  <c r="L824" i="53"/>
  <c r="L823" i="53"/>
  <c r="L822" i="53"/>
  <c r="L821" i="53"/>
  <c r="L820" i="53"/>
  <c r="L819" i="53"/>
  <c r="L818" i="53"/>
  <c r="L817" i="53"/>
  <c r="L816" i="53"/>
  <c r="L815" i="53"/>
  <c r="L814" i="53"/>
  <c r="L813" i="53"/>
  <c r="L812" i="53"/>
  <c r="L811" i="53"/>
  <c r="L810" i="53"/>
  <c r="L809" i="53"/>
  <c r="L808" i="53"/>
  <c r="L807" i="53"/>
  <c r="L806" i="53"/>
  <c r="L805" i="53"/>
  <c r="L804" i="53"/>
  <c r="L803" i="53"/>
  <c r="L802" i="53"/>
  <c r="L801" i="53"/>
  <c r="L800" i="53"/>
  <c r="L799" i="53"/>
  <c r="L798" i="53"/>
  <c r="L797" i="53"/>
  <c r="L796" i="53"/>
  <c r="L795" i="53"/>
  <c r="L794" i="53"/>
  <c r="L793" i="53"/>
  <c r="L792" i="53"/>
  <c r="L791" i="53"/>
  <c r="L790" i="53"/>
  <c r="L789" i="53"/>
  <c r="L788" i="53"/>
  <c r="L787" i="53"/>
  <c r="L786" i="53"/>
  <c r="L785" i="53"/>
  <c r="L784" i="53"/>
  <c r="L783" i="53"/>
  <c r="L782" i="53"/>
  <c r="L781" i="53"/>
  <c r="L780" i="53"/>
  <c r="L779" i="53"/>
  <c r="L778" i="53"/>
  <c r="L777" i="53"/>
  <c r="L776" i="53"/>
  <c r="L775" i="53"/>
  <c r="L774" i="53"/>
  <c r="L773" i="53"/>
  <c r="L772" i="53"/>
  <c r="L771" i="53"/>
  <c r="L770" i="53"/>
  <c r="L769" i="53"/>
  <c r="L768" i="53"/>
  <c r="L767" i="53"/>
  <c r="L766" i="53"/>
  <c r="L765" i="53"/>
  <c r="L764" i="53"/>
  <c r="L763" i="53"/>
  <c r="L762" i="53"/>
  <c r="L761" i="53"/>
  <c r="L760" i="53"/>
  <c r="L759" i="53"/>
  <c r="L758" i="53"/>
  <c r="L757" i="53"/>
  <c r="L756" i="53"/>
  <c r="L755" i="53"/>
  <c r="L754" i="53"/>
  <c r="L753" i="53"/>
  <c r="L752" i="53"/>
  <c r="L751" i="53"/>
  <c r="L750" i="53"/>
  <c r="L749" i="53"/>
  <c r="L748" i="53"/>
  <c r="L747" i="53"/>
  <c r="L746" i="53"/>
  <c r="L745" i="53"/>
  <c r="L744" i="53"/>
  <c r="L743" i="53"/>
  <c r="L742" i="53"/>
  <c r="L741" i="53"/>
  <c r="L740" i="53"/>
  <c r="L739" i="53"/>
  <c r="L738" i="53"/>
  <c r="L737" i="53"/>
  <c r="L736" i="53"/>
  <c r="L735" i="53"/>
  <c r="L734" i="53"/>
  <c r="L733" i="53"/>
  <c r="L732" i="53"/>
  <c r="L731" i="53"/>
  <c r="L730" i="53"/>
  <c r="L729" i="53"/>
  <c r="L728" i="53"/>
  <c r="L727" i="53"/>
  <c r="L726" i="53"/>
  <c r="L725" i="53"/>
  <c r="L724" i="53"/>
  <c r="L723" i="53"/>
  <c r="L722" i="53"/>
  <c r="L721" i="53"/>
  <c r="L720" i="53"/>
  <c r="L719" i="53"/>
  <c r="L718" i="53"/>
  <c r="L717" i="53"/>
  <c r="L716" i="53"/>
  <c r="L715" i="53"/>
  <c r="L714" i="53"/>
  <c r="L713" i="53"/>
  <c r="L712" i="53"/>
  <c r="L711" i="53"/>
  <c r="L710" i="53"/>
  <c r="L709" i="53"/>
  <c r="L708" i="53"/>
  <c r="L707" i="53"/>
  <c r="L706" i="53"/>
  <c r="L705" i="53"/>
  <c r="L704" i="53"/>
  <c r="L703" i="53"/>
  <c r="L702" i="53"/>
  <c r="L701" i="53"/>
  <c r="L700" i="53"/>
  <c r="L699" i="53"/>
  <c r="L698" i="53"/>
  <c r="L697" i="53"/>
  <c r="L696" i="53"/>
  <c r="L695" i="53"/>
  <c r="L694" i="53"/>
  <c r="L693" i="53"/>
  <c r="L692" i="53"/>
  <c r="L691" i="53"/>
  <c r="L690" i="53"/>
  <c r="L689" i="53"/>
  <c r="L688" i="53"/>
  <c r="L687" i="53"/>
  <c r="L686" i="53"/>
  <c r="L685" i="53"/>
  <c r="L684" i="53"/>
  <c r="L683" i="53"/>
  <c r="L682" i="53"/>
  <c r="L681" i="53"/>
  <c r="L680" i="53"/>
  <c r="L679" i="53"/>
  <c r="L678" i="53"/>
  <c r="L677" i="53"/>
  <c r="L676" i="53"/>
  <c r="L675" i="53"/>
  <c r="L674" i="53"/>
  <c r="L673" i="53"/>
  <c r="L672" i="53"/>
  <c r="L671" i="53"/>
  <c r="L670" i="53"/>
  <c r="L669" i="53"/>
  <c r="L668" i="53"/>
  <c r="L667" i="53"/>
  <c r="L666" i="53"/>
  <c r="L665" i="53"/>
  <c r="L664" i="53"/>
  <c r="L663" i="53"/>
  <c r="L662" i="53"/>
  <c r="L661" i="53"/>
  <c r="L660" i="53"/>
  <c r="L659" i="53"/>
  <c r="L658" i="53"/>
  <c r="L657" i="53"/>
  <c r="L656" i="53"/>
  <c r="L655" i="53"/>
  <c r="L654" i="53"/>
  <c r="L653" i="53"/>
  <c r="L652" i="53"/>
  <c r="L651" i="53"/>
  <c r="L650" i="53"/>
  <c r="L649" i="53"/>
  <c r="L648" i="53"/>
  <c r="L647" i="53"/>
  <c r="L646" i="53"/>
  <c r="L645" i="53"/>
  <c r="L644" i="53"/>
  <c r="L643" i="53"/>
  <c r="L642" i="53"/>
  <c r="L641" i="53"/>
  <c r="L640" i="53"/>
  <c r="L639" i="53"/>
  <c r="L638" i="53"/>
  <c r="L637" i="53"/>
  <c r="L636" i="53"/>
  <c r="L635" i="53"/>
  <c r="L634" i="53"/>
  <c r="L633" i="53"/>
  <c r="L632" i="53"/>
  <c r="L631" i="53"/>
  <c r="L630" i="53"/>
  <c r="L629" i="53"/>
  <c r="L628" i="53"/>
  <c r="L627" i="53"/>
  <c r="L626" i="53"/>
  <c r="L625" i="53"/>
  <c r="L624" i="53"/>
  <c r="L623" i="53"/>
  <c r="L622" i="53"/>
  <c r="L621" i="53"/>
  <c r="L620" i="53"/>
  <c r="L619" i="53"/>
  <c r="L618" i="53"/>
  <c r="L617" i="53"/>
  <c r="L616" i="53"/>
  <c r="L615" i="53"/>
  <c r="L614" i="53"/>
  <c r="L613" i="53"/>
  <c r="L612" i="53"/>
  <c r="L611" i="53"/>
  <c r="L610" i="53"/>
  <c r="L609" i="53"/>
  <c r="L608" i="53"/>
  <c r="L607" i="53"/>
  <c r="L606" i="53"/>
  <c r="L605" i="53"/>
  <c r="L604" i="53"/>
  <c r="L603" i="53"/>
  <c r="L602" i="53"/>
  <c r="L601" i="53"/>
  <c r="L600" i="53"/>
  <c r="L599" i="53"/>
  <c r="L598" i="53"/>
  <c r="L597" i="53"/>
  <c r="L596" i="53"/>
  <c r="L595" i="53"/>
  <c r="L594" i="53"/>
  <c r="L593" i="53"/>
  <c r="L592" i="53"/>
  <c r="L591" i="53"/>
  <c r="L590" i="53"/>
  <c r="L589" i="53"/>
  <c r="L588" i="53"/>
  <c r="L587" i="53"/>
  <c r="L586" i="53"/>
  <c r="L585" i="53"/>
  <c r="L584" i="53"/>
  <c r="L583" i="53"/>
  <c r="L582" i="53"/>
  <c r="L581" i="53"/>
  <c r="L580" i="53"/>
  <c r="L579" i="53"/>
  <c r="L578" i="53"/>
  <c r="L577" i="53"/>
  <c r="L576" i="53"/>
  <c r="L575" i="53"/>
  <c r="L574" i="53"/>
  <c r="L573" i="53"/>
  <c r="L572" i="53"/>
  <c r="L571" i="53"/>
  <c r="L570" i="53"/>
  <c r="L569" i="53"/>
  <c r="L568" i="53"/>
  <c r="L567" i="53"/>
  <c r="L566" i="53"/>
  <c r="L565" i="53"/>
  <c r="L564" i="53"/>
  <c r="L563" i="53"/>
  <c r="L562" i="53"/>
  <c r="L561" i="53"/>
  <c r="L560" i="53"/>
  <c r="L559" i="53"/>
  <c r="L558" i="53"/>
  <c r="L557" i="53"/>
  <c r="L556" i="53"/>
  <c r="L555" i="53"/>
  <c r="L554" i="53"/>
  <c r="L553" i="53"/>
  <c r="L552" i="53"/>
  <c r="L551" i="53"/>
  <c r="L550" i="53"/>
  <c r="L549" i="53"/>
  <c r="L548" i="53"/>
  <c r="L547" i="53"/>
  <c r="L546" i="53"/>
  <c r="L545" i="53"/>
  <c r="L544" i="53"/>
  <c r="L543" i="53"/>
  <c r="L542" i="53"/>
  <c r="L541" i="53"/>
  <c r="L540" i="53"/>
  <c r="L539" i="53"/>
  <c r="L538" i="53"/>
  <c r="L537" i="53"/>
  <c r="L536" i="53"/>
  <c r="L535" i="53"/>
  <c r="L534" i="53"/>
  <c r="L533" i="53"/>
  <c r="L532" i="53"/>
  <c r="L531" i="53"/>
  <c r="L530" i="53"/>
  <c r="L529" i="53"/>
  <c r="L528" i="53"/>
  <c r="L527" i="53"/>
  <c r="L526" i="53"/>
  <c r="L525" i="53"/>
  <c r="L524" i="53"/>
  <c r="L523" i="53"/>
  <c r="L522" i="53"/>
  <c r="L521" i="53"/>
  <c r="L520" i="53"/>
  <c r="L519" i="53"/>
  <c r="L518" i="53"/>
  <c r="L517" i="53"/>
  <c r="L516" i="53"/>
  <c r="L515" i="53"/>
  <c r="L514" i="53"/>
  <c r="L513" i="53"/>
  <c r="L512" i="53"/>
  <c r="L511" i="53"/>
  <c r="L510" i="53"/>
  <c r="L509" i="53"/>
  <c r="L508" i="53"/>
  <c r="L507" i="53"/>
  <c r="L506" i="53"/>
  <c r="L505" i="53"/>
  <c r="L504" i="53"/>
  <c r="L503" i="53"/>
  <c r="L502" i="53"/>
  <c r="L501" i="53"/>
  <c r="L500" i="53"/>
  <c r="L499" i="53"/>
  <c r="L498" i="53"/>
  <c r="L497" i="53"/>
  <c r="L496" i="53"/>
  <c r="L495" i="53"/>
  <c r="L494" i="53"/>
  <c r="L493" i="53"/>
  <c r="L492" i="53"/>
  <c r="L491" i="53"/>
  <c r="L490" i="53"/>
  <c r="L489" i="53"/>
  <c r="L488" i="53"/>
  <c r="L487" i="53"/>
  <c r="L486" i="53"/>
  <c r="L485" i="53"/>
  <c r="L484" i="53"/>
  <c r="L483" i="53"/>
  <c r="L482" i="53"/>
  <c r="L481" i="53"/>
  <c r="L480" i="53"/>
  <c r="L479" i="53"/>
  <c r="L478" i="53"/>
  <c r="L477" i="53"/>
  <c r="L476" i="53"/>
  <c r="L475" i="53"/>
  <c r="L474" i="53"/>
  <c r="L473" i="53"/>
  <c r="L472" i="53"/>
  <c r="L471" i="53"/>
  <c r="L470" i="53"/>
  <c r="L469" i="53"/>
  <c r="L468" i="53"/>
  <c r="L467" i="53"/>
  <c r="L466" i="53"/>
  <c r="L465" i="53"/>
  <c r="L464" i="53"/>
  <c r="L463" i="53"/>
  <c r="L462" i="53"/>
  <c r="L461" i="53"/>
  <c r="L460" i="53"/>
  <c r="L459" i="53"/>
  <c r="L458" i="53"/>
  <c r="L457" i="53"/>
  <c r="L456" i="53"/>
  <c r="L455" i="53"/>
  <c r="L454" i="53"/>
  <c r="L453" i="53"/>
  <c r="L452" i="53"/>
  <c r="L451" i="53"/>
  <c r="L450" i="53"/>
  <c r="L449" i="53"/>
  <c r="L448" i="53"/>
  <c r="L447" i="53"/>
  <c r="L446" i="53"/>
  <c r="L445" i="53"/>
  <c r="L444" i="53"/>
  <c r="L443" i="53"/>
  <c r="L442" i="53"/>
  <c r="L441" i="53"/>
  <c r="L440" i="53"/>
  <c r="L439" i="53"/>
  <c r="L438" i="53"/>
  <c r="L437" i="53"/>
  <c r="L436" i="53"/>
  <c r="L435" i="53"/>
  <c r="L434" i="53"/>
  <c r="L433" i="53"/>
  <c r="L432" i="53"/>
  <c r="L431" i="53"/>
  <c r="L430" i="53"/>
  <c r="L429" i="53"/>
  <c r="L428" i="53"/>
  <c r="L427" i="53"/>
  <c r="L426" i="53"/>
  <c r="L425" i="53"/>
  <c r="L424" i="53"/>
  <c r="L423" i="53"/>
  <c r="L422" i="53"/>
  <c r="L421" i="53"/>
  <c r="L420" i="53"/>
  <c r="L419" i="53"/>
  <c r="L418" i="53"/>
  <c r="L417" i="53"/>
  <c r="L416" i="53"/>
  <c r="L415" i="53"/>
  <c r="L414" i="53"/>
  <c r="L413" i="53"/>
  <c r="L412" i="53"/>
  <c r="L411" i="53"/>
  <c r="L410" i="53"/>
  <c r="L409" i="53"/>
  <c r="L408" i="53"/>
  <c r="L407" i="53"/>
  <c r="L406" i="53"/>
  <c r="L405" i="53"/>
  <c r="L404" i="53"/>
  <c r="L403" i="53"/>
  <c r="L402" i="53"/>
  <c r="L401" i="53"/>
  <c r="L400" i="53"/>
  <c r="L399" i="53"/>
  <c r="L398" i="53"/>
  <c r="L397" i="53"/>
  <c r="L396" i="53"/>
  <c r="L395" i="53"/>
  <c r="L394" i="53"/>
  <c r="L393" i="53"/>
  <c r="L392" i="53"/>
  <c r="L391" i="53"/>
  <c r="L390" i="53"/>
  <c r="L389" i="53"/>
  <c r="L388" i="53"/>
  <c r="L387" i="53"/>
  <c r="L386" i="53"/>
  <c r="L385" i="53"/>
  <c r="L384" i="53"/>
  <c r="L383" i="53"/>
  <c r="L382" i="53"/>
  <c r="L381" i="53"/>
  <c r="L380" i="53"/>
  <c r="L379" i="53"/>
  <c r="L378" i="53"/>
  <c r="L377" i="53"/>
  <c r="L376" i="53"/>
  <c r="L375" i="53"/>
  <c r="L374" i="53"/>
  <c r="L373" i="53"/>
  <c r="L372" i="53"/>
  <c r="L371" i="53"/>
  <c r="L370" i="53"/>
  <c r="L369" i="53"/>
  <c r="L368" i="53"/>
  <c r="L367" i="53"/>
  <c r="L366" i="53"/>
  <c r="L365" i="53"/>
  <c r="L364" i="53"/>
  <c r="L363" i="53"/>
  <c r="L362" i="53"/>
  <c r="L361" i="53"/>
  <c r="L360" i="53"/>
  <c r="L359" i="53"/>
  <c r="L358" i="53"/>
  <c r="L357" i="53"/>
  <c r="L356" i="53"/>
  <c r="L355" i="53"/>
  <c r="L354" i="53"/>
  <c r="L353" i="53"/>
  <c r="L352" i="53"/>
  <c r="L351" i="53"/>
  <c r="L350" i="53"/>
  <c r="L349" i="53"/>
  <c r="L348" i="53"/>
  <c r="L347" i="53"/>
  <c r="L346" i="53"/>
  <c r="L345" i="53"/>
  <c r="L344" i="53"/>
  <c r="L343" i="53"/>
  <c r="L342" i="53"/>
  <c r="L341" i="53"/>
  <c r="L340" i="53"/>
  <c r="L339" i="53"/>
  <c r="L338" i="53"/>
  <c r="L337" i="53"/>
  <c r="L336" i="53"/>
  <c r="L335" i="53"/>
  <c r="L334" i="53"/>
  <c r="L333" i="53"/>
  <c r="L332" i="53"/>
  <c r="L331" i="53"/>
  <c r="L330" i="53"/>
  <c r="L329" i="53"/>
  <c r="L328" i="53"/>
  <c r="L327" i="53"/>
  <c r="L326" i="53"/>
  <c r="L325" i="53"/>
  <c r="L324" i="53"/>
  <c r="L323" i="53"/>
  <c r="L322" i="53"/>
  <c r="L321" i="53"/>
  <c r="L320" i="53"/>
  <c r="L319" i="53"/>
  <c r="L318" i="53"/>
  <c r="L317" i="53"/>
  <c r="L316" i="53"/>
  <c r="L315" i="53"/>
  <c r="L314" i="53"/>
  <c r="L313" i="53"/>
  <c r="L312" i="53"/>
  <c r="L311" i="53"/>
  <c r="L310" i="53"/>
  <c r="L309" i="53"/>
  <c r="L308" i="53"/>
  <c r="L307" i="53"/>
  <c r="L306" i="53"/>
  <c r="L305" i="53"/>
  <c r="L304" i="53"/>
  <c r="L303" i="53"/>
  <c r="L302" i="53"/>
  <c r="L301" i="53"/>
  <c r="L300" i="53"/>
  <c r="L299" i="53"/>
  <c r="L298" i="53"/>
  <c r="L297" i="53"/>
  <c r="L296" i="53"/>
  <c r="L295" i="53"/>
  <c r="L294" i="53"/>
  <c r="L293" i="53"/>
  <c r="L292" i="53"/>
  <c r="L291" i="53"/>
  <c r="L290" i="53"/>
  <c r="L289" i="53"/>
  <c r="L288" i="53"/>
  <c r="L287" i="53"/>
  <c r="L286" i="53"/>
  <c r="L285" i="53"/>
  <c r="L284" i="53"/>
  <c r="L283" i="53"/>
  <c r="L282" i="53"/>
  <c r="L281" i="53"/>
  <c r="L280" i="53"/>
  <c r="L279" i="53"/>
  <c r="L278" i="53"/>
  <c r="L277" i="53"/>
  <c r="L276" i="53"/>
  <c r="L275" i="53"/>
  <c r="L274" i="53"/>
  <c r="L273" i="53"/>
  <c r="L272" i="53"/>
  <c r="L271" i="53"/>
  <c r="L270" i="53"/>
  <c r="L269" i="53"/>
  <c r="L268" i="53"/>
  <c r="L267" i="53"/>
  <c r="L266" i="53"/>
  <c r="L265" i="53"/>
  <c r="L264" i="53"/>
  <c r="L263" i="53"/>
  <c r="L262" i="53"/>
  <c r="L261" i="53"/>
  <c r="L260" i="53"/>
  <c r="L259" i="53"/>
  <c r="L258" i="53"/>
  <c r="L257" i="53"/>
  <c r="L256" i="53"/>
  <c r="L255" i="53"/>
  <c r="L254" i="53"/>
  <c r="L253" i="53"/>
  <c r="L252" i="53"/>
  <c r="L251" i="53"/>
  <c r="L250" i="53"/>
  <c r="L249" i="53"/>
  <c r="L248" i="53"/>
  <c r="L247" i="53"/>
  <c r="L246" i="53"/>
  <c r="L245" i="53"/>
  <c r="L244" i="53"/>
  <c r="L243" i="53"/>
  <c r="L242" i="53"/>
  <c r="L241" i="53"/>
  <c r="L240" i="53"/>
  <c r="L239" i="53"/>
  <c r="L238" i="53"/>
  <c r="L237" i="53"/>
  <c r="L236" i="53"/>
  <c r="L235" i="53"/>
  <c r="L234" i="53"/>
  <c r="L233" i="53"/>
  <c r="L232" i="53"/>
  <c r="L231" i="53"/>
  <c r="L230" i="53"/>
  <c r="L229" i="53"/>
  <c r="L228" i="53"/>
  <c r="L227" i="53"/>
  <c r="L226" i="53"/>
  <c r="L225" i="53"/>
  <c r="L224" i="53"/>
  <c r="L223" i="53"/>
  <c r="L222" i="53"/>
  <c r="L221" i="53"/>
  <c r="L220" i="53"/>
  <c r="L219" i="53"/>
  <c r="L218" i="53"/>
  <c r="L217" i="53"/>
  <c r="L216" i="53"/>
  <c r="L215" i="53"/>
  <c r="L214" i="53"/>
  <c r="L213" i="53"/>
  <c r="L212" i="53"/>
  <c r="L211" i="53"/>
  <c r="L210" i="53"/>
  <c r="L209" i="53"/>
  <c r="L208" i="53"/>
  <c r="L207" i="53"/>
  <c r="L206" i="53"/>
  <c r="L205" i="53"/>
  <c r="L204" i="53"/>
  <c r="L203" i="53"/>
  <c r="L202" i="53"/>
  <c r="L201" i="53"/>
  <c r="L200" i="53"/>
  <c r="L199" i="53"/>
  <c r="L198" i="53"/>
  <c r="L197" i="53"/>
  <c r="L196" i="53"/>
  <c r="L195" i="53"/>
  <c r="L194" i="53"/>
  <c r="L193" i="53"/>
  <c r="L192" i="53"/>
  <c r="L191" i="53"/>
  <c r="L190" i="53"/>
  <c r="L189" i="53"/>
  <c r="L188" i="53"/>
  <c r="L187" i="53"/>
  <c r="L186" i="53"/>
  <c r="L185" i="53"/>
  <c r="L184" i="53"/>
  <c r="L183" i="53"/>
  <c r="L182" i="53"/>
  <c r="L181" i="53"/>
  <c r="L180" i="53"/>
  <c r="L179" i="53"/>
  <c r="L178" i="53"/>
  <c r="L177" i="53"/>
  <c r="L176" i="53"/>
  <c r="L175" i="53"/>
  <c r="L174" i="53"/>
  <c r="L173" i="53"/>
  <c r="L172" i="53"/>
  <c r="L171" i="53"/>
  <c r="L170" i="53"/>
  <c r="L169" i="53"/>
  <c r="L168" i="53"/>
  <c r="L167" i="53"/>
  <c r="L166" i="53"/>
  <c r="L165" i="53"/>
  <c r="L164" i="53"/>
  <c r="L163" i="53"/>
  <c r="L162" i="53"/>
  <c r="L161" i="53"/>
  <c r="L160" i="53"/>
  <c r="L159" i="53"/>
  <c r="L158" i="53"/>
  <c r="L157" i="53"/>
  <c r="L156" i="53"/>
  <c r="L155" i="53"/>
  <c r="L154" i="53"/>
  <c r="L153" i="53"/>
  <c r="L152" i="53"/>
  <c r="L151" i="53"/>
  <c r="L150" i="53"/>
  <c r="L149" i="53"/>
  <c r="L148" i="53"/>
  <c r="L147" i="53"/>
  <c r="L146" i="53"/>
  <c r="L145" i="53"/>
  <c r="L144" i="53"/>
  <c r="L143" i="53"/>
  <c r="L142" i="53"/>
  <c r="L141" i="53"/>
  <c r="L140" i="53"/>
  <c r="L139" i="53"/>
  <c r="L138" i="53"/>
  <c r="L137" i="53"/>
  <c r="L136" i="53"/>
  <c r="L135" i="53"/>
  <c r="L134" i="53"/>
  <c r="L133" i="53"/>
  <c r="L132" i="53"/>
  <c r="L131" i="53"/>
  <c r="L130" i="53"/>
  <c r="L129" i="53"/>
  <c r="L128" i="53"/>
  <c r="L127" i="53"/>
  <c r="L126" i="53"/>
  <c r="L125" i="53"/>
  <c r="L124" i="53"/>
  <c r="L123" i="53"/>
  <c r="L122" i="53"/>
  <c r="L121" i="53"/>
  <c r="L120" i="53"/>
  <c r="L119" i="53"/>
  <c r="L118" i="53"/>
  <c r="L117" i="53"/>
  <c r="L116" i="53"/>
  <c r="L115" i="53"/>
  <c r="L114" i="53"/>
  <c r="L113" i="53"/>
  <c r="L112" i="53"/>
  <c r="L111" i="53"/>
  <c r="L110" i="53"/>
  <c r="L109" i="53"/>
  <c r="L108" i="53"/>
  <c r="L107" i="53"/>
  <c r="L106" i="53"/>
  <c r="L105" i="53"/>
  <c r="L104" i="53"/>
  <c r="L103" i="53"/>
  <c r="L102" i="53"/>
  <c r="L101" i="53"/>
  <c r="L100" i="53"/>
  <c r="L99" i="53"/>
  <c r="L98" i="53"/>
  <c r="L97" i="53"/>
  <c r="L96" i="53"/>
  <c r="L95" i="53"/>
  <c r="L94" i="53"/>
  <c r="L93" i="53"/>
  <c r="L92" i="53"/>
  <c r="L91" i="53"/>
  <c r="L90" i="53"/>
  <c r="L89" i="53"/>
  <c r="L88" i="53"/>
  <c r="L87" i="53"/>
  <c r="L86" i="53"/>
  <c r="L85" i="53"/>
  <c r="L84" i="53"/>
  <c r="L83" i="53"/>
  <c r="L82" i="53"/>
  <c r="L81" i="53"/>
  <c r="L80" i="53"/>
  <c r="L79" i="53"/>
  <c r="L78" i="53"/>
  <c r="L77" i="53"/>
  <c r="L76" i="53"/>
  <c r="L75" i="53"/>
  <c r="L74" i="53"/>
  <c r="L73" i="53"/>
  <c r="L72" i="53"/>
  <c r="L71" i="53"/>
  <c r="L70" i="53"/>
  <c r="L69" i="53"/>
  <c r="L68" i="53"/>
  <c r="L67" i="53"/>
  <c r="L66" i="53"/>
  <c r="L65" i="53"/>
  <c r="L64" i="53"/>
  <c r="L63" i="53"/>
  <c r="L62" i="53"/>
  <c r="L61" i="53"/>
  <c r="L60" i="53"/>
  <c r="L59" i="53"/>
  <c r="L58" i="53"/>
  <c r="L57" i="53"/>
  <c r="L56" i="53"/>
  <c r="L55" i="53"/>
  <c r="L54" i="53"/>
  <c r="L53" i="53"/>
  <c r="L52" i="53"/>
  <c r="L51" i="53"/>
  <c r="L50" i="53"/>
  <c r="L49" i="53"/>
  <c r="L48" i="53"/>
  <c r="L47" i="53"/>
  <c r="L46" i="53"/>
  <c r="L45" i="53"/>
  <c r="L44" i="53"/>
  <c r="L43" i="53"/>
  <c r="L42" i="53"/>
  <c r="L41" i="53"/>
  <c r="L40" i="53"/>
  <c r="L39" i="53"/>
  <c r="L38" i="53"/>
  <c r="L37" i="53"/>
  <c r="L36" i="53"/>
  <c r="L35" i="53"/>
  <c r="L34" i="53"/>
  <c r="L33" i="53"/>
  <c r="L32" i="53"/>
  <c r="L31" i="53"/>
  <c r="L30" i="53"/>
  <c r="L29" i="53"/>
  <c r="L28" i="53"/>
  <c r="L27" i="53"/>
  <c r="L26" i="53"/>
  <c r="L25" i="53"/>
  <c r="L24" i="53"/>
  <c r="L23" i="53"/>
  <c r="L22" i="53"/>
  <c r="L21" i="53"/>
  <c r="L20" i="53"/>
  <c r="L19" i="53"/>
  <c r="L18" i="53"/>
  <c r="L17" i="53"/>
  <c r="L16" i="53"/>
  <c r="L15" i="53"/>
  <c r="L14" i="53"/>
  <c r="L13" i="53"/>
  <c r="L12" i="53"/>
  <c r="L11" i="53"/>
  <c r="K11" i="53" s="1"/>
  <c r="D5" i="53"/>
  <c r="D4" i="53"/>
  <c r="D6" i="53" l="1"/>
  <c r="K12" i="53"/>
  <c r="K13" i="53" s="1"/>
  <c r="K14" i="53" s="1"/>
  <c r="K15" i="53" s="1"/>
  <c r="K16" i="53" s="1"/>
  <c r="K17" i="53" s="1"/>
  <c r="K18" i="53" s="1"/>
  <c r="K19" i="53" s="1"/>
  <c r="K20" i="53" s="1"/>
  <c r="K21" i="53" s="1"/>
  <c r="K22" i="53" s="1"/>
  <c r="K23" i="53" s="1"/>
  <c r="K24" i="53" s="1"/>
  <c r="K25" i="53" s="1"/>
  <c r="K26" i="53" s="1"/>
  <c r="K27" i="53" s="1"/>
  <c r="K28" i="53" s="1"/>
  <c r="K29" i="53" s="1"/>
  <c r="K30" i="53" s="1"/>
  <c r="K31" i="53" s="1"/>
  <c r="K32" i="53" s="1"/>
  <c r="K33" i="53" s="1"/>
  <c r="K34" i="53" s="1"/>
  <c r="K35" i="53" s="1"/>
  <c r="K36" i="53" s="1"/>
  <c r="K37" i="53" s="1"/>
  <c r="K38" i="53" s="1"/>
  <c r="K39" i="53" s="1"/>
  <c r="K40" i="53" s="1"/>
  <c r="K41" i="53" s="1"/>
  <c r="K42" i="53" s="1"/>
  <c r="K43" i="53" s="1"/>
  <c r="K44" i="53" s="1"/>
  <c r="K45" i="53" s="1"/>
  <c r="K46" i="53" s="1"/>
  <c r="K47" i="53" s="1"/>
  <c r="K48" i="53" s="1"/>
  <c r="K49" i="53" s="1"/>
  <c r="K50" i="53" s="1"/>
  <c r="K51" i="53" s="1"/>
  <c r="K52" i="53" s="1"/>
  <c r="K53" i="53" s="1"/>
  <c r="K54" i="53" s="1"/>
  <c r="K55" i="53" s="1"/>
  <c r="K56" i="53" s="1"/>
  <c r="K57" i="53" s="1"/>
  <c r="K58" i="53" s="1"/>
  <c r="K59" i="53" s="1"/>
  <c r="K60" i="53" s="1"/>
  <c r="K61" i="53" s="1"/>
  <c r="K62" i="53" s="1"/>
  <c r="K63" i="53" s="1"/>
  <c r="K64" i="53" s="1"/>
  <c r="K65" i="53" s="1"/>
  <c r="K66" i="53" s="1"/>
  <c r="K67" i="53" s="1"/>
  <c r="K68" i="53" s="1"/>
  <c r="K69" i="53" s="1"/>
  <c r="K70" i="53" s="1"/>
  <c r="K71" i="53" s="1"/>
  <c r="K72" i="53" s="1"/>
  <c r="K73" i="53" s="1"/>
  <c r="K74" i="53" s="1"/>
  <c r="K75" i="53" s="1"/>
  <c r="K76" i="53" s="1"/>
  <c r="K77" i="53" s="1"/>
  <c r="K78" i="53" s="1"/>
  <c r="K79" i="53" s="1"/>
  <c r="K80" i="53" s="1"/>
  <c r="K81" i="53" s="1"/>
  <c r="K82" i="53" s="1"/>
  <c r="K83" i="53" s="1"/>
  <c r="K84" i="53" s="1"/>
  <c r="K85" i="53" s="1"/>
  <c r="K86" i="53" s="1"/>
  <c r="K87" i="53" s="1"/>
  <c r="K88" i="53" s="1"/>
  <c r="K89" i="53" s="1"/>
  <c r="K90" i="53" s="1"/>
  <c r="K91" i="53" s="1"/>
  <c r="K92" i="53" s="1"/>
  <c r="K93" i="53" s="1"/>
  <c r="K94" i="53" s="1"/>
  <c r="K95" i="53" s="1"/>
  <c r="K96" i="53" s="1"/>
  <c r="K97" i="53" s="1"/>
  <c r="K98" i="53" s="1"/>
  <c r="K99" i="53" s="1"/>
  <c r="K100" i="53" s="1"/>
  <c r="K101" i="53" s="1"/>
  <c r="K102" i="53" s="1"/>
  <c r="K103" i="53" s="1"/>
  <c r="K104" i="53" s="1"/>
  <c r="K105" i="53" s="1"/>
  <c r="K106" i="53" s="1"/>
  <c r="K107" i="53" s="1"/>
  <c r="K108" i="53" s="1"/>
  <c r="K109" i="53" s="1"/>
  <c r="K110" i="53" s="1"/>
  <c r="K111" i="53" s="1"/>
  <c r="K112" i="53" s="1"/>
  <c r="K113" i="53" s="1"/>
  <c r="K114" i="53" s="1"/>
  <c r="K115" i="53" s="1"/>
  <c r="K116" i="53" s="1"/>
  <c r="K117" i="53" s="1"/>
  <c r="K118" i="53" s="1"/>
  <c r="K119" i="53" s="1"/>
  <c r="K120" i="53" s="1"/>
  <c r="K121" i="53" s="1"/>
  <c r="K122" i="53" s="1"/>
  <c r="K123" i="53" s="1"/>
  <c r="K124" i="53" s="1"/>
  <c r="K125" i="53" s="1"/>
  <c r="K126" i="53" s="1"/>
  <c r="K127" i="53" s="1"/>
  <c r="K128" i="53" s="1"/>
  <c r="K129" i="53" s="1"/>
  <c r="K130" i="53" s="1"/>
  <c r="K131" i="53" s="1"/>
  <c r="K132" i="53" s="1"/>
  <c r="K133" i="53" s="1"/>
  <c r="K134" i="53" s="1"/>
  <c r="K135" i="53" s="1"/>
  <c r="K136" i="53" s="1"/>
  <c r="K137" i="53" s="1"/>
  <c r="K138" i="53" s="1"/>
  <c r="K139" i="53" s="1"/>
  <c r="K140" i="53" s="1"/>
  <c r="K141" i="53" s="1"/>
  <c r="K142" i="53" s="1"/>
  <c r="K143" i="53" s="1"/>
  <c r="K144" i="53" s="1"/>
  <c r="K145" i="53" s="1"/>
  <c r="K146" i="53" s="1"/>
  <c r="K147" i="53" s="1"/>
  <c r="K148" i="53" s="1"/>
  <c r="K149" i="53" s="1"/>
  <c r="K150" i="53" s="1"/>
  <c r="K151" i="53" s="1"/>
  <c r="K152" i="53" s="1"/>
  <c r="K153" i="53" s="1"/>
  <c r="K154" i="53" s="1"/>
  <c r="K155" i="53" s="1"/>
  <c r="K156" i="53" s="1"/>
  <c r="K157" i="53" s="1"/>
  <c r="K158" i="53" s="1"/>
  <c r="K159" i="53" s="1"/>
  <c r="K160" i="53" s="1"/>
  <c r="K161" i="53" s="1"/>
  <c r="K162" i="53" s="1"/>
  <c r="K163" i="53" s="1"/>
  <c r="K164" i="53" s="1"/>
  <c r="K165" i="53" s="1"/>
  <c r="K166" i="53" s="1"/>
  <c r="K167" i="53" s="1"/>
  <c r="K168" i="53" s="1"/>
  <c r="K169" i="53" s="1"/>
  <c r="K170" i="53" s="1"/>
  <c r="K171" i="53" s="1"/>
  <c r="K172" i="53" s="1"/>
  <c r="K173" i="53" s="1"/>
  <c r="K174" i="53" s="1"/>
  <c r="K175" i="53" s="1"/>
  <c r="K176" i="53" s="1"/>
  <c r="K177" i="53" s="1"/>
  <c r="K178" i="53" s="1"/>
  <c r="K179" i="53" s="1"/>
  <c r="K180" i="53" s="1"/>
  <c r="K181" i="53" s="1"/>
  <c r="K182" i="53" s="1"/>
  <c r="K183" i="53" s="1"/>
  <c r="K184" i="53" s="1"/>
  <c r="K185" i="53" s="1"/>
  <c r="K186" i="53" s="1"/>
  <c r="K187" i="53" s="1"/>
  <c r="K188" i="53" s="1"/>
  <c r="K189" i="53" s="1"/>
  <c r="K190" i="53" s="1"/>
  <c r="K191" i="53" s="1"/>
  <c r="K192" i="53" s="1"/>
  <c r="K193" i="53" s="1"/>
  <c r="K194" i="53" s="1"/>
  <c r="K195" i="53" s="1"/>
  <c r="K196" i="53" s="1"/>
  <c r="K197" i="53" s="1"/>
  <c r="K198" i="53" s="1"/>
  <c r="K199" i="53" s="1"/>
  <c r="K200" i="53" s="1"/>
  <c r="K201" i="53" s="1"/>
  <c r="K202" i="53" s="1"/>
  <c r="K203" i="53" s="1"/>
  <c r="K204" i="53" s="1"/>
  <c r="K205" i="53" s="1"/>
  <c r="K206" i="53" s="1"/>
  <c r="K207" i="53" s="1"/>
  <c r="K208" i="53" s="1"/>
  <c r="K209" i="53" s="1"/>
  <c r="K210" i="53" s="1"/>
  <c r="K211" i="53" s="1"/>
  <c r="K212" i="53" s="1"/>
  <c r="K213" i="53" s="1"/>
  <c r="K214" i="53" s="1"/>
  <c r="K215" i="53" s="1"/>
  <c r="K216" i="53" s="1"/>
  <c r="K217" i="53" s="1"/>
  <c r="K218" i="53" s="1"/>
  <c r="K219" i="53" s="1"/>
  <c r="K220" i="53" s="1"/>
  <c r="K221" i="53" s="1"/>
  <c r="K222" i="53" s="1"/>
  <c r="K223" i="53" s="1"/>
  <c r="K224" i="53" s="1"/>
  <c r="K225" i="53" s="1"/>
  <c r="K226" i="53" s="1"/>
  <c r="K227" i="53" s="1"/>
  <c r="K228" i="53" s="1"/>
  <c r="K229" i="53" s="1"/>
  <c r="K230" i="53" s="1"/>
  <c r="K231" i="53" s="1"/>
  <c r="K232" i="53" s="1"/>
  <c r="K233" i="53" s="1"/>
  <c r="K234" i="53" s="1"/>
  <c r="K235" i="53" s="1"/>
  <c r="K236" i="53" s="1"/>
  <c r="K237" i="53" s="1"/>
  <c r="K238" i="53" s="1"/>
  <c r="K239" i="53" s="1"/>
  <c r="K240" i="53" s="1"/>
  <c r="K241" i="53" s="1"/>
  <c r="K242" i="53" s="1"/>
  <c r="K243" i="53" s="1"/>
  <c r="K244" i="53" s="1"/>
  <c r="K245" i="53" s="1"/>
  <c r="K246" i="53" s="1"/>
  <c r="K247" i="53" s="1"/>
  <c r="K248" i="53" s="1"/>
  <c r="K249" i="53" s="1"/>
  <c r="K250" i="53" s="1"/>
  <c r="K251" i="53" s="1"/>
  <c r="K252" i="53" s="1"/>
  <c r="K253" i="53" s="1"/>
  <c r="K254" i="53" s="1"/>
  <c r="K255" i="53" s="1"/>
  <c r="K256" i="53" s="1"/>
  <c r="K257" i="53" s="1"/>
  <c r="K258" i="53" s="1"/>
  <c r="K259" i="53" s="1"/>
  <c r="K260" i="53" s="1"/>
  <c r="K261" i="53" s="1"/>
  <c r="K262" i="53" s="1"/>
  <c r="K263" i="53" s="1"/>
  <c r="K264" i="53" s="1"/>
  <c r="K265" i="53" s="1"/>
  <c r="K266" i="53" s="1"/>
  <c r="K267" i="53" s="1"/>
  <c r="K268" i="53" s="1"/>
  <c r="K269" i="53" s="1"/>
  <c r="K270" i="53" s="1"/>
  <c r="K271" i="53" s="1"/>
  <c r="K272" i="53" s="1"/>
  <c r="K273" i="53" s="1"/>
  <c r="K274" i="53" s="1"/>
  <c r="K275" i="53" s="1"/>
  <c r="K276" i="53" s="1"/>
  <c r="K277" i="53" s="1"/>
  <c r="K278" i="53" s="1"/>
  <c r="K279" i="53" s="1"/>
  <c r="K280" i="53" s="1"/>
  <c r="K281" i="53" s="1"/>
  <c r="K282" i="53" s="1"/>
  <c r="K283" i="53" s="1"/>
  <c r="K284" i="53" s="1"/>
  <c r="K285" i="53" s="1"/>
  <c r="K286" i="53" s="1"/>
  <c r="K287" i="53" s="1"/>
  <c r="K288" i="53" s="1"/>
  <c r="K289" i="53" s="1"/>
  <c r="K290" i="53" s="1"/>
  <c r="K291" i="53" s="1"/>
  <c r="K292" i="53" s="1"/>
  <c r="K293" i="53" s="1"/>
  <c r="K294" i="53" s="1"/>
  <c r="K295" i="53" s="1"/>
  <c r="K296" i="53" s="1"/>
  <c r="K297" i="53" s="1"/>
  <c r="K298" i="53" s="1"/>
  <c r="K299" i="53" s="1"/>
  <c r="K300" i="53" s="1"/>
  <c r="K301" i="53" s="1"/>
  <c r="K302" i="53" s="1"/>
  <c r="K303" i="53" s="1"/>
  <c r="K304" i="53" s="1"/>
  <c r="K305" i="53" s="1"/>
  <c r="K306" i="53" s="1"/>
  <c r="K307" i="53" s="1"/>
  <c r="K308" i="53" s="1"/>
  <c r="K309" i="53" s="1"/>
  <c r="K310" i="53" s="1"/>
  <c r="K311" i="53" s="1"/>
  <c r="K312" i="53" s="1"/>
  <c r="K313" i="53" s="1"/>
  <c r="K314" i="53" s="1"/>
  <c r="K315" i="53" s="1"/>
  <c r="K316" i="53" s="1"/>
  <c r="K317" i="53" s="1"/>
  <c r="K318" i="53" s="1"/>
  <c r="K319" i="53" s="1"/>
  <c r="K320" i="53" s="1"/>
  <c r="K321" i="53" s="1"/>
  <c r="K322" i="53" s="1"/>
  <c r="K323" i="53" s="1"/>
  <c r="K324" i="53" s="1"/>
  <c r="K325" i="53" s="1"/>
  <c r="K326" i="53" s="1"/>
  <c r="K327" i="53" s="1"/>
  <c r="K328" i="53" s="1"/>
  <c r="K329" i="53" s="1"/>
  <c r="K330" i="53" s="1"/>
  <c r="K331" i="53" s="1"/>
  <c r="K332" i="53" s="1"/>
  <c r="K333" i="53" s="1"/>
  <c r="K334" i="53" s="1"/>
  <c r="K335" i="53" s="1"/>
  <c r="K336" i="53" s="1"/>
  <c r="K337" i="53" s="1"/>
  <c r="K338" i="53" s="1"/>
  <c r="K339" i="53" s="1"/>
  <c r="K340" i="53" s="1"/>
  <c r="K341" i="53" s="1"/>
  <c r="K342" i="53" s="1"/>
  <c r="K343" i="53" s="1"/>
  <c r="K344" i="53" s="1"/>
  <c r="K345" i="53" s="1"/>
  <c r="K346" i="53" s="1"/>
  <c r="K347" i="53" s="1"/>
  <c r="K348" i="53" s="1"/>
  <c r="K349" i="53" s="1"/>
  <c r="K350" i="53" s="1"/>
  <c r="K351" i="53" s="1"/>
  <c r="K352" i="53" s="1"/>
  <c r="K353" i="53" s="1"/>
  <c r="K354" i="53" s="1"/>
  <c r="K355" i="53" s="1"/>
  <c r="K356" i="53" s="1"/>
  <c r="K357" i="53" s="1"/>
  <c r="K358" i="53" s="1"/>
  <c r="K359" i="53" s="1"/>
  <c r="K360" i="53" s="1"/>
  <c r="K361" i="53" s="1"/>
  <c r="K362" i="53" s="1"/>
  <c r="K363" i="53" s="1"/>
  <c r="K364" i="53" s="1"/>
  <c r="K365" i="53" s="1"/>
  <c r="K366" i="53" s="1"/>
  <c r="K367" i="53" s="1"/>
  <c r="K368" i="53" s="1"/>
  <c r="K369" i="53" s="1"/>
  <c r="K370" i="53" s="1"/>
  <c r="K371" i="53" s="1"/>
  <c r="K372" i="53" s="1"/>
  <c r="K373" i="53" s="1"/>
  <c r="K374" i="53" s="1"/>
  <c r="K375" i="53" s="1"/>
  <c r="K376" i="53" s="1"/>
  <c r="K377" i="53" s="1"/>
  <c r="K378" i="53" s="1"/>
  <c r="K379" i="53" s="1"/>
  <c r="K380" i="53" s="1"/>
  <c r="K381" i="53" s="1"/>
  <c r="K382" i="53" s="1"/>
  <c r="K383" i="53" s="1"/>
  <c r="K384" i="53" s="1"/>
  <c r="K385" i="53" s="1"/>
  <c r="K386" i="53" s="1"/>
  <c r="K387" i="53" s="1"/>
  <c r="K388" i="53" s="1"/>
  <c r="K389" i="53" s="1"/>
  <c r="K390" i="53" s="1"/>
  <c r="K391" i="53" s="1"/>
  <c r="K392" i="53" s="1"/>
  <c r="K393" i="53" s="1"/>
  <c r="K394" i="53" s="1"/>
  <c r="K395" i="53" s="1"/>
  <c r="K396" i="53" s="1"/>
  <c r="K397" i="53" s="1"/>
  <c r="K398" i="53" s="1"/>
  <c r="K399" i="53" s="1"/>
  <c r="K400" i="53" s="1"/>
  <c r="K401" i="53" s="1"/>
  <c r="K402" i="53" s="1"/>
  <c r="K403" i="53" s="1"/>
  <c r="K404" i="53" s="1"/>
  <c r="K405" i="53" s="1"/>
  <c r="K406" i="53" s="1"/>
  <c r="K407" i="53" s="1"/>
  <c r="K408" i="53" s="1"/>
  <c r="K409" i="53" s="1"/>
  <c r="K410" i="53" s="1"/>
  <c r="K411" i="53" s="1"/>
  <c r="K412" i="53" s="1"/>
  <c r="K413" i="53" s="1"/>
  <c r="K414" i="53" s="1"/>
  <c r="K415" i="53" s="1"/>
  <c r="K416" i="53" s="1"/>
  <c r="K417" i="53" s="1"/>
  <c r="K418" i="53" s="1"/>
  <c r="K419" i="53" s="1"/>
  <c r="K420" i="53" s="1"/>
  <c r="K421" i="53" s="1"/>
  <c r="K422" i="53" s="1"/>
  <c r="K423" i="53" s="1"/>
  <c r="K424" i="53" s="1"/>
  <c r="K425" i="53" s="1"/>
  <c r="K426" i="53" s="1"/>
  <c r="K427" i="53" s="1"/>
  <c r="K428" i="53" s="1"/>
  <c r="K429" i="53" s="1"/>
  <c r="K430" i="53" s="1"/>
  <c r="K431" i="53" s="1"/>
  <c r="K432" i="53" s="1"/>
  <c r="K433" i="53" s="1"/>
  <c r="K434" i="53" s="1"/>
  <c r="K435" i="53" s="1"/>
  <c r="K436" i="53" s="1"/>
  <c r="K437" i="53" s="1"/>
  <c r="K438" i="53" s="1"/>
  <c r="K439" i="53" s="1"/>
  <c r="K440" i="53" s="1"/>
  <c r="K441" i="53" s="1"/>
  <c r="K442" i="53" s="1"/>
  <c r="K443" i="53" s="1"/>
  <c r="K444" i="53" s="1"/>
  <c r="K445" i="53" s="1"/>
  <c r="K446" i="53" s="1"/>
  <c r="K447" i="53" s="1"/>
  <c r="K448" i="53" s="1"/>
  <c r="K449" i="53" s="1"/>
  <c r="K450" i="53" s="1"/>
  <c r="K451" i="53" s="1"/>
  <c r="K452" i="53" s="1"/>
  <c r="K453" i="53" s="1"/>
  <c r="K454" i="53" s="1"/>
  <c r="K455" i="53" s="1"/>
  <c r="K456" i="53" s="1"/>
  <c r="K457" i="53" s="1"/>
  <c r="K458" i="53" s="1"/>
  <c r="K459" i="53" s="1"/>
  <c r="K460" i="53" s="1"/>
  <c r="K461" i="53" s="1"/>
  <c r="K462" i="53" s="1"/>
  <c r="K463" i="53" s="1"/>
  <c r="K464" i="53" s="1"/>
  <c r="K465" i="53" s="1"/>
  <c r="K466" i="53" s="1"/>
  <c r="K467" i="53" s="1"/>
  <c r="K468" i="53" s="1"/>
  <c r="K469" i="53" s="1"/>
  <c r="K470" i="53" s="1"/>
  <c r="K471" i="53" s="1"/>
  <c r="K472" i="53" s="1"/>
  <c r="K473" i="53" s="1"/>
  <c r="K474" i="53" s="1"/>
  <c r="K475" i="53" s="1"/>
  <c r="K476" i="53" s="1"/>
  <c r="K477" i="53" s="1"/>
  <c r="K478" i="53" s="1"/>
  <c r="K479" i="53" s="1"/>
  <c r="K480" i="53" s="1"/>
  <c r="K481" i="53" s="1"/>
  <c r="K482" i="53" s="1"/>
  <c r="K483" i="53" s="1"/>
  <c r="K484" i="53" s="1"/>
  <c r="K485" i="53" s="1"/>
  <c r="K486" i="53" s="1"/>
  <c r="K487" i="53" s="1"/>
  <c r="K488" i="53" s="1"/>
  <c r="K489" i="53" s="1"/>
  <c r="K490" i="53" s="1"/>
  <c r="K491" i="53" s="1"/>
  <c r="K492" i="53" s="1"/>
  <c r="K493" i="53" s="1"/>
  <c r="K494" i="53" s="1"/>
  <c r="K495" i="53" s="1"/>
  <c r="K496" i="53" s="1"/>
  <c r="K497" i="53" s="1"/>
  <c r="K498" i="53" s="1"/>
  <c r="K499" i="53" s="1"/>
  <c r="K500" i="53" s="1"/>
  <c r="K501" i="53" s="1"/>
  <c r="K502" i="53" s="1"/>
  <c r="K503" i="53" s="1"/>
  <c r="K504" i="53" s="1"/>
  <c r="K505" i="53" s="1"/>
  <c r="K506" i="53" s="1"/>
  <c r="K507" i="53" s="1"/>
  <c r="K508" i="53" s="1"/>
  <c r="K509" i="53" s="1"/>
  <c r="K510" i="53" s="1"/>
  <c r="K511" i="53" s="1"/>
  <c r="K512" i="53" s="1"/>
  <c r="K513" i="53" s="1"/>
  <c r="K514" i="53" s="1"/>
  <c r="K515" i="53" s="1"/>
  <c r="K516" i="53" s="1"/>
  <c r="K517" i="53" s="1"/>
  <c r="K518" i="53" s="1"/>
  <c r="K519" i="53" s="1"/>
  <c r="K520" i="53" s="1"/>
  <c r="K521" i="53" s="1"/>
  <c r="K522" i="53" s="1"/>
  <c r="K523" i="53" s="1"/>
  <c r="K524" i="53" s="1"/>
  <c r="K525" i="53" s="1"/>
  <c r="K526" i="53" s="1"/>
  <c r="K527" i="53" s="1"/>
  <c r="K528" i="53" s="1"/>
  <c r="K529" i="53" s="1"/>
  <c r="K530" i="53" s="1"/>
  <c r="K531" i="53" s="1"/>
  <c r="K532" i="53" s="1"/>
  <c r="K533" i="53" s="1"/>
  <c r="K534" i="53" s="1"/>
  <c r="K535" i="53" s="1"/>
  <c r="K536" i="53" s="1"/>
  <c r="K537" i="53" s="1"/>
  <c r="K538" i="53" s="1"/>
  <c r="K539" i="53" s="1"/>
  <c r="K540" i="53" s="1"/>
  <c r="K541" i="53" s="1"/>
  <c r="K542" i="53" s="1"/>
  <c r="K543" i="53" s="1"/>
  <c r="K544" i="53" s="1"/>
  <c r="K545" i="53" s="1"/>
  <c r="K546" i="53" s="1"/>
  <c r="K547" i="53" s="1"/>
  <c r="K548" i="53" s="1"/>
  <c r="K549" i="53" s="1"/>
  <c r="K550" i="53" s="1"/>
  <c r="K551" i="53" s="1"/>
  <c r="K552" i="53" s="1"/>
  <c r="K553" i="53" s="1"/>
  <c r="K554" i="53" s="1"/>
  <c r="K555" i="53" s="1"/>
  <c r="K556" i="53" s="1"/>
  <c r="K557" i="53" s="1"/>
  <c r="K558" i="53" s="1"/>
  <c r="K559" i="53" s="1"/>
  <c r="K560" i="53" s="1"/>
  <c r="K561" i="53" s="1"/>
  <c r="K562" i="53" s="1"/>
  <c r="K563" i="53" s="1"/>
  <c r="K564" i="53" s="1"/>
  <c r="K565" i="53" s="1"/>
  <c r="K566" i="53" s="1"/>
  <c r="K567" i="53" s="1"/>
  <c r="K568" i="53" s="1"/>
  <c r="K569" i="53" s="1"/>
  <c r="K570" i="53" s="1"/>
  <c r="K571" i="53" s="1"/>
  <c r="K572" i="53" s="1"/>
  <c r="K573" i="53" s="1"/>
  <c r="K574" i="53" s="1"/>
  <c r="K575" i="53" s="1"/>
  <c r="K576" i="53" s="1"/>
  <c r="K577" i="53" s="1"/>
  <c r="K578" i="53" s="1"/>
  <c r="K579" i="53" s="1"/>
  <c r="K580" i="53" s="1"/>
  <c r="K581" i="53" s="1"/>
  <c r="K582" i="53" s="1"/>
  <c r="K583" i="53" s="1"/>
  <c r="K584" i="53" s="1"/>
  <c r="K585" i="53" s="1"/>
  <c r="K586" i="53" s="1"/>
  <c r="K587" i="53" s="1"/>
  <c r="K588" i="53" s="1"/>
  <c r="K589" i="53" s="1"/>
  <c r="K590" i="53" s="1"/>
  <c r="K591" i="53" s="1"/>
  <c r="K592" i="53" s="1"/>
  <c r="K593" i="53" s="1"/>
  <c r="K594" i="53" s="1"/>
  <c r="K595" i="53" s="1"/>
  <c r="K596" i="53" s="1"/>
  <c r="K597" i="53" s="1"/>
  <c r="K598" i="53" s="1"/>
  <c r="K599" i="53" s="1"/>
  <c r="K600" i="53" s="1"/>
  <c r="K601" i="53" s="1"/>
  <c r="K602" i="53" s="1"/>
  <c r="K603" i="53" s="1"/>
  <c r="K604" i="53" s="1"/>
  <c r="K605" i="53" s="1"/>
  <c r="K606" i="53" s="1"/>
  <c r="K607" i="53" s="1"/>
  <c r="K608" i="53" s="1"/>
  <c r="K609" i="53" s="1"/>
  <c r="K610" i="53" s="1"/>
  <c r="K611" i="53" s="1"/>
  <c r="K612" i="53" s="1"/>
  <c r="K613" i="53" s="1"/>
  <c r="K614" i="53" s="1"/>
  <c r="K615" i="53" s="1"/>
  <c r="K616" i="53" s="1"/>
  <c r="K617" i="53" s="1"/>
  <c r="K618" i="53" s="1"/>
  <c r="K619" i="53" s="1"/>
  <c r="K620" i="53" s="1"/>
  <c r="K621" i="53" s="1"/>
  <c r="K622" i="53" s="1"/>
  <c r="K623" i="53" s="1"/>
  <c r="K624" i="53" s="1"/>
  <c r="K625" i="53" s="1"/>
  <c r="K626" i="53" s="1"/>
  <c r="K627" i="53" s="1"/>
  <c r="K628" i="53" s="1"/>
  <c r="K629" i="53" s="1"/>
  <c r="K630" i="53" s="1"/>
  <c r="K631" i="53" s="1"/>
  <c r="K632" i="53" s="1"/>
  <c r="K633" i="53" s="1"/>
  <c r="K634" i="53" s="1"/>
  <c r="K635" i="53" s="1"/>
  <c r="K636" i="53" s="1"/>
  <c r="K637" i="53" s="1"/>
  <c r="K638" i="53" s="1"/>
  <c r="K639" i="53" s="1"/>
  <c r="K640" i="53" s="1"/>
  <c r="K641" i="53" s="1"/>
  <c r="K642" i="53" s="1"/>
  <c r="K643" i="53" s="1"/>
  <c r="K644" i="53" s="1"/>
  <c r="K645" i="53" s="1"/>
  <c r="K646" i="53" s="1"/>
  <c r="K647" i="53" s="1"/>
  <c r="K648" i="53" s="1"/>
  <c r="K649" i="53" s="1"/>
  <c r="K650" i="53" s="1"/>
  <c r="K651" i="53" s="1"/>
  <c r="K652" i="53" s="1"/>
  <c r="K653" i="53" s="1"/>
  <c r="K654" i="53" s="1"/>
  <c r="K655" i="53" s="1"/>
  <c r="K656" i="53" s="1"/>
  <c r="K657" i="53" s="1"/>
  <c r="K658" i="53" s="1"/>
  <c r="K659" i="53" s="1"/>
  <c r="K660" i="53" s="1"/>
  <c r="K661" i="53" s="1"/>
  <c r="K662" i="53" s="1"/>
  <c r="K663" i="53" s="1"/>
  <c r="K664" i="53" s="1"/>
  <c r="K665" i="53" s="1"/>
  <c r="K666" i="53" s="1"/>
  <c r="K667" i="53" s="1"/>
  <c r="K668" i="53" s="1"/>
  <c r="K669" i="53" s="1"/>
  <c r="K670" i="53" s="1"/>
  <c r="K671" i="53" s="1"/>
  <c r="K672" i="53" s="1"/>
  <c r="K673" i="53" s="1"/>
  <c r="K674" i="53" s="1"/>
  <c r="K675" i="53" s="1"/>
  <c r="K676" i="53" s="1"/>
  <c r="K677" i="53" s="1"/>
  <c r="K678" i="53" s="1"/>
  <c r="K679" i="53" s="1"/>
  <c r="K680" i="53" s="1"/>
  <c r="K681" i="53" s="1"/>
  <c r="K682" i="53" s="1"/>
  <c r="K683" i="53" s="1"/>
  <c r="K684" i="53" s="1"/>
  <c r="K685" i="53" s="1"/>
  <c r="K686" i="53" s="1"/>
  <c r="K687" i="53" s="1"/>
  <c r="K688" i="53" s="1"/>
  <c r="K689" i="53" s="1"/>
  <c r="K690" i="53" s="1"/>
  <c r="K691" i="53" s="1"/>
  <c r="K692" i="53" s="1"/>
  <c r="K693" i="53" s="1"/>
  <c r="K694" i="53" s="1"/>
  <c r="K695" i="53" s="1"/>
  <c r="K696" i="53" s="1"/>
  <c r="K697" i="53" s="1"/>
  <c r="K698" i="53" s="1"/>
  <c r="K699" i="53" s="1"/>
  <c r="K700" i="53" s="1"/>
  <c r="K701" i="53" s="1"/>
  <c r="K702" i="53" s="1"/>
  <c r="K703" i="53" s="1"/>
  <c r="K704" i="53" s="1"/>
  <c r="K705" i="53" s="1"/>
  <c r="K706" i="53" s="1"/>
  <c r="K707" i="53" s="1"/>
  <c r="K708" i="53" s="1"/>
  <c r="K709" i="53" s="1"/>
  <c r="K710" i="53" s="1"/>
  <c r="K711" i="53" s="1"/>
  <c r="K712" i="53" s="1"/>
  <c r="K713" i="53" s="1"/>
  <c r="K714" i="53" s="1"/>
  <c r="K715" i="53" s="1"/>
  <c r="K716" i="53" s="1"/>
  <c r="K717" i="53" s="1"/>
  <c r="K718" i="53" s="1"/>
  <c r="K719" i="53" s="1"/>
  <c r="K720" i="53" s="1"/>
  <c r="K721" i="53" s="1"/>
  <c r="K722" i="53" s="1"/>
  <c r="K723" i="53" s="1"/>
  <c r="K724" i="53" s="1"/>
  <c r="K725" i="53" s="1"/>
  <c r="K726" i="53" s="1"/>
  <c r="K727" i="53" s="1"/>
  <c r="K728" i="53" s="1"/>
  <c r="K729" i="53" s="1"/>
  <c r="K730" i="53" s="1"/>
  <c r="K731" i="53" s="1"/>
  <c r="K732" i="53" s="1"/>
  <c r="K733" i="53" s="1"/>
  <c r="K734" i="53" s="1"/>
  <c r="K735" i="53" s="1"/>
  <c r="K736" i="53" s="1"/>
  <c r="K737" i="53" s="1"/>
  <c r="K738" i="53" s="1"/>
  <c r="K739" i="53" s="1"/>
  <c r="K740" i="53" s="1"/>
  <c r="K741" i="53" s="1"/>
  <c r="K742" i="53" s="1"/>
  <c r="K743" i="53" s="1"/>
  <c r="K744" i="53" s="1"/>
  <c r="K745" i="53" s="1"/>
  <c r="K746" i="53" s="1"/>
  <c r="K747" i="53" s="1"/>
  <c r="K748" i="53" s="1"/>
  <c r="K749" i="53" s="1"/>
  <c r="K750" i="53" s="1"/>
  <c r="K751" i="53" s="1"/>
  <c r="K752" i="53" s="1"/>
  <c r="K753" i="53" s="1"/>
  <c r="K754" i="53" s="1"/>
  <c r="K755" i="53" s="1"/>
  <c r="K756" i="53" s="1"/>
  <c r="K757" i="53" s="1"/>
  <c r="K758" i="53" s="1"/>
  <c r="K759" i="53" s="1"/>
  <c r="K760" i="53" s="1"/>
  <c r="K761" i="53" s="1"/>
  <c r="K762" i="53" s="1"/>
  <c r="K763" i="53" s="1"/>
  <c r="K764" i="53" s="1"/>
  <c r="K765" i="53" s="1"/>
  <c r="K766" i="53" s="1"/>
  <c r="K767" i="53" s="1"/>
  <c r="K768" i="53" s="1"/>
  <c r="K769" i="53" s="1"/>
  <c r="K770" i="53" s="1"/>
  <c r="K771" i="53" s="1"/>
  <c r="K772" i="53" s="1"/>
  <c r="K773" i="53" s="1"/>
  <c r="K774" i="53" s="1"/>
  <c r="K775" i="53" s="1"/>
  <c r="K776" i="53" s="1"/>
  <c r="K777" i="53" s="1"/>
  <c r="K778" i="53" s="1"/>
  <c r="K779" i="53" s="1"/>
  <c r="K780" i="53" s="1"/>
  <c r="K781" i="53" s="1"/>
  <c r="K782" i="53" s="1"/>
  <c r="K783" i="53" s="1"/>
  <c r="K784" i="53" s="1"/>
  <c r="K785" i="53" s="1"/>
  <c r="K786" i="53" s="1"/>
  <c r="K787" i="53" s="1"/>
  <c r="K788" i="53" s="1"/>
  <c r="K789" i="53" s="1"/>
  <c r="K790" i="53" s="1"/>
  <c r="K791" i="53" s="1"/>
  <c r="K792" i="53" s="1"/>
  <c r="K793" i="53" s="1"/>
  <c r="K794" i="53" s="1"/>
  <c r="K795" i="53" s="1"/>
  <c r="K796" i="53" s="1"/>
  <c r="K797" i="53" s="1"/>
  <c r="K798" i="53" s="1"/>
  <c r="K799" i="53" s="1"/>
  <c r="K800" i="53" s="1"/>
  <c r="K801" i="53" s="1"/>
  <c r="K802" i="53" s="1"/>
  <c r="K803" i="53" s="1"/>
  <c r="K804" i="53" s="1"/>
  <c r="K805" i="53" s="1"/>
  <c r="K806" i="53" s="1"/>
  <c r="K807" i="53" s="1"/>
  <c r="K808" i="53" s="1"/>
  <c r="K809" i="53" s="1"/>
  <c r="K810" i="53" s="1"/>
  <c r="K811" i="53" s="1"/>
  <c r="K812" i="53" s="1"/>
  <c r="K813" i="53" s="1"/>
  <c r="K814" i="53" s="1"/>
  <c r="K815" i="53" s="1"/>
  <c r="K816" i="53" s="1"/>
  <c r="K817" i="53" s="1"/>
  <c r="K818" i="53" s="1"/>
  <c r="K819" i="53" s="1"/>
  <c r="K820" i="53" s="1"/>
  <c r="K821" i="53" s="1"/>
  <c r="K822" i="53" s="1"/>
  <c r="K823" i="53" s="1"/>
  <c r="K824" i="53" s="1"/>
  <c r="K825" i="53" s="1"/>
  <c r="K826" i="53" s="1"/>
  <c r="K827" i="53" s="1"/>
  <c r="K828" i="53" s="1"/>
  <c r="K829" i="53" s="1"/>
  <c r="K830" i="53" s="1"/>
  <c r="K831" i="53" s="1"/>
  <c r="K832" i="53" s="1"/>
  <c r="K833" i="53" s="1"/>
  <c r="K834" i="53" s="1"/>
  <c r="K835" i="53" s="1"/>
  <c r="K836" i="53" s="1"/>
  <c r="K837" i="53" s="1"/>
  <c r="K838" i="53" s="1"/>
  <c r="K839" i="53" s="1"/>
  <c r="K840" i="53" s="1"/>
  <c r="K841" i="53" s="1"/>
  <c r="K842" i="53" s="1"/>
  <c r="K843" i="53" s="1"/>
  <c r="K844" i="53" s="1"/>
  <c r="K845" i="53" s="1"/>
  <c r="K846" i="53" s="1"/>
  <c r="K847" i="53" s="1"/>
  <c r="K848" i="53" s="1"/>
  <c r="K849" i="53" s="1"/>
  <c r="K850" i="53" s="1"/>
  <c r="K851" i="53" s="1"/>
  <c r="K852" i="53" s="1"/>
  <c r="K853" i="53" s="1"/>
  <c r="K854" i="53" s="1"/>
  <c r="K855" i="53" s="1"/>
  <c r="K856" i="53" s="1"/>
  <c r="K857" i="53" s="1"/>
  <c r="K858" i="53" s="1"/>
  <c r="K859" i="53" s="1"/>
  <c r="K860" i="53" s="1"/>
  <c r="K861" i="53" s="1"/>
  <c r="K862" i="53" s="1"/>
  <c r="K863" i="53" s="1"/>
  <c r="K864" i="53" s="1"/>
  <c r="K865" i="53" s="1"/>
  <c r="K866" i="53" s="1"/>
  <c r="K867" i="53" s="1"/>
  <c r="K868" i="53" s="1"/>
  <c r="K869" i="53" s="1"/>
  <c r="K870" i="53" s="1"/>
  <c r="K871" i="53" s="1"/>
  <c r="K872" i="53" s="1"/>
  <c r="K873" i="53" s="1"/>
  <c r="K874" i="53" s="1"/>
  <c r="K875" i="53" s="1"/>
  <c r="K876" i="53" s="1"/>
  <c r="K877" i="53" s="1"/>
  <c r="K878" i="53" s="1"/>
  <c r="K879" i="53" s="1"/>
  <c r="K880" i="53" s="1"/>
  <c r="K881" i="53" s="1"/>
  <c r="K882" i="53" s="1"/>
  <c r="K883" i="53" s="1"/>
  <c r="K884" i="53" s="1"/>
  <c r="K885" i="53" s="1"/>
  <c r="K886" i="53" s="1"/>
  <c r="K887" i="53" s="1"/>
  <c r="K888" i="53" s="1"/>
  <c r="K889" i="53" s="1"/>
  <c r="K890" i="53" s="1"/>
  <c r="K891" i="53" s="1"/>
  <c r="K892" i="53" s="1"/>
  <c r="K893" i="53" s="1"/>
  <c r="K894" i="53" s="1"/>
  <c r="K895" i="53" s="1"/>
  <c r="K896" i="53" s="1"/>
  <c r="K897" i="53" s="1"/>
  <c r="K898" i="53" s="1"/>
  <c r="K899" i="53" s="1"/>
  <c r="K900" i="53" s="1"/>
  <c r="K901" i="53" s="1"/>
  <c r="K902" i="53" s="1"/>
  <c r="K903" i="53" s="1"/>
  <c r="K904" i="53" s="1"/>
  <c r="K905" i="53" s="1"/>
  <c r="K906" i="53" s="1"/>
  <c r="K907" i="53" s="1"/>
  <c r="K908" i="53" s="1"/>
  <c r="K909" i="53" s="1"/>
  <c r="K910" i="53" s="1"/>
  <c r="K911" i="53" s="1"/>
  <c r="K912" i="53" s="1"/>
  <c r="K913" i="53" s="1"/>
  <c r="K914" i="53" s="1"/>
  <c r="K915" i="53" s="1"/>
  <c r="K916" i="53" s="1"/>
  <c r="K917" i="53" s="1"/>
  <c r="K918" i="53" s="1"/>
  <c r="K919" i="53" s="1"/>
  <c r="K920" i="53" s="1"/>
  <c r="K921" i="53" s="1"/>
  <c r="K922" i="53" s="1"/>
  <c r="K923" i="53" s="1"/>
  <c r="K924" i="53" s="1"/>
  <c r="K925" i="53" s="1"/>
  <c r="K926" i="53" s="1"/>
  <c r="K927" i="53" s="1"/>
  <c r="K928" i="53" s="1"/>
  <c r="K929" i="53" s="1"/>
  <c r="K930" i="53" s="1"/>
  <c r="K931" i="53" s="1"/>
  <c r="K932" i="53" s="1"/>
  <c r="K933" i="53" s="1"/>
  <c r="K934" i="53" s="1"/>
  <c r="K935" i="53" s="1"/>
  <c r="K936" i="53" s="1"/>
  <c r="K937" i="53" s="1"/>
  <c r="K938" i="53" s="1"/>
  <c r="K939" i="53" s="1"/>
  <c r="K940" i="53" s="1"/>
  <c r="K941" i="53" s="1"/>
  <c r="K942" i="53" s="1"/>
  <c r="K943" i="53" s="1"/>
  <c r="K944" i="53" s="1"/>
  <c r="K945" i="53" s="1"/>
  <c r="K946" i="53" s="1"/>
  <c r="K947" i="53" s="1"/>
  <c r="K948" i="53" s="1"/>
  <c r="K949" i="53" s="1"/>
  <c r="K950" i="53" s="1"/>
  <c r="K951" i="53" s="1"/>
  <c r="K952" i="53" s="1"/>
  <c r="K953" i="53" s="1"/>
  <c r="K954" i="53" s="1"/>
  <c r="K955" i="53" s="1"/>
  <c r="K956" i="53" s="1"/>
  <c r="K957" i="53" s="1"/>
  <c r="K958" i="53" s="1"/>
  <c r="K959" i="53" s="1"/>
  <c r="K960" i="53" s="1"/>
  <c r="K961" i="53" s="1"/>
  <c r="K962" i="53" s="1"/>
  <c r="K963" i="53" s="1"/>
  <c r="K964" i="53" s="1"/>
  <c r="K965" i="53" s="1"/>
  <c r="K966" i="53" s="1"/>
  <c r="K967" i="53" s="1"/>
  <c r="K968" i="53" s="1"/>
  <c r="K969" i="53" s="1"/>
  <c r="K970" i="53" s="1"/>
  <c r="K971" i="53" s="1"/>
  <c r="K972" i="53" s="1"/>
  <c r="K973" i="53" s="1"/>
  <c r="K974" i="53" s="1"/>
  <c r="K975" i="53" s="1"/>
  <c r="K976" i="53" s="1"/>
  <c r="K977" i="53" s="1"/>
  <c r="K978" i="53" s="1"/>
  <c r="K979" i="53" s="1"/>
  <c r="K980" i="53" s="1"/>
  <c r="K981" i="53" s="1"/>
  <c r="K982" i="53" s="1"/>
  <c r="K983" i="53" s="1"/>
  <c r="K984" i="53" s="1"/>
  <c r="K985" i="53" s="1"/>
  <c r="K986" i="53" s="1"/>
  <c r="K987" i="53" s="1"/>
  <c r="K988" i="53" s="1"/>
  <c r="K989" i="53" s="1"/>
  <c r="K990" i="53" s="1"/>
  <c r="K991" i="53" s="1"/>
  <c r="K992" i="53" s="1"/>
  <c r="K993" i="53" s="1"/>
  <c r="K994" i="53" s="1"/>
  <c r="K995" i="53" s="1"/>
  <c r="K996" i="53" s="1"/>
  <c r="K997" i="53" s="1"/>
  <c r="K998" i="53" s="1"/>
  <c r="K999" i="53" s="1"/>
  <c r="K1000" i="53" s="1"/>
  <c r="K1001" i="53" s="1"/>
  <c r="K1002" i="53" s="1"/>
  <c r="K1003" i="53" s="1"/>
  <c r="K1004" i="53" s="1"/>
  <c r="K1005" i="53" s="1"/>
  <c r="K1006" i="53" s="1"/>
  <c r="K1007" i="53" s="1"/>
  <c r="K1008" i="53" s="1"/>
  <c r="K1009" i="53" s="1"/>
  <c r="K1010" i="53" s="1"/>
  <c r="K1011" i="53" s="1"/>
  <c r="K1012" i="53" s="1"/>
  <c r="K1013" i="53" s="1"/>
  <c r="K1014" i="53" s="1"/>
  <c r="K1015" i="53" s="1"/>
  <c r="K1016" i="53" s="1"/>
  <c r="K1017" i="53" s="1"/>
  <c r="K1018" i="53" s="1"/>
  <c r="K1019" i="53" s="1"/>
  <c r="K1020" i="53" s="1"/>
  <c r="K1021" i="53" s="1"/>
  <c r="K1022" i="53" s="1"/>
  <c r="K1023" i="53" s="1"/>
  <c r="K1024" i="53" s="1"/>
  <c r="K1025" i="53" s="1"/>
  <c r="K1026" i="53" s="1"/>
  <c r="K1027" i="53" s="1"/>
  <c r="K1028" i="53" s="1"/>
  <c r="K1029" i="53" s="1"/>
  <c r="K1030" i="53" s="1"/>
  <c r="K1031" i="53" s="1"/>
  <c r="K1032" i="53" s="1"/>
  <c r="K1033" i="53" s="1"/>
  <c r="K1034" i="53" s="1"/>
  <c r="K1035" i="53" s="1"/>
  <c r="K1036" i="53" s="1"/>
  <c r="K1037" i="53" s="1"/>
  <c r="K1038" i="53" s="1"/>
  <c r="K1039" i="53" s="1"/>
  <c r="K1040" i="53" s="1"/>
  <c r="K1041" i="53" s="1"/>
  <c r="K1042" i="53" s="1"/>
  <c r="K1043" i="53" s="1"/>
  <c r="K1044" i="53" s="1"/>
  <c r="K1045" i="53" s="1"/>
  <c r="K1046" i="53" s="1"/>
  <c r="K1047" i="53" s="1"/>
  <c r="K1048" i="53" s="1"/>
  <c r="K1049" i="53" s="1"/>
  <c r="K1050" i="53" s="1"/>
  <c r="K1051" i="53" s="1"/>
  <c r="K1052" i="53" s="1"/>
  <c r="K1053" i="53" s="1"/>
  <c r="K1054" i="53" s="1"/>
  <c r="K1055" i="53" s="1"/>
  <c r="K1056" i="53" s="1"/>
  <c r="K1057" i="53" s="1"/>
  <c r="K1058" i="53" s="1"/>
  <c r="K1059" i="53" s="1"/>
  <c r="K1060" i="53" s="1"/>
  <c r="K1061" i="53" s="1"/>
  <c r="K1062" i="53" s="1"/>
  <c r="K1063" i="53" s="1"/>
  <c r="K1064" i="53" s="1"/>
  <c r="K1065" i="53" s="1"/>
  <c r="K1066" i="53" s="1"/>
  <c r="K1067" i="53" s="1"/>
  <c r="K1068" i="53" s="1"/>
  <c r="K1069" i="53" s="1"/>
  <c r="K1070" i="53" s="1"/>
  <c r="K1071" i="53" s="1"/>
  <c r="K1072" i="53" s="1"/>
  <c r="K1073" i="53" s="1"/>
  <c r="K1074" i="53" s="1"/>
  <c r="K1075" i="53" s="1"/>
  <c r="K1076" i="53" s="1"/>
  <c r="K1077" i="53" s="1"/>
  <c r="K1078" i="53" s="1"/>
  <c r="K1079" i="53" s="1"/>
  <c r="K1080" i="53" s="1"/>
  <c r="K1081" i="53" s="1"/>
  <c r="K1082" i="53" s="1"/>
  <c r="K1083" i="53" s="1"/>
  <c r="K1084" i="53" s="1"/>
  <c r="K1085" i="53" s="1"/>
  <c r="K1086" i="53" s="1"/>
  <c r="K1087" i="53" s="1"/>
  <c r="K1088" i="53" s="1"/>
  <c r="K1089" i="53" s="1"/>
  <c r="K1090" i="53" s="1"/>
  <c r="K1091" i="53" s="1"/>
  <c r="K1092" i="53" s="1"/>
  <c r="K1093" i="53" s="1"/>
  <c r="K1094" i="53" s="1"/>
  <c r="K1095" i="53" s="1"/>
  <c r="K1096" i="53" s="1"/>
  <c r="K1097" i="53" s="1"/>
  <c r="K1098" i="53" s="1"/>
  <c r="K1099" i="53" s="1"/>
  <c r="K1100" i="53" s="1"/>
  <c r="K1101" i="53" s="1"/>
  <c r="K1102" i="53" s="1"/>
  <c r="K1103" i="53" s="1"/>
  <c r="K1104" i="53" s="1"/>
  <c r="K1105" i="53" s="1"/>
  <c r="K1106" i="53" s="1"/>
  <c r="K1107" i="53" s="1"/>
  <c r="K1108" i="53" s="1"/>
  <c r="K1109" i="53" s="1"/>
  <c r="K1110" i="53" s="1"/>
  <c r="K1111" i="53" s="1"/>
  <c r="K1112" i="53" s="1"/>
  <c r="K1113" i="53" s="1"/>
  <c r="K1114" i="53" s="1"/>
  <c r="K1115" i="53" s="1"/>
  <c r="K1116" i="53" s="1"/>
  <c r="K1117" i="53" s="1"/>
  <c r="K1118" i="53" s="1"/>
  <c r="K1119" i="53" s="1"/>
  <c r="K1120" i="53" s="1"/>
  <c r="K1121" i="53" s="1"/>
  <c r="K1122" i="53" s="1"/>
  <c r="K1123" i="53" s="1"/>
  <c r="K1124" i="53" s="1"/>
  <c r="K1125" i="53" s="1"/>
  <c r="K1126" i="53" s="1"/>
  <c r="K1127" i="53" s="1"/>
  <c r="K1128" i="53" s="1"/>
  <c r="K1129" i="53" s="1"/>
  <c r="K1130" i="53" s="1"/>
  <c r="K1131" i="53" s="1"/>
  <c r="K1132" i="53" s="1"/>
  <c r="K1133" i="53" s="1"/>
  <c r="K1134" i="53" s="1"/>
  <c r="K1135" i="53" s="1"/>
  <c r="K1136" i="53" s="1"/>
  <c r="K1137" i="53" s="1"/>
  <c r="K1138" i="53" s="1"/>
  <c r="K1139" i="53" s="1"/>
  <c r="K1140" i="53" s="1"/>
  <c r="K1141" i="53" s="1"/>
  <c r="K1142" i="53" s="1"/>
  <c r="K1143" i="53" s="1"/>
  <c r="K1144" i="53" s="1"/>
  <c r="K1145" i="53" s="1"/>
  <c r="K1146" i="53" s="1"/>
  <c r="K1147" i="53" s="1"/>
  <c r="K1148" i="53" s="1"/>
  <c r="K1149" i="53" s="1"/>
  <c r="K1150" i="53" s="1"/>
  <c r="K1151" i="53" s="1"/>
  <c r="K1152" i="53" s="1"/>
  <c r="K1153" i="53" s="1"/>
  <c r="K1154" i="53" s="1"/>
  <c r="K1155" i="53" s="1"/>
  <c r="K1156" i="53" s="1"/>
  <c r="K1157" i="53" s="1"/>
  <c r="K1158" i="53" s="1"/>
  <c r="K1159" i="53" s="1"/>
  <c r="K1160" i="53" s="1"/>
  <c r="K1161" i="53" s="1"/>
  <c r="K1162" i="53" s="1"/>
  <c r="K1163" i="53" s="1"/>
  <c r="K1164" i="53" s="1"/>
  <c r="K1165" i="53" s="1"/>
  <c r="K1166" i="53" s="1"/>
  <c r="K1167" i="53" s="1"/>
  <c r="K1168" i="53" s="1"/>
  <c r="K1169" i="53" s="1"/>
  <c r="K1170" i="53" s="1"/>
  <c r="K1171" i="53" s="1"/>
  <c r="K1172" i="53" s="1"/>
  <c r="K1173" i="53" s="1"/>
  <c r="K1174" i="53" s="1"/>
  <c r="K1175" i="53" s="1"/>
  <c r="K1176" i="53" s="1"/>
  <c r="K1177" i="53" s="1"/>
  <c r="K1178" i="53" s="1"/>
  <c r="K1179" i="53" s="1"/>
  <c r="K1180" i="53" s="1"/>
  <c r="K1181" i="53" s="1"/>
  <c r="K1182" i="53" s="1"/>
  <c r="K1183" i="53" s="1"/>
  <c r="K1184" i="53" s="1"/>
  <c r="K1185" i="53" s="1"/>
  <c r="K1186" i="53" s="1"/>
  <c r="K1187" i="53" s="1"/>
  <c r="K1188" i="53" s="1"/>
  <c r="K1189" i="53" s="1"/>
  <c r="K1190" i="53" s="1"/>
  <c r="K1191" i="53" s="1"/>
  <c r="K1192" i="53" s="1"/>
  <c r="K1193" i="53" s="1"/>
  <c r="K1194" i="53" s="1"/>
  <c r="K1195" i="53" s="1"/>
  <c r="K1196" i="53" s="1"/>
  <c r="K1197" i="53" s="1"/>
  <c r="K1198" i="53" s="1"/>
  <c r="K1199" i="53" s="1"/>
  <c r="K1200" i="53" s="1"/>
  <c r="K1201" i="53" s="1"/>
  <c r="K1202" i="53" s="1"/>
  <c r="K1203" i="53" s="1"/>
  <c r="K1204" i="53" s="1"/>
  <c r="K1205" i="53" s="1"/>
  <c r="K1206" i="53" s="1"/>
  <c r="K1207" i="53" s="1"/>
  <c r="K1208" i="53" s="1"/>
  <c r="K1209" i="53" s="1"/>
  <c r="K1210" i="53" s="1"/>
  <c r="K1211" i="53" s="1"/>
  <c r="K1212" i="53" s="1"/>
  <c r="K1213" i="53" s="1"/>
  <c r="K1214" i="53" s="1"/>
  <c r="K1215" i="53" s="1"/>
  <c r="K1216" i="53" s="1"/>
  <c r="K1217" i="53" s="1"/>
  <c r="K1218" i="53" s="1"/>
  <c r="K1219" i="53" s="1"/>
  <c r="K1220" i="53" s="1"/>
  <c r="K1221" i="53" s="1"/>
  <c r="K1222" i="53" s="1"/>
  <c r="K1223" i="53" s="1"/>
  <c r="K1224" i="53" s="1"/>
  <c r="K1225" i="53" s="1"/>
  <c r="K1226" i="53" s="1"/>
  <c r="K1227" i="53" s="1"/>
  <c r="K1228" i="53" s="1"/>
  <c r="K1229" i="53" s="1"/>
  <c r="K1230" i="53" s="1"/>
  <c r="K1231" i="53" s="1"/>
  <c r="K1232" i="53" s="1"/>
  <c r="K1233" i="53" s="1"/>
  <c r="K1234" i="53" s="1"/>
  <c r="K1235" i="53" s="1"/>
  <c r="K1236" i="53" s="1"/>
  <c r="K1237" i="53" s="1"/>
  <c r="K1238" i="53" s="1"/>
  <c r="K1239" i="53" s="1"/>
  <c r="K1240" i="53" s="1"/>
  <c r="K1241" i="53" s="1"/>
  <c r="K1242" i="53" s="1"/>
  <c r="K1243" i="53" s="1"/>
  <c r="K1244" i="53" s="1"/>
  <c r="K1245" i="53" s="1"/>
  <c r="K1246" i="53" s="1"/>
  <c r="K1247" i="53" s="1"/>
  <c r="K1248" i="53" s="1"/>
  <c r="K1249" i="53" s="1"/>
  <c r="K1250" i="53" s="1"/>
  <c r="K1251" i="53" s="1"/>
  <c r="K1252" i="53" s="1"/>
  <c r="K1253" i="53" s="1"/>
  <c r="K1254" i="53" s="1"/>
  <c r="K1255" i="53" s="1"/>
  <c r="K1256" i="53" s="1"/>
  <c r="K1257" i="53" s="1"/>
  <c r="K1258" i="53" s="1"/>
  <c r="K1259" i="53" s="1"/>
  <c r="K1260" i="53" s="1"/>
  <c r="K1261" i="53" s="1"/>
  <c r="K1262" i="53" s="1"/>
  <c r="K1263" i="53" s="1"/>
  <c r="K1264" i="53" s="1"/>
  <c r="K1265" i="53" s="1"/>
  <c r="K1266" i="53" s="1"/>
  <c r="K1267" i="53" s="1"/>
  <c r="K1268" i="53" s="1"/>
  <c r="K1269" i="53" s="1"/>
  <c r="K1270" i="53" s="1"/>
  <c r="K1271" i="53" s="1"/>
  <c r="K1272" i="53" s="1"/>
  <c r="K1273" i="53" s="1"/>
  <c r="K1274" i="53" s="1"/>
  <c r="K1275" i="53" s="1"/>
  <c r="K1276" i="53" s="1"/>
  <c r="K1277" i="53" s="1"/>
  <c r="K1278" i="53" s="1"/>
  <c r="K1279" i="53" s="1"/>
  <c r="K1280" i="53" s="1"/>
  <c r="K1281" i="53" s="1"/>
  <c r="K1282" i="53" s="1"/>
  <c r="K1283" i="53" s="1"/>
  <c r="K1284" i="53" s="1"/>
  <c r="K1285" i="53" s="1"/>
  <c r="K1286" i="53" s="1"/>
  <c r="K1287" i="53" s="1"/>
  <c r="K1288" i="53" s="1"/>
  <c r="K1289" i="53" s="1"/>
  <c r="K1290" i="53" s="1"/>
  <c r="K1291" i="53" s="1"/>
  <c r="K1292" i="53" s="1"/>
  <c r="K1293" i="53" s="1"/>
  <c r="K1294" i="53" s="1"/>
  <c r="K1295" i="53" s="1"/>
  <c r="K1296" i="53" s="1"/>
  <c r="K1297" i="53" s="1"/>
  <c r="K1298" i="53" s="1"/>
  <c r="K1299" i="53" s="1"/>
  <c r="K1300" i="53" s="1"/>
  <c r="K1301" i="53" s="1"/>
  <c r="K1302" i="53" s="1"/>
  <c r="K1303" i="53" s="1"/>
  <c r="K1304" i="53" s="1"/>
  <c r="K1305" i="53" s="1"/>
  <c r="K1306" i="53" s="1"/>
  <c r="K1307" i="53" s="1"/>
  <c r="K1308" i="53" s="1"/>
  <c r="K1309" i="53" s="1"/>
  <c r="K1310" i="53" s="1"/>
  <c r="K1311" i="53" s="1"/>
  <c r="K1312" i="53" s="1"/>
  <c r="K1313" i="53" s="1"/>
  <c r="K1314" i="53" s="1"/>
  <c r="K1315" i="53" s="1"/>
  <c r="K1316" i="53" s="1"/>
  <c r="K1317" i="53" s="1"/>
  <c r="K1318" i="53" s="1"/>
  <c r="K1319" i="53" s="1"/>
  <c r="K1320" i="53" s="1"/>
  <c r="K1321" i="53" s="1"/>
  <c r="K1322" i="53" s="1"/>
  <c r="K1323" i="53" s="1"/>
  <c r="K1324" i="53" s="1"/>
  <c r="K1325" i="53" s="1"/>
  <c r="K1326" i="53" s="1"/>
  <c r="K1327" i="53" s="1"/>
  <c r="K1328" i="53" s="1"/>
  <c r="K1329" i="53" s="1"/>
  <c r="K1330" i="53" s="1"/>
  <c r="K1331" i="53" s="1"/>
  <c r="K1332" i="53" s="1"/>
  <c r="K1333" i="53" s="1"/>
  <c r="K1334" i="53" s="1"/>
  <c r="K1335" i="53" s="1"/>
  <c r="K1336" i="53" s="1"/>
  <c r="K1337" i="53" s="1"/>
  <c r="K1338" i="53" s="1"/>
  <c r="K1339" i="53" s="1"/>
  <c r="K1340" i="53" s="1"/>
  <c r="K1341" i="53" s="1"/>
  <c r="K1342" i="53" s="1"/>
  <c r="K1343" i="53" s="1"/>
  <c r="K1344" i="53" s="1"/>
  <c r="K1345" i="53" s="1"/>
  <c r="K1346" i="53" s="1"/>
  <c r="K1347" i="53" s="1"/>
  <c r="K1348" i="53" s="1"/>
  <c r="K1349" i="53" s="1"/>
  <c r="K1350" i="53" s="1"/>
  <c r="K1351" i="53" s="1"/>
  <c r="K1352" i="53" s="1"/>
  <c r="K1353" i="53" s="1"/>
  <c r="K1354" i="53" s="1"/>
  <c r="K1355" i="53" s="1"/>
  <c r="K1356" i="53" s="1"/>
  <c r="K1357" i="53" s="1"/>
  <c r="K1358" i="53" s="1"/>
  <c r="K1359" i="53" s="1"/>
  <c r="K1360" i="53" s="1"/>
  <c r="K1361" i="53" s="1"/>
  <c r="K1362" i="53" s="1"/>
  <c r="K1363" i="53" s="1"/>
  <c r="K1364" i="53" s="1"/>
  <c r="K1365" i="53" s="1"/>
  <c r="K1366" i="53" s="1"/>
  <c r="K1367" i="53" s="1"/>
  <c r="K1368" i="53" s="1"/>
  <c r="K1369" i="53" s="1"/>
  <c r="K1370" i="53" s="1"/>
  <c r="K1371" i="53" s="1"/>
  <c r="K1372" i="53" s="1"/>
  <c r="K1373" i="53" s="1"/>
  <c r="K1374" i="53" s="1"/>
  <c r="K1375" i="53" s="1"/>
  <c r="K1376" i="53" s="1"/>
  <c r="K1377" i="53" s="1"/>
  <c r="K1378" i="53" s="1"/>
  <c r="K1379" i="53" s="1"/>
  <c r="K1380" i="53" s="1"/>
  <c r="K1381" i="53" s="1"/>
  <c r="K1382" i="53" s="1"/>
  <c r="K1383" i="53" s="1"/>
  <c r="K1384" i="53" s="1"/>
  <c r="K1385" i="53" s="1"/>
  <c r="K1386" i="53" s="1"/>
  <c r="K1387" i="53" s="1"/>
  <c r="K1388" i="53" s="1"/>
  <c r="K1389" i="53" s="1"/>
  <c r="K1390" i="53" s="1"/>
  <c r="K1391" i="53" s="1"/>
  <c r="K1392" i="53" s="1"/>
  <c r="K1393" i="53" s="1"/>
  <c r="K1394" i="53" s="1"/>
  <c r="K1395" i="53" s="1"/>
  <c r="K1396" i="53" s="1"/>
  <c r="K1397" i="53" s="1"/>
  <c r="K1398" i="53" s="1"/>
  <c r="K1399" i="53" s="1"/>
  <c r="K1400" i="53" s="1"/>
  <c r="K1401" i="53" s="1"/>
  <c r="K1402" i="53" s="1"/>
  <c r="K1403" i="53" s="1"/>
  <c r="K1404" i="53" s="1"/>
  <c r="K1405" i="53" s="1"/>
  <c r="K1406" i="53" s="1"/>
  <c r="K1407" i="53" s="1"/>
  <c r="K1408" i="53" s="1"/>
  <c r="K1409" i="53" s="1"/>
  <c r="K1410" i="53" s="1"/>
  <c r="K1411" i="53" s="1"/>
  <c r="K1412" i="53" s="1"/>
  <c r="K1413" i="53" s="1"/>
  <c r="K1414" i="53" s="1"/>
  <c r="K1415" i="53" s="1"/>
  <c r="K1416" i="53" s="1"/>
  <c r="K1417" i="53" s="1"/>
  <c r="K1418" i="53" s="1"/>
  <c r="K1419" i="53" s="1"/>
  <c r="K1420" i="53" s="1"/>
  <c r="K1421" i="53" s="1"/>
  <c r="K1422" i="53" s="1"/>
  <c r="K1423" i="53" s="1"/>
  <c r="K1424" i="53" s="1"/>
  <c r="K1425" i="53" s="1"/>
  <c r="K1426" i="53" s="1"/>
  <c r="K1427" i="53" s="1"/>
  <c r="K1428" i="53" s="1"/>
  <c r="K1429" i="53" s="1"/>
  <c r="K1430" i="53" s="1"/>
  <c r="K1431" i="53" s="1"/>
  <c r="K1432" i="53" s="1"/>
  <c r="K1433" i="53" s="1"/>
  <c r="K1434" i="53" s="1"/>
  <c r="K1435" i="53" s="1"/>
  <c r="K1436" i="53" s="1"/>
  <c r="K1437" i="53" s="1"/>
  <c r="K1438" i="53" s="1"/>
  <c r="K1439" i="53" s="1"/>
  <c r="K1440" i="53" s="1"/>
  <c r="K1441" i="53" s="1"/>
  <c r="K1442" i="53" s="1"/>
  <c r="K1443" i="53" s="1"/>
  <c r="K1444" i="53" s="1"/>
  <c r="K1445" i="53" s="1"/>
  <c r="K1446" i="53" s="1"/>
  <c r="K1447" i="53" s="1"/>
  <c r="K1448" i="53" s="1"/>
  <c r="K1449" i="53" s="1"/>
  <c r="K1450" i="53" s="1"/>
  <c r="K1451" i="53" s="1"/>
  <c r="K1452" i="53" s="1"/>
  <c r="K1453" i="53" s="1"/>
  <c r="K1454" i="53" s="1"/>
  <c r="K1455" i="53" s="1"/>
  <c r="K1456" i="53" s="1"/>
  <c r="K1457" i="53" s="1"/>
  <c r="K1458" i="53" s="1"/>
  <c r="K1459" i="53" s="1"/>
  <c r="K1460" i="53" s="1"/>
  <c r="K1461" i="53" s="1"/>
  <c r="K1462" i="53" s="1"/>
  <c r="K1463" i="53" s="1"/>
  <c r="K1464" i="53" s="1"/>
  <c r="K1465" i="53" s="1"/>
  <c r="K1466" i="53" s="1"/>
  <c r="K1467" i="53" s="1"/>
  <c r="K1468" i="53" s="1"/>
  <c r="K1469" i="53" s="1"/>
  <c r="K1470" i="53" s="1"/>
  <c r="K1471" i="53" s="1"/>
  <c r="K1472" i="53" s="1"/>
  <c r="K1473" i="53" s="1"/>
  <c r="K1474" i="53" s="1"/>
  <c r="K1475" i="53" s="1"/>
  <c r="K1476" i="53" s="1"/>
  <c r="K1477" i="53" s="1"/>
  <c r="K1478" i="53" s="1"/>
  <c r="K1479" i="53" s="1"/>
  <c r="K1480" i="53" s="1"/>
  <c r="K1481" i="53" s="1"/>
  <c r="K1482" i="53" s="1"/>
  <c r="K1483" i="53" s="1"/>
  <c r="K1484" i="53" s="1"/>
  <c r="K1485" i="53" s="1"/>
  <c r="K1486" i="53" s="1"/>
  <c r="K1487" i="53" s="1"/>
  <c r="K1488" i="53" s="1"/>
  <c r="K1489" i="53" s="1"/>
  <c r="K1490" i="53" s="1"/>
  <c r="K1491" i="53" s="1"/>
  <c r="K1492" i="53" s="1"/>
  <c r="K1493" i="53" s="1"/>
  <c r="K1494" i="53" s="1"/>
  <c r="K1495" i="53" s="1"/>
  <c r="K1496" i="53" s="1"/>
  <c r="K1497" i="53" s="1"/>
  <c r="K1498" i="53" s="1"/>
  <c r="K1499" i="53" s="1"/>
  <c r="K1500" i="53" s="1"/>
  <c r="K1501" i="53" s="1"/>
  <c r="K1502" i="53" s="1"/>
  <c r="K1503" i="53" s="1"/>
  <c r="K1504" i="53" s="1"/>
  <c r="K1505" i="53" s="1"/>
  <c r="K1506" i="53" s="1"/>
  <c r="K1507" i="53" s="1"/>
  <c r="K1508" i="53" s="1"/>
  <c r="K1509" i="53" s="1"/>
  <c r="K1510" i="53" s="1"/>
  <c r="K1511" i="53" s="1"/>
  <c r="K1512" i="53" s="1"/>
  <c r="K1513" i="53" s="1"/>
  <c r="K1514" i="53" s="1"/>
  <c r="K1515" i="53" s="1"/>
  <c r="K1516" i="53" s="1"/>
  <c r="K1517" i="53" s="1"/>
  <c r="K1518" i="53" s="1"/>
  <c r="K1519" i="53" s="1"/>
  <c r="K1520" i="53" s="1"/>
  <c r="K1521" i="53" s="1"/>
  <c r="K1522" i="53" s="1"/>
  <c r="K1523" i="53" s="1"/>
  <c r="K1524" i="53" s="1"/>
  <c r="K1525" i="53" s="1"/>
  <c r="K1526" i="53" s="1"/>
  <c r="K1527" i="53" s="1"/>
  <c r="K1528" i="53" s="1"/>
  <c r="K1529" i="53" s="1"/>
  <c r="K1530" i="53" s="1"/>
  <c r="K1531" i="53" s="1"/>
  <c r="K1532" i="53" s="1"/>
  <c r="K1533" i="53" s="1"/>
  <c r="K1534" i="53" s="1"/>
  <c r="K1535" i="53" s="1"/>
  <c r="K1536" i="53" s="1"/>
  <c r="K1537" i="53" s="1"/>
  <c r="K1538" i="53" s="1"/>
  <c r="K1539" i="53" s="1"/>
  <c r="K1540" i="53" s="1"/>
  <c r="K1541" i="53" s="1"/>
  <c r="K1542" i="53" s="1"/>
  <c r="K1543" i="53" s="1"/>
  <c r="K1544" i="53" s="1"/>
  <c r="K1545" i="53" s="1"/>
  <c r="K1546" i="53" s="1"/>
  <c r="K1547" i="53" s="1"/>
  <c r="K1548" i="53" s="1"/>
  <c r="K1549" i="53" s="1"/>
  <c r="K1550" i="53" s="1"/>
  <c r="K1551" i="53" s="1"/>
  <c r="K1552" i="53" s="1"/>
  <c r="K1553" i="53" s="1"/>
  <c r="K1554" i="53" s="1"/>
  <c r="K1555" i="53" s="1"/>
  <c r="K1556" i="53" s="1"/>
  <c r="K1557" i="53" s="1"/>
  <c r="K1558" i="53" s="1"/>
  <c r="K1559" i="53" s="1"/>
  <c r="K1560" i="53" s="1"/>
  <c r="K1561" i="53" s="1"/>
  <c r="K1562" i="53" s="1"/>
  <c r="K1563" i="53" s="1"/>
  <c r="K1564" i="53" s="1"/>
  <c r="K1565" i="53" s="1"/>
  <c r="K1566" i="53" s="1"/>
  <c r="K1567" i="53" s="1"/>
  <c r="K1568" i="53" s="1"/>
  <c r="K1569" i="53" s="1"/>
  <c r="K1570" i="53" s="1"/>
  <c r="K1571" i="53" s="1"/>
  <c r="K1572" i="53" s="1"/>
  <c r="K1573" i="53" s="1"/>
  <c r="K1574" i="53" s="1"/>
  <c r="K1575" i="53" s="1"/>
  <c r="K1576" i="53" s="1"/>
  <c r="K1577" i="53" s="1"/>
  <c r="K1578" i="53" s="1"/>
  <c r="K1579" i="53" s="1"/>
  <c r="K1580" i="53" s="1"/>
  <c r="K1581" i="53" s="1"/>
  <c r="K1582" i="53" s="1"/>
  <c r="C114" i="45" l="1"/>
  <c r="C115" i="45"/>
  <c r="C116" i="45"/>
  <c r="C117" i="45"/>
  <c r="C118" i="45"/>
  <c r="J114" i="45"/>
  <c r="J115" i="45"/>
  <c r="J116" i="45"/>
  <c r="J117" i="45"/>
  <c r="J118" i="45"/>
  <c r="C104" i="45"/>
  <c r="C103" i="45"/>
  <c r="C102" i="45"/>
  <c r="C101" i="45"/>
  <c r="C100" i="45"/>
  <c r="C99" i="45"/>
  <c r="C98" i="45"/>
  <c r="C97" i="45"/>
  <c r="C96" i="45"/>
  <c r="C95" i="45"/>
  <c r="C94" i="45"/>
  <c r="C93" i="45"/>
  <c r="C92" i="45"/>
  <c r="C91" i="45"/>
  <c r="C90" i="45"/>
  <c r="C89" i="45"/>
  <c r="C88" i="45"/>
  <c r="C87" i="45"/>
  <c r="C86" i="45"/>
  <c r="C85" i="45"/>
  <c r="C84" i="45"/>
  <c r="C83" i="45"/>
  <c r="C82" i="45"/>
  <c r="C81" i="45"/>
  <c r="C80" i="45"/>
  <c r="C79" i="45"/>
  <c r="C78" i="45"/>
  <c r="C77" i="45"/>
  <c r="C76" i="45"/>
  <c r="C75" i="45"/>
  <c r="C74" i="45"/>
  <c r="C73" i="45"/>
  <c r="C72" i="45"/>
  <c r="C71" i="45"/>
  <c r="C70" i="45"/>
  <c r="C69" i="45"/>
  <c r="C68" i="45"/>
  <c r="C67" i="45"/>
  <c r="C66" i="45"/>
  <c r="C65" i="45"/>
  <c r="C64" i="45"/>
  <c r="C63" i="45"/>
  <c r="C62" i="45"/>
  <c r="C61" i="45"/>
  <c r="C60" i="45"/>
  <c r="C59" i="45"/>
  <c r="C58" i="45"/>
  <c r="C57" i="45"/>
  <c r="C56" i="45"/>
  <c r="C55" i="45"/>
  <c r="C54" i="45"/>
  <c r="C53" i="45"/>
  <c r="C52" i="45"/>
  <c r="C51" i="45"/>
  <c r="C50" i="45"/>
  <c r="C49" i="45"/>
  <c r="C48" i="45"/>
  <c r="C47" i="45"/>
  <c r="C46" i="45"/>
  <c r="C45" i="45"/>
  <c r="C44" i="45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5" i="45"/>
  <c r="C106" i="45"/>
  <c r="C107" i="45"/>
  <c r="C108" i="45"/>
  <c r="C109" i="45"/>
  <c r="C110" i="45"/>
  <c r="C111" i="45"/>
  <c r="C112" i="45"/>
  <c r="C113" i="45"/>
  <c r="J100" i="45"/>
  <c r="J101" i="45"/>
  <c r="J102" i="45"/>
  <c r="J103" i="45"/>
  <c r="J104" i="45"/>
  <c r="J105" i="45"/>
  <c r="J106" i="45"/>
  <c r="J107" i="45"/>
  <c r="J108" i="45"/>
  <c r="J109" i="45"/>
  <c r="J110" i="45"/>
  <c r="J111" i="45"/>
  <c r="J112" i="45"/>
  <c r="J113" i="45"/>
  <c r="L1582" i="51" l="1"/>
  <c r="L1581" i="51"/>
  <c r="L1580" i="51"/>
  <c r="L1579" i="51"/>
  <c r="L1578" i="51"/>
  <c r="L1577" i="51"/>
  <c r="L1576" i="51"/>
  <c r="L1575" i="51"/>
  <c r="L1574" i="51"/>
  <c r="L1573" i="51"/>
  <c r="L1572" i="51"/>
  <c r="L1571" i="51"/>
  <c r="L1570" i="51"/>
  <c r="L1569" i="51"/>
  <c r="L1568" i="51"/>
  <c r="L1567" i="51"/>
  <c r="L1566" i="51"/>
  <c r="L1565" i="51"/>
  <c r="L1564" i="51"/>
  <c r="L1563" i="51"/>
  <c r="L1562" i="51"/>
  <c r="L1561" i="51"/>
  <c r="L1560" i="51"/>
  <c r="L1559" i="51"/>
  <c r="L1558" i="51"/>
  <c r="L1557" i="51"/>
  <c r="L1556" i="51"/>
  <c r="L1555" i="51"/>
  <c r="L1554" i="51"/>
  <c r="L1553" i="51"/>
  <c r="L1552" i="51"/>
  <c r="L1551" i="51"/>
  <c r="L1550" i="51"/>
  <c r="L1549" i="51"/>
  <c r="L1548" i="51"/>
  <c r="L1547" i="51"/>
  <c r="L1546" i="51"/>
  <c r="L1545" i="51"/>
  <c r="L1544" i="51"/>
  <c r="L1543" i="51"/>
  <c r="L1542" i="51"/>
  <c r="L1541" i="51"/>
  <c r="L1540" i="51"/>
  <c r="L1539" i="51"/>
  <c r="L1538" i="51"/>
  <c r="L1537" i="51"/>
  <c r="L1536" i="51"/>
  <c r="L1535" i="51"/>
  <c r="L1534" i="51"/>
  <c r="L1533" i="51"/>
  <c r="L1532" i="51"/>
  <c r="L1531" i="51"/>
  <c r="L1530" i="51"/>
  <c r="L1529" i="51"/>
  <c r="L1528" i="51"/>
  <c r="L1527" i="51"/>
  <c r="L1526" i="51"/>
  <c r="L1525" i="51"/>
  <c r="L1524" i="51"/>
  <c r="L1523" i="51"/>
  <c r="L1522" i="51"/>
  <c r="L1521" i="51"/>
  <c r="L1520" i="51"/>
  <c r="L1519" i="51"/>
  <c r="L1518" i="51"/>
  <c r="L1517" i="51"/>
  <c r="L1516" i="51"/>
  <c r="L1515" i="51"/>
  <c r="L1514" i="51"/>
  <c r="L1513" i="51"/>
  <c r="L1512" i="51"/>
  <c r="L1511" i="51"/>
  <c r="L1510" i="51"/>
  <c r="L1509" i="51"/>
  <c r="L1508" i="51"/>
  <c r="L1507" i="51"/>
  <c r="L1506" i="51"/>
  <c r="L1505" i="51"/>
  <c r="L1504" i="51"/>
  <c r="L1503" i="51"/>
  <c r="L1502" i="51"/>
  <c r="L1501" i="51"/>
  <c r="L1500" i="51"/>
  <c r="L1499" i="51"/>
  <c r="L1498" i="51"/>
  <c r="L1497" i="51"/>
  <c r="L1496" i="51"/>
  <c r="L1495" i="51"/>
  <c r="L1494" i="51"/>
  <c r="L1493" i="51"/>
  <c r="L1492" i="51"/>
  <c r="L1491" i="51"/>
  <c r="L1490" i="51"/>
  <c r="L1489" i="51"/>
  <c r="L1488" i="51"/>
  <c r="L1487" i="51"/>
  <c r="L1486" i="51"/>
  <c r="L1485" i="51"/>
  <c r="L1484" i="51"/>
  <c r="L1483" i="51"/>
  <c r="L1482" i="51"/>
  <c r="L1481" i="51"/>
  <c r="L1480" i="51"/>
  <c r="L1479" i="51"/>
  <c r="L1478" i="51"/>
  <c r="L1477" i="51"/>
  <c r="L1476" i="51"/>
  <c r="L1475" i="51"/>
  <c r="L1474" i="51"/>
  <c r="L1473" i="51"/>
  <c r="L1472" i="51"/>
  <c r="L1471" i="51"/>
  <c r="L1470" i="51"/>
  <c r="L1469" i="51"/>
  <c r="L1468" i="51"/>
  <c r="L1467" i="51"/>
  <c r="L1466" i="51"/>
  <c r="L1465" i="51"/>
  <c r="L1464" i="51"/>
  <c r="L1463" i="51"/>
  <c r="L1462" i="51"/>
  <c r="L1461" i="51"/>
  <c r="L1460" i="51"/>
  <c r="L1459" i="51"/>
  <c r="L1458" i="51"/>
  <c r="L1457" i="51"/>
  <c r="L1456" i="51"/>
  <c r="L1455" i="51"/>
  <c r="L1454" i="51"/>
  <c r="L1453" i="51"/>
  <c r="L1452" i="51"/>
  <c r="L1451" i="51"/>
  <c r="L1450" i="51"/>
  <c r="L1449" i="51"/>
  <c r="L1448" i="51"/>
  <c r="L1447" i="51"/>
  <c r="L1446" i="51"/>
  <c r="L1445" i="51"/>
  <c r="L1444" i="51"/>
  <c r="L1443" i="51"/>
  <c r="L1442" i="51"/>
  <c r="L1441" i="51"/>
  <c r="L1440" i="51"/>
  <c r="L1439" i="51"/>
  <c r="L1438" i="51"/>
  <c r="L1437" i="51"/>
  <c r="L1436" i="51"/>
  <c r="L1435" i="51"/>
  <c r="L1434" i="51"/>
  <c r="L1433" i="51"/>
  <c r="L1432" i="51"/>
  <c r="L1431" i="51"/>
  <c r="L1430" i="51"/>
  <c r="L1429" i="51"/>
  <c r="L1428" i="51"/>
  <c r="L1427" i="51"/>
  <c r="L1426" i="51"/>
  <c r="L1425" i="51"/>
  <c r="L1424" i="51"/>
  <c r="L1423" i="51"/>
  <c r="L1422" i="51"/>
  <c r="L1421" i="51"/>
  <c r="L1420" i="51"/>
  <c r="L1419" i="51"/>
  <c r="L1418" i="51"/>
  <c r="L1417" i="51"/>
  <c r="L1416" i="51"/>
  <c r="L1415" i="51"/>
  <c r="L1414" i="51"/>
  <c r="L1413" i="51"/>
  <c r="L1412" i="51"/>
  <c r="L1411" i="51"/>
  <c r="L1410" i="51"/>
  <c r="L1409" i="51"/>
  <c r="L1408" i="51"/>
  <c r="L1407" i="51"/>
  <c r="L1406" i="51"/>
  <c r="L1405" i="51"/>
  <c r="L1404" i="51"/>
  <c r="L1403" i="51"/>
  <c r="L1402" i="51"/>
  <c r="L1401" i="51"/>
  <c r="L1400" i="51"/>
  <c r="L1399" i="51"/>
  <c r="L1398" i="51"/>
  <c r="L1397" i="51"/>
  <c r="L1396" i="51"/>
  <c r="L1395" i="51"/>
  <c r="L1394" i="51"/>
  <c r="L1393" i="51"/>
  <c r="L1392" i="51"/>
  <c r="L1391" i="51"/>
  <c r="L1390" i="51"/>
  <c r="L1389" i="51"/>
  <c r="L1388" i="51"/>
  <c r="L1387" i="51"/>
  <c r="L1386" i="51"/>
  <c r="L1385" i="51"/>
  <c r="L1384" i="51"/>
  <c r="L1383" i="51"/>
  <c r="L1382" i="51"/>
  <c r="L1381" i="51"/>
  <c r="L1380" i="51"/>
  <c r="L1379" i="51"/>
  <c r="L1378" i="51"/>
  <c r="L1377" i="51"/>
  <c r="L1376" i="51"/>
  <c r="L1375" i="51"/>
  <c r="L1374" i="51"/>
  <c r="L1373" i="51"/>
  <c r="L1372" i="51"/>
  <c r="L1371" i="51"/>
  <c r="L1370" i="51"/>
  <c r="L1369" i="51"/>
  <c r="L1368" i="51"/>
  <c r="L1367" i="51"/>
  <c r="L1366" i="51"/>
  <c r="L1365" i="51"/>
  <c r="L1364" i="51"/>
  <c r="L1363" i="51"/>
  <c r="L1362" i="51"/>
  <c r="L1361" i="51"/>
  <c r="L1360" i="51"/>
  <c r="L1359" i="51"/>
  <c r="L1358" i="51"/>
  <c r="L1357" i="51"/>
  <c r="L1356" i="51"/>
  <c r="L1355" i="51"/>
  <c r="L1354" i="51"/>
  <c r="L1353" i="51"/>
  <c r="L1352" i="51"/>
  <c r="L1351" i="51"/>
  <c r="L1350" i="51"/>
  <c r="L1349" i="51"/>
  <c r="L1348" i="51"/>
  <c r="L1347" i="51"/>
  <c r="L1346" i="51"/>
  <c r="L1345" i="51"/>
  <c r="L1344" i="51"/>
  <c r="L1343" i="51"/>
  <c r="L1342" i="51"/>
  <c r="L1341" i="51"/>
  <c r="L1340" i="51"/>
  <c r="L1339" i="51"/>
  <c r="L1338" i="51"/>
  <c r="L1337" i="51"/>
  <c r="L1336" i="51"/>
  <c r="L1335" i="51"/>
  <c r="L1334" i="51"/>
  <c r="L1333" i="51"/>
  <c r="L1332" i="51"/>
  <c r="L1331" i="51"/>
  <c r="L1330" i="51"/>
  <c r="L1329" i="51"/>
  <c r="L1328" i="51"/>
  <c r="L1327" i="51"/>
  <c r="L1326" i="51"/>
  <c r="L1325" i="51"/>
  <c r="L1324" i="51"/>
  <c r="L1323" i="51"/>
  <c r="L1322" i="51"/>
  <c r="L1321" i="51"/>
  <c r="L1320" i="51"/>
  <c r="L1319" i="51"/>
  <c r="L1318" i="51"/>
  <c r="L1317" i="51"/>
  <c r="L1316" i="51"/>
  <c r="L1315" i="51"/>
  <c r="L1314" i="51"/>
  <c r="L1313" i="51"/>
  <c r="L1312" i="51"/>
  <c r="L1311" i="51"/>
  <c r="L1310" i="51"/>
  <c r="L1309" i="51"/>
  <c r="L1308" i="51"/>
  <c r="L1307" i="51"/>
  <c r="L1306" i="51"/>
  <c r="L1305" i="51"/>
  <c r="L1304" i="51"/>
  <c r="L1303" i="51"/>
  <c r="L1302" i="51"/>
  <c r="L1301" i="51"/>
  <c r="L1300" i="51"/>
  <c r="L1299" i="51"/>
  <c r="L1298" i="51"/>
  <c r="L1297" i="51"/>
  <c r="L1296" i="51"/>
  <c r="L1295" i="51"/>
  <c r="L1294" i="51"/>
  <c r="L1293" i="51"/>
  <c r="L1292" i="51"/>
  <c r="L1291" i="51"/>
  <c r="L1290" i="51"/>
  <c r="L1289" i="51"/>
  <c r="L1288" i="51"/>
  <c r="L1287" i="51"/>
  <c r="L1286" i="51"/>
  <c r="L1285" i="51"/>
  <c r="L1284" i="51"/>
  <c r="L1283" i="51"/>
  <c r="L1282" i="51"/>
  <c r="L1281" i="51"/>
  <c r="L1280" i="51"/>
  <c r="L1279" i="51"/>
  <c r="L1278" i="51"/>
  <c r="L1277" i="51"/>
  <c r="L1276" i="51"/>
  <c r="L1275" i="51"/>
  <c r="L1274" i="51"/>
  <c r="L1273" i="51"/>
  <c r="L1272" i="51"/>
  <c r="L1271" i="51"/>
  <c r="L1270" i="51"/>
  <c r="L1269" i="51"/>
  <c r="L1268" i="51"/>
  <c r="L1267" i="51"/>
  <c r="L1266" i="51"/>
  <c r="L1265" i="51"/>
  <c r="L1264" i="51"/>
  <c r="L1263" i="51"/>
  <c r="L1262" i="51"/>
  <c r="L1261" i="51"/>
  <c r="L1260" i="51"/>
  <c r="L1259" i="51"/>
  <c r="L1258" i="51"/>
  <c r="L1257" i="51"/>
  <c r="L1256" i="51"/>
  <c r="L1255" i="51"/>
  <c r="L1254" i="51"/>
  <c r="L1253" i="51"/>
  <c r="L1252" i="51"/>
  <c r="L1251" i="51"/>
  <c r="L1250" i="51"/>
  <c r="L1249" i="51"/>
  <c r="L1248" i="51"/>
  <c r="L1247" i="51"/>
  <c r="L1246" i="51"/>
  <c r="L1245" i="51"/>
  <c r="L1244" i="51"/>
  <c r="L1243" i="51"/>
  <c r="L1242" i="51"/>
  <c r="L1241" i="51"/>
  <c r="L1240" i="51"/>
  <c r="L1239" i="51"/>
  <c r="L1238" i="51"/>
  <c r="L1237" i="51"/>
  <c r="L1236" i="51"/>
  <c r="L1235" i="51"/>
  <c r="L1234" i="51"/>
  <c r="L1233" i="51"/>
  <c r="L1232" i="51"/>
  <c r="L1231" i="51"/>
  <c r="L1230" i="51"/>
  <c r="L1229" i="51"/>
  <c r="L1228" i="51"/>
  <c r="L1227" i="51"/>
  <c r="L1226" i="51"/>
  <c r="L1225" i="51"/>
  <c r="L1224" i="51"/>
  <c r="L1223" i="51"/>
  <c r="L1222" i="51"/>
  <c r="L1221" i="51"/>
  <c r="L1220" i="51"/>
  <c r="L1219" i="51"/>
  <c r="L1218" i="51"/>
  <c r="L1217" i="51"/>
  <c r="L1216" i="51"/>
  <c r="L1215" i="51"/>
  <c r="L1214" i="51"/>
  <c r="L1213" i="51"/>
  <c r="L1212" i="51"/>
  <c r="L1211" i="51"/>
  <c r="L1210" i="51"/>
  <c r="L1209" i="51"/>
  <c r="L1208" i="51"/>
  <c r="L1207" i="51"/>
  <c r="L1206" i="51"/>
  <c r="L1205" i="51"/>
  <c r="L1204" i="51"/>
  <c r="L1203" i="51"/>
  <c r="L1202" i="51"/>
  <c r="L1201" i="51"/>
  <c r="L1200" i="51"/>
  <c r="L1199" i="51"/>
  <c r="L1198" i="51"/>
  <c r="L1197" i="51"/>
  <c r="L1196" i="51"/>
  <c r="L1195" i="51"/>
  <c r="L1194" i="51"/>
  <c r="L1193" i="51"/>
  <c r="L1192" i="51"/>
  <c r="L1191" i="51"/>
  <c r="L1190" i="51"/>
  <c r="L1189" i="51"/>
  <c r="L1188" i="51"/>
  <c r="L1187" i="51"/>
  <c r="L1186" i="51"/>
  <c r="L1185" i="51"/>
  <c r="L1184" i="51"/>
  <c r="L1183" i="51"/>
  <c r="L1182" i="51"/>
  <c r="L1181" i="51"/>
  <c r="L1180" i="51"/>
  <c r="L1179" i="51"/>
  <c r="L1178" i="51"/>
  <c r="L1177" i="51"/>
  <c r="L1176" i="51"/>
  <c r="L1175" i="51"/>
  <c r="L1174" i="51"/>
  <c r="L1173" i="51"/>
  <c r="L1172" i="51"/>
  <c r="L1171" i="51"/>
  <c r="L1170" i="51"/>
  <c r="L1169" i="51"/>
  <c r="L1168" i="51"/>
  <c r="L1167" i="51"/>
  <c r="L1166" i="51"/>
  <c r="L1165" i="51"/>
  <c r="L1164" i="51"/>
  <c r="L1163" i="51"/>
  <c r="L1162" i="51"/>
  <c r="L1161" i="51"/>
  <c r="L1160" i="51"/>
  <c r="L1159" i="51"/>
  <c r="L1158" i="51"/>
  <c r="L1157" i="51"/>
  <c r="L1156" i="51"/>
  <c r="L1155" i="51"/>
  <c r="L1154" i="51"/>
  <c r="L1153" i="51"/>
  <c r="L1152" i="51"/>
  <c r="L1151" i="51"/>
  <c r="L1150" i="51"/>
  <c r="L1149" i="51"/>
  <c r="L1148" i="51"/>
  <c r="L1147" i="51"/>
  <c r="L1146" i="51"/>
  <c r="L1145" i="51"/>
  <c r="L1144" i="51"/>
  <c r="L1143" i="51"/>
  <c r="L1142" i="51"/>
  <c r="L1141" i="51"/>
  <c r="L1140" i="51"/>
  <c r="L1139" i="51"/>
  <c r="L1138" i="51"/>
  <c r="L1137" i="51"/>
  <c r="L1136" i="51"/>
  <c r="L1135" i="51"/>
  <c r="L1134" i="51"/>
  <c r="L1133" i="51"/>
  <c r="L1132" i="51"/>
  <c r="L1131" i="51"/>
  <c r="L1130" i="51"/>
  <c r="L1129" i="51"/>
  <c r="L1128" i="51"/>
  <c r="L1127" i="51"/>
  <c r="L1126" i="51"/>
  <c r="L1125" i="51"/>
  <c r="L1124" i="51"/>
  <c r="L1123" i="51"/>
  <c r="L1122" i="51"/>
  <c r="L1121" i="51"/>
  <c r="L1120" i="51"/>
  <c r="L1119" i="51"/>
  <c r="L1118" i="51"/>
  <c r="L1117" i="51"/>
  <c r="L1116" i="51"/>
  <c r="L1115" i="51"/>
  <c r="L1114" i="51"/>
  <c r="L1113" i="51"/>
  <c r="L1112" i="51"/>
  <c r="L1111" i="51"/>
  <c r="L1110" i="51"/>
  <c r="L1109" i="51"/>
  <c r="L1108" i="51"/>
  <c r="L1107" i="51"/>
  <c r="L1106" i="51"/>
  <c r="L1105" i="51"/>
  <c r="L1104" i="51"/>
  <c r="L1103" i="51"/>
  <c r="L1102" i="51"/>
  <c r="L1101" i="51"/>
  <c r="L1100" i="51"/>
  <c r="L1099" i="51"/>
  <c r="L1098" i="51"/>
  <c r="L1097" i="51"/>
  <c r="L1096" i="51"/>
  <c r="L1095" i="51"/>
  <c r="L1094" i="51"/>
  <c r="L1093" i="51"/>
  <c r="L1092" i="51"/>
  <c r="L1091" i="51"/>
  <c r="L1090" i="51"/>
  <c r="L1089" i="51"/>
  <c r="L1088" i="51"/>
  <c r="L1087" i="51"/>
  <c r="L1086" i="51"/>
  <c r="L1085" i="51"/>
  <c r="L1084" i="51"/>
  <c r="L1083" i="51"/>
  <c r="L1082" i="51"/>
  <c r="L1081" i="51"/>
  <c r="L1080" i="51"/>
  <c r="L1079" i="51"/>
  <c r="L1078" i="51"/>
  <c r="L1077" i="51"/>
  <c r="L1076" i="51"/>
  <c r="L1075" i="51"/>
  <c r="L1074" i="51"/>
  <c r="L1073" i="51"/>
  <c r="L1072" i="51"/>
  <c r="L1071" i="51"/>
  <c r="L1070" i="51"/>
  <c r="L1069" i="51"/>
  <c r="L1068" i="51"/>
  <c r="L1067" i="51"/>
  <c r="L1066" i="51"/>
  <c r="L1065" i="51"/>
  <c r="L1064" i="51"/>
  <c r="L1063" i="51"/>
  <c r="L1062" i="51"/>
  <c r="L1061" i="51"/>
  <c r="L1060" i="51"/>
  <c r="L1059" i="51"/>
  <c r="L1058" i="51"/>
  <c r="L1057" i="51"/>
  <c r="L1056" i="51"/>
  <c r="L1055" i="51"/>
  <c r="L1054" i="51"/>
  <c r="L1053" i="51"/>
  <c r="L1052" i="51"/>
  <c r="L1051" i="51"/>
  <c r="L1050" i="51"/>
  <c r="L1049" i="51"/>
  <c r="L1048" i="51"/>
  <c r="L1047" i="51"/>
  <c r="L1046" i="51"/>
  <c r="L1045" i="51"/>
  <c r="L1044" i="51"/>
  <c r="L1043" i="51"/>
  <c r="L1042" i="51"/>
  <c r="L1041" i="51"/>
  <c r="L1040" i="51"/>
  <c r="L1039" i="51"/>
  <c r="L1038" i="51"/>
  <c r="L1037" i="51"/>
  <c r="L1036" i="51"/>
  <c r="L1035" i="51"/>
  <c r="L1034" i="51"/>
  <c r="L1033" i="51"/>
  <c r="L1032" i="51"/>
  <c r="L1031" i="51"/>
  <c r="L1030" i="51"/>
  <c r="L1029" i="51"/>
  <c r="L1028" i="51"/>
  <c r="L1027" i="51"/>
  <c r="L1026" i="51"/>
  <c r="L1025" i="51"/>
  <c r="L1024" i="51"/>
  <c r="L1023" i="51"/>
  <c r="L1022" i="51"/>
  <c r="L1021" i="51"/>
  <c r="L1020" i="51"/>
  <c r="L1019" i="51"/>
  <c r="L1018" i="51"/>
  <c r="L1017" i="51"/>
  <c r="L1016" i="51"/>
  <c r="L1015" i="51"/>
  <c r="L1014" i="51"/>
  <c r="L1013" i="51"/>
  <c r="L1012" i="51"/>
  <c r="L1011" i="51"/>
  <c r="L1010" i="51"/>
  <c r="L1009" i="51"/>
  <c r="L1008" i="51"/>
  <c r="L1007" i="51"/>
  <c r="L1006" i="51"/>
  <c r="L1005" i="51"/>
  <c r="L1004" i="51"/>
  <c r="L1003" i="51"/>
  <c r="L1002" i="51"/>
  <c r="L1001" i="51"/>
  <c r="L1000" i="51"/>
  <c r="L999" i="51"/>
  <c r="L998" i="51"/>
  <c r="L997" i="51"/>
  <c r="L996" i="51"/>
  <c r="L995" i="51"/>
  <c r="L994" i="51"/>
  <c r="L993" i="51"/>
  <c r="L992" i="51"/>
  <c r="L991" i="51"/>
  <c r="L990" i="51"/>
  <c r="L989" i="51"/>
  <c r="L988" i="51"/>
  <c r="L987" i="51"/>
  <c r="L986" i="51"/>
  <c r="L985" i="51"/>
  <c r="L984" i="51"/>
  <c r="L983" i="51"/>
  <c r="L982" i="51"/>
  <c r="L981" i="51"/>
  <c r="L980" i="51"/>
  <c r="L979" i="51"/>
  <c r="L978" i="51"/>
  <c r="L977" i="51"/>
  <c r="L976" i="51"/>
  <c r="L975" i="51"/>
  <c r="L974" i="51"/>
  <c r="L973" i="51"/>
  <c r="L972" i="51"/>
  <c r="L971" i="51"/>
  <c r="L970" i="51"/>
  <c r="L969" i="51"/>
  <c r="L968" i="51"/>
  <c r="L967" i="51"/>
  <c r="L966" i="51"/>
  <c r="L965" i="51"/>
  <c r="L964" i="51"/>
  <c r="L963" i="51"/>
  <c r="L962" i="51"/>
  <c r="L961" i="51"/>
  <c r="L960" i="51"/>
  <c r="L959" i="51"/>
  <c r="L958" i="51"/>
  <c r="L957" i="51"/>
  <c r="L956" i="51"/>
  <c r="L955" i="51"/>
  <c r="L954" i="51"/>
  <c r="L953" i="51"/>
  <c r="L952" i="51"/>
  <c r="L951" i="51"/>
  <c r="L950" i="51"/>
  <c r="L949" i="51"/>
  <c r="L948" i="51"/>
  <c r="L947" i="51"/>
  <c r="L946" i="51"/>
  <c r="L945" i="51"/>
  <c r="L944" i="51"/>
  <c r="L943" i="51"/>
  <c r="L942" i="51"/>
  <c r="L941" i="51"/>
  <c r="L940" i="51"/>
  <c r="L939" i="51"/>
  <c r="L938" i="51"/>
  <c r="L937" i="51"/>
  <c r="L936" i="51"/>
  <c r="L935" i="51"/>
  <c r="L934" i="51"/>
  <c r="L933" i="51"/>
  <c r="L932" i="51"/>
  <c r="L931" i="51"/>
  <c r="L930" i="51"/>
  <c r="L929" i="51"/>
  <c r="L928" i="51"/>
  <c r="L927" i="51"/>
  <c r="L926" i="51"/>
  <c r="L925" i="51"/>
  <c r="L924" i="51"/>
  <c r="L923" i="51"/>
  <c r="L922" i="51"/>
  <c r="L921" i="51"/>
  <c r="L920" i="51"/>
  <c r="L919" i="51"/>
  <c r="L918" i="51"/>
  <c r="L917" i="51"/>
  <c r="L916" i="51"/>
  <c r="L915" i="51"/>
  <c r="L914" i="51"/>
  <c r="L913" i="51"/>
  <c r="L912" i="51"/>
  <c r="L911" i="51"/>
  <c r="L910" i="51"/>
  <c r="L909" i="51"/>
  <c r="L908" i="51"/>
  <c r="L907" i="51"/>
  <c r="L906" i="51"/>
  <c r="L905" i="51"/>
  <c r="L904" i="51"/>
  <c r="L903" i="51"/>
  <c r="L902" i="51"/>
  <c r="L901" i="51"/>
  <c r="L900" i="51"/>
  <c r="L899" i="51"/>
  <c r="L898" i="51"/>
  <c r="L897" i="51"/>
  <c r="L896" i="51"/>
  <c r="L895" i="51"/>
  <c r="L894" i="51"/>
  <c r="L893" i="51"/>
  <c r="L892" i="51"/>
  <c r="L891" i="51"/>
  <c r="L890" i="51"/>
  <c r="L889" i="51"/>
  <c r="L888" i="51"/>
  <c r="L887" i="51"/>
  <c r="L886" i="51"/>
  <c r="L885" i="51"/>
  <c r="L884" i="51"/>
  <c r="L883" i="51"/>
  <c r="L882" i="51"/>
  <c r="L881" i="51"/>
  <c r="L880" i="51"/>
  <c r="L879" i="51"/>
  <c r="L878" i="51"/>
  <c r="L877" i="51"/>
  <c r="L876" i="51"/>
  <c r="L875" i="51"/>
  <c r="L874" i="51"/>
  <c r="L873" i="51"/>
  <c r="L872" i="51"/>
  <c r="L871" i="51"/>
  <c r="L870" i="51"/>
  <c r="L869" i="51"/>
  <c r="L868" i="51"/>
  <c r="L867" i="51"/>
  <c r="L866" i="51"/>
  <c r="L865" i="51"/>
  <c r="L864" i="51"/>
  <c r="L863" i="51"/>
  <c r="L862" i="51"/>
  <c r="L861" i="51"/>
  <c r="L860" i="51"/>
  <c r="L859" i="51"/>
  <c r="L858" i="51"/>
  <c r="L857" i="51"/>
  <c r="L856" i="51"/>
  <c r="L855" i="51"/>
  <c r="L854" i="51"/>
  <c r="L853" i="51"/>
  <c r="L852" i="51"/>
  <c r="L851" i="51"/>
  <c r="L850" i="51"/>
  <c r="L849" i="51"/>
  <c r="L848" i="51"/>
  <c r="L847" i="51"/>
  <c r="L846" i="51"/>
  <c r="L845" i="51"/>
  <c r="L844" i="51"/>
  <c r="L843" i="51"/>
  <c r="L842" i="51"/>
  <c r="L841" i="51"/>
  <c r="L840" i="51"/>
  <c r="L839" i="51"/>
  <c r="L838" i="51"/>
  <c r="L837" i="51"/>
  <c r="L836" i="51"/>
  <c r="L835" i="51"/>
  <c r="L834" i="51"/>
  <c r="L833" i="51"/>
  <c r="L832" i="51"/>
  <c r="L831" i="51"/>
  <c r="L830" i="51"/>
  <c r="L829" i="51"/>
  <c r="L828" i="51"/>
  <c r="L827" i="51"/>
  <c r="L826" i="51"/>
  <c r="L825" i="51"/>
  <c r="L824" i="51"/>
  <c r="L823" i="51"/>
  <c r="L822" i="51"/>
  <c r="L821" i="51"/>
  <c r="L820" i="51"/>
  <c r="L819" i="51"/>
  <c r="L818" i="51"/>
  <c r="L817" i="51"/>
  <c r="L816" i="51"/>
  <c r="L815" i="51"/>
  <c r="L814" i="51"/>
  <c r="L813" i="51"/>
  <c r="L812" i="51"/>
  <c r="L811" i="51"/>
  <c r="L810" i="51"/>
  <c r="L809" i="51"/>
  <c r="L808" i="51"/>
  <c r="L807" i="51"/>
  <c r="L806" i="51"/>
  <c r="L805" i="51"/>
  <c r="L804" i="51"/>
  <c r="L803" i="51"/>
  <c r="L802" i="51"/>
  <c r="L801" i="51"/>
  <c r="L800" i="51"/>
  <c r="L799" i="51"/>
  <c r="L798" i="51"/>
  <c r="L797" i="51"/>
  <c r="L796" i="51"/>
  <c r="L795" i="51"/>
  <c r="L794" i="51"/>
  <c r="L793" i="51"/>
  <c r="L792" i="51"/>
  <c r="L791" i="51"/>
  <c r="L790" i="51"/>
  <c r="L789" i="51"/>
  <c r="L788" i="51"/>
  <c r="L787" i="51"/>
  <c r="L786" i="51"/>
  <c r="L785" i="51"/>
  <c r="L784" i="51"/>
  <c r="L783" i="51"/>
  <c r="L782" i="51"/>
  <c r="L781" i="51"/>
  <c r="L780" i="51"/>
  <c r="L779" i="51"/>
  <c r="L778" i="51"/>
  <c r="L777" i="51"/>
  <c r="L776" i="51"/>
  <c r="L775" i="51"/>
  <c r="L774" i="51"/>
  <c r="L773" i="51"/>
  <c r="L772" i="51"/>
  <c r="L771" i="51"/>
  <c r="L770" i="51"/>
  <c r="L769" i="51"/>
  <c r="L768" i="51"/>
  <c r="L767" i="51"/>
  <c r="L766" i="51"/>
  <c r="L765" i="51"/>
  <c r="L764" i="51"/>
  <c r="L763" i="51"/>
  <c r="L762" i="51"/>
  <c r="L761" i="51"/>
  <c r="L760" i="51"/>
  <c r="L759" i="51"/>
  <c r="L758" i="51"/>
  <c r="L757" i="51"/>
  <c r="L756" i="51"/>
  <c r="L755" i="51"/>
  <c r="L754" i="51"/>
  <c r="L753" i="51"/>
  <c r="L752" i="51"/>
  <c r="L751" i="51"/>
  <c r="L750" i="51"/>
  <c r="L749" i="51"/>
  <c r="L748" i="51"/>
  <c r="L747" i="51"/>
  <c r="L746" i="51"/>
  <c r="L745" i="51"/>
  <c r="L744" i="51"/>
  <c r="L743" i="51"/>
  <c r="L742" i="51"/>
  <c r="L741" i="51"/>
  <c r="L740" i="51"/>
  <c r="L739" i="51"/>
  <c r="L738" i="51"/>
  <c r="L737" i="51"/>
  <c r="L736" i="51"/>
  <c r="L735" i="51"/>
  <c r="L734" i="51"/>
  <c r="L733" i="51"/>
  <c r="L732" i="51"/>
  <c r="L731" i="51"/>
  <c r="L730" i="51"/>
  <c r="L729" i="51"/>
  <c r="L728" i="51"/>
  <c r="L727" i="51"/>
  <c r="L726" i="51"/>
  <c r="L725" i="51"/>
  <c r="L724" i="51"/>
  <c r="L723" i="51"/>
  <c r="L722" i="51"/>
  <c r="L721" i="51"/>
  <c r="L720" i="51"/>
  <c r="L719" i="51"/>
  <c r="L718" i="51"/>
  <c r="L717" i="51"/>
  <c r="L716" i="51"/>
  <c r="L715" i="51"/>
  <c r="L714" i="51"/>
  <c r="L713" i="51"/>
  <c r="L712" i="51"/>
  <c r="L711" i="51"/>
  <c r="L710" i="51"/>
  <c r="L709" i="51"/>
  <c r="L708" i="51"/>
  <c r="L707" i="51"/>
  <c r="L706" i="51"/>
  <c r="L705" i="51"/>
  <c r="L704" i="51"/>
  <c r="L703" i="51"/>
  <c r="L702" i="51"/>
  <c r="L701" i="51"/>
  <c r="L700" i="51"/>
  <c r="L699" i="51"/>
  <c r="L698" i="51"/>
  <c r="L697" i="51"/>
  <c r="L696" i="51"/>
  <c r="L695" i="51"/>
  <c r="L694" i="51"/>
  <c r="L693" i="51"/>
  <c r="L692" i="51"/>
  <c r="L691" i="51"/>
  <c r="L690" i="51"/>
  <c r="L689" i="51"/>
  <c r="L688" i="51"/>
  <c r="L687" i="51"/>
  <c r="L686" i="51"/>
  <c r="L685" i="51"/>
  <c r="L684" i="51"/>
  <c r="L683" i="51"/>
  <c r="L682" i="51"/>
  <c r="L681" i="51"/>
  <c r="L680" i="51"/>
  <c r="L679" i="51"/>
  <c r="L678" i="51"/>
  <c r="L677" i="51"/>
  <c r="L676" i="51"/>
  <c r="L675" i="51"/>
  <c r="L674" i="51"/>
  <c r="L673" i="51"/>
  <c r="L672" i="51"/>
  <c r="L671" i="51"/>
  <c r="L670" i="51"/>
  <c r="L669" i="51"/>
  <c r="L668" i="51"/>
  <c r="L667" i="51"/>
  <c r="L666" i="51"/>
  <c r="L665" i="51"/>
  <c r="L664" i="51"/>
  <c r="L663" i="51"/>
  <c r="L662" i="51"/>
  <c r="L661" i="51"/>
  <c r="L660" i="51"/>
  <c r="L659" i="51"/>
  <c r="L658" i="51"/>
  <c r="L657" i="51"/>
  <c r="L656" i="51"/>
  <c r="L655" i="51"/>
  <c r="L654" i="51"/>
  <c r="L653" i="51"/>
  <c r="L652" i="51"/>
  <c r="L651" i="51"/>
  <c r="L650" i="51"/>
  <c r="L649" i="51"/>
  <c r="L648" i="51"/>
  <c r="L647" i="51"/>
  <c r="L646" i="51"/>
  <c r="L645" i="51"/>
  <c r="L644" i="51"/>
  <c r="L643" i="51"/>
  <c r="L642" i="51"/>
  <c r="L641" i="51"/>
  <c r="L640" i="51"/>
  <c r="L639" i="51"/>
  <c r="L638" i="51"/>
  <c r="L637" i="51"/>
  <c r="L636" i="51"/>
  <c r="L635" i="51"/>
  <c r="L634" i="51"/>
  <c r="L633" i="51"/>
  <c r="L632" i="51"/>
  <c r="L631" i="51"/>
  <c r="L630" i="51"/>
  <c r="L629" i="51"/>
  <c r="L628" i="51"/>
  <c r="L627" i="51"/>
  <c r="L626" i="51"/>
  <c r="L625" i="51"/>
  <c r="L624" i="51"/>
  <c r="L623" i="51"/>
  <c r="L622" i="51"/>
  <c r="L621" i="51"/>
  <c r="L620" i="51"/>
  <c r="L619" i="51"/>
  <c r="L618" i="51"/>
  <c r="L617" i="51"/>
  <c r="L616" i="51"/>
  <c r="L615" i="51"/>
  <c r="L614" i="51"/>
  <c r="L613" i="51"/>
  <c r="L612" i="51"/>
  <c r="L611" i="51"/>
  <c r="L610" i="51"/>
  <c r="L609" i="51"/>
  <c r="L608" i="51"/>
  <c r="L607" i="51"/>
  <c r="L606" i="51"/>
  <c r="L605" i="51"/>
  <c r="L604" i="51"/>
  <c r="L603" i="51"/>
  <c r="L602" i="51"/>
  <c r="L601" i="51"/>
  <c r="L600" i="51"/>
  <c r="L599" i="51"/>
  <c r="L598" i="51"/>
  <c r="L597" i="51"/>
  <c r="L596" i="51"/>
  <c r="L595" i="51"/>
  <c r="L594" i="51"/>
  <c r="L593" i="51"/>
  <c r="L592" i="51"/>
  <c r="L591" i="51"/>
  <c r="L590" i="51"/>
  <c r="L589" i="51"/>
  <c r="L588" i="51"/>
  <c r="L587" i="51"/>
  <c r="L586" i="51"/>
  <c r="L585" i="51"/>
  <c r="L584" i="51"/>
  <c r="L583" i="51"/>
  <c r="L582" i="51"/>
  <c r="L581" i="51"/>
  <c r="L580" i="51"/>
  <c r="L579" i="51"/>
  <c r="L578" i="51"/>
  <c r="L577" i="51"/>
  <c r="L576" i="51"/>
  <c r="L575" i="51"/>
  <c r="L574" i="51"/>
  <c r="L573" i="51"/>
  <c r="L572" i="51"/>
  <c r="L571" i="51"/>
  <c r="L570" i="51"/>
  <c r="L569" i="51"/>
  <c r="L568" i="51"/>
  <c r="L567" i="51"/>
  <c r="L566" i="51"/>
  <c r="L565" i="51"/>
  <c r="L564" i="51"/>
  <c r="L563" i="51"/>
  <c r="L562" i="51"/>
  <c r="L561" i="51"/>
  <c r="L560" i="51"/>
  <c r="L559" i="51"/>
  <c r="L558" i="51"/>
  <c r="L557" i="51"/>
  <c r="L556" i="51"/>
  <c r="L555" i="51"/>
  <c r="L554" i="51"/>
  <c r="L553" i="51"/>
  <c r="L552" i="51"/>
  <c r="L551" i="51"/>
  <c r="L550" i="51"/>
  <c r="L549" i="51"/>
  <c r="L548" i="51"/>
  <c r="L547" i="51"/>
  <c r="L546" i="51"/>
  <c r="L545" i="51"/>
  <c r="L544" i="51"/>
  <c r="L543" i="51"/>
  <c r="L542" i="51"/>
  <c r="L541" i="51"/>
  <c r="L540" i="51"/>
  <c r="L539" i="51"/>
  <c r="L538" i="51"/>
  <c r="L537" i="51"/>
  <c r="L536" i="51"/>
  <c r="L535" i="51"/>
  <c r="L534" i="51"/>
  <c r="L533" i="51"/>
  <c r="L532" i="51"/>
  <c r="L531" i="51"/>
  <c r="L530" i="51"/>
  <c r="L529" i="51"/>
  <c r="L528" i="51"/>
  <c r="L527" i="51"/>
  <c r="L526" i="51"/>
  <c r="L525" i="51"/>
  <c r="L524" i="51"/>
  <c r="L523" i="51"/>
  <c r="L522" i="51"/>
  <c r="L521" i="51"/>
  <c r="L520" i="51"/>
  <c r="L519" i="51"/>
  <c r="L518" i="51"/>
  <c r="L517" i="51"/>
  <c r="L516" i="51"/>
  <c r="L515" i="51"/>
  <c r="L514" i="51"/>
  <c r="L513" i="51"/>
  <c r="L512" i="51"/>
  <c r="L511" i="51"/>
  <c r="L510" i="51"/>
  <c r="L509" i="51"/>
  <c r="L508" i="51"/>
  <c r="L507" i="51"/>
  <c r="L506" i="51"/>
  <c r="L505" i="51"/>
  <c r="L504" i="51"/>
  <c r="L503" i="51"/>
  <c r="L502" i="51"/>
  <c r="L501" i="51"/>
  <c r="L500" i="51"/>
  <c r="L499" i="51"/>
  <c r="L498" i="51"/>
  <c r="L497" i="51"/>
  <c r="L496" i="51"/>
  <c r="L495" i="51"/>
  <c r="L494" i="51"/>
  <c r="L493" i="51"/>
  <c r="L492" i="51"/>
  <c r="L491" i="51"/>
  <c r="L490" i="51"/>
  <c r="L489" i="51"/>
  <c r="L488" i="51"/>
  <c r="L487" i="51"/>
  <c r="L486" i="51"/>
  <c r="L485" i="51"/>
  <c r="L484" i="51"/>
  <c r="L483" i="51"/>
  <c r="L482" i="51"/>
  <c r="L481" i="51"/>
  <c r="L480" i="51"/>
  <c r="L479" i="51"/>
  <c r="L478" i="51"/>
  <c r="L477" i="51"/>
  <c r="L476" i="51"/>
  <c r="L475" i="51"/>
  <c r="L474" i="51"/>
  <c r="L473" i="51"/>
  <c r="L472" i="51"/>
  <c r="L471" i="51"/>
  <c r="L470" i="51"/>
  <c r="L469" i="51"/>
  <c r="L468" i="51"/>
  <c r="L467" i="51"/>
  <c r="L466" i="51"/>
  <c r="L465" i="51"/>
  <c r="L464" i="51"/>
  <c r="L463" i="51"/>
  <c r="L462" i="51"/>
  <c r="L461" i="51"/>
  <c r="L460" i="51"/>
  <c r="L459" i="51"/>
  <c r="L458" i="51"/>
  <c r="L457" i="51"/>
  <c r="L456" i="51"/>
  <c r="L455" i="51"/>
  <c r="L454" i="51"/>
  <c r="L453" i="51"/>
  <c r="L452" i="51"/>
  <c r="L451" i="51"/>
  <c r="L450" i="51"/>
  <c r="L449" i="51"/>
  <c r="L448" i="51"/>
  <c r="L447" i="51"/>
  <c r="L446" i="51"/>
  <c r="L445" i="51"/>
  <c r="L444" i="51"/>
  <c r="L443" i="51"/>
  <c r="L442" i="51"/>
  <c r="L441" i="51"/>
  <c r="L440" i="51"/>
  <c r="L439" i="51"/>
  <c r="L438" i="51"/>
  <c r="L437" i="51"/>
  <c r="L436" i="51"/>
  <c r="L435" i="51"/>
  <c r="L434" i="51"/>
  <c r="L433" i="51"/>
  <c r="L432" i="51"/>
  <c r="L431" i="51"/>
  <c r="L430" i="51"/>
  <c r="L429" i="51"/>
  <c r="L428" i="51"/>
  <c r="L427" i="51"/>
  <c r="L426" i="51"/>
  <c r="L425" i="51"/>
  <c r="L424" i="51"/>
  <c r="L423" i="51"/>
  <c r="L422" i="51"/>
  <c r="L421" i="51"/>
  <c r="L420" i="51"/>
  <c r="L419" i="51"/>
  <c r="L418" i="51"/>
  <c r="L417" i="51"/>
  <c r="L416" i="51"/>
  <c r="L415" i="51"/>
  <c r="L414" i="51"/>
  <c r="L413" i="51"/>
  <c r="L412" i="51"/>
  <c r="L411" i="51"/>
  <c r="L410" i="51"/>
  <c r="L409" i="51"/>
  <c r="L408" i="51"/>
  <c r="L407" i="51"/>
  <c r="L406" i="51"/>
  <c r="L405" i="51"/>
  <c r="L404" i="51"/>
  <c r="L403" i="51"/>
  <c r="L402" i="51"/>
  <c r="L401" i="51"/>
  <c r="L400" i="51"/>
  <c r="L399" i="51"/>
  <c r="L398" i="51"/>
  <c r="L397" i="51"/>
  <c r="L396" i="51"/>
  <c r="L395" i="51"/>
  <c r="L394" i="51"/>
  <c r="L393" i="51"/>
  <c r="L392" i="51"/>
  <c r="L391" i="51"/>
  <c r="L390" i="51"/>
  <c r="L389" i="51"/>
  <c r="L388" i="51"/>
  <c r="L387" i="51"/>
  <c r="L386" i="51"/>
  <c r="L385" i="51"/>
  <c r="L384" i="51"/>
  <c r="L383" i="51"/>
  <c r="L382" i="51"/>
  <c r="L381" i="51"/>
  <c r="L380" i="51"/>
  <c r="L379" i="51"/>
  <c r="L378" i="51"/>
  <c r="L377" i="51"/>
  <c r="L376" i="51"/>
  <c r="L375" i="51"/>
  <c r="L374" i="51"/>
  <c r="L373" i="51"/>
  <c r="L372" i="51"/>
  <c r="L371" i="51"/>
  <c r="L370" i="51"/>
  <c r="L369" i="51"/>
  <c r="L368" i="51"/>
  <c r="L367" i="51"/>
  <c r="L366" i="51"/>
  <c r="L365" i="51"/>
  <c r="L364" i="51"/>
  <c r="L363" i="51"/>
  <c r="L362" i="51"/>
  <c r="L361" i="51"/>
  <c r="L360" i="51"/>
  <c r="L359" i="51"/>
  <c r="L358" i="51"/>
  <c r="L357" i="51"/>
  <c r="L356" i="51"/>
  <c r="L355" i="51"/>
  <c r="L354" i="51"/>
  <c r="L353" i="51"/>
  <c r="L352" i="51"/>
  <c r="L351" i="51"/>
  <c r="L350" i="51"/>
  <c r="L349" i="51"/>
  <c r="L348" i="51"/>
  <c r="L347" i="51"/>
  <c r="L346" i="51"/>
  <c r="L345" i="51"/>
  <c r="L344" i="51"/>
  <c r="L343" i="51"/>
  <c r="L342" i="51"/>
  <c r="L341" i="51"/>
  <c r="L340" i="51"/>
  <c r="L339" i="51"/>
  <c r="L338" i="51"/>
  <c r="L337" i="51"/>
  <c r="L336" i="51"/>
  <c r="L335" i="51"/>
  <c r="L334" i="51"/>
  <c r="L333" i="51"/>
  <c r="L332" i="51"/>
  <c r="L331" i="51"/>
  <c r="L330" i="51"/>
  <c r="L329" i="51"/>
  <c r="L328" i="51"/>
  <c r="L327" i="51"/>
  <c r="L326" i="51"/>
  <c r="L325" i="51"/>
  <c r="L324" i="51"/>
  <c r="L323" i="51"/>
  <c r="L322" i="51"/>
  <c r="L321" i="51"/>
  <c r="L320" i="51"/>
  <c r="L319" i="51"/>
  <c r="L318" i="51"/>
  <c r="L317" i="51"/>
  <c r="L316" i="51"/>
  <c r="L315" i="51"/>
  <c r="L314" i="51"/>
  <c r="L313" i="51"/>
  <c r="L312" i="51"/>
  <c r="L311" i="51"/>
  <c r="L310" i="51"/>
  <c r="L309" i="51"/>
  <c r="L308" i="51"/>
  <c r="L307" i="51"/>
  <c r="L306" i="51"/>
  <c r="L305" i="51"/>
  <c r="L304" i="51"/>
  <c r="L303" i="51"/>
  <c r="L302" i="51"/>
  <c r="L301" i="51"/>
  <c r="L300" i="51"/>
  <c r="L299" i="51"/>
  <c r="L298" i="51"/>
  <c r="L297" i="51"/>
  <c r="L296" i="51"/>
  <c r="L295" i="51"/>
  <c r="L294" i="51"/>
  <c r="L293" i="51"/>
  <c r="L292" i="51"/>
  <c r="L291" i="51"/>
  <c r="L290" i="51"/>
  <c r="L289" i="51"/>
  <c r="L288" i="51"/>
  <c r="L287" i="51"/>
  <c r="L286" i="51"/>
  <c r="L285" i="51"/>
  <c r="L284" i="51"/>
  <c r="L283" i="51"/>
  <c r="L282" i="51"/>
  <c r="L281" i="51"/>
  <c r="L280" i="51"/>
  <c r="L279" i="51"/>
  <c r="L278" i="51"/>
  <c r="L277" i="51"/>
  <c r="L276" i="51"/>
  <c r="L275" i="51"/>
  <c r="L274" i="51"/>
  <c r="L273" i="51"/>
  <c r="L272" i="51"/>
  <c r="L271" i="51"/>
  <c r="L270" i="51"/>
  <c r="L269" i="51"/>
  <c r="L268" i="51"/>
  <c r="L267" i="51"/>
  <c r="L266" i="51"/>
  <c r="L265" i="51"/>
  <c r="L264" i="51"/>
  <c r="L263" i="51"/>
  <c r="L262" i="51"/>
  <c r="L261" i="51"/>
  <c r="L260" i="51"/>
  <c r="L259" i="51"/>
  <c r="L258" i="51"/>
  <c r="L257" i="51"/>
  <c r="L256" i="51"/>
  <c r="L255" i="51"/>
  <c r="L254" i="51"/>
  <c r="L253" i="51"/>
  <c r="L252" i="51"/>
  <c r="L251" i="51"/>
  <c r="L250" i="51"/>
  <c r="L249" i="51"/>
  <c r="L248" i="51"/>
  <c r="L247" i="51"/>
  <c r="L246" i="51"/>
  <c r="L245" i="51"/>
  <c r="L244" i="51"/>
  <c r="L243" i="51"/>
  <c r="L242" i="51"/>
  <c r="L241" i="51"/>
  <c r="L240" i="51"/>
  <c r="L239" i="51"/>
  <c r="L238" i="51"/>
  <c r="L237" i="51"/>
  <c r="L236" i="51"/>
  <c r="L235" i="51"/>
  <c r="L234" i="51"/>
  <c r="L233" i="51"/>
  <c r="L232" i="51"/>
  <c r="L231" i="51"/>
  <c r="L230" i="51"/>
  <c r="L229" i="51"/>
  <c r="L228" i="51"/>
  <c r="L227" i="51"/>
  <c r="L226" i="51"/>
  <c r="L225" i="51"/>
  <c r="L224" i="51"/>
  <c r="L223" i="51"/>
  <c r="L222" i="51"/>
  <c r="L221" i="51"/>
  <c r="L220" i="51"/>
  <c r="L219" i="51"/>
  <c r="L218" i="51"/>
  <c r="L217" i="51"/>
  <c r="L216" i="51"/>
  <c r="L215" i="51"/>
  <c r="L214" i="51"/>
  <c r="L213" i="51"/>
  <c r="L212" i="51"/>
  <c r="L211" i="51"/>
  <c r="L210" i="51"/>
  <c r="L209" i="51"/>
  <c r="L208" i="51"/>
  <c r="L207" i="51"/>
  <c r="L206" i="51"/>
  <c r="L205" i="51"/>
  <c r="L204" i="51"/>
  <c r="L203" i="51"/>
  <c r="L202" i="51"/>
  <c r="L201" i="51"/>
  <c r="L200" i="51"/>
  <c r="L199" i="51"/>
  <c r="L198" i="51"/>
  <c r="L197" i="51"/>
  <c r="L196" i="51"/>
  <c r="L195" i="51"/>
  <c r="L194" i="51"/>
  <c r="L193" i="51"/>
  <c r="L192" i="51"/>
  <c r="L191" i="51"/>
  <c r="L190" i="51"/>
  <c r="L189" i="51"/>
  <c r="L188" i="51"/>
  <c r="L187" i="51"/>
  <c r="L186" i="51"/>
  <c r="L185" i="51"/>
  <c r="L184" i="51"/>
  <c r="L183" i="51"/>
  <c r="L182" i="51"/>
  <c r="L181" i="51"/>
  <c r="L180" i="51"/>
  <c r="L179" i="51"/>
  <c r="L178" i="51"/>
  <c r="L177" i="51"/>
  <c r="L176" i="51"/>
  <c r="L175" i="51"/>
  <c r="L174" i="51"/>
  <c r="L173" i="51"/>
  <c r="L172" i="51"/>
  <c r="L171" i="51"/>
  <c r="L170" i="51"/>
  <c r="L169" i="51"/>
  <c r="L168" i="51"/>
  <c r="L167" i="51"/>
  <c r="L166" i="51"/>
  <c r="L165" i="51"/>
  <c r="L164" i="51"/>
  <c r="L163" i="51"/>
  <c r="L162" i="51"/>
  <c r="L161" i="51"/>
  <c r="L160" i="51"/>
  <c r="L159" i="51"/>
  <c r="L158" i="51"/>
  <c r="L157" i="51"/>
  <c r="L156" i="51"/>
  <c r="L155" i="51"/>
  <c r="L154" i="51"/>
  <c r="L153" i="51"/>
  <c r="L152" i="51"/>
  <c r="L151" i="51"/>
  <c r="L150" i="51"/>
  <c r="L149" i="51"/>
  <c r="L148" i="51"/>
  <c r="L147" i="51"/>
  <c r="L146" i="51"/>
  <c r="L145" i="51"/>
  <c r="L144" i="51"/>
  <c r="L143" i="51"/>
  <c r="L142" i="51"/>
  <c r="L141" i="51"/>
  <c r="L140" i="51"/>
  <c r="L139" i="51"/>
  <c r="L138" i="51"/>
  <c r="L137" i="51"/>
  <c r="L136" i="51"/>
  <c r="L135" i="51"/>
  <c r="L134" i="51"/>
  <c r="L133" i="51"/>
  <c r="L132" i="51"/>
  <c r="L131" i="51"/>
  <c r="L130" i="51"/>
  <c r="L129" i="51"/>
  <c r="L128" i="51"/>
  <c r="L127" i="51"/>
  <c r="L126" i="51"/>
  <c r="L125" i="51"/>
  <c r="L124" i="51"/>
  <c r="L123" i="51"/>
  <c r="L122" i="51"/>
  <c r="L121" i="51"/>
  <c r="L120" i="51"/>
  <c r="L119" i="51"/>
  <c r="L118" i="51"/>
  <c r="L117" i="51"/>
  <c r="L116" i="51"/>
  <c r="L115" i="51"/>
  <c r="L114" i="51"/>
  <c r="L113" i="51"/>
  <c r="L112" i="51"/>
  <c r="L111" i="51"/>
  <c r="L110" i="51"/>
  <c r="L109" i="51"/>
  <c r="L108" i="51"/>
  <c r="L107" i="51"/>
  <c r="L106" i="51"/>
  <c r="L105" i="51"/>
  <c r="L104" i="51"/>
  <c r="L103" i="51"/>
  <c r="L102" i="51"/>
  <c r="L101" i="51"/>
  <c r="L100" i="51"/>
  <c r="L99" i="51"/>
  <c r="L98" i="51"/>
  <c r="L97" i="51"/>
  <c r="L96" i="51"/>
  <c r="L95" i="51"/>
  <c r="L94" i="51"/>
  <c r="L93" i="51"/>
  <c r="L92" i="51"/>
  <c r="L91" i="51"/>
  <c r="L90" i="51"/>
  <c r="L89" i="51"/>
  <c r="L88" i="51"/>
  <c r="L87" i="51"/>
  <c r="L86" i="51"/>
  <c r="L85" i="51"/>
  <c r="L84" i="51"/>
  <c r="L83" i="51"/>
  <c r="L82" i="51"/>
  <c r="L81" i="51"/>
  <c r="L80" i="51"/>
  <c r="L79" i="51"/>
  <c r="L78" i="51"/>
  <c r="L77" i="51"/>
  <c r="L76" i="51"/>
  <c r="L75" i="51"/>
  <c r="L74" i="51"/>
  <c r="L73" i="51"/>
  <c r="L72" i="51"/>
  <c r="L71" i="51"/>
  <c r="L70" i="51"/>
  <c r="L69" i="51"/>
  <c r="L68" i="51"/>
  <c r="L67" i="51"/>
  <c r="L66" i="51"/>
  <c r="L65" i="51"/>
  <c r="L64" i="51"/>
  <c r="L63" i="51"/>
  <c r="L62" i="51"/>
  <c r="L61" i="51"/>
  <c r="L60" i="51"/>
  <c r="L59" i="51"/>
  <c r="L58" i="51"/>
  <c r="L57" i="51"/>
  <c r="L56" i="51"/>
  <c r="L55" i="51"/>
  <c r="L54" i="51"/>
  <c r="L53" i="51"/>
  <c r="L52" i="51"/>
  <c r="L51" i="51"/>
  <c r="L50" i="51"/>
  <c r="L49" i="51"/>
  <c r="L48" i="51"/>
  <c r="L47" i="51"/>
  <c r="L46" i="51"/>
  <c r="L45" i="51"/>
  <c r="L44" i="51"/>
  <c r="L43" i="51"/>
  <c r="L42" i="51"/>
  <c r="L41" i="51"/>
  <c r="L40" i="51"/>
  <c r="L39" i="51"/>
  <c r="L38" i="51"/>
  <c r="L37" i="51"/>
  <c r="L36" i="51"/>
  <c r="L35" i="51"/>
  <c r="L34" i="51"/>
  <c r="L33" i="51"/>
  <c r="L32" i="51"/>
  <c r="L31" i="51"/>
  <c r="L30" i="51"/>
  <c r="L29" i="51"/>
  <c r="L28" i="51"/>
  <c r="L27" i="51"/>
  <c r="L26" i="51"/>
  <c r="L25" i="51"/>
  <c r="L24" i="51"/>
  <c r="L23" i="51"/>
  <c r="L22" i="51"/>
  <c r="L21" i="51"/>
  <c r="L20" i="51"/>
  <c r="L19" i="51"/>
  <c r="L18" i="51"/>
  <c r="L17" i="51"/>
  <c r="L16" i="51"/>
  <c r="L15" i="51"/>
  <c r="L14" i="51"/>
  <c r="L13" i="51"/>
  <c r="L12" i="51"/>
  <c r="L11" i="51"/>
  <c r="K11" i="51"/>
  <c r="D5" i="51"/>
  <c r="D4" i="51"/>
  <c r="L1582" i="49"/>
  <c r="L1581" i="49"/>
  <c r="L1580" i="49"/>
  <c r="L1579" i="49"/>
  <c r="L1578" i="49"/>
  <c r="L1577" i="49"/>
  <c r="L1576" i="49"/>
  <c r="L1575" i="49"/>
  <c r="L1574" i="49"/>
  <c r="L1573" i="49"/>
  <c r="L1572" i="49"/>
  <c r="L1571" i="49"/>
  <c r="L1570" i="49"/>
  <c r="L1569" i="49"/>
  <c r="L1568" i="49"/>
  <c r="L1567" i="49"/>
  <c r="L1566" i="49"/>
  <c r="L1565" i="49"/>
  <c r="L1564" i="49"/>
  <c r="L1563" i="49"/>
  <c r="L1562" i="49"/>
  <c r="L1561" i="49"/>
  <c r="L1560" i="49"/>
  <c r="L1559" i="49"/>
  <c r="L1558" i="49"/>
  <c r="L1557" i="49"/>
  <c r="L1556" i="49"/>
  <c r="L1555" i="49"/>
  <c r="L1554" i="49"/>
  <c r="L1553" i="49"/>
  <c r="L1552" i="49"/>
  <c r="L1551" i="49"/>
  <c r="L1550" i="49"/>
  <c r="L1549" i="49"/>
  <c r="L1548" i="49"/>
  <c r="L1547" i="49"/>
  <c r="L1546" i="49"/>
  <c r="L1545" i="49"/>
  <c r="L1544" i="49"/>
  <c r="L1543" i="49"/>
  <c r="L1542" i="49"/>
  <c r="L1541" i="49"/>
  <c r="L1540" i="49"/>
  <c r="L1539" i="49"/>
  <c r="L1538" i="49"/>
  <c r="L1537" i="49"/>
  <c r="L1536" i="49"/>
  <c r="L1535" i="49"/>
  <c r="L1534" i="49"/>
  <c r="L1533" i="49"/>
  <c r="L1532" i="49"/>
  <c r="L1531" i="49"/>
  <c r="L1530" i="49"/>
  <c r="L1529" i="49"/>
  <c r="L1528" i="49"/>
  <c r="L1527" i="49"/>
  <c r="L1526" i="49"/>
  <c r="L1525" i="49"/>
  <c r="L1524" i="49"/>
  <c r="L1523" i="49"/>
  <c r="L1522" i="49"/>
  <c r="L1521" i="49"/>
  <c r="L1520" i="49"/>
  <c r="L1519" i="49"/>
  <c r="L1518" i="49"/>
  <c r="L1517" i="49"/>
  <c r="L1516" i="49"/>
  <c r="L1515" i="49"/>
  <c r="L1514" i="49"/>
  <c r="L1513" i="49"/>
  <c r="L1512" i="49"/>
  <c r="L1511" i="49"/>
  <c r="L1510" i="49"/>
  <c r="L1509" i="49"/>
  <c r="L1508" i="49"/>
  <c r="L1507" i="49"/>
  <c r="L1506" i="49"/>
  <c r="L1505" i="49"/>
  <c r="L1504" i="49"/>
  <c r="L1503" i="49"/>
  <c r="L1502" i="49"/>
  <c r="L1501" i="49"/>
  <c r="L1500" i="49"/>
  <c r="L1499" i="49"/>
  <c r="L1498" i="49"/>
  <c r="L1497" i="49"/>
  <c r="L1496" i="49"/>
  <c r="L1495" i="49"/>
  <c r="L1494" i="49"/>
  <c r="L1493" i="49"/>
  <c r="L1492" i="49"/>
  <c r="L1491" i="49"/>
  <c r="L1490" i="49"/>
  <c r="L1489" i="49"/>
  <c r="L1488" i="49"/>
  <c r="L1487" i="49"/>
  <c r="L1486" i="49"/>
  <c r="L1485" i="49"/>
  <c r="L1484" i="49"/>
  <c r="L1483" i="49"/>
  <c r="L1482" i="49"/>
  <c r="L1481" i="49"/>
  <c r="L1480" i="49"/>
  <c r="L1479" i="49"/>
  <c r="L1478" i="49"/>
  <c r="L1477" i="49"/>
  <c r="L1476" i="49"/>
  <c r="L1475" i="49"/>
  <c r="L1474" i="49"/>
  <c r="L1473" i="49"/>
  <c r="L1472" i="49"/>
  <c r="L1471" i="49"/>
  <c r="L1470" i="49"/>
  <c r="L1469" i="49"/>
  <c r="L1468" i="49"/>
  <c r="L1467" i="49"/>
  <c r="L1466" i="49"/>
  <c r="L1465" i="49"/>
  <c r="L1464" i="49"/>
  <c r="L1463" i="49"/>
  <c r="L1462" i="49"/>
  <c r="L1461" i="49"/>
  <c r="L1460" i="49"/>
  <c r="L1459" i="49"/>
  <c r="L1458" i="49"/>
  <c r="L1457" i="49"/>
  <c r="L1456" i="49"/>
  <c r="L1455" i="49"/>
  <c r="L1454" i="49"/>
  <c r="L1453" i="49"/>
  <c r="L1452" i="49"/>
  <c r="L1451" i="49"/>
  <c r="L1450" i="49"/>
  <c r="L1449" i="49"/>
  <c r="L1448" i="49"/>
  <c r="L1447" i="49"/>
  <c r="L1446" i="49"/>
  <c r="L1445" i="49"/>
  <c r="L1444" i="49"/>
  <c r="L1443" i="49"/>
  <c r="L1442" i="49"/>
  <c r="L1441" i="49"/>
  <c r="L1440" i="49"/>
  <c r="L1439" i="49"/>
  <c r="L1438" i="49"/>
  <c r="L1437" i="49"/>
  <c r="L1436" i="49"/>
  <c r="L1435" i="49"/>
  <c r="L1434" i="49"/>
  <c r="L1433" i="49"/>
  <c r="L1432" i="49"/>
  <c r="L1431" i="49"/>
  <c r="L1430" i="49"/>
  <c r="L1429" i="49"/>
  <c r="L1428" i="49"/>
  <c r="L1427" i="49"/>
  <c r="L1426" i="49"/>
  <c r="L1425" i="49"/>
  <c r="L1424" i="49"/>
  <c r="L1423" i="49"/>
  <c r="L1422" i="49"/>
  <c r="L1421" i="49"/>
  <c r="L1420" i="49"/>
  <c r="L1419" i="49"/>
  <c r="L1418" i="49"/>
  <c r="L1417" i="49"/>
  <c r="L1416" i="49"/>
  <c r="L1415" i="49"/>
  <c r="L1414" i="49"/>
  <c r="L1413" i="49"/>
  <c r="L1412" i="49"/>
  <c r="L1411" i="49"/>
  <c r="L1410" i="49"/>
  <c r="L1409" i="49"/>
  <c r="L1408" i="49"/>
  <c r="L1407" i="49"/>
  <c r="L1406" i="49"/>
  <c r="L1405" i="49"/>
  <c r="L1404" i="49"/>
  <c r="L1403" i="49"/>
  <c r="L1402" i="49"/>
  <c r="L1401" i="49"/>
  <c r="L1400" i="49"/>
  <c r="L1399" i="49"/>
  <c r="L1398" i="49"/>
  <c r="L1397" i="49"/>
  <c r="L1396" i="49"/>
  <c r="L1395" i="49"/>
  <c r="L1394" i="49"/>
  <c r="L1393" i="49"/>
  <c r="L1392" i="49"/>
  <c r="L1391" i="49"/>
  <c r="L1390" i="49"/>
  <c r="L1389" i="49"/>
  <c r="L1388" i="49"/>
  <c r="L1387" i="49"/>
  <c r="L1386" i="49"/>
  <c r="L1385" i="49"/>
  <c r="L1384" i="49"/>
  <c r="L1383" i="49"/>
  <c r="L1382" i="49"/>
  <c r="L1381" i="49"/>
  <c r="L1380" i="49"/>
  <c r="L1379" i="49"/>
  <c r="L1378" i="49"/>
  <c r="L1377" i="49"/>
  <c r="L1376" i="49"/>
  <c r="L1375" i="49"/>
  <c r="L1374" i="49"/>
  <c r="L1373" i="49"/>
  <c r="L1372" i="49"/>
  <c r="L1371" i="49"/>
  <c r="L1370" i="49"/>
  <c r="L1369" i="49"/>
  <c r="L1368" i="49"/>
  <c r="L1367" i="49"/>
  <c r="L1366" i="49"/>
  <c r="L1365" i="49"/>
  <c r="L1364" i="49"/>
  <c r="L1363" i="49"/>
  <c r="L1362" i="49"/>
  <c r="L1361" i="49"/>
  <c r="L1360" i="49"/>
  <c r="L1359" i="49"/>
  <c r="L1358" i="49"/>
  <c r="L1357" i="49"/>
  <c r="L1356" i="49"/>
  <c r="L1355" i="49"/>
  <c r="L1354" i="49"/>
  <c r="L1353" i="49"/>
  <c r="L1352" i="49"/>
  <c r="L1351" i="49"/>
  <c r="L1350" i="49"/>
  <c r="L1349" i="49"/>
  <c r="L1348" i="49"/>
  <c r="L1347" i="49"/>
  <c r="L1346" i="49"/>
  <c r="L1345" i="49"/>
  <c r="L1344" i="49"/>
  <c r="L1343" i="49"/>
  <c r="L1342" i="49"/>
  <c r="L1341" i="49"/>
  <c r="L1340" i="49"/>
  <c r="L1339" i="49"/>
  <c r="L1338" i="49"/>
  <c r="L1337" i="49"/>
  <c r="L1336" i="49"/>
  <c r="L1335" i="49"/>
  <c r="L1334" i="49"/>
  <c r="L1333" i="49"/>
  <c r="L1332" i="49"/>
  <c r="L1331" i="49"/>
  <c r="L1330" i="49"/>
  <c r="L1329" i="49"/>
  <c r="L1328" i="49"/>
  <c r="L1327" i="49"/>
  <c r="L1326" i="49"/>
  <c r="L1325" i="49"/>
  <c r="L1324" i="49"/>
  <c r="L1323" i="49"/>
  <c r="L1322" i="49"/>
  <c r="L1321" i="49"/>
  <c r="L1320" i="49"/>
  <c r="L1319" i="49"/>
  <c r="L1318" i="49"/>
  <c r="L1317" i="49"/>
  <c r="L1316" i="49"/>
  <c r="L1315" i="49"/>
  <c r="L1314" i="49"/>
  <c r="L1313" i="49"/>
  <c r="L1312" i="49"/>
  <c r="L1311" i="49"/>
  <c r="L1310" i="49"/>
  <c r="L1309" i="49"/>
  <c r="L1308" i="49"/>
  <c r="L1307" i="49"/>
  <c r="L1306" i="49"/>
  <c r="L1305" i="49"/>
  <c r="L1304" i="49"/>
  <c r="L1303" i="49"/>
  <c r="L1302" i="49"/>
  <c r="L1301" i="49"/>
  <c r="L1300" i="49"/>
  <c r="L1299" i="49"/>
  <c r="L1298" i="49"/>
  <c r="L1297" i="49"/>
  <c r="L1296" i="49"/>
  <c r="L1295" i="49"/>
  <c r="L1294" i="49"/>
  <c r="L1293" i="49"/>
  <c r="L1292" i="49"/>
  <c r="L1291" i="49"/>
  <c r="L1290" i="49"/>
  <c r="L1289" i="49"/>
  <c r="L1288" i="49"/>
  <c r="L1287" i="49"/>
  <c r="L1286" i="49"/>
  <c r="L1285" i="49"/>
  <c r="L1284" i="49"/>
  <c r="L1283" i="49"/>
  <c r="L1282" i="49"/>
  <c r="L1281" i="49"/>
  <c r="L1280" i="49"/>
  <c r="L1279" i="49"/>
  <c r="L1278" i="49"/>
  <c r="L1277" i="49"/>
  <c r="L1276" i="49"/>
  <c r="L1275" i="49"/>
  <c r="L1274" i="49"/>
  <c r="L1273" i="49"/>
  <c r="L1272" i="49"/>
  <c r="L1271" i="49"/>
  <c r="L1270" i="49"/>
  <c r="L1269" i="49"/>
  <c r="L1268" i="49"/>
  <c r="L1267" i="49"/>
  <c r="L1266" i="49"/>
  <c r="L1265" i="49"/>
  <c r="L1264" i="49"/>
  <c r="L1263" i="49"/>
  <c r="L1262" i="49"/>
  <c r="L1261" i="49"/>
  <c r="L1260" i="49"/>
  <c r="L1259" i="49"/>
  <c r="L1258" i="49"/>
  <c r="L1257" i="49"/>
  <c r="L1256" i="49"/>
  <c r="L1255" i="49"/>
  <c r="L1254" i="49"/>
  <c r="L1253" i="49"/>
  <c r="L1252" i="49"/>
  <c r="L1251" i="49"/>
  <c r="L1250" i="49"/>
  <c r="L1249" i="49"/>
  <c r="L1248" i="49"/>
  <c r="L1247" i="49"/>
  <c r="L1246" i="49"/>
  <c r="L1245" i="49"/>
  <c r="L1244" i="49"/>
  <c r="L1243" i="49"/>
  <c r="L1242" i="49"/>
  <c r="L1241" i="49"/>
  <c r="L1240" i="49"/>
  <c r="L1239" i="49"/>
  <c r="L1238" i="49"/>
  <c r="L1237" i="49"/>
  <c r="L1236" i="49"/>
  <c r="L1235" i="49"/>
  <c r="L1234" i="49"/>
  <c r="L1233" i="49"/>
  <c r="L1232" i="49"/>
  <c r="L1231" i="49"/>
  <c r="L1230" i="49"/>
  <c r="L1229" i="49"/>
  <c r="L1228" i="49"/>
  <c r="L1227" i="49"/>
  <c r="L1226" i="49"/>
  <c r="L1225" i="49"/>
  <c r="L1224" i="49"/>
  <c r="L1223" i="49"/>
  <c r="L1222" i="49"/>
  <c r="L1221" i="49"/>
  <c r="L1220" i="49"/>
  <c r="L1219" i="49"/>
  <c r="L1218" i="49"/>
  <c r="L1217" i="49"/>
  <c r="L1216" i="49"/>
  <c r="L1215" i="49"/>
  <c r="L1214" i="49"/>
  <c r="L1213" i="49"/>
  <c r="L1212" i="49"/>
  <c r="L1211" i="49"/>
  <c r="L1210" i="49"/>
  <c r="L1209" i="49"/>
  <c r="L1208" i="49"/>
  <c r="L1207" i="49"/>
  <c r="L1206" i="49"/>
  <c r="L1205" i="49"/>
  <c r="L1204" i="49"/>
  <c r="L1203" i="49"/>
  <c r="L1202" i="49"/>
  <c r="L1201" i="49"/>
  <c r="L1200" i="49"/>
  <c r="L1199" i="49"/>
  <c r="L1198" i="49"/>
  <c r="L1197" i="49"/>
  <c r="L1196" i="49"/>
  <c r="L1195" i="49"/>
  <c r="L1194" i="49"/>
  <c r="L1193" i="49"/>
  <c r="L1192" i="49"/>
  <c r="L1191" i="49"/>
  <c r="L1190" i="49"/>
  <c r="L1189" i="49"/>
  <c r="L1188" i="49"/>
  <c r="L1187" i="49"/>
  <c r="L1186" i="49"/>
  <c r="L1185" i="49"/>
  <c r="L1184" i="49"/>
  <c r="L1183" i="49"/>
  <c r="L1182" i="49"/>
  <c r="L1181" i="49"/>
  <c r="L1180" i="49"/>
  <c r="L1179" i="49"/>
  <c r="L1178" i="49"/>
  <c r="L1177" i="49"/>
  <c r="L1176" i="49"/>
  <c r="L1175" i="49"/>
  <c r="L1174" i="49"/>
  <c r="L1173" i="49"/>
  <c r="L1172" i="49"/>
  <c r="L1171" i="49"/>
  <c r="L1170" i="49"/>
  <c r="L1169" i="49"/>
  <c r="L1168" i="49"/>
  <c r="L1167" i="49"/>
  <c r="L1166" i="49"/>
  <c r="L1165" i="49"/>
  <c r="L1164" i="49"/>
  <c r="L1163" i="49"/>
  <c r="L1162" i="49"/>
  <c r="L1161" i="49"/>
  <c r="L1160" i="49"/>
  <c r="L1159" i="49"/>
  <c r="L1158" i="49"/>
  <c r="L1157" i="49"/>
  <c r="L1156" i="49"/>
  <c r="L1155" i="49"/>
  <c r="L1154" i="49"/>
  <c r="L1153" i="49"/>
  <c r="L1152" i="49"/>
  <c r="L1151" i="49"/>
  <c r="L1150" i="49"/>
  <c r="L1149" i="49"/>
  <c r="L1148" i="49"/>
  <c r="L1147" i="49"/>
  <c r="L1146" i="49"/>
  <c r="L1145" i="49"/>
  <c r="L1144" i="49"/>
  <c r="L1143" i="49"/>
  <c r="L1142" i="49"/>
  <c r="L1141" i="49"/>
  <c r="L1140" i="49"/>
  <c r="L1139" i="49"/>
  <c r="L1138" i="49"/>
  <c r="L1137" i="49"/>
  <c r="L1136" i="49"/>
  <c r="L1135" i="49"/>
  <c r="L1134" i="49"/>
  <c r="L1133" i="49"/>
  <c r="L1132" i="49"/>
  <c r="L1131" i="49"/>
  <c r="L1130" i="49"/>
  <c r="L1129" i="49"/>
  <c r="L1128" i="49"/>
  <c r="L1127" i="49"/>
  <c r="L1126" i="49"/>
  <c r="L1125" i="49"/>
  <c r="L1124" i="49"/>
  <c r="L1123" i="49"/>
  <c r="L1122" i="49"/>
  <c r="L1121" i="49"/>
  <c r="L1120" i="49"/>
  <c r="L1119" i="49"/>
  <c r="L1118" i="49"/>
  <c r="L1117" i="49"/>
  <c r="L1116" i="49"/>
  <c r="L1115" i="49"/>
  <c r="L1114" i="49"/>
  <c r="L1113" i="49"/>
  <c r="L1112" i="49"/>
  <c r="L1111" i="49"/>
  <c r="L1110" i="49"/>
  <c r="L1109" i="49"/>
  <c r="L1108" i="49"/>
  <c r="L1107" i="49"/>
  <c r="L1106" i="49"/>
  <c r="L1105" i="49"/>
  <c r="L1104" i="49"/>
  <c r="L1103" i="49"/>
  <c r="L1102" i="49"/>
  <c r="L1101" i="49"/>
  <c r="L1100" i="49"/>
  <c r="L1099" i="49"/>
  <c r="L1098" i="49"/>
  <c r="L1097" i="49"/>
  <c r="L1096" i="49"/>
  <c r="L1095" i="49"/>
  <c r="L1094" i="49"/>
  <c r="L1093" i="49"/>
  <c r="L1092" i="49"/>
  <c r="L1091" i="49"/>
  <c r="L1090" i="49"/>
  <c r="L1089" i="49"/>
  <c r="L1088" i="49"/>
  <c r="L1087" i="49"/>
  <c r="L1086" i="49"/>
  <c r="L1085" i="49"/>
  <c r="L1084" i="49"/>
  <c r="L1083" i="49"/>
  <c r="L1082" i="49"/>
  <c r="L1081" i="49"/>
  <c r="L1080" i="49"/>
  <c r="L1079" i="49"/>
  <c r="L1078" i="49"/>
  <c r="L1077" i="49"/>
  <c r="L1076" i="49"/>
  <c r="L1075" i="49"/>
  <c r="L1074" i="49"/>
  <c r="L1073" i="49"/>
  <c r="L1072" i="49"/>
  <c r="L1071" i="49"/>
  <c r="L1070" i="49"/>
  <c r="L1069" i="49"/>
  <c r="L1068" i="49"/>
  <c r="L1067" i="49"/>
  <c r="L1066" i="49"/>
  <c r="L1065" i="49"/>
  <c r="L1064" i="49"/>
  <c r="L1063" i="49"/>
  <c r="L1062" i="49"/>
  <c r="L1061" i="49"/>
  <c r="L1060" i="49"/>
  <c r="L1059" i="49"/>
  <c r="L1058" i="49"/>
  <c r="L1057" i="49"/>
  <c r="L1056" i="49"/>
  <c r="L1055" i="49"/>
  <c r="L1054" i="49"/>
  <c r="L1053" i="49"/>
  <c r="L1052" i="49"/>
  <c r="L1051" i="49"/>
  <c r="L1050" i="49"/>
  <c r="L1049" i="49"/>
  <c r="L1048" i="49"/>
  <c r="L1047" i="49"/>
  <c r="L1046" i="49"/>
  <c r="L1045" i="49"/>
  <c r="L1044" i="49"/>
  <c r="L1043" i="49"/>
  <c r="L1042" i="49"/>
  <c r="L1041" i="49"/>
  <c r="L1040" i="49"/>
  <c r="L1039" i="49"/>
  <c r="L1038" i="49"/>
  <c r="L1037" i="49"/>
  <c r="L1036" i="49"/>
  <c r="L1035" i="49"/>
  <c r="L1034" i="49"/>
  <c r="L1033" i="49"/>
  <c r="L1032" i="49"/>
  <c r="L1031" i="49"/>
  <c r="L1030" i="49"/>
  <c r="L1029" i="49"/>
  <c r="L1028" i="49"/>
  <c r="L1027" i="49"/>
  <c r="L1026" i="49"/>
  <c r="L1025" i="49"/>
  <c r="L1024" i="49"/>
  <c r="L1023" i="49"/>
  <c r="L1022" i="49"/>
  <c r="L1021" i="49"/>
  <c r="L1020" i="49"/>
  <c r="L1019" i="49"/>
  <c r="L1018" i="49"/>
  <c r="L1017" i="49"/>
  <c r="L1016" i="49"/>
  <c r="L1015" i="49"/>
  <c r="L1014" i="49"/>
  <c r="L1013" i="49"/>
  <c r="L1012" i="49"/>
  <c r="L1011" i="49"/>
  <c r="L1010" i="49"/>
  <c r="L1009" i="49"/>
  <c r="L1008" i="49"/>
  <c r="L1007" i="49"/>
  <c r="L1006" i="49"/>
  <c r="L1005" i="49"/>
  <c r="L1004" i="49"/>
  <c r="L1003" i="49"/>
  <c r="L1002" i="49"/>
  <c r="L1001" i="49"/>
  <c r="L1000" i="49"/>
  <c r="L999" i="49"/>
  <c r="L998" i="49"/>
  <c r="L997" i="49"/>
  <c r="L996" i="49"/>
  <c r="L995" i="49"/>
  <c r="L994" i="49"/>
  <c r="L993" i="49"/>
  <c r="L992" i="49"/>
  <c r="L991" i="49"/>
  <c r="L990" i="49"/>
  <c r="L989" i="49"/>
  <c r="L988" i="49"/>
  <c r="L987" i="49"/>
  <c r="L986" i="49"/>
  <c r="L985" i="49"/>
  <c r="L984" i="49"/>
  <c r="L983" i="49"/>
  <c r="L982" i="49"/>
  <c r="L981" i="49"/>
  <c r="L980" i="49"/>
  <c r="L979" i="49"/>
  <c r="L978" i="49"/>
  <c r="L977" i="49"/>
  <c r="L976" i="49"/>
  <c r="L975" i="49"/>
  <c r="L974" i="49"/>
  <c r="L973" i="49"/>
  <c r="L972" i="49"/>
  <c r="L971" i="49"/>
  <c r="L970" i="49"/>
  <c r="L969" i="49"/>
  <c r="L968" i="49"/>
  <c r="L967" i="49"/>
  <c r="L966" i="49"/>
  <c r="L965" i="49"/>
  <c r="L964" i="49"/>
  <c r="L963" i="49"/>
  <c r="L962" i="49"/>
  <c r="L961" i="49"/>
  <c r="L960" i="49"/>
  <c r="L959" i="49"/>
  <c r="L958" i="49"/>
  <c r="L957" i="49"/>
  <c r="L956" i="49"/>
  <c r="L955" i="49"/>
  <c r="L954" i="49"/>
  <c r="L953" i="49"/>
  <c r="L952" i="49"/>
  <c r="L951" i="49"/>
  <c r="L950" i="49"/>
  <c r="L949" i="49"/>
  <c r="L948" i="49"/>
  <c r="L947" i="49"/>
  <c r="L946" i="49"/>
  <c r="L945" i="49"/>
  <c r="L944" i="49"/>
  <c r="L943" i="49"/>
  <c r="L942" i="49"/>
  <c r="L941" i="49"/>
  <c r="L940" i="49"/>
  <c r="L939" i="49"/>
  <c r="L938" i="49"/>
  <c r="L937" i="49"/>
  <c r="L936" i="49"/>
  <c r="L935" i="49"/>
  <c r="L934" i="49"/>
  <c r="L933" i="49"/>
  <c r="L932" i="49"/>
  <c r="L931" i="49"/>
  <c r="L930" i="49"/>
  <c r="L929" i="49"/>
  <c r="L928" i="49"/>
  <c r="L927" i="49"/>
  <c r="L926" i="49"/>
  <c r="L925" i="49"/>
  <c r="L924" i="49"/>
  <c r="L923" i="49"/>
  <c r="L922" i="49"/>
  <c r="L921" i="49"/>
  <c r="L920" i="49"/>
  <c r="L919" i="49"/>
  <c r="L918" i="49"/>
  <c r="L917" i="49"/>
  <c r="L916" i="49"/>
  <c r="L915" i="49"/>
  <c r="L914" i="49"/>
  <c r="L913" i="49"/>
  <c r="L912" i="49"/>
  <c r="L911" i="49"/>
  <c r="L910" i="49"/>
  <c r="L909" i="49"/>
  <c r="L908" i="49"/>
  <c r="L907" i="49"/>
  <c r="L906" i="49"/>
  <c r="L905" i="49"/>
  <c r="L904" i="49"/>
  <c r="L903" i="49"/>
  <c r="L902" i="49"/>
  <c r="L901" i="49"/>
  <c r="L900" i="49"/>
  <c r="L899" i="49"/>
  <c r="L898" i="49"/>
  <c r="L897" i="49"/>
  <c r="L896" i="49"/>
  <c r="L895" i="49"/>
  <c r="L894" i="49"/>
  <c r="L893" i="49"/>
  <c r="L892" i="49"/>
  <c r="L891" i="49"/>
  <c r="L890" i="49"/>
  <c r="L889" i="49"/>
  <c r="L888" i="49"/>
  <c r="L887" i="49"/>
  <c r="L886" i="49"/>
  <c r="L885" i="49"/>
  <c r="L884" i="49"/>
  <c r="L883" i="49"/>
  <c r="L882" i="49"/>
  <c r="L881" i="49"/>
  <c r="L880" i="49"/>
  <c r="L879" i="49"/>
  <c r="L878" i="49"/>
  <c r="L877" i="49"/>
  <c r="L876" i="49"/>
  <c r="L875" i="49"/>
  <c r="L874" i="49"/>
  <c r="L873" i="49"/>
  <c r="L872" i="49"/>
  <c r="L871" i="49"/>
  <c r="L870" i="49"/>
  <c r="L869" i="49"/>
  <c r="L868" i="49"/>
  <c r="L867" i="49"/>
  <c r="L866" i="49"/>
  <c r="L865" i="49"/>
  <c r="L864" i="49"/>
  <c r="L863" i="49"/>
  <c r="L862" i="49"/>
  <c r="L861" i="49"/>
  <c r="L860" i="49"/>
  <c r="L859" i="49"/>
  <c r="L858" i="49"/>
  <c r="L857" i="49"/>
  <c r="L856" i="49"/>
  <c r="L855" i="49"/>
  <c r="L854" i="49"/>
  <c r="L853" i="49"/>
  <c r="L852" i="49"/>
  <c r="L851" i="49"/>
  <c r="L850" i="49"/>
  <c r="L849" i="49"/>
  <c r="L848" i="49"/>
  <c r="L847" i="49"/>
  <c r="L846" i="49"/>
  <c r="L845" i="49"/>
  <c r="L844" i="49"/>
  <c r="L843" i="49"/>
  <c r="L842" i="49"/>
  <c r="L841" i="49"/>
  <c r="L840" i="49"/>
  <c r="L839" i="49"/>
  <c r="L838" i="49"/>
  <c r="L837" i="49"/>
  <c r="L836" i="49"/>
  <c r="L835" i="49"/>
  <c r="L834" i="49"/>
  <c r="L833" i="49"/>
  <c r="L832" i="49"/>
  <c r="L831" i="49"/>
  <c r="L830" i="49"/>
  <c r="L829" i="49"/>
  <c r="L828" i="49"/>
  <c r="L827" i="49"/>
  <c r="L826" i="49"/>
  <c r="L825" i="49"/>
  <c r="L824" i="49"/>
  <c r="L823" i="49"/>
  <c r="L822" i="49"/>
  <c r="L821" i="49"/>
  <c r="L820" i="49"/>
  <c r="L819" i="49"/>
  <c r="L818" i="49"/>
  <c r="L817" i="49"/>
  <c r="L816" i="49"/>
  <c r="L815" i="49"/>
  <c r="L814" i="49"/>
  <c r="L813" i="49"/>
  <c r="L812" i="49"/>
  <c r="L811" i="49"/>
  <c r="L810" i="49"/>
  <c r="L809" i="49"/>
  <c r="L808" i="49"/>
  <c r="L807" i="49"/>
  <c r="L806" i="49"/>
  <c r="L805" i="49"/>
  <c r="L804" i="49"/>
  <c r="L803" i="49"/>
  <c r="L802" i="49"/>
  <c r="L801" i="49"/>
  <c r="L800" i="49"/>
  <c r="L799" i="49"/>
  <c r="L798" i="49"/>
  <c r="L797" i="49"/>
  <c r="L796" i="49"/>
  <c r="L795" i="49"/>
  <c r="L794" i="49"/>
  <c r="L793" i="49"/>
  <c r="L792" i="49"/>
  <c r="L791" i="49"/>
  <c r="L790" i="49"/>
  <c r="L789" i="49"/>
  <c r="L788" i="49"/>
  <c r="L787" i="49"/>
  <c r="L786" i="49"/>
  <c r="L785" i="49"/>
  <c r="L784" i="49"/>
  <c r="L783" i="49"/>
  <c r="L782" i="49"/>
  <c r="L781" i="49"/>
  <c r="L780" i="49"/>
  <c r="L779" i="49"/>
  <c r="L778" i="49"/>
  <c r="L777" i="49"/>
  <c r="L776" i="49"/>
  <c r="L775" i="49"/>
  <c r="L774" i="49"/>
  <c r="L773" i="49"/>
  <c r="L772" i="49"/>
  <c r="L771" i="49"/>
  <c r="L770" i="49"/>
  <c r="L769" i="49"/>
  <c r="L768" i="49"/>
  <c r="L767" i="49"/>
  <c r="L766" i="49"/>
  <c r="L765" i="49"/>
  <c r="L764" i="49"/>
  <c r="L763" i="49"/>
  <c r="L762" i="49"/>
  <c r="L761" i="49"/>
  <c r="L760" i="49"/>
  <c r="L759" i="49"/>
  <c r="L758" i="49"/>
  <c r="L757" i="49"/>
  <c r="L756" i="49"/>
  <c r="L755" i="49"/>
  <c r="L754" i="49"/>
  <c r="L753" i="49"/>
  <c r="L752" i="49"/>
  <c r="L751" i="49"/>
  <c r="L750" i="49"/>
  <c r="L749" i="49"/>
  <c r="L748" i="49"/>
  <c r="L747" i="49"/>
  <c r="L746" i="49"/>
  <c r="L745" i="49"/>
  <c r="L744" i="49"/>
  <c r="L743" i="49"/>
  <c r="L742" i="49"/>
  <c r="L741" i="49"/>
  <c r="L740" i="49"/>
  <c r="L739" i="49"/>
  <c r="L738" i="49"/>
  <c r="L737" i="49"/>
  <c r="L736" i="49"/>
  <c r="L735" i="49"/>
  <c r="L734" i="49"/>
  <c r="L733" i="49"/>
  <c r="L732" i="49"/>
  <c r="L731" i="49"/>
  <c r="L730" i="49"/>
  <c r="L729" i="49"/>
  <c r="L728" i="49"/>
  <c r="L727" i="49"/>
  <c r="L726" i="49"/>
  <c r="L725" i="49"/>
  <c r="L724" i="49"/>
  <c r="L723" i="49"/>
  <c r="L722" i="49"/>
  <c r="L721" i="49"/>
  <c r="L720" i="49"/>
  <c r="L719" i="49"/>
  <c r="L718" i="49"/>
  <c r="L717" i="49"/>
  <c r="L716" i="49"/>
  <c r="L715" i="49"/>
  <c r="L714" i="49"/>
  <c r="L713" i="49"/>
  <c r="L712" i="49"/>
  <c r="L711" i="49"/>
  <c r="L710" i="49"/>
  <c r="L709" i="49"/>
  <c r="L708" i="49"/>
  <c r="L707" i="49"/>
  <c r="L706" i="49"/>
  <c r="L705" i="49"/>
  <c r="L704" i="49"/>
  <c r="L703" i="49"/>
  <c r="L702" i="49"/>
  <c r="L701" i="49"/>
  <c r="L700" i="49"/>
  <c r="L699" i="49"/>
  <c r="L698" i="49"/>
  <c r="L697" i="49"/>
  <c r="L696" i="49"/>
  <c r="L695" i="49"/>
  <c r="L694" i="49"/>
  <c r="L693" i="49"/>
  <c r="L692" i="49"/>
  <c r="L691" i="49"/>
  <c r="L690" i="49"/>
  <c r="L689" i="49"/>
  <c r="L688" i="49"/>
  <c r="L687" i="49"/>
  <c r="L686" i="49"/>
  <c r="L685" i="49"/>
  <c r="L684" i="49"/>
  <c r="L683" i="49"/>
  <c r="L682" i="49"/>
  <c r="L681" i="49"/>
  <c r="L680" i="49"/>
  <c r="L679" i="49"/>
  <c r="L678" i="49"/>
  <c r="L677" i="49"/>
  <c r="L676" i="49"/>
  <c r="L675" i="49"/>
  <c r="L674" i="49"/>
  <c r="L673" i="49"/>
  <c r="L672" i="49"/>
  <c r="L671" i="49"/>
  <c r="L670" i="49"/>
  <c r="L669" i="49"/>
  <c r="L668" i="49"/>
  <c r="L667" i="49"/>
  <c r="L666" i="49"/>
  <c r="L665" i="49"/>
  <c r="L664" i="49"/>
  <c r="L663" i="49"/>
  <c r="L662" i="49"/>
  <c r="L661" i="49"/>
  <c r="L660" i="49"/>
  <c r="L659" i="49"/>
  <c r="L658" i="49"/>
  <c r="L657" i="49"/>
  <c r="L656" i="49"/>
  <c r="L655" i="49"/>
  <c r="L654" i="49"/>
  <c r="L653" i="49"/>
  <c r="L652" i="49"/>
  <c r="L651" i="49"/>
  <c r="L650" i="49"/>
  <c r="L649" i="49"/>
  <c r="L648" i="49"/>
  <c r="L647" i="49"/>
  <c r="L646" i="49"/>
  <c r="L645" i="49"/>
  <c r="L644" i="49"/>
  <c r="L643" i="49"/>
  <c r="L642" i="49"/>
  <c r="L641" i="49"/>
  <c r="L640" i="49"/>
  <c r="L639" i="49"/>
  <c r="L638" i="49"/>
  <c r="L637" i="49"/>
  <c r="L636" i="49"/>
  <c r="L635" i="49"/>
  <c r="L634" i="49"/>
  <c r="L633" i="49"/>
  <c r="L632" i="49"/>
  <c r="L631" i="49"/>
  <c r="L630" i="49"/>
  <c r="L629" i="49"/>
  <c r="L628" i="49"/>
  <c r="L627" i="49"/>
  <c r="L626" i="49"/>
  <c r="L625" i="49"/>
  <c r="L624" i="49"/>
  <c r="L623" i="49"/>
  <c r="L622" i="49"/>
  <c r="L621" i="49"/>
  <c r="L620" i="49"/>
  <c r="L619" i="49"/>
  <c r="L618" i="49"/>
  <c r="L617" i="49"/>
  <c r="L616" i="49"/>
  <c r="L615" i="49"/>
  <c r="L614" i="49"/>
  <c r="L613" i="49"/>
  <c r="L612" i="49"/>
  <c r="L611" i="49"/>
  <c r="L610" i="49"/>
  <c r="L609" i="49"/>
  <c r="L608" i="49"/>
  <c r="L607" i="49"/>
  <c r="L606" i="49"/>
  <c r="L605" i="49"/>
  <c r="L604" i="49"/>
  <c r="L603" i="49"/>
  <c r="L602" i="49"/>
  <c r="L601" i="49"/>
  <c r="L600" i="49"/>
  <c r="L599" i="49"/>
  <c r="L598" i="49"/>
  <c r="L597" i="49"/>
  <c r="L596" i="49"/>
  <c r="L595" i="49"/>
  <c r="L594" i="49"/>
  <c r="L593" i="49"/>
  <c r="L592" i="49"/>
  <c r="L591" i="49"/>
  <c r="L590" i="49"/>
  <c r="L589" i="49"/>
  <c r="L588" i="49"/>
  <c r="L587" i="49"/>
  <c r="L586" i="49"/>
  <c r="L585" i="49"/>
  <c r="L584" i="49"/>
  <c r="L583" i="49"/>
  <c r="L582" i="49"/>
  <c r="L581" i="49"/>
  <c r="L580" i="49"/>
  <c r="L579" i="49"/>
  <c r="L578" i="49"/>
  <c r="L577" i="49"/>
  <c r="L576" i="49"/>
  <c r="L575" i="49"/>
  <c r="L574" i="49"/>
  <c r="L573" i="49"/>
  <c r="L572" i="49"/>
  <c r="L571" i="49"/>
  <c r="L570" i="49"/>
  <c r="L569" i="49"/>
  <c r="L568" i="49"/>
  <c r="L567" i="49"/>
  <c r="L566" i="49"/>
  <c r="L565" i="49"/>
  <c r="L564" i="49"/>
  <c r="L563" i="49"/>
  <c r="L562" i="49"/>
  <c r="L561" i="49"/>
  <c r="L560" i="49"/>
  <c r="L559" i="49"/>
  <c r="L558" i="49"/>
  <c r="L557" i="49"/>
  <c r="L556" i="49"/>
  <c r="L555" i="49"/>
  <c r="L554" i="49"/>
  <c r="L553" i="49"/>
  <c r="L552" i="49"/>
  <c r="L551" i="49"/>
  <c r="L550" i="49"/>
  <c r="L549" i="49"/>
  <c r="L548" i="49"/>
  <c r="L547" i="49"/>
  <c r="L546" i="49"/>
  <c r="L545" i="49"/>
  <c r="L544" i="49"/>
  <c r="L543" i="49"/>
  <c r="L542" i="49"/>
  <c r="L541" i="49"/>
  <c r="L540" i="49"/>
  <c r="L539" i="49"/>
  <c r="L538" i="49"/>
  <c r="L537" i="49"/>
  <c r="L536" i="49"/>
  <c r="L535" i="49"/>
  <c r="L534" i="49"/>
  <c r="L533" i="49"/>
  <c r="L532" i="49"/>
  <c r="L531" i="49"/>
  <c r="L530" i="49"/>
  <c r="L529" i="49"/>
  <c r="L528" i="49"/>
  <c r="L527" i="49"/>
  <c r="L526" i="49"/>
  <c r="L525" i="49"/>
  <c r="L524" i="49"/>
  <c r="L523" i="49"/>
  <c r="L522" i="49"/>
  <c r="L521" i="49"/>
  <c r="L520" i="49"/>
  <c r="L519" i="49"/>
  <c r="L518" i="49"/>
  <c r="L517" i="49"/>
  <c r="L516" i="49"/>
  <c r="L515" i="49"/>
  <c r="L514" i="49"/>
  <c r="L513" i="49"/>
  <c r="L512" i="49"/>
  <c r="L511" i="49"/>
  <c r="L510" i="49"/>
  <c r="L509" i="49"/>
  <c r="L508" i="49"/>
  <c r="L507" i="49"/>
  <c r="L506" i="49"/>
  <c r="L505" i="49"/>
  <c r="L504" i="49"/>
  <c r="L503" i="49"/>
  <c r="L502" i="49"/>
  <c r="L501" i="49"/>
  <c r="L500" i="49"/>
  <c r="L499" i="49"/>
  <c r="L498" i="49"/>
  <c r="L497" i="49"/>
  <c r="L496" i="49"/>
  <c r="L495" i="49"/>
  <c r="L494" i="49"/>
  <c r="L493" i="49"/>
  <c r="L492" i="49"/>
  <c r="L491" i="49"/>
  <c r="L490" i="49"/>
  <c r="L489" i="49"/>
  <c r="L488" i="49"/>
  <c r="L487" i="49"/>
  <c r="L486" i="49"/>
  <c r="L485" i="49"/>
  <c r="L484" i="49"/>
  <c r="L483" i="49"/>
  <c r="L482" i="49"/>
  <c r="L481" i="49"/>
  <c r="L480" i="49"/>
  <c r="L479" i="49"/>
  <c r="L478" i="49"/>
  <c r="L477" i="49"/>
  <c r="L476" i="49"/>
  <c r="L475" i="49"/>
  <c r="L474" i="49"/>
  <c r="L473" i="49"/>
  <c r="L472" i="49"/>
  <c r="L471" i="49"/>
  <c r="L470" i="49"/>
  <c r="L469" i="49"/>
  <c r="L468" i="49"/>
  <c r="L467" i="49"/>
  <c r="L466" i="49"/>
  <c r="L465" i="49"/>
  <c r="L464" i="49"/>
  <c r="L463" i="49"/>
  <c r="L462" i="49"/>
  <c r="L461" i="49"/>
  <c r="L460" i="49"/>
  <c r="L459" i="49"/>
  <c r="L458" i="49"/>
  <c r="L457" i="49"/>
  <c r="L456" i="49"/>
  <c r="L455" i="49"/>
  <c r="L454" i="49"/>
  <c r="L453" i="49"/>
  <c r="L452" i="49"/>
  <c r="L451" i="49"/>
  <c r="L450" i="49"/>
  <c r="L449" i="49"/>
  <c r="L448" i="49"/>
  <c r="L447" i="49"/>
  <c r="L446" i="49"/>
  <c r="L445" i="49"/>
  <c r="L444" i="49"/>
  <c r="L443" i="49"/>
  <c r="L442" i="49"/>
  <c r="L441" i="49"/>
  <c r="L440" i="49"/>
  <c r="L439" i="49"/>
  <c r="L438" i="49"/>
  <c r="L437" i="49"/>
  <c r="L436" i="49"/>
  <c r="L435" i="49"/>
  <c r="L434" i="49"/>
  <c r="L433" i="49"/>
  <c r="L432" i="49"/>
  <c r="L431" i="49"/>
  <c r="L430" i="49"/>
  <c r="L429" i="49"/>
  <c r="L428" i="49"/>
  <c r="L427" i="49"/>
  <c r="L426" i="49"/>
  <c r="L425" i="49"/>
  <c r="L424" i="49"/>
  <c r="L423" i="49"/>
  <c r="L422" i="49"/>
  <c r="L421" i="49"/>
  <c r="L420" i="49"/>
  <c r="L419" i="49"/>
  <c r="L418" i="49"/>
  <c r="L417" i="49"/>
  <c r="L416" i="49"/>
  <c r="L415" i="49"/>
  <c r="L414" i="49"/>
  <c r="L413" i="49"/>
  <c r="L412" i="49"/>
  <c r="L411" i="49"/>
  <c r="L410" i="49"/>
  <c r="L409" i="49"/>
  <c r="L408" i="49"/>
  <c r="L407" i="49"/>
  <c r="L406" i="49"/>
  <c r="L405" i="49"/>
  <c r="L404" i="49"/>
  <c r="L403" i="49"/>
  <c r="L402" i="49"/>
  <c r="L401" i="49"/>
  <c r="L400" i="49"/>
  <c r="L399" i="49"/>
  <c r="L398" i="49"/>
  <c r="L397" i="49"/>
  <c r="L396" i="49"/>
  <c r="L395" i="49"/>
  <c r="L394" i="49"/>
  <c r="L393" i="49"/>
  <c r="L392" i="49"/>
  <c r="L391" i="49"/>
  <c r="L390" i="49"/>
  <c r="L389" i="49"/>
  <c r="L388" i="49"/>
  <c r="L387" i="49"/>
  <c r="L386" i="49"/>
  <c r="L385" i="49"/>
  <c r="L384" i="49"/>
  <c r="L383" i="49"/>
  <c r="L382" i="49"/>
  <c r="L381" i="49"/>
  <c r="L380" i="49"/>
  <c r="L379" i="49"/>
  <c r="L378" i="49"/>
  <c r="L377" i="49"/>
  <c r="L376" i="49"/>
  <c r="L375" i="49"/>
  <c r="L374" i="49"/>
  <c r="L373" i="49"/>
  <c r="L372" i="49"/>
  <c r="L371" i="49"/>
  <c r="L370" i="49"/>
  <c r="L369" i="49"/>
  <c r="L368" i="49"/>
  <c r="L367" i="49"/>
  <c r="L366" i="49"/>
  <c r="L365" i="49"/>
  <c r="L364" i="49"/>
  <c r="L363" i="49"/>
  <c r="L362" i="49"/>
  <c r="L361" i="49"/>
  <c r="L360" i="49"/>
  <c r="L359" i="49"/>
  <c r="L358" i="49"/>
  <c r="L357" i="49"/>
  <c r="L356" i="49"/>
  <c r="L355" i="49"/>
  <c r="L354" i="49"/>
  <c r="L353" i="49"/>
  <c r="L352" i="49"/>
  <c r="L351" i="49"/>
  <c r="L350" i="49"/>
  <c r="L349" i="49"/>
  <c r="L348" i="49"/>
  <c r="L347" i="49"/>
  <c r="L346" i="49"/>
  <c r="L345" i="49"/>
  <c r="L344" i="49"/>
  <c r="L343" i="49"/>
  <c r="L342" i="49"/>
  <c r="L341" i="49"/>
  <c r="L340" i="49"/>
  <c r="L339" i="49"/>
  <c r="L338" i="49"/>
  <c r="L337" i="49"/>
  <c r="L336" i="49"/>
  <c r="L335" i="49"/>
  <c r="L334" i="49"/>
  <c r="L333" i="49"/>
  <c r="L332" i="49"/>
  <c r="L331" i="49"/>
  <c r="L330" i="49"/>
  <c r="L329" i="49"/>
  <c r="L328" i="49"/>
  <c r="L327" i="49"/>
  <c r="L326" i="49"/>
  <c r="L325" i="49"/>
  <c r="L324" i="49"/>
  <c r="L323" i="49"/>
  <c r="L322" i="49"/>
  <c r="L321" i="49"/>
  <c r="L320" i="49"/>
  <c r="L319" i="49"/>
  <c r="L318" i="49"/>
  <c r="L317" i="49"/>
  <c r="L316" i="49"/>
  <c r="L315" i="49"/>
  <c r="L314" i="49"/>
  <c r="L313" i="49"/>
  <c r="L312" i="49"/>
  <c r="L311" i="49"/>
  <c r="L310" i="49"/>
  <c r="L309" i="49"/>
  <c r="L308" i="49"/>
  <c r="L307" i="49"/>
  <c r="L306" i="49"/>
  <c r="L305" i="49"/>
  <c r="L304" i="49"/>
  <c r="L303" i="49"/>
  <c r="L302" i="49"/>
  <c r="L301" i="49"/>
  <c r="L300" i="49"/>
  <c r="L299" i="49"/>
  <c r="L298" i="49"/>
  <c r="L297" i="49"/>
  <c r="L296" i="49"/>
  <c r="L295" i="49"/>
  <c r="L294" i="49"/>
  <c r="L293" i="49"/>
  <c r="L292" i="49"/>
  <c r="L291" i="49"/>
  <c r="L290" i="49"/>
  <c r="L289" i="49"/>
  <c r="L288" i="49"/>
  <c r="L287" i="49"/>
  <c r="L286" i="49"/>
  <c r="L285" i="49"/>
  <c r="L284" i="49"/>
  <c r="L283" i="49"/>
  <c r="L282" i="49"/>
  <c r="L281" i="49"/>
  <c r="L280" i="49"/>
  <c r="L279" i="49"/>
  <c r="L278" i="49"/>
  <c r="L277" i="49"/>
  <c r="L276" i="49"/>
  <c r="L275" i="49"/>
  <c r="L274" i="49"/>
  <c r="L273" i="49"/>
  <c r="L272" i="49"/>
  <c r="L271" i="49"/>
  <c r="L270" i="49"/>
  <c r="L269" i="49"/>
  <c r="L268" i="49"/>
  <c r="L267" i="49"/>
  <c r="L266" i="49"/>
  <c r="L265" i="49"/>
  <c r="L264" i="49"/>
  <c r="L263" i="49"/>
  <c r="L262" i="49"/>
  <c r="L261" i="49"/>
  <c r="L260" i="49"/>
  <c r="L259" i="49"/>
  <c r="L258" i="49"/>
  <c r="L257" i="49"/>
  <c r="L256" i="49"/>
  <c r="L255" i="49"/>
  <c r="L254" i="49"/>
  <c r="L253" i="49"/>
  <c r="L252" i="49"/>
  <c r="L251" i="49"/>
  <c r="L250" i="49"/>
  <c r="L249" i="49"/>
  <c r="L248" i="49"/>
  <c r="L247" i="49"/>
  <c r="L246" i="49"/>
  <c r="L245" i="49"/>
  <c r="L244" i="49"/>
  <c r="L243" i="49"/>
  <c r="L242" i="49"/>
  <c r="L241" i="49"/>
  <c r="L240" i="49"/>
  <c r="L239" i="49"/>
  <c r="L238" i="49"/>
  <c r="L237" i="49"/>
  <c r="L236" i="49"/>
  <c r="L235" i="49"/>
  <c r="L234" i="49"/>
  <c r="L233" i="49"/>
  <c r="L232" i="49"/>
  <c r="L231" i="49"/>
  <c r="L230" i="49"/>
  <c r="L229" i="49"/>
  <c r="L228" i="49"/>
  <c r="L227" i="49"/>
  <c r="L226" i="49"/>
  <c r="L225" i="49"/>
  <c r="L224" i="49"/>
  <c r="L223" i="49"/>
  <c r="L222" i="49"/>
  <c r="L221" i="49"/>
  <c r="L220" i="49"/>
  <c r="L219" i="49"/>
  <c r="L218" i="49"/>
  <c r="L217" i="49"/>
  <c r="L216" i="49"/>
  <c r="L215" i="49"/>
  <c r="L214" i="49"/>
  <c r="L213" i="49"/>
  <c r="L212" i="49"/>
  <c r="L211" i="49"/>
  <c r="L210" i="49"/>
  <c r="L209" i="49"/>
  <c r="L208" i="49"/>
  <c r="L207" i="49"/>
  <c r="L206" i="49"/>
  <c r="L205" i="49"/>
  <c r="L204" i="49"/>
  <c r="L203" i="49"/>
  <c r="L202" i="49"/>
  <c r="L201" i="49"/>
  <c r="L200" i="49"/>
  <c r="L199" i="49"/>
  <c r="L198" i="49"/>
  <c r="L197" i="49"/>
  <c r="L196" i="49"/>
  <c r="L195" i="49"/>
  <c r="L194" i="49"/>
  <c r="L193" i="49"/>
  <c r="L192" i="49"/>
  <c r="L191" i="49"/>
  <c r="L190" i="49"/>
  <c r="L189" i="49"/>
  <c r="L188" i="49"/>
  <c r="L187" i="49"/>
  <c r="L186" i="49"/>
  <c r="L185" i="49"/>
  <c r="L184" i="49"/>
  <c r="L183" i="49"/>
  <c r="L182" i="49"/>
  <c r="L181" i="49"/>
  <c r="L180" i="49"/>
  <c r="L179" i="49"/>
  <c r="L178" i="49"/>
  <c r="L177" i="49"/>
  <c r="L176" i="49"/>
  <c r="L175" i="49"/>
  <c r="L174" i="49"/>
  <c r="L173" i="49"/>
  <c r="L172" i="49"/>
  <c r="L171" i="49"/>
  <c r="L170" i="49"/>
  <c r="L169" i="49"/>
  <c r="L168" i="49"/>
  <c r="L167" i="49"/>
  <c r="L166" i="49"/>
  <c r="L165" i="49"/>
  <c r="L164" i="49"/>
  <c r="L163" i="49"/>
  <c r="L162" i="49"/>
  <c r="L161" i="49"/>
  <c r="L160" i="49"/>
  <c r="L159" i="49"/>
  <c r="L158" i="49"/>
  <c r="L157" i="49"/>
  <c r="L156" i="49"/>
  <c r="L155" i="49"/>
  <c r="L154" i="49"/>
  <c r="L153" i="49"/>
  <c r="L152" i="49"/>
  <c r="L151" i="49"/>
  <c r="L150" i="49"/>
  <c r="L149" i="49"/>
  <c r="L148" i="49"/>
  <c r="L147" i="49"/>
  <c r="L146" i="49"/>
  <c r="L145" i="49"/>
  <c r="L144" i="49"/>
  <c r="L143" i="49"/>
  <c r="L142" i="49"/>
  <c r="L141" i="49"/>
  <c r="L140" i="49"/>
  <c r="L139" i="49"/>
  <c r="L138" i="49"/>
  <c r="L137" i="49"/>
  <c r="L136" i="49"/>
  <c r="L135" i="49"/>
  <c r="L134" i="49"/>
  <c r="L133" i="49"/>
  <c r="L132" i="49"/>
  <c r="L131" i="49"/>
  <c r="L130" i="49"/>
  <c r="L129" i="49"/>
  <c r="L128" i="49"/>
  <c r="L127" i="49"/>
  <c r="L126" i="49"/>
  <c r="L125" i="49"/>
  <c r="L124" i="49"/>
  <c r="L123" i="49"/>
  <c r="L122" i="49"/>
  <c r="L121" i="49"/>
  <c r="L120" i="49"/>
  <c r="L119" i="49"/>
  <c r="L118" i="49"/>
  <c r="L117" i="49"/>
  <c r="L116" i="49"/>
  <c r="L115" i="49"/>
  <c r="L114" i="49"/>
  <c r="L113" i="49"/>
  <c r="L112" i="49"/>
  <c r="L111" i="49"/>
  <c r="L110" i="49"/>
  <c r="L109" i="49"/>
  <c r="L108" i="49"/>
  <c r="L107" i="49"/>
  <c r="L106" i="49"/>
  <c r="L105" i="49"/>
  <c r="L104" i="49"/>
  <c r="L103" i="49"/>
  <c r="L102" i="49"/>
  <c r="L101" i="49"/>
  <c r="L100" i="49"/>
  <c r="L99" i="49"/>
  <c r="L98" i="49"/>
  <c r="L97" i="49"/>
  <c r="L96" i="49"/>
  <c r="L95" i="49"/>
  <c r="L94" i="49"/>
  <c r="L93" i="49"/>
  <c r="L92" i="49"/>
  <c r="L91" i="49"/>
  <c r="L90" i="49"/>
  <c r="L89" i="49"/>
  <c r="L88" i="49"/>
  <c r="L87" i="49"/>
  <c r="L86" i="49"/>
  <c r="L85" i="49"/>
  <c r="L84" i="49"/>
  <c r="L83" i="49"/>
  <c r="L82" i="49"/>
  <c r="L81" i="49"/>
  <c r="L80" i="49"/>
  <c r="L79" i="49"/>
  <c r="L78" i="49"/>
  <c r="L77" i="49"/>
  <c r="L76" i="49"/>
  <c r="L75" i="49"/>
  <c r="L74" i="49"/>
  <c r="L73" i="49"/>
  <c r="L72" i="49"/>
  <c r="L71" i="49"/>
  <c r="L70" i="49"/>
  <c r="L69" i="49"/>
  <c r="L68" i="49"/>
  <c r="L67" i="49"/>
  <c r="L66" i="49"/>
  <c r="L65" i="49"/>
  <c r="L64" i="49"/>
  <c r="L63" i="49"/>
  <c r="L62" i="49"/>
  <c r="L61" i="49"/>
  <c r="L60" i="49"/>
  <c r="L59" i="49"/>
  <c r="L58" i="49"/>
  <c r="L57" i="49"/>
  <c r="L56" i="49"/>
  <c r="L55" i="49"/>
  <c r="L54" i="49"/>
  <c r="L53" i="49"/>
  <c r="L52" i="49"/>
  <c r="L51" i="49"/>
  <c r="L50" i="49"/>
  <c r="L49" i="49"/>
  <c r="L48" i="49"/>
  <c r="L47" i="49"/>
  <c r="L46" i="49"/>
  <c r="L45" i="49"/>
  <c r="L44" i="49"/>
  <c r="L43" i="49"/>
  <c r="L42" i="49"/>
  <c r="L41" i="49"/>
  <c r="L40" i="49"/>
  <c r="L39" i="49"/>
  <c r="L38" i="49"/>
  <c r="L37" i="49"/>
  <c r="L36" i="49"/>
  <c r="L35" i="49"/>
  <c r="L34" i="49"/>
  <c r="L33" i="49"/>
  <c r="L32" i="49"/>
  <c r="L31" i="49"/>
  <c r="L30" i="49"/>
  <c r="L29" i="49"/>
  <c r="L28" i="49"/>
  <c r="L27" i="49"/>
  <c r="L26" i="49"/>
  <c r="L25" i="49"/>
  <c r="L24" i="49"/>
  <c r="L23" i="49"/>
  <c r="L22" i="49"/>
  <c r="L21" i="49"/>
  <c r="L20" i="49"/>
  <c r="L19" i="49"/>
  <c r="L18" i="49"/>
  <c r="L17" i="49"/>
  <c r="L16" i="49"/>
  <c r="L15" i="49"/>
  <c r="L14" i="49"/>
  <c r="L13" i="49"/>
  <c r="L12" i="49"/>
  <c r="L11" i="49"/>
  <c r="K11" i="49"/>
  <c r="D5" i="49"/>
  <c r="D4" i="49"/>
  <c r="J736" i="40"/>
  <c r="J737" i="40"/>
  <c r="J738" i="40"/>
  <c r="J739" i="40"/>
  <c r="J740" i="40"/>
  <c r="J741" i="40"/>
  <c r="J742" i="40"/>
  <c r="J743" i="40"/>
  <c r="J744" i="40"/>
  <c r="J745" i="40"/>
  <c r="J746" i="40"/>
  <c r="J747" i="40"/>
  <c r="J748" i="40"/>
  <c r="J749" i="40"/>
  <c r="J725" i="40"/>
  <c r="J726" i="40"/>
  <c r="J727" i="40"/>
  <c r="J728" i="40"/>
  <c r="J729" i="40"/>
  <c r="J730" i="40"/>
  <c r="J731" i="40"/>
  <c r="J732" i="40"/>
  <c r="J733" i="40"/>
  <c r="J734" i="40"/>
  <c r="J735" i="40"/>
  <c r="J724" i="40"/>
  <c r="J723" i="40"/>
  <c r="J714" i="40"/>
  <c r="J715" i="40"/>
  <c r="J716" i="40"/>
  <c r="J717" i="40"/>
  <c r="J718" i="40"/>
  <c r="J719" i="40"/>
  <c r="J720" i="40"/>
  <c r="J721" i="40"/>
  <c r="J722" i="40"/>
  <c r="J711" i="40"/>
  <c r="J712" i="40"/>
  <c r="J713" i="40"/>
  <c r="J710" i="40"/>
  <c r="J709" i="40"/>
  <c r="J708" i="40"/>
  <c r="J707" i="40"/>
  <c r="J697" i="40"/>
  <c r="J698" i="40"/>
  <c r="J699" i="40"/>
  <c r="J700" i="40"/>
  <c r="J701" i="40"/>
  <c r="J702" i="40"/>
  <c r="J703" i="40"/>
  <c r="J704" i="40"/>
  <c r="J705" i="40"/>
  <c r="J706" i="40"/>
  <c r="J689" i="40"/>
  <c r="J690" i="40"/>
  <c r="J691" i="40"/>
  <c r="J692" i="40"/>
  <c r="J693" i="40"/>
  <c r="J694" i="40"/>
  <c r="J695" i="40"/>
  <c r="J696" i="40"/>
  <c r="J688" i="40"/>
  <c r="K12" i="51" l="1"/>
  <c r="K13" i="51" s="1"/>
  <c r="K14" i="51" s="1"/>
  <c r="K15" i="51" s="1"/>
  <c r="K16" i="51" s="1"/>
  <c r="K17" i="51" s="1"/>
  <c r="K18" i="51" s="1"/>
  <c r="K19" i="51" s="1"/>
  <c r="K20" i="51" s="1"/>
  <c r="K21" i="51" s="1"/>
  <c r="K22" i="51" s="1"/>
  <c r="K23" i="51" s="1"/>
  <c r="K24" i="51" s="1"/>
  <c r="K25" i="51" s="1"/>
  <c r="K26" i="51" s="1"/>
  <c r="K27" i="51" s="1"/>
  <c r="K28" i="51" s="1"/>
  <c r="K29" i="51" s="1"/>
  <c r="K30" i="51" s="1"/>
  <c r="K31" i="51" s="1"/>
  <c r="K32" i="51" s="1"/>
  <c r="K33" i="51" s="1"/>
  <c r="K34" i="51" s="1"/>
  <c r="K35" i="51" s="1"/>
  <c r="K36" i="51" s="1"/>
  <c r="K37" i="51" s="1"/>
  <c r="K38" i="51" s="1"/>
  <c r="K39" i="51" s="1"/>
  <c r="K40" i="51" s="1"/>
  <c r="K41" i="51" s="1"/>
  <c r="K42" i="51" s="1"/>
  <c r="K43" i="51" s="1"/>
  <c r="K44" i="51" s="1"/>
  <c r="K45" i="51" s="1"/>
  <c r="K46" i="51" s="1"/>
  <c r="K47" i="51" s="1"/>
  <c r="K48" i="51" s="1"/>
  <c r="K49" i="51" s="1"/>
  <c r="K50" i="51" s="1"/>
  <c r="K51" i="51" s="1"/>
  <c r="K52" i="51" s="1"/>
  <c r="K53" i="51" s="1"/>
  <c r="K54" i="51" s="1"/>
  <c r="K55" i="51" s="1"/>
  <c r="K56" i="51" s="1"/>
  <c r="K57" i="51" s="1"/>
  <c r="K58" i="51" s="1"/>
  <c r="K59" i="51" s="1"/>
  <c r="K60" i="51" s="1"/>
  <c r="K61" i="51" s="1"/>
  <c r="K62" i="51" s="1"/>
  <c r="K63" i="51" s="1"/>
  <c r="K64" i="51" s="1"/>
  <c r="K65" i="51" s="1"/>
  <c r="K66" i="51" s="1"/>
  <c r="K67" i="51" s="1"/>
  <c r="K68" i="51" s="1"/>
  <c r="K69" i="51" s="1"/>
  <c r="K70" i="51" s="1"/>
  <c r="K71" i="51" s="1"/>
  <c r="K72" i="51" s="1"/>
  <c r="K73" i="51" s="1"/>
  <c r="K74" i="51" s="1"/>
  <c r="K75" i="51" s="1"/>
  <c r="K76" i="51" s="1"/>
  <c r="K77" i="51" s="1"/>
  <c r="K78" i="51" s="1"/>
  <c r="K79" i="51" s="1"/>
  <c r="K80" i="51" s="1"/>
  <c r="K81" i="51" s="1"/>
  <c r="K82" i="51" s="1"/>
  <c r="K83" i="51" s="1"/>
  <c r="K84" i="51" s="1"/>
  <c r="K85" i="51" s="1"/>
  <c r="K86" i="51" s="1"/>
  <c r="K87" i="51" s="1"/>
  <c r="K88" i="51" s="1"/>
  <c r="K89" i="51" s="1"/>
  <c r="K90" i="51" s="1"/>
  <c r="K91" i="51" s="1"/>
  <c r="K92" i="51" s="1"/>
  <c r="K93" i="51" s="1"/>
  <c r="K94" i="51" s="1"/>
  <c r="K95" i="51" s="1"/>
  <c r="K96" i="51" s="1"/>
  <c r="K97" i="51" s="1"/>
  <c r="K98" i="51" s="1"/>
  <c r="K99" i="51" s="1"/>
  <c r="K100" i="51" s="1"/>
  <c r="K101" i="51" s="1"/>
  <c r="K102" i="51" s="1"/>
  <c r="K103" i="51" s="1"/>
  <c r="K104" i="51" s="1"/>
  <c r="K105" i="51" s="1"/>
  <c r="K106" i="51" s="1"/>
  <c r="K107" i="51" s="1"/>
  <c r="K108" i="51" s="1"/>
  <c r="K109" i="51" s="1"/>
  <c r="K110" i="51" s="1"/>
  <c r="K111" i="51" s="1"/>
  <c r="K112" i="51" s="1"/>
  <c r="K113" i="51" s="1"/>
  <c r="K114" i="51" s="1"/>
  <c r="K115" i="51" s="1"/>
  <c r="K116" i="51" s="1"/>
  <c r="K117" i="51" s="1"/>
  <c r="K118" i="51" s="1"/>
  <c r="K119" i="51" s="1"/>
  <c r="K120" i="51" s="1"/>
  <c r="K121" i="51" s="1"/>
  <c r="K122" i="51" s="1"/>
  <c r="K123" i="51" s="1"/>
  <c r="K124" i="51" s="1"/>
  <c r="K125" i="51" s="1"/>
  <c r="K126" i="51" s="1"/>
  <c r="K127" i="51" s="1"/>
  <c r="K128" i="51" s="1"/>
  <c r="K129" i="51" s="1"/>
  <c r="K130" i="51" s="1"/>
  <c r="K131" i="51" s="1"/>
  <c r="K132" i="51" s="1"/>
  <c r="K133" i="51" s="1"/>
  <c r="K134" i="51" s="1"/>
  <c r="K135" i="51" s="1"/>
  <c r="K136" i="51" s="1"/>
  <c r="K137" i="51" s="1"/>
  <c r="K138" i="51" s="1"/>
  <c r="K139" i="51" s="1"/>
  <c r="K140" i="51" s="1"/>
  <c r="K141" i="51" s="1"/>
  <c r="K142" i="51" s="1"/>
  <c r="K143" i="51" s="1"/>
  <c r="K144" i="51" s="1"/>
  <c r="K145" i="51" s="1"/>
  <c r="K146" i="51" s="1"/>
  <c r="K147" i="51" s="1"/>
  <c r="K148" i="51" s="1"/>
  <c r="K149" i="51" s="1"/>
  <c r="K150" i="51" s="1"/>
  <c r="K151" i="51" s="1"/>
  <c r="K152" i="51" s="1"/>
  <c r="K153" i="51" s="1"/>
  <c r="K154" i="51" s="1"/>
  <c r="K155" i="51" s="1"/>
  <c r="K156" i="51" s="1"/>
  <c r="K157" i="51" s="1"/>
  <c r="K158" i="51" s="1"/>
  <c r="K159" i="51" s="1"/>
  <c r="K160" i="51" s="1"/>
  <c r="K161" i="51" s="1"/>
  <c r="K162" i="51" s="1"/>
  <c r="K163" i="51" s="1"/>
  <c r="K164" i="51" s="1"/>
  <c r="K165" i="51" s="1"/>
  <c r="K166" i="51" s="1"/>
  <c r="K167" i="51" s="1"/>
  <c r="K168" i="51" s="1"/>
  <c r="K169" i="51" s="1"/>
  <c r="K170" i="51" s="1"/>
  <c r="K171" i="51" s="1"/>
  <c r="K172" i="51" s="1"/>
  <c r="K173" i="51" s="1"/>
  <c r="K174" i="51" s="1"/>
  <c r="K175" i="51" s="1"/>
  <c r="K176" i="51" s="1"/>
  <c r="K177" i="51" s="1"/>
  <c r="K178" i="51" s="1"/>
  <c r="K179" i="51" s="1"/>
  <c r="K180" i="51" s="1"/>
  <c r="K181" i="51" s="1"/>
  <c r="K182" i="51" s="1"/>
  <c r="K183" i="51" s="1"/>
  <c r="K184" i="51" s="1"/>
  <c r="K185" i="51" s="1"/>
  <c r="K186" i="51" s="1"/>
  <c r="K187" i="51" s="1"/>
  <c r="K188" i="51" s="1"/>
  <c r="K189" i="51" s="1"/>
  <c r="K190" i="51" s="1"/>
  <c r="K191" i="51" s="1"/>
  <c r="K192" i="51" s="1"/>
  <c r="K193" i="51" s="1"/>
  <c r="K194" i="51" s="1"/>
  <c r="K195" i="51" s="1"/>
  <c r="K196" i="51" s="1"/>
  <c r="K197" i="51" s="1"/>
  <c r="K198" i="51" s="1"/>
  <c r="K199" i="51" s="1"/>
  <c r="K200" i="51" s="1"/>
  <c r="K201" i="51" s="1"/>
  <c r="K202" i="51" s="1"/>
  <c r="K203" i="51" s="1"/>
  <c r="K204" i="51" s="1"/>
  <c r="K205" i="51" s="1"/>
  <c r="K206" i="51" s="1"/>
  <c r="K207" i="51" s="1"/>
  <c r="K208" i="51" s="1"/>
  <c r="K209" i="51" s="1"/>
  <c r="K210" i="51" s="1"/>
  <c r="K211" i="51" s="1"/>
  <c r="K212" i="51" s="1"/>
  <c r="K213" i="51" s="1"/>
  <c r="K214" i="51" s="1"/>
  <c r="K215" i="51" s="1"/>
  <c r="K216" i="51" s="1"/>
  <c r="K217" i="51" s="1"/>
  <c r="K218" i="51" s="1"/>
  <c r="K219" i="51" s="1"/>
  <c r="K220" i="51" s="1"/>
  <c r="K221" i="51" s="1"/>
  <c r="K222" i="51" s="1"/>
  <c r="K223" i="51" s="1"/>
  <c r="K224" i="51" s="1"/>
  <c r="K225" i="51" s="1"/>
  <c r="K226" i="51" s="1"/>
  <c r="K227" i="51" s="1"/>
  <c r="K228" i="51" s="1"/>
  <c r="K229" i="51" s="1"/>
  <c r="K230" i="51" s="1"/>
  <c r="K231" i="51" s="1"/>
  <c r="K232" i="51" s="1"/>
  <c r="K233" i="51" s="1"/>
  <c r="K234" i="51" s="1"/>
  <c r="K235" i="51" s="1"/>
  <c r="K236" i="51" s="1"/>
  <c r="K237" i="51" s="1"/>
  <c r="K238" i="51" s="1"/>
  <c r="K239" i="51" s="1"/>
  <c r="K240" i="51" s="1"/>
  <c r="K241" i="51" s="1"/>
  <c r="K242" i="51" s="1"/>
  <c r="K243" i="51" s="1"/>
  <c r="K244" i="51" s="1"/>
  <c r="K245" i="51" s="1"/>
  <c r="K246" i="51" s="1"/>
  <c r="K247" i="51" s="1"/>
  <c r="K248" i="51" s="1"/>
  <c r="K249" i="51" s="1"/>
  <c r="K250" i="51" s="1"/>
  <c r="K251" i="51" s="1"/>
  <c r="K252" i="51" s="1"/>
  <c r="K253" i="51" s="1"/>
  <c r="K254" i="51" s="1"/>
  <c r="K255" i="51" s="1"/>
  <c r="K256" i="51" s="1"/>
  <c r="K257" i="51" s="1"/>
  <c r="K258" i="51" s="1"/>
  <c r="K259" i="51" s="1"/>
  <c r="K260" i="51" s="1"/>
  <c r="K261" i="51" s="1"/>
  <c r="K262" i="51" s="1"/>
  <c r="K263" i="51" s="1"/>
  <c r="K264" i="51" s="1"/>
  <c r="K265" i="51" s="1"/>
  <c r="K266" i="51" s="1"/>
  <c r="K267" i="51" s="1"/>
  <c r="K268" i="51" s="1"/>
  <c r="K269" i="51" s="1"/>
  <c r="K270" i="51" s="1"/>
  <c r="K271" i="51" s="1"/>
  <c r="K272" i="51" s="1"/>
  <c r="K273" i="51" s="1"/>
  <c r="K274" i="51" s="1"/>
  <c r="K275" i="51" s="1"/>
  <c r="K276" i="51" s="1"/>
  <c r="K277" i="51" s="1"/>
  <c r="K278" i="51" s="1"/>
  <c r="K279" i="51" s="1"/>
  <c r="K280" i="51" s="1"/>
  <c r="K281" i="51" s="1"/>
  <c r="K282" i="51" s="1"/>
  <c r="K283" i="51" s="1"/>
  <c r="K284" i="51" s="1"/>
  <c r="K285" i="51" s="1"/>
  <c r="K286" i="51" s="1"/>
  <c r="K287" i="51" s="1"/>
  <c r="K288" i="51" s="1"/>
  <c r="K289" i="51" s="1"/>
  <c r="K290" i="51" s="1"/>
  <c r="K291" i="51" s="1"/>
  <c r="K292" i="51" s="1"/>
  <c r="K293" i="51" s="1"/>
  <c r="K294" i="51" s="1"/>
  <c r="K295" i="51" s="1"/>
  <c r="K296" i="51" s="1"/>
  <c r="K297" i="51" s="1"/>
  <c r="K298" i="51" s="1"/>
  <c r="K299" i="51" s="1"/>
  <c r="K300" i="51" s="1"/>
  <c r="K301" i="51" s="1"/>
  <c r="K302" i="51" s="1"/>
  <c r="K303" i="51" s="1"/>
  <c r="K304" i="51" s="1"/>
  <c r="K305" i="51" s="1"/>
  <c r="K306" i="51" s="1"/>
  <c r="K307" i="51" s="1"/>
  <c r="K308" i="51" s="1"/>
  <c r="K309" i="51" s="1"/>
  <c r="K310" i="51" s="1"/>
  <c r="K311" i="51" s="1"/>
  <c r="K312" i="51" s="1"/>
  <c r="K313" i="51" s="1"/>
  <c r="K314" i="51" s="1"/>
  <c r="K315" i="51" s="1"/>
  <c r="K316" i="51" s="1"/>
  <c r="K317" i="51" s="1"/>
  <c r="K318" i="51" s="1"/>
  <c r="K319" i="51" s="1"/>
  <c r="K320" i="51" s="1"/>
  <c r="K321" i="51" s="1"/>
  <c r="K322" i="51" s="1"/>
  <c r="K323" i="51" s="1"/>
  <c r="K324" i="51" s="1"/>
  <c r="K325" i="51" s="1"/>
  <c r="K326" i="51" s="1"/>
  <c r="K327" i="51" s="1"/>
  <c r="K328" i="51" s="1"/>
  <c r="K329" i="51" s="1"/>
  <c r="K330" i="51" s="1"/>
  <c r="K331" i="51" s="1"/>
  <c r="K332" i="51" s="1"/>
  <c r="K333" i="51" s="1"/>
  <c r="K334" i="51" s="1"/>
  <c r="K335" i="51" s="1"/>
  <c r="K336" i="51" s="1"/>
  <c r="K337" i="51" s="1"/>
  <c r="K338" i="51" s="1"/>
  <c r="K339" i="51" s="1"/>
  <c r="K340" i="51" s="1"/>
  <c r="K341" i="51" s="1"/>
  <c r="K342" i="51" s="1"/>
  <c r="K343" i="51" s="1"/>
  <c r="K344" i="51" s="1"/>
  <c r="K345" i="51" s="1"/>
  <c r="K346" i="51" s="1"/>
  <c r="K347" i="51" s="1"/>
  <c r="K348" i="51" s="1"/>
  <c r="K349" i="51" s="1"/>
  <c r="K350" i="51" s="1"/>
  <c r="K351" i="51" s="1"/>
  <c r="K352" i="51" s="1"/>
  <c r="K353" i="51" s="1"/>
  <c r="K354" i="51" s="1"/>
  <c r="K355" i="51" s="1"/>
  <c r="K356" i="51" s="1"/>
  <c r="K357" i="51" s="1"/>
  <c r="K358" i="51" s="1"/>
  <c r="K359" i="51" s="1"/>
  <c r="K360" i="51" s="1"/>
  <c r="K361" i="51" s="1"/>
  <c r="K362" i="51" s="1"/>
  <c r="K363" i="51" s="1"/>
  <c r="K364" i="51" s="1"/>
  <c r="K365" i="51" s="1"/>
  <c r="K366" i="51" s="1"/>
  <c r="K367" i="51" s="1"/>
  <c r="K368" i="51" s="1"/>
  <c r="K369" i="51" s="1"/>
  <c r="K370" i="51" s="1"/>
  <c r="K371" i="51" s="1"/>
  <c r="K372" i="51" s="1"/>
  <c r="K373" i="51" s="1"/>
  <c r="K374" i="51" s="1"/>
  <c r="K375" i="51" s="1"/>
  <c r="K376" i="51" s="1"/>
  <c r="K377" i="51" s="1"/>
  <c r="K378" i="51" s="1"/>
  <c r="K379" i="51" s="1"/>
  <c r="K380" i="51" s="1"/>
  <c r="K381" i="51" s="1"/>
  <c r="K382" i="51" s="1"/>
  <c r="K383" i="51" s="1"/>
  <c r="K384" i="51" s="1"/>
  <c r="K385" i="51" s="1"/>
  <c r="K386" i="51" s="1"/>
  <c r="K387" i="51" s="1"/>
  <c r="K388" i="51" s="1"/>
  <c r="K389" i="51" s="1"/>
  <c r="K390" i="51" s="1"/>
  <c r="K391" i="51" s="1"/>
  <c r="K392" i="51" s="1"/>
  <c r="K393" i="51" s="1"/>
  <c r="K394" i="51" s="1"/>
  <c r="K395" i="51" s="1"/>
  <c r="K396" i="51" s="1"/>
  <c r="K397" i="51" s="1"/>
  <c r="K398" i="51" s="1"/>
  <c r="K399" i="51" s="1"/>
  <c r="K400" i="51" s="1"/>
  <c r="K401" i="51" s="1"/>
  <c r="K402" i="51" s="1"/>
  <c r="K403" i="51" s="1"/>
  <c r="K404" i="51" s="1"/>
  <c r="K405" i="51" s="1"/>
  <c r="K406" i="51" s="1"/>
  <c r="K407" i="51" s="1"/>
  <c r="K408" i="51" s="1"/>
  <c r="K409" i="51" s="1"/>
  <c r="K410" i="51" s="1"/>
  <c r="K411" i="51" s="1"/>
  <c r="K412" i="51" s="1"/>
  <c r="K413" i="51" s="1"/>
  <c r="K414" i="51" s="1"/>
  <c r="K415" i="51" s="1"/>
  <c r="K416" i="51" s="1"/>
  <c r="K417" i="51" s="1"/>
  <c r="K418" i="51" s="1"/>
  <c r="K419" i="51" s="1"/>
  <c r="K420" i="51" s="1"/>
  <c r="K421" i="51" s="1"/>
  <c r="K422" i="51" s="1"/>
  <c r="K423" i="51" s="1"/>
  <c r="K424" i="51" s="1"/>
  <c r="K425" i="51" s="1"/>
  <c r="K426" i="51" s="1"/>
  <c r="K427" i="51" s="1"/>
  <c r="K428" i="51" s="1"/>
  <c r="K429" i="51" s="1"/>
  <c r="K430" i="51" s="1"/>
  <c r="K431" i="51" s="1"/>
  <c r="K432" i="51" s="1"/>
  <c r="K433" i="51" s="1"/>
  <c r="K434" i="51" s="1"/>
  <c r="K435" i="51" s="1"/>
  <c r="K436" i="51" s="1"/>
  <c r="K437" i="51" s="1"/>
  <c r="K438" i="51" s="1"/>
  <c r="K439" i="51" s="1"/>
  <c r="K440" i="51" s="1"/>
  <c r="K441" i="51" s="1"/>
  <c r="K442" i="51" s="1"/>
  <c r="K443" i="51" s="1"/>
  <c r="K444" i="51" s="1"/>
  <c r="K445" i="51" s="1"/>
  <c r="K446" i="51" s="1"/>
  <c r="K447" i="51" s="1"/>
  <c r="K448" i="51" s="1"/>
  <c r="K449" i="51" s="1"/>
  <c r="K450" i="51" s="1"/>
  <c r="K451" i="51" s="1"/>
  <c r="K452" i="51" s="1"/>
  <c r="K453" i="51" s="1"/>
  <c r="K454" i="51" s="1"/>
  <c r="K455" i="51" s="1"/>
  <c r="K456" i="51" s="1"/>
  <c r="K457" i="51" s="1"/>
  <c r="K458" i="51" s="1"/>
  <c r="K459" i="51" s="1"/>
  <c r="K460" i="51" s="1"/>
  <c r="K461" i="51" s="1"/>
  <c r="K462" i="51" s="1"/>
  <c r="K463" i="51" s="1"/>
  <c r="K464" i="51" s="1"/>
  <c r="K465" i="51" s="1"/>
  <c r="K466" i="51" s="1"/>
  <c r="K467" i="51" s="1"/>
  <c r="K468" i="51" s="1"/>
  <c r="K469" i="51" s="1"/>
  <c r="K470" i="51" s="1"/>
  <c r="K471" i="51" s="1"/>
  <c r="K472" i="51" s="1"/>
  <c r="K473" i="51" s="1"/>
  <c r="K474" i="51" s="1"/>
  <c r="K475" i="51" s="1"/>
  <c r="K476" i="51" s="1"/>
  <c r="K477" i="51" s="1"/>
  <c r="K478" i="51" s="1"/>
  <c r="K479" i="51" s="1"/>
  <c r="K480" i="51" s="1"/>
  <c r="K481" i="51" s="1"/>
  <c r="K482" i="51" s="1"/>
  <c r="K483" i="51" s="1"/>
  <c r="K484" i="51" s="1"/>
  <c r="K485" i="51" s="1"/>
  <c r="K486" i="51" s="1"/>
  <c r="K487" i="51" s="1"/>
  <c r="K488" i="51" s="1"/>
  <c r="K489" i="51" s="1"/>
  <c r="K490" i="51" s="1"/>
  <c r="K491" i="51" s="1"/>
  <c r="K492" i="51" s="1"/>
  <c r="K493" i="51" s="1"/>
  <c r="K494" i="51" s="1"/>
  <c r="K495" i="51" s="1"/>
  <c r="K496" i="51" s="1"/>
  <c r="K497" i="51" s="1"/>
  <c r="K498" i="51" s="1"/>
  <c r="K499" i="51" s="1"/>
  <c r="K500" i="51" s="1"/>
  <c r="K501" i="51" s="1"/>
  <c r="K502" i="51" s="1"/>
  <c r="K503" i="51" s="1"/>
  <c r="K504" i="51" s="1"/>
  <c r="K505" i="51" s="1"/>
  <c r="K506" i="51" s="1"/>
  <c r="K507" i="51" s="1"/>
  <c r="K508" i="51" s="1"/>
  <c r="K509" i="51" s="1"/>
  <c r="K510" i="51" s="1"/>
  <c r="K511" i="51" s="1"/>
  <c r="K512" i="51" s="1"/>
  <c r="K513" i="51" s="1"/>
  <c r="K514" i="51" s="1"/>
  <c r="K515" i="51" s="1"/>
  <c r="K516" i="51" s="1"/>
  <c r="K517" i="51" s="1"/>
  <c r="K518" i="51" s="1"/>
  <c r="K519" i="51" s="1"/>
  <c r="K520" i="51" s="1"/>
  <c r="K521" i="51" s="1"/>
  <c r="K522" i="51" s="1"/>
  <c r="K523" i="51" s="1"/>
  <c r="K524" i="51" s="1"/>
  <c r="K525" i="51" s="1"/>
  <c r="K526" i="51" s="1"/>
  <c r="K527" i="51" s="1"/>
  <c r="K528" i="51" s="1"/>
  <c r="K529" i="51" s="1"/>
  <c r="K530" i="51" s="1"/>
  <c r="K531" i="51" s="1"/>
  <c r="K532" i="51" s="1"/>
  <c r="K533" i="51" s="1"/>
  <c r="K534" i="51" s="1"/>
  <c r="K535" i="51" s="1"/>
  <c r="K536" i="51" s="1"/>
  <c r="K537" i="51" s="1"/>
  <c r="K538" i="51" s="1"/>
  <c r="K539" i="51" s="1"/>
  <c r="K540" i="51" s="1"/>
  <c r="K541" i="51" s="1"/>
  <c r="K542" i="51" s="1"/>
  <c r="K543" i="51" s="1"/>
  <c r="K544" i="51" s="1"/>
  <c r="K545" i="51" s="1"/>
  <c r="K546" i="51" s="1"/>
  <c r="K547" i="51" s="1"/>
  <c r="K548" i="51" s="1"/>
  <c r="K549" i="51" s="1"/>
  <c r="K550" i="51" s="1"/>
  <c r="K551" i="51" s="1"/>
  <c r="K552" i="51" s="1"/>
  <c r="K553" i="51" s="1"/>
  <c r="K554" i="51" s="1"/>
  <c r="K555" i="51" s="1"/>
  <c r="K556" i="51" s="1"/>
  <c r="K557" i="51" s="1"/>
  <c r="K558" i="51" s="1"/>
  <c r="K559" i="51" s="1"/>
  <c r="K560" i="51" s="1"/>
  <c r="K561" i="51" s="1"/>
  <c r="K562" i="51" s="1"/>
  <c r="K563" i="51" s="1"/>
  <c r="K564" i="51" s="1"/>
  <c r="K565" i="51" s="1"/>
  <c r="K566" i="51" s="1"/>
  <c r="K567" i="51" s="1"/>
  <c r="K568" i="51" s="1"/>
  <c r="K569" i="51" s="1"/>
  <c r="K570" i="51" s="1"/>
  <c r="K571" i="51" s="1"/>
  <c r="K572" i="51" s="1"/>
  <c r="K573" i="51" s="1"/>
  <c r="K574" i="51" s="1"/>
  <c r="K575" i="51" s="1"/>
  <c r="K576" i="51" s="1"/>
  <c r="K577" i="51" s="1"/>
  <c r="K578" i="51" s="1"/>
  <c r="K579" i="51" s="1"/>
  <c r="K580" i="51" s="1"/>
  <c r="K581" i="51" s="1"/>
  <c r="K582" i="51" s="1"/>
  <c r="K583" i="51" s="1"/>
  <c r="K584" i="51" s="1"/>
  <c r="K585" i="51" s="1"/>
  <c r="K586" i="51" s="1"/>
  <c r="K587" i="51" s="1"/>
  <c r="K588" i="51" s="1"/>
  <c r="K589" i="51" s="1"/>
  <c r="K590" i="51" s="1"/>
  <c r="K591" i="51" s="1"/>
  <c r="K592" i="51" s="1"/>
  <c r="K593" i="51" s="1"/>
  <c r="K594" i="51" s="1"/>
  <c r="K595" i="51" s="1"/>
  <c r="K596" i="51" s="1"/>
  <c r="K597" i="51" s="1"/>
  <c r="K598" i="51" s="1"/>
  <c r="K599" i="51" s="1"/>
  <c r="K600" i="51" s="1"/>
  <c r="K601" i="51" s="1"/>
  <c r="K602" i="51" s="1"/>
  <c r="K603" i="51" s="1"/>
  <c r="K604" i="51" s="1"/>
  <c r="K605" i="51" s="1"/>
  <c r="K606" i="51" s="1"/>
  <c r="K607" i="51" s="1"/>
  <c r="K608" i="51" s="1"/>
  <c r="K609" i="51" s="1"/>
  <c r="K610" i="51" s="1"/>
  <c r="K611" i="51" s="1"/>
  <c r="K612" i="51" s="1"/>
  <c r="K613" i="51" s="1"/>
  <c r="K614" i="51" s="1"/>
  <c r="K615" i="51" s="1"/>
  <c r="K616" i="51" s="1"/>
  <c r="K617" i="51" s="1"/>
  <c r="K618" i="51" s="1"/>
  <c r="K619" i="51" s="1"/>
  <c r="K620" i="51" s="1"/>
  <c r="K621" i="51" s="1"/>
  <c r="K622" i="51" s="1"/>
  <c r="K623" i="51" s="1"/>
  <c r="K624" i="51" s="1"/>
  <c r="K625" i="51" s="1"/>
  <c r="K626" i="51" s="1"/>
  <c r="K627" i="51" s="1"/>
  <c r="K628" i="51" s="1"/>
  <c r="K629" i="51" s="1"/>
  <c r="K630" i="51" s="1"/>
  <c r="K631" i="51" s="1"/>
  <c r="K632" i="51" s="1"/>
  <c r="K633" i="51" s="1"/>
  <c r="K634" i="51" s="1"/>
  <c r="K635" i="51" s="1"/>
  <c r="K636" i="51" s="1"/>
  <c r="K637" i="51" s="1"/>
  <c r="K638" i="51" s="1"/>
  <c r="K639" i="51" s="1"/>
  <c r="K640" i="51" s="1"/>
  <c r="K641" i="51" s="1"/>
  <c r="K642" i="51" s="1"/>
  <c r="K643" i="51" s="1"/>
  <c r="K644" i="51" s="1"/>
  <c r="K645" i="51" s="1"/>
  <c r="K646" i="51" s="1"/>
  <c r="K647" i="51" s="1"/>
  <c r="K648" i="51" s="1"/>
  <c r="K649" i="51" s="1"/>
  <c r="K650" i="51" s="1"/>
  <c r="K651" i="51" s="1"/>
  <c r="K652" i="51" s="1"/>
  <c r="K653" i="51" s="1"/>
  <c r="K654" i="51" s="1"/>
  <c r="K655" i="51" s="1"/>
  <c r="K656" i="51" s="1"/>
  <c r="K657" i="51" s="1"/>
  <c r="K658" i="51" s="1"/>
  <c r="K659" i="51" s="1"/>
  <c r="K660" i="51" s="1"/>
  <c r="K661" i="51" s="1"/>
  <c r="K662" i="51" s="1"/>
  <c r="K663" i="51" s="1"/>
  <c r="K664" i="51" s="1"/>
  <c r="K665" i="51" s="1"/>
  <c r="K666" i="51" s="1"/>
  <c r="K667" i="51" s="1"/>
  <c r="K668" i="51" s="1"/>
  <c r="K669" i="51" s="1"/>
  <c r="K670" i="51" s="1"/>
  <c r="K671" i="51" s="1"/>
  <c r="K672" i="51" s="1"/>
  <c r="K673" i="51" s="1"/>
  <c r="K674" i="51" s="1"/>
  <c r="K675" i="51" s="1"/>
  <c r="K676" i="51" s="1"/>
  <c r="K677" i="51" s="1"/>
  <c r="K678" i="51" s="1"/>
  <c r="K679" i="51" s="1"/>
  <c r="K680" i="51" s="1"/>
  <c r="K681" i="51" s="1"/>
  <c r="K682" i="51" s="1"/>
  <c r="K683" i="51" s="1"/>
  <c r="K684" i="51" s="1"/>
  <c r="K685" i="51" s="1"/>
  <c r="K686" i="51" s="1"/>
  <c r="K687" i="51" s="1"/>
  <c r="K688" i="51" s="1"/>
  <c r="K689" i="51" s="1"/>
  <c r="K690" i="51" s="1"/>
  <c r="K691" i="51" s="1"/>
  <c r="K692" i="51" s="1"/>
  <c r="K693" i="51" s="1"/>
  <c r="K694" i="51" s="1"/>
  <c r="K695" i="51" s="1"/>
  <c r="K696" i="51" s="1"/>
  <c r="K697" i="51" s="1"/>
  <c r="K698" i="51" s="1"/>
  <c r="K699" i="51" s="1"/>
  <c r="K700" i="51" s="1"/>
  <c r="K701" i="51" s="1"/>
  <c r="K702" i="51" s="1"/>
  <c r="K703" i="51" s="1"/>
  <c r="K704" i="51" s="1"/>
  <c r="K705" i="51" s="1"/>
  <c r="K706" i="51" s="1"/>
  <c r="K707" i="51" s="1"/>
  <c r="K708" i="51" s="1"/>
  <c r="K709" i="51" s="1"/>
  <c r="K710" i="51" s="1"/>
  <c r="K711" i="51" s="1"/>
  <c r="K712" i="51" s="1"/>
  <c r="K713" i="51" s="1"/>
  <c r="K714" i="51" s="1"/>
  <c r="K715" i="51" s="1"/>
  <c r="K716" i="51" s="1"/>
  <c r="K717" i="51" s="1"/>
  <c r="K718" i="51" s="1"/>
  <c r="K719" i="51" s="1"/>
  <c r="K720" i="51" s="1"/>
  <c r="K721" i="51" s="1"/>
  <c r="K722" i="51" s="1"/>
  <c r="K723" i="51" s="1"/>
  <c r="K724" i="51" s="1"/>
  <c r="K725" i="51" s="1"/>
  <c r="K726" i="51" s="1"/>
  <c r="K727" i="51" s="1"/>
  <c r="K728" i="51" s="1"/>
  <c r="K729" i="51" s="1"/>
  <c r="K730" i="51" s="1"/>
  <c r="K731" i="51" s="1"/>
  <c r="K732" i="51" s="1"/>
  <c r="K733" i="51" s="1"/>
  <c r="K734" i="51" s="1"/>
  <c r="K735" i="51" s="1"/>
  <c r="K736" i="51" s="1"/>
  <c r="K737" i="51" s="1"/>
  <c r="K738" i="51" s="1"/>
  <c r="K739" i="51" s="1"/>
  <c r="K740" i="51" s="1"/>
  <c r="K741" i="51" s="1"/>
  <c r="K742" i="51" s="1"/>
  <c r="K743" i="51" s="1"/>
  <c r="K744" i="51" s="1"/>
  <c r="K745" i="51" s="1"/>
  <c r="K746" i="51" s="1"/>
  <c r="K747" i="51" s="1"/>
  <c r="K748" i="51" s="1"/>
  <c r="K749" i="51" s="1"/>
  <c r="K750" i="51" s="1"/>
  <c r="K751" i="51" s="1"/>
  <c r="K752" i="51" s="1"/>
  <c r="K753" i="51" s="1"/>
  <c r="K754" i="51" s="1"/>
  <c r="K755" i="51" s="1"/>
  <c r="K756" i="51" s="1"/>
  <c r="K757" i="51" s="1"/>
  <c r="K758" i="51" s="1"/>
  <c r="K759" i="51" s="1"/>
  <c r="K760" i="51" s="1"/>
  <c r="K761" i="51" s="1"/>
  <c r="K762" i="51" s="1"/>
  <c r="K763" i="51" s="1"/>
  <c r="K764" i="51" s="1"/>
  <c r="K765" i="51" s="1"/>
  <c r="K766" i="51" s="1"/>
  <c r="K767" i="51" s="1"/>
  <c r="K768" i="51" s="1"/>
  <c r="K769" i="51" s="1"/>
  <c r="K770" i="51" s="1"/>
  <c r="K771" i="51" s="1"/>
  <c r="K772" i="51" s="1"/>
  <c r="K773" i="51" s="1"/>
  <c r="K774" i="51" s="1"/>
  <c r="K775" i="51" s="1"/>
  <c r="K776" i="51" s="1"/>
  <c r="K777" i="51" s="1"/>
  <c r="K778" i="51" s="1"/>
  <c r="K779" i="51" s="1"/>
  <c r="K780" i="51" s="1"/>
  <c r="K781" i="51" s="1"/>
  <c r="K782" i="51" s="1"/>
  <c r="K783" i="51" s="1"/>
  <c r="K784" i="51" s="1"/>
  <c r="K785" i="51" s="1"/>
  <c r="K786" i="51" s="1"/>
  <c r="K787" i="51" s="1"/>
  <c r="K788" i="51" s="1"/>
  <c r="K789" i="51" s="1"/>
  <c r="K790" i="51" s="1"/>
  <c r="K791" i="51" s="1"/>
  <c r="K792" i="51" s="1"/>
  <c r="K793" i="51" s="1"/>
  <c r="K794" i="51" s="1"/>
  <c r="K795" i="51" s="1"/>
  <c r="K796" i="51" s="1"/>
  <c r="K797" i="51" s="1"/>
  <c r="K798" i="51" s="1"/>
  <c r="K799" i="51" s="1"/>
  <c r="K800" i="51" s="1"/>
  <c r="K801" i="51" s="1"/>
  <c r="K802" i="51" s="1"/>
  <c r="K803" i="51" s="1"/>
  <c r="K804" i="51" s="1"/>
  <c r="K805" i="51" s="1"/>
  <c r="K806" i="51" s="1"/>
  <c r="K807" i="51" s="1"/>
  <c r="K808" i="51" s="1"/>
  <c r="K809" i="51" s="1"/>
  <c r="K810" i="51" s="1"/>
  <c r="K811" i="51" s="1"/>
  <c r="K812" i="51" s="1"/>
  <c r="K813" i="51" s="1"/>
  <c r="K814" i="51" s="1"/>
  <c r="K815" i="51" s="1"/>
  <c r="K816" i="51" s="1"/>
  <c r="K817" i="51" s="1"/>
  <c r="K818" i="51" s="1"/>
  <c r="K819" i="51" s="1"/>
  <c r="K820" i="51" s="1"/>
  <c r="K821" i="51" s="1"/>
  <c r="K822" i="51" s="1"/>
  <c r="K823" i="51" s="1"/>
  <c r="K824" i="51" s="1"/>
  <c r="K825" i="51" s="1"/>
  <c r="K826" i="51" s="1"/>
  <c r="K827" i="51" s="1"/>
  <c r="K828" i="51" s="1"/>
  <c r="K829" i="51" s="1"/>
  <c r="K830" i="51" s="1"/>
  <c r="K831" i="51" s="1"/>
  <c r="K832" i="51" s="1"/>
  <c r="K833" i="51" s="1"/>
  <c r="K834" i="51" s="1"/>
  <c r="K835" i="51" s="1"/>
  <c r="K836" i="51" s="1"/>
  <c r="K837" i="51" s="1"/>
  <c r="K838" i="51" s="1"/>
  <c r="K839" i="51" s="1"/>
  <c r="K840" i="51" s="1"/>
  <c r="K841" i="51" s="1"/>
  <c r="K842" i="51" s="1"/>
  <c r="K843" i="51" s="1"/>
  <c r="K844" i="51" s="1"/>
  <c r="K845" i="51" s="1"/>
  <c r="K846" i="51" s="1"/>
  <c r="K847" i="51" s="1"/>
  <c r="K848" i="51" s="1"/>
  <c r="K849" i="51" s="1"/>
  <c r="K850" i="51" s="1"/>
  <c r="K851" i="51" s="1"/>
  <c r="K852" i="51" s="1"/>
  <c r="K853" i="51" s="1"/>
  <c r="K854" i="51" s="1"/>
  <c r="K855" i="51" s="1"/>
  <c r="K856" i="51" s="1"/>
  <c r="K857" i="51" s="1"/>
  <c r="K858" i="51" s="1"/>
  <c r="K859" i="51" s="1"/>
  <c r="K860" i="51" s="1"/>
  <c r="K861" i="51" s="1"/>
  <c r="K862" i="51" s="1"/>
  <c r="K863" i="51" s="1"/>
  <c r="K864" i="51" s="1"/>
  <c r="K865" i="51" s="1"/>
  <c r="K866" i="51" s="1"/>
  <c r="K867" i="51" s="1"/>
  <c r="K868" i="51" s="1"/>
  <c r="K869" i="51" s="1"/>
  <c r="K870" i="51" s="1"/>
  <c r="K871" i="51" s="1"/>
  <c r="K872" i="51" s="1"/>
  <c r="K873" i="51" s="1"/>
  <c r="K874" i="51" s="1"/>
  <c r="K875" i="51" s="1"/>
  <c r="K876" i="51" s="1"/>
  <c r="K877" i="51" s="1"/>
  <c r="K878" i="51" s="1"/>
  <c r="K879" i="51" s="1"/>
  <c r="K880" i="51" s="1"/>
  <c r="K881" i="51" s="1"/>
  <c r="K882" i="51" s="1"/>
  <c r="K883" i="51" s="1"/>
  <c r="K884" i="51" s="1"/>
  <c r="K885" i="51" s="1"/>
  <c r="K886" i="51" s="1"/>
  <c r="K887" i="51" s="1"/>
  <c r="K888" i="51" s="1"/>
  <c r="K889" i="51" s="1"/>
  <c r="K890" i="51" s="1"/>
  <c r="K891" i="51" s="1"/>
  <c r="K892" i="51" s="1"/>
  <c r="K893" i="51" s="1"/>
  <c r="K894" i="51" s="1"/>
  <c r="K895" i="51" s="1"/>
  <c r="K896" i="51" s="1"/>
  <c r="K897" i="51" s="1"/>
  <c r="K898" i="51" s="1"/>
  <c r="K899" i="51" s="1"/>
  <c r="K900" i="51" s="1"/>
  <c r="K901" i="51" s="1"/>
  <c r="K902" i="51" s="1"/>
  <c r="K903" i="51" s="1"/>
  <c r="K904" i="51" s="1"/>
  <c r="K905" i="51" s="1"/>
  <c r="K906" i="51" s="1"/>
  <c r="K907" i="51" s="1"/>
  <c r="K908" i="51" s="1"/>
  <c r="K909" i="51" s="1"/>
  <c r="K910" i="51" s="1"/>
  <c r="K911" i="51" s="1"/>
  <c r="K912" i="51" s="1"/>
  <c r="K913" i="51" s="1"/>
  <c r="K914" i="51" s="1"/>
  <c r="K915" i="51" s="1"/>
  <c r="K916" i="51" s="1"/>
  <c r="K917" i="51" s="1"/>
  <c r="K918" i="51" s="1"/>
  <c r="K919" i="51" s="1"/>
  <c r="K920" i="51" s="1"/>
  <c r="K921" i="51" s="1"/>
  <c r="K922" i="51" s="1"/>
  <c r="K923" i="51" s="1"/>
  <c r="K924" i="51" s="1"/>
  <c r="K925" i="51" s="1"/>
  <c r="K926" i="51" s="1"/>
  <c r="K927" i="51" s="1"/>
  <c r="K928" i="51" s="1"/>
  <c r="K929" i="51" s="1"/>
  <c r="K930" i="51" s="1"/>
  <c r="K931" i="51" s="1"/>
  <c r="K932" i="51" s="1"/>
  <c r="K933" i="51" s="1"/>
  <c r="K934" i="51" s="1"/>
  <c r="K935" i="51" s="1"/>
  <c r="K936" i="51" s="1"/>
  <c r="K937" i="51" s="1"/>
  <c r="K938" i="51" s="1"/>
  <c r="K939" i="51" s="1"/>
  <c r="K940" i="51" s="1"/>
  <c r="K941" i="51" s="1"/>
  <c r="K942" i="51" s="1"/>
  <c r="K943" i="51" s="1"/>
  <c r="K944" i="51" s="1"/>
  <c r="K945" i="51" s="1"/>
  <c r="K946" i="51" s="1"/>
  <c r="K947" i="51" s="1"/>
  <c r="K948" i="51" s="1"/>
  <c r="K949" i="51" s="1"/>
  <c r="K950" i="51" s="1"/>
  <c r="K951" i="51" s="1"/>
  <c r="K952" i="51" s="1"/>
  <c r="K953" i="51" s="1"/>
  <c r="K954" i="51" s="1"/>
  <c r="K955" i="51" s="1"/>
  <c r="K956" i="51" s="1"/>
  <c r="K957" i="51" s="1"/>
  <c r="K958" i="51" s="1"/>
  <c r="K959" i="51" s="1"/>
  <c r="K960" i="51" s="1"/>
  <c r="K961" i="51" s="1"/>
  <c r="K962" i="51" s="1"/>
  <c r="K963" i="51" s="1"/>
  <c r="K964" i="51" s="1"/>
  <c r="K965" i="51" s="1"/>
  <c r="K966" i="51" s="1"/>
  <c r="K967" i="51" s="1"/>
  <c r="K968" i="51" s="1"/>
  <c r="K969" i="51" s="1"/>
  <c r="K970" i="51" s="1"/>
  <c r="K971" i="51" s="1"/>
  <c r="K972" i="51" s="1"/>
  <c r="K973" i="51" s="1"/>
  <c r="K974" i="51" s="1"/>
  <c r="K975" i="51" s="1"/>
  <c r="K976" i="51" s="1"/>
  <c r="K977" i="51" s="1"/>
  <c r="K978" i="51" s="1"/>
  <c r="K979" i="51" s="1"/>
  <c r="K980" i="51" s="1"/>
  <c r="K981" i="51" s="1"/>
  <c r="K982" i="51" s="1"/>
  <c r="K983" i="51" s="1"/>
  <c r="K984" i="51" s="1"/>
  <c r="K985" i="51" s="1"/>
  <c r="K986" i="51" s="1"/>
  <c r="K987" i="51" s="1"/>
  <c r="K988" i="51" s="1"/>
  <c r="K989" i="51" s="1"/>
  <c r="K990" i="51" s="1"/>
  <c r="K991" i="51" s="1"/>
  <c r="K992" i="51" s="1"/>
  <c r="K993" i="51" s="1"/>
  <c r="K994" i="51" s="1"/>
  <c r="K995" i="51" s="1"/>
  <c r="K996" i="51" s="1"/>
  <c r="K997" i="51" s="1"/>
  <c r="K998" i="51" s="1"/>
  <c r="K999" i="51" s="1"/>
  <c r="K1000" i="51" s="1"/>
  <c r="K1001" i="51" s="1"/>
  <c r="K1002" i="51" s="1"/>
  <c r="K1003" i="51" s="1"/>
  <c r="K1004" i="51" s="1"/>
  <c r="K1005" i="51" s="1"/>
  <c r="K1006" i="51" s="1"/>
  <c r="K1007" i="51" s="1"/>
  <c r="K1008" i="51" s="1"/>
  <c r="K1009" i="51" s="1"/>
  <c r="K1010" i="51" s="1"/>
  <c r="K1011" i="51" s="1"/>
  <c r="K1012" i="51" s="1"/>
  <c r="K1013" i="51" s="1"/>
  <c r="K1014" i="51" s="1"/>
  <c r="K1015" i="51" s="1"/>
  <c r="K1016" i="51" s="1"/>
  <c r="K1017" i="51" s="1"/>
  <c r="K1018" i="51" s="1"/>
  <c r="K1019" i="51" s="1"/>
  <c r="K1020" i="51" s="1"/>
  <c r="K1021" i="51" s="1"/>
  <c r="K1022" i="51" s="1"/>
  <c r="K1023" i="51" s="1"/>
  <c r="K1024" i="51" s="1"/>
  <c r="K1025" i="51" s="1"/>
  <c r="K1026" i="51" s="1"/>
  <c r="K1027" i="51" s="1"/>
  <c r="K1028" i="51" s="1"/>
  <c r="K1029" i="51" s="1"/>
  <c r="K1030" i="51" s="1"/>
  <c r="K1031" i="51" s="1"/>
  <c r="K1032" i="51" s="1"/>
  <c r="K1033" i="51" s="1"/>
  <c r="K1034" i="51" s="1"/>
  <c r="K1035" i="51" s="1"/>
  <c r="K1036" i="51" s="1"/>
  <c r="K1037" i="51" s="1"/>
  <c r="K1038" i="51" s="1"/>
  <c r="K1039" i="51" s="1"/>
  <c r="K1040" i="51" s="1"/>
  <c r="K1041" i="51" s="1"/>
  <c r="K1042" i="51" s="1"/>
  <c r="K1043" i="51" s="1"/>
  <c r="K1044" i="51" s="1"/>
  <c r="K1045" i="51" s="1"/>
  <c r="K1046" i="51" s="1"/>
  <c r="K1047" i="51" s="1"/>
  <c r="K1048" i="51" s="1"/>
  <c r="K1049" i="51" s="1"/>
  <c r="K1050" i="51" s="1"/>
  <c r="K1051" i="51" s="1"/>
  <c r="K1052" i="51" s="1"/>
  <c r="K1053" i="51" s="1"/>
  <c r="K1054" i="51" s="1"/>
  <c r="K1055" i="51" s="1"/>
  <c r="K1056" i="51" s="1"/>
  <c r="K1057" i="51" s="1"/>
  <c r="K1058" i="51" s="1"/>
  <c r="K1059" i="51" s="1"/>
  <c r="K1060" i="51" s="1"/>
  <c r="K1061" i="51" s="1"/>
  <c r="K1062" i="51" s="1"/>
  <c r="K1063" i="51" s="1"/>
  <c r="K1064" i="51" s="1"/>
  <c r="K1065" i="51" s="1"/>
  <c r="K1066" i="51" s="1"/>
  <c r="K1067" i="51" s="1"/>
  <c r="K1068" i="51" s="1"/>
  <c r="K1069" i="51" s="1"/>
  <c r="K1070" i="51" s="1"/>
  <c r="K1071" i="51" s="1"/>
  <c r="K1072" i="51" s="1"/>
  <c r="K1073" i="51" s="1"/>
  <c r="K1074" i="51" s="1"/>
  <c r="K1075" i="51" s="1"/>
  <c r="K1076" i="51" s="1"/>
  <c r="K1077" i="51" s="1"/>
  <c r="K1078" i="51" s="1"/>
  <c r="K1079" i="51" s="1"/>
  <c r="K1080" i="51" s="1"/>
  <c r="K1081" i="51" s="1"/>
  <c r="K1082" i="51" s="1"/>
  <c r="K1083" i="51" s="1"/>
  <c r="K1084" i="51" s="1"/>
  <c r="K1085" i="51" s="1"/>
  <c r="K1086" i="51" s="1"/>
  <c r="K1087" i="51" s="1"/>
  <c r="K1088" i="51" s="1"/>
  <c r="K1089" i="51" s="1"/>
  <c r="K1090" i="51" s="1"/>
  <c r="K1091" i="51" s="1"/>
  <c r="K1092" i="51" s="1"/>
  <c r="K1093" i="51" s="1"/>
  <c r="K1094" i="51" s="1"/>
  <c r="K1095" i="51" s="1"/>
  <c r="K1096" i="51" s="1"/>
  <c r="K1097" i="51" s="1"/>
  <c r="K1098" i="51" s="1"/>
  <c r="K1099" i="51" s="1"/>
  <c r="K1100" i="51" s="1"/>
  <c r="K1101" i="51" s="1"/>
  <c r="K1102" i="51" s="1"/>
  <c r="K1103" i="51" s="1"/>
  <c r="K1104" i="51" s="1"/>
  <c r="K1105" i="51" s="1"/>
  <c r="K1106" i="51" s="1"/>
  <c r="K1107" i="51" s="1"/>
  <c r="K1108" i="51" s="1"/>
  <c r="K1109" i="51" s="1"/>
  <c r="K1110" i="51" s="1"/>
  <c r="K1111" i="51" s="1"/>
  <c r="K1112" i="51" s="1"/>
  <c r="K1113" i="51" s="1"/>
  <c r="K1114" i="51" s="1"/>
  <c r="K1115" i="51" s="1"/>
  <c r="K1116" i="51" s="1"/>
  <c r="K1117" i="51" s="1"/>
  <c r="K1118" i="51" s="1"/>
  <c r="K1119" i="51" s="1"/>
  <c r="K1120" i="51" s="1"/>
  <c r="K1121" i="51" s="1"/>
  <c r="K1122" i="51" s="1"/>
  <c r="K1123" i="51" s="1"/>
  <c r="K1124" i="51" s="1"/>
  <c r="K1125" i="51" s="1"/>
  <c r="K1126" i="51" s="1"/>
  <c r="K1127" i="51" s="1"/>
  <c r="K1128" i="51" s="1"/>
  <c r="K1129" i="51" s="1"/>
  <c r="K1130" i="51" s="1"/>
  <c r="K1131" i="51" s="1"/>
  <c r="K1132" i="51" s="1"/>
  <c r="K1133" i="51" s="1"/>
  <c r="K1134" i="51" s="1"/>
  <c r="K1135" i="51" s="1"/>
  <c r="K1136" i="51" s="1"/>
  <c r="K1137" i="51" s="1"/>
  <c r="K1138" i="51" s="1"/>
  <c r="K1139" i="51" s="1"/>
  <c r="K1140" i="51" s="1"/>
  <c r="K1141" i="51" s="1"/>
  <c r="K1142" i="51" s="1"/>
  <c r="K1143" i="51" s="1"/>
  <c r="K1144" i="51" s="1"/>
  <c r="K1145" i="51" s="1"/>
  <c r="K1146" i="51" s="1"/>
  <c r="K1147" i="51" s="1"/>
  <c r="K1148" i="51" s="1"/>
  <c r="K1149" i="51" s="1"/>
  <c r="K1150" i="51" s="1"/>
  <c r="K1151" i="51" s="1"/>
  <c r="K1152" i="51" s="1"/>
  <c r="K1153" i="51" s="1"/>
  <c r="K1154" i="51" s="1"/>
  <c r="K1155" i="51" s="1"/>
  <c r="K1156" i="51" s="1"/>
  <c r="K1157" i="51" s="1"/>
  <c r="K1158" i="51" s="1"/>
  <c r="K1159" i="51" s="1"/>
  <c r="K1160" i="51" s="1"/>
  <c r="K1161" i="51" s="1"/>
  <c r="K1162" i="51" s="1"/>
  <c r="K1163" i="51" s="1"/>
  <c r="K1164" i="51" s="1"/>
  <c r="K1165" i="51" s="1"/>
  <c r="K1166" i="51" s="1"/>
  <c r="K1167" i="51" s="1"/>
  <c r="K1168" i="51" s="1"/>
  <c r="K1169" i="51" s="1"/>
  <c r="K1170" i="51" s="1"/>
  <c r="K1171" i="51" s="1"/>
  <c r="K1172" i="51" s="1"/>
  <c r="K1173" i="51" s="1"/>
  <c r="K1174" i="51" s="1"/>
  <c r="K1175" i="51" s="1"/>
  <c r="K1176" i="51" s="1"/>
  <c r="K1177" i="51" s="1"/>
  <c r="K1178" i="51" s="1"/>
  <c r="K1179" i="51" s="1"/>
  <c r="K1180" i="51" s="1"/>
  <c r="K1181" i="51" s="1"/>
  <c r="K1182" i="51" s="1"/>
  <c r="K1183" i="51" s="1"/>
  <c r="K1184" i="51" s="1"/>
  <c r="K1185" i="51" s="1"/>
  <c r="K1186" i="51" s="1"/>
  <c r="K1187" i="51" s="1"/>
  <c r="K1188" i="51" s="1"/>
  <c r="K1189" i="51" s="1"/>
  <c r="K1190" i="51" s="1"/>
  <c r="K1191" i="51" s="1"/>
  <c r="K1192" i="51" s="1"/>
  <c r="K1193" i="51" s="1"/>
  <c r="K1194" i="51" s="1"/>
  <c r="K1195" i="51" s="1"/>
  <c r="K1196" i="51" s="1"/>
  <c r="K1197" i="51" s="1"/>
  <c r="K1198" i="51" s="1"/>
  <c r="K1199" i="51" s="1"/>
  <c r="K1200" i="51" s="1"/>
  <c r="K1201" i="51" s="1"/>
  <c r="K1202" i="51" s="1"/>
  <c r="K1203" i="51" s="1"/>
  <c r="K1204" i="51" s="1"/>
  <c r="K1205" i="51" s="1"/>
  <c r="K1206" i="51" s="1"/>
  <c r="K1207" i="51" s="1"/>
  <c r="K1208" i="51" s="1"/>
  <c r="K1209" i="51" s="1"/>
  <c r="K1210" i="51" s="1"/>
  <c r="K1211" i="51" s="1"/>
  <c r="K1212" i="51" s="1"/>
  <c r="K1213" i="51" s="1"/>
  <c r="K1214" i="51" s="1"/>
  <c r="K1215" i="51" s="1"/>
  <c r="K1216" i="51" s="1"/>
  <c r="K1217" i="51" s="1"/>
  <c r="K1218" i="51" s="1"/>
  <c r="K1219" i="51" s="1"/>
  <c r="K1220" i="51" s="1"/>
  <c r="K1221" i="51" s="1"/>
  <c r="K1222" i="51" s="1"/>
  <c r="K1223" i="51" s="1"/>
  <c r="K1224" i="51" s="1"/>
  <c r="K1225" i="51" s="1"/>
  <c r="K1226" i="51" s="1"/>
  <c r="K1227" i="51" s="1"/>
  <c r="K1228" i="51" s="1"/>
  <c r="K1229" i="51" s="1"/>
  <c r="K1230" i="51" s="1"/>
  <c r="K1231" i="51" s="1"/>
  <c r="K1232" i="51" s="1"/>
  <c r="K1233" i="51" s="1"/>
  <c r="K1234" i="51" s="1"/>
  <c r="K1235" i="51" s="1"/>
  <c r="K1236" i="51" s="1"/>
  <c r="K1237" i="51" s="1"/>
  <c r="K1238" i="51" s="1"/>
  <c r="K1239" i="51" s="1"/>
  <c r="K1240" i="51" s="1"/>
  <c r="K1241" i="51" s="1"/>
  <c r="K1242" i="51" s="1"/>
  <c r="K1243" i="51" s="1"/>
  <c r="K1244" i="51" s="1"/>
  <c r="K1245" i="51" s="1"/>
  <c r="K1246" i="51" s="1"/>
  <c r="K1247" i="51" s="1"/>
  <c r="K1248" i="51" s="1"/>
  <c r="K1249" i="51" s="1"/>
  <c r="K1250" i="51" s="1"/>
  <c r="K1251" i="51" s="1"/>
  <c r="K1252" i="51" s="1"/>
  <c r="K1253" i="51" s="1"/>
  <c r="K1254" i="51" s="1"/>
  <c r="K1255" i="51" s="1"/>
  <c r="K1256" i="51" s="1"/>
  <c r="K1257" i="51" s="1"/>
  <c r="K1258" i="51" s="1"/>
  <c r="K1259" i="51" s="1"/>
  <c r="K1260" i="51" s="1"/>
  <c r="K1261" i="51" s="1"/>
  <c r="K1262" i="51" s="1"/>
  <c r="K1263" i="51" s="1"/>
  <c r="K1264" i="51" s="1"/>
  <c r="K1265" i="51" s="1"/>
  <c r="K1266" i="51" s="1"/>
  <c r="K1267" i="51" s="1"/>
  <c r="K1268" i="51" s="1"/>
  <c r="K1269" i="51" s="1"/>
  <c r="K1270" i="51" s="1"/>
  <c r="K1271" i="51" s="1"/>
  <c r="K1272" i="51" s="1"/>
  <c r="K1273" i="51" s="1"/>
  <c r="K1274" i="51" s="1"/>
  <c r="K1275" i="51" s="1"/>
  <c r="K1276" i="51" s="1"/>
  <c r="K1277" i="51" s="1"/>
  <c r="K1278" i="51" s="1"/>
  <c r="K1279" i="51" s="1"/>
  <c r="K1280" i="51" s="1"/>
  <c r="K1281" i="51" s="1"/>
  <c r="K1282" i="51" s="1"/>
  <c r="K1283" i="51" s="1"/>
  <c r="K1284" i="51" s="1"/>
  <c r="K1285" i="51" s="1"/>
  <c r="K1286" i="51" s="1"/>
  <c r="K1287" i="51" s="1"/>
  <c r="K1288" i="51" s="1"/>
  <c r="K1289" i="51" s="1"/>
  <c r="K1290" i="51" s="1"/>
  <c r="K1291" i="51" s="1"/>
  <c r="K1292" i="51" s="1"/>
  <c r="K1293" i="51" s="1"/>
  <c r="K1294" i="51" s="1"/>
  <c r="K1295" i="51" s="1"/>
  <c r="K1296" i="51" s="1"/>
  <c r="K1297" i="51" s="1"/>
  <c r="K1298" i="51" s="1"/>
  <c r="K1299" i="51" s="1"/>
  <c r="K1300" i="51" s="1"/>
  <c r="K1301" i="51" s="1"/>
  <c r="K1302" i="51" s="1"/>
  <c r="K1303" i="51" s="1"/>
  <c r="K1304" i="51" s="1"/>
  <c r="K1305" i="51" s="1"/>
  <c r="K1306" i="51" s="1"/>
  <c r="K1307" i="51" s="1"/>
  <c r="K1308" i="51" s="1"/>
  <c r="K1309" i="51" s="1"/>
  <c r="K1310" i="51" s="1"/>
  <c r="K1311" i="51" s="1"/>
  <c r="K1312" i="51" s="1"/>
  <c r="K1313" i="51" s="1"/>
  <c r="K1314" i="51" s="1"/>
  <c r="K1315" i="51" s="1"/>
  <c r="K1316" i="51" s="1"/>
  <c r="K1317" i="51" s="1"/>
  <c r="K1318" i="51" s="1"/>
  <c r="K1319" i="51" s="1"/>
  <c r="K1320" i="51" s="1"/>
  <c r="K1321" i="51" s="1"/>
  <c r="K1322" i="51" s="1"/>
  <c r="K1323" i="51" s="1"/>
  <c r="K1324" i="51" s="1"/>
  <c r="K1325" i="51" s="1"/>
  <c r="K1326" i="51" s="1"/>
  <c r="K1327" i="51" s="1"/>
  <c r="K1328" i="51" s="1"/>
  <c r="K1329" i="51" s="1"/>
  <c r="K1330" i="51" s="1"/>
  <c r="K1331" i="51" s="1"/>
  <c r="K1332" i="51" s="1"/>
  <c r="K1333" i="51" s="1"/>
  <c r="K1334" i="51" s="1"/>
  <c r="K1335" i="51" s="1"/>
  <c r="K1336" i="51" s="1"/>
  <c r="K1337" i="51" s="1"/>
  <c r="K1338" i="51" s="1"/>
  <c r="K1339" i="51" s="1"/>
  <c r="K1340" i="51" s="1"/>
  <c r="K1341" i="51" s="1"/>
  <c r="K1342" i="51" s="1"/>
  <c r="K1343" i="51" s="1"/>
  <c r="K1344" i="51" s="1"/>
  <c r="K1345" i="51" s="1"/>
  <c r="K1346" i="51" s="1"/>
  <c r="K1347" i="51" s="1"/>
  <c r="K1348" i="51" s="1"/>
  <c r="K1349" i="51" s="1"/>
  <c r="K1350" i="51" s="1"/>
  <c r="K1351" i="51" s="1"/>
  <c r="K1352" i="51" s="1"/>
  <c r="K1353" i="51" s="1"/>
  <c r="K1354" i="51" s="1"/>
  <c r="K1355" i="51" s="1"/>
  <c r="K1356" i="51" s="1"/>
  <c r="K1357" i="51" s="1"/>
  <c r="K1358" i="51" s="1"/>
  <c r="K1359" i="51" s="1"/>
  <c r="K1360" i="51" s="1"/>
  <c r="K1361" i="51" s="1"/>
  <c r="K1362" i="51" s="1"/>
  <c r="K1363" i="51" s="1"/>
  <c r="K1364" i="51" s="1"/>
  <c r="K1365" i="51" s="1"/>
  <c r="K1366" i="51" s="1"/>
  <c r="K1367" i="51" s="1"/>
  <c r="K1368" i="51" s="1"/>
  <c r="K1369" i="51" s="1"/>
  <c r="K1370" i="51" s="1"/>
  <c r="K1371" i="51" s="1"/>
  <c r="K1372" i="51" s="1"/>
  <c r="K1373" i="51" s="1"/>
  <c r="K1374" i="51" s="1"/>
  <c r="K1375" i="51" s="1"/>
  <c r="K1376" i="51" s="1"/>
  <c r="K1377" i="51" s="1"/>
  <c r="K1378" i="51" s="1"/>
  <c r="K1379" i="51" s="1"/>
  <c r="K1380" i="51" s="1"/>
  <c r="K1381" i="51" s="1"/>
  <c r="K1382" i="51" s="1"/>
  <c r="K1383" i="51" s="1"/>
  <c r="K1384" i="51" s="1"/>
  <c r="K1385" i="51" s="1"/>
  <c r="K1386" i="51" s="1"/>
  <c r="K1387" i="51" s="1"/>
  <c r="K1388" i="51" s="1"/>
  <c r="K1389" i="51" s="1"/>
  <c r="K1390" i="51" s="1"/>
  <c r="K1391" i="51" s="1"/>
  <c r="K1392" i="51" s="1"/>
  <c r="K1393" i="51" s="1"/>
  <c r="K1394" i="51" s="1"/>
  <c r="K1395" i="51" s="1"/>
  <c r="K1396" i="51" s="1"/>
  <c r="K1397" i="51" s="1"/>
  <c r="K1398" i="51" s="1"/>
  <c r="K1399" i="51" s="1"/>
  <c r="K1400" i="51" s="1"/>
  <c r="K1401" i="51" s="1"/>
  <c r="K1402" i="51" s="1"/>
  <c r="K1403" i="51" s="1"/>
  <c r="K1404" i="51" s="1"/>
  <c r="K1405" i="51" s="1"/>
  <c r="K1406" i="51" s="1"/>
  <c r="K1407" i="51" s="1"/>
  <c r="K1408" i="51" s="1"/>
  <c r="K1409" i="51" s="1"/>
  <c r="K1410" i="51" s="1"/>
  <c r="K1411" i="51" s="1"/>
  <c r="K1412" i="51" s="1"/>
  <c r="K1413" i="51" s="1"/>
  <c r="K1414" i="51" s="1"/>
  <c r="K1415" i="51" s="1"/>
  <c r="K1416" i="51" s="1"/>
  <c r="K1417" i="51" s="1"/>
  <c r="K1418" i="51" s="1"/>
  <c r="K1419" i="51" s="1"/>
  <c r="K1420" i="51" s="1"/>
  <c r="K1421" i="51" s="1"/>
  <c r="K1422" i="51" s="1"/>
  <c r="K1423" i="51" s="1"/>
  <c r="K1424" i="51" s="1"/>
  <c r="K1425" i="51" s="1"/>
  <c r="K1426" i="51" s="1"/>
  <c r="K1427" i="51" s="1"/>
  <c r="K1428" i="51" s="1"/>
  <c r="K1429" i="51" s="1"/>
  <c r="K1430" i="51" s="1"/>
  <c r="K1431" i="51" s="1"/>
  <c r="K1432" i="51" s="1"/>
  <c r="K1433" i="51" s="1"/>
  <c r="K1434" i="51" s="1"/>
  <c r="K1435" i="51" s="1"/>
  <c r="K1436" i="51" s="1"/>
  <c r="K1437" i="51" s="1"/>
  <c r="K1438" i="51" s="1"/>
  <c r="K1439" i="51" s="1"/>
  <c r="K1440" i="51" s="1"/>
  <c r="K1441" i="51" s="1"/>
  <c r="K1442" i="51" s="1"/>
  <c r="K1443" i="51" s="1"/>
  <c r="K1444" i="51" s="1"/>
  <c r="K1445" i="51" s="1"/>
  <c r="K1446" i="51" s="1"/>
  <c r="K1447" i="51" s="1"/>
  <c r="K1448" i="51" s="1"/>
  <c r="K1449" i="51" s="1"/>
  <c r="K1450" i="51" s="1"/>
  <c r="K1451" i="51" s="1"/>
  <c r="K1452" i="51" s="1"/>
  <c r="K1453" i="51" s="1"/>
  <c r="K1454" i="51" s="1"/>
  <c r="K1455" i="51" s="1"/>
  <c r="K1456" i="51" s="1"/>
  <c r="K1457" i="51" s="1"/>
  <c r="K1458" i="51" s="1"/>
  <c r="K1459" i="51" s="1"/>
  <c r="K1460" i="51" s="1"/>
  <c r="K1461" i="51" s="1"/>
  <c r="K1462" i="51" s="1"/>
  <c r="K1463" i="51" s="1"/>
  <c r="K1464" i="51" s="1"/>
  <c r="K1465" i="51" s="1"/>
  <c r="K1466" i="51" s="1"/>
  <c r="K1467" i="51" s="1"/>
  <c r="K1468" i="51" s="1"/>
  <c r="K1469" i="51" s="1"/>
  <c r="K1470" i="51" s="1"/>
  <c r="K1471" i="51" s="1"/>
  <c r="K1472" i="51" s="1"/>
  <c r="K1473" i="51" s="1"/>
  <c r="K1474" i="51" s="1"/>
  <c r="K1475" i="51" s="1"/>
  <c r="K1476" i="51" s="1"/>
  <c r="K1477" i="51" s="1"/>
  <c r="K1478" i="51" s="1"/>
  <c r="K1479" i="51" s="1"/>
  <c r="K1480" i="51" s="1"/>
  <c r="K1481" i="51" s="1"/>
  <c r="K1482" i="51" s="1"/>
  <c r="K1483" i="51" s="1"/>
  <c r="K1484" i="51" s="1"/>
  <c r="K1485" i="51" s="1"/>
  <c r="K1486" i="51" s="1"/>
  <c r="K1487" i="51" s="1"/>
  <c r="K1488" i="51" s="1"/>
  <c r="K1489" i="51" s="1"/>
  <c r="K1490" i="51" s="1"/>
  <c r="K1491" i="51" s="1"/>
  <c r="K1492" i="51" s="1"/>
  <c r="K1493" i="51" s="1"/>
  <c r="K1494" i="51" s="1"/>
  <c r="K1495" i="51" s="1"/>
  <c r="K1496" i="51" s="1"/>
  <c r="K1497" i="51" s="1"/>
  <c r="K1498" i="51" s="1"/>
  <c r="K1499" i="51" s="1"/>
  <c r="K1500" i="51" s="1"/>
  <c r="K1501" i="51" s="1"/>
  <c r="K1502" i="51" s="1"/>
  <c r="K1503" i="51" s="1"/>
  <c r="K1504" i="51" s="1"/>
  <c r="K1505" i="51" s="1"/>
  <c r="K1506" i="51" s="1"/>
  <c r="K1507" i="51" s="1"/>
  <c r="K1508" i="51" s="1"/>
  <c r="K1509" i="51" s="1"/>
  <c r="K1510" i="51" s="1"/>
  <c r="K1511" i="51" s="1"/>
  <c r="K1512" i="51" s="1"/>
  <c r="K1513" i="51" s="1"/>
  <c r="K1514" i="51" s="1"/>
  <c r="K1515" i="51" s="1"/>
  <c r="K1516" i="51" s="1"/>
  <c r="K1517" i="51" s="1"/>
  <c r="K1518" i="51" s="1"/>
  <c r="K1519" i="51" s="1"/>
  <c r="K1520" i="51" s="1"/>
  <c r="K1521" i="51" s="1"/>
  <c r="K1522" i="51" s="1"/>
  <c r="K1523" i="51" s="1"/>
  <c r="K1524" i="51" s="1"/>
  <c r="K1525" i="51" s="1"/>
  <c r="K1526" i="51" s="1"/>
  <c r="K1527" i="51" s="1"/>
  <c r="K1528" i="51" s="1"/>
  <c r="K1529" i="51" s="1"/>
  <c r="K1530" i="51" s="1"/>
  <c r="K1531" i="51" s="1"/>
  <c r="K1532" i="51" s="1"/>
  <c r="K1533" i="51" s="1"/>
  <c r="K1534" i="51" s="1"/>
  <c r="K1535" i="51" s="1"/>
  <c r="K1536" i="51" s="1"/>
  <c r="K1537" i="51" s="1"/>
  <c r="K1538" i="51" s="1"/>
  <c r="K1539" i="51" s="1"/>
  <c r="K1540" i="51" s="1"/>
  <c r="K1541" i="51" s="1"/>
  <c r="K1542" i="51" s="1"/>
  <c r="K1543" i="51" s="1"/>
  <c r="K1544" i="51" s="1"/>
  <c r="K1545" i="51" s="1"/>
  <c r="K1546" i="51" s="1"/>
  <c r="K1547" i="51" s="1"/>
  <c r="K1548" i="51" s="1"/>
  <c r="K1549" i="51" s="1"/>
  <c r="K1550" i="51" s="1"/>
  <c r="K1551" i="51" s="1"/>
  <c r="K1552" i="51" s="1"/>
  <c r="K1553" i="51" s="1"/>
  <c r="K1554" i="51" s="1"/>
  <c r="K1555" i="51" s="1"/>
  <c r="K1556" i="51" s="1"/>
  <c r="K1557" i="51" s="1"/>
  <c r="K1558" i="51" s="1"/>
  <c r="K1559" i="51" s="1"/>
  <c r="K1560" i="51" s="1"/>
  <c r="K1561" i="51" s="1"/>
  <c r="K1562" i="51" s="1"/>
  <c r="K1563" i="51" s="1"/>
  <c r="K1564" i="51" s="1"/>
  <c r="K1565" i="51" s="1"/>
  <c r="K1566" i="51" s="1"/>
  <c r="K1567" i="51" s="1"/>
  <c r="K1568" i="51" s="1"/>
  <c r="K1569" i="51" s="1"/>
  <c r="K1570" i="51" s="1"/>
  <c r="K1571" i="51" s="1"/>
  <c r="K1572" i="51" s="1"/>
  <c r="K1573" i="51" s="1"/>
  <c r="K1574" i="51" s="1"/>
  <c r="K1575" i="51" s="1"/>
  <c r="K1576" i="51" s="1"/>
  <c r="K1577" i="51" s="1"/>
  <c r="K1578" i="51" s="1"/>
  <c r="K1579" i="51" s="1"/>
  <c r="K1580" i="51" s="1"/>
  <c r="K1581" i="51" s="1"/>
  <c r="K1582" i="51" s="1"/>
  <c r="K12" i="49"/>
  <c r="K13" i="49" s="1"/>
  <c r="K14" i="49" s="1"/>
  <c r="K15" i="49" s="1"/>
  <c r="K16" i="49" s="1"/>
  <c r="K17" i="49" s="1"/>
  <c r="K18" i="49" s="1"/>
  <c r="K19" i="49" s="1"/>
  <c r="K20" i="49" s="1"/>
  <c r="K21" i="49" s="1"/>
  <c r="K22" i="49" s="1"/>
  <c r="K23" i="49" s="1"/>
  <c r="K24" i="49" s="1"/>
  <c r="K25" i="49" s="1"/>
  <c r="K26" i="49" s="1"/>
  <c r="K27" i="49" s="1"/>
  <c r="K28" i="49" s="1"/>
  <c r="K29" i="49" s="1"/>
  <c r="K30" i="49" s="1"/>
  <c r="K31" i="49" s="1"/>
  <c r="K32" i="49" s="1"/>
  <c r="K33" i="49" s="1"/>
  <c r="K34" i="49" s="1"/>
  <c r="K35" i="49" s="1"/>
  <c r="K36" i="49" s="1"/>
  <c r="K37" i="49" s="1"/>
  <c r="K38" i="49" s="1"/>
  <c r="K39" i="49" s="1"/>
  <c r="K40" i="49" s="1"/>
  <c r="K41" i="49" s="1"/>
  <c r="K42" i="49" s="1"/>
  <c r="K43" i="49" s="1"/>
  <c r="K44" i="49" s="1"/>
  <c r="K45" i="49" s="1"/>
  <c r="K46" i="49" s="1"/>
  <c r="K47" i="49" s="1"/>
  <c r="K48" i="49" s="1"/>
  <c r="K49" i="49" s="1"/>
  <c r="K50" i="49" s="1"/>
  <c r="K51" i="49" s="1"/>
  <c r="K52" i="49" s="1"/>
  <c r="K53" i="49" s="1"/>
  <c r="K54" i="49" s="1"/>
  <c r="K55" i="49" s="1"/>
  <c r="K56" i="49" s="1"/>
  <c r="K57" i="49" s="1"/>
  <c r="K58" i="49" s="1"/>
  <c r="K59" i="49" s="1"/>
  <c r="K60" i="49" s="1"/>
  <c r="K61" i="49" s="1"/>
  <c r="K62" i="49" s="1"/>
  <c r="K63" i="49" s="1"/>
  <c r="K64" i="49" s="1"/>
  <c r="K65" i="49" s="1"/>
  <c r="K66" i="49" s="1"/>
  <c r="K67" i="49" s="1"/>
  <c r="K68" i="49" s="1"/>
  <c r="K69" i="49" s="1"/>
  <c r="K70" i="49" s="1"/>
  <c r="K71" i="49" s="1"/>
  <c r="K72" i="49" s="1"/>
  <c r="K73" i="49" s="1"/>
  <c r="K74" i="49" s="1"/>
  <c r="K75" i="49" s="1"/>
  <c r="K76" i="49" s="1"/>
  <c r="K77" i="49" s="1"/>
  <c r="K78" i="49" s="1"/>
  <c r="K79" i="49" s="1"/>
  <c r="K80" i="49" s="1"/>
  <c r="K81" i="49" s="1"/>
  <c r="K82" i="49" s="1"/>
  <c r="K83" i="49" s="1"/>
  <c r="K84" i="49" s="1"/>
  <c r="K85" i="49" s="1"/>
  <c r="K86" i="49" s="1"/>
  <c r="K87" i="49" s="1"/>
  <c r="K88" i="49" s="1"/>
  <c r="K89" i="49" s="1"/>
  <c r="K90" i="49" s="1"/>
  <c r="K91" i="49" s="1"/>
  <c r="K92" i="49" s="1"/>
  <c r="K93" i="49" s="1"/>
  <c r="K94" i="49" s="1"/>
  <c r="K95" i="49" s="1"/>
  <c r="K96" i="49" s="1"/>
  <c r="K97" i="49" s="1"/>
  <c r="K98" i="49" s="1"/>
  <c r="K99" i="49" s="1"/>
  <c r="K100" i="49" s="1"/>
  <c r="K101" i="49" s="1"/>
  <c r="K102" i="49" s="1"/>
  <c r="K103" i="49" s="1"/>
  <c r="K104" i="49" s="1"/>
  <c r="K105" i="49" s="1"/>
  <c r="K106" i="49" s="1"/>
  <c r="K107" i="49" s="1"/>
  <c r="K108" i="49" s="1"/>
  <c r="K109" i="49" s="1"/>
  <c r="K110" i="49" s="1"/>
  <c r="K111" i="49" s="1"/>
  <c r="K112" i="49" s="1"/>
  <c r="K113" i="49" s="1"/>
  <c r="K114" i="49" s="1"/>
  <c r="K115" i="49" s="1"/>
  <c r="K116" i="49" s="1"/>
  <c r="K117" i="49" s="1"/>
  <c r="K118" i="49" s="1"/>
  <c r="K119" i="49" s="1"/>
  <c r="K120" i="49" s="1"/>
  <c r="K121" i="49" s="1"/>
  <c r="K122" i="49" s="1"/>
  <c r="K123" i="49" s="1"/>
  <c r="K124" i="49" s="1"/>
  <c r="K125" i="49" s="1"/>
  <c r="K126" i="49" s="1"/>
  <c r="K127" i="49" s="1"/>
  <c r="K128" i="49" s="1"/>
  <c r="K129" i="49" s="1"/>
  <c r="K130" i="49" s="1"/>
  <c r="K131" i="49" s="1"/>
  <c r="K132" i="49" s="1"/>
  <c r="K133" i="49" s="1"/>
  <c r="K134" i="49" s="1"/>
  <c r="K135" i="49" s="1"/>
  <c r="K136" i="49" s="1"/>
  <c r="K137" i="49" s="1"/>
  <c r="K138" i="49" s="1"/>
  <c r="K139" i="49" s="1"/>
  <c r="K140" i="49" s="1"/>
  <c r="K141" i="49" s="1"/>
  <c r="K142" i="49" s="1"/>
  <c r="K143" i="49" s="1"/>
  <c r="K144" i="49" s="1"/>
  <c r="K145" i="49" s="1"/>
  <c r="K146" i="49" s="1"/>
  <c r="K147" i="49" s="1"/>
  <c r="K148" i="49" s="1"/>
  <c r="K149" i="49" s="1"/>
  <c r="K150" i="49" s="1"/>
  <c r="K151" i="49" s="1"/>
  <c r="K152" i="49" s="1"/>
  <c r="K153" i="49" s="1"/>
  <c r="K154" i="49" s="1"/>
  <c r="K155" i="49" s="1"/>
  <c r="K156" i="49" s="1"/>
  <c r="K157" i="49" s="1"/>
  <c r="K158" i="49" s="1"/>
  <c r="K159" i="49" s="1"/>
  <c r="K160" i="49" s="1"/>
  <c r="K161" i="49" s="1"/>
  <c r="K162" i="49" s="1"/>
  <c r="K163" i="49" s="1"/>
  <c r="K164" i="49" s="1"/>
  <c r="K165" i="49" s="1"/>
  <c r="K166" i="49" s="1"/>
  <c r="K167" i="49" s="1"/>
  <c r="K168" i="49" s="1"/>
  <c r="K169" i="49" s="1"/>
  <c r="K170" i="49" s="1"/>
  <c r="K171" i="49" s="1"/>
  <c r="K172" i="49" s="1"/>
  <c r="K173" i="49" s="1"/>
  <c r="K174" i="49" s="1"/>
  <c r="K175" i="49" s="1"/>
  <c r="K176" i="49" s="1"/>
  <c r="K177" i="49" s="1"/>
  <c r="K178" i="49" s="1"/>
  <c r="K179" i="49" s="1"/>
  <c r="K180" i="49" s="1"/>
  <c r="K181" i="49" s="1"/>
  <c r="K182" i="49" s="1"/>
  <c r="K183" i="49" s="1"/>
  <c r="K184" i="49" s="1"/>
  <c r="K185" i="49" s="1"/>
  <c r="K186" i="49" s="1"/>
  <c r="K187" i="49" s="1"/>
  <c r="K188" i="49" s="1"/>
  <c r="K189" i="49" s="1"/>
  <c r="K190" i="49" s="1"/>
  <c r="K191" i="49" s="1"/>
  <c r="K192" i="49" s="1"/>
  <c r="K193" i="49" s="1"/>
  <c r="K194" i="49" s="1"/>
  <c r="K195" i="49" s="1"/>
  <c r="K196" i="49" s="1"/>
  <c r="K197" i="49" s="1"/>
  <c r="K198" i="49" s="1"/>
  <c r="K199" i="49" s="1"/>
  <c r="K200" i="49" s="1"/>
  <c r="K201" i="49" s="1"/>
  <c r="K202" i="49" s="1"/>
  <c r="K203" i="49" s="1"/>
  <c r="K204" i="49" s="1"/>
  <c r="K205" i="49" s="1"/>
  <c r="K206" i="49" s="1"/>
  <c r="K207" i="49" s="1"/>
  <c r="K208" i="49" s="1"/>
  <c r="K209" i="49" s="1"/>
  <c r="K210" i="49" s="1"/>
  <c r="K211" i="49" s="1"/>
  <c r="K212" i="49" s="1"/>
  <c r="K213" i="49" s="1"/>
  <c r="K214" i="49" s="1"/>
  <c r="K215" i="49" s="1"/>
  <c r="K216" i="49" s="1"/>
  <c r="K217" i="49" s="1"/>
  <c r="K218" i="49" s="1"/>
  <c r="K219" i="49" s="1"/>
  <c r="K220" i="49" s="1"/>
  <c r="K221" i="49" s="1"/>
  <c r="K222" i="49" s="1"/>
  <c r="K223" i="49" s="1"/>
  <c r="K224" i="49" s="1"/>
  <c r="K225" i="49" s="1"/>
  <c r="K226" i="49" s="1"/>
  <c r="K227" i="49" s="1"/>
  <c r="K228" i="49" s="1"/>
  <c r="K229" i="49" s="1"/>
  <c r="K230" i="49" s="1"/>
  <c r="K231" i="49" s="1"/>
  <c r="K232" i="49" s="1"/>
  <c r="K233" i="49" s="1"/>
  <c r="K234" i="49" s="1"/>
  <c r="K235" i="49" s="1"/>
  <c r="K236" i="49" s="1"/>
  <c r="K237" i="49" s="1"/>
  <c r="K238" i="49" s="1"/>
  <c r="K239" i="49" s="1"/>
  <c r="K240" i="49" s="1"/>
  <c r="K241" i="49" s="1"/>
  <c r="K242" i="49" s="1"/>
  <c r="K243" i="49" s="1"/>
  <c r="K244" i="49" s="1"/>
  <c r="K245" i="49" s="1"/>
  <c r="K246" i="49" s="1"/>
  <c r="K247" i="49" s="1"/>
  <c r="K248" i="49" s="1"/>
  <c r="K249" i="49" s="1"/>
  <c r="K250" i="49" s="1"/>
  <c r="K251" i="49" s="1"/>
  <c r="K252" i="49" s="1"/>
  <c r="K253" i="49" s="1"/>
  <c r="K254" i="49" s="1"/>
  <c r="K255" i="49" s="1"/>
  <c r="K256" i="49" s="1"/>
  <c r="K257" i="49" s="1"/>
  <c r="K258" i="49" s="1"/>
  <c r="K259" i="49" s="1"/>
  <c r="K260" i="49" s="1"/>
  <c r="K261" i="49" s="1"/>
  <c r="K262" i="49" s="1"/>
  <c r="K263" i="49" s="1"/>
  <c r="K264" i="49" s="1"/>
  <c r="K265" i="49" s="1"/>
  <c r="K266" i="49" s="1"/>
  <c r="K267" i="49" s="1"/>
  <c r="K268" i="49" s="1"/>
  <c r="K269" i="49" s="1"/>
  <c r="K270" i="49" s="1"/>
  <c r="K271" i="49" s="1"/>
  <c r="K272" i="49" s="1"/>
  <c r="K273" i="49" s="1"/>
  <c r="K274" i="49" s="1"/>
  <c r="K275" i="49" s="1"/>
  <c r="K276" i="49" s="1"/>
  <c r="K277" i="49" s="1"/>
  <c r="K278" i="49" s="1"/>
  <c r="K279" i="49" s="1"/>
  <c r="K280" i="49" s="1"/>
  <c r="K281" i="49" s="1"/>
  <c r="K282" i="49" s="1"/>
  <c r="K283" i="49" s="1"/>
  <c r="K284" i="49" s="1"/>
  <c r="K285" i="49" s="1"/>
  <c r="K286" i="49" s="1"/>
  <c r="K287" i="49" s="1"/>
  <c r="K288" i="49" s="1"/>
  <c r="K289" i="49" s="1"/>
  <c r="K290" i="49" s="1"/>
  <c r="K291" i="49" s="1"/>
  <c r="K292" i="49" s="1"/>
  <c r="K293" i="49" s="1"/>
  <c r="K294" i="49" s="1"/>
  <c r="K295" i="49" s="1"/>
  <c r="K296" i="49" s="1"/>
  <c r="K297" i="49" s="1"/>
  <c r="K298" i="49" s="1"/>
  <c r="K299" i="49" s="1"/>
  <c r="K300" i="49" s="1"/>
  <c r="K301" i="49" s="1"/>
  <c r="K302" i="49" s="1"/>
  <c r="K303" i="49" s="1"/>
  <c r="K304" i="49" s="1"/>
  <c r="K305" i="49" s="1"/>
  <c r="K306" i="49" s="1"/>
  <c r="K307" i="49" s="1"/>
  <c r="K308" i="49" s="1"/>
  <c r="K309" i="49" s="1"/>
  <c r="K310" i="49" s="1"/>
  <c r="K311" i="49" s="1"/>
  <c r="K312" i="49" s="1"/>
  <c r="K313" i="49" s="1"/>
  <c r="K314" i="49" s="1"/>
  <c r="K315" i="49" s="1"/>
  <c r="K316" i="49" s="1"/>
  <c r="K317" i="49" s="1"/>
  <c r="K318" i="49" s="1"/>
  <c r="K319" i="49" s="1"/>
  <c r="K320" i="49" s="1"/>
  <c r="K321" i="49" s="1"/>
  <c r="K322" i="49" s="1"/>
  <c r="K323" i="49" s="1"/>
  <c r="K324" i="49" s="1"/>
  <c r="K325" i="49" s="1"/>
  <c r="K326" i="49" s="1"/>
  <c r="K327" i="49" s="1"/>
  <c r="K328" i="49" s="1"/>
  <c r="K329" i="49" s="1"/>
  <c r="K330" i="49" s="1"/>
  <c r="K331" i="49" s="1"/>
  <c r="K332" i="49" s="1"/>
  <c r="K333" i="49" s="1"/>
  <c r="K334" i="49" s="1"/>
  <c r="K335" i="49" s="1"/>
  <c r="K336" i="49" s="1"/>
  <c r="K337" i="49" s="1"/>
  <c r="K338" i="49" s="1"/>
  <c r="K339" i="49" s="1"/>
  <c r="K340" i="49" s="1"/>
  <c r="K341" i="49" s="1"/>
  <c r="K342" i="49" s="1"/>
  <c r="K343" i="49" s="1"/>
  <c r="K344" i="49" s="1"/>
  <c r="K345" i="49" s="1"/>
  <c r="K346" i="49" s="1"/>
  <c r="K347" i="49" s="1"/>
  <c r="K348" i="49" s="1"/>
  <c r="K349" i="49" s="1"/>
  <c r="K350" i="49" s="1"/>
  <c r="K351" i="49" s="1"/>
  <c r="K352" i="49" s="1"/>
  <c r="K353" i="49" s="1"/>
  <c r="K354" i="49" s="1"/>
  <c r="K355" i="49" s="1"/>
  <c r="K356" i="49" s="1"/>
  <c r="K357" i="49" s="1"/>
  <c r="K358" i="49" s="1"/>
  <c r="K359" i="49" s="1"/>
  <c r="K360" i="49" s="1"/>
  <c r="K361" i="49" s="1"/>
  <c r="K362" i="49" s="1"/>
  <c r="K363" i="49" s="1"/>
  <c r="K364" i="49" s="1"/>
  <c r="K365" i="49" s="1"/>
  <c r="K366" i="49" s="1"/>
  <c r="K367" i="49" s="1"/>
  <c r="K368" i="49" s="1"/>
  <c r="K369" i="49" s="1"/>
  <c r="K370" i="49" s="1"/>
  <c r="K371" i="49" s="1"/>
  <c r="K372" i="49" s="1"/>
  <c r="K373" i="49" s="1"/>
  <c r="K374" i="49" s="1"/>
  <c r="K375" i="49" s="1"/>
  <c r="K376" i="49" s="1"/>
  <c r="K377" i="49" s="1"/>
  <c r="K378" i="49" s="1"/>
  <c r="K379" i="49" s="1"/>
  <c r="K380" i="49" s="1"/>
  <c r="K381" i="49" s="1"/>
  <c r="K382" i="49" s="1"/>
  <c r="K383" i="49" s="1"/>
  <c r="K384" i="49" s="1"/>
  <c r="K385" i="49" s="1"/>
  <c r="K386" i="49" s="1"/>
  <c r="K387" i="49" s="1"/>
  <c r="K388" i="49" s="1"/>
  <c r="K389" i="49" s="1"/>
  <c r="K390" i="49" s="1"/>
  <c r="K391" i="49" s="1"/>
  <c r="K392" i="49" s="1"/>
  <c r="K393" i="49" s="1"/>
  <c r="K394" i="49" s="1"/>
  <c r="K395" i="49" s="1"/>
  <c r="K396" i="49" s="1"/>
  <c r="K397" i="49" s="1"/>
  <c r="K398" i="49" s="1"/>
  <c r="K399" i="49" s="1"/>
  <c r="K400" i="49" s="1"/>
  <c r="K401" i="49" s="1"/>
  <c r="K402" i="49" s="1"/>
  <c r="K403" i="49" s="1"/>
  <c r="K404" i="49" s="1"/>
  <c r="K405" i="49" s="1"/>
  <c r="K406" i="49" s="1"/>
  <c r="K407" i="49" s="1"/>
  <c r="K408" i="49" s="1"/>
  <c r="K409" i="49" s="1"/>
  <c r="K410" i="49" s="1"/>
  <c r="K411" i="49" s="1"/>
  <c r="K412" i="49" s="1"/>
  <c r="K413" i="49" s="1"/>
  <c r="K414" i="49" s="1"/>
  <c r="K415" i="49" s="1"/>
  <c r="K416" i="49" s="1"/>
  <c r="K417" i="49" s="1"/>
  <c r="K418" i="49" s="1"/>
  <c r="K419" i="49" s="1"/>
  <c r="K420" i="49" s="1"/>
  <c r="K421" i="49" s="1"/>
  <c r="K422" i="49" s="1"/>
  <c r="K423" i="49" s="1"/>
  <c r="K424" i="49" s="1"/>
  <c r="K425" i="49" s="1"/>
  <c r="K426" i="49" s="1"/>
  <c r="K427" i="49" s="1"/>
  <c r="K428" i="49" s="1"/>
  <c r="K429" i="49" s="1"/>
  <c r="K430" i="49" s="1"/>
  <c r="K431" i="49" s="1"/>
  <c r="K432" i="49" s="1"/>
  <c r="K433" i="49" s="1"/>
  <c r="K434" i="49" s="1"/>
  <c r="K435" i="49" s="1"/>
  <c r="K436" i="49" s="1"/>
  <c r="K437" i="49" s="1"/>
  <c r="K438" i="49" s="1"/>
  <c r="K439" i="49" s="1"/>
  <c r="K440" i="49" s="1"/>
  <c r="K441" i="49" s="1"/>
  <c r="K442" i="49" s="1"/>
  <c r="K443" i="49" s="1"/>
  <c r="K444" i="49" s="1"/>
  <c r="K445" i="49" s="1"/>
  <c r="K446" i="49" s="1"/>
  <c r="K447" i="49" s="1"/>
  <c r="K448" i="49" s="1"/>
  <c r="K449" i="49" s="1"/>
  <c r="K450" i="49" s="1"/>
  <c r="K451" i="49" s="1"/>
  <c r="K452" i="49" s="1"/>
  <c r="K453" i="49" s="1"/>
  <c r="K454" i="49" s="1"/>
  <c r="K455" i="49" s="1"/>
  <c r="K456" i="49" s="1"/>
  <c r="K457" i="49" s="1"/>
  <c r="K458" i="49" s="1"/>
  <c r="K459" i="49" s="1"/>
  <c r="K460" i="49" s="1"/>
  <c r="K461" i="49" s="1"/>
  <c r="K462" i="49" s="1"/>
  <c r="K463" i="49" s="1"/>
  <c r="K464" i="49" s="1"/>
  <c r="K465" i="49" s="1"/>
  <c r="K466" i="49" s="1"/>
  <c r="K467" i="49" s="1"/>
  <c r="K468" i="49" s="1"/>
  <c r="K469" i="49" s="1"/>
  <c r="K470" i="49" s="1"/>
  <c r="K471" i="49" s="1"/>
  <c r="K472" i="49" s="1"/>
  <c r="K473" i="49" s="1"/>
  <c r="K474" i="49" s="1"/>
  <c r="K475" i="49" s="1"/>
  <c r="K476" i="49" s="1"/>
  <c r="K477" i="49" s="1"/>
  <c r="K478" i="49" s="1"/>
  <c r="K479" i="49" s="1"/>
  <c r="K480" i="49" s="1"/>
  <c r="K481" i="49" s="1"/>
  <c r="K482" i="49" s="1"/>
  <c r="K483" i="49" s="1"/>
  <c r="K484" i="49" s="1"/>
  <c r="K485" i="49" s="1"/>
  <c r="K486" i="49" s="1"/>
  <c r="K487" i="49" s="1"/>
  <c r="K488" i="49" s="1"/>
  <c r="K489" i="49" s="1"/>
  <c r="K490" i="49" s="1"/>
  <c r="K491" i="49" s="1"/>
  <c r="K492" i="49" s="1"/>
  <c r="K493" i="49" s="1"/>
  <c r="K494" i="49" s="1"/>
  <c r="K495" i="49" s="1"/>
  <c r="K496" i="49" s="1"/>
  <c r="K497" i="49" s="1"/>
  <c r="K498" i="49" s="1"/>
  <c r="K499" i="49" s="1"/>
  <c r="K500" i="49" s="1"/>
  <c r="K501" i="49" s="1"/>
  <c r="K502" i="49" s="1"/>
  <c r="K503" i="49" s="1"/>
  <c r="K504" i="49" s="1"/>
  <c r="K505" i="49" s="1"/>
  <c r="K506" i="49" s="1"/>
  <c r="K507" i="49" s="1"/>
  <c r="K508" i="49" s="1"/>
  <c r="K509" i="49" s="1"/>
  <c r="K510" i="49" s="1"/>
  <c r="K511" i="49" s="1"/>
  <c r="K512" i="49" s="1"/>
  <c r="K513" i="49" s="1"/>
  <c r="K514" i="49" s="1"/>
  <c r="K515" i="49" s="1"/>
  <c r="K516" i="49" s="1"/>
  <c r="K517" i="49" s="1"/>
  <c r="K518" i="49" s="1"/>
  <c r="K519" i="49" s="1"/>
  <c r="K520" i="49" s="1"/>
  <c r="K521" i="49" s="1"/>
  <c r="K522" i="49" s="1"/>
  <c r="K523" i="49" s="1"/>
  <c r="K524" i="49" s="1"/>
  <c r="K525" i="49" s="1"/>
  <c r="K526" i="49" s="1"/>
  <c r="K527" i="49" s="1"/>
  <c r="K528" i="49" s="1"/>
  <c r="K529" i="49" s="1"/>
  <c r="K530" i="49" s="1"/>
  <c r="K531" i="49" s="1"/>
  <c r="K532" i="49" s="1"/>
  <c r="K533" i="49" s="1"/>
  <c r="K534" i="49" s="1"/>
  <c r="K535" i="49" s="1"/>
  <c r="K536" i="49" s="1"/>
  <c r="K537" i="49" s="1"/>
  <c r="K538" i="49" s="1"/>
  <c r="K539" i="49" s="1"/>
  <c r="K540" i="49" s="1"/>
  <c r="K541" i="49" s="1"/>
  <c r="K542" i="49" s="1"/>
  <c r="K543" i="49" s="1"/>
  <c r="K544" i="49" s="1"/>
  <c r="K545" i="49" s="1"/>
  <c r="K546" i="49" s="1"/>
  <c r="K547" i="49" s="1"/>
  <c r="K548" i="49" s="1"/>
  <c r="K549" i="49" s="1"/>
  <c r="K550" i="49" s="1"/>
  <c r="K551" i="49" s="1"/>
  <c r="K552" i="49" s="1"/>
  <c r="K553" i="49" s="1"/>
  <c r="K554" i="49" s="1"/>
  <c r="K555" i="49" s="1"/>
  <c r="K556" i="49" s="1"/>
  <c r="K557" i="49" s="1"/>
  <c r="K558" i="49" s="1"/>
  <c r="K559" i="49" s="1"/>
  <c r="K560" i="49" s="1"/>
  <c r="K561" i="49" s="1"/>
  <c r="K562" i="49" s="1"/>
  <c r="K563" i="49" s="1"/>
  <c r="K564" i="49" s="1"/>
  <c r="K565" i="49" s="1"/>
  <c r="K566" i="49" s="1"/>
  <c r="K567" i="49" s="1"/>
  <c r="K568" i="49" s="1"/>
  <c r="K569" i="49" s="1"/>
  <c r="K570" i="49" s="1"/>
  <c r="K571" i="49" s="1"/>
  <c r="K572" i="49" s="1"/>
  <c r="K573" i="49" s="1"/>
  <c r="K574" i="49" s="1"/>
  <c r="K575" i="49" s="1"/>
  <c r="K576" i="49" s="1"/>
  <c r="K577" i="49" s="1"/>
  <c r="K578" i="49" s="1"/>
  <c r="K579" i="49" s="1"/>
  <c r="K580" i="49" s="1"/>
  <c r="K581" i="49" s="1"/>
  <c r="K582" i="49" s="1"/>
  <c r="K583" i="49" s="1"/>
  <c r="K584" i="49" s="1"/>
  <c r="K585" i="49" s="1"/>
  <c r="K586" i="49" s="1"/>
  <c r="K587" i="49" s="1"/>
  <c r="K588" i="49" s="1"/>
  <c r="K589" i="49" s="1"/>
  <c r="K590" i="49" s="1"/>
  <c r="K591" i="49" s="1"/>
  <c r="K592" i="49" s="1"/>
  <c r="K593" i="49" s="1"/>
  <c r="K594" i="49" s="1"/>
  <c r="K595" i="49" s="1"/>
  <c r="K596" i="49" s="1"/>
  <c r="K597" i="49" s="1"/>
  <c r="K598" i="49" s="1"/>
  <c r="K599" i="49" s="1"/>
  <c r="K600" i="49" s="1"/>
  <c r="K601" i="49" s="1"/>
  <c r="K602" i="49" s="1"/>
  <c r="K603" i="49" s="1"/>
  <c r="K604" i="49" s="1"/>
  <c r="K605" i="49" s="1"/>
  <c r="K606" i="49" s="1"/>
  <c r="K607" i="49" s="1"/>
  <c r="K608" i="49" s="1"/>
  <c r="K609" i="49" s="1"/>
  <c r="K610" i="49" s="1"/>
  <c r="K611" i="49" s="1"/>
  <c r="K612" i="49" s="1"/>
  <c r="K613" i="49" s="1"/>
  <c r="K614" i="49" s="1"/>
  <c r="K615" i="49" s="1"/>
  <c r="K616" i="49" s="1"/>
  <c r="K617" i="49" s="1"/>
  <c r="K618" i="49" s="1"/>
  <c r="K619" i="49" s="1"/>
  <c r="K620" i="49" s="1"/>
  <c r="K621" i="49" s="1"/>
  <c r="K622" i="49" s="1"/>
  <c r="K623" i="49" s="1"/>
  <c r="K624" i="49" s="1"/>
  <c r="K625" i="49" s="1"/>
  <c r="K626" i="49" s="1"/>
  <c r="K627" i="49" s="1"/>
  <c r="K628" i="49" s="1"/>
  <c r="K629" i="49" s="1"/>
  <c r="K630" i="49" s="1"/>
  <c r="K631" i="49" s="1"/>
  <c r="K632" i="49" s="1"/>
  <c r="K633" i="49" s="1"/>
  <c r="K634" i="49" s="1"/>
  <c r="K635" i="49" s="1"/>
  <c r="K636" i="49" s="1"/>
  <c r="K637" i="49" s="1"/>
  <c r="K638" i="49" s="1"/>
  <c r="K639" i="49" s="1"/>
  <c r="K640" i="49" s="1"/>
  <c r="K641" i="49" s="1"/>
  <c r="K642" i="49" s="1"/>
  <c r="K643" i="49" s="1"/>
  <c r="K644" i="49" s="1"/>
  <c r="K645" i="49" s="1"/>
  <c r="K646" i="49" s="1"/>
  <c r="K647" i="49" s="1"/>
  <c r="K648" i="49" s="1"/>
  <c r="K649" i="49" s="1"/>
  <c r="K650" i="49" s="1"/>
  <c r="K651" i="49" s="1"/>
  <c r="K652" i="49" s="1"/>
  <c r="K653" i="49" s="1"/>
  <c r="K654" i="49" s="1"/>
  <c r="K655" i="49" s="1"/>
  <c r="K656" i="49" s="1"/>
  <c r="K657" i="49" s="1"/>
  <c r="K658" i="49" s="1"/>
  <c r="K659" i="49" s="1"/>
  <c r="K660" i="49" s="1"/>
  <c r="K661" i="49" s="1"/>
  <c r="K662" i="49" s="1"/>
  <c r="K663" i="49" s="1"/>
  <c r="K664" i="49" s="1"/>
  <c r="K665" i="49" s="1"/>
  <c r="K666" i="49" s="1"/>
  <c r="K667" i="49" s="1"/>
  <c r="K668" i="49" s="1"/>
  <c r="K669" i="49" s="1"/>
  <c r="K670" i="49" s="1"/>
  <c r="K671" i="49" s="1"/>
  <c r="K672" i="49" s="1"/>
  <c r="K673" i="49" s="1"/>
  <c r="K674" i="49" s="1"/>
  <c r="K675" i="49" s="1"/>
  <c r="K676" i="49" s="1"/>
  <c r="K677" i="49" s="1"/>
  <c r="K678" i="49" s="1"/>
  <c r="K679" i="49" s="1"/>
  <c r="K680" i="49" s="1"/>
  <c r="K681" i="49" s="1"/>
  <c r="K682" i="49" s="1"/>
  <c r="K683" i="49" s="1"/>
  <c r="K684" i="49" s="1"/>
  <c r="K685" i="49" s="1"/>
  <c r="K686" i="49" s="1"/>
  <c r="K687" i="49" s="1"/>
  <c r="K688" i="49" s="1"/>
  <c r="K689" i="49" s="1"/>
  <c r="K690" i="49" s="1"/>
  <c r="K691" i="49" s="1"/>
  <c r="K692" i="49" s="1"/>
  <c r="K693" i="49" s="1"/>
  <c r="K694" i="49" s="1"/>
  <c r="K695" i="49" s="1"/>
  <c r="K696" i="49" s="1"/>
  <c r="K697" i="49" s="1"/>
  <c r="K698" i="49" s="1"/>
  <c r="K699" i="49" s="1"/>
  <c r="K700" i="49" s="1"/>
  <c r="K701" i="49" s="1"/>
  <c r="K702" i="49" s="1"/>
  <c r="K703" i="49" s="1"/>
  <c r="K704" i="49" s="1"/>
  <c r="K705" i="49" s="1"/>
  <c r="K706" i="49" s="1"/>
  <c r="K707" i="49" s="1"/>
  <c r="K708" i="49" s="1"/>
  <c r="K709" i="49" s="1"/>
  <c r="K710" i="49" s="1"/>
  <c r="K711" i="49" s="1"/>
  <c r="K712" i="49" s="1"/>
  <c r="K713" i="49" s="1"/>
  <c r="K714" i="49" s="1"/>
  <c r="K715" i="49" s="1"/>
  <c r="K716" i="49" s="1"/>
  <c r="K717" i="49" s="1"/>
  <c r="K718" i="49" s="1"/>
  <c r="K719" i="49" s="1"/>
  <c r="K720" i="49" s="1"/>
  <c r="K721" i="49" s="1"/>
  <c r="K722" i="49" s="1"/>
  <c r="K723" i="49" s="1"/>
  <c r="K724" i="49" s="1"/>
  <c r="K725" i="49" s="1"/>
  <c r="K726" i="49" s="1"/>
  <c r="K727" i="49" s="1"/>
  <c r="K728" i="49" s="1"/>
  <c r="K729" i="49" s="1"/>
  <c r="K730" i="49" s="1"/>
  <c r="K731" i="49" s="1"/>
  <c r="K732" i="49" s="1"/>
  <c r="K733" i="49" s="1"/>
  <c r="K734" i="49" s="1"/>
  <c r="K735" i="49" s="1"/>
  <c r="K736" i="49" s="1"/>
  <c r="K737" i="49" s="1"/>
  <c r="K738" i="49" s="1"/>
  <c r="K739" i="49" s="1"/>
  <c r="K740" i="49" s="1"/>
  <c r="K741" i="49" s="1"/>
  <c r="K742" i="49" s="1"/>
  <c r="K743" i="49" s="1"/>
  <c r="K744" i="49" s="1"/>
  <c r="K745" i="49" s="1"/>
  <c r="K746" i="49" s="1"/>
  <c r="K747" i="49" s="1"/>
  <c r="K748" i="49" s="1"/>
  <c r="K749" i="49" s="1"/>
  <c r="K750" i="49" s="1"/>
  <c r="K751" i="49" s="1"/>
  <c r="K752" i="49" s="1"/>
  <c r="K753" i="49" s="1"/>
  <c r="K754" i="49" s="1"/>
  <c r="K755" i="49" s="1"/>
  <c r="K756" i="49" s="1"/>
  <c r="K757" i="49" s="1"/>
  <c r="K758" i="49" s="1"/>
  <c r="K759" i="49" s="1"/>
  <c r="K760" i="49" s="1"/>
  <c r="K761" i="49" s="1"/>
  <c r="K762" i="49" s="1"/>
  <c r="K763" i="49" s="1"/>
  <c r="K764" i="49" s="1"/>
  <c r="K765" i="49" s="1"/>
  <c r="K766" i="49" s="1"/>
  <c r="K767" i="49" s="1"/>
  <c r="K768" i="49" s="1"/>
  <c r="K769" i="49" s="1"/>
  <c r="K770" i="49" s="1"/>
  <c r="K771" i="49" s="1"/>
  <c r="K772" i="49" s="1"/>
  <c r="K773" i="49" s="1"/>
  <c r="K774" i="49" s="1"/>
  <c r="K775" i="49" s="1"/>
  <c r="K776" i="49" s="1"/>
  <c r="K777" i="49" s="1"/>
  <c r="K778" i="49" s="1"/>
  <c r="K779" i="49" s="1"/>
  <c r="K780" i="49" s="1"/>
  <c r="K781" i="49" s="1"/>
  <c r="K782" i="49" s="1"/>
  <c r="K783" i="49" s="1"/>
  <c r="K784" i="49" s="1"/>
  <c r="K785" i="49" s="1"/>
  <c r="K786" i="49" s="1"/>
  <c r="K787" i="49" s="1"/>
  <c r="K788" i="49" s="1"/>
  <c r="K789" i="49" s="1"/>
  <c r="K790" i="49" s="1"/>
  <c r="K791" i="49" s="1"/>
  <c r="K792" i="49" s="1"/>
  <c r="K793" i="49" s="1"/>
  <c r="K794" i="49" s="1"/>
  <c r="K795" i="49" s="1"/>
  <c r="K796" i="49" s="1"/>
  <c r="K797" i="49" s="1"/>
  <c r="K798" i="49" s="1"/>
  <c r="K799" i="49" s="1"/>
  <c r="K800" i="49" s="1"/>
  <c r="K801" i="49" s="1"/>
  <c r="K802" i="49" s="1"/>
  <c r="K803" i="49" s="1"/>
  <c r="K804" i="49" s="1"/>
  <c r="K805" i="49" s="1"/>
  <c r="K806" i="49" s="1"/>
  <c r="K807" i="49" s="1"/>
  <c r="K808" i="49" s="1"/>
  <c r="K809" i="49" s="1"/>
  <c r="K810" i="49" s="1"/>
  <c r="K811" i="49" s="1"/>
  <c r="K812" i="49" s="1"/>
  <c r="K813" i="49" s="1"/>
  <c r="K814" i="49" s="1"/>
  <c r="K815" i="49" s="1"/>
  <c r="K816" i="49" s="1"/>
  <c r="K817" i="49" s="1"/>
  <c r="K818" i="49" s="1"/>
  <c r="K819" i="49" s="1"/>
  <c r="K820" i="49" s="1"/>
  <c r="K821" i="49" s="1"/>
  <c r="K822" i="49" s="1"/>
  <c r="K823" i="49" s="1"/>
  <c r="K824" i="49" s="1"/>
  <c r="K825" i="49" s="1"/>
  <c r="K826" i="49" s="1"/>
  <c r="K827" i="49" s="1"/>
  <c r="K828" i="49" s="1"/>
  <c r="K829" i="49" s="1"/>
  <c r="K830" i="49" s="1"/>
  <c r="K831" i="49" s="1"/>
  <c r="K832" i="49" s="1"/>
  <c r="K833" i="49" s="1"/>
  <c r="K834" i="49" s="1"/>
  <c r="K835" i="49" s="1"/>
  <c r="K836" i="49" s="1"/>
  <c r="K837" i="49" s="1"/>
  <c r="K838" i="49" s="1"/>
  <c r="K839" i="49" s="1"/>
  <c r="K840" i="49" s="1"/>
  <c r="K841" i="49" s="1"/>
  <c r="K842" i="49" s="1"/>
  <c r="K843" i="49" s="1"/>
  <c r="K844" i="49" s="1"/>
  <c r="K845" i="49" s="1"/>
  <c r="K846" i="49" s="1"/>
  <c r="K847" i="49" s="1"/>
  <c r="K848" i="49" s="1"/>
  <c r="K849" i="49" s="1"/>
  <c r="K850" i="49" s="1"/>
  <c r="K851" i="49" s="1"/>
  <c r="K852" i="49" s="1"/>
  <c r="K853" i="49" s="1"/>
  <c r="K854" i="49" s="1"/>
  <c r="K855" i="49" s="1"/>
  <c r="K856" i="49" s="1"/>
  <c r="K857" i="49" s="1"/>
  <c r="K858" i="49" s="1"/>
  <c r="K859" i="49" s="1"/>
  <c r="K860" i="49" s="1"/>
  <c r="K861" i="49" s="1"/>
  <c r="K862" i="49" s="1"/>
  <c r="K863" i="49" s="1"/>
  <c r="K864" i="49" s="1"/>
  <c r="K865" i="49" s="1"/>
  <c r="K866" i="49" s="1"/>
  <c r="K867" i="49" s="1"/>
  <c r="K868" i="49" s="1"/>
  <c r="K869" i="49" s="1"/>
  <c r="K870" i="49" s="1"/>
  <c r="K871" i="49" s="1"/>
  <c r="K872" i="49" s="1"/>
  <c r="K873" i="49" s="1"/>
  <c r="K874" i="49" s="1"/>
  <c r="K875" i="49" s="1"/>
  <c r="K876" i="49" s="1"/>
  <c r="K877" i="49" s="1"/>
  <c r="K878" i="49" s="1"/>
  <c r="K879" i="49" s="1"/>
  <c r="K880" i="49" s="1"/>
  <c r="K881" i="49" s="1"/>
  <c r="K882" i="49" s="1"/>
  <c r="K883" i="49" s="1"/>
  <c r="K884" i="49" s="1"/>
  <c r="K885" i="49" s="1"/>
  <c r="K886" i="49" s="1"/>
  <c r="K887" i="49" s="1"/>
  <c r="K888" i="49" s="1"/>
  <c r="K889" i="49" s="1"/>
  <c r="K890" i="49" s="1"/>
  <c r="K891" i="49" s="1"/>
  <c r="K892" i="49" s="1"/>
  <c r="K893" i="49" s="1"/>
  <c r="K894" i="49" s="1"/>
  <c r="K895" i="49" s="1"/>
  <c r="K896" i="49" s="1"/>
  <c r="K897" i="49" s="1"/>
  <c r="K898" i="49" s="1"/>
  <c r="K899" i="49" s="1"/>
  <c r="K900" i="49" s="1"/>
  <c r="K901" i="49" s="1"/>
  <c r="K902" i="49" s="1"/>
  <c r="K903" i="49" s="1"/>
  <c r="K904" i="49" s="1"/>
  <c r="K905" i="49" s="1"/>
  <c r="K906" i="49" s="1"/>
  <c r="K907" i="49" s="1"/>
  <c r="K908" i="49" s="1"/>
  <c r="K909" i="49" s="1"/>
  <c r="K910" i="49" s="1"/>
  <c r="K911" i="49" s="1"/>
  <c r="K912" i="49" s="1"/>
  <c r="K913" i="49" s="1"/>
  <c r="K914" i="49" s="1"/>
  <c r="K915" i="49" s="1"/>
  <c r="K916" i="49" s="1"/>
  <c r="K917" i="49" s="1"/>
  <c r="K918" i="49" s="1"/>
  <c r="K919" i="49" s="1"/>
  <c r="K920" i="49" s="1"/>
  <c r="K921" i="49" s="1"/>
  <c r="K922" i="49" s="1"/>
  <c r="K923" i="49" s="1"/>
  <c r="K924" i="49" s="1"/>
  <c r="K925" i="49" s="1"/>
  <c r="K926" i="49" s="1"/>
  <c r="K927" i="49" s="1"/>
  <c r="K928" i="49" s="1"/>
  <c r="K929" i="49" s="1"/>
  <c r="K930" i="49" s="1"/>
  <c r="K931" i="49" s="1"/>
  <c r="K932" i="49" s="1"/>
  <c r="K933" i="49" s="1"/>
  <c r="K934" i="49" s="1"/>
  <c r="K935" i="49" s="1"/>
  <c r="K936" i="49" s="1"/>
  <c r="K937" i="49" s="1"/>
  <c r="K938" i="49" s="1"/>
  <c r="K939" i="49" s="1"/>
  <c r="K940" i="49" s="1"/>
  <c r="K941" i="49" s="1"/>
  <c r="K942" i="49" s="1"/>
  <c r="K943" i="49" s="1"/>
  <c r="K944" i="49" s="1"/>
  <c r="K945" i="49" s="1"/>
  <c r="K946" i="49" s="1"/>
  <c r="K947" i="49" s="1"/>
  <c r="K948" i="49" s="1"/>
  <c r="K949" i="49" s="1"/>
  <c r="K950" i="49" s="1"/>
  <c r="K951" i="49" s="1"/>
  <c r="K952" i="49" s="1"/>
  <c r="K953" i="49" s="1"/>
  <c r="K954" i="49" s="1"/>
  <c r="K955" i="49" s="1"/>
  <c r="K956" i="49" s="1"/>
  <c r="K957" i="49" s="1"/>
  <c r="K958" i="49" s="1"/>
  <c r="K959" i="49" s="1"/>
  <c r="K960" i="49" s="1"/>
  <c r="K961" i="49" s="1"/>
  <c r="K962" i="49" s="1"/>
  <c r="K963" i="49" s="1"/>
  <c r="K964" i="49" s="1"/>
  <c r="K965" i="49" s="1"/>
  <c r="K966" i="49" s="1"/>
  <c r="K967" i="49" s="1"/>
  <c r="K968" i="49" s="1"/>
  <c r="K969" i="49" s="1"/>
  <c r="K970" i="49" s="1"/>
  <c r="K971" i="49" s="1"/>
  <c r="K972" i="49" s="1"/>
  <c r="K973" i="49" s="1"/>
  <c r="K974" i="49" s="1"/>
  <c r="K975" i="49" s="1"/>
  <c r="K976" i="49" s="1"/>
  <c r="K977" i="49" s="1"/>
  <c r="K978" i="49" s="1"/>
  <c r="K979" i="49" s="1"/>
  <c r="K980" i="49" s="1"/>
  <c r="K981" i="49" s="1"/>
  <c r="K982" i="49" s="1"/>
  <c r="K983" i="49" s="1"/>
  <c r="K984" i="49" s="1"/>
  <c r="K985" i="49" s="1"/>
  <c r="K986" i="49" s="1"/>
  <c r="K987" i="49" s="1"/>
  <c r="K988" i="49" s="1"/>
  <c r="K989" i="49" s="1"/>
  <c r="K990" i="49" s="1"/>
  <c r="K991" i="49" s="1"/>
  <c r="K992" i="49" s="1"/>
  <c r="K993" i="49" s="1"/>
  <c r="K994" i="49" s="1"/>
  <c r="K995" i="49" s="1"/>
  <c r="K996" i="49" s="1"/>
  <c r="K997" i="49" s="1"/>
  <c r="K998" i="49" s="1"/>
  <c r="K999" i="49" s="1"/>
  <c r="K1000" i="49" s="1"/>
  <c r="K1001" i="49" s="1"/>
  <c r="K1002" i="49" s="1"/>
  <c r="K1003" i="49" s="1"/>
  <c r="K1004" i="49" s="1"/>
  <c r="K1005" i="49" s="1"/>
  <c r="K1006" i="49" s="1"/>
  <c r="K1007" i="49" s="1"/>
  <c r="K1008" i="49" s="1"/>
  <c r="K1009" i="49" s="1"/>
  <c r="K1010" i="49" s="1"/>
  <c r="K1011" i="49" s="1"/>
  <c r="K1012" i="49" s="1"/>
  <c r="K1013" i="49" s="1"/>
  <c r="K1014" i="49" s="1"/>
  <c r="K1015" i="49" s="1"/>
  <c r="K1016" i="49" s="1"/>
  <c r="K1017" i="49" s="1"/>
  <c r="K1018" i="49" s="1"/>
  <c r="K1019" i="49" s="1"/>
  <c r="K1020" i="49" s="1"/>
  <c r="K1021" i="49" s="1"/>
  <c r="K1022" i="49" s="1"/>
  <c r="K1023" i="49" s="1"/>
  <c r="K1024" i="49" s="1"/>
  <c r="K1025" i="49" s="1"/>
  <c r="K1026" i="49" s="1"/>
  <c r="K1027" i="49" s="1"/>
  <c r="K1028" i="49" s="1"/>
  <c r="K1029" i="49" s="1"/>
  <c r="K1030" i="49" s="1"/>
  <c r="K1031" i="49" s="1"/>
  <c r="K1032" i="49" s="1"/>
  <c r="K1033" i="49" s="1"/>
  <c r="K1034" i="49" s="1"/>
  <c r="K1035" i="49" s="1"/>
  <c r="K1036" i="49" s="1"/>
  <c r="K1037" i="49" s="1"/>
  <c r="K1038" i="49" s="1"/>
  <c r="K1039" i="49" s="1"/>
  <c r="K1040" i="49" s="1"/>
  <c r="K1041" i="49" s="1"/>
  <c r="K1042" i="49" s="1"/>
  <c r="K1043" i="49" s="1"/>
  <c r="K1044" i="49" s="1"/>
  <c r="K1045" i="49" s="1"/>
  <c r="K1046" i="49" s="1"/>
  <c r="K1047" i="49" s="1"/>
  <c r="K1048" i="49" s="1"/>
  <c r="K1049" i="49" s="1"/>
  <c r="K1050" i="49" s="1"/>
  <c r="K1051" i="49" s="1"/>
  <c r="K1052" i="49" s="1"/>
  <c r="K1053" i="49" s="1"/>
  <c r="K1054" i="49" s="1"/>
  <c r="K1055" i="49" s="1"/>
  <c r="K1056" i="49" s="1"/>
  <c r="K1057" i="49" s="1"/>
  <c r="K1058" i="49" s="1"/>
  <c r="K1059" i="49" s="1"/>
  <c r="K1060" i="49" s="1"/>
  <c r="K1061" i="49" s="1"/>
  <c r="K1062" i="49" s="1"/>
  <c r="K1063" i="49" s="1"/>
  <c r="K1064" i="49" s="1"/>
  <c r="K1065" i="49" s="1"/>
  <c r="K1066" i="49" s="1"/>
  <c r="K1067" i="49" s="1"/>
  <c r="K1068" i="49" s="1"/>
  <c r="K1069" i="49" s="1"/>
  <c r="K1070" i="49" s="1"/>
  <c r="K1071" i="49" s="1"/>
  <c r="K1072" i="49" s="1"/>
  <c r="K1073" i="49" s="1"/>
  <c r="K1074" i="49" s="1"/>
  <c r="K1075" i="49" s="1"/>
  <c r="K1076" i="49" s="1"/>
  <c r="K1077" i="49" s="1"/>
  <c r="K1078" i="49" s="1"/>
  <c r="K1079" i="49" s="1"/>
  <c r="K1080" i="49" s="1"/>
  <c r="K1081" i="49" s="1"/>
  <c r="K1082" i="49" s="1"/>
  <c r="K1083" i="49" s="1"/>
  <c r="K1084" i="49" s="1"/>
  <c r="K1085" i="49" s="1"/>
  <c r="K1086" i="49" s="1"/>
  <c r="K1087" i="49" s="1"/>
  <c r="K1088" i="49" s="1"/>
  <c r="K1089" i="49" s="1"/>
  <c r="K1090" i="49" s="1"/>
  <c r="K1091" i="49" s="1"/>
  <c r="K1092" i="49" s="1"/>
  <c r="K1093" i="49" s="1"/>
  <c r="K1094" i="49" s="1"/>
  <c r="K1095" i="49" s="1"/>
  <c r="K1096" i="49" s="1"/>
  <c r="K1097" i="49" s="1"/>
  <c r="K1098" i="49" s="1"/>
  <c r="K1099" i="49" s="1"/>
  <c r="K1100" i="49" s="1"/>
  <c r="K1101" i="49" s="1"/>
  <c r="K1102" i="49" s="1"/>
  <c r="K1103" i="49" s="1"/>
  <c r="K1104" i="49" s="1"/>
  <c r="K1105" i="49" s="1"/>
  <c r="K1106" i="49" s="1"/>
  <c r="K1107" i="49" s="1"/>
  <c r="K1108" i="49" s="1"/>
  <c r="K1109" i="49" s="1"/>
  <c r="K1110" i="49" s="1"/>
  <c r="K1111" i="49" s="1"/>
  <c r="K1112" i="49" s="1"/>
  <c r="K1113" i="49" s="1"/>
  <c r="K1114" i="49" s="1"/>
  <c r="K1115" i="49" s="1"/>
  <c r="K1116" i="49" s="1"/>
  <c r="K1117" i="49" s="1"/>
  <c r="K1118" i="49" s="1"/>
  <c r="K1119" i="49" s="1"/>
  <c r="K1120" i="49" s="1"/>
  <c r="K1121" i="49" s="1"/>
  <c r="K1122" i="49" s="1"/>
  <c r="K1123" i="49" s="1"/>
  <c r="K1124" i="49" s="1"/>
  <c r="K1125" i="49" s="1"/>
  <c r="K1126" i="49" s="1"/>
  <c r="K1127" i="49" s="1"/>
  <c r="K1128" i="49" s="1"/>
  <c r="K1129" i="49" s="1"/>
  <c r="K1130" i="49" s="1"/>
  <c r="K1131" i="49" s="1"/>
  <c r="K1132" i="49" s="1"/>
  <c r="K1133" i="49" s="1"/>
  <c r="K1134" i="49" s="1"/>
  <c r="K1135" i="49" s="1"/>
  <c r="K1136" i="49" s="1"/>
  <c r="K1137" i="49" s="1"/>
  <c r="K1138" i="49" s="1"/>
  <c r="K1139" i="49" s="1"/>
  <c r="K1140" i="49" s="1"/>
  <c r="K1141" i="49" s="1"/>
  <c r="K1142" i="49" s="1"/>
  <c r="K1143" i="49" s="1"/>
  <c r="K1144" i="49" s="1"/>
  <c r="K1145" i="49" s="1"/>
  <c r="K1146" i="49" s="1"/>
  <c r="K1147" i="49" s="1"/>
  <c r="K1148" i="49" s="1"/>
  <c r="K1149" i="49" s="1"/>
  <c r="K1150" i="49" s="1"/>
  <c r="K1151" i="49" s="1"/>
  <c r="K1152" i="49" s="1"/>
  <c r="K1153" i="49" s="1"/>
  <c r="K1154" i="49" s="1"/>
  <c r="K1155" i="49" s="1"/>
  <c r="K1156" i="49" s="1"/>
  <c r="K1157" i="49" s="1"/>
  <c r="K1158" i="49" s="1"/>
  <c r="K1159" i="49" s="1"/>
  <c r="K1160" i="49" s="1"/>
  <c r="K1161" i="49" s="1"/>
  <c r="K1162" i="49" s="1"/>
  <c r="K1163" i="49" s="1"/>
  <c r="K1164" i="49" s="1"/>
  <c r="K1165" i="49" s="1"/>
  <c r="K1166" i="49" s="1"/>
  <c r="K1167" i="49" s="1"/>
  <c r="K1168" i="49" s="1"/>
  <c r="K1169" i="49" s="1"/>
  <c r="K1170" i="49" s="1"/>
  <c r="K1171" i="49" s="1"/>
  <c r="K1172" i="49" s="1"/>
  <c r="K1173" i="49" s="1"/>
  <c r="K1174" i="49" s="1"/>
  <c r="K1175" i="49" s="1"/>
  <c r="K1176" i="49" s="1"/>
  <c r="K1177" i="49" s="1"/>
  <c r="K1178" i="49" s="1"/>
  <c r="K1179" i="49" s="1"/>
  <c r="K1180" i="49" s="1"/>
  <c r="K1181" i="49" s="1"/>
  <c r="K1182" i="49" s="1"/>
  <c r="K1183" i="49" s="1"/>
  <c r="K1184" i="49" s="1"/>
  <c r="K1185" i="49" s="1"/>
  <c r="K1186" i="49" s="1"/>
  <c r="K1187" i="49" s="1"/>
  <c r="K1188" i="49" s="1"/>
  <c r="K1189" i="49" s="1"/>
  <c r="K1190" i="49" s="1"/>
  <c r="K1191" i="49" s="1"/>
  <c r="K1192" i="49" s="1"/>
  <c r="K1193" i="49" s="1"/>
  <c r="K1194" i="49" s="1"/>
  <c r="K1195" i="49" s="1"/>
  <c r="K1196" i="49" s="1"/>
  <c r="K1197" i="49" s="1"/>
  <c r="K1198" i="49" s="1"/>
  <c r="K1199" i="49" s="1"/>
  <c r="K1200" i="49" s="1"/>
  <c r="K1201" i="49" s="1"/>
  <c r="K1202" i="49" s="1"/>
  <c r="K1203" i="49" s="1"/>
  <c r="K1204" i="49" s="1"/>
  <c r="K1205" i="49" s="1"/>
  <c r="K1206" i="49" s="1"/>
  <c r="K1207" i="49" s="1"/>
  <c r="K1208" i="49" s="1"/>
  <c r="K1209" i="49" s="1"/>
  <c r="K1210" i="49" s="1"/>
  <c r="K1211" i="49" s="1"/>
  <c r="K1212" i="49" s="1"/>
  <c r="K1213" i="49" s="1"/>
  <c r="K1214" i="49" s="1"/>
  <c r="K1215" i="49" s="1"/>
  <c r="K1216" i="49" s="1"/>
  <c r="K1217" i="49" s="1"/>
  <c r="K1218" i="49" s="1"/>
  <c r="K1219" i="49" s="1"/>
  <c r="K1220" i="49" s="1"/>
  <c r="K1221" i="49" s="1"/>
  <c r="K1222" i="49" s="1"/>
  <c r="K1223" i="49" s="1"/>
  <c r="K1224" i="49" s="1"/>
  <c r="K1225" i="49" s="1"/>
  <c r="K1226" i="49" s="1"/>
  <c r="K1227" i="49" s="1"/>
  <c r="K1228" i="49" s="1"/>
  <c r="K1229" i="49" s="1"/>
  <c r="K1230" i="49" s="1"/>
  <c r="K1231" i="49" s="1"/>
  <c r="K1232" i="49" s="1"/>
  <c r="K1233" i="49" s="1"/>
  <c r="K1234" i="49" s="1"/>
  <c r="K1235" i="49" s="1"/>
  <c r="K1236" i="49" s="1"/>
  <c r="K1237" i="49" s="1"/>
  <c r="K1238" i="49" s="1"/>
  <c r="K1239" i="49" s="1"/>
  <c r="K1240" i="49" s="1"/>
  <c r="K1241" i="49" s="1"/>
  <c r="K1242" i="49" s="1"/>
  <c r="K1243" i="49" s="1"/>
  <c r="K1244" i="49" s="1"/>
  <c r="K1245" i="49" s="1"/>
  <c r="K1246" i="49" s="1"/>
  <c r="K1247" i="49" s="1"/>
  <c r="K1248" i="49" s="1"/>
  <c r="K1249" i="49" s="1"/>
  <c r="K1250" i="49" s="1"/>
  <c r="K1251" i="49" s="1"/>
  <c r="K1252" i="49" s="1"/>
  <c r="K1253" i="49" s="1"/>
  <c r="K1254" i="49" s="1"/>
  <c r="K1255" i="49" s="1"/>
  <c r="K1256" i="49" s="1"/>
  <c r="K1257" i="49" s="1"/>
  <c r="K1258" i="49" s="1"/>
  <c r="K1259" i="49" s="1"/>
  <c r="K1260" i="49" s="1"/>
  <c r="K1261" i="49" s="1"/>
  <c r="K1262" i="49" s="1"/>
  <c r="K1263" i="49" s="1"/>
  <c r="K1264" i="49" s="1"/>
  <c r="K1265" i="49" s="1"/>
  <c r="K1266" i="49" s="1"/>
  <c r="K1267" i="49" s="1"/>
  <c r="K1268" i="49" s="1"/>
  <c r="K1269" i="49" s="1"/>
  <c r="K1270" i="49" s="1"/>
  <c r="K1271" i="49" s="1"/>
  <c r="K1272" i="49" s="1"/>
  <c r="K1273" i="49" s="1"/>
  <c r="K1274" i="49" s="1"/>
  <c r="K1275" i="49" s="1"/>
  <c r="K1276" i="49" s="1"/>
  <c r="K1277" i="49" s="1"/>
  <c r="K1278" i="49" s="1"/>
  <c r="K1279" i="49" s="1"/>
  <c r="K1280" i="49" s="1"/>
  <c r="K1281" i="49" s="1"/>
  <c r="K1282" i="49" s="1"/>
  <c r="K1283" i="49" s="1"/>
  <c r="K1284" i="49" s="1"/>
  <c r="K1285" i="49" s="1"/>
  <c r="K1286" i="49" s="1"/>
  <c r="K1287" i="49" s="1"/>
  <c r="K1288" i="49" s="1"/>
  <c r="K1289" i="49" s="1"/>
  <c r="K1290" i="49" s="1"/>
  <c r="K1291" i="49" s="1"/>
  <c r="K1292" i="49" s="1"/>
  <c r="K1293" i="49" s="1"/>
  <c r="K1294" i="49" s="1"/>
  <c r="K1295" i="49" s="1"/>
  <c r="K1296" i="49" s="1"/>
  <c r="K1297" i="49" s="1"/>
  <c r="K1298" i="49" s="1"/>
  <c r="K1299" i="49" s="1"/>
  <c r="K1300" i="49" s="1"/>
  <c r="K1301" i="49" s="1"/>
  <c r="K1302" i="49" s="1"/>
  <c r="K1303" i="49" s="1"/>
  <c r="K1304" i="49" s="1"/>
  <c r="K1305" i="49" s="1"/>
  <c r="K1306" i="49" s="1"/>
  <c r="K1307" i="49" s="1"/>
  <c r="K1308" i="49" s="1"/>
  <c r="K1309" i="49" s="1"/>
  <c r="K1310" i="49" s="1"/>
  <c r="K1311" i="49" s="1"/>
  <c r="K1312" i="49" s="1"/>
  <c r="K1313" i="49" s="1"/>
  <c r="K1314" i="49" s="1"/>
  <c r="K1315" i="49" s="1"/>
  <c r="K1316" i="49" s="1"/>
  <c r="K1317" i="49" s="1"/>
  <c r="K1318" i="49" s="1"/>
  <c r="K1319" i="49" s="1"/>
  <c r="K1320" i="49" s="1"/>
  <c r="K1321" i="49" s="1"/>
  <c r="K1322" i="49" s="1"/>
  <c r="K1323" i="49" s="1"/>
  <c r="K1324" i="49" s="1"/>
  <c r="K1325" i="49" s="1"/>
  <c r="K1326" i="49" s="1"/>
  <c r="K1327" i="49" s="1"/>
  <c r="K1328" i="49" s="1"/>
  <c r="K1329" i="49" s="1"/>
  <c r="K1330" i="49" s="1"/>
  <c r="K1331" i="49" s="1"/>
  <c r="K1332" i="49" s="1"/>
  <c r="K1333" i="49" s="1"/>
  <c r="K1334" i="49" s="1"/>
  <c r="K1335" i="49" s="1"/>
  <c r="K1336" i="49" s="1"/>
  <c r="K1337" i="49" s="1"/>
  <c r="K1338" i="49" s="1"/>
  <c r="K1339" i="49" s="1"/>
  <c r="K1340" i="49" s="1"/>
  <c r="K1341" i="49" s="1"/>
  <c r="K1342" i="49" s="1"/>
  <c r="K1343" i="49" s="1"/>
  <c r="K1344" i="49" s="1"/>
  <c r="K1345" i="49" s="1"/>
  <c r="K1346" i="49" s="1"/>
  <c r="K1347" i="49" s="1"/>
  <c r="K1348" i="49" s="1"/>
  <c r="K1349" i="49" s="1"/>
  <c r="K1350" i="49" s="1"/>
  <c r="K1351" i="49" s="1"/>
  <c r="K1352" i="49" s="1"/>
  <c r="K1353" i="49" s="1"/>
  <c r="K1354" i="49" s="1"/>
  <c r="K1355" i="49" s="1"/>
  <c r="K1356" i="49" s="1"/>
  <c r="K1357" i="49" s="1"/>
  <c r="K1358" i="49" s="1"/>
  <c r="K1359" i="49" s="1"/>
  <c r="K1360" i="49" s="1"/>
  <c r="K1361" i="49" s="1"/>
  <c r="K1362" i="49" s="1"/>
  <c r="K1363" i="49" s="1"/>
  <c r="K1364" i="49" s="1"/>
  <c r="K1365" i="49" s="1"/>
  <c r="K1366" i="49" s="1"/>
  <c r="K1367" i="49" s="1"/>
  <c r="K1368" i="49" s="1"/>
  <c r="K1369" i="49" s="1"/>
  <c r="K1370" i="49" s="1"/>
  <c r="K1371" i="49" s="1"/>
  <c r="K1372" i="49" s="1"/>
  <c r="K1373" i="49" s="1"/>
  <c r="K1374" i="49" s="1"/>
  <c r="K1375" i="49" s="1"/>
  <c r="K1376" i="49" s="1"/>
  <c r="K1377" i="49" s="1"/>
  <c r="K1378" i="49" s="1"/>
  <c r="K1379" i="49" s="1"/>
  <c r="K1380" i="49" s="1"/>
  <c r="K1381" i="49" s="1"/>
  <c r="K1382" i="49" s="1"/>
  <c r="K1383" i="49" s="1"/>
  <c r="K1384" i="49" s="1"/>
  <c r="K1385" i="49" s="1"/>
  <c r="K1386" i="49" s="1"/>
  <c r="K1387" i="49" s="1"/>
  <c r="K1388" i="49" s="1"/>
  <c r="K1389" i="49" s="1"/>
  <c r="K1390" i="49" s="1"/>
  <c r="K1391" i="49" s="1"/>
  <c r="K1392" i="49" s="1"/>
  <c r="K1393" i="49" s="1"/>
  <c r="K1394" i="49" s="1"/>
  <c r="K1395" i="49" s="1"/>
  <c r="K1396" i="49" s="1"/>
  <c r="K1397" i="49" s="1"/>
  <c r="K1398" i="49" s="1"/>
  <c r="K1399" i="49" s="1"/>
  <c r="K1400" i="49" s="1"/>
  <c r="K1401" i="49" s="1"/>
  <c r="K1402" i="49" s="1"/>
  <c r="K1403" i="49" s="1"/>
  <c r="K1404" i="49" s="1"/>
  <c r="K1405" i="49" s="1"/>
  <c r="K1406" i="49" s="1"/>
  <c r="K1407" i="49" s="1"/>
  <c r="K1408" i="49" s="1"/>
  <c r="K1409" i="49" s="1"/>
  <c r="K1410" i="49" s="1"/>
  <c r="K1411" i="49" s="1"/>
  <c r="K1412" i="49" s="1"/>
  <c r="K1413" i="49" s="1"/>
  <c r="K1414" i="49" s="1"/>
  <c r="K1415" i="49" s="1"/>
  <c r="K1416" i="49" s="1"/>
  <c r="K1417" i="49" s="1"/>
  <c r="K1418" i="49" s="1"/>
  <c r="K1419" i="49" s="1"/>
  <c r="K1420" i="49" s="1"/>
  <c r="K1421" i="49" s="1"/>
  <c r="K1422" i="49" s="1"/>
  <c r="K1423" i="49" s="1"/>
  <c r="K1424" i="49" s="1"/>
  <c r="K1425" i="49" s="1"/>
  <c r="K1426" i="49" s="1"/>
  <c r="K1427" i="49" s="1"/>
  <c r="K1428" i="49" s="1"/>
  <c r="K1429" i="49" s="1"/>
  <c r="K1430" i="49" s="1"/>
  <c r="K1431" i="49" s="1"/>
  <c r="K1432" i="49" s="1"/>
  <c r="K1433" i="49" s="1"/>
  <c r="K1434" i="49" s="1"/>
  <c r="K1435" i="49" s="1"/>
  <c r="K1436" i="49" s="1"/>
  <c r="K1437" i="49" s="1"/>
  <c r="K1438" i="49" s="1"/>
  <c r="K1439" i="49" s="1"/>
  <c r="K1440" i="49" s="1"/>
  <c r="K1441" i="49" s="1"/>
  <c r="K1442" i="49" s="1"/>
  <c r="K1443" i="49" s="1"/>
  <c r="K1444" i="49" s="1"/>
  <c r="K1445" i="49" s="1"/>
  <c r="K1446" i="49" s="1"/>
  <c r="K1447" i="49" s="1"/>
  <c r="K1448" i="49" s="1"/>
  <c r="K1449" i="49" s="1"/>
  <c r="K1450" i="49" s="1"/>
  <c r="K1451" i="49" s="1"/>
  <c r="K1452" i="49" s="1"/>
  <c r="K1453" i="49" s="1"/>
  <c r="K1454" i="49" s="1"/>
  <c r="K1455" i="49" s="1"/>
  <c r="K1456" i="49" s="1"/>
  <c r="K1457" i="49" s="1"/>
  <c r="K1458" i="49" s="1"/>
  <c r="K1459" i="49" s="1"/>
  <c r="K1460" i="49" s="1"/>
  <c r="K1461" i="49" s="1"/>
  <c r="K1462" i="49" s="1"/>
  <c r="K1463" i="49" s="1"/>
  <c r="K1464" i="49" s="1"/>
  <c r="K1465" i="49" s="1"/>
  <c r="K1466" i="49" s="1"/>
  <c r="K1467" i="49" s="1"/>
  <c r="K1468" i="49" s="1"/>
  <c r="K1469" i="49" s="1"/>
  <c r="K1470" i="49" s="1"/>
  <c r="K1471" i="49" s="1"/>
  <c r="K1472" i="49" s="1"/>
  <c r="K1473" i="49" s="1"/>
  <c r="K1474" i="49" s="1"/>
  <c r="K1475" i="49" s="1"/>
  <c r="K1476" i="49" s="1"/>
  <c r="K1477" i="49" s="1"/>
  <c r="K1478" i="49" s="1"/>
  <c r="K1479" i="49" s="1"/>
  <c r="K1480" i="49" s="1"/>
  <c r="K1481" i="49" s="1"/>
  <c r="K1482" i="49" s="1"/>
  <c r="K1483" i="49" s="1"/>
  <c r="K1484" i="49" s="1"/>
  <c r="K1485" i="49" s="1"/>
  <c r="K1486" i="49" s="1"/>
  <c r="K1487" i="49" s="1"/>
  <c r="K1488" i="49" s="1"/>
  <c r="K1489" i="49" s="1"/>
  <c r="K1490" i="49" s="1"/>
  <c r="K1491" i="49" s="1"/>
  <c r="K1492" i="49" s="1"/>
  <c r="K1493" i="49" s="1"/>
  <c r="K1494" i="49" s="1"/>
  <c r="K1495" i="49" s="1"/>
  <c r="K1496" i="49" s="1"/>
  <c r="K1497" i="49" s="1"/>
  <c r="K1498" i="49" s="1"/>
  <c r="K1499" i="49" s="1"/>
  <c r="K1500" i="49" s="1"/>
  <c r="K1501" i="49" s="1"/>
  <c r="K1502" i="49" s="1"/>
  <c r="K1503" i="49" s="1"/>
  <c r="K1504" i="49" s="1"/>
  <c r="K1505" i="49" s="1"/>
  <c r="K1506" i="49" s="1"/>
  <c r="K1507" i="49" s="1"/>
  <c r="K1508" i="49" s="1"/>
  <c r="K1509" i="49" s="1"/>
  <c r="K1510" i="49" s="1"/>
  <c r="K1511" i="49" s="1"/>
  <c r="K1512" i="49" s="1"/>
  <c r="K1513" i="49" s="1"/>
  <c r="K1514" i="49" s="1"/>
  <c r="K1515" i="49" s="1"/>
  <c r="K1516" i="49" s="1"/>
  <c r="K1517" i="49" s="1"/>
  <c r="K1518" i="49" s="1"/>
  <c r="K1519" i="49" s="1"/>
  <c r="K1520" i="49" s="1"/>
  <c r="K1521" i="49" s="1"/>
  <c r="K1522" i="49" s="1"/>
  <c r="K1523" i="49" s="1"/>
  <c r="K1524" i="49" s="1"/>
  <c r="K1525" i="49" s="1"/>
  <c r="K1526" i="49" s="1"/>
  <c r="K1527" i="49" s="1"/>
  <c r="K1528" i="49" s="1"/>
  <c r="K1529" i="49" s="1"/>
  <c r="K1530" i="49" s="1"/>
  <c r="K1531" i="49" s="1"/>
  <c r="K1532" i="49" s="1"/>
  <c r="K1533" i="49" s="1"/>
  <c r="K1534" i="49" s="1"/>
  <c r="K1535" i="49" s="1"/>
  <c r="K1536" i="49" s="1"/>
  <c r="K1537" i="49" s="1"/>
  <c r="K1538" i="49" s="1"/>
  <c r="K1539" i="49" s="1"/>
  <c r="K1540" i="49" s="1"/>
  <c r="K1541" i="49" s="1"/>
  <c r="K1542" i="49" s="1"/>
  <c r="K1543" i="49" s="1"/>
  <c r="K1544" i="49" s="1"/>
  <c r="K1545" i="49" s="1"/>
  <c r="K1546" i="49" s="1"/>
  <c r="K1547" i="49" s="1"/>
  <c r="K1548" i="49" s="1"/>
  <c r="K1549" i="49" s="1"/>
  <c r="K1550" i="49" s="1"/>
  <c r="K1551" i="49" s="1"/>
  <c r="K1552" i="49" s="1"/>
  <c r="K1553" i="49" s="1"/>
  <c r="K1554" i="49" s="1"/>
  <c r="K1555" i="49" s="1"/>
  <c r="K1556" i="49" s="1"/>
  <c r="K1557" i="49" s="1"/>
  <c r="K1558" i="49" s="1"/>
  <c r="K1559" i="49" s="1"/>
  <c r="K1560" i="49" s="1"/>
  <c r="K1561" i="49" s="1"/>
  <c r="K1562" i="49" s="1"/>
  <c r="K1563" i="49" s="1"/>
  <c r="K1564" i="49" s="1"/>
  <c r="K1565" i="49" s="1"/>
  <c r="K1566" i="49" s="1"/>
  <c r="K1567" i="49" s="1"/>
  <c r="K1568" i="49" s="1"/>
  <c r="K1569" i="49" s="1"/>
  <c r="K1570" i="49" s="1"/>
  <c r="K1571" i="49" s="1"/>
  <c r="K1572" i="49" s="1"/>
  <c r="K1573" i="49" s="1"/>
  <c r="K1574" i="49" s="1"/>
  <c r="K1575" i="49" s="1"/>
  <c r="K1576" i="49" s="1"/>
  <c r="K1577" i="49" s="1"/>
  <c r="K1578" i="49" s="1"/>
  <c r="K1579" i="49" s="1"/>
  <c r="K1580" i="49" s="1"/>
  <c r="K1581" i="49" s="1"/>
  <c r="K1582" i="49" s="1"/>
  <c r="D6" i="51"/>
  <c r="D6" i="49"/>
  <c r="L11" i="46"/>
  <c r="L13" i="46"/>
  <c r="L12" i="46"/>
  <c r="J99" i="45"/>
  <c r="J98" i="45"/>
  <c r="J97" i="45"/>
  <c r="J96" i="45"/>
  <c r="J95" i="45"/>
  <c r="J94" i="45"/>
  <c r="J93" i="45"/>
  <c r="J92" i="45"/>
  <c r="J91" i="45"/>
  <c r="J90" i="45"/>
  <c r="J89" i="45"/>
  <c r="J88" i="45"/>
  <c r="J87" i="45"/>
  <c r="J86" i="45"/>
  <c r="J85" i="45"/>
  <c r="J84" i="45"/>
  <c r="J83" i="45"/>
  <c r="J82" i="45"/>
  <c r="J81" i="45"/>
  <c r="J80" i="45"/>
  <c r="J79" i="45"/>
  <c r="J78" i="45"/>
  <c r="J77" i="45"/>
  <c r="J76" i="45"/>
  <c r="J75" i="45"/>
  <c r="J74" i="45"/>
  <c r="J73" i="45"/>
  <c r="J72" i="45"/>
  <c r="J71" i="45"/>
  <c r="J70" i="45"/>
  <c r="J69" i="45"/>
  <c r="J68" i="45"/>
  <c r="J67" i="45"/>
  <c r="J66" i="45"/>
  <c r="J65" i="45"/>
  <c r="J64" i="45"/>
  <c r="J63" i="45"/>
  <c r="J62" i="45"/>
  <c r="J61" i="45"/>
  <c r="J60" i="45"/>
  <c r="J59" i="45"/>
  <c r="J58" i="45"/>
  <c r="J57" i="45"/>
  <c r="J56" i="45"/>
  <c r="J55" i="45"/>
  <c r="J54" i="45"/>
  <c r="J53" i="45"/>
  <c r="J52" i="45"/>
  <c r="J51" i="45"/>
  <c r="J50" i="45"/>
  <c r="J49" i="45"/>
  <c r="J48" i="45"/>
  <c r="J47" i="45"/>
  <c r="J46" i="45"/>
  <c r="J45" i="45"/>
  <c r="J44" i="45"/>
  <c r="J43" i="45"/>
  <c r="J42" i="45"/>
  <c r="J41" i="45"/>
  <c r="J40" i="45"/>
  <c r="J39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I11" i="45"/>
  <c r="D5" i="45"/>
  <c r="D4" i="45"/>
  <c r="D4" i="40"/>
  <c r="D4" i="41"/>
  <c r="D5" i="41"/>
  <c r="D5" i="40"/>
  <c r="I12" i="45" l="1"/>
  <c r="I13" i="45" s="1"/>
  <c r="I14" i="45" s="1"/>
  <c r="I15" i="45" s="1"/>
  <c r="I16" i="45" s="1"/>
  <c r="I17" i="45" s="1"/>
  <c r="I18" i="45" s="1"/>
  <c r="I19" i="45" s="1"/>
  <c r="I20" i="45" s="1"/>
  <c r="I21" i="45" s="1"/>
  <c r="I22" i="45" s="1"/>
  <c r="I23" i="45" s="1"/>
  <c r="I24" i="45" s="1"/>
  <c r="I25" i="45" s="1"/>
  <c r="I26" i="45" s="1"/>
  <c r="I27" i="45" s="1"/>
  <c r="I28" i="45" s="1"/>
  <c r="I29" i="45" s="1"/>
  <c r="I30" i="45" s="1"/>
  <c r="I31" i="45" s="1"/>
  <c r="I32" i="45" s="1"/>
  <c r="I33" i="45" s="1"/>
  <c r="I34" i="45" s="1"/>
  <c r="I35" i="45" s="1"/>
  <c r="I36" i="45" s="1"/>
  <c r="I37" i="45" s="1"/>
  <c r="I38" i="45" s="1"/>
  <c r="I39" i="45" s="1"/>
  <c r="I40" i="45" s="1"/>
  <c r="I41" i="45" s="1"/>
  <c r="I42" i="45" s="1"/>
  <c r="I43" i="45" s="1"/>
  <c r="I44" i="45" s="1"/>
  <c r="I45" i="45" s="1"/>
  <c r="I46" i="45" s="1"/>
  <c r="I47" i="45" s="1"/>
  <c r="I48" i="45" s="1"/>
  <c r="I49" i="45" s="1"/>
  <c r="I50" i="45" s="1"/>
  <c r="I51" i="45" s="1"/>
  <c r="I52" i="45" s="1"/>
  <c r="I53" i="45" s="1"/>
  <c r="I54" i="45" s="1"/>
  <c r="I55" i="45" s="1"/>
  <c r="I56" i="45" s="1"/>
  <c r="I57" i="45" s="1"/>
  <c r="I58" i="45" s="1"/>
  <c r="I59" i="45" s="1"/>
  <c r="I60" i="45" s="1"/>
  <c r="I61" i="45" s="1"/>
  <c r="I62" i="45" s="1"/>
  <c r="I63" i="45" s="1"/>
  <c r="I64" i="45" s="1"/>
  <c r="I65" i="45" s="1"/>
  <c r="I66" i="45" s="1"/>
  <c r="I67" i="45" s="1"/>
  <c r="I68" i="45" s="1"/>
  <c r="I69" i="45" s="1"/>
  <c r="I70" i="45" s="1"/>
  <c r="I71" i="45" s="1"/>
  <c r="I72" i="45" s="1"/>
  <c r="I73" i="45" s="1"/>
  <c r="I74" i="45" s="1"/>
  <c r="I75" i="45" s="1"/>
  <c r="I76" i="45" s="1"/>
  <c r="I77" i="45" s="1"/>
  <c r="I78" i="45" s="1"/>
  <c r="I79" i="45" s="1"/>
  <c r="I80" i="45" s="1"/>
  <c r="I81" i="45" s="1"/>
  <c r="I82" i="45" s="1"/>
  <c r="I83" i="45" s="1"/>
  <c r="I84" i="45" s="1"/>
  <c r="I85" i="45" s="1"/>
  <c r="I86" i="45" s="1"/>
  <c r="I87" i="45" s="1"/>
  <c r="I88" i="45" s="1"/>
  <c r="I89" i="45" s="1"/>
  <c r="I90" i="45" s="1"/>
  <c r="I91" i="45" s="1"/>
  <c r="I92" i="45" s="1"/>
  <c r="I93" i="45" s="1"/>
  <c r="I94" i="45" s="1"/>
  <c r="I95" i="45" s="1"/>
  <c r="I96" i="45" s="1"/>
  <c r="I97" i="45" s="1"/>
  <c r="I98" i="45" s="1"/>
  <c r="I99" i="45" s="1"/>
  <c r="I100" i="45" s="1"/>
  <c r="I101" i="45" s="1"/>
  <c r="I102" i="45" s="1"/>
  <c r="I103" i="45" s="1"/>
  <c r="I104" i="45" s="1"/>
  <c r="I105" i="45" s="1"/>
  <c r="I106" i="45" s="1"/>
  <c r="I107" i="45" s="1"/>
  <c r="I108" i="45" s="1"/>
  <c r="I109" i="45" s="1"/>
  <c r="I110" i="45" s="1"/>
  <c r="I111" i="45" s="1"/>
  <c r="I112" i="45" s="1"/>
  <c r="I113" i="45" s="1"/>
  <c r="I114" i="45" s="1"/>
  <c r="I115" i="45" s="1"/>
  <c r="I116" i="45" s="1"/>
  <c r="I117" i="45" s="1"/>
  <c r="I118" i="45" s="1"/>
  <c r="K11" i="46"/>
  <c r="L14" i="46"/>
  <c r="D6" i="45"/>
  <c r="K12" i="46" l="1"/>
  <c r="K13" i="46" s="1"/>
  <c r="J834" i="44"/>
  <c r="J833" i="44"/>
  <c r="J832" i="44"/>
  <c r="J831" i="44"/>
  <c r="J830" i="44"/>
  <c r="J829" i="44"/>
  <c r="J828" i="44"/>
  <c r="J827" i="44"/>
  <c r="J826" i="44"/>
  <c r="J825" i="44"/>
  <c r="J824" i="44"/>
  <c r="J823" i="44"/>
  <c r="J822" i="44"/>
  <c r="J821" i="44"/>
  <c r="J820" i="44"/>
  <c r="J819" i="44"/>
  <c r="J818" i="44"/>
  <c r="J817" i="44"/>
  <c r="J816" i="44"/>
  <c r="J815" i="44"/>
  <c r="J814" i="44"/>
  <c r="J813" i="44"/>
  <c r="J812" i="44"/>
  <c r="J811" i="44"/>
  <c r="J810" i="44"/>
  <c r="J809" i="44"/>
  <c r="J808" i="44"/>
  <c r="J807" i="44"/>
  <c r="J806" i="44"/>
  <c r="J805" i="44"/>
  <c r="J804" i="44"/>
  <c r="J803" i="44"/>
  <c r="J802" i="44"/>
  <c r="J801" i="44"/>
  <c r="J800" i="44"/>
  <c r="J799" i="44"/>
  <c r="J798" i="44"/>
  <c r="J797" i="44"/>
  <c r="J796" i="44"/>
  <c r="J795" i="44"/>
  <c r="J794" i="44"/>
  <c r="J793" i="44"/>
  <c r="J792" i="44"/>
  <c r="J791" i="44"/>
  <c r="J790" i="44"/>
  <c r="J789" i="44"/>
  <c r="J788" i="44"/>
  <c r="J787" i="44"/>
  <c r="J786" i="44"/>
  <c r="J785" i="44"/>
  <c r="J784" i="44"/>
  <c r="J783" i="44"/>
  <c r="J782" i="44"/>
  <c r="J781" i="44"/>
  <c r="J780" i="44"/>
  <c r="J779" i="44"/>
  <c r="J778" i="44"/>
  <c r="J777" i="44"/>
  <c r="J776" i="44"/>
  <c r="J775" i="44"/>
  <c r="J774" i="44"/>
  <c r="J773" i="44"/>
  <c r="J772" i="44"/>
  <c r="J771" i="44"/>
  <c r="J770" i="44"/>
  <c r="J769" i="44"/>
  <c r="J768" i="44"/>
  <c r="J767" i="44"/>
  <c r="J766" i="44"/>
  <c r="J765" i="44"/>
  <c r="J764" i="44"/>
  <c r="J763" i="44"/>
  <c r="J762" i="44"/>
  <c r="J761" i="44"/>
  <c r="J760" i="44"/>
  <c r="J759" i="44"/>
  <c r="J758" i="44"/>
  <c r="J757" i="44"/>
  <c r="J756" i="44"/>
  <c r="J755" i="44"/>
  <c r="J754" i="44"/>
  <c r="J753" i="44"/>
  <c r="J752" i="44"/>
  <c r="J751" i="44"/>
  <c r="J750" i="44"/>
  <c r="J749" i="44"/>
  <c r="J748" i="44"/>
  <c r="J747" i="44"/>
  <c r="J746" i="44"/>
  <c r="J745" i="44"/>
  <c r="J744" i="44"/>
  <c r="J743" i="44"/>
  <c r="J742" i="44"/>
  <c r="J741" i="44"/>
  <c r="J740" i="44"/>
  <c r="J739" i="44"/>
  <c r="J738" i="44"/>
  <c r="J737" i="44"/>
  <c r="J736" i="44"/>
  <c r="J735" i="44"/>
  <c r="J734" i="44"/>
  <c r="J733" i="44"/>
  <c r="J732" i="44"/>
  <c r="J731" i="44"/>
  <c r="J730" i="44"/>
  <c r="J729" i="44"/>
  <c r="J728" i="44"/>
  <c r="J727" i="44"/>
  <c r="J726" i="44"/>
  <c r="J725" i="44"/>
  <c r="J724" i="44"/>
  <c r="J723" i="44"/>
  <c r="J722" i="44"/>
  <c r="J721" i="44"/>
  <c r="J720" i="44"/>
  <c r="J719" i="44"/>
  <c r="J718" i="44"/>
  <c r="J717" i="44"/>
  <c r="J716" i="44"/>
  <c r="J715" i="44"/>
  <c r="J714" i="44"/>
  <c r="J713" i="44"/>
  <c r="J712" i="44"/>
  <c r="J711" i="44"/>
  <c r="J710" i="44"/>
  <c r="J709" i="44"/>
  <c r="J708" i="44"/>
  <c r="J707" i="44"/>
  <c r="J706" i="44"/>
  <c r="J705" i="44"/>
  <c r="J704" i="44"/>
  <c r="J703" i="44"/>
  <c r="J702" i="44"/>
  <c r="J701" i="44"/>
  <c r="J700" i="44"/>
  <c r="J699" i="44"/>
  <c r="J698" i="44"/>
  <c r="J697" i="44"/>
  <c r="J696" i="44"/>
  <c r="J695" i="44"/>
  <c r="J694" i="44"/>
  <c r="J693" i="44"/>
  <c r="J692" i="44"/>
  <c r="J691" i="44"/>
  <c r="J690" i="44"/>
  <c r="J689" i="44"/>
  <c r="J688" i="44"/>
  <c r="J687" i="44"/>
  <c r="J686" i="44"/>
  <c r="J685" i="44"/>
  <c r="J684" i="44"/>
  <c r="J683" i="44"/>
  <c r="J682" i="44"/>
  <c r="J681" i="44"/>
  <c r="J680" i="44"/>
  <c r="J679" i="44"/>
  <c r="J678" i="44"/>
  <c r="J677" i="44"/>
  <c r="J676" i="44"/>
  <c r="J675" i="44"/>
  <c r="J674" i="44"/>
  <c r="J673" i="44"/>
  <c r="J672" i="44"/>
  <c r="J671" i="44"/>
  <c r="J670" i="44"/>
  <c r="J669" i="44"/>
  <c r="J668" i="44"/>
  <c r="J667" i="44"/>
  <c r="J666" i="44"/>
  <c r="J665" i="44"/>
  <c r="J664" i="44"/>
  <c r="J663" i="44"/>
  <c r="J662" i="44"/>
  <c r="J661" i="44"/>
  <c r="J660" i="44"/>
  <c r="J659" i="44"/>
  <c r="J658" i="44"/>
  <c r="J657" i="44"/>
  <c r="J656" i="44"/>
  <c r="J655" i="44"/>
  <c r="J654" i="44"/>
  <c r="J653" i="44"/>
  <c r="J652" i="44"/>
  <c r="J651" i="44"/>
  <c r="J650" i="44"/>
  <c r="J649" i="44"/>
  <c r="J648" i="44"/>
  <c r="J647" i="44"/>
  <c r="J646" i="44"/>
  <c r="J645" i="44"/>
  <c r="J644" i="44"/>
  <c r="J643" i="44"/>
  <c r="J642" i="44"/>
  <c r="J641" i="44"/>
  <c r="J640" i="44"/>
  <c r="J639" i="44"/>
  <c r="J638" i="44"/>
  <c r="J637" i="44"/>
  <c r="J636" i="44"/>
  <c r="J635" i="44"/>
  <c r="J634" i="44"/>
  <c r="J633" i="44"/>
  <c r="J632" i="44"/>
  <c r="J631" i="44"/>
  <c r="J630" i="44"/>
  <c r="J629" i="44"/>
  <c r="J628" i="44"/>
  <c r="J627" i="44"/>
  <c r="J626" i="44"/>
  <c r="J625" i="44"/>
  <c r="J624" i="44"/>
  <c r="J623" i="44"/>
  <c r="J622" i="44"/>
  <c r="J621" i="44"/>
  <c r="J620" i="44"/>
  <c r="J619" i="44"/>
  <c r="J618" i="44"/>
  <c r="J617" i="44"/>
  <c r="J616" i="44"/>
  <c r="J615" i="44"/>
  <c r="J614" i="44"/>
  <c r="J613" i="44"/>
  <c r="J612" i="44"/>
  <c r="J611" i="44"/>
  <c r="J610" i="44"/>
  <c r="I610" i="44" s="1"/>
  <c r="J609" i="44"/>
  <c r="J608" i="44"/>
  <c r="J607" i="44"/>
  <c r="J606" i="44"/>
  <c r="J605" i="44"/>
  <c r="J604" i="44"/>
  <c r="J603" i="44"/>
  <c r="J602" i="44"/>
  <c r="J601" i="44"/>
  <c r="J600" i="44"/>
  <c r="J599" i="44"/>
  <c r="J598" i="44"/>
  <c r="J597" i="44"/>
  <c r="J596" i="44"/>
  <c r="J595" i="44"/>
  <c r="J594" i="44"/>
  <c r="J593" i="44"/>
  <c r="J592" i="44"/>
  <c r="J591" i="44"/>
  <c r="J590" i="44"/>
  <c r="J589" i="44"/>
  <c r="J588" i="44"/>
  <c r="J587" i="44"/>
  <c r="J586" i="44"/>
  <c r="J585" i="44"/>
  <c r="J584" i="44"/>
  <c r="J583" i="44"/>
  <c r="J582" i="44"/>
  <c r="J581" i="44"/>
  <c r="J580" i="44"/>
  <c r="J579" i="44"/>
  <c r="J578" i="44"/>
  <c r="J577" i="44"/>
  <c r="J576" i="44"/>
  <c r="J575" i="44"/>
  <c r="J574" i="44"/>
  <c r="J573" i="44"/>
  <c r="J572" i="44"/>
  <c r="J571" i="44"/>
  <c r="J570" i="44"/>
  <c r="J569" i="44"/>
  <c r="J568" i="44"/>
  <c r="J567" i="44"/>
  <c r="J566" i="44"/>
  <c r="J565" i="44"/>
  <c r="J564" i="44"/>
  <c r="J563" i="44"/>
  <c r="J562" i="44"/>
  <c r="J561" i="44"/>
  <c r="J560" i="44"/>
  <c r="J559" i="44"/>
  <c r="J558" i="44"/>
  <c r="J557" i="44"/>
  <c r="J556" i="44"/>
  <c r="J555" i="44"/>
  <c r="J554" i="44"/>
  <c r="J553" i="44"/>
  <c r="J552" i="44"/>
  <c r="J551" i="44"/>
  <c r="J550" i="44"/>
  <c r="J549" i="44"/>
  <c r="J548" i="44"/>
  <c r="J547" i="44"/>
  <c r="J546" i="44"/>
  <c r="J545" i="44"/>
  <c r="J544" i="44"/>
  <c r="J543" i="44"/>
  <c r="J542" i="44"/>
  <c r="J541" i="44"/>
  <c r="J540" i="44"/>
  <c r="J539" i="44"/>
  <c r="J538" i="44"/>
  <c r="J537" i="44"/>
  <c r="J536" i="44"/>
  <c r="J535" i="44"/>
  <c r="J534" i="44"/>
  <c r="J533" i="44"/>
  <c r="J532" i="44"/>
  <c r="J531" i="44"/>
  <c r="J530" i="44"/>
  <c r="J529" i="44"/>
  <c r="J528" i="44"/>
  <c r="J527" i="44"/>
  <c r="J526" i="44"/>
  <c r="J525" i="44"/>
  <c r="J524" i="44"/>
  <c r="J523" i="44"/>
  <c r="J522" i="44"/>
  <c r="J521" i="44"/>
  <c r="J520" i="44"/>
  <c r="J519" i="44"/>
  <c r="J518" i="44"/>
  <c r="J517" i="44"/>
  <c r="J516" i="44"/>
  <c r="J515" i="44"/>
  <c r="J514" i="44"/>
  <c r="J513" i="44"/>
  <c r="J512" i="44"/>
  <c r="J511" i="44"/>
  <c r="J510" i="44"/>
  <c r="J509" i="44"/>
  <c r="J508" i="44"/>
  <c r="J507" i="44"/>
  <c r="J506" i="44"/>
  <c r="J505" i="44"/>
  <c r="J504" i="44"/>
  <c r="J503" i="44"/>
  <c r="J502" i="44"/>
  <c r="J501" i="44"/>
  <c r="J500" i="44"/>
  <c r="J499" i="44"/>
  <c r="J498" i="44"/>
  <c r="J497" i="44"/>
  <c r="J496" i="44"/>
  <c r="J495" i="44"/>
  <c r="J494" i="44"/>
  <c r="J493" i="44"/>
  <c r="J492" i="44"/>
  <c r="J491" i="44"/>
  <c r="J490" i="44"/>
  <c r="J489" i="44"/>
  <c r="J488" i="44"/>
  <c r="J487" i="44"/>
  <c r="J486" i="44"/>
  <c r="J485" i="44"/>
  <c r="J484" i="44"/>
  <c r="J483" i="44"/>
  <c r="J482" i="44"/>
  <c r="J481" i="44"/>
  <c r="J480" i="44"/>
  <c r="J479" i="44"/>
  <c r="J478" i="44"/>
  <c r="J477" i="44"/>
  <c r="J476" i="44"/>
  <c r="J475" i="44"/>
  <c r="J474" i="44"/>
  <c r="J473" i="44"/>
  <c r="J472" i="44"/>
  <c r="J471" i="44"/>
  <c r="J470" i="44"/>
  <c r="J469" i="44"/>
  <c r="J468" i="44"/>
  <c r="J467" i="44"/>
  <c r="J466" i="44"/>
  <c r="J465" i="44"/>
  <c r="J464" i="44"/>
  <c r="J463" i="44"/>
  <c r="J462" i="44"/>
  <c r="J461" i="44"/>
  <c r="J460" i="44"/>
  <c r="J459" i="44"/>
  <c r="J458" i="44"/>
  <c r="J457" i="44"/>
  <c r="J456" i="44"/>
  <c r="J455" i="44"/>
  <c r="J454" i="44"/>
  <c r="J453" i="44"/>
  <c r="J452" i="44"/>
  <c r="J451" i="44"/>
  <c r="J450" i="44"/>
  <c r="J449" i="44"/>
  <c r="J448" i="44"/>
  <c r="J447" i="44"/>
  <c r="J446" i="44"/>
  <c r="J445" i="44"/>
  <c r="J444" i="44"/>
  <c r="J443" i="44"/>
  <c r="J442" i="44"/>
  <c r="J441" i="44"/>
  <c r="J440" i="44"/>
  <c r="J439" i="44"/>
  <c r="J438" i="44"/>
  <c r="J437" i="44"/>
  <c r="J436" i="44"/>
  <c r="J435" i="44"/>
  <c r="J434" i="44"/>
  <c r="J433" i="44"/>
  <c r="J432" i="44"/>
  <c r="J431" i="44"/>
  <c r="J430" i="44"/>
  <c r="J429" i="44"/>
  <c r="J428" i="44"/>
  <c r="J427" i="44"/>
  <c r="J426" i="44"/>
  <c r="J425" i="44"/>
  <c r="J424" i="44"/>
  <c r="J423" i="44"/>
  <c r="J422" i="44"/>
  <c r="J421" i="44"/>
  <c r="J420" i="44"/>
  <c r="J419" i="44"/>
  <c r="J418" i="44"/>
  <c r="J417" i="44"/>
  <c r="J416" i="44"/>
  <c r="J415" i="44"/>
  <c r="J414" i="44"/>
  <c r="J413" i="44"/>
  <c r="J412" i="44"/>
  <c r="J411" i="44"/>
  <c r="J410" i="44"/>
  <c r="J409" i="44"/>
  <c r="J408" i="44"/>
  <c r="J407" i="44"/>
  <c r="J406" i="44"/>
  <c r="J405" i="44"/>
  <c r="J404" i="44"/>
  <c r="J403" i="44"/>
  <c r="J402" i="44"/>
  <c r="J401" i="44"/>
  <c r="J400" i="44"/>
  <c r="J399" i="44"/>
  <c r="J398" i="44"/>
  <c r="J397" i="44"/>
  <c r="J396" i="44"/>
  <c r="J395" i="44"/>
  <c r="J394" i="44"/>
  <c r="J393" i="44"/>
  <c r="J392" i="44"/>
  <c r="J391" i="44"/>
  <c r="J390" i="44"/>
  <c r="J389" i="44"/>
  <c r="J388" i="44"/>
  <c r="J387" i="44"/>
  <c r="J386" i="44"/>
  <c r="J385" i="44"/>
  <c r="J384" i="44"/>
  <c r="J383" i="44"/>
  <c r="J382" i="44"/>
  <c r="J381" i="44"/>
  <c r="J380" i="44"/>
  <c r="J379" i="44"/>
  <c r="J378" i="44"/>
  <c r="J377" i="44"/>
  <c r="J376" i="44"/>
  <c r="J375" i="44"/>
  <c r="J374" i="44"/>
  <c r="J373" i="44"/>
  <c r="J372" i="44"/>
  <c r="J371" i="44"/>
  <c r="J370" i="44"/>
  <c r="J369" i="44"/>
  <c r="J368" i="44"/>
  <c r="J367" i="44"/>
  <c r="J366" i="44"/>
  <c r="J365" i="44"/>
  <c r="J364" i="44"/>
  <c r="J363" i="44"/>
  <c r="J362" i="44"/>
  <c r="J361" i="44"/>
  <c r="J360" i="44"/>
  <c r="J359" i="44"/>
  <c r="J358" i="44"/>
  <c r="J357" i="44"/>
  <c r="J356" i="44"/>
  <c r="J355" i="44"/>
  <c r="J354" i="44"/>
  <c r="J353" i="44"/>
  <c r="J352" i="44"/>
  <c r="J351" i="44"/>
  <c r="J350" i="44"/>
  <c r="J349" i="44"/>
  <c r="J348" i="44"/>
  <c r="J347" i="44"/>
  <c r="J346" i="44"/>
  <c r="J345" i="44"/>
  <c r="J344" i="44"/>
  <c r="J343" i="44"/>
  <c r="J342" i="44"/>
  <c r="J341" i="44"/>
  <c r="J340" i="44"/>
  <c r="J339" i="44"/>
  <c r="J338" i="44"/>
  <c r="J337" i="44"/>
  <c r="J336" i="44"/>
  <c r="J335" i="44"/>
  <c r="J334" i="44"/>
  <c r="J333" i="44"/>
  <c r="J332" i="44"/>
  <c r="J331" i="44"/>
  <c r="J330" i="44"/>
  <c r="J329" i="44"/>
  <c r="J328" i="44"/>
  <c r="J327" i="44"/>
  <c r="J326" i="44"/>
  <c r="J325" i="44"/>
  <c r="J324" i="44"/>
  <c r="J323" i="44"/>
  <c r="J322" i="44"/>
  <c r="J321" i="44"/>
  <c r="J320" i="44"/>
  <c r="J319" i="44"/>
  <c r="J318" i="44"/>
  <c r="J317" i="44"/>
  <c r="J316" i="44"/>
  <c r="J315" i="44"/>
  <c r="J314" i="44"/>
  <c r="J313" i="44"/>
  <c r="J312" i="44"/>
  <c r="J311" i="44"/>
  <c r="J310" i="44"/>
  <c r="J309" i="44"/>
  <c r="J308" i="44"/>
  <c r="J307" i="44"/>
  <c r="J306" i="44"/>
  <c r="J305" i="44"/>
  <c r="J304" i="44"/>
  <c r="J303" i="44"/>
  <c r="J302" i="44"/>
  <c r="J301" i="44"/>
  <c r="J300" i="44"/>
  <c r="J299" i="44"/>
  <c r="J298" i="44"/>
  <c r="J297" i="44"/>
  <c r="J296" i="44"/>
  <c r="J295" i="44"/>
  <c r="J294" i="44"/>
  <c r="J293" i="44"/>
  <c r="J292" i="44"/>
  <c r="J291" i="44"/>
  <c r="J290" i="44"/>
  <c r="J289" i="44"/>
  <c r="J288" i="44"/>
  <c r="J287" i="44"/>
  <c r="J286" i="44"/>
  <c r="J285" i="44"/>
  <c r="J284" i="44"/>
  <c r="J283" i="44"/>
  <c r="J282" i="44"/>
  <c r="J281" i="44"/>
  <c r="J280" i="44"/>
  <c r="J279" i="44"/>
  <c r="J278" i="44"/>
  <c r="J277" i="44"/>
  <c r="J276" i="44"/>
  <c r="J275" i="44"/>
  <c r="J274" i="44"/>
  <c r="J273" i="44"/>
  <c r="J272" i="44"/>
  <c r="J271" i="44"/>
  <c r="J270" i="44"/>
  <c r="J269" i="44"/>
  <c r="J268" i="44"/>
  <c r="J267" i="44"/>
  <c r="J266" i="44"/>
  <c r="J265" i="44"/>
  <c r="J264" i="44"/>
  <c r="J263" i="44"/>
  <c r="J262" i="44"/>
  <c r="J261" i="44"/>
  <c r="J260" i="44"/>
  <c r="J259" i="44"/>
  <c r="J258" i="44"/>
  <c r="J257" i="44"/>
  <c r="J256" i="44"/>
  <c r="J255" i="44"/>
  <c r="J254" i="44"/>
  <c r="J253" i="44"/>
  <c r="J252" i="44"/>
  <c r="J251" i="44"/>
  <c r="J250" i="44"/>
  <c r="J249" i="44"/>
  <c r="J248" i="44"/>
  <c r="J247" i="44"/>
  <c r="J246" i="44"/>
  <c r="J245" i="44"/>
  <c r="J244" i="44"/>
  <c r="J243" i="44"/>
  <c r="J242" i="44"/>
  <c r="J241" i="44"/>
  <c r="J240" i="44"/>
  <c r="J239" i="44"/>
  <c r="J238" i="44"/>
  <c r="J237" i="44"/>
  <c r="J236" i="44"/>
  <c r="J235" i="44"/>
  <c r="J234" i="44"/>
  <c r="J233" i="44"/>
  <c r="J232" i="44"/>
  <c r="J231" i="44"/>
  <c r="J230" i="44"/>
  <c r="J229" i="44"/>
  <c r="J228" i="44"/>
  <c r="J227" i="44"/>
  <c r="J226" i="44"/>
  <c r="J225" i="44"/>
  <c r="J224" i="44"/>
  <c r="J223" i="44"/>
  <c r="J222" i="44"/>
  <c r="J221" i="44"/>
  <c r="J220" i="44"/>
  <c r="J219" i="44"/>
  <c r="J218" i="44"/>
  <c r="J217" i="44"/>
  <c r="J216" i="44"/>
  <c r="J215" i="44"/>
  <c r="J214" i="44"/>
  <c r="J213" i="44"/>
  <c r="J212" i="44"/>
  <c r="J211" i="44"/>
  <c r="J210" i="44"/>
  <c r="J209" i="44"/>
  <c r="J208" i="44"/>
  <c r="J207" i="44"/>
  <c r="J206" i="44"/>
  <c r="J205" i="44"/>
  <c r="J204" i="44"/>
  <c r="J203" i="44"/>
  <c r="J202" i="44"/>
  <c r="J201" i="44"/>
  <c r="J200" i="44"/>
  <c r="J199" i="44"/>
  <c r="J198" i="44"/>
  <c r="J197" i="44"/>
  <c r="J196" i="44"/>
  <c r="J195" i="44"/>
  <c r="J194" i="44"/>
  <c r="J193" i="44"/>
  <c r="J192" i="44"/>
  <c r="J191" i="44"/>
  <c r="J190" i="44"/>
  <c r="J189" i="44"/>
  <c r="J188" i="44"/>
  <c r="J187" i="44"/>
  <c r="J186" i="44"/>
  <c r="J185" i="44"/>
  <c r="J184" i="44"/>
  <c r="J183" i="44"/>
  <c r="J182" i="44"/>
  <c r="J181" i="44"/>
  <c r="J180" i="44"/>
  <c r="J179" i="44"/>
  <c r="J178" i="44"/>
  <c r="J177" i="44"/>
  <c r="J176" i="44"/>
  <c r="J175" i="44"/>
  <c r="J174" i="44"/>
  <c r="J173" i="44"/>
  <c r="J172" i="44"/>
  <c r="J171" i="44"/>
  <c r="J170" i="44"/>
  <c r="J169" i="44"/>
  <c r="J168" i="44"/>
  <c r="J167" i="44"/>
  <c r="J166" i="44"/>
  <c r="J165" i="44"/>
  <c r="J164" i="44"/>
  <c r="J163" i="44"/>
  <c r="J162" i="44"/>
  <c r="J161" i="44"/>
  <c r="J160" i="44"/>
  <c r="J159" i="44"/>
  <c r="J158" i="44"/>
  <c r="J157" i="44"/>
  <c r="J156" i="44"/>
  <c r="J155" i="44"/>
  <c r="J154" i="44"/>
  <c r="J153" i="44"/>
  <c r="J152" i="44"/>
  <c r="J151" i="44"/>
  <c r="J150" i="44"/>
  <c r="J149" i="44"/>
  <c r="J148" i="44"/>
  <c r="J147" i="44"/>
  <c r="J146" i="44"/>
  <c r="J145" i="44"/>
  <c r="J144" i="44"/>
  <c r="J143" i="44"/>
  <c r="J142" i="44"/>
  <c r="J141" i="44"/>
  <c r="J140" i="44"/>
  <c r="J139" i="44"/>
  <c r="J138" i="44"/>
  <c r="J137" i="44"/>
  <c r="J136" i="44"/>
  <c r="J135" i="44"/>
  <c r="J134" i="44"/>
  <c r="J133" i="44"/>
  <c r="J132" i="44"/>
  <c r="J131" i="44"/>
  <c r="J130" i="44"/>
  <c r="J129" i="44"/>
  <c r="J128" i="44"/>
  <c r="J127" i="44"/>
  <c r="J126" i="44"/>
  <c r="J125" i="44"/>
  <c r="J124" i="44"/>
  <c r="J123" i="44"/>
  <c r="J122" i="44"/>
  <c r="J121" i="44"/>
  <c r="J120" i="44"/>
  <c r="J119" i="44"/>
  <c r="J118" i="44"/>
  <c r="J117" i="44"/>
  <c r="J116" i="44"/>
  <c r="J115" i="44"/>
  <c r="J114" i="44"/>
  <c r="J113" i="44"/>
  <c r="J112" i="44"/>
  <c r="J111" i="44"/>
  <c r="J110" i="44"/>
  <c r="J109" i="44"/>
  <c r="J108" i="44"/>
  <c r="J107" i="44"/>
  <c r="J106" i="44"/>
  <c r="J105" i="44"/>
  <c r="J104" i="44"/>
  <c r="J103" i="44"/>
  <c r="J102" i="44"/>
  <c r="J101" i="44"/>
  <c r="J100" i="44"/>
  <c r="J99" i="44"/>
  <c r="J98" i="44"/>
  <c r="J97" i="44"/>
  <c r="J96" i="44"/>
  <c r="J95" i="44"/>
  <c r="J94" i="44"/>
  <c r="J93" i="44"/>
  <c r="J92" i="44"/>
  <c r="J91" i="44"/>
  <c r="J90" i="44"/>
  <c r="J89" i="44"/>
  <c r="J88" i="44"/>
  <c r="J87" i="44"/>
  <c r="J86" i="44"/>
  <c r="J85" i="44"/>
  <c r="J84" i="44"/>
  <c r="J83" i="44"/>
  <c r="J71" i="44"/>
  <c r="J70" i="44"/>
  <c r="J69" i="44"/>
  <c r="J68" i="44"/>
  <c r="J67" i="44"/>
  <c r="J66" i="44"/>
  <c r="J65" i="44"/>
  <c r="J64" i="44"/>
  <c r="J63" i="44"/>
  <c r="J62" i="44"/>
  <c r="J61" i="44"/>
  <c r="J60" i="44"/>
  <c r="J59" i="44"/>
  <c r="J58" i="44"/>
  <c r="J57" i="44"/>
  <c r="J56" i="44"/>
  <c r="J55" i="44"/>
  <c r="J54" i="44"/>
  <c r="J53" i="44"/>
  <c r="J52" i="44"/>
  <c r="J51" i="44"/>
  <c r="J50" i="44"/>
  <c r="J49" i="44"/>
  <c r="J48" i="44"/>
  <c r="J47" i="44"/>
  <c r="J46" i="44"/>
  <c r="J45" i="44"/>
  <c r="J44" i="44"/>
  <c r="J43" i="44"/>
  <c r="J42" i="44"/>
  <c r="J41" i="44"/>
  <c r="J40" i="44"/>
  <c r="J39" i="44"/>
  <c r="J38" i="44"/>
  <c r="J37" i="44"/>
  <c r="J36" i="44"/>
  <c r="J35" i="44"/>
  <c r="J34" i="44"/>
  <c r="J33" i="44"/>
  <c r="J32" i="44"/>
  <c r="J31" i="44"/>
  <c r="J30" i="44"/>
  <c r="J29" i="44"/>
  <c r="J28" i="44"/>
  <c r="J27" i="44"/>
  <c r="J26" i="44"/>
  <c r="J25" i="44"/>
  <c r="J24" i="44"/>
  <c r="J23" i="44"/>
  <c r="J22" i="44"/>
  <c r="J21" i="44"/>
  <c r="J20" i="44"/>
  <c r="J19" i="44"/>
  <c r="J18" i="44"/>
  <c r="J17" i="44"/>
  <c r="J16" i="44"/>
  <c r="J15" i="44"/>
  <c r="J14" i="44"/>
  <c r="J13" i="44"/>
  <c r="J12" i="44"/>
  <c r="J11" i="44"/>
  <c r="I11" i="44"/>
  <c r="D5" i="44"/>
  <c r="D4" i="44"/>
  <c r="C69" i="39"/>
  <c r="C68" i="39"/>
  <c r="C67" i="39"/>
  <c r="C66" i="39"/>
  <c r="C65" i="39"/>
  <c r="C64" i="39"/>
  <c r="C63" i="39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C41" i="39"/>
  <c r="C40" i="39"/>
  <c r="C39" i="39"/>
  <c r="C38" i="39"/>
  <c r="C37" i="39"/>
  <c r="C36" i="39"/>
  <c r="C35" i="39"/>
  <c r="C34" i="39"/>
  <c r="C33" i="39"/>
  <c r="C27" i="39"/>
  <c r="C28" i="39"/>
  <c r="C29" i="39"/>
  <c r="C30" i="39"/>
  <c r="C31" i="39"/>
  <c r="C32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89" i="43"/>
  <c r="C96" i="39"/>
  <c r="C97" i="39"/>
  <c r="J99" i="43"/>
  <c r="C99" i="43"/>
  <c r="J98" i="43"/>
  <c r="C98" i="43"/>
  <c r="J97" i="43"/>
  <c r="C97" i="43"/>
  <c r="J96" i="43"/>
  <c r="C96" i="43"/>
  <c r="J95" i="43"/>
  <c r="C95" i="43"/>
  <c r="J94" i="43"/>
  <c r="C94" i="43"/>
  <c r="J93" i="43"/>
  <c r="C93" i="43"/>
  <c r="J92" i="43"/>
  <c r="C92" i="43"/>
  <c r="J91" i="43"/>
  <c r="C91" i="43"/>
  <c r="J90" i="43"/>
  <c r="C90" i="43"/>
  <c r="J89" i="43"/>
  <c r="J88" i="43"/>
  <c r="C88" i="43"/>
  <c r="J87" i="43"/>
  <c r="C87" i="43"/>
  <c r="J86" i="43"/>
  <c r="C86" i="43"/>
  <c r="J85" i="43"/>
  <c r="C85" i="43"/>
  <c r="J84" i="43"/>
  <c r="C84" i="43"/>
  <c r="J83" i="43"/>
  <c r="C83" i="43"/>
  <c r="J82" i="43"/>
  <c r="C82" i="43"/>
  <c r="J81" i="43"/>
  <c r="C81" i="43"/>
  <c r="J80" i="43"/>
  <c r="C80" i="43"/>
  <c r="J79" i="43"/>
  <c r="C79" i="43"/>
  <c r="J78" i="43"/>
  <c r="C78" i="43"/>
  <c r="J77" i="43"/>
  <c r="C77" i="43"/>
  <c r="J76" i="43"/>
  <c r="C76" i="43"/>
  <c r="J75" i="43"/>
  <c r="C75" i="43"/>
  <c r="J74" i="43"/>
  <c r="C74" i="43"/>
  <c r="J73" i="43"/>
  <c r="C73" i="43"/>
  <c r="J72" i="43"/>
  <c r="C72" i="43"/>
  <c r="J71" i="43"/>
  <c r="C71" i="43"/>
  <c r="J70" i="43"/>
  <c r="C70" i="43"/>
  <c r="J69" i="43"/>
  <c r="C69" i="43"/>
  <c r="J68" i="43"/>
  <c r="C68" i="43"/>
  <c r="J67" i="43"/>
  <c r="C67" i="43"/>
  <c r="J66" i="43"/>
  <c r="C66" i="43"/>
  <c r="J65" i="43"/>
  <c r="C65" i="43"/>
  <c r="J64" i="43"/>
  <c r="C64" i="43"/>
  <c r="J63" i="43"/>
  <c r="C63" i="43"/>
  <c r="J62" i="43"/>
  <c r="C62" i="43"/>
  <c r="J61" i="43"/>
  <c r="C61" i="43"/>
  <c r="J60" i="43"/>
  <c r="C60" i="43"/>
  <c r="J59" i="43"/>
  <c r="C59" i="43"/>
  <c r="J58" i="43"/>
  <c r="C58" i="43"/>
  <c r="J57" i="43"/>
  <c r="C57" i="43"/>
  <c r="J56" i="43"/>
  <c r="C56" i="43"/>
  <c r="J55" i="43"/>
  <c r="C55" i="43"/>
  <c r="J54" i="43"/>
  <c r="C54" i="43"/>
  <c r="J53" i="43"/>
  <c r="C53" i="43"/>
  <c r="J52" i="43"/>
  <c r="C52" i="43"/>
  <c r="J51" i="43"/>
  <c r="C51" i="43"/>
  <c r="J50" i="43"/>
  <c r="C50" i="43"/>
  <c r="J49" i="43"/>
  <c r="C49" i="43"/>
  <c r="J48" i="43"/>
  <c r="C48" i="43"/>
  <c r="J47" i="43"/>
  <c r="C47" i="43"/>
  <c r="J46" i="43"/>
  <c r="C46" i="43"/>
  <c r="J45" i="43"/>
  <c r="C45" i="43"/>
  <c r="J44" i="43"/>
  <c r="C44" i="43"/>
  <c r="J43" i="43"/>
  <c r="C43" i="43"/>
  <c r="J42" i="43"/>
  <c r="C42" i="43"/>
  <c r="J41" i="43"/>
  <c r="C41" i="43"/>
  <c r="J40" i="43"/>
  <c r="C40" i="43"/>
  <c r="J39" i="43"/>
  <c r="C39" i="43"/>
  <c r="J38" i="43"/>
  <c r="C38" i="43"/>
  <c r="J37" i="43"/>
  <c r="C37" i="43"/>
  <c r="J36" i="43"/>
  <c r="C36" i="43"/>
  <c r="J35" i="43"/>
  <c r="C35" i="43"/>
  <c r="J34" i="43"/>
  <c r="C34" i="43"/>
  <c r="J33" i="43"/>
  <c r="C33" i="43"/>
  <c r="J32" i="43"/>
  <c r="C32" i="43"/>
  <c r="J31" i="43"/>
  <c r="C31" i="43"/>
  <c r="J30" i="43"/>
  <c r="C30" i="43"/>
  <c r="J29" i="43"/>
  <c r="C29" i="43"/>
  <c r="J28" i="43"/>
  <c r="C28" i="43"/>
  <c r="J27" i="43"/>
  <c r="C27" i="43"/>
  <c r="J26" i="43"/>
  <c r="C26" i="43"/>
  <c r="J25" i="43"/>
  <c r="C25" i="43"/>
  <c r="J24" i="43"/>
  <c r="C24" i="43"/>
  <c r="J23" i="43"/>
  <c r="C23" i="43"/>
  <c r="J22" i="43"/>
  <c r="C22" i="43"/>
  <c r="J21" i="43"/>
  <c r="C21" i="43"/>
  <c r="J20" i="43"/>
  <c r="C20" i="43"/>
  <c r="J19" i="43"/>
  <c r="C19" i="43"/>
  <c r="J18" i="43"/>
  <c r="C18" i="43"/>
  <c r="J17" i="43"/>
  <c r="C17" i="43"/>
  <c r="J16" i="43"/>
  <c r="C16" i="43"/>
  <c r="J15" i="43"/>
  <c r="C15" i="43"/>
  <c r="J14" i="43"/>
  <c r="C14" i="43"/>
  <c r="J13" i="43"/>
  <c r="C13" i="43"/>
  <c r="J12" i="43"/>
  <c r="C12" i="43"/>
  <c r="J11" i="43"/>
  <c r="I11" i="43"/>
  <c r="C11" i="43"/>
  <c r="D5" i="43"/>
  <c r="D4" i="43"/>
  <c r="K14" i="46" l="1"/>
  <c r="L16" i="46"/>
  <c r="L15" i="46"/>
  <c r="D5" i="46"/>
  <c r="D4" i="46"/>
  <c r="I12" i="44"/>
  <c r="I13" i="44" s="1"/>
  <c r="I14" i="44" s="1"/>
  <c r="I15" i="44" s="1"/>
  <c r="I16" i="44" s="1"/>
  <c r="I17" i="44" s="1"/>
  <c r="I18" i="44" s="1"/>
  <c r="I19" i="44" s="1"/>
  <c r="I20" i="44" s="1"/>
  <c r="I21" i="44" s="1"/>
  <c r="I22" i="44" s="1"/>
  <c r="I23" i="44" s="1"/>
  <c r="I24" i="44" s="1"/>
  <c r="I25" i="44" s="1"/>
  <c r="I26" i="44" s="1"/>
  <c r="I27" i="44" s="1"/>
  <c r="I28" i="44" s="1"/>
  <c r="I29" i="44" s="1"/>
  <c r="I30" i="44" s="1"/>
  <c r="I31" i="44" s="1"/>
  <c r="I32" i="44" s="1"/>
  <c r="I33" i="44" s="1"/>
  <c r="I34" i="44" s="1"/>
  <c r="I35" i="44" s="1"/>
  <c r="I36" i="44" s="1"/>
  <c r="I37" i="44" s="1"/>
  <c r="I38" i="44" s="1"/>
  <c r="I39" i="44" s="1"/>
  <c r="I40" i="44" s="1"/>
  <c r="I41" i="44" s="1"/>
  <c r="I42" i="44" s="1"/>
  <c r="I43" i="44" s="1"/>
  <c r="I44" i="44" s="1"/>
  <c r="I45" i="44" s="1"/>
  <c r="I46" i="44" s="1"/>
  <c r="I47" i="44" s="1"/>
  <c r="I48" i="44" s="1"/>
  <c r="I49" i="44" s="1"/>
  <c r="I50" i="44" s="1"/>
  <c r="I51" i="44" s="1"/>
  <c r="I52" i="44" s="1"/>
  <c r="I53" i="44" s="1"/>
  <c r="I54" i="44" s="1"/>
  <c r="I55" i="44" s="1"/>
  <c r="I56" i="44" s="1"/>
  <c r="I57" i="44" s="1"/>
  <c r="I58" i="44" s="1"/>
  <c r="I59" i="44" s="1"/>
  <c r="I60" i="44" s="1"/>
  <c r="I61" i="44" s="1"/>
  <c r="I62" i="44" s="1"/>
  <c r="I63" i="44" s="1"/>
  <c r="I64" i="44" s="1"/>
  <c r="I65" i="44" s="1"/>
  <c r="I66" i="44" s="1"/>
  <c r="I67" i="44" s="1"/>
  <c r="I68" i="44" s="1"/>
  <c r="I69" i="44" s="1"/>
  <c r="I70" i="44" s="1"/>
  <c r="I71" i="44" s="1"/>
  <c r="I72" i="44" s="1"/>
  <c r="I73" i="44" s="1"/>
  <c r="I74" i="44" s="1"/>
  <c r="I75" i="44" s="1"/>
  <c r="I76" i="44" s="1"/>
  <c r="I77" i="44" s="1"/>
  <c r="I78" i="44" s="1"/>
  <c r="I79" i="44" s="1"/>
  <c r="I80" i="44" s="1"/>
  <c r="I81" i="44" s="1"/>
  <c r="I82" i="44" s="1"/>
  <c r="I83" i="44" s="1"/>
  <c r="I84" i="44" s="1"/>
  <c r="I85" i="44" s="1"/>
  <c r="I86" i="44" s="1"/>
  <c r="I87" i="44" s="1"/>
  <c r="I88" i="44" s="1"/>
  <c r="I89" i="44" s="1"/>
  <c r="I90" i="44" s="1"/>
  <c r="I91" i="44" s="1"/>
  <c r="I92" i="44" s="1"/>
  <c r="I93" i="44" s="1"/>
  <c r="I94" i="44" s="1"/>
  <c r="I95" i="44" s="1"/>
  <c r="I96" i="44" s="1"/>
  <c r="I97" i="44" s="1"/>
  <c r="I98" i="44" s="1"/>
  <c r="I99" i="44" s="1"/>
  <c r="I100" i="44" s="1"/>
  <c r="I101" i="44" s="1"/>
  <c r="I102" i="44" s="1"/>
  <c r="I103" i="44" s="1"/>
  <c r="I104" i="44" s="1"/>
  <c r="I105" i="44" s="1"/>
  <c r="I106" i="44" s="1"/>
  <c r="I107" i="44" s="1"/>
  <c r="I108" i="44" s="1"/>
  <c r="I109" i="44" s="1"/>
  <c r="I110" i="44" s="1"/>
  <c r="I111" i="44" s="1"/>
  <c r="I112" i="44" s="1"/>
  <c r="I113" i="44" s="1"/>
  <c r="I114" i="44" s="1"/>
  <c r="I115" i="44" s="1"/>
  <c r="I116" i="44" s="1"/>
  <c r="I117" i="44" s="1"/>
  <c r="I118" i="44" s="1"/>
  <c r="I119" i="44" s="1"/>
  <c r="I120" i="44" s="1"/>
  <c r="I121" i="44" s="1"/>
  <c r="I122" i="44" s="1"/>
  <c r="I123" i="44" s="1"/>
  <c r="I124" i="44" s="1"/>
  <c r="I125" i="44" s="1"/>
  <c r="I126" i="44" s="1"/>
  <c r="I127" i="44" s="1"/>
  <c r="I128" i="44" s="1"/>
  <c r="I129" i="44" s="1"/>
  <c r="I130" i="44" s="1"/>
  <c r="I131" i="44" s="1"/>
  <c r="I132" i="44" s="1"/>
  <c r="I133" i="44" s="1"/>
  <c r="I134" i="44" s="1"/>
  <c r="I135" i="44" s="1"/>
  <c r="I136" i="44" s="1"/>
  <c r="I137" i="44" s="1"/>
  <c r="I138" i="44" s="1"/>
  <c r="I139" i="44" s="1"/>
  <c r="I140" i="44" s="1"/>
  <c r="I141" i="44" s="1"/>
  <c r="I142" i="44" s="1"/>
  <c r="I143" i="44" s="1"/>
  <c r="I144" i="44" s="1"/>
  <c r="I145" i="44" s="1"/>
  <c r="I146" i="44" s="1"/>
  <c r="I147" i="44" s="1"/>
  <c r="I148" i="44" s="1"/>
  <c r="I149" i="44" s="1"/>
  <c r="I150" i="44" s="1"/>
  <c r="I151" i="44" s="1"/>
  <c r="I152" i="44" s="1"/>
  <c r="I153" i="44" s="1"/>
  <c r="I154" i="44" s="1"/>
  <c r="I155" i="44" s="1"/>
  <c r="I156" i="44" s="1"/>
  <c r="I157" i="44" s="1"/>
  <c r="I158" i="44" s="1"/>
  <c r="I159" i="44" s="1"/>
  <c r="I160" i="44" s="1"/>
  <c r="I161" i="44" s="1"/>
  <c r="I162" i="44" s="1"/>
  <c r="I163" i="44" s="1"/>
  <c r="I164" i="44" s="1"/>
  <c r="I165" i="44" s="1"/>
  <c r="I166" i="44" s="1"/>
  <c r="I167" i="44" s="1"/>
  <c r="I168" i="44" s="1"/>
  <c r="I169" i="44" s="1"/>
  <c r="I170" i="44" s="1"/>
  <c r="I171" i="44" s="1"/>
  <c r="I172" i="44" s="1"/>
  <c r="I173" i="44" s="1"/>
  <c r="I174" i="44" s="1"/>
  <c r="I175" i="44" s="1"/>
  <c r="I176" i="44" s="1"/>
  <c r="I177" i="44" s="1"/>
  <c r="I178" i="44" s="1"/>
  <c r="I179" i="44" s="1"/>
  <c r="I180" i="44" s="1"/>
  <c r="I181" i="44" s="1"/>
  <c r="I182" i="44" s="1"/>
  <c r="I183" i="44" s="1"/>
  <c r="I184" i="44" s="1"/>
  <c r="I185" i="44" s="1"/>
  <c r="I186" i="44" s="1"/>
  <c r="I187" i="44" s="1"/>
  <c r="I188" i="44" s="1"/>
  <c r="I189" i="44" s="1"/>
  <c r="I190" i="44" s="1"/>
  <c r="I191" i="44" s="1"/>
  <c r="I192" i="44" s="1"/>
  <c r="I193" i="44" s="1"/>
  <c r="I194" i="44" s="1"/>
  <c r="I195" i="44" s="1"/>
  <c r="I196" i="44" s="1"/>
  <c r="I197" i="44" s="1"/>
  <c r="I198" i="44" s="1"/>
  <c r="I199" i="44" s="1"/>
  <c r="I200" i="44" s="1"/>
  <c r="I201" i="44" s="1"/>
  <c r="I202" i="44" s="1"/>
  <c r="I203" i="44" s="1"/>
  <c r="I204" i="44" s="1"/>
  <c r="I205" i="44" s="1"/>
  <c r="I206" i="44" s="1"/>
  <c r="I207" i="44" s="1"/>
  <c r="I208" i="44" s="1"/>
  <c r="I209" i="44" s="1"/>
  <c r="I210" i="44" s="1"/>
  <c r="I211" i="44" s="1"/>
  <c r="I212" i="44" s="1"/>
  <c r="I213" i="44" s="1"/>
  <c r="I214" i="44" s="1"/>
  <c r="I215" i="44" s="1"/>
  <c r="I216" i="44" s="1"/>
  <c r="I217" i="44" s="1"/>
  <c r="I218" i="44" s="1"/>
  <c r="I219" i="44" s="1"/>
  <c r="I220" i="44" s="1"/>
  <c r="I221" i="44" s="1"/>
  <c r="I222" i="44" s="1"/>
  <c r="I223" i="44" s="1"/>
  <c r="I224" i="44" s="1"/>
  <c r="I225" i="44" s="1"/>
  <c r="I226" i="44" s="1"/>
  <c r="I227" i="44" s="1"/>
  <c r="I228" i="44" s="1"/>
  <c r="I229" i="44" s="1"/>
  <c r="I230" i="44" s="1"/>
  <c r="I231" i="44" s="1"/>
  <c r="I232" i="44" s="1"/>
  <c r="I233" i="44" s="1"/>
  <c r="I234" i="44" s="1"/>
  <c r="I235" i="44" s="1"/>
  <c r="I236" i="44" s="1"/>
  <c r="I237" i="44" s="1"/>
  <c r="I238" i="44" s="1"/>
  <c r="I239" i="44" s="1"/>
  <c r="I240" i="44" s="1"/>
  <c r="I241" i="44" s="1"/>
  <c r="I242" i="44" s="1"/>
  <c r="I243" i="44" s="1"/>
  <c r="I244" i="44" s="1"/>
  <c r="I245" i="44" s="1"/>
  <c r="I246" i="44" s="1"/>
  <c r="I247" i="44" s="1"/>
  <c r="I248" i="44" s="1"/>
  <c r="I249" i="44" s="1"/>
  <c r="I250" i="44" s="1"/>
  <c r="I251" i="44" s="1"/>
  <c r="I252" i="44" s="1"/>
  <c r="I253" i="44" s="1"/>
  <c r="I254" i="44" s="1"/>
  <c r="I255" i="44" s="1"/>
  <c r="I256" i="44" s="1"/>
  <c r="I257" i="44" s="1"/>
  <c r="I258" i="44" s="1"/>
  <c r="I259" i="44" s="1"/>
  <c r="I260" i="44" s="1"/>
  <c r="I261" i="44" s="1"/>
  <c r="I262" i="44" s="1"/>
  <c r="I263" i="44" s="1"/>
  <c r="I264" i="44" s="1"/>
  <c r="I265" i="44" s="1"/>
  <c r="I266" i="44" s="1"/>
  <c r="I267" i="44" s="1"/>
  <c r="I268" i="44" s="1"/>
  <c r="I269" i="44" s="1"/>
  <c r="I270" i="44" s="1"/>
  <c r="I271" i="44" s="1"/>
  <c r="I272" i="44" s="1"/>
  <c r="I273" i="44" s="1"/>
  <c r="I274" i="44" s="1"/>
  <c r="I275" i="44" s="1"/>
  <c r="I276" i="44" s="1"/>
  <c r="I277" i="44" s="1"/>
  <c r="I278" i="44" s="1"/>
  <c r="I279" i="44" s="1"/>
  <c r="I280" i="44" s="1"/>
  <c r="I281" i="44" s="1"/>
  <c r="I282" i="44" s="1"/>
  <c r="I283" i="44" s="1"/>
  <c r="I284" i="44" s="1"/>
  <c r="I285" i="44" s="1"/>
  <c r="I286" i="44" s="1"/>
  <c r="I287" i="44" s="1"/>
  <c r="I288" i="44" s="1"/>
  <c r="I289" i="44" s="1"/>
  <c r="I290" i="44" s="1"/>
  <c r="I291" i="44" s="1"/>
  <c r="I292" i="44" s="1"/>
  <c r="I293" i="44" s="1"/>
  <c r="I294" i="44" s="1"/>
  <c r="I295" i="44" s="1"/>
  <c r="I296" i="44" s="1"/>
  <c r="I297" i="44" s="1"/>
  <c r="I298" i="44" s="1"/>
  <c r="I299" i="44" s="1"/>
  <c r="I300" i="44" s="1"/>
  <c r="I301" i="44" s="1"/>
  <c r="I302" i="44" s="1"/>
  <c r="I303" i="44" s="1"/>
  <c r="I304" i="44" s="1"/>
  <c r="I305" i="44" s="1"/>
  <c r="I306" i="44" s="1"/>
  <c r="I307" i="44" s="1"/>
  <c r="I308" i="44" s="1"/>
  <c r="I309" i="44" s="1"/>
  <c r="I310" i="44" s="1"/>
  <c r="I311" i="44" s="1"/>
  <c r="I312" i="44" s="1"/>
  <c r="I313" i="44" s="1"/>
  <c r="I314" i="44" s="1"/>
  <c r="I315" i="44" s="1"/>
  <c r="I316" i="44" s="1"/>
  <c r="I317" i="44" s="1"/>
  <c r="I318" i="44" s="1"/>
  <c r="I319" i="44" s="1"/>
  <c r="I320" i="44" s="1"/>
  <c r="I321" i="44" s="1"/>
  <c r="I322" i="44" s="1"/>
  <c r="I323" i="44" s="1"/>
  <c r="I324" i="44" s="1"/>
  <c r="I325" i="44" s="1"/>
  <c r="I326" i="44" s="1"/>
  <c r="I327" i="44" s="1"/>
  <c r="I328" i="44" s="1"/>
  <c r="I329" i="44" s="1"/>
  <c r="I330" i="44" s="1"/>
  <c r="I331" i="44" s="1"/>
  <c r="I332" i="44" s="1"/>
  <c r="I333" i="44" s="1"/>
  <c r="I334" i="44" s="1"/>
  <c r="I335" i="44" s="1"/>
  <c r="I336" i="44" s="1"/>
  <c r="I337" i="44" s="1"/>
  <c r="I338" i="44" s="1"/>
  <c r="I339" i="44" s="1"/>
  <c r="I340" i="44" s="1"/>
  <c r="I341" i="44" s="1"/>
  <c r="I342" i="44" s="1"/>
  <c r="I343" i="44" s="1"/>
  <c r="I344" i="44" s="1"/>
  <c r="I345" i="44" s="1"/>
  <c r="I346" i="44" s="1"/>
  <c r="I347" i="44" s="1"/>
  <c r="I348" i="44" s="1"/>
  <c r="I349" i="44" s="1"/>
  <c r="I350" i="44" s="1"/>
  <c r="I351" i="44" s="1"/>
  <c r="I352" i="44" s="1"/>
  <c r="I353" i="44" s="1"/>
  <c r="I354" i="44" s="1"/>
  <c r="I355" i="44" s="1"/>
  <c r="I356" i="44" s="1"/>
  <c r="I357" i="44" s="1"/>
  <c r="I358" i="44" s="1"/>
  <c r="I359" i="44" s="1"/>
  <c r="I360" i="44" s="1"/>
  <c r="I361" i="44" s="1"/>
  <c r="I362" i="44" s="1"/>
  <c r="I363" i="44" s="1"/>
  <c r="I364" i="44" s="1"/>
  <c r="I365" i="44" s="1"/>
  <c r="I366" i="44" s="1"/>
  <c r="I367" i="44" s="1"/>
  <c r="I368" i="44" s="1"/>
  <c r="I369" i="44" s="1"/>
  <c r="I370" i="44" s="1"/>
  <c r="I371" i="44" s="1"/>
  <c r="I372" i="44" s="1"/>
  <c r="I373" i="44" s="1"/>
  <c r="I374" i="44" s="1"/>
  <c r="I375" i="44" s="1"/>
  <c r="I376" i="44" s="1"/>
  <c r="I377" i="44" s="1"/>
  <c r="I378" i="44" s="1"/>
  <c r="I379" i="44" s="1"/>
  <c r="I380" i="44" s="1"/>
  <c r="I381" i="44" s="1"/>
  <c r="I382" i="44" s="1"/>
  <c r="I383" i="44" s="1"/>
  <c r="I384" i="44" s="1"/>
  <c r="I385" i="44" s="1"/>
  <c r="I386" i="44" s="1"/>
  <c r="I387" i="44" s="1"/>
  <c r="I388" i="44" s="1"/>
  <c r="I389" i="44" s="1"/>
  <c r="I390" i="44" s="1"/>
  <c r="I391" i="44" s="1"/>
  <c r="I392" i="44" s="1"/>
  <c r="I393" i="44" s="1"/>
  <c r="I394" i="44" s="1"/>
  <c r="I395" i="44" s="1"/>
  <c r="I396" i="44" s="1"/>
  <c r="I397" i="44" s="1"/>
  <c r="I398" i="44" s="1"/>
  <c r="I399" i="44" s="1"/>
  <c r="I400" i="44" s="1"/>
  <c r="I401" i="44" s="1"/>
  <c r="I402" i="44" s="1"/>
  <c r="I403" i="44" s="1"/>
  <c r="I404" i="44" s="1"/>
  <c r="I405" i="44" s="1"/>
  <c r="I406" i="44" s="1"/>
  <c r="I407" i="44" s="1"/>
  <c r="I408" i="44" s="1"/>
  <c r="I409" i="44" s="1"/>
  <c r="I410" i="44" s="1"/>
  <c r="I411" i="44" s="1"/>
  <c r="I412" i="44" s="1"/>
  <c r="I413" i="44" s="1"/>
  <c r="I414" i="44" s="1"/>
  <c r="I415" i="44" s="1"/>
  <c r="I416" i="44" s="1"/>
  <c r="I417" i="44" s="1"/>
  <c r="I418" i="44" s="1"/>
  <c r="I419" i="44" s="1"/>
  <c r="I420" i="44" s="1"/>
  <c r="I421" i="44" s="1"/>
  <c r="I422" i="44" s="1"/>
  <c r="I423" i="44" s="1"/>
  <c r="I424" i="44" s="1"/>
  <c r="I425" i="44" s="1"/>
  <c r="I426" i="44" s="1"/>
  <c r="I427" i="44" s="1"/>
  <c r="I428" i="44" s="1"/>
  <c r="I429" i="44" s="1"/>
  <c r="I430" i="44" s="1"/>
  <c r="I431" i="44" s="1"/>
  <c r="I432" i="44" s="1"/>
  <c r="I433" i="44" s="1"/>
  <c r="I434" i="44" s="1"/>
  <c r="I435" i="44" s="1"/>
  <c r="I436" i="44" s="1"/>
  <c r="I437" i="44" s="1"/>
  <c r="I438" i="44" s="1"/>
  <c r="I439" i="44" s="1"/>
  <c r="I440" i="44" s="1"/>
  <c r="I441" i="44" s="1"/>
  <c r="I442" i="44" s="1"/>
  <c r="I443" i="44" s="1"/>
  <c r="I444" i="44" s="1"/>
  <c r="I445" i="44" s="1"/>
  <c r="I446" i="44" s="1"/>
  <c r="I447" i="44" s="1"/>
  <c r="I448" i="44" s="1"/>
  <c r="I449" i="44" s="1"/>
  <c r="I450" i="44" s="1"/>
  <c r="I451" i="44" s="1"/>
  <c r="I452" i="44" s="1"/>
  <c r="I453" i="44" s="1"/>
  <c r="I454" i="44" s="1"/>
  <c r="I455" i="44" s="1"/>
  <c r="I456" i="44" s="1"/>
  <c r="I457" i="44" s="1"/>
  <c r="I458" i="44" s="1"/>
  <c r="I459" i="44" s="1"/>
  <c r="I460" i="44" s="1"/>
  <c r="I461" i="44" s="1"/>
  <c r="I462" i="44" s="1"/>
  <c r="I463" i="44" s="1"/>
  <c r="I464" i="44" s="1"/>
  <c r="I465" i="44" s="1"/>
  <c r="I466" i="44" s="1"/>
  <c r="I467" i="44" s="1"/>
  <c r="I468" i="44" s="1"/>
  <c r="I469" i="44" s="1"/>
  <c r="I470" i="44" s="1"/>
  <c r="I471" i="44" s="1"/>
  <c r="I472" i="44" s="1"/>
  <c r="I473" i="44" s="1"/>
  <c r="I474" i="44" s="1"/>
  <c r="I475" i="44" s="1"/>
  <c r="I476" i="44" s="1"/>
  <c r="I477" i="44" s="1"/>
  <c r="I478" i="44" s="1"/>
  <c r="I479" i="44" s="1"/>
  <c r="I480" i="44" s="1"/>
  <c r="I481" i="44" s="1"/>
  <c r="I482" i="44" s="1"/>
  <c r="I483" i="44" s="1"/>
  <c r="I484" i="44" s="1"/>
  <c r="I485" i="44" s="1"/>
  <c r="I486" i="44" s="1"/>
  <c r="I487" i="44" s="1"/>
  <c r="I488" i="44" s="1"/>
  <c r="I489" i="44" s="1"/>
  <c r="I490" i="44" s="1"/>
  <c r="I491" i="44" s="1"/>
  <c r="I492" i="44" s="1"/>
  <c r="I493" i="44" s="1"/>
  <c r="I494" i="44" s="1"/>
  <c r="I495" i="44" s="1"/>
  <c r="I496" i="44" s="1"/>
  <c r="I497" i="44" s="1"/>
  <c r="I498" i="44" s="1"/>
  <c r="I499" i="44" s="1"/>
  <c r="I500" i="44" s="1"/>
  <c r="I501" i="44" s="1"/>
  <c r="I502" i="44" s="1"/>
  <c r="I503" i="44" s="1"/>
  <c r="I504" i="44" s="1"/>
  <c r="I505" i="44" s="1"/>
  <c r="I506" i="44" s="1"/>
  <c r="I507" i="44" s="1"/>
  <c r="I508" i="44" s="1"/>
  <c r="I509" i="44" s="1"/>
  <c r="I510" i="44" s="1"/>
  <c r="I511" i="44" s="1"/>
  <c r="I512" i="44" s="1"/>
  <c r="I513" i="44" s="1"/>
  <c r="I514" i="44" s="1"/>
  <c r="I515" i="44" s="1"/>
  <c r="I516" i="44" s="1"/>
  <c r="I517" i="44" s="1"/>
  <c r="I518" i="44" s="1"/>
  <c r="I519" i="44" s="1"/>
  <c r="I520" i="44" s="1"/>
  <c r="I521" i="44" s="1"/>
  <c r="I522" i="44" s="1"/>
  <c r="I523" i="44" s="1"/>
  <c r="I524" i="44" s="1"/>
  <c r="I525" i="44" s="1"/>
  <c r="I526" i="44" s="1"/>
  <c r="I527" i="44" s="1"/>
  <c r="I528" i="44" s="1"/>
  <c r="I529" i="44" s="1"/>
  <c r="I530" i="44" s="1"/>
  <c r="I531" i="44" s="1"/>
  <c r="I532" i="44" s="1"/>
  <c r="I533" i="44" s="1"/>
  <c r="I534" i="44" s="1"/>
  <c r="I535" i="44" s="1"/>
  <c r="I536" i="44" s="1"/>
  <c r="I537" i="44" s="1"/>
  <c r="I538" i="44" s="1"/>
  <c r="I539" i="44" s="1"/>
  <c r="I540" i="44" s="1"/>
  <c r="I541" i="44" s="1"/>
  <c r="I542" i="44" s="1"/>
  <c r="I543" i="44" s="1"/>
  <c r="I544" i="44" s="1"/>
  <c r="I12" i="43"/>
  <c r="I13" i="43" s="1"/>
  <c r="I14" i="43" s="1"/>
  <c r="I15" i="43" s="1"/>
  <c r="I16" i="43" s="1"/>
  <c r="I17" i="43" s="1"/>
  <c r="I18" i="43" s="1"/>
  <c r="I19" i="43" s="1"/>
  <c r="I20" i="43" s="1"/>
  <c r="I21" i="43" s="1"/>
  <c r="I22" i="43" s="1"/>
  <c r="I23" i="43" s="1"/>
  <c r="I24" i="43" s="1"/>
  <c r="I25" i="43" s="1"/>
  <c r="I26" i="43" s="1"/>
  <c r="I27" i="43" s="1"/>
  <c r="I28" i="43" s="1"/>
  <c r="I29" i="43" s="1"/>
  <c r="I30" i="43" s="1"/>
  <c r="I31" i="43" s="1"/>
  <c r="I32" i="43" s="1"/>
  <c r="I33" i="43" s="1"/>
  <c r="I34" i="43" s="1"/>
  <c r="I35" i="43" s="1"/>
  <c r="I36" i="43" s="1"/>
  <c r="I37" i="43" s="1"/>
  <c r="I38" i="43" s="1"/>
  <c r="I39" i="43" s="1"/>
  <c r="I40" i="43" s="1"/>
  <c r="I41" i="43" s="1"/>
  <c r="I42" i="43" s="1"/>
  <c r="I43" i="43" s="1"/>
  <c r="I44" i="43" s="1"/>
  <c r="I45" i="43" s="1"/>
  <c r="I46" i="43" s="1"/>
  <c r="I47" i="43" s="1"/>
  <c r="I48" i="43" s="1"/>
  <c r="I49" i="43" s="1"/>
  <c r="I50" i="43" s="1"/>
  <c r="I51" i="43" s="1"/>
  <c r="I52" i="43" s="1"/>
  <c r="I53" i="43" s="1"/>
  <c r="I54" i="43" s="1"/>
  <c r="I55" i="43" s="1"/>
  <c r="I56" i="43" s="1"/>
  <c r="I57" i="43" s="1"/>
  <c r="I58" i="43" s="1"/>
  <c r="I59" i="43" s="1"/>
  <c r="I60" i="43" s="1"/>
  <c r="I61" i="43" s="1"/>
  <c r="I62" i="43" s="1"/>
  <c r="I63" i="43" s="1"/>
  <c r="I64" i="43" s="1"/>
  <c r="I65" i="43" s="1"/>
  <c r="I66" i="43" s="1"/>
  <c r="I67" i="43" s="1"/>
  <c r="I68" i="43" s="1"/>
  <c r="I69" i="43" s="1"/>
  <c r="I70" i="43" s="1"/>
  <c r="I71" i="43" s="1"/>
  <c r="I72" i="43" s="1"/>
  <c r="I73" i="43" s="1"/>
  <c r="I74" i="43" s="1"/>
  <c r="I75" i="43" s="1"/>
  <c r="I76" i="43" s="1"/>
  <c r="I77" i="43" s="1"/>
  <c r="I78" i="43" s="1"/>
  <c r="I79" i="43" s="1"/>
  <c r="I80" i="43" s="1"/>
  <c r="I81" i="43" s="1"/>
  <c r="I82" i="43" s="1"/>
  <c r="I83" i="43" s="1"/>
  <c r="I84" i="43" s="1"/>
  <c r="I85" i="43" s="1"/>
  <c r="I86" i="43" s="1"/>
  <c r="I87" i="43" s="1"/>
  <c r="I88" i="43" s="1"/>
  <c r="I89" i="43" s="1"/>
  <c r="I90" i="43" s="1"/>
  <c r="I91" i="43" s="1"/>
  <c r="I92" i="43" s="1"/>
  <c r="I93" i="43" s="1"/>
  <c r="I94" i="43" s="1"/>
  <c r="I95" i="43" s="1"/>
  <c r="I96" i="43" s="1"/>
  <c r="I97" i="43" s="1"/>
  <c r="I98" i="43" s="1"/>
  <c r="I99" i="43" s="1"/>
  <c r="I611" i="44"/>
  <c r="I612" i="44" s="1"/>
  <c r="I613" i="44" s="1"/>
  <c r="I614" i="44" s="1"/>
  <c r="I615" i="44" s="1"/>
  <c r="I616" i="44" s="1"/>
  <c r="I617" i="44" s="1"/>
  <c r="I618" i="44" s="1"/>
  <c r="I619" i="44" s="1"/>
  <c r="I620" i="44" s="1"/>
  <c r="I621" i="44" s="1"/>
  <c r="I622" i="44" s="1"/>
  <c r="I623" i="44" s="1"/>
  <c r="I624" i="44" s="1"/>
  <c r="I625" i="44" s="1"/>
  <c r="I626" i="44" s="1"/>
  <c r="I627" i="44" s="1"/>
  <c r="I628" i="44" s="1"/>
  <c r="I629" i="44" s="1"/>
  <c r="I630" i="44" s="1"/>
  <c r="I631" i="44" s="1"/>
  <c r="I632" i="44" s="1"/>
  <c r="I633" i="44" s="1"/>
  <c r="I634" i="44" s="1"/>
  <c r="I635" i="44" s="1"/>
  <c r="I636" i="44" s="1"/>
  <c r="I637" i="44" s="1"/>
  <c r="I638" i="44" s="1"/>
  <c r="I639" i="44" s="1"/>
  <c r="I640" i="44" s="1"/>
  <c r="I641" i="44" s="1"/>
  <c r="I642" i="44" s="1"/>
  <c r="I643" i="44" s="1"/>
  <c r="I644" i="44" s="1"/>
  <c r="I645" i="44" s="1"/>
  <c r="I646" i="44" s="1"/>
  <c r="I647" i="44" s="1"/>
  <c r="I648" i="44" s="1"/>
  <c r="I649" i="44" s="1"/>
  <c r="I650" i="44" s="1"/>
  <c r="I651" i="44" s="1"/>
  <c r="I652" i="44" s="1"/>
  <c r="I653" i="44" s="1"/>
  <c r="I654" i="44" s="1"/>
  <c r="I655" i="44" s="1"/>
  <c r="I656" i="44" s="1"/>
  <c r="I657" i="44" s="1"/>
  <c r="I658" i="44" s="1"/>
  <c r="I659" i="44" s="1"/>
  <c r="I660" i="44" s="1"/>
  <c r="I661" i="44" s="1"/>
  <c r="I662" i="44" s="1"/>
  <c r="I663" i="44" s="1"/>
  <c r="I664" i="44" s="1"/>
  <c r="I665" i="44" s="1"/>
  <c r="I666" i="44" s="1"/>
  <c r="I667" i="44" s="1"/>
  <c r="I668" i="44" s="1"/>
  <c r="I669" i="44" s="1"/>
  <c r="I670" i="44" s="1"/>
  <c r="I671" i="44" s="1"/>
  <c r="I672" i="44" s="1"/>
  <c r="I673" i="44" s="1"/>
  <c r="I674" i="44" s="1"/>
  <c r="I675" i="44" s="1"/>
  <c r="I676" i="44" s="1"/>
  <c r="I677" i="44" s="1"/>
  <c r="I678" i="44" s="1"/>
  <c r="I679" i="44" s="1"/>
  <c r="I680" i="44" s="1"/>
  <c r="I681" i="44" s="1"/>
  <c r="I682" i="44" s="1"/>
  <c r="I683" i="44" s="1"/>
  <c r="I684" i="44" s="1"/>
  <c r="I685" i="44" s="1"/>
  <c r="I686" i="44" s="1"/>
  <c r="I687" i="44" s="1"/>
  <c r="I688" i="44" s="1"/>
  <c r="I689" i="44" s="1"/>
  <c r="I690" i="44" s="1"/>
  <c r="I691" i="44" s="1"/>
  <c r="I692" i="44" s="1"/>
  <c r="I693" i="44" s="1"/>
  <c r="I694" i="44" s="1"/>
  <c r="I695" i="44" s="1"/>
  <c r="I696" i="44" s="1"/>
  <c r="I697" i="44" s="1"/>
  <c r="I698" i="44" s="1"/>
  <c r="I699" i="44" s="1"/>
  <c r="I700" i="44" s="1"/>
  <c r="I701" i="44" s="1"/>
  <c r="I702" i="44" s="1"/>
  <c r="I703" i="44" s="1"/>
  <c r="I704" i="44" s="1"/>
  <c r="I705" i="44" s="1"/>
  <c r="I706" i="44" s="1"/>
  <c r="I707" i="44" s="1"/>
  <c r="I708" i="44" s="1"/>
  <c r="I709" i="44" s="1"/>
  <c r="I710" i="44" s="1"/>
  <c r="I711" i="44" s="1"/>
  <c r="I712" i="44" s="1"/>
  <c r="I713" i="44" s="1"/>
  <c r="I714" i="44" s="1"/>
  <c r="I715" i="44" s="1"/>
  <c r="I716" i="44" s="1"/>
  <c r="I717" i="44" s="1"/>
  <c r="I718" i="44" s="1"/>
  <c r="I719" i="44" s="1"/>
  <c r="I720" i="44" s="1"/>
  <c r="I721" i="44" s="1"/>
  <c r="I722" i="44" s="1"/>
  <c r="I723" i="44" s="1"/>
  <c r="I724" i="44" s="1"/>
  <c r="I725" i="44" s="1"/>
  <c r="I726" i="44" s="1"/>
  <c r="I727" i="44" s="1"/>
  <c r="I728" i="44" s="1"/>
  <c r="I729" i="44" s="1"/>
  <c r="I730" i="44" s="1"/>
  <c r="I731" i="44" s="1"/>
  <c r="I732" i="44" s="1"/>
  <c r="I733" i="44" s="1"/>
  <c r="I734" i="44" s="1"/>
  <c r="I735" i="44" s="1"/>
  <c r="I736" i="44" s="1"/>
  <c r="I737" i="44" s="1"/>
  <c r="I738" i="44" s="1"/>
  <c r="I739" i="44" s="1"/>
  <c r="I740" i="44" s="1"/>
  <c r="I741" i="44" s="1"/>
  <c r="I742" i="44" s="1"/>
  <c r="I743" i="44" s="1"/>
  <c r="I744" i="44" s="1"/>
  <c r="I745" i="44" s="1"/>
  <c r="I746" i="44" s="1"/>
  <c r="I747" i="44" s="1"/>
  <c r="I748" i="44" s="1"/>
  <c r="I749" i="44" s="1"/>
  <c r="I750" i="44" s="1"/>
  <c r="I751" i="44" s="1"/>
  <c r="I752" i="44" s="1"/>
  <c r="I753" i="44" s="1"/>
  <c r="I754" i="44" s="1"/>
  <c r="I755" i="44" s="1"/>
  <c r="I756" i="44" s="1"/>
  <c r="I757" i="44" s="1"/>
  <c r="I758" i="44" s="1"/>
  <c r="I759" i="44" s="1"/>
  <c r="I760" i="44" s="1"/>
  <c r="I761" i="44" s="1"/>
  <c r="I762" i="44" s="1"/>
  <c r="I763" i="44" s="1"/>
  <c r="I764" i="44" s="1"/>
  <c r="I765" i="44" s="1"/>
  <c r="I766" i="44" s="1"/>
  <c r="I767" i="44" s="1"/>
  <c r="I768" i="44" s="1"/>
  <c r="I769" i="44" s="1"/>
  <c r="I770" i="44" s="1"/>
  <c r="I771" i="44" s="1"/>
  <c r="I772" i="44" s="1"/>
  <c r="I773" i="44" s="1"/>
  <c r="I774" i="44" s="1"/>
  <c r="I775" i="44" s="1"/>
  <c r="I776" i="44" s="1"/>
  <c r="I777" i="44" s="1"/>
  <c r="I778" i="44" s="1"/>
  <c r="I779" i="44" s="1"/>
  <c r="I780" i="44" s="1"/>
  <c r="I781" i="44" s="1"/>
  <c r="I782" i="44" s="1"/>
  <c r="I783" i="44" s="1"/>
  <c r="I784" i="44" s="1"/>
  <c r="I785" i="44" s="1"/>
  <c r="I786" i="44" s="1"/>
  <c r="I787" i="44" s="1"/>
  <c r="I788" i="44" s="1"/>
  <c r="I789" i="44" s="1"/>
  <c r="I790" i="44" s="1"/>
  <c r="I791" i="44" s="1"/>
  <c r="I792" i="44" s="1"/>
  <c r="I793" i="44" s="1"/>
  <c r="I794" i="44" s="1"/>
  <c r="I795" i="44" s="1"/>
  <c r="I796" i="44" s="1"/>
  <c r="I797" i="44" s="1"/>
  <c r="I798" i="44" s="1"/>
  <c r="I799" i="44" s="1"/>
  <c r="I800" i="44" s="1"/>
  <c r="I801" i="44" s="1"/>
  <c r="I802" i="44" s="1"/>
  <c r="I803" i="44" s="1"/>
  <c r="I804" i="44" s="1"/>
  <c r="I805" i="44" s="1"/>
  <c r="I806" i="44" s="1"/>
  <c r="I807" i="44" s="1"/>
  <c r="I808" i="44" s="1"/>
  <c r="I809" i="44" s="1"/>
  <c r="I810" i="44" s="1"/>
  <c r="I811" i="44" s="1"/>
  <c r="I812" i="44" s="1"/>
  <c r="I813" i="44" s="1"/>
  <c r="I814" i="44" s="1"/>
  <c r="I815" i="44" s="1"/>
  <c r="I816" i="44" s="1"/>
  <c r="I817" i="44" s="1"/>
  <c r="I818" i="44" s="1"/>
  <c r="I819" i="44" s="1"/>
  <c r="I820" i="44" s="1"/>
  <c r="I821" i="44" s="1"/>
  <c r="I822" i="44" s="1"/>
  <c r="I823" i="44" s="1"/>
  <c r="I824" i="44" s="1"/>
  <c r="I825" i="44" s="1"/>
  <c r="I826" i="44" s="1"/>
  <c r="I827" i="44" s="1"/>
  <c r="I828" i="44" s="1"/>
  <c r="I829" i="44" s="1"/>
  <c r="I830" i="44" s="1"/>
  <c r="I831" i="44" s="1"/>
  <c r="I832" i="44" s="1"/>
  <c r="I833" i="44" s="1"/>
  <c r="I834" i="44" s="1"/>
  <c r="D6" i="44"/>
  <c r="D6" i="43"/>
  <c r="J687" i="42"/>
  <c r="J686" i="42"/>
  <c r="J685" i="42"/>
  <c r="J684" i="42"/>
  <c r="J683" i="42"/>
  <c r="J682" i="42"/>
  <c r="J681" i="42"/>
  <c r="J680" i="42"/>
  <c r="J679" i="42"/>
  <c r="J678" i="42"/>
  <c r="J677" i="42"/>
  <c r="J676" i="42"/>
  <c r="J675" i="42"/>
  <c r="J674" i="42"/>
  <c r="J673" i="42"/>
  <c r="J672" i="42"/>
  <c r="J671" i="42"/>
  <c r="J670" i="42"/>
  <c r="J669" i="42"/>
  <c r="J668" i="42"/>
  <c r="J667" i="42"/>
  <c r="J666" i="42"/>
  <c r="J665" i="42"/>
  <c r="J664" i="42"/>
  <c r="J663" i="42"/>
  <c r="J662" i="42"/>
  <c r="J661" i="42"/>
  <c r="J660" i="42"/>
  <c r="J659" i="42"/>
  <c r="J658" i="42"/>
  <c r="J657" i="42"/>
  <c r="J656" i="42"/>
  <c r="J655" i="42"/>
  <c r="J654" i="42"/>
  <c r="J653" i="42"/>
  <c r="J652" i="42"/>
  <c r="J651" i="42"/>
  <c r="J650" i="42"/>
  <c r="J649" i="42"/>
  <c r="J648" i="42"/>
  <c r="J647" i="42"/>
  <c r="J646" i="42"/>
  <c r="J645" i="42"/>
  <c r="J644" i="42"/>
  <c r="J643" i="42"/>
  <c r="J642" i="42"/>
  <c r="J641" i="42"/>
  <c r="J640" i="42"/>
  <c r="J639" i="42"/>
  <c r="J638" i="42"/>
  <c r="J637" i="42"/>
  <c r="J636" i="42"/>
  <c r="J635" i="42"/>
  <c r="J634" i="42"/>
  <c r="J633" i="42"/>
  <c r="J632" i="42"/>
  <c r="J631" i="42"/>
  <c r="J630" i="42"/>
  <c r="J629" i="42"/>
  <c r="J628" i="42"/>
  <c r="J627" i="42"/>
  <c r="J626" i="42"/>
  <c r="J625" i="42"/>
  <c r="J624" i="42"/>
  <c r="J623" i="42"/>
  <c r="J622" i="42"/>
  <c r="J621" i="42"/>
  <c r="J620" i="42"/>
  <c r="J619" i="42"/>
  <c r="J618" i="42"/>
  <c r="J617" i="42"/>
  <c r="J616" i="42"/>
  <c r="J615" i="42"/>
  <c r="J614" i="42"/>
  <c r="J613" i="42"/>
  <c r="J612" i="42"/>
  <c r="J611" i="42"/>
  <c r="J610" i="42"/>
  <c r="J609" i="42"/>
  <c r="J608" i="42"/>
  <c r="J607" i="42"/>
  <c r="J606" i="42"/>
  <c r="J605" i="42"/>
  <c r="J604" i="42"/>
  <c r="J603" i="42"/>
  <c r="J602" i="42"/>
  <c r="J601" i="42"/>
  <c r="J600" i="42"/>
  <c r="J599" i="42"/>
  <c r="J598" i="42"/>
  <c r="J597" i="42"/>
  <c r="J596" i="42"/>
  <c r="J595" i="42"/>
  <c r="J594" i="42"/>
  <c r="J593" i="42"/>
  <c r="J592" i="42"/>
  <c r="J591" i="42"/>
  <c r="J590" i="42"/>
  <c r="J589" i="42"/>
  <c r="J588" i="42"/>
  <c r="J587" i="42"/>
  <c r="J586" i="42"/>
  <c r="J585" i="42"/>
  <c r="J584" i="42"/>
  <c r="J583" i="42"/>
  <c r="J582" i="42"/>
  <c r="J581" i="42"/>
  <c r="J580" i="42"/>
  <c r="J579" i="42"/>
  <c r="J578" i="42"/>
  <c r="J577" i="42"/>
  <c r="J576" i="42"/>
  <c r="J575" i="42"/>
  <c r="J574" i="42"/>
  <c r="J573" i="42"/>
  <c r="J572" i="42"/>
  <c r="J571" i="42"/>
  <c r="J570" i="42"/>
  <c r="J569" i="42"/>
  <c r="J568" i="42"/>
  <c r="J567" i="42"/>
  <c r="J566" i="42"/>
  <c r="J565" i="42"/>
  <c r="J564" i="42"/>
  <c r="J563" i="42"/>
  <c r="J562" i="42"/>
  <c r="J561" i="42"/>
  <c r="J560" i="42"/>
  <c r="J559" i="42"/>
  <c r="J558" i="42"/>
  <c r="J557" i="42"/>
  <c r="J556" i="42"/>
  <c r="J555" i="42"/>
  <c r="J554" i="42"/>
  <c r="J553" i="42"/>
  <c r="J552" i="42"/>
  <c r="J551" i="42"/>
  <c r="J550" i="42"/>
  <c r="J549" i="42"/>
  <c r="J548" i="42"/>
  <c r="J547" i="42"/>
  <c r="J546" i="42"/>
  <c r="J545" i="42"/>
  <c r="J544" i="42"/>
  <c r="J543" i="42"/>
  <c r="J542" i="42"/>
  <c r="J541" i="42"/>
  <c r="J540" i="42"/>
  <c r="J539" i="42"/>
  <c r="J538" i="42"/>
  <c r="J537" i="42"/>
  <c r="J536" i="42"/>
  <c r="J535" i="42"/>
  <c r="J534" i="42"/>
  <c r="J533" i="42"/>
  <c r="J532" i="42"/>
  <c r="J531" i="42"/>
  <c r="J530" i="42"/>
  <c r="J529" i="42"/>
  <c r="J528" i="42"/>
  <c r="J527" i="42"/>
  <c r="J526" i="42"/>
  <c r="J525" i="42"/>
  <c r="J524" i="42"/>
  <c r="J523" i="42"/>
  <c r="J522" i="42"/>
  <c r="J521" i="42"/>
  <c r="J520" i="42"/>
  <c r="J519" i="42"/>
  <c r="J518" i="42"/>
  <c r="J517" i="42"/>
  <c r="J516" i="42"/>
  <c r="J515" i="42"/>
  <c r="J514" i="42"/>
  <c r="J513" i="42"/>
  <c r="J512" i="42"/>
  <c r="J511" i="42"/>
  <c r="J510" i="42"/>
  <c r="J509" i="42"/>
  <c r="J508" i="42"/>
  <c r="J507" i="42"/>
  <c r="J506" i="42"/>
  <c r="J505" i="42"/>
  <c r="J504" i="42"/>
  <c r="J503" i="42"/>
  <c r="J502" i="42"/>
  <c r="J501" i="42"/>
  <c r="J500" i="42"/>
  <c r="J499" i="42"/>
  <c r="J498" i="42"/>
  <c r="J497" i="42"/>
  <c r="J496" i="42"/>
  <c r="J495" i="42"/>
  <c r="J494" i="42"/>
  <c r="J493" i="42"/>
  <c r="J492" i="42"/>
  <c r="J491" i="42"/>
  <c r="J490" i="42"/>
  <c r="J489" i="42"/>
  <c r="J488" i="42"/>
  <c r="J487" i="42"/>
  <c r="J486" i="42"/>
  <c r="J485" i="42"/>
  <c r="J484" i="42"/>
  <c r="J483" i="42"/>
  <c r="J482" i="42"/>
  <c r="J481" i="42"/>
  <c r="J480" i="42"/>
  <c r="J479" i="42"/>
  <c r="J478" i="42"/>
  <c r="J477" i="42"/>
  <c r="J476" i="42"/>
  <c r="J475" i="42"/>
  <c r="J474" i="42"/>
  <c r="J473" i="42"/>
  <c r="J472" i="42"/>
  <c r="J471" i="42"/>
  <c r="J470" i="42"/>
  <c r="J469" i="42"/>
  <c r="J468" i="42"/>
  <c r="J467" i="42"/>
  <c r="J466" i="42"/>
  <c r="J465" i="42"/>
  <c r="J464" i="42"/>
  <c r="J463" i="42"/>
  <c r="J462" i="42"/>
  <c r="J461" i="42"/>
  <c r="J460" i="42"/>
  <c r="J459" i="42"/>
  <c r="J458" i="42"/>
  <c r="J457" i="42"/>
  <c r="J456" i="42"/>
  <c r="J455" i="42"/>
  <c r="J454" i="42"/>
  <c r="J453" i="42"/>
  <c r="J452" i="42"/>
  <c r="J451" i="42"/>
  <c r="J450" i="42"/>
  <c r="J449" i="42"/>
  <c r="J448" i="42"/>
  <c r="J447" i="42"/>
  <c r="J446" i="42"/>
  <c r="J445" i="42"/>
  <c r="J444" i="42"/>
  <c r="J443" i="42"/>
  <c r="J442" i="42"/>
  <c r="J441" i="42"/>
  <c r="J440" i="42"/>
  <c r="J439" i="42"/>
  <c r="J438" i="42"/>
  <c r="J437" i="42"/>
  <c r="J436" i="42"/>
  <c r="J435" i="42"/>
  <c r="J434" i="42"/>
  <c r="J433" i="42"/>
  <c r="J432" i="42"/>
  <c r="J431" i="42"/>
  <c r="J430" i="42"/>
  <c r="J429" i="42"/>
  <c r="J428" i="42"/>
  <c r="J427" i="42"/>
  <c r="J426" i="42"/>
  <c r="J425" i="42"/>
  <c r="J424" i="42"/>
  <c r="J423" i="42"/>
  <c r="J422" i="42"/>
  <c r="J421" i="42"/>
  <c r="J420" i="42"/>
  <c r="J419" i="42"/>
  <c r="J418" i="42"/>
  <c r="J417" i="42"/>
  <c r="J416" i="42"/>
  <c r="J415" i="42"/>
  <c r="J414" i="42"/>
  <c r="J413" i="42"/>
  <c r="J412" i="42"/>
  <c r="J411" i="42"/>
  <c r="J410" i="42"/>
  <c r="J409" i="42"/>
  <c r="J408" i="42"/>
  <c r="J407" i="42"/>
  <c r="J406" i="42"/>
  <c r="J405" i="42"/>
  <c r="J404" i="42"/>
  <c r="J403" i="42"/>
  <c r="J402" i="42"/>
  <c r="J401" i="42"/>
  <c r="J400" i="42"/>
  <c r="J399" i="42"/>
  <c r="J398" i="42"/>
  <c r="J397" i="42"/>
  <c r="J396" i="42"/>
  <c r="J395" i="42"/>
  <c r="J394" i="42"/>
  <c r="J393" i="42"/>
  <c r="J392" i="42"/>
  <c r="J391" i="42"/>
  <c r="J390" i="42"/>
  <c r="J389" i="42"/>
  <c r="J388" i="42"/>
  <c r="J387" i="42"/>
  <c r="J386" i="42"/>
  <c r="J385" i="42"/>
  <c r="J384" i="42"/>
  <c r="J383" i="42"/>
  <c r="J382" i="42"/>
  <c r="J381" i="42"/>
  <c r="J380" i="42"/>
  <c r="J379" i="42"/>
  <c r="J378" i="42"/>
  <c r="J377" i="42"/>
  <c r="J376" i="42"/>
  <c r="J375" i="42"/>
  <c r="J374" i="42"/>
  <c r="J373" i="42"/>
  <c r="J372" i="42"/>
  <c r="J371" i="42"/>
  <c r="J370" i="42"/>
  <c r="J369" i="42"/>
  <c r="J368" i="42"/>
  <c r="J367" i="42"/>
  <c r="J366" i="42"/>
  <c r="J365" i="42"/>
  <c r="J364" i="42"/>
  <c r="J363" i="42"/>
  <c r="J362" i="42"/>
  <c r="J361" i="42"/>
  <c r="J360" i="42"/>
  <c r="J359" i="42"/>
  <c r="J358" i="42"/>
  <c r="J357" i="42"/>
  <c r="J356" i="42"/>
  <c r="J355" i="42"/>
  <c r="J354" i="42"/>
  <c r="J353" i="42"/>
  <c r="J352" i="42"/>
  <c r="J351" i="42"/>
  <c r="J350" i="42"/>
  <c r="J349" i="42"/>
  <c r="J348" i="42"/>
  <c r="J347" i="42"/>
  <c r="J346" i="42"/>
  <c r="J345" i="42"/>
  <c r="J344" i="42"/>
  <c r="J343" i="42"/>
  <c r="J342" i="42"/>
  <c r="J341" i="42"/>
  <c r="J340" i="42"/>
  <c r="J339" i="42"/>
  <c r="J338" i="42"/>
  <c r="J337" i="42"/>
  <c r="J336" i="42"/>
  <c r="J335" i="42"/>
  <c r="J334" i="42"/>
  <c r="J333" i="42"/>
  <c r="J332" i="42"/>
  <c r="J331" i="42"/>
  <c r="J330" i="42"/>
  <c r="J329" i="42"/>
  <c r="J328" i="42"/>
  <c r="J327" i="42"/>
  <c r="J326" i="42"/>
  <c r="J325" i="42"/>
  <c r="J324" i="42"/>
  <c r="J323" i="42"/>
  <c r="J322" i="42"/>
  <c r="J321" i="42"/>
  <c r="J320" i="42"/>
  <c r="J319" i="42"/>
  <c r="J318" i="42"/>
  <c r="J317" i="42"/>
  <c r="J316" i="42"/>
  <c r="J315" i="42"/>
  <c r="J314" i="42"/>
  <c r="J313" i="42"/>
  <c r="J312" i="42"/>
  <c r="J311" i="42"/>
  <c r="J310" i="42"/>
  <c r="J309" i="42"/>
  <c r="J308" i="42"/>
  <c r="J307" i="42"/>
  <c r="J306" i="42"/>
  <c r="J305" i="42"/>
  <c r="J304" i="42"/>
  <c r="J303" i="42"/>
  <c r="J302" i="42"/>
  <c r="J301" i="42"/>
  <c r="J300" i="42"/>
  <c r="J299" i="42"/>
  <c r="J298" i="42"/>
  <c r="J297" i="42"/>
  <c r="J296" i="42"/>
  <c r="J295" i="42"/>
  <c r="J294" i="42"/>
  <c r="J293" i="42"/>
  <c r="J292" i="42"/>
  <c r="J291" i="42"/>
  <c r="J290" i="42"/>
  <c r="J289" i="42"/>
  <c r="J288" i="42"/>
  <c r="J287" i="42"/>
  <c r="J286" i="42"/>
  <c r="J285" i="42"/>
  <c r="J284" i="42"/>
  <c r="J283" i="42"/>
  <c r="J282" i="42"/>
  <c r="J281" i="42"/>
  <c r="J280" i="42"/>
  <c r="J279" i="42"/>
  <c r="J278" i="42"/>
  <c r="J277" i="42"/>
  <c r="J276" i="42"/>
  <c r="J275" i="42"/>
  <c r="J274" i="42"/>
  <c r="J273" i="42"/>
  <c r="J272" i="42"/>
  <c r="J271" i="42"/>
  <c r="J270" i="42"/>
  <c r="J269" i="42"/>
  <c r="J268" i="42"/>
  <c r="J267" i="42"/>
  <c r="J266" i="42"/>
  <c r="J265" i="42"/>
  <c r="J264" i="42"/>
  <c r="J263" i="42"/>
  <c r="J262" i="42"/>
  <c r="J261" i="42"/>
  <c r="J260" i="42"/>
  <c r="J259" i="42"/>
  <c r="J258" i="42"/>
  <c r="J257" i="42"/>
  <c r="J256" i="42"/>
  <c r="J255" i="42"/>
  <c r="J254" i="42"/>
  <c r="J253" i="42"/>
  <c r="J252" i="42"/>
  <c r="J251" i="42"/>
  <c r="J250" i="42"/>
  <c r="J249" i="42"/>
  <c r="J248" i="42"/>
  <c r="J247" i="42"/>
  <c r="J246" i="42"/>
  <c r="J245" i="42"/>
  <c r="J244" i="42"/>
  <c r="J243" i="42"/>
  <c r="J242" i="42"/>
  <c r="J241" i="42"/>
  <c r="J240" i="42"/>
  <c r="J239" i="42"/>
  <c r="J238" i="42"/>
  <c r="J237" i="42"/>
  <c r="J236" i="42"/>
  <c r="J235" i="42"/>
  <c r="J234" i="42"/>
  <c r="J233" i="42"/>
  <c r="J232" i="42"/>
  <c r="J231" i="42"/>
  <c r="J230" i="42"/>
  <c r="J229" i="42"/>
  <c r="J228" i="42"/>
  <c r="J227" i="42"/>
  <c r="J226" i="42"/>
  <c r="J225" i="42"/>
  <c r="J224" i="42"/>
  <c r="J223" i="42"/>
  <c r="J222" i="42"/>
  <c r="J221" i="42"/>
  <c r="J220" i="42"/>
  <c r="J219" i="42"/>
  <c r="J218" i="42"/>
  <c r="J217" i="42"/>
  <c r="J216" i="42"/>
  <c r="J215" i="42"/>
  <c r="J214" i="42"/>
  <c r="J213" i="42"/>
  <c r="J212" i="42"/>
  <c r="J211" i="42"/>
  <c r="J210" i="42"/>
  <c r="J209" i="42"/>
  <c r="J208" i="42"/>
  <c r="J207" i="42"/>
  <c r="J206" i="42"/>
  <c r="J205" i="42"/>
  <c r="J204" i="42"/>
  <c r="J203" i="42"/>
  <c r="J202" i="42"/>
  <c r="J201" i="42"/>
  <c r="J200" i="42"/>
  <c r="J199" i="42"/>
  <c r="J198" i="42"/>
  <c r="J197" i="42"/>
  <c r="J196" i="42"/>
  <c r="J195" i="42"/>
  <c r="J194" i="42"/>
  <c r="J193" i="42"/>
  <c r="J192" i="42"/>
  <c r="J191" i="42"/>
  <c r="J190" i="42"/>
  <c r="J189" i="42"/>
  <c r="J188" i="42"/>
  <c r="J187" i="42"/>
  <c r="J186" i="42"/>
  <c r="J185" i="42"/>
  <c r="J184" i="42"/>
  <c r="J183" i="42"/>
  <c r="J182" i="42"/>
  <c r="J181" i="42"/>
  <c r="J180" i="42"/>
  <c r="J179" i="42"/>
  <c r="J178" i="42"/>
  <c r="J177" i="42"/>
  <c r="J176" i="42"/>
  <c r="J175" i="42"/>
  <c r="J174" i="42"/>
  <c r="J173" i="42"/>
  <c r="J172" i="42"/>
  <c r="J171" i="42"/>
  <c r="J170" i="42"/>
  <c r="J169" i="42"/>
  <c r="J168" i="42"/>
  <c r="J167" i="42"/>
  <c r="J166" i="42"/>
  <c r="J165" i="42"/>
  <c r="J164" i="42"/>
  <c r="J163" i="42"/>
  <c r="J162" i="42"/>
  <c r="J161" i="42"/>
  <c r="J160" i="42"/>
  <c r="J159" i="42"/>
  <c r="J158" i="42"/>
  <c r="J157" i="42"/>
  <c r="J156" i="42"/>
  <c r="J155" i="42"/>
  <c r="J154" i="42"/>
  <c r="J153" i="42"/>
  <c r="J152" i="42"/>
  <c r="J151" i="42"/>
  <c r="J150" i="42"/>
  <c r="J149" i="42"/>
  <c r="J148" i="42"/>
  <c r="J147" i="42"/>
  <c r="J146" i="42"/>
  <c r="J145" i="42"/>
  <c r="J144" i="42"/>
  <c r="J143" i="42"/>
  <c r="J142" i="42"/>
  <c r="J141" i="42"/>
  <c r="J140" i="42"/>
  <c r="J139" i="42"/>
  <c r="J138" i="42"/>
  <c r="J137" i="42"/>
  <c r="J136" i="42"/>
  <c r="J135" i="42"/>
  <c r="J134" i="42"/>
  <c r="J133" i="42"/>
  <c r="J132" i="42"/>
  <c r="J131" i="42"/>
  <c r="J130" i="42"/>
  <c r="J129" i="42"/>
  <c r="J128" i="42"/>
  <c r="J127" i="42"/>
  <c r="J126" i="42"/>
  <c r="J125" i="42"/>
  <c r="J124" i="42"/>
  <c r="J123" i="42"/>
  <c r="J122" i="42"/>
  <c r="J121" i="42"/>
  <c r="J120" i="42"/>
  <c r="J119" i="42"/>
  <c r="J118" i="42"/>
  <c r="J117" i="42"/>
  <c r="J116" i="42"/>
  <c r="J115" i="42"/>
  <c r="J114" i="42"/>
  <c r="J113" i="42"/>
  <c r="J112" i="42"/>
  <c r="J111" i="42"/>
  <c r="J110" i="42"/>
  <c r="J109" i="42"/>
  <c r="J108" i="42"/>
  <c r="J107" i="42"/>
  <c r="J106" i="42"/>
  <c r="J105" i="42"/>
  <c r="J104" i="42"/>
  <c r="J103" i="42"/>
  <c r="J102" i="42"/>
  <c r="J101" i="42"/>
  <c r="J100" i="42"/>
  <c r="J99" i="42"/>
  <c r="J98" i="42"/>
  <c r="J97" i="42"/>
  <c r="J96" i="42"/>
  <c r="J95" i="42"/>
  <c r="J94" i="42"/>
  <c r="J93" i="42"/>
  <c r="J92" i="42"/>
  <c r="J91" i="42"/>
  <c r="J90" i="42"/>
  <c r="J89" i="42"/>
  <c r="J88" i="42"/>
  <c r="J87" i="42"/>
  <c r="J86" i="42"/>
  <c r="J85" i="42"/>
  <c r="J84" i="42"/>
  <c r="J83" i="42"/>
  <c r="J71" i="42"/>
  <c r="J70" i="42"/>
  <c r="J69" i="42"/>
  <c r="J68" i="42"/>
  <c r="J67" i="42"/>
  <c r="J66" i="42"/>
  <c r="J65" i="42"/>
  <c r="J64" i="42"/>
  <c r="J63" i="42"/>
  <c r="J62" i="42"/>
  <c r="J61" i="42"/>
  <c r="J60" i="42"/>
  <c r="J59" i="42"/>
  <c r="J58" i="42"/>
  <c r="J57" i="42"/>
  <c r="J56" i="42"/>
  <c r="J55" i="42"/>
  <c r="J54" i="42"/>
  <c r="J53" i="42"/>
  <c r="J52" i="42"/>
  <c r="J51" i="42"/>
  <c r="J50" i="42"/>
  <c r="J49" i="42"/>
  <c r="J48" i="42"/>
  <c r="J47" i="42"/>
  <c r="J46" i="42"/>
  <c r="J45" i="42"/>
  <c r="J44" i="42"/>
  <c r="J43" i="42"/>
  <c r="J42" i="42"/>
  <c r="J41" i="42"/>
  <c r="J40" i="42"/>
  <c r="J39" i="42"/>
  <c r="J38" i="42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J21" i="42"/>
  <c r="J20" i="42"/>
  <c r="J19" i="42"/>
  <c r="J18" i="42"/>
  <c r="J17" i="42"/>
  <c r="J16" i="42"/>
  <c r="J15" i="42"/>
  <c r="J14" i="42"/>
  <c r="J13" i="42"/>
  <c r="J12" i="42"/>
  <c r="J11" i="42"/>
  <c r="I11" i="42"/>
  <c r="D5" i="42"/>
  <c r="D4" i="42"/>
  <c r="D6" i="46" l="1"/>
  <c r="K15" i="46"/>
  <c r="L17" i="46"/>
  <c r="I12" i="42"/>
  <c r="I13" i="42" s="1"/>
  <c r="I14" i="42" s="1"/>
  <c r="I15" i="42" s="1"/>
  <c r="I16" i="42" s="1"/>
  <c r="I17" i="42" s="1"/>
  <c r="I18" i="42" s="1"/>
  <c r="I19" i="42" s="1"/>
  <c r="I20" i="42" s="1"/>
  <c r="I21" i="42" s="1"/>
  <c r="I22" i="42" s="1"/>
  <c r="I23" i="42" s="1"/>
  <c r="I24" i="42" s="1"/>
  <c r="I25" i="42" s="1"/>
  <c r="I26" i="42" s="1"/>
  <c r="I27" i="42" s="1"/>
  <c r="I28" i="42" s="1"/>
  <c r="I29" i="42" s="1"/>
  <c r="I30" i="42" s="1"/>
  <c r="I31" i="42" s="1"/>
  <c r="I32" i="42" s="1"/>
  <c r="I33" i="42" s="1"/>
  <c r="I34" i="42" s="1"/>
  <c r="I35" i="42" s="1"/>
  <c r="I36" i="42" s="1"/>
  <c r="I37" i="42" s="1"/>
  <c r="I38" i="42" s="1"/>
  <c r="I39" i="42" s="1"/>
  <c r="I40" i="42" s="1"/>
  <c r="I41" i="42" s="1"/>
  <c r="I42" i="42" s="1"/>
  <c r="I43" i="42" s="1"/>
  <c r="I44" i="42" s="1"/>
  <c r="I45" i="42" s="1"/>
  <c r="I46" i="42" s="1"/>
  <c r="I47" i="42" s="1"/>
  <c r="I48" i="42" s="1"/>
  <c r="I49" i="42" s="1"/>
  <c r="I50" i="42" s="1"/>
  <c r="I51" i="42" s="1"/>
  <c r="I52" i="42" s="1"/>
  <c r="I53" i="42" s="1"/>
  <c r="I54" i="42" s="1"/>
  <c r="I55" i="42" s="1"/>
  <c r="I56" i="42" s="1"/>
  <c r="I57" i="42" s="1"/>
  <c r="I58" i="42" s="1"/>
  <c r="I59" i="42" s="1"/>
  <c r="I60" i="42" s="1"/>
  <c r="I61" i="42" s="1"/>
  <c r="I62" i="42" s="1"/>
  <c r="I63" i="42" s="1"/>
  <c r="I64" i="42" s="1"/>
  <c r="I65" i="42" s="1"/>
  <c r="I66" i="42" s="1"/>
  <c r="I67" i="42" s="1"/>
  <c r="I68" i="42" s="1"/>
  <c r="I69" i="42" s="1"/>
  <c r="I70" i="42" s="1"/>
  <c r="I71" i="42" s="1"/>
  <c r="I72" i="42" s="1"/>
  <c r="I73" i="42" s="1"/>
  <c r="I74" i="42" s="1"/>
  <c r="I75" i="42" s="1"/>
  <c r="I76" i="42" s="1"/>
  <c r="I77" i="42" s="1"/>
  <c r="I78" i="42" s="1"/>
  <c r="I79" i="42" s="1"/>
  <c r="I80" i="42" s="1"/>
  <c r="I81" i="42" s="1"/>
  <c r="I82" i="42" s="1"/>
  <c r="I83" i="42" s="1"/>
  <c r="I84" i="42" s="1"/>
  <c r="I85" i="42" s="1"/>
  <c r="I86" i="42" s="1"/>
  <c r="I87" i="42" s="1"/>
  <c r="I88" i="42" s="1"/>
  <c r="I89" i="42" s="1"/>
  <c r="I90" i="42" s="1"/>
  <c r="I91" i="42" s="1"/>
  <c r="I92" i="42" s="1"/>
  <c r="I93" i="42" s="1"/>
  <c r="I94" i="42" s="1"/>
  <c r="I95" i="42" s="1"/>
  <c r="I96" i="42" s="1"/>
  <c r="I97" i="42" s="1"/>
  <c r="I98" i="42" s="1"/>
  <c r="I99" i="42" s="1"/>
  <c r="I100" i="42" s="1"/>
  <c r="I101" i="42" s="1"/>
  <c r="I102" i="42" s="1"/>
  <c r="I103" i="42" s="1"/>
  <c r="I104" i="42" s="1"/>
  <c r="I105" i="42" s="1"/>
  <c r="I106" i="42" s="1"/>
  <c r="I107" i="42" s="1"/>
  <c r="I108" i="42" s="1"/>
  <c r="I109" i="42" s="1"/>
  <c r="I110" i="42" s="1"/>
  <c r="I111" i="42" s="1"/>
  <c r="I112" i="42" s="1"/>
  <c r="I113" i="42" s="1"/>
  <c r="I114" i="42" s="1"/>
  <c r="I115" i="42" s="1"/>
  <c r="I116" i="42" s="1"/>
  <c r="I117" i="42" s="1"/>
  <c r="I118" i="42" s="1"/>
  <c r="I119" i="42" s="1"/>
  <c r="I120" i="42" s="1"/>
  <c r="I121" i="42" s="1"/>
  <c r="I122" i="42" s="1"/>
  <c r="I123" i="42" s="1"/>
  <c r="I124" i="42" s="1"/>
  <c r="I125" i="42" s="1"/>
  <c r="I126" i="42" s="1"/>
  <c r="I127" i="42" s="1"/>
  <c r="I128" i="42" s="1"/>
  <c r="I129" i="42" s="1"/>
  <c r="I130" i="42" s="1"/>
  <c r="I131" i="42" s="1"/>
  <c r="I132" i="42" s="1"/>
  <c r="I133" i="42" s="1"/>
  <c r="I134" i="42" s="1"/>
  <c r="I135" i="42" s="1"/>
  <c r="I136" i="42" s="1"/>
  <c r="I137" i="42" s="1"/>
  <c r="I138" i="42" s="1"/>
  <c r="I139" i="42" s="1"/>
  <c r="I140" i="42" s="1"/>
  <c r="I141" i="42" s="1"/>
  <c r="I142" i="42" s="1"/>
  <c r="I143" i="42" s="1"/>
  <c r="I144" i="42" s="1"/>
  <c r="I145" i="42" s="1"/>
  <c r="I146" i="42" s="1"/>
  <c r="I147" i="42" s="1"/>
  <c r="I148" i="42" s="1"/>
  <c r="I149" i="42" s="1"/>
  <c r="I150" i="42" s="1"/>
  <c r="I151" i="42" s="1"/>
  <c r="I152" i="42" s="1"/>
  <c r="I153" i="42" s="1"/>
  <c r="I154" i="42" s="1"/>
  <c r="I155" i="42" s="1"/>
  <c r="I156" i="42" s="1"/>
  <c r="I157" i="42" s="1"/>
  <c r="I158" i="42" s="1"/>
  <c r="I159" i="42" s="1"/>
  <c r="I160" i="42" s="1"/>
  <c r="I161" i="42" s="1"/>
  <c r="I162" i="42" s="1"/>
  <c r="I163" i="42" s="1"/>
  <c r="I164" i="42" s="1"/>
  <c r="I165" i="42" s="1"/>
  <c r="I166" i="42" s="1"/>
  <c r="I167" i="42" s="1"/>
  <c r="I168" i="42" s="1"/>
  <c r="I169" i="42" s="1"/>
  <c r="I170" i="42" s="1"/>
  <c r="I171" i="42" s="1"/>
  <c r="I172" i="42" s="1"/>
  <c r="I173" i="42" s="1"/>
  <c r="I174" i="42" s="1"/>
  <c r="I175" i="42" s="1"/>
  <c r="I176" i="42" s="1"/>
  <c r="I177" i="42" s="1"/>
  <c r="I178" i="42" s="1"/>
  <c r="I179" i="42" s="1"/>
  <c r="I180" i="42" s="1"/>
  <c r="I181" i="42" s="1"/>
  <c r="I182" i="42" s="1"/>
  <c r="I183" i="42" s="1"/>
  <c r="I184" i="42" s="1"/>
  <c r="I185" i="42" s="1"/>
  <c r="I186" i="42" s="1"/>
  <c r="I187" i="42" s="1"/>
  <c r="I188" i="42" s="1"/>
  <c r="I189" i="42" s="1"/>
  <c r="I190" i="42" s="1"/>
  <c r="I191" i="42" s="1"/>
  <c r="I192" i="42" s="1"/>
  <c r="I193" i="42" s="1"/>
  <c r="I194" i="42" s="1"/>
  <c r="I195" i="42" s="1"/>
  <c r="I196" i="42" s="1"/>
  <c r="I197" i="42" s="1"/>
  <c r="I198" i="42" s="1"/>
  <c r="I199" i="42" s="1"/>
  <c r="I200" i="42" s="1"/>
  <c r="I201" i="42" s="1"/>
  <c r="I202" i="42" s="1"/>
  <c r="I203" i="42" s="1"/>
  <c r="I204" i="42" s="1"/>
  <c r="I205" i="42" s="1"/>
  <c r="I206" i="42" s="1"/>
  <c r="I207" i="42" s="1"/>
  <c r="I208" i="42" s="1"/>
  <c r="I209" i="42" s="1"/>
  <c r="I210" i="42" s="1"/>
  <c r="I211" i="42" s="1"/>
  <c r="I212" i="42" s="1"/>
  <c r="I213" i="42" s="1"/>
  <c r="I214" i="42" s="1"/>
  <c r="I215" i="42" s="1"/>
  <c r="I216" i="42" s="1"/>
  <c r="I217" i="42" s="1"/>
  <c r="I218" i="42" s="1"/>
  <c r="I219" i="42" s="1"/>
  <c r="I220" i="42" s="1"/>
  <c r="I221" i="42" s="1"/>
  <c r="I222" i="42" s="1"/>
  <c r="I223" i="42" s="1"/>
  <c r="I224" i="42" s="1"/>
  <c r="I225" i="42" s="1"/>
  <c r="I226" i="42" s="1"/>
  <c r="I227" i="42" s="1"/>
  <c r="I228" i="42" s="1"/>
  <c r="I229" i="42" s="1"/>
  <c r="I230" i="42" s="1"/>
  <c r="I231" i="42" s="1"/>
  <c r="I232" i="42" s="1"/>
  <c r="I233" i="42" s="1"/>
  <c r="I234" i="42" s="1"/>
  <c r="I235" i="42" s="1"/>
  <c r="I236" i="42" s="1"/>
  <c r="I237" i="42" s="1"/>
  <c r="I238" i="42" s="1"/>
  <c r="I239" i="42" s="1"/>
  <c r="I240" i="42" s="1"/>
  <c r="I241" i="42" s="1"/>
  <c r="I242" i="42" s="1"/>
  <c r="I243" i="42" s="1"/>
  <c r="I244" i="42" s="1"/>
  <c r="I245" i="42" s="1"/>
  <c r="I246" i="42" s="1"/>
  <c r="I247" i="42" s="1"/>
  <c r="I248" i="42" s="1"/>
  <c r="I249" i="42" s="1"/>
  <c r="I250" i="42" s="1"/>
  <c r="I251" i="42" s="1"/>
  <c r="I252" i="42" s="1"/>
  <c r="I253" i="42" s="1"/>
  <c r="I254" i="42" s="1"/>
  <c r="I255" i="42" s="1"/>
  <c r="I256" i="42" s="1"/>
  <c r="I257" i="42" s="1"/>
  <c r="I258" i="42" s="1"/>
  <c r="I259" i="42" s="1"/>
  <c r="I260" i="42" s="1"/>
  <c r="I261" i="42" s="1"/>
  <c r="I262" i="42" s="1"/>
  <c r="I263" i="42" s="1"/>
  <c r="I264" i="42" s="1"/>
  <c r="I265" i="42" s="1"/>
  <c r="I266" i="42" s="1"/>
  <c r="I267" i="42" s="1"/>
  <c r="I268" i="42" s="1"/>
  <c r="I269" i="42" s="1"/>
  <c r="I270" i="42" s="1"/>
  <c r="I271" i="42" s="1"/>
  <c r="I272" i="42" s="1"/>
  <c r="I273" i="42" s="1"/>
  <c r="I274" i="42" s="1"/>
  <c r="I275" i="42" s="1"/>
  <c r="I276" i="42" s="1"/>
  <c r="I277" i="42" s="1"/>
  <c r="I278" i="42" s="1"/>
  <c r="I279" i="42" s="1"/>
  <c r="I280" i="42" s="1"/>
  <c r="I281" i="42" s="1"/>
  <c r="I282" i="42" s="1"/>
  <c r="I283" i="42" s="1"/>
  <c r="I284" i="42" s="1"/>
  <c r="I285" i="42" s="1"/>
  <c r="I286" i="42" s="1"/>
  <c r="I287" i="42" s="1"/>
  <c r="I288" i="42" s="1"/>
  <c r="I289" i="42" s="1"/>
  <c r="I290" i="42" s="1"/>
  <c r="I291" i="42" s="1"/>
  <c r="I292" i="42" s="1"/>
  <c r="I293" i="42" s="1"/>
  <c r="I294" i="42" s="1"/>
  <c r="I295" i="42" s="1"/>
  <c r="I296" i="42" s="1"/>
  <c r="I297" i="42" s="1"/>
  <c r="I298" i="42" s="1"/>
  <c r="I299" i="42" s="1"/>
  <c r="I300" i="42" s="1"/>
  <c r="I301" i="42" s="1"/>
  <c r="I302" i="42" s="1"/>
  <c r="I303" i="42" s="1"/>
  <c r="I304" i="42" s="1"/>
  <c r="I305" i="42" s="1"/>
  <c r="I306" i="42" s="1"/>
  <c r="I307" i="42" s="1"/>
  <c r="I308" i="42" s="1"/>
  <c r="I309" i="42" s="1"/>
  <c r="I310" i="42" s="1"/>
  <c r="I311" i="42" s="1"/>
  <c r="I312" i="42" s="1"/>
  <c r="I313" i="42" s="1"/>
  <c r="I314" i="42" s="1"/>
  <c r="I315" i="42" s="1"/>
  <c r="I316" i="42" s="1"/>
  <c r="I317" i="42" s="1"/>
  <c r="I318" i="42" s="1"/>
  <c r="I319" i="42" s="1"/>
  <c r="I320" i="42" s="1"/>
  <c r="I321" i="42" s="1"/>
  <c r="I322" i="42" s="1"/>
  <c r="I323" i="42" s="1"/>
  <c r="I324" i="42" s="1"/>
  <c r="I325" i="42" s="1"/>
  <c r="I326" i="42" s="1"/>
  <c r="I327" i="42" s="1"/>
  <c r="I328" i="42" s="1"/>
  <c r="I329" i="42" s="1"/>
  <c r="I330" i="42" s="1"/>
  <c r="I331" i="42" s="1"/>
  <c r="I332" i="42" s="1"/>
  <c r="I333" i="42" s="1"/>
  <c r="I334" i="42" s="1"/>
  <c r="I335" i="42" s="1"/>
  <c r="I336" i="42" s="1"/>
  <c r="I337" i="42" s="1"/>
  <c r="I338" i="42" s="1"/>
  <c r="I339" i="42" s="1"/>
  <c r="I340" i="42" s="1"/>
  <c r="I341" i="42" s="1"/>
  <c r="I342" i="42" s="1"/>
  <c r="I343" i="42" s="1"/>
  <c r="I344" i="42" s="1"/>
  <c r="I345" i="42" s="1"/>
  <c r="I346" i="42" s="1"/>
  <c r="I347" i="42" s="1"/>
  <c r="I348" i="42" s="1"/>
  <c r="I349" i="42" s="1"/>
  <c r="I350" i="42" s="1"/>
  <c r="I351" i="42" s="1"/>
  <c r="I352" i="42" s="1"/>
  <c r="I353" i="42" s="1"/>
  <c r="I354" i="42" s="1"/>
  <c r="I355" i="42" s="1"/>
  <c r="I356" i="42" s="1"/>
  <c r="I357" i="42" s="1"/>
  <c r="I358" i="42" s="1"/>
  <c r="I359" i="42" s="1"/>
  <c r="I360" i="42" s="1"/>
  <c r="I361" i="42" s="1"/>
  <c r="I362" i="42" s="1"/>
  <c r="I363" i="42" s="1"/>
  <c r="I364" i="42" s="1"/>
  <c r="I365" i="42" s="1"/>
  <c r="I366" i="42" s="1"/>
  <c r="I367" i="42" s="1"/>
  <c r="I368" i="42" s="1"/>
  <c r="I369" i="42" s="1"/>
  <c r="I370" i="42" s="1"/>
  <c r="I371" i="42" s="1"/>
  <c r="I372" i="42" s="1"/>
  <c r="I373" i="42" s="1"/>
  <c r="I374" i="42" s="1"/>
  <c r="I375" i="42" s="1"/>
  <c r="I376" i="42" s="1"/>
  <c r="I377" i="42" s="1"/>
  <c r="I378" i="42" s="1"/>
  <c r="I379" i="42" s="1"/>
  <c r="I380" i="42" s="1"/>
  <c r="I381" i="42" s="1"/>
  <c r="I382" i="42" s="1"/>
  <c r="I383" i="42" s="1"/>
  <c r="I384" i="42" s="1"/>
  <c r="I385" i="42" s="1"/>
  <c r="I386" i="42" s="1"/>
  <c r="I387" i="42" s="1"/>
  <c r="I388" i="42" s="1"/>
  <c r="I389" i="42" s="1"/>
  <c r="I390" i="42" s="1"/>
  <c r="I391" i="42" s="1"/>
  <c r="I392" i="42" s="1"/>
  <c r="I393" i="42" s="1"/>
  <c r="I394" i="42" s="1"/>
  <c r="I395" i="42" s="1"/>
  <c r="I396" i="42" s="1"/>
  <c r="I397" i="42" s="1"/>
  <c r="I398" i="42" s="1"/>
  <c r="I399" i="42" s="1"/>
  <c r="I400" i="42" s="1"/>
  <c r="I401" i="42" s="1"/>
  <c r="I402" i="42" s="1"/>
  <c r="I403" i="42" s="1"/>
  <c r="I404" i="42" s="1"/>
  <c r="I405" i="42" s="1"/>
  <c r="I406" i="42" s="1"/>
  <c r="I407" i="42" s="1"/>
  <c r="I408" i="42" s="1"/>
  <c r="I409" i="42" s="1"/>
  <c r="I410" i="42" s="1"/>
  <c r="I411" i="42" s="1"/>
  <c r="I412" i="42" s="1"/>
  <c r="I413" i="42" s="1"/>
  <c r="I414" i="42" s="1"/>
  <c r="I415" i="42" s="1"/>
  <c r="I416" i="42" s="1"/>
  <c r="I417" i="42" s="1"/>
  <c r="I418" i="42" s="1"/>
  <c r="I419" i="42" s="1"/>
  <c r="I420" i="42" s="1"/>
  <c r="I421" i="42" s="1"/>
  <c r="I422" i="42" s="1"/>
  <c r="I423" i="42" s="1"/>
  <c r="I424" i="42" s="1"/>
  <c r="I425" i="42" s="1"/>
  <c r="I426" i="42" s="1"/>
  <c r="I427" i="42" s="1"/>
  <c r="I428" i="42" s="1"/>
  <c r="I429" i="42" s="1"/>
  <c r="I430" i="42" s="1"/>
  <c r="I431" i="42" s="1"/>
  <c r="I432" i="42" s="1"/>
  <c r="I433" i="42" s="1"/>
  <c r="I434" i="42" s="1"/>
  <c r="I435" i="42" s="1"/>
  <c r="I436" i="42" s="1"/>
  <c r="I437" i="42" s="1"/>
  <c r="I438" i="42" s="1"/>
  <c r="I439" i="42" s="1"/>
  <c r="I440" i="42" s="1"/>
  <c r="I441" i="42" s="1"/>
  <c r="I442" i="42" s="1"/>
  <c r="I443" i="42" s="1"/>
  <c r="I444" i="42" s="1"/>
  <c r="I445" i="42" s="1"/>
  <c r="I446" i="42" s="1"/>
  <c r="I447" i="42" s="1"/>
  <c r="I448" i="42" s="1"/>
  <c r="I449" i="42" s="1"/>
  <c r="I450" i="42" s="1"/>
  <c r="I451" i="42" s="1"/>
  <c r="I452" i="42" s="1"/>
  <c r="I453" i="42" s="1"/>
  <c r="I454" i="42" s="1"/>
  <c r="I455" i="42" s="1"/>
  <c r="I456" i="42" s="1"/>
  <c r="I457" i="42" s="1"/>
  <c r="I458" i="42" s="1"/>
  <c r="I459" i="42" s="1"/>
  <c r="I460" i="42" s="1"/>
  <c r="I461" i="42" s="1"/>
  <c r="I462" i="42" s="1"/>
  <c r="I463" i="42" s="1"/>
  <c r="I464" i="42" s="1"/>
  <c r="I465" i="42" s="1"/>
  <c r="I466" i="42" s="1"/>
  <c r="I467" i="42" s="1"/>
  <c r="I468" i="42" s="1"/>
  <c r="I469" i="42" s="1"/>
  <c r="I470" i="42" s="1"/>
  <c r="I471" i="42" s="1"/>
  <c r="I472" i="42" s="1"/>
  <c r="I473" i="42" s="1"/>
  <c r="I474" i="42" s="1"/>
  <c r="I475" i="42" s="1"/>
  <c r="I476" i="42" s="1"/>
  <c r="I477" i="42" s="1"/>
  <c r="I478" i="42" s="1"/>
  <c r="I479" i="42" s="1"/>
  <c r="I480" i="42" s="1"/>
  <c r="I481" i="42" s="1"/>
  <c r="I482" i="42" s="1"/>
  <c r="I483" i="42" s="1"/>
  <c r="I484" i="42" s="1"/>
  <c r="I485" i="42" s="1"/>
  <c r="I486" i="42" s="1"/>
  <c r="I487" i="42" s="1"/>
  <c r="I488" i="42" s="1"/>
  <c r="I489" i="42" s="1"/>
  <c r="I490" i="42" s="1"/>
  <c r="I491" i="42" s="1"/>
  <c r="I492" i="42" s="1"/>
  <c r="I493" i="42" s="1"/>
  <c r="I494" i="42" s="1"/>
  <c r="I495" i="42" s="1"/>
  <c r="I496" i="42" s="1"/>
  <c r="I497" i="42" s="1"/>
  <c r="I498" i="42" s="1"/>
  <c r="I499" i="42" s="1"/>
  <c r="I500" i="42" s="1"/>
  <c r="I501" i="42" s="1"/>
  <c r="I502" i="42" s="1"/>
  <c r="I503" i="42" s="1"/>
  <c r="I504" i="42" s="1"/>
  <c r="I505" i="42" s="1"/>
  <c r="I506" i="42" s="1"/>
  <c r="I507" i="42" s="1"/>
  <c r="I508" i="42" s="1"/>
  <c r="I509" i="42" s="1"/>
  <c r="I510" i="42" s="1"/>
  <c r="I511" i="42" s="1"/>
  <c r="I512" i="42" s="1"/>
  <c r="I513" i="42" s="1"/>
  <c r="I514" i="42" s="1"/>
  <c r="I515" i="42" s="1"/>
  <c r="I516" i="42" s="1"/>
  <c r="I517" i="42" s="1"/>
  <c r="I518" i="42" s="1"/>
  <c r="I519" i="42" s="1"/>
  <c r="I520" i="42" s="1"/>
  <c r="I521" i="42" s="1"/>
  <c r="I522" i="42" s="1"/>
  <c r="I523" i="42" s="1"/>
  <c r="I524" i="42" s="1"/>
  <c r="I525" i="42" s="1"/>
  <c r="I526" i="42" s="1"/>
  <c r="I527" i="42" s="1"/>
  <c r="I528" i="42" s="1"/>
  <c r="I529" i="42" s="1"/>
  <c r="I530" i="42" s="1"/>
  <c r="I531" i="42" s="1"/>
  <c r="I532" i="42" s="1"/>
  <c r="I533" i="42" s="1"/>
  <c r="I534" i="42" s="1"/>
  <c r="I535" i="42" s="1"/>
  <c r="I536" i="42" s="1"/>
  <c r="I537" i="42" s="1"/>
  <c r="I538" i="42" s="1"/>
  <c r="I539" i="42" s="1"/>
  <c r="I540" i="42" s="1"/>
  <c r="I541" i="42" s="1"/>
  <c r="I542" i="42" s="1"/>
  <c r="I543" i="42" s="1"/>
  <c r="I544" i="42" s="1"/>
  <c r="I545" i="42" s="1"/>
  <c r="I546" i="42" s="1"/>
  <c r="I547" i="42" s="1"/>
  <c r="I548" i="42" s="1"/>
  <c r="I549" i="42" s="1"/>
  <c r="I550" i="42" s="1"/>
  <c r="I551" i="42" s="1"/>
  <c r="I552" i="42" s="1"/>
  <c r="I553" i="42" s="1"/>
  <c r="I554" i="42" s="1"/>
  <c r="I555" i="42" s="1"/>
  <c r="I556" i="42" s="1"/>
  <c r="I557" i="42" s="1"/>
  <c r="I558" i="42" s="1"/>
  <c r="I559" i="42" s="1"/>
  <c r="I560" i="42" s="1"/>
  <c r="I561" i="42" s="1"/>
  <c r="I562" i="42" s="1"/>
  <c r="I563" i="42" s="1"/>
  <c r="I564" i="42" s="1"/>
  <c r="I565" i="42" s="1"/>
  <c r="I566" i="42" s="1"/>
  <c r="I567" i="42" s="1"/>
  <c r="I568" i="42" s="1"/>
  <c r="I569" i="42" s="1"/>
  <c r="I570" i="42" s="1"/>
  <c r="I571" i="42" s="1"/>
  <c r="I572" i="42" s="1"/>
  <c r="I573" i="42" s="1"/>
  <c r="I574" i="42" s="1"/>
  <c r="I575" i="42" s="1"/>
  <c r="I576" i="42" s="1"/>
  <c r="I577" i="42" s="1"/>
  <c r="I578" i="42" s="1"/>
  <c r="I579" i="42" s="1"/>
  <c r="I580" i="42" s="1"/>
  <c r="I581" i="42" s="1"/>
  <c r="I582" i="42" s="1"/>
  <c r="I583" i="42" s="1"/>
  <c r="I584" i="42" s="1"/>
  <c r="I585" i="42" s="1"/>
  <c r="I586" i="42" s="1"/>
  <c r="I587" i="42" s="1"/>
  <c r="I588" i="42" s="1"/>
  <c r="I589" i="42" s="1"/>
  <c r="I590" i="42" s="1"/>
  <c r="I591" i="42" s="1"/>
  <c r="I592" i="42" s="1"/>
  <c r="I593" i="42" s="1"/>
  <c r="I594" i="42" s="1"/>
  <c r="I595" i="42" s="1"/>
  <c r="I596" i="42" s="1"/>
  <c r="I597" i="42" s="1"/>
  <c r="I598" i="42" s="1"/>
  <c r="I599" i="42" s="1"/>
  <c r="I600" i="42" s="1"/>
  <c r="I601" i="42" s="1"/>
  <c r="I602" i="42" s="1"/>
  <c r="I603" i="42" s="1"/>
  <c r="I604" i="42" s="1"/>
  <c r="I605" i="42" s="1"/>
  <c r="I606" i="42" s="1"/>
  <c r="I607" i="42" s="1"/>
  <c r="I608" i="42" s="1"/>
  <c r="I609" i="42" s="1"/>
  <c r="I610" i="42" s="1"/>
  <c r="I611" i="42" s="1"/>
  <c r="I612" i="42" s="1"/>
  <c r="I613" i="42" s="1"/>
  <c r="I614" i="42" s="1"/>
  <c r="I615" i="42" s="1"/>
  <c r="I616" i="42" s="1"/>
  <c r="I617" i="42" s="1"/>
  <c r="I618" i="42" s="1"/>
  <c r="I619" i="42" s="1"/>
  <c r="I620" i="42" s="1"/>
  <c r="I621" i="42" s="1"/>
  <c r="I622" i="42" s="1"/>
  <c r="I623" i="42" s="1"/>
  <c r="I624" i="42" s="1"/>
  <c r="I625" i="42" s="1"/>
  <c r="I626" i="42" s="1"/>
  <c r="I627" i="42" s="1"/>
  <c r="I628" i="42" s="1"/>
  <c r="I629" i="42" s="1"/>
  <c r="I630" i="42" s="1"/>
  <c r="I631" i="42" s="1"/>
  <c r="I632" i="42" s="1"/>
  <c r="I633" i="42" s="1"/>
  <c r="I634" i="42" s="1"/>
  <c r="I635" i="42" s="1"/>
  <c r="I636" i="42" s="1"/>
  <c r="I637" i="42" s="1"/>
  <c r="I638" i="42" s="1"/>
  <c r="I639" i="42" s="1"/>
  <c r="I640" i="42" s="1"/>
  <c r="I641" i="42" s="1"/>
  <c r="I642" i="42" s="1"/>
  <c r="I643" i="42" s="1"/>
  <c r="I644" i="42" s="1"/>
  <c r="I645" i="42" s="1"/>
  <c r="I646" i="42" s="1"/>
  <c r="I647" i="42" s="1"/>
  <c r="I648" i="42" s="1"/>
  <c r="I649" i="42" s="1"/>
  <c r="I650" i="42" s="1"/>
  <c r="I651" i="42" s="1"/>
  <c r="I652" i="42" s="1"/>
  <c r="I653" i="42" s="1"/>
  <c r="I654" i="42" s="1"/>
  <c r="I655" i="42" s="1"/>
  <c r="I656" i="42" s="1"/>
  <c r="I657" i="42" s="1"/>
  <c r="I658" i="42" s="1"/>
  <c r="I659" i="42" s="1"/>
  <c r="I660" i="42" s="1"/>
  <c r="I661" i="42" s="1"/>
  <c r="I662" i="42" s="1"/>
  <c r="I663" i="42" s="1"/>
  <c r="I664" i="42" s="1"/>
  <c r="I665" i="42" s="1"/>
  <c r="I666" i="42" s="1"/>
  <c r="I667" i="42" s="1"/>
  <c r="I668" i="42" s="1"/>
  <c r="I669" i="42" s="1"/>
  <c r="I670" i="42" s="1"/>
  <c r="I671" i="42" s="1"/>
  <c r="I672" i="42" s="1"/>
  <c r="I673" i="42" s="1"/>
  <c r="I674" i="42" s="1"/>
  <c r="I675" i="42" s="1"/>
  <c r="I676" i="42" s="1"/>
  <c r="I677" i="42" s="1"/>
  <c r="I678" i="42" s="1"/>
  <c r="I679" i="42" s="1"/>
  <c r="I680" i="42" s="1"/>
  <c r="I681" i="42" s="1"/>
  <c r="I682" i="42" s="1"/>
  <c r="I683" i="42" s="1"/>
  <c r="I684" i="42" s="1"/>
  <c r="I685" i="42" s="1"/>
  <c r="I686" i="42" s="1"/>
  <c r="I687" i="42" s="1"/>
  <c r="D6" i="42"/>
  <c r="K16" i="46" l="1"/>
  <c r="L18" i="46"/>
  <c r="C98" i="39"/>
  <c r="C99" i="39"/>
  <c r="J87" i="39"/>
  <c r="J88" i="39"/>
  <c r="J89" i="39"/>
  <c r="J90" i="39"/>
  <c r="J91" i="39"/>
  <c r="J92" i="39"/>
  <c r="J93" i="39"/>
  <c r="J94" i="39"/>
  <c r="J95" i="39"/>
  <c r="J96" i="39"/>
  <c r="J97" i="39"/>
  <c r="J98" i="39"/>
  <c r="J99" i="39"/>
  <c r="K17" i="46" l="1"/>
  <c r="L19" i="46"/>
  <c r="J831" i="41"/>
  <c r="J832" i="41"/>
  <c r="J833" i="41"/>
  <c r="J834" i="41"/>
  <c r="J830" i="41"/>
  <c r="J829" i="41"/>
  <c r="J815" i="41"/>
  <c r="J816" i="41"/>
  <c r="J817" i="41"/>
  <c r="J818" i="41"/>
  <c r="J819" i="41"/>
  <c r="J820" i="41"/>
  <c r="J821" i="41"/>
  <c r="J822" i="41"/>
  <c r="J823" i="41"/>
  <c r="J824" i="41"/>
  <c r="J825" i="41"/>
  <c r="J826" i="41"/>
  <c r="J827" i="41"/>
  <c r="J828" i="41"/>
  <c r="K18" i="46" l="1"/>
  <c r="L20" i="46"/>
  <c r="J803" i="41"/>
  <c r="J804" i="41"/>
  <c r="J805" i="41"/>
  <c r="J806" i="41"/>
  <c r="J807" i="41"/>
  <c r="J808" i="41"/>
  <c r="J809" i="41"/>
  <c r="J810" i="41"/>
  <c r="J811" i="41"/>
  <c r="J812" i="41"/>
  <c r="J813" i="41"/>
  <c r="J814" i="41"/>
  <c r="J802" i="41"/>
  <c r="J687" i="40"/>
  <c r="J686" i="40"/>
  <c r="J682" i="40"/>
  <c r="J683" i="40"/>
  <c r="J684" i="40"/>
  <c r="J685" i="40"/>
  <c r="J680" i="40"/>
  <c r="J681" i="40"/>
  <c r="J679" i="40"/>
  <c r="J677" i="40"/>
  <c r="J678" i="40"/>
  <c r="J674" i="40"/>
  <c r="J675" i="40"/>
  <c r="J676" i="40"/>
  <c r="J666" i="40"/>
  <c r="J667" i="40"/>
  <c r="J668" i="40"/>
  <c r="J669" i="40"/>
  <c r="J670" i="40"/>
  <c r="J671" i="40"/>
  <c r="J672" i="40"/>
  <c r="J673" i="40"/>
  <c r="J664" i="40"/>
  <c r="J665" i="40"/>
  <c r="K19" i="46" l="1"/>
  <c r="L21" i="46"/>
  <c r="J662" i="40"/>
  <c r="J663" i="40"/>
  <c r="J800" i="41"/>
  <c r="J801" i="41"/>
  <c r="J769" i="41"/>
  <c r="J770" i="41"/>
  <c r="J771" i="41"/>
  <c r="J772" i="41"/>
  <c r="J773" i="41"/>
  <c r="J774" i="41"/>
  <c r="J775" i="41"/>
  <c r="J776" i="41"/>
  <c r="J777" i="41"/>
  <c r="J778" i="41"/>
  <c r="J779" i="41"/>
  <c r="J780" i="41"/>
  <c r="J781" i="41"/>
  <c r="J782" i="41"/>
  <c r="J783" i="41"/>
  <c r="J784" i="41"/>
  <c r="J785" i="41"/>
  <c r="J786" i="41"/>
  <c r="J787" i="41"/>
  <c r="J788" i="41"/>
  <c r="J789" i="41"/>
  <c r="J790" i="41"/>
  <c r="J791" i="41"/>
  <c r="J792" i="41"/>
  <c r="J793" i="41"/>
  <c r="J794" i="41"/>
  <c r="J795" i="41"/>
  <c r="J796" i="41"/>
  <c r="J797" i="41"/>
  <c r="J798" i="41"/>
  <c r="J799" i="41"/>
  <c r="J749" i="41"/>
  <c r="J750" i="41"/>
  <c r="J751" i="41"/>
  <c r="J752" i="41"/>
  <c r="J753" i="41"/>
  <c r="J754" i="41"/>
  <c r="J755" i="41"/>
  <c r="J756" i="41"/>
  <c r="J757" i="41"/>
  <c r="J758" i="41"/>
  <c r="J759" i="41"/>
  <c r="J760" i="41"/>
  <c r="J761" i="41"/>
  <c r="J762" i="41"/>
  <c r="J763" i="41"/>
  <c r="J764" i="41"/>
  <c r="J765" i="41"/>
  <c r="J766" i="41"/>
  <c r="J767" i="41"/>
  <c r="J768" i="41"/>
  <c r="J748" i="41"/>
  <c r="J747" i="41"/>
  <c r="J738" i="41"/>
  <c r="J739" i="41"/>
  <c r="J740" i="41"/>
  <c r="J741" i="41"/>
  <c r="J742" i="41"/>
  <c r="J743" i="41"/>
  <c r="J744" i="41"/>
  <c r="J745" i="41"/>
  <c r="J746" i="41"/>
  <c r="J724" i="41"/>
  <c r="J725" i="41"/>
  <c r="J726" i="41"/>
  <c r="J727" i="41"/>
  <c r="J728" i="41"/>
  <c r="J729" i="41"/>
  <c r="J730" i="41"/>
  <c r="J731" i="41"/>
  <c r="J732" i="41"/>
  <c r="J733" i="41"/>
  <c r="J734" i="41"/>
  <c r="J735" i="41"/>
  <c r="J736" i="41"/>
  <c r="J737" i="41"/>
  <c r="J721" i="41"/>
  <c r="J722" i="41"/>
  <c r="J723" i="41"/>
  <c r="J710" i="41"/>
  <c r="J711" i="41"/>
  <c r="J712" i="41"/>
  <c r="J713" i="41"/>
  <c r="J714" i="41"/>
  <c r="J715" i="41"/>
  <c r="J716" i="41"/>
  <c r="J717" i="41"/>
  <c r="J718" i="41"/>
  <c r="J719" i="41"/>
  <c r="J720" i="41"/>
  <c r="J709" i="41"/>
  <c r="J708" i="41"/>
  <c r="J707" i="41"/>
  <c r="J704" i="41"/>
  <c r="J705" i="41"/>
  <c r="J706" i="41"/>
  <c r="J695" i="41"/>
  <c r="J696" i="41"/>
  <c r="J697" i="41"/>
  <c r="J698" i="41"/>
  <c r="J699" i="41"/>
  <c r="J700" i="41"/>
  <c r="J701" i="41"/>
  <c r="J702" i="41"/>
  <c r="J703" i="41"/>
  <c r="J673" i="41"/>
  <c r="J674" i="41"/>
  <c r="J675" i="41"/>
  <c r="J676" i="41"/>
  <c r="J677" i="41"/>
  <c r="J678" i="41"/>
  <c r="J679" i="41"/>
  <c r="J680" i="41"/>
  <c r="J681" i="41"/>
  <c r="J682" i="41"/>
  <c r="J683" i="41"/>
  <c r="J684" i="41"/>
  <c r="J685" i="41"/>
  <c r="J686" i="41"/>
  <c r="J687" i="41"/>
  <c r="J688" i="41"/>
  <c r="J689" i="41"/>
  <c r="J690" i="41"/>
  <c r="J691" i="41"/>
  <c r="J692" i="41"/>
  <c r="J693" i="41"/>
  <c r="J694" i="41"/>
  <c r="K20" i="46" l="1"/>
  <c r="L22" i="46"/>
  <c r="J647" i="40"/>
  <c r="J648" i="40"/>
  <c r="J649" i="40"/>
  <c r="J650" i="40"/>
  <c r="J651" i="40"/>
  <c r="J652" i="40"/>
  <c r="J653" i="40"/>
  <c r="J654" i="40"/>
  <c r="J655" i="40"/>
  <c r="J656" i="40"/>
  <c r="J657" i="40"/>
  <c r="J658" i="40"/>
  <c r="J659" i="40"/>
  <c r="J660" i="40"/>
  <c r="J661" i="40"/>
  <c r="J646" i="40"/>
  <c r="J637" i="40"/>
  <c r="J638" i="40"/>
  <c r="J639" i="40"/>
  <c r="J640" i="40"/>
  <c r="J641" i="40"/>
  <c r="J642" i="40"/>
  <c r="J643" i="40"/>
  <c r="J644" i="40"/>
  <c r="J645" i="40"/>
  <c r="J623" i="40"/>
  <c r="J624" i="40"/>
  <c r="J625" i="40"/>
  <c r="J626" i="40"/>
  <c r="J627" i="40"/>
  <c r="J628" i="40"/>
  <c r="J629" i="40"/>
  <c r="J630" i="40"/>
  <c r="J631" i="40"/>
  <c r="J632" i="40"/>
  <c r="J633" i="40"/>
  <c r="J634" i="40"/>
  <c r="J635" i="40"/>
  <c r="J636" i="40"/>
  <c r="J615" i="40"/>
  <c r="J616" i="40"/>
  <c r="J617" i="40"/>
  <c r="J618" i="40"/>
  <c r="J619" i="40"/>
  <c r="J620" i="40"/>
  <c r="J621" i="40"/>
  <c r="J622" i="40"/>
  <c r="J612" i="40"/>
  <c r="J613" i="40"/>
  <c r="J614" i="40"/>
  <c r="J611" i="40"/>
  <c r="J610" i="40"/>
  <c r="K21" i="46" l="1"/>
  <c r="L23" i="46"/>
  <c r="J658" i="41"/>
  <c r="J659" i="41"/>
  <c r="J660" i="41"/>
  <c r="J661" i="41"/>
  <c r="J662" i="41"/>
  <c r="J663" i="41"/>
  <c r="J664" i="41"/>
  <c r="J665" i="41"/>
  <c r="J666" i="41"/>
  <c r="J667" i="41"/>
  <c r="J668" i="41"/>
  <c r="J669" i="41"/>
  <c r="J670" i="41"/>
  <c r="J671" i="41"/>
  <c r="J672" i="41"/>
  <c r="J657" i="41"/>
  <c r="J656" i="41"/>
  <c r="J652" i="41"/>
  <c r="J653" i="41"/>
  <c r="J654" i="41"/>
  <c r="J655" i="41"/>
  <c r="J651" i="41"/>
  <c r="K22" i="46" l="1"/>
  <c r="L24" i="46"/>
  <c r="J627" i="41"/>
  <c r="J628" i="41"/>
  <c r="J629" i="41"/>
  <c r="J630" i="41"/>
  <c r="J631" i="41"/>
  <c r="J632" i="41"/>
  <c r="J633" i="41"/>
  <c r="J634" i="41"/>
  <c r="J635" i="41"/>
  <c r="J636" i="41"/>
  <c r="J637" i="41"/>
  <c r="J638" i="41"/>
  <c r="J639" i="41"/>
  <c r="J640" i="41"/>
  <c r="J641" i="41"/>
  <c r="J642" i="41"/>
  <c r="J643" i="41"/>
  <c r="J644" i="41"/>
  <c r="J645" i="41"/>
  <c r="J646" i="41"/>
  <c r="J647" i="41"/>
  <c r="J648" i="41"/>
  <c r="J649" i="41"/>
  <c r="J650" i="41"/>
  <c r="J626" i="41"/>
  <c r="J625" i="41"/>
  <c r="J624" i="41"/>
  <c r="J623" i="41"/>
  <c r="J622" i="41"/>
  <c r="J621" i="41"/>
  <c r="J611" i="41"/>
  <c r="J612" i="41"/>
  <c r="J613" i="41"/>
  <c r="J614" i="41"/>
  <c r="J615" i="41"/>
  <c r="J616" i="41"/>
  <c r="J617" i="41"/>
  <c r="J618" i="41"/>
  <c r="J619" i="41"/>
  <c r="J620" i="41"/>
  <c r="J610" i="41"/>
  <c r="K23" i="46" l="1"/>
  <c r="L25" i="46"/>
  <c r="J609" i="41"/>
  <c r="J608" i="41"/>
  <c r="J607" i="41"/>
  <c r="J606" i="41"/>
  <c r="J605" i="41"/>
  <c r="J604" i="41"/>
  <c r="J603" i="41"/>
  <c r="J602" i="41"/>
  <c r="J601" i="41"/>
  <c r="J600" i="41"/>
  <c r="J599" i="41"/>
  <c r="J598" i="41"/>
  <c r="J597" i="41"/>
  <c r="J596" i="41"/>
  <c r="J595" i="41"/>
  <c r="J594" i="41"/>
  <c r="J593" i="41"/>
  <c r="J592" i="41"/>
  <c r="J591" i="41"/>
  <c r="J590" i="41"/>
  <c r="J589" i="41"/>
  <c r="J588" i="41"/>
  <c r="J587" i="41"/>
  <c r="J586" i="41"/>
  <c r="J585" i="41"/>
  <c r="J584" i="41"/>
  <c r="J583" i="41"/>
  <c r="J582" i="41"/>
  <c r="J581" i="41"/>
  <c r="J580" i="41"/>
  <c r="J579" i="41"/>
  <c r="J578" i="41"/>
  <c r="J577" i="41"/>
  <c r="J576" i="41"/>
  <c r="J575" i="41"/>
  <c r="J574" i="41"/>
  <c r="J573" i="41"/>
  <c r="J572" i="41"/>
  <c r="J571" i="41"/>
  <c r="J570" i="41"/>
  <c r="J569" i="41"/>
  <c r="J568" i="41"/>
  <c r="J567" i="41"/>
  <c r="J566" i="41"/>
  <c r="J565" i="41"/>
  <c r="J564" i="41"/>
  <c r="J563" i="41"/>
  <c r="J562" i="41"/>
  <c r="J561" i="41"/>
  <c r="J560" i="41"/>
  <c r="J559" i="41"/>
  <c r="J558" i="41"/>
  <c r="J557" i="41"/>
  <c r="J556" i="41"/>
  <c r="J555" i="41"/>
  <c r="J554" i="41"/>
  <c r="J553" i="41"/>
  <c r="J552" i="41"/>
  <c r="J551" i="41"/>
  <c r="J550" i="41"/>
  <c r="J549" i="41"/>
  <c r="J548" i="41"/>
  <c r="J547" i="41"/>
  <c r="J546" i="41"/>
  <c r="J545" i="41"/>
  <c r="J544" i="41"/>
  <c r="J543" i="41"/>
  <c r="J542" i="41"/>
  <c r="J541" i="41"/>
  <c r="J540" i="41"/>
  <c r="J539" i="41"/>
  <c r="J538" i="41"/>
  <c r="J537" i="41"/>
  <c r="J536" i="41"/>
  <c r="J535" i="41"/>
  <c r="J534" i="41"/>
  <c r="J533" i="41"/>
  <c r="J532" i="41"/>
  <c r="J531" i="41"/>
  <c r="J530" i="41"/>
  <c r="J529" i="41"/>
  <c r="J528" i="41"/>
  <c r="J527" i="41"/>
  <c r="J526" i="41"/>
  <c r="J525" i="41"/>
  <c r="J524" i="41"/>
  <c r="J523" i="41"/>
  <c r="J522" i="41"/>
  <c r="J521" i="41"/>
  <c r="J520" i="41"/>
  <c r="J519" i="41"/>
  <c r="J518" i="41"/>
  <c r="J517" i="41"/>
  <c r="J516" i="41"/>
  <c r="J515" i="41"/>
  <c r="J514" i="41"/>
  <c r="J513" i="41"/>
  <c r="J512" i="41"/>
  <c r="J511" i="41"/>
  <c r="J510" i="41"/>
  <c r="J509" i="41"/>
  <c r="J508" i="41"/>
  <c r="J507" i="41"/>
  <c r="J506" i="41"/>
  <c r="J505" i="41"/>
  <c r="J504" i="41"/>
  <c r="J503" i="41"/>
  <c r="J502" i="41"/>
  <c r="J501" i="41"/>
  <c r="J500" i="41"/>
  <c r="J499" i="41"/>
  <c r="J498" i="41"/>
  <c r="J497" i="41"/>
  <c r="J496" i="41"/>
  <c r="J495" i="41"/>
  <c r="J494" i="41"/>
  <c r="J493" i="41"/>
  <c r="J492" i="41"/>
  <c r="J491" i="41"/>
  <c r="J490" i="41"/>
  <c r="J489" i="41"/>
  <c r="J488" i="41"/>
  <c r="J487" i="41"/>
  <c r="J486" i="41"/>
  <c r="J485" i="41"/>
  <c r="J484" i="41"/>
  <c r="J483" i="41"/>
  <c r="J482" i="41"/>
  <c r="J481" i="41"/>
  <c r="J480" i="41"/>
  <c r="J479" i="41"/>
  <c r="J478" i="41"/>
  <c r="J477" i="41"/>
  <c r="J476" i="41"/>
  <c r="J475" i="41"/>
  <c r="J474" i="41"/>
  <c r="J473" i="41"/>
  <c r="J472" i="41"/>
  <c r="J471" i="41"/>
  <c r="J470" i="41"/>
  <c r="J469" i="41"/>
  <c r="J468" i="41"/>
  <c r="J467" i="41"/>
  <c r="J466" i="41"/>
  <c r="J465" i="41"/>
  <c r="J464" i="41"/>
  <c r="J463" i="41"/>
  <c r="J462" i="41"/>
  <c r="J461" i="41"/>
  <c r="J460" i="41"/>
  <c r="J459" i="41"/>
  <c r="J458" i="41"/>
  <c r="J457" i="41"/>
  <c r="J456" i="41"/>
  <c r="J455" i="41"/>
  <c r="J454" i="41"/>
  <c r="J453" i="41"/>
  <c r="J452" i="41"/>
  <c r="J451" i="41"/>
  <c r="J450" i="41"/>
  <c r="J449" i="41"/>
  <c r="J448" i="41"/>
  <c r="J447" i="41"/>
  <c r="J446" i="41"/>
  <c r="J445" i="41"/>
  <c r="J444" i="41"/>
  <c r="J443" i="41"/>
  <c r="J442" i="41"/>
  <c r="J441" i="41"/>
  <c r="J440" i="41"/>
  <c r="J439" i="41"/>
  <c r="J438" i="41"/>
  <c r="J437" i="41"/>
  <c r="J436" i="41"/>
  <c r="J435" i="41"/>
  <c r="J434" i="41"/>
  <c r="J433" i="41"/>
  <c r="J432" i="41"/>
  <c r="J431" i="41"/>
  <c r="J430" i="41"/>
  <c r="J429" i="41"/>
  <c r="J428" i="41"/>
  <c r="J427" i="41"/>
  <c r="J426" i="41"/>
  <c r="J425" i="41"/>
  <c r="J424" i="41"/>
  <c r="J423" i="41"/>
  <c r="J422" i="41"/>
  <c r="J421" i="41"/>
  <c r="J420" i="41"/>
  <c r="J419" i="41"/>
  <c r="J418" i="41"/>
  <c r="J417" i="41"/>
  <c r="J416" i="41"/>
  <c r="J415" i="41"/>
  <c r="J414" i="41"/>
  <c r="J413" i="41"/>
  <c r="J412" i="41"/>
  <c r="J411" i="41"/>
  <c r="J410" i="41"/>
  <c r="J409" i="41"/>
  <c r="J408" i="41"/>
  <c r="J407" i="41"/>
  <c r="J406" i="41"/>
  <c r="J405" i="41"/>
  <c r="J404" i="41"/>
  <c r="J403" i="41"/>
  <c r="J402" i="41"/>
  <c r="J401" i="41"/>
  <c r="J400" i="41"/>
  <c r="J399" i="41"/>
  <c r="J398" i="41"/>
  <c r="J397" i="41"/>
  <c r="J396" i="41"/>
  <c r="J395" i="41"/>
  <c r="J394" i="41"/>
  <c r="J393" i="41"/>
  <c r="J392" i="41"/>
  <c r="J391" i="41"/>
  <c r="J390" i="41"/>
  <c r="J389" i="41"/>
  <c r="J388" i="41"/>
  <c r="J387" i="41"/>
  <c r="J386" i="41"/>
  <c r="J385" i="41"/>
  <c r="J384" i="41"/>
  <c r="J383" i="41"/>
  <c r="J382" i="41"/>
  <c r="J381" i="41"/>
  <c r="J380" i="41"/>
  <c r="J379" i="41"/>
  <c r="J378" i="41"/>
  <c r="J377" i="41"/>
  <c r="J376" i="41"/>
  <c r="J375" i="41"/>
  <c r="J374" i="41"/>
  <c r="J373" i="41"/>
  <c r="J372" i="41"/>
  <c r="J371" i="41"/>
  <c r="J370" i="41"/>
  <c r="J369" i="41"/>
  <c r="J368" i="41"/>
  <c r="J367" i="41"/>
  <c r="J366" i="41"/>
  <c r="J365" i="41"/>
  <c r="J364" i="41"/>
  <c r="J363" i="41"/>
  <c r="J362" i="41"/>
  <c r="J361" i="41"/>
  <c r="J360" i="41"/>
  <c r="J359" i="41"/>
  <c r="J358" i="41"/>
  <c r="J357" i="41"/>
  <c r="J356" i="41"/>
  <c r="J355" i="41"/>
  <c r="J354" i="41"/>
  <c r="J353" i="41"/>
  <c r="J352" i="41"/>
  <c r="J351" i="41"/>
  <c r="J350" i="41"/>
  <c r="J349" i="41"/>
  <c r="J348" i="41"/>
  <c r="J347" i="41"/>
  <c r="J346" i="41"/>
  <c r="J345" i="41"/>
  <c r="J344" i="41"/>
  <c r="J343" i="41"/>
  <c r="J342" i="41"/>
  <c r="J341" i="41"/>
  <c r="J340" i="41"/>
  <c r="J339" i="41"/>
  <c r="J338" i="41"/>
  <c r="J337" i="41"/>
  <c r="J336" i="41"/>
  <c r="J335" i="41"/>
  <c r="J334" i="41"/>
  <c r="J333" i="41"/>
  <c r="J332" i="41"/>
  <c r="J331" i="41"/>
  <c r="J330" i="41"/>
  <c r="J329" i="41"/>
  <c r="J328" i="41"/>
  <c r="J327" i="41"/>
  <c r="J326" i="41"/>
  <c r="J325" i="41"/>
  <c r="J324" i="41"/>
  <c r="J323" i="41"/>
  <c r="J322" i="41"/>
  <c r="J321" i="41"/>
  <c r="J320" i="41"/>
  <c r="J319" i="41"/>
  <c r="J318" i="41"/>
  <c r="J317" i="41"/>
  <c r="J316" i="41"/>
  <c r="J315" i="41"/>
  <c r="J314" i="41"/>
  <c r="J313" i="41"/>
  <c r="J312" i="41"/>
  <c r="J311" i="41"/>
  <c r="J310" i="41"/>
  <c r="J309" i="41"/>
  <c r="J308" i="41"/>
  <c r="J307" i="41"/>
  <c r="J306" i="41"/>
  <c r="J305" i="41"/>
  <c r="J304" i="41"/>
  <c r="J303" i="41"/>
  <c r="J302" i="41"/>
  <c r="J301" i="41"/>
  <c r="J300" i="41"/>
  <c r="J299" i="41"/>
  <c r="J298" i="41"/>
  <c r="J297" i="41"/>
  <c r="J296" i="41"/>
  <c r="J295" i="41"/>
  <c r="J294" i="41"/>
  <c r="J293" i="41"/>
  <c r="J292" i="41"/>
  <c r="J291" i="41"/>
  <c r="J290" i="41"/>
  <c r="J289" i="41"/>
  <c r="J288" i="41"/>
  <c r="J287" i="41"/>
  <c r="J286" i="41"/>
  <c r="J285" i="41"/>
  <c r="J284" i="41"/>
  <c r="J283" i="41"/>
  <c r="J282" i="41"/>
  <c r="J281" i="41"/>
  <c r="J280" i="41"/>
  <c r="J279" i="41"/>
  <c r="J278" i="41"/>
  <c r="J277" i="41"/>
  <c r="J276" i="41"/>
  <c r="J275" i="41"/>
  <c r="J274" i="41"/>
  <c r="J273" i="41"/>
  <c r="J272" i="41"/>
  <c r="J271" i="41"/>
  <c r="J270" i="41"/>
  <c r="J269" i="41"/>
  <c r="J268" i="41"/>
  <c r="J267" i="41"/>
  <c r="J266" i="41"/>
  <c r="J265" i="41"/>
  <c r="J264" i="41"/>
  <c r="J263" i="41"/>
  <c r="J262" i="41"/>
  <c r="J261" i="41"/>
  <c r="J260" i="41"/>
  <c r="J259" i="41"/>
  <c r="J258" i="41"/>
  <c r="J257" i="41"/>
  <c r="J256" i="41"/>
  <c r="J255" i="41"/>
  <c r="J254" i="41"/>
  <c r="J253" i="41"/>
  <c r="J252" i="41"/>
  <c r="J251" i="41"/>
  <c r="J250" i="41"/>
  <c r="J249" i="41"/>
  <c r="J248" i="41"/>
  <c r="J247" i="41"/>
  <c r="J246" i="41"/>
  <c r="J245" i="41"/>
  <c r="J244" i="41"/>
  <c r="J243" i="41"/>
  <c r="J242" i="41"/>
  <c r="J241" i="41"/>
  <c r="J240" i="41"/>
  <c r="J239" i="41"/>
  <c r="J238" i="41"/>
  <c r="J237" i="41"/>
  <c r="J236" i="41"/>
  <c r="J235" i="41"/>
  <c r="J234" i="41"/>
  <c r="J233" i="41"/>
  <c r="J232" i="41"/>
  <c r="J231" i="41"/>
  <c r="J230" i="41"/>
  <c r="J229" i="41"/>
  <c r="J228" i="41"/>
  <c r="J227" i="41"/>
  <c r="J226" i="41"/>
  <c r="J225" i="41"/>
  <c r="J224" i="41"/>
  <c r="J223" i="41"/>
  <c r="J222" i="41"/>
  <c r="J221" i="41"/>
  <c r="J220" i="41"/>
  <c r="J219" i="41"/>
  <c r="J218" i="41"/>
  <c r="J217" i="41"/>
  <c r="J216" i="41"/>
  <c r="J215" i="41"/>
  <c r="J214" i="41"/>
  <c r="J213" i="41"/>
  <c r="J212" i="41"/>
  <c r="J211" i="41"/>
  <c r="J210" i="41"/>
  <c r="J209" i="41"/>
  <c r="J208" i="41"/>
  <c r="J207" i="41"/>
  <c r="J206" i="41"/>
  <c r="J205" i="41"/>
  <c r="J204" i="41"/>
  <c r="J203" i="41"/>
  <c r="J202" i="41"/>
  <c r="J201" i="41"/>
  <c r="J200" i="41"/>
  <c r="J199" i="41"/>
  <c r="J198" i="41"/>
  <c r="J197" i="41"/>
  <c r="J196" i="41"/>
  <c r="J195" i="41"/>
  <c r="J194" i="41"/>
  <c r="J193" i="41"/>
  <c r="J192" i="41"/>
  <c r="J191" i="41"/>
  <c r="J190" i="41"/>
  <c r="J189" i="41"/>
  <c r="J188" i="41"/>
  <c r="J187" i="41"/>
  <c r="J186" i="41"/>
  <c r="J185" i="41"/>
  <c r="J184" i="41"/>
  <c r="J183" i="41"/>
  <c r="J182" i="41"/>
  <c r="J181" i="41"/>
  <c r="J180" i="41"/>
  <c r="J179" i="41"/>
  <c r="J178" i="41"/>
  <c r="J177" i="41"/>
  <c r="J176" i="41"/>
  <c r="J175" i="41"/>
  <c r="J174" i="41"/>
  <c r="J173" i="41"/>
  <c r="J172" i="41"/>
  <c r="J171" i="41"/>
  <c r="J170" i="41"/>
  <c r="J169" i="41"/>
  <c r="J168" i="41"/>
  <c r="J167" i="41"/>
  <c r="J166" i="41"/>
  <c r="J165" i="41"/>
  <c r="J164" i="41"/>
  <c r="J163" i="41"/>
  <c r="J162" i="41"/>
  <c r="J161" i="41"/>
  <c r="J160" i="41"/>
  <c r="J159" i="41"/>
  <c r="J158" i="41"/>
  <c r="J157" i="41"/>
  <c r="J156" i="41"/>
  <c r="J155" i="41"/>
  <c r="J154" i="41"/>
  <c r="J153" i="41"/>
  <c r="J152" i="41"/>
  <c r="J151" i="41"/>
  <c r="J150" i="41"/>
  <c r="J149" i="41"/>
  <c r="J148" i="41"/>
  <c r="J147" i="41"/>
  <c r="J146" i="41"/>
  <c r="J145" i="41"/>
  <c r="J144" i="41"/>
  <c r="J143" i="41"/>
  <c r="J142" i="41"/>
  <c r="J141" i="41"/>
  <c r="J140" i="41"/>
  <c r="J139" i="41"/>
  <c r="J138" i="41"/>
  <c r="J137" i="41"/>
  <c r="J136" i="41"/>
  <c r="J135" i="41"/>
  <c r="J134" i="41"/>
  <c r="J133" i="41"/>
  <c r="J132" i="41"/>
  <c r="J131" i="41"/>
  <c r="J130" i="41"/>
  <c r="J129" i="41"/>
  <c r="J128" i="41"/>
  <c r="J127" i="41"/>
  <c r="J126" i="41"/>
  <c r="J125" i="41"/>
  <c r="J124" i="41"/>
  <c r="J123" i="41"/>
  <c r="J122" i="41"/>
  <c r="J121" i="41"/>
  <c r="J120" i="41"/>
  <c r="J119" i="41"/>
  <c r="J118" i="41"/>
  <c r="J117" i="41"/>
  <c r="J116" i="41"/>
  <c r="J115" i="41"/>
  <c r="J114" i="41"/>
  <c r="J113" i="41"/>
  <c r="J112" i="41"/>
  <c r="J111" i="41"/>
  <c r="J110" i="41"/>
  <c r="J109" i="41"/>
  <c r="J108" i="41"/>
  <c r="J107" i="41"/>
  <c r="J106" i="41"/>
  <c r="J105" i="41"/>
  <c r="J104" i="41"/>
  <c r="J103" i="41"/>
  <c r="J102" i="41"/>
  <c r="J101" i="41"/>
  <c r="J100" i="41"/>
  <c r="J99" i="41"/>
  <c r="J98" i="41"/>
  <c r="J97" i="41"/>
  <c r="J96" i="41"/>
  <c r="J95" i="41"/>
  <c r="J94" i="41"/>
  <c r="J93" i="41"/>
  <c r="J92" i="41"/>
  <c r="J91" i="41"/>
  <c r="J90" i="41"/>
  <c r="J89" i="41"/>
  <c r="J88" i="41"/>
  <c r="J87" i="41"/>
  <c r="J86" i="41"/>
  <c r="J85" i="41"/>
  <c r="J84" i="41"/>
  <c r="J83" i="41"/>
  <c r="J71" i="41"/>
  <c r="J70" i="41"/>
  <c r="J69" i="41"/>
  <c r="J68" i="41"/>
  <c r="J67" i="41"/>
  <c r="J66" i="41"/>
  <c r="J65" i="41"/>
  <c r="J64" i="41"/>
  <c r="J63" i="41"/>
  <c r="J62" i="41"/>
  <c r="J61" i="41"/>
  <c r="J60" i="41"/>
  <c r="J59" i="41"/>
  <c r="J58" i="41"/>
  <c r="J57" i="41"/>
  <c r="J56" i="41"/>
  <c r="J55" i="41"/>
  <c r="J54" i="41"/>
  <c r="J53" i="41"/>
  <c r="J52" i="41"/>
  <c r="J51" i="41"/>
  <c r="J50" i="41"/>
  <c r="J49" i="41"/>
  <c r="J48" i="41"/>
  <c r="J47" i="41"/>
  <c r="J46" i="41"/>
  <c r="J45" i="41"/>
  <c r="J44" i="41"/>
  <c r="J43" i="41"/>
  <c r="J42" i="41"/>
  <c r="J41" i="41"/>
  <c r="J40" i="41"/>
  <c r="J39" i="41"/>
  <c r="J38" i="41"/>
  <c r="J37" i="41"/>
  <c r="J36" i="41"/>
  <c r="J35" i="41"/>
  <c r="J34" i="41"/>
  <c r="J33" i="41"/>
  <c r="J32" i="41"/>
  <c r="J31" i="41"/>
  <c r="J30" i="41"/>
  <c r="J29" i="41"/>
  <c r="J28" i="41"/>
  <c r="J27" i="41"/>
  <c r="J26" i="41"/>
  <c r="J25" i="41"/>
  <c r="J24" i="41"/>
  <c r="J23" i="41"/>
  <c r="J22" i="41"/>
  <c r="J21" i="41"/>
  <c r="J20" i="41"/>
  <c r="J19" i="41"/>
  <c r="J18" i="41"/>
  <c r="J17" i="41"/>
  <c r="J16" i="41"/>
  <c r="J15" i="41"/>
  <c r="J14" i="41"/>
  <c r="J13" i="41"/>
  <c r="J12" i="41"/>
  <c r="J11" i="41"/>
  <c r="I11" i="41"/>
  <c r="J609" i="40"/>
  <c r="J608" i="40"/>
  <c r="J607" i="40"/>
  <c r="J606" i="40"/>
  <c r="J605" i="40"/>
  <c r="J604" i="40"/>
  <c r="J603" i="40"/>
  <c r="J602" i="40"/>
  <c r="J601" i="40"/>
  <c r="J600" i="40"/>
  <c r="J599" i="40"/>
  <c r="J598" i="40"/>
  <c r="J597" i="40"/>
  <c r="J596" i="40"/>
  <c r="J595" i="40"/>
  <c r="J594" i="40"/>
  <c r="J593" i="40"/>
  <c r="J592" i="40"/>
  <c r="J591" i="40"/>
  <c r="J590" i="40"/>
  <c r="J589" i="40"/>
  <c r="J588" i="40"/>
  <c r="J587" i="40"/>
  <c r="J586" i="40"/>
  <c r="J585" i="40"/>
  <c r="J584" i="40"/>
  <c r="J583" i="40"/>
  <c r="J582" i="40"/>
  <c r="J581" i="40"/>
  <c r="J580" i="40"/>
  <c r="J579" i="40"/>
  <c r="J578" i="40"/>
  <c r="J577" i="40"/>
  <c r="J576" i="40"/>
  <c r="J575" i="40"/>
  <c r="J574" i="40"/>
  <c r="J573" i="40"/>
  <c r="J572" i="40"/>
  <c r="J571" i="40"/>
  <c r="J570" i="40"/>
  <c r="J569" i="40"/>
  <c r="J568" i="40"/>
  <c r="J567" i="40"/>
  <c r="J566" i="40"/>
  <c r="J565" i="40"/>
  <c r="J564" i="40"/>
  <c r="J563" i="40"/>
  <c r="J562" i="40"/>
  <c r="J561" i="40"/>
  <c r="J560" i="40"/>
  <c r="J559" i="40"/>
  <c r="J558" i="40"/>
  <c r="J557" i="40"/>
  <c r="J556" i="40"/>
  <c r="J555" i="40"/>
  <c r="J554" i="40"/>
  <c r="J553" i="40"/>
  <c r="J552" i="40"/>
  <c r="J551" i="40"/>
  <c r="J550" i="40"/>
  <c r="J549" i="40"/>
  <c r="J548" i="40"/>
  <c r="J547" i="40"/>
  <c r="J546" i="40"/>
  <c r="J545" i="40"/>
  <c r="J544" i="40"/>
  <c r="J543" i="40"/>
  <c r="J542" i="40"/>
  <c r="J541" i="40"/>
  <c r="J540" i="40"/>
  <c r="J539" i="40"/>
  <c r="J538" i="40"/>
  <c r="J537" i="40"/>
  <c r="J536" i="40"/>
  <c r="J535" i="40"/>
  <c r="J534" i="40"/>
  <c r="J533" i="40"/>
  <c r="J532" i="40"/>
  <c r="J531" i="40"/>
  <c r="J530" i="40"/>
  <c r="J529" i="40"/>
  <c r="J528" i="40"/>
  <c r="J527" i="40"/>
  <c r="J526" i="40"/>
  <c r="J525" i="40"/>
  <c r="J524" i="40"/>
  <c r="J523" i="40"/>
  <c r="J522" i="40"/>
  <c r="J521" i="40"/>
  <c r="J520" i="40"/>
  <c r="J519" i="40"/>
  <c r="J518" i="40"/>
  <c r="J517" i="40"/>
  <c r="J516" i="40"/>
  <c r="J515" i="40"/>
  <c r="J514" i="40"/>
  <c r="J513" i="40"/>
  <c r="J512" i="40"/>
  <c r="J511" i="40"/>
  <c r="J510" i="40"/>
  <c r="J509" i="40"/>
  <c r="J508" i="40"/>
  <c r="J507" i="40"/>
  <c r="J506" i="40"/>
  <c r="J505" i="40"/>
  <c r="J504" i="40"/>
  <c r="J503" i="40"/>
  <c r="J502" i="40"/>
  <c r="J501" i="40"/>
  <c r="J500" i="40"/>
  <c r="J499" i="40"/>
  <c r="J498" i="40"/>
  <c r="J497" i="40"/>
  <c r="J496" i="40"/>
  <c r="J495" i="40"/>
  <c r="J494" i="40"/>
  <c r="J493" i="40"/>
  <c r="J492" i="40"/>
  <c r="J491" i="40"/>
  <c r="J490" i="40"/>
  <c r="J489" i="40"/>
  <c r="J488" i="40"/>
  <c r="J487" i="40"/>
  <c r="J486" i="40"/>
  <c r="J485" i="40"/>
  <c r="J484" i="40"/>
  <c r="J483" i="40"/>
  <c r="J482" i="40"/>
  <c r="J481" i="40"/>
  <c r="J480" i="40"/>
  <c r="J479" i="40"/>
  <c r="J478" i="40"/>
  <c r="J477" i="40"/>
  <c r="J476" i="40"/>
  <c r="J475" i="40"/>
  <c r="J474" i="40"/>
  <c r="J473" i="40"/>
  <c r="J472" i="40"/>
  <c r="J471" i="40"/>
  <c r="J470" i="40"/>
  <c r="J469" i="40"/>
  <c r="J468" i="40"/>
  <c r="J467" i="40"/>
  <c r="J466" i="40"/>
  <c r="J465" i="40"/>
  <c r="J464" i="40"/>
  <c r="J463" i="40"/>
  <c r="J462" i="40"/>
  <c r="J461" i="40"/>
  <c r="J460" i="40"/>
  <c r="J459" i="40"/>
  <c r="J458" i="40"/>
  <c r="J457" i="40"/>
  <c r="J456" i="40"/>
  <c r="J455" i="40"/>
  <c r="J454" i="40"/>
  <c r="J453" i="40"/>
  <c r="J452" i="40"/>
  <c r="J451" i="40"/>
  <c r="J450" i="40"/>
  <c r="J449" i="40"/>
  <c r="J448" i="40"/>
  <c r="J447" i="40"/>
  <c r="J446" i="40"/>
  <c r="J445" i="40"/>
  <c r="J444" i="40"/>
  <c r="J443" i="40"/>
  <c r="J442" i="40"/>
  <c r="J441" i="40"/>
  <c r="J440" i="40"/>
  <c r="J439" i="40"/>
  <c r="J438" i="40"/>
  <c r="J437" i="40"/>
  <c r="J436" i="40"/>
  <c r="J435" i="40"/>
  <c r="J434" i="40"/>
  <c r="J433" i="40"/>
  <c r="J432" i="40"/>
  <c r="J431" i="40"/>
  <c r="J430" i="40"/>
  <c r="J429" i="40"/>
  <c r="J428" i="40"/>
  <c r="J427" i="40"/>
  <c r="J426" i="40"/>
  <c r="J425" i="40"/>
  <c r="J424" i="40"/>
  <c r="J423" i="40"/>
  <c r="J422" i="40"/>
  <c r="J421" i="40"/>
  <c r="J420" i="40"/>
  <c r="J419" i="40"/>
  <c r="J418" i="40"/>
  <c r="J417" i="40"/>
  <c r="J416" i="40"/>
  <c r="J415" i="40"/>
  <c r="J414" i="40"/>
  <c r="J413" i="40"/>
  <c r="J412" i="40"/>
  <c r="J411" i="40"/>
  <c r="J410" i="40"/>
  <c r="J409" i="40"/>
  <c r="J408" i="40"/>
  <c r="J407" i="40"/>
  <c r="J406" i="40"/>
  <c r="J405" i="40"/>
  <c r="J404" i="40"/>
  <c r="J403" i="40"/>
  <c r="J402" i="40"/>
  <c r="J401" i="40"/>
  <c r="J400" i="40"/>
  <c r="J399" i="40"/>
  <c r="J398" i="40"/>
  <c r="J397" i="40"/>
  <c r="J396" i="40"/>
  <c r="J395" i="40"/>
  <c r="J394" i="40"/>
  <c r="J393" i="40"/>
  <c r="J392" i="40"/>
  <c r="J391" i="40"/>
  <c r="J390" i="40"/>
  <c r="J389" i="40"/>
  <c r="J388" i="40"/>
  <c r="J387" i="40"/>
  <c r="J386" i="40"/>
  <c r="J385" i="40"/>
  <c r="J384" i="40"/>
  <c r="J383" i="40"/>
  <c r="J382" i="40"/>
  <c r="J381" i="40"/>
  <c r="J380" i="40"/>
  <c r="J368" i="40"/>
  <c r="J367" i="40"/>
  <c r="J379" i="40"/>
  <c r="J360" i="40"/>
  <c r="J377" i="40"/>
  <c r="J365" i="40"/>
  <c r="J361" i="40"/>
  <c r="J366" i="40"/>
  <c r="J359" i="40"/>
  <c r="J376" i="40"/>
  <c r="J378" i="40"/>
  <c r="J363" i="40"/>
  <c r="J375" i="40"/>
  <c r="J374" i="40"/>
  <c r="J373" i="40"/>
  <c r="J372" i="40"/>
  <c r="J371" i="40"/>
  <c r="J370" i="40"/>
  <c r="J358" i="40"/>
  <c r="J357" i="40"/>
  <c r="J362" i="40"/>
  <c r="J364" i="40"/>
  <c r="J369" i="40"/>
  <c r="J344" i="40"/>
  <c r="J352" i="40"/>
  <c r="J347" i="40"/>
  <c r="J341" i="40"/>
  <c r="J354" i="40"/>
  <c r="J346" i="40"/>
  <c r="J349" i="40"/>
  <c r="J343" i="40"/>
  <c r="J348" i="40"/>
  <c r="J342" i="40"/>
  <c r="J353" i="40"/>
  <c r="J345" i="40"/>
  <c r="J355" i="40"/>
  <c r="J356" i="40"/>
  <c r="J351" i="40"/>
  <c r="J350" i="40"/>
  <c r="J270" i="40"/>
  <c r="J272" i="40"/>
  <c r="J286" i="40"/>
  <c r="J265" i="40"/>
  <c r="J185" i="40"/>
  <c r="J277" i="40"/>
  <c r="J327" i="40"/>
  <c r="J213" i="40"/>
  <c r="J284" i="40"/>
  <c r="J238" i="40"/>
  <c r="J218" i="40"/>
  <c r="J268" i="40"/>
  <c r="J247" i="40"/>
  <c r="J196" i="40"/>
  <c r="J208" i="40"/>
  <c r="J221" i="40"/>
  <c r="J205" i="40"/>
  <c r="J264" i="40"/>
  <c r="J237" i="40"/>
  <c r="J236" i="40"/>
  <c r="J241" i="40"/>
  <c r="J223" i="40"/>
  <c r="J239" i="40"/>
  <c r="J295" i="40"/>
  <c r="J289" i="40"/>
  <c r="J254" i="40"/>
  <c r="J231" i="40"/>
  <c r="J296" i="40"/>
  <c r="J326" i="40"/>
  <c r="J325" i="40"/>
  <c r="J324" i="40"/>
  <c r="J323" i="40"/>
  <c r="J322" i="40"/>
  <c r="J321" i="40"/>
  <c r="J320" i="40"/>
  <c r="J319" i="40"/>
  <c r="J318" i="40"/>
  <c r="J317" i="40"/>
  <c r="J316" i="40"/>
  <c r="J315" i="40"/>
  <c r="J314" i="40"/>
  <c r="J313" i="40"/>
  <c r="J312" i="40"/>
  <c r="J311" i="40"/>
  <c r="J310" i="40"/>
  <c r="J309" i="40"/>
  <c r="J308" i="40"/>
  <c r="J307" i="40"/>
  <c r="J306" i="40"/>
  <c r="J305" i="40"/>
  <c r="J304" i="40"/>
  <c r="J303" i="40"/>
  <c r="J302" i="40"/>
  <c r="J301" i="40"/>
  <c r="J244" i="40"/>
  <c r="J204" i="40"/>
  <c r="J226" i="40"/>
  <c r="J300" i="40"/>
  <c r="J192" i="40"/>
  <c r="J188" i="40"/>
  <c r="J229" i="40"/>
  <c r="J200" i="40"/>
  <c r="J202" i="40"/>
  <c r="J195" i="40"/>
  <c r="J225" i="40"/>
  <c r="J280" i="40"/>
  <c r="J279" i="40"/>
  <c r="J245" i="40"/>
  <c r="J251" i="40"/>
  <c r="J283" i="40"/>
  <c r="J211" i="40"/>
  <c r="J203" i="40"/>
  <c r="J240" i="40"/>
  <c r="J336" i="40"/>
  <c r="J298" i="40"/>
  <c r="J271" i="40"/>
  <c r="J232" i="40"/>
  <c r="J201" i="40"/>
  <c r="J198" i="40"/>
  <c r="J197" i="40"/>
  <c r="J273" i="40"/>
  <c r="J328" i="40"/>
  <c r="J333" i="40"/>
  <c r="J263" i="40"/>
  <c r="J261" i="40"/>
  <c r="J288" i="40"/>
  <c r="J216" i="40"/>
  <c r="J299" i="40"/>
  <c r="J228" i="40"/>
  <c r="J282" i="40"/>
  <c r="J230" i="40"/>
  <c r="J246" i="40"/>
  <c r="J262" i="40"/>
  <c r="J332" i="40"/>
  <c r="J235" i="40"/>
  <c r="J190" i="40"/>
  <c r="J249" i="40"/>
  <c r="J256" i="40"/>
  <c r="J215" i="40"/>
  <c r="J222" i="40"/>
  <c r="J219" i="40"/>
  <c r="J255" i="40"/>
  <c r="J285" i="40"/>
  <c r="J291" i="40"/>
  <c r="J186" i="40"/>
  <c r="J184" i="40"/>
  <c r="J275" i="40"/>
  <c r="J331" i="40"/>
  <c r="J259" i="40"/>
  <c r="J278" i="40"/>
  <c r="J182" i="40"/>
  <c r="J334" i="40"/>
  <c r="J187" i="40"/>
  <c r="J209" i="40"/>
  <c r="J330" i="40"/>
  <c r="J294" i="40"/>
  <c r="J193" i="40"/>
  <c r="J234" i="40"/>
  <c r="J340" i="40"/>
  <c r="J227" i="40"/>
  <c r="J260" i="40"/>
  <c r="J339" i="40"/>
  <c r="J248" i="40"/>
  <c r="J191" i="40"/>
  <c r="J297" i="40"/>
  <c r="J258" i="40"/>
  <c r="J335" i="40"/>
  <c r="J267" i="40"/>
  <c r="J290" i="40"/>
  <c r="J224" i="40"/>
  <c r="J199" i="40"/>
  <c r="J292" i="40"/>
  <c r="J189" i="40"/>
  <c r="J214" i="40"/>
  <c r="J287" i="40"/>
  <c r="J293" i="40"/>
  <c r="J276" i="40"/>
  <c r="J210" i="40"/>
  <c r="J183" i="40"/>
  <c r="J243" i="40"/>
  <c r="J207" i="40"/>
  <c r="J212" i="40"/>
  <c r="J329" i="40"/>
  <c r="J233" i="40"/>
  <c r="J274" i="40"/>
  <c r="J338" i="40"/>
  <c r="J220" i="40"/>
  <c r="J257" i="40"/>
  <c r="J206" i="40"/>
  <c r="J250" i="40"/>
  <c r="J242" i="40"/>
  <c r="J252" i="40"/>
  <c r="J217" i="40"/>
  <c r="J337" i="40"/>
  <c r="J253" i="40"/>
  <c r="J266" i="40"/>
  <c r="J281" i="40"/>
  <c r="J194" i="40"/>
  <c r="J269" i="40"/>
  <c r="J143" i="40"/>
  <c r="J181" i="40"/>
  <c r="J166" i="40"/>
  <c r="J155" i="40"/>
  <c r="J144" i="40"/>
  <c r="J177" i="40"/>
  <c r="J142" i="40"/>
  <c r="J150" i="40"/>
  <c r="J176" i="40"/>
  <c r="J161" i="40"/>
  <c r="J153" i="40"/>
  <c r="J174" i="40"/>
  <c r="J159" i="40"/>
  <c r="J152" i="40"/>
  <c r="J154" i="40"/>
  <c r="J156" i="40"/>
  <c r="J157" i="40"/>
  <c r="J158" i="40"/>
  <c r="J162" i="40"/>
  <c r="J160" i="40"/>
  <c r="J163" i="40"/>
  <c r="J167" i="40"/>
  <c r="J164" i="40"/>
  <c r="J169" i="40"/>
  <c r="J168" i="40"/>
  <c r="J170" i="40"/>
  <c r="J172" i="40"/>
  <c r="J171" i="40"/>
  <c r="J173" i="40"/>
  <c r="J147" i="40"/>
  <c r="J165" i="40"/>
  <c r="J148" i="40"/>
  <c r="J137" i="40"/>
  <c r="J175" i="40"/>
  <c r="J180" i="40"/>
  <c r="J138" i="40"/>
  <c r="J149" i="40"/>
  <c r="J140" i="40"/>
  <c r="J141" i="40"/>
  <c r="J151" i="40"/>
  <c r="J136" i="40"/>
  <c r="J179" i="40"/>
  <c r="J178" i="40"/>
  <c r="J139" i="40"/>
  <c r="J146" i="40"/>
  <c r="J145" i="40"/>
  <c r="J107" i="40"/>
  <c r="J98" i="40"/>
  <c r="J97" i="40"/>
  <c r="J96" i="40"/>
  <c r="J104" i="40"/>
  <c r="J128" i="40"/>
  <c r="J113" i="40"/>
  <c r="J119" i="40"/>
  <c r="J121" i="40"/>
  <c r="J123" i="40"/>
  <c r="J126" i="40"/>
  <c r="J125" i="40"/>
  <c r="J120" i="40"/>
  <c r="J122" i="40"/>
  <c r="J114" i="40"/>
  <c r="J118" i="40"/>
  <c r="J117" i="40"/>
  <c r="J116" i="40"/>
  <c r="J115" i="40"/>
  <c r="J111" i="40"/>
  <c r="J112" i="40"/>
  <c r="J134" i="40"/>
  <c r="J91" i="40"/>
  <c r="J90" i="40"/>
  <c r="J110" i="40"/>
  <c r="J106" i="40"/>
  <c r="J105" i="40"/>
  <c r="J89" i="40"/>
  <c r="J132" i="40"/>
  <c r="J92" i="40"/>
  <c r="J127" i="40"/>
  <c r="J103" i="40"/>
  <c r="J133" i="40"/>
  <c r="J109" i="40"/>
  <c r="J88" i="40"/>
  <c r="J93" i="40"/>
  <c r="J108" i="40"/>
  <c r="J101" i="40"/>
  <c r="J102" i="40"/>
  <c r="J100" i="40"/>
  <c r="J87" i="40"/>
  <c r="J131" i="40"/>
  <c r="J124" i="40"/>
  <c r="J130" i="40"/>
  <c r="J86" i="40"/>
  <c r="J95" i="40"/>
  <c r="J94" i="40"/>
  <c r="J135" i="40"/>
  <c r="J129" i="40"/>
  <c r="J99" i="40"/>
  <c r="J81" i="40"/>
  <c r="J70" i="40"/>
  <c r="J82" i="40"/>
  <c r="J84" i="40"/>
  <c r="J85" i="40"/>
  <c r="J74" i="40"/>
  <c r="J61" i="40"/>
  <c r="J62" i="40"/>
  <c r="J63" i="40"/>
  <c r="J64" i="40"/>
  <c r="J65" i="40"/>
  <c r="J67" i="40"/>
  <c r="J68" i="40"/>
  <c r="J66" i="40"/>
  <c r="J46" i="40"/>
  <c r="J58" i="40"/>
  <c r="J56" i="40"/>
  <c r="J48" i="40"/>
  <c r="J49" i="40"/>
  <c r="J54" i="40"/>
  <c r="J57" i="40"/>
  <c r="J60" i="40"/>
  <c r="J47" i="40"/>
  <c r="J50" i="40"/>
  <c r="J51" i="40"/>
  <c r="J53" i="40"/>
  <c r="J55" i="40"/>
  <c r="J59" i="40"/>
  <c r="J52" i="40"/>
  <c r="J29" i="40"/>
  <c r="J28" i="40"/>
  <c r="J41" i="40"/>
  <c r="J27" i="40"/>
  <c r="J34" i="40"/>
  <c r="J23" i="40"/>
  <c r="J37" i="40"/>
  <c r="J26" i="40"/>
  <c r="J22" i="40"/>
  <c r="J33" i="40"/>
  <c r="J21" i="40"/>
  <c r="J40" i="40"/>
  <c r="J24" i="40"/>
  <c r="J25" i="40"/>
  <c r="J39" i="40"/>
  <c r="J36" i="40"/>
  <c r="J38" i="40"/>
  <c r="J16" i="40"/>
  <c r="J17" i="40"/>
  <c r="J12" i="40"/>
  <c r="J20" i="40"/>
  <c r="J19" i="40"/>
  <c r="J15" i="40"/>
  <c r="J18" i="40"/>
  <c r="J13" i="40"/>
  <c r="J14" i="40"/>
  <c r="J45" i="40"/>
  <c r="J44" i="40"/>
  <c r="J42" i="40"/>
  <c r="J43" i="40"/>
  <c r="J35" i="40"/>
  <c r="J32" i="40"/>
  <c r="J31" i="40"/>
  <c r="J30" i="40"/>
  <c r="J11" i="40"/>
  <c r="I11" i="40"/>
  <c r="I12" i="40" s="1"/>
  <c r="J602" i="29"/>
  <c r="J603" i="29"/>
  <c r="J604" i="29"/>
  <c r="J605" i="29"/>
  <c r="J606" i="29"/>
  <c r="J607" i="29"/>
  <c r="J608" i="29"/>
  <c r="J609" i="29"/>
  <c r="C609" i="29"/>
  <c r="C608" i="29"/>
  <c r="C607" i="29"/>
  <c r="C606" i="29"/>
  <c r="C605" i="29"/>
  <c r="C604" i="29"/>
  <c r="C603" i="29"/>
  <c r="C602" i="29"/>
  <c r="J597" i="29"/>
  <c r="J598" i="29"/>
  <c r="J599" i="29"/>
  <c r="J600" i="29"/>
  <c r="J601" i="29"/>
  <c r="C601" i="29"/>
  <c r="C600" i="29"/>
  <c r="C599" i="29"/>
  <c r="C598" i="29"/>
  <c r="C597" i="29"/>
  <c r="C596" i="29"/>
  <c r="J596" i="29"/>
  <c r="J588" i="29"/>
  <c r="J589" i="29"/>
  <c r="J590" i="29"/>
  <c r="J591" i="29"/>
  <c r="J592" i="29"/>
  <c r="J593" i="29"/>
  <c r="J594" i="29"/>
  <c r="J595" i="29"/>
  <c r="C595" i="29"/>
  <c r="C594" i="29"/>
  <c r="C593" i="29"/>
  <c r="C592" i="29"/>
  <c r="C591" i="29"/>
  <c r="C590" i="29"/>
  <c r="C589" i="29"/>
  <c r="C588" i="29"/>
  <c r="J584" i="29"/>
  <c r="J585" i="29"/>
  <c r="J586" i="29"/>
  <c r="J587" i="29"/>
  <c r="C587" i="29"/>
  <c r="C586" i="29"/>
  <c r="C585" i="29"/>
  <c r="C584" i="29"/>
  <c r="J577" i="29"/>
  <c r="J578" i="29"/>
  <c r="J579" i="29"/>
  <c r="J580" i="29"/>
  <c r="J581" i="29"/>
  <c r="J582" i="29"/>
  <c r="J583" i="29"/>
  <c r="C583" i="29"/>
  <c r="C582" i="29"/>
  <c r="C581" i="29"/>
  <c r="C580" i="29"/>
  <c r="C579" i="29"/>
  <c r="C578" i="29"/>
  <c r="C577" i="29"/>
  <c r="J570" i="29"/>
  <c r="J571" i="29"/>
  <c r="J572" i="29"/>
  <c r="J573" i="29"/>
  <c r="J574" i="29"/>
  <c r="J575" i="29"/>
  <c r="J576" i="29"/>
  <c r="C576" i="29"/>
  <c r="C575" i="29"/>
  <c r="C574" i="29"/>
  <c r="C573" i="29"/>
  <c r="C572" i="29"/>
  <c r="C571" i="29"/>
  <c r="C570" i="29"/>
  <c r="J559" i="29"/>
  <c r="J560" i="29"/>
  <c r="J561" i="29"/>
  <c r="J562" i="29"/>
  <c r="J563" i="29"/>
  <c r="J564" i="29"/>
  <c r="J565" i="29"/>
  <c r="J566" i="29"/>
  <c r="J567" i="29"/>
  <c r="J568" i="29"/>
  <c r="J569" i="29"/>
  <c r="C569" i="29"/>
  <c r="C568" i="29"/>
  <c r="C567" i="29"/>
  <c r="C566" i="29"/>
  <c r="C565" i="29"/>
  <c r="C564" i="29"/>
  <c r="C563" i="29"/>
  <c r="C562" i="29"/>
  <c r="C561" i="29"/>
  <c r="C560" i="29"/>
  <c r="C559" i="29"/>
  <c r="C558" i="29"/>
  <c r="C557" i="29"/>
  <c r="C556" i="29"/>
  <c r="J558" i="29"/>
  <c r="J556" i="29"/>
  <c r="J557" i="29"/>
  <c r="J543" i="29"/>
  <c r="J544" i="29"/>
  <c r="J545" i="29"/>
  <c r="J546" i="29"/>
  <c r="J547" i="29"/>
  <c r="J548" i="29"/>
  <c r="J549" i="29"/>
  <c r="J550" i="29"/>
  <c r="J551" i="29"/>
  <c r="J552" i="29"/>
  <c r="J553" i="29"/>
  <c r="J554" i="29"/>
  <c r="J555" i="29"/>
  <c r="C555" i="29"/>
  <c r="C554" i="29"/>
  <c r="C553" i="29"/>
  <c r="C552" i="29"/>
  <c r="C551" i="29"/>
  <c r="C550" i="29"/>
  <c r="C549" i="29"/>
  <c r="C548" i="29"/>
  <c r="C547" i="29"/>
  <c r="C546" i="29"/>
  <c r="C545" i="29"/>
  <c r="C544" i="29"/>
  <c r="C543" i="29"/>
  <c r="C542" i="29"/>
  <c r="C731" i="26"/>
  <c r="C730" i="26"/>
  <c r="C729" i="26"/>
  <c r="C728" i="26"/>
  <c r="C727" i="26"/>
  <c r="C726" i="26"/>
  <c r="C725" i="26"/>
  <c r="K24" i="46" l="1"/>
  <c r="L26" i="46"/>
  <c r="I13" i="40"/>
  <c r="I14" i="40" s="1"/>
  <c r="I15" i="40" s="1"/>
  <c r="I16" i="40" s="1"/>
  <c r="I17" i="40" s="1"/>
  <c r="I18" i="40" s="1"/>
  <c r="I19" i="40" s="1"/>
  <c r="I20" i="40" s="1"/>
  <c r="I21" i="40" s="1"/>
  <c r="I22" i="40" s="1"/>
  <c r="I23" i="40" s="1"/>
  <c r="I24" i="40" s="1"/>
  <c r="I25" i="40" s="1"/>
  <c r="I26" i="40" s="1"/>
  <c r="I27" i="40" s="1"/>
  <c r="I28" i="40" s="1"/>
  <c r="I29" i="40" s="1"/>
  <c r="I30" i="40" s="1"/>
  <c r="I31" i="40" s="1"/>
  <c r="I32" i="40" s="1"/>
  <c r="I33" i="40" s="1"/>
  <c r="I34" i="40" s="1"/>
  <c r="I35" i="40" s="1"/>
  <c r="I36" i="40" s="1"/>
  <c r="I37" i="40" s="1"/>
  <c r="I38" i="40" s="1"/>
  <c r="I39" i="40" s="1"/>
  <c r="I40" i="40" s="1"/>
  <c r="I41" i="40" s="1"/>
  <c r="I42" i="40" s="1"/>
  <c r="I43" i="40" s="1"/>
  <c r="I44" i="40" s="1"/>
  <c r="I45" i="40" s="1"/>
  <c r="I46" i="40" s="1"/>
  <c r="I47" i="40" s="1"/>
  <c r="I48" i="40" s="1"/>
  <c r="I49" i="40" s="1"/>
  <c r="I50" i="40" s="1"/>
  <c r="I51" i="40" s="1"/>
  <c r="I52" i="40" s="1"/>
  <c r="I53" i="40" s="1"/>
  <c r="I54" i="40" s="1"/>
  <c r="I55" i="40" s="1"/>
  <c r="I56" i="40" s="1"/>
  <c r="I57" i="40" s="1"/>
  <c r="I58" i="40" s="1"/>
  <c r="I59" i="40" s="1"/>
  <c r="I60" i="40" s="1"/>
  <c r="I61" i="40" s="1"/>
  <c r="I62" i="40" s="1"/>
  <c r="I63" i="40" s="1"/>
  <c r="I64" i="40" s="1"/>
  <c r="I65" i="40" s="1"/>
  <c r="I66" i="40" s="1"/>
  <c r="I67" i="40" s="1"/>
  <c r="I68" i="40" s="1"/>
  <c r="I69" i="40" s="1"/>
  <c r="I70" i="40" s="1"/>
  <c r="I71" i="40" s="1"/>
  <c r="I72" i="40" s="1"/>
  <c r="I73" i="40" s="1"/>
  <c r="I74" i="40" s="1"/>
  <c r="I75" i="40" s="1"/>
  <c r="I76" i="40" s="1"/>
  <c r="I77" i="40" s="1"/>
  <c r="I78" i="40" s="1"/>
  <c r="I79" i="40" s="1"/>
  <c r="I80" i="40" s="1"/>
  <c r="I81" i="40" s="1"/>
  <c r="I82" i="40" s="1"/>
  <c r="I83" i="40" s="1"/>
  <c r="I84" i="40" s="1"/>
  <c r="I85" i="40" s="1"/>
  <c r="I86" i="40" s="1"/>
  <c r="I87" i="40" s="1"/>
  <c r="I88" i="40" s="1"/>
  <c r="I89" i="40" s="1"/>
  <c r="I90" i="40" s="1"/>
  <c r="I91" i="40" s="1"/>
  <c r="I92" i="40" s="1"/>
  <c r="I93" i="40" s="1"/>
  <c r="I94" i="40" s="1"/>
  <c r="I95" i="40" s="1"/>
  <c r="I96" i="40" s="1"/>
  <c r="I97" i="40" s="1"/>
  <c r="I98" i="40" s="1"/>
  <c r="I99" i="40" s="1"/>
  <c r="I100" i="40" s="1"/>
  <c r="I101" i="40" s="1"/>
  <c r="I102" i="40" s="1"/>
  <c r="I103" i="40" s="1"/>
  <c r="I104" i="40" s="1"/>
  <c r="I105" i="40" s="1"/>
  <c r="I106" i="40" s="1"/>
  <c r="I107" i="40" s="1"/>
  <c r="I108" i="40" s="1"/>
  <c r="I109" i="40" s="1"/>
  <c r="I110" i="40" s="1"/>
  <c r="I111" i="40" s="1"/>
  <c r="I112" i="40" s="1"/>
  <c r="I113" i="40" s="1"/>
  <c r="I114" i="40" s="1"/>
  <c r="I115" i="40" s="1"/>
  <c r="I116" i="40" s="1"/>
  <c r="I117" i="40" s="1"/>
  <c r="I118" i="40" s="1"/>
  <c r="I119" i="40" s="1"/>
  <c r="I120" i="40" s="1"/>
  <c r="I121" i="40" s="1"/>
  <c r="I122" i="40" s="1"/>
  <c r="I123" i="40" s="1"/>
  <c r="I124" i="40" s="1"/>
  <c r="I125" i="40" s="1"/>
  <c r="I126" i="40" s="1"/>
  <c r="I127" i="40" s="1"/>
  <c r="I128" i="40" s="1"/>
  <c r="I129" i="40" s="1"/>
  <c r="I130" i="40" s="1"/>
  <c r="I131" i="40" s="1"/>
  <c r="I132" i="40" s="1"/>
  <c r="I133" i="40" s="1"/>
  <c r="I134" i="40" s="1"/>
  <c r="I135" i="40" s="1"/>
  <c r="I136" i="40" s="1"/>
  <c r="I137" i="40" s="1"/>
  <c r="I138" i="40" s="1"/>
  <c r="I139" i="40" s="1"/>
  <c r="I140" i="40" s="1"/>
  <c r="I141" i="40" s="1"/>
  <c r="I142" i="40" s="1"/>
  <c r="I143" i="40" s="1"/>
  <c r="I144" i="40" s="1"/>
  <c r="I145" i="40" s="1"/>
  <c r="I146" i="40" s="1"/>
  <c r="I147" i="40" s="1"/>
  <c r="I148" i="40" s="1"/>
  <c r="I149" i="40" s="1"/>
  <c r="I150" i="40" s="1"/>
  <c r="I151" i="40" s="1"/>
  <c r="I152" i="40" s="1"/>
  <c r="I153" i="40" s="1"/>
  <c r="I154" i="40" s="1"/>
  <c r="I155" i="40" s="1"/>
  <c r="I156" i="40" s="1"/>
  <c r="I157" i="40" s="1"/>
  <c r="I158" i="40" s="1"/>
  <c r="I159" i="40" s="1"/>
  <c r="I160" i="40" s="1"/>
  <c r="I161" i="40" s="1"/>
  <c r="I162" i="40" s="1"/>
  <c r="I163" i="40" s="1"/>
  <c r="I164" i="40" s="1"/>
  <c r="I165" i="40" s="1"/>
  <c r="I166" i="40" s="1"/>
  <c r="I167" i="40" s="1"/>
  <c r="I168" i="40" s="1"/>
  <c r="I169" i="40" s="1"/>
  <c r="I170" i="40" s="1"/>
  <c r="I171" i="40" s="1"/>
  <c r="I172" i="40" s="1"/>
  <c r="I173" i="40" s="1"/>
  <c r="I174" i="40" s="1"/>
  <c r="I175" i="40" s="1"/>
  <c r="I176" i="40" s="1"/>
  <c r="I177" i="40" s="1"/>
  <c r="I178" i="40" s="1"/>
  <c r="I179" i="40" s="1"/>
  <c r="I180" i="40" s="1"/>
  <c r="I181" i="40" s="1"/>
  <c r="I182" i="40" s="1"/>
  <c r="I183" i="40" s="1"/>
  <c r="I184" i="40" s="1"/>
  <c r="I185" i="40" s="1"/>
  <c r="I186" i="40" s="1"/>
  <c r="I187" i="40" s="1"/>
  <c r="I188" i="40" s="1"/>
  <c r="I189" i="40" s="1"/>
  <c r="I190" i="40" s="1"/>
  <c r="I191" i="40" s="1"/>
  <c r="I192" i="40" s="1"/>
  <c r="I193" i="40" s="1"/>
  <c r="I194" i="40" s="1"/>
  <c r="I195" i="40" s="1"/>
  <c r="I196" i="40" s="1"/>
  <c r="I197" i="40" s="1"/>
  <c r="I198" i="40" s="1"/>
  <c r="I199" i="40" s="1"/>
  <c r="I200" i="40" s="1"/>
  <c r="I201" i="40" s="1"/>
  <c r="I202" i="40" s="1"/>
  <c r="I203" i="40" s="1"/>
  <c r="I204" i="40" s="1"/>
  <c r="I205" i="40" s="1"/>
  <c r="I206" i="40" s="1"/>
  <c r="I207" i="40" s="1"/>
  <c r="I208" i="40" s="1"/>
  <c r="I209" i="40" s="1"/>
  <c r="I210" i="40" s="1"/>
  <c r="I211" i="40" s="1"/>
  <c r="I212" i="40" s="1"/>
  <c r="I213" i="40" s="1"/>
  <c r="I214" i="40" s="1"/>
  <c r="I215" i="40" s="1"/>
  <c r="I216" i="40" s="1"/>
  <c r="I217" i="40" s="1"/>
  <c r="I218" i="40" s="1"/>
  <c r="I219" i="40" s="1"/>
  <c r="I220" i="40" s="1"/>
  <c r="I221" i="40" s="1"/>
  <c r="I222" i="40" s="1"/>
  <c r="I223" i="40" s="1"/>
  <c r="I224" i="40" s="1"/>
  <c r="I225" i="40" s="1"/>
  <c r="I226" i="40" s="1"/>
  <c r="I227" i="40" s="1"/>
  <c r="I228" i="40" s="1"/>
  <c r="I229" i="40" s="1"/>
  <c r="I230" i="40" s="1"/>
  <c r="I231" i="40" s="1"/>
  <c r="I232" i="40" s="1"/>
  <c r="I233" i="40" s="1"/>
  <c r="I234" i="40" s="1"/>
  <c r="I235" i="40" s="1"/>
  <c r="I236" i="40" s="1"/>
  <c r="I237" i="40" s="1"/>
  <c r="I238" i="40" s="1"/>
  <c r="I239" i="40" s="1"/>
  <c r="I240" i="40" s="1"/>
  <c r="I241" i="40" s="1"/>
  <c r="I242" i="40" s="1"/>
  <c r="I243" i="40" s="1"/>
  <c r="I244" i="40" s="1"/>
  <c r="I245" i="40" s="1"/>
  <c r="I246" i="40" s="1"/>
  <c r="I247" i="40" s="1"/>
  <c r="I248" i="40" s="1"/>
  <c r="I249" i="40" s="1"/>
  <c r="I250" i="40" s="1"/>
  <c r="I251" i="40" s="1"/>
  <c r="I252" i="40" s="1"/>
  <c r="I253" i="40" s="1"/>
  <c r="I254" i="40" s="1"/>
  <c r="I255" i="40" s="1"/>
  <c r="I256" i="40" s="1"/>
  <c r="I257" i="40" s="1"/>
  <c r="I258" i="40" s="1"/>
  <c r="I259" i="40" s="1"/>
  <c r="I260" i="40" s="1"/>
  <c r="I261" i="40" s="1"/>
  <c r="I262" i="40" s="1"/>
  <c r="I263" i="40" s="1"/>
  <c r="I264" i="40" s="1"/>
  <c r="I265" i="40" s="1"/>
  <c r="I266" i="40" s="1"/>
  <c r="I267" i="40" s="1"/>
  <c r="I268" i="40" s="1"/>
  <c r="I269" i="40" s="1"/>
  <c r="I270" i="40" s="1"/>
  <c r="I271" i="40" s="1"/>
  <c r="I272" i="40" s="1"/>
  <c r="I273" i="40" s="1"/>
  <c r="I274" i="40" s="1"/>
  <c r="I275" i="40" s="1"/>
  <c r="I276" i="40" s="1"/>
  <c r="I277" i="40" s="1"/>
  <c r="I278" i="40" s="1"/>
  <c r="I279" i="40" s="1"/>
  <c r="I280" i="40" s="1"/>
  <c r="I281" i="40" s="1"/>
  <c r="I282" i="40" s="1"/>
  <c r="I283" i="40" s="1"/>
  <c r="I284" i="40" s="1"/>
  <c r="I285" i="40" s="1"/>
  <c r="I286" i="40" s="1"/>
  <c r="I287" i="40" s="1"/>
  <c r="I288" i="40" s="1"/>
  <c r="I289" i="40" s="1"/>
  <c r="I290" i="40" s="1"/>
  <c r="I291" i="40" s="1"/>
  <c r="I292" i="40" s="1"/>
  <c r="I293" i="40" s="1"/>
  <c r="I294" i="40" s="1"/>
  <c r="I295" i="40" s="1"/>
  <c r="I296" i="40" s="1"/>
  <c r="I297" i="40" s="1"/>
  <c r="I298" i="40" s="1"/>
  <c r="I299" i="40" s="1"/>
  <c r="I300" i="40" s="1"/>
  <c r="I301" i="40" s="1"/>
  <c r="I302" i="40" s="1"/>
  <c r="I303" i="40" s="1"/>
  <c r="I304" i="40" s="1"/>
  <c r="I305" i="40" s="1"/>
  <c r="I306" i="40" s="1"/>
  <c r="I307" i="40" s="1"/>
  <c r="I308" i="40" s="1"/>
  <c r="I309" i="40" s="1"/>
  <c r="I310" i="40" s="1"/>
  <c r="I311" i="40" s="1"/>
  <c r="I312" i="40" s="1"/>
  <c r="I313" i="40" s="1"/>
  <c r="I314" i="40" s="1"/>
  <c r="I315" i="40" s="1"/>
  <c r="I316" i="40" s="1"/>
  <c r="I317" i="40" s="1"/>
  <c r="I318" i="40" s="1"/>
  <c r="I319" i="40" s="1"/>
  <c r="I320" i="40" s="1"/>
  <c r="I321" i="40" s="1"/>
  <c r="I322" i="40" s="1"/>
  <c r="I323" i="40" s="1"/>
  <c r="I324" i="40" s="1"/>
  <c r="I325" i="40" s="1"/>
  <c r="I326" i="40" s="1"/>
  <c r="I327" i="40" s="1"/>
  <c r="I328" i="40" s="1"/>
  <c r="I329" i="40" s="1"/>
  <c r="I330" i="40" s="1"/>
  <c r="I331" i="40" s="1"/>
  <c r="I332" i="40" s="1"/>
  <c r="I333" i="40" s="1"/>
  <c r="I334" i="40" s="1"/>
  <c r="I335" i="40" s="1"/>
  <c r="I336" i="40" s="1"/>
  <c r="I337" i="40" s="1"/>
  <c r="I338" i="40" s="1"/>
  <c r="I339" i="40" s="1"/>
  <c r="I340" i="40" s="1"/>
  <c r="I341" i="40" s="1"/>
  <c r="I342" i="40" s="1"/>
  <c r="I343" i="40" s="1"/>
  <c r="I344" i="40" s="1"/>
  <c r="I345" i="40" s="1"/>
  <c r="I346" i="40" s="1"/>
  <c r="I347" i="40" s="1"/>
  <c r="I348" i="40" s="1"/>
  <c r="I349" i="40" s="1"/>
  <c r="I350" i="40" s="1"/>
  <c r="I351" i="40" s="1"/>
  <c r="I352" i="40" s="1"/>
  <c r="I353" i="40" s="1"/>
  <c r="I354" i="40" s="1"/>
  <c r="I355" i="40" s="1"/>
  <c r="I356" i="40" s="1"/>
  <c r="I357" i="40" s="1"/>
  <c r="I358" i="40" s="1"/>
  <c r="I359" i="40" s="1"/>
  <c r="I360" i="40" s="1"/>
  <c r="I361" i="40" s="1"/>
  <c r="I362" i="40" s="1"/>
  <c r="I363" i="40" s="1"/>
  <c r="I364" i="40" s="1"/>
  <c r="I365" i="40" s="1"/>
  <c r="I366" i="40" s="1"/>
  <c r="I367" i="40" s="1"/>
  <c r="I368" i="40" s="1"/>
  <c r="I369" i="40" s="1"/>
  <c r="I370" i="40" s="1"/>
  <c r="I371" i="40" s="1"/>
  <c r="I372" i="40" s="1"/>
  <c r="I373" i="40" s="1"/>
  <c r="I374" i="40" s="1"/>
  <c r="I375" i="40" s="1"/>
  <c r="I376" i="40" s="1"/>
  <c r="I377" i="40" s="1"/>
  <c r="I378" i="40" s="1"/>
  <c r="I379" i="40" s="1"/>
  <c r="I380" i="40" s="1"/>
  <c r="I381" i="40" s="1"/>
  <c r="I382" i="40" s="1"/>
  <c r="I383" i="40" s="1"/>
  <c r="I384" i="40" s="1"/>
  <c r="I385" i="40" s="1"/>
  <c r="I386" i="40" s="1"/>
  <c r="I387" i="40" s="1"/>
  <c r="I388" i="40" s="1"/>
  <c r="I389" i="40" s="1"/>
  <c r="I390" i="40" s="1"/>
  <c r="I391" i="40" s="1"/>
  <c r="I392" i="40" s="1"/>
  <c r="I393" i="40" s="1"/>
  <c r="I394" i="40" s="1"/>
  <c r="I395" i="40" s="1"/>
  <c r="I396" i="40" s="1"/>
  <c r="I397" i="40" s="1"/>
  <c r="I398" i="40" s="1"/>
  <c r="I399" i="40" s="1"/>
  <c r="I400" i="40" s="1"/>
  <c r="I401" i="40" s="1"/>
  <c r="I402" i="40" s="1"/>
  <c r="I403" i="40" s="1"/>
  <c r="I404" i="40" s="1"/>
  <c r="I405" i="40" s="1"/>
  <c r="I406" i="40" s="1"/>
  <c r="I407" i="40" s="1"/>
  <c r="I408" i="40" s="1"/>
  <c r="I409" i="40" s="1"/>
  <c r="I410" i="40" s="1"/>
  <c r="I411" i="40" s="1"/>
  <c r="I412" i="40" s="1"/>
  <c r="I413" i="40" s="1"/>
  <c r="I414" i="40" s="1"/>
  <c r="I415" i="40" s="1"/>
  <c r="I416" i="40" s="1"/>
  <c r="I417" i="40" s="1"/>
  <c r="I418" i="40" s="1"/>
  <c r="I419" i="40" s="1"/>
  <c r="I420" i="40" s="1"/>
  <c r="I421" i="40" s="1"/>
  <c r="I422" i="40" s="1"/>
  <c r="I423" i="40" s="1"/>
  <c r="I424" i="40" s="1"/>
  <c r="I425" i="40" s="1"/>
  <c r="I426" i="40" s="1"/>
  <c r="I427" i="40" s="1"/>
  <c r="I428" i="40" s="1"/>
  <c r="I429" i="40" s="1"/>
  <c r="I430" i="40" s="1"/>
  <c r="I431" i="40" s="1"/>
  <c r="I432" i="40" s="1"/>
  <c r="I433" i="40" s="1"/>
  <c r="I434" i="40" s="1"/>
  <c r="I435" i="40" s="1"/>
  <c r="I436" i="40" s="1"/>
  <c r="I437" i="40" s="1"/>
  <c r="I438" i="40" s="1"/>
  <c r="I439" i="40" s="1"/>
  <c r="I440" i="40" s="1"/>
  <c r="I441" i="40" s="1"/>
  <c r="I442" i="40" s="1"/>
  <c r="I443" i="40" s="1"/>
  <c r="I444" i="40" s="1"/>
  <c r="I445" i="40" s="1"/>
  <c r="I446" i="40" s="1"/>
  <c r="I447" i="40" s="1"/>
  <c r="I448" i="40" s="1"/>
  <c r="I449" i="40" s="1"/>
  <c r="I450" i="40" s="1"/>
  <c r="I451" i="40" s="1"/>
  <c r="I452" i="40" s="1"/>
  <c r="I453" i="40" s="1"/>
  <c r="I454" i="40" s="1"/>
  <c r="I455" i="40" s="1"/>
  <c r="I456" i="40" s="1"/>
  <c r="I457" i="40" s="1"/>
  <c r="I458" i="40" s="1"/>
  <c r="I459" i="40" s="1"/>
  <c r="I460" i="40" s="1"/>
  <c r="I461" i="40" s="1"/>
  <c r="I462" i="40" s="1"/>
  <c r="I463" i="40" s="1"/>
  <c r="I464" i="40" s="1"/>
  <c r="I465" i="40" s="1"/>
  <c r="I466" i="40" s="1"/>
  <c r="I467" i="40" s="1"/>
  <c r="I468" i="40" s="1"/>
  <c r="I469" i="40" s="1"/>
  <c r="I470" i="40" s="1"/>
  <c r="I471" i="40" s="1"/>
  <c r="I472" i="40" s="1"/>
  <c r="I473" i="40" s="1"/>
  <c r="I474" i="40" s="1"/>
  <c r="I475" i="40" s="1"/>
  <c r="I476" i="40" s="1"/>
  <c r="I477" i="40" s="1"/>
  <c r="I478" i="40" s="1"/>
  <c r="I479" i="40" s="1"/>
  <c r="I480" i="40" s="1"/>
  <c r="I481" i="40" s="1"/>
  <c r="I482" i="40" s="1"/>
  <c r="I483" i="40" s="1"/>
  <c r="I484" i="40" s="1"/>
  <c r="I485" i="40" s="1"/>
  <c r="I486" i="40" s="1"/>
  <c r="I487" i="40" s="1"/>
  <c r="I488" i="40" s="1"/>
  <c r="I489" i="40" s="1"/>
  <c r="I490" i="40" s="1"/>
  <c r="I491" i="40" s="1"/>
  <c r="I492" i="40" s="1"/>
  <c r="I493" i="40" s="1"/>
  <c r="I494" i="40" s="1"/>
  <c r="I495" i="40" s="1"/>
  <c r="I496" i="40" s="1"/>
  <c r="I497" i="40" s="1"/>
  <c r="I498" i="40" s="1"/>
  <c r="I499" i="40" s="1"/>
  <c r="I500" i="40" s="1"/>
  <c r="I501" i="40" s="1"/>
  <c r="I502" i="40" s="1"/>
  <c r="I503" i="40" s="1"/>
  <c r="I504" i="40" s="1"/>
  <c r="I505" i="40" s="1"/>
  <c r="I506" i="40" s="1"/>
  <c r="I507" i="40" s="1"/>
  <c r="I508" i="40" s="1"/>
  <c r="I509" i="40" s="1"/>
  <c r="I510" i="40" s="1"/>
  <c r="I511" i="40" s="1"/>
  <c r="I512" i="40" s="1"/>
  <c r="I513" i="40" s="1"/>
  <c r="I514" i="40" s="1"/>
  <c r="I515" i="40" s="1"/>
  <c r="I516" i="40" s="1"/>
  <c r="I517" i="40" s="1"/>
  <c r="I518" i="40" s="1"/>
  <c r="I519" i="40" s="1"/>
  <c r="I520" i="40" s="1"/>
  <c r="I521" i="40" s="1"/>
  <c r="I522" i="40" s="1"/>
  <c r="I523" i="40" s="1"/>
  <c r="I524" i="40" s="1"/>
  <c r="I525" i="40" s="1"/>
  <c r="I526" i="40" s="1"/>
  <c r="I527" i="40" s="1"/>
  <c r="I528" i="40" s="1"/>
  <c r="I529" i="40" s="1"/>
  <c r="I530" i="40" s="1"/>
  <c r="I531" i="40" s="1"/>
  <c r="I532" i="40" s="1"/>
  <c r="I533" i="40" s="1"/>
  <c r="I534" i="40" s="1"/>
  <c r="I535" i="40" s="1"/>
  <c r="I536" i="40" s="1"/>
  <c r="I537" i="40" s="1"/>
  <c r="I538" i="40" s="1"/>
  <c r="I539" i="40" s="1"/>
  <c r="I540" i="40" s="1"/>
  <c r="I541" i="40" s="1"/>
  <c r="I542" i="40" s="1"/>
  <c r="I543" i="40" s="1"/>
  <c r="I544" i="40" s="1"/>
  <c r="I545" i="40" s="1"/>
  <c r="I546" i="40" s="1"/>
  <c r="I547" i="40" s="1"/>
  <c r="I548" i="40" s="1"/>
  <c r="I549" i="40" s="1"/>
  <c r="I550" i="40" s="1"/>
  <c r="I551" i="40" s="1"/>
  <c r="I552" i="40" s="1"/>
  <c r="I553" i="40" s="1"/>
  <c r="I554" i="40" s="1"/>
  <c r="I555" i="40" s="1"/>
  <c r="I556" i="40" s="1"/>
  <c r="I557" i="40" s="1"/>
  <c r="I558" i="40" s="1"/>
  <c r="I559" i="40" s="1"/>
  <c r="I560" i="40" s="1"/>
  <c r="I561" i="40" s="1"/>
  <c r="I562" i="40" s="1"/>
  <c r="I563" i="40" s="1"/>
  <c r="I564" i="40" s="1"/>
  <c r="I565" i="40" s="1"/>
  <c r="I566" i="40" s="1"/>
  <c r="I567" i="40" s="1"/>
  <c r="I568" i="40" s="1"/>
  <c r="I569" i="40" s="1"/>
  <c r="I570" i="40" s="1"/>
  <c r="I571" i="40" s="1"/>
  <c r="I572" i="40" s="1"/>
  <c r="I573" i="40" s="1"/>
  <c r="I574" i="40" s="1"/>
  <c r="I575" i="40" s="1"/>
  <c r="I576" i="40" s="1"/>
  <c r="I577" i="40" s="1"/>
  <c r="I578" i="40" s="1"/>
  <c r="I579" i="40" s="1"/>
  <c r="I580" i="40" s="1"/>
  <c r="I581" i="40" s="1"/>
  <c r="I582" i="40" s="1"/>
  <c r="I583" i="40" s="1"/>
  <c r="I584" i="40" s="1"/>
  <c r="I585" i="40" s="1"/>
  <c r="I586" i="40" s="1"/>
  <c r="I587" i="40" s="1"/>
  <c r="I588" i="40" s="1"/>
  <c r="I589" i="40" s="1"/>
  <c r="I590" i="40" s="1"/>
  <c r="I591" i="40" s="1"/>
  <c r="I592" i="40" s="1"/>
  <c r="I593" i="40" s="1"/>
  <c r="I594" i="40" s="1"/>
  <c r="I595" i="40" s="1"/>
  <c r="I596" i="40" s="1"/>
  <c r="I597" i="40" s="1"/>
  <c r="I598" i="40" s="1"/>
  <c r="I599" i="40" s="1"/>
  <c r="I600" i="40" s="1"/>
  <c r="I601" i="40" s="1"/>
  <c r="I602" i="40" s="1"/>
  <c r="I603" i="40" s="1"/>
  <c r="I604" i="40" s="1"/>
  <c r="I605" i="40" s="1"/>
  <c r="I606" i="40" s="1"/>
  <c r="I607" i="40" s="1"/>
  <c r="I608" i="40" s="1"/>
  <c r="I609" i="40" s="1"/>
  <c r="I610" i="40" s="1"/>
  <c r="I611" i="40" s="1"/>
  <c r="I612" i="40" s="1"/>
  <c r="I613" i="40" s="1"/>
  <c r="I614" i="40" s="1"/>
  <c r="I615" i="40" s="1"/>
  <c r="I616" i="40" s="1"/>
  <c r="I617" i="40" s="1"/>
  <c r="I618" i="40" s="1"/>
  <c r="I619" i="40" s="1"/>
  <c r="I620" i="40" s="1"/>
  <c r="I621" i="40" s="1"/>
  <c r="I622" i="40" s="1"/>
  <c r="I623" i="40" s="1"/>
  <c r="I624" i="40" s="1"/>
  <c r="I625" i="40" s="1"/>
  <c r="I626" i="40" s="1"/>
  <c r="I627" i="40" s="1"/>
  <c r="I628" i="40" s="1"/>
  <c r="I629" i="40" s="1"/>
  <c r="I630" i="40" s="1"/>
  <c r="I631" i="40" s="1"/>
  <c r="I632" i="40" s="1"/>
  <c r="I633" i="40" s="1"/>
  <c r="I634" i="40" s="1"/>
  <c r="I635" i="40" s="1"/>
  <c r="I636" i="40" s="1"/>
  <c r="I637" i="40" s="1"/>
  <c r="I638" i="40" s="1"/>
  <c r="I639" i="40" s="1"/>
  <c r="I640" i="40" s="1"/>
  <c r="I641" i="40" s="1"/>
  <c r="I642" i="40" s="1"/>
  <c r="I643" i="40" s="1"/>
  <c r="I644" i="40" s="1"/>
  <c r="I645" i="40" s="1"/>
  <c r="I646" i="40" s="1"/>
  <c r="I647" i="40" s="1"/>
  <c r="I648" i="40" s="1"/>
  <c r="I649" i="40" s="1"/>
  <c r="I650" i="40" s="1"/>
  <c r="I651" i="40" s="1"/>
  <c r="I652" i="40" s="1"/>
  <c r="I653" i="40" s="1"/>
  <c r="I654" i="40" s="1"/>
  <c r="I655" i="40" s="1"/>
  <c r="I656" i="40" s="1"/>
  <c r="I657" i="40" s="1"/>
  <c r="I658" i="40" s="1"/>
  <c r="I659" i="40" s="1"/>
  <c r="I660" i="40" s="1"/>
  <c r="I661" i="40" s="1"/>
  <c r="I662" i="40" s="1"/>
  <c r="I663" i="40" s="1"/>
  <c r="I664" i="40" s="1"/>
  <c r="I665" i="40" s="1"/>
  <c r="I666" i="40" s="1"/>
  <c r="I667" i="40" s="1"/>
  <c r="I668" i="40" s="1"/>
  <c r="I669" i="40" s="1"/>
  <c r="I670" i="40" s="1"/>
  <c r="I671" i="40" s="1"/>
  <c r="I672" i="40" s="1"/>
  <c r="I673" i="40" s="1"/>
  <c r="I674" i="40" s="1"/>
  <c r="I675" i="40" s="1"/>
  <c r="I676" i="40" s="1"/>
  <c r="I677" i="40" s="1"/>
  <c r="I678" i="40" s="1"/>
  <c r="I679" i="40" s="1"/>
  <c r="I680" i="40" s="1"/>
  <c r="I681" i="40" s="1"/>
  <c r="I682" i="40" s="1"/>
  <c r="I683" i="40" s="1"/>
  <c r="I684" i="40" s="1"/>
  <c r="I685" i="40" s="1"/>
  <c r="I686" i="40" s="1"/>
  <c r="I687" i="40" s="1"/>
  <c r="I688" i="40" s="1"/>
  <c r="I689" i="40" s="1"/>
  <c r="I690" i="40" s="1"/>
  <c r="I691" i="40" s="1"/>
  <c r="I692" i="40" s="1"/>
  <c r="I693" i="40" s="1"/>
  <c r="I694" i="40" s="1"/>
  <c r="I695" i="40" s="1"/>
  <c r="I696" i="40" s="1"/>
  <c r="I697" i="40" s="1"/>
  <c r="I698" i="40" s="1"/>
  <c r="I699" i="40" s="1"/>
  <c r="I700" i="40" s="1"/>
  <c r="I701" i="40" s="1"/>
  <c r="I702" i="40" s="1"/>
  <c r="I703" i="40" s="1"/>
  <c r="I704" i="40" s="1"/>
  <c r="I705" i="40" s="1"/>
  <c r="I706" i="40" s="1"/>
  <c r="I707" i="40" s="1"/>
  <c r="I708" i="40" s="1"/>
  <c r="I709" i="40" s="1"/>
  <c r="I710" i="40" s="1"/>
  <c r="I711" i="40" s="1"/>
  <c r="I712" i="40" s="1"/>
  <c r="I713" i="40" s="1"/>
  <c r="I714" i="40" s="1"/>
  <c r="I715" i="40" s="1"/>
  <c r="I716" i="40" s="1"/>
  <c r="I717" i="40" s="1"/>
  <c r="I718" i="40" s="1"/>
  <c r="I719" i="40" s="1"/>
  <c r="I720" i="40" s="1"/>
  <c r="I721" i="40" s="1"/>
  <c r="I722" i="40" s="1"/>
  <c r="I723" i="40" s="1"/>
  <c r="I724" i="40" s="1"/>
  <c r="I725" i="40" s="1"/>
  <c r="I726" i="40" s="1"/>
  <c r="I727" i="40" s="1"/>
  <c r="I728" i="40" s="1"/>
  <c r="I729" i="40" s="1"/>
  <c r="I730" i="40" s="1"/>
  <c r="I731" i="40" s="1"/>
  <c r="I732" i="40" s="1"/>
  <c r="I733" i="40" s="1"/>
  <c r="I734" i="40" s="1"/>
  <c r="I735" i="40" s="1"/>
  <c r="I736" i="40" s="1"/>
  <c r="I737" i="40" s="1"/>
  <c r="I738" i="40" s="1"/>
  <c r="I739" i="40" s="1"/>
  <c r="I740" i="40" s="1"/>
  <c r="I741" i="40" s="1"/>
  <c r="I742" i="40" s="1"/>
  <c r="I743" i="40" s="1"/>
  <c r="I744" i="40" s="1"/>
  <c r="I745" i="40" s="1"/>
  <c r="I746" i="40" s="1"/>
  <c r="I747" i="40" s="1"/>
  <c r="I748" i="40" s="1"/>
  <c r="I749" i="40" s="1"/>
  <c r="I12" i="41"/>
  <c r="I13" i="41" s="1"/>
  <c r="I14" i="41" s="1"/>
  <c r="I15" i="41" s="1"/>
  <c r="I16" i="41" s="1"/>
  <c r="I17" i="41" s="1"/>
  <c r="I18" i="41" s="1"/>
  <c r="I19" i="41" s="1"/>
  <c r="I20" i="41" s="1"/>
  <c r="I21" i="41" s="1"/>
  <c r="I22" i="41" s="1"/>
  <c r="I23" i="41" s="1"/>
  <c r="I24" i="41" s="1"/>
  <c r="I25" i="41" s="1"/>
  <c r="I26" i="41" s="1"/>
  <c r="I27" i="41" s="1"/>
  <c r="I28" i="41" s="1"/>
  <c r="I29" i="41" s="1"/>
  <c r="I30" i="41" s="1"/>
  <c r="I31" i="41" s="1"/>
  <c r="I32" i="41" s="1"/>
  <c r="I33" i="41" s="1"/>
  <c r="I34" i="41" s="1"/>
  <c r="I35" i="41" s="1"/>
  <c r="I36" i="41" s="1"/>
  <c r="I37" i="41" s="1"/>
  <c r="I38" i="41" s="1"/>
  <c r="I39" i="41" s="1"/>
  <c r="I40" i="41" s="1"/>
  <c r="I41" i="41" s="1"/>
  <c r="I42" i="41" s="1"/>
  <c r="I43" i="41" s="1"/>
  <c r="I44" i="41" s="1"/>
  <c r="I45" i="41" s="1"/>
  <c r="I46" i="41" s="1"/>
  <c r="I47" i="41" s="1"/>
  <c r="I48" i="41" s="1"/>
  <c r="I49" i="41" s="1"/>
  <c r="I50" i="41" s="1"/>
  <c r="I51" i="41" s="1"/>
  <c r="I52" i="41" s="1"/>
  <c r="I53" i="41" s="1"/>
  <c r="I54" i="41" s="1"/>
  <c r="I55" i="41" s="1"/>
  <c r="I56" i="41" s="1"/>
  <c r="I57" i="41" s="1"/>
  <c r="I58" i="41" s="1"/>
  <c r="I59" i="41" s="1"/>
  <c r="I60" i="41" s="1"/>
  <c r="I61" i="41" s="1"/>
  <c r="I62" i="41" s="1"/>
  <c r="I63" i="41" s="1"/>
  <c r="I64" i="41" s="1"/>
  <c r="I65" i="41" s="1"/>
  <c r="I66" i="41" s="1"/>
  <c r="I67" i="41" s="1"/>
  <c r="I68" i="41" s="1"/>
  <c r="I69" i="41" s="1"/>
  <c r="I70" i="41" s="1"/>
  <c r="I71" i="41" s="1"/>
  <c r="I72" i="41" s="1"/>
  <c r="I73" i="41" s="1"/>
  <c r="I74" i="41" s="1"/>
  <c r="I75" i="41" s="1"/>
  <c r="I76" i="41" s="1"/>
  <c r="I77" i="41" s="1"/>
  <c r="I78" i="41" s="1"/>
  <c r="I79" i="41" s="1"/>
  <c r="I80" i="41" s="1"/>
  <c r="I81" i="41" s="1"/>
  <c r="I82" i="41" s="1"/>
  <c r="I83" i="41" s="1"/>
  <c r="I84" i="41" s="1"/>
  <c r="I85" i="41" s="1"/>
  <c r="I86" i="41" s="1"/>
  <c r="I87" i="41" s="1"/>
  <c r="I88" i="41" s="1"/>
  <c r="I89" i="41" s="1"/>
  <c r="I90" i="41" s="1"/>
  <c r="I91" i="41" s="1"/>
  <c r="I92" i="41" s="1"/>
  <c r="I93" i="41" s="1"/>
  <c r="I94" i="41" s="1"/>
  <c r="I95" i="41" s="1"/>
  <c r="I96" i="41" s="1"/>
  <c r="I97" i="41" s="1"/>
  <c r="I98" i="41" s="1"/>
  <c r="I99" i="41" s="1"/>
  <c r="I100" i="41" s="1"/>
  <c r="I101" i="41" s="1"/>
  <c r="I102" i="41" s="1"/>
  <c r="I103" i="41" s="1"/>
  <c r="I104" i="41" s="1"/>
  <c r="I105" i="41" s="1"/>
  <c r="I106" i="41" s="1"/>
  <c r="I107" i="41" s="1"/>
  <c r="I108" i="41" s="1"/>
  <c r="I109" i="41" s="1"/>
  <c r="I110" i="41" s="1"/>
  <c r="I111" i="41" s="1"/>
  <c r="I112" i="41" s="1"/>
  <c r="I113" i="41" s="1"/>
  <c r="I114" i="41" s="1"/>
  <c r="I115" i="41" s="1"/>
  <c r="I116" i="41" s="1"/>
  <c r="I117" i="41" s="1"/>
  <c r="I118" i="41" s="1"/>
  <c r="I119" i="41" s="1"/>
  <c r="I120" i="41" s="1"/>
  <c r="I121" i="41" s="1"/>
  <c r="I122" i="41" s="1"/>
  <c r="I123" i="41" s="1"/>
  <c r="I124" i="41" s="1"/>
  <c r="I125" i="41" s="1"/>
  <c r="I126" i="41" s="1"/>
  <c r="I127" i="41" s="1"/>
  <c r="I128" i="41" s="1"/>
  <c r="I129" i="41" s="1"/>
  <c r="I130" i="41" s="1"/>
  <c r="I131" i="41" s="1"/>
  <c r="I132" i="41" s="1"/>
  <c r="I133" i="41" s="1"/>
  <c r="I134" i="41" s="1"/>
  <c r="I135" i="41" s="1"/>
  <c r="I136" i="41" s="1"/>
  <c r="I137" i="41" s="1"/>
  <c r="I138" i="41" s="1"/>
  <c r="I139" i="41" s="1"/>
  <c r="I140" i="41" s="1"/>
  <c r="I141" i="41" s="1"/>
  <c r="I142" i="41" s="1"/>
  <c r="I143" i="41" s="1"/>
  <c r="I144" i="41" s="1"/>
  <c r="I145" i="41" s="1"/>
  <c r="I146" i="41" s="1"/>
  <c r="I147" i="41" s="1"/>
  <c r="I148" i="41" s="1"/>
  <c r="I149" i="41" s="1"/>
  <c r="I150" i="41" s="1"/>
  <c r="I151" i="41" s="1"/>
  <c r="I152" i="41" s="1"/>
  <c r="I153" i="41" s="1"/>
  <c r="I154" i="41" s="1"/>
  <c r="I155" i="41" s="1"/>
  <c r="I156" i="41" s="1"/>
  <c r="I157" i="41" s="1"/>
  <c r="I158" i="41" s="1"/>
  <c r="I159" i="41" s="1"/>
  <c r="I160" i="41" s="1"/>
  <c r="I161" i="41" s="1"/>
  <c r="I162" i="41" s="1"/>
  <c r="I163" i="41" s="1"/>
  <c r="I164" i="41" s="1"/>
  <c r="I165" i="41" s="1"/>
  <c r="I166" i="41" s="1"/>
  <c r="I167" i="41" s="1"/>
  <c r="I168" i="41" s="1"/>
  <c r="I169" i="41" s="1"/>
  <c r="I170" i="41" s="1"/>
  <c r="I171" i="41" s="1"/>
  <c r="I172" i="41" s="1"/>
  <c r="I173" i="41" s="1"/>
  <c r="I174" i="41" s="1"/>
  <c r="I175" i="41" s="1"/>
  <c r="I176" i="41" s="1"/>
  <c r="I177" i="41" s="1"/>
  <c r="I178" i="41" s="1"/>
  <c r="I179" i="41" s="1"/>
  <c r="I180" i="41" s="1"/>
  <c r="I181" i="41" s="1"/>
  <c r="I182" i="41" s="1"/>
  <c r="I183" i="41" s="1"/>
  <c r="I184" i="41" s="1"/>
  <c r="I185" i="41" s="1"/>
  <c r="I186" i="41" s="1"/>
  <c r="I187" i="41" s="1"/>
  <c r="I188" i="41" s="1"/>
  <c r="I189" i="41" s="1"/>
  <c r="I190" i="41" s="1"/>
  <c r="I191" i="41" s="1"/>
  <c r="I192" i="41" s="1"/>
  <c r="I193" i="41" s="1"/>
  <c r="I194" i="41" s="1"/>
  <c r="I195" i="41" s="1"/>
  <c r="I196" i="41" s="1"/>
  <c r="I197" i="41" s="1"/>
  <c r="I198" i="41" s="1"/>
  <c r="I199" i="41" s="1"/>
  <c r="I200" i="41" s="1"/>
  <c r="I201" i="41" s="1"/>
  <c r="I202" i="41" s="1"/>
  <c r="I203" i="41" s="1"/>
  <c r="I204" i="41" s="1"/>
  <c r="I205" i="41" s="1"/>
  <c r="I206" i="41" s="1"/>
  <c r="I207" i="41" s="1"/>
  <c r="I208" i="41" s="1"/>
  <c r="I209" i="41" s="1"/>
  <c r="I210" i="41" s="1"/>
  <c r="I211" i="41" s="1"/>
  <c r="I212" i="41" s="1"/>
  <c r="I213" i="41" s="1"/>
  <c r="I214" i="41" s="1"/>
  <c r="I215" i="41" s="1"/>
  <c r="I216" i="41" s="1"/>
  <c r="I217" i="41" s="1"/>
  <c r="I218" i="41" s="1"/>
  <c r="I219" i="41" s="1"/>
  <c r="I220" i="41" s="1"/>
  <c r="I221" i="41" s="1"/>
  <c r="I222" i="41" s="1"/>
  <c r="I223" i="41" s="1"/>
  <c r="I224" i="41" s="1"/>
  <c r="I225" i="41" s="1"/>
  <c r="I226" i="41" s="1"/>
  <c r="I227" i="41" s="1"/>
  <c r="I228" i="41" s="1"/>
  <c r="I229" i="41" s="1"/>
  <c r="I230" i="41" s="1"/>
  <c r="I231" i="41" s="1"/>
  <c r="I232" i="41" s="1"/>
  <c r="I233" i="41" s="1"/>
  <c r="I234" i="41" s="1"/>
  <c r="I235" i="41" s="1"/>
  <c r="I236" i="41" s="1"/>
  <c r="I237" i="41" s="1"/>
  <c r="I238" i="41" s="1"/>
  <c r="I239" i="41" s="1"/>
  <c r="I240" i="41" s="1"/>
  <c r="I241" i="41" s="1"/>
  <c r="I242" i="41" s="1"/>
  <c r="I243" i="41" s="1"/>
  <c r="I244" i="41" s="1"/>
  <c r="I245" i="41" s="1"/>
  <c r="I246" i="41" s="1"/>
  <c r="I247" i="41" s="1"/>
  <c r="I248" i="41" s="1"/>
  <c r="I249" i="41" s="1"/>
  <c r="I250" i="41" s="1"/>
  <c r="I251" i="41" s="1"/>
  <c r="I252" i="41" s="1"/>
  <c r="I253" i="41" s="1"/>
  <c r="I254" i="41" s="1"/>
  <c r="I255" i="41" s="1"/>
  <c r="I256" i="41" s="1"/>
  <c r="I257" i="41" s="1"/>
  <c r="I258" i="41" s="1"/>
  <c r="I259" i="41" s="1"/>
  <c r="I260" i="41" s="1"/>
  <c r="I261" i="41" s="1"/>
  <c r="I262" i="41" s="1"/>
  <c r="I263" i="41" s="1"/>
  <c r="I264" i="41" s="1"/>
  <c r="I265" i="41" s="1"/>
  <c r="I266" i="41" s="1"/>
  <c r="I267" i="41" s="1"/>
  <c r="I268" i="41" s="1"/>
  <c r="I269" i="41" s="1"/>
  <c r="I270" i="41" s="1"/>
  <c r="I271" i="41" s="1"/>
  <c r="I272" i="41" s="1"/>
  <c r="I273" i="41" s="1"/>
  <c r="I274" i="41" s="1"/>
  <c r="I275" i="41" s="1"/>
  <c r="I276" i="41" s="1"/>
  <c r="I277" i="41" s="1"/>
  <c r="I278" i="41" s="1"/>
  <c r="I279" i="41" s="1"/>
  <c r="I280" i="41" s="1"/>
  <c r="I281" i="41" s="1"/>
  <c r="I282" i="41" s="1"/>
  <c r="I283" i="41" s="1"/>
  <c r="I284" i="41" s="1"/>
  <c r="I285" i="41" s="1"/>
  <c r="I286" i="41" s="1"/>
  <c r="I287" i="41" s="1"/>
  <c r="I288" i="41" s="1"/>
  <c r="I289" i="41" s="1"/>
  <c r="I290" i="41" s="1"/>
  <c r="I291" i="41" s="1"/>
  <c r="I292" i="41" s="1"/>
  <c r="I293" i="41" s="1"/>
  <c r="I294" i="41" s="1"/>
  <c r="I295" i="41" s="1"/>
  <c r="I296" i="41" s="1"/>
  <c r="I297" i="41" s="1"/>
  <c r="I298" i="41" s="1"/>
  <c r="I299" i="41" s="1"/>
  <c r="I300" i="41" s="1"/>
  <c r="I301" i="41" s="1"/>
  <c r="I302" i="41" s="1"/>
  <c r="I303" i="41" s="1"/>
  <c r="I304" i="41" s="1"/>
  <c r="I305" i="41" s="1"/>
  <c r="I306" i="41" s="1"/>
  <c r="I307" i="41" s="1"/>
  <c r="I308" i="41" s="1"/>
  <c r="I309" i="41" s="1"/>
  <c r="I310" i="41" s="1"/>
  <c r="I311" i="41" s="1"/>
  <c r="I312" i="41" s="1"/>
  <c r="I313" i="41" s="1"/>
  <c r="I314" i="41" s="1"/>
  <c r="I315" i="41" s="1"/>
  <c r="I316" i="41" s="1"/>
  <c r="I317" i="41" s="1"/>
  <c r="I318" i="41" s="1"/>
  <c r="I319" i="41" s="1"/>
  <c r="I320" i="41" s="1"/>
  <c r="I321" i="41" s="1"/>
  <c r="I322" i="41" s="1"/>
  <c r="I323" i="41" s="1"/>
  <c r="I324" i="41" s="1"/>
  <c r="I325" i="41" s="1"/>
  <c r="I326" i="41" s="1"/>
  <c r="I327" i="41" s="1"/>
  <c r="I328" i="41" s="1"/>
  <c r="I329" i="41" s="1"/>
  <c r="I330" i="41" s="1"/>
  <c r="I331" i="41" s="1"/>
  <c r="I332" i="41" s="1"/>
  <c r="I333" i="41" s="1"/>
  <c r="I334" i="41" s="1"/>
  <c r="I335" i="41" s="1"/>
  <c r="I336" i="41" s="1"/>
  <c r="I337" i="41" s="1"/>
  <c r="I338" i="41" s="1"/>
  <c r="I339" i="41" s="1"/>
  <c r="I340" i="41" s="1"/>
  <c r="I341" i="41" s="1"/>
  <c r="I342" i="41" s="1"/>
  <c r="I343" i="41" s="1"/>
  <c r="I344" i="41" s="1"/>
  <c r="I345" i="41" s="1"/>
  <c r="I346" i="41" s="1"/>
  <c r="I347" i="41" s="1"/>
  <c r="I348" i="41" s="1"/>
  <c r="I349" i="41" s="1"/>
  <c r="I350" i="41" s="1"/>
  <c r="I351" i="41" s="1"/>
  <c r="I352" i="41" s="1"/>
  <c r="I353" i="41" s="1"/>
  <c r="I354" i="41" s="1"/>
  <c r="I355" i="41" s="1"/>
  <c r="I356" i="41" s="1"/>
  <c r="I357" i="41" s="1"/>
  <c r="I358" i="41" s="1"/>
  <c r="I359" i="41" s="1"/>
  <c r="I360" i="41" s="1"/>
  <c r="I361" i="41" s="1"/>
  <c r="I362" i="41" s="1"/>
  <c r="I363" i="41" s="1"/>
  <c r="I364" i="41" s="1"/>
  <c r="I365" i="41" s="1"/>
  <c r="I366" i="41" s="1"/>
  <c r="I367" i="41" s="1"/>
  <c r="I368" i="41" s="1"/>
  <c r="I369" i="41" s="1"/>
  <c r="I370" i="41" s="1"/>
  <c r="I371" i="41" s="1"/>
  <c r="I372" i="41" s="1"/>
  <c r="I373" i="41" s="1"/>
  <c r="I374" i="41" s="1"/>
  <c r="I375" i="41" s="1"/>
  <c r="I376" i="41" s="1"/>
  <c r="I377" i="41" s="1"/>
  <c r="I378" i="41" s="1"/>
  <c r="I379" i="41" s="1"/>
  <c r="I380" i="41" s="1"/>
  <c r="I381" i="41" s="1"/>
  <c r="I382" i="41" s="1"/>
  <c r="I383" i="41" s="1"/>
  <c r="I384" i="41" s="1"/>
  <c r="I385" i="41" s="1"/>
  <c r="I386" i="41" s="1"/>
  <c r="I387" i="41" s="1"/>
  <c r="I388" i="41" s="1"/>
  <c r="I389" i="41" s="1"/>
  <c r="I390" i="41" s="1"/>
  <c r="I391" i="41" s="1"/>
  <c r="I392" i="41" s="1"/>
  <c r="I393" i="41" s="1"/>
  <c r="I394" i="41" s="1"/>
  <c r="I395" i="41" s="1"/>
  <c r="I396" i="41" s="1"/>
  <c r="I397" i="41" s="1"/>
  <c r="I398" i="41" s="1"/>
  <c r="I399" i="41" s="1"/>
  <c r="I400" i="41" s="1"/>
  <c r="I401" i="41" s="1"/>
  <c r="I402" i="41" s="1"/>
  <c r="I403" i="41" s="1"/>
  <c r="I404" i="41" s="1"/>
  <c r="I405" i="41" s="1"/>
  <c r="I406" i="41" s="1"/>
  <c r="I407" i="41" s="1"/>
  <c r="I408" i="41" s="1"/>
  <c r="I409" i="41" s="1"/>
  <c r="I410" i="41" s="1"/>
  <c r="I411" i="41" s="1"/>
  <c r="I412" i="41" s="1"/>
  <c r="I413" i="41" s="1"/>
  <c r="I414" i="41" s="1"/>
  <c r="I415" i="41" s="1"/>
  <c r="I416" i="41" s="1"/>
  <c r="I417" i="41" s="1"/>
  <c r="I418" i="41" s="1"/>
  <c r="I419" i="41" s="1"/>
  <c r="I420" i="41" s="1"/>
  <c r="I421" i="41" s="1"/>
  <c r="I422" i="41" s="1"/>
  <c r="I423" i="41" s="1"/>
  <c r="I424" i="41" s="1"/>
  <c r="I425" i="41" s="1"/>
  <c r="I426" i="41" s="1"/>
  <c r="I427" i="41" s="1"/>
  <c r="I428" i="41" s="1"/>
  <c r="I429" i="41" s="1"/>
  <c r="I430" i="41" s="1"/>
  <c r="I431" i="41" s="1"/>
  <c r="I432" i="41" s="1"/>
  <c r="I433" i="41" s="1"/>
  <c r="I434" i="41" s="1"/>
  <c r="I435" i="41" s="1"/>
  <c r="I436" i="41" s="1"/>
  <c r="I437" i="41" s="1"/>
  <c r="I438" i="41" s="1"/>
  <c r="I439" i="41" s="1"/>
  <c r="I440" i="41" s="1"/>
  <c r="I441" i="41" s="1"/>
  <c r="I442" i="41" s="1"/>
  <c r="I443" i="41" s="1"/>
  <c r="I444" i="41" s="1"/>
  <c r="I445" i="41" s="1"/>
  <c r="I446" i="41" s="1"/>
  <c r="I447" i="41" s="1"/>
  <c r="I448" i="41" s="1"/>
  <c r="I449" i="41" s="1"/>
  <c r="I450" i="41" s="1"/>
  <c r="I451" i="41" s="1"/>
  <c r="I452" i="41" s="1"/>
  <c r="I453" i="41" s="1"/>
  <c r="I454" i="41" s="1"/>
  <c r="I455" i="41" s="1"/>
  <c r="I456" i="41" s="1"/>
  <c r="I457" i="41" s="1"/>
  <c r="I458" i="41" s="1"/>
  <c r="I459" i="41" s="1"/>
  <c r="I460" i="41" s="1"/>
  <c r="I461" i="41" s="1"/>
  <c r="I462" i="41" s="1"/>
  <c r="I463" i="41" s="1"/>
  <c r="I464" i="41" s="1"/>
  <c r="I465" i="41" s="1"/>
  <c r="I466" i="41" s="1"/>
  <c r="I467" i="41" s="1"/>
  <c r="I468" i="41" s="1"/>
  <c r="I469" i="41" s="1"/>
  <c r="I470" i="41" s="1"/>
  <c r="I471" i="41" s="1"/>
  <c r="I472" i="41" s="1"/>
  <c r="I473" i="41" s="1"/>
  <c r="I474" i="41" s="1"/>
  <c r="I475" i="41" s="1"/>
  <c r="I476" i="41" s="1"/>
  <c r="I477" i="41" s="1"/>
  <c r="I478" i="41" s="1"/>
  <c r="I479" i="41" s="1"/>
  <c r="I480" i="41" s="1"/>
  <c r="I481" i="41" s="1"/>
  <c r="I482" i="41" s="1"/>
  <c r="I483" i="41" s="1"/>
  <c r="I484" i="41" s="1"/>
  <c r="I485" i="41" s="1"/>
  <c r="I486" i="41" s="1"/>
  <c r="I487" i="41" s="1"/>
  <c r="I488" i="41" s="1"/>
  <c r="I489" i="41" s="1"/>
  <c r="I490" i="41" s="1"/>
  <c r="I491" i="41" s="1"/>
  <c r="I492" i="41" s="1"/>
  <c r="I493" i="41" s="1"/>
  <c r="I494" i="41" s="1"/>
  <c r="I495" i="41" s="1"/>
  <c r="I496" i="41" s="1"/>
  <c r="I497" i="41" s="1"/>
  <c r="I498" i="41" s="1"/>
  <c r="I499" i="41" s="1"/>
  <c r="I500" i="41" s="1"/>
  <c r="I501" i="41" s="1"/>
  <c r="I502" i="41" s="1"/>
  <c r="I503" i="41" s="1"/>
  <c r="I504" i="41" s="1"/>
  <c r="I505" i="41" s="1"/>
  <c r="I506" i="41" s="1"/>
  <c r="I507" i="41" s="1"/>
  <c r="I508" i="41" s="1"/>
  <c r="I509" i="41" s="1"/>
  <c r="I510" i="41" s="1"/>
  <c r="I511" i="41" s="1"/>
  <c r="I512" i="41" s="1"/>
  <c r="I513" i="41" s="1"/>
  <c r="I514" i="41" s="1"/>
  <c r="I515" i="41" s="1"/>
  <c r="I516" i="41" s="1"/>
  <c r="I517" i="41" s="1"/>
  <c r="I518" i="41" s="1"/>
  <c r="I519" i="41" s="1"/>
  <c r="I520" i="41" s="1"/>
  <c r="I521" i="41" s="1"/>
  <c r="I522" i="41" s="1"/>
  <c r="I523" i="41" s="1"/>
  <c r="I524" i="41" s="1"/>
  <c r="I525" i="41" s="1"/>
  <c r="I526" i="41" s="1"/>
  <c r="I527" i="41" s="1"/>
  <c r="I528" i="41" s="1"/>
  <c r="I529" i="41" s="1"/>
  <c r="I530" i="41" s="1"/>
  <c r="I531" i="41" s="1"/>
  <c r="I532" i="41" s="1"/>
  <c r="I533" i="41" s="1"/>
  <c r="I534" i="41" s="1"/>
  <c r="I535" i="41" s="1"/>
  <c r="I536" i="41" s="1"/>
  <c r="I537" i="41" s="1"/>
  <c r="I538" i="41" s="1"/>
  <c r="I539" i="41" s="1"/>
  <c r="I540" i="41" s="1"/>
  <c r="I541" i="41" s="1"/>
  <c r="I542" i="41" s="1"/>
  <c r="I543" i="41" s="1"/>
  <c r="I544" i="41" s="1"/>
  <c r="I545" i="41" s="1"/>
  <c r="I546" i="41" s="1"/>
  <c r="I547" i="41" s="1"/>
  <c r="I548" i="41" s="1"/>
  <c r="I549" i="41" s="1"/>
  <c r="I550" i="41" s="1"/>
  <c r="I551" i="41" s="1"/>
  <c r="I552" i="41" s="1"/>
  <c r="I553" i="41" s="1"/>
  <c r="I554" i="41" s="1"/>
  <c r="I555" i="41" s="1"/>
  <c r="I556" i="41" s="1"/>
  <c r="I557" i="41" s="1"/>
  <c r="I558" i="41" s="1"/>
  <c r="I559" i="41" s="1"/>
  <c r="I560" i="41" s="1"/>
  <c r="I561" i="41" s="1"/>
  <c r="I562" i="41" s="1"/>
  <c r="I563" i="41" s="1"/>
  <c r="I564" i="41" s="1"/>
  <c r="I565" i="41" s="1"/>
  <c r="I566" i="41" s="1"/>
  <c r="I567" i="41" s="1"/>
  <c r="I568" i="41" s="1"/>
  <c r="I569" i="41" s="1"/>
  <c r="I570" i="41" s="1"/>
  <c r="I571" i="41" s="1"/>
  <c r="I572" i="41" s="1"/>
  <c r="I573" i="41" s="1"/>
  <c r="I574" i="41" s="1"/>
  <c r="I575" i="41" s="1"/>
  <c r="I576" i="41" s="1"/>
  <c r="I577" i="41" s="1"/>
  <c r="I578" i="41" s="1"/>
  <c r="I579" i="41" s="1"/>
  <c r="I580" i="41" s="1"/>
  <c r="I581" i="41" s="1"/>
  <c r="I582" i="41" s="1"/>
  <c r="I583" i="41" s="1"/>
  <c r="I584" i="41" s="1"/>
  <c r="I585" i="41" s="1"/>
  <c r="I586" i="41" s="1"/>
  <c r="I587" i="41" s="1"/>
  <c r="I588" i="41" s="1"/>
  <c r="I589" i="41" s="1"/>
  <c r="I590" i="41" s="1"/>
  <c r="I591" i="41" s="1"/>
  <c r="I592" i="41" s="1"/>
  <c r="I593" i="41" s="1"/>
  <c r="I594" i="41" s="1"/>
  <c r="I595" i="41" s="1"/>
  <c r="I596" i="41" s="1"/>
  <c r="I597" i="41" s="1"/>
  <c r="I598" i="41" s="1"/>
  <c r="I599" i="41" s="1"/>
  <c r="I600" i="41" s="1"/>
  <c r="I601" i="41" s="1"/>
  <c r="I602" i="41" s="1"/>
  <c r="I603" i="41" s="1"/>
  <c r="I604" i="41" s="1"/>
  <c r="I605" i="41" s="1"/>
  <c r="I606" i="41" s="1"/>
  <c r="I607" i="41" s="1"/>
  <c r="I608" i="41" s="1"/>
  <c r="I609" i="41" s="1"/>
  <c r="I610" i="41" s="1"/>
  <c r="I611" i="41" s="1"/>
  <c r="I612" i="41" s="1"/>
  <c r="I613" i="41" s="1"/>
  <c r="I614" i="41" s="1"/>
  <c r="I615" i="41" s="1"/>
  <c r="I616" i="41" s="1"/>
  <c r="I617" i="41" s="1"/>
  <c r="I618" i="41" s="1"/>
  <c r="I619" i="41" s="1"/>
  <c r="I620" i="41" s="1"/>
  <c r="I621" i="41" s="1"/>
  <c r="I622" i="41" s="1"/>
  <c r="I623" i="41" s="1"/>
  <c r="I624" i="41" s="1"/>
  <c r="I625" i="41" s="1"/>
  <c r="I626" i="41" s="1"/>
  <c r="I627" i="41" s="1"/>
  <c r="I628" i="41" s="1"/>
  <c r="I629" i="41" s="1"/>
  <c r="I630" i="41" s="1"/>
  <c r="I631" i="41" s="1"/>
  <c r="I632" i="41" s="1"/>
  <c r="I633" i="41" s="1"/>
  <c r="I634" i="41" s="1"/>
  <c r="I635" i="41" s="1"/>
  <c r="I636" i="41" s="1"/>
  <c r="I637" i="41" s="1"/>
  <c r="I638" i="41" s="1"/>
  <c r="I639" i="41" s="1"/>
  <c r="I640" i="41" s="1"/>
  <c r="I641" i="41" s="1"/>
  <c r="I642" i="41" s="1"/>
  <c r="I643" i="41" s="1"/>
  <c r="I644" i="41" s="1"/>
  <c r="I645" i="41" s="1"/>
  <c r="I646" i="41" s="1"/>
  <c r="I647" i="41" s="1"/>
  <c r="I648" i="41" s="1"/>
  <c r="I649" i="41" s="1"/>
  <c r="I650" i="41" s="1"/>
  <c r="I651" i="41" s="1"/>
  <c r="I652" i="41" s="1"/>
  <c r="I653" i="41" s="1"/>
  <c r="I654" i="41" s="1"/>
  <c r="I655" i="41" s="1"/>
  <c r="I656" i="41" s="1"/>
  <c r="I657" i="41" s="1"/>
  <c r="I658" i="41" s="1"/>
  <c r="I659" i="41" s="1"/>
  <c r="I660" i="41" s="1"/>
  <c r="I661" i="41" s="1"/>
  <c r="I662" i="41" s="1"/>
  <c r="I663" i="41" s="1"/>
  <c r="I664" i="41" s="1"/>
  <c r="I665" i="41" s="1"/>
  <c r="I666" i="41" s="1"/>
  <c r="I667" i="41" s="1"/>
  <c r="I668" i="41" s="1"/>
  <c r="I669" i="41" s="1"/>
  <c r="I670" i="41" s="1"/>
  <c r="I671" i="41" s="1"/>
  <c r="I672" i="41" s="1"/>
  <c r="I673" i="41" s="1"/>
  <c r="I674" i="41" s="1"/>
  <c r="I675" i="41" s="1"/>
  <c r="I676" i="41" s="1"/>
  <c r="I677" i="41" s="1"/>
  <c r="I678" i="41" s="1"/>
  <c r="I679" i="41" s="1"/>
  <c r="I680" i="41" s="1"/>
  <c r="I681" i="41" s="1"/>
  <c r="I682" i="41" s="1"/>
  <c r="I683" i="41" s="1"/>
  <c r="I684" i="41" s="1"/>
  <c r="I685" i="41" s="1"/>
  <c r="I686" i="41" s="1"/>
  <c r="I687" i="41" s="1"/>
  <c r="I688" i="41" s="1"/>
  <c r="I689" i="41" s="1"/>
  <c r="I690" i="41" s="1"/>
  <c r="I691" i="41" s="1"/>
  <c r="I692" i="41" s="1"/>
  <c r="I693" i="41" s="1"/>
  <c r="I694" i="41" s="1"/>
  <c r="I695" i="41" s="1"/>
  <c r="I696" i="41" s="1"/>
  <c r="I697" i="41" s="1"/>
  <c r="I698" i="41" s="1"/>
  <c r="I699" i="41" s="1"/>
  <c r="I700" i="41" s="1"/>
  <c r="I701" i="41" s="1"/>
  <c r="I702" i="41" s="1"/>
  <c r="I703" i="41" s="1"/>
  <c r="I704" i="41" s="1"/>
  <c r="I705" i="41" s="1"/>
  <c r="I706" i="41" s="1"/>
  <c r="I707" i="41" s="1"/>
  <c r="I708" i="41" s="1"/>
  <c r="I709" i="41" s="1"/>
  <c r="I710" i="41" s="1"/>
  <c r="I711" i="41" s="1"/>
  <c r="I712" i="41" s="1"/>
  <c r="I713" i="41" s="1"/>
  <c r="I714" i="41" s="1"/>
  <c r="I715" i="41" s="1"/>
  <c r="I716" i="41" s="1"/>
  <c r="I717" i="41" s="1"/>
  <c r="I718" i="41" s="1"/>
  <c r="I719" i="41" s="1"/>
  <c r="I720" i="41" s="1"/>
  <c r="I721" i="41" s="1"/>
  <c r="I722" i="41" s="1"/>
  <c r="I723" i="41" s="1"/>
  <c r="I724" i="41" s="1"/>
  <c r="I725" i="41" s="1"/>
  <c r="I726" i="41" s="1"/>
  <c r="I727" i="41" s="1"/>
  <c r="I728" i="41" s="1"/>
  <c r="I729" i="41" s="1"/>
  <c r="I730" i="41" s="1"/>
  <c r="I731" i="41" s="1"/>
  <c r="I732" i="41" s="1"/>
  <c r="I733" i="41" s="1"/>
  <c r="I734" i="41" s="1"/>
  <c r="I735" i="41" s="1"/>
  <c r="I736" i="41" s="1"/>
  <c r="I737" i="41" s="1"/>
  <c r="I738" i="41" s="1"/>
  <c r="I739" i="41" s="1"/>
  <c r="I740" i="41" s="1"/>
  <c r="I741" i="41" s="1"/>
  <c r="I742" i="41" s="1"/>
  <c r="I743" i="41" s="1"/>
  <c r="I744" i="41" s="1"/>
  <c r="I745" i="41" s="1"/>
  <c r="I746" i="41" s="1"/>
  <c r="I747" i="41" s="1"/>
  <c r="I748" i="41" s="1"/>
  <c r="I749" i="41" s="1"/>
  <c r="I750" i="41" s="1"/>
  <c r="I751" i="41" s="1"/>
  <c r="I752" i="41" s="1"/>
  <c r="I753" i="41" s="1"/>
  <c r="I754" i="41" s="1"/>
  <c r="I755" i="41" s="1"/>
  <c r="I756" i="41" s="1"/>
  <c r="I757" i="41" s="1"/>
  <c r="I758" i="41" s="1"/>
  <c r="I759" i="41" s="1"/>
  <c r="I760" i="41" s="1"/>
  <c r="I761" i="41" s="1"/>
  <c r="I762" i="41" s="1"/>
  <c r="I763" i="41" s="1"/>
  <c r="I764" i="41" s="1"/>
  <c r="I765" i="41" s="1"/>
  <c r="I766" i="41" s="1"/>
  <c r="I767" i="41" s="1"/>
  <c r="I768" i="41" s="1"/>
  <c r="I769" i="41" s="1"/>
  <c r="I770" i="41" s="1"/>
  <c r="I771" i="41" s="1"/>
  <c r="I772" i="41" s="1"/>
  <c r="I773" i="41" s="1"/>
  <c r="I774" i="41" s="1"/>
  <c r="I775" i="41" s="1"/>
  <c r="I776" i="41" s="1"/>
  <c r="I777" i="41" s="1"/>
  <c r="I778" i="41" s="1"/>
  <c r="I779" i="41" s="1"/>
  <c r="I780" i="41" s="1"/>
  <c r="I781" i="41" s="1"/>
  <c r="I782" i="41" s="1"/>
  <c r="I783" i="41" s="1"/>
  <c r="I784" i="41" s="1"/>
  <c r="I785" i="41" s="1"/>
  <c r="I786" i="41" s="1"/>
  <c r="I787" i="41" s="1"/>
  <c r="I788" i="41" s="1"/>
  <c r="I789" i="41" s="1"/>
  <c r="I790" i="41" s="1"/>
  <c r="I791" i="41" s="1"/>
  <c r="I792" i="41" s="1"/>
  <c r="I793" i="41" s="1"/>
  <c r="I794" i="41" s="1"/>
  <c r="I795" i="41" s="1"/>
  <c r="I796" i="41" s="1"/>
  <c r="I797" i="41" s="1"/>
  <c r="I798" i="41" s="1"/>
  <c r="I799" i="41" s="1"/>
  <c r="I800" i="41" s="1"/>
  <c r="I801" i="41" s="1"/>
  <c r="I802" i="41" s="1"/>
  <c r="I803" i="41" s="1"/>
  <c r="I804" i="41" s="1"/>
  <c r="I805" i="41" s="1"/>
  <c r="I806" i="41" s="1"/>
  <c r="I807" i="41" s="1"/>
  <c r="I808" i="41" s="1"/>
  <c r="I809" i="41" s="1"/>
  <c r="I810" i="41" s="1"/>
  <c r="I811" i="41" s="1"/>
  <c r="I812" i="41" s="1"/>
  <c r="I813" i="41" s="1"/>
  <c r="I814" i="41" s="1"/>
  <c r="I815" i="41" s="1"/>
  <c r="I816" i="41" s="1"/>
  <c r="I817" i="41" s="1"/>
  <c r="I818" i="41" s="1"/>
  <c r="I819" i="41" s="1"/>
  <c r="I820" i="41" s="1"/>
  <c r="I821" i="41" s="1"/>
  <c r="I822" i="41" s="1"/>
  <c r="I823" i="41" s="1"/>
  <c r="I824" i="41" s="1"/>
  <c r="I825" i="41" s="1"/>
  <c r="I826" i="41" s="1"/>
  <c r="I827" i="41" s="1"/>
  <c r="I828" i="41" s="1"/>
  <c r="I829" i="41" s="1"/>
  <c r="I830" i="41" s="1"/>
  <c r="I831" i="41" s="1"/>
  <c r="I832" i="41" s="1"/>
  <c r="I833" i="41" s="1"/>
  <c r="I834" i="41" s="1"/>
  <c r="D6" i="41"/>
  <c r="D6" i="40"/>
  <c r="C724" i="26"/>
  <c r="C723" i="26"/>
  <c r="C722" i="26"/>
  <c r="C721" i="26"/>
  <c r="C720" i="26"/>
  <c r="C719" i="26"/>
  <c r="C718" i="26"/>
  <c r="C717" i="26"/>
  <c r="C716" i="26"/>
  <c r="C715" i="26"/>
  <c r="C714" i="26"/>
  <c r="C713" i="26"/>
  <c r="C712" i="26"/>
  <c r="C711" i="26"/>
  <c r="C710" i="26"/>
  <c r="C709" i="26"/>
  <c r="C708" i="26"/>
  <c r="C707" i="26"/>
  <c r="C706" i="26"/>
  <c r="C705" i="26"/>
  <c r="K25" i="46" l="1"/>
  <c r="L27" i="46"/>
  <c r="J538" i="29"/>
  <c r="J539" i="29"/>
  <c r="J540" i="29"/>
  <c r="J541" i="29"/>
  <c r="J542" i="29"/>
  <c r="C541" i="29"/>
  <c r="C540" i="29"/>
  <c r="C539" i="29"/>
  <c r="C538" i="29"/>
  <c r="C537" i="29"/>
  <c r="J537" i="29"/>
  <c r="J532" i="29"/>
  <c r="J533" i="29"/>
  <c r="J534" i="29"/>
  <c r="J535" i="29"/>
  <c r="J536" i="29"/>
  <c r="C536" i="29"/>
  <c r="C535" i="29"/>
  <c r="C534" i="29"/>
  <c r="C533" i="29"/>
  <c r="C532" i="29"/>
  <c r="C531" i="29"/>
  <c r="C530" i="29"/>
  <c r="C529" i="29"/>
  <c r="C704" i="26"/>
  <c r="C703" i="26"/>
  <c r="C702" i="26"/>
  <c r="C701" i="26"/>
  <c r="C700" i="26"/>
  <c r="C699" i="26"/>
  <c r="C698" i="26"/>
  <c r="C697" i="26"/>
  <c r="C696" i="26"/>
  <c r="C695" i="26"/>
  <c r="C694" i="26"/>
  <c r="J523" i="29"/>
  <c r="J524" i="29"/>
  <c r="J525" i="29"/>
  <c r="J526" i="29"/>
  <c r="J527" i="29"/>
  <c r="J528" i="29"/>
  <c r="J529" i="29"/>
  <c r="J530" i="29"/>
  <c r="J531" i="29"/>
  <c r="C528" i="29"/>
  <c r="C527" i="29"/>
  <c r="C526" i="29"/>
  <c r="C525" i="29"/>
  <c r="C524" i="29"/>
  <c r="C523" i="29"/>
  <c r="J520" i="29"/>
  <c r="J521" i="29"/>
  <c r="J522" i="29"/>
  <c r="C522" i="29"/>
  <c r="C521" i="29"/>
  <c r="C520" i="29"/>
  <c r="C519" i="29"/>
  <c r="C693" i="26"/>
  <c r="C692" i="26"/>
  <c r="C691" i="26"/>
  <c r="C690" i="26"/>
  <c r="C689" i="26"/>
  <c r="C688" i="26"/>
  <c r="C687" i="26"/>
  <c r="C686" i="26"/>
  <c r="C685" i="26"/>
  <c r="C684" i="26"/>
  <c r="C683" i="26"/>
  <c r="C682" i="26"/>
  <c r="C681" i="26"/>
  <c r="K26" i="46" l="1"/>
  <c r="L28" i="46"/>
  <c r="J506" i="29"/>
  <c r="J507" i="29"/>
  <c r="J508" i="29"/>
  <c r="J509" i="29"/>
  <c r="J510" i="29"/>
  <c r="J511" i="29"/>
  <c r="J512" i="29"/>
  <c r="J513" i="29"/>
  <c r="J514" i="29"/>
  <c r="J515" i="29"/>
  <c r="J516" i="29"/>
  <c r="J517" i="29"/>
  <c r="J518" i="29"/>
  <c r="J519" i="29"/>
  <c r="C518" i="29"/>
  <c r="C517" i="29"/>
  <c r="C516" i="29"/>
  <c r="C515" i="29"/>
  <c r="C514" i="29"/>
  <c r="C513" i="29"/>
  <c r="C512" i="29"/>
  <c r="C511" i="29"/>
  <c r="C510" i="29"/>
  <c r="C509" i="29"/>
  <c r="C508" i="29"/>
  <c r="C507" i="29"/>
  <c r="C506" i="29"/>
  <c r="J505" i="29"/>
  <c r="C505" i="29"/>
  <c r="K27" i="46" l="1"/>
  <c r="L29" i="46"/>
  <c r="C680" i="26"/>
  <c r="C679" i="26"/>
  <c r="C678" i="26"/>
  <c r="C677" i="26"/>
  <c r="C676" i="26"/>
  <c r="C675" i="26"/>
  <c r="C674" i="26"/>
  <c r="C673" i="26"/>
  <c r="C672" i="26"/>
  <c r="C671" i="26"/>
  <c r="C670" i="26"/>
  <c r="C669" i="26"/>
  <c r="C668" i="26"/>
  <c r="C667" i="26"/>
  <c r="C666" i="26"/>
  <c r="C665" i="26"/>
  <c r="C664" i="26"/>
  <c r="C663" i="26"/>
  <c r="C662" i="26"/>
  <c r="C661" i="26"/>
  <c r="C660" i="26"/>
  <c r="C659" i="26"/>
  <c r="C658" i="26"/>
  <c r="C504" i="29"/>
  <c r="C503" i="29"/>
  <c r="C502" i="29"/>
  <c r="C501" i="29"/>
  <c r="J504" i="29"/>
  <c r="J503" i="29"/>
  <c r="J502" i="29"/>
  <c r="J501" i="29"/>
  <c r="J490" i="29"/>
  <c r="J491" i="29"/>
  <c r="J492" i="29"/>
  <c r="J493" i="29"/>
  <c r="J494" i="29"/>
  <c r="J495" i="29"/>
  <c r="J496" i="29"/>
  <c r="J497" i="29"/>
  <c r="J498" i="29"/>
  <c r="J499" i="29"/>
  <c r="J500" i="29"/>
  <c r="C500" i="29"/>
  <c r="C499" i="29"/>
  <c r="C498" i="29"/>
  <c r="C497" i="29"/>
  <c r="C496" i="29"/>
  <c r="C495" i="29"/>
  <c r="C494" i="29"/>
  <c r="C493" i="29"/>
  <c r="C492" i="29"/>
  <c r="C491" i="29"/>
  <c r="C490" i="29"/>
  <c r="C489" i="29"/>
  <c r="J489" i="29"/>
  <c r="J479" i="29"/>
  <c r="J480" i="29"/>
  <c r="J481" i="29"/>
  <c r="J482" i="29"/>
  <c r="J483" i="29"/>
  <c r="J484" i="29"/>
  <c r="J485" i="29"/>
  <c r="J486" i="29"/>
  <c r="J487" i="29"/>
  <c r="J488" i="29"/>
  <c r="C488" i="29"/>
  <c r="C487" i="29"/>
  <c r="C486" i="29"/>
  <c r="C485" i="29"/>
  <c r="C484" i="29"/>
  <c r="C483" i="29"/>
  <c r="C482" i="29"/>
  <c r="C481" i="29"/>
  <c r="C480" i="29"/>
  <c r="C479" i="29"/>
  <c r="J478" i="29"/>
  <c r="C478" i="29"/>
  <c r="C477" i="29"/>
  <c r="J477" i="29"/>
  <c r="K28" i="46" l="1"/>
  <c r="L30" i="46"/>
  <c r="J470" i="29"/>
  <c r="J471" i="29"/>
  <c r="J472" i="29"/>
  <c r="J473" i="29"/>
  <c r="J474" i="29"/>
  <c r="J475" i="29"/>
  <c r="J476" i="29"/>
  <c r="C476" i="29"/>
  <c r="C475" i="29"/>
  <c r="C474" i="29"/>
  <c r="C473" i="29"/>
  <c r="C472" i="29"/>
  <c r="C471" i="29"/>
  <c r="C470" i="29"/>
  <c r="J461" i="29"/>
  <c r="J462" i="29"/>
  <c r="J463" i="29"/>
  <c r="J464" i="29"/>
  <c r="J465" i="29"/>
  <c r="J466" i="29"/>
  <c r="J467" i="29"/>
  <c r="J468" i="29"/>
  <c r="J469" i="29"/>
  <c r="C469" i="29"/>
  <c r="C468" i="29"/>
  <c r="C467" i="29"/>
  <c r="C466" i="29"/>
  <c r="C465" i="29"/>
  <c r="C464" i="29"/>
  <c r="C463" i="29"/>
  <c r="C462" i="29"/>
  <c r="C461" i="29"/>
  <c r="C460" i="29"/>
  <c r="C459" i="29"/>
  <c r="C458" i="29"/>
  <c r="C457" i="29"/>
  <c r="C456" i="29"/>
  <c r="C455" i="29"/>
  <c r="C454" i="29"/>
  <c r="C453" i="29"/>
  <c r="C452" i="29"/>
  <c r="C451" i="29"/>
  <c r="C450" i="29"/>
  <c r="C449" i="29"/>
  <c r="C448" i="29"/>
  <c r="C447" i="29"/>
  <c r="C446" i="29"/>
  <c r="C445" i="29"/>
  <c r="J445" i="29"/>
  <c r="J446" i="29"/>
  <c r="J447" i="29"/>
  <c r="J448" i="29"/>
  <c r="J449" i="29"/>
  <c r="J450" i="29"/>
  <c r="J451" i="29"/>
  <c r="J452" i="29"/>
  <c r="J453" i="29"/>
  <c r="J454" i="29"/>
  <c r="J455" i="29"/>
  <c r="J456" i="29"/>
  <c r="J457" i="29"/>
  <c r="J458" i="29"/>
  <c r="J459" i="29"/>
  <c r="J460" i="29"/>
  <c r="J444" i="29"/>
  <c r="C444" i="29"/>
  <c r="C657" i="26"/>
  <c r="C656" i="26"/>
  <c r="C655" i="26"/>
  <c r="C654" i="26"/>
  <c r="C653" i="26"/>
  <c r="C652" i="26"/>
  <c r="C651" i="26"/>
  <c r="C650" i="26"/>
  <c r="C649" i="26"/>
  <c r="C648" i="26"/>
  <c r="C647" i="26"/>
  <c r="C646" i="26"/>
  <c r="C645" i="26"/>
  <c r="C644" i="26"/>
  <c r="C643" i="26"/>
  <c r="C642" i="26"/>
  <c r="C641" i="26"/>
  <c r="C640" i="26"/>
  <c r="C639" i="26"/>
  <c r="C638" i="26"/>
  <c r="C637" i="26"/>
  <c r="C636" i="26"/>
  <c r="C635" i="26"/>
  <c r="C634" i="26"/>
  <c r="C633" i="26"/>
  <c r="C632" i="26"/>
  <c r="J440" i="29"/>
  <c r="J441" i="29"/>
  <c r="J442" i="29"/>
  <c r="J443" i="29"/>
  <c r="C443" i="29"/>
  <c r="C442" i="29"/>
  <c r="C441" i="29"/>
  <c r="C440" i="29"/>
  <c r="K29" i="46" l="1"/>
  <c r="L31" i="46"/>
  <c r="J436" i="29"/>
  <c r="J437" i="29"/>
  <c r="J438" i="29"/>
  <c r="J439" i="29"/>
  <c r="C439" i="29"/>
  <c r="C438" i="29"/>
  <c r="C437" i="29"/>
  <c r="C436" i="29"/>
  <c r="C435" i="29"/>
  <c r="C434" i="29"/>
  <c r="C433" i="29"/>
  <c r="C432" i="29"/>
  <c r="C431" i="29"/>
  <c r="C430" i="29"/>
  <c r="C429" i="29"/>
  <c r="C428" i="29"/>
  <c r="C427" i="29"/>
  <c r="C631" i="26"/>
  <c r="C630" i="26"/>
  <c r="C629" i="26"/>
  <c r="C628" i="26"/>
  <c r="C627" i="26"/>
  <c r="C626" i="26"/>
  <c r="C625" i="26"/>
  <c r="C624" i="26"/>
  <c r="C623" i="26"/>
  <c r="C622" i="26"/>
  <c r="C621" i="26"/>
  <c r="C620" i="26"/>
  <c r="C619" i="26"/>
  <c r="C618" i="26"/>
  <c r="C617" i="26"/>
  <c r="C616" i="26"/>
  <c r="C615" i="26"/>
  <c r="C614" i="26"/>
  <c r="C613" i="26"/>
  <c r="C612" i="26"/>
  <c r="C611" i="26"/>
  <c r="C610" i="26"/>
  <c r="C609" i="26"/>
  <c r="C608" i="26"/>
  <c r="C607" i="26"/>
  <c r="C606" i="26"/>
  <c r="C605" i="26"/>
  <c r="C604" i="26"/>
  <c r="C603" i="26"/>
  <c r="C602" i="26"/>
  <c r="C601" i="26"/>
  <c r="C600" i="26"/>
  <c r="C599" i="26"/>
  <c r="C598" i="26"/>
  <c r="K30" i="46" l="1"/>
  <c r="L32" i="46"/>
  <c r="J425" i="29"/>
  <c r="J426" i="29"/>
  <c r="J427" i="29"/>
  <c r="J428" i="29"/>
  <c r="J429" i="29"/>
  <c r="J430" i="29"/>
  <c r="J431" i="29"/>
  <c r="J432" i="29"/>
  <c r="J433" i="29"/>
  <c r="J434" i="29"/>
  <c r="J435" i="29"/>
  <c r="C426" i="29"/>
  <c r="C425" i="29"/>
  <c r="C424" i="29"/>
  <c r="C423" i="29"/>
  <c r="C597" i="26"/>
  <c r="C596" i="26"/>
  <c r="C595" i="26"/>
  <c r="C594" i="26"/>
  <c r="C593" i="26"/>
  <c r="C592" i="26"/>
  <c r="C591" i="26"/>
  <c r="C590" i="26"/>
  <c r="C589" i="26"/>
  <c r="C588" i="26"/>
  <c r="C587" i="26"/>
  <c r="C586" i="26"/>
  <c r="C585" i="26"/>
  <c r="C584" i="26"/>
  <c r="C583" i="26"/>
  <c r="C582" i="26"/>
  <c r="K31" i="46" l="1"/>
  <c r="L33" i="46"/>
  <c r="C581" i="26"/>
  <c r="C580" i="26"/>
  <c r="C579" i="26"/>
  <c r="C578" i="26"/>
  <c r="C577" i="26"/>
  <c r="C576" i="26"/>
  <c r="C575" i="26"/>
  <c r="C574" i="26"/>
  <c r="C573" i="26"/>
  <c r="C572" i="26"/>
  <c r="C571" i="26"/>
  <c r="C570" i="26"/>
  <c r="C569" i="26"/>
  <c r="C568" i="26"/>
  <c r="C567" i="26"/>
  <c r="J417" i="29"/>
  <c r="J418" i="29"/>
  <c r="J419" i="29"/>
  <c r="J420" i="29"/>
  <c r="J421" i="29"/>
  <c r="J422" i="29"/>
  <c r="J423" i="29"/>
  <c r="J424" i="29"/>
  <c r="C422" i="29"/>
  <c r="C421" i="29"/>
  <c r="C420" i="29"/>
  <c r="C419" i="29"/>
  <c r="C418" i="29"/>
  <c r="C417" i="29"/>
  <c r="C416" i="29"/>
  <c r="C415" i="29"/>
  <c r="C414" i="29"/>
  <c r="J416" i="29"/>
  <c r="C566" i="26"/>
  <c r="C565" i="26"/>
  <c r="C564" i="26"/>
  <c r="C563" i="26"/>
  <c r="C562" i="26"/>
  <c r="C561" i="26"/>
  <c r="C560" i="26"/>
  <c r="C559" i="26"/>
  <c r="C558" i="26"/>
  <c r="C557" i="26"/>
  <c r="C556" i="26"/>
  <c r="C555" i="26"/>
  <c r="C554" i="26"/>
  <c r="C553" i="26"/>
  <c r="C552" i="26"/>
  <c r="C551" i="26"/>
  <c r="C550" i="26"/>
  <c r="C549" i="26"/>
  <c r="C548" i="26"/>
  <c r="C547" i="26"/>
  <c r="C546" i="26"/>
  <c r="C545" i="26"/>
  <c r="C544" i="26"/>
  <c r="C543" i="26"/>
  <c r="C542" i="26"/>
  <c r="C541" i="26"/>
  <c r="C540" i="26"/>
  <c r="C539" i="26"/>
  <c r="C538" i="26"/>
  <c r="C537" i="26"/>
  <c r="C536" i="26"/>
  <c r="C535" i="26"/>
  <c r="C534" i="26"/>
  <c r="C533" i="26"/>
  <c r="C532" i="26"/>
  <c r="C531" i="26"/>
  <c r="K32" i="46" l="1"/>
  <c r="L34" i="46"/>
  <c r="J406" i="29"/>
  <c r="J407" i="29"/>
  <c r="J408" i="29"/>
  <c r="J409" i="29"/>
  <c r="J410" i="29"/>
  <c r="J411" i="29"/>
  <c r="J412" i="29"/>
  <c r="J413" i="29"/>
  <c r="J414" i="29"/>
  <c r="J415" i="29"/>
  <c r="C413" i="29"/>
  <c r="C412" i="29"/>
  <c r="C411" i="29"/>
  <c r="C410" i="29"/>
  <c r="C409" i="29"/>
  <c r="C408" i="29"/>
  <c r="C407" i="29"/>
  <c r="C406" i="29"/>
  <c r="K33" i="46" l="1"/>
  <c r="L35" i="46"/>
  <c r="J394" i="29"/>
  <c r="J395" i="29"/>
  <c r="J396" i="29"/>
  <c r="J397" i="29"/>
  <c r="J398" i="29"/>
  <c r="J399" i="29"/>
  <c r="J400" i="29"/>
  <c r="J401" i="29"/>
  <c r="J402" i="29"/>
  <c r="J403" i="29"/>
  <c r="J404" i="29"/>
  <c r="J405" i="29"/>
  <c r="C405" i="29"/>
  <c r="C404" i="29"/>
  <c r="C403" i="29"/>
  <c r="C402" i="29"/>
  <c r="C401" i="29"/>
  <c r="C400" i="29"/>
  <c r="C399" i="29"/>
  <c r="C398" i="29"/>
  <c r="C397" i="29"/>
  <c r="C396" i="29"/>
  <c r="C395" i="29"/>
  <c r="C394" i="29"/>
  <c r="J381" i="29"/>
  <c r="J382" i="29"/>
  <c r="J383" i="29"/>
  <c r="J384" i="29"/>
  <c r="J385" i="29"/>
  <c r="J386" i="29"/>
  <c r="J387" i="29"/>
  <c r="J388" i="29"/>
  <c r="J389" i="29"/>
  <c r="J390" i="29"/>
  <c r="J391" i="29"/>
  <c r="J392" i="29"/>
  <c r="J393" i="29"/>
  <c r="C393" i="29"/>
  <c r="C392" i="29"/>
  <c r="C391" i="29"/>
  <c r="C390" i="29"/>
  <c r="C389" i="29"/>
  <c r="C388" i="29"/>
  <c r="C387" i="29"/>
  <c r="C386" i="29"/>
  <c r="C385" i="29"/>
  <c r="C384" i="29"/>
  <c r="C383" i="29"/>
  <c r="C382" i="29"/>
  <c r="C381" i="29"/>
  <c r="J380" i="29"/>
  <c r="C380" i="29"/>
  <c r="J379" i="29"/>
  <c r="C379" i="29"/>
  <c r="C530" i="26"/>
  <c r="C529" i="26"/>
  <c r="C528" i="26"/>
  <c r="C527" i="26"/>
  <c r="C526" i="26"/>
  <c r="C525" i="26"/>
  <c r="C524" i="26"/>
  <c r="C523" i="26"/>
  <c r="C522" i="26"/>
  <c r="C521" i="26"/>
  <c r="C520" i="26"/>
  <c r="C519" i="26"/>
  <c r="C518" i="26"/>
  <c r="C517" i="26"/>
  <c r="C516" i="26"/>
  <c r="C515" i="26"/>
  <c r="C514" i="26"/>
  <c r="C513" i="26"/>
  <c r="C512" i="26"/>
  <c r="C511" i="26"/>
  <c r="C510" i="26"/>
  <c r="C509" i="26"/>
  <c r="C508" i="26"/>
  <c r="C507" i="26"/>
  <c r="C506" i="26"/>
  <c r="C505" i="26"/>
  <c r="C504" i="26"/>
  <c r="C503" i="26"/>
  <c r="C502" i="26"/>
  <c r="C501" i="26"/>
  <c r="C500" i="26"/>
  <c r="C499" i="26"/>
  <c r="C498" i="26"/>
  <c r="C497" i="26"/>
  <c r="C496" i="26"/>
  <c r="C495" i="26"/>
  <c r="C494" i="26"/>
  <c r="C493" i="26"/>
  <c r="C492" i="26"/>
  <c r="C491" i="26"/>
  <c r="C490" i="26"/>
  <c r="C489" i="26"/>
  <c r="C488" i="26"/>
  <c r="C470" i="26"/>
  <c r="C469" i="26"/>
  <c r="C487" i="26"/>
  <c r="C486" i="26"/>
  <c r="C485" i="26"/>
  <c r="C484" i="26"/>
  <c r="C483" i="26"/>
  <c r="C482" i="26"/>
  <c r="C481" i="26"/>
  <c r="C480" i="26"/>
  <c r="C479" i="26"/>
  <c r="C478" i="26"/>
  <c r="C477" i="26"/>
  <c r="C476" i="26"/>
  <c r="C475" i="26"/>
  <c r="C474" i="26"/>
  <c r="C473" i="26"/>
  <c r="C472" i="26"/>
  <c r="C471" i="26"/>
  <c r="C468" i="26"/>
  <c r="C467" i="26"/>
  <c r="C466" i="26"/>
  <c r="C465" i="26"/>
  <c r="C464" i="26"/>
  <c r="C463" i="26"/>
  <c r="C462" i="26"/>
  <c r="C461" i="26"/>
  <c r="C460" i="26"/>
  <c r="C459" i="26"/>
  <c r="C458" i="26"/>
  <c r="C457" i="26"/>
  <c r="C456" i="26"/>
  <c r="C455" i="26"/>
  <c r="C454" i="26"/>
  <c r="C453" i="26"/>
  <c r="C452" i="26"/>
  <c r="C451" i="26"/>
  <c r="C450" i="26"/>
  <c r="C449" i="26"/>
  <c r="C448" i="26"/>
  <c r="C447" i="26"/>
  <c r="C446" i="26"/>
  <c r="C445" i="26"/>
  <c r="C444" i="26"/>
  <c r="C443" i="26"/>
  <c r="C442" i="26"/>
  <c r="C441" i="26"/>
  <c r="C440" i="26"/>
  <c r="C439" i="26"/>
  <c r="C438" i="26"/>
  <c r="C437" i="26"/>
  <c r="C436" i="26"/>
  <c r="C435" i="26"/>
  <c r="J378" i="29"/>
  <c r="C378" i="29"/>
  <c r="C377" i="29"/>
  <c r="J377" i="29"/>
  <c r="J376" i="29"/>
  <c r="C376" i="29"/>
  <c r="J364" i="29"/>
  <c r="J365" i="29"/>
  <c r="J366" i="29"/>
  <c r="J367" i="29"/>
  <c r="J368" i="29"/>
  <c r="J369" i="29"/>
  <c r="J370" i="29"/>
  <c r="J371" i="29"/>
  <c r="J372" i="29"/>
  <c r="J373" i="29"/>
  <c r="J374" i="29"/>
  <c r="J375" i="29"/>
  <c r="C375" i="29"/>
  <c r="C374" i="29"/>
  <c r="C373" i="29"/>
  <c r="C372" i="29"/>
  <c r="C371" i="29"/>
  <c r="C370" i="29"/>
  <c r="C369" i="29"/>
  <c r="C368" i="29"/>
  <c r="C367" i="29"/>
  <c r="C366" i="29"/>
  <c r="C365" i="29"/>
  <c r="C364" i="29"/>
  <c r="K34" i="46" l="1"/>
  <c r="L36" i="46"/>
  <c r="J355" i="29"/>
  <c r="J356" i="29"/>
  <c r="J357" i="29"/>
  <c r="J358" i="29"/>
  <c r="J359" i="29"/>
  <c r="J360" i="29"/>
  <c r="J361" i="29"/>
  <c r="J362" i="29"/>
  <c r="J363" i="29"/>
  <c r="C363" i="29"/>
  <c r="C362" i="29"/>
  <c r="C361" i="29"/>
  <c r="C360" i="29"/>
  <c r="C359" i="29"/>
  <c r="C358" i="29"/>
  <c r="C357" i="29"/>
  <c r="C356" i="29"/>
  <c r="C355" i="29"/>
  <c r="C354" i="29"/>
  <c r="J354" i="29"/>
  <c r="K35" i="46" l="1"/>
  <c r="L37" i="46"/>
  <c r="J337" i="29"/>
  <c r="J338" i="29"/>
  <c r="J339" i="29"/>
  <c r="J340" i="29"/>
  <c r="J341" i="29"/>
  <c r="J342" i="29"/>
  <c r="J343" i="29"/>
  <c r="J344" i="29"/>
  <c r="J345" i="29"/>
  <c r="J346" i="29"/>
  <c r="J347" i="29"/>
  <c r="J348" i="29"/>
  <c r="J349" i="29"/>
  <c r="J350" i="29"/>
  <c r="J351" i="29"/>
  <c r="J352" i="29"/>
  <c r="J353" i="29"/>
  <c r="C353" i="29"/>
  <c r="C352" i="29"/>
  <c r="C351" i="29"/>
  <c r="C350" i="29"/>
  <c r="C349" i="29"/>
  <c r="C348" i="29"/>
  <c r="C347" i="29"/>
  <c r="C346" i="29"/>
  <c r="C345" i="29"/>
  <c r="C344" i="29"/>
  <c r="C343" i="29"/>
  <c r="C342" i="29"/>
  <c r="C341" i="29"/>
  <c r="C340" i="29"/>
  <c r="C339" i="29"/>
  <c r="C338" i="29"/>
  <c r="C337" i="29"/>
  <c r="J336" i="29"/>
  <c r="C336" i="29"/>
  <c r="J332" i="29"/>
  <c r="J333" i="29"/>
  <c r="J334" i="29"/>
  <c r="J335" i="29"/>
  <c r="C335" i="29"/>
  <c r="C334" i="29"/>
  <c r="C333" i="29"/>
  <c r="C332" i="29"/>
  <c r="C331" i="29"/>
  <c r="J331" i="29"/>
  <c r="J321" i="29"/>
  <c r="J322" i="29"/>
  <c r="J323" i="29"/>
  <c r="J324" i="29"/>
  <c r="J325" i="29"/>
  <c r="J326" i="29"/>
  <c r="J327" i="29"/>
  <c r="J328" i="29"/>
  <c r="J329" i="29"/>
  <c r="J330" i="29"/>
  <c r="C330" i="29"/>
  <c r="C329" i="29"/>
  <c r="C328" i="29"/>
  <c r="C327" i="29"/>
  <c r="C326" i="29"/>
  <c r="C325" i="29"/>
  <c r="C324" i="29"/>
  <c r="C323" i="29"/>
  <c r="C322" i="29"/>
  <c r="C321" i="29"/>
  <c r="J313" i="29"/>
  <c r="J314" i="29"/>
  <c r="J315" i="29"/>
  <c r="J316" i="29"/>
  <c r="J317" i="29"/>
  <c r="J318" i="29"/>
  <c r="J319" i="29"/>
  <c r="J320" i="29"/>
  <c r="C320" i="29"/>
  <c r="C319" i="29"/>
  <c r="C318" i="29"/>
  <c r="C317" i="29"/>
  <c r="C316" i="29"/>
  <c r="C315" i="29"/>
  <c r="C314" i="29"/>
  <c r="C313" i="29"/>
  <c r="C312" i="29"/>
  <c r="C311" i="29"/>
  <c r="C310" i="29"/>
  <c r="C309" i="29"/>
  <c r="C434" i="26"/>
  <c r="C433" i="26"/>
  <c r="C432" i="26"/>
  <c r="C431" i="26"/>
  <c r="C430" i="26"/>
  <c r="C429" i="26"/>
  <c r="C428" i="26"/>
  <c r="C427" i="26"/>
  <c r="C426" i="26"/>
  <c r="C425" i="26"/>
  <c r="C424" i="26"/>
  <c r="C423" i="26"/>
  <c r="C422" i="26"/>
  <c r="C421" i="26"/>
  <c r="C420" i="26"/>
  <c r="C419" i="26"/>
  <c r="C418" i="26"/>
  <c r="C417" i="26"/>
  <c r="C416" i="26"/>
  <c r="C415" i="26"/>
  <c r="C414" i="26"/>
  <c r="C413" i="26"/>
  <c r="C412" i="26"/>
  <c r="C411" i="26"/>
  <c r="K36" i="46" l="1"/>
  <c r="L38" i="46"/>
  <c r="J297" i="29"/>
  <c r="J298" i="29"/>
  <c r="J299" i="29"/>
  <c r="J300" i="29"/>
  <c r="J301" i="29"/>
  <c r="J302" i="29"/>
  <c r="J303" i="29"/>
  <c r="J304" i="29"/>
  <c r="J305" i="29"/>
  <c r="J306" i="29"/>
  <c r="J307" i="29"/>
  <c r="J308" i="29"/>
  <c r="J309" i="29"/>
  <c r="J310" i="29"/>
  <c r="J311" i="29"/>
  <c r="J312" i="29"/>
  <c r="C308" i="29"/>
  <c r="C307" i="29"/>
  <c r="C306" i="29"/>
  <c r="C305" i="29"/>
  <c r="C304" i="29"/>
  <c r="C303" i="29"/>
  <c r="C302" i="29"/>
  <c r="C301" i="29"/>
  <c r="C300" i="29"/>
  <c r="C299" i="29"/>
  <c r="C298" i="29"/>
  <c r="C297" i="29"/>
  <c r="C296" i="29"/>
  <c r="J296" i="29"/>
  <c r="K37" i="46" l="1"/>
  <c r="L39" i="46"/>
  <c r="C410" i="26"/>
  <c r="C409" i="26"/>
  <c r="C408" i="26"/>
  <c r="C407" i="26"/>
  <c r="C406" i="26"/>
  <c r="C405" i="26"/>
  <c r="C404" i="26"/>
  <c r="C403" i="26"/>
  <c r="C402" i="26"/>
  <c r="C401" i="26"/>
  <c r="C400" i="26"/>
  <c r="C399" i="26"/>
  <c r="C398" i="26"/>
  <c r="C397" i="26"/>
  <c r="C396" i="26"/>
  <c r="C395" i="26"/>
  <c r="C394" i="26"/>
  <c r="C393" i="26"/>
  <c r="C392" i="26"/>
  <c r="C391" i="26"/>
  <c r="C390" i="26"/>
  <c r="K38" i="46" l="1"/>
  <c r="L40" i="46"/>
  <c r="C295" i="29"/>
  <c r="C294" i="29"/>
  <c r="C293" i="29"/>
  <c r="C292" i="29"/>
  <c r="C291" i="29"/>
  <c r="C290" i="29"/>
  <c r="C289" i="29"/>
  <c r="C288" i="29"/>
  <c r="C389" i="26"/>
  <c r="C388" i="26"/>
  <c r="C387" i="26"/>
  <c r="C386" i="26"/>
  <c r="C385" i="26"/>
  <c r="C384" i="26"/>
  <c r="C383" i="26"/>
  <c r="C382" i="26"/>
  <c r="C381" i="26"/>
  <c r="C380" i="26"/>
  <c r="C379" i="26"/>
  <c r="C378" i="26"/>
  <c r="C377" i="26"/>
  <c r="C376" i="26"/>
  <c r="C375" i="26"/>
  <c r="C374" i="26"/>
  <c r="C373" i="26"/>
  <c r="C372" i="26"/>
  <c r="C371" i="26"/>
  <c r="C370" i="26"/>
  <c r="C369" i="26"/>
  <c r="C368" i="26"/>
  <c r="C367" i="26"/>
  <c r="C366" i="26"/>
  <c r="C365" i="26"/>
  <c r="C364" i="26"/>
  <c r="C363" i="26"/>
  <c r="C362" i="26"/>
  <c r="C361" i="26"/>
  <c r="C360" i="26"/>
  <c r="C359" i="26"/>
  <c r="C358" i="26"/>
  <c r="C357" i="26"/>
  <c r="C356" i="26"/>
  <c r="C355" i="26"/>
  <c r="C354" i="26"/>
  <c r="C353" i="26"/>
  <c r="C352" i="26"/>
  <c r="C351" i="26"/>
  <c r="C350" i="26"/>
  <c r="C349" i="26"/>
  <c r="C348" i="26"/>
  <c r="C347" i="26"/>
  <c r="C346" i="26"/>
  <c r="C345" i="26"/>
  <c r="C344" i="26"/>
  <c r="C343" i="26"/>
  <c r="C342" i="26"/>
  <c r="C341" i="26"/>
  <c r="C340" i="26"/>
  <c r="C339" i="26"/>
  <c r="C338" i="26"/>
  <c r="C337" i="26"/>
  <c r="C336" i="26"/>
  <c r="C335" i="26"/>
  <c r="C334" i="26"/>
  <c r="C333" i="26"/>
  <c r="C332" i="26"/>
  <c r="C331" i="26"/>
  <c r="C330" i="26"/>
  <c r="C329" i="26"/>
  <c r="C328" i="26"/>
  <c r="C327" i="26"/>
  <c r="C326" i="26"/>
  <c r="C325" i="26"/>
  <c r="C324" i="26"/>
  <c r="C323" i="26"/>
  <c r="C322" i="26"/>
  <c r="C321" i="26"/>
  <c r="C320" i="26"/>
  <c r="C319" i="26"/>
  <c r="C318" i="26"/>
  <c r="C317" i="26"/>
  <c r="C316" i="26"/>
  <c r="C315" i="26"/>
  <c r="C314" i="26"/>
  <c r="C313" i="26"/>
  <c r="C312" i="26"/>
  <c r="K39" i="46" l="1"/>
  <c r="L41" i="46"/>
  <c r="C278" i="29"/>
  <c r="C279" i="29"/>
  <c r="C280" i="29"/>
  <c r="C281" i="29"/>
  <c r="C282" i="29"/>
  <c r="C283" i="29"/>
  <c r="C284" i="29"/>
  <c r="C285" i="29"/>
  <c r="C286" i="29"/>
  <c r="C287" i="29"/>
  <c r="J278" i="29"/>
  <c r="J279" i="29"/>
  <c r="J280" i="29"/>
  <c r="J281" i="29"/>
  <c r="J282" i="29"/>
  <c r="J283" i="29"/>
  <c r="J284" i="29"/>
  <c r="J285" i="29"/>
  <c r="J286" i="29"/>
  <c r="J287" i="29"/>
  <c r="J288" i="29"/>
  <c r="J289" i="29"/>
  <c r="J290" i="29"/>
  <c r="J291" i="29"/>
  <c r="J292" i="29"/>
  <c r="J293" i="29"/>
  <c r="J294" i="29"/>
  <c r="J295" i="29"/>
  <c r="C264" i="29"/>
  <c r="C265" i="29"/>
  <c r="C266" i="29"/>
  <c r="C267" i="29"/>
  <c r="C268" i="29"/>
  <c r="C269" i="29"/>
  <c r="C270" i="29"/>
  <c r="C271" i="29"/>
  <c r="C272" i="29"/>
  <c r="C273" i="29"/>
  <c r="C274" i="29"/>
  <c r="C275" i="29"/>
  <c r="C276" i="29"/>
  <c r="C277" i="29"/>
  <c r="J264" i="29"/>
  <c r="J265" i="29"/>
  <c r="J266" i="29"/>
  <c r="J267" i="29"/>
  <c r="J268" i="29"/>
  <c r="J269" i="29"/>
  <c r="J270" i="29"/>
  <c r="J271" i="29"/>
  <c r="J272" i="29"/>
  <c r="J273" i="29"/>
  <c r="J274" i="29"/>
  <c r="J275" i="29"/>
  <c r="J276" i="29"/>
  <c r="J277" i="29"/>
  <c r="J263" i="29"/>
  <c r="C263" i="29"/>
  <c r="C262" i="29"/>
  <c r="C261" i="29"/>
  <c r="C260" i="29"/>
  <c r="J260" i="29"/>
  <c r="J261" i="29"/>
  <c r="J262" i="29"/>
  <c r="J250" i="29"/>
  <c r="J251" i="29"/>
  <c r="J252" i="29"/>
  <c r="J253" i="29"/>
  <c r="J254" i="29"/>
  <c r="J255" i="29"/>
  <c r="J256" i="29"/>
  <c r="J257" i="29"/>
  <c r="J258" i="29"/>
  <c r="J259" i="29"/>
  <c r="C259" i="29"/>
  <c r="C258" i="29"/>
  <c r="C257" i="29"/>
  <c r="C256" i="29"/>
  <c r="C255" i="29"/>
  <c r="C254" i="29"/>
  <c r="C253" i="29"/>
  <c r="C252" i="29"/>
  <c r="C251" i="29"/>
  <c r="C250" i="29"/>
  <c r="K40" i="46" l="1"/>
  <c r="L42" i="46"/>
  <c r="C249" i="29"/>
  <c r="C248" i="29"/>
  <c r="C247" i="29"/>
  <c r="C246" i="29"/>
  <c r="C245" i="29"/>
  <c r="C244" i="29"/>
  <c r="C243" i="29"/>
  <c r="C242" i="29"/>
  <c r="C241" i="29"/>
  <c r="C240" i="29"/>
  <c r="C239" i="29"/>
  <c r="C238" i="29"/>
  <c r="C237" i="29"/>
  <c r="J237" i="29"/>
  <c r="J238" i="29"/>
  <c r="J239" i="29"/>
  <c r="J240" i="29"/>
  <c r="J241" i="29"/>
  <c r="J242" i="29"/>
  <c r="J243" i="29"/>
  <c r="J244" i="29"/>
  <c r="J245" i="29"/>
  <c r="J246" i="29"/>
  <c r="J247" i="29"/>
  <c r="J248" i="29"/>
  <c r="J249" i="29"/>
  <c r="J220" i="29"/>
  <c r="J221" i="29"/>
  <c r="J222" i="29"/>
  <c r="J223" i="29"/>
  <c r="J224" i="29"/>
  <c r="J225" i="29"/>
  <c r="J226" i="29"/>
  <c r="J227" i="29"/>
  <c r="J228" i="29"/>
  <c r="J229" i="29"/>
  <c r="J230" i="29"/>
  <c r="J231" i="29"/>
  <c r="J232" i="29"/>
  <c r="J233" i="29"/>
  <c r="J234" i="29"/>
  <c r="J235" i="29"/>
  <c r="J236" i="29"/>
  <c r="C236" i="29"/>
  <c r="C235" i="29"/>
  <c r="C234" i="29"/>
  <c r="C233" i="29"/>
  <c r="C232" i="29"/>
  <c r="C231" i="29"/>
  <c r="C230" i="29"/>
  <c r="C229" i="29"/>
  <c r="C228" i="29"/>
  <c r="C227" i="29"/>
  <c r="C226" i="29"/>
  <c r="C225" i="29"/>
  <c r="C224" i="29"/>
  <c r="C223" i="29"/>
  <c r="C222" i="29"/>
  <c r="C221" i="29"/>
  <c r="C220" i="29"/>
  <c r="C219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J206" i="29"/>
  <c r="J207" i="29"/>
  <c r="J208" i="29"/>
  <c r="J209" i="29"/>
  <c r="J210" i="29"/>
  <c r="J211" i="29"/>
  <c r="J212" i="29"/>
  <c r="J213" i="29"/>
  <c r="J214" i="29"/>
  <c r="J215" i="29"/>
  <c r="J216" i="29"/>
  <c r="J217" i="29"/>
  <c r="J218" i="29"/>
  <c r="J219" i="29"/>
  <c r="C205" i="29"/>
  <c r="C204" i="29"/>
  <c r="C203" i="29"/>
  <c r="C202" i="29"/>
  <c r="C201" i="29"/>
  <c r="C200" i="29"/>
  <c r="C199" i="29"/>
  <c r="C198" i="29"/>
  <c r="C197" i="29"/>
  <c r="C196" i="29"/>
  <c r="C195" i="29"/>
  <c r="C194" i="29"/>
  <c r="C193" i="29"/>
  <c r="C192" i="29"/>
  <c r="C191" i="29"/>
  <c r="J191" i="29"/>
  <c r="J192" i="29"/>
  <c r="J193" i="29"/>
  <c r="J194" i="29"/>
  <c r="J195" i="29"/>
  <c r="J196" i="29"/>
  <c r="J197" i="29"/>
  <c r="J198" i="29"/>
  <c r="J199" i="29"/>
  <c r="J200" i="29"/>
  <c r="J201" i="29"/>
  <c r="J202" i="29"/>
  <c r="J203" i="29"/>
  <c r="J204" i="29"/>
  <c r="J205" i="29"/>
  <c r="J179" i="29"/>
  <c r="J180" i="29"/>
  <c r="J181" i="29"/>
  <c r="J182" i="29"/>
  <c r="J183" i="29"/>
  <c r="J184" i="29"/>
  <c r="J185" i="29"/>
  <c r="J186" i="29"/>
  <c r="J187" i="29"/>
  <c r="J188" i="29"/>
  <c r="J189" i="29"/>
  <c r="J190" i="29"/>
  <c r="C190" i="29"/>
  <c r="C189" i="29"/>
  <c r="C188" i="29"/>
  <c r="C187" i="29"/>
  <c r="C186" i="29"/>
  <c r="C185" i="29"/>
  <c r="C184" i="29"/>
  <c r="C183" i="29"/>
  <c r="C182" i="29"/>
  <c r="C181" i="29"/>
  <c r="C180" i="29"/>
  <c r="C179" i="29"/>
  <c r="C178" i="29"/>
  <c r="J178" i="29"/>
  <c r="C311" i="26"/>
  <c r="C310" i="26"/>
  <c r="C309" i="26"/>
  <c r="C308" i="26"/>
  <c r="C307" i="26"/>
  <c r="C306" i="26"/>
  <c r="C305" i="26"/>
  <c r="C304" i="26"/>
  <c r="C303" i="26"/>
  <c r="C302" i="26"/>
  <c r="C301" i="26"/>
  <c r="C300" i="26"/>
  <c r="C299" i="26"/>
  <c r="C298" i="26"/>
  <c r="C297" i="26"/>
  <c r="C296" i="26"/>
  <c r="C295" i="26"/>
  <c r="C294" i="26"/>
  <c r="C293" i="26"/>
  <c r="K41" i="46" l="1"/>
  <c r="L43" i="46"/>
  <c r="C177" i="29"/>
  <c r="J177" i="29"/>
  <c r="J175" i="29"/>
  <c r="J176" i="29"/>
  <c r="J171" i="29"/>
  <c r="J172" i="29"/>
  <c r="J173" i="29"/>
  <c r="J174" i="29"/>
  <c r="J158" i="29"/>
  <c r="J159" i="29"/>
  <c r="J160" i="29"/>
  <c r="J161" i="29"/>
  <c r="J162" i="29"/>
  <c r="J163" i="29"/>
  <c r="J164" i="29"/>
  <c r="J165" i="29"/>
  <c r="J166" i="29"/>
  <c r="J167" i="29"/>
  <c r="J168" i="29"/>
  <c r="J169" i="29"/>
  <c r="J170" i="29"/>
  <c r="J147" i="29"/>
  <c r="J148" i="29"/>
  <c r="J149" i="29"/>
  <c r="J150" i="29"/>
  <c r="J151" i="29"/>
  <c r="J152" i="29"/>
  <c r="J153" i="29"/>
  <c r="J154" i="29"/>
  <c r="J155" i="29"/>
  <c r="J156" i="29"/>
  <c r="J157" i="29"/>
  <c r="J137" i="29"/>
  <c r="J138" i="29"/>
  <c r="J139" i="29"/>
  <c r="J140" i="29"/>
  <c r="J141" i="29"/>
  <c r="J142" i="29"/>
  <c r="J143" i="29"/>
  <c r="J144" i="29"/>
  <c r="J145" i="29"/>
  <c r="J146" i="29"/>
  <c r="J135" i="29"/>
  <c r="J136" i="29"/>
  <c r="J131" i="29"/>
  <c r="J132" i="29"/>
  <c r="J133" i="29"/>
  <c r="J134" i="29"/>
  <c r="K42" i="46" l="1"/>
  <c r="L44" i="46"/>
  <c r="J120" i="29"/>
  <c r="J121" i="29"/>
  <c r="J122" i="29"/>
  <c r="J123" i="29"/>
  <c r="J124" i="29"/>
  <c r="J125" i="29"/>
  <c r="J126" i="29"/>
  <c r="J127" i="29"/>
  <c r="J128" i="29"/>
  <c r="J129" i="29"/>
  <c r="J130" i="29"/>
  <c r="J109" i="29"/>
  <c r="J110" i="29"/>
  <c r="J111" i="29"/>
  <c r="J112" i="29"/>
  <c r="J113" i="29"/>
  <c r="J114" i="29"/>
  <c r="J115" i="29"/>
  <c r="J116" i="29"/>
  <c r="J117" i="29"/>
  <c r="J118" i="29"/>
  <c r="J119" i="29"/>
  <c r="C292" i="26"/>
  <c r="C291" i="26"/>
  <c r="C290" i="26"/>
  <c r="C289" i="26"/>
  <c r="C288" i="26"/>
  <c r="C287" i="26"/>
  <c r="C286" i="26"/>
  <c r="C285" i="26"/>
  <c r="C284" i="26"/>
  <c r="C283" i="26"/>
  <c r="C282" i="26"/>
  <c r="C281" i="26"/>
  <c r="C280" i="26"/>
  <c r="C279" i="26"/>
  <c r="C278" i="26"/>
  <c r="C277" i="26"/>
  <c r="C276" i="26"/>
  <c r="C275" i="26"/>
  <c r="C274" i="26"/>
  <c r="C273" i="26"/>
  <c r="C272" i="26"/>
  <c r="C271" i="26"/>
  <c r="C270" i="26"/>
  <c r="C269" i="26"/>
  <c r="C268" i="26"/>
  <c r="C267" i="26"/>
  <c r="C266" i="26"/>
  <c r="C265" i="26"/>
  <c r="C264" i="26"/>
  <c r="C263" i="26"/>
  <c r="C262" i="26"/>
  <c r="C261" i="26"/>
  <c r="C260" i="26"/>
  <c r="C259" i="26"/>
  <c r="C258" i="26"/>
  <c r="C257" i="26"/>
  <c r="C256" i="26"/>
  <c r="C255" i="26"/>
  <c r="C254" i="26"/>
  <c r="C253" i="26"/>
  <c r="C252" i="26"/>
  <c r="C251" i="26"/>
  <c r="C250" i="26"/>
  <c r="C249" i="26"/>
  <c r="C248" i="26"/>
  <c r="C247" i="26"/>
  <c r="C246" i="26"/>
  <c r="C245" i="26"/>
  <c r="C244" i="26"/>
  <c r="C243" i="26"/>
  <c r="C242" i="26"/>
  <c r="C241" i="26"/>
  <c r="C240" i="26"/>
  <c r="C239" i="26"/>
  <c r="C238" i="26"/>
  <c r="C237" i="26"/>
  <c r="C236" i="26"/>
  <c r="C235" i="26"/>
  <c r="C234" i="26"/>
  <c r="C233" i="26"/>
  <c r="C232" i="26"/>
  <c r="C231" i="26"/>
  <c r="C230" i="26"/>
  <c r="C229" i="26"/>
  <c r="C228" i="26"/>
  <c r="C227" i="26"/>
  <c r="C226" i="26"/>
  <c r="C225" i="26"/>
  <c r="C224" i="26"/>
  <c r="C223" i="26"/>
  <c r="C222" i="26"/>
  <c r="C221" i="26"/>
  <c r="C220" i="26"/>
  <c r="C219" i="26"/>
  <c r="C218" i="26"/>
  <c r="C217" i="26"/>
  <c r="C216" i="26"/>
  <c r="C215" i="26"/>
  <c r="C214" i="26"/>
  <c r="C213" i="26"/>
  <c r="C212" i="26"/>
  <c r="C211" i="26"/>
  <c r="C210" i="26"/>
  <c r="C209" i="26"/>
  <c r="C208" i="26"/>
  <c r="C207" i="26"/>
  <c r="C206" i="26"/>
  <c r="C205" i="26"/>
  <c r="C204" i="26"/>
  <c r="C203" i="26"/>
  <c r="C202" i="26"/>
  <c r="C201" i="26"/>
  <c r="K43" i="46" l="1"/>
  <c r="L45" i="46"/>
  <c r="C200" i="26"/>
  <c r="C199" i="26"/>
  <c r="C198" i="26"/>
  <c r="C197" i="26"/>
  <c r="C196" i="26"/>
  <c r="C195" i="26"/>
  <c r="C194" i="26"/>
  <c r="C193" i="26"/>
  <c r="C192" i="26"/>
  <c r="C191" i="26"/>
  <c r="C190" i="26"/>
  <c r="C189" i="26"/>
  <c r="C188" i="26"/>
  <c r="C187" i="26"/>
  <c r="C186" i="26"/>
  <c r="K44" i="46" l="1"/>
  <c r="L46" i="46"/>
  <c r="C185" i="26"/>
  <c r="C184" i="26"/>
  <c r="C183" i="26"/>
  <c r="C182" i="26"/>
  <c r="C181" i="26"/>
  <c r="C180" i="26"/>
  <c r="C179" i="26"/>
  <c r="C178" i="26"/>
  <c r="C177" i="26"/>
  <c r="C176" i="26"/>
  <c r="C175" i="26"/>
  <c r="C174" i="26"/>
  <c r="C173" i="26"/>
  <c r="C172" i="26"/>
  <c r="C171" i="26"/>
  <c r="C170" i="26"/>
  <c r="C169" i="26"/>
  <c r="C168" i="26"/>
  <c r="C167" i="26"/>
  <c r="C166" i="26"/>
  <c r="C165" i="26"/>
  <c r="C164" i="26"/>
  <c r="C163" i="26"/>
  <c r="C162" i="26"/>
  <c r="C161" i="26"/>
  <c r="C160" i="26"/>
  <c r="C159" i="26"/>
  <c r="C158" i="26"/>
  <c r="C157" i="26"/>
  <c r="C156" i="26"/>
  <c r="C155" i="26"/>
  <c r="C154" i="26"/>
  <c r="C153" i="26"/>
  <c r="K45" i="46" l="1"/>
  <c r="L47" i="46"/>
  <c r="C89" i="29"/>
  <c r="C88" i="29"/>
  <c r="C87" i="29"/>
  <c r="C86" i="29"/>
  <c r="C85" i="29"/>
  <c r="C84" i="29"/>
  <c r="C93" i="29"/>
  <c r="C92" i="29"/>
  <c r="C91" i="29"/>
  <c r="C90" i="29"/>
  <c r="C152" i="26"/>
  <c r="K46" i="46" l="1"/>
  <c r="L48" i="46"/>
  <c r="C151" i="26"/>
  <c r="C150" i="26"/>
  <c r="C149" i="26"/>
  <c r="C148" i="26"/>
  <c r="C147" i="26"/>
  <c r="C146" i="26"/>
  <c r="C145" i="26"/>
  <c r="C144" i="26"/>
  <c r="C143" i="26"/>
  <c r="C142" i="26"/>
  <c r="C141" i="26"/>
  <c r="C140" i="26"/>
  <c r="C139" i="26"/>
  <c r="C138" i="26"/>
  <c r="C137" i="26"/>
  <c r="C136" i="26"/>
  <c r="C135" i="26"/>
  <c r="C134" i="26"/>
  <c r="C133" i="26"/>
  <c r="C132" i="26"/>
  <c r="C131" i="26"/>
  <c r="C130" i="26"/>
  <c r="C129" i="26"/>
  <c r="C128" i="26"/>
  <c r="C127" i="26"/>
  <c r="C126" i="26"/>
  <c r="C125" i="26"/>
  <c r="C124" i="26"/>
  <c r="C123" i="26"/>
  <c r="C122" i="26"/>
  <c r="C121" i="26"/>
  <c r="C120" i="26"/>
  <c r="C119" i="26"/>
  <c r="C118" i="26"/>
  <c r="C117" i="26"/>
  <c r="C116" i="26"/>
  <c r="C115" i="26"/>
  <c r="C114" i="26"/>
  <c r="C113" i="26"/>
  <c r="C112" i="26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1" i="26"/>
  <c r="C90" i="26"/>
  <c r="K47" i="46" l="1"/>
  <c r="L49" i="4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K48" i="46" l="1"/>
  <c r="L50" i="46"/>
  <c r="C71" i="29"/>
  <c r="C70" i="29"/>
  <c r="C69" i="29"/>
  <c r="C68" i="29"/>
  <c r="K49" i="46" l="1"/>
  <c r="L51" i="46"/>
  <c r="C71" i="26"/>
  <c r="C70" i="26"/>
  <c r="C67" i="29"/>
  <c r="C66" i="29"/>
  <c r="C65" i="29"/>
  <c r="C64" i="29"/>
  <c r="C63" i="29"/>
  <c r="C62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69" i="26"/>
  <c r="C68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2" i="29"/>
  <c r="C21" i="29"/>
  <c r="C20" i="29"/>
  <c r="C19" i="29"/>
  <c r="K50" i="46" l="1"/>
  <c r="L52" i="46"/>
  <c r="C18" i="29"/>
  <c r="C17" i="29"/>
  <c r="C16" i="29"/>
  <c r="C15" i="29"/>
  <c r="C14" i="29"/>
  <c r="C13" i="29"/>
  <c r="C12" i="29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K51" i="46" l="1"/>
  <c r="L53" i="46"/>
  <c r="J86" i="39"/>
  <c r="J85" i="39"/>
  <c r="J84" i="39"/>
  <c r="J83" i="39"/>
  <c r="J82" i="39"/>
  <c r="J81" i="39"/>
  <c r="J80" i="39"/>
  <c r="J79" i="39"/>
  <c r="J78" i="39"/>
  <c r="J77" i="39"/>
  <c r="J76" i="39"/>
  <c r="J75" i="39"/>
  <c r="J74" i="39"/>
  <c r="J73" i="39"/>
  <c r="J72" i="39"/>
  <c r="J71" i="39"/>
  <c r="J70" i="39"/>
  <c r="J69" i="39"/>
  <c r="J68" i="39"/>
  <c r="J67" i="39"/>
  <c r="J66" i="39"/>
  <c r="J65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J21" i="39"/>
  <c r="J20" i="39"/>
  <c r="J19" i="39"/>
  <c r="J18" i="39"/>
  <c r="J17" i="39"/>
  <c r="J16" i="39"/>
  <c r="J15" i="39"/>
  <c r="J14" i="39"/>
  <c r="J13" i="39"/>
  <c r="J12" i="39"/>
  <c r="J11" i="39"/>
  <c r="I11" i="39"/>
  <c r="C11" i="39"/>
  <c r="D4" i="39"/>
  <c r="K52" i="46" l="1"/>
  <c r="L54" i="46"/>
  <c r="I12" i="39"/>
  <c r="I13" i="39" s="1"/>
  <c r="I14" i="39" s="1"/>
  <c r="I15" i="39" s="1"/>
  <c r="I16" i="39" s="1"/>
  <c r="I17" i="39" s="1"/>
  <c r="I18" i="39" s="1"/>
  <c r="I19" i="39" s="1"/>
  <c r="I20" i="39" s="1"/>
  <c r="I21" i="39" s="1"/>
  <c r="I22" i="39" s="1"/>
  <c r="I23" i="39" s="1"/>
  <c r="I24" i="39" s="1"/>
  <c r="I25" i="39" s="1"/>
  <c r="I26" i="39" s="1"/>
  <c r="I27" i="39" s="1"/>
  <c r="I28" i="39" s="1"/>
  <c r="I29" i="39" s="1"/>
  <c r="I30" i="39" s="1"/>
  <c r="I31" i="39" s="1"/>
  <c r="I32" i="39" s="1"/>
  <c r="I33" i="39" s="1"/>
  <c r="I34" i="39" s="1"/>
  <c r="I35" i="39" s="1"/>
  <c r="I36" i="39" s="1"/>
  <c r="I37" i="39" s="1"/>
  <c r="I38" i="39" s="1"/>
  <c r="I39" i="39" s="1"/>
  <c r="I40" i="39" s="1"/>
  <c r="I41" i="39" s="1"/>
  <c r="I42" i="39" s="1"/>
  <c r="I43" i="39" s="1"/>
  <c r="I44" i="39" s="1"/>
  <c r="I45" i="39" s="1"/>
  <c r="I46" i="39" s="1"/>
  <c r="I47" i="39" s="1"/>
  <c r="I48" i="39" s="1"/>
  <c r="I49" i="39" s="1"/>
  <c r="I50" i="39" s="1"/>
  <c r="I51" i="39" s="1"/>
  <c r="I52" i="39" s="1"/>
  <c r="I53" i="39" s="1"/>
  <c r="I54" i="39" s="1"/>
  <c r="D5" i="39"/>
  <c r="D6" i="39" s="1"/>
  <c r="C11" i="29"/>
  <c r="K53" i="46" l="1"/>
  <c r="L55" i="46"/>
  <c r="I55" i="39"/>
  <c r="I56" i="39" s="1"/>
  <c r="I57" i="39" s="1"/>
  <c r="I58" i="39" s="1"/>
  <c r="I59" i="39" s="1"/>
  <c r="I60" i="39" s="1"/>
  <c r="I61" i="39" s="1"/>
  <c r="I62" i="39" s="1"/>
  <c r="I63" i="39" s="1"/>
  <c r="I64" i="39" s="1"/>
  <c r="I65" i="39" s="1"/>
  <c r="I66" i="39" s="1"/>
  <c r="I67" i="39" s="1"/>
  <c r="I68" i="39" s="1"/>
  <c r="I69" i="39" s="1"/>
  <c r="I70" i="39" s="1"/>
  <c r="I71" i="39" s="1"/>
  <c r="I72" i="39" s="1"/>
  <c r="I73" i="39" s="1"/>
  <c r="I74" i="39" s="1"/>
  <c r="I75" i="39" s="1"/>
  <c r="I76" i="39" s="1"/>
  <c r="I77" i="39" s="1"/>
  <c r="I78" i="39" s="1"/>
  <c r="I79" i="39" s="1"/>
  <c r="I80" i="39" s="1"/>
  <c r="I81" i="39" s="1"/>
  <c r="I82" i="39" s="1"/>
  <c r="I83" i="39" s="1"/>
  <c r="I84" i="39" s="1"/>
  <c r="I85" i="39" s="1"/>
  <c r="I86" i="39" s="1"/>
  <c r="I87" i="39" s="1"/>
  <c r="I88" i="39" s="1"/>
  <c r="I89" i="39" s="1"/>
  <c r="I90" i="39" s="1"/>
  <c r="I91" i="39" s="1"/>
  <c r="I92" i="39" s="1"/>
  <c r="I93" i="39" s="1"/>
  <c r="I94" i="39" s="1"/>
  <c r="I95" i="39" s="1"/>
  <c r="I96" i="39" s="1"/>
  <c r="I97" i="39" s="1"/>
  <c r="I98" i="39" s="1"/>
  <c r="I99" i="39" s="1"/>
  <c r="J108" i="29"/>
  <c r="J107" i="29"/>
  <c r="J106" i="29"/>
  <c r="J105" i="29"/>
  <c r="J104" i="29"/>
  <c r="J103" i="29"/>
  <c r="J102" i="29"/>
  <c r="J101" i="29"/>
  <c r="J100" i="29"/>
  <c r="J99" i="29"/>
  <c r="J98" i="29"/>
  <c r="J97" i="29"/>
  <c r="J96" i="29"/>
  <c r="J95" i="29"/>
  <c r="J94" i="29"/>
  <c r="J93" i="29"/>
  <c r="J92" i="29"/>
  <c r="J91" i="29"/>
  <c r="J90" i="29"/>
  <c r="J89" i="29"/>
  <c r="J88" i="29"/>
  <c r="J87" i="29"/>
  <c r="J86" i="29"/>
  <c r="J85" i="29"/>
  <c r="J84" i="29"/>
  <c r="J83" i="29"/>
  <c r="J71" i="29"/>
  <c r="J70" i="29"/>
  <c r="J69" i="29"/>
  <c r="J68" i="29"/>
  <c r="J67" i="29"/>
  <c r="J66" i="29"/>
  <c r="J65" i="29"/>
  <c r="J64" i="29"/>
  <c r="J63" i="29"/>
  <c r="J62" i="29"/>
  <c r="J61" i="29"/>
  <c r="J60" i="29"/>
  <c r="J59" i="29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I11" i="29"/>
  <c r="D5" i="29"/>
  <c r="D4" i="29"/>
  <c r="J1582" i="26"/>
  <c r="J1581" i="26"/>
  <c r="J1580" i="26"/>
  <c r="J1575" i="26"/>
  <c r="J1576" i="26"/>
  <c r="J1577" i="26"/>
  <c r="J1578" i="26"/>
  <c r="J1579" i="26"/>
  <c r="J1568" i="26"/>
  <c r="J1569" i="26"/>
  <c r="J1570" i="26"/>
  <c r="J1571" i="26"/>
  <c r="J1572" i="26"/>
  <c r="J1573" i="26"/>
  <c r="J1574" i="26"/>
  <c r="J1566" i="26"/>
  <c r="J1567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52" i="26"/>
  <c r="J1547" i="26"/>
  <c r="J1548" i="26"/>
  <c r="J1549" i="26"/>
  <c r="J1550" i="26"/>
  <c r="J1551" i="26"/>
  <c r="J1542" i="26"/>
  <c r="J1543" i="26"/>
  <c r="J1544" i="26"/>
  <c r="J1545" i="26"/>
  <c r="J1546" i="26"/>
  <c r="J1536" i="26"/>
  <c r="J1537" i="26"/>
  <c r="J1538" i="26"/>
  <c r="J1539" i="26"/>
  <c r="J1540" i="26"/>
  <c r="J1541" i="26"/>
  <c r="J1535" i="26"/>
  <c r="J1532" i="26"/>
  <c r="J1533" i="26"/>
  <c r="J1534" i="26"/>
  <c r="J1526" i="26"/>
  <c r="J1527" i="26"/>
  <c r="J1528" i="26"/>
  <c r="J1529" i="26"/>
  <c r="J1530" i="26"/>
  <c r="J1531" i="26"/>
  <c r="J1525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437" i="26"/>
  <c r="J1481" i="26"/>
  <c r="J1479" i="26"/>
  <c r="J1480" i="26"/>
  <c r="J1473" i="26"/>
  <c r="J1474" i="26"/>
  <c r="J1475" i="26"/>
  <c r="J1476" i="26"/>
  <c r="J1477" i="26"/>
  <c r="J1478" i="26"/>
  <c r="J1466" i="26"/>
  <c r="J1467" i="26"/>
  <c r="J1468" i="26"/>
  <c r="J1469" i="26"/>
  <c r="J1470" i="26"/>
  <c r="J1471" i="26"/>
  <c r="J1472" i="26"/>
  <c r="J1459" i="26"/>
  <c r="J1460" i="26"/>
  <c r="J1461" i="26"/>
  <c r="J1462" i="26"/>
  <c r="J1463" i="26"/>
  <c r="J1464" i="26"/>
  <c r="J1465" i="26"/>
  <c r="J1451" i="26"/>
  <c r="J1452" i="26"/>
  <c r="J1453" i="26"/>
  <c r="J1454" i="26"/>
  <c r="J1455" i="26"/>
  <c r="J1456" i="26"/>
  <c r="J1457" i="26"/>
  <c r="J1458" i="26"/>
  <c r="J1441" i="26"/>
  <c r="J1442" i="26"/>
  <c r="J1443" i="26"/>
  <c r="J1444" i="26"/>
  <c r="J1445" i="26"/>
  <c r="J1446" i="26"/>
  <c r="J1447" i="26"/>
  <c r="J1448" i="26"/>
  <c r="J1449" i="26"/>
  <c r="J1450" i="26"/>
  <c r="J1433" i="26"/>
  <c r="J1434" i="26"/>
  <c r="J1435" i="26"/>
  <c r="J1436" i="26"/>
  <c r="J1438" i="26"/>
  <c r="J1439" i="26"/>
  <c r="J1440" i="26"/>
  <c r="J1428" i="26"/>
  <c r="J1429" i="26"/>
  <c r="J1430" i="26"/>
  <c r="J1431" i="26"/>
  <c r="J1432" i="26"/>
  <c r="J1427" i="26"/>
  <c r="J1420" i="26"/>
  <c r="J1421" i="26"/>
  <c r="J1422" i="26"/>
  <c r="J1423" i="26"/>
  <c r="J1424" i="26"/>
  <c r="J1425" i="26"/>
  <c r="J1426" i="26"/>
  <c r="J1412" i="26"/>
  <c r="J1413" i="26"/>
  <c r="J1414" i="26"/>
  <c r="J1415" i="26"/>
  <c r="J1416" i="26"/>
  <c r="J1417" i="26"/>
  <c r="J1418" i="26"/>
  <c r="J1419" i="26"/>
  <c r="J1406" i="26"/>
  <c r="J1407" i="26"/>
  <c r="J1408" i="26"/>
  <c r="J1409" i="26"/>
  <c r="J1410" i="26"/>
  <c r="J1411" i="26"/>
  <c r="J1404" i="26"/>
  <c r="J1405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383" i="26"/>
  <c r="J1384" i="26"/>
  <c r="J1385" i="26"/>
  <c r="J1386" i="26"/>
  <c r="J1387" i="26"/>
  <c r="J1388" i="26"/>
  <c r="J1378" i="26"/>
  <c r="J1379" i="26"/>
  <c r="J1380" i="26"/>
  <c r="J1381" i="26"/>
  <c r="J1382" i="26"/>
  <c r="J1375" i="26"/>
  <c r="J1376" i="26"/>
  <c r="J1377" i="26"/>
  <c r="J1373" i="26"/>
  <c r="J1374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K54" i="46" l="1"/>
  <c r="L56" i="46"/>
  <c r="I12" i="29"/>
  <c r="I13" i="29" s="1"/>
  <c r="I14" i="29" s="1"/>
  <c r="I15" i="29" s="1"/>
  <c r="I16" i="29" s="1"/>
  <c r="I17" i="29" s="1"/>
  <c r="I18" i="29" s="1"/>
  <c r="I19" i="29" s="1"/>
  <c r="I20" i="29" s="1"/>
  <c r="I21" i="29" s="1"/>
  <c r="I22" i="29" s="1"/>
  <c r="I23" i="29" s="1"/>
  <c r="I24" i="29" s="1"/>
  <c r="I25" i="29" s="1"/>
  <c r="I26" i="29" s="1"/>
  <c r="I27" i="29" s="1"/>
  <c r="I28" i="29" s="1"/>
  <c r="I29" i="29" s="1"/>
  <c r="I30" i="29" s="1"/>
  <c r="I31" i="29" s="1"/>
  <c r="I32" i="29" s="1"/>
  <c r="I33" i="29" s="1"/>
  <c r="I34" i="29" s="1"/>
  <c r="I35" i="29" s="1"/>
  <c r="I36" i="29" s="1"/>
  <c r="I37" i="29" s="1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52" i="29" s="1"/>
  <c r="I53" i="29" s="1"/>
  <c r="I54" i="29" s="1"/>
  <c r="I55" i="29" s="1"/>
  <c r="I56" i="29" s="1"/>
  <c r="I57" i="29" s="1"/>
  <c r="I58" i="29" s="1"/>
  <c r="I59" i="29" s="1"/>
  <c r="I60" i="29" s="1"/>
  <c r="I61" i="29" s="1"/>
  <c r="I62" i="29" s="1"/>
  <c r="I63" i="29" s="1"/>
  <c r="I64" i="29" s="1"/>
  <c r="I65" i="29" s="1"/>
  <c r="I66" i="29" s="1"/>
  <c r="I67" i="29" s="1"/>
  <c r="I68" i="29" s="1"/>
  <c r="I69" i="29" s="1"/>
  <c r="I70" i="29" s="1"/>
  <c r="I71" i="29" s="1"/>
  <c r="D6" i="29"/>
  <c r="K55" i="46" l="1"/>
  <c r="L57" i="46"/>
  <c r="I72" i="29"/>
  <c r="I73" i="29" s="1"/>
  <c r="I74" i="29" s="1"/>
  <c r="I75" i="29" s="1"/>
  <c r="I76" i="29" s="1"/>
  <c r="I77" i="29" s="1"/>
  <c r="I78" i="29" s="1"/>
  <c r="I79" i="29" s="1"/>
  <c r="I80" i="29" s="1"/>
  <c r="I81" i="29" s="1"/>
  <c r="I82" i="29" s="1"/>
  <c r="I83" i="29" s="1"/>
  <c r="I84" i="29" s="1"/>
  <c r="I85" i="29" s="1"/>
  <c r="I86" i="29" s="1"/>
  <c r="I87" i="29" s="1"/>
  <c r="I88" i="29" s="1"/>
  <c r="I89" i="29" s="1"/>
  <c r="I90" i="29" s="1"/>
  <c r="I91" i="29" s="1"/>
  <c r="I92" i="29" s="1"/>
  <c r="I93" i="29" s="1"/>
  <c r="I94" i="29" s="1"/>
  <c r="I95" i="29" s="1"/>
  <c r="I96" i="29" s="1"/>
  <c r="I97" i="29" s="1"/>
  <c r="I98" i="29" s="1"/>
  <c r="I99" i="29" s="1"/>
  <c r="I100" i="29" s="1"/>
  <c r="I101" i="29" s="1"/>
  <c r="I102" i="29" s="1"/>
  <c r="I103" i="29" s="1"/>
  <c r="I104" i="29" s="1"/>
  <c r="I105" i="29" s="1"/>
  <c r="I106" i="29" s="1"/>
  <c r="I107" i="29" s="1"/>
  <c r="I108" i="29" s="1"/>
  <c r="I109" i="29" s="1"/>
  <c r="I110" i="29" s="1"/>
  <c r="I111" i="29" s="1"/>
  <c r="I112" i="29" s="1"/>
  <c r="I113" i="29" s="1"/>
  <c r="I114" i="29" s="1"/>
  <c r="I115" i="29" s="1"/>
  <c r="I116" i="29" s="1"/>
  <c r="I117" i="29" s="1"/>
  <c r="I118" i="29" s="1"/>
  <c r="I119" i="29" s="1"/>
  <c r="I120" i="29" s="1"/>
  <c r="I121" i="29" s="1"/>
  <c r="I122" i="29" s="1"/>
  <c r="I123" i="29" s="1"/>
  <c r="I124" i="29" s="1"/>
  <c r="I125" i="29" s="1"/>
  <c r="I126" i="29" s="1"/>
  <c r="I127" i="29" s="1"/>
  <c r="I128" i="29" s="1"/>
  <c r="I129" i="29" s="1"/>
  <c r="I130" i="29" s="1"/>
  <c r="I131" i="29" s="1"/>
  <c r="I132" i="29" s="1"/>
  <c r="I133" i="29" s="1"/>
  <c r="I134" i="29" s="1"/>
  <c r="I135" i="29" s="1"/>
  <c r="I136" i="29" s="1"/>
  <c r="I137" i="29" s="1"/>
  <c r="I138" i="29" s="1"/>
  <c r="I139" i="29" s="1"/>
  <c r="I140" i="29" s="1"/>
  <c r="I141" i="29" s="1"/>
  <c r="I142" i="29" s="1"/>
  <c r="I143" i="29" s="1"/>
  <c r="I144" i="29" s="1"/>
  <c r="I145" i="29" s="1"/>
  <c r="I146" i="29" s="1"/>
  <c r="I147" i="29" s="1"/>
  <c r="I148" i="29" s="1"/>
  <c r="I149" i="29" s="1"/>
  <c r="I150" i="29" s="1"/>
  <c r="I151" i="29" s="1"/>
  <c r="I152" i="29" s="1"/>
  <c r="I153" i="29" s="1"/>
  <c r="I154" i="29" s="1"/>
  <c r="I155" i="29" s="1"/>
  <c r="I156" i="29" s="1"/>
  <c r="I157" i="29" s="1"/>
  <c r="I158" i="29" s="1"/>
  <c r="I159" i="29" s="1"/>
  <c r="I160" i="29" s="1"/>
  <c r="I161" i="29" s="1"/>
  <c r="I162" i="29" s="1"/>
  <c r="I163" i="29" s="1"/>
  <c r="I164" i="29" s="1"/>
  <c r="I165" i="29" s="1"/>
  <c r="I166" i="29" s="1"/>
  <c r="I167" i="29" s="1"/>
  <c r="I168" i="29" s="1"/>
  <c r="I169" i="29" s="1"/>
  <c r="I170" i="29" s="1"/>
  <c r="I171" i="29" s="1"/>
  <c r="I172" i="29" s="1"/>
  <c r="I173" i="29" s="1"/>
  <c r="I174" i="29" s="1"/>
  <c r="I175" i="29" s="1"/>
  <c r="I176" i="29" s="1"/>
  <c r="I177" i="29" s="1"/>
  <c r="I178" i="29" s="1"/>
  <c r="I179" i="29" s="1"/>
  <c r="I180" i="29" s="1"/>
  <c r="I181" i="29" s="1"/>
  <c r="I182" i="29" s="1"/>
  <c r="I183" i="29" s="1"/>
  <c r="I184" i="29" s="1"/>
  <c r="I185" i="29" s="1"/>
  <c r="I186" i="29" s="1"/>
  <c r="I187" i="29" s="1"/>
  <c r="I188" i="29" s="1"/>
  <c r="I189" i="29" s="1"/>
  <c r="I190" i="29" s="1"/>
  <c r="I191" i="29" s="1"/>
  <c r="I192" i="29" s="1"/>
  <c r="I193" i="29" s="1"/>
  <c r="I194" i="29" s="1"/>
  <c r="I195" i="29" s="1"/>
  <c r="I196" i="29" s="1"/>
  <c r="I197" i="29" s="1"/>
  <c r="I198" i="29" s="1"/>
  <c r="I199" i="29" s="1"/>
  <c r="I200" i="29" s="1"/>
  <c r="I201" i="29" s="1"/>
  <c r="I202" i="29" s="1"/>
  <c r="I203" i="29" s="1"/>
  <c r="I204" i="29" s="1"/>
  <c r="I205" i="29" s="1"/>
  <c r="I206" i="29" s="1"/>
  <c r="I207" i="29" s="1"/>
  <c r="I208" i="29" s="1"/>
  <c r="I209" i="29" s="1"/>
  <c r="I210" i="29" s="1"/>
  <c r="I211" i="29" s="1"/>
  <c r="I212" i="29" s="1"/>
  <c r="I213" i="29" s="1"/>
  <c r="I214" i="29" s="1"/>
  <c r="I215" i="29" s="1"/>
  <c r="I216" i="29" s="1"/>
  <c r="I217" i="29" s="1"/>
  <c r="I218" i="29" s="1"/>
  <c r="I219" i="29" s="1"/>
  <c r="I220" i="29" s="1"/>
  <c r="I221" i="29" s="1"/>
  <c r="I222" i="29" s="1"/>
  <c r="I223" i="29" s="1"/>
  <c r="I224" i="29" s="1"/>
  <c r="I225" i="29" s="1"/>
  <c r="I226" i="29" s="1"/>
  <c r="I227" i="29" s="1"/>
  <c r="I228" i="29" s="1"/>
  <c r="I229" i="29" s="1"/>
  <c r="I230" i="29" s="1"/>
  <c r="I231" i="29" s="1"/>
  <c r="I232" i="29" s="1"/>
  <c r="I233" i="29" s="1"/>
  <c r="I234" i="29" s="1"/>
  <c r="I235" i="29" s="1"/>
  <c r="I236" i="29" s="1"/>
  <c r="I237" i="29" s="1"/>
  <c r="I238" i="29" s="1"/>
  <c r="I239" i="29" s="1"/>
  <c r="I240" i="29" s="1"/>
  <c r="I241" i="29" s="1"/>
  <c r="I242" i="29" s="1"/>
  <c r="I243" i="29" s="1"/>
  <c r="I244" i="29" s="1"/>
  <c r="I245" i="29" s="1"/>
  <c r="I246" i="29" s="1"/>
  <c r="I247" i="29" s="1"/>
  <c r="I248" i="29" s="1"/>
  <c r="I249" i="29" s="1"/>
  <c r="I250" i="29" s="1"/>
  <c r="I251" i="29" s="1"/>
  <c r="I252" i="29" s="1"/>
  <c r="I253" i="29" s="1"/>
  <c r="I254" i="29" s="1"/>
  <c r="I255" i="29" s="1"/>
  <c r="I256" i="29" s="1"/>
  <c r="I257" i="29" s="1"/>
  <c r="I258" i="29" s="1"/>
  <c r="I259" i="29" s="1"/>
  <c r="I260" i="29" s="1"/>
  <c r="I261" i="29" s="1"/>
  <c r="I262" i="29" s="1"/>
  <c r="I263" i="29" s="1"/>
  <c r="I264" i="29" s="1"/>
  <c r="I265" i="29" s="1"/>
  <c r="I266" i="29" s="1"/>
  <c r="I267" i="29" s="1"/>
  <c r="I268" i="29" s="1"/>
  <c r="I269" i="29" s="1"/>
  <c r="I270" i="29" s="1"/>
  <c r="I271" i="29" s="1"/>
  <c r="I272" i="29" s="1"/>
  <c r="I273" i="29" s="1"/>
  <c r="I274" i="29" s="1"/>
  <c r="I275" i="29" s="1"/>
  <c r="I276" i="29" s="1"/>
  <c r="I277" i="29" s="1"/>
  <c r="I278" i="29" s="1"/>
  <c r="I279" i="29" s="1"/>
  <c r="I280" i="29" s="1"/>
  <c r="I281" i="29" s="1"/>
  <c r="I282" i="29" s="1"/>
  <c r="I283" i="29" s="1"/>
  <c r="I284" i="29" s="1"/>
  <c r="I285" i="29" s="1"/>
  <c r="I286" i="29" s="1"/>
  <c r="I287" i="29" s="1"/>
  <c r="I288" i="29" s="1"/>
  <c r="I289" i="29" s="1"/>
  <c r="I290" i="29" s="1"/>
  <c r="I291" i="29" s="1"/>
  <c r="I292" i="29" s="1"/>
  <c r="I293" i="29" s="1"/>
  <c r="I294" i="29" s="1"/>
  <c r="I295" i="29" s="1"/>
  <c r="I296" i="29" s="1"/>
  <c r="I297" i="29" s="1"/>
  <c r="I298" i="29" s="1"/>
  <c r="I299" i="29" s="1"/>
  <c r="I300" i="29" s="1"/>
  <c r="I301" i="29" s="1"/>
  <c r="I302" i="29" s="1"/>
  <c r="I303" i="29" s="1"/>
  <c r="I304" i="29" s="1"/>
  <c r="I305" i="29" s="1"/>
  <c r="I306" i="29" s="1"/>
  <c r="I307" i="29" s="1"/>
  <c r="I308" i="29" s="1"/>
  <c r="I309" i="29" s="1"/>
  <c r="I310" i="29" s="1"/>
  <c r="I311" i="29" s="1"/>
  <c r="I312" i="29" s="1"/>
  <c r="I313" i="29" s="1"/>
  <c r="I314" i="29" s="1"/>
  <c r="I315" i="29" s="1"/>
  <c r="I316" i="29" s="1"/>
  <c r="I317" i="29" s="1"/>
  <c r="I318" i="29" s="1"/>
  <c r="I319" i="29" s="1"/>
  <c r="I320" i="29" s="1"/>
  <c r="I321" i="29" s="1"/>
  <c r="I322" i="29" s="1"/>
  <c r="I323" i="29" s="1"/>
  <c r="I324" i="29" s="1"/>
  <c r="I325" i="29" s="1"/>
  <c r="I326" i="29" s="1"/>
  <c r="I327" i="29" s="1"/>
  <c r="I328" i="29" s="1"/>
  <c r="I329" i="29" s="1"/>
  <c r="I330" i="29" s="1"/>
  <c r="I331" i="29" s="1"/>
  <c r="I332" i="29" s="1"/>
  <c r="I333" i="29" s="1"/>
  <c r="I334" i="29" s="1"/>
  <c r="I335" i="29" s="1"/>
  <c r="I336" i="29" s="1"/>
  <c r="I337" i="29" s="1"/>
  <c r="I338" i="29" s="1"/>
  <c r="I339" i="29" s="1"/>
  <c r="I340" i="29" s="1"/>
  <c r="I341" i="29" s="1"/>
  <c r="I342" i="29" s="1"/>
  <c r="I343" i="29" s="1"/>
  <c r="I344" i="29" s="1"/>
  <c r="I345" i="29" s="1"/>
  <c r="I346" i="29" s="1"/>
  <c r="I347" i="29" s="1"/>
  <c r="I348" i="29" s="1"/>
  <c r="I349" i="29" s="1"/>
  <c r="I350" i="29" s="1"/>
  <c r="I351" i="29" s="1"/>
  <c r="I352" i="29" s="1"/>
  <c r="I353" i="29" s="1"/>
  <c r="I354" i="29" s="1"/>
  <c r="I355" i="29" s="1"/>
  <c r="I356" i="29" s="1"/>
  <c r="I357" i="29" s="1"/>
  <c r="I358" i="29" s="1"/>
  <c r="I359" i="29" s="1"/>
  <c r="I360" i="29" s="1"/>
  <c r="I361" i="29" s="1"/>
  <c r="I362" i="29" s="1"/>
  <c r="I363" i="29" s="1"/>
  <c r="I364" i="29" s="1"/>
  <c r="I365" i="29" s="1"/>
  <c r="I366" i="29" s="1"/>
  <c r="I367" i="29" s="1"/>
  <c r="I368" i="29" s="1"/>
  <c r="I369" i="29" s="1"/>
  <c r="I370" i="29" s="1"/>
  <c r="I371" i="29" s="1"/>
  <c r="I372" i="29" s="1"/>
  <c r="I373" i="29" s="1"/>
  <c r="I374" i="29" s="1"/>
  <c r="I375" i="29" s="1"/>
  <c r="I376" i="29" s="1"/>
  <c r="I377" i="29" s="1"/>
  <c r="I378" i="29" s="1"/>
  <c r="I379" i="29" s="1"/>
  <c r="I380" i="29" s="1"/>
  <c r="I381" i="29" s="1"/>
  <c r="I382" i="29" s="1"/>
  <c r="I383" i="29" s="1"/>
  <c r="I384" i="29" s="1"/>
  <c r="I385" i="29" s="1"/>
  <c r="I386" i="29" s="1"/>
  <c r="I387" i="29" s="1"/>
  <c r="I388" i="29" s="1"/>
  <c r="I389" i="29" s="1"/>
  <c r="I390" i="29" s="1"/>
  <c r="I391" i="29" s="1"/>
  <c r="I392" i="29" s="1"/>
  <c r="I393" i="29" s="1"/>
  <c r="I394" i="29" s="1"/>
  <c r="I395" i="29" s="1"/>
  <c r="I396" i="29" s="1"/>
  <c r="I397" i="29" s="1"/>
  <c r="I398" i="29" s="1"/>
  <c r="I399" i="29" s="1"/>
  <c r="I400" i="29" s="1"/>
  <c r="I401" i="29" s="1"/>
  <c r="I402" i="29" s="1"/>
  <c r="I403" i="29" s="1"/>
  <c r="I404" i="29" s="1"/>
  <c r="I405" i="29" s="1"/>
  <c r="I406" i="29" s="1"/>
  <c r="I407" i="29" s="1"/>
  <c r="I408" i="29" s="1"/>
  <c r="I409" i="29" s="1"/>
  <c r="I410" i="29" s="1"/>
  <c r="I411" i="29" s="1"/>
  <c r="I412" i="29" s="1"/>
  <c r="I413" i="29" s="1"/>
  <c r="I414" i="29" s="1"/>
  <c r="I415" i="29" s="1"/>
  <c r="I416" i="29" s="1"/>
  <c r="I417" i="29" s="1"/>
  <c r="I418" i="29" s="1"/>
  <c r="I419" i="29" s="1"/>
  <c r="I420" i="29" s="1"/>
  <c r="I421" i="29" s="1"/>
  <c r="I422" i="29" s="1"/>
  <c r="I423" i="29" s="1"/>
  <c r="I424" i="29" s="1"/>
  <c r="I425" i="29" s="1"/>
  <c r="I426" i="29" s="1"/>
  <c r="I427" i="29" s="1"/>
  <c r="I428" i="29" s="1"/>
  <c r="I429" i="29" s="1"/>
  <c r="I430" i="29" s="1"/>
  <c r="I431" i="29" s="1"/>
  <c r="I432" i="29" s="1"/>
  <c r="I433" i="29" s="1"/>
  <c r="I434" i="29" s="1"/>
  <c r="I435" i="29" s="1"/>
  <c r="I436" i="29" s="1"/>
  <c r="I437" i="29" s="1"/>
  <c r="I438" i="29" s="1"/>
  <c r="I439" i="29" s="1"/>
  <c r="I440" i="29" s="1"/>
  <c r="I441" i="29" s="1"/>
  <c r="I442" i="29" s="1"/>
  <c r="I443" i="29" s="1"/>
  <c r="I444" i="29" s="1"/>
  <c r="I445" i="29" s="1"/>
  <c r="I446" i="29" s="1"/>
  <c r="I447" i="29" s="1"/>
  <c r="I448" i="29" s="1"/>
  <c r="I449" i="29" s="1"/>
  <c r="I450" i="29" s="1"/>
  <c r="I451" i="29" s="1"/>
  <c r="I452" i="29" s="1"/>
  <c r="I453" i="29" s="1"/>
  <c r="I454" i="29" s="1"/>
  <c r="I455" i="29" s="1"/>
  <c r="I456" i="29" s="1"/>
  <c r="I457" i="29" s="1"/>
  <c r="I458" i="29" s="1"/>
  <c r="I459" i="29" s="1"/>
  <c r="I460" i="29" s="1"/>
  <c r="I461" i="29" s="1"/>
  <c r="I462" i="29" s="1"/>
  <c r="I463" i="29" s="1"/>
  <c r="I464" i="29" s="1"/>
  <c r="I465" i="29" s="1"/>
  <c r="I466" i="29" s="1"/>
  <c r="I467" i="29" s="1"/>
  <c r="I468" i="29" s="1"/>
  <c r="I469" i="29" s="1"/>
  <c r="I470" i="29" s="1"/>
  <c r="I471" i="29" s="1"/>
  <c r="I472" i="29" s="1"/>
  <c r="I473" i="29" s="1"/>
  <c r="I474" i="29" s="1"/>
  <c r="I475" i="29" s="1"/>
  <c r="I476" i="29" s="1"/>
  <c r="I477" i="29" s="1"/>
  <c r="I478" i="29" s="1"/>
  <c r="I479" i="29" s="1"/>
  <c r="I480" i="29" s="1"/>
  <c r="I481" i="29" s="1"/>
  <c r="I482" i="29" s="1"/>
  <c r="I483" i="29" s="1"/>
  <c r="I484" i="29" s="1"/>
  <c r="I485" i="29" s="1"/>
  <c r="I486" i="29" s="1"/>
  <c r="I487" i="29" s="1"/>
  <c r="I488" i="29" s="1"/>
  <c r="I489" i="29" s="1"/>
  <c r="I490" i="29" s="1"/>
  <c r="I491" i="29" s="1"/>
  <c r="I492" i="29" s="1"/>
  <c r="I493" i="29" s="1"/>
  <c r="I494" i="29" s="1"/>
  <c r="I495" i="29" s="1"/>
  <c r="I496" i="29" s="1"/>
  <c r="I497" i="29" s="1"/>
  <c r="I498" i="29" s="1"/>
  <c r="I499" i="29" s="1"/>
  <c r="I500" i="29" s="1"/>
  <c r="I501" i="29" s="1"/>
  <c r="I502" i="29" s="1"/>
  <c r="I503" i="29" s="1"/>
  <c r="I504" i="29" s="1"/>
  <c r="I505" i="29" s="1"/>
  <c r="I506" i="29" s="1"/>
  <c r="I507" i="29" s="1"/>
  <c r="I508" i="29" s="1"/>
  <c r="I509" i="29" s="1"/>
  <c r="I510" i="29" s="1"/>
  <c r="I511" i="29" s="1"/>
  <c r="I512" i="29" s="1"/>
  <c r="I513" i="29" s="1"/>
  <c r="I514" i="29" s="1"/>
  <c r="I515" i="29" s="1"/>
  <c r="I516" i="29" s="1"/>
  <c r="I517" i="29" s="1"/>
  <c r="I518" i="29" s="1"/>
  <c r="I519" i="29" s="1"/>
  <c r="I520" i="29" s="1"/>
  <c r="I521" i="29" s="1"/>
  <c r="I522" i="29" s="1"/>
  <c r="I523" i="29" s="1"/>
  <c r="I524" i="29" s="1"/>
  <c r="I525" i="29" s="1"/>
  <c r="I526" i="29" s="1"/>
  <c r="I527" i="29" s="1"/>
  <c r="I528" i="29" s="1"/>
  <c r="I529" i="29" s="1"/>
  <c r="I530" i="29" s="1"/>
  <c r="I531" i="29" s="1"/>
  <c r="I532" i="29" s="1"/>
  <c r="I533" i="29" s="1"/>
  <c r="I534" i="29" s="1"/>
  <c r="I535" i="29" s="1"/>
  <c r="I536" i="29" s="1"/>
  <c r="I537" i="29" s="1"/>
  <c r="I538" i="29" s="1"/>
  <c r="I539" i="29" s="1"/>
  <c r="I540" i="29" s="1"/>
  <c r="I541" i="29" s="1"/>
  <c r="I542" i="29" s="1"/>
  <c r="I543" i="29" s="1"/>
  <c r="I544" i="29" s="1"/>
  <c r="I545" i="29" s="1"/>
  <c r="I546" i="29" s="1"/>
  <c r="I547" i="29" s="1"/>
  <c r="I548" i="29" s="1"/>
  <c r="I549" i="29" s="1"/>
  <c r="I550" i="29" s="1"/>
  <c r="I551" i="29" s="1"/>
  <c r="I552" i="29" s="1"/>
  <c r="I553" i="29" s="1"/>
  <c r="I554" i="29" s="1"/>
  <c r="I555" i="29" s="1"/>
  <c r="I556" i="29" s="1"/>
  <c r="I557" i="29" s="1"/>
  <c r="I558" i="29" s="1"/>
  <c r="I559" i="29" s="1"/>
  <c r="I560" i="29" s="1"/>
  <c r="I561" i="29" s="1"/>
  <c r="I562" i="29" s="1"/>
  <c r="I563" i="29" s="1"/>
  <c r="I564" i="29" s="1"/>
  <c r="I565" i="29" s="1"/>
  <c r="I566" i="29" s="1"/>
  <c r="I567" i="29" s="1"/>
  <c r="I568" i="29" s="1"/>
  <c r="I569" i="29" s="1"/>
  <c r="I570" i="29" s="1"/>
  <c r="I571" i="29" s="1"/>
  <c r="I572" i="29" s="1"/>
  <c r="I573" i="29" s="1"/>
  <c r="I574" i="29" s="1"/>
  <c r="I575" i="29" s="1"/>
  <c r="I576" i="29" s="1"/>
  <c r="I577" i="29" s="1"/>
  <c r="I578" i="29" s="1"/>
  <c r="I579" i="29" s="1"/>
  <c r="I580" i="29" s="1"/>
  <c r="I581" i="29" s="1"/>
  <c r="I582" i="29" s="1"/>
  <c r="I583" i="29" s="1"/>
  <c r="I584" i="29" s="1"/>
  <c r="I585" i="29" s="1"/>
  <c r="I586" i="29" s="1"/>
  <c r="I587" i="29" s="1"/>
  <c r="I588" i="29" s="1"/>
  <c r="I589" i="29" s="1"/>
  <c r="I590" i="29" s="1"/>
  <c r="I591" i="29" s="1"/>
  <c r="I592" i="29" s="1"/>
  <c r="I593" i="29" s="1"/>
  <c r="I594" i="29" s="1"/>
  <c r="I595" i="29" s="1"/>
  <c r="I596" i="29" s="1"/>
  <c r="I597" i="29" s="1"/>
  <c r="I598" i="29" s="1"/>
  <c r="I599" i="29" s="1"/>
  <c r="I600" i="29" s="1"/>
  <c r="I601" i="29" s="1"/>
  <c r="I602" i="29" s="1"/>
  <c r="I603" i="29" s="1"/>
  <c r="I604" i="29" s="1"/>
  <c r="I605" i="29" s="1"/>
  <c r="I606" i="29" s="1"/>
  <c r="I607" i="29" s="1"/>
  <c r="I608" i="29" s="1"/>
  <c r="I609" i="29" s="1"/>
  <c r="J1328" i="26"/>
  <c r="J1327" i="26"/>
  <c r="J1326" i="26"/>
  <c r="J1325" i="26"/>
  <c r="J1324" i="26"/>
  <c r="J1323" i="26"/>
  <c r="J1322" i="26"/>
  <c r="J1321" i="26"/>
  <c r="J1320" i="26"/>
  <c r="J1319" i="26"/>
  <c r="J1318" i="26"/>
  <c r="J1317" i="26"/>
  <c r="J1316" i="26"/>
  <c r="J1315" i="26"/>
  <c r="J1314" i="26"/>
  <c r="J1313" i="26"/>
  <c r="J1312" i="26"/>
  <c r="J1311" i="26"/>
  <c r="J1310" i="26"/>
  <c r="J1309" i="26"/>
  <c r="J1308" i="26"/>
  <c r="J1307" i="26"/>
  <c r="J1306" i="26"/>
  <c r="J1305" i="26"/>
  <c r="J1304" i="26"/>
  <c r="J1303" i="26"/>
  <c r="J1302" i="26"/>
  <c r="J1301" i="26"/>
  <c r="J1300" i="26"/>
  <c r="J1299" i="26"/>
  <c r="J1298" i="26"/>
  <c r="J1297" i="26"/>
  <c r="J1296" i="26"/>
  <c r="J1295" i="26"/>
  <c r="J1294" i="26"/>
  <c r="J1293" i="26"/>
  <c r="J1292" i="26"/>
  <c r="J1291" i="26"/>
  <c r="J1290" i="26"/>
  <c r="J1289" i="26"/>
  <c r="J1288" i="26"/>
  <c r="J1287" i="26"/>
  <c r="J1286" i="26"/>
  <c r="J1285" i="26"/>
  <c r="J1284" i="26"/>
  <c r="J1283" i="26"/>
  <c r="J1282" i="26"/>
  <c r="J1281" i="26"/>
  <c r="J1280" i="26"/>
  <c r="J1279" i="26"/>
  <c r="J1278" i="26"/>
  <c r="J1277" i="26"/>
  <c r="J1276" i="26"/>
  <c r="J1275" i="26"/>
  <c r="J1274" i="26"/>
  <c r="J1273" i="26"/>
  <c r="J1272" i="26"/>
  <c r="J1271" i="26"/>
  <c r="J1270" i="26"/>
  <c r="J1269" i="26"/>
  <c r="J1268" i="26"/>
  <c r="J1267" i="26"/>
  <c r="J1266" i="26"/>
  <c r="J1265" i="26"/>
  <c r="J1264" i="26"/>
  <c r="J1263" i="26"/>
  <c r="J1262" i="26"/>
  <c r="J1261" i="26"/>
  <c r="J1260" i="26"/>
  <c r="J1259" i="26"/>
  <c r="J1258" i="26"/>
  <c r="J1257" i="26"/>
  <c r="J1256" i="26"/>
  <c r="J1255" i="26"/>
  <c r="J1254" i="26"/>
  <c r="J1253" i="26"/>
  <c r="J1252" i="26"/>
  <c r="J1251" i="26"/>
  <c r="J1250" i="26"/>
  <c r="J1249" i="26"/>
  <c r="J1248" i="26"/>
  <c r="J1247" i="26"/>
  <c r="J1246" i="26"/>
  <c r="J1245" i="26"/>
  <c r="J1244" i="26"/>
  <c r="J1243" i="26"/>
  <c r="J1242" i="26"/>
  <c r="J1241" i="26"/>
  <c r="J1240" i="26"/>
  <c r="J1239" i="26"/>
  <c r="J1238" i="26"/>
  <c r="J1237" i="26"/>
  <c r="J1236" i="26"/>
  <c r="J1235" i="26"/>
  <c r="J1234" i="26"/>
  <c r="J1233" i="26"/>
  <c r="J1232" i="26"/>
  <c r="J1231" i="26"/>
  <c r="J1230" i="26"/>
  <c r="J1229" i="26"/>
  <c r="J1228" i="26"/>
  <c r="J1227" i="26"/>
  <c r="J1226" i="26"/>
  <c r="J1225" i="26"/>
  <c r="J1224" i="26"/>
  <c r="J1223" i="26"/>
  <c r="J1222" i="26"/>
  <c r="J1221" i="26"/>
  <c r="J1220" i="26"/>
  <c r="J1219" i="26"/>
  <c r="J1218" i="26"/>
  <c r="J1217" i="26"/>
  <c r="J1216" i="26"/>
  <c r="J1215" i="26"/>
  <c r="J1214" i="26"/>
  <c r="J1213" i="26"/>
  <c r="J1212" i="26"/>
  <c r="J1211" i="26"/>
  <c r="J1210" i="26"/>
  <c r="J1209" i="26"/>
  <c r="J1208" i="26"/>
  <c r="J1207" i="26"/>
  <c r="J1206" i="26"/>
  <c r="J1205" i="26"/>
  <c r="J1204" i="26"/>
  <c r="J1203" i="26"/>
  <c r="J1202" i="26"/>
  <c r="J1201" i="26"/>
  <c r="J1200" i="26"/>
  <c r="J1199" i="26"/>
  <c r="J1198" i="26"/>
  <c r="J1197" i="26"/>
  <c r="J1196" i="26"/>
  <c r="J1195" i="26"/>
  <c r="J1194" i="26"/>
  <c r="J1193" i="26"/>
  <c r="J1192" i="26"/>
  <c r="J1191" i="26"/>
  <c r="J1190" i="26"/>
  <c r="J1189" i="26"/>
  <c r="J1188" i="26"/>
  <c r="J1187" i="26"/>
  <c r="J1186" i="26"/>
  <c r="J1185" i="26"/>
  <c r="J1184" i="26"/>
  <c r="J1183" i="26"/>
  <c r="J1182" i="26"/>
  <c r="J1181" i="26"/>
  <c r="J1180" i="26"/>
  <c r="J1179" i="26"/>
  <c r="J1178" i="26"/>
  <c r="J1177" i="26"/>
  <c r="J1176" i="26"/>
  <c r="J1175" i="26"/>
  <c r="J1174" i="26"/>
  <c r="J1173" i="26"/>
  <c r="J1172" i="26"/>
  <c r="J1171" i="26"/>
  <c r="J1170" i="26"/>
  <c r="J1169" i="26"/>
  <c r="J1168" i="26"/>
  <c r="J1167" i="26"/>
  <c r="J1166" i="26"/>
  <c r="J1165" i="26"/>
  <c r="J1164" i="26"/>
  <c r="J1163" i="26"/>
  <c r="J1162" i="26"/>
  <c r="J1161" i="26"/>
  <c r="J1160" i="26"/>
  <c r="J1159" i="26"/>
  <c r="J1158" i="26"/>
  <c r="J1157" i="26"/>
  <c r="J1156" i="26"/>
  <c r="J1155" i="26"/>
  <c r="J1154" i="26"/>
  <c r="J1153" i="26"/>
  <c r="J1152" i="26"/>
  <c r="J1151" i="26"/>
  <c r="J1150" i="26"/>
  <c r="J1149" i="26"/>
  <c r="J1148" i="26"/>
  <c r="J1147" i="26"/>
  <c r="J1146" i="26"/>
  <c r="J1145" i="26"/>
  <c r="J1144" i="26"/>
  <c r="J1143" i="26"/>
  <c r="J1142" i="26"/>
  <c r="J1141" i="26"/>
  <c r="J1140" i="26"/>
  <c r="J1139" i="26"/>
  <c r="J1138" i="26"/>
  <c r="J1137" i="26"/>
  <c r="J1136" i="26"/>
  <c r="J1135" i="26"/>
  <c r="J1134" i="26"/>
  <c r="J1133" i="26"/>
  <c r="J1132" i="26"/>
  <c r="J1131" i="26"/>
  <c r="J1130" i="26"/>
  <c r="J1129" i="26"/>
  <c r="J1128" i="26"/>
  <c r="J1127" i="26"/>
  <c r="J1126" i="26"/>
  <c r="J1125" i="26"/>
  <c r="J1124" i="26"/>
  <c r="J1123" i="26"/>
  <c r="J1122" i="26"/>
  <c r="J1121" i="26"/>
  <c r="J1120" i="26"/>
  <c r="J1119" i="26"/>
  <c r="J1118" i="26"/>
  <c r="J1117" i="26"/>
  <c r="J1116" i="26"/>
  <c r="J1115" i="26"/>
  <c r="J1114" i="26"/>
  <c r="J1113" i="26"/>
  <c r="J1112" i="26"/>
  <c r="J1111" i="26"/>
  <c r="J1110" i="26"/>
  <c r="J1109" i="26"/>
  <c r="J1108" i="26"/>
  <c r="J1107" i="26"/>
  <c r="J1106" i="26"/>
  <c r="J1105" i="26"/>
  <c r="J1104" i="26"/>
  <c r="J1103" i="26"/>
  <c r="J1102" i="26"/>
  <c r="J1101" i="26"/>
  <c r="J1100" i="26"/>
  <c r="J1099" i="26"/>
  <c r="J1098" i="26"/>
  <c r="J1097" i="26"/>
  <c r="J1096" i="26"/>
  <c r="J1095" i="26"/>
  <c r="J1094" i="26"/>
  <c r="J1093" i="26"/>
  <c r="J1092" i="26"/>
  <c r="J1091" i="26"/>
  <c r="J1090" i="26"/>
  <c r="J1089" i="26"/>
  <c r="J1088" i="26"/>
  <c r="J1087" i="26"/>
  <c r="J1086" i="26"/>
  <c r="J1085" i="26"/>
  <c r="J1084" i="26"/>
  <c r="J1083" i="26"/>
  <c r="J1082" i="26"/>
  <c r="J1081" i="26"/>
  <c r="J1080" i="26"/>
  <c r="J1079" i="26"/>
  <c r="J1078" i="26"/>
  <c r="J1077" i="26"/>
  <c r="J1076" i="26"/>
  <c r="J1075" i="26"/>
  <c r="J1074" i="26"/>
  <c r="J1073" i="26"/>
  <c r="J1072" i="26"/>
  <c r="J1071" i="26"/>
  <c r="J1070" i="26"/>
  <c r="J1069" i="26"/>
  <c r="J1068" i="26"/>
  <c r="J1067" i="26"/>
  <c r="J1066" i="26"/>
  <c r="J1065" i="26"/>
  <c r="J1064" i="26"/>
  <c r="J1063" i="26"/>
  <c r="J1062" i="26"/>
  <c r="J1061" i="26"/>
  <c r="J1060" i="26"/>
  <c r="J1059" i="26"/>
  <c r="J1058" i="26"/>
  <c r="J1057" i="26"/>
  <c r="J1056" i="26"/>
  <c r="J1055" i="26"/>
  <c r="J1054" i="26"/>
  <c r="J1053" i="26"/>
  <c r="J1052" i="26"/>
  <c r="J1051" i="26"/>
  <c r="J1050" i="26"/>
  <c r="J1049" i="26"/>
  <c r="J1048" i="26"/>
  <c r="J1047" i="26"/>
  <c r="J1046" i="26"/>
  <c r="J1045" i="26"/>
  <c r="J1044" i="26"/>
  <c r="J1043" i="26"/>
  <c r="J1042" i="26"/>
  <c r="J1041" i="26"/>
  <c r="J1040" i="26"/>
  <c r="J1039" i="26"/>
  <c r="J1038" i="26"/>
  <c r="J1037" i="26"/>
  <c r="J1036" i="26"/>
  <c r="J1035" i="26"/>
  <c r="J1034" i="26"/>
  <c r="J1033" i="26"/>
  <c r="J1032" i="26"/>
  <c r="J1031" i="26"/>
  <c r="J1030" i="26"/>
  <c r="J1029" i="26"/>
  <c r="J1028" i="26"/>
  <c r="J1027" i="26"/>
  <c r="J1026" i="26"/>
  <c r="J1025" i="26"/>
  <c r="J1024" i="26"/>
  <c r="J1023" i="26"/>
  <c r="J1022" i="26"/>
  <c r="J1021" i="26"/>
  <c r="J1020" i="26"/>
  <c r="J1019" i="26"/>
  <c r="J1018" i="26"/>
  <c r="J1017" i="26"/>
  <c r="J1016" i="26"/>
  <c r="J1015" i="26"/>
  <c r="J1014" i="26"/>
  <c r="J1013" i="26"/>
  <c r="J1012" i="26"/>
  <c r="J1011" i="26"/>
  <c r="J1010" i="26"/>
  <c r="J1009" i="26"/>
  <c r="J1008" i="26"/>
  <c r="J1007" i="26"/>
  <c r="J1006" i="26"/>
  <c r="J1005" i="26"/>
  <c r="J1004" i="26"/>
  <c r="J1003" i="26"/>
  <c r="J1002" i="26"/>
  <c r="J1001" i="26"/>
  <c r="J1000" i="26"/>
  <c r="J999" i="26"/>
  <c r="J998" i="26"/>
  <c r="J997" i="26"/>
  <c r="J996" i="26"/>
  <c r="J995" i="26"/>
  <c r="J994" i="26"/>
  <c r="J993" i="26"/>
  <c r="J992" i="26"/>
  <c r="J991" i="26"/>
  <c r="J990" i="26"/>
  <c r="J989" i="26"/>
  <c r="J988" i="26"/>
  <c r="J987" i="26"/>
  <c r="J986" i="26"/>
  <c r="J985" i="26"/>
  <c r="J984" i="26"/>
  <c r="J983" i="26"/>
  <c r="J982" i="26"/>
  <c r="J981" i="26"/>
  <c r="J980" i="26"/>
  <c r="J979" i="26"/>
  <c r="J978" i="26"/>
  <c r="J977" i="26"/>
  <c r="J976" i="26"/>
  <c r="J975" i="26"/>
  <c r="J974" i="26"/>
  <c r="J973" i="26"/>
  <c r="J972" i="26"/>
  <c r="J971" i="26"/>
  <c r="J970" i="26"/>
  <c r="J969" i="26"/>
  <c r="J968" i="26"/>
  <c r="J967" i="26"/>
  <c r="J966" i="26"/>
  <c r="J965" i="26"/>
  <c r="J964" i="26"/>
  <c r="J963" i="26"/>
  <c r="J962" i="26"/>
  <c r="J961" i="26"/>
  <c r="J960" i="26"/>
  <c r="J959" i="26"/>
  <c r="J958" i="26"/>
  <c r="J957" i="26"/>
  <c r="J956" i="26"/>
  <c r="J955" i="26"/>
  <c r="J954" i="26"/>
  <c r="J953" i="26"/>
  <c r="J952" i="26"/>
  <c r="J951" i="26"/>
  <c r="J950" i="26"/>
  <c r="J949" i="26"/>
  <c r="J948" i="26"/>
  <c r="J947" i="26"/>
  <c r="J946" i="26"/>
  <c r="J945" i="26"/>
  <c r="J944" i="26"/>
  <c r="J943" i="26"/>
  <c r="J942" i="26"/>
  <c r="J941" i="26"/>
  <c r="J940" i="26"/>
  <c r="J939" i="26"/>
  <c r="J938" i="26"/>
  <c r="J937" i="26"/>
  <c r="J936" i="26"/>
  <c r="J935" i="26"/>
  <c r="J934" i="26"/>
  <c r="J933" i="26"/>
  <c r="J932" i="26"/>
  <c r="J931" i="26"/>
  <c r="J930" i="26"/>
  <c r="J929" i="26"/>
  <c r="J928" i="26"/>
  <c r="J927" i="26"/>
  <c r="J926" i="26"/>
  <c r="J925" i="26"/>
  <c r="J924" i="26"/>
  <c r="J923" i="26"/>
  <c r="J922" i="26"/>
  <c r="J921" i="26"/>
  <c r="J920" i="26"/>
  <c r="J919" i="26"/>
  <c r="J918" i="26"/>
  <c r="J917" i="26"/>
  <c r="J916" i="26"/>
  <c r="J915" i="26"/>
  <c r="J914" i="26"/>
  <c r="J913" i="26"/>
  <c r="J912" i="26"/>
  <c r="J911" i="26"/>
  <c r="J910" i="26"/>
  <c r="J909" i="26"/>
  <c r="J908" i="26"/>
  <c r="J907" i="26"/>
  <c r="J906" i="26"/>
  <c r="J905" i="26"/>
  <c r="J904" i="26"/>
  <c r="J903" i="26"/>
  <c r="J902" i="26"/>
  <c r="J901" i="26"/>
  <c r="J900" i="26"/>
  <c r="J899" i="26"/>
  <c r="J898" i="26"/>
  <c r="J897" i="26"/>
  <c r="J896" i="26"/>
  <c r="J895" i="26"/>
  <c r="J894" i="26"/>
  <c r="J893" i="26"/>
  <c r="J892" i="26"/>
  <c r="J891" i="26"/>
  <c r="J890" i="26"/>
  <c r="J889" i="26"/>
  <c r="J888" i="26"/>
  <c r="J887" i="26"/>
  <c r="J886" i="26"/>
  <c r="J885" i="26"/>
  <c r="J884" i="26"/>
  <c r="J883" i="26"/>
  <c r="J882" i="26"/>
  <c r="J881" i="26"/>
  <c r="J880" i="26"/>
  <c r="J879" i="26"/>
  <c r="J878" i="26"/>
  <c r="J877" i="26"/>
  <c r="J876" i="26"/>
  <c r="J875" i="26"/>
  <c r="J874" i="26"/>
  <c r="J873" i="26"/>
  <c r="J872" i="26"/>
  <c r="J871" i="26"/>
  <c r="J870" i="26"/>
  <c r="J869" i="26"/>
  <c r="J868" i="26"/>
  <c r="J867" i="26"/>
  <c r="J866" i="26"/>
  <c r="J865" i="26"/>
  <c r="J864" i="26"/>
  <c r="J863" i="26"/>
  <c r="J862" i="26"/>
  <c r="J861" i="26"/>
  <c r="J860" i="26"/>
  <c r="J859" i="26"/>
  <c r="J858" i="26"/>
  <c r="J857" i="26"/>
  <c r="J856" i="26"/>
  <c r="J855" i="26"/>
  <c r="J854" i="26"/>
  <c r="J853" i="26"/>
  <c r="J852" i="26"/>
  <c r="J851" i="26"/>
  <c r="J850" i="26"/>
  <c r="J849" i="26"/>
  <c r="J848" i="26"/>
  <c r="J847" i="26"/>
  <c r="J846" i="26"/>
  <c r="J845" i="26"/>
  <c r="J844" i="26"/>
  <c r="J843" i="26"/>
  <c r="J842" i="26"/>
  <c r="J841" i="26"/>
  <c r="J840" i="26"/>
  <c r="J839" i="26"/>
  <c r="J838" i="26"/>
  <c r="J837" i="26"/>
  <c r="J836" i="26"/>
  <c r="J835" i="26"/>
  <c r="J834" i="26"/>
  <c r="J833" i="26"/>
  <c r="J832" i="26"/>
  <c r="J831" i="26"/>
  <c r="J830" i="26"/>
  <c r="J829" i="26"/>
  <c r="J828" i="26"/>
  <c r="J827" i="26"/>
  <c r="J826" i="26"/>
  <c r="J825" i="26"/>
  <c r="J824" i="26"/>
  <c r="J823" i="26"/>
  <c r="J822" i="26"/>
  <c r="J821" i="26"/>
  <c r="J820" i="26"/>
  <c r="J819" i="26"/>
  <c r="J818" i="26"/>
  <c r="J817" i="26"/>
  <c r="J816" i="26"/>
  <c r="J815" i="26"/>
  <c r="J814" i="26"/>
  <c r="J813" i="26"/>
  <c r="J812" i="26"/>
  <c r="J811" i="26"/>
  <c r="J810" i="26"/>
  <c r="J809" i="26"/>
  <c r="J808" i="26"/>
  <c r="J807" i="26"/>
  <c r="J806" i="26"/>
  <c r="J805" i="26"/>
  <c r="J804" i="26"/>
  <c r="J803" i="26"/>
  <c r="J802" i="26"/>
  <c r="J801" i="26"/>
  <c r="J800" i="26"/>
  <c r="J799" i="26"/>
  <c r="J798" i="26"/>
  <c r="J797" i="26"/>
  <c r="J796" i="26"/>
  <c r="J795" i="26"/>
  <c r="J794" i="26"/>
  <c r="J793" i="26"/>
  <c r="J792" i="26"/>
  <c r="J791" i="26"/>
  <c r="J790" i="26"/>
  <c r="J789" i="26"/>
  <c r="J788" i="26"/>
  <c r="J787" i="26"/>
  <c r="J786" i="26"/>
  <c r="J785" i="26"/>
  <c r="J784" i="26"/>
  <c r="J783" i="26"/>
  <c r="J782" i="26"/>
  <c r="J781" i="26"/>
  <c r="J780" i="26"/>
  <c r="J779" i="26"/>
  <c r="J778" i="26"/>
  <c r="J777" i="26"/>
  <c r="J776" i="26"/>
  <c r="J775" i="26"/>
  <c r="J774" i="26"/>
  <c r="J773" i="26"/>
  <c r="J772" i="26"/>
  <c r="J771" i="26"/>
  <c r="J770" i="26"/>
  <c r="J769" i="26"/>
  <c r="J768" i="26"/>
  <c r="J767" i="26"/>
  <c r="J766" i="26"/>
  <c r="J765" i="26"/>
  <c r="J764" i="26"/>
  <c r="J763" i="26"/>
  <c r="J762" i="26"/>
  <c r="J761" i="26"/>
  <c r="J760" i="26"/>
  <c r="J759" i="26"/>
  <c r="J758" i="26"/>
  <c r="J757" i="26"/>
  <c r="J756" i="26"/>
  <c r="J755" i="26"/>
  <c r="J754" i="26"/>
  <c r="J753" i="26"/>
  <c r="J752" i="26"/>
  <c r="J751" i="26"/>
  <c r="J750" i="26"/>
  <c r="J749" i="26"/>
  <c r="J748" i="26"/>
  <c r="J747" i="26"/>
  <c r="J746" i="26"/>
  <c r="J745" i="26"/>
  <c r="J744" i="26"/>
  <c r="J743" i="26"/>
  <c r="J742" i="26"/>
  <c r="J741" i="26"/>
  <c r="J740" i="26"/>
  <c r="J739" i="26"/>
  <c r="J738" i="26"/>
  <c r="J737" i="26"/>
  <c r="J736" i="26"/>
  <c r="J735" i="26"/>
  <c r="J734" i="26"/>
  <c r="J733" i="26"/>
  <c r="J732" i="26"/>
  <c r="J731" i="26"/>
  <c r="J730" i="26"/>
  <c r="J729" i="26"/>
  <c r="J728" i="26"/>
  <c r="J727" i="26"/>
  <c r="J726" i="26"/>
  <c r="J725" i="26"/>
  <c r="J724" i="26"/>
  <c r="J723" i="26"/>
  <c r="J722" i="26"/>
  <c r="J721" i="26"/>
  <c r="J720" i="26"/>
  <c r="J719" i="26"/>
  <c r="J718" i="26"/>
  <c r="J717" i="26"/>
  <c r="J716" i="26"/>
  <c r="J715" i="26"/>
  <c r="J714" i="26"/>
  <c r="J713" i="26"/>
  <c r="J712" i="26"/>
  <c r="J711" i="26"/>
  <c r="J710" i="26"/>
  <c r="J709" i="26"/>
  <c r="J708" i="26"/>
  <c r="J707" i="26"/>
  <c r="J706" i="26"/>
  <c r="J705" i="26"/>
  <c r="J704" i="26"/>
  <c r="J703" i="26"/>
  <c r="J702" i="26"/>
  <c r="J701" i="26"/>
  <c r="J700" i="26"/>
  <c r="J699" i="26"/>
  <c r="J698" i="26"/>
  <c r="J697" i="26"/>
  <c r="J696" i="26"/>
  <c r="J695" i="26"/>
  <c r="J694" i="26"/>
  <c r="J693" i="26"/>
  <c r="J692" i="26"/>
  <c r="J691" i="26"/>
  <c r="J690" i="26"/>
  <c r="J689" i="26"/>
  <c r="J688" i="26"/>
  <c r="J687" i="26"/>
  <c r="J686" i="26"/>
  <c r="J685" i="26"/>
  <c r="J684" i="26"/>
  <c r="J683" i="26"/>
  <c r="J682" i="26"/>
  <c r="J681" i="26"/>
  <c r="J680" i="26"/>
  <c r="J679" i="26"/>
  <c r="J678" i="26"/>
  <c r="J677" i="26"/>
  <c r="J676" i="26"/>
  <c r="J675" i="26"/>
  <c r="J674" i="26"/>
  <c r="J673" i="26"/>
  <c r="J672" i="26"/>
  <c r="J671" i="26"/>
  <c r="J670" i="26"/>
  <c r="J669" i="26"/>
  <c r="J668" i="26"/>
  <c r="J667" i="26"/>
  <c r="J666" i="26"/>
  <c r="J665" i="26"/>
  <c r="J664" i="26"/>
  <c r="J663" i="26"/>
  <c r="J662" i="26"/>
  <c r="J661" i="26"/>
  <c r="J660" i="26"/>
  <c r="J659" i="26"/>
  <c r="J658" i="26"/>
  <c r="J657" i="26"/>
  <c r="J656" i="26"/>
  <c r="J655" i="26"/>
  <c r="J654" i="26"/>
  <c r="J653" i="26"/>
  <c r="J652" i="26"/>
  <c r="J651" i="26"/>
  <c r="J650" i="26"/>
  <c r="J649" i="26"/>
  <c r="J648" i="26"/>
  <c r="J647" i="26"/>
  <c r="J646" i="26"/>
  <c r="J645" i="26"/>
  <c r="J644" i="26"/>
  <c r="J643" i="26"/>
  <c r="J642" i="26"/>
  <c r="J641" i="26"/>
  <c r="J640" i="26"/>
  <c r="J639" i="26"/>
  <c r="J638" i="26"/>
  <c r="J637" i="26"/>
  <c r="J636" i="26"/>
  <c r="J635" i="26"/>
  <c r="J634" i="26"/>
  <c r="J633" i="26"/>
  <c r="J632" i="26"/>
  <c r="J631" i="26"/>
  <c r="J630" i="26"/>
  <c r="J629" i="26"/>
  <c r="J628" i="26"/>
  <c r="J627" i="26"/>
  <c r="J626" i="26"/>
  <c r="J625" i="26"/>
  <c r="J624" i="26"/>
  <c r="J623" i="26"/>
  <c r="J622" i="26"/>
  <c r="J621" i="26"/>
  <c r="J620" i="26"/>
  <c r="J619" i="26"/>
  <c r="J618" i="26"/>
  <c r="J617" i="26"/>
  <c r="J616" i="26"/>
  <c r="J615" i="26"/>
  <c r="J614" i="26"/>
  <c r="J613" i="26"/>
  <c r="J612" i="26"/>
  <c r="J611" i="26"/>
  <c r="J610" i="26"/>
  <c r="J609" i="26"/>
  <c r="J608" i="26"/>
  <c r="J607" i="26"/>
  <c r="J606" i="26"/>
  <c r="J605" i="26"/>
  <c r="J604" i="26"/>
  <c r="J603" i="26"/>
  <c r="J602" i="26"/>
  <c r="J601" i="26"/>
  <c r="J600" i="26"/>
  <c r="J599" i="26"/>
  <c r="J598" i="26"/>
  <c r="J597" i="26"/>
  <c r="J596" i="26"/>
  <c r="J595" i="26"/>
  <c r="J594" i="26"/>
  <c r="J593" i="26"/>
  <c r="J592" i="26"/>
  <c r="J591" i="26"/>
  <c r="J590" i="26"/>
  <c r="J589" i="26"/>
  <c r="J588" i="26"/>
  <c r="J587" i="26"/>
  <c r="J586" i="26"/>
  <c r="J585" i="26"/>
  <c r="J584" i="26"/>
  <c r="J583" i="26"/>
  <c r="J582" i="26"/>
  <c r="J581" i="26"/>
  <c r="J580" i="26"/>
  <c r="J579" i="26"/>
  <c r="J578" i="26"/>
  <c r="J577" i="26"/>
  <c r="J576" i="26"/>
  <c r="J575" i="26"/>
  <c r="J574" i="26"/>
  <c r="J573" i="26"/>
  <c r="J572" i="26"/>
  <c r="J571" i="26"/>
  <c r="J570" i="26"/>
  <c r="J569" i="26"/>
  <c r="J568" i="26"/>
  <c r="J567" i="26"/>
  <c r="J566" i="26"/>
  <c r="J565" i="26"/>
  <c r="J564" i="26"/>
  <c r="J563" i="26"/>
  <c r="J562" i="26"/>
  <c r="J561" i="26"/>
  <c r="J560" i="26"/>
  <c r="J559" i="26"/>
  <c r="J558" i="26"/>
  <c r="J557" i="26"/>
  <c r="J556" i="26"/>
  <c r="J555" i="26"/>
  <c r="J554" i="26"/>
  <c r="J553" i="26"/>
  <c r="J552" i="26"/>
  <c r="J551" i="26"/>
  <c r="J550" i="26"/>
  <c r="J549" i="26"/>
  <c r="J548" i="26"/>
  <c r="J547" i="26"/>
  <c r="J546" i="26"/>
  <c r="J545" i="26"/>
  <c r="J544" i="26"/>
  <c r="J543" i="26"/>
  <c r="J542" i="26"/>
  <c r="J541" i="26"/>
  <c r="J540" i="26"/>
  <c r="J539" i="26"/>
  <c r="J538" i="26"/>
  <c r="J537" i="26"/>
  <c r="J536" i="26"/>
  <c r="J535" i="26"/>
  <c r="J534" i="26"/>
  <c r="J533" i="26"/>
  <c r="J532" i="26"/>
  <c r="J531" i="26"/>
  <c r="J530" i="26"/>
  <c r="J529" i="26"/>
  <c r="J528" i="26"/>
  <c r="J527" i="26"/>
  <c r="J526" i="26"/>
  <c r="J525" i="26"/>
  <c r="J524" i="26"/>
  <c r="J523" i="26"/>
  <c r="J522" i="26"/>
  <c r="J521" i="26"/>
  <c r="J520" i="26"/>
  <c r="J519" i="26"/>
  <c r="J518" i="26"/>
  <c r="J517" i="26"/>
  <c r="J516" i="26"/>
  <c r="J515" i="26"/>
  <c r="J514" i="26"/>
  <c r="J513" i="26"/>
  <c r="J512" i="26"/>
  <c r="J511" i="26"/>
  <c r="J510" i="26"/>
  <c r="J509" i="26"/>
  <c r="J508" i="26"/>
  <c r="J507" i="26"/>
  <c r="J506" i="26"/>
  <c r="J505" i="26"/>
  <c r="J504" i="26"/>
  <c r="J503" i="26"/>
  <c r="J502" i="26"/>
  <c r="J501" i="26"/>
  <c r="J500" i="26"/>
  <c r="J499" i="26"/>
  <c r="J498" i="26"/>
  <c r="J497" i="26"/>
  <c r="J496" i="26"/>
  <c r="J495" i="26"/>
  <c r="J494" i="26"/>
  <c r="J493" i="26"/>
  <c r="J492" i="26"/>
  <c r="J491" i="26"/>
  <c r="J490" i="26"/>
  <c r="J489" i="26"/>
  <c r="J488" i="26"/>
  <c r="J487" i="26"/>
  <c r="J486" i="26"/>
  <c r="J485" i="26"/>
  <c r="J484" i="26"/>
  <c r="J483" i="26"/>
  <c r="J482" i="26"/>
  <c r="J481" i="26"/>
  <c r="J480" i="26"/>
  <c r="J479" i="26"/>
  <c r="J478" i="26"/>
  <c r="J477" i="26"/>
  <c r="J476" i="26"/>
  <c r="J475" i="26"/>
  <c r="J474" i="26"/>
  <c r="J473" i="26"/>
  <c r="J472" i="26"/>
  <c r="J471" i="26"/>
  <c r="J470" i="26"/>
  <c r="J469" i="26"/>
  <c r="J468" i="26"/>
  <c r="J467" i="26"/>
  <c r="J466" i="26"/>
  <c r="J465" i="26"/>
  <c r="J464" i="26"/>
  <c r="J463" i="26"/>
  <c r="J462" i="26"/>
  <c r="J461" i="26"/>
  <c r="J460" i="26"/>
  <c r="J459" i="26"/>
  <c r="J458" i="26"/>
  <c r="J457" i="26"/>
  <c r="J456" i="26"/>
  <c r="J455" i="26"/>
  <c r="J454" i="26"/>
  <c r="J453" i="26"/>
  <c r="J452" i="26"/>
  <c r="J451" i="26"/>
  <c r="J450" i="26"/>
  <c r="J449" i="26"/>
  <c r="J448" i="26"/>
  <c r="J447" i="26"/>
  <c r="J446" i="26"/>
  <c r="J445" i="26"/>
  <c r="J444" i="26"/>
  <c r="J443" i="26"/>
  <c r="J442" i="26"/>
  <c r="J441" i="26"/>
  <c r="J440" i="26"/>
  <c r="J439" i="26"/>
  <c r="J438" i="26"/>
  <c r="J437" i="26"/>
  <c r="J436" i="26"/>
  <c r="J435" i="26"/>
  <c r="J434" i="26"/>
  <c r="J433" i="26"/>
  <c r="J432" i="26"/>
  <c r="J431" i="26"/>
  <c r="J430" i="26"/>
  <c r="J429" i="26"/>
  <c r="J428" i="26"/>
  <c r="J427" i="26"/>
  <c r="J426" i="26"/>
  <c r="J425" i="26"/>
  <c r="J424" i="26"/>
  <c r="J423" i="26"/>
  <c r="J422" i="26"/>
  <c r="J421" i="26"/>
  <c r="J420" i="26"/>
  <c r="J419" i="26"/>
  <c r="J418" i="26"/>
  <c r="J417" i="26"/>
  <c r="J416" i="26"/>
  <c r="J415" i="26"/>
  <c r="J414" i="26"/>
  <c r="J413" i="26"/>
  <c r="J412" i="26"/>
  <c r="J411" i="26"/>
  <c r="J410" i="26"/>
  <c r="J409" i="26"/>
  <c r="J408" i="26"/>
  <c r="J407" i="26"/>
  <c r="J406" i="26"/>
  <c r="J405" i="26"/>
  <c r="J404" i="26"/>
  <c r="J403" i="26"/>
  <c r="J402" i="26"/>
  <c r="J401" i="26"/>
  <c r="J400" i="26"/>
  <c r="J399" i="26"/>
  <c r="J398" i="26"/>
  <c r="J397" i="26"/>
  <c r="J396" i="26"/>
  <c r="J395" i="26"/>
  <c r="J394" i="26"/>
  <c r="J393" i="26"/>
  <c r="J392" i="26"/>
  <c r="J391" i="26"/>
  <c r="J390" i="26"/>
  <c r="J389" i="26"/>
  <c r="J388" i="26"/>
  <c r="J387" i="26"/>
  <c r="J386" i="26"/>
  <c r="J385" i="26"/>
  <c r="J384" i="26"/>
  <c r="J383" i="26"/>
  <c r="J382" i="26"/>
  <c r="J381" i="26"/>
  <c r="J380" i="26"/>
  <c r="J379" i="26"/>
  <c r="J378" i="26"/>
  <c r="J377" i="26"/>
  <c r="J376" i="26"/>
  <c r="J375" i="26"/>
  <c r="J374" i="26"/>
  <c r="J373" i="26"/>
  <c r="J372" i="26"/>
  <c r="J371" i="26"/>
  <c r="J370" i="26"/>
  <c r="J369" i="26"/>
  <c r="J368" i="26"/>
  <c r="J367" i="26"/>
  <c r="J366" i="26"/>
  <c r="J365" i="26"/>
  <c r="J364" i="26"/>
  <c r="J363" i="26"/>
  <c r="J362" i="26"/>
  <c r="J361" i="26"/>
  <c r="J360" i="26"/>
  <c r="J359" i="26"/>
  <c r="J358" i="26"/>
  <c r="J357" i="26"/>
  <c r="J356" i="26"/>
  <c r="J355" i="26"/>
  <c r="J354" i="26"/>
  <c r="J353" i="26"/>
  <c r="J352" i="26"/>
  <c r="J351" i="26"/>
  <c r="J350" i="26"/>
  <c r="J349" i="26"/>
  <c r="J348" i="26"/>
  <c r="J347" i="26"/>
  <c r="J346" i="26"/>
  <c r="J345" i="26"/>
  <c r="J344" i="26"/>
  <c r="J343" i="26"/>
  <c r="J342" i="26"/>
  <c r="J341" i="26"/>
  <c r="J340" i="26"/>
  <c r="J339" i="26"/>
  <c r="J338" i="26"/>
  <c r="J337" i="26"/>
  <c r="J336" i="26"/>
  <c r="J335" i="26"/>
  <c r="J334" i="26"/>
  <c r="J333" i="26"/>
  <c r="J332" i="26"/>
  <c r="J331" i="26"/>
  <c r="J330" i="26"/>
  <c r="J329" i="26"/>
  <c r="J328" i="26"/>
  <c r="J327" i="26"/>
  <c r="J326" i="26"/>
  <c r="J325" i="26"/>
  <c r="J324" i="26"/>
  <c r="J323" i="26"/>
  <c r="J322" i="26"/>
  <c r="J321" i="26"/>
  <c r="J320" i="26"/>
  <c r="J319" i="26"/>
  <c r="J318" i="26"/>
  <c r="J317" i="26"/>
  <c r="J316" i="26"/>
  <c r="J315" i="26"/>
  <c r="J314" i="26"/>
  <c r="J313" i="26"/>
  <c r="J312" i="26"/>
  <c r="J311" i="26"/>
  <c r="J310" i="26"/>
  <c r="J309" i="26"/>
  <c r="J308" i="26"/>
  <c r="J307" i="26"/>
  <c r="J306" i="26"/>
  <c r="J305" i="26"/>
  <c r="J304" i="26"/>
  <c r="J303" i="26"/>
  <c r="J302" i="26"/>
  <c r="J301" i="26"/>
  <c r="J300" i="26"/>
  <c r="J299" i="26"/>
  <c r="J298" i="26"/>
  <c r="J297" i="26"/>
  <c r="J296" i="26"/>
  <c r="J295" i="26"/>
  <c r="J294" i="26"/>
  <c r="J293" i="26"/>
  <c r="J292" i="26"/>
  <c r="J291" i="26"/>
  <c r="J290" i="26"/>
  <c r="J289" i="26"/>
  <c r="J288" i="26"/>
  <c r="J287" i="26"/>
  <c r="J286" i="26"/>
  <c r="J285" i="26"/>
  <c r="J284" i="26"/>
  <c r="J283" i="26"/>
  <c r="J282" i="26"/>
  <c r="J281" i="26"/>
  <c r="J280" i="26"/>
  <c r="J279" i="26"/>
  <c r="J278" i="26"/>
  <c r="J277" i="26"/>
  <c r="J276" i="26"/>
  <c r="J275" i="26"/>
  <c r="J274" i="26"/>
  <c r="J273" i="26"/>
  <c r="J272" i="26"/>
  <c r="J271" i="26"/>
  <c r="J270" i="26"/>
  <c r="J269" i="26"/>
  <c r="J268" i="26"/>
  <c r="J267" i="26"/>
  <c r="J266" i="26"/>
  <c r="J265" i="26"/>
  <c r="J264" i="26"/>
  <c r="J263" i="26"/>
  <c r="J262" i="26"/>
  <c r="J261" i="26"/>
  <c r="J260" i="26"/>
  <c r="J259" i="26"/>
  <c r="J258" i="26"/>
  <c r="J257" i="26"/>
  <c r="J256" i="26"/>
  <c r="J255" i="26"/>
  <c r="J254" i="26"/>
  <c r="J253" i="26"/>
  <c r="J252" i="26"/>
  <c r="J251" i="26"/>
  <c r="J250" i="26"/>
  <c r="J249" i="26"/>
  <c r="J248" i="26"/>
  <c r="J247" i="26"/>
  <c r="J246" i="26"/>
  <c r="J245" i="26"/>
  <c r="J244" i="26"/>
  <c r="J243" i="26"/>
  <c r="J242" i="26"/>
  <c r="J241" i="26"/>
  <c r="J240" i="26"/>
  <c r="J239" i="26"/>
  <c r="J238" i="26"/>
  <c r="J237" i="26"/>
  <c r="J236" i="26"/>
  <c r="J235" i="26"/>
  <c r="J234" i="26"/>
  <c r="J233" i="26"/>
  <c r="J232" i="26"/>
  <c r="J231" i="26"/>
  <c r="J230" i="26"/>
  <c r="J229" i="26"/>
  <c r="J228" i="26"/>
  <c r="J227" i="26"/>
  <c r="J226" i="26"/>
  <c r="J225" i="26"/>
  <c r="J224" i="26"/>
  <c r="J223" i="26"/>
  <c r="J222" i="26"/>
  <c r="J221" i="26"/>
  <c r="J220" i="26"/>
  <c r="J219" i="26"/>
  <c r="J218" i="26"/>
  <c r="J217" i="26"/>
  <c r="J216" i="26"/>
  <c r="J215" i="26"/>
  <c r="J214" i="26"/>
  <c r="J213" i="26"/>
  <c r="J212" i="26"/>
  <c r="J211" i="26"/>
  <c r="J210" i="26"/>
  <c r="J209" i="26"/>
  <c r="J208" i="26"/>
  <c r="J207" i="26"/>
  <c r="J206" i="26"/>
  <c r="J205" i="26"/>
  <c r="J204" i="26"/>
  <c r="J203" i="26"/>
  <c r="J202" i="26"/>
  <c r="J201" i="26"/>
  <c r="J200" i="26"/>
  <c r="J199" i="26"/>
  <c r="J198" i="26"/>
  <c r="J197" i="26"/>
  <c r="J196" i="26"/>
  <c r="J195" i="26"/>
  <c r="J194" i="26"/>
  <c r="J193" i="26"/>
  <c r="J192" i="26"/>
  <c r="J191" i="26"/>
  <c r="J190" i="26"/>
  <c r="J189" i="26"/>
  <c r="J188" i="26"/>
  <c r="J187" i="26"/>
  <c r="J186" i="26"/>
  <c r="J185" i="26"/>
  <c r="J184" i="26"/>
  <c r="J183" i="26"/>
  <c r="J182" i="26"/>
  <c r="J181" i="26"/>
  <c r="J180" i="26"/>
  <c r="J179" i="26"/>
  <c r="J178" i="26"/>
  <c r="J177" i="26"/>
  <c r="J176" i="26"/>
  <c r="J175" i="26"/>
  <c r="J174" i="26"/>
  <c r="J173" i="26"/>
  <c r="J172" i="26"/>
  <c r="J171" i="26"/>
  <c r="J170" i="26"/>
  <c r="J169" i="26"/>
  <c r="J168" i="26"/>
  <c r="J167" i="26"/>
  <c r="J166" i="26"/>
  <c r="J165" i="26"/>
  <c r="J164" i="26"/>
  <c r="J163" i="26"/>
  <c r="J162" i="26"/>
  <c r="J161" i="26"/>
  <c r="J160" i="26"/>
  <c r="J159" i="26"/>
  <c r="J158" i="26"/>
  <c r="J157" i="26"/>
  <c r="J156" i="26"/>
  <c r="J155" i="26"/>
  <c r="J154" i="26"/>
  <c r="J153" i="26"/>
  <c r="J152" i="26"/>
  <c r="J151" i="26"/>
  <c r="J150" i="26"/>
  <c r="J149" i="26"/>
  <c r="J148" i="26"/>
  <c r="J147" i="26"/>
  <c r="J146" i="26"/>
  <c r="J145" i="26"/>
  <c r="J144" i="26"/>
  <c r="J143" i="26"/>
  <c r="J142" i="26"/>
  <c r="J141" i="26"/>
  <c r="J140" i="26"/>
  <c r="J139" i="26"/>
  <c r="J138" i="26"/>
  <c r="J137" i="26"/>
  <c r="J136" i="26"/>
  <c r="J135" i="26"/>
  <c r="J134" i="26"/>
  <c r="J133" i="26"/>
  <c r="J132" i="26"/>
  <c r="J131" i="26"/>
  <c r="J130" i="26"/>
  <c r="J129" i="26"/>
  <c r="J128" i="26"/>
  <c r="J127" i="26"/>
  <c r="J126" i="26"/>
  <c r="J125" i="26"/>
  <c r="J124" i="26"/>
  <c r="J123" i="26"/>
  <c r="J122" i="26"/>
  <c r="J121" i="26"/>
  <c r="J120" i="26"/>
  <c r="J119" i="26"/>
  <c r="J118" i="26"/>
  <c r="J117" i="26"/>
  <c r="J116" i="26"/>
  <c r="J115" i="26"/>
  <c r="J114" i="26"/>
  <c r="J113" i="26"/>
  <c r="J112" i="26"/>
  <c r="J111" i="26"/>
  <c r="J110" i="26"/>
  <c r="J109" i="26"/>
  <c r="J108" i="26"/>
  <c r="J107" i="26"/>
  <c r="J106" i="26"/>
  <c r="J105" i="26"/>
  <c r="J104" i="26"/>
  <c r="J103" i="26"/>
  <c r="J102" i="26"/>
  <c r="J101" i="26"/>
  <c r="J100" i="26"/>
  <c r="J99" i="26"/>
  <c r="J98" i="26"/>
  <c r="J97" i="26"/>
  <c r="J96" i="26"/>
  <c r="J95" i="26"/>
  <c r="J94" i="26"/>
  <c r="J93" i="26"/>
  <c r="J92" i="26"/>
  <c r="J91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I11" i="26"/>
  <c r="C11" i="26"/>
  <c r="D5" i="26"/>
  <c r="D4" i="26"/>
  <c r="K56" i="46" l="1"/>
  <c r="L58" i="46"/>
  <c r="I12" i="26"/>
  <c r="I13" i="26" s="1"/>
  <c r="I14" i="26" s="1"/>
  <c r="I15" i="26" s="1"/>
  <c r="I16" i="26" s="1"/>
  <c r="I17" i="26" s="1"/>
  <c r="I18" i="26" s="1"/>
  <c r="I19" i="26" s="1"/>
  <c r="I20" i="26" s="1"/>
  <c r="I21" i="26" s="1"/>
  <c r="I22" i="26" s="1"/>
  <c r="I23" i="26" s="1"/>
  <c r="I24" i="26" s="1"/>
  <c r="I25" i="26" s="1"/>
  <c r="I26" i="26" s="1"/>
  <c r="I27" i="26" s="1"/>
  <c r="I28" i="26" s="1"/>
  <c r="I29" i="26" s="1"/>
  <c r="I30" i="26" s="1"/>
  <c r="I31" i="26" s="1"/>
  <c r="I32" i="26" s="1"/>
  <c r="I33" i="26" s="1"/>
  <c r="I34" i="26" s="1"/>
  <c r="I35" i="26" s="1"/>
  <c r="I36" i="26" s="1"/>
  <c r="I37" i="26" s="1"/>
  <c r="I38" i="26" s="1"/>
  <c r="I39" i="26" s="1"/>
  <c r="I40" i="26" s="1"/>
  <c r="I41" i="26" s="1"/>
  <c r="I42" i="26" s="1"/>
  <c r="I43" i="26" s="1"/>
  <c r="I44" i="26" s="1"/>
  <c r="I45" i="26" s="1"/>
  <c r="I46" i="26" s="1"/>
  <c r="I47" i="26" s="1"/>
  <c r="I48" i="26" s="1"/>
  <c r="I49" i="26" s="1"/>
  <c r="I50" i="26" s="1"/>
  <c r="I51" i="26" s="1"/>
  <c r="I52" i="26" s="1"/>
  <c r="I53" i="26" s="1"/>
  <c r="I54" i="26" s="1"/>
  <c r="I55" i="26" s="1"/>
  <c r="I56" i="26" s="1"/>
  <c r="I57" i="26" s="1"/>
  <c r="I58" i="26" s="1"/>
  <c r="I59" i="26" s="1"/>
  <c r="I60" i="26" s="1"/>
  <c r="I61" i="26" s="1"/>
  <c r="I62" i="26" s="1"/>
  <c r="I63" i="26" s="1"/>
  <c r="I64" i="26" s="1"/>
  <c r="I65" i="26" s="1"/>
  <c r="I66" i="26" s="1"/>
  <c r="I67" i="26" s="1"/>
  <c r="I68" i="26" s="1"/>
  <c r="I69" i="26" s="1"/>
  <c r="I70" i="26" s="1"/>
  <c r="I71" i="26" s="1"/>
  <c r="I72" i="26" s="1"/>
  <c r="I73" i="26" s="1"/>
  <c r="I74" i="26" s="1"/>
  <c r="I75" i="26" s="1"/>
  <c r="I76" i="26" s="1"/>
  <c r="I77" i="26" s="1"/>
  <c r="I78" i="26" s="1"/>
  <c r="I79" i="26" s="1"/>
  <c r="I80" i="26" s="1"/>
  <c r="I81" i="26" s="1"/>
  <c r="I82" i="26" s="1"/>
  <c r="I83" i="26" s="1"/>
  <c r="I84" i="26" s="1"/>
  <c r="I85" i="26" s="1"/>
  <c r="I86" i="26" s="1"/>
  <c r="I87" i="26" s="1"/>
  <c r="I88" i="26" s="1"/>
  <c r="I89" i="26" s="1"/>
  <c r="I90" i="26" s="1"/>
  <c r="I91" i="26" s="1"/>
  <c r="I92" i="26" s="1"/>
  <c r="I93" i="26" s="1"/>
  <c r="I94" i="26" s="1"/>
  <c r="I95" i="26" s="1"/>
  <c r="I96" i="26" s="1"/>
  <c r="I97" i="26" s="1"/>
  <c r="I98" i="26" s="1"/>
  <c r="I99" i="26" s="1"/>
  <c r="I100" i="26" s="1"/>
  <c r="I101" i="26" s="1"/>
  <c r="I102" i="26" s="1"/>
  <c r="I103" i="26" s="1"/>
  <c r="I104" i="26" s="1"/>
  <c r="I105" i="26" s="1"/>
  <c r="I106" i="26" s="1"/>
  <c r="I107" i="26" s="1"/>
  <c r="I108" i="26" s="1"/>
  <c r="I109" i="26" s="1"/>
  <c r="I110" i="26" s="1"/>
  <c r="I111" i="26" s="1"/>
  <c r="I112" i="26" s="1"/>
  <c r="I113" i="26" s="1"/>
  <c r="I114" i="26" s="1"/>
  <c r="I115" i="26" s="1"/>
  <c r="I116" i="26" s="1"/>
  <c r="I117" i="26" s="1"/>
  <c r="I118" i="26" s="1"/>
  <c r="I119" i="26" s="1"/>
  <c r="I120" i="26" s="1"/>
  <c r="I121" i="26" s="1"/>
  <c r="I122" i="26" s="1"/>
  <c r="I123" i="26" s="1"/>
  <c r="I124" i="26" s="1"/>
  <c r="I125" i="26" s="1"/>
  <c r="I126" i="26" s="1"/>
  <c r="I127" i="26" s="1"/>
  <c r="I128" i="26" s="1"/>
  <c r="I129" i="26" s="1"/>
  <c r="I130" i="26" s="1"/>
  <c r="I131" i="26" s="1"/>
  <c r="I132" i="26" s="1"/>
  <c r="I133" i="26" s="1"/>
  <c r="I134" i="26" s="1"/>
  <c r="I135" i="26" s="1"/>
  <c r="I136" i="26" s="1"/>
  <c r="I137" i="26" s="1"/>
  <c r="I138" i="26" s="1"/>
  <c r="I139" i="26" s="1"/>
  <c r="I140" i="26" s="1"/>
  <c r="I141" i="26" s="1"/>
  <c r="I142" i="26" s="1"/>
  <c r="I143" i="26" s="1"/>
  <c r="I144" i="26" s="1"/>
  <c r="I145" i="26" s="1"/>
  <c r="I146" i="26" s="1"/>
  <c r="I147" i="26" s="1"/>
  <c r="I148" i="26" s="1"/>
  <c r="I149" i="26" s="1"/>
  <c r="I150" i="26" s="1"/>
  <c r="I151" i="26" s="1"/>
  <c r="I152" i="26" s="1"/>
  <c r="I153" i="26" s="1"/>
  <c r="I154" i="26" s="1"/>
  <c r="I155" i="26" s="1"/>
  <c r="I156" i="26" s="1"/>
  <c r="I157" i="26" s="1"/>
  <c r="I158" i="26" s="1"/>
  <c r="I159" i="26" s="1"/>
  <c r="I160" i="26" s="1"/>
  <c r="I161" i="26" s="1"/>
  <c r="I162" i="26" s="1"/>
  <c r="I163" i="26" s="1"/>
  <c r="I164" i="26" s="1"/>
  <c r="I165" i="26" s="1"/>
  <c r="I166" i="26" s="1"/>
  <c r="I167" i="26" s="1"/>
  <c r="I168" i="26" s="1"/>
  <c r="I169" i="26" s="1"/>
  <c r="I170" i="26" s="1"/>
  <c r="I171" i="26" s="1"/>
  <c r="I172" i="26" s="1"/>
  <c r="I173" i="26" s="1"/>
  <c r="I174" i="26" s="1"/>
  <c r="I175" i="26" s="1"/>
  <c r="I176" i="26" s="1"/>
  <c r="I177" i="26" s="1"/>
  <c r="I178" i="26" s="1"/>
  <c r="I179" i="26" s="1"/>
  <c r="I180" i="26" s="1"/>
  <c r="I181" i="26" s="1"/>
  <c r="I182" i="26" s="1"/>
  <c r="I183" i="26" s="1"/>
  <c r="I184" i="26" s="1"/>
  <c r="I185" i="26" s="1"/>
  <c r="I186" i="26" s="1"/>
  <c r="I187" i="26" s="1"/>
  <c r="I188" i="26" s="1"/>
  <c r="I189" i="26" s="1"/>
  <c r="I190" i="26" s="1"/>
  <c r="I191" i="26" s="1"/>
  <c r="I192" i="26" s="1"/>
  <c r="I193" i="26" s="1"/>
  <c r="I194" i="26" s="1"/>
  <c r="I195" i="26" s="1"/>
  <c r="I196" i="26" s="1"/>
  <c r="I197" i="26" s="1"/>
  <c r="I198" i="26" s="1"/>
  <c r="I199" i="26" s="1"/>
  <c r="I200" i="26" s="1"/>
  <c r="I201" i="26" s="1"/>
  <c r="I202" i="26" s="1"/>
  <c r="I203" i="26" s="1"/>
  <c r="I204" i="26" s="1"/>
  <c r="I205" i="26" s="1"/>
  <c r="I206" i="26" s="1"/>
  <c r="I207" i="26" s="1"/>
  <c r="I208" i="26" s="1"/>
  <c r="I209" i="26" s="1"/>
  <c r="I210" i="26" s="1"/>
  <c r="I211" i="26" s="1"/>
  <c r="I212" i="26" s="1"/>
  <c r="I213" i="26" s="1"/>
  <c r="I214" i="26" s="1"/>
  <c r="I215" i="26" s="1"/>
  <c r="I216" i="26" s="1"/>
  <c r="I217" i="26" s="1"/>
  <c r="I218" i="26" s="1"/>
  <c r="I219" i="26" s="1"/>
  <c r="I220" i="26" s="1"/>
  <c r="I221" i="26" s="1"/>
  <c r="I222" i="26" s="1"/>
  <c r="I223" i="26" s="1"/>
  <c r="I224" i="26" s="1"/>
  <c r="I225" i="26" s="1"/>
  <c r="I226" i="26" s="1"/>
  <c r="I227" i="26" s="1"/>
  <c r="I228" i="26" s="1"/>
  <c r="I229" i="26" s="1"/>
  <c r="I230" i="26" s="1"/>
  <c r="I231" i="26" s="1"/>
  <c r="I232" i="26" s="1"/>
  <c r="I233" i="26" s="1"/>
  <c r="I234" i="26" s="1"/>
  <c r="I235" i="26" s="1"/>
  <c r="I236" i="26" s="1"/>
  <c r="I237" i="26" s="1"/>
  <c r="I238" i="26" s="1"/>
  <c r="I239" i="26" s="1"/>
  <c r="I240" i="26" s="1"/>
  <c r="I241" i="26" s="1"/>
  <c r="I242" i="26" s="1"/>
  <c r="I243" i="26" s="1"/>
  <c r="I244" i="26" s="1"/>
  <c r="I245" i="26" s="1"/>
  <c r="I246" i="26" s="1"/>
  <c r="I247" i="26" s="1"/>
  <c r="I248" i="26" s="1"/>
  <c r="I249" i="26" s="1"/>
  <c r="I250" i="26" s="1"/>
  <c r="I251" i="26" s="1"/>
  <c r="I252" i="26" s="1"/>
  <c r="I253" i="26" s="1"/>
  <c r="I254" i="26" s="1"/>
  <c r="I255" i="26" s="1"/>
  <c r="I256" i="26" s="1"/>
  <c r="I257" i="26" s="1"/>
  <c r="I258" i="26" s="1"/>
  <c r="I259" i="26" s="1"/>
  <c r="I260" i="26" s="1"/>
  <c r="I261" i="26" s="1"/>
  <c r="I262" i="26" s="1"/>
  <c r="I263" i="26" s="1"/>
  <c r="I264" i="26" s="1"/>
  <c r="I265" i="26" s="1"/>
  <c r="I266" i="26" s="1"/>
  <c r="I267" i="26" s="1"/>
  <c r="I268" i="26" s="1"/>
  <c r="I269" i="26" s="1"/>
  <c r="I270" i="26" s="1"/>
  <c r="I271" i="26" s="1"/>
  <c r="I272" i="26" s="1"/>
  <c r="I273" i="26" s="1"/>
  <c r="I274" i="26" s="1"/>
  <c r="I275" i="26" s="1"/>
  <c r="I276" i="26" s="1"/>
  <c r="I277" i="26" s="1"/>
  <c r="I278" i="26" s="1"/>
  <c r="I279" i="26" s="1"/>
  <c r="I280" i="26" s="1"/>
  <c r="I281" i="26" s="1"/>
  <c r="I282" i="26" s="1"/>
  <c r="I283" i="26" s="1"/>
  <c r="I284" i="26" s="1"/>
  <c r="I285" i="26" s="1"/>
  <c r="I286" i="26" s="1"/>
  <c r="I287" i="26" s="1"/>
  <c r="I288" i="26" s="1"/>
  <c r="I289" i="26" s="1"/>
  <c r="I290" i="26" s="1"/>
  <c r="I291" i="26" s="1"/>
  <c r="I292" i="26" s="1"/>
  <c r="I293" i="26" s="1"/>
  <c r="I294" i="26" s="1"/>
  <c r="I295" i="26" s="1"/>
  <c r="I296" i="26" s="1"/>
  <c r="I297" i="26" s="1"/>
  <c r="I298" i="26" s="1"/>
  <c r="I299" i="26" s="1"/>
  <c r="I300" i="26" s="1"/>
  <c r="I301" i="26" s="1"/>
  <c r="I302" i="26" s="1"/>
  <c r="I303" i="26" s="1"/>
  <c r="I304" i="26" s="1"/>
  <c r="I305" i="26" s="1"/>
  <c r="I306" i="26" s="1"/>
  <c r="I307" i="26" s="1"/>
  <c r="I308" i="26" s="1"/>
  <c r="I309" i="26" s="1"/>
  <c r="I310" i="26" s="1"/>
  <c r="I311" i="26" s="1"/>
  <c r="I312" i="26" s="1"/>
  <c r="I313" i="26" s="1"/>
  <c r="I314" i="26" s="1"/>
  <c r="I315" i="26" s="1"/>
  <c r="I316" i="26" s="1"/>
  <c r="I317" i="26" s="1"/>
  <c r="I318" i="26" s="1"/>
  <c r="I319" i="26" s="1"/>
  <c r="I320" i="26" s="1"/>
  <c r="I321" i="26" s="1"/>
  <c r="I322" i="26" s="1"/>
  <c r="I323" i="26" s="1"/>
  <c r="I324" i="26" s="1"/>
  <c r="I325" i="26" s="1"/>
  <c r="I326" i="26" s="1"/>
  <c r="I327" i="26" s="1"/>
  <c r="I328" i="26" s="1"/>
  <c r="I329" i="26" s="1"/>
  <c r="I330" i="26" s="1"/>
  <c r="I331" i="26" s="1"/>
  <c r="I332" i="26" s="1"/>
  <c r="I333" i="26" s="1"/>
  <c r="I334" i="26" s="1"/>
  <c r="I335" i="26" s="1"/>
  <c r="I336" i="26" s="1"/>
  <c r="I337" i="26" s="1"/>
  <c r="I338" i="26" s="1"/>
  <c r="I339" i="26" s="1"/>
  <c r="I340" i="26" s="1"/>
  <c r="I341" i="26" s="1"/>
  <c r="I342" i="26" s="1"/>
  <c r="I343" i="26" s="1"/>
  <c r="I344" i="26" s="1"/>
  <c r="I345" i="26" s="1"/>
  <c r="I346" i="26" s="1"/>
  <c r="I347" i="26" s="1"/>
  <c r="I348" i="26" s="1"/>
  <c r="I349" i="26" s="1"/>
  <c r="I350" i="26" s="1"/>
  <c r="I351" i="26" s="1"/>
  <c r="I352" i="26" s="1"/>
  <c r="I353" i="26" s="1"/>
  <c r="I354" i="26" s="1"/>
  <c r="I355" i="26" s="1"/>
  <c r="I356" i="26" s="1"/>
  <c r="I357" i="26" s="1"/>
  <c r="I358" i="26" s="1"/>
  <c r="I359" i="26" s="1"/>
  <c r="I360" i="26" s="1"/>
  <c r="I361" i="26" s="1"/>
  <c r="I362" i="26" s="1"/>
  <c r="I363" i="26" s="1"/>
  <c r="I364" i="26" s="1"/>
  <c r="I365" i="26" s="1"/>
  <c r="I366" i="26" s="1"/>
  <c r="I367" i="26" s="1"/>
  <c r="I368" i="26" s="1"/>
  <c r="I369" i="26" s="1"/>
  <c r="I370" i="26" s="1"/>
  <c r="I371" i="26" s="1"/>
  <c r="I372" i="26" s="1"/>
  <c r="I373" i="26" s="1"/>
  <c r="I374" i="26" s="1"/>
  <c r="I375" i="26" s="1"/>
  <c r="I376" i="26" s="1"/>
  <c r="I377" i="26" s="1"/>
  <c r="I378" i="26" s="1"/>
  <c r="I379" i="26" s="1"/>
  <c r="I380" i="26" s="1"/>
  <c r="I381" i="26" s="1"/>
  <c r="I382" i="26" s="1"/>
  <c r="I383" i="26" s="1"/>
  <c r="I384" i="26" s="1"/>
  <c r="I385" i="26" s="1"/>
  <c r="I386" i="26" s="1"/>
  <c r="I387" i="26" s="1"/>
  <c r="I388" i="26" s="1"/>
  <c r="I389" i="26" s="1"/>
  <c r="I390" i="26" s="1"/>
  <c r="I391" i="26" s="1"/>
  <c r="I392" i="26" s="1"/>
  <c r="I393" i="26" s="1"/>
  <c r="I394" i="26" s="1"/>
  <c r="I395" i="26" s="1"/>
  <c r="I396" i="26" s="1"/>
  <c r="I397" i="26" s="1"/>
  <c r="I398" i="26" s="1"/>
  <c r="I399" i="26" s="1"/>
  <c r="I400" i="26" s="1"/>
  <c r="I401" i="26" s="1"/>
  <c r="I402" i="26" s="1"/>
  <c r="I403" i="26" s="1"/>
  <c r="I404" i="26" s="1"/>
  <c r="I405" i="26" s="1"/>
  <c r="I406" i="26" s="1"/>
  <c r="I407" i="26" s="1"/>
  <c r="I408" i="26" s="1"/>
  <c r="I409" i="26" s="1"/>
  <c r="I410" i="26" s="1"/>
  <c r="I411" i="26" s="1"/>
  <c r="I412" i="26" s="1"/>
  <c r="I413" i="26" s="1"/>
  <c r="I414" i="26" s="1"/>
  <c r="I415" i="26" s="1"/>
  <c r="I416" i="26" s="1"/>
  <c r="I417" i="26" s="1"/>
  <c r="I418" i="26" s="1"/>
  <c r="I419" i="26" s="1"/>
  <c r="I420" i="26" s="1"/>
  <c r="I421" i="26" s="1"/>
  <c r="I422" i="26" s="1"/>
  <c r="I423" i="26" s="1"/>
  <c r="I424" i="26" s="1"/>
  <c r="I425" i="26" s="1"/>
  <c r="I426" i="26" s="1"/>
  <c r="I427" i="26" s="1"/>
  <c r="I428" i="26" s="1"/>
  <c r="I429" i="26" s="1"/>
  <c r="I430" i="26" s="1"/>
  <c r="I431" i="26" s="1"/>
  <c r="I432" i="26" s="1"/>
  <c r="I433" i="26" s="1"/>
  <c r="I434" i="26" s="1"/>
  <c r="I435" i="26" s="1"/>
  <c r="I436" i="26" s="1"/>
  <c r="I437" i="26" s="1"/>
  <c r="I438" i="26" s="1"/>
  <c r="I439" i="26" s="1"/>
  <c r="I440" i="26" s="1"/>
  <c r="I441" i="26" s="1"/>
  <c r="I442" i="26" s="1"/>
  <c r="I443" i="26" s="1"/>
  <c r="I444" i="26" s="1"/>
  <c r="I445" i="26" s="1"/>
  <c r="I446" i="26" s="1"/>
  <c r="I447" i="26" s="1"/>
  <c r="I448" i="26" s="1"/>
  <c r="I449" i="26" s="1"/>
  <c r="I450" i="26" s="1"/>
  <c r="I451" i="26" s="1"/>
  <c r="I452" i="26" s="1"/>
  <c r="I453" i="26" s="1"/>
  <c r="I454" i="26" s="1"/>
  <c r="I455" i="26" s="1"/>
  <c r="I456" i="26" s="1"/>
  <c r="I457" i="26" s="1"/>
  <c r="I458" i="26" s="1"/>
  <c r="I459" i="26" s="1"/>
  <c r="I460" i="26" s="1"/>
  <c r="I461" i="26" s="1"/>
  <c r="I462" i="26" s="1"/>
  <c r="I463" i="26" s="1"/>
  <c r="I464" i="26" s="1"/>
  <c r="I465" i="26" s="1"/>
  <c r="I466" i="26" s="1"/>
  <c r="I467" i="26" s="1"/>
  <c r="I468" i="26" s="1"/>
  <c r="I469" i="26" s="1"/>
  <c r="I470" i="26" s="1"/>
  <c r="I471" i="26" s="1"/>
  <c r="I472" i="26" s="1"/>
  <c r="I473" i="26" s="1"/>
  <c r="I474" i="26" s="1"/>
  <c r="I475" i="26" s="1"/>
  <c r="I476" i="26" s="1"/>
  <c r="I477" i="26" s="1"/>
  <c r="I478" i="26" s="1"/>
  <c r="I479" i="26" s="1"/>
  <c r="I480" i="26" s="1"/>
  <c r="I481" i="26" s="1"/>
  <c r="I482" i="26" s="1"/>
  <c r="I483" i="26" s="1"/>
  <c r="I484" i="26" s="1"/>
  <c r="I485" i="26" s="1"/>
  <c r="I486" i="26" s="1"/>
  <c r="I487" i="26" s="1"/>
  <c r="I488" i="26" s="1"/>
  <c r="I489" i="26" s="1"/>
  <c r="I490" i="26" s="1"/>
  <c r="I491" i="26" s="1"/>
  <c r="I492" i="26" s="1"/>
  <c r="I493" i="26" s="1"/>
  <c r="I494" i="26" s="1"/>
  <c r="I495" i="26" s="1"/>
  <c r="I496" i="26" s="1"/>
  <c r="I497" i="26" s="1"/>
  <c r="I498" i="26" s="1"/>
  <c r="I499" i="26" s="1"/>
  <c r="I500" i="26" s="1"/>
  <c r="I501" i="26" s="1"/>
  <c r="I502" i="26" s="1"/>
  <c r="I503" i="26" s="1"/>
  <c r="I504" i="26" s="1"/>
  <c r="I505" i="26" s="1"/>
  <c r="I506" i="26" s="1"/>
  <c r="I507" i="26" s="1"/>
  <c r="I508" i="26" s="1"/>
  <c r="I509" i="26" s="1"/>
  <c r="I510" i="26" s="1"/>
  <c r="I511" i="26" s="1"/>
  <c r="I512" i="26" s="1"/>
  <c r="I513" i="26" s="1"/>
  <c r="I514" i="26" s="1"/>
  <c r="I515" i="26" s="1"/>
  <c r="I516" i="26" s="1"/>
  <c r="I517" i="26" s="1"/>
  <c r="I518" i="26" s="1"/>
  <c r="I519" i="26" s="1"/>
  <c r="I520" i="26" s="1"/>
  <c r="I521" i="26" s="1"/>
  <c r="I522" i="26" s="1"/>
  <c r="I523" i="26" s="1"/>
  <c r="I524" i="26" s="1"/>
  <c r="I525" i="26" s="1"/>
  <c r="I526" i="26" s="1"/>
  <c r="I527" i="26" s="1"/>
  <c r="I528" i="26" s="1"/>
  <c r="I529" i="26" s="1"/>
  <c r="I530" i="26" s="1"/>
  <c r="I531" i="26" s="1"/>
  <c r="I532" i="26" s="1"/>
  <c r="I533" i="26" s="1"/>
  <c r="I534" i="26" s="1"/>
  <c r="I535" i="26" s="1"/>
  <c r="I536" i="26" s="1"/>
  <c r="I537" i="26" s="1"/>
  <c r="I538" i="26" s="1"/>
  <c r="I539" i="26" s="1"/>
  <c r="I540" i="26" s="1"/>
  <c r="I541" i="26" s="1"/>
  <c r="I542" i="26" s="1"/>
  <c r="I543" i="26" s="1"/>
  <c r="I544" i="26" s="1"/>
  <c r="I545" i="26" s="1"/>
  <c r="I546" i="26" s="1"/>
  <c r="I547" i="26" s="1"/>
  <c r="I548" i="26" s="1"/>
  <c r="I549" i="26" s="1"/>
  <c r="I550" i="26" s="1"/>
  <c r="I551" i="26" s="1"/>
  <c r="I552" i="26" s="1"/>
  <c r="I553" i="26" s="1"/>
  <c r="I554" i="26" s="1"/>
  <c r="I555" i="26" s="1"/>
  <c r="I556" i="26" s="1"/>
  <c r="I557" i="26" s="1"/>
  <c r="I558" i="26" s="1"/>
  <c r="I559" i="26" s="1"/>
  <c r="I560" i="26" s="1"/>
  <c r="I561" i="26" s="1"/>
  <c r="I562" i="26" s="1"/>
  <c r="I563" i="26" s="1"/>
  <c r="I564" i="26" s="1"/>
  <c r="I565" i="26" s="1"/>
  <c r="I566" i="26" s="1"/>
  <c r="I567" i="26" s="1"/>
  <c r="I568" i="26" s="1"/>
  <c r="I569" i="26" s="1"/>
  <c r="I570" i="26" s="1"/>
  <c r="I571" i="26" s="1"/>
  <c r="I572" i="26" s="1"/>
  <c r="I573" i="26" s="1"/>
  <c r="I574" i="26" s="1"/>
  <c r="I575" i="26" s="1"/>
  <c r="I576" i="26" s="1"/>
  <c r="I577" i="26" s="1"/>
  <c r="I578" i="26" s="1"/>
  <c r="I579" i="26" s="1"/>
  <c r="I580" i="26" s="1"/>
  <c r="I581" i="26" s="1"/>
  <c r="I582" i="26" s="1"/>
  <c r="I583" i="26" s="1"/>
  <c r="I584" i="26" s="1"/>
  <c r="I585" i="26" s="1"/>
  <c r="I586" i="26" s="1"/>
  <c r="I587" i="26" s="1"/>
  <c r="I588" i="26" s="1"/>
  <c r="I589" i="26" s="1"/>
  <c r="I590" i="26" s="1"/>
  <c r="I591" i="26" s="1"/>
  <c r="I592" i="26" s="1"/>
  <c r="I593" i="26" s="1"/>
  <c r="I594" i="26" s="1"/>
  <c r="I595" i="26" s="1"/>
  <c r="I596" i="26" s="1"/>
  <c r="I597" i="26" s="1"/>
  <c r="I598" i="26" s="1"/>
  <c r="I599" i="26" s="1"/>
  <c r="I600" i="26" s="1"/>
  <c r="I601" i="26" s="1"/>
  <c r="I602" i="26" s="1"/>
  <c r="I603" i="26" s="1"/>
  <c r="I604" i="26" s="1"/>
  <c r="I605" i="26" s="1"/>
  <c r="I606" i="26" s="1"/>
  <c r="I607" i="26" s="1"/>
  <c r="I608" i="26" s="1"/>
  <c r="I609" i="26" s="1"/>
  <c r="I610" i="26" s="1"/>
  <c r="I611" i="26" s="1"/>
  <c r="I612" i="26" s="1"/>
  <c r="I613" i="26" s="1"/>
  <c r="I614" i="26" s="1"/>
  <c r="I615" i="26" s="1"/>
  <c r="I616" i="26" s="1"/>
  <c r="I617" i="26" s="1"/>
  <c r="I618" i="26" s="1"/>
  <c r="I619" i="26" s="1"/>
  <c r="I620" i="26" s="1"/>
  <c r="I621" i="26" s="1"/>
  <c r="I622" i="26" s="1"/>
  <c r="I623" i="26" s="1"/>
  <c r="I624" i="26" s="1"/>
  <c r="I625" i="26" s="1"/>
  <c r="I626" i="26" s="1"/>
  <c r="I627" i="26" s="1"/>
  <c r="I628" i="26" s="1"/>
  <c r="I629" i="26" s="1"/>
  <c r="I630" i="26" s="1"/>
  <c r="I631" i="26" s="1"/>
  <c r="I632" i="26" s="1"/>
  <c r="I633" i="26" s="1"/>
  <c r="I634" i="26" s="1"/>
  <c r="I635" i="26" s="1"/>
  <c r="I636" i="26" s="1"/>
  <c r="I637" i="26" s="1"/>
  <c r="I638" i="26" s="1"/>
  <c r="I639" i="26" s="1"/>
  <c r="I640" i="26" s="1"/>
  <c r="I641" i="26" s="1"/>
  <c r="I642" i="26" s="1"/>
  <c r="I643" i="26" s="1"/>
  <c r="I644" i="26" s="1"/>
  <c r="I645" i="26" s="1"/>
  <c r="I646" i="26" s="1"/>
  <c r="I647" i="26" s="1"/>
  <c r="I648" i="26" s="1"/>
  <c r="I649" i="26" s="1"/>
  <c r="I650" i="26" s="1"/>
  <c r="I651" i="26" s="1"/>
  <c r="I652" i="26" s="1"/>
  <c r="I653" i="26" s="1"/>
  <c r="I654" i="26" s="1"/>
  <c r="I655" i="26" s="1"/>
  <c r="I656" i="26" s="1"/>
  <c r="I657" i="26" s="1"/>
  <c r="I658" i="26" s="1"/>
  <c r="I659" i="26" s="1"/>
  <c r="I660" i="26" s="1"/>
  <c r="I661" i="26" s="1"/>
  <c r="I662" i="26" s="1"/>
  <c r="I663" i="26" s="1"/>
  <c r="I664" i="26" s="1"/>
  <c r="I665" i="26" s="1"/>
  <c r="I666" i="26" s="1"/>
  <c r="I667" i="26" s="1"/>
  <c r="I668" i="26" s="1"/>
  <c r="I669" i="26" s="1"/>
  <c r="I670" i="26" s="1"/>
  <c r="I671" i="26" s="1"/>
  <c r="I672" i="26" s="1"/>
  <c r="I673" i="26" s="1"/>
  <c r="I674" i="26" s="1"/>
  <c r="I675" i="26" s="1"/>
  <c r="I676" i="26" s="1"/>
  <c r="I677" i="26" s="1"/>
  <c r="I678" i="26" s="1"/>
  <c r="I679" i="26" s="1"/>
  <c r="I680" i="26" s="1"/>
  <c r="I681" i="26" s="1"/>
  <c r="I682" i="26" s="1"/>
  <c r="I683" i="26" s="1"/>
  <c r="I684" i="26" s="1"/>
  <c r="I685" i="26" s="1"/>
  <c r="I686" i="26" s="1"/>
  <c r="I687" i="26" s="1"/>
  <c r="I688" i="26" s="1"/>
  <c r="I689" i="26" s="1"/>
  <c r="I690" i="26" s="1"/>
  <c r="I691" i="26" s="1"/>
  <c r="I692" i="26" s="1"/>
  <c r="I693" i="26" s="1"/>
  <c r="I694" i="26" s="1"/>
  <c r="I695" i="26" s="1"/>
  <c r="I696" i="26" s="1"/>
  <c r="I697" i="26" s="1"/>
  <c r="I698" i="26" s="1"/>
  <c r="I699" i="26" s="1"/>
  <c r="I700" i="26" s="1"/>
  <c r="I701" i="26" s="1"/>
  <c r="I702" i="26" s="1"/>
  <c r="I703" i="26" s="1"/>
  <c r="I704" i="26" s="1"/>
  <c r="I705" i="26" s="1"/>
  <c r="I706" i="26" s="1"/>
  <c r="I707" i="26" s="1"/>
  <c r="I708" i="26" s="1"/>
  <c r="I709" i="26" s="1"/>
  <c r="I710" i="26" s="1"/>
  <c r="I711" i="26" s="1"/>
  <c r="I712" i="26" s="1"/>
  <c r="I713" i="26" s="1"/>
  <c r="I714" i="26" s="1"/>
  <c r="I715" i="26" s="1"/>
  <c r="I716" i="26" s="1"/>
  <c r="I717" i="26" s="1"/>
  <c r="I718" i="26" s="1"/>
  <c r="I719" i="26" s="1"/>
  <c r="I720" i="26" s="1"/>
  <c r="I721" i="26" s="1"/>
  <c r="I722" i="26" s="1"/>
  <c r="I723" i="26" s="1"/>
  <c r="I724" i="26" s="1"/>
  <c r="I725" i="26" s="1"/>
  <c r="I726" i="26" s="1"/>
  <c r="I727" i="26" s="1"/>
  <c r="I728" i="26" s="1"/>
  <c r="I729" i="26" s="1"/>
  <c r="I730" i="26" s="1"/>
  <c r="I731" i="26" s="1"/>
  <c r="I732" i="26" s="1"/>
  <c r="I733" i="26" s="1"/>
  <c r="I734" i="26" s="1"/>
  <c r="I735" i="26" s="1"/>
  <c r="I736" i="26" s="1"/>
  <c r="I737" i="26" s="1"/>
  <c r="I738" i="26" s="1"/>
  <c r="I739" i="26" s="1"/>
  <c r="I740" i="26" s="1"/>
  <c r="I741" i="26" s="1"/>
  <c r="I742" i="26" s="1"/>
  <c r="I743" i="26" s="1"/>
  <c r="I744" i="26" s="1"/>
  <c r="I745" i="26" s="1"/>
  <c r="I746" i="26" s="1"/>
  <c r="I747" i="26" s="1"/>
  <c r="I748" i="26" s="1"/>
  <c r="I749" i="26" s="1"/>
  <c r="I750" i="26" s="1"/>
  <c r="I751" i="26" s="1"/>
  <c r="I752" i="26" s="1"/>
  <c r="I753" i="26" s="1"/>
  <c r="I754" i="26" s="1"/>
  <c r="I755" i="26" s="1"/>
  <c r="I756" i="26" s="1"/>
  <c r="I757" i="26" s="1"/>
  <c r="I758" i="26" s="1"/>
  <c r="I759" i="26" s="1"/>
  <c r="I760" i="26" s="1"/>
  <c r="I761" i="26" s="1"/>
  <c r="I762" i="26" s="1"/>
  <c r="I763" i="26" s="1"/>
  <c r="I764" i="26" s="1"/>
  <c r="I765" i="26" s="1"/>
  <c r="I766" i="26" s="1"/>
  <c r="I767" i="26" s="1"/>
  <c r="I768" i="26" s="1"/>
  <c r="I769" i="26" s="1"/>
  <c r="I770" i="26" s="1"/>
  <c r="I771" i="26" s="1"/>
  <c r="I772" i="26" s="1"/>
  <c r="I773" i="26" s="1"/>
  <c r="I774" i="26" s="1"/>
  <c r="I775" i="26" s="1"/>
  <c r="I776" i="26" s="1"/>
  <c r="I777" i="26" s="1"/>
  <c r="I778" i="26" s="1"/>
  <c r="I779" i="26" s="1"/>
  <c r="I780" i="26" s="1"/>
  <c r="I781" i="26" s="1"/>
  <c r="I782" i="26" s="1"/>
  <c r="I783" i="26" s="1"/>
  <c r="I784" i="26" s="1"/>
  <c r="I785" i="26" s="1"/>
  <c r="I786" i="26" s="1"/>
  <c r="I787" i="26" s="1"/>
  <c r="I788" i="26" s="1"/>
  <c r="I789" i="26" s="1"/>
  <c r="I790" i="26" s="1"/>
  <c r="I791" i="26" s="1"/>
  <c r="I792" i="26" s="1"/>
  <c r="I793" i="26" s="1"/>
  <c r="I794" i="26" s="1"/>
  <c r="I795" i="26" s="1"/>
  <c r="I796" i="26" s="1"/>
  <c r="I797" i="26" s="1"/>
  <c r="I798" i="26" s="1"/>
  <c r="I799" i="26" s="1"/>
  <c r="I800" i="26" s="1"/>
  <c r="I801" i="26" s="1"/>
  <c r="I802" i="26" s="1"/>
  <c r="I803" i="26" s="1"/>
  <c r="I804" i="26" s="1"/>
  <c r="I805" i="26" s="1"/>
  <c r="I806" i="26" s="1"/>
  <c r="I807" i="26" s="1"/>
  <c r="I808" i="26" s="1"/>
  <c r="I809" i="26" s="1"/>
  <c r="I810" i="26" s="1"/>
  <c r="I811" i="26" s="1"/>
  <c r="I812" i="26" s="1"/>
  <c r="I813" i="26" s="1"/>
  <c r="I814" i="26" s="1"/>
  <c r="I815" i="26" s="1"/>
  <c r="I816" i="26" s="1"/>
  <c r="I817" i="26" s="1"/>
  <c r="I818" i="26" s="1"/>
  <c r="I819" i="26" s="1"/>
  <c r="I820" i="26" s="1"/>
  <c r="I821" i="26" s="1"/>
  <c r="I822" i="26" s="1"/>
  <c r="I823" i="26" s="1"/>
  <c r="I824" i="26" s="1"/>
  <c r="I825" i="26" s="1"/>
  <c r="I826" i="26" s="1"/>
  <c r="I827" i="26" s="1"/>
  <c r="I828" i="26" s="1"/>
  <c r="I829" i="26" s="1"/>
  <c r="I830" i="26" s="1"/>
  <c r="I831" i="26" s="1"/>
  <c r="I832" i="26" s="1"/>
  <c r="I833" i="26" s="1"/>
  <c r="I834" i="26" s="1"/>
  <c r="I835" i="26" s="1"/>
  <c r="I836" i="26" s="1"/>
  <c r="I837" i="26" s="1"/>
  <c r="I838" i="26" s="1"/>
  <c r="I839" i="26" s="1"/>
  <c r="I840" i="26" s="1"/>
  <c r="I841" i="26" s="1"/>
  <c r="I842" i="26" s="1"/>
  <c r="I843" i="26" s="1"/>
  <c r="I844" i="26" s="1"/>
  <c r="I845" i="26" s="1"/>
  <c r="I846" i="26" s="1"/>
  <c r="I847" i="26" s="1"/>
  <c r="I848" i="26" s="1"/>
  <c r="I849" i="26" s="1"/>
  <c r="I850" i="26" s="1"/>
  <c r="I851" i="26" s="1"/>
  <c r="I852" i="26" s="1"/>
  <c r="I853" i="26" s="1"/>
  <c r="I854" i="26" s="1"/>
  <c r="I855" i="26" s="1"/>
  <c r="I856" i="26" s="1"/>
  <c r="I857" i="26" s="1"/>
  <c r="I858" i="26" s="1"/>
  <c r="I859" i="26" s="1"/>
  <c r="I860" i="26" s="1"/>
  <c r="I861" i="26" s="1"/>
  <c r="I862" i="26" s="1"/>
  <c r="I863" i="26" s="1"/>
  <c r="I864" i="26" s="1"/>
  <c r="I865" i="26" s="1"/>
  <c r="I866" i="26" s="1"/>
  <c r="I867" i="26" s="1"/>
  <c r="I868" i="26" s="1"/>
  <c r="I869" i="26" s="1"/>
  <c r="I870" i="26" s="1"/>
  <c r="I871" i="26" s="1"/>
  <c r="I872" i="26" s="1"/>
  <c r="I873" i="26" s="1"/>
  <c r="I874" i="26" s="1"/>
  <c r="I875" i="26" s="1"/>
  <c r="I876" i="26" s="1"/>
  <c r="I877" i="26" s="1"/>
  <c r="I878" i="26" s="1"/>
  <c r="I879" i="26" s="1"/>
  <c r="I880" i="26" s="1"/>
  <c r="I881" i="26" s="1"/>
  <c r="I882" i="26" s="1"/>
  <c r="I883" i="26" s="1"/>
  <c r="I884" i="26" s="1"/>
  <c r="I885" i="26" s="1"/>
  <c r="I886" i="26" s="1"/>
  <c r="I887" i="26" s="1"/>
  <c r="I888" i="26" s="1"/>
  <c r="I889" i="26" s="1"/>
  <c r="I890" i="26" s="1"/>
  <c r="I891" i="26" s="1"/>
  <c r="I892" i="26" s="1"/>
  <c r="I893" i="26" s="1"/>
  <c r="I894" i="26" s="1"/>
  <c r="I895" i="26" s="1"/>
  <c r="I896" i="26" s="1"/>
  <c r="I897" i="26" s="1"/>
  <c r="I898" i="26" s="1"/>
  <c r="I899" i="26" s="1"/>
  <c r="I900" i="26" s="1"/>
  <c r="I901" i="26" s="1"/>
  <c r="I902" i="26" s="1"/>
  <c r="I903" i="26" s="1"/>
  <c r="I904" i="26" s="1"/>
  <c r="I905" i="26" s="1"/>
  <c r="I906" i="26" s="1"/>
  <c r="I907" i="26" s="1"/>
  <c r="I908" i="26" s="1"/>
  <c r="I909" i="26" s="1"/>
  <c r="I910" i="26" s="1"/>
  <c r="I911" i="26" s="1"/>
  <c r="I912" i="26" s="1"/>
  <c r="I913" i="26" s="1"/>
  <c r="I914" i="26" s="1"/>
  <c r="I915" i="26" s="1"/>
  <c r="I916" i="26" s="1"/>
  <c r="I917" i="26" s="1"/>
  <c r="I918" i="26" s="1"/>
  <c r="I919" i="26" s="1"/>
  <c r="I920" i="26" s="1"/>
  <c r="I921" i="26" s="1"/>
  <c r="I922" i="26" s="1"/>
  <c r="I923" i="26" s="1"/>
  <c r="I924" i="26" s="1"/>
  <c r="I925" i="26" s="1"/>
  <c r="I926" i="26" s="1"/>
  <c r="I927" i="26" s="1"/>
  <c r="I928" i="26" s="1"/>
  <c r="I929" i="26" s="1"/>
  <c r="I930" i="26" s="1"/>
  <c r="I931" i="26" s="1"/>
  <c r="I932" i="26" s="1"/>
  <c r="I933" i="26" s="1"/>
  <c r="I934" i="26" s="1"/>
  <c r="I935" i="26" s="1"/>
  <c r="I936" i="26" s="1"/>
  <c r="I937" i="26" s="1"/>
  <c r="I938" i="26" s="1"/>
  <c r="I939" i="26" s="1"/>
  <c r="I940" i="26" s="1"/>
  <c r="I941" i="26" s="1"/>
  <c r="I942" i="26" s="1"/>
  <c r="I943" i="26" s="1"/>
  <c r="I944" i="26" s="1"/>
  <c r="I945" i="26" s="1"/>
  <c r="I946" i="26" s="1"/>
  <c r="I947" i="26" s="1"/>
  <c r="I948" i="26" s="1"/>
  <c r="I949" i="26" s="1"/>
  <c r="I950" i="26" s="1"/>
  <c r="I951" i="26" s="1"/>
  <c r="I952" i="26" s="1"/>
  <c r="I953" i="26" s="1"/>
  <c r="I954" i="26" s="1"/>
  <c r="I955" i="26" s="1"/>
  <c r="I956" i="26" s="1"/>
  <c r="I957" i="26" s="1"/>
  <c r="I958" i="26" s="1"/>
  <c r="I959" i="26" s="1"/>
  <c r="I960" i="26" s="1"/>
  <c r="I961" i="26" s="1"/>
  <c r="I962" i="26" s="1"/>
  <c r="I963" i="26" s="1"/>
  <c r="I964" i="26" s="1"/>
  <c r="I965" i="26" s="1"/>
  <c r="I966" i="26" s="1"/>
  <c r="I967" i="26" s="1"/>
  <c r="I968" i="26" s="1"/>
  <c r="I969" i="26" s="1"/>
  <c r="I970" i="26" s="1"/>
  <c r="I971" i="26" s="1"/>
  <c r="I972" i="26" s="1"/>
  <c r="I973" i="26" s="1"/>
  <c r="I974" i="26" s="1"/>
  <c r="I975" i="26" s="1"/>
  <c r="I976" i="26" s="1"/>
  <c r="I977" i="26" s="1"/>
  <c r="I978" i="26" s="1"/>
  <c r="I979" i="26" s="1"/>
  <c r="I980" i="26" s="1"/>
  <c r="I981" i="26" s="1"/>
  <c r="I982" i="26" s="1"/>
  <c r="I983" i="26" s="1"/>
  <c r="I984" i="26" s="1"/>
  <c r="I985" i="26" s="1"/>
  <c r="I986" i="26" s="1"/>
  <c r="I987" i="26" s="1"/>
  <c r="I988" i="26" s="1"/>
  <c r="I989" i="26" s="1"/>
  <c r="I990" i="26" s="1"/>
  <c r="I991" i="26" s="1"/>
  <c r="I992" i="26" s="1"/>
  <c r="I993" i="26" s="1"/>
  <c r="I994" i="26" s="1"/>
  <c r="I995" i="26" s="1"/>
  <c r="I996" i="26" s="1"/>
  <c r="I997" i="26" s="1"/>
  <c r="I998" i="26" s="1"/>
  <c r="I999" i="26" s="1"/>
  <c r="I1000" i="26" s="1"/>
  <c r="I1001" i="26" s="1"/>
  <c r="I1002" i="26" s="1"/>
  <c r="I1003" i="26" s="1"/>
  <c r="I1004" i="26" s="1"/>
  <c r="I1005" i="26" s="1"/>
  <c r="I1006" i="26" s="1"/>
  <c r="I1007" i="26" s="1"/>
  <c r="I1008" i="26" s="1"/>
  <c r="I1009" i="26" s="1"/>
  <c r="I1010" i="26" s="1"/>
  <c r="I1011" i="26" s="1"/>
  <c r="I1012" i="26" s="1"/>
  <c r="I1013" i="26" s="1"/>
  <c r="I1014" i="26" s="1"/>
  <c r="I1015" i="26" s="1"/>
  <c r="I1016" i="26" s="1"/>
  <c r="I1017" i="26" s="1"/>
  <c r="I1018" i="26" s="1"/>
  <c r="I1019" i="26" s="1"/>
  <c r="I1020" i="26" s="1"/>
  <c r="I1021" i="26" s="1"/>
  <c r="I1022" i="26" s="1"/>
  <c r="I1023" i="26" s="1"/>
  <c r="I1024" i="26" s="1"/>
  <c r="I1025" i="26" s="1"/>
  <c r="I1026" i="26" s="1"/>
  <c r="I1027" i="26" s="1"/>
  <c r="I1028" i="26" s="1"/>
  <c r="I1029" i="26" s="1"/>
  <c r="I1030" i="26" s="1"/>
  <c r="I1031" i="26" s="1"/>
  <c r="I1032" i="26" s="1"/>
  <c r="I1033" i="26" s="1"/>
  <c r="I1034" i="26" s="1"/>
  <c r="I1035" i="26" s="1"/>
  <c r="I1036" i="26" s="1"/>
  <c r="I1037" i="26" s="1"/>
  <c r="I1038" i="26" s="1"/>
  <c r="I1039" i="26" s="1"/>
  <c r="I1040" i="26" s="1"/>
  <c r="I1041" i="26" s="1"/>
  <c r="I1042" i="26" s="1"/>
  <c r="I1043" i="26" s="1"/>
  <c r="I1044" i="26" s="1"/>
  <c r="I1045" i="26" s="1"/>
  <c r="I1046" i="26" s="1"/>
  <c r="I1047" i="26" s="1"/>
  <c r="I1048" i="26" s="1"/>
  <c r="I1049" i="26" s="1"/>
  <c r="I1050" i="26" s="1"/>
  <c r="I1051" i="26" s="1"/>
  <c r="I1052" i="26" s="1"/>
  <c r="I1053" i="26" s="1"/>
  <c r="I1054" i="26" s="1"/>
  <c r="I1055" i="26" s="1"/>
  <c r="I1056" i="26" s="1"/>
  <c r="I1057" i="26" s="1"/>
  <c r="I1058" i="26" s="1"/>
  <c r="I1059" i="26" s="1"/>
  <c r="I1060" i="26" s="1"/>
  <c r="I1061" i="26" s="1"/>
  <c r="I1062" i="26" s="1"/>
  <c r="I1063" i="26" s="1"/>
  <c r="I1064" i="26" s="1"/>
  <c r="I1065" i="26" s="1"/>
  <c r="I1066" i="26" s="1"/>
  <c r="I1067" i="26" s="1"/>
  <c r="I1068" i="26" s="1"/>
  <c r="I1069" i="26" s="1"/>
  <c r="I1070" i="26" s="1"/>
  <c r="I1071" i="26" s="1"/>
  <c r="I1072" i="26" s="1"/>
  <c r="I1073" i="26" s="1"/>
  <c r="I1074" i="26" s="1"/>
  <c r="I1075" i="26" s="1"/>
  <c r="I1076" i="26" s="1"/>
  <c r="I1077" i="26" s="1"/>
  <c r="I1078" i="26" s="1"/>
  <c r="I1079" i="26" s="1"/>
  <c r="I1080" i="26" s="1"/>
  <c r="I1081" i="26" s="1"/>
  <c r="I1082" i="26" s="1"/>
  <c r="I1083" i="26" s="1"/>
  <c r="I1084" i="26" s="1"/>
  <c r="I1085" i="26" s="1"/>
  <c r="I1086" i="26" s="1"/>
  <c r="I1087" i="26" s="1"/>
  <c r="I1088" i="26" s="1"/>
  <c r="I1089" i="26" s="1"/>
  <c r="I1090" i="26" s="1"/>
  <c r="I1091" i="26" s="1"/>
  <c r="I1092" i="26" s="1"/>
  <c r="I1093" i="26" s="1"/>
  <c r="I1094" i="26" s="1"/>
  <c r="I1095" i="26" s="1"/>
  <c r="I1096" i="26" s="1"/>
  <c r="I1097" i="26" s="1"/>
  <c r="I1098" i="26" s="1"/>
  <c r="I1099" i="26" s="1"/>
  <c r="I1100" i="26" s="1"/>
  <c r="I1101" i="26" s="1"/>
  <c r="I1102" i="26" s="1"/>
  <c r="I1103" i="26" s="1"/>
  <c r="I1104" i="26" s="1"/>
  <c r="I1105" i="26" s="1"/>
  <c r="I1106" i="26" s="1"/>
  <c r="I1107" i="26" s="1"/>
  <c r="I1108" i="26" s="1"/>
  <c r="I1109" i="26" s="1"/>
  <c r="I1110" i="26" s="1"/>
  <c r="I1111" i="26" s="1"/>
  <c r="I1112" i="26" s="1"/>
  <c r="I1113" i="26" s="1"/>
  <c r="I1114" i="26" s="1"/>
  <c r="I1115" i="26" s="1"/>
  <c r="I1116" i="26" s="1"/>
  <c r="I1117" i="26" s="1"/>
  <c r="I1118" i="26" s="1"/>
  <c r="I1119" i="26" s="1"/>
  <c r="I1120" i="26" s="1"/>
  <c r="I1121" i="26" s="1"/>
  <c r="I1122" i="26" s="1"/>
  <c r="I1123" i="26" s="1"/>
  <c r="I1124" i="26" s="1"/>
  <c r="I1125" i="26" s="1"/>
  <c r="I1126" i="26" s="1"/>
  <c r="I1127" i="26" s="1"/>
  <c r="I1128" i="26" s="1"/>
  <c r="I1129" i="26" s="1"/>
  <c r="I1130" i="26" s="1"/>
  <c r="I1131" i="26" s="1"/>
  <c r="I1132" i="26" s="1"/>
  <c r="I1133" i="26" s="1"/>
  <c r="I1134" i="26" s="1"/>
  <c r="I1135" i="26" s="1"/>
  <c r="I1136" i="26" s="1"/>
  <c r="I1137" i="26" s="1"/>
  <c r="I1138" i="26" s="1"/>
  <c r="I1139" i="26" s="1"/>
  <c r="I1140" i="26" s="1"/>
  <c r="I1141" i="26" s="1"/>
  <c r="I1142" i="26" s="1"/>
  <c r="I1143" i="26" s="1"/>
  <c r="I1144" i="26" s="1"/>
  <c r="I1145" i="26" s="1"/>
  <c r="I1146" i="26" s="1"/>
  <c r="I1147" i="26" s="1"/>
  <c r="I1148" i="26" s="1"/>
  <c r="I1149" i="26" s="1"/>
  <c r="I1150" i="26" s="1"/>
  <c r="I1151" i="26" s="1"/>
  <c r="I1152" i="26" s="1"/>
  <c r="I1153" i="26" s="1"/>
  <c r="I1154" i="26" s="1"/>
  <c r="I1155" i="26" s="1"/>
  <c r="I1156" i="26" s="1"/>
  <c r="I1157" i="26" s="1"/>
  <c r="I1158" i="26" s="1"/>
  <c r="I1159" i="26" s="1"/>
  <c r="I1160" i="26" s="1"/>
  <c r="I1161" i="26" s="1"/>
  <c r="I1162" i="26" s="1"/>
  <c r="I1163" i="26" s="1"/>
  <c r="I1164" i="26" s="1"/>
  <c r="I1165" i="26" s="1"/>
  <c r="I1166" i="26" s="1"/>
  <c r="I1167" i="26" s="1"/>
  <c r="I1168" i="26" s="1"/>
  <c r="I1169" i="26" s="1"/>
  <c r="I1170" i="26" s="1"/>
  <c r="I1171" i="26" s="1"/>
  <c r="I1172" i="26" s="1"/>
  <c r="I1173" i="26" s="1"/>
  <c r="I1174" i="26" s="1"/>
  <c r="I1175" i="26" s="1"/>
  <c r="I1176" i="26" s="1"/>
  <c r="I1177" i="26" s="1"/>
  <c r="I1178" i="26" s="1"/>
  <c r="I1179" i="26" s="1"/>
  <c r="I1180" i="26" s="1"/>
  <c r="I1181" i="26" s="1"/>
  <c r="I1182" i="26" s="1"/>
  <c r="I1183" i="26" s="1"/>
  <c r="I1184" i="26" s="1"/>
  <c r="I1185" i="26" s="1"/>
  <c r="I1186" i="26" s="1"/>
  <c r="I1187" i="26" s="1"/>
  <c r="I1188" i="26" s="1"/>
  <c r="I1189" i="26" s="1"/>
  <c r="I1190" i="26" s="1"/>
  <c r="I1191" i="26" s="1"/>
  <c r="I1192" i="26" s="1"/>
  <c r="I1193" i="26" s="1"/>
  <c r="I1194" i="26" s="1"/>
  <c r="I1195" i="26" s="1"/>
  <c r="I1196" i="26" s="1"/>
  <c r="I1197" i="26" s="1"/>
  <c r="I1198" i="26" s="1"/>
  <c r="I1199" i="26" s="1"/>
  <c r="I1200" i="26" s="1"/>
  <c r="I1201" i="26" s="1"/>
  <c r="I1202" i="26" s="1"/>
  <c r="I1203" i="26" s="1"/>
  <c r="I1204" i="26" s="1"/>
  <c r="I1205" i="26" s="1"/>
  <c r="I1206" i="26" s="1"/>
  <c r="I1207" i="26" s="1"/>
  <c r="I1208" i="26" s="1"/>
  <c r="I1209" i="26" s="1"/>
  <c r="I1210" i="26" s="1"/>
  <c r="I1211" i="26" s="1"/>
  <c r="I1212" i="26" s="1"/>
  <c r="I1213" i="26" s="1"/>
  <c r="I1214" i="26" s="1"/>
  <c r="I1215" i="26" s="1"/>
  <c r="I1216" i="26" s="1"/>
  <c r="I1217" i="26" s="1"/>
  <c r="I1218" i="26" s="1"/>
  <c r="I1219" i="26" s="1"/>
  <c r="I1220" i="26" s="1"/>
  <c r="I1221" i="26" s="1"/>
  <c r="I1222" i="26" s="1"/>
  <c r="I1223" i="26" s="1"/>
  <c r="I1224" i="26" s="1"/>
  <c r="I1225" i="26" s="1"/>
  <c r="I1226" i="26" s="1"/>
  <c r="I1227" i="26" s="1"/>
  <c r="I1228" i="26" s="1"/>
  <c r="I1229" i="26" s="1"/>
  <c r="I1230" i="26" s="1"/>
  <c r="I1231" i="26" s="1"/>
  <c r="I1232" i="26" s="1"/>
  <c r="I1233" i="26" s="1"/>
  <c r="I1234" i="26" s="1"/>
  <c r="I1235" i="26" s="1"/>
  <c r="I1236" i="26" s="1"/>
  <c r="I1237" i="26" s="1"/>
  <c r="I1238" i="26" s="1"/>
  <c r="I1239" i="26" s="1"/>
  <c r="I1240" i="26" s="1"/>
  <c r="I1241" i="26" s="1"/>
  <c r="I1242" i="26" s="1"/>
  <c r="I1243" i="26" s="1"/>
  <c r="I1244" i="26" s="1"/>
  <c r="I1245" i="26" s="1"/>
  <c r="I1246" i="26" s="1"/>
  <c r="I1247" i="26" s="1"/>
  <c r="I1248" i="26" s="1"/>
  <c r="I1249" i="26" s="1"/>
  <c r="I1250" i="26" s="1"/>
  <c r="I1251" i="26" s="1"/>
  <c r="I1252" i="26" s="1"/>
  <c r="I1253" i="26" s="1"/>
  <c r="I1254" i="26" s="1"/>
  <c r="I1255" i="26" s="1"/>
  <c r="I1256" i="26" s="1"/>
  <c r="I1257" i="26" s="1"/>
  <c r="I1258" i="26" s="1"/>
  <c r="I1259" i="26" s="1"/>
  <c r="I1260" i="26" s="1"/>
  <c r="I1261" i="26" s="1"/>
  <c r="I1262" i="26" s="1"/>
  <c r="I1263" i="26" s="1"/>
  <c r="I1264" i="26" s="1"/>
  <c r="I1265" i="26" s="1"/>
  <c r="I1266" i="26" s="1"/>
  <c r="I1267" i="26" s="1"/>
  <c r="I1268" i="26" s="1"/>
  <c r="I1269" i="26" s="1"/>
  <c r="I1270" i="26" s="1"/>
  <c r="I1271" i="26" s="1"/>
  <c r="I1272" i="26" s="1"/>
  <c r="I1273" i="26" s="1"/>
  <c r="I1274" i="26" s="1"/>
  <c r="I1275" i="26" s="1"/>
  <c r="I1276" i="26" s="1"/>
  <c r="I1277" i="26" s="1"/>
  <c r="I1278" i="26" s="1"/>
  <c r="I1279" i="26" s="1"/>
  <c r="I1280" i="26" s="1"/>
  <c r="I1281" i="26" s="1"/>
  <c r="I1282" i="26" s="1"/>
  <c r="I1283" i="26" s="1"/>
  <c r="I1284" i="26" s="1"/>
  <c r="I1285" i="26" s="1"/>
  <c r="I1286" i="26" s="1"/>
  <c r="I1287" i="26" s="1"/>
  <c r="I1288" i="26" s="1"/>
  <c r="I1289" i="26" s="1"/>
  <c r="I1290" i="26" s="1"/>
  <c r="I1291" i="26" s="1"/>
  <c r="I1292" i="26" s="1"/>
  <c r="I1293" i="26" s="1"/>
  <c r="I1294" i="26" s="1"/>
  <c r="I1295" i="26" s="1"/>
  <c r="I1296" i="26" s="1"/>
  <c r="I1297" i="26" s="1"/>
  <c r="I1298" i="26" s="1"/>
  <c r="I1299" i="26" s="1"/>
  <c r="I1300" i="26" s="1"/>
  <c r="I1301" i="26" s="1"/>
  <c r="I1302" i="26" s="1"/>
  <c r="I1303" i="26" s="1"/>
  <c r="I1304" i="26" s="1"/>
  <c r="I1305" i="26" s="1"/>
  <c r="I1306" i="26" s="1"/>
  <c r="I1307" i="26" s="1"/>
  <c r="I1308" i="26" s="1"/>
  <c r="I1309" i="26" s="1"/>
  <c r="I1310" i="26" s="1"/>
  <c r="I1311" i="26" s="1"/>
  <c r="I1312" i="26" s="1"/>
  <c r="I1313" i="26" s="1"/>
  <c r="I1314" i="26" s="1"/>
  <c r="I1315" i="26" s="1"/>
  <c r="I1316" i="26" s="1"/>
  <c r="I1317" i="26" s="1"/>
  <c r="I1318" i="26" s="1"/>
  <c r="I1319" i="26" s="1"/>
  <c r="I1320" i="26" s="1"/>
  <c r="I1321" i="26" s="1"/>
  <c r="I1322" i="26" s="1"/>
  <c r="I1323" i="26" s="1"/>
  <c r="I1324" i="26" s="1"/>
  <c r="I1325" i="26" s="1"/>
  <c r="I1326" i="26" s="1"/>
  <c r="I1327" i="26" s="1"/>
  <c r="I1328" i="26" s="1"/>
  <c r="I1329" i="26" s="1"/>
  <c r="I1330" i="26" s="1"/>
  <c r="I1331" i="26" s="1"/>
  <c r="I1332" i="26" s="1"/>
  <c r="I1333" i="26" s="1"/>
  <c r="I1334" i="26" s="1"/>
  <c r="I1335" i="26" s="1"/>
  <c r="I1336" i="26" s="1"/>
  <c r="I1337" i="26" s="1"/>
  <c r="I1338" i="26" s="1"/>
  <c r="I1339" i="26" s="1"/>
  <c r="I1340" i="26" s="1"/>
  <c r="I1341" i="26" s="1"/>
  <c r="I1342" i="26" s="1"/>
  <c r="I1343" i="26" s="1"/>
  <c r="I1344" i="26" s="1"/>
  <c r="I1345" i="26" s="1"/>
  <c r="I1346" i="26" s="1"/>
  <c r="I1347" i="26" s="1"/>
  <c r="I1348" i="26" s="1"/>
  <c r="I1349" i="26" s="1"/>
  <c r="I1350" i="26" s="1"/>
  <c r="I1351" i="26" s="1"/>
  <c r="I1352" i="26" s="1"/>
  <c r="I1353" i="26" s="1"/>
  <c r="I1354" i="26" s="1"/>
  <c r="I1355" i="26" s="1"/>
  <c r="I1356" i="26" s="1"/>
  <c r="I1357" i="26" s="1"/>
  <c r="I1358" i="26" s="1"/>
  <c r="I1359" i="26" s="1"/>
  <c r="I1360" i="26" s="1"/>
  <c r="I1361" i="26" s="1"/>
  <c r="I1362" i="26" s="1"/>
  <c r="I1363" i="26" s="1"/>
  <c r="I1364" i="26" s="1"/>
  <c r="I1365" i="26" s="1"/>
  <c r="I1366" i="26" s="1"/>
  <c r="I1367" i="26" s="1"/>
  <c r="I1368" i="26" s="1"/>
  <c r="I1369" i="26" s="1"/>
  <c r="I1370" i="26" s="1"/>
  <c r="I1371" i="26" s="1"/>
  <c r="I1372" i="26" s="1"/>
  <c r="I1373" i="26" s="1"/>
  <c r="I1374" i="26" s="1"/>
  <c r="I1375" i="26" s="1"/>
  <c r="I1376" i="26" s="1"/>
  <c r="I1377" i="26" s="1"/>
  <c r="I1378" i="26" s="1"/>
  <c r="I1379" i="26" s="1"/>
  <c r="I1380" i="26" s="1"/>
  <c r="I1381" i="26" s="1"/>
  <c r="I1382" i="26" s="1"/>
  <c r="I1383" i="26" s="1"/>
  <c r="I1384" i="26" s="1"/>
  <c r="I1385" i="26" s="1"/>
  <c r="I1386" i="26" s="1"/>
  <c r="I1387" i="26" s="1"/>
  <c r="I1388" i="26" s="1"/>
  <c r="I1389" i="26" s="1"/>
  <c r="I1390" i="26" s="1"/>
  <c r="I1391" i="26" s="1"/>
  <c r="I1392" i="26" s="1"/>
  <c r="I1393" i="26" s="1"/>
  <c r="I1394" i="26" s="1"/>
  <c r="I1395" i="26" s="1"/>
  <c r="I1396" i="26" s="1"/>
  <c r="I1397" i="26" s="1"/>
  <c r="I1398" i="26" s="1"/>
  <c r="I1399" i="26" s="1"/>
  <c r="I1400" i="26" s="1"/>
  <c r="I1401" i="26" s="1"/>
  <c r="I1402" i="26" s="1"/>
  <c r="I1403" i="26" s="1"/>
  <c r="I1404" i="26" s="1"/>
  <c r="I1405" i="26" s="1"/>
  <c r="I1406" i="26" s="1"/>
  <c r="I1407" i="26" s="1"/>
  <c r="I1408" i="26" s="1"/>
  <c r="I1409" i="26" s="1"/>
  <c r="I1410" i="26" s="1"/>
  <c r="I1411" i="26" s="1"/>
  <c r="I1412" i="26" s="1"/>
  <c r="I1413" i="26" s="1"/>
  <c r="I1414" i="26" s="1"/>
  <c r="I1415" i="26" s="1"/>
  <c r="I1416" i="26" s="1"/>
  <c r="I1417" i="26" s="1"/>
  <c r="I1418" i="26" s="1"/>
  <c r="I1419" i="26" s="1"/>
  <c r="I1420" i="26" s="1"/>
  <c r="I1421" i="26" s="1"/>
  <c r="I1422" i="26" s="1"/>
  <c r="I1423" i="26" s="1"/>
  <c r="I1424" i="26" s="1"/>
  <c r="I1425" i="26" s="1"/>
  <c r="I1426" i="26" s="1"/>
  <c r="I1427" i="26" s="1"/>
  <c r="I1428" i="26" s="1"/>
  <c r="I1429" i="26" s="1"/>
  <c r="I1430" i="26" s="1"/>
  <c r="I1431" i="26" s="1"/>
  <c r="I1432" i="26" s="1"/>
  <c r="I1433" i="26" s="1"/>
  <c r="I1434" i="26" s="1"/>
  <c r="I1435" i="26" s="1"/>
  <c r="I1436" i="26" s="1"/>
  <c r="D6" i="26"/>
  <c r="K57" i="46" l="1"/>
  <c r="L59" i="46"/>
  <c r="I1437" i="26"/>
  <c r="I1438" i="26" s="1"/>
  <c r="I1439" i="26" s="1"/>
  <c r="I1440" i="26" s="1"/>
  <c r="I1441" i="26" s="1"/>
  <c r="I1442" i="26" s="1"/>
  <c r="I1443" i="26" s="1"/>
  <c r="I1444" i="26" s="1"/>
  <c r="I1445" i="26" s="1"/>
  <c r="I1446" i="26" s="1"/>
  <c r="I1447" i="26" s="1"/>
  <c r="I1448" i="26" s="1"/>
  <c r="I1449" i="26" s="1"/>
  <c r="I1450" i="26" s="1"/>
  <c r="I1451" i="26" s="1"/>
  <c r="I1452" i="26" s="1"/>
  <c r="I1453" i="26" s="1"/>
  <c r="I1454" i="26" s="1"/>
  <c r="I1455" i="26" s="1"/>
  <c r="I1456" i="26" s="1"/>
  <c r="I1457" i="26" s="1"/>
  <c r="I1458" i="26" s="1"/>
  <c r="I1459" i="26" s="1"/>
  <c r="I1460" i="26" s="1"/>
  <c r="I1461" i="26" s="1"/>
  <c r="I1462" i="26" s="1"/>
  <c r="I1463" i="26" s="1"/>
  <c r="I1464" i="26" s="1"/>
  <c r="I1465" i="26" s="1"/>
  <c r="I1466" i="26" s="1"/>
  <c r="I1467" i="26" s="1"/>
  <c r="I1468" i="26" s="1"/>
  <c r="I1469" i="26" s="1"/>
  <c r="I1470" i="26" s="1"/>
  <c r="I1471" i="26" s="1"/>
  <c r="I1472" i="26" s="1"/>
  <c r="I1473" i="26" s="1"/>
  <c r="I1474" i="26" s="1"/>
  <c r="I1475" i="26" s="1"/>
  <c r="I1476" i="26" s="1"/>
  <c r="I1477" i="26" s="1"/>
  <c r="I1478" i="26" s="1"/>
  <c r="I1479" i="26" s="1"/>
  <c r="K58" i="46" l="1"/>
  <c r="L60" i="46"/>
  <c r="I1480" i="26"/>
  <c r="I1481" i="26" s="1"/>
  <c r="I1482" i="26" s="1"/>
  <c r="I1483" i="26" s="1"/>
  <c r="I1484" i="26" s="1"/>
  <c r="I1485" i="26" s="1"/>
  <c r="I1486" i="26" s="1"/>
  <c r="I1487" i="26" s="1"/>
  <c r="I1488" i="26" s="1"/>
  <c r="I1489" i="26" s="1"/>
  <c r="I1490" i="26" s="1"/>
  <c r="I1491" i="26" s="1"/>
  <c r="I1492" i="26" s="1"/>
  <c r="I1493" i="26" s="1"/>
  <c r="I1494" i="26" s="1"/>
  <c r="I1495" i="26" s="1"/>
  <c r="I1496" i="26" s="1"/>
  <c r="I1497" i="26" s="1"/>
  <c r="I1498" i="26" s="1"/>
  <c r="I1499" i="26" s="1"/>
  <c r="I1500" i="26" s="1"/>
  <c r="I1501" i="26" s="1"/>
  <c r="I1502" i="26" s="1"/>
  <c r="I1503" i="26" s="1"/>
  <c r="I1504" i="26" s="1"/>
  <c r="I1505" i="26" s="1"/>
  <c r="I1506" i="26" s="1"/>
  <c r="I1507" i="26" s="1"/>
  <c r="I1508" i="26" s="1"/>
  <c r="I1509" i="26" s="1"/>
  <c r="I1510" i="26" s="1"/>
  <c r="I1511" i="26" s="1"/>
  <c r="I1512" i="26" s="1"/>
  <c r="I1513" i="26" s="1"/>
  <c r="I1514" i="26" s="1"/>
  <c r="I1515" i="26" s="1"/>
  <c r="I1516" i="26" s="1"/>
  <c r="I1517" i="26" s="1"/>
  <c r="I1518" i="26" s="1"/>
  <c r="I1519" i="26" s="1"/>
  <c r="I1520" i="26" s="1"/>
  <c r="I1521" i="26" s="1"/>
  <c r="I1522" i="26" s="1"/>
  <c r="I1523" i="26" s="1"/>
  <c r="I1524" i="26" s="1"/>
  <c r="I1525" i="26" s="1"/>
  <c r="I1526" i="26" s="1"/>
  <c r="I1527" i="26" s="1"/>
  <c r="I1528" i="26" s="1"/>
  <c r="I1529" i="26" s="1"/>
  <c r="I1530" i="26" s="1"/>
  <c r="I1531" i="26" s="1"/>
  <c r="I1532" i="26" s="1"/>
  <c r="I1533" i="26" s="1"/>
  <c r="I1534" i="26" s="1"/>
  <c r="I1535" i="26" s="1"/>
  <c r="I1536" i="26" s="1"/>
  <c r="I1537" i="26" s="1"/>
  <c r="I1538" i="26" s="1"/>
  <c r="I1539" i="26" s="1"/>
  <c r="I1540" i="26" s="1"/>
  <c r="I1541" i="26" s="1"/>
  <c r="I1542" i="26" s="1"/>
  <c r="I1543" i="26" s="1"/>
  <c r="I1544" i="26" s="1"/>
  <c r="I1545" i="26" s="1"/>
  <c r="I1546" i="26" s="1"/>
  <c r="I1547" i="26" s="1"/>
  <c r="I1548" i="26" s="1"/>
  <c r="I1549" i="26" s="1"/>
  <c r="I1550" i="26" s="1"/>
  <c r="I1551" i="26" s="1"/>
  <c r="I1552" i="26" s="1"/>
  <c r="I1553" i="26" s="1"/>
  <c r="I1554" i="26" s="1"/>
  <c r="I1555" i="26" s="1"/>
  <c r="I1556" i="26" s="1"/>
  <c r="I1557" i="26" s="1"/>
  <c r="I1558" i="26" s="1"/>
  <c r="I1559" i="26" s="1"/>
  <c r="I1560" i="26" s="1"/>
  <c r="I1561" i="26" s="1"/>
  <c r="I1562" i="26" s="1"/>
  <c r="I1563" i="26" s="1"/>
  <c r="I1564" i="26" s="1"/>
  <c r="I1565" i="26" s="1"/>
  <c r="I1566" i="26" s="1"/>
  <c r="I1567" i="26" s="1"/>
  <c r="I1568" i="26" s="1"/>
  <c r="I1569" i="26" s="1"/>
  <c r="I1570" i="26" s="1"/>
  <c r="I1571" i="26" s="1"/>
  <c r="I1572" i="26" s="1"/>
  <c r="I1573" i="26" s="1"/>
  <c r="I1574" i="26" s="1"/>
  <c r="I1575" i="26" s="1"/>
  <c r="I1576" i="26" s="1"/>
  <c r="I1577" i="26" s="1"/>
  <c r="I1578" i="26" s="1"/>
  <c r="I1579" i="26" s="1"/>
  <c r="I1580" i="26" s="1"/>
  <c r="I1581" i="26" s="1"/>
  <c r="I1582" i="26" s="1"/>
  <c r="K59" i="46" l="1"/>
  <c r="L61" i="46"/>
  <c r="J681" i="20"/>
  <c r="J680" i="20"/>
  <c r="C680" i="20"/>
  <c r="J679" i="20"/>
  <c r="C679" i="20"/>
  <c r="J678" i="20"/>
  <c r="C678" i="20"/>
  <c r="J677" i="20"/>
  <c r="C677" i="20"/>
  <c r="J676" i="20"/>
  <c r="C676" i="20"/>
  <c r="J675" i="20"/>
  <c r="C675" i="20"/>
  <c r="J674" i="20"/>
  <c r="C674" i="20"/>
  <c r="J673" i="20"/>
  <c r="C673" i="20"/>
  <c r="J672" i="20"/>
  <c r="C672" i="20"/>
  <c r="J671" i="20"/>
  <c r="C671" i="20"/>
  <c r="J670" i="20"/>
  <c r="C670" i="20"/>
  <c r="J669" i="20"/>
  <c r="C669" i="20"/>
  <c r="J668" i="20"/>
  <c r="C668" i="20"/>
  <c r="J667" i="20"/>
  <c r="C667" i="20"/>
  <c r="J666" i="20"/>
  <c r="C666" i="20"/>
  <c r="J665" i="20"/>
  <c r="C665" i="20"/>
  <c r="J664" i="20"/>
  <c r="C664" i="20"/>
  <c r="J663" i="20"/>
  <c r="C663" i="20"/>
  <c r="J662" i="20"/>
  <c r="C662" i="20"/>
  <c r="J661" i="20"/>
  <c r="C661" i="20"/>
  <c r="J660" i="20"/>
  <c r="C660" i="20"/>
  <c r="J659" i="20"/>
  <c r="C659" i="20"/>
  <c r="J658" i="20"/>
  <c r="C658" i="20"/>
  <c r="J657" i="20"/>
  <c r="C657" i="20"/>
  <c r="J656" i="20"/>
  <c r="C656" i="20"/>
  <c r="J655" i="20"/>
  <c r="C655" i="20"/>
  <c r="J654" i="20"/>
  <c r="C654" i="20"/>
  <c r="J653" i="20"/>
  <c r="C653" i="20"/>
  <c r="J652" i="20"/>
  <c r="C652" i="20"/>
  <c r="J651" i="20"/>
  <c r="C651" i="20"/>
  <c r="J650" i="20"/>
  <c r="C650" i="20"/>
  <c r="J649" i="20"/>
  <c r="C649" i="20"/>
  <c r="J648" i="20"/>
  <c r="C648" i="20"/>
  <c r="J647" i="20"/>
  <c r="C647" i="20"/>
  <c r="J646" i="20"/>
  <c r="C646" i="20"/>
  <c r="J645" i="20"/>
  <c r="C645" i="20"/>
  <c r="J644" i="20"/>
  <c r="C644" i="20"/>
  <c r="J643" i="20"/>
  <c r="C643" i="20"/>
  <c r="J642" i="20"/>
  <c r="C642" i="20"/>
  <c r="J641" i="20"/>
  <c r="C641" i="20"/>
  <c r="J640" i="20"/>
  <c r="C640" i="20"/>
  <c r="J639" i="20"/>
  <c r="C639" i="20"/>
  <c r="J638" i="20"/>
  <c r="C638" i="20"/>
  <c r="J637" i="20"/>
  <c r="C637" i="20"/>
  <c r="J636" i="20"/>
  <c r="C636" i="20"/>
  <c r="J635" i="20"/>
  <c r="C635" i="20"/>
  <c r="J634" i="20"/>
  <c r="C634" i="20"/>
  <c r="J633" i="20"/>
  <c r="C633" i="20"/>
  <c r="J632" i="20"/>
  <c r="C632" i="20"/>
  <c r="J631" i="20"/>
  <c r="C631" i="20"/>
  <c r="J630" i="20"/>
  <c r="C630" i="20"/>
  <c r="J629" i="20"/>
  <c r="C629" i="20"/>
  <c r="J628" i="20"/>
  <c r="C628" i="20"/>
  <c r="J627" i="20"/>
  <c r="C627" i="20"/>
  <c r="J626" i="20"/>
  <c r="C626" i="20"/>
  <c r="J625" i="20"/>
  <c r="C625" i="20"/>
  <c r="J624" i="20"/>
  <c r="C624" i="20"/>
  <c r="J623" i="20"/>
  <c r="C623" i="20"/>
  <c r="J622" i="20"/>
  <c r="C622" i="20"/>
  <c r="J621" i="20"/>
  <c r="C621" i="20"/>
  <c r="J620" i="20"/>
  <c r="C620" i="20"/>
  <c r="J619" i="20"/>
  <c r="C619" i="20"/>
  <c r="J618" i="20"/>
  <c r="J617" i="20"/>
  <c r="J616" i="20"/>
  <c r="J615" i="20"/>
  <c r="J614" i="20"/>
  <c r="J613" i="20"/>
  <c r="J612" i="20"/>
  <c r="J611" i="20"/>
  <c r="J610" i="20"/>
  <c r="J609" i="20"/>
  <c r="J608" i="20"/>
  <c r="J607" i="20"/>
  <c r="J606" i="20"/>
  <c r="J605" i="20"/>
  <c r="J604" i="20"/>
  <c r="J603" i="20"/>
  <c r="J602" i="20"/>
  <c r="J601" i="20"/>
  <c r="J600" i="20"/>
  <c r="J599" i="20"/>
  <c r="J598" i="20"/>
  <c r="J597" i="20"/>
  <c r="J596" i="20"/>
  <c r="J595" i="20"/>
  <c r="J594" i="20"/>
  <c r="J593" i="20"/>
  <c r="J592" i="20"/>
  <c r="J591" i="20"/>
  <c r="J590" i="20"/>
  <c r="J589" i="20"/>
  <c r="J588" i="20"/>
  <c r="J587" i="20"/>
  <c r="J586" i="20"/>
  <c r="J585" i="20"/>
  <c r="J584" i="20"/>
  <c r="J583" i="20"/>
  <c r="J582" i="20"/>
  <c r="J581" i="20"/>
  <c r="J580" i="20"/>
  <c r="J579" i="20"/>
  <c r="J578" i="20"/>
  <c r="J577" i="20"/>
  <c r="J576" i="20"/>
  <c r="J575" i="20"/>
  <c r="J574" i="20"/>
  <c r="J573" i="20"/>
  <c r="J572" i="20"/>
  <c r="J571" i="20"/>
  <c r="J570" i="20"/>
  <c r="J569" i="20"/>
  <c r="J568" i="20"/>
  <c r="J567" i="20"/>
  <c r="J566" i="20"/>
  <c r="J565" i="20"/>
  <c r="J564" i="20"/>
  <c r="J563" i="20"/>
  <c r="J562" i="20"/>
  <c r="J561" i="20"/>
  <c r="J560" i="20"/>
  <c r="J559" i="20"/>
  <c r="J558" i="20"/>
  <c r="J557" i="20"/>
  <c r="J556" i="20"/>
  <c r="J555" i="20"/>
  <c r="J554" i="20"/>
  <c r="J553" i="20"/>
  <c r="J552" i="20"/>
  <c r="J551" i="20"/>
  <c r="J550" i="20"/>
  <c r="J549" i="20"/>
  <c r="J548" i="20"/>
  <c r="J547" i="20"/>
  <c r="J546" i="20"/>
  <c r="J545" i="20"/>
  <c r="J544" i="20"/>
  <c r="J543" i="20"/>
  <c r="J542" i="20"/>
  <c r="J541" i="20"/>
  <c r="J540" i="20"/>
  <c r="J539" i="20"/>
  <c r="J538" i="20"/>
  <c r="J537" i="20"/>
  <c r="J536" i="20"/>
  <c r="J535" i="20"/>
  <c r="J534" i="20"/>
  <c r="J533" i="20"/>
  <c r="J532" i="20"/>
  <c r="J531" i="20"/>
  <c r="J530" i="20"/>
  <c r="J529" i="20"/>
  <c r="J528" i="20"/>
  <c r="J527" i="20"/>
  <c r="J526" i="20"/>
  <c r="J525" i="20"/>
  <c r="J524" i="20"/>
  <c r="J523" i="20"/>
  <c r="J522" i="20"/>
  <c r="J521" i="20"/>
  <c r="J520" i="20"/>
  <c r="J519" i="20"/>
  <c r="J518" i="20"/>
  <c r="J517" i="20"/>
  <c r="J516" i="20"/>
  <c r="J515" i="20"/>
  <c r="J514" i="20"/>
  <c r="J513" i="20"/>
  <c r="J512" i="20"/>
  <c r="J511" i="20"/>
  <c r="J510" i="20"/>
  <c r="J509" i="20"/>
  <c r="J508" i="20"/>
  <c r="J507" i="20"/>
  <c r="J506" i="20"/>
  <c r="J505" i="20"/>
  <c r="J504" i="20"/>
  <c r="J503" i="20"/>
  <c r="J502" i="20"/>
  <c r="J501" i="20"/>
  <c r="J500" i="20"/>
  <c r="J499" i="20"/>
  <c r="J498" i="20"/>
  <c r="J497" i="20"/>
  <c r="J496" i="20"/>
  <c r="J495" i="20"/>
  <c r="J494" i="20"/>
  <c r="J493" i="20"/>
  <c r="J492" i="20"/>
  <c r="J491" i="20"/>
  <c r="J490" i="20"/>
  <c r="J489" i="20"/>
  <c r="J488" i="20"/>
  <c r="J487" i="20"/>
  <c r="J486" i="20"/>
  <c r="J485" i="20"/>
  <c r="J484" i="20"/>
  <c r="J483" i="20"/>
  <c r="J482" i="20"/>
  <c r="J481" i="20"/>
  <c r="J480" i="20"/>
  <c r="J479" i="20"/>
  <c r="J478" i="20"/>
  <c r="J477" i="20"/>
  <c r="J476" i="20"/>
  <c r="J475" i="20"/>
  <c r="J474" i="20"/>
  <c r="J473" i="20"/>
  <c r="J472" i="20"/>
  <c r="J471" i="20"/>
  <c r="J470" i="20"/>
  <c r="J469" i="20"/>
  <c r="J468" i="20"/>
  <c r="J467" i="20"/>
  <c r="J466" i="20"/>
  <c r="J465" i="20"/>
  <c r="J464" i="20"/>
  <c r="J463" i="20"/>
  <c r="J462" i="20"/>
  <c r="J461" i="20"/>
  <c r="J460" i="20"/>
  <c r="J459" i="20"/>
  <c r="J458" i="20"/>
  <c r="J457" i="20"/>
  <c r="J456" i="20"/>
  <c r="J455" i="20"/>
  <c r="J454" i="20"/>
  <c r="J453" i="20"/>
  <c r="J452" i="20"/>
  <c r="J451" i="20"/>
  <c r="J450" i="20"/>
  <c r="J449" i="20"/>
  <c r="J448" i="20"/>
  <c r="J447" i="20"/>
  <c r="J446" i="20"/>
  <c r="J445" i="20"/>
  <c r="J444" i="20"/>
  <c r="J443" i="20"/>
  <c r="J442" i="20"/>
  <c r="J441" i="20"/>
  <c r="J440" i="20"/>
  <c r="J439" i="20"/>
  <c r="J438" i="20"/>
  <c r="J437" i="20"/>
  <c r="J436" i="20"/>
  <c r="J435" i="20"/>
  <c r="J434" i="20"/>
  <c r="J433" i="20"/>
  <c r="J432" i="20"/>
  <c r="J431" i="20"/>
  <c r="J430" i="20"/>
  <c r="J429" i="20"/>
  <c r="J428" i="20"/>
  <c r="J427" i="20"/>
  <c r="J426" i="20"/>
  <c r="J425" i="20"/>
  <c r="J424" i="20"/>
  <c r="J423" i="20"/>
  <c r="J422" i="20"/>
  <c r="J421" i="20"/>
  <c r="J420" i="20"/>
  <c r="J419" i="20"/>
  <c r="J418" i="20"/>
  <c r="J417" i="20"/>
  <c r="J416" i="20"/>
  <c r="J415" i="20"/>
  <c r="J414" i="20"/>
  <c r="J413" i="20"/>
  <c r="J412" i="20"/>
  <c r="J411" i="20"/>
  <c r="J410" i="20"/>
  <c r="J409" i="20"/>
  <c r="J408" i="20"/>
  <c r="J407" i="20"/>
  <c r="J406" i="20"/>
  <c r="J405" i="20"/>
  <c r="J404" i="20"/>
  <c r="J403" i="20"/>
  <c r="J402" i="20"/>
  <c r="J401" i="20"/>
  <c r="J400" i="20"/>
  <c r="J399" i="20"/>
  <c r="J398" i="20"/>
  <c r="J397" i="20"/>
  <c r="J396" i="20"/>
  <c r="J395" i="20"/>
  <c r="J394" i="20"/>
  <c r="J393" i="20"/>
  <c r="J392" i="20"/>
  <c r="J391" i="20"/>
  <c r="J390" i="20"/>
  <c r="J389" i="20"/>
  <c r="J388" i="20"/>
  <c r="J387" i="20"/>
  <c r="J386" i="20"/>
  <c r="J385" i="20"/>
  <c r="J384" i="20"/>
  <c r="J383" i="20"/>
  <c r="J382" i="20"/>
  <c r="J381" i="20"/>
  <c r="J380" i="20"/>
  <c r="J379" i="20"/>
  <c r="J378" i="20"/>
  <c r="J377" i="20"/>
  <c r="J376" i="20"/>
  <c r="J375" i="20"/>
  <c r="J374" i="20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155" i="20"/>
  <c r="J154" i="20"/>
  <c r="J153" i="20"/>
  <c r="J152" i="20"/>
  <c r="J151" i="20"/>
  <c r="J150" i="20"/>
  <c r="J149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99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G11" i="20"/>
  <c r="J11" i="20" s="1"/>
  <c r="C11" i="20"/>
  <c r="D5" i="20"/>
  <c r="K60" i="46" l="1"/>
  <c r="L62" i="46"/>
  <c r="D4" i="20"/>
  <c r="D6" i="20" s="1"/>
  <c r="I11" i="20"/>
  <c r="I246" i="20" s="1"/>
  <c r="I247" i="20" s="1"/>
  <c r="I248" i="20" s="1"/>
  <c r="I249" i="20" s="1"/>
  <c r="I250" i="20" s="1"/>
  <c r="I251" i="20" s="1"/>
  <c r="I252" i="20" s="1"/>
  <c r="I253" i="20" s="1"/>
  <c r="I254" i="20" s="1"/>
  <c r="I255" i="20" s="1"/>
  <c r="I256" i="20" s="1"/>
  <c r="I257" i="20" s="1"/>
  <c r="I258" i="20" s="1"/>
  <c r="I259" i="20" s="1"/>
  <c r="I260" i="20" s="1"/>
  <c r="I261" i="20" s="1"/>
  <c r="I262" i="20" s="1"/>
  <c r="I263" i="20" s="1"/>
  <c r="I264" i="20" s="1"/>
  <c r="I265" i="20" s="1"/>
  <c r="I266" i="20" s="1"/>
  <c r="I267" i="20" s="1"/>
  <c r="I268" i="20" s="1"/>
  <c r="I269" i="20" s="1"/>
  <c r="I270" i="20" s="1"/>
  <c r="I271" i="20" s="1"/>
  <c r="I272" i="20" s="1"/>
  <c r="I273" i="20" s="1"/>
  <c r="I274" i="20" s="1"/>
  <c r="I275" i="20" s="1"/>
  <c r="I276" i="20" s="1"/>
  <c r="I277" i="20" s="1"/>
  <c r="I278" i="20" s="1"/>
  <c r="I279" i="20" s="1"/>
  <c r="I280" i="20" s="1"/>
  <c r="I281" i="20" s="1"/>
  <c r="I282" i="20" s="1"/>
  <c r="I283" i="20" s="1"/>
  <c r="I284" i="20" s="1"/>
  <c r="I285" i="20" s="1"/>
  <c r="I286" i="20" s="1"/>
  <c r="I287" i="20" s="1"/>
  <c r="I288" i="20" s="1"/>
  <c r="I289" i="20" s="1"/>
  <c r="I290" i="20" s="1"/>
  <c r="I291" i="20" s="1"/>
  <c r="I292" i="20" s="1"/>
  <c r="I293" i="20" s="1"/>
  <c r="I294" i="20" s="1"/>
  <c r="I295" i="20" s="1"/>
  <c r="I296" i="20" s="1"/>
  <c r="I297" i="20" s="1"/>
  <c r="I298" i="20" s="1"/>
  <c r="I299" i="20" s="1"/>
  <c r="I300" i="20" s="1"/>
  <c r="I301" i="20" s="1"/>
  <c r="I302" i="20" s="1"/>
  <c r="I303" i="20" s="1"/>
  <c r="I304" i="20" s="1"/>
  <c r="I305" i="20" s="1"/>
  <c r="I306" i="20" s="1"/>
  <c r="I307" i="20" s="1"/>
  <c r="I308" i="20" s="1"/>
  <c r="I309" i="20" s="1"/>
  <c r="I310" i="20" s="1"/>
  <c r="I311" i="20" s="1"/>
  <c r="I312" i="20" s="1"/>
  <c r="I313" i="20" s="1"/>
  <c r="I314" i="20" s="1"/>
  <c r="I315" i="20" s="1"/>
  <c r="I316" i="20" s="1"/>
  <c r="I317" i="20" s="1"/>
  <c r="I318" i="20" s="1"/>
  <c r="I319" i="20" s="1"/>
  <c r="I320" i="20" s="1"/>
  <c r="I321" i="20" s="1"/>
  <c r="I322" i="20" s="1"/>
  <c r="I323" i="20" s="1"/>
  <c r="I324" i="20" s="1"/>
  <c r="I325" i="20" s="1"/>
  <c r="I326" i="20" s="1"/>
  <c r="I327" i="20" s="1"/>
  <c r="I328" i="20" s="1"/>
  <c r="I329" i="20" s="1"/>
  <c r="I330" i="20" s="1"/>
  <c r="I331" i="20" s="1"/>
  <c r="I332" i="20" s="1"/>
  <c r="I333" i="20" s="1"/>
  <c r="I334" i="20" s="1"/>
  <c r="I335" i="20" s="1"/>
  <c r="I336" i="20" s="1"/>
  <c r="I337" i="20" s="1"/>
  <c r="I338" i="20" s="1"/>
  <c r="I339" i="20" s="1"/>
  <c r="I340" i="20" s="1"/>
  <c r="I341" i="20" s="1"/>
  <c r="I342" i="20" s="1"/>
  <c r="I343" i="20" s="1"/>
  <c r="I344" i="20" s="1"/>
  <c r="I345" i="20" s="1"/>
  <c r="I346" i="20" s="1"/>
  <c r="I347" i="20" s="1"/>
  <c r="I348" i="20" s="1"/>
  <c r="I349" i="20" s="1"/>
  <c r="I350" i="20" s="1"/>
  <c r="I351" i="20" s="1"/>
  <c r="I352" i="20" s="1"/>
  <c r="I353" i="20" s="1"/>
  <c r="I354" i="20" s="1"/>
  <c r="I355" i="20" s="1"/>
  <c r="I356" i="20" s="1"/>
  <c r="I357" i="20" s="1"/>
  <c r="I358" i="20" s="1"/>
  <c r="I359" i="20" s="1"/>
  <c r="I360" i="20" s="1"/>
  <c r="I361" i="20" s="1"/>
  <c r="I362" i="20" s="1"/>
  <c r="I363" i="20" s="1"/>
  <c r="I364" i="20" s="1"/>
  <c r="I365" i="20" s="1"/>
  <c r="I366" i="20" s="1"/>
  <c r="I367" i="20" s="1"/>
  <c r="I368" i="20" s="1"/>
  <c r="I369" i="20" s="1"/>
  <c r="I370" i="20" s="1"/>
  <c r="I371" i="20" s="1"/>
  <c r="I372" i="20" s="1"/>
  <c r="I373" i="20" s="1"/>
  <c r="I374" i="20" s="1"/>
  <c r="I375" i="20" s="1"/>
  <c r="I376" i="20" s="1"/>
  <c r="I377" i="20" s="1"/>
  <c r="I378" i="20" s="1"/>
  <c r="I379" i="20" s="1"/>
  <c r="I380" i="20" s="1"/>
  <c r="I381" i="20" s="1"/>
  <c r="I382" i="20" s="1"/>
  <c r="I383" i="20" s="1"/>
  <c r="I384" i="20" s="1"/>
  <c r="I385" i="20" s="1"/>
  <c r="I386" i="20" s="1"/>
  <c r="I387" i="20" s="1"/>
  <c r="I388" i="20" s="1"/>
  <c r="I389" i="20" s="1"/>
  <c r="I390" i="20" s="1"/>
  <c r="I391" i="20" s="1"/>
  <c r="I392" i="20" s="1"/>
  <c r="I393" i="20" s="1"/>
  <c r="I394" i="20" s="1"/>
  <c r="I395" i="20" s="1"/>
  <c r="I396" i="20" s="1"/>
  <c r="I397" i="20" s="1"/>
  <c r="I398" i="20" s="1"/>
  <c r="I399" i="20" s="1"/>
  <c r="I400" i="20" s="1"/>
  <c r="I401" i="20" s="1"/>
  <c r="I402" i="20" s="1"/>
  <c r="I403" i="20" s="1"/>
  <c r="I404" i="20" s="1"/>
  <c r="I405" i="20" s="1"/>
  <c r="I406" i="20" s="1"/>
  <c r="I407" i="20" s="1"/>
  <c r="I408" i="20" s="1"/>
  <c r="I409" i="20" s="1"/>
  <c r="I410" i="20" s="1"/>
  <c r="I411" i="20" s="1"/>
  <c r="I412" i="20" s="1"/>
  <c r="I413" i="20" s="1"/>
  <c r="I414" i="20" s="1"/>
  <c r="I415" i="20" s="1"/>
  <c r="I416" i="20" s="1"/>
  <c r="I417" i="20" s="1"/>
  <c r="I418" i="20" s="1"/>
  <c r="I419" i="20" s="1"/>
  <c r="I420" i="20" s="1"/>
  <c r="I421" i="20" s="1"/>
  <c r="I422" i="20" s="1"/>
  <c r="I423" i="20" s="1"/>
  <c r="I424" i="20" s="1"/>
  <c r="I425" i="20" s="1"/>
  <c r="I426" i="20" s="1"/>
  <c r="I427" i="20" s="1"/>
  <c r="I428" i="20" s="1"/>
  <c r="I429" i="20" s="1"/>
  <c r="I430" i="20" s="1"/>
  <c r="I431" i="20" s="1"/>
  <c r="I432" i="20" s="1"/>
  <c r="I433" i="20" s="1"/>
  <c r="I434" i="20" s="1"/>
  <c r="I435" i="20" s="1"/>
  <c r="I436" i="20" s="1"/>
  <c r="I437" i="20" s="1"/>
  <c r="I438" i="20" s="1"/>
  <c r="I439" i="20" s="1"/>
  <c r="I440" i="20" s="1"/>
  <c r="I441" i="20" s="1"/>
  <c r="I442" i="20" s="1"/>
  <c r="I443" i="20" s="1"/>
  <c r="I444" i="20" s="1"/>
  <c r="I445" i="20" s="1"/>
  <c r="I446" i="20" s="1"/>
  <c r="I447" i="20" s="1"/>
  <c r="I448" i="20" s="1"/>
  <c r="I449" i="20" s="1"/>
  <c r="I450" i="20" s="1"/>
  <c r="I451" i="20" s="1"/>
  <c r="I452" i="20" s="1"/>
  <c r="I453" i="20" s="1"/>
  <c r="I454" i="20" s="1"/>
  <c r="I455" i="20" s="1"/>
  <c r="I456" i="20" s="1"/>
  <c r="I457" i="20" s="1"/>
  <c r="I458" i="20" s="1"/>
  <c r="I459" i="20" s="1"/>
  <c r="I460" i="20" s="1"/>
  <c r="I461" i="20" s="1"/>
  <c r="I462" i="20" s="1"/>
  <c r="I463" i="20" s="1"/>
  <c r="I464" i="20" s="1"/>
  <c r="I465" i="20" s="1"/>
  <c r="I466" i="20" s="1"/>
  <c r="I467" i="20" s="1"/>
  <c r="I468" i="20" s="1"/>
  <c r="I469" i="20" s="1"/>
  <c r="I470" i="20" s="1"/>
  <c r="I471" i="20" s="1"/>
  <c r="I472" i="20" s="1"/>
  <c r="I473" i="20" s="1"/>
  <c r="I474" i="20" s="1"/>
  <c r="I475" i="20" s="1"/>
  <c r="I476" i="20" s="1"/>
  <c r="I477" i="20" s="1"/>
  <c r="I478" i="20" s="1"/>
  <c r="I479" i="20" s="1"/>
  <c r="I480" i="20" s="1"/>
  <c r="I481" i="20" s="1"/>
  <c r="I482" i="20" s="1"/>
  <c r="I483" i="20" s="1"/>
  <c r="I484" i="20" s="1"/>
  <c r="I485" i="20" s="1"/>
  <c r="I486" i="20" s="1"/>
  <c r="I487" i="20" s="1"/>
  <c r="I488" i="20" s="1"/>
  <c r="I489" i="20" s="1"/>
  <c r="I490" i="20" s="1"/>
  <c r="I491" i="20" s="1"/>
  <c r="I492" i="20" s="1"/>
  <c r="I493" i="20" s="1"/>
  <c r="I494" i="20" s="1"/>
  <c r="I495" i="20" s="1"/>
  <c r="I496" i="20" s="1"/>
  <c r="I497" i="20" s="1"/>
  <c r="I498" i="20" s="1"/>
  <c r="I499" i="20" s="1"/>
  <c r="I500" i="20" s="1"/>
  <c r="I501" i="20" s="1"/>
  <c r="I502" i="20" s="1"/>
  <c r="I503" i="20" s="1"/>
  <c r="I504" i="20" s="1"/>
  <c r="I505" i="20" s="1"/>
  <c r="I506" i="20" s="1"/>
  <c r="I507" i="20" s="1"/>
  <c r="I508" i="20" s="1"/>
  <c r="I509" i="20" s="1"/>
  <c r="I510" i="20" s="1"/>
  <c r="I511" i="20" s="1"/>
  <c r="I512" i="20" s="1"/>
  <c r="I513" i="20" s="1"/>
  <c r="I514" i="20" s="1"/>
  <c r="I515" i="20" s="1"/>
  <c r="I516" i="20" s="1"/>
  <c r="I517" i="20" s="1"/>
  <c r="I518" i="20" s="1"/>
  <c r="I519" i="20" s="1"/>
  <c r="I520" i="20" s="1"/>
  <c r="I521" i="20" s="1"/>
  <c r="I522" i="20" s="1"/>
  <c r="I523" i="20" s="1"/>
  <c r="I524" i="20" s="1"/>
  <c r="I525" i="20" s="1"/>
  <c r="I526" i="20" s="1"/>
  <c r="I527" i="20" s="1"/>
  <c r="I528" i="20" s="1"/>
  <c r="I529" i="20" s="1"/>
  <c r="I530" i="20" s="1"/>
  <c r="I531" i="20" s="1"/>
  <c r="I532" i="20" s="1"/>
  <c r="I533" i="20" s="1"/>
  <c r="I534" i="20" s="1"/>
  <c r="I535" i="20" s="1"/>
  <c r="I536" i="20" s="1"/>
  <c r="I537" i="20" s="1"/>
  <c r="I538" i="20" s="1"/>
  <c r="I539" i="20" s="1"/>
  <c r="I540" i="20" s="1"/>
  <c r="I541" i="20" s="1"/>
  <c r="I542" i="20" s="1"/>
  <c r="I543" i="20" s="1"/>
  <c r="I544" i="20" s="1"/>
  <c r="I545" i="20" s="1"/>
  <c r="I546" i="20" s="1"/>
  <c r="I547" i="20" s="1"/>
  <c r="I548" i="20" s="1"/>
  <c r="I549" i="20" s="1"/>
  <c r="I550" i="20" s="1"/>
  <c r="I551" i="20" s="1"/>
  <c r="I552" i="20" s="1"/>
  <c r="I553" i="20" s="1"/>
  <c r="I554" i="20" s="1"/>
  <c r="I555" i="20" s="1"/>
  <c r="I556" i="20" s="1"/>
  <c r="I557" i="20" s="1"/>
  <c r="I558" i="20" s="1"/>
  <c r="I559" i="20" s="1"/>
  <c r="I560" i="20" s="1"/>
  <c r="I561" i="20" s="1"/>
  <c r="I562" i="20" s="1"/>
  <c r="I563" i="20" s="1"/>
  <c r="I564" i="20" s="1"/>
  <c r="I565" i="20" s="1"/>
  <c r="I566" i="20" s="1"/>
  <c r="I567" i="20" s="1"/>
  <c r="I568" i="20" s="1"/>
  <c r="I569" i="20" s="1"/>
  <c r="I570" i="20" s="1"/>
  <c r="I571" i="20" s="1"/>
  <c r="I572" i="20" s="1"/>
  <c r="I573" i="20" s="1"/>
  <c r="I574" i="20" s="1"/>
  <c r="I575" i="20" s="1"/>
  <c r="I576" i="20" s="1"/>
  <c r="I577" i="20" s="1"/>
  <c r="I578" i="20" s="1"/>
  <c r="I579" i="20" s="1"/>
  <c r="I580" i="20" s="1"/>
  <c r="I581" i="20" s="1"/>
  <c r="I582" i="20" s="1"/>
  <c r="I583" i="20" s="1"/>
  <c r="I584" i="20" s="1"/>
  <c r="I585" i="20" s="1"/>
  <c r="I586" i="20" s="1"/>
  <c r="I587" i="20" s="1"/>
  <c r="I588" i="20" s="1"/>
  <c r="I589" i="20" s="1"/>
  <c r="I590" i="20" s="1"/>
  <c r="I591" i="20" s="1"/>
  <c r="I592" i="20" s="1"/>
  <c r="I593" i="20" s="1"/>
  <c r="I594" i="20" s="1"/>
  <c r="I595" i="20" s="1"/>
  <c r="I596" i="20" s="1"/>
  <c r="I597" i="20" s="1"/>
  <c r="I598" i="20" s="1"/>
  <c r="I599" i="20" s="1"/>
  <c r="I600" i="20" s="1"/>
  <c r="I601" i="20" s="1"/>
  <c r="I602" i="20" s="1"/>
  <c r="I603" i="20" s="1"/>
  <c r="I604" i="20" s="1"/>
  <c r="I605" i="20" s="1"/>
  <c r="I606" i="20" s="1"/>
  <c r="I607" i="20" s="1"/>
  <c r="I608" i="20" s="1"/>
  <c r="I609" i="20" s="1"/>
  <c r="I610" i="20" s="1"/>
  <c r="I611" i="20" s="1"/>
  <c r="I612" i="20" s="1"/>
  <c r="I613" i="20" s="1"/>
  <c r="I614" i="20" s="1"/>
  <c r="I615" i="20" s="1"/>
  <c r="I616" i="20" s="1"/>
  <c r="I617" i="20" s="1"/>
  <c r="I618" i="20" s="1"/>
  <c r="I619" i="20" s="1"/>
  <c r="I620" i="20" s="1"/>
  <c r="I621" i="20" s="1"/>
  <c r="I622" i="20" s="1"/>
  <c r="I623" i="20" s="1"/>
  <c r="I624" i="20" s="1"/>
  <c r="I625" i="20" s="1"/>
  <c r="I626" i="20" s="1"/>
  <c r="I627" i="20" s="1"/>
  <c r="I628" i="20" s="1"/>
  <c r="I629" i="20" s="1"/>
  <c r="I630" i="20" s="1"/>
  <c r="I631" i="20" s="1"/>
  <c r="I632" i="20" s="1"/>
  <c r="I633" i="20" s="1"/>
  <c r="I634" i="20" s="1"/>
  <c r="I635" i="20" s="1"/>
  <c r="I636" i="20" s="1"/>
  <c r="I637" i="20" s="1"/>
  <c r="I638" i="20" s="1"/>
  <c r="I639" i="20" s="1"/>
  <c r="I640" i="20" s="1"/>
  <c r="I641" i="20" s="1"/>
  <c r="I642" i="20" s="1"/>
  <c r="I643" i="20" s="1"/>
  <c r="I644" i="20" s="1"/>
  <c r="I645" i="20" s="1"/>
  <c r="I646" i="20" s="1"/>
  <c r="I647" i="20" s="1"/>
  <c r="I648" i="20" s="1"/>
  <c r="I649" i="20" s="1"/>
  <c r="I650" i="20" s="1"/>
  <c r="I651" i="20" s="1"/>
  <c r="I652" i="20" s="1"/>
  <c r="I653" i="20" s="1"/>
  <c r="I654" i="20" s="1"/>
  <c r="I655" i="20" s="1"/>
  <c r="I656" i="20" s="1"/>
  <c r="I657" i="20" s="1"/>
  <c r="I658" i="20" s="1"/>
  <c r="I659" i="20" s="1"/>
  <c r="I660" i="20" s="1"/>
  <c r="I661" i="20" s="1"/>
  <c r="I662" i="20" s="1"/>
  <c r="I663" i="20" s="1"/>
  <c r="I664" i="20" s="1"/>
  <c r="I665" i="20" s="1"/>
  <c r="I666" i="20" s="1"/>
  <c r="I667" i="20" s="1"/>
  <c r="I668" i="20" s="1"/>
  <c r="I669" i="20" s="1"/>
  <c r="I670" i="20" s="1"/>
  <c r="I671" i="20" s="1"/>
  <c r="I672" i="20" s="1"/>
  <c r="I673" i="20" s="1"/>
  <c r="I674" i="20" s="1"/>
  <c r="I675" i="20" s="1"/>
  <c r="I676" i="20" s="1"/>
  <c r="I677" i="20" s="1"/>
  <c r="I678" i="20" s="1"/>
  <c r="I679" i="20" s="1"/>
  <c r="I680" i="20" s="1"/>
  <c r="I681" i="20" s="1"/>
  <c r="K61" i="46" l="1"/>
  <c r="L63" i="46"/>
  <c r="I12" i="20"/>
  <c r="I13" i="20" s="1"/>
  <c r="I14" i="20" s="1"/>
  <c r="I15" i="20" s="1"/>
  <c r="I16" i="20" s="1"/>
  <c r="I17" i="20" s="1"/>
  <c r="I18" i="20" s="1"/>
  <c r="I19" i="20" s="1"/>
  <c r="I20" i="20" s="1"/>
  <c r="I21" i="20" s="1"/>
  <c r="I22" i="20" s="1"/>
  <c r="I23" i="20" s="1"/>
  <c r="I24" i="20" s="1"/>
  <c r="I25" i="20" s="1"/>
  <c r="I26" i="20" s="1"/>
  <c r="I27" i="20" s="1"/>
  <c r="I28" i="20" s="1"/>
  <c r="I29" i="20" s="1"/>
  <c r="I30" i="20" s="1"/>
  <c r="I31" i="20" s="1"/>
  <c r="I32" i="20" s="1"/>
  <c r="I33" i="20" s="1"/>
  <c r="I34" i="20" s="1"/>
  <c r="I35" i="20" s="1"/>
  <c r="I36" i="20" s="1"/>
  <c r="I37" i="20" s="1"/>
  <c r="I38" i="20" s="1"/>
  <c r="I39" i="20" s="1"/>
  <c r="I40" i="20" s="1"/>
  <c r="I41" i="20" s="1"/>
  <c r="I42" i="20" s="1"/>
  <c r="I43" i="20" s="1"/>
  <c r="I44" i="20" s="1"/>
  <c r="I45" i="20" s="1"/>
  <c r="I46" i="20" s="1"/>
  <c r="I47" i="20" s="1"/>
  <c r="I48" i="20" s="1"/>
  <c r="I49" i="20" s="1"/>
  <c r="I50" i="20" s="1"/>
  <c r="I51" i="20" s="1"/>
  <c r="I52" i="20" s="1"/>
  <c r="C245" i="15"/>
  <c r="C244" i="15"/>
  <c r="C243" i="15"/>
  <c r="C233" i="15"/>
  <c r="J233" i="15"/>
  <c r="C242" i="15"/>
  <c r="C241" i="15"/>
  <c r="C240" i="15"/>
  <c r="C239" i="15"/>
  <c r="C238" i="15"/>
  <c r="C237" i="15"/>
  <c r="C236" i="15"/>
  <c r="C235" i="15"/>
  <c r="C234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J681" i="15"/>
  <c r="J680" i="15"/>
  <c r="C680" i="15"/>
  <c r="J679" i="15"/>
  <c r="C679" i="15"/>
  <c r="J678" i="15"/>
  <c r="C678" i="15"/>
  <c r="J677" i="15"/>
  <c r="C677" i="15"/>
  <c r="J676" i="15"/>
  <c r="C676" i="15"/>
  <c r="J675" i="15"/>
  <c r="C675" i="15"/>
  <c r="J674" i="15"/>
  <c r="C674" i="15"/>
  <c r="J673" i="15"/>
  <c r="C673" i="15"/>
  <c r="J672" i="15"/>
  <c r="C672" i="15"/>
  <c r="J671" i="15"/>
  <c r="C671" i="15"/>
  <c r="J670" i="15"/>
  <c r="C670" i="15"/>
  <c r="J669" i="15"/>
  <c r="C669" i="15"/>
  <c r="J668" i="15"/>
  <c r="C668" i="15"/>
  <c r="J667" i="15"/>
  <c r="C667" i="15"/>
  <c r="J666" i="15"/>
  <c r="C666" i="15"/>
  <c r="J665" i="15"/>
  <c r="C665" i="15"/>
  <c r="J664" i="15"/>
  <c r="C664" i="15"/>
  <c r="J663" i="15"/>
  <c r="C663" i="15"/>
  <c r="J662" i="15"/>
  <c r="C662" i="15"/>
  <c r="J661" i="15"/>
  <c r="C661" i="15"/>
  <c r="J660" i="15"/>
  <c r="C660" i="15"/>
  <c r="J659" i="15"/>
  <c r="C659" i="15"/>
  <c r="J658" i="15"/>
  <c r="C658" i="15"/>
  <c r="J657" i="15"/>
  <c r="C657" i="15"/>
  <c r="J656" i="15"/>
  <c r="C656" i="15"/>
  <c r="J655" i="15"/>
  <c r="C655" i="15"/>
  <c r="J654" i="15"/>
  <c r="C654" i="15"/>
  <c r="J653" i="15"/>
  <c r="C653" i="15"/>
  <c r="J652" i="15"/>
  <c r="C652" i="15"/>
  <c r="J651" i="15"/>
  <c r="C651" i="15"/>
  <c r="J650" i="15"/>
  <c r="C650" i="15"/>
  <c r="J649" i="15"/>
  <c r="C649" i="15"/>
  <c r="J648" i="15"/>
  <c r="C648" i="15"/>
  <c r="J647" i="15"/>
  <c r="C647" i="15"/>
  <c r="J646" i="15"/>
  <c r="C646" i="15"/>
  <c r="J645" i="15"/>
  <c r="C645" i="15"/>
  <c r="J644" i="15"/>
  <c r="C644" i="15"/>
  <c r="J643" i="15"/>
  <c r="C643" i="15"/>
  <c r="J642" i="15"/>
  <c r="C642" i="15"/>
  <c r="J641" i="15"/>
  <c r="C641" i="15"/>
  <c r="J640" i="15"/>
  <c r="C640" i="15"/>
  <c r="J639" i="15"/>
  <c r="C639" i="15"/>
  <c r="J638" i="15"/>
  <c r="C638" i="15"/>
  <c r="J637" i="15"/>
  <c r="C637" i="15"/>
  <c r="J636" i="15"/>
  <c r="C636" i="15"/>
  <c r="J635" i="15"/>
  <c r="C635" i="15"/>
  <c r="J634" i="15"/>
  <c r="C634" i="15"/>
  <c r="J633" i="15"/>
  <c r="C633" i="15"/>
  <c r="J632" i="15"/>
  <c r="C632" i="15"/>
  <c r="J631" i="15"/>
  <c r="C631" i="15"/>
  <c r="J630" i="15"/>
  <c r="C630" i="15"/>
  <c r="J629" i="15"/>
  <c r="C629" i="15"/>
  <c r="J628" i="15"/>
  <c r="C628" i="15"/>
  <c r="J627" i="15"/>
  <c r="C627" i="15"/>
  <c r="J626" i="15"/>
  <c r="C626" i="15"/>
  <c r="J625" i="15"/>
  <c r="C625" i="15"/>
  <c r="J624" i="15"/>
  <c r="C624" i="15"/>
  <c r="J623" i="15"/>
  <c r="C623" i="15"/>
  <c r="J622" i="15"/>
  <c r="C622" i="15"/>
  <c r="J621" i="15"/>
  <c r="C621" i="15"/>
  <c r="J620" i="15"/>
  <c r="C620" i="15"/>
  <c r="J619" i="15"/>
  <c r="C619" i="15"/>
  <c r="J618" i="15"/>
  <c r="J617" i="15"/>
  <c r="J616" i="15"/>
  <c r="J615" i="15"/>
  <c r="J614" i="15"/>
  <c r="J613" i="15"/>
  <c r="J612" i="15"/>
  <c r="J611" i="15"/>
  <c r="J610" i="15"/>
  <c r="J609" i="15"/>
  <c r="J608" i="15"/>
  <c r="J607" i="15"/>
  <c r="J606" i="15"/>
  <c r="J605" i="15"/>
  <c r="J604" i="15"/>
  <c r="J603" i="15"/>
  <c r="J602" i="15"/>
  <c r="J601" i="15"/>
  <c r="J600" i="15"/>
  <c r="J599" i="15"/>
  <c r="J598" i="15"/>
  <c r="J597" i="15"/>
  <c r="J596" i="15"/>
  <c r="J595" i="15"/>
  <c r="J594" i="15"/>
  <c r="J593" i="15"/>
  <c r="J592" i="15"/>
  <c r="J591" i="15"/>
  <c r="J590" i="15"/>
  <c r="J589" i="15"/>
  <c r="J588" i="15"/>
  <c r="J587" i="15"/>
  <c r="J586" i="15"/>
  <c r="J585" i="15"/>
  <c r="J584" i="15"/>
  <c r="J583" i="15"/>
  <c r="J582" i="15"/>
  <c r="J581" i="15"/>
  <c r="J580" i="15"/>
  <c r="J579" i="15"/>
  <c r="J578" i="15"/>
  <c r="J577" i="15"/>
  <c r="J576" i="15"/>
  <c r="J575" i="15"/>
  <c r="J574" i="15"/>
  <c r="J573" i="15"/>
  <c r="J572" i="15"/>
  <c r="J571" i="15"/>
  <c r="J570" i="15"/>
  <c r="J569" i="15"/>
  <c r="J568" i="15"/>
  <c r="J567" i="15"/>
  <c r="J566" i="15"/>
  <c r="J565" i="15"/>
  <c r="J564" i="15"/>
  <c r="J563" i="15"/>
  <c r="J562" i="15"/>
  <c r="J561" i="15"/>
  <c r="J560" i="15"/>
  <c r="J559" i="15"/>
  <c r="J558" i="15"/>
  <c r="J557" i="15"/>
  <c r="J556" i="15"/>
  <c r="J555" i="15"/>
  <c r="J554" i="15"/>
  <c r="J553" i="15"/>
  <c r="J552" i="15"/>
  <c r="J551" i="15"/>
  <c r="J550" i="15"/>
  <c r="J549" i="15"/>
  <c r="J548" i="15"/>
  <c r="J547" i="15"/>
  <c r="J546" i="15"/>
  <c r="J545" i="15"/>
  <c r="J544" i="15"/>
  <c r="J543" i="15"/>
  <c r="J542" i="15"/>
  <c r="J541" i="15"/>
  <c r="J540" i="15"/>
  <c r="J539" i="15"/>
  <c r="J538" i="15"/>
  <c r="J537" i="15"/>
  <c r="J536" i="15"/>
  <c r="J535" i="15"/>
  <c r="J534" i="15"/>
  <c r="J533" i="15"/>
  <c r="J532" i="15"/>
  <c r="J531" i="15"/>
  <c r="J530" i="15"/>
  <c r="J529" i="15"/>
  <c r="J528" i="15"/>
  <c r="J527" i="15"/>
  <c r="J526" i="15"/>
  <c r="J525" i="15"/>
  <c r="J524" i="15"/>
  <c r="J523" i="15"/>
  <c r="J522" i="15"/>
  <c r="J521" i="15"/>
  <c r="J520" i="15"/>
  <c r="J519" i="15"/>
  <c r="J518" i="15"/>
  <c r="J517" i="15"/>
  <c r="J516" i="15"/>
  <c r="J515" i="15"/>
  <c r="J514" i="15"/>
  <c r="J513" i="15"/>
  <c r="J512" i="15"/>
  <c r="J511" i="15"/>
  <c r="J510" i="15"/>
  <c r="J509" i="15"/>
  <c r="J508" i="15"/>
  <c r="J507" i="15"/>
  <c r="J506" i="15"/>
  <c r="J505" i="15"/>
  <c r="J504" i="15"/>
  <c r="J503" i="15"/>
  <c r="J502" i="15"/>
  <c r="J501" i="15"/>
  <c r="J500" i="15"/>
  <c r="J499" i="15"/>
  <c r="J498" i="15"/>
  <c r="J497" i="15"/>
  <c r="J496" i="15"/>
  <c r="J495" i="15"/>
  <c r="J494" i="15"/>
  <c r="J493" i="15"/>
  <c r="J492" i="15"/>
  <c r="J491" i="15"/>
  <c r="J490" i="15"/>
  <c r="J489" i="15"/>
  <c r="J488" i="15"/>
  <c r="J487" i="15"/>
  <c r="J486" i="15"/>
  <c r="J485" i="15"/>
  <c r="J484" i="15"/>
  <c r="J483" i="15"/>
  <c r="J482" i="15"/>
  <c r="J481" i="15"/>
  <c r="J480" i="15"/>
  <c r="J479" i="15"/>
  <c r="J478" i="15"/>
  <c r="J477" i="15"/>
  <c r="J476" i="15"/>
  <c r="J475" i="15"/>
  <c r="J474" i="15"/>
  <c r="J473" i="15"/>
  <c r="J472" i="15"/>
  <c r="J471" i="15"/>
  <c r="J470" i="15"/>
  <c r="J469" i="15"/>
  <c r="J468" i="15"/>
  <c r="J467" i="15"/>
  <c r="J466" i="15"/>
  <c r="J465" i="15"/>
  <c r="J464" i="15"/>
  <c r="J463" i="15"/>
  <c r="J462" i="15"/>
  <c r="J461" i="15"/>
  <c r="J460" i="15"/>
  <c r="J459" i="15"/>
  <c r="J458" i="15"/>
  <c r="J457" i="15"/>
  <c r="J456" i="15"/>
  <c r="J455" i="15"/>
  <c r="J454" i="15"/>
  <c r="J453" i="15"/>
  <c r="J452" i="15"/>
  <c r="J451" i="15"/>
  <c r="J450" i="15"/>
  <c r="J449" i="15"/>
  <c r="J448" i="15"/>
  <c r="J447" i="15"/>
  <c r="J446" i="15"/>
  <c r="J445" i="15"/>
  <c r="J444" i="15"/>
  <c r="J443" i="15"/>
  <c r="J442" i="15"/>
  <c r="J441" i="15"/>
  <c r="J440" i="15"/>
  <c r="J439" i="15"/>
  <c r="J438" i="15"/>
  <c r="J437" i="15"/>
  <c r="J436" i="15"/>
  <c r="J435" i="15"/>
  <c r="J434" i="15"/>
  <c r="J433" i="15"/>
  <c r="J432" i="15"/>
  <c r="J431" i="15"/>
  <c r="J430" i="15"/>
  <c r="J429" i="15"/>
  <c r="J428" i="15"/>
  <c r="J427" i="15"/>
  <c r="J426" i="15"/>
  <c r="J425" i="15"/>
  <c r="J424" i="15"/>
  <c r="J423" i="15"/>
  <c r="J422" i="15"/>
  <c r="J421" i="15"/>
  <c r="J420" i="15"/>
  <c r="J419" i="15"/>
  <c r="J418" i="15"/>
  <c r="J417" i="15"/>
  <c r="J416" i="15"/>
  <c r="J415" i="15"/>
  <c r="J414" i="15"/>
  <c r="J413" i="15"/>
  <c r="J412" i="15"/>
  <c r="J411" i="15"/>
  <c r="J410" i="15"/>
  <c r="J409" i="15"/>
  <c r="J408" i="15"/>
  <c r="J407" i="15"/>
  <c r="J406" i="15"/>
  <c r="J405" i="15"/>
  <c r="J404" i="15"/>
  <c r="J403" i="15"/>
  <c r="J402" i="15"/>
  <c r="J401" i="15"/>
  <c r="J400" i="15"/>
  <c r="J399" i="15"/>
  <c r="J398" i="15"/>
  <c r="J397" i="15"/>
  <c r="J396" i="15"/>
  <c r="J395" i="15"/>
  <c r="J394" i="15"/>
  <c r="J393" i="15"/>
  <c r="J392" i="15"/>
  <c r="J391" i="15"/>
  <c r="J390" i="15"/>
  <c r="J389" i="15"/>
  <c r="J388" i="15"/>
  <c r="J387" i="15"/>
  <c r="J386" i="15"/>
  <c r="J385" i="15"/>
  <c r="J384" i="15"/>
  <c r="J383" i="15"/>
  <c r="J382" i="15"/>
  <c r="J381" i="15"/>
  <c r="J380" i="15"/>
  <c r="J379" i="15"/>
  <c r="J378" i="15"/>
  <c r="J377" i="15"/>
  <c r="J376" i="15"/>
  <c r="J375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C25" i="15"/>
  <c r="J24" i="15"/>
  <c r="C24" i="15"/>
  <c r="J23" i="15"/>
  <c r="C23" i="15"/>
  <c r="J22" i="15"/>
  <c r="C22" i="15"/>
  <c r="J21" i="15"/>
  <c r="C21" i="15"/>
  <c r="J20" i="15"/>
  <c r="C20" i="15"/>
  <c r="J19" i="15"/>
  <c r="C19" i="15"/>
  <c r="J18" i="15"/>
  <c r="C18" i="15"/>
  <c r="J17" i="15"/>
  <c r="C17" i="15"/>
  <c r="J16" i="15"/>
  <c r="C16" i="15"/>
  <c r="J15" i="15"/>
  <c r="C15" i="15"/>
  <c r="J14" i="15"/>
  <c r="C14" i="15"/>
  <c r="J13" i="15"/>
  <c r="C13" i="15"/>
  <c r="J12" i="15"/>
  <c r="C12" i="15"/>
  <c r="G11" i="15"/>
  <c r="J11" i="15" s="1"/>
  <c r="C11" i="15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K62" i="46" l="1"/>
  <c r="L64" i="46"/>
  <c r="D4" i="15"/>
  <c r="I11" i="15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D5" i="15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115" i="11"/>
  <c r="J114" i="11"/>
  <c r="J113" i="11"/>
  <c r="J112" i="11"/>
  <c r="J111" i="11"/>
  <c r="J110" i="11"/>
  <c r="J109" i="11"/>
  <c r="J108" i="11"/>
  <c r="J107" i="11"/>
  <c r="J106" i="11"/>
  <c r="J105" i="11"/>
  <c r="J104" i="1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8" i="11"/>
  <c r="J87" i="11"/>
  <c r="J86" i="11"/>
  <c r="J85" i="11"/>
  <c r="J84" i="11"/>
  <c r="J83" i="11"/>
  <c r="J82" i="11"/>
  <c r="J81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G11" i="11"/>
  <c r="J11" i="11" s="1"/>
  <c r="D5" i="11"/>
  <c r="D4" i="11" l="1"/>
  <c r="D6" i="11" s="1"/>
  <c r="K63" i="46"/>
  <c r="L65" i="46"/>
  <c r="D6" i="15"/>
  <c r="I52" i="15"/>
  <c r="I53" i="15" s="1"/>
  <c r="I54" i="15" s="1"/>
  <c r="I55" i="15" s="1"/>
  <c r="I56" i="15" s="1"/>
  <c r="I57" i="15" s="1"/>
  <c r="I58" i="15" s="1"/>
  <c r="I59" i="15" s="1"/>
  <c r="I11" i="1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I85" i="11" s="1"/>
  <c r="I86" i="11" s="1"/>
  <c r="I87" i="11" s="1"/>
  <c r="I88" i="11" s="1"/>
  <c r="I89" i="11" s="1"/>
  <c r="I90" i="11" s="1"/>
  <c r="I91" i="11" s="1"/>
  <c r="I92" i="11" s="1"/>
  <c r="I93" i="11" s="1"/>
  <c r="I94" i="11" s="1"/>
  <c r="I95" i="11" s="1"/>
  <c r="I96" i="11" s="1"/>
  <c r="I97" i="11" s="1"/>
  <c r="I98" i="11" s="1"/>
  <c r="I99" i="11" s="1"/>
  <c r="I100" i="11" s="1"/>
  <c r="I101" i="11" s="1"/>
  <c r="I102" i="11" s="1"/>
  <c r="I103" i="11" s="1"/>
  <c r="I104" i="11" s="1"/>
  <c r="I105" i="11" s="1"/>
  <c r="I106" i="11" s="1"/>
  <c r="I107" i="11" s="1"/>
  <c r="I108" i="11" s="1"/>
  <c r="I109" i="11" s="1"/>
  <c r="I110" i="11" s="1"/>
  <c r="I111" i="11" s="1"/>
  <c r="I112" i="11" s="1"/>
  <c r="I113" i="11" s="1"/>
  <c r="I114" i="11" s="1"/>
  <c r="I115" i="11" s="1"/>
  <c r="I116" i="11" s="1"/>
  <c r="I117" i="11" s="1"/>
  <c r="I118" i="11" s="1"/>
  <c r="I119" i="11" s="1"/>
  <c r="I120" i="11" s="1"/>
  <c r="I121" i="11" s="1"/>
  <c r="I122" i="11" s="1"/>
  <c r="K64" i="46" l="1"/>
  <c r="L66" i="46"/>
  <c r="I60" i="15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I72" i="15" s="1"/>
  <c r="I73" i="15" s="1"/>
  <c r="I74" i="15" s="1"/>
  <c r="I75" i="15" s="1"/>
  <c r="I76" i="15" s="1"/>
  <c r="I77" i="15" s="1"/>
  <c r="I78" i="15" s="1"/>
  <c r="I123" i="11"/>
  <c r="I124" i="11" s="1"/>
  <c r="I125" i="11" s="1"/>
  <c r="I126" i="11" s="1"/>
  <c r="I127" i="11" s="1"/>
  <c r="I128" i="11" s="1"/>
  <c r="I129" i="11" s="1"/>
  <c r="I130" i="11" s="1"/>
  <c r="I131" i="11" s="1"/>
  <c r="I132" i="11" s="1"/>
  <c r="I133" i="11" s="1"/>
  <c r="I134" i="11" s="1"/>
  <c r="I135" i="11" s="1"/>
  <c r="I136" i="11" s="1"/>
  <c r="I137" i="11" s="1"/>
  <c r="I138" i="11" s="1"/>
  <c r="I139" i="11" s="1"/>
  <c r="I140" i="11" s="1"/>
  <c r="I141" i="11" s="1"/>
  <c r="I142" i="11" s="1"/>
  <c r="I143" i="11" s="1"/>
  <c r="I144" i="11" s="1"/>
  <c r="I145" i="11" s="1"/>
  <c r="I146" i="11" s="1"/>
  <c r="I147" i="11" s="1"/>
  <c r="I148" i="11" s="1"/>
  <c r="I149" i="11" s="1"/>
  <c r="I150" i="11" s="1"/>
  <c r="I151" i="11" s="1"/>
  <c r="I152" i="11" s="1"/>
  <c r="I153" i="11" s="1"/>
  <c r="I154" i="11" s="1"/>
  <c r="I155" i="11" s="1"/>
  <c r="I156" i="11" s="1"/>
  <c r="I157" i="11" s="1"/>
  <c r="I158" i="11" s="1"/>
  <c r="I159" i="11" s="1"/>
  <c r="I160" i="11" s="1"/>
  <c r="I161" i="11" s="1"/>
  <c r="I162" i="11" s="1"/>
  <c r="I163" i="11" s="1"/>
  <c r="I164" i="11" s="1"/>
  <c r="I165" i="11" s="1"/>
  <c r="I166" i="11" s="1"/>
  <c r="I167" i="11" s="1"/>
  <c r="I168" i="11" s="1"/>
  <c r="I169" i="11" s="1"/>
  <c r="I170" i="11" s="1"/>
  <c r="I171" i="11" s="1"/>
  <c r="I172" i="11" s="1"/>
  <c r="I173" i="11" s="1"/>
  <c r="I174" i="11" s="1"/>
  <c r="I175" i="11" s="1"/>
  <c r="I176" i="11" s="1"/>
  <c r="I177" i="11" s="1"/>
  <c r="I178" i="11" s="1"/>
  <c r="I179" i="11" s="1"/>
  <c r="I180" i="11" s="1"/>
  <c r="I181" i="11" s="1"/>
  <c r="I182" i="11" s="1"/>
  <c r="I183" i="11" s="1"/>
  <c r="I184" i="11" s="1"/>
  <c r="I185" i="11" s="1"/>
  <c r="I186" i="11" s="1"/>
  <c r="I187" i="11" s="1"/>
  <c r="I188" i="11" s="1"/>
  <c r="I189" i="11" s="1"/>
  <c r="I190" i="11" s="1"/>
  <c r="I191" i="11" s="1"/>
  <c r="I192" i="11" s="1"/>
  <c r="I193" i="11" s="1"/>
  <c r="I194" i="11" s="1"/>
  <c r="I195" i="11" s="1"/>
  <c r="I196" i="11" s="1"/>
  <c r="I197" i="11" s="1"/>
  <c r="I198" i="11" s="1"/>
  <c r="I199" i="11" s="1"/>
  <c r="I200" i="11" s="1"/>
  <c r="I201" i="11" s="1"/>
  <c r="I202" i="11" s="1"/>
  <c r="I203" i="11" s="1"/>
  <c r="I204" i="11" s="1"/>
  <c r="I205" i="11" s="1"/>
  <c r="I206" i="11" s="1"/>
  <c r="I207" i="11" s="1"/>
  <c r="I208" i="11" s="1"/>
  <c r="I209" i="11" s="1"/>
  <c r="I210" i="11" s="1"/>
  <c r="I211" i="11" s="1"/>
  <c r="I212" i="11" s="1"/>
  <c r="I213" i="11" s="1"/>
  <c r="I214" i="11" s="1"/>
  <c r="I215" i="11" s="1"/>
  <c r="I216" i="11" s="1"/>
  <c r="I217" i="11" s="1"/>
  <c r="I218" i="11" s="1"/>
  <c r="I219" i="11" s="1"/>
  <c r="I220" i="11" s="1"/>
  <c r="I221" i="11" s="1"/>
  <c r="I222" i="11" s="1"/>
  <c r="I223" i="11" s="1"/>
  <c r="I224" i="11" s="1"/>
  <c r="I225" i="11" s="1"/>
  <c r="I226" i="11" s="1"/>
  <c r="I227" i="11" s="1"/>
  <c r="I228" i="11" s="1"/>
  <c r="I229" i="11" s="1"/>
  <c r="I230" i="11" s="1"/>
  <c r="I231" i="11" s="1"/>
  <c r="I232" i="11" s="1"/>
  <c r="I233" i="11" s="1"/>
  <c r="I234" i="11" s="1"/>
  <c r="I235" i="11" s="1"/>
  <c r="I236" i="11" s="1"/>
  <c r="I237" i="11" s="1"/>
  <c r="I238" i="11" s="1"/>
  <c r="I239" i="11" s="1"/>
  <c r="I240" i="11" s="1"/>
  <c r="I241" i="11" s="1"/>
  <c r="I242" i="11" s="1"/>
  <c r="I243" i="11" s="1"/>
  <c r="I244" i="11" s="1"/>
  <c r="I245" i="11" s="1"/>
  <c r="I246" i="11" s="1"/>
  <c r="I247" i="11" s="1"/>
  <c r="I248" i="11" s="1"/>
  <c r="I249" i="11" s="1"/>
  <c r="I250" i="11" s="1"/>
  <c r="I251" i="11" s="1"/>
  <c r="I252" i="11" s="1"/>
  <c r="I253" i="11" s="1"/>
  <c r="I254" i="11" s="1"/>
  <c r="I255" i="11" s="1"/>
  <c r="I256" i="11" s="1"/>
  <c r="I257" i="11" s="1"/>
  <c r="I258" i="11" s="1"/>
  <c r="I259" i="11" s="1"/>
  <c r="I260" i="11" s="1"/>
  <c r="I261" i="11" s="1"/>
  <c r="I262" i="11" s="1"/>
  <c r="I263" i="11" s="1"/>
  <c r="I264" i="11" s="1"/>
  <c r="I265" i="11" s="1"/>
  <c r="I266" i="11" s="1"/>
  <c r="I267" i="11" s="1"/>
  <c r="I268" i="11" s="1"/>
  <c r="I269" i="11" s="1"/>
  <c r="I270" i="11" s="1"/>
  <c r="I271" i="11" s="1"/>
  <c r="I272" i="11" s="1"/>
  <c r="I273" i="11" s="1"/>
  <c r="I274" i="11" s="1"/>
  <c r="I275" i="11" s="1"/>
  <c r="I276" i="11" s="1"/>
  <c r="I277" i="11" s="1"/>
  <c r="I278" i="11" s="1"/>
  <c r="I279" i="11" s="1"/>
  <c r="I280" i="11" s="1"/>
  <c r="I281" i="11" s="1"/>
  <c r="I282" i="11" s="1"/>
  <c r="I283" i="11" s="1"/>
  <c r="I284" i="11" s="1"/>
  <c r="I285" i="11" s="1"/>
  <c r="I286" i="11" s="1"/>
  <c r="I287" i="11" s="1"/>
  <c r="I288" i="11" s="1"/>
  <c r="I289" i="11" s="1"/>
  <c r="I290" i="11" s="1"/>
  <c r="I291" i="11" s="1"/>
  <c r="I292" i="11" s="1"/>
  <c r="I293" i="11" s="1"/>
  <c r="I294" i="11" s="1"/>
  <c r="I295" i="11" s="1"/>
  <c r="I296" i="11" s="1"/>
  <c r="I297" i="11" s="1"/>
  <c r="I298" i="11" s="1"/>
  <c r="I299" i="11" s="1"/>
  <c r="I300" i="11" s="1"/>
  <c r="I301" i="11" s="1"/>
  <c r="I302" i="11" s="1"/>
  <c r="I303" i="11" s="1"/>
  <c r="I304" i="11" s="1"/>
  <c r="I305" i="11" s="1"/>
  <c r="I306" i="11" s="1"/>
  <c r="I307" i="11" s="1"/>
  <c r="I308" i="11" s="1"/>
  <c r="K65" i="46" l="1"/>
  <c r="L67" i="46"/>
  <c r="I79" i="15"/>
  <c r="I80" i="15" s="1"/>
  <c r="I81" i="15" s="1"/>
  <c r="I82" i="15" s="1"/>
  <c r="I83" i="15" s="1"/>
  <c r="I84" i="15" s="1"/>
  <c r="I85" i="15" s="1"/>
  <c r="I86" i="15" s="1"/>
  <c r="I87" i="15" s="1"/>
  <c r="I88" i="15" s="1"/>
  <c r="I89" i="15" s="1"/>
  <c r="I90" i="15" s="1"/>
  <c r="I91" i="15" s="1"/>
  <c r="I92" i="15" s="1"/>
  <c r="I93" i="15" s="1"/>
  <c r="I94" i="15" s="1"/>
  <c r="I95" i="15" s="1"/>
  <c r="I96" i="15" s="1"/>
  <c r="I97" i="15" s="1"/>
  <c r="I98" i="15" s="1"/>
  <c r="I99" i="15" s="1"/>
  <c r="I100" i="15" s="1"/>
  <c r="I101" i="15" s="1"/>
  <c r="I102" i="15" s="1"/>
  <c r="I103" i="15" s="1"/>
  <c r="I104" i="15" s="1"/>
  <c r="I105" i="15" s="1"/>
  <c r="I106" i="15" s="1"/>
  <c r="I107" i="15" s="1"/>
  <c r="I108" i="15" s="1"/>
  <c r="I109" i="15" s="1"/>
  <c r="I110" i="15" s="1"/>
  <c r="I111" i="15" s="1"/>
  <c r="I112" i="15" s="1"/>
  <c r="I113" i="15" s="1"/>
  <c r="I114" i="15" s="1"/>
  <c r="I115" i="15" s="1"/>
  <c r="I116" i="15" s="1"/>
  <c r="I117" i="15" s="1"/>
  <c r="I118" i="15" s="1"/>
  <c r="I119" i="15" s="1"/>
  <c r="I120" i="15" s="1"/>
  <c r="I121" i="15" s="1"/>
  <c r="I122" i="15" s="1"/>
  <c r="I123" i="15" s="1"/>
  <c r="I124" i="15" s="1"/>
  <c r="I125" i="15" s="1"/>
  <c r="I126" i="15" s="1"/>
  <c r="I127" i="15" s="1"/>
  <c r="I128" i="15" s="1"/>
  <c r="I129" i="15" s="1"/>
  <c r="I130" i="15" s="1"/>
  <c r="I131" i="15" s="1"/>
  <c r="I132" i="15" s="1"/>
  <c r="I133" i="15" s="1"/>
  <c r="I134" i="15" s="1"/>
  <c r="I135" i="15" s="1"/>
  <c r="I136" i="15" s="1"/>
  <c r="I137" i="15" s="1"/>
  <c r="I138" i="15" s="1"/>
  <c r="I139" i="15" s="1"/>
  <c r="I140" i="15" s="1"/>
  <c r="I141" i="15" s="1"/>
  <c r="I142" i="15" s="1"/>
  <c r="I143" i="15" s="1"/>
  <c r="I144" i="15" s="1"/>
  <c r="I145" i="15" s="1"/>
  <c r="I146" i="15" s="1"/>
  <c r="I147" i="15" s="1"/>
  <c r="I148" i="15" s="1"/>
  <c r="I149" i="15" s="1"/>
  <c r="I150" i="15" s="1"/>
  <c r="I151" i="15" s="1"/>
  <c r="I152" i="15" s="1"/>
  <c r="I153" i="15" s="1"/>
  <c r="I154" i="15" s="1"/>
  <c r="I155" i="15" s="1"/>
  <c r="I156" i="15" s="1"/>
  <c r="I157" i="15" s="1"/>
  <c r="I158" i="15" s="1"/>
  <c r="I159" i="15" s="1"/>
  <c r="I160" i="15" s="1"/>
  <c r="I161" i="15" s="1"/>
  <c r="I162" i="15" s="1"/>
  <c r="I163" i="15" s="1"/>
  <c r="I164" i="15" s="1"/>
  <c r="I165" i="15" s="1"/>
  <c r="I166" i="15" s="1"/>
  <c r="I167" i="15" s="1"/>
  <c r="I168" i="15" s="1"/>
  <c r="I169" i="15" s="1"/>
  <c r="I170" i="15" s="1"/>
  <c r="I171" i="15" s="1"/>
  <c r="I172" i="15" s="1"/>
  <c r="I173" i="15" s="1"/>
  <c r="I174" i="15" s="1"/>
  <c r="I175" i="15" s="1"/>
  <c r="I176" i="15" s="1"/>
  <c r="I177" i="15" s="1"/>
  <c r="I178" i="15" s="1"/>
  <c r="I179" i="15" s="1"/>
  <c r="I180" i="15" s="1"/>
  <c r="I181" i="15" s="1"/>
  <c r="I182" i="15" s="1"/>
  <c r="I183" i="15" s="1"/>
  <c r="I184" i="15" s="1"/>
  <c r="I185" i="15" s="1"/>
  <c r="I186" i="15" s="1"/>
  <c r="I187" i="15" s="1"/>
  <c r="I188" i="15" s="1"/>
  <c r="I189" i="15" s="1"/>
  <c r="I190" i="15" s="1"/>
  <c r="I191" i="15" s="1"/>
  <c r="I192" i="15" s="1"/>
  <c r="I193" i="15" s="1"/>
  <c r="I194" i="15" s="1"/>
  <c r="I195" i="15" s="1"/>
  <c r="I196" i="15" s="1"/>
  <c r="I197" i="15" s="1"/>
  <c r="I198" i="15" s="1"/>
  <c r="I199" i="15" s="1"/>
  <c r="I200" i="15" s="1"/>
  <c r="I201" i="15" s="1"/>
  <c r="I202" i="15" s="1"/>
  <c r="I203" i="15" s="1"/>
  <c r="I204" i="15" s="1"/>
  <c r="I205" i="15" s="1"/>
  <c r="I206" i="15" s="1"/>
  <c r="I207" i="15" s="1"/>
  <c r="I208" i="15" s="1"/>
  <c r="I209" i="15" s="1"/>
  <c r="I210" i="15" s="1"/>
  <c r="I211" i="15" s="1"/>
  <c r="I212" i="15" s="1"/>
  <c r="I213" i="15" s="1"/>
  <c r="I214" i="15" s="1"/>
  <c r="I215" i="15" s="1"/>
  <c r="I216" i="15" s="1"/>
  <c r="I217" i="15" s="1"/>
  <c r="I218" i="15" s="1"/>
  <c r="I219" i="15" s="1"/>
  <c r="I220" i="15" s="1"/>
  <c r="I221" i="15" s="1"/>
  <c r="I222" i="15" s="1"/>
  <c r="I223" i="15" s="1"/>
  <c r="I224" i="15" s="1"/>
  <c r="I225" i="15" s="1"/>
  <c r="I226" i="15" s="1"/>
  <c r="I227" i="15" s="1"/>
  <c r="I228" i="15" s="1"/>
  <c r="I229" i="15" s="1"/>
  <c r="I230" i="15" s="1"/>
  <c r="I231" i="15" s="1"/>
  <c r="I232" i="15" s="1"/>
  <c r="I233" i="15" s="1"/>
  <c r="I234" i="15" s="1"/>
  <c r="I235" i="15" s="1"/>
  <c r="I236" i="15" s="1"/>
  <c r="I237" i="15" s="1"/>
  <c r="I238" i="15" s="1"/>
  <c r="I239" i="15" s="1"/>
  <c r="I240" i="15" s="1"/>
  <c r="I241" i="15" s="1"/>
  <c r="I242" i="15" s="1"/>
  <c r="I243" i="15" s="1"/>
  <c r="I244" i="15" s="1"/>
  <c r="I245" i="15" s="1"/>
  <c r="I246" i="15" s="1"/>
  <c r="I247" i="15" s="1"/>
  <c r="I248" i="15" s="1"/>
  <c r="I249" i="15" s="1"/>
  <c r="I250" i="15" s="1"/>
  <c r="I251" i="15" s="1"/>
  <c r="I252" i="15" s="1"/>
  <c r="I253" i="15" s="1"/>
  <c r="I254" i="15" s="1"/>
  <c r="I309" i="11"/>
  <c r="K66" i="46" l="1"/>
  <c r="L68" i="46"/>
  <c r="I255" i="15"/>
  <c r="I256" i="15" s="1"/>
  <c r="I257" i="15" s="1"/>
  <c r="I258" i="15" s="1"/>
  <c r="I259" i="15" s="1"/>
  <c r="I260" i="15" s="1"/>
  <c r="I261" i="15" s="1"/>
  <c r="I262" i="15" s="1"/>
  <c r="I263" i="15" s="1"/>
  <c r="I264" i="15" s="1"/>
  <c r="I265" i="15" s="1"/>
  <c r="I266" i="15" s="1"/>
  <c r="I267" i="15" s="1"/>
  <c r="I268" i="15" s="1"/>
  <c r="I269" i="15" s="1"/>
  <c r="I270" i="15" s="1"/>
  <c r="I271" i="15" s="1"/>
  <c r="I272" i="15" s="1"/>
  <c r="I273" i="15" s="1"/>
  <c r="I274" i="15" s="1"/>
  <c r="I275" i="15" s="1"/>
  <c r="I276" i="15" s="1"/>
  <c r="I277" i="15" s="1"/>
  <c r="I278" i="15" s="1"/>
  <c r="I279" i="15" s="1"/>
  <c r="I280" i="15" s="1"/>
  <c r="I281" i="15" s="1"/>
  <c r="I282" i="15" s="1"/>
  <c r="I283" i="15" s="1"/>
  <c r="I284" i="15" s="1"/>
  <c r="I285" i="15" s="1"/>
  <c r="I286" i="15" s="1"/>
  <c r="I287" i="15" s="1"/>
  <c r="I288" i="15" s="1"/>
  <c r="I289" i="15" s="1"/>
  <c r="I290" i="15" s="1"/>
  <c r="I291" i="15" s="1"/>
  <c r="I292" i="15" s="1"/>
  <c r="I293" i="15" s="1"/>
  <c r="I294" i="15" s="1"/>
  <c r="I295" i="15" s="1"/>
  <c r="I296" i="15" s="1"/>
  <c r="I297" i="15" s="1"/>
  <c r="I298" i="15" s="1"/>
  <c r="I299" i="15" s="1"/>
  <c r="I300" i="15" s="1"/>
  <c r="I301" i="15" s="1"/>
  <c r="I302" i="15" s="1"/>
  <c r="I303" i="15" s="1"/>
  <c r="I304" i="15" s="1"/>
  <c r="I305" i="15" s="1"/>
  <c r="I306" i="15" s="1"/>
  <c r="I307" i="15" s="1"/>
  <c r="I308" i="15" s="1"/>
  <c r="I309" i="15" s="1"/>
  <c r="I310" i="15" s="1"/>
  <c r="I311" i="15" s="1"/>
  <c r="I312" i="15" s="1"/>
  <c r="I313" i="15" s="1"/>
  <c r="I314" i="15" s="1"/>
  <c r="I315" i="15" s="1"/>
  <c r="I316" i="15" s="1"/>
  <c r="I317" i="15" s="1"/>
  <c r="I318" i="15" s="1"/>
  <c r="I319" i="15" s="1"/>
  <c r="I320" i="15" s="1"/>
  <c r="I321" i="15" s="1"/>
  <c r="I322" i="15" s="1"/>
  <c r="I323" i="15" s="1"/>
  <c r="I324" i="15" s="1"/>
  <c r="I325" i="15" s="1"/>
  <c r="I326" i="15" s="1"/>
  <c r="I327" i="15" s="1"/>
  <c r="I328" i="15" s="1"/>
  <c r="I329" i="15" s="1"/>
  <c r="I330" i="15" s="1"/>
  <c r="I331" i="15" s="1"/>
  <c r="I332" i="15" s="1"/>
  <c r="I333" i="15" s="1"/>
  <c r="I334" i="15" s="1"/>
  <c r="I335" i="15" s="1"/>
  <c r="I336" i="15" s="1"/>
  <c r="I337" i="15" s="1"/>
  <c r="I338" i="15" s="1"/>
  <c r="I339" i="15" s="1"/>
  <c r="I340" i="15" s="1"/>
  <c r="I341" i="15" s="1"/>
  <c r="I342" i="15" s="1"/>
  <c r="I343" i="15" s="1"/>
  <c r="I344" i="15" s="1"/>
  <c r="I345" i="15" s="1"/>
  <c r="I346" i="15" s="1"/>
  <c r="I347" i="15" s="1"/>
  <c r="I348" i="15" s="1"/>
  <c r="I349" i="15" s="1"/>
  <c r="I350" i="15" s="1"/>
  <c r="I351" i="15" s="1"/>
  <c r="I352" i="15" s="1"/>
  <c r="I353" i="15" s="1"/>
  <c r="I354" i="15" s="1"/>
  <c r="I355" i="15" s="1"/>
  <c r="I356" i="15" s="1"/>
  <c r="I357" i="15" s="1"/>
  <c r="I358" i="15" s="1"/>
  <c r="I359" i="15" s="1"/>
  <c r="I360" i="15" s="1"/>
  <c r="I361" i="15" s="1"/>
  <c r="I362" i="15" s="1"/>
  <c r="I363" i="15" s="1"/>
  <c r="I364" i="15" s="1"/>
  <c r="I365" i="15" s="1"/>
  <c r="I366" i="15" s="1"/>
  <c r="I367" i="15" s="1"/>
  <c r="I368" i="15" s="1"/>
  <c r="I369" i="15" s="1"/>
  <c r="I370" i="15" s="1"/>
  <c r="I371" i="15" s="1"/>
  <c r="I372" i="15" s="1"/>
  <c r="I373" i="15" s="1"/>
  <c r="I374" i="15" s="1"/>
  <c r="I375" i="15" s="1"/>
  <c r="I376" i="15" s="1"/>
  <c r="I377" i="15" s="1"/>
  <c r="I378" i="15" s="1"/>
  <c r="I379" i="15" s="1"/>
  <c r="I380" i="15" s="1"/>
  <c r="I381" i="15" s="1"/>
  <c r="I382" i="15" s="1"/>
  <c r="I383" i="15" s="1"/>
  <c r="I384" i="15" s="1"/>
  <c r="I385" i="15" s="1"/>
  <c r="I386" i="15" s="1"/>
  <c r="I387" i="15" s="1"/>
  <c r="I388" i="15" s="1"/>
  <c r="I389" i="15" s="1"/>
  <c r="I390" i="15" s="1"/>
  <c r="I391" i="15" s="1"/>
  <c r="I392" i="15" s="1"/>
  <c r="I393" i="15" s="1"/>
  <c r="I394" i="15" s="1"/>
  <c r="I395" i="15" s="1"/>
  <c r="I396" i="15" s="1"/>
  <c r="I397" i="15" s="1"/>
  <c r="I398" i="15" s="1"/>
  <c r="I399" i="15" s="1"/>
  <c r="I400" i="15" s="1"/>
  <c r="I401" i="15" s="1"/>
  <c r="I402" i="15" s="1"/>
  <c r="I403" i="15" s="1"/>
  <c r="I404" i="15" s="1"/>
  <c r="I405" i="15" s="1"/>
  <c r="I406" i="15" s="1"/>
  <c r="I407" i="15" s="1"/>
  <c r="I408" i="15" s="1"/>
  <c r="I409" i="15" s="1"/>
  <c r="I410" i="15" s="1"/>
  <c r="I411" i="15" s="1"/>
  <c r="I412" i="15" s="1"/>
  <c r="I413" i="15" s="1"/>
  <c r="I414" i="15" s="1"/>
  <c r="I415" i="15" s="1"/>
  <c r="I416" i="15" s="1"/>
  <c r="I417" i="15" s="1"/>
  <c r="I418" i="15" s="1"/>
  <c r="I419" i="15" s="1"/>
  <c r="I420" i="15" s="1"/>
  <c r="I421" i="15" s="1"/>
  <c r="I422" i="15" s="1"/>
  <c r="I423" i="15" s="1"/>
  <c r="I424" i="15" s="1"/>
  <c r="I425" i="15" s="1"/>
  <c r="I426" i="15" s="1"/>
  <c r="I427" i="15" s="1"/>
  <c r="I428" i="15" s="1"/>
  <c r="I429" i="15" s="1"/>
  <c r="I430" i="15" s="1"/>
  <c r="I431" i="15" s="1"/>
  <c r="I432" i="15" s="1"/>
  <c r="I433" i="15" s="1"/>
  <c r="I434" i="15" s="1"/>
  <c r="I435" i="15" s="1"/>
  <c r="I436" i="15" s="1"/>
  <c r="I437" i="15" s="1"/>
  <c r="I438" i="15" s="1"/>
  <c r="I439" i="15" s="1"/>
  <c r="I440" i="15" s="1"/>
  <c r="I441" i="15" s="1"/>
  <c r="I442" i="15" s="1"/>
  <c r="I443" i="15" s="1"/>
  <c r="I444" i="15" s="1"/>
  <c r="I445" i="15" s="1"/>
  <c r="I446" i="15" s="1"/>
  <c r="I447" i="15" s="1"/>
  <c r="I448" i="15" s="1"/>
  <c r="I449" i="15" s="1"/>
  <c r="I450" i="15" s="1"/>
  <c r="I451" i="15" s="1"/>
  <c r="I452" i="15" s="1"/>
  <c r="I453" i="15" s="1"/>
  <c r="I454" i="15" s="1"/>
  <c r="I455" i="15" s="1"/>
  <c r="I456" i="15" s="1"/>
  <c r="I457" i="15" s="1"/>
  <c r="I458" i="15" s="1"/>
  <c r="I459" i="15" s="1"/>
  <c r="I460" i="15" s="1"/>
  <c r="I461" i="15" s="1"/>
  <c r="I462" i="15" s="1"/>
  <c r="I463" i="15" s="1"/>
  <c r="I464" i="15" s="1"/>
  <c r="I465" i="15" s="1"/>
  <c r="I466" i="15" s="1"/>
  <c r="I467" i="15" s="1"/>
  <c r="I468" i="15" s="1"/>
  <c r="I469" i="15" s="1"/>
  <c r="I470" i="15" s="1"/>
  <c r="I471" i="15" s="1"/>
  <c r="I472" i="15" s="1"/>
  <c r="I473" i="15" s="1"/>
  <c r="I474" i="15" s="1"/>
  <c r="I475" i="15" s="1"/>
  <c r="I476" i="15" s="1"/>
  <c r="I477" i="15" s="1"/>
  <c r="I478" i="15" s="1"/>
  <c r="I479" i="15" s="1"/>
  <c r="I480" i="15" s="1"/>
  <c r="I481" i="15" s="1"/>
  <c r="I482" i="15" s="1"/>
  <c r="I483" i="15" s="1"/>
  <c r="I484" i="15" s="1"/>
  <c r="I485" i="15" s="1"/>
  <c r="I486" i="15" s="1"/>
  <c r="I487" i="15" s="1"/>
  <c r="I488" i="15" s="1"/>
  <c r="I489" i="15" s="1"/>
  <c r="I490" i="15" s="1"/>
  <c r="I491" i="15" s="1"/>
  <c r="I492" i="15" s="1"/>
  <c r="I493" i="15" s="1"/>
  <c r="I494" i="15" s="1"/>
  <c r="I495" i="15" s="1"/>
  <c r="I496" i="15" s="1"/>
  <c r="I497" i="15" s="1"/>
  <c r="I498" i="15" s="1"/>
  <c r="I499" i="15" s="1"/>
  <c r="I500" i="15" s="1"/>
  <c r="I501" i="15" s="1"/>
  <c r="I502" i="15" s="1"/>
  <c r="I503" i="15" s="1"/>
  <c r="I504" i="15" s="1"/>
  <c r="I505" i="15" s="1"/>
  <c r="I506" i="15" s="1"/>
  <c r="I507" i="15" s="1"/>
  <c r="I508" i="15" s="1"/>
  <c r="I509" i="15" s="1"/>
  <c r="I510" i="15" s="1"/>
  <c r="I511" i="15" s="1"/>
  <c r="I512" i="15" s="1"/>
  <c r="I513" i="15" s="1"/>
  <c r="I514" i="15" s="1"/>
  <c r="I515" i="15" s="1"/>
  <c r="I516" i="15" s="1"/>
  <c r="I517" i="15" s="1"/>
  <c r="I518" i="15" s="1"/>
  <c r="I519" i="15" s="1"/>
  <c r="I520" i="15" s="1"/>
  <c r="I521" i="15" s="1"/>
  <c r="I522" i="15" s="1"/>
  <c r="I523" i="15" s="1"/>
  <c r="I524" i="15" s="1"/>
  <c r="I525" i="15" s="1"/>
  <c r="I526" i="15" s="1"/>
  <c r="I527" i="15" s="1"/>
  <c r="I528" i="15" s="1"/>
  <c r="I529" i="15" s="1"/>
  <c r="I530" i="15" s="1"/>
  <c r="I531" i="15" s="1"/>
  <c r="I532" i="15" s="1"/>
  <c r="I533" i="15" s="1"/>
  <c r="I534" i="15" s="1"/>
  <c r="I535" i="15" s="1"/>
  <c r="I536" i="15" s="1"/>
  <c r="I537" i="15" s="1"/>
  <c r="I538" i="15" s="1"/>
  <c r="I539" i="15" s="1"/>
  <c r="I540" i="15" s="1"/>
  <c r="I541" i="15" s="1"/>
  <c r="I542" i="15" s="1"/>
  <c r="I543" i="15" s="1"/>
  <c r="I544" i="15" s="1"/>
  <c r="I545" i="15" s="1"/>
  <c r="I546" i="15" s="1"/>
  <c r="I547" i="15" s="1"/>
  <c r="I548" i="15" s="1"/>
  <c r="I549" i="15" s="1"/>
  <c r="I550" i="15" s="1"/>
  <c r="I551" i="15" s="1"/>
  <c r="I552" i="15" s="1"/>
  <c r="I553" i="15" s="1"/>
  <c r="I554" i="15" s="1"/>
  <c r="I555" i="15" s="1"/>
  <c r="I556" i="15" s="1"/>
  <c r="I557" i="15" s="1"/>
  <c r="I558" i="15" s="1"/>
  <c r="I559" i="15" s="1"/>
  <c r="I560" i="15" s="1"/>
  <c r="I561" i="15" s="1"/>
  <c r="I562" i="15" s="1"/>
  <c r="I563" i="15" s="1"/>
  <c r="I564" i="15" s="1"/>
  <c r="I565" i="15" s="1"/>
  <c r="I566" i="15" s="1"/>
  <c r="I567" i="15" s="1"/>
  <c r="I568" i="15" s="1"/>
  <c r="I569" i="15" s="1"/>
  <c r="I570" i="15" s="1"/>
  <c r="I571" i="15" s="1"/>
  <c r="I572" i="15" s="1"/>
  <c r="I573" i="15" s="1"/>
  <c r="I574" i="15" s="1"/>
  <c r="I575" i="15" s="1"/>
  <c r="I576" i="15" s="1"/>
  <c r="I577" i="15" s="1"/>
  <c r="I578" i="15" s="1"/>
  <c r="I579" i="15" s="1"/>
  <c r="I580" i="15" s="1"/>
  <c r="I581" i="15" s="1"/>
  <c r="I582" i="15" s="1"/>
  <c r="I583" i="15" s="1"/>
  <c r="I584" i="15" s="1"/>
  <c r="I585" i="15" s="1"/>
  <c r="I586" i="15" s="1"/>
  <c r="I587" i="15" s="1"/>
  <c r="I588" i="15" s="1"/>
  <c r="I589" i="15" s="1"/>
  <c r="I590" i="15" s="1"/>
  <c r="I591" i="15" s="1"/>
  <c r="I592" i="15" s="1"/>
  <c r="I593" i="15" s="1"/>
  <c r="I594" i="15" s="1"/>
  <c r="I595" i="15" s="1"/>
  <c r="I596" i="15" s="1"/>
  <c r="I597" i="15" s="1"/>
  <c r="I598" i="15" s="1"/>
  <c r="I599" i="15" s="1"/>
  <c r="I600" i="15" s="1"/>
  <c r="I601" i="15" s="1"/>
  <c r="I602" i="15" s="1"/>
  <c r="I603" i="15" s="1"/>
  <c r="I604" i="15" s="1"/>
  <c r="I605" i="15" s="1"/>
  <c r="I606" i="15" s="1"/>
  <c r="I607" i="15" s="1"/>
  <c r="I608" i="15" s="1"/>
  <c r="I609" i="15" s="1"/>
  <c r="I610" i="15" s="1"/>
  <c r="I611" i="15" s="1"/>
  <c r="I612" i="15" s="1"/>
  <c r="I613" i="15" s="1"/>
  <c r="I614" i="15" s="1"/>
  <c r="I615" i="15" s="1"/>
  <c r="I616" i="15" s="1"/>
  <c r="I617" i="15" s="1"/>
  <c r="I618" i="15" s="1"/>
  <c r="I619" i="15" s="1"/>
  <c r="I620" i="15" s="1"/>
  <c r="I621" i="15" s="1"/>
  <c r="I622" i="15" s="1"/>
  <c r="I623" i="15" s="1"/>
  <c r="I624" i="15" s="1"/>
  <c r="I625" i="15" s="1"/>
  <c r="I626" i="15" s="1"/>
  <c r="I627" i="15" s="1"/>
  <c r="I628" i="15" s="1"/>
  <c r="I629" i="15" s="1"/>
  <c r="I630" i="15" s="1"/>
  <c r="I631" i="15" s="1"/>
  <c r="I632" i="15" s="1"/>
  <c r="I633" i="15" s="1"/>
  <c r="I634" i="15" s="1"/>
  <c r="I635" i="15" s="1"/>
  <c r="I636" i="15" s="1"/>
  <c r="I637" i="15" s="1"/>
  <c r="I638" i="15" s="1"/>
  <c r="I639" i="15" s="1"/>
  <c r="I640" i="15" s="1"/>
  <c r="I641" i="15" s="1"/>
  <c r="I642" i="15" s="1"/>
  <c r="I643" i="15" s="1"/>
  <c r="I644" i="15" s="1"/>
  <c r="I645" i="15" s="1"/>
  <c r="I646" i="15" s="1"/>
  <c r="I647" i="15" s="1"/>
  <c r="I648" i="15" s="1"/>
  <c r="I649" i="15" s="1"/>
  <c r="I650" i="15" s="1"/>
  <c r="I651" i="15" s="1"/>
  <c r="I652" i="15" s="1"/>
  <c r="I653" i="15" s="1"/>
  <c r="I654" i="15" s="1"/>
  <c r="I655" i="15" s="1"/>
  <c r="I656" i="15" s="1"/>
  <c r="I657" i="15" s="1"/>
  <c r="I658" i="15" s="1"/>
  <c r="I659" i="15" s="1"/>
  <c r="I660" i="15" s="1"/>
  <c r="I661" i="15" s="1"/>
  <c r="I662" i="15" s="1"/>
  <c r="I663" i="15" s="1"/>
  <c r="I664" i="15" s="1"/>
  <c r="I665" i="15" s="1"/>
  <c r="I666" i="15" s="1"/>
  <c r="I667" i="15" s="1"/>
  <c r="I668" i="15" s="1"/>
  <c r="I669" i="15" s="1"/>
  <c r="I670" i="15" s="1"/>
  <c r="I671" i="15" s="1"/>
  <c r="I672" i="15" s="1"/>
  <c r="I673" i="15" s="1"/>
  <c r="I674" i="15" s="1"/>
  <c r="I675" i="15" s="1"/>
  <c r="I676" i="15" s="1"/>
  <c r="I677" i="15" s="1"/>
  <c r="I678" i="15" s="1"/>
  <c r="I679" i="15" s="1"/>
  <c r="I680" i="15" s="1"/>
  <c r="I681" i="15" s="1"/>
  <c r="K67" i="46" l="1"/>
  <c r="L69" i="46"/>
  <c r="K68" i="46" l="1"/>
  <c r="L70" i="46"/>
  <c r="K69" i="46" l="1"/>
  <c r="L71" i="46"/>
  <c r="K70" i="46" l="1"/>
  <c r="L72" i="46"/>
  <c r="K71" i="46" l="1"/>
  <c r="L73" i="46"/>
  <c r="K72" i="46" l="1"/>
  <c r="L74" i="46"/>
  <c r="K73" i="46" l="1"/>
  <c r="L75" i="46"/>
  <c r="K74" i="46" l="1"/>
  <c r="L76" i="46"/>
  <c r="K75" i="46" l="1"/>
  <c r="L77" i="46"/>
  <c r="K76" i="46" l="1"/>
  <c r="L78" i="46"/>
  <c r="K77" i="46" l="1"/>
  <c r="L79" i="46"/>
  <c r="K78" i="46" l="1"/>
  <c r="L80" i="46"/>
  <c r="K79" i="46" l="1"/>
  <c r="L81" i="46"/>
  <c r="K80" i="46" l="1"/>
  <c r="L82" i="46"/>
  <c r="K81" i="46" l="1"/>
  <c r="L83" i="46"/>
  <c r="K82" i="46" l="1"/>
  <c r="L84" i="46"/>
  <c r="K83" i="46" l="1"/>
  <c r="L85" i="46"/>
  <c r="K84" i="46" l="1"/>
  <c r="L86" i="46"/>
  <c r="K85" i="46" l="1"/>
  <c r="L87" i="46"/>
  <c r="K86" i="46" l="1"/>
  <c r="L88" i="46"/>
  <c r="K87" i="46" l="1"/>
  <c r="L89" i="46"/>
  <c r="K88" i="46" l="1"/>
  <c r="L90" i="46"/>
  <c r="K89" i="46" l="1"/>
  <c r="L91" i="46"/>
  <c r="K90" i="46" l="1"/>
  <c r="L92" i="46"/>
  <c r="K91" i="46" l="1"/>
  <c r="L93" i="46"/>
  <c r="K92" i="46" l="1"/>
  <c r="L94" i="46"/>
  <c r="K93" i="46" l="1"/>
  <c r="L95" i="46"/>
  <c r="K94" i="46" l="1"/>
  <c r="L96" i="46"/>
  <c r="K95" i="46" l="1"/>
  <c r="L97" i="46"/>
  <c r="K96" i="46" l="1"/>
  <c r="L98" i="46"/>
  <c r="K97" i="46" l="1"/>
  <c r="L99" i="46"/>
  <c r="K98" i="46" l="1"/>
  <c r="L100" i="46"/>
  <c r="K99" i="46" l="1"/>
  <c r="L101" i="46"/>
  <c r="K100" i="46" l="1"/>
  <c r="L102" i="46"/>
  <c r="K101" i="46" l="1"/>
  <c r="L103" i="46"/>
  <c r="K102" i="46" l="1"/>
  <c r="L104" i="46"/>
  <c r="K103" i="46" l="1"/>
  <c r="L105" i="46"/>
  <c r="K104" i="46" l="1"/>
  <c r="L106" i="46"/>
  <c r="K105" i="46" l="1"/>
  <c r="L107" i="46"/>
  <c r="K106" i="46" l="1"/>
  <c r="L108" i="46"/>
  <c r="K107" i="46" l="1"/>
  <c r="L109" i="46"/>
  <c r="K108" i="46" l="1"/>
  <c r="L110" i="46"/>
  <c r="K109" i="46" l="1"/>
  <c r="L111" i="46"/>
  <c r="K110" i="46" l="1"/>
  <c r="L112" i="46"/>
  <c r="K111" i="46" l="1"/>
  <c r="L113" i="46"/>
  <c r="K112" i="46" l="1"/>
  <c r="L114" i="46"/>
  <c r="K113" i="46" l="1"/>
  <c r="L115" i="46"/>
  <c r="K114" i="46" l="1"/>
  <c r="L116" i="46"/>
  <c r="K115" i="46" l="1"/>
  <c r="L117" i="46"/>
  <c r="K116" i="46" l="1"/>
  <c r="L118" i="46"/>
  <c r="K117" i="46" l="1"/>
  <c r="L119" i="46"/>
  <c r="K118" i="46" l="1"/>
  <c r="L120" i="46"/>
  <c r="K119" i="46" l="1"/>
  <c r="L121" i="46"/>
  <c r="K120" i="46" l="1"/>
  <c r="L122" i="46"/>
  <c r="K121" i="46" l="1"/>
  <c r="L123" i="46"/>
  <c r="K122" i="46" l="1"/>
  <c r="L124" i="46"/>
  <c r="K123" i="46" l="1"/>
  <c r="L125" i="46"/>
  <c r="K124" i="46" l="1"/>
  <c r="L126" i="46"/>
  <c r="K125" i="46" l="1"/>
  <c r="L127" i="46"/>
  <c r="K126" i="46" l="1"/>
  <c r="L128" i="46"/>
  <c r="K127" i="46" l="1"/>
  <c r="L129" i="46"/>
  <c r="K128" i="46" l="1"/>
  <c r="L130" i="46"/>
  <c r="K129" i="46" l="1"/>
  <c r="L131" i="46"/>
  <c r="K130" i="46" l="1"/>
  <c r="L132" i="46"/>
  <c r="K131" i="46" l="1"/>
  <c r="L133" i="46"/>
  <c r="K132" i="46" l="1"/>
  <c r="L134" i="46"/>
  <c r="K133" i="46" l="1"/>
  <c r="L135" i="46"/>
  <c r="K134" i="46" l="1"/>
  <c r="L136" i="46"/>
  <c r="K135" i="46" l="1"/>
  <c r="L137" i="46"/>
  <c r="K136" i="46" l="1"/>
  <c r="L138" i="46"/>
  <c r="K137" i="46" l="1"/>
  <c r="L139" i="46"/>
  <c r="K138" i="46" l="1"/>
  <c r="L140" i="46"/>
  <c r="K139" i="46" l="1"/>
  <c r="L141" i="46"/>
  <c r="K140" i="46" l="1"/>
  <c r="L142" i="46"/>
  <c r="K141" i="46" l="1"/>
  <c r="L143" i="46"/>
  <c r="K142" i="46" l="1"/>
  <c r="L144" i="46"/>
  <c r="K143" i="46" l="1"/>
  <c r="L145" i="46"/>
  <c r="K144" i="46" l="1"/>
  <c r="L146" i="46"/>
  <c r="K145" i="46" l="1"/>
  <c r="L147" i="46"/>
  <c r="K146" i="46" l="1"/>
  <c r="L148" i="46"/>
  <c r="K147" i="46" l="1"/>
  <c r="L149" i="46"/>
  <c r="K148" i="46" l="1"/>
  <c r="L150" i="46"/>
  <c r="K149" i="46" l="1"/>
  <c r="L151" i="46"/>
  <c r="K150" i="46" l="1"/>
  <c r="L152" i="46"/>
  <c r="K151" i="46" l="1"/>
  <c r="L153" i="46"/>
  <c r="K152" i="46" l="1"/>
  <c r="L154" i="46"/>
  <c r="K153" i="46" l="1"/>
  <c r="L155" i="46"/>
  <c r="K154" i="46" l="1"/>
  <c r="L156" i="46"/>
  <c r="K155" i="46" l="1"/>
  <c r="L157" i="46"/>
  <c r="K156" i="46" l="1"/>
  <c r="L158" i="46"/>
  <c r="K157" i="46" l="1"/>
  <c r="L159" i="46"/>
  <c r="K158" i="46" l="1"/>
  <c r="L160" i="46"/>
  <c r="K159" i="46" l="1"/>
  <c r="L161" i="46"/>
  <c r="K160" i="46" l="1"/>
  <c r="L162" i="46"/>
  <c r="K161" i="46" l="1"/>
  <c r="L163" i="46"/>
  <c r="K162" i="46" l="1"/>
  <c r="L164" i="46"/>
  <c r="K163" i="46" l="1"/>
  <c r="L165" i="46"/>
  <c r="K164" i="46" l="1"/>
  <c r="L166" i="46"/>
  <c r="K165" i="46" l="1"/>
  <c r="L167" i="46"/>
  <c r="K166" i="46" l="1"/>
  <c r="L168" i="46"/>
  <c r="K167" i="46" l="1"/>
  <c r="L169" i="46"/>
  <c r="K168" i="46" l="1"/>
  <c r="L170" i="46"/>
  <c r="K169" i="46" l="1"/>
  <c r="L171" i="46"/>
  <c r="K170" i="46" l="1"/>
  <c r="L172" i="46"/>
  <c r="K171" i="46" l="1"/>
  <c r="L173" i="46"/>
  <c r="K172" i="46" l="1"/>
  <c r="L174" i="46"/>
  <c r="K173" i="46" l="1"/>
  <c r="L175" i="46"/>
  <c r="K174" i="46" l="1"/>
  <c r="L176" i="46"/>
  <c r="K175" i="46" l="1"/>
  <c r="L177" i="46"/>
  <c r="K176" i="46" l="1"/>
  <c r="L178" i="46"/>
  <c r="K177" i="46" l="1"/>
  <c r="L179" i="46"/>
  <c r="K178" i="46" l="1"/>
  <c r="L180" i="46"/>
  <c r="K179" i="46" l="1"/>
  <c r="L181" i="46"/>
  <c r="K180" i="46" l="1"/>
  <c r="L182" i="46"/>
  <c r="K181" i="46" l="1"/>
  <c r="L183" i="46"/>
  <c r="K182" i="46" l="1"/>
  <c r="L184" i="46"/>
  <c r="K183" i="46" l="1"/>
  <c r="L185" i="46"/>
  <c r="K184" i="46" l="1"/>
  <c r="L186" i="46"/>
  <c r="K185" i="46" l="1"/>
  <c r="L187" i="46"/>
  <c r="K186" i="46" l="1"/>
  <c r="L188" i="46"/>
  <c r="K187" i="46" l="1"/>
  <c r="L189" i="46"/>
  <c r="K188" i="46" l="1"/>
  <c r="L190" i="46"/>
  <c r="K189" i="46" l="1"/>
  <c r="L191" i="46"/>
  <c r="K190" i="46" l="1"/>
  <c r="L192" i="46"/>
  <c r="K191" i="46" l="1"/>
  <c r="L193" i="46"/>
  <c r="K192" i="46" l="1"/>
  <c r="L194" i="46"/>
  <c r="K193" i="46" l="1"/>
  <c r="L195" i="46"/>
  <c r="K194" i="46" l="1"/>
  <c r="L196" i="46"/>
  <c r="K195" i="46" l="1"/>
  <c r="L197" i="46"/>
  <c r="K196" i="46" l="1"/>
  <c r="L198" i="46"/>
  <c r="K197" i="46" l="1"/>
  <c r="L199" i="46"/>
  <c r="K198" i="46" l="1"/>
  <c r="L200" i="46"/>
  <c r="K199" i="46" l="1"/>
  <c r="L201" i="46"/>
  <c r="K200" i="46" l="1"/>
  <c r="L202" i="46"/>
  <c r="K201" i="46" l="1"/>
  <c r="L203" i="46"/>
  <c r="K202" i="46" l="1"/>
  <c r="L204" i="46"/>
  <c r="K203" i="46" l="1"/>
  <c r="L205" i="46"/>
  <c r="K204" i="46" l="1"/>
  <c r="L206" i="46"/>
  <c r="K205" i="46" l="1"/>
  <c r="L207" i="46"/>
  <c r="K206" i="46" l="1"/>
  <c r="L208" i="46"/>
  <c r="K207" i="46" l="1"/>
  <c r="L209" i="46"/>
  <c r="K208" i="46" l="1"/>
  <c r="L210" i="46"/>
  <c r="K209" i="46" l="1"/>
  <c r="L211" i="46"/>
  <c r="K210" i="46" l="1"/>
  <c r="L212" i="46"/>
  <c r="K211" i="46" l="1"/>
  <c r="L213" i="46"/>
  <c r="K212" i="46" l="1"/>
  <c r="L214" i="46"/>
  <c r="K213" i="46" l="1"/>
  <c r="L215" i="46"/>
  <c r="K214" i="46" l="1"/>
  <c r="L216" i="46"/>
  <c r="K215" i="46" l="1"/>
  <c r="L217" i="46"/>
  <c r="K216" i="46" l="1"/>
  <c r="L218" i="46"/>
  <c r="K217" i="46" l="1"/>
  <c r="L219" i="46"/>
  <c r="K218" i="46" l="1"/>
  <c r="L220" i="46"/>
  <c r="K219" i="46" l="1"/>
  <c r="L221" i="46"/>
  <c r="K220" i="46" l="1"/>
  <c r="L222" i="46"/>
  <c r="K221" i="46" l="1"/>
  <c r="L223" i="46"/>
  <c r="K222" i="46" l="1"/>
  <c r="L224" i="46"/>
  <c r="K223" i="46" l="1"/>
  <c r="L225" i="46"/>
  <c r="K224" i="46" l="1"/>
  <c r="L226" i="46"/>
  <c r="K225" i="46" l="1"/>
  <c r="L227" i="46"/>
  <c r="K226" i="46" l="1"/>
  <c r="L228" i="46"/>
  <c r="K227" i="46" l="1"/>
  <c r="L229" i="46"/>
  <c r="K228" i="46" l="1"/>
  <c r="L230" i="46"/>
  <c r="K229" i="46" l="1"/>
  <c r="L231" i="46"/>
  <c r="K230" i="46" l="1"/>
  <c r="L232" i="46"/>
  <c r="K231" i="46" l="1"/>
  <c r="L233" i="46"/>
  <c r="K232" i="46" l="1"/>
  <c r="L234" i="46"/>
  <c r="K233" i="46" l="1"/>
  <c r="L235" i="46"/>
  <c r="K234" i="46" l="1"/>
  <c r="L236" i="46"/>
  <c r="K235" i="46" l="1"/>
  <c r="L237" i="46"/>
  <c r="K236" i="46" l="1"/>
  <c r="L238" i="46"/>
  <c r="K237" i="46" l="1"/>
  <c r="L239" i="46"/>
  <c r="K238" i="46" l="1"/>
  <c r="L240" i="46"/>
  <c r="K239" i="46" l="1"/>
  <c r="L241" i="46"/>
  <c r="K240" i="46" l="1"/>
  <c r="L242" i="46"/>
  <c r="K241" i="46" l="1"/>
  <c r="L243" i="46"/>
  <c r="K242" i="46" l="1"/>
  <c r="L244" i="46"/>
  <c r="K243" i="46" l="1"/>
  <c r="L245" i="46"/>
  <c r="K244" i="46" l="1"/>
  <c r="L246" i="46"/>
  <c r="K245" i="46" l="1"/>
  <c r="L247" i="46"/>
  <c r="K246" i="46" l="1"/>
  <c r="L248" i="46"/>
  <c r="K247" i="46" l="1"/>
  <c r="L249" i="46"/>
  <c r="K248" i="46" l="1"/>
  <c r="L250" i="46"/>
  <c r="K249" i="46" l="1"/>
  <c r="L251" i="46"/>
  <c r="K250" i="46" l="1"/>
  <c r="L252" i="46"/>
  <c r="K251" i="46" l="1"/>
  <c r="L253" i="46"/>
  <c r="K252" i="46" l="1"/>
  <c r="L254" i="46"/>
  <c r="K253" i="46" l="1"/>
  <c r="L255" i="46"/>
  <c r="K254" i="46" l="1"/>
  <c r="L256" i="46"/>
  <c r="K255" i="46" l="1"/>
  <c r="L257" i="46"/>
  <c r="K256" i="46" l="1"/>
  <c r="L258" i="46"/>
  <c r="K257" i="46" l="1"/>
  <c r="L259" i="46"/>
  <c r="K258" i="46" l="1"/>
  <c r="L260" i="46"/>
  <c r="K259" i="46" l="1"/>
  <c r="L261" i="46"/>
  <c r="K260" i="46" l="1"/>
  <c r="L262" i="46"/>
  <c r="K261" i="46" l="1"/>
  <c r="L263" i="46"/>
  <c r="K262" i="46" l="1"/>
  <c r="L264" i="46"/>
  <c r="K263" i="46" l="1"/>
  <c r="L265" i="46"/>
  <c r="K264" i="46" l="1"/>
  <c r="L266" i="46"/>
  <c r="K265" i="46" l="1"/>
  <c r="L267" i="46"/>
  <c r="K266" i="46" l="1"/>
  <c r="L268" i="46"/>
  <c r="K267" i="46" l="1"/>
  <c r="L269" i="46"/>
  <c r="K268" i="46" l="1"/>
  <c r="L270" i="46"/>
  <c r="K269" i="46" l="1"/>
  <c r="L271" i="46"/>
  <c r="K270" i="46" l="1"/>
  <c r="L272" i="46"/>
  <c r="K271" i="46" l="1"/>
  <c r="L273" i="46"/>
  <c r="K272" i="46" l="1"/>
  <c r="L274" i="46"/>
  <c r="K273" i="46" l="1"/>
  <c r="L275" i="46"/>
  <c r="K274" i="46" l="1"/>
  <c r="L276" i="46"/>
  <c r="K275" i="46" l="1"/>
  <c r="L277" i="46"/>
  <c r="K276" i="46" l="1"/>
  <c r="L278" i="46"/>
  <c r="K277" i="46" l="1"/>
  <c r="L279" i="46"/>
  <c r="K278" i="46" l="1"/>
  <c r="L280" i="46"/>
  <c r="K279" i="46" l="1"/>
  <c r="L281" i="46"/>
  <c r="K280" i="46" l="1"/>
  <c r="L282" i="46"/>
  <c r="K281" i="46" l="1"/>
  <c r="L283" i="46"/>
  <c r="K282" i="46" l="1"/>
  <c r="L284" i="46"/>
  <c r="K283" i="46" l="1"/>
  <c r="L285" i="46"/>
  <c r="K284" i="46" l="1"/>
  <c r="L286" i="46"/>
  <c r="K285" i="46" l="1"/>
  <c r="L287" i="46"/>
  <c r="K286" i="46" l="1"/>
  <c r="L288" i="46"/>
  <c r="K287" i="46" l="1"/>
  <c r="L289" i="46"/>
  <c r="K288" i="46" l="1"/>
  <c r="L290" i="46"/>
  <c r="K289" i="46" l="1"/>
  <c r="L291" i="46"/>
  <c r="K290" i="46" l="1"/>
  <c r="L292" i="46"/>
  <c r="K291" i="46" l="1"/>
  <c r="L293" i="46"/>
  <c r="K292" i="46" l="1"/>
  <c r="L294" i="46"/>
  <c r="K293" i="46" l="1"/>
  <c r="L295" i="46"/>
  <c r="K294" i="46" l="1"/>
  <c r="L296" i="46"/>
  <c r="K295" i="46" l="1"/>
  <c r="L297" i="46"/>
  <c r="K296" i="46" l="1"/>
  <c r="L298" i="46"/>
  <c r="K297" i="46" l="1"/>
  <c r="L299" i="46"/>
  <c r="K298" i="46" l="1"/>
  <c r="L300" i="46"/>
  <c r="K299" i="46" l="1"/>
  <c r="L301" i="46"/>
  <c r="K300" i="46" l="1"/>
  <c r="L302" i="46"/>
  <c r="K301" i="46" l="1"/>
  <c r="L303" i="46"/>
  <c r="K302" i="46" l="1"/>
  <c r="L304" i="46"/>
  <c r="K303" i="46" l="1"/>
  <c r="L305" i="46"/>
  <c r="K304" i="46" l="1"/>
  <c r="L306" i="46"/>
  <c r="K305" i="46" l="1"/>
  <c r="L307" i="46"/>
  <c r="K306" i="46" l="1"/>
  <c r="L308" i="46"/>
  <c r="K307" i="46" l="1"/>
  <c r="L309" i="46"/>
  <c r="K308" i="46" l="1"/>
  <c r="L310" i="46"/>
  <c r="K309" i="46" l="1"/>
  <c r="L311" i="46"/>
  <c r="K310" i="46" l="1"/>
  <c r="L312" i="46"/>
  <c r="K311" i="46" l="1"/>
  <c r="L313" i="46"/>
  <c r="K312" i="46" l="1"/>
  <c r="L314" i="46"/>
  <c r="K313" i="46" l="1"/>
  <c r="L315" i="46"/>
  <c r="K314" i="46" l="1"/>
  <c r="L316" i="46"/>
  <c r="K315" i="46" l="1"/>
  <c r="L317" i="46"/>
  <c r="K316" i="46" l="1"/>
  <c r="L318" i="46"/>
  <c r="K317" i="46" l="1"/>
  <c r="L319" i="46"/>
  <c r="K318" i="46" l="1"/>
  <c r="L320" i="46"/>
  <c r="K319" i="46" l="1"/>
  <c r="L321" i="46"/>
  <c r="K320" i="46" l="1"/>
  <c r="L322" i="46"/>
  <c r="K321" i="46" l="1"/>
  <c r="L323" i="46"/>
  <c r="K322" i="46" l="1"/>
  <c r="L324" i="46"/>
  <c r="K323" i="46" l="1"/>
  <c r="L325" i="46"/>
  <c r="K324" i="46" l="1"/>
  <c r="L326" i="46"/>
  <c r="K325" i="46" l="1"/>
  <c r="L327" i="46"/>
  <c r="K326" i="46" l="1"/>
  <c r="L328" i="46"/>
  <c r="K327" i="46" l="1"/>
  <c r="L329" i="46"/>
  <c r="K328" i="46" l="1"/>
  <c r="L330" i="46"/>
  <c r="K329" i="46" l="1"/>
  <c r="L331" i="46"/>
  <c r="K330" i="46" l="1"/>
  <c r="L332" i="46"/>
  <c r="K331" i="46" l="1"/>
  <c r="L333" i="46"/>
  <c r="K332" i="46" l="1"/>
  <c r="L334" i="46"/>
  <c r="K333" i="46" l="1"/>
  <c r="L335" i="46"/>
  <c r="K334" i="46" l="1"/>
  <c r="L336" i="46"/>
  <c r="K335" i="46" l="1"/>
  <c r="L337" i="46"/>
  <c r="K336" i="46" l="1"/>
  <c r="L338" i="46"/>
  <c r="K337" i="46" l="1"/>
  <c r="L339" i="46"/>
  <c r="K338" i="46" l="1"/>
  <c r="L340" i="46"/>
  <c r="K339" i="46" l="1"/>
  <c r="L341" i="46"/>
  <c r="K340" i="46" l="1"/>
  <c r="L342" i="46"/>
  <c r="K341" i="46" l="1"/>
  <c r="L343" i="46"/>
  <c r="K342" i="46" l="1"/>
  <c r="L344" i="46"/>
  <c r="K343" i="46" l="1"/>
  <c r="L345" i="46"/>
  <c r="K344" i="46" l="1"/>
  <c r="L346" i="46"/>
  <c r="K345" i="46" l="1"/>
  <c r="L347" i="46"/>
  <c r="K346" i="46" l="1"/>
  <c r="L348" i="46"/>
  <c r="K347" i="46" l="1"/>
  <c r="L349" i="46"/>
  <c r="K348" i="46" l="1"/>
  <c r="L350" i="46"/>
  <c r="K349" i="46" l="1"/>
  <c r="L351" i="46"/>
  <c r="K350" i="46" l="1"/>
  <c r="L352" i="46"/>
  <c r="K351" i="46" l="1"/>
  <c r="L353" i="46"/>
  <c r="K352" i="46" l="1"/>
  <c r="L354" i="46"/>
  <c r="K353" i="46" l="1"/>
  <c r="L355" i="46"/>
  <c r="K354" i="46" l="1"/>
  <c r="L356" i="46"/>
  <c r="K355" i="46" l="1"/>
  <c r="L357" i="46"/>
  <c r="K356" i="46" l="1"/>
  <c r="L358" i="46"/>
  <c r="K357" i="46" l="1"/>
  <c r="L359" i="46"/>
  <c r="K358" i="46" l="1"/>
  <c r="L360" i="46"/>
  <c r="K359" i="46" l="1"/>
  <c r="L361" i="46"/>
  <c r="K360" i="46" l="1"/>
  <c r="L362" i="46"/>
  <c r="K361" i="46" l="1"/>
  <c r="L363" i="46"/>
  <c r="K362" i="46" l="1"/>
  <c r="L364" i="46"/>
  <c r="K363" i="46" l="1"/>
  <c r="L365" i="46"/>
  <c r="K364" i="46" l="1"/>
  <c r="L366" i="46"/>
  <c r="K365" i="46" l="1"/>
  <c r="L367" i="46"/>
  <c r="K366" i="46" l="1"/>
  <c r="L368" i="46"/>
  <c r="K367" i="46" l="1"/>
  <c r="L369" i="46"/>
  <c r="K368" i="46" l="1"/>
  <c r="L370" i="46"/>
  <c r="K369" i="46" l="1"/>
  <c r="L371" i="46"/>
  <c r="K370" i="46" l="1"/>
  <c r="L372" i="46"/>
  <c r="K371" i="46" l="1"/>
  <c r="L373" i="46"/>
  <c r="K372" i="46" l="1"/>
  <c r="L374" i="46"/>
  <c r="K373" i="46" l="1"/>
  <c r="L375" i="46"/>
  <c r="K374" i="46" l="1"/>
  <c r="L376" i="46"/>
  <c r="K375" i="46" l="1"/>
  <c r="L377" i="46"/>
  <c r="K376" i="46" l="1"/>
  <c r="L378" i="46"/>
  <c r="K377" i="46" l="1"/>
  <c r="L379" i="46"/>
  <c r="K378" i="46" l="1"/>
  <c r="L380" i="46"/>
  <c r="K379" i="46" l="1"/>
  <c r="L381" i="46"/>
  <c r="K380" i="46" l="1"/>
  <c r="L382" i="46"/>
  <c r="K381" i="46" l="1"/>
  <c r="L383" i="46"/>
  <c r="K382" i="46" l="1"/>
  <c r="L384" i="46"/>
  <c r="K383" i="46" l="1"/>
  <c r="L385" i="46"/>
  <c r="K384" i="46" l="1"/>
  <c r="L386" i="46"/>
  <c r="K385" i="46" l="1"/>
  <c r="L387" i="46"/>
  <c r="K386" i="46" l="1"/>
  <c r="L388" i="46"/>
  <c r="K387" i="46" l="1"/>
  <c r="L389" i="46"/>
  <c r="K388" i="46" l="1"/>
  <c r="L390" i="46"/>
  <c r="K389" i="46" l="1"/>
  <c r="L391" i="46"/>
  <c r="K390" i="46" l="1"/>
  <c r="L392" i="46"/>
  <c r="K391" i="46" l="1"/>
  <c r="L393" i="46"/>
  <c r="K392" i="46" l="1"/>
  <c r="L394" i="46"/>
  <c r="K393" i="46" l="1"/>
  <c r="L395" i="46"/>
  <c r="K394" i="46" l="1"/>
  <c r="L396" i="46"/>
  <c r="K395" i="46" l="1"/>
  <c r="L397" i="46"/>
  <c r="K396" i="46" l="1"/>
  <c r="L398" i="46"/>
  <c r="K397" i="46" l="1"/>
  <c r="L399" i="46"/>
  <c r="K398" i="46" l="1"/>
  <c r="L400" i="46"/>
  <c r="K399" i="46" l="1"/>
  <c r="L401" i="46"/>
  <c r="K400" i="46" l="1"/>
  <c r="L402" i="46"/>
  <c r="K401" i="46" l="1"/>
  <c r="L403" i="46"/>
  <c r="K402" i="46" l="1"/>
  <c r="L404" i="46"/>
  <c r="K403" i="46" l="1"/>
  <c r="L405" i="46"/>
  <c r="K404" i="46" l="1"/>
  <c r="L406" i="46"/>
  <c r="K405" i="46" l="1"/>
  <c r="L407" i="46"/>
  <c r="K406" i="46" l="1"/>
  <c r="L408" i="46"/>
  <c r="K407" i="46" l="1"/>
  <c r="L409" i="46"/>
  <c r="K408" i="46" l="1"/>
  <c r="L410" i="46"/>
  <c r="K409" i="46" l="1"/>
  <c r="L411" i="46"/>
  <c r="K410" i="46" l="1"/>
  <c r="L412" i="46"/>
  <c r="K411" i="46" l="1"/>
  <c r="L413" i="46"/>
  <c r="K412" i="46" l="1"/>
  <c r="L414" i="46"/>
  <c r="K413" i="46" l="1"/>
  <c r="L415" i="46"/>
  <c r="K414" i="46" l="1"/>
  <c r="L416" i="46"/>
  <c r="K415" i="46" l="1"/>
  <c r="L417" i="46"/>
  <c r="K416" i="46" l="1"/>
  <c r="L418" i="46"/>
  <c r="K417" i="46" l="1"/>
  <c r="L419" i="46"/>
  <c r="K418" i="46" l="1"/>
  <c r="L420" i="46"/>
  <c r="K419" i="46" l="1"/>
  <c r="L421" i="46"/>
  <c r="K420" i="46" l="1"/>
  <c r="L422" i="46"/>
  <c r="K421" i="46" l="1"/>
  <c r="L423" i="46"/>
  <c r="K422" i="46" l="1"/>
  <c r="L424" i="46"/>
  <c r="K423" i="46" l="1"/>
  <c r="L425" i="46"/>
  <c r="K424" i="46" l="1"/>
  <c r="L426" i="46"/>
  <c r="K425" i="46" l="1"/>
  <c r="L427" i="46"/>
  <c r="K426" i="46" l="1"/>
  <c r="L428" i="46"/>
  <c r="K427" i="46" l="1"/>
  <c r="L429" i="46"/>
  <c r="K428" i="46" l="1"/>
  <c r="L430" i="46"/>
  <c r="K429" i="46" l="1"/>
  <c r="L431" i="46"/>
  <c r="K430" i="46" l="1"/>
  <c r="L432" i="46"/>
  <c r="K431" i="46" l="1"/>
  <c r="L433" i="46"/>
  <c r="K432" i="46" l="1"/>
  <c r="L434" i="46"/>
  <c r="K433" i="46" l="1"/>
  <c r="L435" i="46"/>
  <c r="K434" i="46" l="1"/>
  <c r="L436" i="46"/>
  <c r="K435" i="46" l="1"/>
  <c r="L437" i="46"/>
  <c r="K436" i="46" l="1"/>
  <c r="L438" i="46"/>
  <c r="K437" i="46" l="1"/>
  <c r="L439" i="46"/>
  <c r="K438" i="46" l="1"/>
  <c r="L440" i="46"/>
  <c r="K439" i="46" l="1"/>
  <c r="L441" i="46"/>
  <c r="K440" i="46" l="1"/>
  <c r="L442" i="46"/>
  <c r="K441" i="46" l="1"/>
  <c r="L443" i="46"/>
  <c r="K442" i="46" l="1"/>
  <c r="L444" i="46"/>
  <c r="K443" i="46" l="1"/>
  <c r="L445" i="46"/>
  <c r="K444" i="46" l="1"/>
  <c r="L446" i="46"/>
  <c r="K445" i="46" l="1"/>
  <c r="L447" i="46"/>
  <c r="K446" i="46" l="1"/>
  <c r="L448" i="46"/>
  <c r="K447" i="46" l="1"/>
  <c r="L449" i="46"/>
  <c r="K448" i="46" l="1"/>
  <c r="L450" i="46"/>
  <c r="K449" i="46" l="1"/>
  <c r="L451" i="46"/>
  <c r="K450" i="46" l="1"/>
  <c r="L452" i="46"/>
  <c r="K451" i="46" l="1"/>
  <c r="L453" i="46"/>
  <c r="K452" i="46" l="1"/>
  <c r="L454" i="46"/>
  <c r="K453" i="46" l="1"/>
  <c r="L455" i="46"/>
  <c r="K454" i="46" l="1"/>
  <c r="L456" i="46"/>
  <c r="K455" i="46" l="1"/>
  <c r="L457" i="46"/>
  <c r="K456" i="46" l="1"/>
  <c r="L458" i="46"/>
  <c r="K457" i="46" l="1"/>
  <c r="L459" i="46"/>
  <c r="K458" i="46" l="1"/>
  <c r="L460" i="46"/>
  <c r="K459" i="46" l="1"/>
  <c r="L461" i="46"/>
  <c r="K460" i="46" l="1"/>
  <c r="L462" i="46"/>
  <c r="K461" i="46" l="1"/>
  <c r="L463" i="46"/>
  <c r="K462" i="46" l="1"/>
  <c r="L464" i="46"/>
  <c r="K463" i="46" l="1"/>
  <c r="L465" i="46"/>
  <c r="K464" i="46" l="1"/>
  <c r="L466" i="46"/>
  <c r="K465" i="46" l="1"/>
  <c r="L467" i="46"/>
  <c r="K466" i="46" l="1"/>
  <c r="L468" i="46"/>
  <c r="K467" i="46" l="1"/>
  <c r="L469" i="46"/>
  <c r="K468" i="46" l="1"/>
  <c r="L470" i="46"/>
  <c r="K469" i="46" l="1"/>
  <c r="L471" i="46"/>
  <c r="K470" i="46" l="1"/>
  <c r="L472" i="46"/>
  <c r="K471" i="46" l="1"/>
  <c r="L473" i="46"/>
  <c r="K472" i="46" l="1"/>
  <c r="L474" i="46"/>
  <c r="K473" i="46" l="1"/>
  <c r="L475" i="46"/>
  <c r="K474" i="46" l="1"/>
  <c r="L476" i="46"/>
  <c r="K475" i="46" l="1"/>
  <c r="L477" i="46"/>
  <c r="K476" i="46" l="1"/>
  <c r="L478" i="46"/>
  <c r="K477" i="46" l="1"/>
  <c r="L479" i="46"/>
  <c r="K478" i="46" l="1"/>
  <c r="L480" i="46"/>
  <c r="K479" i="46" l="1"/>
  <c r="L481" i="46"/>
  <c r="K480" i="46" l="1"/>
  <c r="L482" i="46"/>
  <c r="K481" i="46" l="1"/>
  <c r="L483" i="46"/>
  <c r="K482" i="46" l="1"/>
  <c r="L484" i="46"/>
  <c r="K483" i="46" l="1"/>
  <c r="L485" i="46"/>
  <c r="K484" i="46" l="1"/>
  <c r="L486" i="46"/>
  <c r="K485" i="46" l="1"/>
  <c r="L487" i="46"/>
  <c r="K486" i="46" l="1"/>
  <c r="L488" i="46"/>
  <c r="K487" i="46" l="1"/>
  <c r="L489" i="46"/>
  <c r="K488" i="46" l="1"/>
  <c r="L490" i="46"/>
  <c r="K489" i="46" l="1"/>
  <c r="L491" i="46"/>
  <c r="K490" i="46" l="1"/>
  <c r="L492" i="46"/>
  <c r="K491" i="46" l="1"/>
  <c r="L493" i="46"/>
  <c r="K492" i="46" l="1"/>
  <c r="L494" i="46"/>
  <c r="K493" i="46" l="1"/>
  <c r="L495" i="46"/>
  <c r="K494" i="46" l="1"/>
  <c r="L496" i="46"/>
  <c r="K495" i="46" l="1"/>
  <c r="L497" i="46"/>
  <c r="K496" i="46" l="1"/>
  <c r="L498" i="46"/>
  <c r="K497" i="46" l="1"/>
  <c r="L499" i="46"/>
  <c r="K498" i="46" l="1"/>
  <c r="L500" i="46"/>
  <c r="K499" i="46" l="1"/>
  <c r="L501" i="46"/>
  <c r="K500" i="46" l="1"/>
  <c r="L502" i="46"/>
  <c r="K501" i="46" l="1"/>
  <c r="L503" i="46"/>
  <c r="K502" i="46" l="1"/>
  <c r="L504" i="46"/>
  <c r="K503" i="46" l="1"/>
  <c r="L505" i="46"/>
  <c r="K504" i="46" l="1"/>
  <c r="L506" i="46"/>
  <c r="K505" i="46" l="1"/>
  <c r="L507" i="46"/>
  <c r="K506" i="46" l="1"/>
  <c r="L508" i="46"/>
  <c r="K507" i="46" l="1"/>
  <c r="L509" i="46"/>
  <c r="K508" i="46" l="1"/>
  <c r="L510" i="46"/>
  <c r="K509" i="46" l="1"/>
  <c r="L511" i="46"/>
  <c r="K510" i="46" l="1"/>
  <c r="L512" i="46"/>
  <c r="K511" i="46" l="1"/>
  <c r="L513" i="46"/>
  <c r="K512" i="46" l="1"/>
  <c r="L514" i="46"/>
  <c r="K513" i="46" l="1"/>
  <c r="L515" i="46"/>
  <c r="K514" i="46" l="1"/>
  <c r="L516" i="46"/>
  <c r="K515" i="46" l="1"/>
  <c r="L517" i="46"/>
  <c r="K516" i="46" l="1"/>
  <c r="L518" i="46"/>
  <c r="K517" i="46" l="1"/>
  <c r="L519" i="46"/>
  <c r="K518" i="46" l="1"/>
  <c r="L520" i="46"/>
  <c r="K519" i="46" l="1"/>
  <c r="L521" i="46"/>
  <c r="K520" i="46" l="1"/>
  <c r="L522" i="46"/>
  <c r="K521" i="46" l="1"/>
  <c r="L523" i="46"/>
  <c r="K522" i="46" l="1"/>
  <c r="L524" i="46"/>
  <c r="K523" i="46" l="1"/>
  <c r="L525" i="46"/>
  <c r="K524" i="46" l="1"/>
  <c r="L526" i="46"/>
  <c r="K525" i="46" l="1"/>
  <c r="L527" i="46"/>
  <c r="K526" i="46" l="1"/>
  <c r="L528" i="46"/>
  <c r="K527" i="46" l="1"/>
  <c r="L529" i="46"/>
  <c r="K528" i="46" l="1"/>
  <c r="L530" i="46"/>
  <c r="K529" i="46" l="1"/>
  <c r="L531" i="46"/>
  <c r="K530" i="46" l="1"/>
  <c r="L532" i="46"/>
  <c r="K531" i="46" l="1"/>
  <c r="L533" i="46"/>
  <c r="K532" i="46" l="1"/>
  <c r="L534" i="46"/>
  <c r="K533" i="46" l="1"/>
  <c r="L535" i="46"/>
  <c r="K534" i="46" l="1"/>
  <c r="L536" i="46"/>
  <c r="K535" i="46" l="1"/>
  <c r="L537" i="46"/>
  <c r="K536" i="46" l="1"/>
  <c r="L538" i="46"/>
  <c r="K537" i="46" l="1"/>
  <c r="L539" i="46"/>
  <c r="K538" i="46" l="1"/>
  <c r="L540" i="46"/>
  <c r="K539" i="46" l="1"/>
  <c r="L541" i="46"/>
  <c r="K540" i="46" l="1"/>
  <c r="L542" i="46"/>
  <c r="K541" i="46" l="1"/>
  <c r="L543" i="46"/>
  <c r="K542" i="46" l="1"/>
  <c r="L544" i="46"/>
  <c r="K543" i="46" l="1"/>
  <c r="L545" i="46"/>
  <c r="K544" i="46" l="1"/>
  <c r="L546" i="46"/>
  <c r="K545" i="46" l="1"/>
  <c r="L547" i="46"/>
  <c r="K546" i="46" l="1"/>
  <c r="L548" i="46"/>
  <c r="K547" i="46" l="1"/>
  <c r="L549" i="46"/>
  <c r="K548" i="46" l="1"/>
  <c r="L550" i="46"/>
  <c r="K549" i="46" l="1"/>
  <c r="L551" i="46"/>
  <c r="K550" i="46" l="1"/>
  <c r="L552" i="46"/>
  <c r="K551" i="46" l="1"/>
  <c r="L553" i="46"/>
  <c r="K552" i="46" l="1"/>
  <c r="L554" i="46"/>
  <c r="K553" i="46" l="1"/>
  <c r="L555" i="46"/>
  <c r="K554" i="46" l="1"/>
  <c r="L556" i="46"/>
  <c r="K555" i="46" l="1"/>
  <c r="L557" i="46"/>
  <c r="K556" i="46" l="1"/>
  <c r="L558" i="46"/>
  <c r="K557" i="46" l="1"/>
  <c r="L559" i="46"/>
  <c r="K558" i="46" l="1"/>
  <c r="L560" i="46"/>
  <c r="K559" i="46" l="1"/>
  <c r="L561" i="46"/>
  <c r="K560" i="46" l="1"/>
  <c r="L562" i="46"/>
  <c r="K561" i="46" l="1"/>
  <c r="L563" i="46"/>
  <c r="K562" i="46" l="1"/>
  <c r="L564" i="46"/>
  <c r="K563" i="46" l="1"/>
  <c r="L565" i="46"/>
  <c r="K564" i="46" l="1"/>
  <c r="L566" i="46"/>
  <c r="K565" i="46" l="1"/>
  <c r="L567" i="46"/>
  <c r="K566" i="46" l="1"/>
  <c r="L568" i="46"/>
  <c r="K567" i="46" l="1"/>
  <c r="L569" i="46"/>
  <c r="K568" i="46" l="1"/>
  <c r="L570" i="46"/>
  <c r="K569" i="46" l="1"/>
  <c r="L571" i="46"/>
  <c r="K570" i="46" l="1"/>
  <c r="L572" i="46"/>
  <c r="K571" i="46" l="1"/>
  <c r="L573" i="46"/>
  <c r="K572" i="46" l="1"/>
  <c r="L574" i="46"/>
  <c r="K573" i="46" l="1"/>
  <c r="L575" i="46"/>
  <c r="K574" i="46" l="1"/>
  <c r="L576" i="46"/>
  <c r="K575" i="46" l="1"/>
  <c r="L577" i="46"/>
  <c r="K576" i="46" l="1"/>
  <c r="L578" i="46"/>
  <c r="K577" i="46" l="1"/>
  <c r="L579" i="46"/>
  <c r="K578" i="46" l="1"/>
  <c r="L580" i="46"/>
  <c r="K579" i="46" l="1"/>
  <c r="L581" i="46"/>
  <c r="K580" i="46" l="1"/>
  <c r="L582" i="46"/>
  <c r="K581" i="46" l="1"/>
  <c r="L583" i="46"/>
  <c r="K582" i="46" l="1"/>
  <c r="L584" i="46"/>
  <c r="K583" i="46" l="1"/>
  <c r="L585" i="46"/>
  <c r="K584" i="46" l="1"/>
  <c r="L586" i="46"/>
  <c r="K585" i="46" l="1"/>
  <c r="L587" i="46"/>
  <c r="K586" i="46" l="1"/>
  <c r="L588" i="46"/>
  <c r="K587" i="46" l="1"/>
  <c r="L589" i="46"/>
  <c r="K588" i="46" l="1"/>
  <c r="L590" i="46"/>
  <c r="K589" i="46" l="1"/>
  <c r="L591" i="46"/>
  <c r="K590" i="46" l="1"/>
  <c r="L592" i="46"/>
  <c r="K591" i="46" l="1"/>
  <c r="L593" i="46"/>
  <c r="K592" i="46" l="1"/>
  <c r="L594" i="46"/>
  <c r="K593" i="46" l="1"/>
  <c r="L595" i="46"/>
  <c r="K594" i="46" l="1"/>
  <c r="L596" i="46"/>
  <c r="K595" i="46" l="1"/>
  <c r="L597" i="46"/>
  <c r="K596" i="46" l="1"/>
  <c r="L598" i="46"/>
  <c r="K597" i="46" l="1"/>
  <c r="L599" i="46"/>
  <c r="K598" i="46" l="1"/>
  <c r="L600" i="46"/>
  <c r="K599" i="46" l="1"/>
  <c r="L601" i="46"/>
  <c r="K600" i="46" l="1"/>
  <c r="L602" i="46"/>
  <c r="K601" i="46" l="1"/>
  <c r="L603" i="46"/>
  <c r="K602" i="46" l="1"/>
  <c r="L604" i="46"/>
  <c r="K603" i="46" l="1"/>
  <c r="L605" i="46"/>
  <c r="K604" i="46" l="1"/>
  <c r="L606" i="46"/>
  <c r="K605" i="46" l="1"/>
  <c r="L607" i="46"/>
  <c r="K606" i="46" l="1"/>
  <c r="L608" i="46"/>
  <c r="K607" i="46" l="1"/>
  <c r="L609" i="46"/>
  <c r="K608" i="46" l="1"/>
  <c r="L610" i="46"/>
  <c r="K609" i="46" l="1"/>
  <c r="L611" i="46"/>
  <c r="K610" i="46" l="1"/>
  <c r="L612" i="46"/>
  <c r="K611" i="46" l="1"/>
  <c r="L613" i="46"/>
  <c r="K612" i="46" l="1"/>
  <c r="L614" i="46"/>
  <c r="K613" i="46" l="1"/>
  <c r="L615" i="46"/>
  <c r="K614" i="46" l="1"/>
  <c r="L616" i="46"/>
  <c r="K615" i="46" l="1"/>
  <c r="L617" i="46"/>
  <c r="K616" i="46" l="1"/>
  <c r="L618" i="46"/>
  <c r="K617" i="46" l="1"/>
  <c r="L619" i="46"/>
  <c r="K618" i="46" l="1"/>
  <c r="L620" i="46"/>
  <c r="K619" i="46" l="1"/>
  <c r="L621" i="46"/>
  <c r="K620" i="46" l="1"/>
  <c r="L622" i="46"/>
  <c r="K621" i="46" l="1"/>
  <c r="L623" i="46"/>
  <c r="K622" i="46" l="1"/>
  <c r="L624" i="46"/>
  <c r="K623" i="46" l="1"/>
  <c r="L625" i="46"/>
  <c r="K624" i="46" l="1"/>
  <c r="L626" i="46"/>
  <c r="K625" i="46" l="1"/>
  <c r="L627" i="46"/>
  <c r="K626" i="46" l="1"/>
  <c r="L628" i="46"/>
  <c r="K627" i="46" l="1"/>
  <c r="L629" i="46"/>
  <c r="K628" i="46" l="1"/>
  <c r="L630" i="46"/>
  <c r="K629" i="46" l="1"/>
  <c r="L631" i="46"/>
  <c r="K630" i="46" l="1"/>
  <c r="L632" i="46"/>
  <c r="K631" i="46" l="1"/>
  <c r="L633" i="46"/>
  <c r="K632" i="46" l="1"/>
  <c r="L634" i="46"/>
  <c r="K633" i="46" l="1"/>
  <c r="L635" i="46"/>
  <c r="K634" i="46" l="1"/>
  <c r="L636" i="46"/>
  <c r="K635" i="46" l="1"/>
  <c r="L637" i="46"/>
  <c r="K636" i="46" l="1"/>
  <c r="L638" i="46"/>
  <c r="K637" i="46" l="1"/>
  <c r="L639" i="46"/>
  <c r="K638" i="46" l="1"/>
  <c r="L640" i="46"/>
  <c r="K639" i="46" l="1"/>
  <c r="L641" i="46"/>
  <c r="K640" i="46" l="1"/>
  <c r="L642" i="46"/>
  <c r="K641" i="46" l="1"/>
  <c r="L643" i="46"/>
  <c r="K642" i="46" l="1"/>
  <c r="L644" i="46"/>
  <c r="K643" i="46" l="1"/>
  <c r="L645" i="46"/>
  <c r="K644" i="46" l="1"/>
  <c r="L646" i="46"/>
  <c r="K645" i="46" l="1"/>
  <c r="L647" i="46"/>
  <c r="K646" i="46" l="1"/>
  <c r="L648" i="46"/>
  <c r="K647" i="46" l="1"/>
  <c r="L649" i="46"/>
  <c r="K648" i="46" l="1"/>
  <c r="L650" i="46"/>
  <c r="K649" i="46" l="1"/>
  <c r="L651" i="46"/>
  <c r="K650" i="46" l="1"/>
  <c r="L652" i="46"/>
  <c r="K651" i="46" l="1"/>
  <c r="L653" i="46"/>
  <c r="K652" i="46" l="1"/>
  <c r="L654" i="46"/>
  <c r="K653" i="46" l="1"/>
  <c r="L655" i="46"/>
  <c r="K654" i="46" l="1"/>
  <c r="L656" i="46"/>
  <c r="K655" i="46" l="1"/>
  <c r="L657" i="46"/>
  <c r="K656" i="46" l="1"/>
  <c r="L658" i="46"/>
  <c r="K657" i="46" l="1"/>
  <c r="L659" i="46"/>
  <c r="K658" i="46" l="1"/>
  <c r="L660" i="46"/>
  <c r="K659" i="46" l="1"/>
  <c r="L661" i="46"/>
  <c r="K660" i="46" l="1"/>
  <c r="L662" i="46"/>
  <c r="K661" i="46" l="1"/>
  <c r="L663" i="46"/>
  <c r="K662" i="46" l="1"/>
  <c r="L664" i="46"/>
  <c r="K663" i="46" l="1"/>
  <c r="L665" i="46"/>
  <c r="K664" i="46" l="1"/>
  <c r="L666" i="46"/>
  <c r="K665" i="46" l="1"/>
  <c r="L667" i="46"/>
  <c r="K666" i="46" l="1"/>
  <c r="L668" i="46"/>
  <c r="K667" i="46" l="1"/>
  <c r="L669" i="46"/>
  <c r="K668" i="46" l="1"/>
  <c r="L670" i="46"/>
  <c r="K669" i="46" l="1"/>
  <c r="L671" i="46"/>
  <c r="K670" i="46" l="1"/>
  <c r="L672" i="46"/>
  <c r="K671" i="46" l="1"/>
  <c r="L673" i="46"/>
  <c r="K672" i="46" l="1"/>
  <c r="L674" i="46"/>
  <c r="K673" i="46" l="1"/>
  <c r="L675" i="46"/>
  <c r="K674" i="46" l="1"/>
  <c r="L676" i="46"/>
  <c r="K675" i="46" l="1"/>
  <c r="L677" i="46"/>
  <c r="K676" i="46" l="1"/>
  <c r="L678" i="46"/>
  <c r="K677" i="46" l="1"/>
  <c r="L679" i="46"/>
  <c r="K678" i="46" l="1"/>
  <c r="L680" i="46"/>
  <c r="K679" i="46" l="1"/>
  <c r="L681" i="46"/>
  <c r="K680" i="46" l="1"/>
  <c r="L682" i="46"/>
  <c r="K681" i="46" l="1"/>
  <c r="L683" i="46"/>
  <c r="K682" i="46" l="1"/>
  <c r="L684" i="46"/>
  <c r="K683" i="46" l="1"/>
  <c r="L685" i="46"/>
  <c r="K684" i="46" l="1"/>
  <c r="L686" i="46"/>
  <c r="K685" i="46" l="1"/>
  <c r="L687" i="46"/>
  <c r="K686" i="46" l="1"/>
  <c r="L688" i="46"/>
  <c r="K687" i="46" l="1"/>
  <c r="L689" i="46"/>
  <c r="K688" i="46" l="1"/>
  <c r="L690" i="46"/>
  <c r="K689" i="46" l="1"/>
  <c r="L691" i="46"/>
  <c r="K690" i="46" l="1"/>
  <c r="L692" i="46"/>
  <c r="K691" i="46" l="1"/>
  <c r="L693" i="46"/>
  <c r="K692" i="46" l="1"/>
  <c r="L694" i="46"/>
  <c r="K693" i="46" l="1"/>
  <c r="L695" i="46"/>
  <c r="K694" i="46" l="1"/>
  <c r="L696" i="46"/>
  <c r="K695" i="46" l="1"/>
  <c r="L697" i="46"/>
  <c r="K696" i="46" l="1"/>
  <c r="L698" i="46"/>
  <c r="K697" i="46" l="1"/>
  <c r="L699" i="46"/>
  <c r="K698" i="46" l="1"/>
  <c r="L700" i="46"/>
  <c r="K699" i="46" l="1"/>
  <c r="L701" i="46"/>
  <c r="K700" i="46" l="1"/>
  <c r="L702" i="46"/>
  <c r="K701" i="46" l="1"/>
  <c r="L703" i="46"/>
  <c r="K702" i="46" l="1"/>
  <c r="L704" i="46"/>
  <c r="K703" i="46" l="1"/>
  <c r="L705" i="46"/>
  <c r="K704" i="46" l="1"/>
  <c r="L706" i="46"/>
  <c r="K705" i="46" l="1"/>
  <c r="L707" i="46"/>
  <c r="K706" i="46" l="1"/>
  <c r="L708" i="46"/>
  <c r="K707" i="46" l="1"/>
  <c r="L709" i="46"/>
  <c r="K708" i="46" l="1"/>
  <c r="L710" i="46"/>
  <c r="K709" i="46" l="1"/>
  <c r="L711" i="46"/>
  <c r="K710" i="46" l="1"/>
  <c r="L712" i="46"/>
  <c r="K711" i="46" l="1"/>
  <c r="L713" i="46"/>
  <c r="K712" i="46" l="1"/>
  <c r="L714" i="46"/>
  <c r="K713" i="46" l="1"/>
  <c r="L715" i="46"/>
  <c r="K714" i="46" l="1"/>
  <c r="L716" i="46"/>
  <c r="K715" i="46" l="1"/>
  <c r="L717" i="46"/>
  <c r="K716" i="46" l="1"/>
  <c r="L718" i="46"/>
  <c r="K717" i="46" l="1"/>
  <c r="L719" i="46"/>
  <c r="K718" i="46" l="1"/>
  <c r="L720" i="46"/>
  <c r="K719" i="46" l="1"/>
  <c r="L721" i="46"/>
  <c r="K720" i="46" l="1"/>
  <c r="L722" i="46"/>
  <c r="K721" i="46" l="1"/>
  <c r="L723" i="46"/>
  <c r="K722" i="46" l="1"/>
  <c r="L724" i="46"/>
  <c r="K723" i="46" l="1"/>
  <c r="L725" i="46"/>
  <c r="K724" i="46" l="1"/>
  <c r="L726" i="46"/>
  <c r="K725" i="46" l="1"/>
  <c r="L727" i="46"/>
  <c r="K726" i="46" l="1"/>
  <c r="L728" i="46"/>
  <c r="K727" i="46" l="1"/>
  <c r="L729" i="46"/>
  <c r="K728" i="46" l="1"/>
  <c r="L730" i="46"/>
  <c r="K729" i="46" l="1"/>
  <c r="L731" i="46"/>
  <c r="K730" i="46" l="1"/>
  <c r="L732" i="46"/>
  <c r="K731" i="46" l="1"/>
  <c r="L733" i="46"/>
  <c r="K732" i="46" l="1"/>
  <c r="L734" i="46"/>
  <c r="K733" i="46" l="1"/>
  <c r="L735" i="46"/>
  <c r="K734" i="46" l="1"/>
  <c r="L736" i="46"/>
  <c r="K735" i="46" l="1"/>
  <c r="L737" i="46"/>
  <c r="K736" i="46" l="1"/>
  <c r="L738" i="46"/>
  <c r="K737" i="46" l="1"/>
  <c r="L739" i="46"/>
  <c r="K738" i="46" l="1"/>
  <c r="L740" i="46"/>
  <c r="K739" i="46" l="1"/>
  <c r="L741" i="46"/>
  <c r="K740" i="46" l="1"/>
  <c r="L742" i="46"/>
  <c r="K741" i="46" l="1"/>
  <c r="L743" i="46"/>
  <c r="K742" i="46" l="1"/>
  <c r="L744" i="46"/>
  <c r="K743" i="46" l="1"/>
  <c r="L745" i="46"/>
  <c r="K744" i="46" l="1"/>
  <c r="L746" i="46"/>
  <c r="K745" i="46" l="1"/>
  <c r="L747" i="46"/>
  <c r="K746" i="46" l="1"/>
  <c r="L748" i="46"/>
  <c r="K747" i="46" l="1"/>
  <c r="L749" i="46"/>
  <c r="K748" i="46" l="1"/>
  <c r="L750" i="46"/>
  <c r="K749" i="46" l="1"/>
  <c r="L751" i="46"/>
  <c r="K750" i="46" l="1"/>
  <c r="L752" i="46"/>
  <c r="K751" i="46" l="1"/>
  <c r="L753" i="46"/>
  <c r="K752" i="46" l="1"/>
  <c r="L754" i="46"/>
  <c r="K753" i="46" l="1"/>
  <c r="L755" i="46"/>
  <c r="K754" i="46" l="1"/>
  <c r="L756" i="46"/>
  <c r="K755" i="46" l="1"/>
  <c r="L757" i="46"/>
  <c r="K756" i="46" l="1"/>
  <c r="L758" i="46"/>
  <c r="K757" i="46" l="1"/>
  <c r="L759" i="46"/>
  <c r="K758" i="46" l="1"/>
  <c r="L760" i="46"/>
  <c r="K759" i="46" l="1"/>
  <c r="L761" i="46"/>
  <c r="K760" i="46" l="1"/>
  <c r="L762" i="46"/>
  <c r="K761" i="46" l="1"/>
  <c r="L763" i="46"/>
  <c r="K762" i="46" l="1"/>
  <c r="L764" i="46"/>
  <c r="K763" i="46" l="1"/>
  <c r="L765" i="46"/>
  <c r="K764" i="46" l="1"/>
  <c r="L766" i="46"/>
  <c r="K765" i="46" l="1"/>
  <c r="L767" i="46"/>
  <c r="K766" i="46" l="1"/>
  <c r="L768" i="46"/>
  <c r="K767" i="46" l="1"/>
  <c r="L769" i="46"/>
  <c r="K768" i="46" l="1"/>
  <c r="L770" i="46"/>
  <c r="K769" i="46" l="1"/>
  <c r="L771" i="46"/>
  <c r="K770" i="46" l="1"/>
  <c r="L772" i="46"/>
  <c r="K771" i="46" l="1"/>
  <c r="L773" i="46"/>
  <c r="K772" i="46" l="1"/>
  <c r="L774" i="46"/>
  <c r="K773" i="46" l="1"/>
  <c r="L775" i="46"/>
  <c r="K774" i="46" l="1"/>
  <c r="L776" i="46"/>
  <c r="K775" i="46" l="1"/>
  <c r="L777" i="46"/>
  <c r="K776" i="46" l="1"/>
  <c r="L778" i="46"/>
  <c r="K777" i="46" l="1"/>
  <c r="L779" i="46"/>
  <c r="K778" i="46" l="1"/>
  <c r="L780" i="46"/>
  <c r="K779" i="46" l="1"/>
  <c r="L781" i="46"/>
  <c r="K780" i="46" l="1"/>
  <c r="L782" i="46"/>
  <c r="K781" i="46" l="1"/>
  <c r="L783" i="46"/>
  <c r="K782" i="46" l="1"/>
  <c r="L784" i="46"/>
  <c r="K783" i="46" l="1"/>
  <c r="L785" i="46"/>
  <c r="K784" i="46" l="1"/>
  <c r="L786" i="46"/>
  <c r="K785" i="46" l="1"/>
  <c r="L787" i="46"/>
  <c r="K786" i="46" l="1"/>
  <c r="L788" i="46"/>
  <c r="K787" i="46" l="1"/>
  <c r="L789" i="46"/>
  <c r="K788" i="46" l="1"/>
  <c r="L790" i="46"/>
  <c r="K789" i="46" l="1"/>
  <c r="L791" i="46"/>
  <c r="K790" i="46" l="1"/>
  <c r="L792" i="46"/>
  <c r="K791" i="46" l="1"/>
  <c r="L793" i="46"/>
  <c r="K792" i="46" l="1"/>
  <c r="L794" i="46"/>
  <c r="K793" i="46" l="1"/>
  <c r="L795" i="46"/>
  <c r="K794" i="46" l="1"/>
  <c r="L796" i="46"/>
  <c r="K795" i="46" l="1"/>
  <c r="L797" i="46"/>
  <c r="K796" i="46" l="1"/>
  <c r="L798" i="46"/>
  <c r="K797" i="46" l="1"/>
  <c r="L799" i="46"/>
  <c r="K798" i="46" l="1"/>
  <c r="L800" i="46"/>
  <c r="K799" i="46" l="1"/>
  <c r="L801" i="46"/>
  <c r="K800" i="46" l="1"/>
  <c r="L802" i="46"/>
  <c r="K801" i="46" l="1"/>
  <c r="L803" i="46"/>
  <c r="K802" i="46" l="1"/>
  <c r="L804" i="46"/>
  <c r="K803" i="46" l="1"/>
  <c r="L805" i="46"/>
  <c r="K804" i="46" l="1"/>
  <c r="L806" i="46"/>
  <c r="K805" i="46" l="1"/>
  <c r="L807" i="46"/>
  <c r="K806" i="46" l="1"/>
  <c r="L808" i="46"/>
  <c r="K807" i="46" l="1"/>
  <c r="L809" i="46"/>
  <c r="K808" i="46" l="1"/>
  <c r="L810" i="46"/>
  <c r="K809" i="46" l="1"/>
  <c r="L811" i="46"/>
  <c r="K810" i="46" l="1"/>
  <c r="L812" i="46"/>
  <c r="K811" i="46" l="1"/>
  <c r="L813" i="46"/>
  <c r="K812" i="46" l="1"/>
  <c r="L814" i="46"/>
  <c r="K813" i="46" l="1"/>
  <c r="L815" i="46"/>
  <c r="K814" i="46" l="1"/>
  <c r="L816" i="46"/>
  <c r="K815" i="46" l="1"/>
  <c r="L817" i="46"/>
  <c r="K816" i="46" l="1"/>
  <c r="L818" i="46"/>
  <c r="K817" i="46" l="1"/>
  <c r="L819" i="46"/>
  <c r="K818" i="46" l="1"/>
  <c r="L820" i="46"/>
  <c r="K819" i="46" l="1"/>
  <c r="L821" i="46"/>
  <c r="K820" i="46" l="1"/>
  <c r="L822" i="46"/>
  <c r="K821" i="46" l="1"/>
  <c r="L823" i="46"/>
  <c r="K822" i="46" l="1"/>
  <c r="L824" i="46"/>
  <c r="K823" i="46" l="1"/>
  <c r="L825" i="46"/>
  <c r="K824" i="46" l="1"/>
  <c r="L826" i="46"/>
  <c r="K825" i="46" l="1"/>
  <c r="L827" i="46"/>
  <c r="K826" i="46" l="1"/>
  <c r="L828" i="46"/>
  <c r="K827" i="46" l="1"/>
  <c r="L829" i="46"/>
  <c r="K828" i="46" l="1"/>
  <c r="L830" i="46"/>
  <c r="K829" i="46" l="1"/>
  <c r="L831" i="46"/>
  <c r="K830" i="46" l="1"/>
  <c r="L832" i="46"/>
  <c r="K831" i="46" l="1"/>
  <c r="L833" i="46"/>
  <c r="K832" i="46" l="1"/>
  <c r="L834" i="46"/>
  <c r="K833" i="46" l="1"/>
  <c r="L835" i="46"/>
  <c r="K834" i="46" l="1"/>
  <c r="L836" i="46"/>
  <c r="K835" i="46" l="1"/>
  <c r="L837" i="46"/>
  <c r="K836" i="46" l="1"/>
  <c r="L838" i="46"/>
  <c r="K837" i="46" l="1"/>
  <c r="L839" i="46"/>
  <c r="K838" i="46" l="1"/>
  <c r="L840" i="46"/>
  <c r="K839" i="46" l="1"/>
  <c r="L841" i="46"/>
  <c r="K840" i="46" l="1"/>
  <c r="L842" i="46"/>
  <c r="K841" i="46" l="1"/>
  <c r="L843" i="46"/>
  <c r="K842" i="46" l="1"/>
  <c r="L844" i="46"/>
  <c r="K843" i="46" l="1"/>
  <c r="L845" i="46"/>
  <c r="K844" i="46" l="1"/>
  <c r="L846" i="46"/>
  <c r="K845" i="46" l="1"/>
  <c r="L847" i="46"/>
  <c r="K846" i="46" l="1"/>
  <c r="L848" i="46"/>
  <c r="K847" i="46" l="1"/>
  <c r="L849" i="46"/>
  <c r="K848" i="46" l="1"/>
  <c r="L850" i="46"/>
  <c r="K849" i="46" l="1"/>
  <c r="L851" i="46"/>
  <c r="K850" i="46" l="1"/>
  <c r="L852" i="46"/>
  <c r="K851" i="46" l="1"/>
  <c r="L853" i="46"/>
  <c r="K852" i="46" l="1"/>
  <c r="L854" i="46"/>
  <c r="K853" i="46" l="1"/>
  <c r="L855" i="46"/>
  <c r="K854" i="46" l="1"/>
  <c r="L856" i="46"/>
  <c r="K855" i="46" l="1"/>
  <c r="L857" i="46"/>
  <c r="K856" i="46" l="1"/>
  <c r="L858" i="46"/>
  <c r="K857" i="46" l="1"/>
  <c r="L859" i="46"/>
  <c r="K858" i="46" l="1"/>
  <c r="L860" i="46"/>
  <c r="K859" i="46" l="1"/>
  <c r="L861" i="46"/>
  <c r="K860" i="46" l="1"/>
  <c r="L862" i="46"/>
  <c r="K861" i="46" l="1"/>
  <c r="L863" i="46"/>
  <c r="K862" i="46" l="1"/>
  <c r="L864" i="46"/>
  <c r="K863" i="46" l="1"/>
  <c r="L865" i="46"/>
  <c r="K864" i="46" l="1"/>
  <c r="L866" i="46"/>
  <c r="K865" i="46" l="1"/>
  <c r="L867" i="46"/>
  <c r="K866" i="46" l="1"/>
  <c r="L868" i="46"/>
  <c r="K867" i="46" l="1"/>
  <c r="L869" i="46"/>
  <c r="K868" i="46" l="1"/>
  <c r="L870" i="46"/>
  <c r="K869" i="46" l="1"/>
  <c r="L871" i="46"/>
  <c r="K870" i="46" l="1"/>
  <c r="L872" i="46"/>
  <c r="K871" i="46" l="1"/>
  <c r="L873" i="46"/>
  <c r="K872" i="46" l="1"/>
  <c r="L874" i="46"/>
  <c r="K873" i="46" l="1"/>
  <c r="L875" i="46"/>
  <c r="K874" i="46" l="1"/>
  <c r="L876" i="46"/>
  <c r="K875" i="46" l="1"/>
  <c r="L877" i="46"/>
  <c r="K876" i="46" l="1"/>
  <c r="L878" i="46"/>
  <c r="K877" i="46" l="1"/>
  <c r="L879" i="46"/>
  <c r="K878" i="46" l="1"/>
  <c r="L880" i="46"/>
  <c r="K879" i="46" l="1"/>
  <c r="L881" i="46"/>
  <c r="K880" i="46" l="1"/>
  <c r="L882" i="46"/>
  <c r="K881" i="46" l="1"/>
  <c r="L883" i="46"/>
  <c r="K882" i="46" l="1"/>
  <c r="L884" i="46"/>
  <c r="K883" i="46" l="1"/>
  <c r="L885" i="46"/>
  <c r="K884" i="46" l="1"/>
  <c r="L886" i="46"/>
  <c r="K885" i="46" l="1"/>
  <c r="L887" i="46"/>
  <c r="K886" i="46" l="1"/>
  <c r="L888" i="46"/>
  <c r="K887" i="46" l="1"/>
  <c r="L889" i="46"/>
  <c r="K888" i="46" l="1"/>
  <c r="L890" i="46"/>
  <c r="K889" i="46" l="1"/>
  <c r="L891" i="46"/>
  <c r="K890" i="46" l="1"/>
  <c r="L892" i="46"/>
  <c r="K891" i="46" l="1"/>
  <c r="L893" i="46"/>
  <c r="K892" i="46" l="1"/>
  <c r="L894" i="46"/>
  <c r="K893" i="46" l="1"/>
  <c r="L895" i="46"/>
  <c r="K894" i="46" l="1"/>
  <c r="L896" i="46"/>
  <c r="K895" i="46" l="1"/>
  <c r="L897" i="46"/>
  <c r="K896" i="46" l="1"/>
  <c r="L898" i="46"/>
  <c r="K897" i="46" l="1"/>
  <c r="L899" i="46"/>
  <c r="K898" i="46" l="1"/>
  <c r="L900" i="46"/>
  <c r="K899" i="46" l="1"/>
  <c r="L901" i="46"/>
  <c r="K900" i="46" l="1"/>
  <c r="L902" i="46"/>
  <c r="K901" i="46" l="1"/>
  <c r="L903" i="46"/>
  <c r="K902" i="46" l="1"/>
  <c r="L904" i="46"/>
  <c r="K903" i="46" l="1"/>
  <c r="L905" i="46"/>
  <c r="K904" i="46" l="1"/>
  <c r="L906" i="46"/>
  <c r="K905" i="46" l="1"/>
  <c r="L907" i="46"/>
  <c r="K906" i="46" l="1"/>
  <c r="L908" i="46"/>
  <c r="K907" i="46" l="1"/>
  <c r="L909" i="46"/>
  <c r="K908" i="46" l="1"/>
  <c r="L910" i="46"/>
  <c r="K909" i="46" l="1"/>
  <c r="L911" i="46"/>
  <c r="K910" i="46" l="1"/>
  <c r="L912" i="46"/>
  <c r="K911" i="46" l="1"/>
  <c r="L913" i="46"/>
  <c r="K912" i="46" l="1"/>
  <c r="L914" i="46"/>
  <c r="K913" i="46" l="1"/>
  <c r="L915" i="46"/>
  <c r="K914" i="46" l="1"/>
  <c r="L916" i="46"/>
  <c r="K915" i="46" l="1"/>
  <c r="L917" i="46"/>
  <c r="K916" i="46" l="1"/>
  <c r="L918" i="46"/>
  <c r="K917" i="46" l="1"/>
  <c r="L919" i="46"/>
  <c r="K918" i="46" l="1"/>
  <c r="L920" i="46"/>
  <c r="K919" i="46" l="1"/>
  <c r="L921" i="46"/>
  <c r="K920" i="46" l="1"/>
  <c r="L922" i="46"/>
  <c r="K921" i="46" l="1"/>
  <c r="L923" i="46"/>
  <c r="K922" i="46" l="1"/>
  <c r="L924" i="46"/>
  <c r="K923" i="46" l="1"/>
  <c r="L925" i="46"/>
  <c r="K924" i="46" l="1"/>
  <c r="L926" i="46"/>
  <c r="K925" i="46" l="1"/>
  <c r="L927" i="46"/>
  <c r="K926" i="46" l="1"/>
  <c r="L928" i="46"/>
  <c r="K927" i="46" l="1"/>
  <c r="L929" i="46"/>
  <c r="K928" i="46" l="1"/>
  <c r="L930" i="46"/>
  <c r="K929" i="46" l="1"/>
  <c r="L931" i="46"/>
  <c r="K930" i="46" l="1"/>
  <c r="L932" i="46"/>
  <c r="K931" i="46" l="1"/>
  <c r="L933" i="46"/>
  <c r="K932" i="46" l="1"/>
  <c r="L934" i="46"/>
  <c r="K933" i="46" l="1"/>
  <c r="L935" i="46"/>
  <c r="K934" i="46" l="1"/>
  <c r="L936" i="46"/>
  <c r="K935" i="46" l="1"/>
  <c r="L937" i="46"/>
  <c r="K936" i="46" l="1"/>
  <c r="L938" i="46"/>
  <c r="K937" i="46" l="1"/>
  <c r="L939" i="46"/>
  <c r="K938" i="46" l="1"/>
  <c r="L940" i="46"/>
  <c r="K939" i="46" l="1"/>
  <c r="L941" i="46"/>
  <c r="K940" i="46" l="1"/>
  <c r="L942" i="46"/>
  <c r="K941" i="46" l="1"/>
  <c r="L943" i="46"/>
  <c r="K942" i="46" l="1"/>
  <c r="L944" i="46"/>
  <c r="K943" i="46" l="1"/>
  <c r="L945" i="46"/>
  <c r="K944" i="46" l="1"/>
  <c r="L946" i="46"/>
  <c r="K945" i="46" l="1"/>
  <c r="L947" i="46"/>
  <c r="K946" i="46" l="1"/>
  <c r="L948" i="46"/>
  <c r="K947" i="46" l="1"/>
  <c r="L949" i="46"/>
  <c r="K948" i="46" l="1"/>
  <c r="L950" i="46"/>
  <c r="K949" i="46" l="1"/>
  <c r="L951" i="46"/>
  <c r="K950" i="46" l="1"/>
  <c r="L952" i="46"/>
  <c r="K951" i="46" l="1"/>
  <c r="L953" i="46"/>
  <c r="K952" i="46" l="1"/>
  <c r="L954" i="46"/>
  <c r="K953" i="46" l="1"/>
  <c r="L955" i="46"/>
  <c r="K954" i="46" l="1"/>
  <c r="L956" i="46"/>
  <c r="K955" i="46" l="1"/>
  <c r="L957" i="46"/>
  <c r="K956" i="46" l="1"/>
  <c r="L958" i="46"/>
  <c r="K957" i="46" l="1"/>
  <c r="L959" i="46"/>
  <c r="K958" i="46" l="1"/>
  <c r="L960" i="46"/>
  <c r="K959" i="46" l="1"/>
  <c r="L961" i="46"/>
  <c r="K960" i="46" l="1"/>
  <c r="L962" i="46"/>
  <c r="K961" i="46" l="1"/>
  <c r="L963" i="46"/>
  <c r="K962" i="46" l="1"/>
  <c r="L964" i="46"/>
  <c r="K963" i="46" l="1"/>
  <c r="L965" i="46"/>
  <c r="K964" i="46" l="1"/>
  <c r="L966" i="46"/>
  <c r="K965" i="46" l="1"/>
  <c r="L967" i="46"/>
  <c r="K966" i="46" l="1"/>
  <c r="L968" i="46"/>
  <c r="K967" i="46" l="1"/>
  <c r="L969" i="46"/>
  <c r="K968" i="46" l="1"/>
  <c r="L970" i="46"/>
  <c r="K969" i="46" l="1"/>
  <c r="L971" i="46"/>
  <c r="K970" i="46" l="1"/>
  <c r="L972" i="46"/>
  <c r="K971" i="46" l="1"/>
  <c r="L973" i="46"/>
  <c r="K972" i="46" l="1"/>
  <c r="L974" i="46"/>
  <c r="K973" i="46" l="1"/>
  <c r="L975" i="46"/>
  <c r="K974" i="46" l="1"/>
  <c r="L976" i="46"/>
  <c r="K975" i="46" l="1"/>
  <c r="L977" i="46"/>
  <c r="K976" i="46" l="1"/>
  <c r="L978" i="46"/>
  <c r="K977" i="46" l="1"/>
  <c r="L979" i="46"/>
  <c r="K978" i="46" l="1"/>
  <c r="L980" i="46"/>
  <c r="K979" i="46" l="1"/>
  <c r="L981" i="46"/>
  <c r="K980" i="46" l="1"/>
  <c r="L982" i="46"/>
  <c r="K981" i="46" l="1"/>
  <c r="L983" i="46"/>
  <c r="K982" i="46" l="1"/>
  <c r="L984" i="46"/>
  <c r="K983" i="46" l="1"/>
  <c r="L985" i="46"/>
  <c r="K984" i="46" l="1"/>
  <c r="L986" i="46"/>
  <c r="K985" i="46" l="1"/>
  <c r="L987" i="46"/>
  <c r="K986" i="46" l="1"/>
  <c r="L988" i="46"/>
  <c r="K987" i="46" l="1"/>
  <c r="L989" i="46"/>
  <c r="K988" i="46" l="1"/>
  <c r="L990" i="46"/>
  <c r="K989" i="46" l="1"/>
  <c r="L991" i="46"/>
  <c r="K990" i="46" l="1"/>
  <c r="L992" i="46"/>
  <c r="K991" i="46" l="1"/>
  <c r="L993" i="46"/>
  <c r="K992" i="46" l="1"/>
  <c r="L994" i="46"/>
  <c r="K993" i="46" l="1"/>
  <c r="L995" i="46"/>
  <c r="K994" i="46" l="1"/>
  <c r="L996" i="46"/>
  <c r="K995" i="46" l="1"/>
  <c r="L997" i="46"/>
  <c r="K996" i="46" l="1"/>
  <c r="L998" i="46"/>
  <c r="K997" i="46" l="1"/>
  <c r="L999" i="46"/>
  <c r="K998" i="46" l="1"/>
  <c r="L1000" i="46"/>
  <c r="K999" i="46" l="1"/>
  <c r="L1001" i="46"/>
  <c r="K1000" i="46" l="1"/>
  <c r="L1002" i="46"/>
  <c r="K1001" i="46" l="1"/>
  <c r="L1003" i="46"/>
  <c r="K1002" i="46" l="1"/>
  <c r="L1004" i="46"/>
  <c r="K1003" i="46" l="1"/>
  <c r="L1005" i="46"/>
  <c r="K1004" i="46" l="1"/>
  <c r="L1006" i="46"/>
  <c r="K1005" i="46" l="1"/>
  <c r="L1007" i="46"/>
  <c r="K1006" i="46" l="1"/>
  <c r="L1008" i="46"/>
  <c r="K1007" i="46" l="1"/>
  <c r="L1009" i="46"/>
  <c r="K1008" i="46" l="1"/>
  <c r="L1010" i="46"/>
  <c r="K1009" i="46" l="1"/>
  <c r="L1011" i="46"/>
  <c r="K1010" i="46" l="1"/>
  <c r="L1012" i="46"/>
  <c r="K1011" i="46" l="1"/>
  <c r="L1013" i="46"/>
  <c r="K1012" i="46" l="1"/>
  <c r="L1014" i="46"/>
  <c r="K1013" i="46" l="1"/>
  <c r="L1015" i="46"/>
  <c r="K1014" i="46" l="1"/>
  <c r="L1016" i="46"/>
  <c r="K1015" i="46" l="1"/>
  <c r="L1017" i="46"/>
  <c r="K1016" i="46" l="1"/>
  <c r="L1018" i="46"/>
  <c r="K1017" i="46" l="1"/>
  <c r="L1019" i="46"/>
  <c r="K1018" i="46" l="1"/>
  <c r="L1020" i="46"/>
  <c r="K1019" i="46" l="1"/>
  <c r="L1021" i="46"/>
  <c r="K1020" i="46" l="1"/>
  <c r="L1022" i="46"/>
  <c r="K1021" i="46" l="1"/>
  <c r="L1023" i="46"/>
  <c r="K1022" i="46" l="1"/>
  <c r="L1024" i="46"/>
  <c r="K1023" i="46" l="1"/>
  <c r="L1025" i="46"/>
  <c r="K1024" i="46" l="1"/>
  <c r="L1026" i="46"/>
  <c r="K1025" i="46" l="1"/>
  <c r="L1027" i="46"/>
  <c r="K1026" i="46" l="1"/>
  <c r="L1028" i="46"/>
  <c r="K1027" i="46" l="1"/>
  <c r="L1029" i="46"/>
  <c r="K1028" i="46" l="1"/>
  <c r="L1030" i="46"/>
  <c r="K1029" i="46" l="1"/>
  <c r="L1031" i="46"/>
  <c r="K1030" i="46" l="1"/>
  <c r="L1032" i="46"/>
  <c r="K1031" i="46" l="1"/>
  <c r="L1033" i="46"/>
  <c r="K1032" i="46" l="1"/>
  <c r="L1034" i="46"/>
  <c r="K1033" i="46" l="1"/>
  <c r="L1035" i="46"/>
  <c r="K1034" i="46" l="1"/>
  <c r="L1036" i="46"/>
  <c r="K1035" i="46" l="1"/>
  <c r="L1037" i="46"/>
  <c r="K1036" i="46" l="1"/>
  <c r="L1038" i="46"/>
  <c r="K1037" i="46" l="1"/>
  <c r="L1039" i="46"/>
  <c r="K1038" i="46" l="1"/>
  <c r="L1040" i="46"/>
  <c r="K1039" i="46" l="1"/>
  <c r="L1041" i="46"/>
  <c r="K1040" i="46" l="1"/>
  <c r="L1042" i="46"/>
  <c r="K1041" i="46" l="1"/>
  <c r="L1043" i="46"/>
  <c r="K1042" i="46" l="1"/>
  <c r="L1044" i="46"/>
  <c r="K1043" i="46" l="1"/>
  <c r="L1045" i="46"/>
  <c r="K1044" i="46" l="1"/>
  <c r="L1046" i="46"/>
  <c r="K1045" i="46" l="1"/>
  <c r="L1047" i="46"/>
  <c r="K1046" i="46" l="1"/>
  <c r="L1048" i="46"/>
  <c r="K1047" i="46" l="1"/>
  <c r="L1049" i="46"/>
  <c r="K1048" i="46" l="1"/>
  <c r="L1050" i="46"/>
  <c r="K1049" i="46" l="1"/>
  <c r="L1051" i="46"/>
  <c r="K1050" i="46" l="1"/>
  <c r="L1052" i="46"/>
  <c r="K1051" i="46" l="1"/>
  <c r="L1053" i="46"/>
  <c r="K1052" i="46" l="1"/>
  <c r="L1054" i="46"/>
  <c r="K1053" i="46" l="1"/>
  <c r="L1055" i="46"/>
  <c r="K1054" i="46" l="1"/>
  <c r="L1056" i="46"/>
  <c r="K1055" i="46" l="1"/>
  <c r="L1057" i="46"/>
  <c r="K1056" i="46" l="1"/>
  <c r="L1058" i="46"/>
  <c r="K1057" i="46" l="1"/>
  <c r="L1059" i="46"/>
  <c r="K1058" i="46" l="1"/>
  <c r="L1060" i="46"/>
  <c r="K1059" i="46" l="1"/>
  <c r="L1061" i="46"/>
  <c r="K1060" i="46" l="1"/>
  <c r="L1062" i="46"/>
  <c r="K1061" i="46" l="1"/>
  <c r="L1063" i="46"/>
  <c r="K1062" i="46" l="1"/>
  <c r="L1064" i="46"/>
  <c r="K1063" i="46" l="1"/>
  <c r="L1065" i="46"/>
  <c r="K1064" i="46" l="1"/>
  <c r="L1066" i="46"/>
  <c r="K1065" i="46" l="1"/>
  <c r="L1067" i="46"/>
  <c r="K1066" i="46" l="1"/>
  <c r="L1068" i="46"/>
  <c r="K1067" i="46" l="1"/>
  <c r="L1069" i="46"/>
  <c r="K1068" i="46" l="1"/>
  <c r="L1070" i="46"/>
  <c r="K1069" i="46" l="1"/>
  <c r="L1071" i="46"/>
  <c r="K1070" i="46" l="1"/>
  <c r="L1072" i="46"/>
  <c r="K1071" i="46" l="1"/>
  <c r="L1073" i="46"/>
  <c r="K1072" i="46" l="1"/>
  <c r="L1074" i="46"/>
  <c r="K1073" i="46" l="1"/>
  <c r="L1075" i="46"/>
  <c r="K1074" i="46" l="1"/>
  <c r="L1076" i="46"/>
  <c r="K1075" i="46" l="1"/>
  <c r="L1077" i="46"/>
  <c r="K1076" i="46" l="1"/>
  <c r="L1078" i="46"/>
  <c r="K1077" i="46" l="1"/>
  <c r="L1079" i="46"/>
  <c r="K1078" i="46" l="1"/>
  <c r="L1080" i="46"/>
  <c r="K1079" i="46" l="1"/>
  <c r="L1081" i="46"/>
  <c r="K1080" i="46" l="1"/>
  <c r="L1082" i="46"/>
  <c r="K1081" i="46" l="1"/>
  <c r="L1083" i="46"/>
  <c r="K1082" i="46" l="1"/>
  <c r="L1084" i="46"/>
  <c r="K1083" i="46" l="1"/>
  <c r="L1085" i="46"/>
  <c r="K1084" i="46" l="1"/>
  <c r="L1086" i="46"/>
  <c r="K1085" i="46" l="1"/>
  <c r="L1087" i="46"/>
  <c r="K1086" i="46" l="1"/>
  <c r="L1088" i="46"/>
  <c r="K1087" i="46" l="1"/>
  <c r="L1089" i="46"/>
  <c r="K1088" i="46" l="1"/>
  <c r="L1090" i="46"/>
  <c r="K1089" i="46" l="1"/>
  <c r="L1091" i="46"/>
  <c r="K1090" i="46" l="1"/>
  <c r="L1092" i="46"/>
  <c r="K1091" i="46" l="1"/>
  <c r="L1093" i="46"/>
  <c r="K1092" i="46" l="1"/>
  <c r="L1094" i="46"/>
  <c r="K1093" i="46" l="1"/>
  <c r="L1095" i="46"/>
  <c r="K1094" i="46" l="1"/>
  <c r="L1096" i="46"/>
  <c r="K1095" i="46" l="1"/>
  <c r="L1097" i="46"/>
  <c r="K1096" i="46" l="1"/>
  <c r="L1098" i="46"/>
  <c r="K1097" i="46" l="1"/>
  <c r="L1099" i="46"/>
  <c r="K1098" i="46" l="1"/>
  <c r="L1100" i="46"/>
  <c r="K1099" i="46" l="1"/>
  <c r="L1101" i="46"/>
  <c r="K1100" i="46" l="1"/>
  <c r="L1102" i="46"/>
  <c r="K1101" i="46" l="1"/>
  <c r="L1103" i="46"/>
  <c r="K1102" i="46" l="1"/>
  <c r="L1104" i="46"/>
  <c r="K1103" i="46" l="1"/>
  <c r="L1105" i="46"/>
  <c r="K1104" i="46" l="1"/>
  <c r="L1106" i="46"/>
  <c r="K1105" i="46" l="1"/>
  <c r="L1107" i="46"/>
  <c r="K1106" i="46" l="1"/>
  <c r="L1108" i="46"/>
  <c r="K1107" i="46" l="1"/>
  <c r="L1109" i="46"/>
  <c r="K1108" i="46" l="1"/>
  <c r="L1110" i="46"/>
  <c r="K1109" i="46" l="1"/>
  <c r="L1111" i="46"/>
  <c r="K1110" i="46" l="1"/>
  <c r="L1112" i="46"/>
  <c r="K1111" i="46" l="1"/>
  <c r="L1113" i="46"/>
  <c r="K1112" i="46" l="1"/>
  <c r="L1114" i="46"/>
  <c r="K1113" i="46" l="1"/>
  <c r="L1115" i="46"/>
  <c r="K1114" i="46" l="1"/>
  <c r="L1116" i="46"/>
  <c r="K1115" i="46" l="1"/>
  <c r="L1117" i="46"/>
  <c r="K1116" i="46" l="1"/>
  <c r="L1118" i="46"/>
  <c r="K1117" i="46" l="1"/>
  <c r="L1119" i="46"/>
  <c r="K1118" i="46" l="1"/>
  <c r="L1120" i="46"/>
  <c r="K1119" i="46" l="1"/>
  <c r="L1121" i="46"/>
  <c r="K1120" i="46" l="1"/>
  <c r="L1122" i="46"/>
  <c r="K1121" i="46" l="1"/>
  <c r="L1123" i="46"/>
  <c r="K1122" i="46" l="1"/>
  <c r="L1124" i="46"/>
  <c r="K1123" i="46" l="1"/>
  <c r="L1125" i="46"/>
  <c r="K1124" i="46" l="1"/>
  <c r="L1126" i="46"/>
  <c r="K1125" i="46" l="1"/>
  <c r="L1127" i="46"/>
  <c r="K1126" i="46" l="1"/>
  <c r="L1128" i="46"/>
  <c r="K1127" i="46" l="1"/>
  <c r="L1129" i="46"/>
  <c r="K1128" i="46" l="1"/>
  <c r="L1130" i="46"/>
  <c r="K1129" i="46" l="1"/>
  <c r="L1131" i="46"/>
  <c r="K1130" i="46" l="1"/>
  <c r="L1132" i="46"/>
  <c r="K1131" i="46" l="1"/>
  <c r="L1133" i="46"/>
  <c r="K1132" i="46" l="1"/>
  <c r="L1134" i="46"/>
  <c r="K1133" i="46" l="1"/>
  <c r="L1135" i="46"/>
  <c r="K1134" i="46" l="1"/>
  <c r="L1136" i="46"/>
  <c r="K1135" i="46" l="1"/>
  <c r="L1137" i="46"/>
  <c r="K1136" i="46" l="1"/>
  <c r="L1138" i="46"/>
  <c r="K1137" i="46" l="1"/>
  <c r="L1139" i="46"/>
  <c r="K1138" i="46" l="1"/>
  <c r="L1140" i="46"/>
  <c r="K1139" i="46" l="1"/>
  <c r="L1141" i="46"/>
  <c r="K1140" i="46" l="1"/>
  <c r="L1142" i="46"/>
  <c r="K1141" i="46" l="1"/>
  <c r="L1143" i="46"/>
  <c r="K1142" i="46" l="1"/>
  <c r="L1144" i="46"/>
  <c r="K1143" i="46" l="1"/>
  <c r="L1145" i="46"/>
  <c r="K1144" i="46" l="1"/>
  <c r="L1146" i="46"/>
  <c r="K1145" i="46" l="1"/>
  <c r="L1147" i="46"/>
  <c r="K1146" i="46" l="1"/>
  <c r="L1148" i="46"/>
  <c r="K1147" i="46" l="1"/>
  <c r="L1149" i="46"/>
  <c r="K1148" i="46" l="1"/>
  <c r="L1150" i="46"/>
  <c r="K1149" i="46" l="1"/>
  <c r="L1151" i="46"/>
  <c r="K1150" i="46" l="1"/>
  <c r="L1152" i="46"/>
  <c r="K1151" i="46" l="1"/>
  <c r="L1153" i="46"/>
  <c r="K1152" i="46" l="1"/>
  <c r="L1154" i="46"/>
  <c r="K1153" i="46" l="1"/>
  <c r="L1155" i="46"/>
  <c r="K1154" i="46" l="1"/>
  <c r="L1156" i="46"/>
  <c r="K1155" i="46" l="1"/>
  <c r="L1157" i="46"/>
  <c r="K1156" i="46" l="1"/>
  <c r="L1158" i="46"/>
  <c r="K1157" i="46" l="1"/>
  <c r="L1159" i="46"/>
  <c r="K1158" i="46" l="1"/>
  <c r="L1160" i="46"/>
  <c r="K1159" i="46" l="1"/>
  <c r="L1161" i="46"/>
  <c r="K1160" i="46" l="1"/>
  <c r="L1162" i="46"/>
  <c r="K1161" i="46" l="1"/>
  <c r="L1163" i="46"/>
  <c r="K1162" i="46" l="1"/>
  <c r="L1164" i="46"/>
  <c r="K1163" i="46" l="1"/>
  <c r="L1165" i="46"/>
  <c r="K1164" i="46" l="1"/>
  <c r="L1166" i="46"/>
  <c r="K1165" i="46" l="1"/>
  <c r="L1167" i="46"/>
  <c r="K1166" i="46" l="1"/>
  <c r="L1168" i="46"/>
  <c r="K1167" i="46" l="1"/>
  <c r="L1169" i="46"/>
  <c r="K1168" i="46" l="1"/>
  <c r="L1170" i="46"/>
  <c r="K1169" i="46" l="1"/>
  <c r="L1171" i="46"/>
  <c r="K1170" i="46" l="1"/>
  <c r="L1172" i="46"/>
  <c r="K1171" i="46" l="1"/>
  <c r="L1173" i="46"/>
  <c r="K1172" i="46" l="1"/>
  <c r="L1174" i="46"/>
  <c r="K1173" i="46" l="1"/>
  <c r="L1175" i="46"/>
  <c r="K1174" i="46" l="1"/>
  <c r="L1176" i="46"/>
  <c r="K1175" i="46" l="1"/>
  <c r="L1177" i="46"/>
  <c r="K1176" i="46" l="1"/>
  <c r="L1178" i="46"/>
  <c r="K1177" i="46" l="1"/>
  <c r="L1179" i="46"/>
  <c r="K1178" i="46" l="1"/>
  <c r="L1180" i="46"/>
  <c r="K1179" i="46" l="1"/>
  <c r="L1181" i="46"/>
  <c r="K1180" i="46" l="1"/>
  <c r="L1182" i="46"/>
  <c r="K1181" i="46" l="1"/>
  <c r="L1183" i="46"/>
  <c r="K1182" i="46" l="1"/>
  <c r="L1184" i="46"/>
  <c r="K1183" i="46" l="1"/>
  <c r="L1185" i="46"/>
  <c r="K1184" i="46" l="1"/>
  <c r="L1186" i="46"/>
  <c r="K1185" i="46" l="1"/>
  <c r="L1187" i="46"/>
  <c r="K1186" i="46" l="1"/>
  <c r="L1188" i="46"/>
  <c r="K1187" i="46" l="1"/>
  <c r="L1189" i="46"/>
  <c r="K1188" i="46" l="1"/>
  <c r="L1190" i="46"/>
  <c r="K1189" i="46" l="1"/>
  <c r="L1191" i="46"/>
  <c r="K1190" i="46" l="1"/>
  <c r="L1192" i="46"/>
  <c r="K1191" i="46" l="1"/>
  <c r="L1193" i="46"/>
  <c r="K1192" i="46" l="1"/>
  <c r="L1194" i="46"/>
  <c r="K1193" i="46" l="1"/>
  <c r="L1195" i="46"/>
  <c r="K1194" i="46" l="1"/>
  <c r="L1196" i="46"/>
  <c r="K1195" i="46" l="1"/>
  <c r="L1197" i="46"/>
  <c r="K1196" i="46" l="1"/>
  <c r="L1198" i="46"/>
  <c r="K1197" i="46" l="1"/>
  <c r="L1199" i="46"/>
  <c r="K1198" i="46" l="1"/>
  <c r="L1200" i="46"/>
  <c r="K1199" i="46" l="1"/>
  <c r="L1201" i="46"/>
  <c r="K1200" i="46" l="1"/>
  <c r="L1202" i="46"/>
  <c r="K1201" i="46" l="1"/>
  <c r="L1203" i="46"/>
  <c r="K1202" i="46" l="1"/>
  <c r="L1204" i="46"/>
  <c r="K1203" i="46" l="1"/>
  <c r="L1205" i="46"/>
  <c r="K1204" i="46" l="1"/>
  <c r="L1206" i="46"/>
  <c r="K1205" i="46" l="1"/>
  <c r="L1207" i="46"/>
  <c r="K1206" i="46" l="1"/>
  <c r="L1208" i="46"/>
  <c r="K1207" i="46" l="1"/>
  <c r="L1209" i="46"/>
  <c r="K1208" i="46" l="1"/>
  <c r="L1210" i="46"/>
  <c r="K1209" i="46" l="1"/>
  <c r="L1211" i="46"/>
  <c r="K1210" i="46" l="1"/>
  <c r="L1212" i="46"/>
  <c r="K1211" i="46" l="1"/>
  <c r="L1213" i="46"/>
  <c r="K1212" i="46" l="1"/>
  <c r="L1214" i="46"/>
  <c r="K1213" i="46" l="1"/>
  <c r="L1215" i="46"/>
  <c r="K1214" i="46" l="1"/>
  <c r="L1216" i="46"/>
  <c r="K1215" i="46" l="1"/>
  <c r="L1217" i="46"/>
  <c r="K1216" i="46" l="1"/>
  <c r="L1218" i="46"/>
  <c r="K1217" i="46" l="1"/>
  <c r="L1219" i="46"/>
  <c r="K1218" i="46" l="1"/>
  <c r="L1220" i="46"/>
  <c r="K1219" i="46" l="1"/>
  <c r="L1221" i="46"/>
  <c r="K1220" i="46" l="1"/>
  <c r="L1222" i="46"/>
  <c r="K1221" i="46" l="1"/>
  <c r="L1223" i="46"/>
  <c r="K1222" i="46" l="1"/>
  <c r="L1224" i="46"/>
  <c r="K1223" i="46" l="1"/>
  <c r="L1225" i="46"/>
  <c r="K1224" i="46" l="1"/>
  <c r="L1226" i="46"/>
  <c r="K1225" i="46" l="1"/>
  <c r="L1227" i="46"/>
  <c r="K1226" i="46" l="1"/>
  <c r="L1228" i="46"/>
  <c r="K1227" i="46" l="1"/>
  <c r="L1229" i="46"/>
  <c r="K1228" i="46" l="1"/>
  <c r="L1230" i="46"/>
  <c r="K1229" i="46" l="1"/>
  <c r="L1231" i="46"/>
  <c r="K1230" i="46" l="1"/>
  <c r="L1232" i="46"/>
  <c r="K1231" i="46" l="1"/>
  <c r="L1233" i="46"/>
  <c r="K1232" i="46" l="1"/>
  <c r="L1234" i="46"/>
  <c r="K1233" i="46" l="1"/>
  <c r="L1235" i="46"/>
  <c r="K1234" i="46" l="1"/>
  <c r="L1236" i="46"/>
  <c r="K1235" i="46" l="1"/>
  <c r="L1237" i="46"/>
  <c r="K1236" i="46" l="1"/>
  <c r="L1238" i="46"/>
  <c r="K1237" i="46" l="1"/>
  <c r="L1239" i="46"/>
  <c r="K1238" i="46" l="1"/>
  <c r="L1240" i="46"/>
  <c r="K1239" i="46" l="1"/>
  <c r="L1241" i="46"/>
  <c r="K1240" i="46" l="1"/>
  <c r="L1242" i="46"/>
  <c r="K1241" i="46" l="1"/>
  <c r="L1243" i="46"/>
  <c r="K1242" i="46" l="1"/>
  <c r="L1244" i="46"/>
  <c r="K1243" i="46" l="1"/>
  <c r="L1245" i="46"/>
  <c r="K1244" i="46" l="1"/>
  <c r="L1246" i="46"/>
  <c r="K1245" i="46" l="1"/>
  <c r="L1247" i="46"/>
  <c r="K1246" i="46" l="1"/>
  <c r="L1248" i="46"/>
  <c r="K1247" i="46" l="1"/>
  <c r="L1249" i="46"/>
  <c r="K1248" i="46" l="1"/>
  <c r="L1250" i="46"/>
  <c r="K1249" i="46" l="1"/>
  <c r="L1251" i="46"/>
  <c r="K1250" i="46" l="1"/>
  <c r="L1252" i="46"/>
  <c r="K1251" i="46" l="1"/>
  <c r="L1253" i="46"/>
  <c r="K1252" i="46" l="1"/>
  <c r="L1254" i="46"/>
  <c r="K1253" i="46" l="1"/>
  <c r="L1255" i="46"/>
  <c r="K1254" i="46" l="1"/>
  <c r="L1256" i="46"/>
  <c r="K1255" i="46" l="1"/>
  <c r="L1257" i="46"/>
  <c r="K1256" i="46" l="1"/>
  <c r="L1258" i="46"/>
  <c r="K1257" i="46" l="1"/>
  <c r="L1259" i="46"/>
  <c r="K1258" i="46" l="1"/>
  <c r="L1260" i="46"/>
  <c r="K1259" i="46" l="1"/>
  <c r="L1261" i="46"/>
  <c r="K1260" i="46" l="1"/>
  <c r="L1262" i="46"/>
  <c r="K1261" i="46" l="1"/>
  <c r="L1263" i="46"/>
  <c r="K1262" i="46" l="1"/>
  <c r="L1264" i="46"/>
  <c r="K1263" i="46" l="1"/>
  <c r="L1265" i="46"/>
  <c r="K1264" i="46" l="1"/>
  <c r="L1266" i="46"/>
  <c r="K1265" i="46" l="1"/>
  <c r="L1267" i="46"/>
  <c r="K1266" i="46" l="1"/>
  <c r="L1268" i="46"/>
  <c r="K1267" i="46" l="1"/>
  <c r="L1269" i="46"/>
  <c r="K1268" i="46" l="1"/>
  <c r="L1270" i="46"/>
  <c r="K1269" i="46" l="1"/>
  <c r="L1271" i="46"/>
  <c r="K1270" i="46" l="1"/>
  <c r="L1272" i="46"/>
  <c r="K1271" i="46" l="1"/>
  <c r="L1273" i="46"/>
  <c r="K1272" i="46" l="1"/>
  <c r="L1274" i="46"/>
  <c r="K1273" i="46" l="1"/>
  <c r="L1275" i="46"/>
  <c r="K1274" i="46" l="1"/>
  <c r="L1276" i="46"/>
  <c r="K1275" i="46" l="1"/>
  <c r="L1277" i="46"/>
  <c r="K1276" i="46" l="1"/>
  <c r="L1278" i="46"/>
  <c r="K1277" i="46" l="1"/>
  <c r="L1279" i="46"/>
  <c r="K1278" i="46" l="1"/>
  <c r="L1280" i="46"/>
  <c r="K1279" i="46" l="1"/>
  <c r="L1281" i="46"/>
  <c r="K1280" i="46" l="1"/>
  <c r="L1282" i="46"/>
  <c r="K1281" i="46" l="1"/>
  <c r="L1283" i="46"/>
  <c r="K1282" i="46" l="1"/>
  <c r="L1284" i="46"/>
  <c r="K1283" i="46" l="1"/>
  <c r="L1285" i="46"/>
  <c r="K1284" i="46" l="1"/>
  <c r="L1286" i="46"/>
  <c r="K1285" i="46" l="1"/>
  <c r="L1287" i="46"/>
  <c r="K1286" i="46" l="1"/>
  <c r="L1288" i="46"/>
  <c r="K1287" i="46" l="1"/>
  <c r="L1289" i="46"/>
  <c r="K1288" i="46" l="1"/>
  <c r="L1290" i="46"/>
  <c r="K1289" i="46" l="1"/>
  <c r="L1291" i="46"/>
  <c r="K1290" i="46" l="1"/>
  <c r="L1292" i="46"/>
  <c r="K1291" i="46" l="1"/>
  <c r="L1293" i="46"/>
  <c r="K1292" i="46" l="1"/>
  <c r="L1294" i="46"/>
  <c r="K1293" i="46" l="1"/>
  <c r="L1295" i="46"/>
  <c r="K1294" i="46" l="1"/>
  <c r="L1296" i="46"/>
  <c r="K1295" i="46" l="1"/>
  <c r="L1297" i="46"/>
  <c r="K1296" i="46" l="1"/>
  <c r="L1298" i="46"/>
  <c r="K1297" i="46" l="1"/>
  <c r="L1299" i="46"/>
  <c r="K1298" i="46" l="1"/>
  <c r="L1300" i="46"/>
  <c r="K1299" i="46" l="1"/>
  <c r="L1301" i="46"/>
  <c r="K1300" i="46" l="1"/>
  <c r="L1302" i="46"/>
  <c r="K1301" i="46" l="1"/>
  <c r="L1303" i="46"/>
  <c r="K1302" i="46" l="1"/>
  <c r="L1304" i="46"/>
  <c r="K1303" i="46" l="1"/>
  <c r="L1305" i="46"/>
  <c r="K1304" i="46" l="1"/>
  <c r="L1306" i="46"/>
  <c r="K1305" i="46" l="1"/>
  <c r="L1307" i="46"/>
  <c r="K1306" i="46" l="1"/>
  <c r="L1308" i="46"/>
  <c r="K1307" i="46" l="1"/>
  <c r="L1309" i="46"/>
  <c r="K1308" i="46" l="1"/>
  <c r="L1310" i="46"/>
  <c r="K1309" i="46" l="1"/>
  <c r="L1311" i="46"/>
  <c r="K1310" i="46" l="1"/>
  <c r="L1312" i="46"/>
  <c r="K1311" i="46" l="1"/>
  <c r="L1313" i="46"/>
  <c r="K1312" i="46" l="1"/>
  <c r="L1314" i="46"/>
  <c r="K1313" i="46" l="1"/>
  <c r="L1315" i="46"/>
  <c r="K1314" i="46" l="1"/>
  <c r="L1316" i="46"/>
  <c r="K1315" i="46" l="1"/>
  <c r="L1317" i="46"/>
  <c r="K1316" i="46" l="1"/>
  <c r="L1318" i="46"/>
  <c r="K1317" i="46" l="1"/>
  <c r="L1319" i="46"/>
  <c r="K1318" i="46" l="1"/>
  <c r="L1320" i="46"/>
  <c r="K1319" i="46" l="1"/>
  <c r="L1321" i="46"/>
  <c r="K1320" i="46" l="1"/>
  <c r="L1322" i="46"/>
  <c r="K1321" i="46" l="1"/>
  <c r="L1323" i="46"/>
  <c r="K1322" i="46" l="1"/>
  <c r="L1324" i="46"/>
  <c r="K1323" i="46" l="1"/>
  <c r="L1325" i="46"/>
  <c r="K1324" i="46" l="1"/>
  <c r="L1326" i="46"/>
  <c r="K1325" i="46" l="1"/>
  <c r="L1327" i="46"/>
  <c r="K1326" i="46" l="1"/>
  <c r="L1328" i="46"/>
  <c r="K1327" i="46" l="1"/>
  <c r="L1329" i="46"/>
  <c r="K1328" i="46" l="1"/>
  <c r="L1330" i="46"/>
  <c r="K1329" i="46" l="1"/>
  <c r="L1331" i="46"/>
  <c r="K1330" i="46" l="1"/>
  <c r="L1332" i="46"/>
  <c r="K1331" i="46" l="1"/>
  <c r="L1333" i="46"/>
  <c r="K1332" i="46" l="1"/>
  <c r="L1334" i="46"/>
  <c r="K1333" i="46" l="1"/>
  <c r="L1335" i="46"/>
  <c r="K1334" i="46" l="1"/>
  <c r="L1336" i="46"/>
  <c r="K1335" i="46" l="1"/>
  <c r="L1337" i="46"/>
  <c r="K1336" i="46" l="1"/>
  <c r="L1338" i="46"/>
  <c r="K1337" i="46" l="1"/>
  <c r="L1339" i="46"/>
  <c r="K1338" i="46" l="1"/>
  <c r="L1340" i="46"/>
  <c r="K1339" i="46" l="1"/>
  <c r="L1341" i="46"/>
  <c r="K1340" i="46" l="1"/>
  <c r="L1342" i="46"/>
  <c r="K1341" i="46" l="1"/>
  <c r="L1343" i="46"/>
  <c r="K1342" i="46" l="1"/>
  <c r="L1344" i="46"/>
  <c r="K1343" i="46" l="1"/>
  <c r="L1345" i="46"/>
  <c r="K1344" i="46" l="1"/>
  <c r="L1346" i="46"/>
  <c r="K1345" i="46" l="1"/>
  <c r="L1347" i="46"/>
  <c r="K1346" i="46" l="1"/>
  <c r="L1348" i="46"/>
  <c r="K1347" i="46" l="1"/>
  <c r="L1349" i="46"/>
  <c r="K1348" i="46" l="1"/>
  <c r="L1350" i="46"/>
  <c r="K1349" i="46" l="1"/>
  <c r="L1351" i="46"/>
  <c r="K1350" i="46" l="1"/>
  <c r="L1352" i="46"/>
  <c r="K1351" i="46" l="1"/>
  <c r="L1353" i="46"/>
  <c r="K1352" i="46" l="1"/>
  <c r="L1354" i="46"/>
  <c r="K1353" i="46" l="1"/>
  <c r="L1355" i="46"/>
  <c r="K1354" i="46" l="1"/>
  <c r="L1356" i="46"/>
  <c r="K1355" i="46" l="1"/>
  <c r="L1357" i="46"/>
  <c r="K1356" i="46" l="1"/>
  <c r="L1358" i="46"/>
  <c r="K1357" i="46" l="1"/>
  <c r="L1359" i="46"/>
  <c r="K1358" i="46" l="1"/>
  <c r="L1360" i="46"/>
  <c r="K1359" i="46" l="1"/>
  <c r="L1361" i="46"/>
  <c r="K1360" i="46" l="1"/>
  <c r="L1362" i="46"/>
  <c r="K1361" i="46" l="1"/>
  <c r="L1363" i="46"/>
  <c r="K1362" i="46" l="1"/>
  <c r="L1364" i="46"/>
  <c r="K1363" i="46" l="1"/>
  <c r="L1365" i="46"/>
  <c r="K1364" i="46" l="1"/>
  <c r="L1366" i="46"/>
  <c r="K1365" i="46" l="1"/>
  <c r="L1367" i="46"/>
  <c r="K1366" i="46" l="1"/>
  <c r="L1368" i="46"/>
  <c r="K1367" i="46" l="1"/>
  <c r="L1369" i="46"/>
  <c r="K1368" i="46" l="1"/>
  <c r="L1370" i="46"/>
  <c r="K1369" i="46" l="1"/>
  <c r="L1371" i="46"/>
  <c r="K1370" i="46" l="1"/>
  <c r="L1372" i="46"/>
  <c r="K1371" i="46" l="1"/>
  <c r="L1373" i="46"/>
  <c r="K1372" i="46" l="1"/>
  <c r="L1374" i="46"/>
  <c r="K1373" i="46" l="1"/>
  <c r="L1375" i="46"/>
  <c r="K1374" i="46" l="1"/>
  <c r="L1376" i="46"/>
  <c r="K1375" i="46" l="1"/>
  <c r="L1377" i="46"/>
  <c r="K1376" i="46" l="1"/>
  <c r="L1378" i="46"/>
  <c r="K1377" i="46" l="1"/>
  <c r="L1379" i="46"/>
  <c r="K1378" i="46" l="1"/>
  <c r="L1380" i="46"/>
  <c r="K1379" i="46" l="1"/>
  <c r="L1381" i="46"/>
  <c r="K1380" i="46" l="1"/>
  <c r="L1382" i="46"/>
  <c r="K1381" i="46" l="1"/>
  <c r="L1383" i="46"/>
  <c r="K1382" i="46" l="1"/>
  <c r="L1384" i="46"/>
  <c r="K1383" i="46" l="1"/>
  <c r="L1385" i="46"/>
  <c r="K1384" i="46" l="1"/>
  <c r="L1386" i="46"/>
  <c r="K1385" i="46" l="1"/>
  <c r="L1387" i="46"/>
  <c r="K1386" i="46" l="1"/>
  <c r="L1388" i="46"/>
  <c r="K1387" i="46" l="1"/>
  <c r="L1389" i="46"/>
  <c r="K1388" i="46" l="1"/>
  <c r="L1390" i="46"/>
  <c r="K1389" i="46" l="1"/>
  <c r="L1391" i="46"/>
  <c r="K1390" i="46" l="1"/>
  <c r="L1392" i="46"/>
  <c r="K1391" i="46" l="1"/>
  <c r="L1393" i="46"/>
  <c r="K1392" i="46" l="1"/>
  <c r="L1394" i="46"/>
  <c r="K1393" i="46" l="1"/>
  <c r="L1395" i="46"/>
  <c r="K1394" i="46" l="1"/>
  <c r="L1396" i="46"/>
  <c r="K1395" i="46" l="1"/>
  <c r="L1397" i="46"/>
  <c r="K1396" i="46" l="1"/>
  <c r="L1398" i="46"/>
  <c r="K1397" i="46" l="1"/>
  <c r="L1399" i="46"/>
  <c r="K1398" i="46" l="1"/>
  <c r="L1400" i="46"/>
  <c r="K1399" i="46" l="1"/>
  <c r="L1401" i="46"/>
  <c r="K1400" i="46" l="1"/>
  <c r="L1402" i="46"/>
  <c r="K1401" i="46" l="1"/>
  <c r="L1403" i="46"/>
  <c r="K1402" i="46" l="1"/>
  <c r="L1404" i="46"/>
  <c r="K1403" i="46" l="1"/>
  <c r="L1405" i="46"/>
  <c r="K1404" i="46" l="1"/>
  <c r="L1406" i="46"/>
  <c r="K1405" i="46" l="1"/>
  <c r="L1407" i="46"/>
  <c r="K1406" i="46" l="1"/>
  <c r="L1408" i="46"/>
  <c r="K1407" i="46" l="1"/>
  <c r="L1409" i="46"/>
  <c r="K1408" i="46" l="1"/>
  <c r="L1410" i="46"/>
  <c r="K1409" i="46" l="1"/>
  <c r="L1411" i="46"/>
  <c r="K1410" i="46" l="1"/>
  <c r="L1412" i="46"/>
  <c r="K1411" i="46" l="1"/>
  <c r="L1413" i="46"/>
  <c r="K1412" i="46" l="1"/>
  <c r="L1414" i="46"/>
  <c r="K1413" i="46" l="1"/>
  <c r="L1415" i="46"/>
  <c r="K1414" i="46" l="1"/>
  <c r="L1416" i="46"/>
  <c r="K1415" i="46" l="1"/>
  <c r="L1417" i="46"/>
  <c r="K1416" i="46" l="1"/>
  <c r="L1418" i="46"/>
  <c r="K1417" i="46" l="1"/>
  <c r="L1419" i="46"/>
  <c r="K1418" i="46" l="1"/>
  <c r="L1420" i="46"/>
  <c r="K1419" i="46" l="1"/>
  <c r="L1421" i="46"/>
  <c r="K1420" i="46" l="1"/>
  <c r="L1422" i="46"/>
  <c r="K1421" i="46" l="1"/>
  <c r="L1423" i="46"/>
  <c r="K1422" i="46" l="1"/>
  <c r="L1424" i="46"/>
  <c r="K1423" i="46" l="1"/>
  <c r="L1425" i="46"/>
  <c r="K1424" i="46" l="1"/>
  <c r="L1426" i="46"/>
  <c r="K1425" i="46" l="1"/>
  <c r="L1427" i="46"/>
  <c r="K1426" i="46" l="1"/>
  <c r="L1428" i="46"/>
  <c r="K1427" i="46" l="1"/>
  <c r="L1429" i="46"/>
  <c r="K1428" i="46" l="1"/>
  <c r="L1430" i="46"/>
  <c r="K1429" i="46" l="1"/>
  <c r="L1431" i="46"/>
  <c r="K1430" i="46" l="1"/>
  <c r="L1432" i="46"/>
  <c r="K1431" i="46" l="1"/>
  <c r="L1433" i="46"/>
  <c r="K1432" i="46" l="1"/>
  <c r="L1434" i="46"/>
  <c r="K1433" i="46" l="1"/>
  <c r="L1435" i="46"/>
  <c r="K1434" i="46" l="1"/>
  <c r="L1436" i="46"/>
  <c r="K1435" i="46" l="1"/>
  <c r="L1437" i="46"/>
  <c r="K1436" i="46" l="1"/>
  <c r="L1438" i="46"/>
  <c r="K1437" i="46" l="1"/>
  <c r="L1439" i="46"/>
  <c r="K1438" i="46" l="1"/>
  <c r="L1440" i="46"/>
  <c r="K1439" i="46" l="1"/>
  <c r="L1441" i="46"/>
  <c r="K1440" i="46" l="1"/>
  <c r="L1442" i="46"/>
  <c r="K1441" i="46" l="1"/>
  <c r="L1443" i="46"/>
  <c r="K1442" i="46" l="1"/>
  <c r="L1444" i="46"/>
  <c r="K1443" i="46" l="1"/>
  <c r="L1445" i="46"/>
  <c r="K1444" i="46" l="1"/>
  <c r="L1446" i="46"/>
  <c r="K1445" i="46" l="1"/>
  <c r="L1447" i="46"/>
  <c r="K1446" i="46" l="1"/>
  <c r="L1448" i="46"/>
  <c r="K1447" i="46" l="1"/>
  <c r="L1449" i="46"/>
  <c r="K1448" i="46" l="1"/>
  <c r="L1450" i="46"/>
  <c r="K1449" i="46" l="1"/>
  <c r="L1451" i="46"/>
  <c r="K1450" i="46" l="1"/>
  <c r="L1452" i="46"/>
  <c r="K1451" i="46" l="1"/>
  <c r="L1453" i="46"/>
  <c r="K1452" i="46" l="1"/>
  <c r="L1454" i="46"/>
  <c r="K1453" i="46" l="1"/>
  <c r="L1455" i="46"/>
  <c r="K1454" i="46" l="1"/>
  <c r="L1456" i="46"/>
  <c r="K1455" i="46" l="1"/>
  <c r="L1457" i="46"/>
  <c r="K1456" i="46" l="1"/>
  <c r="L1458" i="46"/>
  <c r="K1457" i="46" l="1"/>
  <c r="L1459" i="46"/>
  <c r="K1458" i="46" l="1"/>
  <c r="L1460" i="46"/>
  <c r="K1459" i="46" l="1"/>
  <c r="L1461" i="46"/>
  <c r="K1460" i="46" l="1"/>
  <c r="L1462" i="46"/>
  <c r="K1461" i="46" l="1"/>
  <c r="L1463" i="46"/>
  <c r="K1462" i="46" l="1"/>
  <c r="L1464" i="46"/>
  <c r="K1463" i="46" l="1"/>
  <c r="L1465" i="46"/>
  <c r="K1464" i="46" l="1"/>
  <c r="L1466" i="46"/>
  <c r="K1465" i="46" l="1"/>
  <c r="L1467" i="46"/>
  <c r="K1466" i="46" l="1"/>
  <c r="L1468" i="46"/>
  <c r="K1467" i="46" l="1"/>
  <c r="L1469" i="46"/>
  <c r="K1468" i="46" l="1"/>
  <c r="L1470" i="46"/>
  <c r="K1469" i="46" l="1"/>
  <c r="L1471" i="46"/>
  <c r="K1470" i="46" l="1"/>
  <c r="L1472" i="46"/>
  <c r="K1471" i="46" l="1"/>
  <c r="L1473" i="46"/>
  <c r="K1472" i="46" l="1"/>
  <c r="L1474" i="46"/>
  <c r="K1473" i="46" l="1"/>
  <c r="L1475" i="46"/>
  <c r="K1474" i="46" l="1"/>
  <c r="L1476" i="46"/>
  <c r="K1475" i="46" l="1"/>
  <c r="L1477" i="46"/>
  <c r="K1476" i="46" l="1"/>
  <c r="L1478" i="46"/>
  <c r="K1477" i="46" l="1"/>
  <c r="L1479" i="46"/>
  <c r="K1478" i="46" l="1"/>
  <c r="L1480" i="46"/>
  <c r="K1479" i="46" l="1"/>
  <c r="L1481" i="46"/>
  <c r="K1480" i="46" l="1"/>
  <c r="L1482" i="46"/>
  <c r="K1481" i="46" l="1"/>
  <c r="L1483" i="46"/>
  <c r="K1482" i="46" l="1"/>
  <c r="L1484" i="46"/>
  <c r="K1483" i="46" l="1"/>
  <c r="L1485" i="46"/>
  <c r="K1484" i="46" l="1"/>
  <c r="L1486" i="46"/>
  <c r="K1485" i="46" l="1"/>
  <c r="L1487" i="46"/>
  <c r="K1486" i="46" l="1"/>
  <c r="L1488" i="46"/>
  <c r="K1487" i="46" l="1"/>
  <c r="L1489" i="46"/>
  <c r="K1488" i="46" l="1"/>
  <c r="L1490" i="46"/>
  <c r="K1489" i="46" l="1"/>
  <c r="L1491" i="46"/>
  <c r="K1490" i="46" l="1"/>
  <c r="L1492" i="46"/>
  <c r="K1491" i="46" l="1"/>
  <c r="L1493" i="46"/>
  <c r="K1492" i="46" l="1"/>
  <c r="L1494" i="46"/>
  <c r="K1493" i="46" l="1"/>
  <c r="L1495" i="46"/>
  <c r="K1494" i="46" l="1"/>
  <c r="L1496" i="46"/>
  <c r="K1495" i="46" l="1"/>
  <c r="L1497" i="46"/>
  <c r="K1496" i="46" l="1"/>
  <c r="L1498" i="46"/>
  <c r="K1497" i="46" l="1"/>
  <c r="L1499" i="46"/>
  <c r="K1498" i="46" l="1"/>
  <c r="L1500" i="46"/>
  <c r="K1499" i="46" l="1"/>
  <c r="L1501" i="46"/>
  <c r="K1500" i="46" l="1"/>
  <c r="L1502" i="46"/>
  <c r="K1501" i="46" l="1"/>
  <c r="L1503" i="46"/>
  <c r="K1502" i="46" l="1"/>
  <c r="L1504" i="46"/>
  <c r="K1503" i="46" l="1"/>
  <c r="L1505" i="46"/>
  <c r="K1504" i="46" l="1"/>
  <c r="L1506" i="46"/>
  <c r="K1505" i="46" l="1"/>
  <c r="L1507" i="46"/>
  <c r="K1506" i="46" l="1"/>
  <c r="L1508" i="46"/>
  <c r="K1507" i="46" l="1"/>
  <c r="L1509" i="46"/>
  <c r="K1508" i="46" l="1"/>
  <c r="L1510" i="46"/>
  <c r="K1509" i="46" l="1"/>
  <c r="L1511" i="46"/>
  <c r="K1510" i="46" l="1"/>
  <c r="L1512" i="46"/>
  <c r="K1511" i="46" l="1"/>
  <c r="L1513" i="46"/>
  <c r="K1512" i="46" l="1"/>
  <c r="L1514" i="46"/>
  <c r="K1513" i="46" l="1"/>
  <c r="L1515" i="46"/>
  <c r="K1514" i="46" l="1"/>
  <c r="L1516" i="46"/>
  <c r="K1515" i="46" l="1"/>
  <c r="L1517" i="46"/>
  <c r="K1516" i="46" l="1"/>
  <c r="L1518" i="46"/>
  <c r="K1517" i="46" l="1"/>
  <c r="L1519" i="46"/>
  <c r="K1518" i="46" l="1"/>
  <c r="L1520" i="46"/>
  <c r="K1519" i="46" l="1"/>
  <c r="L1521" i="46"/>
  <c r="K1520" i="46" l="1"/>
  <c r="L1522" i="46"/>
  <c r="K1521" i="46" l="1"/>
  <c r="L1523" i="46"/>
  <c r="K1522" i="46" l="1"/>
  <c r="L1524" i="46"/>
  <c r="K1523" i="46" l="1"/>
  <c r="L1525" i="46"/>
  <c r="K1524" i="46" l="1"/>
  <c r="L1526" i="46"/>
  <c r="K1525" i="46" l="1"/>
  <c r="L1527" i="46"/>
  <c r="K1526" i="46" l="1"/>
  <c r="L1528" i="46"/>
  <c r="K1527" i="46" l="1"/>
  <c r="L1529" i="46"/>
  <c r="K1528" i="46" l="1"/>
  <c r="L1530" i="46"/>
  <c r="K1529" i="46" l="1"/>
  <c r="L1531" i="46"/>
  <c r="K1530" i="46" l="1"/>
  <c r="L1532" i="46"/>
  <c r="K1531" i="46" l="1"/>
  <c r="L1533" i="46"/>
  <c r="K1532" i="46" l="1"/>
  <c r="L1534" i="46"/>
  <c r="K1533" i="46" l="1"/>
  <c r="L1535" i="46"/>
  <c r="K1534" i="46" l="1"/>
  <c r="L1536" i="46"/>
  <c r="K1535" i="46" l="1"/>
  <c r="L1537" i="46"/>
  <c r="K1536" i="46" l="1"/>
  <c r="L1538" i="46"/>
  <c r="K1537" i="46" l="1"/>
  <c r="L1539" i="46"/>
  <c r="K1538" i="46" l="1"/>
  <c r="L1540" i="46"/>
  <c r="K1539" i="46" l="1"/>
  <c r="L1541" i="46"/>
  <c r="K1540" i="46" l="1"/>
  <c r="L1542" i="46"/>
  <c r="K1541" i="46" l="1"/>
  <c r="L1543" i="46"/>
  <c r="K1542" i="46" l="1"/>
  <c r="L1544" i="46"/>
  <c r="K1543" i="46" l="1"/>
  <c r="L1545" i="46"/>
  <c r="K1544" i="46" l="1"/>
  <c r="L1546" i="46"/>
  <c r="K1545" i="46" l="1"/>
  <c r="L1547" i="46"/>
  <c r="K1546" i="46" l="1"/>
  <c r="L1548" i="46"/>
  <c r="K1547" i="46" l="1"/>
  <c r="L1549" i="46"/>
  <c r="K1548" i="46" l="1"/>
  <c r="L1550" i="46"/>
  <c r="K1549" i="46" l="1"/>
  <c r="L1551" i="46"/>
  <c r="K1550" i="46" l="1"/>
  <c r="L1552" i="46"/>
  <c r="K1551" i="46" l="1"/>
  <c r="L1553" i="46"/>
  <c r="K1552" i="46" l="1"/>
  <c r="L1554" i="46"/>
  <c r="K1553" i="46" l="1"/>
  <c r="L1555" i="46"/>
  <c r="K1554" i="46" l="1"/>
  <c r="L1556" i="46"/>
  <c r="K1555" i="46" l="1"/>
  <c r="L1557" i="46"/>
  <c r="K1556" i="46" l="1"/>
  <c r="L1558" i="46"/>
  <c r="K1557" i="46" l="1"/>
  <c r="L1559" i="46"/>
  <c r="K1558" i="46" l="1"/>
  <c r="L1560" i="46"/>
  <c r="K1559" i="46" l="1"/>
  <c r="L1561" i="46"/>
  <c r="K1560" i="46" l="1"/>
  <c r="L1562" i="46"/>
  <c r="K1561" i="46" l="1"/>
  <c r="L1563" i="46"/>
  <c r="K1562" i="46" l="1"/>
  <c r="L1564" i="46"/>
  <c r="K1563" i="46" l="1"/>
  <c r="L1565" i="46"/>
  <c r="K1564" i="46" l="1"/>
  <c r="L1566" i="46"/>
  <c r="K1565" i="46" l="1"/>
  <c r="L1567" i="46"/>
  <c r="K1566" i="46" l="1"/>
  <c r="L1568" i="46"/>
  <c r="K1567" i="46" l="1"/>
  <c r="L1569" i="46"/>
  <c r="K1568" i="46" l="1"/>
  <c r="L1570" i="46"/>
  <c r="K1569" i="46" l="1"/>
  <c r="L1571" i="46"/>
  <c r="K1570" i="46" l="1"/>
  <c r="L1572" i="46"/>
  <c r="K1571" i="46" l="1"/>
  <c r="L1573" i="46"/>
  <c r="K1572" i="46" l="1"/>
  <c r="L1574" i="46"/>
  <c r="K1573" i="46" l="1"/>
  <c r="L1575" i="46"/>
  <c r="K1574" i="46" l="1"/>
  <c r="L1576" i="46"/>
  <c r="K1575" i="46" l="1"/>
  <c r="L1577" i="46"/>
  <c r="K1576" i="46" l="1"/>
  <c r="L1578" i="46"/>
  <c r="K1577" i="46" l="1"/>
  <c r="L1579" i="46"/>
  <c r="K1578" i="46" l="1"/>
  <c r="L1580" i="46"/>
  <c r="K1579" i="46" l="1"/>
  <c r="L1581" i="46"/>
  <c r="K1580" i="46" l="1"/>
  <c r="K1581" i="46" s="1"/>
  <c r="L1582" i="46"/>
  <c r="K1582" i="4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d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Fluxo de Caixa Flash-CL.xlsx!FluxoCaixa" type="102" refreshedVersion="8" minRefreshableVersion="5">
    <extLst>
      <ext xmlns:x15="http://schemas.microsoft.com/office/spreadsheetml/2010/11/main" uri="{DE250136-89BD-433C-8126-D09CA5730AF9}">
        <x15:connection id="FluxoCaixa-7fdf1248-55e7-44cf-993b-cea6e4d8f56c" autoDelete="1">
          <x15:rangePr sourceName="_xlcn.WorksheetConnection_FluxodeCaixaFlashCL.xlsxFluxoCaixa1"/>
        </x15:connection>
      </ext>
    </extLst>
  </connection>
</connections>
</file>

<file path=xl/sharedStrings.xml><?xml version="1.0" encoding="utf-8"?>
<sst xmlns="http://schemas.openxmlformats.org/spreadsheetml/2006/main" count="43797" uniqueCount="3464">
  <si>
    <t>Saiba mais sobre a nossa solução →</t>
  </si>
  <si>
    <t>Entrada</t>
  </si>
  <si>
    <t>Saída</t>
  </si>
  <si>
    <t>Vendas</t>
  </si>
  <si>
    <t>Correio</t>
  </si>
  <si>
    <t>Dinheiro</t>
  </si>
  <si>
    <t>Cobranças</t>
  </si>
  <si>
    <t>Impressão</t>
  </si>
  <si>
    <t>Pix</t>
  </si>
  <si>
    <t>Empréstimo / Injeção de Dinheiro</t>
  </si>
  <si>
    <t>Internet</t>
  </si>
  <si>
    <t>Rendimentos de Juros</t>
  </si>
  <si>
    <t>Material de Escritório</t>
  </si>
  <si>
    <t>Transferência Bancária</t>
  </si>
  <si>
    <t>Seguro</t>
  </si>
  <si>
    <t>Telefone</t>
  </si>
  <si>
    <t>Taxas de Aluguel</t>
  </si>
  <si>
    <t>Energia Elétrica</t>
  </si>
  <si>
    <t>Água</t>
  </si>
  <si>
    <t>Despesas Financeiras</t>
  </si>
  <si>
    <t>Empréstimos Bancários</t>
  </si>
  <si>
    <t>Impostos</t>
  </si>
  <si>
    <t>Investimentos</t>
  </si>
  <si>
    <t>Fornecedores</t>
  </si>
  <si>
    <t>Combustíveis</t>
  </si>
  <si>
    <t>Manut. De Veículos</t>
  </si>
  <si>
    <t>Despesas Diversas</t>
  </si>
  <si>
    <t>Outros Pagamentos</t>
  </si>
  <si>
    <t>Folha De Pagamento</t>
  </si>
  <si>
    <t>Impostos Sobre a Folha De Pagamento / Benefícios</t>
  </si>
  <si>
    <t>Benefícios Folha de Pagamento</t>
  </si>
  <si>
    <t>INSS a Recolher</t>
  </si>
  <si>
    <t>FGTS</t>
  </si>
  <si>
    <t>13º Salário</t>
  </si>
  <si>
    <t>Férias</t>
  </si>
  <si>
    <t>Verbas Para Rescisão</t>
  </si>
  <si>
    <t>Retiradas Sócios</t>
  </si>
  <si>
    <t>Advogado</t>
  </si>
  <si>
    <t>Contabilidade</t>
  </si>
  <si>
    <t>Desenvolvimento Web</t>
  </si>
  <si>
    <t>Domínio E Hospedagem Da Web</t>
  </si>
  <si>
    <t>Licenças / Licenças</t>
  </si>
  <si>
    <t>Publicidade</t>
  </si>
  <si>
    <t>Data</t>
  </si>
  <si>
    <t>Entrada / Saída</t>
  </si>
  <si>
    <t>Receitas / Despesas</t>
  </si>
  <si>
    <t>Detalhamento</t>
  </si>
  <si>
    <t>Saldo R$</t>
  </si>
  <si>
    <t>Saldo Inicial</t>
  </si>
  <si>
    <t>Saldo</t>
  </si>
  <si>
    <t>Entradas</t>
  </si>
  <si>
    <t>Saídas</t>
  </si>
  <si>
    <t>Valores Receitas / Despesas</t>
  </si>
  <si>
    <t xml:space="preserve">Informar saldo inicial do mês ➡️   </t>
  </si>
  <si>
    <t>ORIENTAÇÕES SOBRE A PLANILHA FLUXO DE CAIXA</t>
  </si>
  <si>
    <t>RESUMO GERENCIAL</t>
  </si>
  <si>
    <t>COM A FLASH DÁ! CLIQUE E CONHEÇA NOSSAS SOLUÇÕES  →</t>
  </si>
  <si>
    <t xml:space="preserve">QUE TAL FAZER TODA GESTÃO DA JORNADA DO SEU COLABORADOR DE FORMA AUTOMATIZADA? </t>
  </si>
  <si>
    <t>Cartão Crédito</t>
  </si>
  <si>
    <t>Restituição de Impostos</t>
  </si>
  <si>
    <t>Outros Recebimentos</t>
  </si>
  <si>
    <t>Aluguel</t>
  </si>
  <si>
    <t>Tipo Transação</t>
  </si>
  <si>
    <t>R$ (Valores)</t>
  </si>
  <si>
    <r>
      <rPr>
        <b/>
        <sz val="12"/>
        <color rgb="FFF3297A"/>
        <rFont val="Nunito Sans"/>
      </rPr>
      <t>3.</t>
    </r>
    <r>
      <rPr>
        <sz val="12"/>
        <color theme="1"/>
        <rFont val="Nunito Sans"/>
      </rPr>
      <t xml:space="preserve"> Como usar a aba</t>
    </r>
    <r>
      <rPr>
        <b/>
        <sz val="12"/>
        <color theme="1"/>
        <rFont val="Nunito Sans"/>
      </rPr>
      <t xml:space="preserve"> Fluxo de Caixa:</t>
    </r>
    <r>
      <rPr>
        <sz val="12"/>
        <color theme="1"/>
        <rFont val="Nunito Sans"/>
      </rPr>
      <t xml:space="preserve">  Por meio das caixas de filtros </t>
    </r>
    <r>
      <rPr>
        <b/>
        <sz val="12"/>
        <color theme="1"/>
        <rFont val="Nunito Sans"/>
      </rPr>
      <t>Entrada/Saída</t>
    </r>
    <r>
      <rPr>
        <sz val="12"/>
        <color theme="1"/>
        <rFont val="Nunito Sans"/>
      </rPr>
      <t xml:space="preserve"> e </t>
    </r>
    <r>
      <rPr>
        <b/>
        <sz val="12"/>
        <color theme="1"/>
        <rFont val="Nunito Sans"/>
      </rPr>
      <t>Mês</t>
    </r>
    <r>
      <rPr>
        <sz val="12"/>
        <color theme="1"/>
        <rFont val="Nunito Sans"/>
      </rPr>
      <t xml:space="preserve"> (localizadas no topo da planilha), é possível comparar diversos dados, Entrada, Saída ou Saldo. Basta escolher qual valor ou valores que quer verificar e selecionar o mês ou meses. Se não selecionar nada, terá a visão completa da movimentação.  </t>
    </r>
  </si>
  <si>
    <r>
      <rPr>
        <b/>
        <sz val="12"/>
        <color rgb="FFF3297A"/>
        <rFont val="Nunito Sans"/>
      </rPr>
      <t>4.</t>
    </r>
    <r>
      <rPr>
        <sz val="12"/>
        <color theme="1"/>
        <rFont val="Nunito Sans"/>
      </rPr>
      <t xml:space="preserve"> A aba </t>
    </r>
    <r>
      <rPr>
        <b/>
        <sz val="12"/>
        <color theme="1"/>
        <rFont val="Nunito Sans"/>
      </rPr>
      <t>Origem de Dados</t>
    </r>
    <r>
      <rPr>
        <sz val="12"/>
        <color theme="1"/>
        <rFont val="Nunito Sans"/>
      </rPr>
      <t xml:space="preserve"> está associada aos valores na aba </t>
    </r>
    <r>
      <rPr>
        <b/>
        <sz val="12"/>
        <color theme="1"/>
        <rFont val="Nunito Sans"/>
      </rPr>
      <t xml:space="preserve">Fluxo de Caixa. </t>
    </r>
    <r>
      <rPr>
        <sz val="12"/>
        <color theme="1"/>
        <rFont val="Nunito Sans"/>
      </rPr>
      <t xml:space="preserve">Também é possível customizar estes dados, incluindo ou tirando  itens. Mas não se esqueça de atualizar os dados, como explicado no item 5 desta tabela.  </t>
    </r>
  </si>
  <si>
    <r>
      <rPr>
        <b/>
        <sz val="12"/>
        <color rgb="FFF3297A"/>
        <rFont val="Nunito Sans"/>
      </rPr>
      <t xml:space="preserve">5. </t>
    </r>
    <r>
      <rPr>
        <b/>
        <sz val="12"/>
        <color theme="1"/>
        <rFont val="Nunito Sans"/>
      </rPr>
      <t>Atualização dos dados:</t>
    </r>
    <r>
      <rPr>
        <b/>
        <sz val="12"/>
        <color rgb="FFF3297A"/>
        <rFont val="Nunito Sans"/>
      </rPr>
      <t xml:space="preserve"> </t>
    </r>
    <r>
      <rPr>
        <sz val="12"/>
        <color theme="1"/>
        <rFont val="Nunito Sans"/>
      </rPr>
      <t xml:space="preserve">Toda alteração ou inclusão de dados na planilha </t>
    </r>
    <r>
      <rPr>
        <b/>
        <sz val="12"/>
        <color theme="1"/>
        <rFont val="Nunito Sans"/>
      </rPr>
      <t xml:space="preserve">Fluxo de Caixa </t>
    </r>
    <r>
      <rPr>
        <sz val="12"/>
        <color theme="1"/>
        <rFont val="Nunito Sans"/>
      </rPr>
      <t xml:space="preserve">e </t>
    </r>
    <r>
      <rPr>
        <b/>
        <sz val="12"/>
        <color theme="1"/>
        <rFont val="Nunito Sans"/>
      </rPr>
      <t>Origem de Dados</t>
    </r>
    <r>
      <rPr>
        <sz val="12"/>
        <color theme="1"/>
        <rFont val="Nunito Sans"/>
      </rPr>
      <t xml:space="preserve"> deve ser validada da seguinte forma: ir ao Menu do Excel e clicar no atalho Dados &gt;&gt; Atualização &gt;&gt; Atualizar Tudo. Por isso, verifique a aba </t>
    </r>
    <r>
      <rPr>
        <b/>
        <sz val="12"/>
        <color theme="1"/>
        <rFont val="Nunito Sans"/>
      </rPr>
      <t>Origem de Dados</t>
    </r>
    <r>
      <rPr>
        <sz val="12"/>
        <color theme="1"/>
        <rFont val="Nunito Sans"/>
      </rPr>
      <t xml:space="preserve"> antes de dar início ao preenchimento da aba </t>
    </r>
    <r>
      <rPr>
        <b/>
        <sz val="12"/>
        <color theme="1"/>
        <rFont val="Nunito Sans"/>
      </rPr>
      <t>Fluxo de Caixas</t>
    </r>
    <r>
      <rPr>
        <sz val="12"/>
        <color theme="1"/>
        <rFont val="Nunito Sans"/>
      </rPr>
      <t xml:space="preserve">. Desta forma, todas as informações ficarão alinhadas desde o início com o seu negócio. </t>
    </r>
  </si>
  <si>
    <t>FL</t>
  </si>
  <si>
    <r>
      <rPr>
        <b/>
        <sz val="12"/>
        <color rgb="FFF3297A"/>
        <rFont val="Nunito Sans"/>
      </rPr>
      <t>1.</t>
    </r>
    <r>
      <rPr>
        <sz val="12"/>
        <color theme="1"/>
        <rFont val="Nunito Sans"/>
      </rPr>
      <t xml:space="preserve"> A planilha </t>
    </r>
    <r>
      <rPr>
        <b/>
        <sz val="12"/>
        <color rgb="FFF3297A"/>
        <rFont val="Nunito Sans"/>
      </rPr>
      <t>Modelo do Fluxo de Caixa</t>
    </r>
    <r>
      <rPr>
        <b/>
        <sz val="12"/>
        <color rgb="FF000000"/>
        <rFont val="Nunito Sans"/>
      </rPr>
      <t xml:space="preserve"> </t>
    </r>
    <r>
      <rPr>
        <sz val="12"/>
        <color rgb="FF000000"/>
        <rFont val="Nunito Sans"/>
      </rPr>
      <t xml:space="preserve">possui duas abas principais: </t>
    </r>
    <r>
      <rPr>
        <b/>
        <sz val="12"/>
        <color rgb="FF000000"/>
        <rFont val="Nunito Sans"/>
      </rPr>
      <t>Fluxo de Caixa</t>
    </r>
    <r>
      <rPr>
        <sz val="12"/>
        <color rgb="FF000000"/>
        <rFont val="Nunito Sans"/>
      </rPr>
      <t xml:space="preserve"> e </t>
    </r>
    <r>
      <rPr>
        <b/>
        <sz val="12"/>
        <color rgb="FF000000"/>
        <rFont val="Nunito Sans"/>
      </rPr>
      <t xml:space="preserve">Origem de Dados. </t>
    </r>
  </si>
  <si>
    <r>
      <rPr>
        <b/>
        <sz val="12"/>
        <color rgb="FFF3297A"/>
        <rFont val="Nunito Sans"/>
      </rPr>
      <t xml:space="preserve">2. </t>
    </r>
    <r>
      <rPr>
        <sz val="12"/>
        <color theme="1"/>
        <rFont val="Nunito Sans"/>
      </rPr>
      <t xml:space="preserve">Como preencher a aba </t>
    </r>
    <r>
      <rPr>
        <b/>
        <sz val="12"/>
        <color theme="1"/>
        <rFont val="Nunito Sans"/>
      </rPr>
      <t>Fluxo de Caixa</t>
    </r>
    <r>
      <rPr>
        <sz val="12"/>
        <color theme="1"/>
        <rFont val="Nunito Sans"/>
      </rPr>
      <t xml:space="preserve">: 
a. Comece preenchendo a </t>
    </r>
    <r>
      <rPr>
        <b/>
        <sz val="12"/>
        <color theme="1"/>
        <rFont val="Nunito Sans"/>
      </rPr>
      <t xml:space="preserve">célula I8 </t>
    </r>
    <r>
      <rPr>
        <sz val="12"/>
        <color theme="1"/>
        <rFont val="Nunito Sans"/>
      </rPr>
      <t xml:space="preserve">com o valor do saldo inicial (que é o saldo em caixa quando começar a usar a planilha). 
b. As colunas </t>
    </r>
    <r>
      <rPr>
        <b/>
        <sz val="12"/>
        <color theme="1"/>
        <rFont val="Nunito Sans"/>
      </rPr>
      <t>Entrada / Saída - Receitas / Despesas e Tipo Transação</t>
    </r>
    <r>
      <rPr>
        <sz val="12"/>
        <color theme="1"/>
        <rFont val="Nunito Sans"/>
      </rPr>
      <t xml:space="preserve"> estão predefinidas. Basta escolher na seta a opção desejada para completar a célula. 
c. As colunas </t>
    </r>
    <r>
      <rPr>
        <b/>
        <sz val="12"/>
        <color theme="1"/>
        <rFont val="Nunito Sans"/>
      </rPr>
      <t xml:space="preserve">Data, Detalhamento e R$ (Valores) </t>
    </r>
    <r>
      <rPr>
        <sz val="12"/>
        <color theme="1"/>
        <rFont val="Nunito Sans"/>
      </rPr>
      <t xml:space="preserve">devem ser preenchidas manualmente.  
d. Para inserir uma nova linha na planilha, basta preencher a coluna data e seguir com as demais. Por ser uma tabela dinâmica, ela incorporará a fórmula automaticamente. 
</t>
    </r>
    <r>
      <rPr>
        <b/>
        <sz val="12"/>
        <color rgb="FFFE2B8E"/>
        <rFont val="Nunito Sans"/>
      </rPr>
      <t xml:space="preserve">Importante: </t>
    </r>
    <r>
      <rPr>
        <sz val="12"/>
        <rFont val="Nunito Sans"/>
      </rPr>
      <t xml:space="preserve">a </t>
    </r>
    <r>
      <rPr>
        <sz val="12"/>
        <color theme="1"/>
        <rFont val="Nunito Sans"/>
      </rPr>
      <t xml:space="preserve">planilha está preenchida para melhor entendimento de seu funcionamento. Basta apagar as informações para dar início a sua planilha customizável. A linha do saldo inicial pode ter datas e valores alteradas, mas não deve ser apagada. </t>
    </r>
  </si>
  <si>
    <t>Terceiros</t>
  </si>
  <si>
    <t>Despesas Operacionais</t>
  </si>
  <si>
    <t>Adiantamento Iury terceiro MANUTENÇÃO</t>
  </si>
  <si>
    <t xml:space="preserve">Medicina do Trabalho </t>
  </si>
  <si>
    <t>Aluguel Base SC</t>
  </si>
  <si>
    <t>Transferência entre contas</t>
  </si>
  <si>
    <t>Estadias</t>
  </si>
  <si>
    <t>Refeição</t>
  </si>
  <si>
    <t>Vale Transporte</t>
  </si>
  <si>
    <t>Alimentação</t>
  </si>
  <si>
    <t>Consórcios</t>
  </si>
  <si>
    <t>Empréstimo Pessoal</t>
  </si>
  <si>
    <t>Confraternização Funcionários</t>
  </si>
  <si>
    <t>Uniformes</t>
  </si>
  <si>
    <t>Pagamento Reinaldo Américo da Silva folha</t>
  </si>
  <si>
    <t>Pagamento Reinaldo Américo da Silva PF</t>
  </si>
  <si>
    <t>Pagamento Robson Candido de Oliveira folha</t>
  </si>
  <si>
    <t>Pagamento Mario freire Teófilo mei</t>
  </si>
  <si>
    <t>Pagamento Onofre Teodoro junior Mei</t>
  </si>
  <si>
    <t>Pagamento Edson Santos de barros PF</t>
  </si>
  <si>
    <t>Pagamento Gustavo remus de Andrade PF</t>
  </si>
  <si>
    <t>Pagamento jaimir Alves Garcia PF</t>
  </si>
  <si>
    <t>Pagamento Gean Marcos Rodrigues PF</t>
  </si>
  <si>
    <t>Pagamento joacir dos Santos PF</t>
  </si>
  <si>
    <t>Pagamento Lucas Daniel gelisk PF</t>
  </si>
  <si>
    <t>Pagamento Luis Edvaldo ferreira Siqueira PF</t>
  </si>
  <si>
    <t>Pagamento Márcio Jonas Dornelles PF</t>
  </si>
  <si>
    <t>Pagamento Matheus Felipe Souza flor albino PF</t>
  </si>
  <si>
    <t>Pagamento Rodrigo creme de Andrade PF</t>
  </si>
  <si>
    <t>Pagamento Wanderlei dos Reis Junior PF</t>
  </si>
  <si>
    <t>Pagamento Bruno remor Neto</t>
  </si>
  <si>
    <t>Pagamento Anderson Macedo de Andrade PF</t>
  </si>
  <si>
    <t>Crédito Fibrasil</t>
  </si>
  <si>
    <t>Material de Uso e Consumo</t>
  </si>
  <si>
    <t>Despachante RS</t>
  </si>
  <si>
    <t>Prestadores de Serviços</t>
  </si>
  <si>
    <t>Material de Limpeza</t>
  </si>
  <si>
    <t>Material de Copa e Cozinha</t>
  </si>
  <si>
    <t>Caneva</t>
  </si>
  <si>
    <t>Leandro Cabista</t>
  </si>
  <si>
    <t>Luis Muller RGR</t>
  </si>
  <si>
    <t>Michele</t>
  </si>
  <si>
    <t>Pensão Robson</t>
  </si>
  <si>
    <t>Brenda</t>
  </si>
  <si>
    <t>Douglas</t>
  </si>
  <si>
    <t>Eduarda</t>
  </si>
  <si>
    <t>Eduardo Backoffice</t>
  </si>
  <si>
    <t>Franciele</t>
  </si>
  <si>
    <t>Jessica</t>
  </si>
  <si>
    <t>Magna</t>
  </si>
  <si>
    <t>Patrícia</t>
  </si>
  <si>
    <t>Taiane</t>
  </si>
  <si>
    <t>Vilson</t>
  </si>
  <si>
    <t>Financiamento Veículos</t>
  </si>
  <si>
    <t xml:space="preserve">Despachante </t>
  </si>
  <si>
    <t>Aldair</t>
  </si>
  <si>
    <t>Recebimento crédito Bradesco</t>
  </si>
  <si>
    <t>Amizael</t>
  </si>
  <si>
    <t>Cauã</t>
  </si>
  <si>
    <t>Diogo</t>
  </si>
  <si>
    <t>Eduardo Costa</t>
  </si>
  <si>
    <t>Lucas Ruduit</t>
  </si>
  <si>
    <t>Márcio Dutra</t>
  </si>
  <si>
    <t>Samurai</t>
  </si>
  <si>
    <t>Nilton Talaska</t>
  </si>
  <si>
    <t>Thayller</t>
  </si>
  <si>
    <t>Ricardo GUB</t>
  </si>
  <si>
    <t>Vitor Lopes</t>
  </si>
  <si>
    <t>Vitor financeiro</t>
  </si>
  <si>
    <t>Débito Empréstimo</t>
  </si>
  <si>
    <t>Cx Antônio Carlos Vieira</t>
  </si>
  <si>
    <t>Adiantamento Emanuel terceiro Manutenção</t>
  </si>
  <si>
    <t>Unimed</t>
  </si>
  <si>
    <t>Assistência Médica</t>
  </si>
  <si>
    <t xml:space="preserve">Bens de valor irrelevante </t>
  </si>
  <si>
    <t>Custas de cartório</t>
  </si>
  <si>
    <t>Frete</t>
  </si>
  <si>
    <t>Adiantamento Giovane Terceiro L</t>
  </si>
  <si>
    <t>Josimar</t>
  </si>
  <si>
    <t>Projeto RS</t>
  </si>
  <si>
    <t>EPIs</t>
  </si>
  <si>
    <t>UF</t>
  </si>
  <si>
    <t>Cartão de Crédito</t>
  </si>
  <si>
    <t>Hotel SC</t>
  </si>
  <si>
    <t>FLUXO DE CAIXA - SICOOB</t>
  </si>
  <si>
    <t>FLUXO DE CAIXA - BRADESCO</t>
  </si>
  <si>
    <t>05/05/2025</t>
  </si>
  <si>
    <t>06/05/2025</t>
  </si>
  <si>
    <t>07/05/2025</t>
  </si>
  <si>
    <t>09/05/2025</t>
  </si>
  <si>
    <t>12/05/2025</t>
  </si>
  <si>
    <t>13/05/2025</t>
  </si>
  <si>
    <t>15/05/2025</t>
  </si>
  <si>
    <t>19/05/2025</t>
  </si>
  <si>
    <t>20/05/2025</t>
  </si>
  <si>
    <t>21/05/2025</t>
  </si>
  <si>
    <t>22/05/2025</t>
  </si>
  <si>
    <t>26/05/2025</t>
  </si>
  <si>
    <t>30/05/2025</t>
  </si>
  <si>
    <t>RENTAB.INVEST FACILCRED*</t>
  </si>
  <si>
    <t>TED D CC HBANK* DEST. J. L. E. TELECOMUNIC</t>
  </si>
  <si>
    <t>CARTAO CREDITO ANUIDADE</t>
  </si>
  <si>
    <t>ENCARGOS C GARANTIDA IOF     CONTR 4926606</t>
  </si>
  <si>
    <t>ENCARGOS C GARANTIDA ENCARGO CONTR 4926606</t>
  </si>
  <si>
    <t>TRANSFERENCIA PIX DES: BAIRON GONCALVES SILV 05/05</t>
  </si>
  <si>
    <t>DOC/TED INTERNET TED INTERNET</t>
  </si>
  <si>
    <t>TARIFA BANCARIA TRANSF PGTO PIX</t>
  </si>
  <si>
    <t>OPERACAO CAPITAL GIRO CONTR 014893011 PARC 043/045</t>
  </si>
  <si>
    <t>TRANSFERENCIA PIX DES: Rodrigo Pedroso de Al 09/05</t>
  </si>
  <si>
    <t>TRANSFERENCIA PIX DES: FABIO DA SILVA BORDIN 09/05</t>
  </si>
  <si>
    <t>TRANSFERENCIA PIX DES: WILIAN VIGEL 01776194 09/05</t>
  </si>
  <si>
    <t>TRANSFERENCIA PIX DES: Lucas Fabrício Flores 09/05</t>
  </si>
  <si>
    <t>TRANSFERENCIA PIX DES: Carlos Maquenze Morae 09/05</t>
  </si>
  <si>
    <t>TRANSFERENCIA PIX DES: Flávio Fortes Gayer   09/05</t>
  </si>
  <si>
    <t>TRANSFERENCIA PIX DES: 58.296.398 MATEUS MAC 09/05</t>
  </si>
  <si>
    <t>TRANSFERENCIA PIX DES: HILFEMED              09/05</t>
  </si>
  <si>
    <t>TRANSFERENCIA PIX DES: PABLO COLLARES SOLANO 09/05</t>
  </si>
  <si>
    <t>TRANSFERENCIA PIX DES: ernande da Silva Pach 09/05</t>
  </si>
  <si>
    <t>TRANSFERENCIA PIX DES: TIALI VIEIRA MEDEIROS 09/05</t>
  </si>
  <si>
    <t>TRANSFERENCIA PIX DES: 35.570.762 ROSE MARI  09/05</t>
  </si>
  <si>
    <t>TRANSFERENCIA PIX DES: BICA S CENTRO AUTOMOT 09/05</t>
  </si>
  <si>
    <t>TRANSFERENCIA PIX DES: 59.188.899 DERIK PERE 09/05</t>
  </si>
  <si>
    <t>TRANSFERENCIA PIX DES: DIEGO DE AVILA MACIEL 09/05</t>
  </si>
  <si>
    <t>TRANSFERENCIA PIX DES: Luis Pompeu Silveira  09/05</t>
  </si>
  <si>
    <t>TRANSFERENCIA PIX DES: 14505910 FRANCISCO XA 09/05</t>
  </si>
  <si>
    <t>TRANSFERENCIA PIX DES: MD SERVICOS EM TELECO 09/05</t>
  </si>
  <si>
    <t>TRANSFERENCIA PIX DES: Gilson Érico de Almei 09/05</t>
  </si>
  <si>
    <t>TRANSFERENCIA PIX DES: RICARDO DE OLIVEIRA C 09/05</t>
  </si>
  <si>
    <t>TRANSFERENCIA PIX DES: PROJETCOM TELECOMUNIC 09/05</t>
  </si>
  <si>
    <t>TRANSFERENCIA PIX DES: START SERVICOS EM TEL 09/05</t>
  </si>
  <si>
    <t>TRANSFERENCIA PIX DES: 58.156.213 WILLIAN SI 09/05</t>
  </si>
  <si>
    <t>TRANSFERENCIA PIX DES: EVANDRO MARCOS RAIMUN 09/05</t>
  </si>
  <si>
    <t>TRANSFERENCIA PIX DES: UNIDOS TELECOM        09/05</t>
  </si>
  <si>
    <t>TRANSFERENCIA PIX DES: MARIO RONALDO MACHADO 09/05</t>
  </si>
  <si>
    <t>TRANSFERENCIA PIX DES: Maicon Da Silva Nicol 09/05</t>
  </si>
  <si>
    <t>TRANSFERENCIA PIX DES: CESAR LEANDRO DE SOUZ 09/05</t>
  </si>
  <si>
    <t>PIX QR CODE DINAMICO DES: EDENRED SOLUCOES DE P 09/05</t>
  </si>
  <si>
    <t>PAGTO ELETRON  COBRANCA 070355507701065005BRADESCO ADMIN</t>
  </si>
  <si>
    <t>TRANSFERENCIA PIX DES: RAFAEL KOHLRAUSCH     13/05</t>
  </si>
  <si>
    <t>DEBITO AUTOMATICO CGMP-SEM PARAR/SP*-</t>
  </si>
  <si>
    <t>TARIFA BANCARIA Max Empresarial 1</t>
  </si>
  <si>
    <t>PAGTO ELETRON  COBRANCA CONTR 291811548 PARC 001/036</t>
  </si>
  <si>
    <t>OPERACAO CAPITAL GIRO CONTR 016829454 PARC 001/042</t>
  </si>
  <si>
    <t>PAGTO ELETRON  COBRANCA VEST</t>
  </si>
  <si>
    <t>PAGTO ELETRON  COBRANCA CONTR 291737807 PARC 004/048</t>
  </si>
  <si>
    <t>TED-TRANSF ELET DISPON REMET.CLARO NXT TELECOMUNI</t>
  </si>
  <si>
    <t>TRANSFERENCIA PIX REM: CLARO S/A             30/05</t>
  </si>
  <si>
    <t>PAGTO ELETRON  COBRANCA SENFF</t>
  </si>
  <si>
    <t>PAGTO ELETRON  COBRANCA TICKET COMBUSTIVEL</t>
  </si>
  <si>
    <t>TRANSFERENCIA PIX DES: 54.103.123 CLEVERSON  30/05</t>
  </si>
  <si>
    <t>PIX QR CODE ESTATICO DES: EMPRESA BRASILEIRA DE 30/05</t>
  </si>
  <si>
    <t>Encargos Bancários</t>
  </si>
  <si>
    <t>Despesas Bancárias</t>
  </si>
  <si>
    <t>Aplicação/Rentabilidade</t>
  </si>
  <si>
    <t>Capital de Giro</t>
  </si>
  <si>
    <t>Pedágio</t>
  </si>
  <si>
    <t>02/06/2025</t>
  </si>
  <si>
    <t>03/06/2025</t>
  </si>
  <si>
    <t>04/06/2025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</si>
  <si>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</si>
  <si>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</si>
  <si>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</si>
  <si>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</si>
  <si>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</si>
  <si>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</si>
  <si>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</si>
  <si>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</si>
  <si>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</si>
  <si>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23/06/2025</t>
  </si>
  <si>
    <t>24/06/2025</t>
  </si>
  <si>
    <t>25/06/2025</t>
  </si>
  <si>
    <t>26/06/2025</t>
  </si>
  <si>
    <t>27/06/2025</t>
  </si>
  <si>
    <t>30/06/2025</t>
  </si>
  <si>
    <t>TRANSFERENCIA PIX DES: GIOVANE ALVES DA SILV 02/06</t>
  </si>
  <si>
    <t>TRANSFERENCIA PIX DES: START SERVICOS EM TEL 02/06</t>
  </si>
  <si>
    <t>TRANSFERENCIA PIX DES: 60.801.579 FLAVIO FOR 02/06</t>
  </si>
  <si>
    <t>TRANSFERENCIA PIX DES: MD SERVICOS EM TELECO 02/06</t>
  </si>
  <si>
    <t>TRANSFERENCIA PIX DES: RAFAEL KOHLRAUSCH     06/06</t>
  </si>
  <si>
    <t>OPERACAO CAPITAL GIRO CONTR 014893011 PARC 044/045</t>
  </si>
  <si>
    <t>PAGTO ELETRON  COBRANCA SEBRATEL</t>
  </si>
  <si>
    <t>PAGTO ELETRON  COBRANCA ALUGUEL  BIGUACU</t>
  </si>
  <si>
    <t>PAGTO ELETRON  COBRANCA PYD MONTA</t>
  </si>
  <si>
    <t>PAGTO ELETRON  COBRANCA MONTAN</t>
  </si>
  <si>
    <t>PAGTO ELETRON  COBRANCA FOX</t>
  </si>
  <si>
    <t>PAGTO ELETRON  COBRANCA INFORTEL</t>
  </si>
  <si>
    <t>PAGTO ELETRON  COBRANCA SEGURO CIVIC</t>
  </si>
  <si>
    <t>PAGTO ELETRON  COBRANCA CLINICA SAUDE RS</t>
  </si>
  <si>
    <t>PAGTO ELETRON  COBRANCA RASTREAMENTO</t>
  </si>
  <si>
    <t>PAGTO ELETRON  COBRANCA ATN</t>
  </si>
  <si>
    <t>PAGTO ELETRON  COBRANCA LUZ BIGUACU</t>
  </si>
  <si>
    <t>PAGTO ELETRON  COBRANCA CAMINHAO MERCEDES SC</t>
  </si>
  <si>
    <t>PAGTO ELETRON  COBRANCA ALUGUEL BASE RS</t>
  </si>
  <si>
    <t>PAGTO ELETRON  COBRANCA CARTAO SANTANDER</t>
  </si>
  <si>
    <t>PAGTO ELETRON  COBRANCA SERVIDOR DE EMAIL</t>
  </si>
  <si>
    <t>PAGTO ELETRON  COBRANCA MOBI SEGURO</t>
  </si>
  <si>
    <t>PAGTO ELETRON  COBRANCA MOBI SEGURO 75</t>
  </si>
  <si>
    <t>PAGTO ELETRON  COBRANCA MOBI 87</t>
  </si>
  <si>
    <t>PAGTO ELETRON  COBRANCA MOBI 06</t>
  </si>
  <si>
    <t>PAGTO ELETRON  COBRANCA SAVEIRO</t>
  </si>
  <si>
    <t>PAGTO ELETRON  COBRANCA EMPRESTIMO MARQUINHOS</t>
  </si>
  <si>
    <t>TRANSFERENCIA PIX DES: FABIO DA SILVA BORDIN 10/06</t>
  </si>
  <si>
    <t>TRANSFERENCIA PIX DES: 59.188.899 DERIK PERE 10/06</t>
  </si>
  <si>
    <t>TRANSFERENCIA PIX DES: 60.801.579 FLAVIO FOR 10/06</t>
  </si>
  <si>
    <t>TRANSFERENCIA PIX DES: START SERVICOS EM TEL 10/06</t>
  </si>
  <si>
    <t>TRANSFERENCIA PIX DES: 58.296.398 MATEUS MAC 10/06</t>
  </si>
  <si>
    <t>TRANSFERENCIA PIX DES: Lucas Fabrício Flores 10/06</t>
  </si>
  <si>
    <t>TRANSFERENCIA PIX DES: Rodrigo Pedroso de Al 10/06</t>
  </si>
  <si>
    <t>TRANSFERENCIA PIX DES: PROJETCOM TELECOMUNIC 10/06</t>
  </si>
  <si>
    <t>TRANSFERENCIA PIX DES: NORTENSE TELECOMUNICA 10/06</t>
  </si>
  <si>
    <t>TRANSFERENCIA PIX DES: MD SERVICOS EM TELECO 10/06</t>
  </si>
  <si>
    <t>TRANSFERENCIA PIX DES: 35.570.762 ROSE MARI  10/06</t>
  </si>
  <si>
    <t>TRANSFERENCIA PIX DES: PAULO JOCELI MACHADO  10/06</t>
  </si>
  <si>
    <t>TRANSFERENCIA PIX DES: Carlos Maquenze Morae 10/06</t>
  </si>
  <si>
    <t>TRANSFERENCIA PIX DES: 14505910 FRANCISCO XA 10/06</t>
  </si>
  <si>
    <t>TRANSFERENCIA PIX DES: HILFEMED              10/06</t>
  </si>
  <si>
    <t>TRANSFERENCIA PIX DES: 60.980.847 SANI JUNIO 10/06</t>
  </si>
  <si>
    <t>TRANSFERENCIA PIX DES: 54.103.123 CLEVERSON  10/06</t>
  </si>
  <si>
    <t>TRANSFERENCIA PIX DES: TIALI VIEIRA MEDEIROS 10/06</t>
  </si>
  <si>
    <t>TRANSFERENCIA PIX DES: UNIDOS TELECOM        10/06</t>
  </si>
  <si>
    <t>TRANSFERENCIA PIX DES: UBIRAJARA DOS SANTOS  10/06</t>
  </si>
  <si>
    <t>TRANSFERENCIA PIX DES: MARIO RONALDO MACHADO 10/06</t>
  </si>
  <si>
    <t>TRANSFERENCIA PIX DES: CESAR LEANDRO DE SOUZ 10/06</t>
  </si>
  <si>
    <t>TRANSFERENCIA PIX DES: Gilson Érico de Almei 10/06</t>
  </si>
  <si>
    <t>TRANSFERENCIA PIX DES: CERQUEIRA MC ENGENHAR 10/06</t>
  </si>
  <si>
    <t>TRANSFERENCIA PIX DES: LUIS FELIPE FACCHINI  10/06</t>
  </si>
  <si>
    <t>TRANSFERENCIA PIX DES: BLESSED SERVICE       10/06</t>
  </si>
  <si>
    <t>TRANSFERENCIA PIX DES: FIBER SOLUTION SERVIC 10/06</t>
  </si>
  <si>
    <t>TRANSFERENCIA PIX DES: J. L. E. TELECOMUNICA 10/06</t>
  </si>
  <si>
    <t>CONTA DE TELEFONE INTERNET --CLARO S.A.</t>
  </si>
  <si>
    <t>PAGTO ELETRON  COBRANCA ATN TELECOM INDUSTRIA E COMERCIO</t>
  </si>
  <si>
    <t>PAGTO ELETRON  COBRANCA LUZ SC</t>
  </si>
  <si>
    <t>PAGTO ELETRON  COBRANCA PEDAGIOS</t>
  </si>
  <si>
    <t>PAGTO ELETRON  COBRANCA ALCA PR</t>
  </si>
  <si>
    <t>PAGTO ELETRON  COBRANCA PROTELUVAS 2/4</t>
  </si>
  <si>
    <t>PAGTO ELETRON  COBRANCA GRAFIX</t>
  </si>
  <si>
    <t>PAGTO ELETRON  COBRANCA ATN 2/3</t>
  </si>
  <si>
    <t>PAGTO ELETRON  COBRANCA SEGURO PALIO</t>
  </si>
  <si>
    <t>PAGTO ELETRON  COBRANCA SEGURO S10</t>
  </si>
  <si>
    <t>PAGTO ELETRON  COBRANCA SEGURO FLUENCE</t>
  </si>
  <si>
    <t>TRANSFERENCIA PIX DES: GILCAR AUTO MECANICA  11/06</t>
  </si>
  <si>
    <t>TRANSFERENCIA PIX DES: INFORTEL              11/06</t>
  </si>
  <si>
    <t>PIX QR CODE DINAMICO DES: PRIME GESTAO          11/06</t>
  </si>
  <si>
    <t>PAGTO ELETRON  COBRANCA IMAKE</t>
  </si>
  <si>
    <t>TRANSFERENCIA PIX DES: J. L. E. TELECOMUNICA 12/06</t>
  </si>
  <si>
    <t>PAGTO ELETRON  COBRANCA CARROCERIA</t>
  </si>
  <si>
    <t>PAGTO ELETRON  COBRANCA MUNICIPIO DE SAO LEOPOLDO</t>
  </si>
  <si>
    <t>PAGTO ELETRON  COBRANCA ABCXTAL FOMENTO MERCANTIL SA</t>
  </si>
  <si>
    <t>PAGTO ELETRON  COBRANCA TICKET SOLUCOES HDFGT S A</t>
  </si>
  <si>
    <t>PAGTO ELETRON  COBRANCA SENFFNET LTDA</t>
  </si>
  <si>
    <t>PAGTO ELETRON  COBRANCA PREFORMASTER IND COM SER LTDA</t>
  </si>
  <si>
    <t>PAGTO ELETRON  COBRANCA TONATTO CONTABILIDADE LTDA</t>
  </si>
  <si>
    <t>PAGTO ELETRON  COBRANCA TOLOTTI E DALASCIO CENTRO AUTOMO</t>
  </si>
  <si>
    <t>PAGTO ELETRON  COBRANCA PJBANK PAGAMENTOS S.A.</t>
  </si>
  <si>
    <t>PAGTO ELETRON  COBRANCA WILLEGUI MATERIAIS PARA ESCRITOR</t>
  </si>
  <si>
    <t>PAGTO ELETRON  COBRANCA EXPRESSO SAO MIGUEL S A</t>
  </si>
  <si>
    <t>PAGTO ELETRON  COBRANCA ALUGUEL PR</t>
  </si>
  <si>
    <t>TRANSFERENCIA PIX DES: MD SERVICOS EM TELECO 16/06</t>
  </si>
  <si>
    <t>TRANSFERENCIA PIX DES: MARCOS VINICIUS DE AL 16/06</t>
  </si>
  <si>
    <t>PIX QR CODE ESTATICO DES: CAJU                  16/06</t>
  </si>
  <si>
    <t>PAGTO ELETRON  COBRANCA CONTR 291811548 PARC 002/036</t>
  </si>
  <si>
    <t>OPERACAO CAPITAL GIRO CONTR 016829454 PARC 002/042</t>
  </si>
  <si>
    <t>TRANSFERENCIA PIX DES: J  L  E  TELECOMUNICA 18/06</t>
  </si>
  <si>
    <t>TRANSFERENCIA PIX DES: J  L  E  TELECOMUNICA 23/06</t>
  </si>
  <si>
    <t>TRANSFERENCIA PIX DES: J  L  E  TELECOMUNICA 24/06</t>
  </si>
  <si>
    <t>PAGTO ELETRON  COBRANCA PROTELUVAS A</t>
  </si>
  <si>
    <t>PAGTO ELETRON  COBRANCA PREFORMASTER</t>
  </si>
  <si>
    <t>PAGTO ELETRON  COBRANCA CONTR 291737807 PARC 005/048</t>
  </si>
  <si>
    <t>PAGTO ELETRONICO TRIBUTO INTERNET --RECEITA FEDERAL/SP</t>
  </si>
  <si>
    <t>TRANSFERENCIA PIX REM: CLARO NXT TELECOMUNIC 27/06</t>
  </si>
  <si>
    <t>TRANSFERENCIA PIX REM: CLARO S/A             27/06</t>
  </si>
  <si>
    <t>PAGTO ELETRON  COBRANCA CAIXA EMENDA</t>
  </si>
  <si>
    <t>TRANSFERENCIA PIX REM: CLARO S/A             30/06</t>
  </si>
  <si>
    <t>TRANSFERENCIA PIX DES: HDD DIRECIONAL DRILL  30/06</t>
  </si>
  <si>
    <t>TRANSFERENCIA PIX DES: ALEXANDRO VICENTE FER 30/06</t>
  </si>
  <si>
    <t>TRANSFERENCIA PIX DES: MILENE DE SOUSA DA SI 30/06</t>
  </si>
  <si>
    <t>TRANSFERENCIA PIX DES: ABCXTAL FOMENTO MERCA 30/06</t>
  </si>
  <si>
    <t>TRANSFERENCIA PIX DES: J  L  E  TELECOMUNICA 30/06</t>
  </si>
  <si>
    <t>Despesas com Veículos/Documentos</t>
  </si>
  <si>
    <t>R$ 292,00 - Domínio JLE - Agendado 21/07</t>
  </si>
  <si>
    <t>Reembolso junior Cezar Munhoz</t>
  </si>
  <si>
    <t>Karen</t>
  </si>
  <si>
    <t>Imposto IRRF</t>
  </si>
  <si>
    <t>Rescisão</t>
  </si>
  <si>
    <t>Pagamento frete ponta grossa Curitiba</t>
  </si>
  <si>
    <t>Adiantamento Alexandro Vicente Fernandes equipes fibrasil rj</t>
  </si>
  <si>
    <t>Cx Weliton Duarte franco</t>
  </si>
  <si>
    <t>Cx Mario freire Teófil</t>
  </si>
  <si>
    <t>Pagamento limpeza base Florianópolis mês 05</t>
  </si>
  <si>
    <t>Adiantando Fernando Cella perine SF telecom</t>
  </si>
  <si>
    <t>Adiantando Claudio slobongian junior</t>
  </si>
  <si>
    <t>Cx cliceu Vieira de Oliveira</t>
  </si>
  <si>
    <t>Adiantando Lindomar Joaquim costa</t>
  </si>
  <si>
    <t>Adiantando Paulo Sérgio da cruz</t>
  </si>
  <si>
    <t>VT Richard Wellington Ribeiro</t>
  </si>
  <si>
    <t>Adiantando Widison Gonçalves dos Santos</t>
  </si>
  <si>
    <t>Pagamento destrato Jean Pierre Nicoletti</t>
  </si>
  <si>
    <t>Advogados dois meses</t>
  </si>
  <si>
    <t>Treinamento SC SEGURANÇA</t>
  </si>
  <si>
    <t>VT Maria Eduarda de Oliveira</t>
  </si>
  <si>
    <t>VT Cauã Vinícius Simas Silva</t>
  </si>
  <si>
    <t>VT Caroline de matos Siqueira</t>
  </si>
  <si>
    <t>VT Sabrina RS</t>
  </si>
  <si>
    <t>VT SC - CAUÃ DUDA E CAROL</t>
  </si>
  <si>
    <t>VT Gabriela SC</t>
  </si>
  <si>
    <t>Manut Veículos SC</t>
  </si>
  <si>
    <t>Manutenção QXB2J54 - 4/4</t>
  </si>
  <si>
    <t>Manutenção Montana IVL - SC</t>
  </si>
  <si>
    <t>Manut Cargo RS 715</t>
  </si>
  <si>
    <t>Adiantando Thiago Barbosa Garcia</t>
  </si>
  <si>
    <t>Caixa Marcio Dutra</t>
  </si>
  <si>
    <t>Cx jaimir Alves Garcia</t>
  </si>
  <si>
    <t>Cx gilvano Venturin</t>
  </si>
  <si>
    <t>Cx Edvaldo Alex de Lima</t>
  </si>
  <si>
    <t>Adiantamento Wesley LAJEADO manut</t>
  </si>
  <si>
    <t>Complemento de Produção abril Lucas Flores</t>
  </si>
  <si>
    <t>Adiantamento Bairon terceiro MANUTENÇÃO</t>
  </si>
  <si>
    <t>Adiantamento Tiali terceiro Manut</t>
  </si>
  <si>
    <t>Adiantamento Lucas hobert terceiro manut</t>
  </si>
  <si>
    <t>VT Gabriela Martins Ramos</t>
  </si>
  <si>
    <t>Pagamento ATR FZR01</t>
  </si>
  <si>
    <t>Pagamento ATR PRAPU22</t>
  </si>
  <si>
    <t>Pagamento ATR CAMPO LARGO</t>
  </si>
  <si>
    <t>Retroescavadeira RS</t>
  </si>
  <si>
    <t>Débito IOF Empréstimos</t>
  </si>
  <si>
    <t>RHUAN FACHINI DOS SANTOS</t>
  </si>
  <si>
    <t>BRUNO REMOR NETO</t>
  </si>
  <si>
    <t>LUIZ APARECIDO DOS SANTOS</t>
  </si>
  <si>
    <t>Pagamento empréstimo josmar</t>
  </si>
  <si>
    <t>diantando Lindomar Joaquim costa obras Paraná</t>
  </si>
  <si>
    <t>Pagamento exames demissional Renato</t>
  </si>
  <si>
    <t>Retroescavadeira IVOTI</t>
  </si>
  <si>
    <t>Forro e divisória BASE RS</t>
  </si>
  <si>
    <t>Destrato Aguinaldo Moisés this</t>
  </si>
  <si>
    <t>Férias Vitor Lopes RS</t>
  </si>
  <si>
    <t>Caixa Vinícius SAMPAIO</t>
  </si>
  <si>
    <t>Conta água base SC MAIO</t>
  </si>
  <si>
    <t>Treinamento Base SC</t>
  </si>
  <si>
    <t>Tampa R2 base RS</t>
  </si>
  <si>
    <t>COMPANHIA CATARINENSE DE AGUAS E SANEAMENTO CASAN</t>
  </si>
  <si>
    <t>MICHELI BRUNA CAVERZAN</t>
  </si>
  <si>
    <t>Juros Adiant. Depositante</t>
  </si>
  <si>
    <t>Adiantamento João classe L</t>
  </si>
  <si>
    <t>Adiantando Afonso Lemos da Silva</t>
  </si>
  <si>
    <t>Cx Gilmar tonini obras engenharia PR</t>
  </si>
  <si>
    <t>Treinamento RUMO RS</t>
  </si>
  <si>
    <t>Reposição Caixas RS</t>
  </si>
  <si>
    <t>Caixa Jeferson dados</t>
  </si>
  <si>
    <t>Caixa Jolvani</t>
  </si>
  <si>
    <t>VA michele</t>
  </si>
  <si>
    <t>Vá Rafael K</t>
  </si>
  <si>
    <t>Parcela 3/4 pneus e todas CARGO</t>
  </si>
  <si>
    <t>Parcela 3/6 dutos PR</t>
  </si>
  <si>
    <t>ART ANDRE</t>
  </si>
  <si>
    <t>Engequaly laudos ONOFRE E ANDRE</t>
  </si>
  <si>
    <t>ART SC</t>
  </si>
  <si>
    <t>Caixa Nilton Talaska</t>
  </si>
  <si>
    <t>Caixa Kauê</t>
  </si>
  <si>
    <t>Adiantamento Giovane Paulo terceiro</t>
  </si>
  <si>
    <t>Imposto FGTS</t>
  </si>
  <si>
    <t>Imobilizado</t>
  </si>
  <si>
    <t>Multas de transito</t>
  </si>
  <si>
    <t>Impostos MEI</t>
  </si>
  <si>
    <t>Pagamento 1 otdr Bordin</t>
  </si>
  <si>
    <t>Adiantamento Produção Márcio Xavier</t>
  </si>
  <si>
    <t>Destrato Nataniel Arthur fiorine</t>
  </si>
  <si>
    <t>Reembolso Nataniel Arthur fiorine</t>
  </si>
  <si>
    <t>Pagamento certidão PRFZR13</t>
  </si>
  <si>
    <t>Pagamento PRAPU18</t>
  </si>
  <si>
    <t>Férias Felipe Base RS</t>
  </si>
  <si>
    <t>Adiantamento de Produção Pablo MANUT RS</t>
  </si>
  <si>
    <t>Mecânico Jordão RS</t>
  </si>
  <si>
    <t>Empréstimo Leandro Barb</t>
  </si>
  <si>
    <t>Parcela dutos PR</t>
  </si>
  <si>
    <t>fornecedores</t>
  </si>
  <si>
    <t>Segurança base PR</t>
  </si>
  <si>
    <t>Seguro Strada RMR</t>
  </si>
  <si>
    <t>seguro</t>
  </si>
  <si>
    <t>Conserto Mercedes 2/3 SC</t>
  </si>
  <si>
    <t>Pagamento Final pedreiro Base ampliação</t>
  </si>
  <si>
    <t>débito Pacote de Serviços</t>
  </si>
  <si>
    <t>JOSMAR TEIXEIRA</t>
  </si>
  <si>
    <t>Debito pagamento de salário</t>
  </si>
  <si>
    <t>Pagamento Adriana Santos Proença</t>
  </si>
  <si>
    <t>Pagamento Alessandro Dos anjos santos folha</t>
  </si>
  <si>
    <t>Pagamento Alexandro dos anjos santos pf</t>
  </si>
  <si>
    <t>Pagamento Paulo Sérgio Lima PF</t>
  </si>
  <si>
    <t>Transferência Saveiro</t>
  </si>
  <si>
    <t>Multas Cargo pequeno</t>
  </si>
  <si>
    <t>Transferência 5I82</t>
  </si>
  <si>
    <t>Transferência Montana 2</t>
  </si>
  <si>
    <t>ALLAN</t>
  </si>
  <si>
    <t>Bruno Maciel</t>
  </si>
  <si>
    <t>Zaniratti</t>
  </si>
  <si>
    <t>Pagamento instalação cx manutenção sc</t>
  </si>
  <si>
    <t>Jeferson Delgado</t>
  </si>
  <si>
    <t>Pagamento junior Cezar Munhoz PF</t>
  </si>
  <si>
    <t>Felipe lopes</t>
  </si>
  <si>
    <t>Pagamento Lauro Rodrigues dos Santos PF</t>
  </si>
  <si>
    <t>Pagamento Luis Manoel sequea moreno PF</t>
  </si>
  <si>
    <t>Pagamento Marcos Oliveira Andrade PF</t>
  </si>
  <si>
    <t>Pagamento Maria Eduarda de Oliveira PF</t>
  </si>
  <si>
    <t>José jair</t>
  </si>
  <si>
    <t>Kaue</t>
  </si>
  <si>
    <t>Kelvin</t>
  </si>
  <si>
    <t>Pagamento Robson Candido de Oliveira PF</t>
  </si>
  <si>
    <t>Engenharia Segurança</t>
  </si>
  <si>
    <t>Eng elétrico</t>
  </si>
  <si>
    <t>Pagamento Renato kinap PF</t>
  </si>
  <si>
    <t>Lucas castro</t>
  </si>
  <si>
    <t>Malconn</t>
  </si>
  <si>
    <t>Marcos Robocop</t>
  </si>
  <si>
    <t>Mikael</t>
  </si>
  <si>
    <t>Patrícia back</t>
  </si>
  <si>
    <t>Sidney Tio</t>
  </si>
  <si>
    <t>Tatiane</t>
  </si>
  <si>
    <t>Vinícius Pereira Marques</t>
  </si>
  <si>
    <t>Wesley Rosa</t>
  </si>
  <si>
    <t>Robson Motora</t>
  </si>
  <si>
    <t>Luciane pensão Zani</t>
  </si>
  <si>
    <t>Paulo Vitor</t>
  </si>
  <si>
    <t>Ana Paula Vitor</t>
  </si>
  <si>
    <t>Ana fetter</t>
  </si>
  <si>
    <t>Amdrelise</t>
  </si>
  <si>
    <t>Luis muller</t>
  </si>
  <si>
    <t>Nilton</t>
  </si>
  <si>
    <t>Rodrigo barcelos</t>
  </si>
  <si>
    <t>Adiantamento de produção MURILO</t>
  </si>
  <si>
    <t>Pagamento Widison Gonçalves Dias</t>
  </si>
  <si>
    <t>Produção PROBATE meses de abril e Maio</t>
  </si>
  <si>
    <t>Leandro Marques Oliveira</t>
  </si>
  <si>
    <t>Pagamento Caroline de matos Siqueira pf</t>
  </si>
  <si>
    <t>Pagamento dalglaysch Correia caldeira Mei</t>
  </si>
  <si>
    <t>Ilmar fontes Vieira filho</t>
  </si>
  <si>
    <t>Ilmar Fontes Vieira Filho - Crédito Recebido</t>
  </si>
  <si>
    <t>RICARDO DA SILVA GUEDES</t>
  </si>
  <si>
    <t>LUIS MULLER PEREIRA</t>
  </si>
  <si>
    <t>Taxas e Tarifas</t>
  </si>
  <si>
    <t xml:space="preserve">Contribuição Sindical </t>
  </si>
  <si>
    <t>Vigilância e Monitoramento</t>
  </si>
  <si>
    <t>Ação Trabalhista</t>
  </si>
  <si>
    <t>Locação de Equipamentos</t>
  </si>
  <si>
    <t>Endomarketing</t>
  </si>
  <si>
    <t>CARTÃO DE CRÉDITO  - SICOOB</t>
  </si>
  <si>
    <t>Assinaturas e Mensalidades</t>
  </si>
  <si>
    <t>Ferramentas</t>
  </si>
  <si>
    <t>Manutenção Predial</t>
  </si>
  <si>
    <t>Passagens</t>
  </si>
  <si>
    <t>Novo CNPJ</t>
  </si>
  <si>
    <t>Material utilizado em serviços</t>
  </si>
  <si>
    <t>Estacionamento</t>
  </si>
  <si>
    <t>Treinamentos</t>
  </si>
  <si>
    <t>Coluna1</t>
  </si>
  <si>
    <t>d</t>
  </si>
  <si>
    <t>Pedágios</t>
  </si>
  <si>
    <t>PIX</t>
  </si>
  <si>
    <t>Pagamento férias Rodrigo creme de Andrade folha</t>
  </si>
  <si>
    <t>Pagamento férias Rodrigo creme de Andrade SC PF</t>
  </si>
  <si>
    <t>Pagamento férias Marcos Oliveira de Andrade SC folha</t>
  </si>
  <si>
    <t>Pagamento férias Marcos Oliveira de Andrade SC PF</t>
  </si>
  <si>
    <t>Cx joacir dos Santos SC</t>
  </si>
  <si>
    <t>Cx jaimir Alves Garcia SC</t>
  </si>
  <si>
    <t>DEBITO PACOTE SERVIÇOS</t>
  </si>
  <si>
    <t>MECANICA JORDAO LTDA</t>
  </si>
  <si>
    <t>ALDAIR OLIVEIRA RODRIGUES</t>
  </si>
  <si>
    <t>FÉRIAS</t>
  </si>
  <si>
    <t>DEPARTAMENTO DE TRANSITO</t>
  </si>
  <si>
    <t>RAAS</t>
  </si>
  <si>
    <t>IBAGY</t>
  </si>
  <si>
    <t>PROTELUVAS</t>
  </si>
  <si>
    <t>MARCIA REGINA FORBI</t>
  </si>
  <si>
    <t>MECANICA JUNIOR</t>
  </si>
  <si>
    <t>VA JAN/2026 MATHEUS BACKOFFICE</t>
  </si>
  <si>
    <t>AGUA BASE - PR</t>
  </si>
  <si>
    <t>Pagamento Vítor</t>
  </si>
  <si>
    <t>ADIANTAMETO PAULO ALEXANDRO VOLTZ</t>
  </si>
  <si>
    <t>ADIANTAMENTO ERISSEN MORAES FIUZA</t>
  </si>
  <si>
    <t>ADIANTAMENTO  RONALDO PER.CAETANO</t>
  </si>
  <si>
    <t>ADINTAMENTO SANI JUNIOR PINHEIRO</t>
  </si>
  <si>
    <t>ADIANTAMENTO  MARCOS EMILIANO DA RO</t>
  </si>
  <si>
    <t>ADIANTAMENTO  LUCAS FABRICIO FLORES</t>
  </si>
  <si>
    <t>ADIANTAMENTO YURI GONÇALVES SOCA</t>
  </si>
  <si>
    <t>PAGAMENTO VA DE NOVEMBRO + AUXILIO DEZEMBRO - ANDERSON COLVARA GOURLART</t>
  </si>
  <si>
    <t>ADIANTAMENTO BAIRON GONCALVES SILV</t>
  </si>
  <si>
    <t>ADIANTAMENTO LUCAS HOBERT OLIVEIRA</t>
  </si>
  <si>
    <t>VT - SÃO LEOPOLDO - MATHEUS AUGUSTO GRESS</t>
  </si>
  <si>
    <t>VT - SÃO LEOPOLDO - GABRIELA BALDWIN PEDROZO</t>
  </si>
  <si>
    <t>VT - SÃO LEOPOLDO - MAXIMILIANO DE OLIVEIRA LOGA</t>
  </si>
  <si>
    <t>PAGAMENTO AÇÃO TRABALISTA JONES MELLO PINTO</t>
  </si>
  <si>
    <t>MUNICIPIO DE PORTO ALEGRE</t>
  </si>
  <si>
    <t>DEPARTAMENTO DE RODAGEM</t>
  </si>
  <si>
    <t>MUNICIPIO DE SÃO LEOPOLDO</t>
  </si>
  <si>
    <t>COMPANHIA AGUAS DE JOINVILLE</t>
  </si>
  <si>
    <t>CIA.CATARINENSE AGUAS SANEAMENTO</t>
  </si>
  <si>
    <t>SERV MUN.DE AGUA ESGOTOS-SEMAE</t>
  </si>
  <si>
    <t>C.F.F.SER.DE MANUT.INSTR.LTDA - 2/2</t>
  </si>
  <si>
    <t>PREFORMASTER</t>
  </si>
  <si>
    <t>INTERSEPT SEGURANCA LTDA</t>
  </si>
  <si>
    <t>ATN</t>
  </si>
  <si>
    <t>SILVA E KLEIN</t>
  </si>
  <si>
    <t>QUALITA MAIS ASSES.SAUDE LTDA</t>
  </si>
  <si>
    <t>ESAACON ASSESSORIA CONTABIL LTDA</t>
  </si>
  <si>
    <t>FABIO DA SILVEIRA 96622318034</t>
  </si>
  <si>
    <t>ASS.EMP TRANS.PASSAGEIROS PALEGR</t>
  </si>
  <si>
    <t>UNIMED PORTO ALEGRE-COOP.MEDICA - ZANI</t>
  </si>
  <si>
    <t>UNIMED PORTO ALEGRE-COOP.MEDICA - VITOR</t>
  </si>
  <si>
    <t>PORTO SEGURO - SEGURO SAUDE S/A</t>
  </si>
  <si>
    <t>COMERCIAL CATARINENSE DE ARMARIN</t>
  </si>
  <si>
    <t>Adiantamento Alexandro Vicente Fernandes esquipe fibrasil pa</t>
  </si>
  <si>
    <t>Adiantamento cledemir Linhares de Andrade equipe fibrasil RS</t>
  </si>
  <si>
    <t>Adiantamento Daniel Melo da Silva equipe fibrasil RS</t>
  </si>
  <si>
    <t>Caixa SAMURAI RS</t>
  </si>
  <si>
    <t>Adiantamento Lindomar Joaquim costa PR</t>
  </si>
  <si>
    <t>VERO</t>
  </si>
  <si>
    <t>Adiantamento Adriano Santos Proença PR</t>
  </si>
  <si>
    <t>Cx Antônio Carlos viera PR</t>
  </si>
  <si>
    <t>Cx Benedito Antônio dos Santos PR</t>
  </si>
  <si>
    <t>Cx Bruno remor Neto</t>
  </si>
  <si>
    <t>Vá Celso issamu Ishikawa PR</t>
  </si>
  <si>
    <t>ADIANTAMENTO JFS NETWORK</t>
  </si>
  <si>
    <t>Cx cliceu viera de Oliveira PR</t>
  </si>
  <si>
    <t>Cx Gilmar tonini PR</t>
  </si>
  <si>
    <t>Adiantamento cristiano verga Rodrigues PR</t>
  </si>
  <si>
    <t>Adiantamento Fernando Cella Perini PR</t>
  </si>
  <si>
    <t>Vá e VT Henry ribeiro schmalz leichsnnring PR</t>
  </si>
  <si>
    <t>Adiantamento José Vilson nogueira PR</t>
  </si>
  <si>
    <t>Adiantamento Paulo Sérgio da cruz pr</t>
  </si>
  <si>
    <t>VT Richard Wellington Ribeiro Soares PR</t>
  </si>
  <si>
    <t>Cx Valdeci Fragoso PR</t>
  </si>
  <si>
    <t>Cx widson Gonçalves dos Santos PR</t>
  </si>
  <si>
    <t>Reembolso Jean Marcos Rodrigues</t>
  </si>
  <si>
    <t>COSTA ATLANTICO HOTEL LTDA</t>
  </si>
  <si>
    <t>PANIFICADORA - PÃO DO CAFÉ</t>
  </si>
  <si>
    <t>IMAKE</t>
  </si>
  <si>
    <t>RUAS SISTEMAS - CRACHAS</t>
  </si>
  <si>
    <t>Janeiro</t>
  </si>
  <si>
    <t>Pagamento Rodrigo creme de Andrade PF SC</t>
  </si>
  <si>
    <t>Pagamento Robson candida de Oliveira PF SC</t>
  </si>
  <si>
    <t>Pagamento Robson candida de Oliveira folha SC</t>
  </si>
  <si>
    <t>Pagamento Reinaldo Américo PF SC</t>
  </si>
  <si>
    <t>Pagamento Reinaldo Américo da Silva folha SC</t>
  </si>
  <si>
    <t>Pagamento Paulo Roberto desgracia PF SC</t>
  </si>
  <si>
    <t>Pagamento Paulo Roberto desgracia folha SC</t>
  </si>
  <si>
    <t>Pagamento Matheus Felipe Souza flor albino PF SC</t>
  </si>
  <si>
    <t>Pagamento Leonardo Gonçalves Baptista PF SC</t>
  </si>
  <si>
    <t>Pagamento Maria Eduarda de Oliveira PF SC</t>
  </si>
  <si>
    <t>Pagamento Lucas Daniel gelisk PF SC</t>
  </si>
  <si>
    <t>Pagamento Alexsandro dos anjos santos PF SC</t>
  </si>
  <si>
    <t>Pagamento Antônio Carlos viera PR folha</t>
  </si>
  <si>
    <t>Pagamento carolline de Mattos Siqueira PF SC</t>
  </si>
  <si>
    <t>Pagamento Celso issamu Ishikawa PF PR</t>
  </si>
  <si>
    <t>Pagamento Edson Santos de barros PF SC</t>
  </si>
  <si>
    <t>Pagamento Gustavo remus de Andrade PF SC</t>
  </si>
  <si>
    <t>Pagamento herickson Teixeira Mei SC</t>
  </si>
  <si>
    <t>Pagamento Ilmar fontes viera filho PF SC</t>
  </si>
  <si>
    <t>Pagamento jaimir Alves Garcia PF SC</t>
  </si>
  <si>
    <t>Pagamento Jean Marcos Rodrigues PF SC</t>
  </si>
  <si>
    <t>Pagamento joacir dos Santos PF SC</t>
  </si>
  <si>
    <t>Pagamento Junior Cesar de Oliveira Muniz PF SC</t>
  </si>
  <si>
    <t>Pagamento Lauro Rodrigues dos Santos Pereira PF SC</t>
  </si>
  <si>
    <t>Pagamento Luis Manoel sequeia moreno PF SC</t>
  </si>
  <si>
    <t>Pagamento Luis Evaldo ferreira Siqueira PF SC</t>
  </si>
  <si>
    <t>Pagamento Márcio Jonas Dornelles oliveira PF SC</t>
  </si>
  <si>
    <t>Pagamento Marcos Oliveira de Andrade PF SC</t>
  </si>
  <si>
    <t>SALARIO BASE RS</t>
  </si>
  <si>
    <t>SALARIO BASE SC</t>
  </si>
  <si>
    <t>SALERIO BASE PR</t>
  </si>
  <si>
    <t>ART canalização PAE MUNDIVOX</t>
  </si>
  <si>
    <t>Pensão Tassiane</t>
  </si>
  <si>
    <t>Denilson Aux. Tio</t>
  </si>
  <si>
    <t>Deivid RGR</t>
  </si>
  <si>
    <t>Almoço Evento Glorinha - BRUNO MACIEL</t>
  </si>
  <si>
    <t>Djon Lenon</t>
  </si>
  <si>
    <t>Anderson RGR</t>
  </si>
  <si>
    <t>Pensão Luciane</t>
  </si>
  <si>
    <t>Eng Gusttavo</t>
  </si>
  <si>
    <t>Pensão Joicy</t>
  </si>
  <si>
    <t>Tiago Motorista</t>
  </si>
  <si>
    <t>Engequaly</t>
  </si>
  <si>
    <t>Juarez</t>
  </si>
  <si>
    <t>Marlon</t>
  </si>
  <si>
    <t>Pensão Manuela</t>
  </si>
  <si>
    <t>Matheus Trentin</t>
  </si>
  <si>
    <t>SWILE - ANGELITA CRISTIAN</t>
  </si>
  <si>
    <t xml:space="preserve">SWILE - </t>
  </si>
  <si>
    <t>Pagamento Andre Kremer Mei SC</t>
  </si>
  <si>
    <t>Pagamento dalglaysch correia caldeira Mei SC</t>
  </si>
  <si>
    <t>Pagamento Onofre Teodoro Junior Mei SC</t>
  </si>
  <si>
    <t>Pagamento widson Gonçalves dos Santos Mei PR</t>
  </si>
  <si>
    <t>Pagamento Bruno remor Neto Mei PR</t>
  </si>
  <si>
    <t>Pagamento Adriano Santos Proença Mei PR</t>
  </si>
  <si>
    <t>Pagamento Mario freire Teófilo Mei PR</t>
  </si>
  <si>
    <t>Destrato Alessandro Miranda dos Santos SC</t>
  </si>
  <si>
    <t>BRUNO MACIEL</t>
  </si>
  <si>
    <t>Pagamento conserto not Aline sc</t>
  </si>
  <si>
    <t>Pagamento guincho fns</t>
  </si>
  <si>
    <t>Pagamento compra otdr equipe Curitiba</t>
  </si>
  <si>
    <t>Pagamento refil de gás sc</t>
  </si>
  <si>
    <t>Pagamento Dravi telecom mei lpu SC</t>
  </si>
  <si>
    <t>Pagamento CRT scbmb 09 03</t>
  </si>
  <si>
    <t>Pagamento atr scpen06</t>
  </si>
  <si>
    <t>Pagamento CRT scbmb 08 09</t>
  </si>
  <si>
    <t>Pagamento CRT SCcbw 11</t>
  </si>
  <si>
    <t>Pagamento CRT scjved3</t>
  </si>
  <si>
    <t>Pagamento CRT scpel02</t>
  </si>
  <si>
    <t>Pagamento CRT scbmb 01</t>
  </si>
  <si>
    <t>Pagamento etiquetadora dymo pra sc</t>
  </si>
  <si>
    <t>Pagamento Alexsandro Vicente Fernandes equipes fibrasil</t>
  </si>
  <si>
    <t>Pagamento Daniel Melo da Silva equipe fibrasil RS</t>
  </si>
  <si>
    <t>Pagamento digitch manutenção e serviço Ltda equipe fibrasil são Luiz</t>
  </si>
  <si>
    <t>Pagamento satec serviço avançado tecnologia e contrução Ltda equipe fibrasil Manaus</t>
  </si>
  <si>
    <t>Pagamento Manoel porto Silveira equipe fibrasil RS</t>
  </si>
  <si>
    <t>Pagamento Lukas Munhoz preto equipe fibrasil RS</t>
  </si>
  <si>
    <t>Pagamento Anderson Macedo MDU SC Mei</t>
  </si>
  <si>
    <t>AMIZAEL</t>
  </si>
  <si>
    <t>Pagamento Afonso Lemos da Silva MDU SC Mei</t>
  </si>
  <si>
    <t>Pagamento Claudio slobogian Junior MDU PR Mei</t>
  </si>
  <si>
    <t>Pagamento Cristian spieler Gonçalves da Silva MDU PR Mei</t>
  </si>
  <si>
    <t>Pagamento infratec MDU PR Mei</t>
  </si>
  <si>
    <t>Pagamento Daniel de Oliveira Melo MDU PR Mei</t>
  </si>
  <si>
    <t>Pagamento Talison Alcides flores Mendes MDU SC Mei</t>
  </si>
  <si>
    <t>Pagamento Everton bucheler MDU SC Mei</t>
  </si>
  <si>
    <t>Pagamento mjds telecomunicações Ltda MDU SC Mei</t>
  </si>
  <si>
    <t>Pagamento ker engenharia MDU SC Mei</t>
  </si>
  <si>
    <t>Pagamento Oliveira Net MDU PR Mei</t>
  </si>
  <si>
    <t>Pagamento Juliana de Souza preto MDU SC Mei</t>
  </si>
  <si>
    <t>Pagamento Paulo Sérgio da cruz MDU PR Mei</t>
  </si>
  <si>
    <t>Pagamento Ns  instalações projeto f.sc Mei</t>
  </si>
  <si>
    <t>Pagamento Elizabete Maria limpeza base fns</t>
  </si>
  <si>
    <t>Pagamento CRT scpzo03</t>
  </si>
  <si>
    <t>Adiantamento Paulo Alexandro voltz obra Criciúma</t>
  </si>
  <si>
    <t>CARTÃO VISA MAXICREDITO</t>
  </si>
  <si>
    <t>HOTEL AJ</t>
  </si>
  <si>
    <t>ZATA PALACE</t>
  </si>
  <si>
    <t>JOSMAR</t>
  </si>
  <si>
    <t>Pagamento Anderson Duarte Vasconcelos PR Mei</t>
  </si>
  <si>
    <t>Pagamento Aparecido Cervantes junior PR Mei</t>
  </si>
  <si>
    <t>Pagamento cliceu viera de Oliveira PR Mei</t>
  </si>
  <si>
    <t>Pagamento Daniel de Oliveira Melo projeto f PR Mei</t>
  </si>
  <si>
    <t>Pagamento wuillan Dutra coronado projeto f PR Mei</t>
  </si>
  <si>
    <t>Pagamento Sandra tonini PR Mei</t>
  </si>
  <si>
    <t>Pagamento Fabiane da Costa Hilda PR Mei</t>
  </si>
  <si>
    <t>Pagamentos Produção Gilson Érico</t>
  </si>
  <si>
    <t>Pagamento Anderson Bica 01</t>
  </si>
  <si>
    <t>Pagamento Anderson Bica 02</t>
  </si>
  <si>
    <t>Parcela TERRENO</t>
  </si>
  <si>
    <t>Diferença Yuri terceiro</t>
  </si>
  <si>
    <t>Pagamento Emiliano Jhonatan</t>
  </si>
  <si>
    <t>Juliano Lopes</t>
  </si>
  <si>
    <t>CRISTIANE LOPES</t>
  </si>
  <si>
    <t>Diferença produção Igor Manut</t>
  </si>
  <si>
    <t>Adiantamento Thiago SANTANA - ERICO</t>
  </si>
  <si>
    <t>Empréstimo SAMURAI</t>
  </si>
  <si>
    <t>Adiantamento Férias Amizael</t>
  </si>
  <si>
    <t>Aluguel Carro de DEIVID RGR</t>
  </si>
  <si>
    <t>Pagamento Fernando Cella Perini telecom projeto f PR Mei</t>
  </si>
  <si>
    <t>Pagamento Gilmar tonini PR Mei</t>
  </si>
  <si>
    <t>Pagamento Hilton José de frança engenharia PR Mei</t>
  </si>
  <si>
    <t>Pagamento Henry ribeiro schmalz leichsnnring PR Mei</t>
  </si>
  <si>
    <t>Pagamento José Vilson nogueira projeto f PR Mei</t>
  </si>
  <si>
    <t>Pagamento Tiago pavimentação e saneamento e obras engenharia PR Mei</t>
  </si>
  <si>
    <t>Pagamento cristiano verga Rodrigues projeto f PR Mei</t>
  </si>
  <si>
    <t>Pagamento Rafael souto da conceição projeto f PR Mei</t>
  </si>
  <si>
    <t>Pagamento Lindomar Joaquim costa engenharia PR Mei</t>
  </si>
  <si>
    <t>Pagamentos Fatura Cartão</t>
  </si>
  <si>
    <t>Pagamento Wagner Ricardo Teodoro Mei SC</t>
  </si>
  <si>
    <t>Cx Renato kinap Joinville SC Mei</t>
  </si>
  <si>
    <t>Cx widson Gonçalves dos Santos Mei PR</t>
  </si>
  <si>
    <t>Cx Bruno remor Neto PR</t>
  </si>
  <si>
    <t>Pagamento sigmar Joel Gruber engenharia PR Mei</t>
  </si>
  <si>
    <t>Pagamento Carlos Rodrigues da Silva engenharia SC Mei</t>
  </si>
  <si>
    <t>Pagamento Dominique Vissoto engenharia SC Mei</t>
  </si>
  <si>
    <t>Pagamento João Pedro Nunes engenharia SC Mei</t>
  </si>
  <si>
    <t>Pagamento Lino vedruscolo engenharia SC Mei</t>
  </si>
  <si>
    <t>Pagamento Antônio Carlos schoartz Mei SC</t>
  </si>
  <si>
    <t>Pagamento Alexandre Alves Mei SC</t>
  </si>
  <si>
    <t>Pagamento Carlos Eduardo dos Santos SC Mei</t>
  </si>
  <si>
    <t>Pagamento Daniel Gerson gelisk Mei SC</t>
  </si>
  <si>
    <t>Pagamento Edvaldo Alex de Lima SC Mei</t>
  </si>
  <si>
    <t>Pagamento ma fibra óptica Mei SC</t>
  </si>
  <si>
    <t>Pagamento Fernando Gonçalves SC Mei</t>
  </si>
  <si>
    <t>Pagamento Gisele coelho Mei SC</t>
  </si>
  <si>
    <t>Pagamento Renato kinap sc Mei</t>
  </si>
  <si>
    <t>Pagamento Rodrigo cristiano maleski SC Mei</t>
  </si>
  <si>
    <t>Pagamento Irineu Garcia olgarin Mei SC</t>
  </si>
  <si>
    <t>Pagamento Jairo loi braz da Silva Mei sc</t>
  </si>
  <si>
    <t>Pagamento Jéssica Patrício dos Santos SC Mei</t>
  </si>
  <si>
    <t>Pagamento Juliano Klaus Engel SC Mei</t>
  </si>
  <si>
    <t>Pagamento Junior José Brito SC Mei</t>
  </si>
  <si>
    <t>Pagamento Julian Lino SC Mei</t>
  </si>
  <si>
    <t>pagamento kauiza Sepúlveda Guanabara dilli Mei SC</t>
  </si>
  <si>
    <t>Pagamento Leonardo Medeiros Gonçalves</t>
  </si>
  <si>
    <t>LUIZ Henrique Arantes sc Mei</t>
  </si>
  <si>
    <t>Pagamento Marcel dille SC Mei</t>
  </si>
  <si>
    <t>Pagamento mayckon Meira dos Santos SC Mei</t>
  </si>
  <si>
    <t>Pagamento Wesley Pereira Guimarães SC Mei</t>
  </si>
  <si>
    <t>Cx Marcel</t>
  </si>
  <si>
    <t>Pagamento passagens equipe Lindomar engenharia PR</t>
  </si>
  <si>
    <t>VT Aline de Fátima carneiro lobo</t>
  </si>
  <si>
    <t>Compras material PR diversos</t>
  </si>
  <si>
    <t>Aluguéis veículos Base RS -SWILE</t>
  </si>
  <si>
    <t>Produção Projetos NOV Rio negrinho SC</t>
  </si>
  <si>
    <t>CRISTIAN MEDEIROS SILVEIRA</t>
  </si>
  <si>
    <t>BRASIL SERVIÇOS</t>
  </si>
  <si>
    <t>BRUNO STRIDER</t>
  </si>
  <si>
    <t>PROJETCOM TELECOMUNICAÇÕES LTDA</t>
  </si>
  <si>
    <t>LUCAS HOBERT</t>
  </si>
  <si>
    <t>FG TELECOM</t>
  </si>
  <si>
    <t>JRJ NET</t>
  </si>
  <si>
    <t>MARCIO ALVES XAVIER</t>
  </si>
  <si>
    <t>FLAVIO GAYER</t>
  </si>
  <si>
    <t>MARCELO DEVES</t>
  </si>
  <si>
    <t>HELENA LUCIA ALBRECHT</t>
  </si>
  <si>
    <t>ALAN VASCONCELOS</t>
  </si>
  <si>
    <t>REDE POA</t>
  </si>
  <si>
    <t>JP TELECOMUNICAÇÕES</t>
  </si>
  <si>
    <t>FABIO BORDIN</t>
  </si>
  <si>
    <t>ALEXANDRO MALISZEWSKI SILVA</t>
  </si>
  <si>
    <t>ROBSON PEDROSO DE ALMEIDA JUNIOR</t>
  </si>
  <si>
    <t>AFONSO LEMOS DA SILVA</t>
  </si>
  <si>
    <t>PAULO CESAR KREIBER</t>
  </si>
  <si>
    <t>TIELI VIEIRA</t>
  </si>
  <si>
    <t>MARIO RONALDO</t>
  </si>
  <si>
    <t>BAIRON</t>
  </si>
  <si>
    <t>PROBATE</t>
  </si>
  <si>
    <t>ATTRACOM SERVICOS EM TELECOM</t>
  </si>
  <si>
    <t>DOTS INFRAESTRUTURA DE REDES</t>
  </si>
  <si>
    <t>FERREIRA TELECOMUNICAÇÕES</t>
  </si>
  <si>
    <t>YURI GONÇALVES SOCA</t>
  </si>
  <si>
    <t>JOÃO CARLOS</t>
  </si>
  <si>
    <t>IGOR FERNANDES</t>
  </si>
  <si>
    <t>WILLIAN SILVA</t>
  </si>
  <si>
    <t>MATEUS MACHADO</t>
  </si>
  <si>
    <t>LUCAS FLORES</t>
  </si>
  <si>
    <t>CARLOS AUGUSTO</t>
  </si>
  <si>
    <t>SANI JUNIOR</t>
  </si>
  <si>
    <t>DANIEL MELO</t>
  </si>
  <si>
    <t>VINICIUS SAMPAIO</t>
  </si>
  <si>
    <t>MARCOS EMILINO</t>
  </si>
  <si>
    <t>RODRIGO DE OLIVEIRA</t>
  </si>
  <si>
    <t>NORTENSE TELECOMUNICAÇÕES</t>
  </si>
  <si>
    <t>HILFEMED</t>
  </si>
  <si>
    <t>CLEVERSON DOS SANTOS GOMES</t>
  </si>
  <si>
    <t>ROGERIO LEMOS REGIO</t>
  </si>
  <si>
    <t>BRUNO PEREIRA</t>
  </si>
  <si>
    <t>FELIPE KAUA</t>
  </si>
  <si>
    <t>RENATO DORNELES</t>
  </si>
  <si>
    <t>NATANAEL BENINI</t>
  </si>
  <si>
    <t>RONALDO CAETANO</t>
  </si>
  <si>
    <t>ABRÃO RODRIGUES</t>
  </si>
  <si>
    <t>PAULO ROBERTO RIBACZKI</t>
  </si>
  <si>
    <t>LARISSA SIMON</t>
  </si>
  <si>
    <t>DERIK PEREIRA TAVARES</t>
  </si>
  <si>
    <t>ERISSEN MORAES FIUZA</t>
  </si>
  <si>
    <t>THIAGO SANTANA KULMANN</t>
  </si>
  <si>
    <t>ILL TELECOMUNICAÇÕES</t>
  </si>
  <si>
    <t>PAULO ALEXANDRE VOLTZ</t>
  </si>
  <si>
    <t>MOACIR DE MOURA</t>
  </si>
  <si>
    <t>VINICIUS DE BRITO</t>
  </si>
  <si>
    <t>RUTH ELIZABETH NAVARR</t>
  </si>
  <si>
    <t>MARCIO DIAS MOTTA</t>
  </si>
  <si>
    <t>LUIS CARLOS MACHADO</t>
  </si>
  <si>
    <t>T.C MARTINS</t>
  </si>
  <si>
    <t>KMR RIBACZKI</t>
  </si>
  <si>
    <t>COMERCIAL VOIGT</t>
  </si>
  <si>
    <t>EJB COMERCIO</t>
  </si>
  <si>
    <t>CLINICA DR. CLAUDIO A SIGA SOCI</t>
  </si>
  <si>
    <t>CELESC</t>
  </si>
  <si>
    <t>GOMU FABRICA DE ARTEFATOS</t>
  </si>
  <si>
    <t xml:space="preserve">DER </t>
  </si>
  <si>
    <t>DER</t>
  </si>
  <si>
    <t>MUNICIPIO PORTO ALEGRE</t>
  </si>
  <si>
    <t>DETRAN</t>
  </si>
  <si>
    <t>FÉRIAS MALCOM</t>
  </si>
  <si>
    <t>TECNODRILL</t>
  </si>
  <si>
    <t>TICKET</t>
  </si>
  <si>
    <t>SWILE</t>
  </si>
  <si>
    <t>GALVÃO NET SERVIÇOS DE MANUTENÇÃO EM REDES DE TELECOMUNICAÇÕES LTDA</t>
  </si>
  <si>
    <t>MASTERCARD</t>
  </si>
  <si>
    <t>LDR NEGOCIOS IMOBILIARIOS LTDA</t>
  </si>
  <si>
    <t>CARVALHO NEG IMOBILIARIOS LTDA</t>
  </si>
  <si>
    <t>STAR - PLACA IXR2086</t>
  </si>
  <si>
    <t>ESTADO DO PARANÁ</t>
  </si>
  <si>
    <t>MULTA PLACA IYO1713 - INFRAÇÃO E0311166606</t>
  </si>
  <si>
    <t xml:space="preserve">MULTA PLACA MMM5C84 - INFRAÇÃO E031194272 </t>
  </si>
  <si>
    <t>MULTA PLAC IYO1713 - INFRAÇÃO E031167371</t>
  </si>
  <si>
    <t xml:space="preserve">MULTA PLACA MMM5C84 - INFRAÇÃO E031177094 </t>
  </si>
  <si>
    <t>INTERNET</t>
  </si>
  <si>
    <t>INTERNET BASE RS</t>
  </si>
  <si>
    <t>TAXA NEGOCIAL REFERENTE 2025</t>
  </si>
  <si>
    <t>FERNANDO VIGOLO EIRELI</t>
  </si>
  <si>
    <t>SEBRATEL - YES SERVICOS DE COBRANCAS LTDA</t>
  </si>
  <si>
    <t>EXPRESSO SÃO MIGUEL</t>
  </si>
  <si>
    <t>CASA DOS BAGAGEIROS LTDA</t>
  </si>
  <si>
    <t>HOUSE TECNOLOGIA DA INFORMACAO L</t>
  </si>
  <si>
    <t>CELESC DISTRIBUICAO S.A</t>
  </si>
  <si>
    <t>CELLER</t>
  </si>
  <si>
    <t>CONS REG DOS TEC INDS.RIO GRANDE</t>
  </si>
  <si>
    <t>CARLOS EDUARDO PHILPPI</t>
  </si>
  <si>
    <t>SIND DOS TRAB EMP TELEC OP MESAS</t>
  </si>
  <si>
    <t>HS ADMIN. DE CONSORCIO</t>
  </si>
  <si>
    <t xml:space="preserve">DNIT </t>
  </si>
  <si>
    <t>LCB SOLUCOES EM RASTREAMENTO E M</t>
  </si>
  <si>
    <t>STAR - PLACA HOA7E36</t>
  </si>
  <si>
    <t>STAR - PLACA IWY8G48</t>
  </si>
  <si>
    <t>STAR - PLACA SEG3F75</t>
  </si>
  <si>
    <t>STAR - PLACA RMR8D62</t>
  </si>
  <si>
    <t>STAR - PLACA JDN4D87</t>
  </si>
  <si>
    <t>STAR - PLACA AFR9H26</t>
  </si>
  <si>
    <t>STAR - PLACA IYO1713</t>
  </si>
  <si>
    <t>STAR - PLACA JDN4D75</t>
  </si>
  <si>
    <t>STAR - PLACA IYJ5I82</t>
  </si>
  <si>
    <t>STAR - PLACA PYD-3520</t>
  </si>
  <si>
    <t>STAR - PLACA QHA7J87</t>
  </si>
  <si>
    <t>STAR - PLACA IVL0A82</t>
  </si>
  <si>
    <t xml:space="preserve">STAR - PLACA MMM5C84 </t>
  </si>
  <si>
    <t>STAR - PLACA QQZ5A70</t>
  </si>
  <si>
    <t>STAR - PLACA BAM4B79</t>
  </si>
  <si>
    <t>STAR - PLACA IXB6B83</t>
  </si>
  <si>
    <t>STAR - PLACA QXB2J58</t>
  </si>
  <si>
    <t>STAR - PLACA IYT0F70</t>
  </si>
  <si>
    <t>STAR - PLACA MFS7D82</t>
  </si>
  <si>
    <t xml:space="preserve">STAR - PLACA QXB2J54 </t>
  </si>
  <si>
    <t>STAR - PLACA QUS5A22</t>
  </si>
  <si>
    <t>STAR - PLACA QNZ1F16</t>
  </si>
  <si>
    <t>STAR - PLACA JDN5E06</t>
  </si>
  <si>
    <t>STAR - PLACA QNZ1F23</t>
  </si>
  <si>
    <t>Adiantamento Yuri Manut RS</t>
  </si>
  <si>
    <t>Adiantamento ILL TELE manut</t>
  </si>
  <si>
    <t>Adiantamento Giovane terceiro</t>
  </si>
  <si>
    <t>Adiantamento Jeferson Moura MANUT RS</t>
  </si>
  <si>
    <t>Pagamento produção Ubirajara Projeto F</t>
  </si>
  <si>
    <t>Produção Guilherme Rodrigues Manut RS</t>
  </si>
  <si>
    <t>Diferença Paulo Keiber MDU</t>
  </si>
  <si>
    <t>Diferença produção Pompeu Luís brasil</t>
  </si>
  <si>
    <t>Diferença produção Nortense</t>
  </si>
  <si>
    <t>Diferença produção Lucas Fabrício Manut</t>
  </si>
  <si>
    <t>Diferença produção Bordini</t>
  </si>
  <si>
    <t>Procuração cartório</t>
  </si>
  <si>
    <t>Pagamento Completq Maquenze</t>
  </si>
  <si>
    <t>Pagamento Completa Deivid</t>
  </si>
  <si>
    <t>Pagamento completa Rodrigo pedroso</t>
  </si>
  <si>
    <t>Pagamento Carlos VR Telecom</t>
  </si>
  <si>
    <t>Pagamento CRT spen06</t>
  </si>
  <si>
    <t>Pagamento CRT scbvh08</t>
  </si>
  <si>
    <t>Pagamento CRT sclga 10 -03</t>
  </si>
  <si>
    <t>Pagamento CRT sclga04-10</t>
  </si>
  <si>
    <t>Pagamento CRT prto03403 Bio park</t>
  </si>
  <si>
    <t>Pagamento CRT  prto 034-04 Bio park Toledo</t>
  </si>
  <si>
    <t>Pagamento CRT prto034-01 Bio park Toledo</t>
  </si>
  <si>
    <t>Pagamento CRT prto 034-02 Bio park Toledo</t>
  </si>
  <si>
    <t>Pagamento CRT spen06prrla11</t>
  </si>
  <si>
    <t>Pagamento CRT privp05PAGA</t>
  </si>
  <si>
    <t>PAGAMENTO CREAR PR</t>
  </si>
  <si>
    <t>Pagamento Henrique thaina dos Santos Matos Mei SC</t>
  </si>
  <si>
    <t>Adiantamento Alexandro voltz obra Criciúma sc</t>
  </si>
  <si>
    <t>Pagamento aluguel apartamento Blumenau</t>
  </si>
  <si>
    <t>Complemento salário Cristian Medeiros Silveira Mei SC</t>
  </si>
  <si>
    <t>Pagamento Parcial Rodrigo pedroso</t>
  </si>
  <si>
    <t>Pagamento Parcial Deivid</t>
  </si>
  <si>
    <t>Cx cliceu viagem Maringá</t>
  </si>
  <si>
    <t>Pagamento Victor Braga terceiro</t>
  </si>
  <si>
    <t>SMED</t>
  </si>
  <si>
    <t>PENSÃO MALCON - FÉRIAS</t>
  </si>
  <si>
    <t>FENIX</t>
  </si>
  <si>
    <t>CONESUL</t>
  </si>
  <si>
    <t>VEST FASHION</t>
  </si>
  <si>
    <t>Reembolso kauiza Sepúlveda Guanabara dilli Mei SC</t>
  </si>
  <si>
    <t>Reembolso Henrique thaina dos Santos Matos Mei SC</t>
  </si>
  <si>
    <t>Reembolso Jairo loi braz da Silva</t>
  </si>
  <si>
    <t>Condomínio São José Ap</t>
  </si>
  <si>
    <t>CLOUDWALK IP LTDA</t>
  </si>
  <si>
    <t> CRISTINA DE OLIVEIRA RODRIGUES</t>
  </si>
  <si>
    <t>IZETE SLOTNICKI DE SOUZA - TORTA  SALGADOS ANIV. DEZEMBRO</t>
  </si>
  <si>
    <t>Cx herickson Teixeira SC Mei</t>
  </si>
  <si>
    <t>Pagamento parcial Maquenze</t>
  </si>
  <si>
    <t>Férias Bruno Maciel</t>
  </si>
  <si>
    <t>Pagamento Benedito Antônio dos Santos PR Mei</t>
  </si>
  <si>
    <t>Pagamento aluguel carro Aparecido Cervantes junior PR Mei</t>
  </si>
  <si>
    <t>Pagamento aluguel carro Antônio Carlos viera PR</t>
  </si>
  <si>
    <t>Pagamento aluguel carro cliceu viera de Oliveira PR Mei</t>
  </si>
  <si>
    <t>Pagamento aluguel carro Gilmar tonini PR Mei</t>
  </si>
  <si>
    <t>Pagamento aluguel carro dalglaysch correia caldeira SC Mei</t>
  </si>
  <si>
    <t>Pagamento aluguel carro ilmar fontes viera filho SC</t>
  </si>
  <si>
    <t>Pagamento aluguel carro Jairo loi braz Silva sc Mei</t>
  </si>
  <si>
    <t>Pagamento Junior Cesar de Oliveira Muniz SC</t>
  </si>
  <si>
    <t>Pagamento Marcos de Oliveira Andrade sc</t>
  </si>
  <si>
    <t>Pagamento aluguel carro Marcos Augusto nenhaus SC</t>
  </si>
  <si>
    <t>Pagamento aluguel carro Renato kinap sc Mei</t>
  </si>
  <si>
    <t>Pagamento aluguel carro Robson candida de Oliveira SC Mei</t>
  </si>
  <si>
    <t>Adiantamento Adriano Santos Proença PR Mei</t>
  </si>
  <si>
    <t>Cx Aparecido Cervantes junior PR Mei</t>
  </si>
  <si>
    <t>Cx Bruno remor Neto PR Mei</t>
  </si>
  <si>
    <t>Adiantamento Claudio slobogian Junior Mei PR</t>
  </si>
  <si>
    <t>Adiantamento cristiano verga Rodrigues PR Mei</t>
  </si>
  <si>
    <t>Adiantamento Fernando Cella Perini PR Mei</t>
  </si>
  <si>
    <t>Cx Gilmar tonini PR Mei</t>
  </si>
  <si>
    <t>VT e va Henry ribeiro schmalz leichsnnring PR Mei</t>
  </si>
  <si>
    <t>Adiantamento José Vilson nogueira PR Mei</t>
  </si>
  <si>
    <t>Adiantamento Lindomar Joaquim costa PR Mei</t>
  </si>
  <si>
    <t>Adiantamento Paulo Sérgio da cruz pr Mei</t>
  </si>
  <si>
    <t>Adiantamento Rafael souto da conceição PR Mei</t>
  </si>
  <si>
    <t>Cx widson Gonçalves dos Santos PR Mei</t>
  </si>
  <si>
    <t>Cx Valdeci Fragoso PR Mei</t>
  </si>
  <si>
    <t>SENFFNET</t>
  </si>
  <si>
    <t>Cx Edivaldo Alex de Lima SC Mei</t>
  </si>
  <si>
    <t>Pagamento aluguel carro Edson Santos de barros SC</t>
  </si>
  <si>
    <t>JAIR RODRIGUES</t>
  </si>
  <si>
    <t>Pagamento CRT tercereira via Itajaí lote 02</t>
  </si>
  <si>
    <t>Pagamento CRT prumr 16</t>
  </si>
  <si>
    <t>Reembolso Luiz Henrique Arantes sc Mei</t>
  </si>
  <si>
    <t>Reembolso Edson Santos de barros SC</t>
  </si>
  <si>
    <t>Reembolso Gisele coelho Mei SC</t>
  </si>
  <si>
    <t>MARCELO DEVES DE LIMA</t>
  </si>
  <si>
    <t>Pagamento Luiz Aparecido dos Santos frente Curitiba</t>
  </si>
  <si>
    <t>Pagamento fretes oeste mês 12</t>
  </si>
  <si>
    <t>Adiantamento Márcio Xavier</t>
  </si>
  <si>
    <t>Adiantamento candidato Perreira dos Santos PR Mei</t>
  </si>
  <si>
    <t>DEIVID RIO GRANDE - DESPESAS COM PEDAGIO PARA VIR A BASE</t>
  </si>
  <si>
    <t>Multa veículo</t>
  </si>
  <si>
    <t>SWILE - MARLON</t>
  </si>
  <si>
    <t xml:space="preserve">CRACHAS BASE SC </t>
  </si>
  <si>
    <t>CRT scpod0407</t>
  </si>
  <si>
    <t>Pagamento CRT tercereira via Itajaí lote 02 pt 04</t>
  </si>
  <si>
    <t>Pagamento terceira via Itajaí lote 02 pt 05</t>
  </si>
  <si>
    <t>Pagamento CRT tercereira via Itajaí lote pt06</t>
  </si>
  <si>
    <t>Pagamento CRT tercereira via Itajaí lote 02 pt01</t>
  </si>
  <si>
    <t>TRANSFERENCIA ENTRE CONTAS</t>
  </si>
  <si>
    <t>Complemento Carlos Rodrigues da Silva complemento salário</t>
  </si>
  <si>
    <t>Mecânico diesel</t>
  </si>
  <si>
    <t>RECH - TECNODRILL</t>
  </si>
  <si>
    <t>Cx guris RS - JANTAS</t>
  </si>
  <si>
    <t xml:space="preserve">PAGAMENTO DIFERENÇA BAIRON </t>
  </si>
  <si>
    <t>CABRAL AUTO CENTER</t>
  </si>
  <si>
    <t xml:space="preserve">RECH  </t>
  </si>
  <si>
    <t>APOLAR - SACARA PARTICIPAÇÕES</t>
  </si>
  <si>
    <t>MECANICA DIESEL</t>
  </si>
  <si>
    <t>DEBITO CONV. DEMAIS EMPRESAS</t>
  </si>
  <si>
    <t>Pagamento limpeza base fns</t>
  </si>
  <si>
    <t>Cx Deivid Peres de carvalho</t>
  </si>
  <si>
    <t>FGTS consignado Jeferson - RESCISÃO</t>
  </si>
  <si>
    <t>RFEL BARBAGLI</t>
  </si>
  <si>
    <t>SIND DOS TRAB EMP TELEC OP MESAS - BASE RS</t>
  </si>
  <si>
    <t>JEFFERSON DELGADO DOS SANTOS</t>
  </si>
  <si>
    <t>CX MARCELO DA SILVA</t>
  </si>
  <si>
    <t>PROTEVULAS</t>
  </si>
  <si>
    <t>MRCANICA DIESEL CHAPECO</t>
  </si>
  <si>
    <t>STAR - CAMINHÃO VERMELHO</t>
  </si>
  <si>
    <t>Horas extras RS</t>
  </si>
  <si>
    <t>Caixa 500,00 Nilton pago</t>
  </si>
  <si>
    <t>Pagamento CRT scidl12</t>
  </si>
  <si>
    <t>Pagamento CRT scpod04-07</t>
  </si>
  <si>
    <t>Pagamento atr prcbx33</t>
  </si>
  <si>
    <t>Pagamento crtscpzo03</t>
  </si>
  <si>
    <t>Pagamento taxa de vistoria scsnx07</t>
  </si>
  <si>
    <t>Pagamento CRT prqbd02</t>
  </si>
  <si>
    <t>Pagamento CRT praps19</t>
  </si>
  <si>
    <t>Parte final chateação RS - MAJISTIK</t>
  </si>
  <si>
    <t>FGTS dez fl02</t>
  </si>
  <si>
    <t>FGTS consignado 12.25 fl02</t>
  </si>
  <si>
    <t>FGTS matriz consignado</t>
  </si>
  <si>
    <t>FGTS fl01 12.25</t>
  </si>
  <si>
    <t>FGTS RS DEZ</t>
  </si>
  <si>
    <t>Vale swile</t>
  </si>
  <si>
    <t>JEFERSON RAFAEL MOURA</t>
  </si>
  <si>
    <t>JAQUELINE NAZARIO</t>
  </si>
  <si>
    <t>RONALDO PER.CAETANO</t>
  </si>
  <si>
    <t>LUCAS FABRICIO FLORES</t>
  </si>
  <si>
    <t>BAIRON GONCALVES SILVA</t>
  </si>
  <si>
    <t>FLAVIO FORTES GAYER</t>
  </si>
  <si>
    <t>LUCAS HOBERT OLIVEIRA PEREIRA</t>
  </si>
  <si>
    <t>REEMBOLSO RAFAEL KOHLRAUSCH</t>
  </si>
  <si>
    <t>CLARO</t>
  </si>
  <si>
    <t>VIVO</t>
  </si>
  <si>
    <t>RGESUL - BASE RS</t>
  </si>
  <si>
    <t>COPEL</t>
  </si>
  <si>
    <t>UNIMED</t>
  </si>
  <si>
    <t>Reembolso Brenda pagamento taxa de análise PRGRP32</t>
  </si>
  <si>
    <t>CARLOS RODRIGUES DA SILVA</t>
  </si>
  <si>
    <t>GREGORY</t>
  </si>
  <si>
    <t>EDISON SILVA CARDOZO</t>
  </si>
  <si>
    <t>Pagamento CRT scbvh08 PT 01</t>
  </si>
  <si>
    <t>Pagamento CRT scjcs19</t>
  </si>
  <si>
    <t>Cx Juarez de Moura Machado</t>
  </si>
  <si>
    <t>Adiantamento Amizael</t>
  </si>
  <si>
    <t>Adiantamento RAUL ENG</t>
  </si>
  <si>
    <t>Pagamento Fernando Cella Perini telecom mei PR</t>
  </si>
  <si>
    <t>Adiantamento José Vilson nogueira Mei PR</t>
  </si>
  <si>
    <t>Adiantamento Lindomar Joaquim costa Mei PR</t>
  </si>
  <si>
    <t>Adiantamento Paulo Sérgio da cruz Mei PR</t>
  </si>
  <si>
    <t>Adiantamento Rafael souto da conceição Mei PR</t>
  </si>
  <si>
    <t>Cx Henry ribeiro schmalz leichsnnring PR</t>
  </si>
  <si>
    <t>Pagamento frente Aparecido dos Santos frente Curitiba ponta grossa PR</t>
  </si>
  <si>
    <t>Cx Aparecido Cervantes junior PR</t>
  </si>
  <si>
    <t>Destrato Luiz Henrique Arantes sc Mei</t>
  </si>
  <si>
    <t>Almoço josmar</t>
  </si>
  <si>
    <t>Pagamento CRT SC BVH08 PT03</t>
  </si>
  <si>
    <t>Pagamento CRT SC BVH08 PT02</t>
  </si>
  <si>
    <t>SWILE - ADM SALDO</t>
  </si>
  <si>
    <t>RHUAN FACHINI DOS SAN</t>
  </si>
  <si>
    <t>PABLO PEREIRA ALEGRE</t>
  </si>
  <si>
    <t>MARIO FREIRE TEOFILO</t>
  </si>
  <si>
    <t>GILMAR DARI TONINI</t>
  </si>
  <si>
    <t>FELIPE VELOZO SAN PRO</t>
  </si>
  <si>
    <t>EDMAR BRA GONCALVES</t>
  </si>
  <si>
    <t>BRUNO MARTINS REMOR</t>
  </si>
  <si>
    <t>AMIZAEL ROMILIO DOS SAN</t>
  </si>
  <si>
    <t>ALCEU GONCALVES</t>
  </si>
  <si>
    <t>ADRIANO SAN PROENCA</t>
  </si>
  <si>
    <t>CRISTINA DE OLIVEIRA</t>
  </si>
  <si>
    <t>RENATO JOSE KINAPE</t>
  </si>
  <si>
    <t xml:space="preserve">SMARTEC </t>
  </si>
  <si>
    <t>REEMBOLSO - EVERTON GOULART ZANIRATI</t>
  </si>
  <si>
    <t>LCB SOLUCOES EM RASTREAMENTO</t>
  </si>
  <si>
    <t>JEFFERSON DELGADO DOS SANTOS - RESCISÃO DIFERENÇA QUE FALTOU</t>
  </si>
  <si>
    <t>SIND DOS TR EMPR TELEC - BASE SC</t>
  </si>
  <si>
    <t>JUAREZ DE MOURAMACHADO</t>
  </si>
  <si>
    <t>MARLON EWALDO ZIMMERMANN</t>
  </si>
  <si>
    <t>MATHEUS AUGUSTO GRESS</t>
  </si>
  <si>
    <t>DENILSON DA SILVA SILVEIRA</t>
  </si>
  <si>
    <t>TIAGO TORRES BICCA LINDEMAYER</t>
  </si>
  <si>
    <t>ANDERSON COLVARA GOURLART</t>
  </si>
  <si>
    <t>DEIVID PERES CARVALHO</t>
  </si>
  <si>
    <t>LEANDRO MARQUES DE OLIVEIRA</t>
  </si>
  <si>
    <t>PAULO VITOR CRUZ MART</t>
  </si>
  <si>
    <t>Cx Marcel dille</t>
  </si>
  <si>
    <t>Pagamento hotel Nilton operação SC</t>
  </si>
  <si>
    <t xml:space="preserve">FGTS DECIMO </t>
  </si>
  <si>
    <t>Adiantamento cândido pereira dos santos Mei PR</t>
  </si>
  <si>
    <t>Adiantamento Antônio Carlos viera PR</t>
  </si>
  <si>
    <t>Adiantamento Leonardo Gonçalves Baptista sc</t>
  </si>
  <si>
    <t>Adiantamento Paulo Roberto desgracia SC</t>
  </si>
  <si>
    <t>Adiantamento Reinaldo Américo da Silva sc</t>
  </si>
  <si>
    <t>Adiantamento Robson candida de Oliveira SC</t>
  </si>
  <si>
    <t>Adiantamento Adriano Santos Proença Mei PR</t>
  </si>
  <si>
    <t>Pagamento ATR PRGPR 19</t>
  </si>
  <si>
    <t>taxas e Tarifas</t>
  </si>
  <si>
    <t>Pagamento CRT PR CBX 33</t>
  </si>
  <si>
    <t>Contribuição social</t>
  </si>
  <si>
    <t>SALARIO BASE PR</t>
  </si>
  <si>
    <t>Cx Renato kinap</t>
  </si>
  <si>
    <t>VA VALDEMAR</t>
  </si>
  <si>
    <t>OESTERREICH-ATIV FIS S/S LTDA</t>
  </si>
  <si>
    <t>Marcos Vinicius de Almeida Dutra</t>
  </si>
  <si>
    <t>INFORTEL COM.DST MAT.ELETRICOS T</t>
  </si>
  <si>
    <t>Proteluvas</t>
  </si>
  <si>
    <t>Pagamento ATR BIOPARK</t>
  </si>
  <si>
    <t>Pagamento Elizabete Maria richartz limpeza base fns</t>
  </si>
  <si>
    <t>Pagamento ATR PREFEITURA BIOPARK</t>
  </si>
  <si>
    <t>Adiantamento André Kraemer SC Mei</t>
  </si>
  <si>
    <t>Pagamento CRT SC JGS 19 L02</t>
  </si>
  <si>
    <t>Pagamento taxa de análise PRGRP 19</t>
  </si>
  <si>
    <t>Pagamento CRT SCPOD09</t>
  </si>
  <si>
    <t>ROMTEC IND. E COM. DE PECAS E FE</t>
  </si>
  <si>
    <t>HS CENTRO AUTOMOTIVO LTDA</t>
  </si>
  <si>
    <t>IMAKE IND.COM.SERV DE PR.PLAST.E</t>
  </si>
  <si>
    <t>VIVO BASE PR</t>
  </si>
  <si>
    <t>Pagamento CRT SCBMB 06</t>
  </si>
  <si>
    <t>Pagamento ATR SCJCS19</t>
  </si>
  <si>
    <t>Pagamento CRT SCSBS15</t>
  </si>
  <si>
    <t>Pagamento CRT PRNEA02</t>
  </si>
  <si>
    <t>Pagamento CRT PRFOE02</t>
  </si>
  <si>
    <t>Adiantamento Onofre Teodoro Junior Mei SC</t>
  </si>
  <si>
    <t>Adiantamento Leonardo Medeiros Gonçalves SC Mei</t>
  </si>
  <si>
    <t>Reembolso Rodrigo creme de Andrade SC</t>
  </si>
  <si>
    <t>Reembolso Junior Cesar de Oliveira Muniz SC</t>
  </si>
  <si>
    <t>Reembolso Gustavo remus de Andrade</t>
  </si>
  <si>
    <t>Reembolso Luis Evaldo ferreira Siqueira sc</t>
  </si>
  <si>
    <t>Reembolso dalglaysch correia caldeira sc</t>
  </si>
  <si>
    <t>Reembolso mayckon Meira dos Santos SC</t>
  </si>
  <si>
    <t>Reembolso Alexandro dos anjos santos sc</t>
  </si>
  <si>
    <t>Reembolso MDS telecomunicações Ltda SC</t>
  </si>
  <si>
    <t>Reembolso Marcel dille</t>
  </si>
  <si>
    <t>Borracharia - vinicius</t>
  </si>
  <si>
    <t>TICKET - JANTA ROBOCOP 586/WESLEY 210</t>
  </si>
  <si>
    <t>TICKET - JANTAS CAUÃ - EQUIPE NOVA (CAUÃ E PATRICK)</t>
  </si>
  <si>
    <t>TICKET - Jantas Jon Lenon</t>
  </si>
  <si>
    <t xml:space="preserve">PIS 12/2025 </t>
  </si>
  <si>
    <t>COFINS 12/2025</t>
  </si>
  <si>
    <t>contrib previdenciaria empresa/empregador</t>
  </si>
  <si>
    <t>EDUARDA MARTINS WEIMER - 10 DIAS DE FÉRIAS</t>
  </si>
  <si>
    <t>ZATA PALACE HOTEL LTDA</t>
  </si>
  <si>
    <t>JUAREZ DE MOURA MACHADO - REEMBOLSO VIAGEM SANTA</t>
  </si>
  <si>
    <t>MATEUS ALTERMANN PAIX  - COMPUTADR BRENDA</t>
  </si>
  <si>
    <t xml:space="preserve"> CRISTINA DE OLIVEIRA - LIMPEZA BASE RS</t>
  </si>
  <si>
    <t>LIBERAÇÃO PARCELA EMPRESTIMO</t>
  </si>
  <si>
    <t>Pagamento CRT SClGA-10-07</t>
  </si>
  <si>
    <t>SANTANDER SOCIEDADE DE CREDITO FINANCIA</t>
  </si>
  <si>
    <t>Adiantamento draive telecom</t>
  </si>
  <si>
    <t>Pagamento projetos engenharia - JEAN ALVES CAMPOS</t>
  </si>
  <si>
    <t>Pagamento férias Márcio Jonas Dornelles folha</t>
  </si>
  <si>
    <t>Pagamento férias Márcio Jonas Dornelles PF</t>
  </si>
  <si>
    <t>Passagem herickson Teixeira</t>
  </si>
  <si>
    <t>Pagamento aluguel casa Joinville engenharia SC</t>
  </si>
  <si>
    <t>Caixa SAMURAI</t>
  </si>
  <si>
    <t>Adiantamento Xando SMA - ALEXANDRO MALISZEWSKI SILVA</t>
  </si>
  <si>
    <t>ILL TELECOMUNICAÇÕES - JAQUELINE</t>
  </si>
  <si>
    <t>BRUNO PEREIRA DOS SANTOS</t>
  </si>
  <si>
    <t xml:space="preserve"> BAIRON GONCALVES SILVA</t>
  </si>
  <si>
    <t>FG TELECOM INFRAESTRUTURA DE REDES LTDA</t>
  </si>
  <si>
    <t>DEPTO.DE ESTRADAS DE RODAGEM</t>
  </si>
  <si>
    <t>CAIXA MARCOS DUTRA - MALCON</t>
  </si>
  <si>
    <t>UNIMED LITORAL - EXAMES</t>
  </si>
  <si>
    <t xml:space="preserve">CONSELHO REG. ENGENHARIA </t>
  </si>
  <si>
    <t>Pagamento oficina Robson pedroso descontar</t>
  </si>
  <si>
    <t>Montagem móvel Base RS</t>
  </si>
  <si>
    <t>Pagamento Wesley Pereira Guimarães manutenção sc</t>
  </si>
  <si>
    <t>MIGUEL SEPULVIDA GUANABARA DILLI</t>
  </si>
  <si>
    <t>DOMINIQUE VISSOTO</t>
  </si>
  <si>
    <t>Adiantamento João Pedro Nunes sc</t>
  </si>
  <si>
    <t>Adiantamento Rafael souto da conceição PR</t>
  </si>
  <si>
    <t>Pagamento widson Gonçalves dos Santos PR</t>
  </si>
  <si>
    <t>PAULO SERGIO DA CRUZ</t>
  </si>
  <si>
    <t xml:space="preserve">BENIDITO ANTONIO </t>
  </si>
  <si>
    <t>Taxa de transferência Uno Preto</t>
  </si>
  <si>
    <t>ADRIANO SANTOS DE PROENCA</t>
  </si>
  <si>
    <t>ANTONIO CARLOS VIEIRA</t>
  </si>
  <si>
    <t>HENRY RIBEIRO SCHMALZ</t>
  </si>
  <si>
    <t>CRISTIANO VERGA RODRIGUES</t>
  </si>
  <si>
    <t>CLAUDIO SLOBOGIAN JUNIOR</t>
  </si>
  <si>
    <t>FERNANDO CELLA PERINI TELECOM LTDA</t>
  </si>
  <si>
    <t>APARECIDO CERVANTES JUNIOR</t>
  </si>
  <si>
    <t>VALDECI FRAGOSO</t>
  </si>
  <si>
    <t>Lindomar Joaquim da Costa</t>
  </si>
  <si>
    <t>Adiantamento cândido pereira dos Santos PR</t>
  </si>
  <si>
    <t>Adiantamento Alexandro Vicente Fernandes equipes fibrasil Belém</t>
  </si>
  <si>
    <t>Pagamento conserto máquina de fusão 36 s e otdr</t>
  </si>
  <si>
    <t>Pagamento boleto Scmfa07</t>
  </si>
  <si>
    <t>Pagamento CRT Scmfa07 l 02</t>
  </si>
  <si>
    <t>Pagamento CRT PRGRP 19 Energisa</t>
  </si>
  <si>
    <t>Pagamento CRT scmfa07 lote 01</t>
  </si>
  <si>
    <t>Pagamento CRT sclga 04 cxe 4846</t>
  </si>
  <si>
    <t>Pagamento CRT PRA PS 1e07lote05</t>
  </si>
  <si>
    <t>Pagamento CRT parps1e07lote04</t>
  </si>
  <si>
    <t>Pagamento CRT parps1e07lote03</t>
  </si>
  <si>
    <t>Pagamento CRT parps1e07lote02</t>
  </si>
  <si>
    <t>Pagamento CRT PRA PS1EL01</t>
  </si>
  <si>
    <t>DEBITO EMPRESTIMO</t>
  </si>
  <si>
    <t>AMIZAEL ADIANTAMENTO FÉRIAS</t>
  </si>
  <si>
    <t>SWILE - ALDAIR Polimento caminhão, Fiorino e Uno</t>
  </si>
  <si>
    <t>TICKET - JANTA SIDINEI E WESLEY</t>
  </si>
  <si>
    <t>ADIANTAMENTO MARCIO DIAS MOTTA</t>
  </si>
  <si>
    <t>ADIANTAMENTO JEFERSON RAFAEL MOURA</t>
  </si>
  <si>
    <t>ADIANTAMENTO MARCOS EMILIANO DA ROSA</t>
  </si>
  <si>
    <t>ADIANTAMENTO PAULO ALEXANDRE VOLTZ</t>
  </si>
  <si>
    <t>AUTO CENTER SPIKE</t>
  </si>
  <si>
    <t>Pagamento TRT SC SPA 03</t>
  </si>
  <si>
    <t>Pagamento taxa BIOPARK</t>
  </si>
  <si>
    <t>Troca óleo Duste</t>
  </si>
  <si>
    <t>Parcela da perfuratriz</t>
  </si>
  <si>
    <t>SCHENBERGER SERVIÇOS AUTOMOTIVO</t>
  </si>
  <si>
    <t>LOO COMERCIO DE PNES</t>
  </si>
  <si>
    <t>Compra Maquina</t>
  </si>
  <si>
    <t>Pagamento material Curitiba</t>
  </si>
  <si>
    <t>Cx herickson</t>
  </si>
  <si>
    <t>Adiantamento Fabiano rocha futruoso</t>
  </si>
  <si>
    <t>CONSORCIO OPERAC LEOPOLD.-COLEO PASSAGENS SL - MATHEUS</t>
  </si>
  <si>
    <t>CONSORCIO OPERAC LEOPOLD.-COLEO PASSAGENS SL MAXIMILIANO 117/ GABRIELA 210,60</t>
  </si>
  <si>
    <t>SWILE DO BRASIL S.A. CAIXA NILTON</t>
  </si>
  <si>
    <t>REEMBOLSO - ESPUMA EXPENSIVA - ANDRELISE</t>
  </si>
  <si>
    <t xml:space="preserve">ASS.EMP TRANS.P.  PALEGR - PASSAGENS MAXMILIANO 100/MATHEUS 180/ TAXA BOLETO 5 </t>
  </si>
  <si>
    <t>BANCO VOLKSWAGEN</t>
  </si>
  <si>
    <t xml:space="preserve">NIO - INTERNET ADM </t>
  </si>
  <si>
    <t>AYMORE CRED. FINANC. INVESTIMENT</t>
  </si>
  <si>
    <t>Pagamento aluguel casa ponta grossa obras engenharia</t>
  </si>
  <si>
    <t>Pagamento frente material sp Curitiba</t>
  </si>
  <si>
    <t>Pagamento TRT SC SJS 10 L 01</t>
  </si>
  <si>
    <t>Pagamento TRT SCSJS2L 02</t>
  </si>
  <si>
    <t>Pagamento ATR SC IEA01</t>
  </si>
  <si>
    <t>Conserto Celular RS</t>
  </si>
  <si>
    <t>SECRETARIA DE ESTADO DA FAZENDA - PARCELAMENTO ICMS BASE SC</t>
  </si>
  <si>
    <t>IPVA HOA7E36</t>
  </si>
  <si>
    <t>IPVA HLH1C54</t>
  </si>
  <si>
    <t>IPVA AFR9H26</t>
  </si>
  <si>
    <t>IPVA IWY8G48</t>
  </si>
  <si>
    <t>DESPESAS COm Veículos/Documentos</t>
  </si>
  <si>
    <t>IPVA IU8A63</t>
  </si>
  <si>
    <t>DESPESAS Com Veículos/Documentos</t>
  </si>
  <si>
    <t>IPVA  ITJ5E67</t>
  </si>
  <si>
    <t>IPVA IRK9J08</t>
  </si>
  <si>
    <t>IPVA IYT0F70</t>
  </si>
  <si>
    <t>IPVA IY0713</t>
  </si>
  <si>
    <t>IPVA IXR2A86</t>
  </si>
  <si>
    <t>IPVA iuj5l82</t>
  </si>
  <si>
    <t>IPVA IVL0A82</t>
  </si>
  <si>
    <t>IPVA ITY6E15</t>
  </si>
  <si>
    <t>IPVA ITW7E02</t>
  </si>
  <si>
    <t>IPVA QNZ1F16</t>
  </si>
  <si>
    <t>IPVA MMM5C84</t>
  </si>
  <si>
    <t>IPVA MMF4B58</t>
  </si>
  <si>
    <t>IPVA MIH7E15</t>
  </si>
  <si>
    <t>IPVA JDN5D91</t>
  </si>
  <si>
    <t>IPVA JDN5E06</t>
  </si>
  <si>
    <t>IPVA JDN4D87</t>
  </si>
  <si>
    <t>IPVA JDN4D75</t>
  </si>
  <si>
    <t>IPVA QNZ1F23</t>
  </si>
  <si>
    <t xml:space="preserve">IPVA </t>
  </si>
  <si>
    <t>IPVA SEG3F75</t>
  </si>
  <si>
    <t>IPVA QXB2I58</t>
  </si>
  <si>
    <t>IPVA QXB2I54</t>
  </si>
  <si>
    <t>IPVA QUS5A22</t>
  </si>
  <si>
    <t>IPVA QQZ5A70</t>
  </si>
  <si>
    <t>IPVA RANGER</t>
  </si>
  <si>
    <t>VA RS</t>
  </si>
  <si>
    <t>VA SC</t>
  </si>
  <si>
    <t>VA PR</t>
  </si>
  <si>
    <t>JANTAS SC</t>
  </si>
  <si>
    <t>Caixa Tio nilton</t>
  </si>
  <si>
    <t>Chapeacao Saveiro TIO</t>
  </si>
  <si>
    <t>PARCELAMENTO PERFURATRIZ</t>
  </si>
  <si>
    <t>RECEITA FEDERAL</t>
  </si>
  <si>
    <t xml:space="preserve">TICKET </t>
  </si>
  <si>
    <t>JOSE HENRIQUE RODR. BABINOTTI</t>
  </si>
  <si>
    <t xml:space="preserve">HOTEL ITAJAI </t>
  </si>
  <si>
    <t>CQ COM</t>
  </si>
  <si>
    <t>PROQUISUL</t>
  </si>
  <si>
    <t>Passagem Vitor Curitiba</t>
  </si>
  <si>
    <t>Pagamento férias caua Vinícius Simas Silva</t>
  </si>
  <si>
    <t>Pagamento retrô cabo 624 Criciúma</t>
  </si>
  <si>
    <t>Pagamento hotel são bento do Sul obra engenharia SC</t>
  </si>
  <si>
    <t>Frente sp fns</t>
  </si>
  <si>
    <t>Licenciamento S10</t>
  </si>
  <si>
    <t>IMPOstos</t>
  </si>
  <si>
    <t>Multas S10 ity</t>
  </si>
  <si>
    <t>Adiantamento drive telecomunicações</t>
  </si>
  <si>
    <t>Cx Mario Teófilo PR</t>
  </si>
  <si>
    <t>DEBITO IOF EMPRESTIMO</t>
  </si>
  <si>
    <t xml:space="preserve">CREDITO EMPRESTIMO </t>
  </si>
  <si>
    <t>PARCELAMENTO TRIBUTOS FEDERAIS</t>
  </si>
  <si>
    <t>Fevereiro</t>
  </si>
  <si>
    <t>Pagamento deulta, IPVA e licenciamento 2025 UNO</t>
  </si>
  <si>
    <t>Diferença SC paulo</t>
  </si>
  <si>
    <t>TICKET SIDINEI / JUAREZ</t>
  </si>
  <si>
    <t>CQ COM.MAN.DE EQU DE INFO.LTD</t>
  </si>
  <si>
    <t>MECANICA JUNIOR AUTO DIESEL LTDA</t>
  </si>
  <si>
    <t>CB COMUNICACAO VISUAL LTDA</t>
  </si>
  <si>
    <t>ADIANTAMENTO JEFERSON RAFAEL MOU</t>
  </si>
  <si>
    <t>ADIANTAMENTO  RUTH ELIZABETH NAVA</t>
  </si>
  <si>
    <t>ADIANTAMENTO PAULO ALEXANDRO VOLTZ</t>
  </si>
  <si>
    <t>ADIANTAMENTO ILL TELECOMUNICAÇÕES</t>
  </si>
  <si>
    <t>ADIANTAMENTO BRUNO PEREIRA</t>
  </si>
  <si>
    <t>ADIANTAMENTO M.E.TELECOM</t>
  </si>
  <si>
    <t>ADIANTAMENTO SANI JUNIOR PINHEIRO DA ROSA</t>
  </si>
  <si>
    <t>ADIANTAMENTO FLORES TELECOM</t>
  </si>
  <si>
    <t>ADIANTAMENTO JOÃO CARLOS DA SILVA RODRIGUES</t>
  </si>
  <si>
    <t>ADIANTAMENTO DOTS INFRAESTRUTURA DE REDES LTDA</t>
  </si>
  <si>
    <t>ADIANTAMENTO LUCAS HOBERT OLIVEIRA PEREIRA</t>
  </si>
  <si>
    <t>Adiantamento Wesley Pereira Guimarães SC</t>
  </si>
  <si>
    <t>Serviço de chave Curitiba</t>
  </si>
  <si>
    <t>ADIANTAMENTO RENATO JOSE KINAPE</t>
  </si>
  <si>
    <t>VT Aline de Fátima carneiro lobo SC</t>
  </si>
  <si>
    <t>Cx herickson Teixeira SC</t>
  </si>
  <si>
    <t>ADIANTAMENTO ADRIANO SANTOS DE PROENCA</t>
  </si>
  <si>
    <t>ADIANTAMENTO GILMAR DARI TONINI</t>
  </si>
  <si>
    <t>ADIANTAMENTO  LUKAS MUNHOZ PRETO</t>
  </si>
  <si>
    <t>ADIANTAMENTO RICHARD WELLINGTON RIBEIRO SOARES</t>
  </si>
  <si>
    <t>ADIANTAMENTO CELSO ISSAMU ISHIKAWA</t>
  </si>
  <si>
    <t>ADIANTAMENTO FABIANE COSTA HILDA</t>
  </si>
  <si>
    <t>ADIANTAMENTO  HENRY RIBEIRO SCHMALZ</t>
  </si>
  <si>
    <t>ADIANTAMENTO CRISTIANO VERGA RODRIGUES</t>
  </si>
  <si>
    <t>ADIANTAMENTO S&amp;L SOLUCOES EM FIBRA OPTICA LTDA</t>
  </si>
  <si>
    <t>ADIANTAMENTO DANIEL MELO DA SILVA</t>
  </si>
  <si>
    <t>ADIANTAMENTO CLAUDIO SLOBOGIAN JUNIOR</t>
  </si>
  <si>
    <t>ADIANTAMENTO FERNANDO CELLA PERINI TELECOM LTDA</t>
  </si>
  <si>
    <t>ADIANTAMENTO JOSE VILSON NOGUEIRA</t>
  </si>
  <si>
    <t>ADIANTAMENTO VALDECI FRAGOSO</t>
  </si>
  <si>
    <t>ADIANTAMENTO Lindomar Joaquim da Costa</t>
  </si>
  <si>
    <t>ADIANTAMENTO RAFAEL VIEIRA DE OLIVEIRA</t>
  </si>
  <si>
    <t>ADIANTAMENTO CLEDEMIR LINHARES DE ANDRADE</t>
  </si>
  <si>
    <t>ADIANTAMENTO ALEXANDRO VICENTE FERNANDES</t>
  </si>
  <si>
    <t>ADIANTAMENTO LUIZ APARECIDO DOS SANTOS</t>
  </si>
  <si>
    <t>Compra e instalação de postes obra engenharia Paraná</t>
  </si>
  <si>
    <t>Pagamento serviço psicológico SC</t>
  </si>
  <si>
    <t>Hotel Tramandaí</t>
  </si>
  <si>
    <t>Hotel Torres RS</t>
  </si>
  <si>
    <t>Destrato Fernando Gonçalves SC</t>
  </si>
  <si>
    <t>SWILE - ESTAGIARIA DJENFER</t>
  </si>
  <si>
    <t>CAJU - RICARDO E BRUNO</t>
  </si>
  <si>
    <t>SWILE- VALDEMAR VA</t>
  </si>
  <si>
    <t>SWILE - CARTÃO ADM</t>
  </si>
  <si>
    <t>INOVAÇÃO ETIQUETAS</t>
  </si>
  <si>
    <t>MATEUS ALTERMANN PAIX - PRIMEIRA PARCELA COMPUTADORES</t>
  </si>
  <si>
    <t>LAVAGEM CARROS - JANE</t>
  </si>
  <si>
    <t>AGUA BASE SC</t>
  </si>
  <si>
    <t>NESTOR E AIRES</t>
  </si>
  <si>
    <t>Aluguel motopoda RS</t>
  </si>
  <si>
    <t>ALUGUEL</t>
  </si>
  <si>
    <t>IBAGY -BASE SC</t>
  </si>
  <si>
    <t>Pagamento CRT BIOPARK Toledo L03</t>
  </si>
  <si>
    <t>Pagamento CRT BIOPARK Toledo L04</t>
  </si>
  <si>
    <t>CRT PRNEA02</t>
  </si>
  <si>
    <t>Pagamento CRT BIOPARK Toledo L01</t>
  </si>
  <si>
    <t>Pagamento BIOPARK Toledo L02</t>
  </si>
  <si>
    <t>Pagamento CRT praps1e07lo1a</t>
  </si>
  <si>
    <t>Pagamento CRT praps1e07 l02</t>
  </si>
  <si>
    <t>Pagamento CRT praps1e07lo3</t>
  </si>
  <si>
    <t>Pagamento CRT praps1e07lo5</t>
  </si>
  <si>
    <t>Pagamento CRT PRA ps19</t>
  </si>
  <si>
    <t>Pagamento CRT prcbx33</t>
  </si>
  <si>
    <t>Pagamento CRT privp05</t>
  </si>
  <si>
    <t>Compra 06 pneus 185.60.15 e dois para ranger RS</t>
  </si>
  <si>
    <t>Pagamento CRT prqnd 02</t>
  </si>
  <si>
    <t>Pagamento CRT prrla11</t>
  </si>
  <si>
    <t>Pagamento ATR PRFOZ 75</t>
  </si>
  <si>
    <t>Adiantamento depositante</t>
  </si>
  <si>
    <t>adiantamento MARCIO ALVES XAVIER</t>
  </si>
  <si>
    <t>VA AMIZAEL</t>
  </si>
  <si>
    <t>VA ANDERSON COLVARA GOURLART</t>
  </si>
  <si>
    <t>MULTA MUNICIPIO CAMPO BOM</t>
  </si>
  <si>
    <t>MULTA MUNICIPIO NOVO HAMBURGO</t>
  </si>
  <si>
    <t>MULTA MINICIPIO PORTO ALEGRE</t>
  </si>
  <si>
    <t>MINISTERIO JUSTIÇA SEG PUBLICA</t>
  </si>
  <si>
    <t>CELER</t>
  </si>
  <si>
    <t>PORTO SEGURO - PLANO ODONTO</t>
  </si>
  <si>
    <t>AUTO ACESSORIO JOAÇABA</t>
  </si>
  <si>
    <t>Pagamento entrada 50% prancha</t>
  </si>
  <si>
    <t>CONSULTORIA ADM E SERVICOS - PR</t>
  </si>
  <si>
    <t>Pagamento balcão de pia Curitiba</t>
  </si>
  <si>
    <t>Adiantamento Irineu Garcia olgarin Junior SC</t>
  </si>
  <si>
    <t>Compra duas mesas RS</t>
  </si>
  <si>
    <t>Diária Operador</t>
  </si>
  <si>
    <t>Hotel Santa cruz</t>
  </si>
  <si>
    <t>Hotel santa Rosa</t>
  </si>
  <si>
    <t>PF - RAFAEL KOHLRAUSCH 10000,00/ BRENA 500,00</t>
  </si>
  <si>
    <t>TICKET JANTA SIDINEI 150,00 / CAUA 350,00</t>
  </si>
  <si>
    <t>PENSÃO BRUNO -Tassiane Farias da Silva</t>
  </si>
  <si>
    <t>PENSÃO MALCOLM - Eyshila Sophia Bilaski Soares</t>
  </si>
  <si>
    <t>PENSÃO TIAGO - Nailyne Bianca Borges</t>
  </si>
  <si>
    <t xml:space="preserve">JAQUELINE GRACIELI FR - RH </t>
  </si>
  <si>
    <t>COMPANHIA AGUAS JOINVILLE</t>
  </si>
  <si>
    <t>Amizael Romilio do Santos</t>
  </si>
  <si>
    <t>JUAREZ DE MOURA MACHADO</t>
  </si>
  <si>
    <t>ENGQUALY-SER.DE ENGENHARIA LTDA</t>
  </si>
  <si>
    <t>CRISTIAN IRALA DIAS</t>
  </si>
  <si>
    <t>ANGELITA TRESINHA O. DASSOW</t>
  </si>
  <si>
    <t>QUALITA</t>
  </si>
  <si>
    <t>INTERSEPT SEGURANÇA</t>
  </si>
  <si>
    <t>ESAACON</t>
  </si>
  <si>
    <t>UNIMED PORTO ALEGRE - VITOR</t>
  </si>
  <si>
    <t>UNIMED PORTO ALEGRE - ZANI</t>
  </si>
  <si>
    <t>CENTRO AUTOMOTIVO</t>
  </si>
  <si>
    <t>Pagamento Cristian Medeiros Silveira Mei SC</t>
  </si>
  <si>
    <t>Pagamento ATR prsdy01</t>
  </si>
  <si>
    <t>Pagamento compra material diversos Curitiba</t>
  </si>
  <si>
    <t>Pagamento instalação e manutenção de ar condicionado fns</t>
  </si>
  <si>
    <t>Pagamento herickson Teixeira SC Mei</t>
  </si>
  <si>
    <t>Pagamento Andre Kremer sc Mei</t>
  </si>
  <si>
    <t>DEVOLUÇÃO ECEL ELETRO COMERCIAL</t>
  </si>
  <si>
    <t>Pagamento carolline de Mattos Siqueira SC</t>
  </si>
  <si>
    <t>Pagamento Antônio Carlos viera PR</t>
  </si>
  <si>
    <t>Pagamento Alexandro dos anjos santos PF SC</t>
  </si>
  <si>
    <t>Pagamento CRT Scyca11</t>
  </si>
  <si>
    <t>Pagamento CRT cprron01</t>
  </si>
  <si>
    <t>Pagamento CRT prldac2</t>
  </si>
  <si>
    <t>Compra material elétrico base RS</t>
  </si>
  <si>
    <t>Diferença VR Eduarda RS</t>
  </si>
  <si>
    <t>Pagamento folha PR</t>
  </si>
  <si>
    <t>Pagamentos folha RS</t>
  </si>
  <si>
    <t xml:space="preserve">CARROCERIAS </t>
  </si>
  <si>
    <t xml:space="preserve">DEBITO LIQUIDAÇÃO COTAS </t>
  </si>
  <si>
    <t>CREDITO FIBRASIL</t>
  </si>
  <si>
    <t>TAXA SALDO SICOOB</t>
  </si>
  <si>
    <t>Pagamento Edson Santos de barros</t>
  </si>
  <si>
    <t>Pagamento Gustavo remus de Andrade SC</t>
  </si>
  <si>
    <t>Pagamento da Silva Batista SC</t>
  </si>
  <si>
    <t>VA Raul RS</t>
  </si>
  <si>
    <t>PENSÃO ZANI - LUCIANE TERESINHA SANTANA</t>
  </si>
  <si>
    <t>PENSÃO MARLO - MANUELLA SOPHA MEIRA ZIMMERMAN</t>
  </si>
  <si>
    <t>ELIZA DE SOUZA TRIBESS - diferença adicional no turno</t>
  </si>
  <si>
    <t>PENSÃO BRUNO - Tassiane Farias da Silva -Diferença pois o salario minimo teve reajuste</t>
  </si>
  <si>
    <t>SANEPAR - CIA SANEAMENTO PARANÁ</t>
  </si>
  <si>
    <t>RRENBOLSO ZANI</t>
  </si>
  <si>
    <t xml:space="preserve">PANIFICADORA LAZARO LTDA - CAFÉ </t>
  </si>
  <si>
    <t>SILVA KLEIN</t>
  </si>
  <si>
    <t>WILLEGUI MATERIAIS PARA ESCRITOR</t>
  </si>
  <si>
    <t>EJB COMERCIO DE FERRAGENS LTDA</t>
  </si>
  <si>
    <t>JUNIOR CESAR DE OLIVEIRA MUNIZ</t>
  </si>
  <si>
    <t>JUNIOR CESAR DE OLIVEIRA MUNIZ -PF</t>
  </si>
  <si>
    <t>Pagamento Ilmar fontes viera filho SC</t>
  </si>
  <si>
    <t>Pagamento jaimir Alves Garcia SC</t>
  </si>
  <si>
    <t>Pagamento Jean Marcos Rodrigues SC</t>
  </si>
  <si>
    <t>Pagamento joacir dos Santos SC</t>
  </si>
  <si>
    <t>Pagamento Juliano Damaceno SC</t>
  </si>
  <si>
    <t>Pagamento Lauro Rodrigues dos Santos Pereira SC</t>
  </si>
  <si>
    <t>Pagamento Lucas Daniel gelisk SC</t>
  </si>
  <si>
    <t>Pagamento Leonardo Gonçalves Baptista sc</t>
  </si>
  <si>
    <t>Pagamento Luis Evaldo ferreira Siqueira sc</t>
  </si>
  <si>
    <t>Pagamento Luis Manoel sequeia moreno sc</t>
  </si>
  <si>
    <t>Pagamento Márcio Jonas Dornelles oliveira</t>
  </si>
  <si>
    <t>Pagamento Maria Eduarda de Oliveira</t>
  </si>
  <si>
    <t>Pagamento Matheus Felipe Souza flor albino sv</t>
  </si>
  <si>
    <t>Pagamento Paulo Roberto desgracia SC</t>
  </si>
  <si>
    <t>Pagamento Reinaldo Américo da Silva sc</t>
  </si>
  <si>
    <t>Pagamento Robson candida de Oliveira SC</t>
  </si>
  <si>
    <t>Pagamento Rodrigo creme de Andrade</t>
  </si>
  <si>
    <t>Adiantamento cândido pereira dos santos</t>
  </si>
  <si>
    <t>Pagamento dalglaysch correia caldeira sc Mei</t>
  </si>
  <si>
    <t>Pagamento Valdeci Fragoso MDU PR Mei</t>
  </si>
  <si>
    <t>Pagamento Talison Alcides flores flores Mendes MDU PR Mei</t>
  </si>
  <si>
    <t>Pagamento Marcos Antônio MDU SC Mei</t>
  </si>
  <si>
    <t>Pagamento ker engenharia MDU PR Mei</t>
  </si>
  <si>
    <t>Pagamento Pablo MDU SC Mei</t>
  </si>
  <si>
    <t>Pagamento Paulo Sérgio da cruz MDU PR</t>
  </si>
  <si>
    <t>Pagamento geladeira base PR</t>
  </si>
  <si>
    <t>Pagamento fechadura pr</t>
  </si>
  <si>
    <t>Pagamento transportadora frentes oeste sc</t>
  </si>
  <si>
    <t>FIBRASIL</t>
  </si>
  <si>
    <t>Pagamento José Vilson nogueira engenharia pr</t>
  </si>
  <si>
    <t>Pagamento João Pedro Nunes Mei SC</t>
  </si>
  <si>
    <t>Pagamento Lindomar Joaquim costa</t>
  </si>
  <si>
    <t>Pagamento Valdeci Fragoso PR engenharia</t>
  </si>
  <si>
    <t>Pagamento rocha e Vasconcelos MDU PR Mei</t>
  </si>
  <si>
    <t>Pagamento Adriano Santos Proença engenharia PR Mei</t>
  </si>
  <si>
    <t>Pagamento Bruno Martins remor engenharia PR Mei</t>
  </si>
  <si>
    <t>Pagamento Bruno remor Neto engenharia pr</t>
  </si>
  <si>
    <t>Pagamento Benedito Antônio dos Santos engenharia PR Mei</t>
  </si>
  <si>
    <t>Pagamento cliceu viera de Oliveira engenharia PR Mei</t>
  </si>
  <si>
    <t>Pagamento Aparecido Cervantes junior engenharia PR Mei</t>
  </si>
  <si>
    <t>Pagamento Mario freire Teófilo engenharia PR Mei</t>
  </si>
  <si>
    <t>Pagamento LUIZ Henrique Arantes engenharia SC Mei</t>
  </si>
  <si>
    <t>Pagamento rhuan Fachini engenharia PR Mei</t>
  </si>
  <si>
    <t>Pagamento widson Gonçalves dos Santos engenharia PR Mei</t>
  </si>
  <si>
    <t>Pagamento Renato kinap engenharia SC Mei</t>
  </si>
  <si>
    <t>Pagamento Fabiane da Costa Hilda Mei SC</t>
  </si>
  <si>
    <t>MECANICA JORDÃO</t>
  </si>
  <si>
    <t xml:space="preserve">RESCISÃO AMIZAEL </t>
  </si>
  <si>
    <t>JANTA RICARDO 515,36 / KAUE 573,15</t>
  </si>
  <si>
    <t>JANTA SIDINEI 393,45</t>
  </si>
  <si>
    <t>DIFERENÇA ALDAIR E BRUNO PF</t>
  </si>
  <si>
    <t>PAGAMENTO PARCELA TERRENO - 4/18</t>
  </si>
  <si>
    <t>SILVIO NORONHA</t>
  </si>
  <si>
    <t>SILVIO NORONHA - PF</t>
  </si>
  <si>
    <t>Esaacon Serviços de Digitação Ltda - ATA</t>
  </si>
  <si>
    <t>REGINA MARIA CHISINI - COMEMORAÇÃO ANIVERSARIOS DE JANEIRO</t>
  </si>
  <si>
    <t>FRETE</t>
  </si>
  <si>
    <t>PAGAMENTO APP GREGORY</t>
  </si>
  <si>
    <t>CELESC - BASE SC</t>
  </si>
  <si>
    <t>TECNOVAL COMERCIAL LTDA</t>
  </si>
  <si>
    <t>EDUARDO</t>
  </si>
  <si>
    <t>Cx Edvaldo Alex de Lima SC</t>
  </si>
  <si>
    <t>DEVOLUÇÃO CONSULTORIA ADM SERVIÇOS</t>
  </si>
  <si>
    <t>LINDOMAR</t>
  </si>
  <si>
    <t>RAFAEL VIERA DE OLIVEIRA</t>
  </si>
  <si>
    <t>GILMAR TONINI</t>
  </si>
  <si>
    <t xml:space="preserve">VALDECI FRAGOSO </t>
  </si>
  <si>
    <t>CANDIDO PEREIRA DOS SANTOS</t>
  </si>
  <si>
    <t>HENRY</t>
  </si>
  <si>
    <t>S&amp;L SOLUCOES EM FIBRA OPTICA LTDA - IRINEU</t>
  </si>
  <si>
    <t>JOSE VILSON NOGUEIRA</t>
  </si>
  <si>
    <t>DEBITO CONV. DE MAIS EMPRESAS</t>
  </si>
  <si>
    <t>Compra máquina fusão Paraguai</t>
  </si>
  <si>
    <t>Pagamento ATR scbvh08</t>
  </si>
  <si>
    <t>Pagamento CRT scbqe33</t>
  </si>
  <si>
    <t>Pagamento CRT scbqe33 Lo2</t>
  </si>
  <si>
    <t>Pagamento ATR prfzr16</t>
  </si>
  <si>
    <t>Pagamento CRT prgtu16</t>
  </si>
  <si>
    <t>Pagamento CRT prmnd09</t>
  </si>
  <si>
    <t>Pagamento ATR prsqco2</t>
  </si>
  <si>
    <t>Pagamento conserto carro Curitiba</t>
  </si>
  <si>
    <t>Pagamento lavagem ranger CTB</t>
  </si>
  <si>
    <t>Pagamento destrato Cristian Medeiros Silveira Mei SC</t>
  </si>
  <si>
    <t>Adiantamento Paulo Sérgio da cruz</t>
  </si>
  <si>
    <t>Cx widson Gonçalves dos Santos pr</t>
  </si>
  <si>
    <t>Pagamento Alexandro Vicente Fernandes equipe fibrasil</t>
  </si>
  <si>
    <t>Adiantamento Daniel Melo da Silva equipe fibrasil</t>
  </si>
  <si>
    <t>Pagamento cledemir Linhares de Andrade equipe fibrasil</t>
  </si>
  <si>
    <t>Pagamento Lukas Munhoz preto equipe fibrasil</t>
  </si>
  <si>
    <t>Pagamento Manoel porto Silveira equipe fibrasil</t>
  </si>
  <si>
    <t>Pagamento Dravi telecomunicações Ltda MDU SC</t>
  </si>
  <si>
    <t>Pagamento infratec MDU PR</t>
  </si>
  <si>
    <t>Complemento pagamento Daniel de Oliveira Melo MDU PR</t>
  </si>
  <si>
    <t>Pagamento CRT parps1e07l06</t>
  </si>
  <si>
    <t>Alugueis Carros RS</t>
  </si>
  <si>
    <t>Caixa Marcelo RS</t>
  </si>
  <si>
    <t>Pagamento Parcial Juliano Teixeira</t>
  </si>
  <si>
    <t>ADELANTE COBRANCAS GARANTIDAS LTDA - CONDOMINIO AP SC</t>
  </si>
  <si>
    <t>CARVALHO NEGOCIOS IMOBILIARIA LTDA.  AP SC</t>
  </si>
  <si>
    <t>SEBRATEL</t>
  </si>
  <si>
    <t xml:space="preserve"> YURI GONÇALVES SOCA</t>
  </si>
  <si>
    <t xml:space="preserve">FERNANDO VIGOLO EIRELI </t>
  </si>
  <si>
    <t>SIN. DOS TRABALHADORES</t>
  </si>
  <si>
    <t>LDR NEGOCIOS IMOBILIARIOS - CARVALHO BASE RS</t>
  </si>
  <si>
    <t>HOUSE TECNOLOGIA DA INFORMAÇÃO</t>
  </si>
  <si>
    <t>CONSORCIO FENEX - PASSAGENS CAROLINNE</t>
  </si>
  <si>
    <t>CELESC - AP</t>
  </si>
  <si>
    <t xml:space="preserve">CLINICA DR CLAUDIO </t>
  </si>
  <si>
    <t>CARLOS EDUARDO PHILIPPI</t>
  </si>
  <si>
    <t>HS CONSORCIOS</t>
  </si>
  <si>
    <t>MARINES F. BARBOSA - HOTEL EM CACHOEIRA</t>
  </si>
  <si>
    <t>SIND DOS TRAB EM EMP DE TELEC E OP MESAS TELEF EST RGS - BASE RS</t>
  </si>
  <si>
    <t>DEIVID PERES CARVALHO - RIO GRANDE</t>
  </si>
  <si>
    <t>DEIVID PERES CARVALHO  HORAS PF- RIO GRANDE</t>
  </si>
  <si>
    <t>LCB SOLUÇÕES EM RASTREAMENTO</t>
  </si>
  <si>
    <t xml:space="preserve">STAR </t>
  </si>
  <si>
    <t>Tubulao litoral rs</t>
  </si>
  <si>
    <t>Pagamento conserto pneu fns</t>
  </si>
  <si>
    <t>SWILE DO BRASIL S.A. EDUARDO</t>
  </si>
  <si>
    <t>SWILE DO BRASIL S.A. CARTÃO ADM</t>
  </si>
  <si>
    <t>JEFERSON RAFAEL DE MOURA</t>
  </si>
  <si>
    <t>LUKAS MUNHOZ PRETO</t>
  </si>
  <si>
    <t>T. C. MARTINS</t>
  </si>
  <si>
    <t>deivid alves godoy alderette</t>
  </si>
  <si>
    <t>GUILHERME RODRIGUES</t>
  </si>
  <si>
    <t>RUTH ELIZABETH NAVARRETE HERNANDEZ DANTAS</t>
  </si>
  <si>
    <t>LARISSA DE OLIV.SIMON</t>
  </si>
  <si>
    <t>ABRAAO RODRIGUES</t>
  </si>
  <si>
    <t xml:space="preserve"> PAULO ROB.RIBACZKI</t>
  </si>
  <si>
    <t>RENATO DORNELES FERREIRA LTDA</t>
  </si>
  <si>
    <t>FILIPE KAUA DA ROSA BACKES</t>
  </si>
  <si>
    <t>HILFEMED LTDA</t>
  </si>
  <si>
    <t>NORTENSE TELECOMUNICAÇÕES LTDA</t>
  </si>
  <si>
    <t>RODRIGO DE OLIVEIRA RODRIGUES</t>
  </si>
  <si>
    <t>VINICIUS SAMPAIO RODRIGUES</t>
  </si>
  <si>
    <t>MARCOS EMILIANO DA ROSA</t>
  </si>
  <si>
    <t>DANIEL MELO DA SILVA</t>
  </si>
  <si>
    <t>SANI JUNIOR PINHEIRO DA ROSA</t>
  </si>
  <si>
    <t>CARLOS AUGUSTO SIQUEIRA MACHADO LTDA</t>
  </si>
  <si>
    <t>MATEUS MACHADO ARAUJO</t>
  </si>
  <si>
    <t>WILLIAN SILVA LIMA</t>
  </si>
  <si>
    <t>IGOR FERNANDES DA SILVEIRA LTDA</t>
  </si>
  <si>
    <t>JOÃO CARLOS DA SILVA RODRIGUES</t>
  </si>
  <si>
    <t>ROSE MARI DA SILVA TANSKI</t>
  </si>
  <si>
    <t>CARLOS MAQUENZE MORAES DA SILVA</t>
  </si>
  <si>
    <t>TIAGO DOS SANTOS FERREIRA</t>
  </si>
  <si>
    <t>DOTS INFRAESTRUTURA DE REDES LTDA</t>
  </si>
  <si>
    <t>ATTRACOM SERVICOS EM TELECOMUNICACOES LTDA</t>
  </si>
  <si>
    <t>TI CONECTA SOLUCOES EM FIBRA OTICA</t>
  </si>
  <si>
    <t>PAULO CESAR KEIBER</t>
  </si>
  <si>
    <t>MARIO RONALDO MACHADO DE SOUZA</t>
  </si>
  <si>
    <t>RODRIGO PEDROSO DE ALMEIDA</t>
  </si>
  <si>
    <t>FABIO DA SILVA BORDIN</t>
  </si>
  <si>
    <t>REDEPOA TELECOMUNICACOES LTDA</t>
  </si>
  <si>
    <t>GILSON ERICO DE ALMEIDA</t>
  </si>
  <si>
    <t>LUCAS HOBERT OLIVEIRA</t>
  </si>
  <si>
    <t>JRJ NET SOLUÇÕES EM FIBRA ÓPTICA LTDA</t>
  </si>
  <si>
    <t>BRASIL SERVICOS DE TELECOMUNICACOES E INFRAESTRUTURA LTDA</t>
  </si>
  <si>
    <t>CLARO BASE RS</t>
  </si>
  <si>
    <t>JAQUELINE NAZARIO - ILL TELECOMUNICAÇÕES</t>
  </si>
  <si>
    <t>TSK SERVIÇOS</t>
  </si>
  <si>
    <t>Cx Renato kinap sc</t>
  </si>
  <si>
    <t>transferencia entre contas</t>
  </si>
  <si>
    <t>Pagamento Alexandro Alves Mei SC</t>
  </si>
  <si>
    <t>Pagamento Bruno remor Neto produção projeto f sc</t>
  </si>
  <si>
    <t>Pagamento widson Gonçalves dos Santos produção SC</t>
  </si>
  <si>
    <t>Pagamento Carlos Eduardo dos Santos Mei SC</t>
  </si>
  <si>
    <t>Pagamento Cesar Leandro ns instalaçãoes Mei SC</t>
  </si>
  <si>
    <t>Pagamento Daniel de Oliveira Melo Mei PR</t>
  </si>
  <si>
    <t>Pagamento Edivaldo Alex de Lima Mei SC</t>
  </si>
  <si>
    <t>Pagamento Sandra Regina Benites tonini PR Mei</t>
  </si>
  <si>
    <t>Pagamento ma fibra óptica SC Mei</t>
  </si>
  <si>
    <t>Compra equipamentos Paraguai</t>
  </si>
  <si>
    <t>Pagamento Henrique thaina dos Santos Matos pr</t>
  </si>
  <si>
    <t>Pagamento Irineu Garcia olgarin Junior SC Mei</t>
  </si>
  <si>
    <t>Pagamento Jessica Patrício dos Santos Mei SC</t>
  </si>
  <si>
    <t>Pagamento Juliano Klaus Engel Mei SC</t>
  </si>
  <si>
    <t>Pagamento Junior José Brito Mei SC</t>
  </si>
  <si>
    <t>Pagamento kauiza sepulvida Guanabara dilli Mei SC</t>
  </si>
  <si>
    <t>Pagamento Samuel Lopes Almeida Mei SC</t>
  </si>
  <si>
    <t>Pagamento Rafael souto da conceição Mei Mei PR</t>
  </si>
  <si>
    <t>Pagamento Leonardo Medeiros Gonçalves SC Mei</t>
  </si>
  <si>
    <t>Pagamento Lino vedruscolo Mei SC</t>
  </si>
  <si>
    <t>Pagamento Jaison Mendonça Mei SC</t>
  </si>
  <si>
    <t>Pagamento Marcel dille SC</t>
  </si>
  <si>
    <t>Pagamento mayckon Meira dos Santos Mei sc</t>
  </si>
  <si>
    <t>Pagamento Rodrigo cristiano maleski Mei SC</t>
  </si>
  <si>
    <t>Pagamento Robson pedroso de Almeida Junior Mei SC</t>
  </si>
  <si>
    <t>Reembolso Ilmar fontes viera</t>
  </si>
  <si>
    <t>Pagamento aluguel carro Aparecido Cervantes junior PR</t>
  </si>
  <si>
    <t>Pagamento aluguel carro Antônio Carlos viera pr</t>
  </si>
  <si>
    <t>Pagamento aluguel carro cliceu viera de Oliveira PR</t>
  </si>
  <si>
    <t>Pagamento aluguel dalglaysch correia caldeira sc</t>
  </si>
  <si>
    <t>Pagamento aluguel carro Gilmar tonini PR</t>
  </si>
  <si>
    <t>Pagamento aluguel carro Jairo loi braz da Silva sc</t>
  </si>
  <si>
    <t>Pagamento aluguel carro Junior Cesar de Oliveira Muniz SC</t>
  </si>
  <si>
    <t>Pagamento aluguel carro Marcos de Oliveira Andrade sc</t>
  </si>
  <si>
    <t>Pagamento aluguel Marcos Augusto nenhaus SC</t>
  </si>
  <si>
    <t>Pagamento aluguel carro Renato kinap sc</t>
  </si>
  <si>
    <t>Pagamento aluguel carro Robson candida de Oliveira SC</t>
  </si>
  <si>
    <t>Retro LITORAL</t>
  </si>
  <si>
    <t>Produção Giovane Terceiro</t>
  </si>
  <si>
    <t>jair rodrigues</t>
  </si>
  <si>
    <t>Pagamento Valdemar</t>
  </si>
  <si>
    <t>Caixa Nilton</t>
  </si>
  <si>
    <t>HORAS EXTRA PATRICK</t>
  </si>
  <si>
    <t>ADIJAN WORK UNIFORMES - LTDA</t>
  </si>
  <si>
    <t>UBIRAJARA DOS SANTOS</t>
  </si>
  <si>
    <t>CONSORCIO FENIX - PASAGENS CAROLINE</t>
  </si>
  <si>
    <t>TAG PEDAGIO TICKET</t>
  </si>
  <si>
    <t>MINISTERIO JUSTICA SEG PUBLICA</t>
  </si>
  <si>
    <t>VICTOR GUILHERME BRAG</t>
  </si>
  <si>
    <t>LUIS GUSTAVO SANTANNA CAMPANHONI</t>
  </si>
  <si>
    <t>G&amp;M SERVICOS TELECOM LTDA</t>
  </si>
  <si>
    <t>DAVID RAFAEL SALOMAO</t>
  </si>
  <si>
    <t>LUIS CARLOS MACHADO LTDA</t>
  </si>
  <si>
    <t>Pagamento consórcio Strada 27/30 - Prestação Duster 05/10</t>
  </si>
  <si>
    <t>Pagamento conta internet fns</t>
  </si>
  <si>
    <t>Pagamento CRT PRMGAA1</t>
  </si>
  <si>
    <t>Pagamento BIOPARK V2 PREFEITURA</t>
  </si>
  <si>
    <t>Pagamento ATR FZRR16</t>
  </si>
  <si>
    <t>Pagamento CRT PRLDAE1</t>
  </si>
  <si>
    <t>Destrato Gisele coelho</t>
  </si>
  <si>
    <t>Compra material Curitiba engenharia</t>
  </si>
  <si>
    <t>Pagamento Final Juliano Lopes</t>
  </si>
  <si>
    <t>Pagamento Cristiane</t>
  </si>
  <si>
    <t>Distrato Alexandre da Silveira</t>
  </si>
  <si>
    <t>Pagamento Alexandre Alves da silveira</t>
  </si>
  <si>
    <t>Pagamento impostos Gilmar</t>
  </si>
  <si>
    <t>Pagamento guia receita federal imposto Gilmar</t>
  </si>
  <si>
    <t>Pagamento CRT PRLAD7-PRLADE1L02</t>
  </si>
  <si>
    <t>Pagamento CRT PRCNX03</t>
  </si>
  <si>
    <t>Pagamento CRT PRAPS21</t>
  </si>
  <si>
    <t>Pagamento CRT SCYCA14</t>
  </si>
  <si>
    <t>Pagamento CRT PRSJP48-PRSJP59</t>
  </si>
  <si>
    <t>Pagamento CRT 566408</t>
  </si>
  <si>
    <t>Troca óleo</t>
  </si>
  <si>
    <t>Pagamento ATR SCBVH08</t>
  </si>
  <si>
    <t>Pagamento CRT PRSJP55</t>
  </si>
  <si>
    <t>Ajuda de custo Márcio dias Motta Blumenau</t>
  </si>
  <si>
    <t>Reembolso Marcos de Oliveira Andrade sc</t>
  </si>
  <si>
    <t>Reembolso Lauro Rodrigues dos Santos SC</t>
  </si>
  <si>
    <t>Reembolso Antônio Carlos schoartz SC</t>
  </si>
  <si>
    <t>Reembolso Jairo loi braz da Silva sc</t>
  </si>
  <si>
    <t>Reembolso Edivaldo Alex de Lima SC</t>
  </si>
  <si>
    <t>Reembolso Marcel dille SC</t>
  </si>
  <si>
    <t>Pagamento ATR SCYCA14</t>
  </si>
  <si>
    <t>Pagamento ATR SCLGA 10</t>
  </si>
  <si>
    <t>Pagamento ATR PRLDAO7</t>
  </si>
  <si>
    <t>Pagamento ATR PRSJSP54</t>
  </si>
  <si>
    <t>SICOOB MASTERCARD</t>
  </si>
  <si>
    <t>Pagamento Bruno Caneva</t>
  </si>
  <si>
    <t>Adiantamento Wagner Ricardo Teodoro sc Mei</t>
  </si>
  <si>
    <t>Adiantamento Reinaldo Américo descontar em folha em três vezes apartir de março</t>
  </si>
  <si>
    <t>JAQUELINE LAVAGEM DO CARRO</t>
  </si>
  <si>
    <t>Reembolso Gustavo remus de Andrade SC</t>
  </si>
  <si>
    <t>Reembolso Carlos Eduardo dos Santos SC</t>
  </si>
  <si>
    <t>Reembolso Ilmar fontes viera sc</t>
  </si>
  <si>
    <t>Fatura Santander cartão</t>
  </si>
  <si>
    <t xml:space="preserve">G&amp;AMP </t>
  </si>
  <si>
    <t>BRENDA FREES NUNES</t>
  </si>
  <si>
    <t>Acordo Mônica passagem obra</t>
  </si>
  <si>
    <t>Acordo obra lajeado Barbara passagem</t>
  </si>
  <si>
    <t>MUNICIPIO DE NOVO HAMBURGO</t>
  </si>
  <si>
    <t>NPR INDÚSTRIA E COMÈRCIO TELECOM</t>
  </si>
  <si>
    <t>MUNICIPIO DE CHAPECO</t>
  </si>
  <si>
    <t>Caixa Grilo - JUAREZ</t>
  </si>
  <si>
    <t>INTERNET BASE SC</t>
  </si>
  <si>
    <t>VITOR EDUARDO</t>
  </si>
  <si>
    <t>Conserto geladeira Jle</t>
  </si>
  <si>
    <t>Adiantamento José Vilson nogueira</t>
  </si>
  <si>
    <t>Aluguel casa Toledo obra engenharia pr</t>
  </si>
  <si>
    <t>Pagamento ART SCBVH08 o pagamento deste boleto do dia 12/02 foi cancelado</t>
  </si>
  <si>
    <t>TAXA JUNTA 1</t>
  </si>
  <si>
    <t>TAXA JUNTA 2</t>
  </si>
  <si>
    <t>Projeto LUMA</t>
  </si>
  <si>
    <t>Pagamento Raul ENGENHEIRO</t>
  </si>
  <si>
    <t>MATEUS ALTERMANN PAIX - SEGUNDA PARCELA COMPUTADORES</t>
  </si>
  <si>
    <t>BROCHADO SCHNEIDER &amp; PASSOS ADVO</t>
  </si>
  <si>
    <t>GASSENTECK</t>
  </si>
  <si>
    <t>SMARTEC</t>
  </si>
  <si>
    <t>INSTITUTO SANTA CATARINA NR10</t>
  </si>
  <si>
    <t>RECH INFORMATICA</t>
  </si>
  <si>
    <t>SACARIA APOLAR</t>
  </si>
  <si>
    <t>Pagamento limpeza apartamento fns</t>
  </si>
  <si>
    <t>Pagamento frente Dominique Vissoto sc</t>
  </si>
  <si>
    <t>Pagamento COROA PAI Eduardo</t>
  </si>
  <si>
    <t>Refeições descarga caminhão RS</t>
  </si>
  <si>
    <t>Adiantamento Alexandro Vicente Fernandes equipes fibrasil</t>
  </si>
  <si>
    <t>Cx Benedito Antônio dos Santos</t>
  </si>
  <si>
    <t>Adiantamento Claudio slobogian Junior pr</t>
  </si>
  <si>
    <t>Cx Gilmar tonini</t>
  </si>
  <si>
    <t>Cx herickson Teixeira</t>
  </si>
  <si>
    <t>Cx Mario freire Teófilo PR</t>
  </si>
  <si>
    <t>Cx Valdeci Fragoso</t>
  </si>
  <si>
    <t>Adiantamento Márcio Dias Motta SC</t>
  </si>
  <si>
    <t>Adiantamento shalom telecomunicações Ltda SC</t>
  </si>
  <si>
    <t>Adiantamento Richard Wellington Ribeiro Soares PR descontar nas férias</t>
  </si>
  <si>
    <t>PAGAMENTO CERTIFICADO DIGITAL</t>
  </si>
  <si>
    <t>FGTS Vitor Eduardo</t>
  </si>
  <si>
    <t>Adiantamento Giovane Terceiro</t>
  </si>
  <si>
    <t>VA ALEX BRUNO</t>
  </si>
  <si>
    <t>VA BASE SC - GISELE E GUSTAVO</t>
  </si>
  <si>
    <t>DIONARA DA SILVA GARCIA</t>
  </si>
  <si>
    <t>LUBRITEC SCHERER DISTRIBUIDORA D</t>
  </si>
  <si>
    <t>TELFIO COM.MAT.TELEF ELETRIC.LTD</t>
  </si>
  <si>
    <t>ROMTEC</t>
  </si>
  <si>
    <t>FGTS MENSAL 01/2026 BASE SC</t>
  </si>
  <si>
    <t>FGTS CONSIGNADO 01/2026 BASE RS</t>
  </si>
  <si>
    <t>Pagamento material Guarapari ES fibrasil</t>
  </si>
  <si>
    <t>Ajuda de custo Cleverson dos santos Gomes obra engenharia Paranavaí PR</t>
  </si>
  <si>
    <t>Pagamento serviço de contabilidade Gilmar pr</t>
  </si>
  <si>
    <t>Adesivo caminhão</t>
  </si>
  <si>
    <t>Compra materiais elétricos são Leopoldo</t>
  </si>
  <si>
    <t>Pagamento BIOPARK l05</t>
  </si>
  <si>
    <t>Pagamento compra de 5000 MTS de cordoalha</t>
  </si>
  <si>
    <t>Pagamento geometria carro Lauro Chapecó</t>
  </si>
  <si>
    <t>EDENRED SOLUÇÕES E INSTITUIÇÃO - jantas</t>
  </si>
  <si>
    <t>CARLO HUMBERTO ALMEID</t>
  </si>
  <si>
    <t>JOICY DA ROSA BILASKI - pensão malcolm</t>
  </si>
  <si>
    <t>ECD BENDER</t>
  </si>
  <si>
    <t>MALCOLM FABIANO ALVES SOARES</t>
  </si>
  <si>
    <t>MAXIMILIANO DE OLIVEIRA LOGA</t>
  </si>
  <si>
    <t>KAUE GABRIEL KELLER DE ALMEIDA</t>
  </si>
  <si>
    <t>SIND DOS TR EMPR TELEC OP MESAS</t>
  </si>
  <si>
    <t xml:space="preserve">JENIFFER PLESTSCH DE SOUZA </t>
  </si>
  <si>
    <t>ALEX BRUNO GONÇALVES DA SILVA</t>
  </si>
  <si>
    <t>JAQUELINE GRACIELI FR</t>
  </si>
  <si>
    <t>SIMPLES NACIONAL CRISTINA DE OLIVEIRA</t>
  </si>
  <si>
    <t>SIMPLES NACIONAL RENATO JOSE KINAPE</t>
  </si>
  <si>
    <t>AUTO CENTER SPIKE II LTDA</t>
  </si>
  <si>
    <t>Pagamento CG3 material - PREFORMASTER</t>
  </si>
  <si>
    <t>FGTS MALCOLM</t>
  </si>
  <si>
    <t>FGTS MALCOLM CONSIGNADO</t>
  </si>
  <si>
    <t>FGTS MAXIMILIANO</t>
  </si>
  <si>
    <t>Cx Evandro marcos raimudi</t>
  </si>
  <si>
    <t>PAGAMENTO ADIANTAMENTO BASE RS</t>
  </si>
  <si>
    <t>PAGAMENTO ADIANTAMENTO BASE PR</t>
  </si>
  <si>
    <t>PAGAMENTO ADIANTAMENTO BASE SC</t>
  </si>
  <si>
    <t>Pagamento caçamba Joinville</t>
  </si>
  <si>
    <t>Compra material Joinville</t>
  </si>
  <si>
    <t>Adiantamento André Kraemer SC</t>
  </si>
  <si>
    <t>Adiantamento Gisele coelho SC</t>
  </si>
  <si>
    <t>Adiantamento Mario freire Teófilo PR</t>
  </si>
  <si>
    <t>Adiantamento Reinaldo Américo sc</t>
  </si>
  <si>
    <t>Adiantamento André Kraemer</t>
  </si>
  <si>
    <t>Complemento salário Paulo Alexandre voltz</t>
  </si>
  <si>
    <t>Adiantamento Jolvani terceiro</t>
  </si>
  <si>
    <t>SWILE - Cartão Zani</t>
  </si>
  <si>
    <t>Conta CLARO</t>
  </si>
  <si>
    <t>Conta claro 2</t>
  </si>
  <si>
    <t>FGTS DENILSON</t>
  </si>
  <si>
    <t>FGTS CONSIGNADO DENILSON</t>
  </si>
  <si>
    <t>Conserto pneus RS</t>
  </si>
  <si>
    <t>MUNICIPIO DE CACHOEIRINHA</t>
  </si>
  <si>
    <t>SCHOENBERGER SERVICOS AUTOMOTIVO</t>
  </si>
  <si>
    <t>AWJ HOTEIS</t>
  </si>
  <si>
    <t>CX RONALDO PER.CAETANO</t>
  </si>
  <si>
    <t>DALMINA, PAIM &amp; CIA LTDA - ADESIVO TECNODRILL/ADEVICO CARRO</t>
  </si>
  <si>
    <t>ADIANTAMENTO RENATO DORNELES FERREIRA LTDA</t>
  </si>
  <si>
    <t>ADIANTAMENTO LUCAS FABRICIO FLORES</t>
  </si>
  <si>
    <t>ADIANTAMENTO TIALI VIEIRA MEDEIROS</t>
  </si>
  <si>
    <t>ADIANTAMENTO JRJ NET SOLUÇÕES EM FIBRA ÓPTICA LTDA</t>
  </si>
  <si>
    <t>ADIANTAMENTO MARCIO ALVES XAVIER</t>
  </si>
  <si>
    <t>ADIANTAMENTO GALVÃO NET SERVIÇOS</t>
  </si>
  <si>
    <t>Conserto Tacógrafo caminhão Base RS</t>
  </si>
  <si>
    <t>Passagem Porto alegre Edu</t>
  </si>
  <si>
    <t>Passagem Curitiba - Porto Alegre</t>
  </si>
  <si>
    <t>Pagamento produção Fernando Gonçalves SC</t>
  </si>
  <si>
    <t>Adiantamento Manoel porto Silveira equipe fibrasil RS</t>
  </si>
  <si>
    <t>Pagamento frente Curitiba Paranavaí</t>
  </si>
  <si>
    <t>Adiantamento satec serviço avançado tecnologia e contrução Ltda equipe fibrasil são Luiz</t>
  </si>
  <si>
    <t>Adiantamento Fabio Lobato SC</t>
  </si>
  <si>
    <t>Cx Edivaldo Alex de Lima SC</t>
  </si>
  <si>
    <t>Adiantamento Cleverson dos Santos Gomes PR</t>
  </si>
  <si>
    <t>Adiantamento Dominique Vissoto sc</t>
  </si>
  <si>
    <t>Cx cristiano verga Rodrigues PR</t>
  </si>
  <si>
    <t>Adiantamento Alexandro Vicente Fernandes fibrasil ES MA</t>
  </si>
  <si>
    <t>Cx Adriano Santos Proença PR</t>
  </si>
  <si>
    <t>SABRINA</t>
  </si>
  <si>
    <t>CONSERTO GELADEIRA</t>
  </si>
  <si>
    <t>Pagamento hotel Daniel Itajaí</t>
  </si>
  <si>
    <t>Pagamento hotel Edivaldo engenharia SC</t>
  </si>
  <si>
    <t>IPVA</t>
  </si>
  <si>
    <t>Pagamento conserto cargo PR 3/3</t>
  </si>
  <si>
    <t>Pagamentos ATN</t>
  </si>
  <si>
    <t>Pagamentos RS</t>
  </si>
  <si>
    <t>Almoços Juarez</t>
  </si>
  <si>
    <t>Caixas Base RS</t>
  </si>
  <si>
    <t>SECRETARIA DE ESTADO DA FAZENDA - ICMS - PARCELA 23</t>
  </si>
  <si>
    <t xml:space="preserve">HOTEL AJ </t>
  </si>
  <si>
    <t>GRAFFICA UNIVERSAL LTDA.</t>
  </si>
  <si>
    <t>Multas Palio IVF2B35</t>
  </si>
  <si>
    <t>Caixa Dominique Vissoto Obras Engenharia SC</t>
  </si>
  <si>
    <t>Adiantamento Gustavo Gabriel Vieira sc</t>
  </si>
  <si>
    <t>KAREN MARIA OLIVEIRA DA CRUZ</t>
  </si>
  <si>
    <t>HOTEL AJ LTDA</t>
  </si>
  <si>
    <t>ATN TEL.INDUSTRIA COMERCIO LT</t>
  </si>
  <si>
    <t xml:space="preserve"> RONALDO PER.CAETANO</t>
  </si>
  <si>
    <t>CONS. REG. ENGENH. AGRONOMIA</t>
  </si>
  <si>
    <t>BRUNO PER.DOS SANTOS</t>
  </si>
  <si>
    <t>JOÃO CARLOS DA SILVA</t>
  </si>
  <si>
    <t>INFORTEL</t>
  </si>
  <si>
    <t>Transferências de veículos taxas</t>
  </si>
  <si>
    <t>Cx Marcel sc</t>
  </si>
  <si>
    <t>Pagamento ATR SCLGA 07-10</t>
  </si>
  <si>
    <t>Pagamento aluguel caçamba Florianópolis obra engenharia SC</t>
  </si>
  <si>
    <t>Compra dois notebook e dois celular para SC</t>
  </si>
  <si>
    <t>Parcela Fluence</t>
  </si>
  <si>
    <t>Reembolso Marcel dilli</t>
  </si>
  <si>
    <t>Adesivos Base PR</t>
  </si>
  <si>
    <t>DEBITO AUTOMATICO</t>
  </si>
  <si>
    <t>Compras Paraguai</t>
  </si>
  <si>
    <t>Taxas valores procuração veiculos</t>
  </si>
  <si>
    <t>Pagamento hotel ilmar Curitiba</t>
  </si>
  <si>
    <t>Hotel Venâncio Aires RS</t>
  </si>
  <si>
    <t>SWILE - VA - RAUL 646,80 E VALDEMAR 646,80</t>
  </si>
  <si>
    <t>SWILE - VA AMIZAEL + REEMBOLSO CORREIO 38,05</t>
  </si>
  <si>
    <t>CAJU - VA - BASE RS</t>
  </si>
  <si>
    <t>CAJU - VA - BASE SC</t>
  </si>
  <si>
    <t>CAJU - VA - BASE PR</t>
  </si>
  <si>
    <t>TICKET - JANTA THAYLLER</t>
  </si>
  <si>
    <t>LEONIR DA SILVA - CONSERTO GELADEIRA</t>
  </si>
  <si>
    <t>ADIANTAMENTO UBIRAJARA DOS SANTOS TAQUATIA</t>
  </si>
  <si>
    <t>ADIANTAMENTO GILSON ERICO DE ALMEIDA</t>
  </si>
  <si>
    <t xml:space="preserve">MULTA PLACA AZW3J83 - INFRAÇÃO D008409807 </t>
  </si>
  <si>
    <t>CHURRASCARIA BORDIGNON GRILL LTD</t>
  </si>
  <si>
    <t>AMB LIMP.URBANA SANEAMENTO LTDA - IPTU APARTAMENTO</t>
  </si>
  <si>
    <t xml:space="preserve">CARLO HUMBERTO ALMEID - INSTALAÇÃO ELETRICA BASE RS </t>
  </si>
  <si>
    <r>
      <t xml:space="preserve">ENGQUALY-SER.DE ENGENHARIA LTDA - </t>
    </r>
    <r>
      <rPr>
        <b/>
        <sz val="10"/>
        <color theme="1"/>
        <rFont val="Nunito Regular"/>
      </rPr>
      <t>LIBERAÇÃO PCMSO</t>
    </r>
  </si>
  <si>
    <t>JACKLINE GRANATO ALBU - SERVIÇO CONTABILIDADE DOS TERCEIROS PR</t>
  </si>
  <si>
    <t>WIDSON GONÇALVES DOS SANTOS - SIMPLES NACIONAL PARCELAMENTO 1/6</t>
  </si>
  <si>
    <t xml:space="preserve">BRUNO REMOR NETO </t>
  </si>
  <si>
    <t xml:space="preserve">BRUNO REMOR NETO - PARCELAMENTO 1/6 </t>
  </si>
  <si>
    <t xml:space="preserve"> FELIPE VELOZO SAN PRO</t>
  </si>
  <si>
    <t>FGTS Karen</t>
  </si>
  <si>
    <t>CARTÃO TICKET ALIMENTAÇÃO - Base RS</t>
  </si>
  <si>
    <t>REEMBOLSO edson</t>
  </si>
  <si>
    <t>DEBITO CONV. TRIBUTOS FEDERAIS -RFB</t>
  </si>
  <si>
    <t>Pagamento CRT PRAPS1E-07L01B</t>
  </si>
  <si>
    <t>Coroa de Flores Jeferson</t>
  </si>
  <si>
    <t>Pagamento férias carolline de Mattos Siqueira SC</t>
  </si>
  <si>
    <t>Cx Lindomar Joaquim costa PR</t>
  </si>
  <si>
    <t>conserto carro Andre Kremer sc</t>
  </si>
  <si>
    <t>Cartório Bica assinatura</t>
  </si>
  <si>
    <t>Transferencia de pix</t>
  </si>
  <si>
    <t>Rentab. Invest facilcred</t>
  </si>
  <si>
    <t>Encargo contr.</t>
  </si>
  <si>
    <t>encargos garantida iof</t>
  </si>
  <si>
    <t>Transferencia entre contas</t>
  </si>
  <si>
    <t>CARTÃO DE CREDITO</t>
  </si>
  <si>
    <t>PAGTO ELETRON. COBRANÇA</t>
  </si>
  <si>
    <t>MAX EMPRESARIAL</t>
  </si>
  <si>
    <t>PARCELA 9/36</t>
  </si>
  <si>
    <t>PARCELA 9/42</t>
  </si>
  <si>
    <t xml:space="preserve">ROGERIO DE SANTOS </t>
  </si>
  <si>
    <t>PARCELA 12/48</t>
  </si>
  <si>
    <t>SEFAZ</t>
  </si>
  <si>
    <t>ELDORADO CAMINHÕES</t>
  </si>
  <si>
    <t xml:space="preserve">JOSMAR </t>
  </si>
  <si>
    <t>MARÇO</t>
  </si>
  <si>
    <t>DEBITO PACOTE DE SERVIÇOS</t>
  </si>
  <si>
    <t>DEBITO TIT. COMP. EFETIVADO</t>
  </si>
  <si>
    <t>Jantas SC</t>
  </si>
  <si>
    <t>VA Eliza e marco Antônio</t>
  </si>
  <si>
    <t>VA Aldair DIFERENÇA DAS FÉRIAS</t>
  </si>
  <si>
    <t>VA Geovane</t>
  </si>
  <si>
    <t xml:space="preserve">VA MARLON AJUSTE </t>
  </si>
  <si>
    <t>ADIANTAMENTO RONALDO PER.CAETANO</t>
  </si>
  <si>
    <t>ADIANTAMENTO BAIRON GONCALVES SILVA</t>
  </si>
  <si>
    <t>LOLO COMERCIO</t>
  </si>
  <si>
    <t xml:space="preserve">SCHOENBERGER </t>
  </si>
  <si>
    <t>COLEO - PASSAGENS MATEUS E GABRIELA</t>
  </si>
  <si>
    <t>TICKET - COMBUSTIVEL</t>
  </si>
  <si>
    <t>ALUGUEL IBAGY</t>
  </si>
  <si>
    <t>HOTEL PARANA BC</t>
  </si>
  <si>
    <t>CONS REG ENGENH. AGRONOMIA</t>
  </si>
  <si>
    <t>PASSAGENS POA - Matheus Vignol</t>
  </si>
  <si>
    <t>AYMORE CRED. FINANC. INVESTMENT</t>
  </si>
  <si>
    <t>INTERNET ADM</t>
  </si>
  <si>
    <t>CQ COM.MAN. DE EQUI DE INFORMATICA</t>
  </si>
  <si>
    <t>Transferencia entre contas - TECNODRILL</t>
  </si>
  <si>
    <t xml:space="preserve">Transferencia entre contas </t>
  </si>
  <si>
    <t>PAFAMENTO ELETRONICO</t>
  </si>
  <si>
    <t xml:space="preserve">MAX EMPRESARIAL </t>
  </si>
  <si>
    <t>PARCELA 10/36</t>
  </si>
  <si>
    <t>OPERAÇÃO CAPITAL DE GIRO</t>
  </si>
  <si>
    <t>PIX QR CODE DINAMICO</t>
  </si>
  <si>
    <t>PARCELA 13/48</t>
  </si>
  <si>
    <t>Caixa Samurai</t>
  </si>
  <si>
    <t>DEBITO LIQUIDAÇÃO COTAS PARTES</t>
  </si>
  <si>
    <t>VT Celso issamu Ishikawa PR</t>
  </si>
  <si>
    <t>Adiantamento Cleverson Linhares de Andrade equipe fibrasil</t>
  </si>
  <si>
    <t>Adiantamento cândido pereira dos santos pr</t>
  </si>
  <si>
    <t>Adiantamento Fabio de Melo Lobato SC</t>
  </si>
  <si>
    <t>Adiantamento Manoel porto Silveira equipe fibrasil</t>
  </si>
  <si>
    <t>Cx Mario freire Teófilo</t>
  </si>
  <si>
    <t>Pagamento frente dutos sp Curitiba</t>
  </si>
  <si>
    <t>Pagamento compra e instalação de postes Criciúma manutenção</t>
  </si>
  <si>
    <t>Pagamento psicológico tratamento filho Andrade Karen sc</t>
  </si>
  <si>
    <t>Pagamento CRT SCBNUD2</t>
  </si>
  <si>
    <t>Auxilio transporte Aline de Fátima carneiro lobo SC</t>
  </si>
  <si>
    <t>Auxilio transporte Gisele coelho sc</t>
  </si>
  <si>
    <t>Pagamento material obra fibrasil Guarapari ES</t>
  </si>
  <si>
    <t>Pagamento material Manaus fibrasil</t>
  </si>
  <si>
    <t>Pagamento troca de óleo ranger Curitiba</t>
  </si>
  <si>
    <t>Limpeza base RS</t>
  </si>
  <si>
    <t>VA Anderson RGR</t>
  </si>
  <si>
    <t>Reposição CRIS COBRANÇAS</t>
  </si>
  <si>
    <t>Manut gerador RS</t>
  </si>
  <si>
    <t>Jantas SC Alessandro</t>
  </si>
  <si>
    <t>FGTS Samurai</t>
  </si>
  <si>
    <t>XCMG BRASIL INDUSTRIA LTDA</t>
  </si>
  <si>
    <t>SILVA &amp; KLEIN LTDA</t>
  </si>
  <si>
    <t>PRANET COM.DE INJET.P/TELEF LTD</t>
  </si>
  <si>
    <t xml:space="preserve">FABIO DA SILVEIRA </t>
  </si>
  <si>
    <t>ROMTEC PEÇAS</t>
  </si>
  <si>
    <t>Cartório Tiago motora</t>
  </si>
  <si>
    <t>IOF DEBITO</t>
  </si>
  <si>
    <t>Cx Evandro marcos raimudi pr</t>
  </si>
  <si>
    <t>Pagamento compra cintas de amarração caminhão Mercedes</t>
  </si>
  <si>
    <t>Pagamento conserto carro Adriano Curitiba</t>
  </si>
  <si>
    <t>Pagamento conserto máquina de fusão sc</t>
  </si>
  <si>
    <t>Pagamento compra material Curitiba</t>
  </si>
  <si>
    <t>Pagamento taxa transferência Palio ivf2b35</t>
  </si>
  <si>
    <t>IPVA Palio Ivf2b35</t>
  </si>
  <si>
    <t>Licenciamento iui8a63</t>
  </si>
  <si>
    <t>IPVA uno iui8a63</t>
  </si>
  <si>
    <t>SWILE - CREDITO CARTÃO ADM</t>
  </si>
  <si>
    <t>SWILE - REENBOLSO MARLO</t>
  </si>
  <si>
    <t>SWILE - DIFERENÇA PF FERIAS - SC</t>
  </si>
  <si>
    <t>REEMBOLSO - RAFAEL KOHLRAUSCH</t>
  </si>
  <si>
    <t>PORTO SEGURO ODONTO</t>
  </si>
  <si>
    <t>PANIFICADORA - CAFÉ - PÃO E MORTADELA</t>
  </si>
  <si>
    <t>PANIFICADORA - ANIVERSARIO FEVEREIRO</t>
  </si>
  <si>
    <t>BARTIM - ENTRADA UNIFORMES</t>
  </si>
  <si>
    <t>Caixa Cauã</t>
  </si>
  <si>
    <t>Pagamento aluguel casa Guarapuava engenharia</t>
  </si>
  <si>
    <t>Pagamento destrato Mario freire Teófilo</t>
  </si>
  <si>
    <t>Adiantamento Lindomar Joaquim costa</t>
  </si>
  <si>
    <t>Empréstimo Marquinhos</t>
  </si>
  <si>
    <t>SALARIO PF BASE SC</t>
  </si>
  <si>
    <t>SALARIO PF BASE PR</t>
  </si>
  <si>
    <t>SALARIO PF BASE  SC GISELE E GUSTAVO</t>
  </si>
  <si>
    <t>Transferência Montana ARK</t>
  </si>
  <si>
    <t>Material Gráfica RS</t>
  </si>
  <si>
    <t>PROTEGER COMERCIO DE MATERIAL DE</t>
  </si>
  <si>
    <t>LIMPEZA DA BASE DE SC</t>
  </si>
  <si>
    <t>HOTEL RENATO MOHR</t>
  </si>
  <si>
    <t>VA TIAGO BICCA</t>
  </si>
  <si>
    <t>VA EDSON SOUZA - SC</t>
  </si>
  <si>
    <t>DIFERANÇA SALARIO EDUARDA</t>
  </si>
  <si>
    <t>SWILE AMIZAEL 4946,05 E MATHEUS 102,31</t>
  </si>
  <si>
    <t>SWILE SALARIOS BASE RS</t>
  </si>
  <si>
    <t>MICROSUL SUPR.INFORMATICA LTDA</t>
  </si>
  <si>
    <t>GASSENTECK COMERCIO, INDUSTRIA E</t>
  </si>
  <si>
    <t>UNIMED ZANI</t>
  </si>
  <si>
    <t>UNIMED VITOR</t>
  </si>
  <si>
    <t>Cx Dominique Vissoto sc</t>
  </si>
  <si>
    <t>RAMOS</t>
  </si>
  <si>
    <t>VA Luana</t>
  </si>
  <si>
    <t>Jantas RS</t>
  </si>
  <si>
    <t xml:space="preserve"> FRANCISCO EUGENIO HUGENTOBLER - TERRENO 5/18</t>
  </si>
  <si>
    <t>REEMBOLSO - GREGORY PEREIRA DA SILVA</t>
  </si>
  <si>
    <t>PAGAMENTO PRESENTE DIA DAS MULHERES- JAQUELINE GRACIELI FR</t>
  </si>
  <si>
    <t>REEMBOLSO - MARCELO DA SILVA</t>
  </si>
  <si>
    <t>JENIFFER PLESTSCH DE SOUZA</t>
  </si>
  <si>
    <t>EDUARDO COSTA</t>
  </si>
  <si>
    <t>Tassiane Farias da Silva - PENSÃO BRUNO</t>
  </si>
  <si>
    <t>ANGELITA DASSOW</t>
  </si>
  <si>
    <t>Luciane Teresinha Santana - PENSÃO ZANI</t>
  </si>
  <si>
    <t>Manuella Sopha Meira Zimmermann - PENSÃO MARLO</t>
  </si>
  <si>
    <t>Nailyne Bianca Borges - PENSÃO BICCA</t>
  </si>
  <si>
    <t>BRUNO DOS SANTOS REZER LTDA</t>
  </si>
  <si>
    <t>COMERCIAL VOIGT LTDA</t>
  </si>
  <si>
    <t>Pagamento Andre Kremer sc</t>
  </si>
  <si>
    <t>OCCUPARE MED SEG DO TRABAL.LTDA</t>
  </si>
  <si>
    <t>Pagamento férias cartão swile férias Robson Lucas Matheus sc</t>
  </si>
  <si>
    <t>Pagamento férias Lucas Daniel gelisk SC</t>
  </si>
  <si>
    <t>Pagamento férias Matheus Felipe Souza flor albino SC</t>
  </si>
  <si>
    <t>Pagamento férias Robson candida de Oliveira SC</t>
  </si>
  <si>
    <t>Pagamento dalglaysch correia caldeira sc</t>
  </si>
  <si>
    <t>Pagamento Onofre Teodoro Junior sc</t>
  </si>
  <si>
    <t>Pagamento herickson Teixeira SC</t>
  </si>
  <si>
    <t>Pagamento Gisele coelho sc</t>
  </si>
  <si>
    <t>Produção JANEIRO projetos SC e PR</t>
  </si>
  <si>
    <t>Licenciamento</t>
  </si>
  <si>
    <t>IPVA 3/3 pyd</t>
  </si>
  <si>
    <t>IPVA pyd</t>
  </si>
  <si>
    <t>MARCO ANTONIO DA SILVA DOS REIS</t>
  </si>
  <si>
    <t>Empretimo Magna</t>
  </si>
  <si>
    <t>Douglas cobrança</t>
  </si>
  <si>
    <t>Pagamento produção Lindomar Joaquim costa PR</t>
  </si>
  <si>
    <t>Frete silvio noronha</t>
  </si>
  <si>
    <t>Multas PYD</t>
  </si>
  <si>
    <t>Pagamento boleto recuperação rede BMW</t>
  </si>
  <si>
    <t>salario base sc</t>
  </si>
  <si>
    <t>salario base pr</t>
  </si>
  <si>
    <t>ALEA SUL BM IND E COM FUND SAN L</t>
  </si>
  <si>
    <t>MARCIA REGINA FORBICI</t>
  </si>
  <si>
    <t>CONS REG ENGENH.AGRONOMIA RS</t>
  </si>
  <si>
    <t>LAVAGEM - JANE FATIMA DOS SAN</t>
  </si>
  <si>
    <t>BLU IN TERRACE HOTEL LTDA</t>
  </si>
  <si>
    <t>Pagamento jasp construção de calçada pr</t>
  </si>
  <si>
    <t>ANDERSON DUARTE VASCO</t>
  </si>
  <si>
    <t>KER ENGENHARIA LTDA</t>
  </si>
  <si>
    <t>Pagamento cristiano verga Rodrigues PR</t>
  </si>
  <si>
    <t>Josmar</t>
  </si>
  <si>
    <t>Pagamento Henry ribeiro schmalz leichsnnring PR</t>
  </si>
  <si>
    <t>Pagamento Gilmar tonini PR</t>
  </si>
  <si>
    <t>Pagamento Gustavo Batista dos santos pr</t>
  </si>
  <si>
    <t>Pagamento Fernando Cella Perini telecom PR</t>
  </si>
  <si>
    <t>Pagamento Fabiane da Costa Hilda PR</t>
  </si>
  <si>
    <t>Pagamento Felipe Veloso santos Proença PR</t>
  </si>
  <si>
    <t>Pagamento Cristian spieler Gonçalves da Silva pr</t>
  </si>
  <si>
    <t>Pagamento Daniel de Oliveira Melo pr</t>
  </si>
  <si>
    <t>Pagamento cliceu viera de Oliveira PR</t>
  </si>
  <si>
    <t>Pagamento Claudio slobogian Junior pr</t>
  </si>
  <si>
    <t>Pagamento Cleverson dos Santos Gomes PR</t>
  </si>
  <si>
    <t>Pagamento Bruno remor Neto PR</t>
  </si>
  <si>
    <t>Pagamento Bruno Martins remor pr</t>
  </si>
  <si>
    <t>Pagamento Benedito Antônio dos Santos PR</t>
  </si>
  <si>
    <t>Pagamento Aparecido Cervantes junior PR</t>
  </si>
  <si>
    <t>Pagamento Adriano Santos Proença PR</t>
  </si>
  <si>
    <t>Pagamento caju Richard Wellington Ribeiro Soares PR</t>
  </si>
  <si>
    <t>Pagamento internet Blumenau deslocamento</t>
  </si>
  <si>
    <t>Pagamento Alexandro Vicente Fernandes equipes fibrasil Belém Guarapari</t>
  </si>
  <si>
    <t>Pagamento cledemir Linhares de Andrade equipe fibrasil RS</t>
  </si>
  <si>
    <t>SATEC SERVIÇO AV.TECNOLOGIA E CO</t>
  </si>
  <si>
    <t>DIGITECH MANUTENCAO E SERVICOS D</t>
  </si>
  <si>
    <t>Pagamento ATR 10380157-3</t>
  </si>
  <si>
    <t>Pagamento CRT SCBNU1E-SCEBT10-04</t>
  </si>
  <si>
    <t>Pagamento Jeferson TQR</t>
  </si>
  <si>
    <t>CARVALHO NEG IMOBILIARIOS LTDA - BASE RS</t>
  </si>
  <si>
    <t>RAFAEL AIRES DA SILV 00993500099</t>
  </si>
  <si>
    <t>MURILO DIDIO RAMOS</t>
  </si>
  <si>
    <t>LUMA GABRIELA OLIV.</t>
  </si>
  <si>
    <t>G&amp;M SERVICOS TELECOM LTD</t>
  </si>
  <si>
    <t>KM RIBACZKI TELECOM.LTDA</t>
  </si>
  <si>
    <t>DEIVID ALV GODOY ALDE</t>
  </si>
  <si>
    <t>PAULO ALEXANDRO VOLTZ</t>
  </si>
  <si>
    <t>THIAGO SANTAN KULMANN</t>
  </si>
  <si>
    <t>DOUGLAS DALLA VECCHIA</t>
  </si>
  <si>
    <t>PAULO ROB.RIBACZKI</t>
  </si>
  <si>
    <t>FILIPE KAUA ROSA BACK</t>
  </si>
  <si>
    <t>CLEVERSON DOS SANTOS</t>
  </si>
  <si>
    <t>RODRIGO DE OLIVEIRA R</t>
  </si>
  <si>
    <t>VALDEMAR LUIS STURMER</t>
  </si>
  <si>
    <t>MARCOS EMILIANO DA RO</t>
  </si>
  <si>
    <t>SANI JUNIOR PINHEIRO</t>
  </si>
  <si>
    <t>CARLOS AUGUSTO SIQUEIRA MACHADO</t>
  </si>
  <si>
    <t>CARLOS MAQUENZE MORAE</t>
  </si>
  <si>
    <t>ROSE MARI DA SILVA TA</t>
  </si>
  <si>
    <t>DOTS INFRAESTRUTURA DE REDES LTD</t>
  </si>
  <si>
    <t>ATTRACOM SERVICOS EM TELECOMUNIC</t>
  </si>
  <si>
    <t xml:space="preserve"> BAIRON GONCALVES SILV</t>
  </si>
  <si>
    <t>PROBATE TECNOLOGIA LTDA</t>
  </si>
  <si>
    <t>MARIO RONALDO MACHADO</t>
  </si>
  <si>
    <t>TIALI VIEIRA MEDEIROS</t>
  </si>
  <si>
    <t>ALEXANDRO MALISZEWSKI</t>
  </si>
  <si>
    <t>RODRIGO PEDROSO DE AL</t>
  </si>
  <si>
    <t>GILSON ERICO ALMEIDA</t>
  </si>
  <si>
    <t>JRJ NET SOLUÇÕES EM FIBRA ÓPTICA</t>
  </si>
  <si>
    <t>Mecânico JORDÃO RS</t>
  </si>
  <si>
    <t>Licenciamento daff</t>
  </si>
  <si>
    <t>IPVA Daff azul</t>
  </si>
  <si>
    <t>RAFAEL LOPES DOS SAN</t>
  </si>
  <si>
    <t>IGOR HENRIQUE MARQ DO</t>
  </si>
  <si>
    <t>SHALOM TELECOMUNICACOES LTDA</t>
  </si>
  <si>
    <t>FRATEL TELECOMUNICACOES LTDA - VALDECI</t>
  </si>
  <si>
    <t>MAYCKON MEIRA DOS SAN</t>
  </si>
  <si>
    <t>MICHELLE COSTA PATRIC</t>
  </si>
  <si>
    <t>Taxa SEFAZ</t>
  </si>
  <si>
    <t>Pagamentos Swile</t>
  </si>
  <si>
    <t>Claro</t>
  </si>
  <si>
    <t>Combustível Jenifer</t>
  </si>
  <si>
    <t>JANTAS RS</t>
  </si>
  <si>
    <t>Pagamento Paulo terceiro</t>
  </si>
  <si>
    <t>SEBRATEL TECNOLOGIA LTDA</t>
  </si>
  <si>
    <t xml:space="preserve">JULIANO LOPES TEIXEIRA </t>
  </si>
  <si>
    <t>CRISTIANE LOPES TEIXE</t>
  </si>
  <si>
    <t>RAUL CHARLES RODRIGUES DOS SANTO</t>
  </si>
  <si>
    <t>CONDOMINIO BARBARELA - AP SC</t>
  </si>
  <si>
    <t>CLINICA DR CLAUDIO A SIGA SOCI</t>
  </si>
  <si>
    <t>IPTU - BASE RS 1/10</t>
  </si>
  <si>
    <t xml:space="preserve">SMED </t>
  </si>
  <si>
    <t>HS CONSORCIO</t>
  </si>
  <si>
    <t>DALMINA PAIM E CIA LTDA</t>
  </si>
  <si>
    <t>SAMUEL LOPES ALMEIDA</t>
  </si>
  <si>
    <t>JAIRO LOI BRAZ SIL.</t>
  </si>
  <si>
    <t>M.A FIBRA OPTICA LTDA</t>
  </si>
  <si>
    <t>RODRIGO CRISTIANO MAL</t>
  </si>
  <si>
    <t>S&amp;L SOLUCOES EM FIBRA OPTICA LTD</t>
  </si>
  <si>
    <t>JULIANO KLAUS ENGEL</t>
  </si>
  <si>
    <t>HENRIQUE THAINA DOS S</t>
  </si>
  <si>
    <t>KAUIZA SEPULVIDA GUANABARA DILLI</t>
  </si>
  <si>
    <t>JULIAN CARLOS LINO</t>
  </si>
  <si>
    <t>MIGUEL SEPULVIDA GUAN</t>
  </si>
  <si>
    <t>DANIEL GERSON GELINSK</t>
  </si>
  <si>
    <t>GUSTAVO BATIS DOS SAN</t>
  </si>
  <si>
    <t>CESAR LEANDRO DE SOUZA</t>
  </si>
  <si>
    <t>LINO VENDRUSCOLO</t>
  </si>
  <si>
    <t>Pagamento Evandro marcos raimudi pr</t>
  </si>
  <si>
    <t>GABRIEL GALDINO SIL.</t>
  </si>
  <si>
    <t>JULIANA DE SOUZA PRET</t>
  </si>
  <si>
    <t>RD COM.DE MAT.P/A CONST.SER.LTD</t>
  </si>
  <si>
    <t>EVERTON BUCHELER</t>
  </si>
  <si>
    <t>TALYSON ALCIDES FLOR</t>
  </si>
  <si>
    <t>PRISCILA DA SILVA KLE</t>
  </si>
  <si>
    <t>MJDS TELECOMUNICACOES LTDA</t>
  </si>
  <si>
    <t>Reemboso Josmar 3.155,00 parcela Duster 1.826,39 passagem norte 50,00 taxa cartão 2.448,07 parcela 26/30 estrada</t>
  </si>
  <si>
    <t>Pagamento Sandra tonini PR</t>
  </si>
  <si>
    <t>Pagamento José Vilson nogueira PR</t>
  </si>
  <si>
    <t>Hotel SCR</t>
  </si>
  <si>
    <t>Pagamento alugueis de veiculos</t>
  </si>
  <si>
    <t>Pagamento rhuan Fachini dos santos pr</t>
  </si>
  <si>
    <t>Pagamento Paulo Sérgio da cruz pr</t>
  </si>
  <si>
    <t>Pagamento Computador Base RS DOUGLAS</t>
  </si>
  <si>
    <t>Adiantamento Fabio Mello sc</t>
  </si>
  <si>
    <t>Adiantamento Cleverson dos Santos PR</t>
  </si>
  <si>
    <t>Adiantamento Valdeci Fragoso PR</t>
  </si>
  <si>
    <t>Adiantamento Gilmar tonini PR</t>
  </si>
  <si>
    <t>Cx cadinho dari tonini PR</t>
  </si>
  <si>
    <t>Pagamento conta internet sc</t>
  </si>
  <si>
    <t>Empréstimo Ricardo - Há mais um de 1500.... Total de 3k  Fazer 500 mês</t>
  </si>
  <si>
    <t>Pagamento Giovane terceiro</t>
  </si>
  <si>
    <t>Pagamento Alan Vasconcelos</t>
  </si>
  <si>
    <t>Pagamento Fabio Bordini</t>
  </si>
  <si>
    <t>SWILE - HORAS PF -GABRIIELA 81,50-PAULO AFONSO 1292,39- THAYLLER 500,00</t>
  </si>
  <si>
    <t>Crea</t>
  </si>
  <si>
    <t>PEDAGIO TICKET</t>
  </si>
  <si>
    <t>H. FERRAO</t>
  </si>
  <si>
    <t>ALUGUEL BASE PR</t>
  </si>
  <si>
    <t>HOTEL JOAÇABA</t>
  </si>
  <si>
    <t>Pagamento Gilson chagas de cresenio obras engenharia SC</t>
  </si>
  <si>
    <t>Combustível Dominique Vissoto engenharia SC</t>
  </si>
  <si>
    <t>Andre alarme Base RS</t>
  </si>
  <si>
    <t>ITACORDA INDUSTRIA E COMERCIO DE CORDAS LTDA</t>
  </si>
  <si>
    <t>Reemboso Richard Wellington Ribeiro Soares PR</t>
  </si>
  <si>
    <t>ANA PAULA FETTER DA SILVA - CONSIGNADO FGTS</t>
  </si>
  <si>
    <t>Pagamento Sidney Gustavo Souza Pires sc</t>
  </si>
  <si>
    <t>Pagamento aluguel apartamento Blumenau sc</t>
  </si>
  <si>
    <t>Pagamento Wesley Pereira Guimarães SC</t>
  </si>
  <si>
    <t>Pagamento luiz Henrique Arantes sc</t>
  </si>
  <si>
    <t>Pagamento João Pedro Nunes sc</t>
  </si>
  <si>
    <t>Pagamento Carlos Eduardo dos Santos SC</t>
  </si>
  <si>
    <t>Pagamento Wagner Ricardo Teodoro sc</t>
  </si>
  <si>
    <t>Almoços base RS</t>
  </si>
  <si>
    <t>Pagamento aluguel veículo dalglaysch correia caldeira sc</t>
  </si>
  <si>
    <t>Pagamento aluguel veículo cliceu viera de Oliveira PR</t>
  </si>
  <si>
    <t>SWILE LOCAÇÃO CARROS SC</t>
  </si>
  <si>
    <t>SWILE LOCAÇÃO CARROS PR</t>
  </si>
  <si>
    <t>Pagamento Hilton José França</t>
  </si>
  <si>
    <t>Pagamento Edivaldo Alex de Lima sc</t>
  </si>
  <si>
    <t>Pagamento Alexandre Alves SC</t>
  </si>
  <si>
    <t>Pagamento Antônio Carlos schoartz SC</t>
  </si>
  <si>
    <t>Transferência PYD MONTANA</t>
  </si>
  <si>
    <t>Reemboso Luiz Henrique Arantes sc</t>
  </si>
  <si>
    <t>Reemboso marco Antônio SC</t>
  </si>
  <si>
    <t>Reembolso Paulo Roberto desgracia SC</t>
  </si>
  <si>
    <t>Reemboso Edson Santos de barros SC</t>
  </si>
  <si>
    <t>Reemboso Gisele coelho sc</t>
  </si>
  <si>
    <t>Reemboso ilmar fontes viera filho SC</t>
  </si>
  <si>
    <t>Reemboso kauiza Sepúlveda Guanabara dilli SC</t>
  </si>
  <si>
    <t>Reemboso Alexandro dos anjos santos sc</t>
  </si>
  <si>
    <t>Reemboso Marcel dille SC</t>
  </si>
  <si>
    <t>Adiantamento Lindomar Joaquim costa pr</t>
  </si>
  <si>
    <t>M SERVIÇOS TELECOM</t>
  </si>
  <si>
    <t xml:space="preserve">PAULO ALEXANDRO VOLTZ </t>
  </si>
  <si>
    <t>João Gabriel de Vargas Machado - Pensão Djon Lenon</t>
  </si>
  <si>
    <t>HOTEL HEINZ LTDA - ESTADIA VITOR E VALDEMAR</t>
  </si>
  <si>
    <t>Água base RS</t>
  </si>
  <si>
    <t>Produção CR TELECOM</t>
  </si>
  <si>
    <t>IMPERIAL HOTEL LTDA</t>
  </si>
  <si>
    <t>Pagamento exame admissional Luiz Carlos de Souza Lages</t>
  </si>
  <si>
    <t>DAVID DA SILVA MACHADO</t>
  </si>
  <si>
    <t>Pagamento devolução imóvel rua Ricardo negrão filho 316 Curitiba</t>
  </si>
  <si>
    <t>Cx Marcel dille SC</t>
  </si>
  <si>
    <t>Widson Goncalves dos Santos</t>
  </si>
  <si>
    <t>Pagamento hotel obras engenharia PR</t>
  </si>
  <si>
    <t>Pagamento Luiz Carlos de Souza sc</t>
  </si>
  <si>
    <t>YURI GONCALVES SOCA</t>
  </si>
  <si>
    <t>TICKET - JANTAS RS</t>
  </si>
  <si>
    <t>SWILE ADM E Reembolso Edson</t>
  </si>
  <si>
    <t>AWJ ADMINISTRACAO HOTEIS LTDA</t>
  </si>
  <si>
    <t>TAIANE DE OLIVEIRA RODRIGUES</t>
  </si>
  <si>
    <t>EDERSON PAULO SAN AZEVEDO 004136</t>
  </si>
  <si>
    <t>MARIA EDUARDA DE OLIVEIRA</t>
  </si>
  <si>
    <t>EMP.BRASIL.BENEF.PGTOS.INSTIT DE - VA MARIA EDUARDA</t>
  </si>
  <si>
    <t>Licenciamento Montana ARK</t>
  </si>
  <si>
    <t>IPVA Montana ARK</t>
  </si>
  <si>
    <t>PREFORMASTER IND.COM.SER.LTDA</t>
  </si>
  <si>
    <t>GABRIELA BALDWIN PEDROZO</t>
  </si>
  <si>
    <t>TICKET COMBUSTIVEIS</t>
  </si>
  <si>
    <t>RECH</t>
  </si>
  <si>
    <t>ASDM FERRAGENS LTDA</t>
  </si>
  <si>
    <t>Jantas RS CAUÃ</t>
  </si>
  <si>
    <t>Pagamento hotel sc</t>
  </si>
  <si>
    <t>Destrato Wagner Ricardo Teodoro</t>
  </si>
  <si>
    <t>Compra bateria note ex brenda</t>
  </si>
  <si>
    <t>GIOVANE ALVES DA SILVA</t>
  </si>
  <si>
    <t>MARCOS EMILIANO DA ROSA - M.E.TELECOM</t>
  </si>
  <si>
    <t>Cx Aldair</t>
  </si>
  <si>
    <t>Pagamento TRT SCBMB08</t>
  </si>
  <si>
    <t>Pagamento TRT SCPEL 10</t>
  </si>
  <si>
    <t>Pagamento TRT PRCAK02</t>
  </si>
  <si>
    <t>Reemboso Josmar comprar 3 notebook 4 celular 2 monitor e um celular</t>
  </si>
  <si>
    <t>Pagamento Dominique Vissoto equipe fixa engenharia SC</t>
  </si>
  <si>
    <t>Complemento de pagamento RD material de construção sc</t>
  </si>
  <si>
    <t>Cx Fabio Lobato SC</t>
  </si>
  <si>
    <t>FABIANE COSTA HILDA</t>
  </si>
  <si>
    <t>Adiantamento sigmar Joel Gruber pr</t>
  </si>
  <si>
    <t>Cx Evandro marcos raimudi pr/ sc</t>
  </si>
  <si>
    <t>Caixa Thayler</t>
  </si>
  <si>
    <t>CLARO S.A.</t>
  </si>
  <si>
    <t>CX DJON</t>
  </si>
  <si>
    <t>CX SIDINEI</t>
  </si>
  <si>
    <t>FGTS Felipe dias</t>
  </si>
  <si>
    <t>FGTS MATRIZ</t>
  </si>
  <si>
    <t>FGTS CONSIGNAQDO MATRIZ</t>
  </si>
  <si>
    <t>FGTS PR</t>
  </si>
  <si>
    <t>FGTS SC</t>
  </si>
  <si>
    <t>FGTS CONSIGNADO SC</t>
  </si>
  <si>
    <t>RESCISÃO BRENDA FREES NUNES</t>
  </si>
  <si>
    <t>VEST FASHON</t>
  </si>
  <si>
    <t>CONS REG DOS TECN INDS.DA 4 REG</t>
  </si>
  <si>
    <t>Cx domique Vissoto</t>
  </si>
  <si>
    <t>Adiantamento dalglaysch correia caldeira sc</t>
  </si>
  <si>
    <t>Caixa Andrelise</t>
  </si>
  <si>
    <t>RESTAURANTE TREVO</t>
  </si>
  <si>
    <t>Pagamento aluguel Lindomar</t>
  </si>
  <si>
    <t>Consórcios DEBITO CONV. DEMAIS EMPRESAS</t>
  </si>
  <si>
    <t>SWILE DO BRASIL S.A. ZANI PF</t>
  </si>
  <si>
    <t>SWILE REEMBOLSO ALDAIR 316,21/ MARCO ANTONIO 31,80/ SAURAI 49,73</t>
  </si>
  <si>
    <t>EMP.BRASIL.BENEF.PGTOS.INSTIT DE - VA BASE SC</t>
  </si>
  <si>
    <t>PRO-SERVI SERV AS.SEL PESS LTD</t>
  </si>
  <si>
    <t>STILLO TRANSPORTES LTDA</t>
  </si>
  <si>
    <t>RM LOCACOES DE EQUIPAMENTOS LTDA</t>
  </si>
  <si>
    <t>MATERIAL Utilizado em serviços</t>
  </si>
  <si>
    <t>Tubulao litoral</t>
  </si>
  <si>
    <t>Adiantamento Daniel Melo da Silva sc</t>
  </si>
  <si>
    <t>Pagamento TRT PRCLG1E03COCEL</t>
  </si>
  <si>
    <t>Pagamento TRT PRCLG1E-03L02</t>
  </si>
  <si>
    <t>Pagamento alvará prefeitura Sabará pr</t>
  </si>
  <si>
    <t>Pagamento internet base jve</t>
  </si>
  <si>
    <t>Vale Amizael</t>
  </si>
  <si>
    <t>Pagamento ATR PRPLM14</t>
  </si>
  <si>
    <t>Pagamento TRT SCPEL 10 LO 03</t>
  </si>
  <si>
    <t>Pagamento TRT SCPEL 10 LO 02</t>
  </si>
  <si>
    <t>Caixa Tiago bicca</t>
  </si>
  <si>
    <t>Duto lateral ERE</t>
  </si>
  <si>
    <t>Adiantamento Luis Muller</t>
  </si>
  <si>
    <t>Adiantamento Giovane</t>
  </si>
  <si>
    <t>VA E COMBUSTIVEL - GABRIELA ADM</t>
  </si>
  <si>
    <t>JANTAS THAYLLER 620,00/RICARDO 350,00</t>
  </si>
  <si>
    <t>REEMBOLSO ALDAIR</t>
  </si>
  <si>
    <t>SECRETARIA DA FAZENDA - GUIA DE ARRECADAÇÃO</t>
  </si>
  <si>
    <t>LUZ REFERENTE 03/2026</t>
  </si>
  <si>
    <t>JENIFER CASTELLAN DE OLIVEIRA - LUZ 02/2026</t>
  </si>
  <si>
    <t>RODRIGO BARCELOS -RESCISÃO</t>
  </si>
  <si>
    <t>MILLENIUM TEC RELOGIO PTO.CONTR</t>
  </si>
  <si>
    <t>MUNICIPIO SÃO LEOPOLDO</t>
  </si>
  <si>
    <t>AUTO CENTER</t>
  </si>
  <si>
    <t>MINISTERIO JUSTIÇA</t>
  </si>
  <si>
    <t xml:space="preserve">DOCTOR CLIN </t>
  </si>
  <si>
    <t>SIDINEI DA SILVA KELLER - referente adiantamento errado em FEV</t>
  </si>
  <si>
    <t>ELIZA DE SOUZA TRIBESS - FERIAS 30 DIAS</t>
  </si>
  <si>
    <t>PENSÃO DA RESCISÃO - Manuella Sopha Meira Zimmermann</t>
  </si>
  <si>
    <t>Djon Lenon - PERICULOSIDADE DESDE JANEIRO QUE NÃO FOI PAGO</t>
  </si>
  <si>
    <t>LUANA DA SILVA FLORES BASE RS</t>
  </si>
  <si>
    <t>Pagamento ATR PRPLM15</t>
  </si>
  <si>
    <t>Pagamento ATR SCBMB08</t>
  </si>
  <si>
    <t>GEOVANE AMORAS AMANAJAS JUNIOR</t>
  </si>
  <si>
    <t>GISELE COELHO</t>
  </si>
  <si>
    <t>LEORNARDO GONÇALVES BAPTISTA</t>
  </si>
  <si>
    <t>ROBSON CANDIDA DE OLIVEIRA</t>
  </si>
  <si>
    <t>REINALDO AMERICO DA SILVA</t>
  </si>
  <si>
    <t xml:space="preserve"> PAULO ROBERTO DEGRACI</t>
  </si>
  <si>
    <t>Pagamento TRT SCSJS11 LO1</t>
  </si>
  <si>
    <t>Pagamento TRT PRCLG1E-03L03</t>
  </si>
  <si>
    <t>Reembolso Vissoto</t>
  </si>
  <si>
    <t>PAGAMENTO BASE PR</t>
  </si>
  <si>
    <t>PAGAMENTO BASE SC</t>
  </si>
  <si>
    <t>PAGAMENTO BASE RS</t>
  </si>
  <si>
    <t>Cx Evandro marcos raimudi pr/sc</t>
  </si>
  <si>
    <t>Pagamento Maurício atuação em SCR</t>
  </si>
  <si>
    <t>Passagem Fraiburgo</t>
  </si>
  <si>
    <t>Reemboso via cartão swile SC -  GISELE 41,81/ILMAR 309,76/MARCOS DE OLIVEIRA 385,99</t>
  </si>
  <si>
    <t>Pagamento TRT pro PRPLMO01-01L01 L01</t>
  </si>
  <si>
    <t>Pagamento conserto uno</t>
  </si>
  <si>
    <t>FGTS - RESCISÃO DEIVID ELIAS</t>
  </si>
  <si>
    <t>DETRAN RS</t>
  </si>
  <si>
    <t>GUNTHER M. MEYER &amp; CIA LTDA</t>
  </si>
  <si>
    <t>NOVA OPCAO COMERCIO DE EQUIPAMEN</t>
  </si>
  <si>
    <t>LINEAR TUBOS E CONEXOES LTDA</t>
  </si>
  <si>
    <t>PETERSON SOARES MACHA</t>
  </si>
  <si>
    <t>PORCELANAS INDS.GERMER S/A</t>
  </si>
  <si>
    <t>DEIVID ELIAS KUTTI DOS SANTOS</t>
  </si>
  <si>
    <t>JAQUELINE GRACIELI FR - DOCE SC</t>
  </si>
  <si>
    <t>Adiantamento cândido pereira pr</t>
  </si>
  <si>
    <t>FRATEL TELECOMUNICACOES LTDA</t>
  </si>
  <si>
    <t>FABIANE DA COSTA HIDA</t>
  </si>
  <si>
    <t>S&amp;L SOLUCOES EM FIBRA OPTICA LTDA</t>
  </si>
  <si>
    <t>BENEDITO ANTONIO DOS SANTOS</t>
  </si>
  <si>
    <t>Anderson Dos Santos Automoveis - Pagamento compra Saveiro litoral</t>
  </si>
  <si>
    <t>ADRIANA MIGUEL LTDA</t>
  </si>
  <si>
    <t>HERICKSON JOSE ROCHA TEIXEIRA</t>
  </si>
  <si>
    <t>VA PATRIACIA MARQUES DA SILVA</t>
  </si>
  <si>
    <t>TICKET SALDO JUAREZ</t>
  </si>
  <si>
    <t>ATRICIA MARQUES DA SILVA</t>
  </si>
  <si>
    <t>JUSTOSEIBEL LTDA - PLACA MIH7E15</t>
  </si>
  <si>
    <t>JUSTOSEIBEL LTDA -PLACA BCT4E50</t>
  </si>
  <si>
    <t>JUSTOSEIBEL LTDA - PLACA QNZ1F23</t>
  </si>
  <si>
    <t>SIND DOS TR EMPR TELEC OP MESAS - BASE SC</t>
  </si>
  <si>
    <t>CONESUL MATERIAIS DE ESCRITORIO</t>
  </si>
  <si>
    <t>VT - Carolline Siqueira SC</t>
  </si>
  <si>
    <t>JAILSON PADILHA ANTUNES</t>
  </si>
  <si>
    <t>Pagamento TRT PRAPU 08-01</t>
  </si>
  <si>
    <t>Pagamento TRT SCSJS11 LO2</t>
  </si>
  <si>
    <t>Pagamento TRT SCSJS11 L03</t>
  </si>
  <si>
    <t>Pagamento cartão swile Renato kinap sc</t>
  </si>
  <si>
    <t>Adiantamento Marcos junior pires dos santos pr</t>
  </si>
  <si>
    <t>Adiantamento mjds telecomunicações Ltda marco Antônio</t>
  </si>
  <si>
    <t>Adiantamento cristiano Rodrigo verga pr</t>
  </si>
  <si>
    <t>Adiantamento Adriano transferência carro</t>
  </si>
  <si>
    <t>Adiantamento Giovane terceiro L</t>
  </si>
  <si>
    <t>Reembolso Claudio Souza assunção</t>
  </si>
  <si>
    <t>Reembolso Rodrigo Molina sc</t>
  </si>
  <si>
    <t>Reembolso mayckon Meira dos Santos sc</t>
  </si>
  <si>
    <t>CAUA 215/RICARDO 280/DJON 300/KAUE 350</t>
  </si>
  <si>
    <t>MULTA PLACA HLH1C54 - INFRAÇÃO  E03277952</t>
  </si>
  <si>
    <t>MULTA PLACA ILT5F64 - INFRAÇÃO TE00160351</t>
  </si>
  <si>
    <t xml:space="preserve">MULTA </t>
  </si>
  <si>
    <t>MULTA</t>
  </si>
  <si>
    <t>CLASSIC -HOTEL LTDA</t>
  </si>
  <si>
    <t>BRUNO CANEVA</t>
  </si>
  <si>
    <t>Pagamento material cachoeira do Itapemirim SC obra fibrasil</t>
  </si>
  <si>
    <t>Empréstimo em 2x Juarez</t>
  </si>
  <si>
    <t>Pagamento frente fibrasil sc</t>
  </si>
  <si>
    <t xml:space="preserve">Debito emprestimo </t>
  </si>
  <si>
    <t>Estorno deb. Emprestimo</t>
  </si>
  <si>
    <t>THAYLLER KELLER ALMEIDA</t>
  </si>
  <si>
    <t>HOTEL DAL MOLIN LTDA</t>
  </si>
  <si>
    <t>PLACA MFS7D82 - INFRAÇÃO G002282252</t>
  </si>
  <si>
    <t xml:space="preserve">BLESS HOTEL </t>
  </si>
  <si>
    <t>INSTITUTO SANTA CATARINA LTDA</t>
  </si>
  <si>
    <t>NIO - ADM</t>
  </si>
  <si>
    <t>DULCIMARA SALETE MUNARINI COLLA</t>
  </si>
  <si>
    <t>RESTAURANTE SABOR &amp; COZINHA</t>
  </si>
  <si>
    <t xml:space="preserve">Movimento </t>
  </si>
  <si>
    <t>FLUXO DE CAIXA - SICOOB CONFIANÇA</t>
  </si>
  <si>
    <t>Adiantamento Amizael descontar pagamento</t>
  </si>
  <si>
    <t>Adiantamento Silvio descontar neste pagamento</t>
  </si>
  <si>
    <t>Pedras obras Ere</t>
  </si>
  <si>
    <t>Defesa multas carro CNH Edu</t>
  </si>
  <si>
    <t>BANCO SANTANDER (BRASIL) S.A.</t>
  </si>
  <si>
    <t>FUPLASTIC</t>
  </si>
  <si>
    <t>BANDEIRA REPARACAO AUTOMOTIVA LT</t>
  </si>
  <si>
    <t>LUCIANO MUNARI</t>
  </si>
  <si>
    <t>Pagamento destrato Luiz Carlos Souza sc</t>
  </si>
  <si>
    <t>Pagamento casa Lindomar obra engenharia or</t>
  </si>
  <si>
    <t>Grampos carro Miza</t>
  </si>
  <si>
    <t>CREDITO TED -STR</t>
  </si>
  <si>
    <t>Coloca pedras ERE - DULCIMARA SALETE MUNARINI COLLA</t>
  </si>
  <si>
    <t>MUNICIPIO DE CURITIBA</t>
  </si>
  <si>
    <t>RS</t>
  </si>
  <si>
    <t>Descrição</t>
  </si>
  <si>
    <t>Remessa</t>
  </si>
  <si>
    <t xml:space="preserve">Manual </t>
  </si>
  <si>
    <t>SC</t>
  </si>
  <si>
    <t>Competência</t>
  </si>
  <si>
    <t>Abril</t>
  </si>
  <si>
    <t>JUROS ADIANT.DEPOSITANTE</t>
  </si>
  <si>
    <t>ADIANTAMENTO DEPOSITANTE</t>
  </si>
  <si>
    <t>DEBITO MERCARDO ROSELE DOM PEDRITO</t>
  </si>
  <si>
    <t>Pagamento faxina base fns</t>
  </si>
  <si>
    <t>Pagamento TRT PARASD01-02L02</t>
  </si>
  <si>
    <t>Pagamento TRT PRFOZ02</t>
  </si>
  <si>
    <t>Pagamento ATR PR PHO07</t>
  </si>
  <si>
    <t>Adiantamento cândido pereira dos santos sc</t>
  </si>
  <si>
    <t>SWILE Cx Celso e Antônio pr</t>
  </si>
  <si>
    <t xml:space="preserve">EMPRESTIMO </t>
  </si>
  <si>
    <t>VT - GABRIELA 234 / MATHEUS 117</t>
  </si>
  <si>
    <t xml:space="preserve">SWILE VA AMIZAEL, RAUL, VALDEMAR 738,00 /REEMBOLSO ZANI 97,00/GREGORY 56,24/SAMURAI 90,00
</t>
  </si>
  <si>
    <t>MULTA SECRETARIA DE ESTADO DA FAZENDA</t>
  </si>
  <si>
    <t>MULTA MUNICIPIO PORTO ALEGRE</t>
  </si>
  <si>
    <t>DETRAN - RS</t>
  </si>
  <si>
    <t>ASS.EMP TRANS.PASSAGEIROS PALEGR - VT - MATHEUS VIGNOL</t>
  </si>
  <si>
    <t xml:space="preserve">AYMORE </t>
  </si>
  <si>
    <t>CONS REG ADM.RIO GRANDE SUL(CRA</t>
  </si>
  <si>
    <t>Ismael Dapper - CLIP CLARO</t>
  </si>
  <si>
    <t>14.013.535 VIVIANE GRAZIELE EV</t>
  </si>
  <si>
    <t>WIDSON GONÇALVES DOS SANTOS</t>
  </si>
  <si>
    <t>JOAO PEDRO NUNES</t>
  </si>
  <si>
    <t xml:space="preserve">PAULO SERGIO DA CRUZ </t>
  </si>
  <si>
    <t>Adiantamento Marcos junior pires dos Santos PR</t>
  </si>
  <si>
    <t xml:space="preserve">GILMAR DARI TONINI </t>
  </si>
  <si>
    <t>CLAUDIO SLOBOGIAN JUN</t>
  </si>
  <si>
    <t>Adiantamento Lucas Machado Fachini pr</t>
  </si>
  <si>
    <t>JKM TELECOMUNICACOES LTDA</t>
  </si>
  <si>
    <t>SATEC TECNOLOGIA E CONSTRUÇÃO</t>
  </si>
  <si>
    <t>CONS REG ENGENH.AGRONOMIA RS - BRUNO CANEVA</t>
  </si>
  <si>
    <t>CONS REG ENGENH.AGRONOMIA RS - JLE TELECOMUNICAÇÕES</t>
  </si>
  <si>
    <t>FRANCISLAINE IZOLETA MISGA TURECK CORDEIRO - Compra alimentos doação claro</t>
  </si>
  <si>
    <t>H FERRÃO</t>
  </si>
  <si>
    <t>DNIT-DEPTO.NAC.INFRAEST TRANS.</t>
  </si>
  <si>
    <t>VILSON MARQUES DE MOURA</t>
  </si>
  <si>
    <t>JUSTOSEIBEL LTDA</t>
  </si>
  <si>
    <t>VR BASE PR</t>
  </si>
  <si>
    <t>VR BASE RS</t>
  </si>
  <si>
    <t>VR BASE SC</t>
  </si>
  <si>
    <t>VR MARÇO ADRIANO E FELIPE BASE SC</t>
  </si>
  <si>
    <t>Compra Postes madeira BaseRS</t>
  </si>
  <si>
    <t>Abastecimento Civic Rs</t>
  </si>
  <si>
    <t>HOTEL JOINVILLENSE LTDA</t>
  </si>
  <si>
    <t>GILMAR TONINI PARCELAMENTO MEI</t>
  </si>
  <si>
    <t>BRUNO REMOR NETO PARCELAMENTO MEI</t>
  </si>
  <si>
    <t>ADRIANO SANTOS DE PROENCA PARCELAMENTO MEI</t>
  </si>
  <si>
    <t>HOTEL ZATA</t>
  </si>
  <si>
    <t>Almoço base aRS</t>
  </si>
  <si>
    <t>SECRETARIA DA FAZENDA</t>
  </si>
  <si>
    <t>IPVA - SECRETARIA DA FAZENDA</t>
  </si>
  <si>
    <t>Marcos Vinicius De Almeida Dutra - SAMURAI</t>
  </si>
  <si>
    <t>DEBITO EFETIVADO</t>
  </si>
  <si>
    <t xml:space="preserve">DEBITO TRIBUTOS FEDERAIS PARCELAMENTO </t>
  </si>
  <si>
    <t xml:space="preserve"> SANI JUNIOR PINHEIRO DA ROSA</t>
  </si>
  <si>
    <t>Adiantamento Giovani terceiro</t>
  </si>
  <si>
    <t>Pagamento ATR PTRO033</t>
  </si>
  <si>
    <t>Pagamento TRT PRASD01-L01</t>
  </si>
  <si>
    <t>REMESSA</t>
  </si>
  <si>
    <t>MANUAL</t>
  </si>
  <si>
    <t>PATRICIA MARQUES DA SILVA</t>
  </si>
  <si>
    <t>LUANA DA SILVA FLORES</t>
  </si>
  <si>
    <t>IBAGY IMOVEIS LTDA</t>
  </si>
  <si>
    <t>Angelita Teresinha Ojczenasz</t>
  </si>
  <si>
    <t>PENSÃO DJON (João Gabriel de Vargas Machado)</t>
  </si>
  <si>
    <t>Pensão Bruno  (Tassiane)</t>
  </si>
  <si>
    <t>Pensão TIAGO - Nailyne Bianca Borges</t>
  </si>
  <si>
    <t>Defesa multa - CHARLES EDUARDO ROSA</t>
  </si>
  <si>
    <t>JANTA WESLEI 330/RICARDO 170/DJON 379,97/MARCELO 615,00</t>
  </si>
  <si>
    <t>VA GUSTAVO 608,20/LEONARDO 608,20/LUIZ 608,20</t>
  </si>
  <si>
    <t>VA PATRICIA 147,00/WELLISON 738,00/WESLEY 738,00/NILTON 738,00</t>
  </si>
  <si>
    <t>REEMBOLSO ZANI 94,88/SAMURAI 225,28</t>
  </si>
  <si>
    <t>SWILE - SALARIO BASE PR</t>
  </si>
  <si>
    <t>SWILE - SALARIO PF -SC</t>
  </si>
  <si>
    <t>SALARIO PF ELIZA</t>
  </si>
  <si>
    <t>SALARIO PF RS</t>
  </si>
  <si>
    <t>apto Chapecó 20/03/2026 a 20/04/2026 - Lúcia Mariano dos Santos</t>
  </si>
  <si>
    <t>PR</t>
  </si>
  <si>
    <t>TARIFA PAGAMENTO SALARIO</t>
  </si>
  <si>
    <t>Cartão Swile RS</t>
  </si>
  <si>
    <t>Adiantamento Douglas RS</t>
  </si>
  <si>
    <t>Pagamento cx PR</t>
  </si>
  <si>
    <t>DESPESAS OPERACIONAIS</t>
  </si>
  <si>
    <t>SENFF FINANCEIRA</t>
  </si>
  <si>
    <t>CX EVANDRO MARCOS RAIMUNDI</t>
  </si>
  <si>
    <t>Pagamento Evandro marcos raimudi sc</t>
  </si>
  <si>
    <t>EMBARCA AI</t>
  </si>
  <si>
    <t>Adiantamento Anão</t>
  </si>
  <si>
    <t>Adiantamento Gregory descontar próximo</t>
  </si>
  <si>
    <t>Destrato Jairo Los Brás</t>
  </si>
  <si>
    <t>Adiantamento Giovani Terceiro</t>
  </si>
  <si>
    <t>PAULO VITOR CRUZ MARTINS</t>
  </si>
  <si>
    <t>Pagamento limpeza base fns semana</t>
  </si>
  <si>
    <t>JEAN MARCOS RODRIGUES</t>
  </si>
  <si>
    <t>Pagamento destrato fratel ( Valdeci Fragoso)</t>
  </si>
  <si>
    <t>Destrato Fabiane da Costa Silva</t>
  </si>
  <si>
    <t>Pagamento Aparecido Cervantes junior pr</t>
  </si>
  <si>
    <t>CIA.SANEAMENTO PARANA SANEPAR - AGUA PR</t>
  </si>
  <si>
    <t>Kaique Valente RodrigueS</t>
  </si>
  <si>
    <t xml:space="preserve">Luiz Carlos Souza </t>
  </si>
  <si>
    <t xml:space="preserve">Paulo Roberto degracia </t>
  </si>
  <si>
    <t xml:space="preserve">REINALDO AMERICO DA SILVA </t>
  </si>
  <si>
    <t xml:space="preserve">ROBSON CANDIDA DE OLIVEIRA </t>
  </si>
  <si>
    <t>FELIPE VELOZO PROENÇA</t>
  </si>
  <si>
    <t>Anuidade CFT</t>
  </si>
  <si>
    <t>PAGAMENTO BASE RS - PLANTÃO</t>
  </si>
  <si>
    <t>MARCO ANDRE NAVARRETE</t>
  </si>
  <si>
    <t>MANOEL PORTO SILVEIRA</t>
  </si>
  <si>
    <t>MTEC SOL.CONTR DE PTO.ACESSO LTD</t>
  </si>
  <si>
    <t>SAO LEOPOLDO - EXPRESSO SAO MIGU</t>
  </si>
  <si>
    <t>UNIMED PORTO ALEGRE-COOP.MEDICA  - VITOR</t>
  </si>
  <si>
    <t>DALMINA, PAIM &amp; CIA LTDA</t>
  </si>
  <si>
    <t>PROQUISUL IND.DE PR.DE LIMP.LTD</t>
  </si>
  <si>
    <t>JANE FATIMA DOS SAN</t>
  </si>
  <si>
    <t>ALEXSANDRO DOS ANJOS SANTOS</t>
  </si>
  <si>
    <t>Adiantamento combustível Vinicius Sampaio</t>
  </si>
  <si>
    <t>Adiantamento Daniel gelisk</t>
  </si>
  <si>
    <t>Adiantamento Rodrigo cristiano maleski sc</t>
  </si>
  <si>
    <t>Adiantamento Maicon Meira dos Santos SC</t>
  </si>
  <si>
    <t>Adiantamento Juliano Klaus sc</t>
  </si>
  <si>
    <t>Adiantamento Carlos Eduardo dos Santos SC</t>
  </si>
  <si>
    <t>Adiantamento Alexandre Alves sc</t>
  </si>
  <si>
    <t>SWILE - ZANI R$574,00 REEMBOLSO/FRANCIELE 250,00 COMBUSTIVEL</t>
  </si>
  <si>
    <t>RAAS COM. DE PECAS E SERVICOS LT</t>
  </si>
  <si>
    <t>XCMG BRASIL INDUSTRIA - GUARULHO</t>
  </si>
  <si>
    <t>PANIFICADORA LAZARO LTDA - PÃO DO MÊS DE MARÇO</t>
  </si>
  <si>
    <t>BOTELHO HOTEL LTDA</t>
  </si>
  <si>
    <t>NE COMERCIO DE TAMPAS LTDA</t>
  </si>
  <si>
    <t>CLARO NXT TELECOM SA</t>
  </si>
  <si>
    <t>COMPANHIA CATARINENSE AGUAS SANEAMENTO</t>
  </si>
  <si>
    <t>GILMARA DE JESUS LIMA</t>
  </si>
  <si>
    <t> AFONSO LEMOS DA SILVA</t>
  </si>
  <si>
    <t>CRISTIAN SPIELER GONC</t>
  </si>
  <si>
    <t>DANIEL DE OLIVEIRA MELO</t>
  </si>
  <si>
    <t>NOVA TELECOMUNICACOES LTDA - FIBRASIL</t>
  </si>
  <si>
    <t>SATEC SERVIÇO AV.TECNOLOGIA E CO - FIBRASIL</t>
  </si>
  <si>
    <t>JKM TELECOMUNICACOES LTDA - FIBRASIL</t>
  </si>
  <si>
    <t>RUTH ELIZABETH NAVARR - FIBRASIL</t>
  </si>
  <si>
    <t>LUKAS MUNHOZ PRETO - FIBRASIL</t>
  </si>
  <si>
    <t>DEB CONVE DEMAIS EMPRESAS</t>
  </si>
  <si>
    <t>Pagamento Gisele coelho complemento vale dia 20</t>
  </si>
  <si>
    <t>Ajuda de custo Gisele coelho sc</t>
  </si>
  <si>
    <t>Ajuda de custo Aline</t>
  </si>
  <si>
    <t>ALAN ALMEIDA - LAVAGEM CARRO GABI</t>
  </si>
  <si>
    <t>SALARIO PF SC</t>
  </si>
  <si>
    <t>SALARIO PF PR</t>
  </si>
  <si>
    <t>Chaves equipes RS</t>
  </si>
  <si>
    <t>JANTA CAUA 355/MARCOS 350/KAUE 519</t>
  </si>
  <si>
    <t>Conesul material de Escritório</t>
  </si>
  <si>
    <t>SCMED AS.OCUPACIONAL MEIO AMBIEN</t>
  </si>
  <si>
    <t>TELEFONICA BRASIL S.A.</t>
  </si>
  <si>
    <t>VICTOR VILSON NOGUEIR</t>
  </si>
  <si>
    <t>SIGMAR JOEL GRUBER</t>
  </si>
  <si>
    <t>CRISTIANO VERGA RODR.</t>
  </si>
  <si>
    <t>TOBAR E DUTRA LTDA</t>
  </si>
  <si>
    <t>SANDRA REGINA BENITEZ</t>
  </si>
  <si>
    <t>RAFAEL SOUTO DA CONCEICAO SERVIC</t>
  </si>
  <si>
    <t>Pagamento transferência Saveiro</t>
  </si>
  <si>
    <t>SWILE - ALUGUEL CARRO BASE RS</t>
  </si>
  <si>
    <t>INOVATECH SOLUCOES</t>
  </si>
  <si>
    <t>STAR PROTECAO VEICULAR</t>
  </si>
  <si>
    <t>THIAGO JOSE BREMBATTI - boleto da adesão veículo IQT9I82</t>
  </si>
  <si>
    <t>RUA SISTEMAS LTDA. CRACHAS</t>
  </si>
  <si>
    <t>BARTIM COM.DE UNIFORMES LTDA</t>
  </si>
  <si>
    <t>ANDRELISE RODRIGUES - FERIAS 20 DIAS</t>
  </si>
  <si>
    <t>LUCAS JUNIOR RUDUIT DE LIMA</t>
  </si>
  <si>
    <t>Pagamento José Vitor Gomes - MARIA TANIA DA SILVA PEREIRA</t>
  </si>
  <si>
    <t>Pagamento Carlos de Souza assunção sc</t>
  </si>
  <si>
    <t>Complemento pagamento shalom telecomunicações Ltda SC</t>
  </si>
  <si>
    <t>TOTALLE-COM.SER.AUTOM.LTDA</t>
  </si>
  <si>
    <t>LUIZ HENRIQUE ARANTES</t>
  </si>
  <si>
    <t>Pagamento Rodrigo Molina Braga sc</t>
  </si>
  <si>
    <t>Pagamento Leonardo Medeiros Gonçalves SC</t>
  </si>
  <si>
    <t>Pagamento shalom telecomunicações Fabio de Melo</t>
  </si>
  <si>
    <t>Pagamento Edvaldo Alex de Lima SC</t>
  </si>
  <si>
    <t>Pagamento Alexandre Alves sc</t>
  </si>
  <si>
    <t>SIDNEY GUSTAVO SOUZA</t>
  </si>
  <si>
    <t>ANTONIO CARLOS SCHOAR</t>
  </si>
  <si>
    <t>SWILE  ALUGUEL NOT</t>
  </si>
  <si>
    <t>SINDICATO</t>
  </si>
  <si>
    <t>STAR - PLACA QXB2J54</t>
  </si>
  <si>
    <t>STAR - PLACA PYD3520</t>
  </si>
  <si>
    <t>STAR - PLACA MLTB00</t>
  </si>
  <si>
    <t>STAR - PLACA MMM5C84</t>
  </si>
  <si>
    <t xml:space="preserve">DEPTO ESTRADA RODAGEM </t>
  </si>
  <si>
    <t>LDR NEGOCIOS IMOBILIARIOS</t>
  </si>
  <si>
    <t>GLOB.EQUIP.DE SEGURANCA LTDA</t>
  </si>
  <si>
    <t>CONDOMINIO AP JOINVILLE - ADELANTE</t>
  </si>
  <si>
    <t>CLINICA DR CALUDIO A SICA SOCI</t>
  </si>
  <si>
    <t>CARTÃO SANTANDER</t>
  </si>
  <si>
    <t>HS ADMIN.DE CONSORCIOS LT</t>
  </si>
  <si>
    <t>IMOBILIARIA AGUA VERDE</t>
  </si>
  <si>
    <t>VEST FASHION LTDA</t>
  </si>
  <si>
    <t>JC TELECOMUNICACOES LTDA</t>
  </si>
  <si>
    <t>JOAO VICTOR RIBACZKI</t>
  </si>
  <si>
    <t>LUIS HENRIQUE RIBACZKI</t>
  </si>
  <si>
    <t>VINICIUS SAMPAIO RODR</t>
  </si>
  <si>
    <t>BAIRON GONCALVES SILV</t>
  </si>
  <si>
    <t>PROJETCOM TELECOMUNICACOES LTDA</t>
  </si>
  <si>
    <t>HYGOR DA SILVA BATISTA RESCISÃO SC</t>
  </si>
  <si>
    <t>ADIANTAMENTO GREGORY PEREIRA DA SILVA</t>
  </si>
  <si>
    <t>Pagamento Juliano Teixeira</t>
  </si>
  <si>
    <t>Pagamento Fabio Bordin</t>
  </si>
  <si>
    <t>CRISTIANE LOPES TEIXE - BASE RS</t>
  </si>
  <si>
    <t>VALDEMAR</t>
  </si>
  <si>
    <t>Pagamento Andre Luis Amarante equipe fibrasil</t>
  </si>
  <si>
    <t>Pagamento Matheus Machado Araújo equipe fibrasil</t>
  </si>
  <si>
    <t>Pagamento Lindomar Joaquim costa PR</t>
  </si>
  <si>
    <t>Pagamento destrato Henrique thaina dos Santos Matos sc</t>
  </si>
  <si>
    <t>Pagamento planilhas</t>
  </si>
  <si>
    <t>TICKET JANTA BASE RS</t>
  </si>
  <si>
    <t>CARVALHO - ALGUEL AP JOINVILLE</t>
  </si>
  <si>
    <t>ADIANTAMENTO - CLEVERSON DOS SANTOS</t>
  </si>
  <si>
    <t>ADIANTAMENTO -YURI GONÇALVES SOCA</t>
  </si>
  <si>
    <t>ADIANTAMENTO - LUCAS HOBERT OLIVEIRA</t>
  </si>
  <si>
    <t>BANDEIRA REPARACAO AUTOMOTIVA  - CARRO VITOR</t>
  </si>
  <si>
    <t>MUNICIPIO DE SAO LEOPOLDO</t>
  </si>
  <si>
    <t>TICKET - PEDAGIO</t>
  </si>
  <si>
    <t>UNIMED EDUARDO</t>
  </si>
  <si>
    <t>SWILE - GILMAR CARRO</t>
  </si>
  <si>
    <t>SWILE - MARCEL 2029,87 E KAUIZA 109,17</t>
  </si>
  <si>
    <t>JACKLINE GRANATO ALBU</t>
  </si>
  <si>
    <t>Pagamento TRTSCPEN07</t>
  </si>
  <si>
    <t>Pagamento ATR PRMDT04</t>
  </si>
  <si>
    <t>Pagamento conta telefone claro</t>
  </si>
  <si>
    <t>swile - REEMBOLSO BASE SC</t>
  </si>
  <si>
    <t>PLACA QPD7C43 - INFRAÇÃO J006902626</t>
  </si>
  <si>
    <t>ADIANTAMENTO GILMAR</t>
  </si>
  <si>
    <t xml:space="preserve">PR </t>
  </si>
  <si>
    <t>ADIANTAMENTO LINDOMAR</t>
  </si>
  <si>
    <t>REEMBOLSO RICHARD WELLINGTON RIBEIRO SOARES</t>
  </si>
  <si>
    <t xml:space="preserve">PAULO JOCELI MACHADO BICA </t>
  </si>
  <si>
    <t>GUILHERME HENRIQUE AL</t>
  </si>
  <si>
    <t>CAMILA FERREIRA GALVAO</t>
  </si>
  <si>
    <t>FRANCISCO EUGENIO HUGENTOBLER - TERRENO 6/18</t>
  </si>
  <si>
    <t>ADRIANA MIGUEL LTDA - VILSON</t>
  </si>
  <si>
    <t>RAFAEL VIEIRA DE OLIVEIRA</t>
  </si>
  <si>
    <t>SWILE - REEMBOLSO ZANI</t>
  </si>
  <si>
    <t>MICHELLI MARZOLA GUER - ESTADIA 14 A 16/04 - CAUÃ E PATRICK</t>
  </si>
  <si>
    <t>Pagamento hotel Itajaí Cláudio</t>
  </si>
  <si>
    <t>SWILE - Cx Marcel e Renato sc</t>
  </si>
  <si>
    <t>SWILE - Pagamento aluguel carro Antônio Curitiba</t>
  </si>
  <si>
    <t>DALGLAYSCH CORREA CAL - REEMBOLSO LANCHE</t>
  </si>
  <si>
    <t>ATACADO LITORAL LTDA - FILIAL SC</t>
  </si>
  <si>
    <t>RODRIGO MOLINA BRAGA - REEMBOLSO ALMOÇO</t>
  </si>
  <si>
    <t>HENRIQUE THAINA DOS - REEMBOLSO COMBUSTIVEL</t>
  </si>
  <si>
    <t>C DE SOUZA ASSUNCAO - REEMBOLSO ALOMOÇO/JANTA</t>
  </si>
  <si>
    <t>Adiantamento jasp canalização pr</t>
  </si>
  <si>
    <t>Transferência Montana</t>
  </si>
  <si>
    <t>IOF</t>
  </si>
  <si>
    <t>Pagamento tratamento filho André Kraemer SC</t>
  </si>
  <si>
    <t>Adiantamento Marcos junior pires dos Santos SC</t>
  </si>
  <si>
    <t>Pagamento conserto uno PR</t>
  </si>
  <si>
    <t>Adiantamento cledemir Linhares equipe fibrasil</t>
  </si>
  <si>
    <t>Pagamento hotel Márcio Curitiba</t>
  </si>
  <si>
    <t>Reembolso Richard Wellington Ribeiro Soares PR</t>
  </si>
  <si>
    <t>Pagamento Voigt</t>
  </si>
  <si>
    <t>Frete litoral</t>
  </si>
  <si>
    <t>Tubulao RS</t>
  </si>
  <si>
    <t>Pagamento Daniel déia saldo mês 02</t>
  </si>
  <si>
    <t>SWILE - FERIAS RICARDO PF</t>
  </si>
  <si>
    <t>MUNICIPIO DE PORTO ALEGRE - PLACA ILU7F81 - INFRAÇÃO TE02163730</t>
  </si>
  <si>
    <t>DETRAN - RS PLACA ILU7F81 INFRAÇÃO D009036226</t>
  </si>
  <si>
    <t>SMARTEC INF GERENCIAIS LTDA</t>
  </si>
  <si>
    <t>IMPOSTO MUNICIPIO DE GRAVATAI</t>
  </si>
  <si>
    <t>RECH INFORMATICA LTDA</t>
  </si>
  <si>
    <t>VERONICA MONTEIR SILV</t>
  </si>
  <si>
    <t>CAUÃ DIAS OLICHESKI DA SILVA</t>
  </si>
  <si>
    <t>Pagamento manutenção muk SC</t>
  </si>
  <si>
    <t>MINISTERIO JUSTICA SEG PUBLICA - PLACA IVR1I76 - INFRAÇÃO J00763995</t>
  </si>
  <si>
    <t>MINISTERIO JUSTICA SEG PUBLICA -PLACA SEG3F75 INFRAÇÃO J007543376</t>
  </si>
  <si>
    <t>Adiantamento connection telecom sc</t>
  </si>
  <si>
    <t>Compra ar-condicionado pr</t>
  </si>
  <si>
    <t>Pagamento TAXA Protocolo Abertura de Via</t>
  </si>
  <si>
    <t>Pagamento TRT PRCBX 34-36 L 03</t>
  </si>
  <si>
    <t>Pagamento TRT PRCBX 34-36L02</t>
  </si>
  <si>
    <t>Pagamento TRT PRCBX34-36L01</t>
  </si>
  <si>
    <t xml:space="preserve"> Pagamento caju Marcos e Rodrigo completo</t>
  </si>
  <si>
    <t>Pagamento saldo Fernando Cella Perini PR</t>
  </si>
  <si>
    <t>Pagamento hotel Marcel e Molina sc</t>
  </si>
  <si>
    <t>Pagamento alano Marcelo de Moura equipe fibrasil RS</t>
  </si>
  <si>
    <t>Cx Evandro marcos raimudi sc</t>
  </si>
  <si>
    <t>Pagamento Marcos junior pires dos Santos PR</t>
  </si>
  <si>
    <t>Pagamento Hilton José França pr</t>
  </si>
  <si>
    <t>Pagamento cartão swile completo Gustavo sc</t>
  </si>
  <si>
    <t>Pagamento Bruno Luiz Siqueira Oliveira SC</t>
  </si>
  <si>
    <t>Adiantamento Lucas Machado Curitiba</t>
  </si>
  <si>
    <t>Reemboso Richard Wellington Ribeiro</t>
  </si>
  <si>
    <t>Pagamento frente são Paulo Curitiba dutos e cxs</t>
  </si>
  <si>
    <t>Pagamento recisão Alexandro dos anjos santos PF</t>
  </si>
  <si>
    <t xml:space="preserve">Reemboso josmar pagamento Duster 3.155,00 7/10 </t>
  </si>
  <si>
    <t>Pagamento entrada poste para obra de Luis Alves</t>
  </si>
  <si>
    <t>Pagamento Claudio carneiro pr</t>
  </si>
  <si>
    <t>Pagamento conserto uno sc</t>
  </si>
  <si>
    <t>TAXA R 108 39</t>
  </si>
  <si>
    <t xml:space="preserve">LANCHES DOM PEDRITO </t>
  </si>
  <si>
    <t>Pagamento aluguel carro dalglaysch correia caldeira sc</t>
  </si>
  <si>
    <t>Pagamento aluguel notebook Eliza</t>
  </si>
  <si>
    <t>Pagamento FGTS Higor sc</t>
  </si>
  <si>
    <t>Pagamento aluguel veículos sc pr</t>
  </si>
  <si>
    <t>Pagamento cartão swile férias Jean Marcos e Reinaldo Américo sc</t>
  </si>
  <si>
    <t>Pagamento cartão swile cx Adriano e Antônio pr</t>
  </si>
  <si>
    <t>Pagamento concerto muk</t>
  </si>
  <si>
    <t>Pagamento retro escavadeira obra Fraiburgo</t>
  </si>
  <si>
    <t>Pagamento ATR PRLF03</t>
  </si>
  <si>
    <t>Pagamento frente oeste</t>
  </si>
  <si>
    <t>Limpeza base fns semana</t>
  </si>
  <si>
    <t>MERCADO ROSELE DOM PEDRITO</t>
  </si>
  <si>
    <t>DEBITO CARTÃO MASTER</t>
  </si>
  <si>
    <t>Juliano Alves da Silva</t>
  </si>
  <si>
    <t xml:space="preserve">CONSELHO REGIONAL DE ENGENHARIA E AGRONOMIA </t>
  </si>
  <si>
    <t>CRT04 PRSC</t>
  </si>
  <si>
    <t>FGTS RS 03/2026</t>
  </si>
  <si>
    <t>FGTS RS CONSIGNADO 03/2026</t>
  </si>
  <si>
    <t>JANTA SIDINEI 105/DJON 433,80/MARCOS MELLO 375,00</t>
  </si>
  <si>
    <t>REMP MAQUINAS LTDA</t>
  </si>
  <si>
    <t>Caixa Tiago Motorista</t>
  </si>
  <si>
    <t>Pagamento FGTS pr</t>
  </si>
  <si>
    <t>FGTS CONSIGNADO SC 03/2026</t>
  </si>
  <si>
    <t>FGTS SC 03/2026</t>
  </si>
  <si>
    <t>D. GRUDTNER E CIA LTDA</t>
  </si>
  <si>
    <t>ASS.DAS EMP TRAN.PASSAGEIROS REG - PASSAGENS CAROLINA SIQUEIRA - MES DE ABRIL</t>
  </si>
  <si>
    <t>Almoço claro - CHURRASCARIA TRADICAO GAUCHA MORRETES</t>
  </si>
  <si>
    <t>Passagem Joaçaba</t>
  </si>
  <si>
    <t>Pagamento Cacamba Camboriú</t>
  </si>
  <si>
    <t>Pagamento Igor equipe apoio Rio do sul</t>
  </si>
  <si>
    <t>Pagamento frente dutos São Paulo Curitiba</t>
  </si>
  <si>
    <t>DEBITO AUTOMATICO CARTÃO DE CREDITO</t>
  </si>
  <si>
    <t>DEBITO AUTOMATICO DEMAIS EMPRESAS</t>
  </si>
  <si>
    <t>SWILE -Aluguel Carro marlon</t>
  </si>
  <si>
    <t>TICKET - JANTA CAUA 875/KAUE 261</t>
  </si>
  <si>
    <t>Adiantamento Carlos Eduardo sc</t>
  </si>
  <si>
    <t>WIP TOWER BRASIL</t>
  </si>
  <si>
    <t>Pagamento frente Luiz Aparecido dos Santos PR</t>
  </si>
  <si>
    <t>Cx herickson Teixeira sc</t>
  </si>
  <si>
    <t>Adiantamento Juliano dos Santos PR</t>
  </si>
  <si>
    <t>DEBITO AUTOMATICO  CARTÃO MASTER</t>
  </si>
  <si>
    <t xml:space="preserve">CLARO  </t>
  </si>
  <si>
    <t>CIMFLEX IND. E COM DE PLASTIC</t>
  </si>
  <si>
    <t>Pagamento cartão swile cx pr</t>
  </si>
  <si>
    <t>Pagamento material obra canalização tpl Camboriú</t>
  </si>
  <si>
    <t>Pagamento exames demicional Lucas e Mateus sc</t>
  </si>
  <si>
    <t>Pagamento FGTS Lucas sc</t>
  </si>
  <si>
    <t>Pagamento FGTS Matheus sc</t>
  </si>
  <si>
    <t>LUCAS DANIEL GELINSKJ</t>
  </si>
  <si>
    <t>MATHEUS FELIPE SOUZA FLOR ALBINO</t>
  </si>
  <si>
    <t>SACARA PARTICIPACOES LTDA</t>
  </si>
  <si>
    <t xml:space="preserve">AUTO CENTER </t>
  </si>
  <si>
    <t>Caixa Sílvio projetos</t>
  </si>
  <si>
    <t>Caixa Amizael</t>
  </si>
  <si>
    <t>Adiantamento rodinei Moura Amaral fibrasil</t>
  </si>
  <si>
    <t>LIBERAÇÃO EMPRESTIMO</t>
  </si>
  <si>
    <t>Pagamentos RS MARQUINHOS</t>
  </si>
  <si>
    <t>ZANI PF</t>
  </si>
  <si>
    <t>ADIANTAMENTO RUTH ELIZABETH NAVARR</t>
  </si>
  <si>
    <t>ADIANTAMENTO  BRUNO PER.DOS SANTOS</t>
  </si>
  <si>
    <t>RGE SUL DISTRIB.DE ENERGIA S.A.</t>
  </si>
  <si>
    <t xml:space="preserve">UNIMED </t>
  </si>
  <si>
    <t>DOCTOR CLIN</t>
  </si>
  <si>
    <t>MATEUS MACHADO ARAUJO - REFERENTE AO DISTRATO</t>
  </si>
  <si>
    <t>MB APOIO ADMINISTRATIVO LTDA - PAULO VITOR</t>
  </si>
  <si>
    <t>RESCISÃO LUCAS PF</t>
  </si>
  <si>
    <t>SINDICATO SC</t>
  </si>
  <si>
    <t>RENATO JOSE KINAPE - INSS</t>
  </si>
  <si>
    <t>Cx cliceu José Vieira</t>
  </si>
  <si>
    <t xml:space="preserve">SALARIO </t>
  </si>
  <si>
    <t>Paulo Roberto degracia</t>
  </si>
  <si>
    <t>ADRIANO PROENÇA DOS SANTOS</t>
  </si>
  <si>
    <t>Luiz Carlos Souza</t>
  </si>
  <si>
    <t>SULTEK LTDA</t>
  </si>
  <si>
    <t>IARA ILETSKI</t>
  </si>
  <si>
    <t>EMANUELE CAMILA DOS S</t>
  </si>
  <si>
    <t>RJ</t>
  </si>
  <si>
    <t>JASP CONSTRUÇÃO DE CALÇADAS LTDA</t>
  </si>
  <si>
    <t>Pagamento material obra Camboriú canalização</t>
  </si>
  <si>
    <t>Pagamento aluguel Cacamba Camboriú</t>
  </si>
  <si>
    <t>Cx widson</t>
  </si>
  <si>
    <t>Pagamento PF Recisão Matheus cartão swile</t>
  </si>
  <si>
    <t>Pagamento aluguel casa Criciúma descontar Cláudio</t>
  </si>
  <si>
    <t>CREAR</t>
  </si>
  <si>
    <t>SALARIO RS</t>
  </si>
  <si>
    <t>SALARIO SC</t>
  </si>
  <si>
    <t>SALARIO PR</t>
  </si>
  <si>
    <t>Pagamento reembolso Marcel dille cartão swile</t>
  </si>
  <si>
    <t>REEMBOLSO ILMAR 2366,90/ROBSON 12,50 CARTÃO SWILE</t>
  </si>
  <si>
    <t xml:space="preserve">FIBRASIL </t>
  </si>
  <si>
    <t>Adiantamento Derik terceiro</t>
  </si>
  <si>
    <t>VIVIANE GRAZIELE - PRESENTE DIA DO TRABALHADOR</t>
  </si>
  <si>
    <t>MUNICIPIO DE SAO LEOPOLDO - PLACA IVF2B35 INFRAÇÃO E033060382</t>
  </si>
  <si>
    <t>DETRAN - PLACA MIH7E15 - INFRAÇÃO D009051078</t>
  </si>
  <si>
    <t>PRANET COM.DE INJET</t>
  </si>
  <si>
    <t>REEMBOLSO - RODRIGO MOLINA BRAGA</t>
  </si>
  <si>
    <t>REEMBOLSO - SAMUEL LOPES ALMEIDA</t>
  </si>
  <si>
    <t>REEMBOLSO DOMINIQUE VISSOTO</t>
  </si>
  <si>
    <t>HOTEL ITAJAI</t>
  </si>
  <si>
    <t xml:space="preserve">Uno - COMPRA </t>
  </si>
  <si>
    <t>Lembrança dia das Mães</t>
  </si>
  <si>
    <t>Pagamento TRT SCBQE03-01L02</t>
  </si>
  <si>
    <t>Pagamento TRT SCBQE03-01L03</t>
  </si>
  <si>
    <t>Pagamento compra duto lateral para cacador SC</t>
  </si>
  <si>
    <t>Pagamento gravação vidro Strada fns</t>
  </si>
  <si>
    <t>Pagamento troca vidro Strada fns</t>
  </si>
  <si>
    <t>ADIANTAMENTO GIOVANE ALVES DA SILVA</t>
  </si>
  <si>
    <t>ADIANTAMENTO EVANDRO MARCOS RAIMUND</t>
  </si>
  <si>
    <t>Adiantamento Cláudio Souza assunção sc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</si>
  <si>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</si>
  <si>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</si>
  <si>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</si>
  <si>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</si>
  <si>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</si>
  <si>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</si>
  <si>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</si>
  <si>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</si>
  <si>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</si>
  <si>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</si>
  <si>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</si>
  <si>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</si>
  <si>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</si>
  <si>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</si>
  <si>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</si>
  <si>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</si>
  <si>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</si>
  <si>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</si>
  <si>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</si>
  <si>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</si>
  <si>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</si>
  <si>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</si>
  <si>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</si>
  <si>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SALDO ANTERIOR</t>
  </si>
  <si>
    <t>TRANSFERENCIA PIX DES: TECNODRILL INFRA LTDA 02/03</t>
  </si>
  <si>
    <t>TRANSFERENCIA PIX DES: J. L. E. TELECOMUNICA 02/03</t>
  </si>
  <si>
    <t>TRANSFERENCIA PIX DES: TECNODRILL INFRA LTDA 03/03</t>
  </si>
  <si>
    <t>TRANSFERENCIA PIX DES: J. L. E. TELECOMUNICA 03/03</t>
  </si>
  <si>
    <t>TRANSFERENCIA PIX DES: J. L. E. TELECOMUNICA 05/03</t>
  </si>
  <si>
    <t>TRANSFERENCIA PIX DES: J  L  E  TELECOMUNICA 05/03</t>
  </si>
  <si>
    <t>TRANSFERENCIA PIX DES: TECNODRILL INFRA LTDA 06/03</t>
  </si>
  <si>
    <t>TRANSFERENCIA PIX DES: J  L  E  TELECOMUNICA 06/03</t>
  </si>
  <si>
    <t>TRANSFERENCIA PIX DES: J. L. E. TELECOMUNICA 06/03</t>
  </si>
  <si>
    <t>TRANSFERENCIA PIX DES: J. L. E. TELECOMUNICA 09/03</t>
  </si>
  <si>
    <t>TRANSFERENCIA PIX DES: J  L  E  TELECOMUNICA 10/03</t>
  </si>
  <si>
    <t>TRANSFERENCIA PIX DES: J. L. E. TELECOMUNICA 10/03</t>
  </si>
  <si>
    <t>TRANSFERENCIA PIX DES: TECNODRILL INFRA LTDA 10/03</t>
  </si>
  <si>
    <t>TRANSFERENCIA PIX DES: J. L. E. TELECOMUNICA 11/03</t>
  </si>
  <si>
    <t>TRANSFERENCIA PIX DES: TECNODRILL INFRA LTDA 12/03</t>
  </si>
  <si>
    <t>TRANSFERENCIA PIX DES: J  L  E  TELECOMUNICA 13/03</t>
  </si>
  <si>
    <t>TRANSFERENCIA PIX DES: J. L. E. TELECOMUNICA 13/03</t>
  </si>
  <si>
    <t>TRANSFERENCIA PIX DES: TECNODRILL INFRA LTDA 13/03</t>
  </si>
  <si>
    <t>PIX QR CODE DINAMICO DES: SAFE2PAY INTERMEDIACA 13/03</t>
  </si>
  <si>
    <t>TRANSFERENCIA PIX DES: J  L  E  TELECOMUNICA 16/03</t>
  </si>
  <si>
    <t>TRANSFERENCIA PIX DES: J. L. E. TELECOMUNICA 16/03</t>
  </si>
  <si>
    <t>PAGTO ELETRON  COBRANCA CONTR 291811548 PARC 011/036</t>
  </si>
  <si>
    <t>OPERACAO CAPITAL GIRO CONTR 016829454 PARC 011/042</t>
  </si>
  <si>
    <t>TRANSFERENCIA PIX DES: J. L. E. TELECOMUNICA 17/03</t>
  </si>
  <si>
    <t>TRANSFERENCIA PIX REM: J. L. E. TELECOMUNICA 20/03</t>
  </si>
  <si>
    <t>TRANSFERENCIA PIX DES: J. L. E. TELECOMUNICA 20/03</t>
  </si>
  <si>
    <t>TRANSFERENCIA PIX DES: J. L. E. TELECOMUNICA 23/03</t>
  </si>
  <si>
    <t>TRANSFERENCIA PIX DES: J. L. E. TELECOMUNICA 24/03</t>
  </si>
  <si>
    <t>PAGTO ELETRON  COBRANCA CONTR 291737807 PARC 014/048</t>
  </si>
  <si>
    <t>TRANSFERENCIA PIX DES: Bella Casa Locacao De 25/03</t>
  </si>
  <si>
    <t>TRANSFERENCIA PIX DES: J. L. E. TELECOMUNICA 25/03</t>
  </si>
  <si>
    <t>TRANSFERENCIA PIX DES: AVITECH CONNEECTING F 26/03</t>
  </si>
  <si>
    <t>TRANSFERENCIA PIX DES: J. L. E. TELECOMUNICA 26/03</t>
  </si>
  <si>
    <t>TRANSFERENCIA PIX DES: EVANDRO MARCOS RAIMUN 27/03</t>
  </si>
  <si>
    <t>TRANSFERENCIA PIX DES: AUTO PECAS MATIOLLO L 27/03</t>
  </si>
  <si>
    <t>TRANSFERENCIA PIX DES: J. L. E. TELECOMUNICA 27/03</t>
  </si>
  <si>
    <t>TRANSFERENCIA PIX REM: CLARO S/A             30/03</t>
  </si>
  <si>
    <t>TRANSFERENCIA PIX DES: J. L. E. TELECOMUNICA 30/03</t>
  </si>
  <si>
    <t>TRANSFERENCIA PIX DES: J  L  E  TELECOMUNICA 30/03</t>
  </si>
  <si>
    <t>TRANSFERENCIA PIX DES: J. L. E. TELECOMUNICA 31/03</t>
  </si>
  <si>
    <t>284,08</t>
  </si>
  <si>
    <t>256,32</t>
  </si>
  <si>
    <t>122,17</t>
  </si>
  <si>
    <t>143,45</t>
  </si>
  <si>
    <t>8,61</t>
  </si>
  <si>
    <t>334,44</t>
  </si>
  <si>
    <t>49,56</t>
  </si>
  <si>
    <t>4,44</t>
  </si>
  <si>
    <t>14,38</t>
  </si>
  <si>
    <t>8,57</t>
  </si>
  <si>
    <t>22,77</t>
  </si>
  <si>
    <t>18,45</t>
  </si>
  <si>
    <t>75.000,00</t>
  </si>
  <si>
    <t>75,07</t>
  </si>
  <si>
    <t>0,48</t>
  </si>
  <si>
    <t>1.248.303,17</t>
  </si>
  <si>
    <t>1.770.103,29</t>
  </si>
  <si>
    <t>0,05</t>
  </si>
  <si>
    <t>-600.000,00</t>
  </si>
  <si>
    <t>-100.000,00</t>
  </si>
  <si>
    <t>-550.000,00</t>
  </si>
  <si>
    <t>-50.000,00</t>
  </si>
  <si>
    <t>-0,90</t>
  </si>
  <si>
    <t>-150.000,00</t>
  </si>
  <si>
    <t>-110.000,00</t>
  </si>
  <si>
    <t>-20.000,00</t>
  </si>
  <si>
    <t>-22.000,00</t>
  </si>
  <si>
    <t>-400.000,00</t>
  </si>
  <si>
    <t>-450.000,00</t>
  </si>
  <si>
    <t>-641,83</t>
  </si>
  <si>
    <t>-45.000,00</t>
  </si>
  <si>
    <t>-65.000,00</t>
  </si>
  <si>
    <t>-170.000,00</t>
  </si>
  <si>
    <t>-177,05</t>
  </si>
  <si>
    <t>-15.000,00</t>
  </si>
  <si>
    <t>-210,00</t>
  </si>
  <si>
    <t>-60.000,00</t>
  </si>
  <si>
    <t>-10.076,29</t>
  </si>
  <si>
    <t>-9.840,76</t>
  </si>
  <si>
    <t>-300.000,00</t>
  </si>
  <si>
    <t>-28.000,00</t>
  </si>
  <si>
    <t>-5.000,00</t>
  </si>
  <si>
    <t>-1.705,72</t>
  </si>
  <si>
    <t>-3.000,00</t>
  </si>
  <si>
    <t>-10.000,00</t>
  </si>
  <si>
    <t>-9.000,00</t>
  </si>
  <si>
    <t>-1.000,00</t>
  </si>
  <si>
    <t>-1.012,60</t>
  </si>
  <si>
    <t>-3.500,00</t>
  </si>
  <si>
    <t>-250.000,00</t>
  </si>
  <si>
    <t>transferência entre contas</t>
  </si>
  <si>
    <t>Maria Eduarda de Oliveira</t>
  </si>
  <si>
    <t>Pagamento TRT SCAQI10</t>
  </si>
  <si>
    <t>Pagamento ATR SCSBS12</t>
  </si>
  <si>
    <t>Distrato Jéssica Patricia dos santos sc</t>
  </si>
  <si>
    <t>PEDAGIO</t>
  </si>
  <si>
    <t>ADIANTAMENTO VILSON CARTÃO SWILE</t>
  </si>
  <si>
    <t>CELER REPARACOES AUTOMOTIVAS LTD</t>
  </si>
  <si>
    <t>INDUSTRIA E COMERCIO DE BATERIAS</t>
  </si>
  <si>
    <t>Adiantamento Paulo MDU</t>
  </si>
  <si>
    <t>Transferência TECNODRILL</t>
  </si>
  <si>
    <t>DEPARTAMENTO DE TRANSITO DETRAN</t>
  </si>
  <si>
    <t>SANEPAR</t>
  </si>
  <si>
    <t>COSTA ATLANTICO HOTEL</t>
  </si>
  <si>
    <t>TRASFENCIA MULTIX NET</t>
  </si>
  <si>
    <t>Reembolso Hilton Franca obra canalização Camboriú</t>
  </si>
  <si>
    <t>Pagamento shalom telecomunicações destrato</t>
  </si>
  <si>
    <t>Pagamento final pedágio mês 3 Aparecido Cervantes</t>
  </si>
  <si>
    <t>GABRIEL DE SOUZA CARDOSO</t>
  </si>
  <si>
    <t>Pagamento cartão swile PR terceiros</t>
  </si>
  <si>
    <t>FUPLASTIC IND.COM.DE PLAST.LTD</t>
  </si>
  <si>
    <t>CONS REG ENGENH.AGRONOMIA STA.CA</t>
  </si>
  <si>
    <t>Pagamento anuidade Edu CFT</t>
  </si>
  <si>
    <t>Caixa Equipe RGR</t>
  </si>
  <si>
    <t>Cx Carlos Eduardo dos Santos</t>
  </si>
  <si>
    <t>CLASSIC -HOTEL LTDA HOSPEDAGEM MARCELO E JUAREZ 27/04 A 30/04 SANTA CRUZ</t>
  </si>
  <si>
    <t>CB COMUNICAÇÃO VISUAL</t>
  </si>
  <si>
    <t>TGL TELECOM</t>
  </si>
  <si>
    <t>HOTEL RENAR - FRAIBURGO</t>
  </si>
  <si>
    <t>INSTITUTO SANTA CATARINA</t>
  </si>
  <si>
    <t>MARIA EDUARDA DE OLIVEIRA DIFERENÇA DE PAGAMENTO</t>
  </si>
  <si>
    <t>CARTÃO SWILE - MARCEL 1500 E RENATO 1000</t>
  </si>
  <si>
    <t>LINDOMAR JOAQUIM COST</t>
  </si>
  <si>
    <t>JULIANO DOS SANTOS</t>
  </si>
  <si>
    <t>Cx cliceu José Vieira pr</t>
  </si>
  <si>
    <t>SATEC</t>
  </si>
  <si>
    <t>Almoço base RS</t>
  </si>
  <si>
    <t>Abastecimento</t>
  </si>
  <si>
    <t>Valor para Felipe L, não descontar</t>
  </si>
  <si>
    <t>Emissão ACERVO TÉCNICO</t>
  </si>
  <si>
    <t>Cx Evandro pescoço</t>
  </si>
  <si>
    <t>Adiantamento Adriano projeto F - Descontar em 10/ 06 e 10/07</t>
  </si>
  <si>
    <t>Caixas RS JANTAS THAYLLER 310/LEANDRO 85.15/RICARDO 210/MARCOS 425/MARCELO 130</t>
  </si>
  <si>
    <t>VT GABRIELA PEDROZO 234/ MATHEUS TRENTIN 140,40</t>
  </si>
  <si>
    <t>PROTELUVAS COM.DE EQ.DE PROT LTD</t>
  </si>
  <si>
    <t>QUERO PASSAGEM VIAGENS TURISMO L</t>
  </si>
  <si>
    <t xml:space="preserve">CREDITO DISTRIBUIÇÃO </t>
  </si>
  <si>
    <t>Adiantamento Giovani</t>
  </si>
  <si>
    <t>Pagamento aluguel casa Joinville engenharia</t>
  </si>
  <si>
    <t>pagamento boleto ATR</t>
  </si>
  <si>
    <t>Pagamento TRT PRMDT01-01</t>
  </si>
  <si>
    <t>Pagamento TRT SCBQE03-01L04</t>
  </si>
  <si>
    <t>Pagamento TRT SCBQE03-01L01</t>
  </si>
  <si>
    <t>Pagamento TRT PRPHO99-02</t>
  </si>
  <si>
    <t>DEBITO LIQUIDAÇÃO COTAS</t>
  </si>
  <si>
    <t>Adiantamento Marcos junior pires dos Santos sc</t>
  </si>
  <si>
    <t>Pagamento TRT SCBQE03-01L05</t>
  </si>
  <si>
    <t>Caixa motorista bicca</t>
  </si>
  <si>
    <t>Pagamento oficina fns estrada montanha e Fiorino</t>
  </si>
  <si>
    <t>CLOVER BRINDES PERSONALIZADOS LT</t>
  </si>
  <si>
    <t>MULTAS</t>
  </si>
  <si>
    <t>VOLKSWAGEN</t>
  </si>
  <si>
    <t>AYMORE</t>
  </si>
  <si>
    <t>GUAIBA CAR</t>
  </si>
  <si>
    <t>CREDITO FINANCEIRO</t>
  </si>
  <si>
    <t>Pagamento aluguel apartamento Itajaí Cláudio de Souza pôr 2 mê</t>
  </si>
  <si>
    <t>ALFASITE LTDA</t>
  </si>
  <si>
    <t>Cx pescoço - EVANDRO</t>
  </si>
  <si>
    <t>MULTA DETRAN/SC_RENAINF UFS</t>
  </si>
  <si>
    <t>NILTON CESAR CHAVES SERRALHERIA</t>
  </si>
  <si>
    <t>CAJU - VR AMIZAEL 738/ LEANDRO MARQUES 738</t>
  </si>
  <si>
    <t>CAJU - BASE RS</t>
  </si>
  <si>
    <t>TICKET JANTA CAUA 205 /MARCOS 400</t>
  </si>
  <si>
    <t>SWILE - VR RAUL E VALDEMAR</t>
  </si>
  <si>
    <t>BANCO SENFF S.A.</t>
  </si>
  <si>
    <t>TICKET RECARGA COMBUSTIVEIS</t>
  </si>
  <si>
    <t>OI - INTERNET ADM</t>
  </si>
  <si>
    <t>SWILE - BRUNO 500/GILMAR 500/HENRY 235/LUCAS 600</t>
  </si>
  <si>
    <t>Cx PR CLT</t>
  </si>
  <si>
    <t>CAJU - BASE PR</t>
  </si>
  <si>
    <t>CAJU - BASE SC</t>
  </si>
  <si>
    <t>CAJU - JANTAS BASE SC</t>
  </si>
  <si>
    <t>BRUNO REMOR NETO - SIMPLES PARCELAMENTO 3/6</t>
  </si>
  <si>
    <t>ADRIANO SAN PROENCA - PARCELAMENTO SIMPLES 3/6</t>
  </si>
  <si>
    <t>GILMAR DARI TONINI - SIMPLES PARCELAMENTO 3/6</t>
  </si>
  <si>
    <t>GILMAR DARI TONINI - DARF</t>
  </si>
  <si>
    <t xml:space="preserve">BRUNO REMOR NETO - SIMPLES </t>
  </si>
  <si>
    <t>NOSSO BOSQ POUSADAS HOTEIS LTDA</t>
  </si>
  <si>
    <t>DEBITO TRIBUTOS FEDERAIS</t>
  </si>
  <si>
    <t>CURITIBA</t>
  </si>
  <si>
    <t>CX ADM</t>
  </si>
  <si>
    <t>JULIANO LOPES TEIXEIRA</t>
  </si>
  <si>
    <t>MAIO</t>
  </si>
  <si>
    <t xml:space="preserve">MAIO </t>
  </si>
  <si>
    <t>Brenda Frees Nunes</t>
  </si>
  <si>
    <t>Pagamento psicológico tratamento filho André</t>
  </si>
  <si>
    <t>Pagamento transportadora sc</t>
  </si>
  <si>
    <t>Caixa Aldair</t>
  </si>
  <si>
    <t>Férias Matheus Pae</t>
  </si>
  <si>
    <t>EXPRESSO SAO MIGUEL S/A</t>
  </si>
  <si>
    <t>EDUARDO GOTTLIEB - FERIAS 10 DIAS</t>
  </si>
  <si>
    <t xml:space="preserve">NILTON TALASKA </t>
  </si>
  <si>
    <t>EXPRESSO São Miguel</t>
  </si>
  <si>
    <t>Vt TRI</t>
  </si>
  <si>
    <t>Adiantamento Alan Vasconcelos de Vasconcelos PR</t>
  </si>
  <si>
    <t>Cx cliceu viera</t>
  </si>
  <si>
    <t>Cx Edivaldo Alex Lima</t>
  </si>
  <si>
    <t>Adiantamento Sílvio Projetos, descontar Pagamento</t>
  </si>
  <si>
    <t>Certificado Eduardo</t>
  </si>
  <si>
    <t>DEBITO IOF EMPRESTIMOS</t>
  </si>
  <si>
    <t>Férias Douglas</t>
  </si>
  <si>
    <t>ROCHA E TOZZO LTDA</t>
  </si>
  <si>
    <t>JUROS CONTA GARANTIDA</t>
  </si>
  <si>
    <t xml:space="preserve">DEBITO IOF  </t>
  </si>
  <si>
    <t>Cartão Swile</t>
  </si>
  <si>
    <t>VR DJON</t>
  </si>
  <si>
    <t>CX JUAREZ 630/ MARCELO 210</t>
  </si>
  <si>
    <t>VARIATTO - CONFRATERNIZAÇÃO ALDAIR</t>
  </si>
  <si>
    <t>BRUNO DOS SANTOS REZER LTDA - PLACA RMR8D62-ARK8H33-MMM5C84-IYR0F70</t>
  </si>
  <si>
    <t>SEMAE</t>
  </si>
  <si>
    <t>INTERSEPT</t>
  </si>
  <si>
    <t>DALMIRA</t>
  </si>
  <si>
    <t>CAJU - VR SC JEAN 669,02/MARIA EDUARDA 60,82/GISELE 60,82</t>
  </si>
  <si>
    <t>Compra ar condicionado Paraná</t>
  </si>
  <si>
    <t>TLP CP SERVIÇO</t>
  </si>
  <si>
    <t>Pagamento fotos RS</t>
  </si>
  <si>
    <t>Pagamento ATR SCSNX07</t>
  </si>
  <si>
    <t>Pagamento TRT SCSNX10</t>
  </si>
  <si>
    <t>Pagamento TRT SCSNX07</t>
  </si>
  <si>
    <t>Pagamento TRT SCBQE03-01L06</t>
  </si>
  <si>
    <t>Pagamento Everton zanirati mudança SC rs</t>
  </si>
  <si>
    <t>Pagamento herickson Teixeira SC distrato</t>
  </si>
  <si>
    <t>Multas CARLÃO</t>
  </si>
  <si>
    <t>Ipva Carlão</t>
  </si>
  <si>
    <t>Licenciamento Carlão</t>
  </si>
  <si>
    <t>SUPERMERCADO DOM PEDRITO</t>
  </si>
  <si>
    <t>Conserto Saveiro MMC</t>
  </si>
  <si>
    <t>Pagamento óleo cargo</t>
  </si>
  <si>
    <t>Pagamento recisão Kaique valente Rodrigues sc</t>
  </si>
  <si>
    <t>Pagamento FGTS Kaique valente Rodrigues</t>
  </si>
  <si>
    <t>Pagamento manutenção estrada Lages</t>
  </si>
  <si>
    <t>Cx Evandro marcos raimudi pescoço</t>
  </si>
  <si>
    <t>CAJU VR JAIMIR SC</t>
  </si>
  <si>
    <t>ATACADO LITORAL LTDA - FILIAL SE</t>
  </si>
  <si>
    <t>OPTIC SUL MONT. COM. DE ACES. OP</t>
  </si>
  <si>
    <t>TICKET - SIDINEI MATERIAL EM SERVIÇO</t>
  </si>
  <si>
    <t>Caixa Vinicius Pereira</t>
  </si>
  <si>
    <t>SWILE Eliza PF</t>
  </si>
  <si>
    <t>SWILE SALDO CARTÃO ADM</t>
  </si>
  <si>
    <t>SWILE COMBUSTIVEL E PF  RS</t>
  </si>
  <si>
    <t>TICKET JANTA CAUA 260/VINICIUS 350</t>
  </si>
  <si>
    <t>GABRIELA VIANA JD MAR - ENFEITES DIA DAS MÃES</t>
  </si>
  <si>
    <t>CONSERTO CELULAR DO ADM - AUTORIZADO PELO VITOR</t>
  </si>
  <si>
    <t>Pensão Tiago Motorista</t>
  </si>
  <si>
    <t>MB APOIO ADMINISTRATIVO LTDA - VITOR</t>
  </si>
  <si>
    <t>PENSÃO DJON</t>
  </si>
  <si>
    <t>Pensão Everton</t>
  </si>
  <si>
    <t>PENSÃO BRUNO</t>
  </si>
  <si>
    <t>ANA PAULA FETTER DA SILVA</t>
  </si>
  <si>
    <t>ANDRE KRAEMER</t>
  </si>
  <si>
    <t>CRIATIVA GERENC DE IMOVEIS LTDA</t>
  </si>
  <si>
    <t>Assinatura docs</t>
  </si>
  <si>
    <t>SWILE COMBUSTIVEL PR</t>
  </si>
  <si>
    <t>SWILE COMBUSTIVEL</t>
  </si>
  <si>
    <t>Pagamento cartão cartão swile sc</t>
  </si>
  <si>
    <t>Pagamento Evandro Marcos raimudi sc</t>
  </si>
  <si>
    <t>Pagamento Edivaldo Alex de Lima SC</t>
  </si>
  <si>
    <t>RAFAEL COSTA BAUMHARD - FIBRASIL</t>
  </si>
  <si>
    <t>DALGLAYSCH CARRÊIA CALDEIRA</t>
  </si>
  <si>
    <t>DANIEL GERSON GELINSKI</t>
  </si>
  <si>
    <t>LARISSA GABRIELE OLIV</t>
  </si>
  <si>
    <t>MARIA TANIA SIL.PER.</t>
  </si>
  <si>
    <t>CORE INFRAESTRUTURA TELECOM.LT</t>
  </si>
  <si>
    <t>C DE SOUZA ASSUNCAO</t>
  </si>
  <si>
    <t>GILSON CHAGAS CRESCEN</t>
  </si>
  <si>
    <t>JASP CONSTRUCAO DE CALCADAS LTDA</t>
  </si>
  <si>
    <t>TALYSON ALCIDES FLORES MENDES</t>
  </si>
  <si>
    <t>ONOFRE TEODORO JUNIOR</t>
  </si>
  <si>
    <t>JOAO PAULO RODRIGUES JUNIOR LTDA</t>
  </si>
  <si>
    <t>Pagamento TRT PRIRi99-01</t>
  </si>
  <si>
    <t>Pagamento TRT PRPPLF03</t>
  </si>
  <si>
    <t>DEBITO CONV. DEMAI EMPRESAS</t>
  </si>
  <si>
    <t>TARIFA SALARIO</t>
  </si>
  <si>
    <t>Pagamento parcial juliano Lopes</t>
  </si>
  <si>
    <t>Diferença Bruno</t>
  </si>
  <si>
    <t>EDUARDO - Nessi Soares Da Rosa</t>
  </si>
  <si>
    <t>Mecânico RS JORDÃO</t>
  </si>
  <si>
    <t>GABRIELA DOS SANTOS VIEIRA</t>
  </si>
  <si>
    <t>MARCOS ANDRE FONSECA DA LUZ DE M</t>
  </si>
  <si>
    <t>SWILE -COMBUSTIVEL RAFAEL</t>
  </si>
  <si>
    <t>SWILE REEMBOLSO AMIZAEL</t>
  </si>
  <si>
    <t>Pagamento ALAN VASCONCELOS TERCEIRO</t>
  </si>
  <si>
    <t>Pagamento Paulo Vladimir manut</t>
  </si>
  <si>
    <t>Pagamento Paulo MDU</t>
  </si>
  <si>
    <t>Pagamento Giovane</t>
  </si>
  <si>
    <t>RAFAEL COSTA BAUMHARD</t>
  </si>
  <si>
    <t>BS3 TELECOM LTDA</t>
  </si>
  <si>
    <t>DEBITO COM. ORGÃOS GOV</t>
  </si>
  <si>
    <t>LUCIANO MUNARI - GUINCHO</t>
  </si>
  <si>
    <t>HOTEL LEMI LTDA</t>
  </si>
  <si>
    <t>BLESS HOTEL LTDA HOSPEDAGEM EQUIPE WIDSON / RHUAN</t>
  </si>
  <si>
    <t>GUSTAVO GABRIEL VIEIRA OLIVEIRA</t>
  </si>
  <si>
    <t>Pagamento Marcos junior pires dos Santos SC</t>
  </si>
  <si>
    <t>Pagamento Hilton José França sc</t>
  </si>
  <si>
    <t>Pagamento Lucas Machado Fachini pr</t>
  </si>
  <si>
    <t>Pagamento josmar</t>
  </si>
  <si>
    <t>Pagamento João Pedro Nunes engenharia SC</t>
  </si>
  <si>
    <t>Pagamento Juliano Klaus Engel SC</t>
  </si>
  <si>
    <t>Aluguel biguacu</t>
  </si>
  <si>
    <t>SWILE - EDUARDO</t>
  </si>
  <si>
    <t>SWILE HORAS EXTRAS PAULO AFONSO</t>
  </si>
  <si>
    <t>SANTANDER CARTÃO</t>
  </si>
  <si>
    <t>STAR</t>
  </si>
  <si>
    <t>GABRIEL BRITO KREMER</t>
  </si>
  <si>
    <t>PANIFICADORA LAZARO LTDA</t>
  </si>
  <si>
    <t>GREGORY  APP</t>
  </si>
  <si>
    <t>PROJAQUES CONTROLE DE PRAGAS E H</t>
  </si>
  <si>
    <t>MUNICIPIO DE SAO LEOPOLDO - IPTU 3/10</t>
  </si>
  <si>
    <t>CLINICA DR CLAUDIO</t>
  </si>
  <si>
    <t>SILVEIRA E SOARES</t>
  </si>
  <si>
    <t>Pagamento Juliano Lopes</t>
  </si>
  <si>
    <t>Pagamento g&amp;m serviço SC</t>
  </si>
  <si>
    <t>Pagamento Bruno Miller sc</t>
  </si>
  <si>
    <t>CLARO NXT TELECOM AS</t>
  </si>
  <si>
    <t>CONDOMINIO BARBARELA</t>
  </si>
  <si>
    <t>ASDM FERRAGENS</t>
  </si>
  <si>
    <t>IMOBILIARIA AGUA VERDE - BASE PR</t>
  </si>
  <si>
    <t>SWILE - ALUGUEL CARRO SC</t>
  </si>
  <si>
    <t>ADIANTAMENTO LUIS MANUEL SEQUEA MORENO DESCONTAR EM 2X</t>
  </si>
  <si>
    <t>REEMBOLSO - DALGLAYSCH CORREA CAL</t>
  </si>
  <si>
    <t>REEMBOLSO -DOMINIQUE VISSOTO</t>
  </si>
  <si>
    <t>SWILE ALUGUEL CARRO PR - ANTONIO</t>
  </si>
  <si>
    <t>SWILE REEMBOLSO KAUIZA E RENATO</t>
  </si>
  <si>
    <t>SWILE REEMBOLSO CLT SC</t>
  </si>
  <si>
    <t>SWILE ALUGUEL CARRO PR - GILMAR</t>
  </si>
  <si>
    <t>ADIANTAMENTO CLAUDIO CARNEIRO</t>
  </si>
  <si>
    <t>SWILE ADIANTAMENTO SC-PR</t>
  </si>
  <si>
    <t>CAUA VINICIUS SIMAS SILVA</t>
  </si>
  <si>
    <t>Complemento salário CAROLLINE DE MATTOS SIQUEIRA</t>
  </si>
  <si>
    <t>SWILE Pagamento acerto  PF Gustavo SC</t>
  </si>
  <si>
    <t>SWILE Pagamento completo salário Maria Eduarda sc</t>
  </si>
  <si>
    <t>Pagamento Emanuelle Camile dos Santos PR</t>
  </si>
  <si>
    <t>Caixa Vinicius Pereira RS</t>
  </si>
  <si>
    <t>Pagamento Marcelo (Gilmara de jesus Lima</t>
  </si>
  <si>
    <t>Adiantamento Marcos Emiliano terceiro F</t>
  </si>
  <si>
    <t>DÉB. CONV. SEGUROS</t>
  </si>
  <si>
    <t>DEBITO EMISSÃO CARTÃO SALARIO</t>
  </si>
  <si>
    <t>Adiantamento Douglas</t>
  </si>
  <si>
    <t>JANTAS KAUE 419,99/VINICIUS 585,00</t>
  </si>
  <si>
    <t>COPEL DISTRIBUICAO S.A. BASE PR</t>
  </si>
  <si>
    <t>Juan Felype Almeida Araujo BASE SC</t>
  </si>
  <si>
    <t>Troca de óleo ranger pr</t>
  </si>
  <si>
    <t>Pagamento ATR PRPQA21</t>
  </si>
  <si>
    <t>Pagamento TRT PRMES05</t>
  </si>
  <si>
    <t>Recarga cartão swile Richard Wellington Ribeiro Soares PR</t>
  </si>
  <si>
    <t>YES - Internet base RS</t>
  </si>
  <si>
    <t>Multa aze</t>
  </si>
  <si>
    <t>Pagamento conserto muk caminhão Mercedes</t>
  </si>
  <si>
    <t>REEMBOLSO -CORE INFRAESTRUTURA TELECOM.LT</t>
  </si>
  <si>
    <t>POSTESUL IND.COM.ART.CONCRETO LT</t>
  </si>
  <si>
    <t>TELEFONICA</t>
  </si>
  <si>
    <t>FERNANDA LOPES - MARCELO PAGOU</t>
  </si>
  <si>
    <t>Pagamento compra material Manaus</t>
  </si>
  <si>
    <t>Complemento salário josmar</t>
  </si>
  <si>
    <t>Pagamento limpeza base SC fns semana</t>
  </si>
  <si>
    <t>LOJA ENGROFF PORTO XAVIER DEBITO</t>
  </si>
  <si>
    <t>ARMAZEM DO JOÃO DOM PEDRITO</t>
  </si>
  <si>
    <t>Adiantamento Jorge Mateus</t>
  </si>
  <si>
    <t>Adiantamento Marcos Predial MDU</t>
  </si>
  <si>
    <t>SWILE -Pagamentos RS ELIZA DE SOUZA TRIBESS</t>
  </si>
  <si>
    <t>SWILE -Pagamentos RS COMBUSTIVEL</t>
  </si>
  <si>
    <t xml:space="preserve">SANTA RITA DE CASSIA DOM PEDRITO </t>
  </si>
  <si>
    <t>Pagamento TRT PRCPH 68</t>
  </si>
  <si>
    <t>Pagamento TRT PRCPH 66</t>
  </si>
  <si>
    <t>Adiantamento Amizael, descontar em duas vezes</t>
  </si>
  <si>
    <t>DIOGO MACHADO MACIEL DA SILVA</t>
  </si>
  <si>
    <t>SWILE - ALINE 200/DIONATHAN 456,15/FELIPE 456,15/GISELE 200</t>
  </si>
  <si>
    <t>Cx Celso pr</t>
  </si>
  <si>
    <t>Compra notebook e celular para PR</t>
  </si>
  <si>
    <t>REGIANE APARECIDA BATAGLION</t>
  </si>
  <si>
    <t>Adiantamento Giovane Rs</t>
  </si>
  <si>
    <t>FGTS Rafael K</t>
  </si>
  <si>
    <t>Rescisão Rafael K</t>
  </si>
  <si>
    <t>Pagamento BRUNO CANEVA</t>
  </si>
  <si>
    <t>SWILE - CARTÃO ADM VITOR</t>
  </si>
  <si>
    <t>SWILE - FÉRIAS RICARDO PF</t>
  </si>
  <si>
    <t>TICKET - RICARDO 280/CAUA 350/KAUE 350/MARCELO 350</t>
  </si>
  <si>
    <t xml:space="preserve">SWILE - ADIANTAMENTO TERCEIROS SC E PR </t>
  </si>
  <si>
    <t>ISMAEL - CLARO 6 CHIPS</t>
  </si>
  <si>
    <t>TICKET SOLUCOES HDFGT S/A</t>
  </si>
  <si>
    <t xml:space="preserve">RM LOCAÇÕES </t>
  </si>
  <si>
    <t xml:space="preserve">CLARO </t>
  </si>
  <si>
    <t>BLESS HOTEL LTDA</t>
  </si>
  <si>
    <t>LIBRA HOTEL LTDA</t>
  </si>
  <si>
    <t>VANDERLEI MARQUES multa R$165/gás - R$ 88,97/luz R$ 234,23/água R$ 128,82/aluguel  R$ 1620,00</t>
  </si>
  <si>
    <t>CAROLLINE DE MATTOS SIQUEIRA</t>
  </si>
  <si>
    <t>RESTAURANTE E LANCHERIA DOM PEDRITO</t>
  </si>
  <si>
    <t>SWILE -ZANI PF</t>
  </si>
  <si>
    <t>VIVO TELEFONICA BRASIL S.A.</t>
  </si>
  <si>
    <t>RGESUL</t>
  </si>
  <si>
    <t>Hotel SC - CARVALHO HOTEL - JAQUE</t>
  </si>
  <si>
    <t>Assinatura doc S10</t>
  </si>
  <si>
    <t>Pagamento Márcio da cruz frente são Paulo Curitiba cxs r-2</t>
  </si>
  <si>
    <t>FGTS BASE PR CONSIGNADO</t>
  </si>
  <si>
    <t>FGTS FGTS BASE SC</t>
  </si>
  <si>
    <t>FGTS FGTS CONSIGNADA SC</t>
  </si>
  <si>
    <t>CLARO SC</t>
  </si>
  <si>
    <t>CLARO PR</t>
  </si>
  <si>
    <t>ZATA HOTEL</t>
  </si>
  <si>
    <t>LBX TELECOMUNICAÇÕES</t>
  </si>
  <si>
    <t>ADIANTAMENTO IARA ILETSKI</t>
  </si>
  <si>
    <t>ADIANTAMNTO GILMARA DE JESUS LIMA</t>
  </si>
  <si>
    <t>ROBSON PEDROSO DE ALM</t>
  </si>
  <si>
    <t>Abastecimento Duster</t>
  </si>
  <si>
    <t>EDIVALDO ALEX DE LIMA</t>
  </si>
  <si>
    <t>Adiantamento Claudio de Souza assunção sc</t>
  </si>
  <si>
    <t>Complemento pagamento nortense telecom sc</t>
  </si>
  <si>
    <t>Pagamento ATR</t>
  </si>
  <si>
    <t>Chaves base RS</t>
  </si>
  <si>
    <t>Pagamento aluguel casa Londrina</t>
  </si>
  <si>
    <t>Pagamento exames médicos SC</t>
  </si>
  <si>
    <t>LOLO COMERCIO DE PNEUS E REPRESE</t>
  </si>
  <si>
    <t>Pagamentos RS - vale DOUGLAS E CAUA</t>
  </si>
  <si>
    <t>BENINCA &amp; FONTANA - SOCIEDADE DE</t>
  </si>
  <si>
    <t>Multa SC</t>
  </si>
  <si>
    <t>Imposto Erechim</t>
  </si>
  <si>
    <t>Parte motor Strada SC 2</t>
  </si>
  <si>
    <t>Parte motor Strada SC</t>
  </si>
  <si>
    <t>LEONARDO WOBETO ARRUDA</t>
  </si>
  <si>
    <t>ALDAIR DE OLIVEIRA</t>
  </si>
  <si>
    <t>Compras cordoalha Curitiba</t>
  </si>
  <si>
    <t>FORNECEDORES</t>
  </si>
  <si>
    <t>Pagamento cones e chaves de guaritas sc</t>
  </si>
  <si>
    <t>Troca lâmpada Duster</t>
  </si>
  <si>
    <t>BRANDALISE &amp; PADILHA ASSESSORIA,</t>
  </si>
  <si>
    <t xml:space="preserve">Exames Periódicos </t>
  </si>
  <si>
    <t>Adiantamento Giovane TERCEIRO</t>
  </si>
  <si>
    <t>SWILE -Caixa Zani</t>
  </si>
  <si>
    <t>LCB SOLUÇÕE DE RASTEAMENTO</t>
  </si>
  <si>
    <t>KRAMBECK COM.DE AUTOPECAS LT</t>
  </si>
  <si>
    <t>DALGLAYSCH CORREA CAL</t>
  </si>
  <si>
    <t>FRANCISLAINE IZOLETA</t>
  </si>
  <si>
    <t>SINDICATO DOS TR EMPR TELEC OP MESAS BASE SC</t>
  </si>
  <si>
    <t>FELIPE MOANDO</t>
  </si>
  <si>
    <t>DIONATHAN DANIELEWICZ</t>
  </si>
  <si>
    <t>FGTS RESCISÃO ALEX BRUNO GONÇALVES DA SILV</t>
  </si>
  <si>
    <t>Empréstimo para descontar férias Felipe ANÃO</t>
  </si>
  <si>
    <t>Caixa Wesley rosa</t>
  </si>
  <si>
    <t>LEONARDO GONÇALVES BATISTA</t>
  </si>
  <si>
    <t>pagamento conserto uno</t>
  </si>
  <si>
    <t>RENTAB.INVEST FACIL CRED</t>
  </si>
  <si>
    <t>TARIFA PIX</t>
  </si>
  <si>
    <t xml:space="preserve">IOF - ENCARGOS </t>
  </si>
  <si>
    <t>ENCARGOS GARANTIDA</t>
  </si>
  <si>
    <t>PAGAMENTO ELETRONICO</t>
  </si>
  <si>
    <t>EMPRESTIMO MAX</t>
  </si>
  <si>
    <t>PAGAMENTO PIX QR CODE</t>
  </si>
  <si>
    <t>Adiantamento Gregory não descontar</t>
  </si>
  <si>
    <t>Nailyne Bianca Borges - PENSÃO TIAGO RESCISÃO</t>
  </si>
  <si>
    <t>RUA SISTEMAS LTDA.</t>
  </si>
  <si>
    <t>REEMBOLSO RODRIGO MOLINA BRAGA</t>
  </si>
  <si>
    <t>REEMBOLSO CARLOS EDUARDO DOS SANTOS</t>
  </si>
  <si>
    <t>Pagamento retro escavadeira e tubulao cabo 603</t>
  </si>
  <si>
    <t>SWILE - REEMBOLSO TERCEIROS DIONATHAN 35/FELIPE 487,40/MARCIO 358,51/RODRIGO 150,34</t>
  </si>
  <si>
    <t>SWILE - Cx e adiantamento pr</t>
  </si>
  <si>
    <t>SWILE - Cx pr CLT</t>
  </si>
  <si>
    <t>SWILE - REEMBOLSO MARCEL 350/ RENATO 115,99</t>
  </si>
  <si>
    <t>SWILE - REEMBOLSO LUIS EVALDO -SC</t>
  </si>
  <si>
    <t>LIMPEZA BASE SC</t>
  </si>
  <si>
    <t>ANDRE KRAEMER - REEMBOLSO TERCEIRO SC</t>
  </si>
  <si>
    <t>DOMINIQUE VISSOTO - REEMBOLSO TERCEIRO SC</t>
  </si>
  <si>
    <t>Pagamento Leonardo Marques</t>
  </si>
  <si>
    <t>Compra o tdr sc</t>
  </si>
  <si>
    <t>Compra máquina de espinha para sc</t>
  </si>
  <si>
    <t>TICKET - Caixa base Rs</t>
  </si>
  <si>
    <t>PAULO VLADIMIR SIL.FE</t>
  </si>
  <si>
    <t>COFINS ABRIL/26</t>
  </si>
  <si>
    <t>MUNDO LINHA VIVA</t>
  </si>
  <si>
    <t>OLARIA BRONCA LTDA</t>
  </si>
  <si>
    <t>Compra tubulao RS</t>
  </si>
  <si>
    <t>Pagamento Cacamba de entulho fns</t>
  </si>
  <si>
    <t>Pagamento TRT PRCAB11</t>
  </si>
  <si>
    <t>Reembolso Ilmar fontes viera obra canalização Fraiburgo</t>
  </si>
  <si>
    <t>Pagamento frente Joinville</t>
  </si>
  <si>
    <t>Pagamento frete Curitiba Toledo engenharia</t>
  </si>
  <si>
    <t>Cx Evandro pescoço sc</t>
  </si>
  <si>
    <t>CIA.SANEAMENTO PARANA SANEPAR</t>
  </si>
  <si>
    <t>FLUPLASTIC</t>
  </si>
  <si>
    <t>SILVEIRA TELECOMUNICACOES LTDA</t>
  </si>
  <si>
    <t>Pagamento TRT PRAPS1E-07</t>
  </si>
  <si>
    <t>ATR praps03</t>
  </si>
  <si>
    <t>SWILE RECARGA ADM</t>
  </si>
  <si>
    <t>TRI HOTEL CAXIAS LTDA - HOTEL CAUÃ E PAULO DE TERÇA A SEXTA</t>
  </si>
  <si>
    <t>IPVA PLACA BCT4E50</t>
  </si>
  <si>
    <t>POSTO DE MOLAS BEHS LTDA</t>
  </si>
  <si>
    <t>PERES E PERES LTDA- PLACA ARK8H33 - ADESIVO</t>
  </si>
  <si>
    <t>DESPACHANTE PARANÁ PARA CONSULTAR PLACA BCT4E5</t>
  </si>
  <si>
    <t>TGL TELECOM LTDA</t>
  </si>
  <si>
    <t>RODINEI MOURA BORBA - FIBRASIL</t>
  </si>
  <si>
    <t>CAMILA FERREIRA GALVAO - FIBRASIL</t>
  </si>
  <si>
    <t>RENATO JOSE KINAPE - REEMBOLSO</t>
  </si>
  <si>
    <t>IARA ILETSKI - FIBRASIL</t>
  </si>
  <si>
    <t>RECUPERAD.DE VEIC.NUNES LTDA - PLACA JDN4D75</t>
  </si>
  <si>
    <t>Caixa marcelo</t>
  </si>
  <si>
    <t>DETRAN - RS PLACA RMR8D62</t>
  </si>
  <si>
    <t>PARCELA FLUENCE</t>
  </si>
  <si>
    <t>IMPOSTO IPVA - ESTADO DO PARANÁ</t>
  </si>
  <si>
    <t>Empréstimo BANCARIO</t>
  </si>
  <si>
    <t>JAQUELINE REEMBOLSO JANTA -SC</t>
  </si>
  <si>
    <t>ATUAL PNEUS</t>
  </si>
  <si>
    <t>ERGONBACK SOL.ERGONOMICAS EMPRES</t>
  </si>
  <si>
    <t>REEMBOLSO MARCOS OLIVEIRA ANDRADE</t>
  </si>
  <si>
    <t>Complemento pagamento Miniescavadeira</t>
  </si>
  <si>
    <t>Pagamento Miniescavadeira</t>
  </si>
  <si>
    <t>LANCHERIA DOM PEDRITO</t>
  </si>
  <si>
    <t>Parte mecânica Strada SC</t>
  </si>
  <si>
    <t>Almoços Base Rs</t>
  </si>
  <si>
    <t xml:space="preserve">MANUAL </t>
  </si>
  <si>
    <t>Pagamento consulta Luis Siqueira fns</t>
  </si>
  <si>
    <t>Adiantamento widson Gonçalves dos Santos PR</t>
  </si>
  <si>
    <t>SWILE REEMBOLSO ALDAIR 939,33/ANDRELISE 20/ZANI 396,87</t>
  </si>
  <si>
    <t>VT GABRIELE 245,70 / MATHEUS 152,10</t>
  </si>
  <si>
    <t>VT MATHEUS CHAVES</t>
  </si>
  <si>
    <t>CLIENT CO SERV REDE NORDESTE S.A - INTERNET ADM</t>
  </si>
  <si>
    <t>Pagamento lavagem ranger e Duster PR</t>
  </si>
  <si>
    <t>Pagamento TRT PRPHO06</t>
  </si>
  <si>
    <t xml:space="preserve">DEBITO  </t>
  </si>
  <si>
    <t>CX SAMURI - OBRA PREDIO NOVO</t>
  </si>
  <si>
    <t>ROSELE DOM PEDRITO</t>
  </si>
  <si>
    <t>Pagamento ATR SENGES REIANOPOLIS</t>
  </si>
  <si>
    <t>Pagamento exames Luis Siqueira</t>
  </si>
  <si>
    <t>SWILE - HENRY</t>
  </si>
  <si>
    <t>Retro base nova - HENRIQUE ALMEIDA</t>
  </si>
  <si>
    <t>TRAnsferência entre contas - MULTIX NET</t>
  </si>
  <si>
    <t>ADM - SALDO PARA A CONFRATERNIZAÇÃO NIVER MAIO</t>
  </si>
  <si>
    <t xml:space="preserve">CAJU -VR MATRIZ </t>
  </si>
  <si>
    <t>RESCISÃO FGTS DJON</t>
  </si>
  <si>
    <t>PLACA IVF2B35 - INFRAÇÃO TE00225946</t>
  </si>
  <si>
    <t>MB APOIO ADMINISTRATIVO LTDA</t>
  </si>
  <si>
    <t>Imposto</t>
  </si>
  <si>
    <t>Swile refeição Rs RAUL E VALDEMAR</t>
  </si>
  <si>
    <t>SWILE - Cx e adiantamento PR</t>
  </si>
  <si>
    <t>SWILE -CX CLT PR</t>
  </si>
  <si>
    <t>Pagamento pedreiro obra cacador canalização</t>
  </si>
  <si>
    <t>Expresso São Miguel</t>
  </si>
  <si>
    <t>Pagamento caju pr</t>
  </si>
  <si>
    <t>CAJU - VR BASE SC</t>
  </si>
  <si>
    <t>Lavagem e lubrificação da caminhão Mercedes sc</t>
  </si>
  <si>
    <t>TRIBUTOS FEDERAIS</t>
  </si>
  <si>
    <t>JUNHO</t>
  </si>
  <si>
    <t>CQ COM.MAN.DE EQU DE INFO.LTDA</t>
  </si>
  <si>
    <t>Pagamento destrato Daniel de melo da Silva</t>
  </si>
  <si>
    <t>IPVA PLACA AFR9H26</t>
  </si>
  <si>
    <t>IPVA PLACA HLH1C54</t>
  </si>
  <si>
    <t>IPVA PLACA QQZ5A70</t>
  </si>
  <si>
    <t>IPVA PLACA QXB2J54</t>
  </si>
  <si>
    <t>CAJU  CAUA SILVA /EDSON BARROS/PAULO DEGRACIA</t>
  </si>
  <si>
    <t>IPVA PLACA QXB2J58</t>
  </si>
  <si>
    <t>IPVA PLACA QUS5A22</t>
  </si>
  <si>
    <t>IPVA PLACA SEG3F75</t>
  </si>
  <si>
    <t>IPVA PLACA IXB6B83</t>
  </si>
  <si>
    <t>AMPLEXO DIESEL</t>
  </si>
  <si>
    <t>HOTEL RENAR</t>
  </si>
  <si>
    <t>MUNICIPIO SÃO JOSE</t>
  </si>
  <si>
    <t>EDIVALDO</t>
  </si>
  <si>
    <t>EMPRESTIMO</t>
  </si>
  <si>
    <t>COMPRA DEBITO CETTO PROTASIO POA</t>
  </si>
  <si>
    <t>DÉB.IOF</t>
  </si>
  <si>
    <t>Pagamento tratamento filho André Kraemer</t>
  </si>
  <si>
    <t>TICKET CAUÃ 490,00</t>
  </si>
  <si>
    <t>Material PR</t>
  </si>
  <si>
    <t>MANUTENÇÃO CARRO -PLACAS SEG3G75/AFR9H26/PYD3F20/AZW3J83/QNZ1F23</t>
  </si>
  <si>
    <t>Parcial banco Uno</t>
  </si>
  <si>
    <t>Compras máquina de fusão Paraguai</t>
  </si>
  <si>
    <t>SWILE - GREGORY</t>
  </si>
  <si>
    <t>FLASH TECNOL.INSTIT DE PGTO.LTD</t>
  </si>
  <si>
    <t>SWILE - COMBUSTIVEL +PF</t>
  </si>
  <si>
    <t>TICKET JUAREZ 335/WESLEY 273,45/LEANDRO 381,75</t>
  </si>
  <si>
    <t>Tassiane Farias da Silva - Pensão Bruno</t>
  </si>
  <si>
    <t>Luciane Teresinha Santana - Pensão Everton</t>
  </si>
  <si>
    <t>Pagamento TRT PRSGX06L01</t>
  </si>
  <si>
    <t>Pagamento ATR PRMND01-09</t>
  </si>
  <si>
    <t>Pagamento TRT PRSGX06L02</t>
  </si>
  <si>
    <t>Pagamento TRT biopark Toledo</t>
  </si>
  <si>
    <t>Compra paleteiras</t>
  </si>
  <si>
    <t>Pagamento PF PR</t>
  </si>
  <si>
    <t>Pagamento PF SC</t>
  </si>
  <si>
    <t>MV METAIS LTDA</t>
  </si>
  <si>
    <t>SALARIO MAX</t>
  </si>
  <si>
    <t xml:space="preserve">TARIFA SALARIO </t>
  </si>
  <si>
    <t>Pagamento eduardo</t>
  </si>
  <si>
    <t>Adiantamento pagamento pedreiro base RS</t>
  </si>
  <si>
    <t>SWILE - CX SAMURAI OBRA</t>
  </si>
  <si>
    <t>SWILE - Caixa Aldair</t>
  </si>
  <si>
    <t>CRISTINA DE OLIVEIRA - LIMPEZA</t>
  </si>
  <si>
    <t>BRUNO MACIEL SOUZA DA SILVA</t>
  </si>
  <si>
    <t>WESLEY DA ROSA</t>
  </si>
  <si>
    <t>UNIMED PORTO ALEGRE-COOP.MEDICA</t>
  </si>
  <si>
    <t>INOVACAO ETIQUETAS TELECOM LTDA</t>
  </si>
  <si>
    <t>TRansferência entre contas</t>
  </si>
  <si>
    <t>Conserto caminhão sapao</t>
  </si>
  <si>
    <t>JOACIR DOS SANTOS</t>
  </si>
  <si>
    <t>JAIMIR ALVES GARCIA</t>
  </si>
  <si>
    <t>COPEL DISTRIBUICAO S.A.</t>
  </si>
  <si>
    <t>JUAN FELYPE ALMEIDA ARAUJO</t>
  </si>
  <si>
    <t>SALARIO MAX SC</t>
  </si>
  <si>
    <t>SALARIO MAX PR</t>
  </si>
  <si>
    <t>Pagamento máquina de fusão e celular</t>
  </si>
  <si>
    <t>Pagamento carro riano - Adiantamento Adriano Santos Proença PR</t>
  </si>
  <si>
    <t>MÃO NA MASSA DOM PEDRITO</t>
  </si>
  <si>
    <t>Compras 5 celular</t>
  </si>
  <si>
    <t>PREFEITURA NOVO HAMBURGO</t>
  </si>
  <si>
    <t>TICKET - CAUA 800/RICARDO 550/KAUE 335</t>
  </si>
  <si>
    <t>SWILE - REIRADA EDUARDO</t>
  </si>
  <si>
    <t>SWILE - RESCISÃO PF JAIMIR 2860,49/JOACIR 11888,00</t>
  </si>
  <si>
    <t>LUCAS MACHADO FACHINI</t>
  </si>
  <si>
    <t>NOVA TELECOMUNICACOES LTDA</t>
  </si>
  <si>
    <t>Complemento cledemir Linhares equipe fibrasil</t>
  </si>
  <si>
    <t>R. SCHIAVAO LOVO</t>
  </si>
  <si>
    <t>GEISIMAR ROCHA SOUSA</t>
  </si>
  <si>
    <t>RENAR</t>
  </si>
  <si>
    <t>KRAMBECK</t>
  </si>
  <si>
    <t>Adiantamento Lucas Fachini</t>
  </si>
  <si>
    <t>Pagamento cliceu José Vieira de Souza PR</t>
  </si>
  <si>
    <t>Pagamento Alan Vasconcelos de Vasconcelos PR</t>
  </si>
  <si>
    <t>Adiantamento João Batista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</si>
</sst>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#,##0.00;[Red]\(#,##0.00\)"/>
    <numFmt numFmtId="165" formatCode="#,##0.00;[Red]#,##0.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Nunito Sans"/>
    </font>
    <font>
      <b/>
      <sz val="12"/>
      <color rgb="FFF3297A"/>
      <name val="Nunito Sans"/>
    </font>
    <font>
      <b/>
      <sz val="16"/>
      <color rgb="FFFFFFFF"/>
      <name val="Nunito Sans"/>
    </font>
    <font>
      <b/>
      <sz val="11"/>
      <color theme="1"/>
      <name val="Nunito Sans"/>
    </font>
    <font>
      <b/>
      <sz val="14"/>
      <color rgb="FFFFFFFF"/>
      <name val="Nunito Sans"/>
    </font>
    <font>
      <b/>
      <sz val="12"/>
      <color rgb="FF000000"/>
      <name val="Nunito Sans"/>
    </font>
    <font>
      <sz val="12"/>
      <color rgb="FF000000"/>
      <name val="Nunito Sans"/>
    </font>
    <font>
      <b/>
      <sz val="11"/>
      <color theme="0"/>
      <name val="Nunito Regular"/>
    </font>
    <font>
      <b/>
      <sz val="14"/>
      <color theme="1"/>
      <name val="Nunito Regular"/>
    </font>
    <font>
      <sz val="10"/>
      <color theme="1"/>
      <name val="Nunito Regular"/>
    </font>
    <font>
      <b/>
      <sz val="10"/>
      <color theme="1"/>
      <name val="Nunito Regular"/>
    </font>
    <font>
      <b/>
      <sz val="16"/>
      <color theme="0"/>
      <name val="Nunito Regular"/>
    </font>
    <font>
      <b/>
      <sz val="14"/>
      <color theme="1"/>
      <name val="Nunito Sans Regular"/>
    </font>
    <font>
      <b/>
      <sz val="12"/>
      <color theme="1"/>
      <name val="Nunito Sans"/>
    </font>
    <font>
      <b/>
      <sz val="12"/>
      <color theme="0"/>
      <name val="Nunito Regular"/>
    </font>
    <font>
      <sz val="12"/>
      <color theme="1"/>
      <name val="Calibri"/>
      <family val="2"/>
      <scheme val="minor"/>
    </font>
    <font>
      <b/>
      <sz val="12"/>
      <color theme="1"/>
      <name val="Nunito Regular"/>
    </font>
    <font>
      <u/>
      <sz val="11"/>
      <color theme="10"/>
      <name val="Calibri"/>
      <family val="2"/>
      <scheme val="minor"/>
    </font>
    <font>
      <b/>
      <u/>
      <sz val="18"/>
      <color rgb="FFFE2B8E"/>
      <name val="Nunito Sans Regular"/>
    </font>
    <font>
      <b/>
      <sz val="16"/>
      <color theme="0"/>
      <name val="Nunito Sans Regular"/>
    </font>
    <font>
      <b/>
      <sz val="12"/>
      <color rgb="FFFE2B8E"/>
      <name val="Nunito Sans"/>
    </font>
    <font>
      <b/>
      <sz val="11"/>
      <color theme="1"/>
      <name val="Nunito Regular"/>
    </font>
    <font>
      <sz val="11"/>
      <color theme="1"/>
      <name val="Nunito Regular"/>
    </font>
    <font>
      <b/>
      <u/>
      <sz val="12"/>
      <color theme="0"/>
      <name val="Nunito Sans"/>
    </font>
    <font>
      <sz val="10"/>
      <color rgb="FF000000"/>
      <name val="Calibri"/>
      <family val="2"/>
      <scheme val="minor"/>
    </font>
    <font>
      <sz val="12"/>
      <name val="Nunito Sans"/>
    </font>
    <font>
      <sz val="10"/>
      <color theme="0"/>
      <name val="Nunito Regular"/>
    </font>
    <font>
      <sz val="10"/>
      <name val="Nunito Regular"/>
    </font>
    <font>
      <sz val="12"/>
      <color rgb="FF000000"/>
      <name val="Segoe UI"/>
      <family val="2"/>
    </font>
    <font>
      <sz val="11"/>
      <name val="Calibri"/>
      <family val="2"/>
      <scheme val="minor"/>
    </font>
    <font>
      <sz val="10"/>
      <color rgb="FF000000"/>
      <name val="Nunito Regular"/>
    </font>
    <font>
      <sz val="9"/>
      <color rgb="FF002A33"/>
      <name val="Arial"/>
      <family val="2"/>
    </font>
    <font>
      <sz val="9"/>
      <color rgb="FF002A33"/>
      <name val="Roboto"/>
    </font>
    <font>
      <sz val="9"/>
      <color rgb="FF002A33"/>
      <name val="Roboto"/>
    </font>
    <font>
      <sz val="9"/>
      <color rgb="FF002A33"/>
      <name val="Roboto"/>
    </font>
    <font>
      <sz val="9"/>
      <color rgb="FF002A33"/>
      <name val="Roboto"/>
    </font>
    <font>
      <sz val="9"/>
      <color rgb="FF002A33"/>
      <name val="Roboto"/>
    </font>
    <font>
      <sz val="9"/>
      <color rgb="FF002A33"/>
      <name val="Roboto"/>
    </font>
    <font>
      <sz val="9"/>
      <color rgb="FF002A33"/>
      <name val="Roboto"/>
    </font>
    <font>
      <sz val="9"/>
      <color rgb="FF002A33"/>
      <name val="Roboto"/>
    </font>
    <font>
      <sz val="9"/>
      <color rgb="FF002A33"/>
      <name val="Roboto"/>
    </font>
    <font>
      <sz val="9"/>
      <color rgb="FF002A33"/>
      <name val="Roboto"/>
    </font>
  </fonts>
  <fills count="8">
    <fill>
      <patternFill patternType="none"/>
    </fill>
    <fill>
      <patternFill patternType="gray125"/>
    </fill>
    <fill>
      <patternFill patternType="solid">
        <fgColor rgb="FFF3297A"/>
        <bgColor rgb="FFF3297A"/>
      </patternFill>
    </fill>
    <fill>
      <patternFill patternType="solid">
        <fgColor rgb="FFF4C7C3"/>
        <bgColor rgb="FFF4C7C3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BAE4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114">
    <xf numFmtId="0" fontId="0" fillId="0" borderId="0" xfId="0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14" fontId="11" fillId="0" borderId="0" xfId="0" applyNumberFormat="1" applyFont="1"/>
    <xf numFmtId="164" fontId="11" fillId="0" borderId="0" xfId="1" applyNumberFormat="1" applyFont="1"/>
    <xf numFmtId="43" fontId="11" fillId="0" borderId="0" xfId="1" applyFont="1"/>
    <xf numFmtId="0" fontId="5" fillId="4" borderId="0" xfId="0" applyFont="1" applyFill="1"/>
    <xf numFmtId="43" fontId="18" fillId="0" borderId="1" xfId="1" applyFont="1" applyBorder="1"/>
    <xf numFmtId="43" fontId="18" fillId="0" borderId="1" xfId="0" applyNumberFormat="1" applyFont="1" applyBorder="1"/>
    <xf numFmtId="43" fontId="18" fillId="0" borderId="2" xfId="1" applyFont="1" applyBorder="1"/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13" fillId="5" borderId="0" xfId="0" applyFont="1" applyFill="1" applyAlignment="1">
      <alignment vertical="center"/>
    </xf>
    <xf numFmtId="0" fontId="21" fillId="5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14" fontId="11" fillId="0" borderId="1" xfId="0" applyNumberFormat="1" applyFont="1" applyBorder="1"/>
    <xf numFmtId="0" fontId="11" fillId="0" borderId="1" xfId="0" applyFont="1" applyBorder="1"/>
    <xf numFmtId="0" fontId="12" fillId="0" borderId="1" xfId="0" applyFont="1" applyBorder="1"/>
    <xf numFmtId="43" fontId="12" fillId="0" borderId="1" xfId="1" applyFont="1" applyBorder="1"/>
    <xf numFmtId="164" fontId="11" fillId="0" borderId="1" xfId="1" applyNumberFormat="1" applyFont="1" applyBorder="1"/>
    <xf numFmtId="43" fontId="11" fillId="0" borderId="1" xfId="1" applyFont="1" applyBorder="1"/>
    <xf numFmtId="0" fontId="14" fillId="0" borderId="1" xfId="0" applyFont="1" applyBorder="1" applyAlignment="1">
      <alignment horizontal="centerContinuous" vertical="center"/>
    </xf>
    <xf numFmtId="0" fontId="12" fillId="0" borderId="1" xfId="0" applyFont="1" applyBorder="1" applyAlignment="1">
      <alignment horizontal="centerContinuous" vertical="center"/>
    </xf>
    <xf numFmtId="43" fontId="10" fillId="0" borderId="1" xfId="1" applyFont="1" applyBorder="1"/>
    <xf numFmtId="0" fontId="9" fillId="7" borderId="1" xfId="0" applyFont="1" applyFill="1" applyBorder="1" applyAlignment="1">
      <alignment horizontal="center" vertical="center"/>
    </xf>
    <xf numFmtId="165" fontId="11" fillId="0" borderId="0" xfId="0" applyNumberFormat="1" applyFont="1"/>
    <xf numFmtId="0" fontId="24" fillId="0" borderId="1" xfId="0" applyFont="1" applyBorder="1"/>
    <xf numFmtId="0" fontId="24" fillId="0" borderId="3" xfId="0" applyFont="1" applyBorder="1"/>
    <xf numFmtId="43" fontId="11" fillId="5" borderId="1" xfId="1" applyFont="1" applyFill="1" applyBorder="1"/>
    <xf numFmtId="43" fontId="11" fillId="0" borderId="0" xfId="0" applyNumberFormat="1" applyFont="1"/>
    <xf numFmtId="164" fontId="11" fillId="0" borderId="0" xfId="0" applyNumberFormat="1" applyFont="1"/>
    <xf numFmtId="43" fontId="12" fillId="0" borderId="0" xfId="1" applyFont="1"/>
    <xf numFmtId="43" fontId="12" fillId="0" borderId="0" xfId="1" applyFont="1" applyAlignment="1">
      <alignment horizontal="center" vertical="center"/>
    </xf>
    <xf numFmtId="14" fontId="11" fillId="5" borderId="1" xfId="1" applyNumberFormat="1" applyFont="1" applyFill="1" applyBorder="1"/>
    <xf numFmtId="0" fontId="11" fillId="0" borderId="0" xfId="0" applyFont="1" applyAlignment="1">
      <alignment vertical="center"/>
    </xf>
    <xf numFmtId="14" fontId="11" fillId="5" borderId="1" xfId="1" applyNumberFormat="1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43" fontId="11" fillId="0" borderId="1" xfId="1" applyFont="1" applyBorder="1" applyAlignment="1">
      <alignment vertical="center"/>
    </xf>
    <xf numFmtId="164" fontId="11" fillId="0" borderId="1" xfId="1" applyNumberFormat="1" applyFont="1" applyBorder="1" applyAlignment="1">
      <alignment vertical="center"/>
    </xf>
    <xf numFmtId="43" fontId="11" fillId="0" borderId="0" xfId="1" applyFont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1" fillId="0" borderId="3" xfId="0" applyFont="1" applyBorder="1"/>
    <xf numFmtId="43" fontId="11" fillId="5" borderId="3" xfId="1" applyFont="1" applyFill="1" applyBorder="1"/>
    <xf numFmtId="164" fontId="11" fillId="0" borderId="3" xfId="1" applyNumberFormat="1" applyFont="1" applyBorder="1"/>
    <xf numFmtId="0" fontId="11" fillId="0" borderId="1" xfId="0" applyFont="1" applyBorder="1" applyAlignment="1">
      <alignment horizontal="center"/>
    </xf>
    <xf numFmtId="164" fontId="28" fillId="0" borderId="1" xfId="1" applyNumberFormat="1" applyFont="1" applyBorder="1"/>
    <xf numFmtId="0" fontId="28" fillId="0" borderId="0" xfId="0" applyFont="1"/>
    <xf numFmtId="43" fontId="28" fillId="0" borderId="0" xfId="1" applyFont="1"/>
    <xf numFmtId="0" fontId="11" fillId="0" borderId="3" xfId="0" applyFont="1" applyBorder="1" applyAlignment="1">
      <alignment horizontal="center"/>
    </xf>
    <xf numFmtId="164" fontId="11" fillId="0" borderId="0" xfId="1" applyNumberFormat="1" applyFont="1" applyBorder="1"/>
    <xf numFmtId="43" fontId="11" fillId="0" borderId="3" xfId="1" applyFont="1" applyBorder="1"/>
    <xf numFmtId="0" fontId="11" fillId="5" borderId="1" xfId="0" applyFont="1" applyFill="1" applyBorder="1"/>
    <xf numFmtId="14" fontId="11" fillId="0" borderId="3" xfId="0" applyNumberFormat="1" applyFont="1" applyBorder="1"/>
    <xf numFmtId="0" fontId="29" fillId="5" borderId="0" xfId="0" applyFont="1" applyFill="1"/>
    <xf numFmtId="0" fontId="29" fillId="5" borderId="1" xfId="0" applyFont="1" applyFill="1" applyBorder="1"/>
    <xf numFmtId="164" fontId="11" fillId="0" borderId="4" xfId="1" applyNumberFormat="1" applyFont="1" applyBorder="1"/>
    <xf numFmtId="0" fontId="0" fillId="5" borderId="1" xfId="0" applyFill="1" applyBorder="1"/>
    <xf numFmtId="0" fontId="0" fillId="5" borderId="0" xfId="0" applyFill="1"/>
    <xf numFmtId="14" fontId="11" fillId="5" borderId="1" xfId="0" applyNumberFormat="1" applyFont="1" applyFill="1" applyBorder="1"/>
    <xf numFmtId="4" fontId="0" fillId="5" borderId="0" xfId="0" applyNumberFormat="1" applyFill="1"/>
    <xf numFmtId="4" fontId="0" fillId="5" borderId="1" xfId="0" applyNumberFormat="1" applyFill="1" applyBorder="1"/>
    <xf numFmtId="4" fontId="31" fillId="5" borderId="1" xfId="0" applyNumberFormat="1" applyFont="1" applyFill="1" applyBorder="1"/>
    <xf numFmtId="43" fontId="11" fillId="5" borderId="4" xfId="1" applyFont="1" applyFill="1" applyBorder="1"/>
    <xf numFmtId="0" fontId="30" fillId="5" borderId="1" xfId="0" applyFont="1" applyFill="1" applyBorder="1"/>
    <xf numFmtId="0" fontId="32" fillId="0" borderId="0" xfId="0" applyFont="1"/>
    <xf numFmtId="0" fontId="32" fillId="0" borderId="1" xfId="0" applyFont="1" applyBorder="1"/>
    <xf numFmtId="164" fontId="11" fillId="0" borderId="5" xfId="1" applyNumberFormat="1" applyFont="1" applyBorder="1"/>
    <xf numFmtId="0" fontId="33" fillId="0" borderId="0" xfId="0" applyFont="1"/>
    <xf numFmtId="0" fontId="33" fillId="0" borderId="1" xfId="0" applyFont="1" applyBorder="1"/>
    <xf numFmtId="0" fontId="34" fillId="0" borderId="0" xfId="0" applyFont="1"/>
    <xf numFmtId="0" fontId="34" fillId="0" borderId="1" xfId="0" applyFont="1" applyBorder="1"/>
    <xf numFmtId="2" fontId="0" fillId="5" borderId="4" xfId="0" applyNumberFormat="1" applyFill="1" applyBorder="1"/>
    <xf numFmtId="2" fontId="0" fillId="5" borderId="1" xfId="0" applyNumberFormat="1" applyFill="1" applyBorder="1"/>
    <xf numFmtId="0" fontId="35" fillId="0" borderId="1" xfId="0" applyFont="1" applyBorder="1"/>
    <xf numFmtId="0" fontId="35" fillId="0" borderId="0" xfId="0" applyFont="1"/>
    <xf numFmtId="0" fontId="35" fillId="0" borderId="3" xfId="0" applyFont="1" applyBorder="1"/>
    <xf numFmtId="0" fontId="36" fillId="0" borderId="0" xfId="0" applyFont="1"/>
    <xf numFmtId="0" fontId="36" fillId="0" borderId="1" xfId="0" applyFont="1" applyBorder="1"/>
    <xf numFmtId="0" fontId="37" fillId="0" borderId="0" xfId="0" applyFont="1"/>
    <xf numFmtId="0" fontId="37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0" fillId="0" borderId="1" xfId="0" applyFont="1" applyBorder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0" fillId="0" borderId="1" xfId="0" applyBorder="1" applyAlignment="1">
      <alignment horizontal="right"/>
    </xf>
    <xf numFmtId="0" fontId="25" fillId="2" borderId="0" xfId="2" applyFont="1" applyFill="1" applyAlignment="1">
      <alignment horizontal="center" vertical="center"/>
    </xf>
    <xf numFmtId="0" fontId="25" fillId="0" borderId="0" xfId="2" applyFont="1"/>
    <xf numFmtId="0" fontId="2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20" fillId="3" borderId="0" xfId="2" applyFont="1" applyFill="1" applyAlignment="1">
      <alignment horizontal="center" vertical="center" wrapText="1"/>
    </xf>
    <xf numFmtId="0" fontId="20" fillId="0" borderId="0" xfId="2" applyFont="1"/>
    <xf numFmtId="0" fontId="6" fillId="2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</cellXfs>
  <cellStyles count="4">
    <cellStyle name="Hiperlink" xfId="2" builtinId="8"/>
    <cellStyle name="Normal" xfId="0" builtinId="0"/>
    <cellStyle name="Normal 2" xfId="3" xr:uid="{94EB24F3-869C-6345-99D9-F8CC13699E8B}"/>
    <cellStyle name="Vírgula" xfId="1" builtinId="3"/>
  </cellStyles>
  <dxfs count="468"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fgColor auto="1"/>
          <bgColor rgb="FFFE2B8E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64" formatCode="#,##0.00;[Red]\(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64" formatCode="#,##0.00;[Red]\(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64" formatCode="#,##0.00;[Red]\(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64" formatCode="#,##0.00;[Red]\(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64" formatCode="#,##0.00;[Red]\(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64" formatCode="#,##0.00;[Red]\(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64" formatCode="#,##0.00;[Red]\(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64" formatCode="#,##0.00;[Red]\(#,##0.00\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Regular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;[Red]\(#,##0.00\)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164" formatCode="#,##0.00;[Red]\(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  <numFmt numFmtId="0" formatCode="General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strike val="0"/>
        <outline val="0"/>
        <shadow val="0"/>
        <u val="none"/>
        <vertAlign val="baseline"/>
        <sz val="10"/>
        <name val="Nunito Regular"/>
        <scheme val="none"/>
      </font>
    </dxf>
    <dxf>
      <font>
        <b/>
        <strike val="0"/>
        <outline val="0"/>
        <shadow val="0"/>
        <u val="none"/>
        <vertAlign val="baseline"/>
        <sz val="10"/>
        <name val="Nunito Regular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Nunito Regular"/>
        <scheme val="none"/>
      </font>
      <fill>
        <patternFill patternType="solid">
          <fgColor indexed="64"/>
          <bgColor rgb="FFFBAE4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Nunito Regular"/>
        <scheme val="none"/>
      </font>
      <fill>
        <patternFill patternType="solid">
          <fgColor indexed="64"/>
          <bgColor rgb="FFFBAE4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Nunito Regular"/>
        <scheme val="none"/>
      </font>
      <fill>
        <patternFill patternType="solid">
          <fgColor indexed="64"/>
          <bgColor rgb="FFFBAE4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rgb="FFFE2B8E"/>
        </left>
        <right style="thin">
          <color rgb="FFFE2B8E"/>
        </right>
        <top style="thin">
          <color rgb="FFFE2B8E"/>
        </top>
        <bottom style="thin">
          <color rgb="FFFE2B8E"/>
        </bottom>
        <vertical/>
        <horizontal/>
      </border>
    </dxf>
    <dxf>
      <fill>
        <patternFill>
          <bgColor rgb="FFF6E5E8"/>
        </patternFill>
      </fill>
    </dxf>
    <dxf>
      <fill>
        <patternFill>
          <bgColor rgb="FFFE2B8E"/>
        </patternFill>
      </fill>
    </dxf>
    <dxf>
      <border>
        <left style="thin">
          <color rgb="FFFE2B8E"/>
        </left>
        <right style="thin">
          <color rgb="FFFE2B8E"/>
        </right>
        <top style="thin">
          <color rgb="FFFE2B8E"/>
        </top>
        <bottom style="thin">
          <color rgb="FFFE2B8E"/>
        </bottom>
        <vertical style="thin">
          <color rgb="FFFE2B8E"/>
        </vertical>
        <horizontal style="thin">
          <color rgb="FFFE2B8E"/>
        </horizontal>
      </border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E2B8E"/>
        </patternFill>
      </fill>
    </dxf>
  </dxfs>
  <tableStyles count="4" defaultTableStyle="TableStyleMedium2" defaultPivotStyle="PivotStyleLight16">
    <tableStyle name="Estilo de Segmentação de Dados 1" pivot="0" table="0" count="0" xr9:uid="{00000000-0011-0000-FFFF-FFFF00000000}"/>
    <tableStyle name="flas1" table="0" count="2" xr9:uid="{00000000-0011-0000-FFFF-FFFF01000000}">
      <tableStyleElement type="headerRow" dxfId="467"/>
      <tableStyleElement type="pageFieldLabels" dxfId="466"/>
    </tableStyle>
    <tableStyle name="flash" pivot="0" count="3" xr9:uid="{00000000-0011-0000-FFFF-FFFF02000000}">
      <tableStyleElement type="wholeTable" dxfId="465"/>
      <tableStyleElement type="headerRow" dxfId="464"/>
      <tableStyleElement type="firstColumnStripe" dxfId="463"/>
    </tableStyle>
    <tableStyle name="flash 2" pivot="0" table="0" count="10" xr9:uid="{00000000-0011-0000-FFFF-FFFF03000000}">
      <tableStyleElement type="wholeTable" dxfId="462"/>
      <tableStyleElement type="headerRow" dxfId="461"/>
    </tableStyle>
  </tableStyles>
  <colors>
    <mruColors>
      <color rgb="FFFBAE47"/>
      <color rgb="FFEF853D"/>
      <color rgb="FFFE2B8E"/>
      <color rgb="FFF6E5E8"/>
      <color rgb="FFDC4CD5"/>
      <color rgb="FFCC0099"/>
      <color rgb="FFFF0066"/>
      <color rgb="FFFF00FF"/>
      <color rgb="FF000000"/>
      <color rgb="FFFFFF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rgb="FFFE2B8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E2B8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E2B8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E2B8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rgb="FFFE2B8E"/>
              <bgColor rgb="FFFE2B8E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E2B8E"/>
              <bgColor rgb="FFFE2B8E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flash 2">
        <x14:slicerStyle name="Estilo de Segmentação de Dados 1"/>
        <x14:slicerStyle name="flash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07/relationships/slicerCache" Target="slicerCaches/slicerCache4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2.xml"/><Relationship Id="rId42" Type="http://schemas.microsoft.com/office/2007/relationships/slicerCache" Target="slicerCaches/slicerCache20.xml"/><Relationship Id="rId47" Type="http://schemas.microsoft.com/office/2007/relationships/slicerCache" Target="slicerCaches/slicerCache25.xml"/><Relationship Id="rId50" Type="http://schemas.microsoft.com/office/2007/relationships/slicerCache" Target="slicerCaches/slicerCache28.xml"/><Relationship Id="rId55" Type="http://schemas.microsoft.com/office/2007/relationships/slicerCache" Target="slicerCaches/slicerCache33.xml"/><Relationship Id="rId63" Type="http://schemas.openxmlformats.org/officeDocument/2006/relationships/theme" Target="theme/theme1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7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microsoft.com/office/2007/relationships/slicerCache" Target="slicerCaches/slicerCache10.xml"/><Relationship Id="rId37" Type="http://schemas.microsoft.com/office/2007/relationships/slicerCache" Target="slicerCaches/slicerCache15.xml"/><Relationship Id="rId40" Type="http://schemas.microsoft.com/office/2007/relationships/slicerCache" Target="slicerCaches/slicerCache18.xml"/><Relationship Id="rId45" Type="http://schemas.microsoft.com/office/2007/relationships/slicerCache" Target="slicerCaches/slicerCache23.xml"/><Relationship Id="rId53" Type="http://schemas.microsoft.com/office/2007/relationships/slicerCache" Target="slicerCaches/slicerCache31.xml"/><Relationship Id="rId58" Type="http://schemas.microsoft.com/office/2007/relationships/slicerCache" Target="slicerCaches/slicerCache36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microsoft.com/office/2007/relationships/slicerCache" Target="slicerCaches/slicerCache3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07/relationships/slicerCache" Target="slicerCaches/slicerCache5.xml"/><Relationship Id="rId30" Type="http://schemas.microsoft.com/office/2007/relationships/slicerCache" Target="slicerCaches/slicerCache8.xml"/><Relationship Id="rId35" Type="http://schemas.microsoft.com/office/2007/relationships/slicerCache" Target="slicerCaches/slicerCache13.xml"/><Relationship Id="rId43" Type="http://schemas.microsoft.com/office/2007/relationships/slicerCache" Target="slicerCaches/slicerCache21.xml"/><Relationship Id="rId48" Type="http://schemas.microsoft.com/office/2007/relationships/slicerCache" Target="slicerCaches/slicerCache26.xml"/><Relationship Id="rId56" Type="http://schemas.microsoft.com/office/2007/relationships/slicerCache" Target="slicerCaches/slicerCache34.xml"/><Relationship Id="rId64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microsoft.com/office/2007/relationships/slicerCache" Target="slicerCaches/slicerCache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3.xml"/><Relationship Id="rId33" Type="http://schemas.microsoft.com/office/2007/relationships/slicerCache" Target="slicerCaches/slicerCache11.xml"/><Relationship Id="rId38" Type="http://schemas.microsoft.com/office/2007/relationships/slicerCache" Target="slicerCaches/slicerCache16.xml"/><Relationship Id="rId46" Type="http://schemas.microsoft.com/office/2007/relationships/slicerCache" Target="slicerCaches/slicerCache24.xml"/><Relationship Id="rId59" Type="http://schemas.microsoft.com/office/2007/relationships/slicerCache" Target="slicerCaches/slicerCache37.xml"/><Relationship Id="rId67" Type="http://schemas.openxmlformats.org/officeDocument/2006/relationships/powerPivotData" Target="model/item.data"/><Relationship Id="rId20" Type="http://schemas.openxmlformats.org/officeDocument/2006/relationships/worksheet" Target="worksheets/sheet20.xml"/><Relationship Id="rId41" Type="http://schemas.microsoft.com/office/2007/relationships/slicerCache" Target="slicerCaches/slicerCache19.xml"/><Relationship Id="rId54" Type="http://schemas.microsoft.com/office/2007/relationships/slicerCache" Target="slicerCaches/slicerCache32.xml"/><Relationship Id="rId62" Type="http://schemas.microsoft.com/office/2007/relationships/slicerCache" Target="slicerCaches/slicerCache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microsoft.com/office/2007/relationships/slicerCache" Target="slicerCaches/slicerCache6.xml"/><Relationship Id="rId36" Type="http://schemas.microsoft.com/office/2007/relationships/slicerCache" Target="slicerCaches/slicerCache14.xml"/><Relationship Id="rId49" Type="http://schemas.microsoft.com/office/2007/relationships/slicerCache" Target="slicerCaches/slicerCache27.xml"/><Relationship Id="rId57" Type="http://schemas.microsoft.com/office/2007/relationships/slicerCache" Target="slicerCaches/slicerCache35.xml"/><Relationship Id="rId10" Type="http://schemas.openxmlformats.org/officeDocument/2006/relationships/worksheet" Target="worksheets/sheet10.xml"/><Relationship Id="rId31" Type="http://schemas.microsoft.com/office/2007/relationships/slicerCache" Target="slicerCaches/slicerCache9.xml"/><Relationship Id="rId44" Type="http://schemas.microsoft.com/office/2007/relationships/slicerCache" Target="slicerCaches/slicerCache22.xml"/><Relationship Id="rId52" Type="http://schemas.microsoft.com/office/2007/relationships/slicerCache" Target="slicerCaches/slicerCache30.xml"/><Relationship Id="rId60" Type="http://schemas.microsoft.com/office/2007/relationships/slicerCache" Target="slicerCaches/slicerCache38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microsoft.com/office/2007/relationships/slicerCache" Target="slicerCaches/slicerCache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812800</xdr:colOff>
      <xdr:row>0</xdr:row>
      <xdr:rowOff>177800</xdr:rowOff>
    </xdr:from>
    <xdr:to>
      <xdr:col>2</xdr:col>
      <xdr:colOff>703731</xdr:colOff>
      <xdr:row>0</xdr:row>
      <xdr:rowOff>1143001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B72576-7CC3-3326-9A64-126E63E3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800" y="177800"/>
          <a:ext cx="2583331" cy="965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1081928</xdr:colOff>
      <xdr:row>1</xdr:row>
      <xdr:rowOff>254001</xdr:rowOff>
    </xdr:from>
    <xdr:to>
      <xdr:col>5</xdr:col>
      <xdr:colOff>4935445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7">
              <a:extLst>
                <a:ext uri="{FF2B5EF4-FFF2-40B4-BE49-F238E27FC236}">
                  <a16:creationId xmlns:a16="http://schemas.microsoft.com/office/drawing/2014/main" id="{99B2C85A-DD6D-4F3C-B837-65A1E96708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9957" y="959972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300878</xdr:colOff>
      <xdr:row>2</xdr:row>
      <xdr:rowOff>12699</xdr:rowOff>
    </xdr:from>
    <xdr:to>
      <xdr:col>5</xdr:col>
      <xdr:colOff>519953</xdr:colOff>
      <xdr:row>6</xdr:row>
      <xdr:rowOff>333375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6">
              <a:extLst>
                <a:ext uri="{FF2B5EF4-FFF2-40B4-BE49-F238E27FC236}">
                  <a16:creationId xmlns:a16="http://schemas.microsoft.com/office/drawing/2014/main" id="{4E90A57E-CECE-41EC-BC99-7BD7C214A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5260" y="1010023"/>
              <a:ext cx="1832722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0</xdr:row>
      <xdr:rowOff>70503</xdr:rowOff>
    </xdr:from>
    <xdr:to>
      <xdr:col>3</xdr:col>
      <xdr:colOff>472328</xdr:colOff>
      <xdr:row>1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D13C2E5-E8A4-4D8C-984C-E2B3F4B8D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0503"/>
          <a:ext cx="1824878" cy="7962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1081928</xdr:colOff>
      <xdr:row>1</xdr:row>
      <xdr:rowOff>254001</xdr:rowOff>
    </xdr:from>
    <xdr:to>
      <xdr:col>5</xdr:col>
      <xdr:colOff>4935445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4">
              <a:extLst>
                <a:ext uri="{FF2B5EF4-FFF2-40B4-BE49-F238E27FC236}">
                  <a16:creationId xmlns:a16="http://schemas.microsoft.com/office/drawing/2014/main" id="{1C179921-D211-4E7F-AF54-6A9F310157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9957" y="959972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300878</xdr:colOff>
      <xdr:row>2</xdr:row>
      <xdr:rowOff>12699</xdr:rowOff>
    </xdr:from>
    <xdr:to>
      <xdr:col>5</xdr:col>
      <xdr:colOff>519953</xdr:colOff>
      <xdr:row>6</xdr:row>
      <xdr:rowOff>333375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3">
              <a:extLst>
                <a:ext uri="{FF2B5EF4-FFF2-40B4-BE49-F238E27FC236}">
                  <a16:creationId xmlns:a16="http://schemas.microsoft.com/office/drawing/2014/main" id="{9683A670-FF74-4F49-9B8B-9A45C51322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5260" y="1010023"/>
              <a:ext cx="1832722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0</xdr:row>
      <xdr:rowOff>70503</xdr:rowOff>
    </xdr:from>
    <xdr:to>
      <xdr:col>3</xdr:col>
      <xdr:colOff>472328</xdr:colOff>
      <xdr:row>1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8DA7FEC-EC19-43D5-A94C-C1348BC39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0503"/>
          <a:ext cx="1824878" cy="7962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1081928</xdr:colOff>
      <xdr:row>1</xdr:row>
      <xdr:rowOff>254001</xdr:rowOff>
    </xdr:from>
    <xdr:to>
      <xdr:col>5</xdr:col>
      <xdr:colOff>4935445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2">
              <a:extLst>
                <a:ext uri="{FF2B5EF4-FFF2-40B4-BE49-F238E27FC236}">
                  <a16:creationId xmlns:a16="http://schemas.microsoft.com/office/drawing/2014/main" id="{F5027CAE-66F1-44D9-BDD8-99F026E3F9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9957" y="959972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300878</xdr:colOff>
      <xdr:row>2</xdr:row>
      <xdr:rowOff>12699</xdr:rowOff>
    </xdr:from>
    <xdr:to>
      <xdr:col>5</xdr:col>
      <xdr:colOff>519953</xdr:colOff>
      <xdr:row>6</xdr:row>
      <xdr:rowOff>333375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">
              <a:extLst>
                <a:ext uri="{FF2B5EF4-FFF2-40B4-BE49-F238E27FC236}">
                  <a16:creationId xmlns:a16="http://schemas.microsoft.com/office/drawing/2014/main" id="{0127CF7E-A726-40AB-A832-206D1B5E5E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5260" y="1010023"/>
              <a:ext cx="1832722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0</xdr:row>
      <xdr:rowOff>70503</xdr:rowOff>
    </xdr:from>
    <xdr:to>
      <xdr:col>3</xdr:col>
      <xdr:colOff>472328</xdr:colOff>
      <xdr:row>1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FCE5D22-ED4B-4E1D-91E7-3642141C3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0503"/>
          <a:ext cx="1824878" cy="7962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1081928</xdr:colOff>
      <xdr:row>1</xdr:row>
      <xdr:rowOff>254001</xdr:rowOff>
    </xdr:from>
    <xdr:to>
      <xdr:col>5</xdr:col>
      <xdr:colOff>4935445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11">
              <a:extLst>
                <a:ext uri="{FF2B5EF4-FFF2-40B4-BE49-F238E27FC236}">
                  <a16:creationId xmlns:a16="http://schemas.microsoft.com/office/drawing/2014/main" id="{010DC19F-BDED-4B36-BB78-ACEBACBAA7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5883" y="955387"/>
              <a:ext cx="3853517" cy="11542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300878</xdr:colOff>
      <xdr:row>2</xdr:row>
      <xdr:rowOff>12699</xdr:rowOff>
    </xdr:from>
    <xdr:to>
      <xdr:col>5</xdr:col>
      <xdr:colOff>519953</xdr:colOff>
      <xdr:row>6</xdr:row>
      <xdr:rowOff>333375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0">
              <a:extLst>
                <a:ext uri="{FF2B5EF4-FFF2-40B4-BE49-F238E27FC236}">
                  <a16:creationId xmlns:a16="http://schemas.microsoft.com/office/drawing/2014/main" id="{A390C5B8-AB11-42E3-9852-6BC5A1CE05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4242" y="999835"/>
              <a:ext cx="1829666" cy="1160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0</xdr:row>
      <xdr:rowOff>70503</xdr:rowOff>
    </xdr:from>
    <xdr:to>
      <xdr:col>3</xdr:col>
      <xdr:colOff>472328</xdr:colOff>
      <xdr:row>1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E8EB323-4231-4964-BAC6-093E2CD33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0503"/>
          <a:ext cx="1824878" cy="7962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1081928</xdr:colOff>
      <xdr:row>1</xdr:row>
      <xdr:rowOff>254001</xdr:rowOff>
    </xdr:from>
    <xdr:to>
      <xdr:col>5</xdr:col>
      <xdr:colOff>4935445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14">
              <a:extLst>
                <a:ext uri="{FF2B5EF4-FFF2-40B4-BE49-F238E27FC236}">
                  <a16:creationId xmlns:a16="http://schemas.microsoft.com/office/drawing/2014/main" id="{35F8534D-DEF1-406D-B72C-5C16121C8A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9957" y="959972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300878</xdr:colOff>
      <xdr:row>2</xdr:row>
      <xdr:rowOff>12699</xdr:rowOff>
    </xdr:from>
    <xdr:to>
      <xdr:col>5</xdr:col>
      <xdr:colOff>519953</xdr:colOff>
      <xdr:row>6</xdr:row>
      <xdr:rowOff>333375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3">
              <a:extLst>
                <a:ext uri="{FF2B5EF4-FFF2-40B4-BE49-F238E27FC236}">
                  <a16:creationId xmlns:a16="http://schemas.microsoft.com/office/drawing/2014/main" id="{BFE50BE0-AAC1-4728-966F-C0D093F622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5260" y="1010023"/>
              <a:ext cx="1832722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0</xdr:row>
      <xdr:rowOff>70503</xdr:rowOff>
    </xdr:from>
    <xdr:to>
      <xdr:col>3</xdr:col>
      <xdr:colOff>472328</xdr:colOff>
      <xdr:row>1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9A63AD9-7A07-468B-928F-AD6C33429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0503"/>
          <a:ext cx="1824878" cy="79627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529478</xdr:colOff>
      <xdr:row>1</xdr:row>
      <xdr:rowOff>254001</xdr:rowOff>
    </xdr:from>
    <xdr:to>
      <xdr:col>4</xdr:col>
      <xdr:colOff>534895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22">
              <a:extLst>
                <a:ext uri="{FF2B5EF4-FFF2-40B4-BE49-F238E27FC236}">
                  <a16:creationId xmlns:a16="http://schemas.microsoft.com/office/drawing/2014/main" id="{56779CA9-73FD-43BD-9C63-538169EBC1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3860" y="959972"/>
              <a:ext cx="54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529478</xdr:colOff>
      <xdr:row>1</xdr:row>
      <xdr:rowOff>241299</xdr:rowOff>
    </xdr:from>
    <xdr:to>
      <xdr:col>4</xdr:col>
      <xdr:colOff>1339103</xdr:colOff>
      <xdr:row>6</xdr:row>
      <xdr:rowOff>276225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21">
              <a:extLst>
                <a:ext uri="{FF2B5EF4-FFF2-40B4-BE49-F238E27FC236}">
                  <a16:creationId xmlns:a16="http://schemas.microsoft.com/office/drawing/2014/main" id="{BE31B0DC-01CE-4270-B2B0-6DD81B36D5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2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3860" y="947270"/>
              <a:ext cx="809625" cy="1166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533399</xdr:colOff>
      <xdr:row>0</xdr:row>
      <xdr:rowOff>70503</xdr:rowOff>
    </xdr:from>
    <xdr:to>
      <xdr:col>2</xdr:col>
      <xdr:colOff>628650</xdr:colOff>
      <xdr:row>1</xdr:row>
      <xdr:rowOff>153970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B4F20FD-BBBC-45DB-8D04-A6680D76E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" y="70503"/>
          <a:ext cx="952501" cy="7883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496795</xdr:colOff>
      <xdr:row>2</xdr:row>
      <xdr:rowOff>6351</xdr:rowOff>
    </xdr:from>
    <xdr:to>
      <xdr:col>4</xdr:col>
      <xdr:colOff>542514</xdr:colOff>
      <xdr:row>7</xdr:row>
      <xdr:rowOff>73025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18">
              <a:extLst>
                <a:ext uri="{FF2B5EF4-FFF2-40B4-BE49-F238E27FC236}">
                  <a16:creationId xmlns:a16="http://schemas.microsoft.com/office/drawing/2014/main" id="{A35411A4-2FDF-41D2-B7FB-9556913D0C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11177" y="1003675"/>
              <a:ext cx="45719" cy="11536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447675</xdr:colOff>
      <xdr:row>1</xdr:row>
      <xdr:rowOff>279399</xdr:rowOff>
    </xdr:from>
    <xdr:to>
      <xdr:col>4</xdr:col>
      <xdr:colOff>1571625</xdr:colOff>
      <xdr:row>6</xdr:row>
      <xdr:rowOff>47625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7">
              <a:extLst>
                <a:ext uri="{FF2B5EF4-FFF2-40B4-BE49-F238E27FC236}">
                  <a16:creationId xmlns:a16="http://schemas.microsoft.com/office/drawing/2014/main" id="{7D3D98D8-860E-41A7-91CA-F7B53F19BA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62057" y="985370"/>
              <a:ext cx="1123950" cy="90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161924</xdr:colOff>
      <xdr:row>0</xdr:row>
      <xdr:rowOff>70504</xdr:rowOff>
    </xdr:from>
    <xdr:to>
      <xdr:col>2</xdr:col>
      <xdr:colOff>114299</xdr:colOff>
      <xdr:row>1</xdr:row>
      <xdr:rowOff>236915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804E5CB-E52E-432E-B297-0AD790EC0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70504"/>
          <a:ext cx="809625" cy="8712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529478</xdr:colOff>
      <xdr:row>1</xdr:row>
      <xdr:rowOff>254001</xdr:rowOff>
    </xdr:from>
    <xdr:to>
      <xdr:col>4</xdr:col>
      <xdr:colOff>534895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17">
              <a:extLst>
                <a:ext uri="{FF2B5EF4-FFF2-40B4-BE49-F238E27FC236}">
                  <a16:creationId xmlns:a16="http://schemas.microsoft.com/office/drawing/2014/main" id="{FC1017F1-4E24-4DC8-9DF2-DC81528715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9378" y="958851"/>
              <a:ext cx="5417" cy="1152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539003</xdr:colOff>
      <xdr:row>1</xdr:row>
      <xdr:rowOff>269874</xdr:rowOff>
    </xdr:from>
    <xdr:to>
      <xdr:col>4</xdr:col>
      <xdr:colOff>1348628</xdr:colOff>
      <xdr:row>6</xdr:row>
      <xdr:rowOff>304800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6">
              <a:extLst>
                <a:ext uri="{FF2B5EF4-FFF2-40B4-BE49-F238E27FC236}">
                  <a16:creationId xmlns:a16="http://schemas.microsoft.com/office/drawing/2014/main" id="{84320880-DBF6-4F35-9CE4-5DF8ECA1B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8903" y="974724"/>
              <a:ext cx="809625" cy="1158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0</xdr:row>
      <xdr:rowOff>70503</xdr:rowOff>
    </xdr:from>
    <xdr:to>
      <xdr:col>2</xdr:col>
      <xdr:colOff>361950</xdr:colOff>
      <xdr:row>1</xdr:row>
      <xdr:rowOff>240684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10FD46D-AD1E-49AB-B49A-122A607F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0503"/>
          <a:ext cx="1057275" cy="87503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529478</xdr:colOff>
      <xdr:row>1</xdr:row>
      <xdr:rowOff>254001</xdr:rowOff>
    </xdr:from>
    <xdr:to>
      <xdr:col>4</xdr:col>
      <xdr:colOff>534895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21">
              <a:extLst>
                <a:ext uri="{FF2B5EF4-FFF2-40B4-BE49-F238E27FC236}">
                  <a16:creationId xmlns:a16="http://schemas.microsoft.com/office/drawing/2014/main" id="{D9CD4AE4-271E-4CF4-9DC3-713AEAA983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9378" y="958851"/>
              <a:ext cx="5417" cy="1152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529478</xdr:colOff>
      <xdr:row>1</xdr:row>
      <xdr:rowOff>241299</xdr:rowOff>
    </xdr:from>
    <xdr:to>
      <xdr:col>4</xdr:col>
      <xdr:colOff>1339103</xdr:colOff>
      <xdr:row>6</xdr:row>
      <xdr:rowOff>276225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20">
              <a:extLst>
                <a:ext uri="{FF2B5EF4-FFF2-40B4-BE49-F238E27FC236}">
                  <a16:creationId xmlns:a16="http://schemas.microsoft.com/office/drawing/2014/main" id="{5CCBF743-6E63-4542-9880-660EEC666A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2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9378" y="946149"/>
              <a:ext cx="809625" cy="1158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533399</xdr:colOff>
      <xdr:row>0</xdr:row>
      <xdr:rowOff>70503</xdr:rowOff>
    </xdr:from>
    <xdr:to>
      <xdr:col>2</xdr:col>
      <xdr:colOff>628650</xdr:colOff>
      <xdr:row>1</xdr:row>
      <xdr:rowOff>153970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3E29CC8-EEA0-4C89-93F2-A732C55A2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" y="70503"/>
          <a:ext cx="952501" cy="78831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496795</xdr:colOff>
      <xdr:row>2</xdr:row>
      <xdr:rowOff>6351</xdr:rowOff>
    </xdr:from>
    <xdr:to>
      <xdr:col>4</xdr:col>
      <xdr:colOff>542514</xdr:colOff>
      <xdr:row>7</xdr:row>
      <xdr:rowOff>73025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16">
              <a:extLst>
                <a:ext uri="{FF2B5EF4-FFF2-40B4-BE49-F238E27FC236}">
                  <a16:creationId xmlns:a16="http://schemas.microsoft.com/office/drawing/2014/main" id="{22C8C13E-801E-4156-9672-BA032A6FDF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6695" y="996951"/>
              <a:ext cx="45719" cy="1152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458881</xdr:colOff>
      <xdr:row>1</xdr:row>
      <xdr:rowOff>279398</xdr:rowOff>
    </xdr:from>
    <xdr:to>
      <xdr:col>4</xdr:col>
      <xdr:colOff>1512795</xdr:colOff>
      <xdr:row>6</xdr:row>
      <xdr:rowOff>47624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5">
              <a:extLst>
                <a:ext uri="{FF2B5EF4-FFF2-40B4-BE49-F238E27FC236}">
                  <a16:creationId xmlns:a16="http://schemas.microsoft.com/office/drawing/2014/main" id="{8CF368D1-6076-48E1-9F4B-6C5B37BA2A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3263" y="985369"/>
              <a:ext cx="1053914" cy="90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161924</xdr:colOff>
      <xdr:row>0</xdr:row>
      <xdr:rowOff>70504</xdr:rowOff>
    </xdr:from>
    <xdr:to>
      <xdr:col>2</xdr:col>
      <xdr:colOff>114299</xdr:colOff>
      <xdr:row>1</xdr:row>
      <xdr:rowOff>236915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46C1210-7A14-4415-8AB6-344A544B6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70504"/>
          <a:ext cx="809625" cy="87126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529478</xdr:colOff>
      <xdr:row>1</xdr:row>
      <xdr:rowOff>254001</xdr:rowOff>
    </xdr:from>
    <xdr:to>
      <xdr:col>4</xdr:col>
      <xdr:colOff>534895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15">
              <a:extLst>
                <a:ext uri="{FF2B5EF4-FFF2-40B4-BE49-F238E27FC236}">
                  <a16:creationId xmlns:a16="http://schemas.microsoft.com/office/drawing/2014/main" id="{DB49E39C-1A46-4F49-AAD9-451EFD73A5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9378" y="958851"/>
              <a:ext cx="5417" cy="1152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519953</xdr:colOff>
      <xdr:row>1</xdr:row>
      <xdr:rowOff>241299</xdr:rowOff>
    </xdr:from>
    <xdr:to>
      <xdr:col>5</xdr:col>
      <xdr:colOff>1247775</xdr:colOff>
      <xdr:row>6</xdr:row>
      <xdr:rowOff>276225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4">
              <a:extLst>
                <a:ext uri="{FF2B5EF4-FFF2-40B4-BE49-F238E27FC236}">
                  <a16:creationId xmlns:a16="http://schemas.microsoft.com/office/drawing/2014/main" id="{0C0AB4A8-D7BF-4F1F-9EB8-262E3D3BC0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9853" y="946149"/>
              <a:ext cx="2337547" cy="1158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0</xdr:row>
      <xdr:rowOff>70503</xdr:rowOff>
    </xdr:from>
    <xdr:to>
      <xdr:col>2</xdr:col>
      <xdr:colOff>361950</xdr:colOff>
      <xdr:row>1</xdr:row>
      <xdr:rowOff>240684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308E30E-5945-4779-AC4D-9A623F59E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0503"/>
          <a:ext cx="1057275" cy="87503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1272428</xdr:colOff>
      <xdr:row>1</xdr:row>
      <xdr:rowOff>254001</xdr:rowOff>
    </xdr:from>
    <xdr:to>
      <xdr:col>3</xdr:col>
      <xdr:colOff>1277845</xdr:colOff>
      <xdr:row>6</xdr:row>
      <xdr:rowOff>282575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23">
              <a:extLst>
                <a:ext uri="{FF2B5EF4-FFF2-40B4-BE49-F238E27FC236}">
                  <a16:creationId xmlns:a16="http://schemas.microsoft.com/office/drawing/2014/main" id="{920229D6-461A-45F2-9A76-5781527505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1678" y="958851"/>
              <a:ext cx="5417" cy="1152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577103</xdr:colOff>
      <xdr:row>2</xdr:row>
      <xdr:rowOff>12699</xdr:rowOff>
    </xdr:from>
    <xdr:to>
      <xdr:col>4</xdr:col>
      <xdr:colOff>1228725</xdr:colOff>
      <xdr:row>6</xdr:row>
      <xdr:rowOff>333375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22">
              <a:extLst>
                <a:ext uri="{FF2B5EF4-FFF2-40B4-BE49-F238E27FC236}">
                  <a16:creationId xmlns:a16="http://schemas.microsoft.com/office/drawing/2014/main" id="{703736A8-C627-413C-A403-141937BCE6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2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7003" y="1003299"/>
              <a:ext cx="651622" cy="1158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533399</xdr:colOff>
      <xdr:row>0</xdr:row>
      <xdr:rowOff>70503</xdr:rowOff>
    </xdr:from>
    <xdr:to>
      <xdr:col>2</xdr:col>
      <xdr:colOff>590550</xdr:colOff>
      <xdr:row>4</xdr:row>
      <xdr:rowOff>96820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DEFBF0E-08FC-46D2-A602-EF8FE6842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" y="70503"/>
          <a:ext cx="952501" cy="78831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50986</xdr:colOff>
      <xdr:row>1</xdr:row>
      <xdr:rowOff>287618</xdr:rowOff>
    </xdr:from>
    <xdr:to>
      <xdr:col>7</xdr:col>
      <xdr:colOff>2290856</xdr:colOff>
      <xdr:row>6</xdr:row>
      <xdr:rowOff>316192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12">
              <a:extLst>
                <a:ext uri="{FF2B5EF4-FFF2-40B4-BE49-F238E27FC236}">
                  <a16:creationId xmlns:a16="http://schemas.microsoft.com/office/drawing/2014/main" id="{9E347200-EB29-4DA9-A785-38D62D9EBC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6751" y="993589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457761</xdr:colOff>
      <xdr:row>1</xdr:row>
      <xdr:rowOff>281641</xdr:rowOff>
    </xdr:from>
    <xdr:to>
      <xdr:col>5</xdr:col>
      <xdr:colOff>1255059</xdr:colOff>
      <xdr:row>6</xdr:row>
      <xdr:rowOff>310964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1">
              <a:extLst>
                <a:ext uri="{FF2B5EF4-FFF2-40B4-BE49-F238E27FC236}">
                  <a16:creationId xmlns:a16="http://schemas.microsoft.com/office/drawing/2014/main" id="{D07C382E-74F4-4BBD-9DA3-4493D991A6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2849" y="987612"/>
              <a:ext cx="1458445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330013</xdr:colOff>
      <xdr:row>0</xdr:row>
      <xdr:rowOff>104120</xdr:rowOff>
    </xdr:from>
    <xdr:to>
      <xdr:col>3</xdr:col>
      <xdr:colOff>438710</xdr:colOff>
      <xdr:row>1</xdr:row>
      <xdr:rowOff>195542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F6D3F81-53A0-492E-AB4B-212876F2F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866" y="104120"/>
          <a:ext cx="1834403" cy="79739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1306045</xdr:colOff>
      <xdr:row>1</xdr:row>
      <xdr:rowOff>287618</xdr:rowOff>
    </xdr:from>
    <xdr:to>
      <xdr:col>7</xdr:col>
      <xdr:colOff>2156386</xdr:colOff>
      <xdr:row>6</xdr:row>
      <xdr:rowOff>316192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20">
              <a:extLst>
                <a:ext uri="{FF2B5EF4-FFF2-40B4-BE49-F238E27FC236}">
                  <a16:creationId xmlns:a16="http://schemas.microsoft.com/office/drawing/2014/main" id="{D2E6C86B-7252-440F-A34D-ECE9B7C42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6751" y="993589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323290</xdr:colOff>
      <xdr:row>1</xdr:row>
      <xdr:rowOff>281641</xdr:rowOff>
    </xdr:from>
    <xdr:to>
      <xdr:col>5</xdr:col>
      <xdr:colOff>1120588</xdr:colOff>
      <xdr:row>6</xdr:row>
      <xdr:rowOff>310964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9">
              <a:extLst>
                <a:ext uri="{FF2B5EF4-FFF2-40B4-BE49-F238E27FC236}">
                  <a16:creationId xmlns:a16="http://schemas.microsoft.com/office/drawing/2014/main" id="{BECEA99A-303D-451E-B3B7-8E6C1D88AB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2849" y="987612"/>
              <a:ext cx="1458445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330013</xdr:colOff>
      <xdr:row>0</xdr:row>
      <xdr:rowOff>104120</xdr:rowOff>
    </xdr:from>
    <xdr:to>
      <xdr:col>3</xdr:col>
      <xdr:colOff>438710</xdr:colOff>
      <xdr:row>1</xdr:row>
      <xdr:rowOff>195542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C1EFD01-DAC1-4D15-80E6-C6332D2A0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788" y="104120"/>
          <a:ext cx="1842247" cy="79627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1339663</xdr:colOff>
      <xdr:row>1</xdr:row>
      <xdr:rowOff>287618</xdr:rowOff>
    </xdr:from>
    <xdr:to>
      <xdr:col>7</xdr:col>
      <xdr:colOff>2190003</xdr:colOff>
      <xdr:row>6</xdr:row>
      <xdr:rowOff>316192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24">
              <a:extLst>
                <a:ext uri="{FF2B5EF4-FFF2-40B4-BE49-F238E27FC236}">
                  <a16:creationId xmlns:a16="http://schemas.microsoft.com/office/drawing/2014/main" id="{6047E171-3F50-4739-809B-E6BD18E40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6751" y="993589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356908</xdr:colOff>
      <xdr:row>1</xdr:row>
      <xdr:rowOff>281641</xdr:rowOff>
    </xdr:from>
    <xdr:to>
      <xdr:col>5</xdr:col>
      <xdr:colOff>1154206</xdr:colOff>
      <xdr:row>6</xdr:row>
      <xdr:rowOff>310964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23">
              <a:extLst>
                <a:ext uri="{FF2B5EF4-FFF2-40B4-BE49-F238E27FC236}">
                  <a16:creationId xmlns:a16="http://schemas.microsoft.com/office/drawing/2014/main" id="{90975FE9-7AFD-447A-A076-91D5F43F28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2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2849" y="987612"/>
              <a:ext cx="1458445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330013</xdr:colOff>
      <xdr:row>0</xdr:row>
      <xdr:rowOff>104120</xdr:rowOff>
    </xdr:from>
    <xdr:to>
      <xdr:col>3</xdr:col>
      <xdr:colOff>438710</xdr:colOff>
      <xdr:row>1</xdr:row>
      <xdr:rowOff>195542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CA36267-4AD3-4946-80A0-9758939C2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788" y="104120"/>
          <a:ext cx="1842247" cy="79627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50986</xdr:colOff>
      <xdr:row>1</xdr:row>
      <xdr:rowOff>287618</xdr:rowOff>
    </xdr:from>
    <xdr:to>
      <xdr:col>7</xdr:col>
      <xdr:colOff>2290856</xdr:colOff>
      <xdr:row>6</xdr:row>
      <xdr:rowOff>316192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19">
              <a:extLst>
                <a:ext uri="{FF2B5EF4-FFF2-40B4-BE49-F238E27FC236}">
                  <a16:creationId xmlns:a16="http://schemas.microsoft.com/office/drawing/2014/main" id="{D5D0B7FD-711F-498B-A8F8-7688FBD952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6751" y="993589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457761</xdr:colOff>
      <xdr:row>1</xdr:row>
      <xdr:rowOff>281641</xdr:rowOff>
    </xdr:from>
    <xdr:to>
      <xdr:col>5</xdr:col>
      <xdr:colOff>1255059</xdr:colOff>
      <xdr:row>6</xdr:row>
      <xdr:rowOff>310964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8">
              <a:extLst>
                <a:ext uri="{FF2B5EF4-FFF2-40B4-BE49-F238E27FC236}">
                  <a16:creationId xmlns:a16="http://schemas.microsoft.com/office/drawing/2014/main" id="{309CDF14-93BB-48AE-97A7-D8CC75C615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2849" y="987612"/>
              <a:ext cx="1458445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330013</xdr:colOff>
      <xdr:row>0</xdr:row>
      <xdr:rowOff>104120</xdr:rowOff>
    </xdr:from>
    <xdr:to>
      <xdr:col>3</xdr:col>
      <xdr:colOff>438710</xdr:colOff>
      <xdr:row>1</xdr:row>
      <xdr:rowOff>195542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6F08792-C5A2-468F-A973-BAB0A14C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788" y="104120"/>
          <a:ext cx="1842247" cy="79627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1306045</xdr:colOff>
      <xdr:row>1</xdr:row>
      <xdr:rowOff>287618</xdr:rowOff>
    </xdr:from>
    <xdr:to>
      <xdr:col>7</xdr:col>
      <xdr:colOff>2156386</xdr:colOff>
      <xdr:row>6</xdr:row>
      <xdr:rowOff>316192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26">
              <a:extLst>
                <a:ext uri="{FF2B5EF4-FFF2-40B4-BE49-F238E27FC236}">
                  <a16:creationId xmlns:a16="http://schemas.microsoft.com/office/drawing/2014/main" id="{A50328FD-B6AD-483F-BD21-6FD302972B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6751" y="993589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323290</xdr:colOff>
      <xdr:row>1</xdr:row>
      <xdr:rowOff>281641</xdr:rowOff>
    </xdr:from>
    <xdr:to>
      <xdr:col>5</xdr:col>
      <xdr:colOff>1120588</xdr:colOff>
      <xdr:row>6</xdr:row>
      <xdr:rowOff>310964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25">
              <a:extLst>
                <a:ext uri="{FF2B5EF4-FFF2-40B4-BE49-F238E27FC236}">
                  <a16:creationId xmlns:a16="http://schemas.microsoft.com/office/drawing/2014/main" id="{237018A1-55EF-44C5-9D8E-86E6269A89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2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2849" y="987612"/>
              <a:ext cx="1458445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330013</xdr:colOff>
      <xdr:row>0</xdr:row>
      <xdr:rowOff>104120</xdr:rowOff>
    </xdr:from>
    <xdr:to>
      <xdr:col>3</xdr:col>
      <xdr:colOff>438710</xdr:colOff>
      <xdr:row>1</xdr:row>
      <xdr:rowOff>195542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0BE26-1F8E-4293-9478-A20F2748D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788" y="104120"/>
          <a:ext cx="1842247" cy="79627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1339663</xdr:colOff>
      <xdr:row>1</xdr:row>
      <xdr:rowOff>287618</xdr:rowOff>
    </xdr:from>
    <xdr:to>
      <xdr:col>7</xdr:col>
      <xdr:colOff>2190003</xdr:colOff>
      <xdr:row>6</xdr:row>
      <xdr:rowOff>316192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27">
              <a:extLst>
                <a:ext uri="{FF2B5EF4-FFF2-40B4-BE49-F238E27FC236}">
                  <a16:creationId xmlns:a16="http://schemas.microsoft.com/office/drawing/2014/main" id="{6BF545C5-0407-4D19-896F-63BFF954DE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6751" y="993589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356908</xdr:colOff>
      <xdr:row>1</xdr:row>
      <xdr:rowOff>281641</xdr:rowOff>
    </xdr:from>
    <xdr:to>
      <xdr:col>5</xdr:col>
      <xdr:colOff>1154206</xdr:colOff>
      <xdr:row>6</xdr:row>
      <xdr:rowOff>310964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26">
              <a:extLst>
                <a:ext uri="{FF2B5EF4-FFF2-40B4-BE49-F238E27FC236}">
                  <a16:creationId xmlns:a16="http://schemas.microsoft.com/office/drawing/2014/main" id="{23F11206-4356-4E0E-B9E4-FA4B48C9E1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2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2849" y="987612"/>
              <a:ext cx="1458445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330013</xdr:colOff>
      <xdr:row>0</xdr:row>
      <xdr:rowOff>104120</xdr:rowOff>
    </xdr:from>
    <xdr:to>
      <xdr:col>3</xdr:col>
      <xdr:colOff>438710</xdr:colOff>
      <xdr:row>1</xdr:row>
      <xdr:rowOff>195542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E323043-1D83-4A4A-98A3-EE803C4C3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788" y="104120"/>
          <a:ext cx="1842247" cy="79627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50986</xdr:colOff>
      <xdr:row>1</xdr:row>
      <xdr:rowOff>287618</xdr:rowOff>
    </xdr:from>
    <xdr:to>
      <xdr:col>7</xdr:col>
      <xdr:colOff>2290856</xdr:colOff>
      <xdr:row>6</xdr:row>
      <xdr:rowOff>316192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13">
              <a:extLst>
                <a:ext uri="{FF2B5EF4-FFF2-40B4-BE49-F238E27FC236}">
                  <a16:creationId xmlns:a16="http://schemas.microsoft.com/office/drawing/2014/main" id="{8D5D1710-1B26-40E8-AF00-094B47ECD3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6751" y="993589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457761</xdr:colOff>
      <xdr:row>1</xdr:row>
      <xdr:rowOff>281641</xdr:rowOff>
    </xdr:from>
    <xdr:to>
      <xdr:col>5</xdr:col>
      <xdr:colOff>1255059</xdr:colOff>
      <xdr:row>6</xdr:row>
      <xdr:rowOff>310964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12">
              <a:extLst>
                <a:ext uri="{FF2B5EF4-FFF2-40B4-BE49-F238E27FC236}">
                  <a16:creationId xmlns:a16="http://schemas.microsoft.com/office/drawing/2014/main" id="{F8CB3792-DC73-41D2-84C4-03556226A5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2849" y="987612"/>
              <a:ext cx="1458445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330013</xdr:colOff>
      <xdr:row>0</xdr:row>
      <xdr:rowOff>104120</xdr:rowOff>
    </xdr:from>
    <xdr:to>
      <xdr:col>3</xdr:col>
      <xdr:colOff>438710</xdr:colOff>
      <xdr:row>1</xdr:row>
      <xdr:rowOff>195542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AC7B323-CC0D-4A95-9966-88ECB89E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788" y="104120"/>
          <a:ext cx="1842247" cy="79627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1306045</xdr:colOff>
      <xdr:row>1</xdr:row>
      <xdr:rowOff>287618</xdr:rowOff>
    </xdr:from>
    <xdr:to>
      <xdr:col>7</xdr:col>
      <xdr:colOff>2156386</xdr:colOff>
      <xdr:row>6</xdr:row>
      <xdr:rowOff>316192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ês 25">
              <a:extLst>
                <a:ext uri="{FF2B5EF4-FFF2-40B4-BE49-F238E27FC236}">
                  <a16:creationId xmlns:a16="http://schemas.microsoft.com/office/drawing/2014/main" id="{4A14CAE3-B6D7-440D-A4EE-E320D391FD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6751" y="993589"/>
              <a:ext cx="3853517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323290</xdr:colOff>
      <xdr:row>1</xdr:row>
      <xdr:rowOff>281641</xdr:rowOff>
    </xdr:from>
    <xdr:to>
      <xdr:col>5</xdr:col>
      <xdr:colOff>1120588</xdr:colOff>
      <xdr:row>6</xdr:row>
      <xdr:rowOff>310964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ntrada / Saída 24">
              <a:extLst>
                <a:ext uri="{FF2B5EF4-FFF2-40B4-BE49-F238E27FC236}">
                  <a16:creationId xmlns:a16="http://schemas.microsoft.com/office/drawing/2014/main" id="{C294ABCA-511D-47DF-BCF1-05A39E450D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rada / Saída 2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2849" y="987612"/>
              <a:ext cx="1458445" cy="116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330013</xdr:colOff>
      <xdr:row>0</xdr:row>
      <xdr:rowOff>104120</xdr:rowOff>
    </xdr:from>
    <xdr:to>
      <xdr:col>3</xdr:col>
      <xdr:colOff>438710</xdr:colOff>
      <xdr:row>1</xdr:row>
      <xdr:rowOff>195542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E50DC2-CE18-4A08-A5D0-6D12A6E00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788" y="104120"/>
          <a:ext cx="1842247" cy="796272"/>
        </a:xfrm>
        <a:prstGeom prst="rect">
          <a:avLst/>
        </a:prstGeom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1" xr10:uid="{BF69EB19-BAE2-4523-A537-290B29743A2E}" sourceName="UF">
  <extLst>
    <x:ext xmlns:x15="http://schemas.microsoft.com/office/spreadsheetml/2010/11/main" uri="{2F2917AC-EB37-4324-AD4E-5DD8C200BD13}">
      <x15:tableSlicerCache tableId="6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1" xr10:uid="{A85BF93E-61E7-41C8-B5B8-627427610F6D}" sourceName="Entrada / Saída">
  <extLst>
    <x:ext xmlns:x15="http://schemas.microsoft.com/office/spreadsheetml/2010/11/main" uri="{2F2917AC-EB37-4324-AD4E-5DD8C200BD13}">
      <x15:tableSlicerCache tableId="6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2" xr10:uid="{BA76B2B9-8656-490E-A7EA-A2662AF5851D}" sourceName="UF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2" xr10:uid="{846F7F1D-45A0-4D9F-BBBC-92ED15F85066}" sourceName="Entrada / Saída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21" xr10:uid="{858CFFC1-046C-4A8A-A805-F90FEEB24928}" sourceName="UF">
  <extLst>
    <x:ext xmlns:x15="http://schemas.microsoft.com/office/spreadsheetml/2010/11/main" uri="{2F2917AC-EB37-4324-AD4E-5DD8C200BD13}">
      <x15:tableSlicerCache tableId="10" column="2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21" xr10:uid="{0D1E2272-638E-48E4-A26A-C7A0E29981FC}" sourceName="Entrada / Saída">
  <extLst>
    <x:ext xmlns:x15="http://schemas.microsoft.com/office/spreadsheetml/2010/11/main" uri="{2F2917AC-EB37-4324-AD4E-5DD8C200BD13}">
      <x15:tableSlicerCache tableId="10" column="3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" xr10:uid="{9A2E5230-BFD3-49F3-8558-D41F7E629B69}" sourceName="UF">
  <extLst>
    <x:ext xmlns:x15="http://schemas.microsoft.com/office/spreadsheetml/2010/11/main" uri="{2F2917AC-EB37-4324-AD4E-5DD8C200BD13}">
      <x15:tableSlicerCache tableId="14" column="2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" xr10:uid="{0244C763-81D0-4505-A638-208EED79A5E4}" sourceName="Entrada / Saída">
  <extLst>
    <x:ext xmlns:x15="http://schemas.microsoft.com/office/spreadsheetml/2010/11/main" uri="{2F2917AC-EB37-4324-AD4E-5DD8C200BD13}">
      <x15:tableSlicerCache tableId="14" column="3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2" xr10:uid="{CB725975-0F87-4114-AD08-9B1C4385C026}" sourceName="UF">
  <extLst>
    <x:ext xmlns:x15="http://schemas.microsoft.com/office/spreadsheetml/2010/11/main" uri="{2F2917AC-EB37-4324-AD4E-5DD8C200BD13}">
      <x15:tableSlicerCache tableId="16" column="2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2" xr10:uid="{F2D25BE6-42DA-4BE2-8A0A-669520AA5D9E}" sourceName="Entrada / Saída">
  <extLst>
    <x:ext xmlns:x15="http://schemas.microsoft.com/office/spreadsheetml/2010/11/main" uri="{2F2917AC-EB37-4324-AD4E-5DD8C200BD13}">
      <x15:tableSlicerCache tableId="16" column="3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1211111" xr10:uid="{654C5D2B-8E8A-4FC6-B16F-0507CF69DFF0}" sourceName="UF">
  <extLst>
    <x:ext xmlns:x15="http://schemas.microsoft.com/office/spreadsheetml/2010/11/main" uri="{2F2917AC-EB37-4324-AD4E-5DD8C200BD13}">
      <x15:tableSlicerCache tableId="23" column="2"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1211111" xr10:uid="{04DE6298-9CC7-4035-8BFC-8B6EB0073284}" sourceName="Entrada / Saída">
  <extLst>
    <x:ext xmlns:x15="http://schemas.microsoft.com/office/spreadsheetml/2010/11/main" uri="{2F2917AC-EB37-4324-AD4E-5DD8C200BD13}">
      <x15:tableSlicerCache tableId="23" column="3"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21" xr10:uid="{F00D0198-358B-4129-80AF-3ADCEC0AC584}" sourceName="UF">
  <extLst>
    <x:ext xmlns:x15="http://schemas.microsoft.com/office/spreadsheetml/2010/11/main" uri="{2F2917AC-EB37-4324-AD4E-5DD8C200BD13}">
      <x15:tableSlicerCache tableId="5" column="2"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21" xr10:uid="{EA1EC88E-4DA7-4EE3-95EF-C14A9F2635CD}" sourceName="Entrada / Saída">
  <extLst>
    <x:ext xmlns:x15="http://schemas.microsoft.com/office/spreadsheetml/2010/11/main" uri="{2F2917AC-EB37-4324-AD4E-5DD8C200BD13}">
      <x15:tableSlicerCache tableId="5" column="3"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211" xr10:uid="{AB5B8589-74E3-4523-9253-72825B07FC2B}" sourceName="UF">
  <extLst>
    <x:ext xmlns:x15="http://schemas.microsoft.com/office/spreadsheetml/2010/11/main" uri="{2F2917AC-EB37-4324-AD4E-5DD8C200BD13}">
      <x15:tableSlicerCache tableId="7" column="2"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211" xr10:uid="{C898EDE2-D76B-4BCD-A0F0-E46E1E91803E}" sourceName="Entrada / Saída">
  <extLst>
    <x:ext xmlns:x15="http://schemas.microsoft.com/office/spreadsheetml/2010/11/main" uri="{2F2917AC-EB37-4324-AD4E-5DD8C200BD13}">
      <x15:tableSlicerCache tableId="7" column="3"/>
    </x:ext>
  </extLst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212" xr10:uid="{00365C51-0237-42A8-B380-739E3B7D0F5E}" sourceName="UF">
  <extLst>
    <x:ext xmlns:x15="http://schemas.microsoft.com/office/spreadsheetml/2010/11/main" uri="{2F2917AC-EB37-4324-AD4E-5DD8C200BD13}">
      <x15:tableSlicerCache tableId="8" column="2"/>
    </x:ext>
  </extLst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212" xr10:uid="{6D2F4A1C-8025-44FB-A9F8-BE6699168CA3}" sourceName="Entrada / Saída">
  <extLst>
    <x:ext xmlns:x15="http://schemas.microsoft.com/office/spreadsheetml/2010/11/main" uri="{2F2917AC-EB37-4324-AD4E-5DD8C200BD13}">
      <x15:tableSlicerCache tableId="8" column="3"/>
    </x:ext>
  </extLst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12111111" xr10:uid="{E043EBA2-7098-4CF8-B379-853E2DC0698E}" sourceName="UF">
  <extLst>
    <x:ext xmlns:x15="http://schemas.microsoft.com/office/spreadsheetml/2010/11/main" uri="{2F2917AC-EB37-4324-AD4E-5DD8C200BD13}">
      <x15:tableSlicerCache tableId="9" column="2"/>
    </x:ext>
  </extLst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12111111" xr10:uid="{D598933B-5224-49CD-BCAC-8125BC365949}" sourceName="Entrada / Saída">
  <extLst>
    <x:ext xmlns:x15="http://schemas.microsoft.com/office/spreadsheetml/2010/11/main" uri="{2F2917AC-EB37-4324-AD4E-5DD8C200BD13}">
      <x15:tableSlicerCache tableId="9" column="3"/>
    </x:ext>
  </extLst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2111" xr10:uid="{42A009BC-691F-42F6-94C7-851DBA188A51}" sourceName="UF">
  <extLst>
    <x:ext xmlns:x15="http://schemas.microsoft.com/office/spreadsheetml/2010/11/main" uri="{2F2917AC-EB37-4324-AD4E-5DD8C200BD13}">
      <x15:tableSlicerCache tableId="11" column="2"/>
    </x:ext>
  </extLst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2111" xr10:uid="{BDEE41A7-7076-4B93-B71A-40536BB65742}" sourceName="Entrada / Saída">
  <extLst>
    <x:ext xmlns:x15="http://schemas.microsoft.com/office/spreadsheetml/2010/11/main" uri="{2F2917AC-EB37-4324-AD4E-5DD8C200BD13}">
      <x15:tableSlicerCache tableId="11" column="3"/>
    </x:ext>
  </extLst>
</slicerCacheDefinition>
</file>

<file path=xl/slicerCaches/slicerCache2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12111112" xr10:uid="{32EC2CB7-E219-4636-96FF-B071F2F14212}" sourceName="UF">
  <extLst>
    <x:ext xmlns:x15="http://schemas.microsoft.com/office/spreadsheetml/2010/11/main" uri="{2F2917AC-EB37-4324-AD4E-5DD8C200BD13}">
      <x15:tableSlicerCache tableId="12" column="2"/>
    </x:ext>
  </extLst>
</slicerCacheDefinition>
</file>

<file path=xl/slicerCaches/slicerCache2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12111112" xr10:uid="{C8BFD8A3-06C3-43DC-A986-75DDCB043EAC}" sourceName="Entrada / Saída">
  <extLst>
    <x:ext xmlns:x15="http://schemas.microsoft.com/office/spreadsheetml/2010/11/main" uri="{2F2917AC-EB37-4324-AD4E-5DD8C200BD13}">
      <x15:tableSlicerCache tableId="12" column="3"/>
    </x:ext>
  </extLst>
</slicerCacheDefinition>
</file>

<file path=xl/slicerCaches/slicerCache2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1" xr10:uid="{AE2B0432-4EB9-4D03-86C1-1C016655E772}" sourceName="UF">
  <extLst>
    <x:ext xmlns:x15="http://schemas.microsoft.com/office/spreadsheetml/2010/11/main" uri="{2F2917AC-EB37-4324-AD4E-5DD8C200BD13}">
      <x15:tableSlicerCache tableId="13" column="2"/>
    </x:ext>
  </extLst>
</slicerCacheDefinition>
</file>

<file path=xl/slicerCaches/slicerCache2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1" xr10:uid="{E8E8E22C-7C6A-42C0-A155-2480EDD3C779}" sourceName="Entrada / Saída">
  <extLst>
    <x:ext xmlns:x15="http://schemas.microsoft.com/office/spreadsheetml/2010/11/main" uri="{2F2917AC-EB37-4324-AD4E-5DD8C200BD13}">
      <x15:tableSlicerCache tableId="13" column="3"/>
    </x:ext>
  </extLst>
</slicerCacheDefinition>
</file>

<file path=xl/slicerCaches/slicerCache2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12" xr10:uid="{D874FC0E-77D4-4E28-B7EE-703AF83AAB55}" sourceName="UF">
  <extLst>
    <x:ext xmlns:x15="http://schemas.microsoft.com/office/spreadsheetml/2010/11/main" uri="{2F2917AC-EB37-4324-AD4E-5DD8C200BD13}">
      <x15:tableSlicerCache tableId="18" column="2"/>
    </x:ext>
  </extLst>
</slicerCacheDefinition>
</file>

<file path=xl/slicerCaches/slicerCache2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12" xr10:uid="{9710E0CC-3C4A-44C7-9CEF-11D0BCA42CAF}" sourceName="Entrada / Saída">
  <extLst>
    <x:ext xmlns:x15="http://schemas.microsoft.com/office/spreadsheetml/2010/11/main" uri="{2F2917AC-EB37-4324-AD4E-5DD8C200BD13}">
      <x15:tableSlicerCache tableId="18" column="3"/>
    </x:ext>
  </extLst>
</slicerCacheDefinition>
</file>

<file path=xl/slicerCaches/slicerCache2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121" xr10:uid="{C60E5EB4-E386-46EB-A9B9-C833116BB138}" sourceName="UF">
  <extLst>
    <x:ext xmlns:x15="http://schemas.microsoft.com/office/spreadsheetml/2010/11/main" uri="{2F2917AC-EB37-4324-AD4E-5DD8C200BD13}">
      <x15:tableSlicerCache tableId="20" column="2"/>
    </x:ext>
  </extLst>
</slicerCacheDefinition>
</file>

<file path=xl/slicerCaches/slicerCache3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121" xr10:uid="{30D01EE4-9C06-4A29-8819-B8427E04EE1C}" sourceName="Entrada / Saída">
  <extLst>
    <x:ext xmlns:x15="http://schemas.microsoft.com/office/spreadsheetml/2010/11/main" uri="{2F2917AC-EB37-4324-AD4E-5DD8C200BD13}">
      <x15:tableSlicerCache tableId="20" column="3"/>
    </x:ext>
  </extLst>
</slicerCacheDefinition>
</file>

<file path=xl/slicerCaches/slicerCache3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11" xr10:uid="{A2DA5070-AB98-4563-A8B6-AFA747625F95}" sourceName="UF">
  <extLst>
    <x:ext xmlns:x15="http://schemas.microsoft.com/office/spreadsheetml/2010/11/main" uri="{2F2917AC-EB37-4324-AD4E-5DD8C200BD13}">
      <x15:tableSlicerCache tableId="15" column="2"/>
    </x:ext>
  </extLst>
</slicerCacheDefinition>
</file>

<file path=xl/slicerCaches/slicerCache3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11" xr10:uid="{499F5FC3-BFF9-4642-AB29-4B5A7911E987}" sourceName="Entrada / Saída">
  <extLst>
    <x:ext xmlns:x15="http://schemas.microsoft.com/office/spreadsheetml/2010/11/main" uri="{2F2917AC-EB37-4324-AD4E-5DD8C200BD13}">
      <x15:tableSlicerCache tableId="15" column="3"/>
    </x:ext>
  </extLst>
</slicerCacheDefinition>
</file>

<file path=xl/slicerCaches/slicerCache3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122" xr10:uid="{DBE16932-4D2C-41BA-BA15-C579D1D31D62}" sourceName="UF">
  <extLst>
    <x:ext xmlns:x15="http://schemas.microsoft.com/office/spreadsheetml/2010/11/main" uri="{2F2917AC-EB37-4324-AD4E-5DD8C200BD13}">
      <x15:tableSlicerCache tableId="17" column="2"/>
    </x:ext>
  </extLst>
</slicerCacheDefinition>
</file>

<file path=xl/slicerCaches/slicerCache3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122" xr10:uid="{DD9BEA03-F552-494F-A4E2-F115A70C2C8C}" sourceName="Entrada / Saída">
  <extLst>
    <x:ext xmlns:x15="http://schemas.microsoft.com/office/spreadsheetml/2010/11/main" uri="{2F2917AC-EB37-4324-AD4E-5DD8C200BD13}">
      <x15:tableSlicerCache tableId="17" column="3"/>
    </x:ext>
  </extLst>
</slicerCacheDefinition>
</file>

<file path=xl/slicerCaches/slicerCache3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1221" xr10:uid="{F1B4A643-8089-4352-88B7-92722CD33715}" sourceName="UF">
  <extLst>
    <x:ext xmlns:x15="http://schemas.microsoft.com/office/spreadsheetml/2010/11/main" uri="{2F2917AC-EB37-4324-AD4E-5DD8C200BD13}">
      <x15:tableSlicerCache tableId="19" column="2"/>
    </x:ext>
  </extLst>
</slicerCacheDefinition>
</file>

<file path=xl/slicerCaches/slicerCache3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1221" xr10:uid="{0D7D13B2-3E7B-4C46-A0EF-B31F80EFB324}" sourceName="Entrada / Saída">
  <extLst>
    <x:ext xmlns:x15="http://schemas.microsoft.com/office/spreadsheetml/2010/11/main" uri="{2F2917AC-EB37-4324-AD4E-5DD8C200BD13}">
      <x15:tableSlicerCache tableId="19" column="3"/>
    </x:ext>
  </extLst>
</slicerCacheDefinition>
</file>

<file path=xl/slicerCaches/slicerCache3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111" xr10:uid="{26BDEEC1-7915-4189-8738-0C89566B04BE}" sourceName="UF">
  <extLst>
    <x:ext xmlns:x15="http://schemas.microsoft.com/office/spreadsheetml/2010/11/main" uri="{2F2917AC-EB37-4324-AD4E-5DD8C200BD13}">
      <x15:tableSlicerCache tableId="21" column="2"/>
    </x:ext>
  </extLst>
</slicerCacheDefinition>
</file>

<file path=xl/slicerCaches/slicerCache3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111" xr10:uid="{B488ED58-B08D-431C-BEAE-2F66062AD8E5}" sourceName="Entrada / Saída">
  <extLst>
    <x:ext xmlns:x15="http://schemas.microsoft.com/office/spreadsheetml/2010/11/main" uri="{2F2917AC-EB37-4324-AD4E-5DD8C200BD13}">
      <x15:tableSlicerCache tableId="21" column="3"/>
    </x:ext>
  </extLst>
</slicerCacheDefinition>
</file>

<file path=xl/slicerCaches/slicerCache3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3111211" xr10:uid="{619578FD-A9CE-4A32-8A12-FCBC152ACF4B}" sourceName="UF">
  <extLst>
    <x:ext xmlns:x15="http://schemas.microsoft.com/office/spreadsheetml/2010/11/main" uri="{2F2917AC-EB37-4324-AD4E-5DD8C200BD13}">
      <x15:tableSlicerCache tableId="22" column="2"/>
    </x:ext>
  </extLst>
</slicerCacheDefinition>
</file>

<file path=xl/slicerCaches/slicerCache4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trada___Saída3111211" xr10:uid="{BEF81378-EAD7-450C-8D39-7B9E78F5FA06}" sourceName="Entrada / Saída">
  <extLst>
    <x:ext xmlns:x15="http://schemas.microsoft.com/office/spreadsheetml/2010/11/main" uri="{2F2917AC-EB37-4324-AD4E-5DD8C200BD13}">
      <x15:tableSlicerCache tableId="22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7" xr10:uid="{D2184CE5-83D0-4A9D-ABC3-9D53556F93C3}" cache="SegmentaçãodeDados_Mês121" caption="UF" columnCount="4" style="SlicerStyleDark6" rowHeight="241300"/>
  <slicer name="Entrada / Saída 6" xr10:uid="{91DC48F7-640E-48A7-8D51-516F2930F0BA}" cache="SegmentaçãodeDados_Entrada___Saída21" caption="Entrada / Saída" style="SlicerStyleDark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4" xr10:uid="{8FDB53D1-CEEC-4A47-A8F5-E9DF8771CF83}" cache="SegmentaçãodeDados_Mês12" caption="UF" columnCount="4" style="SlicerStyleDark6" rowHeight="241300"/>
  <slicer name="Entrada / Saída 3" xr10:uid="{FE539014-2A0B-4A5A-A202-18B66C20DE9F}" cache="SegmentaçãodeDados_Entrada___Saída2" caption="Entrada / Saída" style="SlicerStyleDark6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" xr10:uid="{45A1C3CF-B417-4FBE-86AC-4D3DB802A05D}" cache="SegmentaçãodeDados_Mês11" caption="UF" columnCount="4" style="SlicerStyleDark6" rowHeight="241300"/>
  <slicer name="Entrada / Saída 1" xr10:uid="{97908B27-49C8-48F8-AE57-FE05F4BE636D}" cache="SegmentaçãodeDados_Entrada___Saída1" caption="Entrada / Saída" style="SlicerStyleDark6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1" xr10:uid="{EB7764F7-0A9B-4098-832D-AD96FB17BF6B}" cache="SegmentaçãodeDados_Mês1311" caption="UF" columnCount="4" style="SlicerStyleDark6" rowHeight="241300"/>
  <slicer name="Entrada / Saída 10" xr10:uid="{E2300C56-9A81-4E43-B4F0-44E62DC0AB0F}" cache="SegmentaçãodeDados_Entrada___Saída311" caption="Entrada / Saída" style="SlicerStyleDark6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4" xr10:uid="{FADC9A80-5E4F-4842-B4C2-23C445BEDEFF}" cache="SegmentaçãodeDados_Mês13112" caption="UF" columnCount="4" style="SlicerStyleDark6" rowHeight="241300"/>
  <slicer name="Entrada / Saída 13" xr10:uid="{20B670E9-3916-49CA-A183-F8D74DD10510}" cache="SegmentaçãodeDados_Entrada___Saída3112" caption="Entrada / Saída" style="SlicerStyleDark6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2" xr10:uid="{4D39DEB3-5721-4E31-A607-B4988E5C444C}" cache="SegmentaçãodeDados_Mês112111111" caption="UF" columnCount="4" style="SlicerStyleDark6" rowHeight="241300"/>
  <slicer name="Entrada / Saída 21" xr10:uid="{AEF8B01A-6E83-4FEE-876E-202DC6143D8B}" cache="SegmentaçãodeDados_Entrada___Saída12111111" caption="Entrada / Saída" style="SlicerStyleDark6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8" xr10:uid="{1095D95E-8AFF-44EB-8234-BB76065148CA}" cache="SegmentaçãodeDados_Mês13112111" caption="UF" columnCount="4" style="SlicerStyleDark6" rowHeight="241300"/>
  <slicer name="Entrada / Saída 17" xr10:uid="{13B69F4B-1F36-44B6-BE09-40A86405488E}" cache="SegmentaçãodeDados_Entrada___Saída3112111" caption="Entrada / Saída" style="SlicerStyleDark6" rowHeight="24130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7" xr10:uid="{39A135D4-DEA8-443B-AB2D-8D73A20F9932}" cache="SegmentaçãodeDados_Mês1311212" caption="UF" columnCount="4" style="SlicerStyleDark6" rowHeight="241300"/>
  <slicer name="Entrada / Saída 16" xr10:uid="{0C4AB4E9-0563-46B2-82C1-3CCD9B6F12F4}" cache="SegmentaçãodeDados_Entrada___Saída311212" caption="Entrada / Saída" style="SlicerStyleDark6" rowHeight="241300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1" xr10:uid="{66D5B5EE-A624-40F0-A658-02C4A4CA26BE}" cache="SegmentaçãodeDados_Mês11211111" caption="UF" columnCount="4" style="SlicerStyleDark6" rowHeight="241300"/>
  <slicer name="Entrada / Saída 20" xr10:uid="{21B69FCD-C49C-413C-8CE3-C7C6A5F0F25B}" cache="SegmentaçãodeDados_Entrada___Saída1211111" caption="Entrada / Saída" style="SlicerStyleDark6" rowHeight="241300"/>
</slicers>
</file>

<file path=xl/slicers/slicer10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6" xr10:uid="{FB09D607-4A8A-48CE-A47B-343725FBC0AB}" cache="SegmentaçãodeDados_Mês1311211" caption="UF" columnCount="4" style="SlicerStyleDark6" rowHeight="241300"/>
  <slicer name="Entrada / Saída 15" xr10:uid="{EAE58F63-DD95-4895-9936-503642744724}" cache="SegmentaçãodeDados_Entrada___Saída311211" caption="Entrada / Saída" style="SlicerStyleDark6" rowHeight="241300"/>
</slicers>
</file>

<file path=xl/slicers/slicer1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5" xr10:uid="{7016B5E0-4AE9-42FD-AC54-FA2ED26D184A}" cache="SegmentaçãodeDados_Mês131121" caption="UF" columnCount="4" style="SlicerStyleDark6" rowHeight="241300"/>
  <slicer name="Entrada / Saída 14" xr10:uid="{5A1B45A1-17FE-4076-A80B-88C626A10D4B}" cache="SegmentaçãodeDados_Entrada___Saída31121" caption="Entrada / Saída" style="SlicerStyleDark6" rowHeight="241300"/>
</slicers>
</file>

<file path=xl/slicers/slicer1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3" xr10:uid="{135526AD-F691-47FE-AF9F-CB9CC0956532}" cache="SegmentaçãodeDados_Mês112111112" caption="UF" columnCount="4" style="SlicerStyleDark6" rowHeight="241300"/>
  <slicer name="Entrada / Saída 22" xr10:uid="{12B06654-6674-4239-8A4E-33CA14BF5E96}" cache="SegmentaçãodeDados_Entrada___Saída12111112" caption="Entrada / Saída" style="SlicerStyleDark6" rowHeight="241300"/>
</slicers>
</file>

<file path=xl/slicers/slicer1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2" xr10:uid="{E180FE09-0ACE-4888-893C-05FBBD47838B}" cache="SegmentaçãodeDados_Mês13111" caption="UF" columnCount="4" style="SlicerStyleDark6" rowHeight="241300"/>
  <slicer name="Entrada / Saída 11" xr10:uid="{E4D1030C-0A4B-40E2-BB38-D512A56D8603}" cache="SegmentaçãodeDados_Entrada___Saída3111" caption="Entrada / Saída" style="SlicerStyleDark6" rowHeight="241300"/>
</slicers>
</file>

<file path=xl/slicers/slicer1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0" xr10:uid="{841B7E99-4164-4E70-8392-0E71E1BBF4AE}" cache="SegmentaçãodeDados_Mês131112" caption="UF" columnCount="4" style="SlicerStyleDark6" rowHeight="241300"/>
  <slicer name="Entrada / Saída 19" xr10:uid="{7BBC3D47-D731-4715-8683-4CD79B34BA34}" cache="SegmentaçãodeDados_Entrada___Saída31112" caption="Entrada / Saída" style="SlicerStyleDark6" rowHeight="241300"/>
</slicers>
</file>

<file path=xl/slicers/slicer1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4" xr10:uid="{903BC835-4B90-431C-AE81-391419EC7BFC}" cache="SegmentaçãodeDados_Mês1311121" caption="UF" columnCount="4" style="SlicerStyleDark6" rowHeight="241300"/>
  <slicer name="Entrada / Saída 23" xr10:uid="{D78D41FF-8047-4733-B3E2-CFFA99EDB446}" cache="SegmentaçãodeDados_Entrada___Saída311121" caption="Entrada / Saída" style="SlicerStyleDark6" rowHeight="241300"/>
</slicers>
</file>

<file path=xl/slicers/slicer1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9" xr10:uid="{5137D3CA-B124-4815-9E0F-9B46C3EBFBB3}" cache="SegmentaçãodeDados_Mês1311111" caption="UF" columnCount="4" style="SlicerStyleDark6" rowHeight="241300"/>
  <slicer name="Entrada / Saída 18" xr10:uid="{40EF7DBD-3C3E-4C93-A090-389C33A0B41D}" cache="SegmentaçãodeDados_Entrada___Saída311111" caption="Entrada / Saída" style="SlicerStyleDark6" rowHeight="241300"/>
</slicers>
</file>

<file path=xl/slicers/slicer1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6" xr10:uid="{5925CB56-FA55-4FEE-80D8-813F0BA971B1}" cache="SegmentaçãodeDados_Mês13111221" caption="UF" columnCount="4" style="SlicerStyleDark6" rowHeight="241300"/>
  <slicer name="Entrada / Saída 25" xr10:uid="{75A9235E-D4F4-4AAC-81FA-F68109A88B49}" cache="SegmentaçãodeDados_Entrada___Saída3111221" caption="Entrada / Saída" style="SlicerStyleDark6" rowHeight="241300"/>
</slicers>
</file>

<file path=xl/slicers/slicer18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7" xr10:uid="{D82C87D8-A7EF-4F17-8FAF-FA38745CAC3E}" cache="SegmentaçãodeDados_Mês13111211" caption="UF" columnCount="4" style="SlicerStyleDark6" rowHeight="241300"/>
  <slicer name="Entrada / Saída 26" xr10:uid="{89944323-56D7-40B4-B365-F9BAB02E8896}" cache="SegmentaçãodeDados_Entrada___Saída3111211" caption="Entrada / Saída" style="SlicerStyleDark6" rowHeight="241300"/>
</slicers>
</file>

<file path=xl/slicers/slicer19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3" xr10:uid="{E0C94286-878F-43A3-8886-BDC4F35C9400}" cache="SegmentaçãodeDados_Mês131111" caption="UF" columnCount="4" style="SlicerStyleDark6" rowHeight="241300"/>
  <slicer name="Entrada / Saída 12" xr10:uid="{F4363808-6FF1-476D-838E-2A70FB83E115}" cache="SegmentaçãodeDados_Entrada___Saída31111" caption="Entrada / Saída" style="SlicerStyleDark6" rowHeight="241300"/>
</slicers>
</file>

<file path=xl/slicers/slicer20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5" xr10:uid="{A7A62418-D112-4316-AB64-30187DF1F0F2}" cache="SegmentaçãodeDados_Mês1311122" caption="UF" columnCount="4" style="SlicerStyleDark6" rowHeight="241300"/>
  <slicer name="Entrada / Saída 24" xr10:uid="{A721765A-5BCA-4A39-A98A-75E57B71A635}" cache="SegmentaçãodeDados_Entrada___Saída311122" caption="Entrada / Saída" style="SlicerStyleDark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rada" displayName="Entrada" ref="B2:B9" totalsRowShown="0" headerRowDxfId="460" dataDxfId="458" headerRowBorderDxfId="459">
  <autoFilter ref="B2:B9" xr:uid="{00000000-0009-0000-0100-000002000000}"/>
  <tableColumns count="1">
    <tableColumn id="1" xr3:uid="{00000000-0010-0000-0100-000001000000}" name="Entrada" dataDxfId="457"/>
  </tableColumns>
  <tableStyleInfo name="flash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ída" displayName="Saída" ref="D2:D84" totalsRowShown="0" headerRowDxfId="456" dataDxfId="454" headerRowBorderDxfId="455">
  <autoFilter ref="D2:D84" xr:uid="{00000000-0009-0000-0100-000003000000}"/>
  <sortState xmlns:xlrd2="http://schemas.microsoft.com/office/spreadsheetml/2017/richdata2" ref="D3:D84">
    <sortCondition ref="D84"/>
  </sortState>
  <tableColumns count="1">
    <tableColumn id="1" xr3:uid="{00000000-0010-0000-0200-000001000000}" name="Saída" dataDxfId="453"/>
  </tableColumns>
  <tableStyleInfo name="flash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bservação" displayName="Observação" ref="F2:F6" totalsRowShown="0" headerRowDxfId="452" dataDxfId="450" headerRowBorderDxfId="451">
  <autoFilter ref="F2:F6" xr:uid="{00000000-0009-0000-0100-000004000000}"/>
  <tableColumns count="1">
    <tableColumn id="1" xr3:uid="{00000000-0010-0000-0300-000001000000}" name="Tipo Transação" dataDxfId="449"/>
  </tableColumns>
  <tableStyleInfo name="flash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F6CF37-E419-4645-B591-02F9E19E9BA0}" name="FluxoCaixa211" displayName="FluxoCaixa211" ref="B10:J681" headerRowDxfId="448" dataDxfId="447" totalsRowDxfId="446">
  <autoFilter ref="B10:J681" xr:uid="{00000000-0009-0000-0100-000005000000}"/>
  <tableColumns count="9">
    <tableColumn id="1" xr3:uid="{3091BB74-2D6C-4885-A29D-4301862467B0}" name="Data" totalsRowLabel="Total" dataDxfId="445" totalsRowDxfId="444"/>
    <tableColumn id="2" xr3:uid="{E2D18C80-BFAD-433E-AC29-F1225EF4D08D}" name="UF" dataDxfId="443" totalsRowDxfId="442">
      <calculatedColumnFormula>IF(FluxoCaixa211[[#This Row],[Data]]="","",PROPER(TEXT(FluxoCaixa211[[#This Row],[Data]],"mmmm")))</calculatedColumnFormula>
    </tableColumn>
    <tableColumn id="3" xr3:uid="{A598889F-CEE5-4F00-8245-EB573D21737F}" name="Entrada / Saída" dataDxfId="441" totalsRowDxfId="440"/>
    <tableColumn id="4" xr3:uid="{11FACE64-EAF1-4D8C-A762-8A2A927B8C5B}" name="Receitas / Despesas" dataDxfId="439" totalsRowDxfId="438"/>
    <tableColumn id="5" xr3:uid="{74C2DBCB-263C-4E21-8802-B20FCCE8CC78}" name="Detalhamento" dataDxfId="437" totalsRowDxfId="436"/>
    <tableColumn id="6" xr3:uid="{A402802B-B80C-4F1B-9965-9D7625A43331}" name="R$ (Valores)" dataDxfId="435" totalsRowDxfId="434" dataCellStyle="Vírgula"/>
    <tableColumn id="7" xr3:uid="{B231583E-8AD9-4730-BE0C-A4C2C54DE63D}" name="Tipo Transação" dataDxfId="433" totalsRowDxfId="432"/>
    <tableColumn id="8" xr3:uid="{E03299C8-84AB-4578-9A0C-B6E42BD7039E}" name="Saldo R$" dataDxfId="431" totalsRowDxfId="430" dataCellStyle="Vírgula">
      <calculatedColumnFormula>IF(FluxoCaixa211[[#This Row],[Receitas / Despesas]]="Saldo Inicial",FluxoCaixa211[[#This Row],[R$ (Valores)]],I10+FluxoCaixa211[[#This Row],[Valores Receitas / Despesas]])</calculatedColumnFormula>
    </tableColumn>
    <tableColumn id="9" xr3:uid="{89941759-7FEF-4A1D-B629-60B8E0D77FB6}" name="Valores Receitas / Despesas" totalsRowFunction="sum" dataDxfId="429" totalsRowDxfId="428" dataCellStyle="Vírgula">
      <calculatedColumnFormula>IF(FluxoCaixa211[[#This Row],[Entrada / Saída]]="Saída",FluxoCaixa211[[#This Row],[R$ (Valores)]]*-1,FluxoCaixa211[[#This Row],[R$ (Valores)]])</calculatedColumnFormula>
    </tableColumn>
  </tableColumns>
  <tableStyleInfo name="flash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9745D-E20A-4A6E-A3D7-2CBC5A2D1119}" name="FluxoCaixa2" displayName="FluxoCaixa2" ref="B10:J681" headerRowDxfId="427" dataDxfId="426" totalsRowDxfId="425">
  <autoFilter ref="B10:J681" xr:uid="{00000000-0009-0000-0100-000005000000}"/>
  <tableColumns count="9">
    <tableColumn id="1" xr3:uid="{6BC16A8C-645D-4582-9AFC-1DD08BEDEA7C}" name="Data" totalsRowLabel="Total" dataDxfId="424" totalsRowDxfId="423"/>
    <tableColumn id="2" xr3:uid="{3D8CC6CF-1E8E-432E-9C84-30A60AD8D652}" name="UF" dataDxfId="422" totalsRowDxfId="421">
      <calculatedColumnFormula>IF(FluxoCaixa2[[#This Row],[Data]]="","",PROPER(TEXT(FluxoCaixa2[[#This Row],[Data]],"mmmm")))</calculatedColumnFormula>
    </tableColumn>
    <tableColumn id="3" xr3:uid="{CA746046-37E4-4048-B5FA-6162C00AD152}" name="Entrada / Saída" dataDxfId="420" totalsRowDxfId="419"/>
    <tableColumn id="4" xr3:uid="{3D6A939F-81BF-4825-BB9A-2039AA18B3CE}" name="Receitas / Despesas" dataDxfId="418" totalsRowDxfId="417"/>
    <tableColumn id="5" xr3:uid="{2ED1E719-242E-4F42-8DC0-A0515FB42572}" name="Detalhamento" dataDxfId="416" totalsRowDxfId="415"/>
    <tableColumn id="6" xr3:uid="{83F2C31A-B243-4A79-B239-73CF7C326A09}" name="R$ (Valores)" dataDxfId="414" totalsRowDxfId="413" dataCellStyle="Vírgula"/>
    <tableColumn id="7" xr3:uid="{E2B93CDB-E328-4FEC-AAD9-DC8ACE670565}" name="Tipo Transação" dataDxfId="412" totalsRowDxfId="411"/>
    <tableColumn id="8" xr3:uid="{B48C6FFC-87B9-4624-964E-291954DB9D11}" name="Saldo R$" dataDxfId="410" totalsRowDxfId="409" dataCellStyle="Vírgula">
      <calculatedColumnFormula>IF(FluxoCaixa2[[#This Row],[Receitas / Despesas]]="Saldo Inicial",FluxoCaixa2[[#This Row],[R$ (Valores)]],I10+FluxoCaixa2[[#This Row],[Valores Receitas / Despesas]])</calculatedColumnFormula>
    </tableColumn>
    <tableColumn id="9" xr3:uid="{39AF74AD-05B7-4D25-8511-A2F0064AD397}" name="Valores Receitas / Despesas" totalsRowFunction="sum" dataDxfId="408" totalsRowDxfId="407" dataCellStyle="Vírgula">
      <calculatedColumnFormula>IF(FluxoCaixa2[[#This Row],[Entrada / Saída]]="Saída",FluxoCaixa2[[#This Row],[R$ (Valores)]]*-1,FluxoCaixa2[[#This Row],[R$ (Valores)]])</calculatedColumnFormula>
    </tableColumn>
  </tableColumns>
  <tableStyleInfo name="flash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BF7947-6CE3-4850-836A-421A03691F00}" name="FluxoCaixa7" displayName="FluxoCaixa7" ref="B10:J309" totalsRowShown="0" headerRowDxfId="406" dataDxfId="405" totalsRowDxfId="404">
  <autoFilter ref="B10:J309" xr:uid="{00000000-0009-0000-0100-000005000000}"/>
  <tableColumns count="9">
    <tableColumn id="1" xr3:uid="{91B058BE-E0D2-43A7-B70E-96F29CBDE4FD}" name="Data" dataDxfId="403" totalsRowDxfId="402"/>
    <tableColumn id="2" xr3:uid="{7F0B17BF-2A67-4FD4-89D5-BC7E54FDCD78}" name="UF" dataDxfId="401" totalsRowDxfId="400">
      <calculatedColumnFormula>IF(FluxoCaixa7[[#This Row],[Data]]="","",PROPER(TEXT(FluxoCaixa7[[#This Row],[Data]],"mmmm")))</calculatedColumnFormula>
    </tableColumn>
    <tableColumn id="3" xr3:uid="{E4C66A64-2E20-4BBF-A300-63B7A1729215}" name="Entrada / Saída" dataDxfId="399" totalsRowDxfId="398"/>
    <tableColumn id="4" xr3:uid="{131101F7-5D12-450C-992C-84B52C47A3CF}" name="Receitas / Despesas" dataDxfId="397" totalsRowDxfId="396"/>
    <tableColumn id="5" xr3:uid="{DF8EBAF5-F1EF-46A8-BB41-1ACCCA539DE8}" name="Detalhamento" dataDxfId="395" totalsRowDxfId="394"/>
    <tableColumn id="6" xr3:uid="{0753B774-00C7-4B45-9B21-81462E0BCA0E}" name="R$ (Valores)" dataDxfId="393" totalsRowDxfId="392" dataCellStyle="Vírgula"/>
    <tableColumn id="7" xr3:uid="{0093BE14-A131-4163-A604-EDB3C750EF8B}" name="Tipo Transação" dataDxfId="391" totalsRowDxfId="390"/>
    <tableColumn id="8" xr3:uid="{E2A97D54-739B-4960-842B-60F866772D66}" name="Saldo R$" dataDxfId="389" totalsRowDxfId="388" dataCellStyle="Vírgula">
      <calculatedColumnFormula>IF(FluxoCaixa7[[#This Row],[Receitas / Despesas]]="Saldo Inicial",FluxoCaixa7[[#This Row],[R$ (Valores)]],I10+FluxoCaixa7[[#This Row],[Valores Receitas / Despesas]])</calculatedColumnFormula>
    </tableColumn>
    <tableColumn id="9" xr3:uid="{8BD62A79-C552-4653-8295-32324B0159A2}" name="Valores Receitas / Despesas" dataDxfId="387" totalsRowDxfId="386" dataCellStyle="Vírgula">
      <calculatedColumnFormula>IF(FluxoCaixa7[[#This Row],[Entrada / Saída]]="Saída",FluxoCaixa7[[#This Row],[R$ (Valores)]]*-1,FluxoCaixa7[[#This Row],[R$ (Valores)]])</calculatedColumnFormula>
    </tableColumn>
  </tableColumns>
  <tableStyleInfo name="flash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2006ED2-9920-438A-8079-FA299C0D7F82}" name="FluxoCaixa101315" displayName="FluxoCaixa101315" ref="B10:J1582" headerRowDxfId="385" dataDxfId="384" totalsRowDxfId="383">
  <autoFilter ref="B10:J1582" xr:uid="{00000000-0009-0000-0100-000005000000}"/>
  <tableColumns count="9">
    <tableColumn id="1" xr3:uid="{48BB1682-D64C-4189-9544-3407B3DDBDEA}" name="Data" totalsRowLabel="Total" dataDxfId="382" totalsRowDxfId="381"/>
    <tableColumn id="2" xr3:uid="{94EF3362-9416-4A36-88BD-FA6A158E2485}" name="UF" dataDxfId="380" totalsRowDxfId="379">
      <calculatedColumnFormula>IF(FluxoCaixa101315[[#This Row],[Data]]="","",PROPER(TEXT(FluxoCaixa101315[[#This Row],[Data]],"mmmm")))</calculatedColumnFormula>
    </tableColumn>
    <tableColumn id="3" xr3:uid="{60CC9280-B554-45AE-9783-EAADBA9CDB46}" name="Entrada / Saída" dataDxfId="378" totalsRowDxfId="377"/>
    <tableColumn id="4" xr3:uid="{3CA023B0-AE62-4507-8F9B-4198C2372DD3}" name="d" dataDxfId="376" totalsRowDxfId="375"/>
    <tableColumn id="5" xr3:uid="{1949975B-E0E8-4310-9919-5343E95279BD}" name="Coluna1" dataDxfId="374" totalsRowDxfId="373"/>
    <tableColumn id="6" xr3:uid="{9537F356-72A6-4603-8DBA-C52516F80530}" name="R$ (Valores)" dataDxfId="372" totalsRowDxfId="371" dataCellStyle="Vírgula"/>
    <tableColumn id="7" xr3:uid="{D39EB0A5-4E6D-495F-A3EF-2B13A4D66FCC}" name="Tipo Transação" dataDxfId="370" totalsRowDxfId="369"/>
    <tableColumn id="8" xr3:uid="{C7F73BBE-8F12-4AC6-82F1-B0DA35DAE9DA}" name="Saldo R$" dataDxfId="368" totalsRowDxfId="367" dataCellStyle="Vírgula">
      <calculatedColumnFormula>IF(FluxoCaixa101315[[#This Row],[d]]="Saldo Inicial",FluxoCaixa101315[[#This Row],[R$ (Valores)]],I10+FluxoCaixa101315[[#This Row],[Valores Receitas / Despesas]])</calculatedColumnFormula>
    </tableColumn>
    <tableColumn id="9" xr3:uid="{E89FB740-0173-439A-B2E8-AC9630224C04}" name="Valores Receitas / Despesas" totalsRowFunction="sum" dataDxfId="366" totalsRowDxfId="365" dataCellStyle="Vírgula">
      <calculatedColumnFormula>IF(FluxoCaixa101315[[#This Row],[Entrada / Saída]]="Saída",FluxoCaixa101315[[#This Row],[R$ (Valores)]]*-1,FluxoCaixa101315[[#This Row],[R$ (Valores)]])</calculatedColumnFormula>
    </tableColumn>
  </tableColumns>
  <tableStyleInfo name="flash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FC0DBD2-9365-4A47-AD45-CE8F7911CA59}" name="FluxoCaixa10131517" displayName="FluxoCaixa10131517" ref="B10:J609" headerRowDxfId="364" dataDxfId="363" totalsRowDxfId="362">
  <autoFilter ref="B10:J609" xr:uid="{00000000-0009-0000-0100-000005000000}">
    <filterColumn colId="4">
      <filters>
        <filter val="Adiantamento Jeferson Moura MANUT RS"/>
        <filter val="ADIANTAMENTO JEFERSON RAFAEL MOURA"/>
        <filter val="FGTS consignado Jeferson - RESCISÃO"/>
        <filter val="JEFERSON RAFAEL MOURA"/>
      </filters>
    </filterColumn>
  </autoFilter>
  <tableColumns count="9">
    <tableColumn id="1" xr3:uid="{2636934C-50B9-4EF2-804C-219F67FE0472}" name="Data" totalsRowLabel="Total" dataDxfId="361" totalsRowDxfId="360"/>
    <tableColumn id="2" xr3:uid="{E7E91E7B-9258-4863-AC27-33B00B19D38B}" name="UF" dataDxfId="359" totalsRowDxfId="358">
      <calculatedColumnFormula>IF(FluxoCaixa101315[[#This Row],[Data]]="","",PROPER(TEXT(FluxoCaixa101315[[#This Row],[Data]],"mmmm")))</calculatedColumnFormula>
    </tableColumn>
    <tableColumn id="3" xr3:uid="{BC483E41-7368-4D92-8364-F57880DD8902}" name="Entrada / Saída" dataDxfId="357" totalsRowDxfId="356"/>
    <tableColumn id="4" xr3:uid="{4091069E-8AD6-4B9D-B4CC-13E04420D315}" name="Fornecedores" dataDxfId="355" totalsRowDxfId="354"/>
    <tableColumn id="5" xr3:uid="{29381C43-CA16-4D60-BB54-FE307506D7C8}" name="Coluna1" dataDxfId="353" totalsRowDxfId="352"/>
    <tableColumn id="6" xr3:uid="{15523B5F-6E99-4BDC-B395-7C17EE47771D}" name="R$ (Valores)" dataDxfId="351" totalsRowDxfId="350" dataCellStyle="Vírgula"/>
    <tableColumn id="7" xr3:uid="{D747A914-64C4-40C0-8C71-5B0C0B2611CF}" name="Tipo Transação" dataDxfId="349" totalsRowDxfId="348"/>
    <tableColumn id="8" xr3:uid="{11F43CB5-7678-4DB3-B7A9-B1F7973A989B}" name="Saldo R$" dataDxfId="347" totalsRowDxfId="346" dataCellStyle="Vírgula">
      <calculatedColumnFormula>IF(FluxoCaixa10131517[[#This Row],[Fornecedores]]="Saldo Inicial",FluxoCaixa10131517[[#This Row],[R$ (Valores)]],I10+FluxoCaixa10131517[[#This Row],[Valores Receitas / Despesas]])</calculatedColumnFormula>
    </tableColumn>
    <tableColumn id="9" xr3:uid="{8FE61FF4-4292-43A9-88C2-E7FB10F2E2DD}" name="Valores Receitas / Despesas" totalsRowFunction="sum" dataDxfId="345" totalsRowDxfId="344" dataCellStyle="Vírgula">
      <calculatedColumnFormula>IF(FluxoCaixa10131517[[#This Row],[Entrada / Saída]]="Saída",FluxoCaixa10131517[[#This Row],[R$ (Valores)]]*-1,FluxoCaixa10131517[[#This Row],[R$ (Valores)]])</calculatedColumnFormula>
    </tableColumn>
  </tableColumns>
  <tableStyleInfo name="flash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4B633E-F629-4C9F-A458-82C27B86CAA7}" name="FluxoCaixa79121416202410" displayName="FluxoCaixa79121416202410" ref="B10:J99" totalsRowShown="0" headerRowDxfId="343" dataDxfId="342" totalsRowDxfId="341">
  <autoFilter ref="B10:J99" xr:uid="{6B67ADCE-451D-42AF-8E6D-66E9AB5FB28D}"/>
  <tableColumns count="9">
    <tableColumn id="1" xr3:uid="{BAE53608-4083-438A-A728-C4D410758D50}" name="Data" dataDxfId="340" totalsRowDxfId="339"/>
    <tableColumn id="2" xr3:uid="{65316A64-AEF4-4487-ABD2-C2980A61E6A7}" name="UF" dataDxfId="338" totalsRowDxfId="337">
      <calculatedColumnFormula>IF(FluxoCaixa79121416202410[[#This Row],[Data]]="","",PROPER(TEXT(FluxoCaixa79121416202410[[#This Row],[Data]],"mmmm")))</calculatedColumnFormula>
    </tableColumn>
    <tableColumn id="3" xr3:uid="{3FD9CD41-8764-453F-AD3F-951EC2B24751}" name="Entrada / Saída" dataDxfId="336"/>
    <tableColumn id="4" xr3:uid="{E6C0801D-8D66-43C5-9508-0099DE14335E}" name="Receitas / Despesas" dataDxfId="335" totalsRowDxfId="334"/>
    <tableColumn id="5" xr3:uid="{ADBDE98F-51FE-4371-B178-7637C73C2E43}" name="Detalhamento" dataDxfId="333" totalsRowDxfId="332"/>
    <tableColumn id="6" xr3:uid="{F958825A-A4A1-4D58-BE93-0EE1E0F884AA}" name="R$ (Valores)" dataDxfId="331" totalsRowDxfId="330" dataCellStyle="Vírgula"/>
    <tableColumn id="7" xr3:uid="{D3F9F966-8CEB-4C63-9E15-9560E2ADD0A1}" name="Tipo Transação" dataDxfId="329" totalsRowDxfId="328"/>
    <tableColumn id="8" xr3:uid="{4B429445-7CDE-4DF1-82EA-51C44DD2AA45}" name="Saldo R$" dataDxfId="327" totalsRowDxfId="326" dataCellStyle="Vírgula">
      <calculatedColumnFormula>IF(FluxoCaixa79121416202410[[#This Row],[Receitas / Despesas]]="Saldo Inicial",FluxoCaixa79121416202410[[#This Row],[R$ (Valores)]],I10+FluxoCaixa79121416202410[[#This Row],[Valores Receitas / Despesas]])</calculatedColumnFormula>
    </tableColumn>
    <tableColumn id="9" xr3:uid="{5B5A590F-4C65-4397-88A7-F0DE2833C308}" name="Valores Receitas / Despesas" dataDxfId="325" totalsRowDxfId="324" dataCellStyle="Vírgula">
      <calculatedColumnFormula>IF(FluxoCaixa79121416202410[[#This Row],[Entrada / Saída]]="Saída",FluxoCaixa79121416202410[[#This Row],[R$ (Valores)]]*-1,FluxoCaixa79121416202410[[#This Row],[R$ (Valores)]])</calculatedColumnFormula>
    </tableColumn>
  </tableColumns>
  <tableStyleInfo name="flash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D0C530-18A1-4E1F-A40A-B530E2642F89}" name="FluxoCaixa101315176812" displayName="FluxoCaixa101315176812" ref="B10:J834" headerRowDxfId="323" dataDxfId="322" totalsRowDxfId="321">
  <autoFilter ref="B10:J834" xr:uid="{1B36A0D1-335E-4F5F-A32D-F7530663F856}">
    <filterColumn colId="0">
      <customFilters>
        <customFilter operator="notEqual" val=" "/>
      </customFilters>
    </filterColumn>
    <filterColumn colId="4">
      <filters>
        <filter val="Coroa de Flores Jeferson"/>
        <filter val="Pagamento Bruno remor Neto produção projeto f sc"/>
        <filter val="Pagamento Jean Marcos Rodrigues SC"/>
        <filter val="Pagamento Jessica Patrício dos Santos Mei SC"/>
      </filters>
    </filterColumn>
  </autoFilter>
  <tableColumns count="9">
    <tableColumn id="1" xr3:uid="{EB57F151-A387-4393-88B0-329239B08F80}" name="Data" totalsRowLabel="Total" dataDxfId="320" totalsRowDxfId="319"/>
    <tableColumn id="2" xr3:uid="{B60DFAC9-6AF5-4B59-9D8C-8AA131475464}" name="UF" dataDxfId="318" totalsRowDxfId="317">
      <calculatedColumnFormula>IF(FluxoCaixa101315[[#This Row],[Data]]="","",PROPER(TEXT(FluxoCaixa101315[[#This Row],[Data]],"mmmm")))</calculatedColumnFormula>
    </tableColumn>
    <tableColumn id="3" xr3:uid="{8ADB3ABB-93EA-4DEB-BC30-91040F00BA59}" name="Entrada / Saída" dataDxfId="316" totalsRowDxfId="315"/>
    <tableColumn id="4" xr3:uid="{2AC32936-521E-4EC7-95D8-FBC894B4395D}" name="Fornecedores" dataDxfId="314" totalsRowDxfId="313"/>
    <tableColumn id="5" xr3:uid="{EAE6DBCD-B8B8-4B6F-AA7C-E50321F7FCD0}" name="Coluna1" dataDxfId="312" totalsRowDxfId="311"/>
    <tableColumn id="6" xr3:uid="{4E10B612-2464-41A4-ACDA-903F9E6AD2BF}" name="R$ (Valores)" dataDxfId="310" totalsRowDxfId="309" dataCellStyle="Vírgula"/>
    <tableColumn id="7" xr3:uid="{F350100E-14C0-4857-8A60-D9182D52D55D}" name="Tipo Transação" dataDxfId="308" totalsRowDxfId="307"/>
    <tableColumn id="8" xr3:uid="{775662F9-FDC2-4F9E-9C6F-E8DB71B88275}" name="Saldo R$" dataDxfId="306" totalsRowDxfId="305" dataCellStyle="Vírgula">
      <calculatedColumnFormula>IF(FluxoCaixa101315176812[[#This Row],[Fornecedores]]="Saldo Inicial",FluxoCaixa101315176812[[#This Row],[R$ (Valores)]],I10+FluxoCaixa101315176812[[#This Row],[Valores Receitas / Despesas]])</calculatedColumnFormula>
    </tableColumn>
    <tableColumn id="9" xr3:uid="{66C59E02-D5B2-4D8B-989E-B8296FF95571}" name="Valores Receitas / Despesas" totalsRowFunction="sum" dataDxfId="304" totalsRowDxfId="303" dataCellStyle="Vírgula">
      <calculatedColumnFormula>IF(FluxoCaixa101315176812[[#This Row],[Entrada / Saída]]="Saída",FluxoCaixa101315176812[[#This Row],[R$ (Valores)]]*-1,FluxoCaixa101315176812[[#This Row],[R$ (Valores)]])</calculatedColumnFormula>
    </tableColumn>
  </tableColumns>
  <tableStyleInfo name="flash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2F31AF1-668A-4EBD-8E8B-374996106159}" name="FluxoCaixa1013151769" displayName="FluxoCaixa1013151769" ref="B10:J687" headerRowDxfId="302" dataDxfId="301" totalsRowDxfId="300">
  <autoFilter ref="B10:J687" xr:uid="{29BE0030-9725-4140-B99C-FF348E85811E}">
    <filterColumn colId="4">
      <filters>
        <filter val="ADIANTAMENTO JEFERSON RAFAEL MOU"/>
        <filter val="JEFERSON RAFAEL DE MOURA"/>
      </filters>
    </filterColumn>
  </autoFilter>
  <tableColumns count="9">
    <tableColumn id="1" xr3:uid="{BE24FA6D-A011-4A47-9236-4F4A58D78F6D}" name="Data" totalsRowLabel="Total" dataDxfId="299" totalsRowDxfId="298"/>
    <tableColumn id="2" xr3:uid="{4FFF1A26-7451-4098-9B06-FCE304404DEB}" name="UF" dataDxfId="297" totalsRowDxfId="296">
      <calculatedColumnFormula>IF(FluxoCaixa101315[[#This Row],[Data]]="","",PROPER(TEXT(FluxoCaixa101315[[#This Row],[Data]],"mmmm")))</calculatedColumnFormula>
    </tableColumn>
    <tableColumn id="3" xr3:uid="{3961DF71-5F11-402C-A721-1846C3BC807C}" name="Entrada / Saída" dataDxfId="295" totalsRowDxfId="294"/>
    <tableColumn id="4" xr3:uid="{3286DC12-D6CD-452B-BFA7-1917C9C17E78}" name="Fornecedores" dataDxfId="293" totalsRowDxfId="292"/>
    <tableColumn id="5" xr3:uid="{3D642E5C-7184-4D59-9C9D-8CEFE493BC10}" name="Coluna1" dataDxfId="291" totalsRowDxfId="290"/>
    <tableColumn id="6" xr3:uid="{8957A6AD-53D6-4F97-8CB0-212B676C29A4}" name="R$ (Valores)" dataDxfId="289" totalsRowDxfId="288" dataCellStyle="Vírgula"/>
    <tableColumn id="7" xr3:uid="{0D2DA5ED-85E2-40CA-A4E3-13AD0CE08B62}" name="Tipo Transação" dataDxfId="287" totalsRowDxfId="286"/>
    <tableColumn id="8" xr3:uid="{4ABD9DAD-9BFF-40B7-AF95-668FE19D7D34}" name="Saldo R$" dataDxfId="285" totalsRowDxfId="284" dataCellStyle="Vírgula">
      <calculatedColumnFormula>IF(FluxoCaixa1013151769[[#This Row],[Fornecedores]]="Saldo Inicial",FluxoCaixa1013151769[[#This Row],[R$ (Valores)]],I10+FluxoCaixa1013151769[[#This Row],[Valores Receitas / Despesas]])</calculatedColumnFormula>
    </tableColumn>
    <tableColumn id="9" xr3:uid="{210094CE-B562-45D3-80F6-25CF5746DCF1}" name="Valores Receitas / Despesas" totalsRowFunction="sum" dataDxfId="283" totalsRowDxfId="282" dataCellStyle="Vírgula">
      <calculatedColumnFormula>IF(FluxoCaixa1013151769[[#This Row],[Entrada / Saída]]="Saída",FluxoCaixa1013151769[[#This Row],[R$ (Valores)]]*-1,FluxoCaixa1013151769[[#This Row],[R$ (Valores)]])</calculatedColumnFormula>
    </tableColumn>
  </tableColumns>
  <tableStyleInfo name="flash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B67ADCE-451D-42AF-8E6D-66E9AB5FB28D}" name="FluxoCaixa791214162024" displayName="FluxoCaixa791214162024" ref="B10:J99" totalsRowShown="0" headerRowDxfId="281" dataDxfId="280" totalsRowDxfId="279">
  <autoFilter ref="B10:J99" xr:uid="{6B67ADCE-451D-42AF-8E6D-66E9AB5FB28D}"/>
  <tableColumns count="9">
    <tableColumn id="1" xr3:uid="{DD4A78F2-72D3-4992-93B8-A63EEA6200C4}" name="Data" dataDxfId="278" totalsRowDxfId="277"/>
    <tableColumn id="2" xr3:uid="{28819E64-4F15-4611-BAC3-A889DD66D31B}" name="UF" dataDxfId="276" totalsRowDxfId="275">
      <calculatedColumnFormula>IF(FluxoCaixa791214162024[[#This Row],[Data]]="","",PROPER(TEXT(FluxoCaixa791214162024[[#This Row],[Data]],"mmmm")))</calculatedColumnFormula>
    </tableColumn>
    <tableColumn id="3" xr3:uid="{5B9AE46C-D990-4F30-90A7-00ACAD391614}" name="Entrada / Saída" dataDxfId="274"/>
    <tableColumn id="4" xr3:uid="{C7412E85-BF71-4444-AEB7-36CE990059E8}" name="Receitas / Despesas" dataDxfId="273" totalsRowDxfId="272"/>
    <tableColumn id="5" xr3:uid="{50010BDF-C0D6-439F-A791-797C669D8A9B}" name="Detalhamento" dataDxfId="271" totalsRowDxfId="270"/>
    <tableColumn id="6" xr3:uid="{1B52B117-8BA4-4E5A-91ED-D80EB80B7DBF}" name="R$ (Valores)" dataDxfId="269" totalsRowDxfId="268" dataCellStyle="Vírgula"/>
    <tableColumn id="7" xr3:uid="{9A362569-2D6B-4B85-B2B3-5D2896E10111}" name="Tipo Transação" dataDxfId="267" totalsRowDxfId="266"/>
    <tableColumn id="8" xr3:uid="{BD6719A4-89D1-46FD-9F1C-B8EA36938642}" name="Saldo R$" dataDxfId="265" totalsRowDxfId="264" dataCellStyle="Vírgula">
      <calculatedColumnFormula>IF(FluxoCaixa791214162024[[#This Row],[Receitas / Despesas]]="Saldo Inicial",FluxoCaixa791214162024[[#This Row],[R$ (Valores)]],I10+FluxoCaixa791214162024[[#This Row],[Valores Receitas / Despesas]])</calculatedColumnFormula>
    </tableColumn>
    <tableColumn id="9" xr3:uid="{13402B1F-6052-4FDF-8B3B-F83004CD1464}" name="Valores Receitas / Despesas" dataDxfId="263" totalsRowDxfId="262" dataCellStyle="Vírgula">
      <calculatedColumnFormula>IF(FluxoCaixa791214162024[[#This Row],[Entrada / Saída]]="Saída",FluxoCaixa791214162024[[#This Row],[R$ (Valores)]]*-1,FluxoCaixa791214162024[[#This Row],[R$ (Valores)]])</calculatedColumnFormula>
    </tableColumn>
  </tableColumns>
  <tableStyleInfo name="flash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36A0D1-335E-4F5F-A32D-F7530663F856}" name="FluxoCaixa1013151768" displayName="FluxoCaixa1013151768" ref="B10:J834" headerRowDxfId="261" dataDxfId="260" totalsRowDxfId="259">
  <autoFilter ref="B10:J834" xr:uid="{1B36A0D1-335E-4F5F-A32D-F7530663F856}"/>
  <tableColumns count="9">
    <tableColumn id="1" xr3:uid="{5B695085-F4CD-4E06-A892-31F239FAE782}" name="Data" totalsRowLabel="Total" dataDxfId="258" totalsRowDxfId="257"/>
    <tableColumn id="2" xr3:uid="{038BB0B2-5988-4B74-A0F6-DA97C4ACBADA}" name="UF" dataDxfId="256" totalsRowDxfId="255">
      <calculatedColumnFormula>IF(FluxoCaixa101315[[#This Row],[Data]]="","",PROPER(TEXT(FluxoCaixa101315[[#This Row],[Data]],"mmmm")))</calculatedColumnFormula>
    </tableColumn>
    <tableColumn id="3" xr3:uid="{747112B9-1820-40DD-9417-2819FE54E9FF}" name="Entrada / Saída" dataDxfId="254" totalsRowDxfId="253"/>
    <tableColumn id="4" xr3:uid="{26A20F2B-C4EC-4BAC-836B-ACEBD771A7ED}" name="Fornecedores" dataDxfId="252" totalsRowDxfId="251"/>
    <tableColumn id="5" xr3:uid="{9401F8F5-90CE-4AE3-96B3-4DEED985E2AA}" name="Coluna1" dataDxfId="250" totalsRowDxfId="249"/>
    <tableColumn id="6" xr3:uid="{64018084-8307-4BB7-A768-7ABE8699267D}" name="R$ (Valores)" dataDxfId="248" totalsRowDxfId="247" dataCellStyle="Vírgula"/>
    <tableColumn id="7" xr3:uid="{175C0D22-8C40-4F9A-8097-DDD172B28829}" name="Tipo Transação" dataDxfId="246" totalsRowDxfId="245"/>
    <tableColumn id="8" xr3:uid="{06AEC8F9-92EB-4E72-A982-D289FC3CAA34}" name="Saldo R$" dataDxfId="244" totalsRowDxfId="243" dataCellStyle="Vírgula">
      <calculatedColumnFormula>IF(FluxoCaixa1013151768[[#This Row],[Fornecedores]]="Saldo Inicial",FluxoCaixa1013151768[[#This Row],[R$ (Valores)]],I10+FluxoCaixa1013151768[[#This Row],[Valores Receitas / Despesas]])</calculatedColumnFormula>
    </tableColumn>
    <tableColumn id="9" xr3:uid="{ABCA52D6-AC13-419A-A793-69D3AE49C810}" name="Valores Receitas / Despesas" totalsRowFunction="sum" dataDxfId="242" totalsRowDxfId="241" dataCellStyle="Vírgula">
      <calculatedColumnFormula>IF(FluxoCaixa1013151768[[#This Row],[Entrada / Saída]]="Saída",FluxoCaixa1013151768[[#This Row],[R$ (Valores)]]*-1,FluxoCaixa1013151768[[#This Row],[R$ (Valores)]])</calculatedColumnFormula>
    </tableColumn>
  </tableColumns>
  <tableStyleInfo name="flash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BE0030-9725-4140-B99C-FF348E85811E}" name="FluxoCaixa101315176" displayName="FluxoCaixa101315176" ref="B10:J749" headerRowDxfId="240" dataDxfId="239" totalsRowDxfId="238">
  <autoFilter ref="B10:J749" xr:uid="{29BE0030-9725-4140-B99C-FF348E85811E}">
    <filterColumn colId="4">
      <filters>
        <filter val="Pagamento Jeferson TQR"/>
      </filters>
    </filterColumn>
  </autoFilter>
  <sortState xmlns:xlrd2="http://schemas.microsoft.com/office/spreadsheetml/2017/richdata2" ref="B11:J687">
    <sortCondition ref="B10:B687"/>
  </sortState>
  <tableColumns count="9">
    <tableColumn id="1" xr3:uid="{DC23BA87-C5F5-4735-B82A-5BC80BF3DCF2}" name="Data" totalsRowLabel="Total" dataDxfId="237" totalsRowDxfId="236"/>
    <tableColumn id="2" xr3:uid="{62859620-F4B0-4AE2-8F69-83E22DB8548D}" name="UF" dataDxfId="235" totalsRowDxfId="234">
      <calculatedColumnFormula>IF(FluxoCaixa101315[[#This Row],[Data]]="","",PROPER(TEXT(FluxoCaixa101315[[#This Row],[Data]],"mmmm")))</calculatedColumnFormula>
    </tableColumn>
    <tableColumn id="3" xr3:uid="{D8B77FBA-7A52-4E0C-8319-82A187024115}" name="Entrada / Saída" dataDxfId="233" totalsRowDxfId="232"/>
    <tableColumn id="4" xr3:uid="{7E8CEC7F-DCF5-4226-A53F-EA9DEA797809}" name="Fornecedores" dataDxfId="231" totalsRowDxfId="230"/>
    <tableColumn id="5" xr3:uid="{F7355D4C-DD54-4593-9417-D991E710B52A}" name="Coluna1" dataDxfId="229" totalsRowDxfId="228"/>
    <tableColumn id="6" xr3:uid="{ED86729D-BFD8-41C9-A4FE-6F1EDB4EB4F3}" name="R$ (Valores)" dataDxfId="227" totalsRowDxfId="226" dataCellStyle="Vírgula"/>
    <tableColumn id="7" xr3:uid="{9761DBB1-9113-41FA-9133-7CCE246B127E}" name="Tipo Transação" dataDxfId="225" totalsRowDxfId="224"/>
    <tableColumn id="8" xr3:uid="{95E2035A-430F-4F55-9582-69DBED95D6F3}" name="Saldo R$" dataDxfId="223" totalsRowDxfId="222" dataCellStyle="Vírgula">
      <calculatedColumnFormula>IF(FluxoCaixa101315176[[#This Row],[Fornecedores]]="Saldo Inicial",FluxoCaixa101315176[[#This Row],[R$ (Valores)]],I10+FluxoCaixa101315176[[#This Row],[Valores Receitas / Despesas]])</calculatedColumnFormula>
    </tableColumn>
    <tableColumn id="9" xr3:uid="{50B3239A-0B61-4133-B4B0-A2BDA3FE75ED}" name="Valores Receitas / Despesas" totalsRowFunction="sum" dataDxfId="221" totalsRowDxfId="220" dataCellStyle="Vírgula">
      <calculatedColumnFormula>IF(FluxoCaixa101315176[[#This Row],[Entrada / Saída]]="Saída",FluxoCaixa101315176[[#This Row],[R$ (Valores)]]*-1,FluxoCaixa101315176[[#This Row],[R$ (Valores)]])</calculatedColumnFormula>
    </tableColumn>
  </tableColumns>
  <tableStyleInfo name="flash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2CBA0E-D8A3-432D-9CFD-1E09D72E0861}" name="FluxoCaixa79121416202413" displayName="FluxoCaixa79121416202413" ref="B10:J118" totalsRowShown="0" headerRowDxfId="219" dataDxfId="218" totalsRowDxfId="217">
  <autoFilter ref="B10:J118" xr:uid="{9B2CBA0E-D8A3-432D-9CFD-1E09D72E0861}"/>
  <tableColumns count="9">
    <tableColumn id="1" xr3:uid="{1155C93D-7E3C-46D2-9CFB-309AF79FC03B}" name="Data" dataDxfId="216" totalsRowDxfId="215"/>
    <tableColumn id="2" xr3:uid="{BDB7577B-F327-4E22-B213-206D65DEBD02}" name="UF" dataDxfId="214" totalsRowDxfId="213">
      <calculatedColumnFormula>IF(FluxoCaixa79121416202413[[#This Row],[Data]]="","",PROPER(TEXT(FluxoCaixa79121416202413[[#This Row],[Data]],"mmmm")))</calculatedColumnFormula>
    </tableColumn>
    <tableColumn id="3" xr3:uid="{B8BD62F3-5DA1-445F-8882-266E51AEF511}" name="Entrada / Saída" dataDxfId="212"/>
    <tableColumn id="4" xr3:uid="{A6DA42A9-7D19-4293-BC88-AA9AA1ECE94D}" name="Receitas / Despesas" dataDxfId="211" totalsRowDxfId="210"/>
    <tableColumn id="5" xr3:uid="{E460FAED-FBF6-4CEF-A53A-B7838608A41F}" name="Detalhamento" dataDxfId="209" totalsRowDxfId="208"/>
    <tableColumn id="6" xr3:uid="{B2842BC1-E033-4D14-A331-DB5E53AD64EF}" name="R$ (Valores)" dataDxfId="207" totalsRowDxfId="206" dataCellStyle="Vírgula"/>
    <tableColumn id="7" xr3:uid="{A9CA65E8-82B4-4F2E-8BFA-4C484C939BB3}" name="Tipo Transação" dataDxfId="205" totalsRowDxfId="204"/>
    <tableColumn id="8" xr3:uid="{416B3AE3-52D8-403F-8060-8B8ABE47B30A}" name="Saldo R$" dataDxfId="203" totalsRowDxfId="202" dataCellStyle="Vírgula">
      <calculatedColumnFormula>IF(FluxoCaixa79121416202413[[#This Row],[Receitas / Despesas]]="Saldo Inicial",FluxoCaixa79121416202413[[#This Row],[R$ (Valores)]],I10+FluxoCaixa79121416202413[[#This Row],[Valores Receitas / Despesas]])</calculatedColumnFormula>
    </tableColumn>
    <tableColumn id="9" xr3:uid="{366F681B-4C57-43DC-8591-56A79FDD7135}" name="Valores Receitas / Despesas" dataDxfId="201" totalsRowDxfId="200" dataCellStyle="Vírgula">
      <calculatedColumnFormula>IF(FluxoCaixa79121416202413[[#This Row],[Entrada / Saída]]="Saída",FluxoCaixa79121416202413[[#This Row],[R$ (Valores)]]*-1,FluxoCaixa79121416202413[[#This Row],[R$ (Valores)]])</calculatedColumnFormula>
    </tableColumn>
  </tableColumns>
  <tableStyleInfo name="flash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DCA8AC5-BCA5-449F-B3AF-A9E84ECEF7FA}" name="FluxoCaixa10131514" displayName="FluxoCaixa10131514" ref="D10:L1582" headerRowDxfId="199" dataDxfId="198" totalsRowDxfId="197">
  <autoFilter ref="D10:L1582" xr:uid="{00000000-0009-0000-0100-000005000000}"/>
  <tableColumns count="9">
    <tableColumn id="1" xr3:uid="{D92B9A52-DB75-4FB9-8F3E-CA2291315FFC}" name="Data" totalsRowLabel="Total" dataDxfId="196" totalsRowDxfId="195"/>
    <tableColumn id="2" xr3:uid="{F47D2E5B-2E94-46ED-9342-0CD51C08AA9F}" name="UF" dataDxfId="194" totalsRowDxfId="193">
      <calculatedColumnFormula>IF(FluxoCaixa10131514[[#This Row],[Data]]="","",PROPER(TEXT(FluxoCaixa10131514[[#This Row],[Data]],"mmmm")))</calculatedColumnFormula>
    </tableColumn>
    <tableColumn id="3" xr3:uid="{9FFCD399-B0BF-4DDC-9908-B089B5182303}" name="Entrada / Saída" dataDxfId="192" totalsRowDxfId="191"/>
    <tableColumn id="4" xr3:uid="{EA96DF81-E59F-4BCD-AA35-0C72FE81CF10}" name="Movimento " dataDxfId="190" totalsRowDxfId="189"/>
    <tableColumn id="5" xr3:uid="{677D0034-8F7C-43C0-B553-9F0D792E5A6E}" name="Descrição" dataDxfId="188" totalsRowDxfId="187"/>
    <tableColumn id="6" xr3:uid="{A8BE3ED0-28B7-4C6C-9284-B78BB06A393A}" name="R$ (Valores)" dataDxfId="186" dataCellStyle="Vírgula"/>
    <tableColumn id="7" xr3:uid="{92E20A73-AC28-4A4E-989E-C273AC98DD43}" name="Tipo Transação" dataDxfId="185" totalsRowDxfId="184"/>
    <tableColumn id="8" xr3:uid="{F7952E2C-5A1D-4FA1-87E0-E3EAC1FC4FF4}" name="Saldo R$" dataDxfId="183" totalsRowDxfId="182" dataCellStyle="Vírgula">
      <calculatedColumnFormula>IF(FluxoCaixa10131514[[#This Row],[Movimento ]]="Saldo Inicial",FluxoCaixa10131514[[#This Row],[R$ (Valores)]],K10+FluxoCaixa10131514[[#This Row],[Valores Receitas / Despesas]])</calculatedColumnFormula>
    </tableColumn>
    <tableColumn id="9" xr3:uid="{943672B5-5A17-4889-99E2-B666AC6B5DD3}" name="Valores Receitas / Despesas" totalsRowFunction="sum" dataDxfId="181" totalsRowDxfId="180" dataCellStyle="Vírgula">
      <calculatedColumnFormula>IF(FluxoCaixa10131514[[#This Row],[Entrada / Saída]]="Saída",FluxoCaixa10131514[[#This Row],[R$ (Valores)]]*-1,FluxoCaixa10131514[[#This Row],[R$ (Valores)]])</calculatedColumnFormula>
    </tableColumn>
  </tableColumns>
  <tableStyleInfo name="flash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71B6C09-240F-4EF1-925F-C007CE8603D1}" name="FluxoCaixa1013151419" displayName="FluxoCaixa1013151419" ref="D10:L1582" headerRowDxfId="179" dataDxfId="178" totalsRowDxfId="177">
  <autoFilter ref="D10:L1582" xr:uid="{00000000-0009-0000-0100-000005000000}"/>
  <tableColumns count="9">
    <tableColumn id="1" xr3:uid="{7F034953-506E-4293-A073-AAE6DADBC2DA}" name="Data" totalsRowLabel="Total" dataDxfId="176" totalsRowDxfId="175"/>
    <tableColumn id="2" xr3:uid="{81EF3FE4-3A7E-43F9-803C-39FFC9762500}" name="UF" dataDxfId="174" totalsRowDxfId="173">
      <calculatedColumnFormula>IF(FluxoCaixa1013151419[[#This Row],[Data]]="","",PROPER(TEXT(FluxoCaixa1013151419[[#This Row],[Data]],"mmmm")))</calculatedColumnFormula>
    </tableColumn>
    <tableColumn id="3" xr3:uid="{44A00936-660F-4397-866E-6C8A5ABA37BC}" name="Entrada / Saída" dataDxfId="172" totalsRowDxfId="171"/>
    <tableColumn id="4" xr3:uid="{D46B823C-6248-4095-863A-19ED3385B591}" name="Movimento " dataDxfId="170" totalsRowDxfId="169"/>
    <tableColumn id="5" xr3:uid="{2C49AA24-DEA8-498A-9FE4-B276809D95F3}" name="Descrição" dataDxfId="168" totalsRowDxfId="167"/>
    <tableColumn id="6" xr3:uid="{0805CB09-18E3-454D-A16E-D9C32AAACA19}" name="R$ (Valores)" dataDxfId="166" dataCellStyle="Vírgula"/>
    <tableColumn id="7" xr3:uid="{24D4B107-1963-4D60-8ADC-08177101D142}" name="Tipo Transação" dataDxfId="165" totalsRowDxfId="164"/>
    <tableColumn id="8" xr3:uid="{5139B848-D302-4FDD-A1D0-81A62C9BBC91}" name="Saldo R$" dataDxfId="163" totalsRowDxfId="162" dataCellStyle="Vírgula">
      <calculatedColumnFormula>IF(FluxoCaixa1013151419[[#This Row],[Movimento ]]="Saldo Inicial",FluxoCaixa1013151419[[#This Row],[R$ (Valores)]],K10+FluxoCaixa1013151419[[#This Row],[Valores Receitas / Despesas]])</calculatedColumnFormula>
    </tableColumn>
    <tableColumn id="9" xr3:uid="{64F2E796-71E6-4297-93DD-1AB97A895756}" name="Valores Receitas / Despesas" totalsRowFunction="sum" dataDxfId="161" totalsRowDxfId="160" dataCellStyle="Vírgula">
      <calculatedColumnFormula>IF(FluxoCaixa1013151419[[#This Row],[Entrada / Saída]]="Saída",FluxoCaixa1013151419[[#This Row],[R$ (Valores)]]*-1,FluxoCaixa1013151419[[#This Row],[R$ (Valores)]])</calculatedColumnFormula>
    </tableColumn>
  </tableColumns>
  <tableStyleInfo name="flash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9F0046A-5804-425A-97E8-3DE1C4C48543}" name="FluxoCaixa101315141921" displayName="FluxoCaixa101315141921" ref="D10:L1582" headerRowDxfId="159" dataDxfId="158" totalsRowDxfId="157">
  <autoFilter ref="D10:L1582" xr:uid="{00000000-0009-0000-0100-000005000000}"/>
  <tableColumns count="9">
    <tableColumn id="1" xr3:uid="{C0BB2337-5961-428C-A133-570C2F0F5E4B}" name="Data" totalsRowLabel="Total" dataDxfId="156" totalsRowDxfId="155"/>
    <tableColumn id="2" xr3:uid="{334F4005-A30E-490E-8071-BE7E382C3D5E}" name="UF" dataDxfId="154" totalsRowDxfId="153">
      <calculatedColumnFormula>IF(FluxoCaixa101315141921[[#This Row],[Data]]="","",PROPER(TEXT(FluxoCaixa101315141921[[#This Row],[Data]],"mmmm")))</calculatedColumnFormula>
    </tableColumn>
    <tableColumn id="3" xr3:uid="{CF03F3AD-30C9-492E-9C0F-975EF64FF7FA}" name="Entrada / Saída" dataDxfId="152" totalsRowDxfId="151"/>
    <tableColumn id="4" xr3:uid="{FB838447-C557-48F7-BC0A-72A2997438FB}" name="Movimento " dataDxfId="150" totalsRowDxfId="149"/>
    <tableColumn id="5" xr3:uid="{09BD2E82-56AB-41A2-86A9-740D6E6FB249}" name="Descrição" dataDxfId="148" totalsRowDxfId="147"/>
    <tableColumn id="6" xr3:uid="{D19A3128-FF7F-4E4A-BAEA-3928725C27A7}" name="R$ (Valores)" dataDxfId="146" dataCellStyle="Vírgula"/>
    <tableColumn id="7" xr3:uid="{06B9C8E7-8719-45B5-803A-214AFCF31749}" name="Tipo Transação" dataDxfId="145" totalsRowDxfId="144"/>
    <tableColumn id="8" xr3:uid="{AEAFE86F-6D9F-4475-816F-840D4DE71D59}" name="Saldo R$" dataDxfId="143" totalsRowDxfId="142" dataCellStyle="Vírgula">
      <calculatedColumnFormula>IF(FluxoCaixa101315141921[[#This Row],[Movimento ]]="Saldo Inicial",FluxoCaixa101315141921[[#This Row],[R$ (Valores)]],K10+FluxoCaixa101315141921[[#This Row],[Valores Receitas / Despesas]])</calculatedColumnFormula>
    </tableColumn>
    <tableColumn id="9" xr3:uid="{74C84F25-45C8-480D-8BFD-3A6FEDB8A79C}" name="Valores Receitas / Despesas" totalsRowFunction="sum" dataDxfId="141" totalsRowDxfId="140" dataCellStyle="Vírgula">
      <calculatedColumnFormula>IF(FluxoCaixa101315141921[[#This Row],[Entrada / Saída]]="Saída",FluxoCaixa101315141921[[#This Row],[R$ (Valores)]]*-1,FluxoCaixa101315141921[[#This Row],[R$ (Valores)]])</calculatedColumnFormula>
    </tableColumn>
  </tableColumns>
  <tableStyleInfo name="flash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45EF50C-96F7-4467-8808-645EA9F5B71C}" name="FluxoCaixa101315141622" displayName="FluxoCaixa101315141622" ref="D10:L1582" headerRowDxfId="139" dataDxfId="138" totalsRowDxfId="137">
  <autoFilter ref="D10:L1582" xr:uid="{00000000-0009-0000-0100-000005000000}"/>
  <tableColumns count="9">
    <tableColumn id="1" xr3:uid="{2488CD45-B9A0-4E95-B8E4-8235A6CCBCE4}" name="Data" totalsRowLabel="Total" dataDxfId="136" totalsRowDxfId="135"/>
    <tableColumn id="2" xr3:uid="{46EA1316-9CC6-4C6B-BE69-109D1D13EA9D}" name="UF" dataDxfId="134" totalsRowDxfId="133">
      <calculatedColumnFormula>IF(FluxoCaixa101315141622[[#This Row],[Data]]="","",PROPER(TEXT(FluxoCaixa101315141622[[#This Row],[Data]],"mmmm")))</calculatedColumnFormula>
    </tableColumn>
    <tableColumn id="3" xr3:uid="{B61DC736-0A5A-4490-8245-9962B1BFC486}" name="Entrada / Saída" dataDxfId="132" totalsRowDxfId="131"/>
    <tableColumn id="4" xr3:uid="{0979B895-1D79-4011-956C-87430575CF65}" name="Movimento " dataDxfId="130" totalsRowDxfId="129"/>
    <tableColumn id="5" xr3:uid="{0E4C65FF-266E-4621-A427-8369B2003782}" name="Descrição" dataDxfId="128" totalsRowDxfId="127"/>
    <tableColumn id="6" xr3:uid="{DE8BF34B-5A71-4432-8D68-3BE7B0787A2B}" name="R$ (Valores)" dataDxfId="126" dataCellStyle="Vírgula"/>
    <tableColumn id="7" xr3:uid="{09AF2DAC-DF24-4207-880E-2A03578C8B5B}" name="Tipo Transação" dataDxfId="125" totalsRowDxfId="124"/>
    <tableColumn id="8" xr3:uid="{A6C6EFE8-8517-4A48-8C55-799514443BB0}" name="Saldo R$" dataDxfId="123" totalsRowDxfId="122" dataCellStyle="Vírgula">
      <calculatedColumnFormula>IF(FluxoCaixa101315141622[[#This Row],[Movimento ]]="Saldo Inicial",FluxoCaixa101315141622[[#This Row],[R$ (Valores)]],K10+FluxoCaixa101315141622[[#This Row],[Valores Receitas / Despesas]])</calculatedColumnFormula>
    </tableColumn>
    <tableColumn id="9" xr3:uid="{7F2CD6A2-19AE-4E4E-897F-E77858F877E0}" name="Valores Receitas / Despesas" totalsRowFunction="sum" dataDxfId="121" totalsRowDxfId="120" dataCellStyle="Vírgula">
      <calculatedColumnFormula>IF(FluxoCaixa101315141622[[#This Row],[Entrada / Saída]]="Saída",FluxoCaixa101315141622[[#This Row],[R$ (Valores)]]*-1,FluxoCaixa101315141622[[#This Row],[R$ (Valores)]])</calculatedColumnFormula>
    </tableColumn>
  </tableColumns>
  <tableStyleInfo name="flash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B0F741E-8090-41D7-8BA0-309B5997B30A}" name="FluxoCaixa10131514191820" displayName="FluxoCaixa10131514191820" ref="D10:L1582" headerRowDxfId="119" dataDxfId="118" totalsRowDxfId="117">
  <autoFilter ref="D10:L1582" xr:uid="{00000000-0009-0000-0100-000005000000}"/>
  <tableColumns count="9">
    <tableColumn id="1" xr3:uid="{F161C48B-9AA6-44CF-B6C8-05345314AD73}" name="Data" totalsRowLabel="Total" dataDxfId="116" totalsRowDxfId="115"/>
    <tableColumn id="2" xr3:uid="{4C5FBAC0-982A-4288-906F-21689CD4D1B7}" name="UF" dataDxfId="114" totalsRowDxfId="113">
      <calculatedColumnFormula>IF(FluxoCaixa10131514191820[[#This Row],[Data]]="","",PROPER(TEXT(FluxoCaixa10131514191820[[#This Row],[Data]],"mmmm")))</calculatedColumnFormula>
    </tableColumn>
    <tableColumn id="3" xr3:uid="{BDEC38BB-90A5-4F21-9925-CD6D592879FB}" name="Entrada / Saída" dataDxfId="112" totalsRowDxfId="111"/>
    <tableColumn id="4" xr3:uid="{C70F3F17-6C30-4132-9722-0B82ABB8EB24}" name="Movimento " dataDxfId="110" totalsRowDxfId="109"/>
    <tableColumn id="5" xr3:uid="{35100F97-4EA0-4F1B-9C00-6B6CACAB655A}" name="Descrição" dataDxfId="108" totalsRowDxfId="107"/>
    <tableColumn id="6" xr3:uid="{BFA91C17-AE9A-4389-812D-9A9287FC5989}" name="R$ (Valores)" dataDxfId="106" dataCellStyle="Vírgula"/>
    <tableColumn id="7" xr3:uid="{11B71648-1779-4B9A-9B10-96F5400A8F90}" name="Tipo Transação" dataDxfId="105" totalsRowDxfId="104"/>
    <tableColumn id="8" xr3:uid="{29394FC9-76F1-4A93-B0CF-58884F7DBDDA}" name="Saldo R$" dataDxfId="103" totalsRowDxfId="102" dataCellStyle="Vírgula">
      <calculatedColumnFormula>IF(FluxoCaixa10131514191820[[#This Row],[Movimento ]]="Saldo Inicial",FluxoCaixa10131514191820[[#This Row],[R$ (Valores)]],K10+FluxoCaixa10131514191820[[#This Row],[Valores Receitas / Despesas]])</calculatedColumnFormula>
    </tableColumn>
    <tableColumn id="9" xr3:uid="{CBCE30F1-3DB6-4DC3-8B80-7D1FF4C905F9}" name="Valores Receitas / Despesas" totalsRowFunction="sum" dataDxfId="101" totalsRowDxfId="100" dataCellStyle="Vírgula">
      <calculatedColumnFormula>IF(FluxoCaixa10131514191820[[#This Row],[Entrada / Saída]]="Saída",FluxoCaixa10131514191820[[#This Row],[R$ (Valores)]]*-1,FluxoCaixa10131514191820[[#This Row],[R$ (Valores)]])</calculatedColumnFormula>
    </tableColumn>
  </tableColumns>
  <tableStyleInfo name="flash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E72F274-FD0B-4054-9131-0CDAE8B6E086}" name="FluxoCaixa10131514192123" displayName="FluxoCaixa10131514192123" ref="D10:L1582" headerRowDxfId="99" dataDxfId="98" totalsRowDxfId="97">
  <autoFilter ref="D10:L1582" xr:uid="{00000000-0009-0000-0100-000005000000}"/>
  <tableColumns count="9">
    <tableColumn id="1" xr3:uid="{3B3B1DD7-9AA8-4D8F-B1E2-44738084A761}" name="Data" totalsRowLabel="Total" dataDxfId="96" totalsRowDxfId="95"/>
    <tableColumn id="2" xr3:uid="{40BB7121-0C3C-4B49-BD10-687DE55A7A88}" name="UF" dataDxfId="94" totalsRowDxfId="93">
      <calculatedColumnFormula>IF(FluxoCaixa10131514192123[[#This Row],[Data]]="","",PROPER(TEXT(FluxoCaixa10131514192123[[#This Row],[Data]],"mmmm")))</calculatedColumnFormula>
    </tableColumn>
    <tableColumn id="3" xr3:uid="{7D31CEFD-EBA0-4117-91C1-1EE83F0892D3}" name="Entrada / Saída" dataDxfId="92" totalsRowDxfId="91"/>
    <tableColumn id="4" xr3:uid="{35883212-8310-4D32-891F-C6872B600216}" name="Movimento " dataDxfId="90" totalsRowDxfId="89"/>
    <tableColumn id="5" xr3:uid="{7778AA0A-0724-4801-967C-94834C643888}" name="Descrição" dataDxfId="88" totalsRowDxfId="87"/>
    <tableColumn id="6" xr3:uid="{96C6AF76-19F9-4F4B-B75E-37F29FFF02B8}" name="R$ (Valores)" dataDxfId="86" dataCellStyle="Vírgula"/>
    <tableColumn id="7" xr3:uid="{B3EA1676-CA23-432A-9963-F9D52ED84DC2}" name="Tipo Transação" dataDxfId="85" totalsRowDxfId="84"/>
    <tableColumn id="8" xr3:uid="{3AE42038-787D-4CD7-ABE2-CEC4659CFF57}" name="Saldo R$" dataDxfId="83" totalsRowDxfId="82" dataCellStyle="Vírgula">
      <calculatedColumnFormula>IF(FluxoCaixa10131514192123[[#This Row],[Movimento ]]="Saldo Inicial",FluxoCaixa10131514192123[[#This Row],[R$ (Valores)]],K10+FluxoCaixa10131514192123[[#This Row],[Valores Receitas / Despesas]])</calculatedColumnFormula>
    </tableColumn>
    <tableColumn id="9" xr3:uid="{1793A039-E53D-4E1E-B441-3B30C9CB7DD4}" name="Valores Receitas / Despesas" totalsRowFunction="sum" dataDxfId="81" totalsRowDxfId="80" dataCellStyle="Vírgula">
      <calculatedColumnFormula>IF(FluxoCaixa10131514192123[[#This Row],[Entrada / Saída]]="Saída",FluxoCaixa10131514192123[[#This Row],[R$ (Valores)]]*-1,FluxoCaixa10131514192123[[#This Row],[R$ (Valores)]])</calculatedColumnFormula>
    </tableColumn>
  </tableColumns>
  <tableStyleInfo name="flash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BCDE352-C22E-45BF-B303-F93E6DF4ECD4}" name="FluxoCaixa1013151416" displayName="FluxoCaixa1013151416" ref="D10:L1582" headerRowDxfId="79" dataDxfId="78" totalsRowDxfId="77">
  <autoFilter ref="D10:L1582" xr:uid="{00000000-0009-0000-0100-000005000000}"/>
  <tableColumns count="9">
    <tableColumn id="1" xr3:uid="{3AFE8692-F82D-4CB9-AEF0-FB99EAD0610F}" name="Data" totalsRowLabel="Total" dataDxfId="76" totalsRowDxfId="75"/>
    <tableColumn id="2" xr3:uid="{7D95E51F-E096-4D19-AE73-32BC664E548F}" name="UF" dataDxfId="74" totalsRowDxfId="73">
      <calculatedColumnFormula>IF(FluxoCaixa1013151416[[#This Row],[Data]]="","",PROPER(TEXT(FluxoCaixa1013151416[[#This Row],[Data]],"mmmm")))</calculatedColumnFormula>
    </tableColumn>
    <tableColumn id="3" xr3:uid="{AEB8B8DD-B461-4180-89CD-7E7FB2332656}" name="Entrada / Saída" dataDxfId="72" totalsRowDxfId="71"/>
    <tableColumn id="4" xr3:uid="{35255BAE-A248-4CDA-868D-9EC1CFA2DA89}" name="Movimento " dataDxfId="70" totalsRowDxfId="69"/>
    <tableColumn id="5" xr3:uid="{CE8816B3-60AF-4A9B-B1EB-16A4A9EFB5F7}" name="Descrição" dataDxfId="68" totalsRowDxfId="67"/>
    <tableColumn id="6" xr3:uid="{16805915-1A92-46A3-829B-96963D572D60}" name="R$ (Valores)" dataDxfId="66" dataCellStyle="Vírgula"/>
    <tableColumn id="7" xr3:uid="{B35E7C3F-4989-416B-88C0-549BDE213914}" name="Tipo Transação" dataDxfId="65" totalsRowDxfId="64"/>
    <tableColumn id="8" xr3:uid="{255E63DA-6392-4427-BEFA-62531CC8A8BB}" name="Saldo R$" dataDxfId="63" totalsRowDxfId="62" dataCellStyle="Vírgula">
      <calculatedColumnFormula>IF(FluxoCaixa1013151416[[#This Row],[Movimento ]]="Saldo Inicial",FluxoCaixa1013151416[[#This Row],[R$ (Valores)]],K10+FluxoCaixa1013151416[[#This Row],[Valores Receitas / Despesas]])</calculatedColumnFormula>
    </tableColumn>
    <tableColumn id="9" xr3:uid="{95107519-B545-4965-863C-BDA2675D3C4C}" name="Valores Receitas / Despesas" totalsRowFunction="sum" dataDxfId="61" totalsRowDxfId="60" dataCellStyle="Vírgula">
      <calculatedColumnFormula>IF(FluxoCaixa1013151416[[#This Row],[Entrada / Saída]]="Saída",FluxoCaixa1013151416[[#This Row],[R$ (Valores)]]*-1,FluxoCaixa1013151416[[#This Row],[R$ (Valores)]])</calculatedColumnFormula>
    </tableColumn>
  </tableColumns>
  <tableStyleInfo name="flash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383D1E9-7723-4511-BBE7-EEDAEDD31EBC}" name="FluxoCaixa101315141918" displayName="FluxoCaixa101315141918" ref="D10:L1582" headerRowDxfId="59" dataDxfId="58" totalsRowDxfId="57">
  <autoFilter ref="D10:L1582" xr:uid="{00000000-0009-0000-0100-000005000000}"/>
  <tableColumns count="9">
    <tableColumn id="1" xr3:uid="{B515ED96-7940-4A01-B774-B2EB34D651D8}" name="Data" totalsRowLabel="Total" dataDxfId="56" totalsRowDxfId="55"/>
    <tableColumn id="2" xr3:uid="{1F54074A-827F-4465-A77E-0F4802DE9C73}" name="UF" dataDxfId="54" totalsRowDxfId="53">
      <calculatedColumnFormula>IF(FluxoCaixa101315141918[[#This Row],[Data]]="","",PROPER(TEXT(FluxoCaixa101315141918[[#This Row],[Data]],"mmmm")))</calculatedColumnFormula>
    </tableColumn>
    <tableColumn id="3" xr3:uid="{8F5F024D-FF64-4519-9ED6-D3A66209ABEA}" name="Entrada / Saída" dataDxfId="52" totalsRowDxfId="51"/>
    <tableColumn id="4" xr3:uid="{DA628C70-A48F-486D-9F21-5A9DB1BE7E17}" name="Movimento " dataDxfId="50" totalsRowDxfId="49"/>
    <tableColumn id="5" xr3:uid="{04603FE5-8CB0-4DDC-8F91-4E0199355522}" name="Descrição" dataDxfId="48" totalsRowDxfId="47"/>
    <tableColumn id="6" xr3:uid="{CEFB6068-0BDC-400D-B439-7F2F98CFD5F8}" name="R$ (Valores)" dataDxfId="46" dataCellStyle="Vírgula"/>
    <tableColumn id="7" xr3:uid="{E57490FB-F369-43FC-B56A-E9873AFD25C4}" name="Tipo Transação" dataDxfId="45" totalsRowDxfId="44"/>
    <tableColumn id="8" xr3:uid="{D4CE4DF1-6C3B-46F4-9FA1-4182586E7AC0}" name="Saldo R$" dataDxfId="43" totalsRowDxfId="42" dataCellStyle="Vírgula">
      <calculatedColumnFormula>IF(FluxoCaixa101315141918[[#This Row],[Movimento ]]="Saldo Inicial",FluxoCaixa101315141918[[#This Row],[R$ (Valores)]],K10+FluxoCaixa101315141918[[#This Row],[Valores Receitas / Despesas]])</calculatedColumnFormula>
    </tableColumn>
    <tableColumn id="9" xr3:uid="{03872539-4720-4595-8DF3-577FFDCEBB18}" name="Valores Receitas / Despesas" totalsRowFunction="sum" dataDxfId="41" totalsRowDxfId="40" dataCellStyle="Vírgula">
      <calculatedColumnFormula>IF(FluxoCaixa101315141918[[#This Row],[Entrada / Saída]]="Saída",FluxoCaixa101315141918[[#This Row],[R$ (Valores)]]*-1,FluxoCaixa101315141918[[#This Row],[R$ (Valores)]])</calculatedColumnFormula>
    </tableColumn>
  </tableColumns>
  <tableStyleInfo name="flash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lashapp.com.br/gestao-de-despesas" TargetMode="External"/><Relationship Id="rId2" Type="http://schemas.openxmlformats.org/officeDocument/2006/relationships/hyperlink" Target="https://flashapp.com.br/folhacerta" TargetMode="External"/><Relationship Id="rId1" Type="http://schemas.openxmlformats.org/officeDocument/2006/relationships/hyperlink" Target="https://flashapp.com.br/folhacerta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flashapp.com.br/gestao-de-despesa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microsoft.com/office/2007/relationships/slicer" Target="../slicers/slicer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f.sc/" TargetMode="External"/><Relationship Id="rId5" Type="http://schemas.microsoft.com/office/2007/relationships/slicer" Target="../slicers/slicer4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microsoft.com/office/2007/relationships/slicer" Target="../slicers/slicer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microsoft.com/office/2007/relationships/slicer" Target="../slicers/slicer8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9.xml"/><Relationship Id="rId2" Type="http://schemas.openxmlformats.org/officeDocument/2006/relationships/table" Target="../tables/table12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10.xml"/><Relationship Id="rId2" Type="http://schemas.openxmlformats.org/officeDocument/2006/relationships/table" Target="../tables/table13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Relationship Id="rId4" Type="http://schemas.microsoft.com/office/2007/relationships/slicer" Target="../slicers/slicer11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12.xml"/><Relationship Id="rId2" Type="http://schemas.openxmlformats.org/officeDocument/2006/relationships/table" Target="../tables/table15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Relationship Id="rId4" Type="http://schemas.microsoft.com/office/2007/relationships/slicer" Target="../slicers/slicer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Relationship Id="rId4" Type="http://schemas.microsoft.com/office/2007/relationships/slicer" Target="../slicers/slicer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Relationship Id="rId4" Type="http://schemas.microsoft.com/office/2007/relationships/slicer" Target="../slicers/slicer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Relationship Id="rId4" Type="http://schemas.microsoft.com/office/2007/relationships/slicer" Target="../slicers/slicer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Relationship Id="rId4" Type="http://schemas.microsoft.com/office/2007/relationships/slicer" Target="../slicers/slicer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Relationship Id="rId4" Type="http://schemas.microsoft.com/office/2007/relationships/slicer" Target="../slicers/slicer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Relationship Id="rId4" Type="http://schemas.microsoft.com/office/2007/relationships/slicer" Target="../slicers/slicer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Relationship Id="rId4" Type="http://schemas.microsoft.com/office/2007/relationships/slicer" Target="../slicers/slicer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opLeftCell="A4" zoomScaleNormal="100" workbookViewId="0">
      <selection activeCell="N4" sqref="N4"/>
    </sheetView>
  </sheetViews>
  <sheetFormatPr defaultColWidth="11.42578125" defaultRowHeight="15"/>
  <cols>
    <col min="1" max="1" width="23.85546875" customWidth="1"/>
    <col min="3" max="3" width="11.5703125" customWidth="1"/>
    <col min="6" max="6" width="24.85546875" customWidth="1"/>
    <col min="7" max="7" width="33.5703125" customWidth="1"/>
  </cols>
  <sheetData>
    <row r="1" spans="1:7" ht="104.1" customHeight="1">
      <c r="A1" s="7"/>
      <c r="E1" s="99" t="s">
        <v>0</v>
      </c>
      <c r="F1" s="100"/>
      <c r="G1" s="100"/>
    </row>
    <row r="2" spans="1:7" ht="27.95" customHeight="1">
      <c r="A2" s="101" t="s">
        <v>54</v>
      </c>
      <c r="B2" s="98"/>
      <c r="C2" s="98"/>
      <c r="D2" s="98"/>
      <c r="E2" s="98"/>
      <c r="F2" s="98"/>
      <c r="G2" s="98"/>
    </row>
    <row r="3" spans="1:7" ht="35.1" customHeight="1">
      <c r="A3" s="102" t="s">
        <v>68</v>
      </c>
      <c r="B3" s="103"/>
      <c r="C3" s="103"/>
      <c r="D3" s="103"/>
      <c r="E3" s="103"/>
      <c r="F3" s="103"/>
      <c r="G3" s="103"/>
    </row>
    <row r="4" spans="1:7" ht="193.35" customHeight="1">
      <c r="A4" s="95" t="s">
        <v>69</v>
      </c>
      <c r="B4" s="96"/>
      <c r="C4" s="96"/>
      <c r="D4" s="96"/>
      <c r="E4" s="96"/>
      <c r="F4" s="96"/>
      <c r="G4" s="96"/>
    </row>
    <row r="5" spans="1:7" ht="78.95" customHeight="1">
      <c r="A5" s="95" t="s">
        <v>64</v>
      </c>
      <c r="B5" s="96"/>
      <c r="C5" s="96"/>
      <c r="D5" s="96"/>
      <c r="E5" s="96"/>
      <c r="F5" s="96"/>
      <c r="G5" s="96"/>
    </row>
    <row r="6" spans="1:7" ht="66.95" customHeight="1">
      <c r="A6" s="95" t="s">
        <v>65</v>
      </c>
      <c r="B6" s="96"/>
      <c r="C6" s="96"/>
      <c r="D6" s="96"/>
      <c r="E6" s="96"/>
      <c r="F6" s="96"/>
      <c r="G6" s="96"/>
    </row>
    <row r="7" spans="1:7" ht="76.349999999999994" customHeight="1">
      <c r="A7" s="104" t="s">
        <v>66</v>
      </c>
      <c r="B7" s="105"/>
      <c r="C7" s="105"/>
      <c r="D7" s="105"/>
      <c r="E7" s="105"/>
      <c r="F7" s="105"/>
      <c r="G7" s="105"/>
    </row>
    <row r="8" spans="1:7" ht="60.95" customHeight="1">
      <c r="A8" s="97" t="s">
        <v>57</v>
      </c>
      <c r="B8" s="98"/>
      <c r="C8" s="98"/>
      <c r="D8" s="98"/>
      <c r="E8" s="98"/>
      <c r="F8" s="98"/>
      <c r="G8" s="98"/>
    </row>
    <row r="9" spans="1:7" ht="50.1" customHeight="1">
      <c r="A9" s="93" t="s">
        <v>56</v>
      </c>
      <c r="B9" s="94"/>
      <c r="C9" s="94"/>
      <c r="D9" s="94"/>
      <c r="E9" s="94"/>
      <c r="F9" s="94"/>
      <c r="G9" s="94"/>
    </row>
  </sheetData>
  <mergeCells count="9">
    <mergeCell ref="A9:G9"/>
    <mergeCell ref="A6:G6"/>
    <mergeCell ref="A8:G8"/>
    <mergeCell ref="E1:G1"/>
    <mergeCell ref="A2:G2"/>
    <mergeCell ref="A3:G3"/>
    <mergeCell ref="A4:G4"/>
    <mergeCell ref="A5:G5"/>
    <mergeCell ref="A7:G7"/>
  </mergeCells>
  <hyperlinks>
    <hyperlink ref="E1" r:id="rId1" xr:uid="{00000000-0004-0000-0000-000000000000}"/>
    <hyperlink ref="A9" r:id="rId2" display="CLIQUE E CONHEÇA NOSSAS SOLUÇÕES" xr:uid="{00000000-0004-0000-0000-000001000000}"/>
    <hyperlink ref="E1:G1" r:id="rId3" display="Saiba mais sobre a nossa solução →" xr:uid="{3EC710AB-C766-0C48-A1AC-F82095928DF4}"/>
    <hyperlink ref="A9:G9" r:id="rId4" display="COM A FLASH DÁ! CLIQUE E CONHEÇA NOSSAS SOLUÇÕES  →" xr:uid="{36225E99-66D4-4544-90C1-820A27913525}"/>
  </hyperlinks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84"/>
  <sheetViews>
    <sheetView showGridLines="0" topLeftCell="DT1" zoomScaleNormal="100" workbookViewId="0">
      <selection activeCell="C196" sqref="C196"/>
    </sheetView>
  </sheetViews>
  <sheetFormatPr defaultColWidth="8.85546875" defaultRowHeight="14.25"/>
  <cols>
    <col min="1" max="1" width="3.42578125" style="12" customWidth="1"/>
    <col min="2" max="2" width="31.42578125" style="12" bestFit="1" customWidth="1"/>
    <col min="3" max="3" width="3.42578125" style="12" customWidth="1"/>
    <col min="4" max="4" width="50.5703125" style="12" bestFit="1" customWidth="1"/>
    <col min="5" max="5" width="3.42578125" style="12" customWidth="1"/>
    <col min="6" max="6" width="23.140625" style="12" bestFit="1" customWidth="1"/>
    <col min="7" max="7" width="3.42578125" style="12" customWidth="1"/>
    <col min="8" max="16384" width="8.85546875" style="12"/>
  </cols>
  <sheetData>
    <row r="2" spans="2:6" s="11" customFormat="1" ht="15">
      <c r="B2" s="25" t="s">
        <v>1</v>
      </c>
      <c r="D2" s="25" t="s">
        <v>2</v>
      </c>
      <c r="F2" s="25" t="s">
        <v>62</v>
      </c>
    </row>
    <row r="3" spans="2:6">
      <c r="B3" s="27" t="s">
        <v>3</v>
      </c>
      <c r="D3" s="27" t="s">
        <v>33</v>
      </c>
      <c r="F3" s="27" t="s">
        <v>5</v>
      </c>
    </row>
    <row r="4" spans="2:6">
      <c r="B4" s="27" t="s">
        <v>6</v>
      </c>
      <c r="D4" s="27" t="s">
        <v>510</v>
      </c>
      <c r="F4" s="27" t="s">
        <v>8</v>
      </c>
    </row>
    <row r="5" spans="2:6">
      <c r="B5" s="27" t="s">
        <v>9</v>
      </c>
      <c r="D5" s="27" t="s">
        <v>37</v>
      </c>
      <c r="F5" s="27" t="s">
        <v>58</v>
      </c>
    </row>
    <row r="6" spans="2:6">
      <c r="B6" s="27" t="s">
        <v>11</v>
      </c>
      <c r="D6" s="27" t="s">
        <v>18</v>
      </c>
      <c r="F6" s="27" t="s">
        <v>13</v>
      </c>
    </row>
    <row r="7" spans="2:6">
      <c r="B7" s="27" t="s">
        <v>59</v>
      </c>
      <c r="D7" s="27" t="s">
        <v>79</v>
      </c>
    </row>
    <row r="8" spans="2:6">
      <c r="B8" s="27" t="s">
        <v>60</v>
      </c>
      <c r="D8" s="27" t="s">
        <v>61</v>
      </c>
    </row>
    <row r="9" spans="2:6">
      <c r="B9" s="27" t="s">
        <v>75</v>
      </c>
      <c r="D9" s="27" t="s">
        <v>223</v>
      </c>
    </row>
    <row r="10" spans="2:6">
      <c r="D10" s="27" t="s">
        <v>514</v>
      </c>
    </row>
    <row r="11" spans="2:6">
      <c r="D11" s="27" t="s">
        <v>143</v>
      </c>
    </row>
    <row r="12" spans="2:6">
      <c r="D12" s="27" t="s">
        <v>30</v>
      </c>
    </row>
    <row r="13" spans="2:6">
      <c r="D13" s="27" t="s">
        <v>144</v>
      </c>
    </row>
    <row r="14" spans="2:6">
      <c r="D14" s="27" t="s">
        <v>224</v>
      </c>
    </row>
    <row r="15" spans="2:6">
      <c r="D15" s="27" t="s">
        <v>152</v>
      </c>
    </row>
    <row r="16" spans="2:6">
      <c r="D16" s="27" t="s">
        <v>24</v>
      </c>
    </row>
    <row r="17" spans="4:4">
      <c r="D17" s="27" t="s">
        <v>82</v>
      </c>
    </row>
    <row r="18" spans="4:4">
      <c r="D18" s="27" t="s">
        <v>80</v>
      </c>
    </row>
    <row r="19" spans="4:4">
      <c r="D19" s="27" t="s">
        <v>38</v>
      </c>
    </row>
    <row r="20" spans="4:4">
      <c r="D20" s="27" t="s">
        <v>508</v>
      </c>
    </row>
    <row r="21" spans="4:4">
      <c r="D21" s="27" t="s">
        <v>4</v>
      </c>
    </row>
    <row r="22" spans="4:4">
      <c r="D22" s="27" t="s">
        <v>145</v>
      </c>
    </row>
    <row r="23" spans="4:4">
      <c r="D23" s="27" t="s">
        <v>39</v>
      </c>
    </row>
    <row r="24" spans="4:4">
      <c r="D24" s="27" t="s">
        <v>124</v>
      </c>
    </row>
    <row r="25" spans="4:4">
      <c r="D25" s="27" t="s">
        <v>222</v>
      </c>
    </row>
    <row r="26" spans="4:4">
      <c r="D26" s="27" t="s">
        <v>348</v>
      </c>
    </row>
    <row r="27" spans="4:4">
      <c r="D27" s="27" t="s">
        <v>26</v>
      </c>
    </row>
    <row r="28" spans="4:4">
      <c r="D28" s="27" t="s">
        <v>19</v>
      </c>
    </row>
    <row r="29" spans="4:4">
      <c r="D29" s="27" t="s">
        <v>71</v>
      </c>
    </row>
    <row r="30" spans="4:4">
      <c r="D30" s="27" t="s">
        <v>40</v>
      </c>
    </row>
    <row r="31" spans="4:4">
      <c r="D31" s="27" t="s">
        <v>81</v>
      </c>
    </row>
    <row r="32" spans="4:4">
      <c r="D32" s="27" t="s">
        <v>20</v>
      </c>
    </row>
    <row r="33" spans="4:4">
      <c r="D33" s="27" t="s">
        <v>221</v>
      </c>
    </row>
    <row r="34" spans="4:4">
      <c r="D34" s="27" t="s">
        <v>512</v>
      </c>
    </row>
    <row r="35" spans="4:4">
      <c r="D35" s="27" t="s">
        <v>17</v>
      </c>
    </row>
    <row r="36" spans="4:4">
      <c r="D36" s="27" t="s">
        <v>150</v>
      </c>
    </row>
    <row r="37" spans="4:4">
      <c r="D37" s="27" t="s">
        <v>520</v>
      </c>
    </row>
    <row r="38" spans="4:4">
      <c r="D38" s="27" t="s">
        <v>76</v>
      </c>
    </row>
    <row r="39" spans="4:4">
      <c r="D39" s="27" t="s">
        <v>34</v>
      </c>
    </row>
    <row r="40" spans="4:4">
      <c r="D40" s="28" t="s">
        <v>515</v>
      </c>
    </row>
    <row r="41" spans="4:4">
      <c r="D41" s="28" t="s">
        <v>32</v>
      </c>
    </row>
    <row r="42" spans="4:4">
      <c r="D42" s="28" t="s">
        <v>123</v>
      </c>
    </row>
    <row r="43" spans="4:4">
      <c r="D43" s="28" t="s">
        <v>28</v>
      </c>
    </row>
    <row r="44" spans="4:4">
      <c r="D44" s="28" t="s">
        <v>23</v>
      </c>
    </row>
    <row r="45" spans="4:4">
      <c r="D45" s="28" t="s">
        <v>146</v>
      </c>
    </row>
    <row r="46" spans="4:4">
      <c r="D46" s="28" t="s">
        <v>430</v>
      </c>
    </row>
    <row r="47" spans="4:4">
      <c r="D47" s="28" t="s">
        <v>21</v>
      </c>
    </row>
    <row r="48" spans="4:4">
      <c r="D48" s="28" t="s">
        <v>432</v>
      </c>
    </row>
    <row r="49" spans="4:4">
      <c r="D49" s="28" t="s">
        <v>29</v>
      </c>
    </row>
    <row r="50" spans="4:4">
      <c r="D50" s="28" t="s">
        <v>7</v>
      </c>
    </row>
    <row r="51" spans="4:4">
      <c r="D51" s="28" t="s">
        <v>31</v>
      </c>
    </row>
    <row r="52" spans="4:4">
      <c r="D52" s="28" t="s">
        <v>10</v>
      </c>
    </row>
    <row r="53" spans="4:4">
      <c r="D53" s="28" t="s">
        <v>22</v>
      </c>
    </row>
    <row r="54" spans="4:4">
      <c r="D54" s="28" t="s">
        <v>41</v>
      </c>
    </row>
    <row r="55" spans="4:4">
      <c r="D55" s="28" t="s">
        <v>511</v>
      </c>
    </row>
    <row r="56" spans="4:4">
      <c r="D56" s="28" t="s">
        <v>25</v>
      </c>
    </row>
    <row r="57" spans="4:4">
      <c r="D57" s="28" t="s">
        <v>516</v>
      </c>
    </row>
    <row r="58" spans="4:4">
      <c r="D58" s="28" t="s">
        <v>107</v>
      </c>
    </row>
    <row r="59" spans="4:4">
      <c r="D59" s="28" t="s">
        <v>12</v>
      </c>
    </row>
    <row r="60" spans="4:4">
      <c r="D60" s="28" t="s">
        <v>106</v>
      </c>
    </row>
    <row r="61" spans="4:4">
      <c r="D61" s="28" t="s">
        <v>103</v>
      </c>
    </row>
    <row r="62" spans="4:4">
      <c r="D62" s="28" t="s">
        <v>519</v>
      </c>
    </row>
    <row r="63" spans="4:4">
      <c r="D63" s="28" t="s">
        <v>73</v>
      </c>
    </row>
    <row r="64" spans="4:4">
      <c r="D64" s="28" t="s">
        <v>431</v>
      </c>
    </row>
    <row r="65" spans="4:4">
      <c r="D65" s="28" t="s">
        <v>518</v>
      </c>
    </row>
    <row r="66" spans="4:4">
      <c r="D66" s="28" t="s">
        <v>27</v>
      </c>
    </row>
    <row r="67" spans="4:4">
      <c r="D67" s="28" t="s">
        <v>517</v>
      </c>
    </row>
    <row r="68" spans="4:4">
      <c r="D68" s="28" t="s">
        <v>225</v>
      </c>
    </row>
    <row r="69" spans="4:4">
      <c r="D69" s="28" t="s">
        <v>105</v>
      </c>
    </row>
    <row r="70" spans="4:4">
      <c r="D70" s="28" t="s">
        <v>42</v>
      </c>
    </row>
    <row r="71" spans="4:4">
      <c r="D71" s="28" t="s">
        <v>77</v>
      </c>
    </row>
    <row r="72" spans="4:4">
      <c r="D72" s="28" t="s">
        <v>353</v>
      </c>
    </row>
    <row r="73" spans="4:4">
      <c r="D73" s="28" t="s">
        <v>36</v>
      </c>
    </row>
    <row r="74" spans="4:4">
      <c r="D74" s="28" t="s">
        <v>14</v>
      </c>
    </row>
    <row r="75" spans="4:4">
      <c r="D75" s="28" t="s">
        <v>16</v>
      </c>
    </row>
    <row r="76" spans="4:4">
      <c r="D76" s="28" t="s">
        <v>507</v>
      </c>
    </row>
    <row r="77" spans="4:4">
      <c r="D77" s="28" t="s">
        <v>15</v>
      </c>
    </row>
    <row r="78" spans="4:4">
      <c r="D78" s="28" t="s">
        <v>70</v>
      </c>
    </row>
    <row r="79" spans="4:4">
      <c r="D79" s="28" t="s">
        <v>75</v>
      </c>
    </row>
    <row r="80" spans="4:4">
      <c r="D80" s="28" t="s">
        <v>521</v>
      </c>
    </row>
    <row r="81" spans="4:4">
      <c r="D81" s="28" t="s">
        <v>83</v>
      </c>
    </row>
    <row r="82" spans="4:4">
      <c r="D82" s="28" t="s">
        <v>78</v>
      </c>
    </row>
    <row r="83" spans="4:4">
      <c r="D83" s="28" t="s">
        <v>35</v>
      </c>
    </row>
    <row r="84" spans="4:4">
      <c r="D84" s="28" t="s">
        <v>509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83A6-8541-47F6-994B-383D9D8638FC}">
  <dimension ref="A1:Q685"/>
  <sheetViews>
    <sheetView showGridLines="0" zoomScale="85" zoomScaleNormal="85" workbookViewId="0">
      <pane ySplit="10" topLeftCell="A11" activePane="bottomLeft" state="frozen"/>
      <selection pane="bottomLeft" activeCell="E41" sqref="E41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79.85546875" style="1" bestFit="1" customWidth="1"/>
    <col min="7" max="7" width="24.42578125" style="1" customWidth="1"/>
    <col min="8" max="8" width="21.140625" style="1" customWidth="1"/>
    <col min="9" max="9" width="17.85546875" style="1" customWidth="1"/>
    <col min="10" max="10" width="31.42578125" style="1" hidden="1" customWidth="1"/>
    <col min="11" max="11" width="8.85546875" style="1" customWidth="1"/>
    <col min="12" max="13" width="8.85546875" style="1"/>
    <col min="14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513</v>
      </c>
      <c r="F1" s="106"/>
      <c r="G1" s="106"/>
      <c r="H1" s="106"/>
      <c r="I1" s="106"/>
    </row>
    <row r="2" spans="2:17" ht="23.1" customHeight="1">
      <c r="O2" s="31"/>
    </row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SUMPRODUCT(SUBTOTAL(9,OFFSET(FluxoCaixa211[R$ (Valores)],ROW(FluxoCaixa211[R$ (Valores)])-ROW(G11),0,1)),--(FluxoCaixa211[Entrada / Saída]="Entrada"))+SUMPRODUCT(SUBTOTAL(9,OFFSET(FluxoCaixa211[R$ (Valores)],ROW(FluxoCaixa211[R$ (Valores)])-ROW(G11),0,1)),--(FluxoCaixa211[Entrada / Saída]="Saldo Inicial"))</f>
        <v>0</v>
      </c>
      <c r="N4" s="31"/>
      <c r="O4" s="26"/>
    </row>
    <row r="5" spans="2:17" ht="15.75">
      <c r="B5" s="110" t="s">
        <v>51</v>
      </c>
      <c r="C5" s="110"/>
      <c r="D5" s="8">
        <f ca="1">SUMPRODUCT(SUBTOTAL(9,OFFSET(FluxoCaixa211[R$ (Valores)],ROW(FluxoCaixa211[R$ (Valores)])-ROW(G11),0,1)),--(FluxoCaixa211[Entrada / Saída]="Saída"))</f>
        <v>0</v>
      </c>
      <c r="N5" s="26"/>
      <c r="Q5" s="31"/>
    </row>
    <row r="6" spans="2:17" ht="15.75">
      <c r="B6" s="110" t="s">
        <v>49</v>
      </c>
      <c r="C6" s="110"/>
      <c r="D6" s="9">
        <f ca="1">D4-D5</f>
        <v>0</v>
      </c>
      <c r="N6" s="26"/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0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45</v>
      </c>
      <c r="F10" s="25" t="s">
        <v>46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>
      <c r="B11" s="16">
        <v>46023</v>
      </c>
      <c r="C11" s="48" t="str">
        <f>IF(FluxoCaixa211[[#This Row],[Data]]="","",PROPER(TEXT(FluxoCaixa211[[#This Row],[Data]],"mmmm")))</f>
        <v>Janeiro</v>
      </c>
      <c r="D11" s="18" t="s">
        <v>2</v>
      </c>
      <c r="E11" s="18" t="s">
        <v>48</v>
      </c>
      <c r="F11" s="17" t="s">
        <v>152</v>
      </c>
      <c r="G11" s="19">
        <f>I8</f>
        <v>0</v>
      </c>
      <c r="H11" s="17" t="s">
        <v>58</v>
      </c>
      <c r="I11" s="20">
        <f>IF(FluxoCaixa211[[#This Row],[Receitas / Despesas]]="Saldo Inicial",FluxoCaixa211[[#This Row],[R$ (Valores)]],I10+FluxoCaixa211[[#This Row],[Valores Receitas / Despesas]])</f>
        <v>0</v>
      </c>
      <c r="J11" s="20">
        <f>IF(FluxoCaixa211[[#This Row],[Entrada / Saída]]="Saída",FluxoCaixa211[[#This Row],[R$ (Valores)]]*-1,FluxoCaixa211[[#This Row],[R$ (Valores)]])</f>
        <v>0</v>
      </c>
    </row>
    <row r="12" spans="2:17">
      <c r="B12" s="16"/>
      <c r="C12" s="48"/>
      <c r="D12" s="17"/>
      <c r="E12" s="17"/>
      <c r="F12" s="17"/>
      <c r="G12" s="21"/>
      <c r="H12" s="17" t="s">
        <v>58</v>
      </c>
      <c r="I12" s="20">
        <f>IF(FluxoCaixa211[[#This Row],[Receitas / Despesas]]="Saldo Inicial",FluxoCaixa211[[#This Row],[R$ (Valores)]],I11+FluxoCaixa211[[#This Row],[Valores Receitas / Despesas]])</f>
        <v>0</v>
      </c>
      <c r="J12" s="20">
        <f>IF(FluxoCaixa211[[#This Row],[Entrada / Saída]]="Saída",FluxoCaixa211[[#This Row],[R$ (Valores)]]*-1,FluxoCaixa211[[#This Row],[R$ (Valores)]])</f>
        <v>0</v>
      </c>
    </row>
    <row r="13" spans="2:17">
      <c r="B13" s="16"/>
      <c r="C13" s="48"/>
      <c r="D13" s="17"/>
      <c r="E13" s="17"/>
      <c r="F13" s="17"/>
      <c r="G13" s="21"/>
      <c r="H13" s="17" t="s">
        <v>58</v>
      </c>
      <c r="I13" s="20">
        <f>IF(FluxoCaixa211[[#This Row],[Receitas / Despesas]]="Saldo Inicial",FluxoCaixa211[[#This Row],[R$ (Valores)]],I12+FluxoCaixa211[[#This Row],[Valores Receitas / Despesas]])</f>
        <v>0</v>
      </c>
      <c r="J13" s="20">
        <f>IF(FluxoCaixa211[[#This Row],[Entrada / Saída]]="Saída",FluxoCaixa211[[#This Row],[R$ (Valores)]]*-1,FluxoCaixa211[[#This Row],[R$ (Valores)]])</f>
        <v>0</v>
      </c>
    </row>
    <row r="14" spans="2:17">
      <c r="B14" s="16"/>
      <c r="C14" s="48"/>
      <c r="D14" s="17"/>
      <c r="E14" s="17"/>
      <c r="F14" s="17"/>
      <c r="G14" s="21"/>
      <c r="H14" s="17" t="s">
        <v>58</v>
      </c>
      <c r="I14" s="20">
        <f>IF(FluxoCaixa211[[#This Row],[Receitas / Despesas]]="Saldo Inicial",FluxoCaixa211[[#This Row],[R$ (Valores)]],I13+FluxoCaixa211[[#This Row],[Valores Receitas / Despesas]])</f>
        <v>0</v>
      </c>
      <c r="J14" s="20">
        <f>IF(FluxoCaixa211[[#This Row],[Entrada / Saída]]="Saída",FluxoCaixa211[[#This Row],[R$ (Valores)]]*-1,FluxoCaixa211[[#This Row],[R$ (Valores)]])</f>
        <v>0</v>
      </c>
    </row>
    <row r="15" spans="2:17">
      <c r="B15" s="16"/>
      <c r="C15" s="48"/>
      <c r="D15" s="17"/>
      <c r="E15" s="17"/>
      <c r="F15" s="17"/>
      <c r="G15" s="21"/>
      <c r="H15" s="17" t="s">
        <v>58</v>
      </c>
      <c r="I15" s="20">
        <f>IF(FluxoCaixa211[[#This Row],[Receitas / Despesas]]="Saldo Inicial",FluxoCaixa211[[#This Row],[R$ (Valores)]],I14+FluxoCaixa211[[#This Row],[Valores Receitas / Despesas]])</f>
        <v>0</v>
      </c>
      <c r="J15" s="20">
        <f>IF(FluxoCaixa211[[#This Row],[Entrada / Saída]]="Saída",FluxoCaixa211[[#This Row],[R$ (Valores)]]*-1,FluxoCaixa211[[#This Row],[R$ (Valores)]])</f>
        <v>0</v>
      </c>
    </row>
    <row r="16" spans="2:17">
      <c r="B16" s="16"/>
      <c r="C16" s="48"/>
      <c r="D16" s="17"/>
      <c r="E16" s="17"/>
      <c r="F16" s="17"/>
      <c r="G16" s="21"/>
      <c r="H16" s="17" t="s">
        <v>58</v>
      </c>
      <c r="I16" s="20">
        <f>IF(FluxoCaixa211[[#This Row],[Receitas / Despesas]]="Saldo Inicial",FluxoCaixa211[[#This Row],[R$ (Valores)]],I15+FluxoCaixa211[[#This Row],[Valores Receitas / Despesas]])</f>
        <v>0</v>
      </c>
      <c r="J16" s="20">
        <f>IF(FluxoCaixa211[[#This Row],[Entrada / Saída]]="Saída",FluxoCaixa211[[#This Row],[R$ (Valores)]]*-1,FluxoCaixa211[[#This Row],[R$ (Valores)]])</f>
        <v>0</v>
      </c>
    </row>
    <row r="17" spans="2:15">
      <c r="B17" s="16"/>
      <c r="C17" s="48"/>
      <c r="D17" s="17"/>
      <c r="E17" s="17"/>
      <c r="F17" s="17"/>
      <c r="G17" s="21"/>
      <c r="H17" s="17" t="s">
        <v>58</v>
      </c>
      <c r="I17" s="20">
        <f>IF(FluxoCaixa211[[#This Row],[Receitas / Despesas]]="Saldo Inicial",FluxoCaixa211[[#This Row],[R$ (Valores)]],I16+FluxoCaixa211[[#This Row],[Valores Receitas / Despesas]])</f>
        <v>0</v>
      </c>
      <c r="J17" s="20">
        <f>IF(FluxoCaixa211[[#This Row],[Entrada / Saída]]="Saída",FluxoCaixa211[[#This Row],[R$ (Valores)]]*-1,FluxoCaixa211[[#This Row],[R$ (Valores)]])</f>
        <v>0</v>
      </c>
    </row>
    <row r="18" spans="2:15">
      <c r="B18" s="16"/>
      <c r="C18" s="48"/>
      <c r="D18" s="17"/>
      <c r="E18" s="17"/>
      <c r="F18" s="17"/>
      <c r="G18" s="21"/>
      <c r="H18" s="17" t="s">
        <v>58</v>
      </c>
      <c r="I18" s="20">
        <f>IF(FluxoCaixa211[[#This Row],[Receitas / Despesas]]="Saldo Inicial",FluxoCaixa211[[#This Row],[R$ (Valores)]],I17+FluxoCaixa211[[#This Row],[Valores Receitas / Despesas]])</f>
        <v>0</v>
      </c>
      <c r="J18" s="20">
        <f>IF(FluxoCaixa211[[#This Row],[Entrada / Saída]]="Saída",FluxoCaixa211[[#This Row],[R$ (Valores)]]*-1,FluxoCaixa211[[#This Row],[R$ (Valores)]])</f>
        <v>0</v>
      </c>
    </row>
    <row r="19" spans="2:15">
      <c r="B19" s="16"/>
      <c r="C19" s="48"/>
      <c r="D19" s="17"/>
      <c r="E19" s="17"/>
      <c r="F19" s="17"/>
      <c r="G19" s="21"/>
      <c r="H19" s="17" t="s">
        <v>58</v>
      </c>
      <c r="I19" s="20">
        <f>IF(FluxoCaixa211[[#This Row],[Receitas / Despesas]]="Saldo Inicial",FluxoCaixa211[[#This Row],[R$ (Valores)]],I18+FluxoCaixa211[[#This Row],[Valores Receitas / Despesas]])</f>
        <v>0</v>
      </c>
      <c r="J19" s="20">
        <f>IF(FluxoCaixa211[[#This Row],[Entrada / Saída]]="Saída",FluxoCaixa211[[#This Row],[R$ (Valores)]]*-1,FluxoCaixa211[[#This Row],[R$ (Valores)]])</f>
        <v>0</v>
      </c>
    </row>
    <row r="20" spans="2:15">
      <c r="B20" s="16"/>
      <c r="C20" s="48"/>
      <c r="D20" s="17"/>
      <c r="E20" s="17"/>
      <c r="F20" s="17"/>
      <c r="G20" s="21"/>
      <c r="H20" s="17" t="s">
        <v>58</v>
      </c>
      <c r="I20" s="20">
        <f>IF(FluxoCaixa211[[#This Row],[Receitas / Despesas]]="Saldo Inicial",FluxoCaixa211[[#This Row],[R$ (Valores)]],I19+FluxoCaixa211[[#This Row],[Valores Receitas / Despesas]])</f>
        <v>0</v>
      </c>
      <c r="J20" s="20">
        <f>IF(FluxoCaixa211[[#This Row],[Entrada / Saída]]="Saída",FluxoCaixa211[[#This Row],[R$ (Valores)]]*-1,FluxoCaixa211[[#This Row],[R$ (Valores)]])</f>
        <v>0</v>
      </c>
    </row>
    <row r="21" spans="2:15">
      <c r="B21" s="16"/>
      <c r="C21" s="48"/>
      <c r="D21" s="17"/>
      <c r="E21" s="17"/>
      <c r="F21" s="17"/>
      <c r="G21" s="21"/>
      <c r="H21" s="17" t="s">
        <v>58</v>
      </c>
      <c r="I21" s="20">
        <f>IF(FluxoCaixa211[[#This Row],[Receitas / Despesas]]="Saldo Inicial",FluxoCaixa211[[#This Row],[R$ (Valores)]],I20+FluxoCaixa211[[#This Row],[Valores Receitas / Despesas]])</f>
        <v>0</v>
      </c>
      <c r="J21" s="20">
        <f>IF(FluxoCaixa211[[#This Row],[Entrada / Saída]]="Saída",FluxoCaixa211[[#This Row],[R$ (Valores)]]*-1,FluxoCaixa211[[#This Row],[R$ (Valores)]])</f>
        <v>0</v>
      </c>
    </row>
    <row r="22" spans="2:15">
      <c r="B22" s="16"/>
      <c r="C22" s="48"/>
      <c r="D22" s="17"/>
      <c r="E22" s="17"/>
      <c r="F22" s="17"/>
      <c r="G22" s="21"/>
      <c r="H22" s="17" t="s">
        <v>58</v>
      </c>
      <c r="I22" s="20">
        <f>IF(FluxoCaixa211[[#This Row],[Receitas / Despesas]]="Saldo Inicial",FluxoCaixa211[[#This Row],[R$ (Valores)]],I21+FluxoCaixa211[[#This Row],[Valores Receitas / Despesas]])</f>
        <v>0</v>
      </c>
      <c r="J22" s="20">
        <f>IF(FluxoCaixa211[[#This Row],[Entrada / Saída]]="Saída",FluxoCaixa211[[#This Row],[R$ (Valores)]]*-1,FluxoCaixa211[[#This Row],[R$ (Valores)]])</f>
        <v>0</v>
      </c>
      <c r="N22" s="26"/>
      <c r="O22" s="30"/>
    </row>
    <row r="23" spans="2:15">
      <c r="B23" s="16"/>
      <c r="C23" s="48"/>
      <c r="D23" s="17"/>
      <c r="E23" s="17"/>
      <c r="F23" s="17"/>
      <c r="G23" s="21"/>
      <c r="H23" s="17" t="s">
        <v>58</v>
      </c>
      <c r="I23" s="20">
        <f>IF(FluxoCaixa211[[#This Row],[Receitas / Despesas]]="Saldo Inicial",FluxoCaixa211[[#This Row],[R$ (Valores)]],I22+FluxoCaixa211[[#This Row],[Valores Receitas / Despesas]])</f>
        <v>0</v>
      </c>
      <c r="J23" s="20">
        <f>IF(FluxoCaixa211[[#This Row],[Entrada / Saída]]="Saída",FluxoCaixa211[[#This Row],[R$ (Valores)]]*-1,FluxoCaixa211[[#This Row],[R$ (Valores)]])</f>
        <v>0</v>
      </c>
    </row>
    <row r="24" spans="2:15">
      <c r="B24" s="16"/>
      <c r="C24" s="48"/>
      <c r="D24" s="17"/>
      <c r="E24" s="17"/>
      <c r="F24" s="17"/>
      <c r="G24" s="21"/>
      <c r="H24" s="17" t="s">
        <v>58</v>
      </c>
      <c r="I24" s="20">
        <f>IF(FluxoCaixa211[[#This Row],[Receitas / Despesas]]="Saldo Inicial",FluxoCaixa211[[#This Row],[R$ (Valores)]],I23+FluxoCaixa211[[#This Row],[Valores Receitas / Despesas]])</f>
        <v>0</v>
      </c>
      <c r="J24" s="20">
        <f>IF(FluxoCaixa211[[#This Row],[Entrada / Saída]]="Saída",FluxoCaixa211[[#This Row],[R$ (Valores)]]*-1,FluxoCaixa211[[#This Row],[R$ (Valores)]])</f>
        <v>0</v>
      </c>
      <c r="O24" s="30"/>
    </row>
    <row r="25" spans="2:15">
      <c r="B25" s="16"/>
      <c r="C25" s="48"/>
      <c r="D25" s="17"/>
      <c r="E25" s="17"/>
      <c r="F25" s="17"/>
      <c r="G25" s="21"/>
      <c r="H25" s="17" t="s">
        <v>58</v>
      </c>
      <c r="I25" s="20">
        <f>IF(FluxoCaixa211[[#This Row],[Receitas / Despesas]]="Saldo Inicial",FluxoCaixa211[[#This Row],[R$ (Valores)]],I24+FluxoCaixa211[[#This Row],[Valores Receitas / Despesas]])</f>
        <v>0</v>
      </c>
      <c r="J25" s="20">
        <f>IF(FluxoCaixa211[[#This Row],[Entrada / Saída]]="Saída",FluxoCaixa211[[#This Row],[R$ (Valores)]]*-1,FluxoCaixa211[[#This Row],[R$ (Valores)]])</f>
        <v>0</v>
      </c>
    </row>
    <row r="26" spans="2:15">
      <c r="B26" s="16"/>
      <c r="C26" s="48"/>
      <c r="D26" s="17"/>
      <c r="E26" s="17"/>
      <c r="F26" s="17"/>
      <c r="G26" s="21"/>
      <c r="H26" s="17" t="s">
        <v>58</v>
      </c>
      <c r="I26" s="20">
        <f>IF(FluxoCaixa211[[#This Row],[Receitas / Despesas]]="Saldo Inicial",FluxoCaixa211[[#This Row],[R$ (Valores)]],I25+FluxoCaixa211[[#This Row],[Valores Receitas / Despesas]])</f>
        <v>0</v>
      </c>
      <c r="J26" s="20">
        <f>IF(FluxoCaixa211[[#This Row],[Entrada / Saída]]="Saída",FluxoCaixa211[[#This Row],[R$ (Valores)]]*-1,FluxoCaixa211[[#This Row],[R$ (Valores)]])</f>
        <v>0</v>
      </c>
      <c r="O26" s="30"/>
    </row>
    <row r="27" spans="2:15">
      <c r="B27" s="16"/>
      <c r="C27" s="48"/>
      <c r="D27" s="17"/>
      <c r="E27" s="17"/>
      <c r="F27" s="17"/>
      <c r="G27" s="21"/>
      <c r="H27" s="17" t="s">
        <v>58</v>
      </c>
      <c r="I27" s="20">
        <f>IF(FluxoCaixa211[[#This Row],[Receitas / Despesas]]="Saldo Inicial",FluxoCaixa211[[#This Row],[R$ (Valores)]],I26+FluxoCaixa211[[#This Row],[Valores Receitas / Despesas]])</f>
        <v>0</v>
      </c>
      <c r="J27" s="20">
        <f>IF(FluxoCaixa211[[#This Row],[Entrada / Saída]]="Saída",FluxoCaixa211[[#This Row],[R$ (Valores)]]*-1,FluxoCaixa211[[#This Row],[R$ (Valores)]])</f>
        <v>0</v>
      </c>
    </row>
    <row r="28" spans="2:15">
      <c r="B28" s="16"/>
      <c r="C28" s="48"/>
      <c r="D28" s="17"/>
      <c r="E28" s="17"/>
      <c r="F28" s="17"/>
      <c r="G28" s="21"/>
      <c r="H28" s="17" t="s">
        <v>58</v>
      </c>
      <c r="I28" s="20">
        <f>IF(FluxoCaixa211[[#This Row],[Receitas / Despesas]]="Saldo Inicial",FluxoCaixa211[[#This Row],[R$ (Valores)]],I27+FluxoCaixa211[[#This Row],[Valores Receitas / Despesas]])</f>
        <v>0</v>
      </c>
      <c r="J28" s="20">
        <f>IF(FluxoCaixa211[[#This Row],[Entrada / Saída]]="Saída",FluxoCaixa211[[#This Row],[R$ (Valores)]]*-1,FluxoCaixa211[[#This Row],[R$ (Valores)]])</f>
        <v>0</v>
      </c>
    </row>
    <row r="29" spans="2:15">
      <c r="B29" s="16"/>
      <c r="C29" s="48"/>
      <c r="D29" s="17"/>
      <c r="E29" s="17"/>
      <c r="F29" s="17"/>
      <c r="G29" s="21"/>
      <c r="H29" s="17" t="s">
        <v>58</v>
      </c>
      <c r="I29" s="20">
        <f>IF(FluxoCaixa211[[#This Row],[Receitas / Despesas]]="Saldo Inicial",FluxoCaixa211[[#This Row],[R$ (Valores)]],I28+FluxoCaixa211[[#This Row],[Valores Receitas / Despesas]])</f>
        <v>0</v>
      </c>
      <c r="J29" s="20">
        <f>IF(FluxoCaixa211[[#This Row],[Entrada / Saída]]="Saída",FluxoCaixa211[[#This Row],[R$ (Valores)]]*-1,FluxoCaixa211[[#This Row],[R$ (Valores)]])</f>
        <v>0</v>
      </c>
    </row>
    <row r="30" spans="2:15">
      <c r="B30" s="16"/>
      <c r="C30" s="48"/>
      <c r="D30" s="17"/>
      <c r="E30" s="17"/>
      <c r="F30" s="17"/>
      <c r="G30" s="29"/>
      <c r="H30" s="17" t="s">
        <v>58</v>
      </c>
      <c r="I30" s="20">
        <f>IF(FluxoCaixa211[[#This Row],[Receitas / Despesas]]="Saldo Inicial",FluxoCaixa211[[#This Row],[R$ (Valores)]],I29+FluxoCaixa211[[#This Row],[Valores Receitas / Despesas]])</f>
        <v>0</v>
      </c>
      <c r="J30" s="20">
        <f>IF(FluxoCaixa211[[#This Row],[Entrada / Saída]]="Saída",FluxoCaixa211[[#This Row],[R$ (Valores)]]*-1,FluxoCaixa211[[#This Row],[R$ (Valores)]])</f>
        <v>0</v>
      </c>
    </row>
    <row r="31" spans="2:15">
      <c r="B31" s="16"/>
      <c r="C31" s="48"/>
      <c r="D31" s="17"/>
      <c r="E31" s="17"/>
      <c r="F31" s="17"/>
      <c r="G31" s="21"/>
      <c r="H31" s="17" t="s">
        <v>58</v>
      </c>
      <c r="I31" s="20">
        <f>IF(FluxoCaixa211[[#This Row],[Receitas / Despesas]]="Saldo Inicial",FluxoCaixa211[[#This Row],[R$ (Valores)]],I30+FluxoCaixa211[[#This Row],[Valores Receitas / Despesas]])</f>
        <v>0</v>
      </c>
      <c r="J31" s="20">
        <f>IF(FluxoCaixa211[[#This Row],[Entrada / Saída]]="Saída",FluxoCaixa211[[#This Row],[R$ (Valores)]]*-1,FluxoCaixa211[[#This Row],[R$ (Valores)]])</f>
        <v>0</v>
      </c>
    </row>
    <row r="32" spans="2:15">
      <c r="B32" s="16"/>
      <c r="C32" s="48"/>
      <c r="D32" s="17"/>
      <c r="E32" s="17"/>
      <c r="F32" s="17"/>
      <c r="G32" s="21"/>
      <c r="H32" s="17" t="s">
        <v>58</v>
      </c>
      <c r="I32" s="20">
        <f>IF(FluxoCaixa211[[#This Row],[Receitas / Despesas]]="Saldo Inicial",FluxoCaixa211[[#This Row],[R$ (Valores)]],I31+FluxoCaixa211[[#This Row],[Valores Receitas / Despesas]])</f>
        <v>0</v>
      </c>
      <c r="J32" s="20">
        <f>IF(FluxoCaixa211[[#This Row],[Entrada / Saída]]="Saída",FluxoCaixa211[[#This Row],[R$ (Valores)]]*-1,FluxoCaixa211[[#This Row],[R$ (Valores)]])</f>
        <v>0</v>
      </c>
    </row>
    <row r="33" spans="2:10">
      <c r="B33" s="16"/>
      <c r="C33" s="48"/>
      <c r="D33" s="17"/>
      <c r="E33" s="17"/>
      <c r="F33" s="17"/>
      <c r="G33" s="21"/>
      <c r="H33" s="17" t="s">
        <v>58</v>
      </c>
      <c r="I33" s="20">
        <f>IF(FluxoCaixa211[[#This Row],[Receitas / Despesas]]="Saldo Inicial",FluxoCaixa211[[#This Row],[R$ (Valores)]],I32+FluxoCaixa211[[#This Row],[Valores Receitas / Despesas]])</f>
        <v>0</v>
      </c>
      <c r="J33" s="20">
        <f>IF(FluxoCaixa211[[#This Row],[Entrada / Saída]]="Saída",FluxoCaixa211[[#This Row],[R$ (Valores)]]*-1,FluxoCaixa211[[#This Row],[R$ (Valores)]])</f>
        <v>0</v>
      </c>
    </row>
    <row r="34" spans="2:10">
      <c r="B34" s="16"/>
      <c r="C34" s="48"/>
      <c r="D34" s="17"/>
      <c r="E34" s="17"/>
      <c r="F34" s="17"/>
      <c r="G34" s="21"/>
      <c r="H34" s="17" t="s">
        <v>58</v>
      </c>
      <c r="I34" s="20">
        <f>IF(FluxoCaixa211[[#This Row],[Receitas / Despesas]]="Saldo Inicial",FluxoCaixa211[[#This Row],[R$ (Valores)]],I33+FluxoCaixa211[[#This Row],[Valores Receitas / Despesas]])</f>
        <v>0</v>
      </c>
      <c r="J34" s="20">
        <f>IF(FluxoCaixa211[[#This Row],[Entrada / Saída]]="Saída",FluxoCaixa211[[#This Row],[R$ (Valores)]]*-1,FluxoCaixa211[[#This Row],[R$ (Valores)]])</f>
        <v>0</v>
      </c>
    </row>
    <row r="35" spans="2:10">
      <c r="B35" s="16"/>
      <c r="C35" s="48"/>
      <c r="D35" s="17"/>
      <c r="E35" s="17"/>
      <c r="F35" s="17"/>
      <c r="G35" s="21"/>
      <c r="H35" s="17" t="s">
        <v>58</v>
      </c>
      <c r="I35" s="20">
        <f>IF(FluxoCaixa211[[#This Row],[Receitas / Despesas]]="Saldo Inicial",FluxoCaixa211[[#This Row],[R$ (Valores)]],I34+FluxoCaixa211[[#This Row],[Valores Receitas / Despesas]])</f>
        <v>0</v>
      </c>
      <c r="J35" s="20">
        <f>IF(FluxoCaixa211[[#This Row],[Entrada / Saída]]="Saída",FluxoCaixa211[[#This Row],[R$ (Valores)]]*-1,FluxoCaixa211[[#This Row],[R$ (Valores)]])</f>
        <v>0</v>
      </c>
    </row>
    <row r="36" spans="2:10">
      <c r="B36" s="16"/>
      <c r="C36" s="48"/>
      <c r="D36" s="17"/>
      <c r="E36" s="17"/>
      <c r="F36" s="17"/>
      <c r="G36" s="21"/>
      <c r="H36" s="17" t="s">
        <v>58</v>
      </c>
      <c r="I36" s="20">
        <f>IF(FluxoCaixa211[[#This Row],[Receitas / Despesas]]="Saldo Inicial",FluxoCaixa211[[#This Row],[R$ (Valores)]],I35+FluxoCaixa211[[#This Row],[Valores Receitas / Despesas]])</f>
        <v>0</v>
      </c>
      <c r="J36" s="20">
        <f>IF(FluxoCaixa211[[#This Row],[Entrada / Saída]]="Saída",FluxoCaixa211[[#This Row],[R$ (Valores)]]*-1,FluxoCaixa211[[#This Row],[R$ (Valores)]])</f>
        <v>0</v>
      </c>
    </row>
    <row r="37" spans="2:10">
      <c r="B37" s="16"/>
      <c r="C37" s="48"/>
      <c r="D37" s="17"/>
      <c r="E37" s="17"/>
      <c r="F37" s="17"/>
      <c r="G37" s="29"/>
      <c r="H37" s="17" t="s">
        <v>58</v>
      </c>
      <c r="I37" s="20">
        <f>IF(FluxoCaixa211[[#This Row],[Receitas / Despesas]]="Saldo Inicial",FluxoCaixa211[[#This Row],[R$ (Valores)]],I36+FluxoCaixa211[[#This Row],[Valores Receitas / Despesas]])</f>
        <v>0</v>
      </c>
      <c r="J37" s="20">
        <f>IF(FluxoCaixa211[[#This Row],[Entrada / Saída]]="Saída",FluxoCaixa211[[#This Row],[R$ (Valores)]]*-1,FluxoCaixa211[[#This Row],[R$ (Valores)]])</f>
        <v>0</v>
      </c>
    </row>
    <row r="38" spans="2:10">
      <c r="B38" s="16"/>
      <c r="C38" s="48"/>
      <c r="D38" s="17"/>
      <c r="E38" s="17"/>
      <c r="F38" s="17"/>
      <c r="G38" s="21"/>
      <c r="H38" s="17" t="s">
        <v>58</v>
      </c>
      <c r="I38" s="20">
        <f>IF(FluxoCaixa211[[#This Row],[Receitas / Despesas]]="Saldo Inicial",FluxoCaixa211[[#This Row],[R$ (Valores)]],I37+FluxoCaixa211[[#This Row],[Valores Receitas / Despesas]])</f>
        <v>0</v>
      </c>
      <c r="J38" s="20">
        <f>IF(FluxoCaixa211[[#This Row],[Entrada / Saída]]="Saída",FluxoCaixa211[[#This Row],[R$ (Valores)]]*-1,FluxoCaixa211[[#This Row],[R$ (Valores)]])</f>
        <v>0</v>
      </c>
    </row>
    <row r="39" spans="2:10">
      <c r="B39" s="16"/>
      <c r="C39" s="48"/>
      <c r="D39" s="17"/>
      <c r="E39" s="17"/>
      <c r="F39" s="17"/>
      <c r="G39" s="21"/>
      <c r="H39" s="17" t="s">
        <v>58</v>
      </c>
      <c r="I39" s="20">
        <f>IF(FluxoCaixa211[[#This Row],[Receitas / Despesas]]="Saldo Inicial",FluxoCaixa211[[#This Row],[R$ (Valores)]],I38+FluxoCaixa211[[#This Row],[Valores Receitas / Despesas]])</f>
        <v>0</v>
      </c>
      <c r="J39" s="20">
        <f>IF(FluxoCaixa211[[#This Row],[Entrada / Saída]]="Saída",FluxoCaixa211[[#This Row],[R$ (Valores)]]*-1,FluxoCaixa211[[#This Row],[R$ (Valores)]])</f>
        <v>0</v>
      </c>
    </row>
    <row r="40" spans="2:10">
      <c r="B40" s="16"/>
      <c r="C40" s="48"/>
      <c r="D40" s="17"/>
      <c r="E40" s="17"/>
      <c r="F40" s="17"/>
      <c r="G40" s="29"/>
      <c r="H40" s="17" t="s">
        <v>58</v>
      </c>
      <c r="I40" s="20">
        <f>IF(FluxoCaixa211[[#This Row],[Receitas / Despesas]]="Saldo Inicial",FluxoCaixa211[[#This Row],[R$ (Valores)]],I39+FluxoCaixa211[[#This Row],[Valores Receitas / Despesas]])</f>
        <v>0</v>
      </c>
      <c r="J40" s="20">
        <f>IF(FluxoCaixa211[[#This Row],[Entrada / Saída]]="Saída",FluxoCaixa211[[#This Row],[R$ (Valores)]]*-1,FluxoCaixa211[[#This Row],[R$ (Valores)]])</f>
        <v>0</v>
      </c>
    </row>
    <row r="41" spans="2:10">
      <c r="B41" s="16"/>
      <c r="C41" s="48"/>
      <c r="D41" s="17"/>
      <c r="E41" s="17"/>
      <c r="F41" s="17"/>
      <c r="G41" s="29"/>
      <c r="H41" s="17" t="s">
        <v>58</v>
      </c>
      <c r="I41" s="20">
        <f>IF(FluxoCaixa211[[#This Row],[Receitas / Despesas]]="Saldo Inicial",FluxoCaixa211[[#This Row],[R$ (Valores)]],I40+FluxoCaixa211[[#This Row],[Valores Receitas / Despesas]])</f>
        <v>0</v>
      </c>
      <c r="J41" s="20">
        <f>IF(FluxoCaixa211[[#This Row],[Entrada / Saída]]="Saída",FluxoCaixa211[[#This Row],[R$ (Valores)]]*-1,FluxoCaixa211[[#This Row],[R$ (Valores)]])</f>
        <v>0</v>
      </c>
    </row>
    <row r="42" spans="2:10">
      <c r="B42" s="16"/>
      <c r="C42" s="48"/>
      <c r="D42" s="17"/>
      <c r="E42" s="17"/>
      <c r="F42" s="17"/>
      <c r="G42" s="29"/>
      <c r="H42" s="17" t="s">
        <v>58</v>
      </c>
      <c r="I42" s="20">
        <f>IF(FluxoCaixa211[[#This Row],[Receitas / Despesas]]="Saldo Inicial",FluxoCaixa211[[#This Row],[R$ (Valores)]],I41+FluxoCaixa211[[#This Row],[Valores Receitas / Despesas]])</f>
        <v>0</v>
      </c>
      <c r="J42" s="20">
        <f>IF(FluxoCaixa211[[#This Row],[Entrada / Saída]]="Saída",FluxoCaixa211[[#This Row],[R$ (Valores)]]*-1,FluxoCaixa211[[#This Row],[R$ (Valores)]])</f>
        <v>0</v>
      </c>
    </row>
    <row r="43" spans="2:10">
      <c r="B43" s="16"/>
      <c r="C43" s="48"/>
      <c r="D43" s="17"/>
      <c r="E43" s="17"/>
      <c r="F43" s="17"/>
      <c r="G43" s="29"/>
      <c r="H43" s="17" t="s">
        <v>58</v>
      </c>
      <c r="I43" s="20">
        <f>IF(FluxoCaixa211[[#This Row],[Receitas / Despesas]]="Saldo Inicial",FluxoCaixa211[[#This Row],[R$ (Valores)]],I42+FluxoCaixa211[[#This Row],[Valores Receitas / Despesas]])</f>
        <v>0</v>
      </c>
      <c r="J43" s="20">
        <f>IF(FluxoCaixa211[[#This Row],[Entrada / Saída]]="Saída",FluxoCaixa211[[#This Row],[R$ (Valores)]]*-1,FluxoCaixa211[[#This Row],[R$ (Valores)]])</f>
        <v>0</v>
      </c>
    </row>
    <row r="44" spans="2:10">
      <c r="B44" s="16"/>
      <c r="C44" s="48"/>
      <c r="D44" s="17"/>
      <c r="E44" s="17"/>
      <c r="F44" s="17"/>
      <c r="G44" s="29"/>
      <c r="H44" s="17" t="s">
        <v>58</v>
      </c>
      <c r="I44" s="20">
        <f>IF(FluxoCaixa211[[#This Row],[Receitas / Despesas]]="Saldo Inicial",FluxoCaixa211[[#This Row],[R$ (Valores)]],I43+FluxoCaixa211[[#This Row],[Valores Receitas / Despesas]])</f>
        <v>0</v>
      </c>
      <c r="J44" s="20">
        <f>IF(FluxoCaixa211[[#This Row],[Entrada / Saída]]="Saída",FluxoCaixa211[[#This Row],[R$ (Valores)]]*-1,FluxoCaixa211[[#This Row],[R$ (Valores)]])</f>
        <v>0</v>
      </c>
    </row>
    <row r="45" spans="2:10">
      <c r="B45" s="16"/>
      <c r="C45" s="48"/>
      <c r="D45" s="17"/>
      <c r="E45" s="17"/>
      <c r="F45" s="17"/>
      <c r="G45" s="29"/>
      <c r="H45" s="17" t="s">
        <v>58</v>
      </c>
      <c r="I45" s="20">
        <f>IF(FluxoCaixa211[[#This Row],[Receitas / Despesas]]="Saldo Inicial",FluxoCaixa211[[#This Row],[R$ (Valores)]],I44+FluxoCaixa211[[#This Row],[Valores Receitas / Despesas]])</f>
        <v>0</v>
      </c>
      <c r="J45" s="20">
        <f>IF(FluxoCaixa211[[#This Row],[Entrada / Saída]]="Saída",FluxoCaixa211[[#This Row],[R$ (Valores)]]*-1,FluxoCaixa211[[#This Row],[R$ (Valores)]])</f>
        <v>0</v>
      </c>
    </row>
    <row r="46" spans="2:10">
      <c r="B46" s="16"/>
      <c r="C46" s="48"/>
      <c r="D46" s="17"/>
      <c r="E46" s="17"/>
      <c r="F46" s="17"/>
      <c r="G46" s="29"/>
      <c r="H46" s="17" t="s">
        <v>58</v>
      </c>
      <c r="I46" s="20">
        <f>IF(FluxoCaixa211[[#This Row],[Receitas / Despesas]]="Saldo Inicial",FluxoCaixa211[[#This Row],[R$ (Valores)]],I45+FluxoCaixa211[[#This Row],[Valores Receitas / Despesas]])</f>
        <v>0</v>
      </c>
      <c r="J46" s="20">
        <f>IF(FluxoCaixa211[[#This Row],[Entrada / Saída]]="Saída",FluxoCaixa211[[#This Row],[R$ (Valores)]]*-1,FluxoCaixa211[[#This Row],[R$ (Valores)]])</f>
        <v>0</v>
      </c>
    </row>
    <row r="47" spans="2:10">
      <c r="B47" s="16"/>
      <c r="C47" s="48"/>
      <c r="D47" s="17"/>
      <c r="E47" s="17"/>
      <c r="F47" s="17"/>
      <c r="G47" s="29"/>
      <c r="H47" s="17" t="s">
        <v>58</v>
      </c>
      <c r="I47" s="20">
        <f>IF(FluxoCaixa211[[#This Row],[Receitas / Despesas]]="Saldo Inicial",FluxoCaixa211[[#This Row],[R$ (Valores)]],I46+FluxoCaixa211[[#This Row],[Valores Receitas / Despesas]])</f>
        <v>0</v>
      </c>
      <c r="J47" s="20">
        <f>IF(FluxoCaixa211[[#This Row],[Entrada / Saída]]="Saída",FluxoCaixa211[[#This Row],[R$ (Valores)]]*-1,FluxoCaixa211[[#This Row],[R$ (Valores)]])</f>
        <v>0</v>
      </c>
    </row>
    <row r="48" spans="2:10">
      <c r="B48" s="16"/>
      <c r="C48" s="48"/>
      <c r="D48" s="17"/>
      <c r="E48" s="17"/>
      <c r="F48" s="17"/>
      <c r="G48" s="29"/>
      <c r="H48" s="17" t="s">
        <v>58</v>
      </c>
      <c r="I48" s="20">
        <f>IF(FluxoCaixa211[[#This Row],[Receitas / Despesas]]="Saldo Inicial",FluxoCaixa211[[#This Row],[R$ (Valores)]],I47+FluxoCaixa211[[#This Row],[Valores Receitas / Despesas]])</f>
        <v>0</v>
      </c>
      <c r="J48" s="20">
        <f>IF(FluxoCaixa211[[#This Row],[Entrada / Saída]]="Saída",FluxoCaixa211[[#This Row],[R$ (Valores)]]*-1,FluxoCaixa211[[#This Row],[R$ (Valores)]])</f>
        <v>0</v>
      </c>
    </row>
    <row r="49" spans="2:14">
      <c r="B49" s="16"/>
      <c r="C49" s="48"/>
      <c r="D49" s="17"/>
      <c r="E49" s="17"/>
      <c r="F49" s="17"/>
      <c r="G49" s="29"/>
      <c r="H49" s="17" t="s">
        <v>58</v>
      </c>
      <c r="I49" s="20">
        <f>IF(FluxoCaixa211[[#This Row],[Receitas / Despesas]]="Saldo Inicial",FluxoCaixa211[[#This Row],[R$ (Valores)]],I48+FluxoCaixa211[[#This Row],[Valores Receitas / Despesas]])</f>
        <v>0</v>
      </c>
      <c r="J49" s="20">
        <f>IF(FluxoCaixa211[[#This Row],[Entrada / Saída]]="Saída",FluxoCaixa211[[#This Row],[R$ (Valores)]]*-1,FluxoCaixa211[[#This Row],[R$ (Valores)]])</f>
        <v>0</v>
      </c>
    </row>
    <row r="50" spans="2:14">
      <c r="B50" s="16"/>
      <c r="C50" s="48"/>
      <c r="D50" s="17"/>
      <c r="E50" s="17"/>
      <c r="F50" s="17"/>
      <c r="G50" s="29"/>
      <c r="H50" s="17" t="s">
        <v>58</v>
      </c>
      <c r="I50" s="20">
        <f>IF(FluxoCaixa211[[#This Row],[Receitas / Despesas]]="Saldo Inicial",FluxoCaixa211[[#This Row],[R$ (Valores)]],I49+FluxoCaixa211[[#This Row],[Valores Receitas / Despesas]])</f>
        <v>0</v>
      </c>
      <c r="J50" s="20">
        <f>IF(FluxoCaixa211[[#This Row],[Entrada / Saída]]="Saída",FluxoCaixa211[[#This Row],[R$ (Valores)]]*-1,FluxoCaixa211[[#This Row],[R$ (Valores)]])</f>
        <v>0</v>
      </c>
    </row>
    <row r="51" spans="2:14">
      <c r="B51" s="16"/>
      <c r="C51" s="48"/>
      <c r="D51" s="17"/>
      <c r="E51" s="17"/>
      <c r="F51" s="17"/>
      <c r="G51" s="29"/>
      <c r="H51" s="17" t="s">
        <v>58</v>
      </c>
      <c r="I51" s="20">
        <f>IF(FluxoCaixa211[[#This Row],[Receitas / Despesas]]="Saldo Inicial",FluxoCaixa211[[#This Row],[R$ (Valores)]],I50+FluxoCaixa211[[#This Row],[Valores Receitas / Despesas]])</f>
        <v>0</v>
      </c>
      <c r="J51" s="20">
        <f>IF(FluxoCaixa211[[#This Row],[Entrada / Saída]]="Saída",FluxoCaixa211[[#This Row],[R$ (Valores)]]*-1,FluxoCaixa211[[#This Row],[R$ (Valores)]])</f>
        <v>0</v>
      </c>
    </row>
    <row r="52" spans="2:14">
      <c r="B52" s="16"/>
      <c r="C52" s="48"/>
      <c r="D52" s="17"/>
      <c r="E52" s="17"/>
      <c r="F52" s="17"/>
      <c r="G52" s="29"/>
      <c r="H52" s="17" t="s">
        <v>58</v>
      </c>
      <c r="I52" s="20">
        <f>IF(FluxoCaixa211[[#This Row],[Receitas / Despesas]]="Saldo Inicial",FluxoCaixa211[[#This Row],[R$ (Valores)]],I51+FluxoCaixa211[[#This Row],[Valores Receitas / Despesas]])</f>
        <v>0</v>
      </c>
      <c r="J52" s="20">
        <f>IF(FluxoCaixa211[[#This Row],[Entrada / Saída]]="Saída",FluxoCaixa211[[#This Row],[R$ (Valores)]]*-1,FluxoCaixa211[[#This Row],[R$ (Valores)]])</f>
        <v>0</v>
      </c>
    </row>
    <row r="53" spans="2:14">
      <c r="B53" s="16"/>
      <c r="C53" s="48"/>
      <c r="D53" s="17"/>
      <c r="E53" s="17"/>
      <c r="F53" s="17"/>
      <c r="G53" s="29"/>
      <c r="H53" s="17"/>
      <c r="I53" s="20"/>
      <c r="J53" s="20">
        <f>IF(FluxoCaixa211[[#This Row],[Entrada / Saída]]="Saída",FluxoCaixa211[[#This Row],[R$ (Valores)]]*-1,FluxoCaixa211[[#This Row],[R$ (Valores)]])</f>
        <v>0</v>
      </c>
      <c r="N53" s="31"/>
    </row>
    <row r="54" spans="2:14">
      <c r="B54" s="16"/>
      <c r="C54" s="48"/>
      <c r="D54" s="17"/>
      <c r="E54" s="17"/>
      <c r="F54" s="17"/>
      <c r="G54" s="29"/>
      <c r="H54" s="17"/>
      <c r="I54" s="20"/>
      <c r="J54" s="20">
        <f>IF(FluxoCaixa211[[#This Row],[Entrada / Saída]]="Saída",FluxoCaixa211[[#This Row],[R$ (Valores)]]*-1,FluxoCaixa211[[#This Row],[R$ (Valores)]])</f>
        <v>0</v>
      </c>
    </row>
    <row r="55" spans="2:14">
      <c r="B55" s="16"/>
      <c r="C55" s="48"/>
      <c r="D55" s="17"/>
      <c r="E55" s="17"/>
      <c r="F55" s="17"/>
      <c r="G55" s="29"/>
      <c r="H55" s="17"/>
      <c r="I55" s="20"/>
      <c r="J55" s="20">
        <f>IF(FluxoCaixa211[[#This Row],[Entrada / Saída]]="Saída",FluxoCaixa211[[#This Row],[R$ (Valores)]]*-1,FluxoCaixa211[[#This Row],[R$ (Valores)]])</f>
        <v>0</v>
      </c>
      <c r="N55" s="26"/>
    </row>
    <row r="56" spans="2:14">
      <c r="B56" s="16"/>
      <c r="C56" s="48"/>
      <c r="D56" s="17"/>
      <c r="E56" s="17"/>
      <c r="F56" s="17"/>
      <c r="G56" s="29"/>
      <c r="H56" s="17"/>
      <c r="I56" s="20"/>
      <c r="J56" s="20">
        <f>IF(FluxoCaixa211[[#This Row],[Entrada / Saída]]="Saída",FluxoCaixa211[[#This Row],[R$ (Valores)]]*-1,FluxoCaixa211[[#This Row],[R$ (Valores)]])</f>
        <v>0</v>
      </c>
    </row>
    <row r="57" spans="2:14">
      <c r="B57" s="16"/>
      <c r="C57" s="48"/>
      <c r="D57" s="17"/>
      <c r="E57" s="17"/>
      <c r="F57" s="17"/>
      <c r="G57" s="29"/>
      <c r="H57" s="17"/>
      <c r="I57" s="20"/>
      <c r="J57" s="20">
        <f>IF(FluxoCaixa211[[#This Row],[Entrada / Saída]]="Saída",FluxoCaixa211[[#This Row],[R$ (Valores)]]*-1,FluxoCaixa211[[#This Row],[R$ (Valores)]])</f>
        <v>0</v>
      </c>
    </row>
    <row r="58" spans="2:14">
      <c r="B58" s="16"/>
      <c r="C58" s="48"/>
      <c r="D58" s="17"/>
      <c r="E58" s="17"/>
      <c r="F58" s="17"/>
      <c r="G58" s="29"/>
      <c r="H58" s="17"/>
      <c r="I58" s="20"/>
      <c r="J58" s="20">
        <f>IF(FluxoCaixa211[[#This Row],[Entrada / Saída]]="Saída",FluxoCaixa211[[#This Row],[R$ (Valores)]]*-1,FluxoCaixa211[[#This Row],[R$ (Valores)]])</f>
        <v>0</v>
      </c>
    </row>
    <row r="59" spans="2:14">
      <c r="B59" s="16"/>
      <c r="C59" s="48"/>
      <c r="D59" s="17"/>
      <c r="E59" s="17"/>
      <c r="F59" s="17"/>
      <c r="G59" s="29"/>
      <c r="H59" s="17"/>
      <c r="I59" s="20"/>
      <c r="J59" s="20">
        <f>IF(FluxoCaixa211[[#This Row],[Entrada / Saída]]="Saída",FluxoCaixa211[[#This Row],[R$ (Valores)]]*-1,FluxoCaixa211[[#This Row],[R$ (Valores)]])</f>
        <v>0</v>
      </c>
    </row>
    <row r="60" spans="2:14">
      <c r="B60" s="16"/>
      <c r="C60" s="48"/>
      <c r="D60" s="17"/>
      <c r="E60" s="17"/>
      <c r="F60" s="17"/>
      <c r="G60" s="29"/>
      <c r="H60" s="17"/>
      <c r="I60" s="20"/>
      <c r="J60" s="20">
        <f>IF(FluxoCaixa211[[#This Row],[Entrada / Saída]]="Saída",FluxoCaixa211[[#This Row],[R$ (Valores)]]*-1,FluxoCaixa211[[#This Row],[R$ (Valores)]])</f>
        <v>0</v>
      </c>
    </row>
    <row r="61" spans="2:14">
      <c r="B61" s="16"/>
      <c r="C61" s="48"/>
      <c r="D61" s="17"/>
      <c r="E61" s="17"/>
      <c r="F61" s="17"/>
      <c r="G61" s="29"/>
      <c r="H61" s="17"/>
      <c r="I61" s="20"/>
      <c r="J61" s="20">
        <f>IF(FluxoCaixa211[[#This Row],[Entrada / Saída]]="Saída",FluxoCaixa211[[#This Row],[R$ (Valores)]]*-1,FluxoCaixa211[[#This Row],[R$ (Valores)]])</f>
        <v>0</v>
      </c>
    </row>
    <row r="62" spans="2:14">
      <c r="B62" s="16"/>
      <c r="C62" s="48"/>
      <c r="D62" s="17"/>
      <c r="E62" s="17"/>
      <c r="F62" s="17"/>
      <c r="G62" s="29"/>
      <c r="H62" s="17"/>
      <c r="I62" s="20"/>
      <c r="J62" s="20">
        <f>IF(FluxoCaixa211[[#This Row],[Entrada / Saída]]="Saída",FluxoCaixa211[[#This Row],[R$ (Valores)]]*-1,FluxoCaixa211[[#This Row],[R$ (Valores)]])</f>
        <v>0</v>
      </c>
    </row>
    <row r="63" spans="2:14">
      <c r="B63" s="16"/>
      <c r="C63" s="48"/>
      <c r="D63" s="17"/>
      <c r="E63" s="17"/>
      <c r="F63" s="17"/>
      <c r="G63" s="29"/>
      <c r="H63" s="17"/>
      <c r="I63" s="20"/>
      <c r="J63" s="20">
        <f>IF(FluxoCaixa211[[#This Row],[Entrada / Saída]]="Saída",FluxoCaixa211[[#This Row],[R$ (Valores)]]*-1,FluxoCaixa211[[#This Row],[R$ (Valores)]])</f>
        <v>0</v>
      </c>
    </row>
    <row r="64" spans="2:14">
      <c r="B64" s="16"/>
      <c r="C64" s="48"/>
      <c r="D64" s="17"/>
      <c r="E64" s="17"/>
      <c r="F64" s="17"/>
      <c r="G64" s="29"/>
      <c r="H64" s="17"/>
      <c r="I64" s="20"/>
      <c r="J64" s="20">
        <f>IF(FluxoCaixa211[[#This Row],[Entrada / Saída]]="Saída",FluxoCaixa211[[#This Row],[R$ (Valores)]]*-1,FluxoCaixa211[[#This Row],[R$ (Valores)]])</f>
        <v>0</v>
      </c>
    </row>
    <row r="65" spans="2:10">
      <c r="B65" s="16"/>
      <c r="C65" s="48"/>
      <c r="D65" s="17"/>
      <c r="E65" s="17"/>
      <c r="F65" s="17"/>
      <c r="G65" s="29"/>
      <c r="H65" s="17"/>
      <c r="I65" s="20"/>
      <c r="J65" s="20">
        <f>IF(FluxoCaixa211[[#This Row],[Entrada / Saída]]="Saída",FluxoCaixa211[[#This Row],[R$ (Valores)]]*-1,FluxoCaixa211[[#This Row],[R$ (Valores)]])</f>
        <v>0</v>
      </c>
    </row>
    <row r="66" spans="2:10">
      <c r="B66" s="16"/>
      <c r="C66" s="48"/>
      <c r="D66" s="17"/>
      <c r="E66" s="17"/>
      <c r="F66" s="17"/>
      <c r="G66" s="29"/>
      <c r="H66" s="17"/>
      <c r="I66" s="20"/>
      <c r="J66" s="20">
        <f>IF(FluxoCaixa211[[#This Row],[Entrada / Saída]]="Saída",FluxoCaixa211[[#This Row],[R$ (Valores)]]*-1,FluxoCaixa211[[#This Row],[R$ (Valores)]])</f>
        <v>0</v>
      </c>
    </row>
    <row r="67" spans="2:10">
      <c r="B67" s="16"/>
      <c r="C67" s="48"/>
      <c r="D67" s="17"/>
      <c r="E67" s="17"/>
      <c r="F67" s="17"/>
      <c r="G67" s="29"/>
      <c r="H67" s="17"/>
      <c r="I67" s="20"/>
      <c r="J67" s="20">
        <f>IF(FluxoCaixa211[[#This Row],[Entrada / Saída]]="Saída",FluxoCaixa211[[#This Row],[R$ (Valores)]]*-1,FluxoCaixa211[[#This Row],[R$ (Valores)]])</f>
        <v>0</v>
      </c>
    </row>
    <row r="68" spans="2:10">
      <c r="B68" s="16"/>
      <c r="C68" s="48"/>
      <c r="D68" s="17"/>
      <c r="E68" s="17"/>
      <c r="F68" s="17"/>
      <c r="G68" s="29"/>
      <c r="H68" s="17"/>
      <c r="I68" s="20"/>
      <c r="J68" s="20">
        <f>IF(FluxoCaixa211[[#This Row],[Entrada / Saída]]="Saída",FluxoCaixa211[[#This Row],[R$ (Valores)]]*-1,FluxoCaixa211[[#This Row],[R$ (Valores)]])</f>
        <v>0</v>
      </c>
    </row>
    <row r="69" spans="2:10">
      <c r="B69" s="16"/>
      <c r="C69" s="48"/>
      <c r="D69" s="17"/>
      <c r="E69" s="17"/>
      <c r="F69" s="17"/>
      <c r="G69" s="29"/>
      <c r="H69" s="17"/>
      <c r="I69" s="20"/>
      <c r="J69" s="20">
        <f>IF(FluxoCaixa211[[#This Row],[Entrada / Saída]]="Saída",FluxoCaixa211[[#This Row],[R$ (Valores)]]*-1,FluxoCaixa211[[#This Row],[R$ (Valores)]])</f>
        <v>0</v>
      </c>
    </row>
    <row r="70" spans="2:10">
      <c r="B70" s="16"/>
      <c r="C70" s="48"/>
      <c r="D70" s="17"/>
      <c r="E70" s="17"/>
      <c r="F70" s="17"/>
      <c r="G70" s="29"/>
      <c r="H70" s="17"/>
      <c r="I70" s="20"/>
      <c r="J70" s="20">
        <f>IF(FluxoCaixa211[[#This Row],[Entrada / Saída]]="Saída",FluxoCaixa211[[#This Row],[R$ (Valores)]]*-1,FluxoCaixa211[[#This Row],[R$ (Valores)]])</f>
        <v>0</v>
      </c>
    </row>
    <row r="71" spans="2:10">
      <c r="B71" s="16"/>
      <c r="C71" s="48"/>
      <c r="D71" s="17"/>
      <c r="E71" s="17"/>
      <c r="F71" s="17"/>
      <c r="G71" s="29"/>
      <c r="H71" s="17"/>
      <c r="I71" s="20"/>
      <c r="J71" s="20">
        <f>IF(FluxoCaixa211[[#This Row],[Entrada / Saída]]="Saída",FluxoCaixa211[[#This Row],[R$ (Valores)]]*-1,FluxoCaixa211[[#This Row],[R$ (Valores)]])</f>
        <v>0</v>
      </c>
    </row>
    <row r="72" spans="2:10">
      <c r="B72" s="16"/>
      <c r="C72" s="48"/>
      <c r="D72" s="17"/>
      <c r="E72" s="17"/>
      <c r="F72" s="17"/>
      <c r="G72" s="29"/>
      <c r="H72" s="17"/>
      <c r="I72" s="20"/>
      <c r="J72" s="20">
        <f>IF(FluxoCaixa211[[#This Row],[Entrada / Saída]]="Saída",FluxoCaixa211[[#This Row],[R$ (Valores)]]*-1,FluxoCaixa211[[#This Row],[R$ (Valores)]])</f>
        <v>0</v>
      </c>
    </row>
    <row r="73" spans="2:10">
      <c r="B73" s="16"/>
      <c r="C73" s="48"/>
      <c r="D73" s="17"/>
      <c r="E73" s="17"/>
      <c r="F73" s="17"/>
      <c r="G73" s="29"/>
      <c r="H73" s="17"/>
      <c r="I73" s="20"/>
      <c r="J73" s="20">
        <f>IF(FluxoCaixa211[[#This Row],[Entrada / Saída]]="Saída",FluxoCaixa211[[#This Row],[R$ (Valores)]]*-1,FluxoCaixa211[[#This Row],[R$ (Valores)]])</f>
        <v>0</v>
      </c>
    </row>
    <row r="74" spans="2:10">
      <c r="B74" s="16"/>
      <c r="C74" s="48"/>
      <c r="D74" s="17"/>
      <c r="E74" s="17"/>
      <c r="F74" s="17"/>
      <c r="G74" s="29"/>
      <c r="H74" s="17"/>
      <c r="I74" s="20"/>
      <c r="J74" s="20">
        <f>IF(FluxoCaixa211[[#This Row],[Entrada / Saída]]="Saída",FluxoCaixa211[[#This Row],[R$ (Valores)]]*-1,FluxoCaixa211[[#This Row],[R$ (Valores)]])</f>
        <v>0</v>
      </c>
    </row>
    <row r="75" spans="2:10">
      <c r="B75" s="16"/>
      <c r="C75" s="48"/>
      <c r="D75" s="17"/>
      <c r="E75" s="17"/>
      <c r="F75" s="17"/>
      <c r="G75" s="29"/>
      <c r="H75" s="17"/>
      <c r="I75" s="20"/>
      <c r="J75" s="20">
        <f>IF(FluxoCaixa211[[#This Row],[Entrada / Saída]]="Saída",FluxoCaixa211[[#This Row],[R$ (Valores)]]*-1,FluxoCaixa211[[#This Row],[R$ (Valores)]])</f>
        <v>0</v>
      </c>
    </row>
    <row r="76" spans="2:10">
      <c r="B76" s="16"/>
      <c r="C76" s="48"/>
      <c r="D76" s="17"/>
      <c r="E76" s="17"/>
      <c r="F76" s="17"/>
      <c r="G76" s="29"/>
      <c r="H76" s="17"/>
      <c r="I76" s="20"/>
      <c r="J76" s="20">
        <f>IF(FluxoCaixa211[[#This Row],[Entrada / Saída]]="Saída",FluxoCaixa211[[#This Row],[R$ (Valores)]]*-1,FluxoCaixa211[[#This Row],[R$ (Valores)]])</f>
        <v>0</v>
      </c>
    </row>
    <row r="77" spans="2:10">
      <c r="B77" s="16"/>
      <c r="C77" s="48"/>
      <c r="D77" s="17"/>
      <c r="E77" s="17"/>
      <c r="F77" s="17"/>
      <c r="G77" s="29"/>
      <c r="H77" s="17"/>
      <c r="I77" s="20"/>
      <c r="J77" s="20">
        <f>IF(FluxoCaixa211[[#This Row],[Entrada / Saída]]="Saída",FluxoCaixa211[[#This Row],[R$ (Valores)]]*-1,FluxoCaixa211[[#This Row],[R$ (Valores)]])</f>
        <v>0</v>
      </c>
    </row>
    <row r="78" spans="2:10">
      <c r="B78" s="16"/>
      <c r="C78" s="48"/>
      <c r="D78" s="17"/>
      <c r="E78" s="17"/>
      <c r="F78" s="17"/>
      <c r="G78" s="29"/>
      <c r="H78" s="17"/>
      <c r="I78" s="20"/>
      <c r="J78" s="20">
        <f>IF(FluxoCaixa211[[#This Row],[Entrada / Saída]]="Saída",FluxoCaixa211[[#This Row],[R$ (Valores)]]*-1,FluxoCaixa211[[#This Row],[R$ (Valores)]])</f>
        <v>0</v>
      </c>
    </row>
    <row r="79" spans="2:10">
      <c r="B79" s="16"/>
      <c r="C79" s="48"/>
      <c r="D79" s="17"/>
      <c r="E79" s="17"/>
      <c r="F79" s="17"/>
      <c r="G79" s="29"/>
      <c r="H79" s="17"/>
      <c r="I79" s="20"/>
      <c r="J79" s="20">
        <f>IF(FluxoCaixa211[[#This Row],[Entrada / Saída]]="Saída",FluxoCaixa211[[#This Row],[R$ (Valores)]]*-1,FluxoCaixa211[[#This Row],[R$ (Valores)]])</f>
        <v>0</v>
      </c>
    </row>
    <row r="80" spans="2:10">
      <c r="B80" s="16"/>
      <c r="C80" s="48"/>
      <c r="D80" s="17"/>
      <c r="E80" s="17"/>
      <c r="F80" s="17"/>
      <c r="G80" s="29"/>
      <c r="H80" s="17"/>
      <c r="I80" s="20"/>
      <c r="J80" s="20">
        <f>IF(FluxoCaixa211[[#This Row],[Entrada / Saída]]="Saída",FluxoCaixa211[[#This Row],[R$ (Valores)]]*-1,FluxoCaixa211[[#This Row],[R$ (Valores)]])</f>
        <v>0</v>
      </c>
    </row>
    <row r="81" spans="2:10">
      <c r="B81" s="16"/>
      <c r="C81" s="48"/>
      <c r="D81" s="17"/>
      <c r="E81" s="17"/>
      <c r="F81" s="17"/>
      <c r="G81" s="29"/>
      <c r="H81" s="17"/>
      <c r="I81" s="20"/>
      <c r="J81" s="20">
        <f>IF(FluxoCaixa211[[#This Row],[Entrada / Saída]]="Saída",FluxoCaixa211[[#This Row],[R$ (Valores)]]*-1,FluxoCaixa211[[#This Row],[R$ (Valores)]])</f>
        <v>0</v>
      </c>
    </row>
    <row r="82" spans="2:10">
      <c r="B82" s="16"/>
      <c r="C82" s="48"/>
      <c r="D82" s="17"/>
      <c r="E82" s="17"/>
      <c r="F82" s="17"/>
      <c r="G82" s="29"/>
      <c r="H82" s="17"/>
      <c r="I82" s="20"/>
      <c r="J82" s="20">
        <f>IF(FluxoCaixa211[[#This Row],[Entrada / Saída]]="Saída",FluxoCaixa211[[#This Row],[R$ (Valores)]]*-1,FluxoCaixa211[[#This Row],[R$ (Valores)]])</f>
        <v>0</v>
      </c>
    </row>
    <row r="83" spans="2:10">
      <c r="B83" s="16"/>
      <c r="C83" s="48"/>
      <c r="D83" s="17"/>
      <c r="E83" s="17"/>
      <c r="F83" s="17"/>
      <c r="G83" s="29"/>
      <c r="H83" s="17"/>
      <c r="I83" s="20"/>
      <c r="J83" s="20">
        <f>IF(FluxoCaixa211[[#This Row],[Entrada / Saída]]="Saída",FluxoCaixa211[[#This Row],[R$ (Valores)]]*-1,FluxoCaixa211[[#This Row],[R$ (Valores)]])</f>
        <v>0</v>
      </c>
    </row>
    <row r="84" spans="2:10">
      <c r="B84" s="16"/>
      <c r="C84" s="48"/>
      <c r="D84" s="17"/>
      <c r="E84" s="17"/>
      <c r="F84" s="17"/>
      <c r="G84" s="29"/>
      <c r="H84" s="17"/>
      <c r="I84" s="20"/>
      <c r="J84" s="20">
        <f>IF(FluxoCaixa211[[#This Row],[Entrada / Saída]]="Saída",FluxoCaixa211[[#This Row],[R$ (Valores)]]*-1,FluxoCaixa211[[#This Row],[R$ (Valores)]])</f>
        <v>0</v>
      </c>
    </row>
    <row r="85" spans="2:10">
      <c r="B85" s="16"/>
      <c r="C85" s="48"/>
      <c r="D85" s="17"/>
      <c r="E85" s="17"/>
      <c r="F85" s="17"/>
      <c r="G85" s="29"/>
      <c r="H85" s="17"/>
      <c r="I85" s="20"/>
      <c r="J85" s="20">
        <f>IF(FluxoCaixa211[[#This Row],[Entrada / Saída]]="Saída",FluxoCaixa211[[#This Row],[R$ (Valores)]]*-1,FluxoCaixa211[[#This Row],[R$ (Valores)]])</f>
        <v>0</v>
      </c>
    </row>
    <row r="86" spans="2:10">
      <c r="B86" s="16"/>
      <c r="C86" s="48"/>
      <c r="D86" s="17"/>
      <c r="E86" s="17"/>
      <c r="F86" s="17"/>
      <c r="G86" s="29"/>
      <c r="H86" s="17"/>
      <c r="I86" s="20"/>
      <c r="J86" s="20">
        <f>IF(FluxoCaixa211[[#This Row],[Entrada / Saída]]="Saída",FluxoCaixa211[[#This Row],[R$ (Valores)]]*-1,FluxoCaixa211[[#This Row],[R$ (Valores)]])</f>
        <v>0</v>
      </c>
    </row>
    <row r="87" spans="2:10">
      <c r="B87" s="16"/>
      <c r="C87" s="48"/>
      <c r="D87" s="17"/>
      <c r="E87" s="17"/>
      <c r="F87" s="17"/>
      <c r="G87" s="29"/>
      <c r="H87" s="17"/>
      <c r="I87" s="20"/>
      <c r="J87" s="20">
        <f>IF(FluxoCaixa211[[#This Row],[Entrada / Saída]]="Saída",FluxoCaixa211[[#This Row],[R$ (Valores)]]*-1,FluxoCaixa211[[#This Row],[R$ (Valores)]])</f>
        <v>0</v>
      </c>
    </row>
    <row r="88" spans="2:10">
      <c r="B88" s="16"/>
      <c r="C88" s="48"/>
      <c r="D88" s="17"/>
      <c r="E88" s="17"/>
      <c r="F88" s="17"/>
      <c r="G88" s="29"/>
      <c r="H88" s="17"/>
      <c r="I88" s="20"/>
      <c r="J88" s="20">
        <f>IF(FluxoCaixa211[[#This Row],[Entrada / Saída]]="Saída",FluxoCaixa211[[#This Row],[R$ (Valores)]]*-1,FluxoCaixa211[[#This Row],[R$ (Valores)]])</f>
        <v>0</v>
      </c>
    </row>
    <row r="89" spans="2:10">
      <c r="B89" s="16"/>
      <c r="C89" s="48"/>
      <c r="D89" s="17"/>
      <c r="E89" s="17"/>
      <c r="F89" s="17"/>
      <c r="G89" s="29"/>
      <c r="H89" s="17"/>
      <c r="I89" s="20"/>
      <c r="J89" s="20">
        <f>IF(FluxoCaixa211[[#This Row],[Entrada / Saída]]="Saída",FluxoCaixa211[[#This Row],[R$ (Valores)]]*-1,FluxoCaixa211[[#This Row],[R$ (Valores)]])</f>
        <v>0</v>
      </c>
    </row>
    <row r="90" spans="2:10">
      <c r="B90" s="16"/>
      <c r="C90" s="48"/>
      <c r="D90" s="17"/>
      <c r="E90" s="17"/>
      <c r="F90" s="17"/>
      <c r="G90" s="29"/>
      <c r="H90" s="17"/>
      <c r="I90" s="20"/>
      <c r="J90" s="20">
        <f>IF(FluxoCaixa211[[#This Row],[Entrada / Saída]]="Saída",FluxoCaixa211[[#This Row],[R$ (Valores)]]*-1,FluxoCaixa211[[#This Row],[R$ (Valores)]])</f>
        <v>0</v>
      </c>
    </row>
    <row r="91" spans="2:10">
      <c r="B91" s="16"/>
      <c r="C91" s="48"/>
      <c r="D91" s="17"/>
      <c r="E91" s="17"/>
      <c r="F91" s="17"/>
      <c r="G91" s="29"/>
      <c r="H91" s="17"/>
      <c r="I91" s="20"/>
      <c r="J91" s="20">
        <f>IF(FluxoCaixa211[[#This Row],[Entrada / Saída]]="Saída",FluxoCaixa211[[#This Row],[R$ (Valores)]]*-1,FluxoCaixa211[[#This Row],[R$ (Valores)]])</f>
        <v>0</v>
      </c>
    </row>
    <row r="92" spans="2:10">
      <c r="B92" s="16"/>
      <c r="C92" s="48"/>
      <c r="D92" s="17"/>
      <c r="E92" s="17"/>
      <c r="F92" s="17"/>
      <c r="G92" s="29"/>
      <c r="H92" s="17"/>
      <c r="I92" s="20"/>
      <c r="J92" s="20">
        <f>IF(FluxoCaixa211[[#This Row],[Entrada / Saída]]="Saída",FluxoCaixa211[[#This Row],[R$ (Valores)]]*-1,FluxoCaixa211[[#This Row],[R$ (Valores)]])</f>
        <v>0</v>
      </c>
    </row>
    <row r="93" spans="2:10">
      <c r="B93" s="16"/>
      <c r="C93" s="48"/>
      <c r="D93" s="17"/>
      <c r="E93" s="17"/>
      <c r="F93" s="17"/>
      <c r="G93" s="29"/>
      <c r="H93" s="17"/>
      <c r="I93" s="20"/>
      <c r="J93" s="20">
        <f>IF(FluxoCaixa211[[#This Row],[Entrada / Saída]]="Saída",FluxoCaixa211[[#This Row],[R$ (Valores)]]*-1,FluxoCaixa211[[#This Row],[R$ (Valores)]])</f>
        <v>0</v>
      </c>
    </row>
    <row r="94" spans="2:10">
      <c r="B94" s="16"/>
      <c r="C94" s="48"/>
      <c r="D94" s="17"/>
      <c r="E94" s="17"/>
      <c r="F94" s="17"/>
      <c r="G94" s="29"/>
      <c r="H94" s="17"/>
      <c r="I94" s="20"/>
      <c r="J94" s="20">
        <f>IF(FluxoCaixa211[[#This Row],[Entrada / Saída]]="Saída",FluxoCaixa211[[#This Row],[R$ (Valores)]]*-1,FluxoCaixa211[[#This Row],[R$ (Valores)]])</f>
        <v>0</v>
      </c>
    </row>
    <row r="95" spans="2:10">
      <c r="B95" s="16"/>
      <c r="C95" s="48"/>
      <c r="D95" s="17"/>
      <c r="E95" s="17"/>
      <c r="F95" s="17"/>
      <c r="G95" s="29"/>
      <c r="H95" s="17"/>
      <c r="I95" s="20"/>
      <c r="J95" s="20">
        <f>IF(FluxoCaixa211[[#This Row],[Entrada / Saída]]="Saída",FluxoCaixa211[[#This Row],[R$ (Valores)]]*-1,FluxoCaixa211[[#This Row],[R$ (Valores)]])</f>
        <v>0</v>
      </c>
    </row>
    <row r="96" spans="2:10">
      <c r="B96" s="16"/>
      <c r="C96" s="48"/>
      <c r="D96" s="17"/>
      <c r="E96" s="17"/>
      <c r="F96" s="17"/>
      <c r="G96" s="29"/>
      <c r="H96" s="17"/>
      <c r="I96" s="20"/>
      <c r="J96" s="20">
        <f>IF(FluxoCaixa211[[#This Row],[Entrada / Saída]]="Saída",FluxoCaixa211[[#This Row],[R$ (Valores)]]*-1,FluxoCaixa211[[#This Row],[R$ (Valores)]])</f>
        <v>0</v>
      </c>
    </row>
    <row r="97" spans="2:10">
      <c r="B97" s="16"/>
      <c r="C97" s="48"/>
      <c r="D97" s="17"/>
      <c r="E97" s="17"/>
      <c r="F97" s="17"/>
      <c r="G97" s="29"/>
      <c r="H97" s="17"/>
      <c r="I97" s="20"/>
      <c r="J97" s="20">
        <f>IF(FluxoCaixa211[[#This Row],[Entrada / Saída]]="Saída",FluxoCaixa211[[#This Row],[R$ (Valores)]]*-1,FluxoCaixa211[[#This Row],[R$ (Valores)]])</f>
        <v>0</v>
      </c>
    </row>
    <row r="98" spans="2:10">
      <c r="B98" s="16"/>
      <c r="C98" s="48"/>
      <c r="D98" s="17"/>
      <c r="E98" s="17"/>
      <c r="F98" s="17"/>
      <c r="G98" s="29"/>
      <c r="H98" s="17"/>
      <c r="I98" s="20"/>
      <c r="J98" s="20">
        <f>IF(FluxoCaixa211[[#This Row],[Entrada / Saída]]="Saída",FluxoCaixa211[[#This Row],[R$ (Valores)]]*-1,FluxoCaixa211[[#This Row],[R$ (Valores)]])</f>
        <v>0</v>
      </c>
    </row>
    <row r="99" spans="2:10">
      <c r="B99" s="16"/>
      <c r="C99" s="48"/>
      <c r="D99" s="17"/>
      <c r="E99" s="17"/>
      <c r="F99" s="17"/>
      <c r="G99" s="29"/>
      <c r="H99" s="17"/>
      <c r="I99" s="20"/>
      <c r="J99" s="20">
        <f>IF(FluxoCaixa211[[#This Row],[Entrada / Saída]]="Saída",FluxoCaixa211[[#This Row],[R$ (Valores)]]*-1,FluxoCaixa211[[#This Row],[R$ (Valores)]])</f>
        <v>0</v>
      </c>
    </row>
    <row r="100" spans="2:10">
      <c r="B100" s="16"/>
      <c r="C100" s="48"/>
      <c r="D100" s="17"/>
      <c r="E100" s="17"/>
      <c r="F100" s="17"/>
      <c r="G100" s="29"/>
      <c r="H100" s="17"/>
      <c r="I100" s="20"/>
      <c r="J100" s="20">
        <f>IF(FluxoCaixa211[[#This Row],[Entrada / Saída]]="Saída",FluxoCaixa211[[#This Row],[R$ (Valores)]]*-1,FluxoCaixa211[[#This Row],[R$ (Valores)]])</f>
        <v>0</v>
      </c>
    </row>
    <row r="101" spans="2:10">
      <c r="B101" s="16"/>
      <c r="C101" s="48"/>
      <c r="D101" s="17"/>
      <c r="E101" s="17"/>
      <c r="F101" s="17"/>
      <c r="G101" s="29"/>
      <c r="H101" s="17"/>
      <c r="I101" s="20"/>
      <c r="J101" s="20">
        <f>IF(FluxoCaixa211[[#This Row],[Entrada / Saída]]="Saída",FluxoCaixa211[[#This Row],[R$ (Valores)]]*-1,FluxoCaixa211[[#This Row],[R$ (Valores)]])</f>
        <v>0</v>
      </c>
    </row>
    <row r="102" spans="2:10">
      <c r="B102" s="16"/>
      <c r="C102" s="48"/>
      <c r="D102" s="17"/>
      <c r="E102" s="17"/>
      <c r="F102" s="17"/>
      <c r="G102" s="29"/>
      <c r="H102" s="17"/>
      <c r="I102" s="20"/>
      <c r="J102" s="20">
        <f>IF(FluxoCaixa211[[#This Row],[Entrada / Saída]]="Saída",FluxoCaixa211[[#This Row],[R$ (Valores)]]*-1,FluxoCaixa211[[#This Row],[R$ (Valores)]])</f>
        <v>0</v>
      </c>
    </row>
    <row r="103" spans="2:10">
      <c r="B103" s="16"/>
      <c r="C103" s="48"/>
      <c r="D103" s="17"/>
      <c r="E103" s="17"/>
      <c r="F103" s="17"/>
      <c r="G103" s="29"/>
      <c r="H103" s="17"/>
      <c r="I103" s="20"/>
      <c r="J103" s="20">
        <f>IF(FluxoCaixa211[[#This Row],[Entrada / Saída]]="Saída",FluxoCaixa211[[#This Row],[R$ (Valores)]]*-1,FluxoCaixa211[[#This Row],[R$ (Valores)]])</f>
        <v>0</v>
      </c>
    </row>
    <row r="104" spans="2:10">
      <c r="B104" s="16"/>
      <c r="C104" s="48"/>
      <c r="D104" s="17"/>
      <c r="E104" s="17"/>
      <c r="F104" s="17"/>
      <c r="G104" s="29"/>
      <c r="H104" s="17"/>
      <c r="I104" s="20"/>
      <c r="J104" s="20">
        <f>IF(FluxoCaixa211[[#This Row],[Entrada / Saída]]="Saída",FluxoCaixa211[[#This Row],[R$ (Valores)]]*-1,FluxoCaixa211[[#This Row],[R$ (Valores)]])</f>
        <v>0</v>
      </c>
    </row>
    <row r="105" spans="2:10">
      <c r="B105" s="16"/>
      <c r="C105" s="48"/>
      <c r="D105" s="17"/>
      <c r="E105" s="17"/>
      <c r="F105" s="17"/>
      <c r="G105" s="29"/>
      <c r="H105" s="17"/>
      <c r="I105" s="20"/>
      <c r="J105" s="20">
        <f>IF(FluxoCaixa211[[#This Row],[Entrada / Saída]]="Saída",FluxoCaixa211[[#This Row],[R$ (Valores)]]*-1,FluxoCaixa211[[#This Row],[R$ (Valores)]])</f>
        <v>0</v>
      </c>
    </row>
    <row r="106" spans="2:10">
      <c r="B106" s="16"/>
      <c r="C106" s="48"/>
      <c r="D106" s="17"/>
      <c r="E106" s="17"/>
      <c r="F106" s="17"/>
      <c r="G106" s="29"/>
      <c r="H106" s="17"/>
      <c r="I106" s="20"/>
      <c r="J106" s="20">
        <f>IF(FluxoCaixa211[[#This Row],[Entrada / Saída]]="Saída",FluxoCaixa211[[#This Row],[R$ (Valores)]]*-1,FluxoCaixa211[[#This Row],[R$ (Valores)]])</f>
        <v>0</v>
      </c>
    </row>
    <row r="107" spans="2:10">
      <c r="B107" s="16"/>
      <c r="C107" s="48"/>
      <c r="D107" s="17"/>
      <c r="E107" s="17"/>
      <c r="F107" s="17"/>
      <c r="G107" s="29"/>
      <c r="H107" s="17"/>
      <c r="I107" s="20"/>
      <c r="J107" s="20">
        <f>IF(FluxoCaixa211[[#This Row],[Entrada / Saída]]="Saída",FluxoCaixa211[[#This Row],[R$ (Valores)]]*-1,FluxoCaixa211[[#This Row],[R$ (Valores)]])</f>
        <v>0</v>
      </c>
    </row>
    <row r="108" spans="2:10">
      <c r="B108" s="16"/>
      <c r="C108" s="48"/>
      <c r="D108" s="17"/>
      <c r="E108" s="17"/>
      <c r="F108" s="17"/>
      <c r="G108" s="29"/>
      <c r="H108" s="17"/>
      <c r="I108" s="20"/>
      <c r="J108" s="20">
        <f>IF(FluxoCaixa211[[#This Row],[Entrada / Saída]]="Saída",FluxoCaixa211[[#This Row],[R$ (Valores)]]*-1,FluxoCaixa211[[#This Row],[R$ (Valores)]])</f>
        <v>0</v>
      </c>
    </row>
    <row r="109" spans="2:10">
      <c r="B109" s="16"/>
      <c r="C109" s="48"/>
      <c r="D109" s="17"/>
      <c r="E109" s="17"/>
      <c r="F109" s="17"/>
      <c r="G109" s="29"/>
      <c r="H109" s="17"/>
      <c r="I109" s="20"/>
      <c r="J109" s="20">
        <f>IF(FluxoCaixa211[[#This Row],[Entrada / Saída]]="Saída",FluxoCaixa211[[#This Row],[R$ (Valores)]]*-1,FluxoCaixa211[[#This Row],[R$ (Valores)]])</f>
        <v>0</v>
      </c>
    </row>
    <row r="110" spans="2:10">
      <c r="B110" s="16"/>
      <c r="C110" s="48"/>
      <c r="D110" s="17"/>
      <c r="E110" s="17"/>
      <c r="F110" s="17"/>
      <c r="G110" s="29"/>
      <c r="H110" s="17"/>
      <c r="I110" s="20"/>
      <c r="J110" s="20">
        <f>IF(FluxoCaixa211[[#This Row],[Entrada / Saída]]="Saída",FluxoCaixa211[[#This Row],[R$ (Valores)]]*-1,FluxoCaixa211[[#This Row],[R$ (Valores)]])</f>
        <v>0</v>
      </c>
    </row>
    <row r="111" spans="2:10">
      <c r="B111" s="16"/>
      <c r="C111" s="48"/>
      <c r="D111" s="17"/>
      <c r="E111" s="17"/>
      <c r="F111" s="17"/>
      <c r="G111" s="29"/>
      <c r="H111" s="17"/>
      <c r="I111" s="20"/>
      <c r="J111" s="20">
        <f>IF(FluxoCaixa211[[#This Row],[Entrada / Saída]]="Saída",FluxoCaixa211[[#This Row],[R$ (Valores)]]*-1,FluxoCaixa211[[#This Row],[R$ (Valores)]])</f>
        <v>0</v>
      </c>
    </row>
    <row r="112" spans="2:10">
      <c r="B112" s="16"/>
      <c r="C112" s="48"/>
      <c r="D112" s="17"/>
      <c r="E112" s="17"/>
      <c r="F112" s="17"/>
      <c r="G112" s="29"/>
      <c r="H112" s="17"/>
      <c r="I112" s="20"/>
      <c r="J112" s="20">
        <f>IF(FluxoCaixa211[[#This Row],[Entrada / Saída]]="Saída",FluxoCaixa211[[#This Row],[R$ (Valores)]]*-1,FluxoCaixa211[[#This Row],[R$ (Valores)]])</f>
        <v>0</v>
      </c>
    </row>
    <row r="113" spans="2:10">
      <c r="B113" s="16"/>
      <c r="C113" s="48"/>
      <c r="D113" s="17"/>
      <c r="E113" s="17"/>
      <c r="F113" s="17"/>
      <c r="G113" s="29"/>
      <c r="H113" s="17"/>
      <c r="I113" s="20"/>
      <c r="J113" s="20">
        <f>IF(FluxoCaixa211[[#This Row],[Entrada / Saída]]="Saída",FluxoCaixa211[[#This Row],[R$ (Valores)]]*-1,FluxoCaixa211[[#This Row],[R$ (Valores)]])</f>
        <v>0</v>
      </c>
    </row>
    <row r="114" spans="2:10">
      <c r="B114" s="16"/>
      <c r="C114" s="48"/>
      <c r="D114" s="17"/>
      <c r="E114" s="17"/>
      <c r="F114" s="17"/>
      <c r="G114" s="29"/>
      <c r="H114" s="17"/>
      <c r="I114" s="20"/>
      <c r="J114" s="20">
        <f>IF(FluxoCaixa211[[#This Row],[Entrada / Saída]]="Saída",FluxoCaixa211[[#This Row],[R$ (Valores)]]*-1,FluxoCaixa211[[#This Row],[R$ (Valores)]])</f>
        <v>0</v>
      </c>
    </row>
    <row r="115" spans="2:10">
      <c r="B115" s="16"/>
      <c r="C115" s="48"/>
      <c r="D115" s="17"/>
      <c r="E115" s="17"/>
      <c r="F115" s="17"/>
      <c r="G115" s="29"/>
      <c r="H115" s="17"/>
      <c r="I115" s="20"/>
      <c r="J115" s="20">
        <f>IF(FluxoCaixa211[[#This Row],[Entrada / Saída]]="Saída",FluxoCaixa211[[#This Row],[R$ (Valores)]]*-1,FluxoCaixa211[[#This Row],[R$ (Valores)]])</f>
        <v>0</v>
      </c>
    </row>
    <row r="116" spans="2:10">
      <c r="B116" s="16"/>
      <c r="C116" s="48"/>
      <c r="D116" s="17"/>
      <c r="E116" s="17"/>
      <c r="F116" s="17"/>
      <c r="G116" s="29"/>
      <c r="H116" s="17"/>
      <c r="I116" s="20"/>
      <c r="J116" s="20">
        <f>IF(FluxoCaixa211[[#This Row],[Entrada / Saída]]="Saída",FluxoCaixa211[[#This Row],[R$ (Valores)]]*-1,FluxoCaixa211[[#This Row],[R$ (Valores)]])</f>
        <v>0</v>
      </c>
    </row>
    <row r="117" spans="2:10">
      <c r="B117" s="16"/>
      <c r="C117" s="48"/>
      <c r="D117" s="17"/>
      <c r="E117" s="17"/>
      <c r="F117" s="17"/>
      <c r="G117" s="29"/>
      <c r="H117" s="17"/>
      <c r="I117" s="20"/>
      <c r="J117" s="20">
        <f>IF(FluxoCaixa211[[#This Row],[Entrada / Saída]]="Saída",FluxoCaixa211[[#This Row],[R$ (Valores)]]*-1,FluxoCaixa211[[#This Row],[R$ (Valores)]])</f>
        <v>0</v>
      </c>
    </row>
    <row r="118" spans="2:10">
      <c r="B118" s="16"/>
      <c r="C118" s="48"/>
      <c r="D118" s="17"/>
      <c r="E118" s="17"/>
      <c r="F118" s="17"/>
      <c r="G118" s="29"/>
      <c r="H118" s="17"/>
      <c r="I118" s="20"/>
      <c r="J118" s="20">
        <f>IF(FluxoCaixa211[[#This Row],[Entrada / Saída]]="Saída",FluxoCaixa211[[#This Row],[R$ (Valores)]]*-1,FluxoCaixa211[[#This Row],[R$ (Valores)]])</f>
        <v>0</v>
      </c>
    </row>
    <row r="119" spans="2:10">
      <c r="B119" s="16"/>
      <c r="C119" s="48"/>
      <c r="D119" s="17"/>
      <c r="E119" s="17"/>
      <c r="F119" s="17"/>
      <c r="G119" s="29"/>
      <c r="H119" s="17"/>
      <c r="I119" s="20"/>
      <c r="J119" s="20">
        <f>IF(FluxoCaixa211[[#This Row],[Entrada / Saída]]="Saída",FluxoCaixa211[[#This Row],[R$ (Valores)]]*-1,FluxoCaixa211[[#This Row],[R$ (Valores)]])</f>
        <v>0</v>
      </c>
    </row>
    <row r="120" spans="2:10">
      <c r="B120" s="16"/>
      <c r="C120" s="48"/>
      <c r="D120" s="17"/>
      <c r="E120" s="17"/>
      <c r="F120" s="17"/>
      <c r="G120" s="29"/>
      <c r="H120" s="17"/>
      <c r="I120" s="20"/>
      <c r="J120" s="20">
        <f>IF(FluxoCaixa211[[#This Row],[Entrada / Saída]]="Saída",FluxoCaixa211[[#This Row],[R$ (Valores)]]*-1,FluxoCaixa211[[#This Row],[R$ (Valores)]])</f>
        <v>0</v>
      </c>
    </row>
    <row r="121" spans="2:10">
      <c r="B121" s="16"/>
      <c r="C121" s="48"/>
      <c r="D121" s="17"/>
      <c r="E121" s="17"/>
      <c r="F121" s="17"/>
      <c r="G121" s="29"/>
      <c r="H121" s="17"/>
      <c r="I121" s="20"/>
      <c r="J121" s="20">
        <f>IF(FluxoCaixa211[[#This Row],[Entrada / Saída]]="Saída",FluxoCaixa211[[#This Row],[R$ (Valores)]]*-1,FluxoCaixa211[[#This Row],[R$ (Valores)]])</f>
        <v>0</v>
      </c>
    </row>
    <row r="122" spans="2:10">
      <c r="B122" s="16"/>
      <c r="C122" s="48"/>
      <c r="D122" s="17"/>
      <c r="E122" s="17"/>
      <c r="F122" s="17"/>
      <c r="G122" s="29"/>
      <c r="H122" s="17"/>
      <c r="I122" s="20"/>
      <c r="J122" s="20">
        <f>IF(FluxoCaixa211[[#This Row],[Entrada / Saída]]="Saída",FluxoCaixa211[[#This Row],[R$ (Valores)]]*-1,FluxoCaixa211[[#This Row],[R$ (Valores)]])</f>
        <v>0</v>
      </c>
    </row>
    <row r="123" spans="2:10">
      <c r="B123" s="16"/>
      <c r="C123" s="48"/>
      <c r="D123" s="17"/>
      <c r="E123" s="17"/>
      <c r="F123" s="17"/>
      <c r="G123" s="29"/>
      <c r="H123" s="17"/>
      <c r="I123" s="20"/>
      <c r="J123" s="20">
        <f>IF(FluxoCaixa211[[#This Row],[Entrada / Saída]]="Saída",FluxoCaixa211[[#This Row],[R$ (Valores)]]*-1,FluxoCaixa211[[#This Row],[R$ (Valores)]])</f>
        <v>0</v>
      </c>
    </row>
    <row r="124" spans="2:10">
      <c r="B124" s="16"/>
      <c r="C124" s="48"/>
      <c r="D124" s="17"/>
      <c r="E124" s="17"/>
      <c r="F124" s="17"/>
      <c r="G124" s="29"/>
      <c r="H124" s="17"/>
      <c r="I124" s="20"/>
      <c r="J124" s="20">
        <f>IF(FluxoCaixa211[[#This Row],[Entrada / Saída]]="Saída",FluxoCaixa211[[#This Row],[R$ (Valores)]]*-1,FluxoCaixa211[[#This Row],[R$ (Valores)]])</f>
        <v>0</v>
      </c>
    </row>
    <row r="125" spans="2:10">
      <c r="B125" s="16"/>
      <c r="C125" s="48"/>
      <c r="D125" s="17"/>
      <c r="E125" s="17"/>
      <c r="F125" s="17"/>
      <c r="G125" s="29"/>
      <c r="H125" s="17"/>
      <c r="I125" s="20"/>
      <c r="J125" s="20">
        <f>IF(FluxoCaixa211[[#This Row],[Entrada / Saída]]="Saída",FluxoCaixa211[[#This Row],[R$ (Valores)]]*-1,FluxoCaixa211[[#This Row],[R$ (Valores)]])</f>
        <v>0</v>
      </c>
    </row>
    <row r="126" spans="2:10">
      <c r="B126" s="16"/>
      <c r="C126" s="48"/>
      <c r="D126" s="17"/>
      <c r="E126" s="17"/>
      <c r="F126" s="17"/>
      <c r="G126" s="29"/>
      <c r="H126" s="17"/>
      <c r="I126" s="20"/>
      <c r="J126" s="20">
        <f>IF(FluxoCaixa211[[#This Row],[Entrada / Saída]]="Saída",FluxoCaixa211[[#This Row],[R$ (Valores)]]*-1,FluxoCaixa211[[#This Row],[R$ (Valores)]])</f>
        <v>0</v>
      </c>
    </row>
    <row r="127" spans="2:10">
      <c r="B127" s="16"/>
      <c r="C127" s="48"/>
      <c r="D127" s="17"/>
      <c r="E127" s="17"/>
      <c r="F127" s="17"/>
      <c r="G127" s="29"/>
      <c r="H127" s="17"/>
      <c r="I127" s="20"/>
      <c r="J127" s="20">
        <f>IF(FluxoCaixa211[[#This Row],[Entrada / Saída]]="Saída",FluxoCaixa211[[#This Row],[R$ (Valores)]]*-1,FluxoCaixa211[[#This Row],[R$ (Valores)]])</f>
        <v>0</v>
      </c>
    </row>
    <row r="128" spans="2:10">
      <c r="B128" s="16"/>
      <c r="C128" s="48"/>
      <c r="D128" s="17"/>
      <c r="E128" s="17"/>
      <c r="F128" s="17"/>
      <c r="G128" s="29"/>
      <c r="H128" s="17"/>
      <c r="I128" s="20"/>
      <c r="J128" s="20">
        <f>IF(FluxoCaixa211[[#This Row],[Entrada / Saída]]="Saída",FluxoCaixa211[[#This Row],[R$ (Valores)]]*-1,FluxoCaixa211[[#This Row],[R$ (Valores)]])</f>
        <v>0</v>
      </c>
    </row>
    <row r="129" spans="2:10">
      <c r="B129" s="16"/>
      <c r="C129" s="48"/>
      <c r="D129" s="17"/>
      <c r="E129" s="17"/>
      <c r="F129" s="17"/>
      <c r="G129" s="29"/>
      <c r="H129" s="17"/>
      <c r="I129" s="20"/>
      <c r="J129" s="20">
        <f>IF(FluxoCaixa211[[#This Row],[Entrada / Saída]]="Saída",FluxoCaixa211[[#This Row],[R$ (Valores)]]*-1,FluxoCaixa211[[#This Row],[R$ (Valores)]])</f>
        <v>0</v>
      </c>
    </row>
    <row r="130" spans="2:10">
      <c r="B130" s="16"/>
      <c r="C130" s="48"/>
      <c r="D130" s="17"/>
      <c r="E130" s="17"/>
      <c r="F130" s="17"/>
      <c r="G130" s="29"/>
      <c r="H130" s="17"/>
      <c r="I130" s="20"/>
      <c r="J130" s="20">
        <f>IF(FluxoCaixa211[[#This Row],[Entrada / Saída]]="Saída",FluxoCaixa211[[#This Row],[R$ (Valores)]]*-1,FluxoCaixa211[[#This Row],[R$ (Valores)]])</f>
        <v>0</v>
      </c>
    </row>
    <row r="131" spans="2:10">
      <c r="B131" s="16"/>
      <c r="C131" s="48"/>
      <c r="D131" s="17"/>
      <c r="E131" s="17"/>
      <c r="F131" s="17"/>
      <c r="G131" s="29"/>
      <c r="H131" s="17"/>
      <c r="I131" s="20"/>
      <c r="J131" s="20">
        <f>IF(FluxoCaixa211[[#This Row],[Entrada / Saída]]="Saída",FluxoCaixa211[[#This Row],[R$ (Valores)]]*-1,FluxoCaixa211[[#This Row],[R$ (Valores)]])</f>
        <v>0</v>
      </c>
    </row>
    <row r="132" spans="2:10">
      <c r="B132" s="16"/>
      <c r="C132" s="48"/>
      <c r="D132" s="17"/>
      <c r="E132" s="17"/>
      <c r="F132" s="17"/>
      <c r="G132" s="29"/>
      <c r="H132" s="17"/>
      <c r="I132" s="20"/>
      <c r="J132" s="20">
        <f>IF(FluxoCaixa211[[#This Row],[Entrada / Saída]]="Saída",FluxoCaixa211[[#This Row],[R$ (Valores)]]*-1,FluxoCaixa211[[#This Row],[R$ (Valores)]])</f>
        <v>0</v>
      </c>
    </row>
    <row r="133" spans="2:10">
      <c r="B133" s="16"/>
      <c r="C133" s="48"/>
      <c r="D133" s="17"/>
      <c r="E133" s="17"/>
      <c r="F133" s="17"/>
      <c r="G133" s="29"/>
      <c r="H133" s="17"/>
      <c r="I133" s="20"/>
      <c r="J133" s="20">
        <f>IF(FluxoCaixa211[[#This Row],[Entrada / Saída]]="Saída",FluxoCaixa211[[#This Row],[R$ (Valores)]]*-1,FluxoCaixa211[[#This Row],[R$ (Valores)]])</f>
        <v>0</v>
      </c>
    </row>
    <row r="134" spans="2:10">
      <c r="B134" s="16"/>
      <c r="C134" s="48"/>
      <c r="D134" s="17"/>
      <c r="E134" s="17"/>
      <c r="F134" s="17"/>
      <c r="G134" s="29"/>
      <c r="H134" s="17"/>
      <c r="I134" s="20"/>
      <c r="J134" s="20">
        <f>IF(FluxoCaixa211[[#This Row],[Entrada / Saída]]="Saída",FluxoCaixa211[[#This Row],[R$ (Valores)]]*-1,FluxoCaixa211[[#This Row],[R$ (Valores)]])</f>
        <v>0</v>
      </c>
    </row>
    <row r="135" spans="2:10">
      <c r="B135" s="16"/>
      <c r="C135" s="48"/>
      <c r="D135" s="17"/>
      <c r="E135" s="17"/>
      <c r="F135" s="17"/>
      <c r="G135" s="29"/>
      <c r="H135" s="17"/>
      <c r="I135" s="20"/>
      <c r="J135" s="20">
        <f>IF(FluxoCaixa211[[#This Row],[Entrada / Saída]]="Saída",FluxoCaixa211[[#This Row],[R$ (Valores)]]*-1,FluxoCaixa211[[#This Row],[R$ (Valores)]])</f>
        <v>0</v>
      </c>
    </row>
    <row r="136" spans="2:10">
      <c r="B136" s="16"/>
      <c r="C136" s="48"/>
      <c r="D136" s="17"/>
      <c r="E136" s="17"/>
      <c r="F136" s="17"/>
      <c r="G136" s="29"/>
      <c r="H136" s="17"/>
      <c r="I136" s="20"/>
      <c r="J136" s="20">
        <f>IF(FluxoCaixa211[[#This Row],[Entrada / Saída]]="Saída",FluxoCaixa211[[#This Row],[R$ (Valores)]]*-1,FluxoCaixa211[[#This Row],[R$ (Valores)]])</f>
        <v>0</v>
      </c>
    </row>
    <row r="137" spans="2:10">
      <c r="B137" s="16"/>
      <c r="C137" s="48"/>
      <c r="D137" s="17"/>
      <c r="E137" s="17"/>
      <c r="F137" s="17"/>
      <c r="G137" s="29"/>
      <c r="H137" s="17"/>
      <c r="I137" s="20"/>
      <c r="J137" s="20">
        <f>IF(FluxoCaixa211[[#This Row],[Entrada / Saída]]="Saída",FluxoCaixa211[[#This Row],[R$ (Valores)]]*-1,FluxoCaixa211[[#This Row],[R$ (Valores)]])</f>
        <v>0</v>
      </c>
    </row>
    <row r="138" spans="2:10">
      <c r="B138" s="16"/>
      <c r="C138" s="48"/>
      <c r="D138" s="17"/>
      <c r="E138" s="17"/>
      <c r="F138" s="17"/>
      <c r="G138" s="29"/>
      <c r="H138" s="17"/>
      <c r="I138" s="20"/>
      <c r="J138" s="20">
        <f>IF(FluxoCaixa211[[#This Row],[Entrada / Saída]]="Saída",FluxoCaixa211[[#This Row],[R$ (Valores)]]*-1,FluxoCaixa211[[#This Row],[R$ (Valores)]])</f>
        <v>0</v>
      </c>
    </row>
    <row r="139" spans="2:10">
      <c r="B139" s="16"/>
      <c r="C139" s="48"/>
      <c r="D139" s="17"/>
      <c r="E139" s="17"/>
      <c r="F139" s="17"/>
      <c r="G139" s="29"/>
      <c r="H139" s="17"/>
      <c r="I139" s="20"/>
      <c r="J139" s="20">
        <f>IF(FluxoCaixa211[[#This Row],[Entrada / Saída]]="Saída",FluxoCaixa211[[#This Row],[R$ (Valores)]]*-1,FluxoCaixa211[[#This Row],[R$ (Valores)]])</f>
        <v>0</v>
      </c>
    </row>
    <row r="140" spans="2:10">
      <c r="B140" s="16"/>
      <c r="C140" s="48"/>
      <c r="D140" s="17"/>
      <c r="E140" s="17"/>
      <c r="F140" s="17"/>
      <c r="G140" s="29"/>
      <c r="H140" s="17"/>
      <c r="I140" s="20"/>
      <c r="J140" s="20">
        <f>IF(FluxoCaixa211[[#This Row],[Entrada / Saída]]="Saída",FluxoCaixa211[[#This Row],[R$ (Valores)]]*-1,FluxoCaixa211[[#This Row],[R$ (Valores)]])</f>
        <v>0</v>
      </c>
    </row>
    <row r="141" spans="2:10">
      <c r="B141" s="16"/>
      <c r="C141" s="48"/>
      <c r="D141" s="17"/>
      <c r="E141" s="17"/>
      <c r="F141" s="17"/>
      <c r="G141" s="29"/>
      <c r="H141" s="17"/>
      <c r="I141" s="20"/>
      <c r="J141" s="20">
        <f>IF(FluxoCaixa211[[#This Row],[Entrada / Saída]]="Saída",FluxoCaixa211[[#This Row],[R$ (Valores)]]*-1,FluxoCaixa211[[#This Row],[R$ (Valores)]])</f>
        <v>0</v>
      </c>
    </row>
    <row r="142" spans="2:10">
      <c r="B142" s="16"/>
      <c r="C142" s="48"/>
      <c r="D142" s="17"/>
      <c r="E142" s="17"/>
      <c r="F142" s="17"/>
      <c r="G142" s="29"/>
      <c r="H142" s="17"/>
      <c r="I142" s="20"/>
      <c r="J142" s="20">
        <f>IF(FluxoCaixa211[[#This Row],[Entrada / Saída]]="Saída",FluxoCaixa211[[#This Row],[R$ (Valores)]]*-1,FluxoCaixa211[[#This Row],[R$ (Valores)]])</f>
        <v>0</v>
      </c>
    </row>
    <row r="143" spans="2:10">
      <c r="B143" s="16"/>
      <c r="C143" s="48"/>
      <c r="D143" s="17"/>
      <c r="E143" s="17"/>
      <c r="F143" s="17"/>
      <c r="G143" s="29"/>
      <c r="H143" s="17"/>
      <c r="I143" s="20"/>
      <c r="J143" s="20">
        <f>IF(FluxoCaixa211[[#This Row],[Entrada / Saída]]="Saída",FluxoCaixa211[[#This Row],[R$ (Valores)]]*-1,FluxoCaixa211[[#This Row],[R$ (Valores)]])</f>
        <v>0</v>
      </c>
    </row>
    <row r="144" spans="2:10">
      <c r="B144" s="16"/>
      <c r="C144" s="48"/>
      <c r="D144" s="17"/>
      <c r="E144" s="17"/>
      <c r="F144" s="17"/>
      <c r="G144" s="29"/>
      <c r="H144" s="17"/>
      <c r="I144" s="20"/>
      <c r="J144" s="20">
        <f>IF(FluxoCaixa211[[#This Row],[Entrada / Saída]]="Saída",FluxoCaixa211[[#This Row],[R$ (Valores)]]*-1,FluxoCaixa211[[#This Row],[R$ (Valores)]])</f>
        <v>0</v>
      </c>
    </row>
    <row r="145" spans="2:10">
      <c r="B145" s="16"/>
      <c r="C145" s="48"/>
      <c r="D145" s="17"/>
      <c r="E145" s="17"/>
      <c r="F145" s="17"/>
      <c r="G145" s="29"/>
      <c r="H145" s="17"/>
      <c r="I145" s="20"/>
      <c r="J145" s="20">
        <f>IF(FluxoCaixa211[[#This Row],[Entrada / Saída]]="Saída",FluxoCaixa211[[#This Row],[R$ (Valores)]]*-1,FluxoCaixa211[[#This Row],[R$ (Valores)]])</f>
        <v>0</v>
      </c>
    </row>
    <row r="146" spans="2:10">
      <c r="B146" s="16"/>
      <c r="C146" s="48"/>
      <c r="D146" s="17"/>
      <c r="E146" s="17"/>
      <c r="F146" s="17"/>
      <c r="G146" s="21"/>
      <c r="H146" s="17"/>
      <c r="I146" s="20"/>
      <c r="J146" s="20">
        <f>IF(FluxoCaixa211[[#This Row],[Entrada / Saída]]="Saída",FluxoCaixa211[[#This Row],[R$ (Valores)]]*-1,FluxoCaixa211[[#This Row],[R$ (Valores)]])</f>
        <v>0</v>
      </c>
    </row>
    <row r="147" spans="2:10">
      <c r="B147" s="16"/>
      <c r="C147" s="48"/>
      <c r="D147" s="17"/>
      <c r="E147" s="17"/>
      <c r="F147" s="17"/>
      <c r="G147" s="29"/>
      <c r="H147" s="17"/>
      <c r="I147" s="20"/>
      <c r="J147" s="20">
        <f>IF(FluxoCaixa211[[#This Row],[Entrada / Saída]]="Saída",FluxoCaixa211[[#This Row],[R$ (Valores)]]*-1,FluxoCaixa211[[#This Row],[R$ (Valores)]])</f>
        <v>0</v>
      </c>
    </row>
    <row r="148" spans="2:10">
      <c r="B148" s="16"/>
      <c r="C148" s="48"/>
      <c r="D148" s="17"/>
      <c r="E148" s="17"/>
      <c r="F148" s="17"/>
      <c r="G148" s="21"/>
      <c r="H148" s="17"/>
      <c r="I148" s="20"/>
      <c r="J148" s="20">
        <f>IF(FluxoCaixa211[[#This Row],[Entrada / Saída]]="Saída",FluxoCaixa211[[#This Row],[R$ (Valores)]]*-1,FluxoCaixa211[[#This Row],[R$ (Valores)]])</f>
        <v>0</v>
      </c>
    </row>
    <row r="149" spans="2:10">
      <c r="B149" s="16"/>
      <c r="C149" s="48"/>
      <c r="D149" s="17"/>
      <c r="E149" s="17"/>
      <c r="F149" s="17"/>
      <c r="G149" s="21"/>
      <c r="H149" s="17"/>
      <c r="I149" s="20"/>
      <c r="J149" s="20">
        <f>IF(FluxoCaixa211[[#This Row],[Entrada / Saída]]="Saída",FluxoCaixa211[[#This Row],[R$ (Valores)]]*-1,FluxoCaixa211[[#This Row],[R$ (Valores)]])</f>
        <v>0</v>
      </c>
    </row>
    <row r="150" spans="2:10">
      <c r="B150" s="16"/>
      <c r="C150" s="48"/>
      <c r="D150" s="17"/>
      <c r="E150" s="17"/>
      <c r="F150" s="17"/>
      <c r="G150" s="21"/>
      <c r="H150" s="17"/>
      <c r="I150" s="20"/>
      <c r="J150" s="20">
        <f>IF(FluxoCaixa211[[#This Row],[Entrada / Saída]]="Saída",FluxoCaixa211[[#This Row],[R$ (Valores)]]*-1,FluxoCaixa211[[#This Row],[R$ (Valores)]])</f>
        <v>0</v>
      </c>
    </row>
    <row r="151" spans="2:10">
      <c r="B151" s="16"/>
      <c r="C151" s="48"/>
      <c r="D151" s="17"/>
      <c r="E151" s="17"/>
      <c r="F151" s="17"/>
      <c r="G151" s="21"/>
      <c r="H151" s="17"/>
      <c r="I151" s="20"/>
      <c r="J151" s="20">
        <f>IF(FluxoCaixa211[[#This Row],[Entrada / Saída]]="Saída",FluxoCaixa211[[#This Row],[R$ (Valores)]]*-1,FluxoCaixa211[[#This Row],[R$ (Valores)]])</f>
        <v>0</v>
      </c>
    </row>
    <row r="152" spans="2:10">
      <c r="B152" s="16"/>
      <c r="C152" s="48"/>
      <c r="D152" s="17"/>
      <c r="E152" s="17"/>
      <c r="F152" s="17"/>
      <c r="G152" s="21"/>
      <c r="H152" s="17"/>
      <c r="I152" s="20"/>
      <c r="J152" s="20">
        <f>IF(FluxoCaixa211[[#This Row],[Entrada / Saída]]="Saída",FluxoCaixa211[[#This Row],[R$ (Valores)]]*-1,FluxoCaixa211[[#This Row],[R$ (Valores)]])</f>
        <v>0</v>
      </c>
    </row>
    <row r="153" spans="2:10">
      <c r="B153" s="16"/>
      <c r="C153" s="48"/>
      <c r="D153" s="17"/>
      <c r="E153" s="17"/>
      <c r="F153" s="17"/>
      <c r="G153" s="21"/>
      <c r="H153" s="17"/>
      <c r="I153" s="20"/>
      <c r="J153" s="20">
        <f>IF(FluxoCaixa211[[#This Row],[Entrada / Saída]]="Saída",FluxoCaixa211[[#This Row],[R$ (Valores)]]*-1,FluxoCaixa211[[#This Row],[R$ (Valores)]])</f>
        <v>0</v>
      </c>
    </row>
    <row r="154" spans="2:10">
      <c r="B154" s="16"/>
      <c r="C154" s="48"/>
      <c r="D154" s="17"/>
      <c r="E154" s="17"/>
      <c r="F154" s="17"/>
      <c r="G154" s="21"/>
      <c r="H154" s="17"/>
      <c r="I154" s="20"/>
      <c r="J154" s="20">
        <f>IF(FluxoCaixa211[[#This Row],[Entrada / Saída]]="Saída",FluxoCaixa211[[#This Row],[R$ (Valores)]]*-1,FluxoCaixa211[[#This Row],[R$ (Valores)]])</f>
        <v>0</v>
      </c>
    </row>
    <row r="155" spans="2:10">
      <c r="B155" s="16"/>
      <c r="C155" s="48"/>
      <c r="D155" s="17"/>
      <c r="E155" s="17"/>
      <c r="F155" s="17"/>
      <c r="G155" s="21"/>
      <c r="H155" s="17"/>
      <c r="I155" s="20"/>
      <c r="J155" s="20">
        <f>IF(FluxoCaixa211[[#This Row],[Entrada / Saída]]="Saída",FluxoCaixa211[[#This Row],[R$ (Valores)]]*-1,FluxoCaixa211[[#This Row],[R$ (Valores)]])</f>
        <v>0</v>
      </c>
    </row>
    <row r="156" spans="2:10">
      <c r="B156" s="16"/>
      <c r="C156" s="48"/>
      <c r="D156" s="17"/>
      <c r="E156" s="17"/>
      <c r="F156" s="17"/>
      <c r="G156" s="21"/>
      <c r="H156" s="17"/>
      <c r="I156" s="20"/>
      <c r="J156" s="20">
        <f>IF(FluxoCaixa211[[#This Row],[Entrada / Saída]]="Saída",FluxoCaixa211[[#This Row],[R$ (Valores)]]*-1,FluxoCaixa211[[#This Row],[R$ (Valores)]])</f>
        <v>0</v>
      </c>
    </row>
    <row r="157" spans="2:10">
      <c r="B157" s="16"/>
      <c r="C157" s="48"/>
      <c r="D157" s="17"/>
      <c r="E157" s="17"/>
      <c r="F157" s="17"/>
      <c r="G157" s="21"/>
      <c r="H157" s="17"/>
      <c r="I157" s="20"/>
      <c r="J157" s="20">
        <f>IF(FluxoCaixa211[[#This Row],[Entrada / Saída]]="Saída",FluxoCaixa211[[#This Row],[R$ (Valores)]]*-1,FluxoCaixa211[[#This Row],[R$ (Valores)]])</f>
        <v>0</v>
      </c>
    </row>
    <row r="158" spans="2:10">
      <c r="B158" s="16"/>
      <c r="C158" s="48"/>
      <c r="D158" s="17"/>
      <c r="E158" s="17"/>
      <c r="F158" s="17"/>
      <c r="G158" s="21"/>
      <c r="H158" s="17"/>
      <c r="I158" s="20"/>
      <c r="J158" s="20">
        <f>IF(FluxoCaixa211[[#This Row],[Entrada / Saída]]="Saída",FluxoCaixa211[[#This Row],[R$ (Valores)]]*-1,FluxoCaixa211[[#This Row],[R$ (Valores)]])</f>
        <v>0</v>
      </c>
    </row>
    <row r="159" spans="2:10">
      <c r="B159" s="16"/>
      <c r="C159" s="48"/>
      <c r="D159" s="17"/>
      <c r="E159" s="17"/>
      <c r="F159" s="17"/>
      <c r="G159" s="21"/>
      <c r="H159" s="17"/>
      <c r="I159" s="20"/>
      <c r="J159" s="20">
        <f>IF(FluxoCaixa211[[#This Row],[Entrada / Saída]]="Saída",FluxoCaixa211[[#This Row],[R$ (Valores)]]*-1,FluxoCaixa211[[#This Row],[R$ (Valores)]])</f>
        <v>0</v>
      </c>
    </row>
    <row r="160" spans="2:10">
      <c r="B160" s="16"/>
      <c r="C160" s="48"/>
      <c r="D160" s="17"/>
      <c r="E160" s="17"/>
      <c r="F160" s="17"/>
      <c r="G160" s="21"/>
      <c r="H160" s="17"/>
      <c r="I160" s="20"/>
      <c r="J160" s="20">
        <f>IF(FluxoCaixa211[[#This Row],[Entrada / Saída]]="Saída",FluxoCaixa211[[#This Row],[R$ (Valores)]]*-1,FluxoCaixa211[[#This Row],[R$ (Valores)]])</f>
        <v>0</v>
      </c>
    </row>
    <row r="161" spans="2:10">
      <c r="B161" s="16"/>
      <c r="C161" s="48"/>
      <c r="D161" s="17"/>
      <c r="E161" s="17"/>
      <c r="F161" s="17"/>
      <c r="G161" s="21"/>
      <c r="H161" s="17"/>
      <c r="I161" s="20"/>
      <c r="J161" s="20">
        <f>IF(FluxoCaixa211[[#This Row],[Entrada / Saída]]="Saída",FluxoCaixa211[[#This Row],[R$ (Valores)]]*-1,FluxoCaixa211[[#This Row],[R$ (Valores)]])</f>
        <v>0</v>
      </c>
    </row>
    <row r="162" spans="2:10">
      <c r="B162" s="16"/>
      <c r="C162" s="48"/>
      <c r="D162" s="17"/>
      <c r="E162" s="17"/>
      <c r="F162" s="17"/>
      <c r="G162" s="21"/>
      <c r="H162" s="17"/>
      <c r="I162" s="20"/>
      <c r="J162" s="20">
        <f>IF(FluxoCaixa211[[#This Row],[Entrada / Saída]]="Saída",FluxoCaixa211[[#This Row],[R$ (Valores)]]*-1,FluxoCaixa211[[#This Row],[R$ (Valores)]])</f>
        <v>0</v>
      </c>
    </row>
    <row r="163" spans="2:10">
      <c r="B163" s="16"/>
      <c r="C163" s="48"/>
      <c r="D163" s="17"/>
      <c r="E163" s="17"/>
      <c r="F163" s="17"/>
      <c r="G163" s="21"/>
      <c r="H163" s="17"/>
      <c r="I163" s="20"/>
      <c r="J163" s="20">
        <f>IF(FluxoCaixa211[[#This Row],[Entrada / Saída]]="Saída",FluxoCaixa211[[#This Row],[R$ (Valores)]]*-1,FluxoCaixa211[[#This Row],[R$ (Valores)]])</f>
        <v>0</v>
      </c>
    </row>
    <row r="164" spans="2:10">
      <c r="B164" s="16"/>
      <c r="C164" s="48"/>
      <c r="D164" s="17"/>
      <c r="E164" s="17"/>
      <c r="F164" s="17"/>
      <c r="G164" s="21"/>
      <c r="H164" s="17"/>
      <c r="I164" s="20"/>
      <c r="J164" s="20">
        <f>IF(FluxoCaixa211[[#This Row],[Entrada / Saída]]="Saída",FluxoCaixa211[[#This Row],[R$ (Valores)]]*-1,FluxoCaixa211[[#This Row],[R$ (Valores)]])</f>
        <v>0</v>
      </c>
    </row>
    <row r="165" spans="2:10">
      <c r="B165" s="16"/>
      <c r="C165" s="48"/>
      <c r="D165" s="17"/>
      <c r="E165" s="17"/>
      <c r="F165" s="17"/>
      <c r="G165" s="21"/>
      <c r="H165" s="17"/>
      <c r="I165" s="20"/>
      <c r="J165" s="20">
        <f>IF(FluxoCaixa211[[#This Row],[Entrada / Saída]]="Saída",FluxoCaixa211[[#This Row],[R$ (Valores)]]*-1,FluxoCaixa211[[#This Row],[R$ (Valores)]])</f>
        <v>0</v>
      </c>
    </row>
    <row r="166" spans="2:10">
      <c r="B166" s="16"/>
      <c r="C166" s="48"/>
      <c r="D166" s="17"/>
      <c r="E166" s="17"/>
      <c r="F166" s="17"/>
      <c r="G166" s="21"/>
      <c r="H166" s="17"/>
      <c r="I166" s="20"/>
      <c r="J166" s="20">
        <f>IF(FluxoCaixa211[[#This Row],[Entrada / Saída]]="Saída",FluxoCaixa211[[#This Row],[R$ (Valores)]]*-1,FluxoCaixa211[[#This Row],[R$ (Valores)]])</f>
        <v>0</v>
      </c>
    </row>
    <row r="167" spans="2:10">
      <c r="B167" s="16"/>
      <c r="C167" s="48"/>
      <c r="D167" s="17"/>
      <c r="E167" s="17"/>
      <c r="F167" s="17"/>
      <c r="G167" s="21"/>
      <c r="H167" s="17"/>
      <c r="I167" s="20"/>
      <c r="J167" s="20">
        <f>IF(FluxoCaixa211[[#This Row],[Entrada / Saída]]="Saída",FluxoCaixa211[[#This Row],[R$ (Valores)]]*-1,FluxoCaixa211[[#This Row],[R$ (Valores)]])</f>
        <v>0</v>
      </c>
    </row>
    <row r="168" spans="2:10">
      <c r="B168" s="16"/>
      <c r="C168" s="48"/>
      <c r="D168" s="17"/>
      <c r="E168" s="17"/>
      <c r="F168" s="17"/>
      <c r="G168" s="21"/>
      <c r="H168" s="17"/>
      <c r="I168" s="20"/>
      <c r="J168" s="20">
        <f>IF(FluxoCaixa211[[#This Row],[Entrada / Saída]]="Saída",FluxoCaixa211[[#This Row],[R$ (Valores)]]*-1,FluxoCaixa211[[#This Row],[R$ (Valores)]])</f>
        <v>0</v>
      </c>
    </row>
    <row r="169" spans="2:10">
      <c r="B169" s="16"/>
      <c r="C169" s="48"/>
      <c r="D169" s="17"/>
      <c r="E169" s="17"/>
      <c r="F169" s="17"/>
      <c r="G169" s="21"/>
      <c r="H169" s="17"/>
      <c r="I169" s="20"/>
      <c r="J169" s="20">
        <f>IF(FluxoCaixa211[[#This Row],[Entrada / Saída]]="Saída",FluxoCaixa211[[#This Row],[R$ (Valores)]]*-1,FluxoCaixa211[[#This Row],[R$ (Valores)]])</f>
        <v>0</v>
      </c>
    </row>
    <row r="170" spans="2:10">
      <c r="B170" s="16"/>
      <c r="C170" s="48"/>
      <c r="D170" s="17"/>
      <c r="E170" s="17"/>
      <c r="F170" s="17"/>
      <c r="G170" s="21"/>
      <c r="H170" s="17"/>
      <c r="I170" s="20"/>
      <c r="J170" s="20">
        <f>IF(FluxoCaixa211[[#This Row],[Entrada / Saída]]="Saída",FluxoCaixa211[[#This Row],[R$ (Valores)]]*-1,FluxoCaixa211[[#This Row],[R$ (Valores)]])</f>
        <v>0</v>
      </c>
    </row>
    <row r="171" spans="2:10">
      <c r="B171" s="16"/>
      <c r="C171" s="48"/>
      <c r="D171" s="17"/>
      <c r="E171" s="17"/>
      <c r="F171" s="17"/>
      <c r="G171" s="21"/>
      <c r="H171" s="17"/>
      <c r="I171" s="20"/>
      <c r="J171" s="20">
        <f>IF(FluxoCaixa211[[#This Row],[Entrada / Saída]]="Saída",FluxoCaixa211[[#This Row],[R$ (Valores)]]*-1,FluxoCaixa211[[#This Row],[R$ (Valores)]])</f>
        <v>0</v>
      </c>
    </row>
    <row r="172" spans="2:10">
      <c r="B172" s="16"/>
      <c r="C172" s="48"/>
      <c r="D172" s="17"/>
      <c r="E172" s="17"/>
      <c r="F172" s="17"/>
      <c r="G172" s="21"/>
      <c r="H172" s="17"/>
      <c r="I172" s="20"/>
      <c r="J172" s="20">
        <f>IF(FluxoCaixa211[[#This Row],[Entrada / Saída]]="Saída",FluxoCaixa211[[#This Row],[R$ (Valores)]]*-1,FluxoCaixa211[[#This Row],[R$ (Valores)]])</f>
        <v>0</v>
      </c>
    </row>
    <row r="173" spans="2:10">
      <c r="B173" s="16"/>
      <c r="C173" s="48"/>
      <c r="D173" s="17"/>
      <c r="E173" s="17"/>
      <c r="F173" s="17"/>
      <c r="G173" s="21"/>
      <c r="H173" s="17"/>
      <c r="I173" s="20"/>
      <c r="J173" s="20">
        <f>IF(FluxoCaixa211[[#This Row],[Entrada / Saída]]="Saída",FluxoCaixa211[[#This Row],[R$ (Valores)]]*-1,FluxoCaixa211[[#This Row],[R$ (Valores)]])</f>
        <v>0</v>
      </c>
    </row>
    <row r="174" spans="2:10">
      <c r="B174" s="16"/>
      <c r="C174" s="48"/>
      <c r="D174" s="17"/>
      <c r="E174" s="17"/>
      <c r="F174" s="17"/>
      <c r="G174" s="21"/>
      <c r="H174" s="17"/>
      <c r="I174" s="20"/>
      <c r="J174" s="20">
        <f>IF(FluxoCaixa211[[#This Row],[Entrada / Saída]]="Saída",FluxoCaixa211[[#This Row],[R$ (Valores)]]*-1,FluxoCaixa211[[#This Row],[R$ (Valores)]])</f>
        <v>0</v>
      </c>
    </row>
    <row r="175" spans="2:10">
      <c r="B175" s="16"/>
      <c r="C175" s="48"/>
      <c r="D175" s="17"/>
      <c r="E175" s="17"/>
      <c r="F175" s="17"/>
      <c r="G175" s="21"/>
      <c r="H175" s="17"/>
      <c r="I175" s="20"/>
      <c r="J175" s="20">
        <f>IF(FluxoCaixa211[[#This Row],[Entrada / Saída]]="Saída",FluxoCaixa211[[#This Row],[R$ (Valores)]]*-1,FluxoCaixa211[[#This Row],[R$ (Valores)]])</f>
        <v>0</v>
      </c>
    </row>
    <row r="176" spans="2:10">
      <c r="B176" s="16"/>
      <c r="C176" s="48"/>
      <c r="D176" s="17"/>
      <c r="E176" s="17"/>
      <c r="F176" s="17"/>
      <c r="G176" s="21"/>
      <c r="H176" s="17"/>
      <c r="I176" s="20"/>
      <c r="J176" s="20">
        <f>IF(FluxoCaixa211[[#This Row],[Entrada / Saída]]="Saída",FluxoCaixa211[[#This Row],[R$ (Valores)]]*-1,FluxoCaixa211[[#This Row],[R$ (Valores)]])</f>
        <v>0</v>
      </c>
    </row>
    <row r="177" spans="2:10">
      <c r="B177" s="16"/>
      <c r="C177" s="48"/>
      <c r="D177" s="17"/>
      <c r="E177" s="17"/>
      <c r="F177" s="17"/>
      <c r="G177" s="21"/>
      <c r="H177" s="17"/>
      <c r="I177" s="20"/>
      <c r="J177" s="20">
        <f>IF(FluxoCaixa211[[#This Row],[Entrada / Saída]]="Saída",FluxoCaixa211[[#This Row],[R$ (Valores)]]*-1,FluxoCaixa211[[#This Row],[R$ (Valores)]])</f>
        <v>0</v>
      </c>
    </row>
    <row r="178" spans="2:10">
      <c r="B178" s="16"/>
      <c r="C178" s="48"/>
      <c r="D178" s="17"/>
      <c r="E178" s="17"/>
      <c r="F178" s="17"/>
      <c r="G178" s="21"/>
      <c r="H178" s="17"/>
      <c r="I178" s="20"/>
      <c r="J178" s="20">
        <f>IF(FluxoCaixa211[[#This Row],[Entrada / Saída]]="Saída",FluxoCaixa211[[#This Row],[R$ (Valores)]]*-1,FluxoCaixa211[[#This Row],[R$ (Valores)]])</f>
        <v>0</v>
      </c>
    </row>
    <row r="179" spans="2:10">
      <c r="B179" s="16"/>
      <c r="C179" s="48"/>
      <c r="D179" s="17"/>
      <c r="E179" s="17"/>
      <c r="F179" s="17"/>
      <c r="G179" s="21"/>
      <c r="H179" s="17"/>
      <c r="I179" s="20"/>
      <c r="J179" s="20">
        <f>IF(FluxoCaixa211[[#This Row],[Entrada / Saída]]="Saída",FluxoCaixa211[[#This Row],[R$ (Valores)]]*-1,FluxoCaixa211[[#This Row],[R$ (Valores)]])</f>
        <v>0</v>
      </c>
    </row>
    <row r="180" spans="2:10">
      <c r="B180" s="16"/>
      <c r="C180" s="48"/>
      <c r="D180" s="17"/>
      <c r="E180" s="17"/>
      <c r="F180" s="17"/>
      <c r="G180" s="21"/>
      <c r="H180" s="17"/>
      <c r="I180" s="20"/>
      <c r="J180" s="20">
        <f>IF(FluxoCaixa211[[#This Row],[Entrada / Saída]]="Saída",FluxoCaixa211[[#This Row],[R$ (Valores)]]*-1,FluxoCaixa211[[#This Row],[R$ (Valores)]])</f>
        <v>0</v>
      </c>
    </row>
    <row r="181" spans="2:10">
      <c r="B181" s="16"/>
      <c r="C181" s="48"/>
      <c r="D181" s="17"/>
      <c r="E181" s="17"/>
      <c r="F181" s="17"/>
      <c r="G181" s="21"/>
      <c r="H181" s="17"/>
      <c r="I181" s="20"/>
      <c r="J181" s="20">
        <f>IF(FluxoCaixa211[[#This Row],[Entrada / Saída]]="Saída",FluxoCaixa211[[#This Row],[R$ (Valores)]]*-1,FluxoCaixa211[[#This Row],[R$ (Valores)]])</f>
        <v>0</v>
      </c>
    </row>
    <row r="182" spans="2:10">
      <c r="B182" s="16"/>
      <c r="C182" s="48"/>
      <c r="D182" s="17"/>
      <c r="E182" s="17"/>
      <c r="F182" s="17"/>
      <c r="G182" s="21"/>
      <c r="H182" s="17"/>
      <c r="I182" s="20"/>
      <c r="J182" s="20">
        <f>IF(FluxoCaixa211[[#This Row],[Entrada / Saída]]="Saída",FluxoCaixa211[[#This Row],[R$ (Valores)]]*-1,FluxoCaixa211[[#This Row],[R$ (Valores)]])</f>
        <v>0</v>
      </c>
    </row>
    <row r="183" spans="2:10">
      <c r="B183" s="16"/>
      <c r="C183" s="48"/>
      <c r="D183" s="17"/>
      <c r="E183" s="17"/>
      <c r="F183" s="17"/>
      <c r="G183" s="21"/>
      <c r="H183" s="17"/>
      <c r="I183" s="20"/>
      <c r="J183" s="20">
        <f>IF(FluxoCaixa211[[#This Row],[Entrada / Saída]]="Saída",FluxoCaixa211[[#This Row],[R$ (Valores)]]*-1,FluxoCaixa211[[#This Row],[R$ (Valores)]])</f>
        <v>0</v>
      </c>
    </row>
    <row r="184" spans="2:10">
      <c r="B184" s="16"/>
      <c r="C184" s="48"/>
      <c r="D184" s="17"/>
      <c r="E184" s="17"/>
      <c r="F184" s="17"/>
      <c r="G184" s="21"/>
      <c r="H184" s="17"/>
      <c r="I184" s="20"/>
      <c r="J184" s="20">
        <f>IF(FluxoCaixa211[[#This Row],[Entrada / Saída]]="Saída",FluxoCaixa211[[#This Row],[R$ (Valores)]]*-1,FluxoCaixa211[[#This Row],[R$ (Valores)]])</f>
        <v>0</v>
      </c>
    </row>
    <row r="185" spans="2:10">
      <c r="B185" s="16"/>
      <c r="C185" s="48"/>
      <c r="D185" s="17"/>
      <c r="E185" s="17"/>
      <c r="F185" s="17"/>
      <c r="G185" s="21"/>
      <c r="H185" s="17"/>
      <c r="I185" s="20"/>
      <c r="J185" s="20">
        <f>IF(FluxoCaixa211[[#This Row],[Entrada / Saída]]="Saída",FluxoCaixa211[[#This Row],[R$ (Valores)]]*-1,FluxoCaixa211[[#This Row],[R$ (Valores)]])</f>
        <v>0</v>
      </c>
    </row>
    <row r="186" spans="2:10">
      <c r="B186" s="16"/>
      <c r="C186" s="48"/>
      <c r="D186" s="17"/>
      <c r="E186" s="17"/>
      <c r="F186" s="17"/>
      <c r="G186" s="21"/>
      <c r="H186" s="17"/>
      <c r="I186" s="20"/>
      <c r="J186" s="20">
        <f>IF(FluxoCaixa211[[#This Row],[Entrada / Saída]]="Saída",FluxoCaixa211[[#This Row],[R$ (Valores)]]*-1,FluxoCaixa211[[#This Row],[R$ (Valores)]])</f>
        <v>0</v>
      </c>
    </row>
    <row r="187" spans="2:10">
      <c r="B187" s="16"/>
      <c r="C187" s="48"/>
      <c r="D187" s="17"/>
      <c r="E187" s="17"/>
      <c r="F187" s="17"/>
      <c r="G187" s="21"/>
      <c r="H187" s="17"/>
      <c r="I187" s="20"/>
      <c r="J187" s="20">
        <f>IF(FluxoCaixa211[[#This Row],[Entrada / Saída]]="Saída",FluxoCaixa211[[#This Row],[R$ (Valores)]]*-1,FluxoCaixa211[[#This Row],[R$ (Valores)]])</f>
        <v>0</v>
      </c>
    </row>
    <row r="188" spans="2:10">
      <c r="B188" s="16"/>
      <c r="C188" s="48"/>
      <c r="D188" s="17"/>
      <c r="E188" s="17"/>
      <c r="F188" s="17"/>
      <c r="G188" s="21"/>
      <c r="H188" s="17"/>
      <c r="I188" s="20"/>
      <c r="J188" s="20">
        <f>IF(FluxoCaixa211[[#This Row],[Entrada / Saída]]="Saída",FluxoCaixa211[[#This Row],[R$ (Valores)]]*-1,FluxoCaixa211[[#This Row],[R$ (Valores)]])</f>
        <v>0</v>
      </c>
    </row>
    <row r="189" spans="2:10">
      <c r="B189" s="16"/>
      <c r="C189" s="48"/>
      <c r="D189" s="17"/>
      <c r="E189" s="17"/>
      <c r="F189" s="17"/>
      <c r="G189" s="21"/>
      <c r="H189" s="17"/>
      <c r="I189" s="20"/>
      <c r="J189" s="20">
        <f>IF(FluxoCaixa211[[#This Row],[Entrada / Saída]]="Saída",FluxoCaixa211[[#This Row],[R$ (Valores)]]*-1,FluxoCaixa211[[#This Row],[R$ (Valores)]])</f>
        <v>0</v>
      </c>
    </row>
    <row r="190" spans="2:10">
      <c r="B190" s="16"/>
      <c r="C190" s="48"/>
      <c r="D190" s="17"/>
      <c r="E190" s="17"/>
      <c r="F190" s="17"/>
      <c r="G190" s="21"/>
      <c r="H190" s="17"/>
      <c r="I190" s="20"/>
      <c r="J190" s="20">
        <f>IF(FluxoCaixa211[[#This Row],[Entrada / Saída]]="Saída",FluxoCaixa211[[#This Row],[R$ (Valores)]]*-1,FluxoCaixa211[[#This Row],[R$ (Valores)]])</f>
        <v>0</v>
      </c>
    </row>
    <row r="191" spans="2:10">
      <c r="B191" s="16"/>
      <c r="C191" s="48"/>
      <c r="D191" s="17"/>
      <c r="E191" s="17"/>
      <c r="F191" s="17"/>
      <c r="G191" s="21"/>
      <c r="H191" s="17"/>
      <c r="I191" s="20"/>
      <c r="J191" s="20">
        <f>IF(FluxoCaixa211[[#This Row],[Entrada / Saída]]="Saída",FluxoCaixa211[[#This Row],[R$ (Valores)]]*-1,FluxoCaixa211[[#This Row],[R$ (Valores)]])</f>
        <v>0</v>
      </c>
    </row>
    <row r="192" spans="2:10">
      <c r="B192" s="16"/>
      <c r="C192" s="48"/>
      <c r="D192" s="17"/>
      <c r="E192" s="17"/>
      <c r="F192" s="17"/>
      <c r="G192" s="21"/>
      <c r="H192" s="17"/>
      <c r="I192" s="20"/>
      <c r="J192" s="20">
        <f>IF(FluxoCaixa211[[#This Row],[Entrada / Saída]]="Saída",FluxoCaixa211[[#This Row],[R$ (Valores)]]*-1,FluxoCaixa211[[#This Row],[R$ (Valores)]])</f>
        <v>0</v>
      </c>
    </row>
    <row r="193" spans="2:10">
      <c r="B193" s="16"/>
      <c r="C193" s="48"/>
      <c r="D193" s="17"/>
      <c r="E193" s="17"/>
      <c r="F193" s="17"/>
      <c r="G193" s="21"/>
      <c r="H193" s="17"/>
      <c r="I193" s="20"/>
      <c r="J193" s="20">
        <f>IF(FluxoCaixa211[[#This Row],[Entrada / Saída]]="Saída",FluxoCaixa211[[#This Row],[R$ (Valores)]]*-1,FluxoCaixa211[[#This Row],[R$ (Valores)]])</f>
        <v>0</v>
      </c>
    </row>
    <row r="194" spans="2:10">
      <c r="B194" s="16"/>
      <c r="C194" s="48"/>
      <c r="D194" s="17"/>
      <c r="E194" s="17"/>
      <c r="F194" s="17"/>
      <c r="G194" s="21"/>
      <c r="H194" s="17"/>
      <c r="I194" s="20"/>
      <c r="J194" s="20">
        <f>IF(FluxoCaixa211[[#This Row],[Entrada / Saída]]="Saída",FluxoCaixa211[[#This Row],[R$ (Valores)]]*-1,FluxoCaixa211[[#This Row],[R$ (Valores)]])</f>
        <v>0</v>
      </c>
    </row>
    <row r="195" spans="2:10">
      <c r="B195" s="16"/>
      <c r="C195" s="48"/>
      <c r="D195" s="17"/>
      <c r="E195" s="17"/>
      <c r="F195" s="17"/>
      <c r="G195" s="21"/>
      <c r="H195" s="17"/>
      <c r="I195" s="20"/>
      <c r="J195" s="20">
        <f>IF(FluxoCaixa211[[#This Row],[Entrada / Saída]]="Saída",FluxoCaixa211[[#This Row],[R$ (Valores)]]*-1,FluxoCaixa211[[#This Row],[R$ (Valores)]])</f>
        <v>0</v>
      </c>
    </row>
    <row r="196" spans="2:10">
      <c r="B196" s="16"/>
      <c r="C196" s="48"/>
      <c r="D196" s="17"/>
      <c r="E196" s="17"/>
      <c r="F196" s="17"/>
      <c r="G196" s="21"/>
      <c r="H196" s="17"/>
      <c r="I196" s="20"/>
      <c r="J196" s="20">
        <f>IF(FluxoCaixa211[[#This Row],[Entrada / Saída]]="Saída",FluxoCaixa211[[#This Row],[R$ (Valores)]]*-1,FluxoCaixa211[[#This Row],[R$ (Valores)]])</f>
        <v>0</v>
      </c>
    </row>
    <row r="197" spans="2:10">
      <c r="B197" s="16"/>
      <c r="C197" s="48"/>
      <c r="D197" s="17"/>
      <c r="E197" s="17"/>
      <c r="F197" s="17"/>
      <c r="G197" s="21"/>
      <c r="H197" s="17"/>
      <c r="I197" s="20"/>
      <c r="J197" s="20">
        <f>IF(FluxoCaixa211[[#This Row],[Entrada / Saída]]="Saída",FluxoCaixa211[[#This Row],[R$ (Valores)]]*-1,FluxoCaixa211[[#This Row],[R$ (Valores)]])</f>
        <v>0</v>
      </c>
    </row>
    <row r="198" spans="2:10">
      <c r="B198" s="16"/>
      <c r="C198" s="48"/>
      <c r="D198" s="17"/>
      <c r="E198" s="17"/>
      <c r="F198" s="17"/>
      <c r="G198" s="21"/>
      <c r="H198" s="17"/>
      <c r="I198" s="20"/>
      <c r="J198" s="20">
        <f>IF(FluxoCaixa211[[#This Row],[Entrada / Saída]]="Saída",FluxoCaixa211[[#This Row],[R$ (Valores)]]*-1,FluxoCaixa211[[#This Row],[R$ (Valores)]])</f>
        <v>0</v>
      </c>
    </row>
    <row r="199" spans="2:10">
      <c r="B199" s="16"/>
      <c r="C199" s="48"/>
      <c r="D199" s="17"/>
      <c r="E199" s="17"/>
      <c r="F199" s="17"/>
      <c r="G199" s="21"/>
      <c r="H199" s="17"/>
      <c r="I199" s="20"/>
      <c r="J199" s="20">
        <f>IF(FluxoCaixa211[[#This Row],[Entrada / Saída]]="Saída",FluxoCaixa211[[#This Row],[R$ (Valores)]]*-1,FluxoCaixa211[[#This Row],[R$ (Valores)]])</f>
        <v>0</v>
      </c>
    </row>
    <row r="200" spans="2:10">
      <c r="B200" s="16"/>
      <c r="C200" s="48"/>
      <c r="D200" s="17"/>
      <c r="E200" s="17"/>
      <c r="F200" s="17"/>
      <c r="G200" s="21"/>
      <c r="H200" s="17"/>
      <c r="I200" s="20"/>
      <c r="J200" s="20">
        <f>IF(FluxoCaixa211[[#This Row],[Entrada / Saída]]="Saída",FluxoCaixa211[[#This Row],[R$ (Valores)]]*-1,FluxoCaixa211[[#This Row],[R$ (Valores)]])</f>
        <v>0</v>
      </c>
    </row>
    <row r="201" spans="2:10">
      <c r="B201" s="16"/>
      <c r="C201" s="48"/>
      <c r="D201" s="17"/>
      <c r="E201" s="17"/>
      <c r="F201" s="17"/>
      <c r="G201" s="21"/>
      <c r="H201" s="17"/>
      <c r="I201" s="20"/>
      <c r="J201" s="20">
        <f>IF(FluxoCaixa211[[#This Row],[Entrada / Saída]]="Saída",FluxoCaixa211[[#This Row],[R$ (Valores)]]*-1,FluxoCaixa211[[#This Row],[R$ (Valores)]])</f>
        <v>0</v>
      </c>
    </row>
    <row r="202" spans="2:10">
      <c r="B202" s="16"/>
      <c r="C202" s="48"/>
      <c r="D202" s="17"/>
      <c r="E202" s="17"/>
      <c r="F202" s="17"/>
      <c r="G202" s="21"/>
      <c r="H202" s="17"/>
      <c r="I202" s="20"/>
      <c r="J202" s="20">
        <f>IF(FluxoCaixa211[[#This Row],[Entrada / Saída]]="Saída",FluxoCaixa211[[#This Row],[R$ (Valores)]]*-1,FluxoCaixa211[[#This Row],[R$ (Valores)]])</f>
        <v>0</v>
      </c>
    </row>
    <row r="203" spans="2:10">
      <c r="B203" s="16"/>
      <c r="C203" s="48"/>
      <c r="D203" s="17"/>
      <c r="E203" s="17"/>
      <c r="F203" s="17"/>
      <c r="G203" s="21"/>
      <c r="H203" s="17"/>
      <c r="I203" s="20"/>
      <c r="J203" s="20">
        <f>IF(FluxoCaixa211[[#This Row],[Entrada / Saída]]="Saída",FluxoCaixa211[[#This Row],[R$ (Valores)]]*-1,FluxoCaixa211[[#This Row],[R$ (Valores)]])</f>
        <v>0</v>
      </c>
    </row>
    <row r="204" spans="2:10">
      <c r="B204" s="16"/>
      <c r="C204" s="48"/>
      <c r="D204" s="17"/>
      <c r="E204" s="17"/>
      <c r="F204" s="17"/>
      <c r="G204" s="21"/>
      <c r="H204" s="17"/>
      <c r="I204" s="20"/>
      <c r="J204" s="20">
        <f>IF(FluxoCaixa211[[#This Row],[Entrada / Saída]]="Saída",FluxoCaixa211[[#This Row],[R$ (Valores)]]*-1,FluxoCaixa211[[#This Row],[R$ (Valores)]])</f>
        <v>0</v>
      </c>
    </row>
    <row r="205" spans="2:10">
      <c r="B205" s="16"/>
      <c r="C205" s="48"/>
      <c r="D205" s="17"/>
      <c r="E205" s="17"/>
      <c r="F205" s="17"/>
      <c r="G205" s="21"/>
      <c r="H205" s="17"/>
      <c r="I205" s="20"/>
      <c r="J205" s="20">
        <f>IF(FluxoCaixa211[[#This Row],[Entrada / Saída]]="Saída",FluxoCaixa211[[#This Row],[R$ (Valores)]]*-1,FluxoCaixa211[[#This Row],[R$ (Valores)]])</f>
        <v>0</v>
      </c>
    </row>
    <row r="206" spans="2:10">
      <c r="B206" s="16"/>
      <c r="C206" s="48"/>
      <c r="D206" s="17"/>
      <c r="E206" s="17"/>
      <c r="F206" s="17"/>
      <c r="G206" s="21"/>
      <c r="H206" s="17"/>
      <c r="I206" s="20"/>
      <c r="J206" s="20">
        <f>IF(FluxoCaixa211[[#This Row],[Entrada / Saída]]="Saída",FluxoCaixa211[[#This Row],[R$ (Valores)]]*-1,FluxoCaixa211[[#This Row],[R$ (Valores)]])</f>
        <v>0</v>
      </c>
    </row>
    <row r="207" spans="2:10">
      <c r="B207" s="16"/>
      <c r="C207" s="48"/>
      <c r="D207" s="17"/>
      <c r="E207" s="17"/>
      <c r="F207" s="17"/>
      <c r="G207" s="21"/>
      <c r="H207" s="17"/>
      <c r="I207" s="20"/>
      <c r="J207" s="20">
        <f>IF(FluxoCaixa211[[#This Row],[Entrada / Saída]]="Saída",FluxoCaixa211[[#This Row],[R$ (Valores)]]*-1,FluxoCaixa211[[#This Row],[R$ (Valores)]])</f>
        <v>0</v>
      </c>
    </row>
    <row r="208" spans="2:10">
      <c r="B208" s="16"/>
      <c r="C208" s="48"/>
      <c r="D208" s="17"/>
      <c r="E208" s="17"/>
      <c r="F208" s="17"/>
      <c r="G208" s="21"/>
      <c r="H208" s="17"/>
      <c r="I208" s="20"/>
      <c r="J208" s="20">
        <f>IF(FluxoCaixa211[[#This Row],[Entrada / Saída]]="Saída",FluxoCaixa211[[#This Row],[R$ (Valores)]]*-1,FluxoCaixa211[[#This Row],[R$ (Valores)]])</f>
        <v>0</v>
      </c>
    </row>
    <row r="209" spans="2:10">
      <c r="B209" s="16"/>
      <c r="C209" s="48"/>
      <c r="D209" s="17"/>
      <c r="E209" s="17"/>
      <c r="F209" s="17"/>
      <c r="G209" s="21"/>
      <c r="H209" s="17"/>
      <c r="I209" s="20"/>
      <c r="J209" s="20">
        <f>IF(FluxoCaixa211[[#This Row],[Entrada / Saída]]="Saída",FluxoCaixa211[[#This Row],[R$ (Valores)]]*-1,FluxoCaixa211[[#This Row],[R$ (Valores)]])</f>
        <v>0</v>
      </c>
    </row>
    <row r="210" spans="2:10">
      <c r="B210" s="16"/>
      <c r="C210" s="48"/>
      <c r="D210" s="17"/>
      <c r="E210" s="17"/>
      <c r="F210" s="17"/>
      <c r="G210" s="21"/>
      <c r="H210" s="17"/>
      <c r="I210" s="20"/>
      <c r="J210" s="20">
        <f>IF(FluxoCaixa211[[#This Row],[Entrada / Saída]]="Saída",FluxoCaixa211[[#This Row],[R$ (Valores)]]*-1,FluxoCaixa211[[#This Row],[R$ (Valores)]])</f>
        <v>0</v>
      </c>
    </row>
    <row r="211" spans="2:10">
      <c r="B211" s="16"/>
      <c r="C211" s="48"/>
      <c r="D211" s="17"/>
      <c r="E211" s="17"/>
      <c r="F211" s="17"/>
      <c r="G211" s="21"/>
      <c r="H211" s="17"/>
      <c r="I211" s="20"/>
      <c r="J211" s="20">
        <f>IF(FluxoCaixa211[[#This Row],[Entrada / Saída]]="Saída",FluxoCaixa211[[#This Row],[R$ (Valores)]]*-1,FluxoCaixa211[[#This Row],[R$ (Valores)]])</f>
        <v>0</v>
      </c>
    </row>
    <row r="212" spans="2:10">
      <c r="B212" s="16"/>
      <c r="C212" s="48"/>
      <c r="D212" s="17"/>
      <c r="E212" s="17"/>
      <c r="F212" s="17"/>
      <c r="G212" s="21"/>
      <c r="H212" s="17"/>
      <c r="I212" s="20"/>
      <c r="J212" s="20">
        <f>IF(FluxoCaixa211[[#This Row],[Entrada / Saída]]="Saída",FluxoCaixa211[[#This Row],[R$ (Valores)]]*-1,FluxoCaixa211[[#This Row],[R$ (Valores)]])</f>
        <v>0</v>
      </c>
    </row>
    <row r="213" spans="2:10">
      <c r="B213" s="16"/>
      <c r="C213" s="48"/>
      <c r="D213" s="17"/>
      <c r="E213" s="17"/>
      <c r="F213" s="17"/>
      <c r="G213" s="21"/>
      <c r="H213" s="17"/>
      <c r="I213" s="20"/>
      <c r="J213" s="20">
        <f>IF(FluxoCaixa211[[#This Row],[Entrada / Saída]]="Saída",FluxoCaixa211[[#This Row],[R$ (Valores)]]*-1,FluxoCaixa211[[#This Row],[R$ (Valores)]])</f>
        <v>0</v>
      </c>
    </row>
    <row r="214" spans="2:10">
      <c r="B214" s="16"/>
      <c r="C214" s="48"/>
      <c r="D214" s="17"/>
      <c r="E214" s="17"/>
      <c r="F214" s="17"/>
      <c r="G214" s="21"/>
      <c r="H214" s="17"/>
      <c r="I214" s="20"/>
      <c r="J214" s="20">
        <f>IF(FluxoCaixa211[[#This Row],[Entrada / Saída]]="Saída",FluxoCaixa211[[#This Row],[R$ (Valores)]]*-1,FluxoCaixa211[[#This Row],[R$ (Valores)]])</f>
        <v>0</v>
      </c>
    </row>
    <row r="215" spans="2:10">
      <c r="B215" s="16"/>
      <c r="C215" s="48"/>
      <c r="D215" s="17"/>
      <c r="E215" s="17"/>
      <c r="F215" s="17"/>
      <c r="G215" s="21"/>
      <c r="H215" s="17"/>
      <c r="I215" s="20"/>
      <c r="J215" s="20">
        <f>IF(FluxoCaixa211[[#This Row],[Entrada / Saída]]="Saída",FluxoCaixa211[[#This Row],[R$ (Valores)]]*-1,FluxoCaixa211[[#This Row],[R$ (Valores)]])</f>
        <v>0</v>
      </c>
    </row>
    <row r="216" spans="2:10">
      <c r="B216" s="16"/>
      <c r="C216" s="48"/>
      <c r="D216" s="17"/>
      <c r="E216" s="17"/>
      <c r="F216" s="17"/>
      <c r="G216" s="21"/>
      <c r="H216" s="17"/>
      <c r="I216" s="20"/>
      <c r="J216" s="20">
        <f>IF(FluxoCaixa211[[#This Row],[Entrada / Saída]]="Saída",FluxoCaixa211[[#This Row],[R$ (Valores)]]*-1,FluxoCaixa211[[#This Row],[R$ (Valores)]])</f>
        <v>0</v>
      </c>
    </row>
    <row r="217" spans="2:10">
      <c r="B217" s="16"/>
      <c r="C217" s="48"/>
      <c r="D217" s="17"/>
      <c r="E217" s="17"/>
      <c r="F217" s="17"/>
      <c r="G217" s="21"/>
      <c r="H217" s="17"/>
      <c r="I217" s="20"/>
      <c r="J217" s="20">
        <f>IF(FluxoCaixa211[[#This Row],[Entrada / Saída]]="Saída",FluxoCaixa211[[#This Row],[R$ (Valores)]]*-1,FluxoCaixa211[[#This Row],[R$ (Valores)]])</f>
        <v>0</v>
      </c>
    </row>
    <row r="218" spans="2:10">
      <c r="B218" s="16"/>
      <c r="C218" s="48"/>
      <c r="D218" s="17"/>
      <c r="E218" s="17"/>
      <c r="F218" s="17"/>
      <c r="G218" s="21"/>
      <c r="H218" s="17"/>
      <c r="I218" s="20"/>
      <c r="J218" s="20">
        <f>IF(FluxoCaixa211[[#This Row],[Entrada / Saída]]="Saída",FluxoCaixa211[[#This Row],[R$ (Valores)]]*-1,FluxoCaixa211[[#This Row],[R$ (Valores)]])</f>
        <v>0</v>
      </c>
    </row>
    <row r="219" spans="2:10">
      <c r="B219" s="16"/>
      <c r="C219" s="48"/>
      <c r="D219" s="17"/>
      <c r="E219" s="17"/>
      <c r="F219" s="17"/>
      <c r="G219" s="21"/>
      <c r="H219" s="17"/>
      <c r="I219" s="20"/>
      <c r="J219" s="20">
        <f>IF(FluxoCaixa211[[#This Row],[Entrada / Saída]]="Saída",FluxoCaixa211[[#This Row],[R$ (Valores)]]*-1,FluxoCaixa211[[#This Row],[R$ (Valores)]])</f>
        <v>0</v>
      </c>
    </row>
    <row r="220" spans="2:10">
      <c r="B220" s="16"/>
      <c r="C220" s="48"/>
      <c r="D220" s="17"/>
      <c r="E220" s="17"/>
      <c r="F220" s="17"/>
      <c r="G220" s="21"/>
      <c r="H220" s="17"/>
      <c r="I220" s="20"/>
      <c r="J220" s="20">
        <f>IF(FluxoCaixa211[[#This Row],[Entrada / Saída]]="Saída",FluxoCaixa211[[#This Row],[R$ (Valores)]]*-1,FluxoCaixa211[[#This Row],[R$ (Valores)]])</f>
        <v>0</v>
      </c>
    </row>
    <row r="221" spans="2:10">
      <c r="B221" s="16"/>
      <c r="C221" s="48"/>
      <c r="D221" s="17"/>
      <c r="E221" s="17"/>
      <c r="F221" s="17"/>
      <c r="G221" s="21"/>
      <c r="H221" s="17"/>
      <c r="I221" s="20"/>
      <c r="J221" s="20">
        <f>IF(FluxoCaixa211[[#This Row],[Entrada / Saída]]="Saída",FluxoCaixa211[[#This Row],[R$ (Valores)]]*-1,FluxoCaixa211[[#This Row],[R$ (Valores)]])</f>
        <v>0</v>
      </c>
    </row>
    <row r="222" spans="2:10">
      <c r="B222" s="16"/>
      <c r="C222" s="48"/>
      <c r="D222" s="17"/>
      <c r="E222" s="17"/>
      <c r="F222" s="17"/>
      <c r="G222" s="21"/>
      <c r="H222" s="17"/>
      <c r="I222" s="20"/>
      <c r="J222" s="20">
        <f>IF(FluxoCaixa211[[#This Row],[Entrada / Saída]]="Saída",FluxoCaixa211[[#This Row],[R$ (Valores)]]*-1,FluxoCaixa211[[#This Row],[R$ (Valores)]])</f>
        <v>0</v>
      </c>
    </row>
    <row r="223" spans="2:10">
      <c r="B223" s="16"/>
      <c r="C223" s="48"/>
      <c r="D223" s="17"/>
      <c r="E223" s="17"/>
      <c r="F223" s="17"/>
      <c r="G223" s="21"/>
      <c r="H223" s="17"/>
      <c r="I223" s="20"/>
      <c r="J223" s="20">
        <f>IF(FluxoCaixa211[[#This Row],[Entrada / Saída]]="Saída",FluxoCaixa211[[#This Row],[R$ (Valores)]]*-1,FluxoCaixa211[[#This Row],[R$ (Valores)]])</f>
        <v>0</v>
      </c>
    </row>
    <row r="224" spans="2:10">
      <c r="B224" s="16"/>
      <c r="C224" s="48"/>
      <c r="D224" s="17"/>
      <c r="E224" s="17"/>
      <c r="F224" s="17"/>
      <c r="G224" s="21"/>
      <c r="H224" s="17"/>
      <c r="I224" s="20"/>
      <c r="J224" s="20">
        <f>IF(FluxoCaixa211[[#This Row],[Entrada / Saída]]="Saída",FluxoCaixa211[[#This Row],[R$ (Valores)]]*-1,FluxoCaixa211[[#This Row],[R$ (Valores)]])</f>
        <v>0</v>
      </c>
    </row>
    <row r="225" spans="2:10">
      <c r="B225" s="16"/>
      <c r="C225" s="48"/>
      <c r="D225" s="17"/>
      <c r="E225" s="17"/>
      <c r="F225" s="17"/>
      <c r="G225" s="21"/>
      <c r="H225" s="17"/>
      <c r="I225" s="20"/>
      <c r="J225" s="20">
        <f>IF(FluxoCaixa211[[#This Row],[Entrada / Saída]]="Saída",FluxoCaixa211[[#This Row],[R$ (Valores)]]*-1,FluxoCaixa211[[#This Row],[R$ (Valores)]])</f>
        <v>0</v>
      </c>
    </row>
    <row r="226" spans="2:10">
      <c r="B226" s="16"/>
      <c r="C226" s="48"/>
      <c r="D226" s="17"/>
      <c r="E226" s="17"/>
      <c r="F226" s="17"/>
      <c r="G226" s="21"/>
      <c r="H226" s="17"/>
      <c r="I226" s="20"/>
      <c r="J226" s="20">
        <f>IF(FluxoCaixa211[[#This Row],[Entrada / Saída]]="Saída",FluxoCaixa211[[#This Row],[R$ (Valores)]]*-1,FluxoCaixa211[[#This Row],[R$ (Valores)]])</f>
        <v>0</v>
      </c>
    </row>
    <row r="227" spans="2:10">
      <c r="B227" s="16"/>
      <c r="C227" s="48"/>
      <c r="D227" s="17"/>
      <c r="E227" s="17"/>
      <c r="F227" s="17"/>
      <c r="G227" s="21"/>
      <c r="H227" s="17"/>
      <c r="I227" s="20"/>
      <c r="J227" s="20">
        <f>IF(FluxoCaixa211[[#This Row],[Entrada / Saída]]="Saída",FluxoCaixa211[[#This Row],[R$ (Valores)]]*-1,FluxoCaixa211[[#This Row],[R$ (Valores)]])</f>
        <v>0</v>
      </c>
    </row>
    <row r="228" spans="2:10">
      <c r="B228" s="16"/>
      <c r="C228" s="48"/>
      <c r="D228" s="17"/>
      <c r="E228" s="17"/>
      <c r="F228" s="17"/>
      <c r="G228" s="21"/>
      <c r="H228" s="17"/>
      <c r="I228" s="20"/>
      <c r="J228" s="20">
        <f>IF(FluxoCaixa211[[#This Row],[Entrada / Saída]]="Saída",FluxoCaixa211[[#This Row],[R$ (Valores)]]*-1,FluxoCaixa211[[#This Row],[R$ (Valores)]])</f>
        <v>0</v>
      </c>
    </row>
    <row r="229" spans="2:10">
      <c r="B229" s="16"/>
      <c r="C229" s="48"/>
      <c r="D229" s="17"/>
      <c r="E229" s="17"/>
      <c r="F229" s="17"/>
      <c r="G229" s="21"/>
      <c r="H229" s="17"/>
      <c r="I229" s="20"/>
      <c r="J229" s="20">
        <f>IF(FluxoCaixa211[[#This Row],[Entrada / Saída]]="Saída",FluxoCaixa211[[#This Row],[R$ (Valores)]]*-1,FluxoCaixa211[[#This Row],[R$ (Valores)]])</f>
        <v>0</v>
      </c>
    </row>
    <row r="230" spans="2:10">
      <c r="B230" s="16"/>
      <c r="C230" s="48"/>
      <c r="D230" s="17"/>
      <c r="E230" s="17"/>
      <c r="F230" s="17"/>
      <c r="G230" s="21"/>
      <c r="H230" s="17"/>
      <c r="I230" s="20"/>
      <c r="J230" s="20">
        <f>IF(FluxoCaixa211[[#This Row],[Entrada / Saída]]="Saída",FluxoCaixa211[[#This Row],[R$ (Valores)]]*-1,FluxoCaixa211[[#This Row],[R$ (Valores)]])</f>
        <v>0</v>
      </c>
    </row>
    <row r="231" spans="2:10">
      <c r="B231" s="16"/>
      <c r="C231" s="48"/>
      <c r="D231" s="17"/>
      <c r="E231" s="17"/>
      <c r="F231" s="17"/>
      <c r="G231" s="21"/>
      <c r="H231" s="17"/>
      <c r="I231" s="20"/>
      <c r="J231" s="20">
        <f>IF(FluxoCaixa211[[#This Row],[Entrada / Saída]]="Saída",FluxoCaixa211[[#This Row],[R$ (Valores)]]*-1,FluxoCaixa211[[#This Row],[R$ (Valores)]])</f>
        <v>0</v>
      </c>
    </row>
    <row r="232" spans="2:10">
      <c r="B232" s="16"/>
      <c r="C232" s="48"/>
      <c r="D232" s="17"/>
      <c r="E232" s="17"/>
      <c r="F232" s="17"/>
      <c r="G232" s="21"/>
      <c r="H232" s="17"/>
      <c r="I232" s="20"/>
      <c r="J232" s="20">
        <f>IF(FluxoCaixa211[[#This Row],[Entrada / Saída]]="Saída",FluxoCaixa211[[#This Row],[R$ (Valores)]]*-1,FluxoCaixa211[[#This Row],[R$ (Valores)]])</f>
        <v>0</v>
      </c>
    </row>
    <row r="233" spans="2:10">
      <c r="B233" s="16"/>
      <c r="C233" s="48"/>
      <c r="D233" s="17"/>
      <c r="E233" s="17"/>
      <c r="F233" s="17"/>
      <c r="G233" s="29"/>
      <c r="H233" s="17"/>
      <c r="I233" s="20"/>
      <c r="J233" s="20">
        <f>IF(FluxoCaixa211[[#This Row],[Entrada / Saída]]="Saída",FluxoCaixa211[[#This Row],[R$ (Valores)]]*-1,FluxoCaixa211[[#This Row],[R$ (Valores)]])</f>
        <v>0</v>
      </c>
    </row>
    <row r="234" spans="2:10">
      <c r="B234" s="16"/>
      <c r="C234" s="48"/>
      <c r="D234" s="17"/>
      <c r="E234" s="17"/>
      <c r="F234" s="17"/>
      <c r="G234" s="21"/>
      <c r="H234" s="17"/>
      <c r="I234" s="20"/>
      <c r="J234" s="20">
        <f>IF(FluxoCaixa211[[#This Row],[Entrada / Saída]]="Saída",FluxoCaixa211[[#This Row],[R$ (Valores)]]*-1,FluxoCaixa211[[#This Row],[R$ (Valores)]])</f>
        <v>0</v>
      </c>
    </row>
    <row r="235" spans="2:10">
      <c r="B235" s="16"/>
      <c r="C235" s="48"/>
      <c r="D235" s="17"/>
      <c r="E235" s="17"/>
      <c r="F235" s="17"/>
      <c r="G235" s="21"/>
      <c r="H235" s="17"/>
      <c r="I235" s="20"/>
      <c r="J235" s="20">
        <f>IF(FluxoCaixa211[[#This Row],[Entrada / Saída]]="Saída",FluxoCaixa211[[#This Row],[R$ (Valores)]]*-1,FluxoCaixa211[[#This Row],[R$ (Valores)]])</f>
        <v>0</v>
      </c>
    </row>
    <row r="236" spans="2:10">
      <c r="B236" s="16"/>
      <c r="C236" s="48"/>
      <c r="D236" s="17"/>
      <c r="E236" s="17"/>
      <c r="F236" s="17"/>
      <c r="G236" s="21"/>
      <c r="H236" s="17"/>
      <c r="I236" s="20"/>
      <c r="J236" s="20">
        <f>IF(FluxoCaixa211[[#This Row],[Entrada / Saída]]="Saída",FluxoCaixa211[[#This Row],[R$ (Valores)]]*-1,FluxoCaixa211[[#This Row],[R$ (Valores)]])</f>
        <v>0</v>
      </c>
    </row>
    <row r="237" spans="2:10">
      <c r="B237" s="16"/>
      <c r="C237" s="48"/>
      <c r="D237" s="17"/>
      <c r="E237" s="17"/>
      <c r="F237" s="17"/>
      <c r="G237" s="21"/>
      <c r="H237" s="17"/>
      <c r="I237" s="20"/>
      <c r="J237" s="20">
        <f>IF(FluxoCaixa211[[#This Row],[Entrada / Saída]]="Saída",FluxoCaixa211[[#This Row],[R$ (Valores)]]*-1,FluxoCaixa211[[#This Row],[R$ (Valores)]])</f>
        <v>0</v>
      </c>
    </row>
    <row r="238" spans="2:10">
      <c r="B238" s="16"/>
      <c r="C238" s="48"/>
      <c r="D238" s="17"/>
      <c r="E238" s="17"/>
      <c r="F238" s="17"/>
      <c r="G238" s="21"/>
      <c r="H238" s="17"/>
      <c r="I238" s="20"/>
      <c r="J238" s="20">
        <f>IF(FluxoCaixa211[[#This Row],[Entrada / Saída]]="Saída",FluxoCaixa211[[#This Row],[R$ (Valores)]]*-1,FluxoCaixa211[[#This Row],[R$ (Valores)]])</f>
        <v>0</v>
      </c>
    </row>
    <row r="239" spans="2:10">
      <c r="B239" s="16"/>
      <c r="C239" s="48"/>
      <c r="D239" s="17"/>
      <c r="E239" s="17"/>
      <c r="F239" s="17"/>
      <c r="G239" s="21"/>
      <c r="H239" s="17"/>
      <c r="I239" s="20"/>
      <c r="J239" s="20">
        <f>IF(FluxoCaixa211[[#This Row],[Entrada / Saída]]="Saída",FluxoCaixa211[[#This Row],[R$ (Valores)]]*-1,FluxoCaixa211[[#This Row],[R$ (Valores)]])</f>
        <v>0</v>
      </c>
    </row>
    <row r="240" spans="2:10">
      <c r="B240" s="16"/>
      <c r="C240" s="48"/>
      <c r="D240" s="17"/>
      <c r="E240" s="17"/>
      <c r="F240" s="17"/>
      <c r="G240" s="21"/>
      <c r="H240" s="17"/>
      <c r="I240" s="20"/>
      <c r="J240" s="20">
        <f>IF(FluxoCaixa211[[#This Row],[Entrada / Saída]]="Saída",FluxoCaixa211[[#This Row],[R$ (Valores)]]*-1,FluxoCaixa211[[#This Row],[R$ (Valores)]])</f>
        <v>0</v>
      </c>
    </row>
    <row r="241" spans="2:10">
      <c r="B241" s="16"/>
      <c r="C241" s="48"/>
      <c r="D241" s="17"/>
      <c r="E241" s="17"/>
      <c r="F241" s="17"/>
      <c r="G241" s="21"/>
      <c r="H241" s="17"/>
      <c r="I241" s="20"/>
      <c r="J241" s="20">
        <f>IF(FluxoCaixa211[[#This Row],[Entrada / Saída]]="Saída",FluxoCaixa211[[#This Row],[R$ (Valores)]]*-1,FluxoCaixa211[[#This Row],[R$ (Valores)]])</f>
        <v>0</v>
      </c>
    </row>
    <row r="242" spans="2:10">
      <c r="B242" s="16"/>
      <c r="C242" s="48"/>
      <c r="D242" s="17"/>
      <c r="E242" s="17"/>
      <c r="F242" s="17"/>
      <c r="G242" s="21"/>
      <c r="H242" s="17"/>
      <c r="I242" s="20"/>
      <c r="J242" s="20">
        <f>IF(FluxoCaixa211[[#This Row],[Entrada / Saída]]="Saída",FluxoCaixa211[[#This Row],[R$ (Valores)]]*-1,FluxoCaixa211[[#This Row],[R$ (Valores)]])</f>
        <v>0</v>
      </c>
    </row>
    <row r="243" spans="2:10">
      <c r="B243" s="16"/>
      <c r="C243" s="48"/>
      <c r="D243" s="17"/>
      <c r="E243" s="17"/>
      <c r="F243" s="17"/>
      <c r="G243" s="21"/>
      <c r="H243" s="17"/>
      <c r="I243" s="20"/>
      <c r="J243" s="20">
        <f>IF(FluxoCaixa211[[#This Row],[Entrada / Saída]]="Saída",FluxoCaixa211[[#This Row],[R$ (Valores)]]*-1,FluxoCaixa211[[#This Row],[R$ (Valores)]])</f>
        <v>0</v>
      </c>
    </row>
    <row r="244" spans="2:10">
      <c r="B244" s="16"/>
      <c r="C244" s="48"/>
      <c r="D244" s="17"/>
      <c r="E244" s="17"/>
      <c r="F244" s="17"/>
      <c r="G244" s="21"/>
      <c r="H244" s="17"/>
      <c r="I244" s="20"/>
      <c r="J244" s="20">
        <f>IF(FluxoCaixa211[[#This Row],[Entrada / Saída]]="Saída",FluxoCaixa211[[#This Row],[R$ (Valores)]]*-1,FluxoCaixa211[[#This Row],[R$ (Valores)]])</f>
        <v>0</v>
      </c>
    </row>
    <row r="245" spans="2:10">
      <c r="B245" s="16"/>
      <c r="C245" s="48"/>
      <c r="D245" s="17"/>
      <c r="E245" s="17"/>
      <c r="F245" s="17"/>
      <c r="G245" s="21"/>
      <c r="H245" s="17"/>
      <c r="I245" s="20"/>
      <c r="J245" s="20">
        <f>IF(FluxoCaixa211[[#This Row],[Entrada / Saída]]="Saída",FluxoCaixa211[[#This Row],[R$ (Valores)]]*-1,FluxoCaixa211[[#This Row],[R$ (Valores)]])</f>
        <v>0</v>
      </c>
    </row>
    <row r="246" spans="2:10">
      <c r="B246" s="34"/>
      <c r="C246" s="48"/>
      <c r="D246" s="17"/>
      <c r="E246" s="17"/>
      <c r="F246" s="17"/>
      <c r="G246" s="21"/>
      <c r="H246" s="17" t="s">
        <v>8</v>
      </c>
      <c r="I246" s="20">
        <f>IF(FluxoCaixa211[[#This Row],[Receitas / Despesas]]="Saldo Inicial",FluxoCaixa211[[#This Row],[R$ (Valores)]],I245+FluxoCaixa211[[#This Row],[Valores Receitas / Despesas]])</f>
        <v>0</v>
      </c>
      <c r="J246" s="20">
        <f>IF(FluxoCaixa211[[#This Row],[Entrada / Saída]]="Saída",FluxoCaixa211[[#This Row],[R$ (Valores)]]*-1,FluxoCaixa211[[#This Row],[R$ (Valores)]])</f>
        <v>0</v>
      </c>
    </row>
    <row r="247" spans="2:10">
      <c r="B247" s="34"/>
      <c r="C247" s="48"/>
      <c r="D247" s="17"/>
      <c r="E247" s="17"/>
      <c r="F247" s="17"/>
      <c r="G247" s="21"/>
      <c r="H247" s="17" t="s">
        <v>8</v>
      </c>
      <c r="I247" s="20">
        <f>IF(FluxoCaixa211[[#This Row],[Receitas / Despesas]]="Saldo Inicial",FluxoCaixa211[[#This Row],[R$ (Valores)]],I246+FluxoCaixa211[[#This Row],[Valores Receitas / Despesas]])</f>
        <v>0</v>
      </c>
      <c r="J247" s="20">
        <f>IF(FluxoCaixa211[[#This Row],[Entrada / Saída]]="Saída",FluxoCaixa211[[#This Row],[R$ (Valores)]]*-1,FluxoCaixa211[[#This Row],[R$ (Valores)]])</f>
        <v>0</v>
      </c>
    </row>
    <row r="248" spans="2:10">
      <c r="B248" s="34"/>
      <c r="C248" s="48"/>
      <c r="D248" s="17"/>
      <c r="E248" s="17"/>
      <c r="F248" s="17"/>
      <c r="G248" s="21"/>
      <c r="H248" s="17" t="s">
        <v>8</v>
      </c>
      <c r="I248" s="20">
        <f>IF(FluxoCaixa211[[#This Row],[Receitas / Despesas]]="Saldo Inicial",FluxoCaixa211[[#This Row],[R$ (Valores)]],I247+FluxoCaixa211[[#This Row],[Valores Receitas / Despesas]])</f>
        <v>0</v>
      </c>
      <c r="J248" s="20">
        <f>IF(FluxoCaixa211[[#This Row],[Entrada / Saída]]="Saída",FluxoCaixa211[[#This Row],[R$ (Valores)]]*-1,FluxoCaixa211[[#This Row],[R$ (Valores)]])</f>
        <v>0</v>
      </c>
    </row>
    <row r="249" spans="2:10">
      <c r="B249" s="34"/>
      <c r="C249" s="48"/>
      <c r="D249" s="17"/>
      <c r="E249" s="17"/>
      <c r="F249" s="17"/>
      <c r="G249" s="21"/>
      <c r="H249" s="17" t="s">
        <v>8</v>
      </c>
      <c r="I249" s="20">
        <f>IF(FluxoCaixa211[[#This Row],[Receitas / Despesas]]="Saldo Inicial",FluxoCaixa211[[#This Row],[R$ (Valores)]],I248+FluxoCaixa211[[#This Row],[Valores Receitas / Despesas]])</f>
        <v>0</v>
      </c>
      <c r="J249" s="20">
        <f>IF(FluxoCaixa211[[#This Row],[Entrada / Saída]]="Saída",FluxoCaixa211[[#This Row],[R$ (Valores)]]*-1,FluxoCaixa211[[#This Row],[R$ (Valores)]])</f>
        <v>0</v>
      </c>
    </row>
    <row r="250" spans="2:10">
      <c r="B250" s="34"/>
      <c r="C250" s="48"/>
      <c r="D250" s="17"/>
      <c r="E250" s="17"/>
      <c r="F250" s="17"/>
      <c r="G250" s="21"/>
      <c r="H250" s="17" t="s">
        <v>8</v>
      </c>
      <c r="I250" s="20">
        <f>IF(FluxoCaixa211[[#This Row],[Receitas / Despesas]]="Saldo Inicial",FluxoCaixa211[[#This Row],[R$ (Valores)]],I249+FluxoCaixa211[[#This Row],[Valores Receitas / Despesas]])</f>
        <v>0</v>
      </c>
      <c r="J250" s="20">
        <f>IF(FluxoCaixa211[[#This Row],[Entrada / Saída]]="Saída",FluxoCaixa211[[#This Row],[R$ (Valores)]]*-1,FluxoCaixa211[[#This Row],[R$ (Valores)]])</f>
        <v>0</v>
      </c>
    </row>
    <row r="251" spans="2:10">
      <c r="B251" s="34"/>
      <c r="C251" s="48"/>
      <c r="D251" s="17"/>
      <c r="E251" s="17"/>
      <c r="F251" s="17"/>
      <c r="G251" s="21"/>
      <c r="H251" s="17" t="s">
        <v>8</v>
      </c>
      <c r="I251" s="20">
        <f>IF(FluxoCaixa211[[#This Row],[Receitas / Despesas]]="Saldo Inicial",FluxoCaixa211[[#This Row],[R$ (Valores)]],I250+FluxoCaixa211[[#This Row],[Valores Receitas / Despesas]])</f>
        <v>0</v>
      </c>
      <c r="J251" s="20">
        <f>IF(FluxoCaixa211[[#This Row],[Entrada / Saída]]="Saída",FluxoCaixa211[[#This Row],[R$ (Valores)]]*-1,FluxoCaixa211[[#This Row],[R$ (Valores)]])</f>
        <v>0</v>
      </c>
    </row>
    <row r="252" spans="2:10">
      <c r="B252" s="34"/>
      <c r="C252" s="48"/>
      <c r="D252" s="17"/>
      <c r="E252" s="17"/>
      <c r="F252" s="17"/>
      <c r="G252" s="21"/>
      <c r="H252" s="17" t="s">
        <v>8</v>
      </c>
      <c r="I252" s="20">
        <f>IF(FluxoCaixa211[[#This Row],[Receitas / Despesas]]="Saldo Inicial",FluxoCaixa211[[#This Row],[R$ (Valores)]],I251+FluxoCaixa211[[#This Row],[Valores Receitas / Despesas]])</f>
        <v>0</v>
      </c>
      <c r="J252" s="20">
        <f>IF(FluxoCaixa211[[#This Row],[Entrada / Saída]]="Saída",FluxoCaixa211[[#This Row],[R$ (Valores)]]*-1,FluxoCaixa211[[#This Row],[R$ (Valores)]])</f>
        <v>0</v>
      </c>
    </row>
    <row r="253" spans="2:10">
      <c r="B253" s="34"/>
      <c r="C253" s="48"/>
      <c r="D253" s="17"/>
      <c r="E253" s="17"/>
      <c r="F253" s="17"/>
      <c r="G253" s="21"/>
      <c r="H253" s="17" t="s">
        <v>8</v>
      </c>
      <c r="I253" s="20">
        <f>IF(FluxoCaixa211[[#This Row],[Receitas / Despesas]]="Saldo Inicial",FluxoCaixa211[[#This Row],[R$ (Valores)]],I252+FluxoCaixa211[[#This Row],[Valores Receitas / Despesas]])</f>
        <v>0</v>
      </c>
      <c r="J253" s="20">
        <f>IF(FluxoCaixa211[[#This Row],[Entrada / Saída]]="Saída",FluxoCaixa211[[#This Row],[R$ (Valores)]]*-1,FluxoCaixa211[[#This Row],[R$ (Valores)]])</f>
        <v>0</v>
      </c>
    </row>
    <row r="254" spans="2:10">
      <c r="B254" s="34"/>
      <c r="C254" s="48"/>
      <c r="D254" s="17"/>
      <c r="E254" s="17"/>
      <c r="F254" s="17"/>
      <c r="G254" s="21"/>
      <c r="H254" s="17" t="s">
        <v>8</v>
      </c>
      <c r="I254" s="20">
        <f>IF(FluxoCaixa211[[#This Row],[Receitas / Despesas]]="Saldo Inicial",FluxoCaixa211[[#This Row],[R$ (Valores)]],I253+FluxoCaixa211[[#This Row],[Valores Receitas / Despesas]])</f>
        <v>0</v>
      </c>
      <c r="J254" s="20">
        <f>IF(FluxoCaixa211[[#This Row],[Entrada / Saída]]="Saída",FluxoCaixa211[[#This Row],[R$ (Valores)]]*-1,FluxoCaixa211[[#This Row],[R$ (Valores)]])</f>
        <v>0</v>
      </c>
    </row>
    <row r="255" spans="2:10">
      <c r="B255" s="34"/>
      <c r="C255" s="48"/>
      <c r="D255" s="17"/>
      <c r="E255" s="17"/>
      <c r="F255" s="17"/>
      <c r="G255" s="21"/>
      <c r="H255" s="17" t="s">
        <v>8</v>
      </c>
      <c r="I255" s="20">
        <f>IF(FluxoCaixa211[[#This Row],[Receitas / Despesas]]="Saldo Inicial",FluxoCaixa211[[#This Row],[R$ (Valores)]],I254+FluxoCaixa211[[#This Row],[Valores Receitas / Despesas]])</f>
        <v>0</v>
      </c>
      <c r="J255" s="20">
        <f>IF(FluxoCaixa211[[#This Row],[Entrada / Saída]]="Saída",FluxoCaixa211[[#This Row],[R$ (Valores)]]*-1,FluxoCaixa211[[#This Row],[R$ (Valores)]])</f>
        <v>0</v>
      </c>
    </row>
    <row r="256" spans="2:10">
      <c r="B256" s="34"/>
      <c r="C256" s="48"/>
      <c r="D256" s="17"/>
      <c r="E256" s="17"/>
      <c r="F256" s="17"/>
      <c r="G256" s="21"/>
      <c r="H256" s="17" t="s">
        <v>8</v>
      </c>
      <c r="I256" s="20">
        <f>IF(FluxoCaixa211[[#This Row],[Receitas / Despesas]]="Saldo Inicial",FluxoCaixa211[[#This Row],[R$ (Valores)]],I255+FluxoCaixa211[[#This Row],[Valores Receitas / Despesas]])</f>
        <v>0</v>
      </c>
      <c r="J256" s="20">
        <f>IF(FluxoCaixa211[[#This Row],[Entrada / Saída]]="Saída",FluxoCaixa211[[#This Row],[R$ (Valores)]]*-1,FluxoCaixa211[[#This Row],[R$ (Valores)]])</f>
        <v>0</v>
      </c>
    </row>
    <row r="257" spans="2:10">
      <c r="B257" s="34"/>
      <c r="C257" s="48"/>
      <c r="D257" s="17"/>
      <c r="E257" s="17"/>
      <c r="F257" s="17"/>
      <c r="G257" s="21"/>
      <c r="H257" s="17" t="s">
        <v>8</v>
      </c>
      <c r="I257" s="20">
        <f>IF(FluxoCaixa211[[#This Row],[Receitas / Despesas]]="Saldo Inicial",FluxoCaixa211[[#This Row],[R$ (Valores)]],I256+FluxoCaixa211[[#This Row],[Valores Receitas / Despesas]])</f>
        <v>0</v>
      </c>
      <c r="J257" s="20">
        <f>IF(FluxoCaixa211[[#This Row],[Entrada / Saída]]="Saída",FluxoCaixa211[[#This Row],[R$ (Valores)]]*-1,FluxoCaixa211[[#This Row],[R$ (Valores)]])</f>
        <v>0</v>
      </c>
    </row>
    <row r="258" spans="2:10">
      <c r="B258" s="34"/>
      <c r="C258" s="48"/>
      <c r="D258" s="17"/>
      <c r="E258" s="17"/>
      <c r="F258" s="17"/>
      <c r="G258" s="21"/>
      <c r="H258" s="17" t="s">
        <v>8</v>
      </c>
      <c r="I258" s="20">
        <f>IF(FluxoCaixa211[[#This Row],[Receitas / Despesas]]="Saldo Inicial",FluxoCaixa211[[#This Row],[R$ (Valores)]],I257+FluxoCaixa211[[#This Row],[Valores Receitas / Despesas]])</f>
        <v>0</v>
      </c>
      <c r="J258" s="20">
        <f>IF(FluxoCaixa211[[#This Row],[Entrada / Saída]]="Saída",FluxoCaixa211[[#This Row],[R$ (Valores)]]*-1,FluxoCaixa211[[#This Row],[R$ (Valores)]])</f>
        <v>0</v>
      </c>
    </row>
    <row r="259" spans="2:10">
      <c r="B259" s="34"/>
      <c r="C259" s="48"/>
      <c r="D259" s="17"/>
      <c r="E259" s="17"/>
      <c r="F259" s="17"/>
      <c r="G259" s="21"/>
      <c r="H259" s="17" t="s">
        <v>8</v>
      </c>
      <c r="I259" s="20">
        <f>IF(FluxoCaixa211[[#This Row],[Receitas / Despesas]]="Saldo Inicial",FluxoCaixa211[[#This Row],[R$ (Valores)]],I258+FluxoCaixa211[[#This Row],[Valores Receitas / Despesas]])</f>
        <v>0</v>
      </c>
      <c r="J259" s="20">
        <f>IF(FluxoCaixa211[[#This Row],[Entrada / Saída]]="Saída",FluxoCaixa211[[#This Row],[R$ (Valores)]]*-1,FluxoCaixa211[[#This Row],[R$ (Valores)]])</f>
        <v>0</v>
      </c>
    </row>
    <row r="260" spans="2:10">
      <c r="B260" s="34"/>
      <c r="C260" s="48"/>
      <c r="D260" s="17"/>
      <c r="E260" s="17"/>
      <c r="F260" s="17"/>
      <c r="G260" s="21"/>
      <c r="H260" s="17" t="s">
        <v>8</v>
      </c>
      <c r="I260" s="20">
        <f>IF(FluxoCaixa211[[#This Row],[Receitas / Despesas]]="Saldo Inicial",FluxoCaixa211[[#This Row],[R$ (Valores)]],I259+FluxoCaixa211[[#This Row],[Valores Receitas / Despesas]])</f>
        <v>0</v>
      </c>
      <c r="J260" s="20">
        <f>IF(FluxoCaixa211[[#This Row],[Entrada / Saída]]="Saída",FluxoCaixa211[[#This Row],[R$ (Valores)]]*-1,FluxoCaixa211[[#This Row],[R$ (Valores)]])</f>
        <v>0</v>
      </c>
    </row>
    <row r="261" spans="2:10">
      <c r="B261" s="34"/>
      <c r="C261" s="48"/>
      <c r="D261" s="17"/>
      <c r="E261" s="17"/>
      <c r="F261" s="17"/>
      <c r="G261" s="21"/>
      <c r="H261" s="17" t="s">
        <v>8</v>
      </c>
      <c r="I261" s="20">
        <f>IF(FluxoCaixa211[[#This Row],[Receitas / Despesas]]="Saldo Inicial",FluxoCaixa211[[#This Row],[R$ (Valores)]],I260+FluxoCaixa211[[#This Row],[Valores Receitas / Despesas]])</f>
        <v>0</v>
      </c>
      <c r="J261" s="20">
        <f>IF(FluxoCaixa211[[#This Row],[Entrada / Saída]]="Saída",FluxoCaixa211[[#This Row],[R$ (Valores)]]*-1,FluxoCaixa211[[#This Row],[R$ (Valores)]])</f>
        <v>0</v>
      </c>
    </row>
    <row r="262" spans="2:10">
      <c r="B262" s="34"/>
      <c r="C262" s="48"/>
      <c r="D262" s="17"/>
      <c r="E262" s="17"/>
      <c r="F262" s="17"/>
      <c r="G262" s="21"/>
      <c r="H262" s="17" t="s">
        <v>8</v>
      </c>
      <c r="I262" s="20">
        <f>IF(FluxoCaixa211[[#This Row],[Receitas / Despesas]]="Saldo Inicial",FluxoCaixa211[[#This Row],[R$ (Valores)]],I261+FluxoCaixa211[[#This Row],[Valores Receitas / Despesas]])</f>
        <v>0</v>
      </c>
      <c r="J262" s="20">
        <f>IF(FluxoCaixa211[[#This Row],[Entrada / Saída]]="Saída",FluxoCaixa211[[#This Row],[R$ (Valores)]]*-1,FluxoCaixa211[[#This Row],[R$ (Valores)]])</f>
        <v>0</v>
      </c>
    </row>
    <row r="263" spans="2:10">
      <c r="B263" s="34"/>
      <c r="C263" s="48"/>
      <c r="D263" s="17"/>
      <c r="E263" s="17"/>
      <c r="F263" s="17"/>
      <c r="G263" s="21"/>
      <c r="H263" s="17" t="s">
        <v>8</v>
      </c>
      <c r="I263" s="20">
        <f>IF(FluxoCaixa211[[#This Row],[Receitas / Despesas]]="Saldo Inicial",FluxoCaixa211[[#This Row],[R$ (Valores)]],I262+FluxoCaixa211[[#This Row],[Valores Receitas / Despesas]])</f>
        <v>0</v>
      </c>
      <c r="J263" s="20">
        <f>IF(FluxoCaixa211[[#This Row],[Entrada / Saída]]="Saída",FluxoCaixa211[[#This Row],[R$ (Valores)]]*-1,FluxoCaixa211[[#This Row],[R$ (Valores)]])</f>
        <v>0</v>
      </c>
    </row>
    <row r="264" spans="2:10">
      <c r="B264" s="34"/>
      <c r="C264" s="48"/>
      <c r="D264" s="17"/>
      <c r="E264" s="17"/>
      <c r="F264" s="17"/>
      <c r="G264" s="21"/>
      <c r="H264" s="17" t="s">
        <v>8</v>
      </c>
      <c r="I264" s="20">
        <f>IF(FluxoCaixa211[[#This Row],[Receitas / Despesas]]="Saldo Inicial",FluxoCaixa211[[#This Row],[R$ (Valores)]],I263+FluxoCaixa211[[#This Row],[Valores Receitas / Despesas]])</f>
        <v>0</v>
      </c>
      <c r="J264" s="20">
        <f>IF(FluxoCaixa211[[#This Row],[Entrada / Saída]]="Saída",FluxoCaixa211[[#This Row],[R$ (Valores)]]*-1,FluxoCaixa211[[#This Row],[R$ (Valores)]])</f>
        <v>0</v>
      </c>
    </row>
    <row r="265" spans="2:10">
      <c r="B265" s="34"/>
      <c r="C265" s="48"/>
      <c r="D265" s="17"/>
      <c r="E265" s="17"/>
      <c r="F265" s="17"/>
      <c r="G265" s="21"/>
      <c r="H265" s="17" t="s">
        <v>8</v>
      </c>
      <c r="I265" s="20">
        <f>IF(FluxoCaixa211[[#This Row],[Receitas / Despesas]]="Saldo Inicial",FluxoCaixa211[[#This Row],[R$ (Valores)]],I264+FluxoCaixa211[[#This Row],[Valores Receitas / Despesas]])</f>
        <v>0</v>
      </c>
      <c r="J265" s="20">
        <f>IF(FluxoCaixa211[[#This Row],[Entrada / Saída]]="Saída",FluxoCaixa211[[#This Row],[R$ (Valores)]]*-1,FluxoCaixa211[[#This Row],[R$ (Valores)]])</f>
        <v>0</v>
      </c>
    </row>
    <row r="266" spans="2:10">
      <c r="B266" s="34"/>
      <c r="C266" s="48"/>
      <c r="D266" s="17"/>
      <c r="E266" s="17"/>
      <c r="F266" s="17"/>
      <c r="G266" s="21"/>
      <c r="H266" s="17" t="s">
        <v>8</v>
      </c>
      <c r="I266" s="20">
        <f>IF(FluxoCaixa211[[#This Row],[Receitas / Despesas]]="Saldo Inicial",FluxoCaixa211[[#This Row],[R$ (Valores)]],I265+FluxoCaixa211[[#This Row],[Valores Receitas / Despesas]])</f>
        <v>0</v>
      </c>
      <c r="J266" s="20">
        <f>IF(FluxoCaixa211[[#This Row],[Entrada / Saída]]="Saída",FluxoCaixa211[[#This Row],[R$ (Valores)]]*-1,FluxoCaixa211[[#This Row],[R$ (Valores)]])</f>
        <v>0</v>
      </c>
    </row>
    <row r="267" spans="2:10">
      <c r="B267" s="34"/>
      <c r="C267" s="48"/>
      <c r="D267" s="17"/>
      <c r="E267" s="17"/>
      <c r="F267" s="17"/>
      <c r="G267" s="21"/>
      <c r="H267" s="17" t="s">
        <v>8</v>
      </c>
      <c r="I267" s="20">
        <f>IF(FluxoCaixa211[[#This Row],[Receitas / Despesas]]="Saldo Inicial",FluxoCaixa211[[#This Row],[R$ (Valores)]],I266+FluxoCaixa211[[#This Row],[Valores Receitas / Despesas]])</f>
        <v>0</v>
      </c>
      <c r="J267" s="20">
        <f>IF(FluxoCaixa211[[#This Row],[Entrada / Saída]]="Saída",FluxoCaixa211[[#This Row],[R$ (Valores)]]*-1,FluxoCaixa211[[#This Row],[R$ (Valores)]])</f>
        <v>0</v>
      </c>
    </row>
    <row r="268" spans="2:10">
      <c r="B268" s="34"/>
      <c r="C268" s="48"/>
      <c r="D268" s="17"/>
      <c r="E268" s="17"/>
      <c r="F268" s="17"/>
      <c r="G268" s="21"/>
      <c r="H268" s="17" t="s">
        <v>8</v>
      </c>
      <c r="I268" s="20">
        <f>IF(FluxoCaixa211[[#This Row],[Receitas / Despesas]]="Saldo Inicial",FluxoCaixa211[[#This Row],[R$ (Valores)]],I267+FluxoCaixa211[[#This Row],[Valores Receitas / Despesas]])</f>
        <v>0</v>
      </c>
      <c r="J268" s="20">
        <f>IF(FluxoCaixa211[[#This Row],[Entrada / Saída]]="Saída",FluxoCaixa211[[#This Row],[R$ (Valores)]]*-1,FluxoCaixa211[[#This Row],[R$ (Valores)]])</f>
        <v>0</v>
      </c>
    </row>
    <row r="269" spans="2:10">
      <c r="B269" s="34"/>
      <c r="C269" s="48"/>
      <c r="D269" s="17"/>
      <c r="E269" s="17"/>
      <c r="F269" s="17"/>
      <c r="G269" s="21"/>
      <c r="H269" s="17" t="s">
        <v>8</v>
      </c>
      <c r="I269" s="20">
        <f>IF(FluxoCaixa211[[#This Row],[Receitas / Despesas]]="Saldo Inicial",FluxoCaixa211[[#This Row],[R$ (Valores)]],I268+FluxoCaixa211[[#This Row],[Valores Receitas / Despesas]])</f>
        <v>0</v>
      </c>
      <c r="J269" s="20">
        <f>IF(FluxoCaixa211[[#This Row],[Entrada / Saída]]="Saída",FluxoCaixa211[[#This Row],[R$ (Valores)]]*-1,FluxoCaixa211[[#This Row],[R$ (Valores)]])</f>
        <v>0</v>
      </c>
    </row>
    <row r="270" spans="2:10">
      <c r="B270" s="34"/>
      <c r="C270" s="48"/>
      <c r="D270" s="17"/>
      <c r="E270" s="17"/>
      <c r="F270" s="17"/>
      <c r="G270" s="21"/>
      <c r="H270" s="17" t="s">
        <v>8</v>
      </c>
      <c r="I270" s="20">
        <f>IF(FluxoCaixa211[[#This Row],[Receitas / Despesas]]="Saldo Inicial",FluxoCaixa211[[#This Row],[R$ (Valores)]],I269+FluxoCaixa211[[#This Row],[Valores Receitas / Despesas]])</f>
        <v>0</v>
      </c>
      <c r="J270" s="20">
        <f>IF(FluxoCaixa211[[#This Row],[Entrada / Saída]]="Saída",FluxoCaixa211[[#This Row],[R$ (Valores)]]*-1,FluxoCaixa211[[#This Row],[R$ (Valores)]])</f>
        <v>0</v>
      </c>
    </row>
    <row r="271" spans="2:10">
      <c r="B271" s="34"/>
      <c r="C271" s="48"/>
      <c r="D271" s="17"/>
      <c r="E271" s="17"/>
      <c r="F271" s="17"/>
      <c r="G271" s="21"/>
      <c r="H271" s="17" t="s">
        <v>8</v>
      </c>
      <c r="I271" s="20">
        <f>IF(FluxoCaixa211[[#This Row],[Receitas / Despesas]]="Saldo Inicial",FluxoCaixa211[[#This Row],[R$ (Valores)]],I270+FluxoCaixa211[[#This Row],[Valores Receitas / Despesas]])</f>
        <v>0</v>
      </c>
      <c r="J271" s="20">
        <f>IF(FluxoCaixa211[[#This Row],[Entrada / Saída]]="Saída",FluxoCaixa211[[#This Row],[R$ (Valores)]]*-1,FluxoCaixa211[[#This Row],[R$ (Valores)]])</f>
        <v>0</v>
      </c>
    </row>
    <row r="272" spans="2:10">
      <c r="B272" s="34"/>
      <c r="C272" s="48"/>
      <c r="D272" s="17"/>
      <c r="E272" s="17"/>
      <c r="F272" s="17"/>
      <c r="G272" s="21"/>
      <c r="H272" s="17" t="s">
        <v>8</v>
      </c>
      <c r="I272" s="20">
        <f>IF(FluxoCaixa211[[#This Row],[Receitas / Despesas]]="Saldo Inicial",FluxoCaixa211[[#This Row],[R$ (Valores)]],I271+FluxoCaixa211[[#This Row],[Valores Receitas / Despesas]])</f>
        <v>0</v>
      </c>
      <c r="J272" s="20">
        <f>IF(FluxoCaixa211[[#This Row],[Entrada / Saída]]="Saída",FluxoCaixa211[[#This Row],[R$ (Valores)]]*-1,FluxoCaixa211[[#This Row],[R$ (Valores)]])</f>
        <v>0</v>
      </c>
    </row>
    <row r="273" spans="2:16">
      <c r="B273" s="34"/>
      <c r="C273" s="48"/>
      <c r="D273" s="17"/>
      <c r="E273" s="17"/>
      <c r="F273" s="17"/>
      <c r="G273" s="21"/>
      <c r="H273" s="17" t="s">
        <v>8</v>
      </c>
      <c r="I273" s="20">
        <f>IF(FluxoCaixa211[[#This Row],[Receitas / Despesas]]="Saldo Inicial",FluxoCaixa211[[#This Row],[R$ (Valores)]],I272+FluxoCaixa211[[#This Row],[Valores Receitas / Despesas]])</f>
        <v>0</v>
      </c>
      <c r="J273" s="20">
        <f>IF(FluxoCaixa211[[#This Row],[Entrada / Saída]]="Saída",FluxoCaixa211[[#This Row],[R$ (Valores)]]*-1,FluxoCaixa211[[#This Row],[R$ (Valores)]])</f>
        <v>0</v>
      </c>
    </row>
    <row r="274" spans="2:16">
      <c r="B274" s="34"/>
      <c r="C274" s="48"/>
      <c r="D274" s="17"/>
      <c r="E274" s="17"/>
      <c r="F274" s="17"/>
      <c r="G274" s="21"/>
      <c r="H274" s="17" t="s">
        <v>8</v>
      </c>
      <c r="I274" s="20">
        <f>IF(FluxoCaixa211[[#This Row],[Receitas / Despesas]]="Saldo Inicial",FluxoCaixa211[[#This Row],[R$ (Valores)]],I273+FluxoCaixa211[[#This Row],[Valores Receitas / Despesas]])</f>
        <v>0</v>
      </c>
      <c r="J274" s="20">
        <f>IF(FluxoCaixa211[[#This Row],[Entrada / Saída]]="Saída",FluxoCaixa211[[#This Row],[R$ (Valores)]]*-1,FluxoCaixa211[[#This Row],[R$ (Valores)]])</f>
        <v>0</v>
      </c>
    </row>
    <row r="275" spans="2:16">
      <c r="B275" s="34"/>
      <c r="C275" s="48"/>
      <c r="D275" s="17"/>
      <c r="E275" s="17"/>
      <c r="F275" s="17"/>
      <c r="G275" s="21"/>
      <c r="H275" s="17" t="s">
        <v>8</v>
      </c>
      <c r="I275" s="20">
        <f>IF(FluxoCaixa211[[#This Row],[Receitas / Despesas]]="Saldo Inicial",FluxoCaixa211[[#This Row],[R$ (Valores)]],I274+FluxoCaixa211[[#This Row],[Valores Receitas / Despesas]])</f>
        <v>0</v>
      </c>
      <c r="J275" s="20">
        <f>IF(FluxoCaixa211[[#This Row],[Entrada / Saída]]="Saída",FluxoCaixa211[[#This Row],[R$ (Valores)]]*-1,FluxoCaixa211[[#This Row],[R$ (Valores)]])</f>
        <v>0</v>
      </c>
    </row>
    <row r="276" spans="2:16">
      <c r="B276" s="34"/>
      <c r="C276" s="48"/>
      <c r="D276" s="17"/>
      <c r="E276" s="17"/>
      <c r="F276" s="17"/>
      <c r="G276" s="21"/>
      <c r="H276" s="17" t="s">
        <v>8</v>
      </c>
      <c r="I276" s="20">
        <f>IF(FluxoCaixa211[[#This Row],[Receitas / Despesas]]="Saldo Inicial",FluxoCaixa211[[#This Row],[R$ (Valores)]],I275+FluxoCaixa211[[#This Row],[Valores Receitas / Despesas]])</f>
        <v>0</v>
      </c>
      <c r="J276" s="20">
        <f>IF(FluxoCaixa211[[#This Row],[Entrada / Saída]]="Saída",FluxoCaixa211[[#This Row],[R$ (Valores)]]*-1,FluxoCaixa211[[#This Row],[R$ (Valores)]])</f>
        <v>0</v>
      </c>
    </row>
    <row r="277" spans="2:16">
      <c r="B277" s="34"/>
      <c r="C277" s="48"/>
      <c r="D277" s="17"/>
      <c r="E277" s="17"/>
      <c r="F277" s="17"/>
      <c r="G277" s="21"/>
      <c r="H277" s="17" t="s">
        <v>8</v>
      </c>
      <c r="I277" s="20">
        <f>IF(FluxoCaixa211[[#This Row],[Receitas / Despesas]]="Saldo Inicial",FluxoCaixa211[[#This Row],[R$ (Valores)]],I276+FluxoCaixa211[[#This Row],[Valores Receitas / Despesas]])</f>
        <v>0</v>
      </c>
      <c r="J277" s="20">
        <f>IF(FluxoCaixa211[[#This Row],[Entrada / Saída]]="Saída",FluxoCaixa211[[#This Row],[R$ (Valores)]]*-1,FluxoCaixa211[[#This Row],[R$ (Valores)]])</f>
        <v>0</v>
      </c>
    </row>
    <row r="278" spans="2:16">
      <c r="B278" s="34"/>
      <c r="C278" s="48"/>
      <c r="D278" s="17"/>
      <c r="E278" s="17"/>
      <c r="F278" s="17"/>
      <c r="G278" s="21"/>
      <c r="H278" s="17" t="s">
        <v>8</v>
      </c>
      <c r="I278" s="20">
        <f>IF(FluxoCaixa211[[#This Row],[Receitas / Despesas]]="Saldo Inicial",FluxoCaixa211[[#This Row],[R$ (Valores)]],I277+FluxoCaixa211[[#This Row],[Valores Receitas / Despesas]])</f>
        <v>0</v>
      </c>
      <c r="J278" s="20">
        <f>IF(FluxoCaixa211[[#This Row],[Entrada / Saída]]="Saída",FluxoCaixa211[[#This Row],[R$ (Valores)]]*-1,FluxoCaixa211[[#This Row],[R$ (Valores)]])</f>
        <v>0</v>
      </c>
    </row>
    <row r="279" spans="2:16">
      <c r="B279" s="34"/>
      <c r="C279" s="48"/>
      <c r="D279" s="17"/>
      <c r="E279" s="17"/>
      <c r="F279" s="17"/>
      <c r="G279" s="21"/>
      <c r="H279" s="17" t="s">
        <v>8</v>
      </c>
      <c r="I279" s="20">
        <f>IF(FluxoCaixa211[[#This Row],[Receitas / Despesas]]="Saldo Inicial",FluxoCaixa211[[#This Row],[R$ (Valores)]],I278+FluxoCaixa211[[#This Row],[Valores Receitas / Despesas]])</f>
        <v>0</v>
      </c>
      <c r="J279" s="20">
        <f>IF(FluxoCaixa211[[#This Row],[Entrada / Saída]]="Saída",FluxoCaixa211[[#This Row],[R$ (Valores)]]*-1,FluxoCaixa211[[#This Row],[R$ (Valores)]])</f>
        <v>0</v>
      </c>
    </row>
    <row r="280" spans="2:16">
      <c r="B280" s="34"/>
      <c r="C280" s="48"/>
      <c r="D280" s="17"/>
      <c r="E280" s="17"/>
      <c r="F280" s="17"/>
      <c r="G280" s="21"/>
      <c r="H280" s="17" t="s">
        <v>8</v>
      </c>
      <c r="I280" s="20">
        <f>IF(FluxoCaixa211[[#This Row],[Receitas / Despesas]]="Saldo Inicial",FluxoCaixa211[[#This Row],[R$ (Valores)]],I279+FluxoCaixa211[[#This Row],[Valores Receitas / Despesas]])</f>
        <v>0</v>
      </c>
      <c r="J280" s="20">
        <f>IF(FluxoCaixa211[[#This Row],[Entrada / Saída]]="Saída",FluxoCaixa211[[#This Row],[R$ (Valores)]]*-1,FluxoCaixa211[[#This Row],[R$ (Valores)]])</f>
        <v>0</v>
      </c>
    </row>
    <row r="281" spans="2:16">
      <c r="B281" s="34"/>
      <c r="C281" s="48"/>
      <c r="D281" s="17"/>
      <c r="E281" s="17"/>
      <c r="F281" s="17"/>
      <c r="G281" s="21"/>
      <c r="H281" s="17" t="s">
        <v>8</v>
      </c>
      <c r="I281" s="20">
        <f>IF(FluxoCaixa211[[#This Row],[Receitas / Despesas]]="Saldo Inicial",FluxoCaixa211[[#This Row],[R$ (Valores)]],I280+FluxoCaixa211[[#This Row],[Valores Receitas / Despesas]])</f>
        <v>0</v>
      </c>
      <c r="J281" s="20">
        <f>IF(FluxoCaixa211[[#This Row],[Entrada / Saída]]="Saída",FluxoCaixa211[[#This Row],[R$ (Valores)]]*-1,FluxoCaixa211[[#This Row],[R$ (Valores)]])</f>
        <v>0</v>
      </c>
    </row>
    <row r="282" spans="2:16" s="35" customFormat="1" ht="12" customHeight="1">
      <c r="B282" s="36"/>
      <c r="C282" s="48"/>
      <c r="D282" s="37"/>
      <c r="E282" s="37"/>
      <c r="F282" s="17"/>
      <c r="G282" s="38"/>
      <c r="H282" s="37" t="s">
        <v>8</v>
      </c>
      <c r="I282" s="39">
        <f>IF(FluxoCaixa211[[#This Row],[Receitas / Despesas]]="Saldo Inicial",FluxoCaixa211[[#This Row],[R$ (Valores)]],I281+FluxoCaixa211[[#This Row],[Valores Receitas / Despesas]])</f>
        <v>0</v>
      </c>
      <c r="J282" s="39">
        <f>IF(FluxoCaixa211[[#This Row],[Entrada / Saída]]="Saída",FluxoCaixa211[[#This Row],[R$ (Valores)]]*-1,FluxoCaixa211[[#This Row],[R$ (Valores)]])</f>
        <v>0</v>
      </c>
      <c r="P282" s="40"/>
    </row>
    <row r="283" spans="2:16">
      <c r="B283" s="34"/>
      <c r="C283" s="48"/>
      <c r="D283" s="17"/>
      <c r="E283" s="17"/>
      <c r="F283" s="17"/>
      <c r="G283" s="21"/>
      <c r="H283" s="17" t="s">
        <v>8</v>
      </c>
      <c r="I283" s="20">
        <f>IF(FluxoCaixa211[[#This Row],[Receitas / Despesas]]="Saldo Inicial",FluxoCaixa211[[#This Row],[R$ (Valores)]],I282+FluxoCaixa211[[#This Row],[Valores Receitas / Despesas]])</f>
        <v>0</v>
      </c>
      <c r="J283" s="20">
        <f>IF(FluxoCaixa211[[#This Row],[Entrada / Saída]]="Saída",FluxoCaixa211[[#This Row],[R$ (Valores)]]*-1,FluxoCaixa211[[#This Row],[R$ (Valores)]])</f>
        <v>0</v>
      </c>
    </row>
    <row r="284" spans="2:16">
      <c r="B284" s="34"/>
      <c r="C284" s="48"/>
      <c r="D284" s="17"/>
      <c r="E284" s="17"/>
      <c r="F284" s="17"/>
      <c r="G284" s="21"/>
      <c r="H284" s="17" t="s">
        <v>8</v>
      </c>
      <c r="I284" s="20">
        <f>IF(FluxoCaixa211[[#This Row],[Receitas / Despesas]]="Saldo Inicial",FluxoCaixa211[[#This Row],[R$ (Valores)]],I283+FluxoCaixa211[[#This Row],[Valores Receitas / Despesas]])</f>
        <v>0</v>
      </c>
      <c r="J284" s="20">
        <f>IF(FluxoCaixa211[[#This Row],[Entrada / Saída]]="Saída",FluxoCaixa211[[#This Row],[R$ (Valores)]]*-1,FluxoCaixa211[[#This Row],[R$ (Valores)]])</f>
        <v>0</v>
      </c>
    </row>
    <row r="285" spans="2:16">
      <c r="B285" s="34"/>
      <c r="C285" s="48"/>
      <c r="D285" s="17"/>
      <c r="E285" s="17"/>
      <c r="F285" s="17"/>
      <c r="G285" s="21"/>
      <c r="H285" s="17" t="s">
        <v>8</v>
      </c>
      <c r="I285" s="20">
        <f>IF(FluxoCaixa211[[#This Row],[Receitas / Despesas]]="Saldo Inicial",FluxoCaixa211[[#This Row],[R$ (Valores)]],I284+FluxoCaixa211[[#This Row],[Valores Receitas / Despesas]])</f>
        <v>0</v>
      </c>
      <c r="J285" s="20">
        <f>IF(FluxoCaixa211[[#This Row],[Entrada / Saída]]="Saída",FluxoCaixa211[[#This Row],[R$ (Valores)]]*-1,FluxoCaixa211[[#This Row],[R$ (Valores)]])</f>
        <v>0</v>
      </c>
    </row>
    <row r="286" spans="2:16">
      <c r="B286" s="34"/>
      <c r="C286" s="48"/>
      <c r="D286" s="17"/>
      <c r="E286" s="17"/>
      <c r="F286" s="17"/>
      <c r="G286" s="21"/>
      <c r="H286" s="17" t="s">
        <v>8</v>
      </c>
      <c r="I286" s="20">
        <f>IF(FluxoCaixa211[[#This Row],[Receitas / Despesas]]="Saldo Inicial",FluxoCaixa211[[#This Row],[R$ (Valores)]],I285+FluxoCaixa211[[#This Row],[Valores Receitas / Despesas]])</f>
        <v>0</v>
      </c>
      <c r="J286" s="20">
        <f>IF(FluxoCaixa211[[#This Row],[Entrada / Saída]]="Saída",FluxoCaixa211[[#This Row],[R$ (Valores)]]*-1,FluxoCaixa211[[#This Row],[R$ (Valores)]])</f>
        <v>0</v>
      </c>
    </row>
    <row r="287" spans="2:16">
      <c r="B287" s="34"/>
      <c r="C287" s="48"/>
      <c r="D287" s="17"/>
      <c r="E287" s="17"/>
      <c r="F287" s="17"/>
      <c r="G287" s="21"/>
      <c r="H287" s="17" t="s">
        <v>8</v>
      </c>
      <c r="I287" s="20">
        <f>IF(FluxoCaixa211[[#This Row],[Receitas / Despesas]]="Saldo Inicial",FluxoCaixa211[[#This Row],[R$ (Valores)]],I286+FluxoCaixa211[[#This Row],[Valores Receitas / Despesas]])</f>
        <v>0</v>
      </c>
      <c r="J287" s="20">
        <f>IF(FluxoCaixa211[[#This Row],[Entrada / Saída]]="Saída",FluxoCaixa211[[#This Row],[R$ (Valores)]]*-1,FluxoCaixa211[[#This Row],[R$ (Valores)]])</f>
        <v>0</v>
      </c>
    </row>
    <row r="288" spans="2:16">
      <c r="B288" s="34"/>
      <c r="C288" s="48"/>
      <c r="D288" s="17"/>
      <c r="E288" s="17"/>
      <c r="F288" s="17"/>
      <c r="G288" s="21"/>
      <c r="H288" s="17" t="s">
        <v>8</v>
      </c>
      <c r="I288" s="20">
        <f>IF(FluxoCaixa211[[#This Row],[Receitas / Despesas]]="Saldo Inicial",FluxoCaixa211[[#This Row],[R$ (Valores)]],I287+FluxoCaixa211[[#This Row],[Valores Receitas / Despesas]])</f>
        <v>0</v>
      </c>
      <c r="J288" s="20">
        <f>IF(FluxoCaixa211[[#This Row],[Entrada / Saída]]="Saída",FluxoCaixa211[[#This Row],[R$ (Valores)]]*-1,FluxoCaixa211[[#This Row],[R$ (Valores)]])</f>
        <v>0</v>
      </c>
    </row>
    <row r="289" spans="2:10">
      <c r="B289" s="34"/>
      <c r="C289" s="48"/>
      <c r="D289" s="17"/>
      <c r="E289" s="17"/>
      <c r="F289" s="17"/>
      <c r="G289" s="21"/>
      <c r="H289" s="17" t="s">
        <v>8</v>
      </c>
      <c r="I289" s="20">
        <f>IF(FluxoCaixa211[[#This Row],[Receitas / Despesas]]="Saldo Inicial",FluxoCaixa211[[#This Row],[R$ (Valores)]],I288+FluxoCaixa211[[#This Row],[Valores Receitas / Despesas]])</f>
        <v>0</v>
      </c>
      <c r="J289" s="20">
        <f>IF(FluxoCaixa211[[#This Row],[Entrada / Saída]]="Saída",FluxoCaixa211[[#This Row],[R$ (Valores)]]*-1,FluxoCaixa211[[#This Row],[R$ (Valores)]])</f>
        <v>0</v>
      </c>
    </row>
    <row r="290" spans="2:10">
      <c r="B290" s="34"/>
      <c r="C290" s="48"/>
      <c r="D290" s="17"/>
      <c r="E290" s="17"/>
      <c r="F290" s="17"/>
      <c r="G290" s="21"/>
      <c r="H290" s="17" t="s">
        <v>8</v>
      </c>
      <c r="I290" s="20">
        <f>IF(FluxoCaixa211[[#This Row],[Receitas / Despesas]]="Saldo Inicial",FluxoCaixa211[[#This Row],[R$ (Valores)]],I289+FluxoCaixa211[[#This Row],[Valores Receitas / Despesas]])</f>
        <v>0</v>
      </c>
      <c r="J290" s="20">
        <f>IF(FluxoCaixa211[[#This Row],[Entrada / Saída]]="Saída",FluxoCaixa211[[#This Row],[R$ (Valores)]]*-1,FluxoCaixa211[[#This Row],[R$ (Valores)]])</f>
        <v>0</v>
      </c>
    </row>
    <row r="291" spans="2:10">
      <c r="B291" s="34"/>
      <c r="C291" s="48"/>
      <c r="D291" s="17"/>
      <c r="E291" s="17"/>
      <c r="F291" s="17"/>
      <c r="G291" s="21"/>
      <c r="H291" s="17" t="s">
        <v>8</v>
      </c>
      <c r="I291" s="20">
        <f>IF(FluxoCaixa211[[#This Row],[Receitas / Despesas]]="Saldo Inicial",FluxoCaixa211[[#This Row],[R$ (Valores)]],I290+FluxoCaixa211[[#This Row],[Valores Receitas / Despesas]])</f>
        <v>0</v>
      </c>
      <c r="J291" s="20">
        <f>IF(FluxoCaixa211[[#This Row],[Entrada / Saída]]="Saída",FluxoCaixa211[[#This Row],[R$ (Valores)]]*-1,FluxoCaixa211[[#This Row],[R$ (Valores)]])</f>
        <v>0</v>
      </c>
    </row>
    <row r="292" spans="2:10">
      <c r="B292" s="34"/>
      <c r="C292" s="48"/>
      <c r="D292" s="17"/>
      <c r="E292" s="17"/>
      <c r="F292" s="17"/>
      <c r="G292" s="21"/>
      <c r="H292" s="17" t="s">
        <v>8</v>
      </c>
      <c r="I292" s="20">
        <f>IF(FluxoCaixa211[[#This Row],[Receitas / Despesas]]="Saldo Inicial",FluxoCaixa211[[#This Row],[R$ (Valores)]],I291+FluxoCaixa211[[#This Row],[Valores Receitas / Despesas]])</f>
        <v>0</v>
      </c>
      <c r="J292" s="20">
        <f>IF(FluxoCaixa211[[#This Row],[Entrada / Saída]]="Saída",FluxoCaixa211[[#This Row],[R$ (Valores)]]*-1,FluxoCaixa211[[#This Row],[R$ (Valores)]])</f>
        <v>0</v>
      </c>
    </row>
    <row r="293" spans="2:10">
      <c r="B293" s="34"/>
      <c r="C293" s="48"/>
      <c r="D293" s="17"/>
      <c r="E293" s="17"/>
      <c r="F293" s="17"/>
      <c r="G293" s="21"/>
      <c r="H293" s="17" t="s">
        <v>8</v>
      </c>
      <c r="I293" s="20">
        <f>IF(FluxoCaixa211[[#This Row],[Receitas / Despesas]]="Saldo Inicial",FluxoCaixa211[[#This Row],[R$ (Valores)]],I292+FluxoCaixa211[[#This Row],[Valores Receitas / Despesas]])</f>
        <v>0</v>
      </c>
      <c r="J293" s="20">
        <f>IF(FluxoCaixa211[[#This Row],[Entrada / Saída]]="Saída",FluxoCaixa211[[#This Row],[R$ (Valores)]]*-1,FluxoCaixa211[[#This Row],[R$ (Valores)]])</f>
        <v>0</v>
      </c>
    </row>
    <row r="294" spans="2:10">
      <c r="B294" s="34"/>
      <c r="C294" s="48"/>
      <c r="D294" s="17"/>
      <c r="E294" s="17"/>
      <c r="F294" s="17"/>
      <c r="G294" s="21"/>
      <c r="H294" s="17" t="s">
        <v>8</v>
      </c>
      <c r="I294" s="20">
        <f>IF(FluxoCaixa211[[#This Row],[Receitas / Despesas]]="Saldo Inicial",FluxoCaixa211[[#This Row],[R$ (Valores)]],I293+FluxoCaixa211[[#This Row],[Valores Receitas / Despesas]])</f>
        <v>0</v>
      </c>
      <c r="J294" s="20">
        <f>IF(FluxoCaixa211[[#This Row],[Entrada / Saída]]="Saída",FluxoCaixa211[[#This Row],[R$ (Valores)]]*-1,FluxoCaixa211[[#This Row],[R$ (Valores)]])</f>
        <v>0</v>
      </c>
    </row>
    <row r="295" spans="2:10">
      <c r="B295" s="34"/>
      <c r="C295" s="48"/>
      <c r="D295" s="17"/>
      <c r="E295" s="17"/>
      <c r="F295" s="17"/>
      <c r="G295" s="21"/>
      <c r="H295" s="17" t="s">
        <v>8</v>
      </c>
      <c r="I295" s="20">
        <f>IF(FluxoCaixa211[[#This Row],[Receitas / Despesas]]="Saldo Inicial",FluxoCaixa211[[#This Row],[R$ (Valores)]],I294+FluxoCaixa211[[#This Row],[Valores Receitas / Despesas]])</f>
        <v>0</v>
      </c>
      <c r="J295" s="20">
        <f>IF(FluxoCaixa211[[#This Row],[Entrada / Saída]]="Saída",FluxoCaixa211[[#This Row],[R$ (Valores)]]*-1,FluxoCaixa211[[#This Row],[R$ (Valores)]])</f>
        <v>0</v>
      </c>
    </row>
    <row r="296" spans="2:10">
      <c r="B296" s="34"/>
      <c r="C296" s="48"/>
      <c r="D296" s="17"/>
      <c r="E296" s="17"/>
      <c r="F296" s="17"/>
      <c r="G296" s="21"/>
      <c r="H296" s="17" t="s">
        <v>8</v>
      </c>
      <c r="I296" s="20">
        <f>IF(FluxoCaixa211[[#This Row],[Receitas / Despesas]]="Saldo Inicial",FluxoCaixa211[[#This Row],[R$ (Valores)]],I295+FluxoCaixa211[[#This Row],[Valores Receitas / Despesas]])</f>
        <v>0</v>
      </c>
      <c r="J296" s="20">
        <f>IF(FluxoCaixa211[[#This Row],[Entrada / Saída]]="Saída",FluxoCaixa211[[#This Row],[R$ (Valores)]]*-1,FluxoCaixa211[[#This Row],[R$ (Valores)]])</f>
        <v>0</v>
      </c>
    </row>
    <row r="297" spans="2:10">
      <c r="B297" s="34"/>
      <c r="C297" s="48"/>
      <c r="D297" s="17"/>
      <c r="E297" s="17"/>
      <c r="F297" s="17"/>
      <c r="G297" s="21"/>
      <c r="H297" s="17" t="s">
        <v>8</v>
      </c>
      <c r="I297" s="20">
        <f>IF(FluxoCaixa211[[#This Row],[Receitas / Despesas]]="Saldo Inicial",FluxoCaixa211[[#This Row],[R$ (Valores)]],I296+FluxoCaixa211[[#This Row],[Valores Receitas / Despesas]])</f>
        <v>0</v>
      </c>
      <c r="J297" s="20">
        <f>IF(FluxoCaixa211[[#This Row],[Entrada / Saída]]="Saída",FluxoCaixa211[[#This Row],[R$ (Valores)]]*-1,FluxoCaixa211[[#This Row],[R$ (Valores)]])</f>
        <v>0</v>
      </c>
    </row>
    <row r="298" spans="2:10">
      <c r="B298" s="34"/>
      <c r="C298" s="48"/>
      <c r="D298" s="17"/>
      <c r="E298" s="17"/>
      <c r="F298" s="17"/>
      <c r="G298" s="21"/>
      <c r="H298" s="17" t="s">
        <v>8</v>
      </c>
      <c r="I298" s="20">
        <f>IF(FluxoCaixa211[[#This Row],[Receitas / Despesas]]="Saldo Inicial",FluxoCaixa211[[#This Row],[R$ (Valores)]],I297+FluxoCaixa211[[#This Row],[Valores Receitas / Despesas]])</f>
        <v>0</v>
      </c>
      <c r="J298" s="20">
        <f>IF(FluxoCaixa211[[#This Row],[Entrada / Saída]]="Saída",FluxoCaixa211[[#This Row],[R$ (Valores)]]*-1,FluxoCaixa211[[#This Row],[R$ (Valores)]])</f>
        <v>0</v>
      </c>
    </row>
    <row r="299" spans="2:10">
      <c r="B299" s="34"/>
      <c r="C299" s="48"/>
      <c r="D299" s="17"/>
      <c r="E299" s="17"/>
      <c r="F299" s="17"/>
      <c r="G299" s="21"/>
      <c r="H299" s="17" t="s">
        <v>8</v>
      </c>
      <c r="I299" s="20">
        <f>IF(FluxoCaixa211[[#This Row],[Receitas / Despesas]]="Saldo Inicial",FluxoCaixa211[[#This Row],[R$ (Valores)]],I298+FluxoCaixa211[[#This Row],[Valores Receitas / Despesas]])</f>
        <v>0</v>
      </c>
      <c r="J299" s="20">
        <f>IF(FluxoCaixa211[[#This Row],[Entrada / Saída]]="Saída",FluxoCaixa211[[#This Row],[R$ (Valores)]]*-1,FluxoCaixa211[[#This Row],[R$ (Valores)]])</f>
        <v>0</v>
      </c>
    </row>
    <row r="300" spans="2:10">
      <c r="B300" s="34"/>
      <c r="C300" s="48"/>
      <c r="D300" s="17"/>
      <c r="E300" s="17"/>
      <c r="F300" s="17"/>
      <c r="G300" s="21"/>
      <c r="H300" s="17" t="s">
        <v>8</v>
      </c>
      <c r="I300" s="20">
        <f>IF(FluxoCaixa211[[#This Row],[Receitas / Despesas]]="Saldo Inicial",FluxoCaixa211[[#This Row],[R$ (Valores)]],I299+FluxoCaixa211[[#This Row],[Valores Receitas / Despesas]])</f>
        <v>0</v>
      </c>
      <c r="J300" s="20">
        <f>IF(FluxoCaixa211[[#This Row],[Entrada / Saída]]="Saída",FluxoCaixa211[[#This Row],[R$ (Valores)]]*-1,FluxoCaixa211[[#This Row],[R$ (Valores)]])</f>
        <v>0</v>
      </c>
    </row>
    <row r="301" spans="2:10">
      <c r="B301" s="34"/>
      <c r="C301" s="48"/>
      <c r="D301" s="17"/>
      <c r="E301" s="17"/>
      <c r="F301" s="17"/>
      <c r="G301" s="21"/>
      <c r="H301" s="17" t="s">
        <v>8</v>
      </c>
      <c r="I301" s="20">
        <f>IF(FluxoCaixa211[[#This Row],[Receitas / Despesas]]="Saldo Inicial",FluxoCaixa211[[#This Row],[R$ (Valores)]],I300+FluxoCaixa211[[#This Row],[Valores Receitas / Despesas]])</f>
        <v>0</v>
      </c>
      <c r="J301" s="20">
        <f>IF(FluxoCaixa211[[#This Row],[Entrada / Saída]]="Saída",FluxoCaixa211[[#This Row],[R$ (Valores)]]*-1,FluxoCaixa211[[#This Row],[R$ (Valores)]])</f>
        <v>0</v>
      </c>
    </row>
    <row r="302" spans="2:10">
      <c r="B302" s="34"/>
      <c r="C302" s="48"/>
      <c r="D302" s="17"/>
      <c r="E302" s="17"/>
      <c r="F302" s="17"/>
      <c r="G302" s="21"/>
      <c r="H302" s="17" t="s">
        <v>8</v>
      </c>
      <c r="I302" s="20">
        <f>IF(FluxoCaixa211[[#This Row],[Receitas / Despesas]]="Saldo Inicial",FluxoCaixa211[[#This Row],[R$ (Valores)]],I301+FluxoCaixa211[[#This Row],[Valores Receitas / Despesas]])</f>
        <v>0</v>
      </c>
      <c r="J302" s="20">
        <f>IF(FluxoCaixa211[[#This Row],[Entrada / Saída]]="Saída",FluxoCaixa211[[#This Row],[R$ (Valores)]]*-1,FluxoCaixa211[[#This Row],[R$ (Valores)]])</f>
        <v>0</v>
      </c>
    </row>
    <row r="303" spans="2:10">
      <c r="B303" s="34"/>
      <c r="C303" s="48"/>
      <c r="D303" s="17"/>
      <c r="E303" s="17"/>
      <c r="F303" s="17"/>
      <c r="G303" s="21"/>
      <c r="H303" s="17" t="s">
        <v>8</v>
      </c>
      <c r="I303" s="20">
        <f>IF(FluxoCaixa211[[#This Row],[Receitas / Despesas]]="Saldo Inicial",FluxoCaixa211[[#This Row],[R$ (Valores)]],I302+FluxoCaixa211[[#This Row],[Valores Receitas / Despesas]])</f>
        <v>0</v>
      </c>
      <c r="J303" s="20">
        <f>IF(FluxoCaixa211[[#This Row],[Entrada / Saída]]="Saída",FluxoCaixa211[[#This Row],[R$ (Valores)]]*-1,FluxoCaixa211[[#This Row],[R$ (Valores)]])</f>
        <v>0</v>
      </c>
    </row>
    <row r="304" spans="2:10">
      <c r="B304" s="34"/>
      <c r="C304" s="48"/>
      <c r="D304" s="17"/>
      <c r="E304" s="17"/>
      <c r="F304" s="17"/>
      <c r="G304" s="21"/>
      <c r="H304" s="17" t="s">
        <v>8</v>
      </c>
      <c r="I304" s="20">
        <f>IF(FluxoCaixa211[[#This Row],[Receitas / Despesas]]="Saldo Inicial",FluxoCaixa211[[#This Row],[R$ (Valores)]],I303+FluxoCaixa211[[#This Row],[Valores Receitas / Despesas]])</f>
        <v>0</v>
      </c>
      <c r="J304" s="20">
        <f>IF(FluxoCaixa211[[#This Row],[Entrada / Saída]]="Saída",FluxoCaixa211[[#This Row],[R$ (Valores)]]*-1,FluxoCaixa211[[#This Row],[R$ (Valores)]])</f>
        <v>0</v>
      </c>
    </row>
    <row r="305" spans="2:10">
      <c r="B305" s="34"/>
      <c r="C305" s="48"/>
      <c r="D305" s="17"/>
      <c r="E305" s="17"/>
      <c r="F305" s="17"/>
      <c r="G305" s="21"/>
      <c r="H305" s="17" t="s">
        <v>8</v>
      </c>
      <c r="I305" s="20">
        <f>IF(FluxoCaixa211[[#This Row],[Receitas / Despesas]]="Saldo Inicial",FluxoCaixa211[[#This Row],[R$ (Valores)]],I304+FluxoCaixa211[[#This Row],[Valores Receitas / Despesas]])</f>
        <v>0</v>
      </c>
      <c r="J305" s="20">
        <f>IF(FluxoCaixa211[[#This Row],[Entrada / Saída]]="Saída",FluxoCaixa211[[#This Row],[R$ (Valores)]]*-1,FluxoCaixa211[[#This Row],[R$ (Valores)]])</f>
        <v>0</v>
      </c>
    </row>
    <row r="306" spans="2:10">
      <c r="B306" s="34"/>
      <c r="C306" s="48"/>
      <c r="D306" s="17"/>
      <c r="E306" s="17"/>
      <c r="F306" s="17"/>
      <c r="G306" s="21"/>
      <c r="H306" s="17" t="s">
        <v>8</v>
      </c>
      <c r="I306" s="20">
        <f>IF(FluxoCaixa211[[#This Row],[Receitas / Despesas]]="Saldo Inicial",FluxoCaixa211[[#This Row],[R$ (Valores)]],I305+FluxoCaixa211[[#This Row],[Valores Receitas / Despesas]])</f>
        <v>0</v>
      </c>
      <c r="J306" s="20">
        <f>IF(FluxoCaixa211[[#This Row],[Entrada / Saída]]="Saída",FluxoCaixa211[[#This Row],[R$ (Valores)]]*-1,FluxoCaixa211[[#This Row],[R$ (Valores)]])</f>
        <v>0</v>
      </c>
    </row>
    <row r="307" spans="2:10">
      <c r="B307" s="34"/>
      <c r="C307" s="48"/>
      <c r="D307" s="17"/>
      <c r="E307" s="17"/>
      <c r="F307" s="17"/>
      <c r="G307" s="21"/>
      <c r="H307" s="17" t="s">
        <v>8</v>
      </c>
      <c r="I307" s="20">
        <f>IF(FluxoCaixa211[[#This Row],[Receitas / Despesas]]="Saldo Inicial",FluxoCaixa211[[#This Row],[R$ (Valores)]],I306+FluxoCaixa211[[#This Row],[Valores Receitas / Despesas]])</f>
        <v>0</v>
      </c>
      <c r="J307" s="20">
        <f>IF(FluxoCaixa211[[#This Row],[Entrada / Saída]]="Saída",FluxoCaixa211[[#This Row],[R$ (Valores)]]*-1,FluxoCaixa211[[#This Row],[R$ (Valores)]])</f>
        <v>0</v>
      </c>
    </row>
    <row r="308" spans="2:10">
      <c r="B308" s="34"/>
      <c r="C308" s="48"/>
      <c r="D308" s="17"/>
      <c r="E308" s="17"/>
      <c r="F308" s="17"/>
      <c r="G308" s="21"/>
      <c r="H308" s="17" t="s">
        <v>8</v>
      </c>
      <c r="I308" s="20">
        <f>IF(FluxoCaixa211[[#This Row],[Receitas / Despesas]]="Saldo Inicial",FluxoCaixa211[[#This Row],[R$ (Valores)]],I307+FluxoCaixa211[[#This Row],[Valores Receitas / Despesas]])</f>
        <v>0</v>
      </c>
      <c r="J308" s="20">
        <f>IF(FluxoCaixa211[[#This Row],[Entrada / Saída]]="Saída",FluxoCaixa211[[#This Row],[R$ (Valores)]]*-1,FluxoCaixa211[[#This Row],[R$ (Valores)]])</f>
        <v>0</v>
      </c>
    </row>
    <row r="309" spans="2:10">
      <c r="B309" s="34"/>
      <c r="C309" s="48"/>
      <c r="D309" s="17"/>
      <c r="E309" s="17"/>
      <c r="F309" s="17"/>
      <c r="G309" s="21"/>
      <c r="H309" s="17" t="s">
        <v>8</v>
      </c>
      <c r="I309" s="20">
        <f>IF(FluxoCaixa211[[#This Row],[Receitas / Despesas]]="Saldo Inicial",FluxoCaixa211[[#This Row],[R$ (Valores)]],I308+FluxoCaixa211[[#This Row],[Valores Receitas / Despesas]])</f>
        <v>0</v>
      </c>
      <c r="J309" s="20">
        <f>IF(FluxoCaixa211[[#This Row],[Entrada / Saída]]="Saída",FluxoCaixa211[[#This Row],[R$ (Valores)]]*-1,FluxoCaixa211[[#This Row],[R$ (Valores)]])</f>
        <v>0</v>
      </c>
    </row>
    <row r="310" spans="2:10">
      <c r="B310" s="34"/>
      <c r="C310" s="48"/>
      <c r="D310" s="17"/>
      <c r="E310" s="17"/>
      <c r="F310" s="17"/>
      <c r="G310" s="21"/>
      <c r="H310" s="17" t="s">
        <v>8</v>
      </c>
      <c r="I310" s="20">
        <f>IF(FluxoCaixa211[[#This Row],[Receitas / Despesas]]="Saldo Inicial",FluxoCaixa211[[#This Row],[R$ (Valores)]],I309+FluxoCaixa211[[#This Row],[Valores Receitas / Despesas]])</f>
        <v>0</v>
      </c>
      <c r="J310" s="20">
        <f>IF(FluxoCaixa211[[#This Row],[Entrada / Saída]]="Saída",FluxoCaixa211[[#This Row],[R$ (Valores)]]*-1,FluxoCaixa211[[#This Row],[R$ (Valores)]])</f>
        <v>0</v>
      </c>
    </row>
    <row r="311" spans="2:10">
      <c r="B311" s="34"/>
      <c r="C311" s="48"/>
      <c r="D311" s="17"/>
      <c r="E311" s="17"/>
      <c r="F311" s="17"/>
      <c r="G311" s="21"/>
      <c r="H311" s="17" t="s">
        <v>8</v>
      </c>
      <c r="I311" s="20">
        <f>IF(FluxoCaixa211[[#This Row],[Receitas / Despesas]]="Saldo Inicial",FluxoCaixa211[[#This Row],[R$ (Valores)]],I310+FluxoCaixa211[[#This Row],[Valores Receitas / Despesas]])</f>
        <v>0</v>
      </c>
      <c r="J311" s="20">
        <f>IF(FluxoCaixa211[[#This Row],[Entrada / Saída]]="Saída",FluxoCaixa211[[#This Row],[R$ (Valores)]]*-1,FluxoCaixa211[[#This Row],[R$ (Valores)]])</f>
        <v>0</v>
      </c>
    </row>
    <row r="312" spans="2:10">
      <c r="B312" s="34"/>
      <c r="C312" s="48"/>
      <c r="D312" s="17"/>
      <c r="E312" s="17"/>
      <c r="F312" s="17"/>
      <c r="G312" s="21"/>
      <c r="H312" s="17" t="s">
        <v>8</v>
      </c>
      <c r="I312" s="20">
        <f>IF(FluxoCaixa211[[#This Row],[Receitas / Despesas]]="Saldo Inicial",FluxoCaixa211[[#This Row],[R$ (Valores)]],I311+FluxoCaixa211[[#This Row],[Valores Receitas / Despesas]])</f>
        <v>0</v>
      </c>
      <c r="J312" s="20">
        <f>IF(FluxoCaixa211[[#This Row],[Entrada / Saída]]="Saída",FluxoCaixa211[[#This Row],[R$ (Valores)]]*-1,FluxoCaixa211[[#This Row],[R$ (Valores)]])</f>
        <v>0</v>
      </c>
    </row>
    <row r="313" spans="2:10">
      <c r="B313" s="34"/>
      <c r="C313" s="48"/>
      <c r="D313" s="17"/>
      <c r="E313" s="17"/>
      <c r="F313" s="17"/>
      <c r="G313" s="21"/>
      <c r="H313" s="17" t="s">
        <v>8</v>
      </c>
      <c r="I313" s="20">
        <f>IF(FluxoCaixa211[[#This Row],[Receitas / Despesas]]="Saldo Inicial",FluxoCaixa211[[#This Row],[R$ (Valores)]],I312+FluxoCaixa211[[#This Row],[Valores Receitas / Despesas]])</f>
        <v>0</v>
      </c>
      <c r="J313" s="20">
        <f>IF(FluxoCaixa211[[#This Row],[Entrada / Saída]]="Saída",FluxoCaixa211[[#This Row],[R$ (Valores)]]*-1,FluxoCaixa211[[#This Row],[R$ (Valores)]])</f>
        <v>0</v>
      </c>
    </row>
    <row r="314" spans="2:10">
      <c r="B314" s="34"/>
      <c r="C314" s="48"/>
      <c r="D314" s="17"/>
      <c r="E314" s="17"/>
      <c r="F314" s="17"/>
      <c r="G314" s="21"/>
      <c r="H314" s="17" t="s">
        <v>8</v>
      </c>
      <c r="I314" s="20">
        <f>IF(FluxoCaixa211[[#This Row],[Receitas / Despesas]]="Saldo Inicial",FluxoCaixa211[[#This Row],[R$ (Valores)]],I313+FluxoCaixa211[[#This Row],[Valores Receitas / Despesas]])</f>
        <v>0</v>
      </c>
      <c r="J314" s="20">
        <f>IF(FluxoCaixa211[[#This Row],[Entrada / Saída]]="Saída",FluxoCaixa211[[#This Row],[R$ (Valores)]]*-1,FluxoCaixa211[[#This Row],[R$ (Valores)]])</f>
        <v>0</v>
      </c>
    </row>
    <row r="315" spans="2:10">
      <c r="B315" s="34"/>
      <c r="C315" s="48"/>
      <c r="D315" s="17"/>
      <c r="E315" s="17"/>
      <c r="F315" s="17"/>
      <c r="G315" s="21"/>
      <c r="H315" s="17" t="s">
        <v>8</v>
      </c>
      <c r="I315" s="20">
        <f>IF(FluxoCaixa211[[#This Row],[Receitas / Despesas]]="Saldo Inicial",FluxoCaixa211[[#This Row],[R$ (Valores)]],I314+FluxoCaixa211[[#This Row],[Valores Receitas / Despesas]])</f>
        <v>0</v>
      </c>
      <c r="J315" s="20">
        <f>IF(FluxoCaixa211[[#This Row],[Entrada / Saída]]="Saída",FluxoCaixa211[[#This Row],[R$ (Valores)]]*-1,FluxoCaixa211[[#This Row],[R$ (Valores)]])</f>
        <v>0</v>
      </c>
    </row>
    <row r="316" spans="2:10">
      <c r="B316" s="34"/>
      <c r="C316" s="48"/>
      <c r="D316" s="17"/>
      <c r="E316" s="17"/>
      <c r="F316" s="17"/>
      <c r="G316" s="21"/>
      <c r="H316" s="17" t="s">
        <v>8</v>
      </c>
      <c r="I316" s="20">
        <f>IF(FluxoCaixa211[[#This Row],[Receitas / Despesas]]="Saldo Inicial",FluxoCaixa211[[#This Row],[R$ (Valores)]],I315+FluxoCaixa211[[#This Row],[Valores Receitas / Despesas]])</f>
        <v>0</v>
      </c>
      <c r="J316" s="20">
        <f>IF(FluxoCaixa211[[#This Row],[Entrada / Saída]]="Saída",FluxoCaixa211[[#This Row],[R$ (Valores)]]*-1,FluxoCaixa211[[#This Row],[R$ (Valores)]])</f>
        <v>0</v>
      </c>
    </row>
    <row r="317" spans="2:10">
      <c r="B317" s="34"/>
      <c r="C317" s="48"/>
      <c r="D317" s="17"/>
      <c r="E317" s="17"/>
      <c r="F317" s="17"/>
      <c r="G317" s="21"/>
      <c r="H317" s="17" t="s">
        <v>8</v>
      </c>
      <c r="I317" s="20">
        <f>IF(FluxoCaixa211[[#This Row],[Receitas / Despesas]]="Saldo Inicial",FluxoCaixa211[[#This Row],[R$ (Valores)]],I316+FluxoCaixa211[[#This Row],[Valores Receitas / Despesas]])</f>
        <v>0</v>
      </c>
      <c r="J317" s="20">
        <f>IF(FluxoCaixa211[[#This Row],[Entrada / Saída]]="Saída",FluxoCaixa211[[#This Row],[R$ (Valores)]]*-1,FluxoCaixa211[[#This Row],[R$ (Valores)]])</f>
        <v>0</v>
      </c>
    </row>
    <row r="318" spans="2:10">
      <c r="B318" s="34"/>
      <c r="C318" s="48"/>
      <c r="D318" s="17"/>
      <c r="E318" s="17"/>
      <c r="F318" s="17"/>
      <c r="G318" s="21"/>
      <c r="H318" s="17" t="s">
        <v>8</v>
      </c>
      <c r="I318" s="20">
        <f>IF(FluxoCaixa211[[#This Row],[Receitas / Despesas]]="Saldo Inicial",FluxoCaixa211[[#This Row],[R$ (Valores)]],I317+FluxoCaixa211[[#This Row],[Valores Receitas / Despesas]])</f>
        <v>0</v>
      </c>
      <c r="J318" s="20">
        <f>IF(FluxoCaixa211[[#This Row],[Entrada / Saída]]="Saída",FluxoCaixa211[[#This Row],[R$ (Valores)]]*-1,FluxoCaixa211[[#This Row],[R$ (Valores)]])</f>
        <v>0</v>
      </c>
    </row>
    <row r="319" spans="2:10">
      <c r="B319" s="34"/>
      <c r="C319" s="48"/>
      <c r="D319" s="17"/>
      <c r="E319" s="17"/>
      <c r="F319" s="17"/>
      <c r="G319" s="21"/>
      <c r="H319" s="17" t="s">
        <v>8</v>
      </c>
      <c r="I319" s="20">
        <f>IF(FluxoCaixa211[[#This Row],[Receitas / Despesas]]="Saldo Inicial",FluxoCaixa211[[#This Row],[R$ (Valores)]],I318+FluxoCaixa211[[#This Row],[Valores Receitas / Despesas]])</f>
        <v>0</v>
      </c>
      <c r="J319" s="20">
        <f>IF(FluxoCaixa211[[#This Row],[Entrada / Saída]]="Saída",FluxoCaixa211[[#This Row],[R$ (Valores)]]*-1,FluxoCaixa211[[#This Row],[R$ (Valores)]])</f>
        <v>0</v>
      </c>
    </row>
    <row r="320" spans="2:10">
      <c r="B320" s="34"/>
      <c r="C320" s="48"/>
      <c r="D320" s="17"/>
      <c r="E320" s="17"/>
      <c r="F320" s="17"/>
      <c r="G320" s="21"/>
      <c r="H320" s="17" t="s">
        <v>8</v>
      </c>
      <c r="I320" s="20">
        <f>IF(FluxoCaixa211[[#This Row],[Receitas / Despesas]]="Saldo Inicial",FluxoCaixa211[[#This Row],[R$ (Valores)]],I319+FluxoCaixa211[[#This Row],[Valores Receitas / Despesas]])</f>
        <v>0</v>
      </c>
      <c r="J320" s="20">
        <f>IF(FluxoCaixa211[[#This Row],[Entrada / Saída]]="Saída",FluxoCaixa211[[#This Row],[R$ (Valores)]]*-1,FluxoCaixa211[[#This Row],[R$ (Valores)]])</f>
        <v>0</v>
      </c>
    </row>
    <row r="321" spans="2:10">
      <c r="B321" s="34"/>
      <c r="C321" s="48"/>
      <c r="D321" s="17"/>
      <c r="E321" s="17"/>
      <c r="F321" s="17"/>
      <c r="G321" s="21"/>
      <c r="H321" s="17" t="s">
        <v>8</v>
      </c>
      <c r="I321" s="20">
        <f>IF(FluxoCaixa211[[#This Row],[Receitas / Despesas]]="Saldo Inicial",FluxoCaixa211[[#This Row],[R$ (Valores)]],I320+FluxoCaixa211[[#This Row],[Valores Receitas / Despesas]])</f>
        <v>0</v>
      </c>
      <c r="J321" s="20">
        <f>IF(FluxoCaixa211[[#This Row],[Entrada / Saída]]="Saída",FluxoCaixa211[[#This Row],[R$ (Valores)]]*-1,FluxoCaixa211[[#This Row],[R$ (Valores)]])</f>
        <v>0</v>
      </c>
    </row>
    <row r="322" spans="2:10">
      <c r="B322" s="34"/>
      <c r="C322" s="48"/>
      <c r="D322" s="17"/>
      <c r="E322" s="17"/>
      <c r="F322" s="17"/>
      <c r="G322" s="21"/>
      <c r="H322" s="17" t="s">
        <v>8</v>
      </c>
      <c r="I322" s="20">
        <f>IF(FluxoCaixa211[[#This Row],[Receitas / Despesas]]="Saldo Inicial",FluxoCaixa211[[#This Row],[R$ (Valores)]],I321+FluxoCaixa211[[#This Row],[Valores Receitas / Despesas]])</f>
        <v>0</v>
      </c>
      <c r="J322" s="20">
        <f>IF(FluxoCaixa211[[#This Row],[Entrada / Saída]]="Saída",FluxoCaixa211[[#This Row],[R$ (Valores)]]*-1,FluxoCaixa211[[#This Row],[R$ (Valores)]])</f>
        <v>0</v>
      </c>
    </row>
    <row r="323" spans="2:10">
      <c r="B323" s="34"/>
      <c r="C323" s="48"/>
      <c r="D323" s="17"/>
      <c r="E323" s="17"/>
      <c r="F323" s="17"/>
      <c r="G323" s="21"/>
      <c r="H323" s="17" t="s">
        <v>8</v>
      </c>
      <c r="I323" s="20">
        <f>IF(FluxoCaixa211[[#This Row],[Receitas / Despesas]]="Saldo Inicial",FluxoCaixa211[[#This Row],[R$ (Valores)]],I322+FluxoCaixa211[[#This Row],[Valores Receitas / Despesas]])</f>
        <v>0</v>
      </c>
      <c r="J323" s="20">
        <f>IF(FluxoCaixa211[[#This Row],[Entrada / Saída]]="Saída",FluxoCaixa211[[#This Row],[R$ (Valores)]]*-1,FluxoCaixa211[[#This Row],[R$ (Valores)]])</f>
        <v>0</v>
      </c>
    </row>
    <row r="324" spans="2:10">
      <c r="B324" s="34"/>
      <c r="C324" s="48"/>
      <c r="D324" s="17"/>
      <c r="E324" s="17"/>
      <c r="F324" s="17"/>
      <c r="G324" s="21"/>
      <c r="H324" s="17" t="s">
        <v>8</v>
      </c>
      <c r="I324" s="20">
        <f>IF(FluxoCaixa211[[#This Row],[Receitas / Despesas]]="Saldo Inicial",FluxoCaixa211[[#This Row],[R$ (Valores)]],I323+FluxoCaixa211[[#This Row],[Valores Receitas / Despesas]])</f>
        <v>0</v>
      </c>
      <c r="J324" s="20">
        <f>IF(FluxoCaixa211[[#This Row],[Entrada / Saída]]="Saída",FluxoCaixa211[[#This Row],[R$ (Valores)]]*-1,FluxoCaixa211[[#This Row],[R$ (Valores)]])</f>
        <v>0</v>
      </c>
    </row>
    <row r="325" spans="2:10">
      <c r="B325" s="34"/>
      <c r="C325" s="48"/>
      <c r="D325" s="17"/>
      <c r="E325" s="17"/>
      <c r="F325" s="17"/>
      <c r="G325" s="21"/>
      <c r="H325" s="17" t="s">
        <v>13</v>
      </c>
      <c r="I325" s="20">
        <f>IF(FluxoCaixa211[[#This Row],[Receitas / Despesas]]="Saldo Inicial",FluxoCaixa211[[#This Row],[R$ (Valores)]],I324+FluxoCaixa211[[#This Row],[Valores Receitas / Despesas]])</f>
        <v>0</v>
      </c>
      <c r="J325" s="20">
        <f>IF(FluxoCaixa211[[#This Row],[Entrada / Saída]]="Saída",FluxoCaixa211[[#This Row],[R$ (Valores)]]*-1,FluxoCaixa211[[#This Row],[R$ (Valores)]])</f>
        <v>0</v>
      </c>
    </row>
    <row r="326" spans="2:10">
      <c r="B326" s="34"/>
      <c r="C326" s="48"/>
      <c r="D326" s="17"/>
      <c r="E326" s="17"/>
      <c r="F326" s="17"/>
      <c r="G326" s="21"/>
      <c r="H326" s="17" t="s">
        <v>8</v>
      </c>
      <c r="I326" s="20">
        <f>IF(FluxoCaixa211[[#This Row],[Receitas / Despesas]]="Saldo Inicial",FluxoCaixa211[[#This Row],[R$ (Valores)]],I325+FluxoCaixa211[[#This Row],[Valores Receitas / Despesas]])</f>
        <v>0</v>
      </c>
      <c r="J326" s="20">
        <f>IF(FluxoCaixa211[[#This Row],[Entrada / Saída]]="Saída",FluxoCaixa211[[#This Row],[R$ (Valores)]]*-1,FluxoCaixa211[[#This Row],[R$ (Valores)]])</f>
        <v>0</v>
      </c>
    </row>
    <row r="327" spans="2:10">
      <c r="B327" s="34"/>
      <c r="C327" s="48"/>
      <c r="D327" s="17"/>
      <c r="E327" s="17"/>
      <c r="F327" s="17"/>
      <c r="G327" s="21"/>
      <c r="H327" s="17" t="s">
        <v>8</v>
      </c>
      <c r="I327" s="20">
        <f>IF(FluxoCaixa211[[#This Row],[Receitas / Despesas]]="Saldo Inicial",FluxoCaixa211[[#This Row],[R$ (Valores)]],I326+FluxoCaixa211[[#This Row],[Valores Receitas / Despesas]])</f>
        <v>0</v>
      </c>
      <c r="J327" s="20">
        <f>IF(FluxoCaixa211[[#This Row],[Entrada / Saída]]="Saída",FluxoCaixa211[[#This Row],[R$ (Valores)]]*-1,FluxoCaixa211[[#This Row],[R$ (Valores)]])</f>
        <v>0</v>
      </c>
    </row>
    <row r="328" spans="2:10">
      <c r="B328" s="34"/>
      <c r="C328" s="48"/>
      <c r="D328" s="17"/>
      <c r="E328" s="17"/>
      <c r="F328" s="17"/>
      <c r="G328" s="21"/>
      <c r="H328" s="17" t="s">
        <v>8</v>
      </c>
      <c r="I328" s="20">
        <f>IF(FluxoCaixa211[[#This Row],[Receitas / Despesas]]="Saldo Inicial",FluxoCaixa211[[#This Row],[R$ (Valores)]],I327+FluxoCaixa211[[#This Row],[Valores Receitas / Despesas]])</f>
        <v>0</v>
      </c>
      <c r="J328" s="20">
        <f>IF(FluxoCaixa211[[#This Row],[Entrada / Saída]]="Saída",FluxoCaixa211[[#This Row],[R$ (Valores)]]*-1,FluxoCaixa211[[#This Row],[R$ (Valores)]])</f>
        <v>0</v>
      </c>
    </row>
    <row r="329" spans="2:10">
      <c r="B329" s="34"/>
      <c r="C329" s="48"/>
      <c r="D329" s="17"/>
      <c r="E329" s="17"/>
      <c r="F329" s="17"/>
      <c r="G329" s="21"/>
      <c r="H329" s="17" t="s">
        <v>8</v>
      </c>
      <c r="I329" s="20">
        <f>IF(FluxoCaixa211[[#This Row],[Receitas / Despesas]]="Saldo Inicial",FluxoCaixa211[[#This Row],[R$ (Valores)]],I328+FluxoCaixa211[[#This Row],[Valores Receitas / Despesas]])</f>
        <v>0</v>
      </c>
      <c r="J329" s="20">
        <f>IF(FluxoCaixa211[[#This Row],[Entrada / Saída]]="Saída",FluxoCaixa211[[#This Row],[R$ (Valores)]]*-1,FluxoCaixa211[[#This Row],[R$ (Valores)]])</f>
        <v>0</v>
      </c>
    </row>
    <row r="330" spans="2:10">
      <c r="B330" s="34"/>
      <c r="C330" s="48"/>
      <c r="D330" s="17"/>
      <c r="E330" s="17"/>
      <c r="F330" s="17"/>
      <c r="G330" s="21"/>
      <c r="H330" s="17" t="s">
        <v>8</v>
      </c>
      <c r="I330" s="20">
        <f>IF(FluxoCaixa211[[#This Row],[Receitas / Despesas]]="Saldo Inicial",FluxoCaixa211[[#This Row],[R$ (Valores)]],I329+FluxoCaixa211[[#This Row],[Valores Receitas / Despesas]])</f>
        <v>0</v>
      </c>
      <c r="J330" s="20">
        <f>IF(FluxoCaixa211[[#This Row],[Entrada / Saída]]="Saída",FluxoCaixa211[[#This Row],[R$ (Valores)]]*-1,FluxoCaixa211[[#This Row],[R$ (Valores)]])</f>
        <v>0</v>
      </c>
    </row>
    <row r="331" spans="2:10">
      <c r="B331" s="34"/>
      <c r="C331" s="48"/>
      <c r="D331" s="17"/>
      <c r="E331" s="17"/>
      <c r="F331" s="17"/>
      <c r="G331" s="21"/>
      <c r="H331" s="17" t="s">
        <v>8</v>
      </c>
      <c r="I331" s="20">
        <f>IF(FluxoCaixa211[[#This Row],[Receitas / Despesas]]="Saldo Inicial",FluxoCaixa211[[#This Row],[R$ (Valores)]],I330+FluxoCaixa211[[#This Row],[Valores Receitas / Despesas]])</f>
        <v>0</v>
      </c>
      <c r="J331" s="20">
        <f>IF(FluxoCaixa211[[#This Row],[Entrada / Saída]]="Saída",FluxoCaixa211[[#This Row],[R$ (Valores)]]*-1,FluxoCaixa211[[#This Row],[R$ (Valores)]])</f>
        <v>0</v>
      </c>
    </row>
    <row r="332" spans="2:10">
      <c r="B332" s="34"/>
      <c r="C332" s="48"/>
      <c r="D332" s="17"/>
      <c r="E332" s="17"/>
      <c r="F332" s="17"/>
      <c r="G332" s="21"/>
      <c r="H332" s="17" t="s">
        <v>8</v>
      </c>
      <c r="I332" s="20">
        <f>IF(FluxoCaixa211[[#This Row],[Receitas / Despesas]]="Saldo Inicial",FluxoCaixa211[[#This Row],[R$ (Valores)]],I331+FluxoCaixa211[[#This Row],[Valores Receitas / Despesas]])</f>
        <v>0</v>
      </c>
      <c r="J332" s="20">
        <f>IF(FluxoCaixa211[[#This Row],[Entrada / Saída]]="Saída",FluxoCaixa211[[#This Row],[R$ (Valores)]]*-1,FluxoCaixa211[[#This Row],[R$ (Valores)]])</f>
        <v>0</v>
      </c>
    </row>
    <row r="333" spans="2:10">
      <c r="B333" s="34"/>
      <c r="C333" s="48"/>
      <c r="D333" s="17"/>
      <c r="E333" s="17"/>
      <c r="F333" s="17"/>
      <c r="G333" s="21"/>
      <c r="H333" s="17" t="s">
        <v>8</v>
      </c>
      <c r="I333" s="20">
        <f>IF(FluxoCaixa211[[#This Row],[Receitas / Despesas]]="Saldo Inicial",FluxoCaixa211[[#This Row],[R$ (Valores)]],I332+FluxoCaixa211[[#This Row],[Valores Receitas / Despesas]])</f>
        <v>0</v>
      </c>
      <c r="J333" s="20">
        <f>IF(FluxoCaixa211[[#This Row],[Entrada / Saída]]="Saída",FluxoCaixa211[[#This Row],[R$ (Valores)]]*-1,FluxoCaixa211[[#This Row],[R$ (Valores)]])</f>
        <v>0</v>
      </c>
    </row>
    <row r="334" spans="2:10">
      <c r="B334" s="34"/>
      <c r="C334" s="48"/>
      <c r="D334" s="17"/>
      <c r="E334" s="17"/>
      <c r="F334" s="17"/>
      <c r="G334" s="21"/>
      <c r="H334" s="17" t="s">
        <v>8</v>
      </c>
      <c r="I334" s="20">
        <f>IF(FluxoCaixa211[[#This Row],[Receitas / Despesas]]="Saldo Inicial",FluxoCaixa211[[#This Row],[R$ (Valores)]],I333+FluxoCaixa211[[#This Row],[Valores Receitas / Despesas]])</f>
        <v>0</v>
      </c>
      <c r="J334" s="20">
        <f>IF(FluxoCaixa211[[#This Row],[Entrada / Saída]]="Saída",FluxoCaixa211[[#This Row],[R$ (Valores)]]*-1,FluxoCaixa211[[#This Row],[R$ (Valores)]])</f>
        <v>0</v>
      </c>
    </row>
    <row r="335" spans="2:10">
      <c r="B335" s="34"/>
      <c r="C335" s="48"/>
      <c r="D335" s="17"/>
      <c r="E335" s="17"/>
      <c r="F335" s="17"/>
      <c r="G335" s="21"/>
      <c r="H335" s="17" t="s">
        <v>8</v>
      </c>
      <c r="I335" s="20">
        <f>IF(FluxoCaixa211[[#This Row],[Receitas / Despesas]]="Saldo Inicial",FluxoCaixa211[[#This Row],[R$ (Valores)]],I334+FluxoCaixa211[[#This Row],[Valores Receitas / Despesas]])</f>
        <v>0</v>
      </c>
      <c r="J335" s="20">
        <f>IF(FluxoCaixa211[[#This Row],[Entrada / Saída]]="Saída",FluxoCaixa211[[#This Row],[R$ (Valores)]]*-1,FluxoCaixa211[[#This Row],[R$ (Valores)]])</f>
        <v>0</v>
      </c>
    </row>
    <row r="336" spans="2:10">
      <c r="B336" s="34"/>
      <c r="C336" s="48"/>
      <c r="D336" s="17"/>
      <c r="E336" s="17"/>
      <c r="F336" s="17"/>
      <c r="G336" s="21"/>
      <c r="H336" s="17" t="s">
        <v>8</v>
      </c>
      <c r="I336" s="20">
        <f>IF(FluxoCaixa211[[#This Row],[Receitas / Despesas]]="Saldo Inicial",FluxoCaixa211[[#This Row],[R$ (Valores)]],I335+FluxoCaixa211[[#This Row],[Valores Receitas / Despesas]])</f>
        <v>0</v>
      </c>
      <c r="J336" s="20">
        <f>IF(FluxoCaixa211[[#This Row],[Entrada / Saída]]="Saída",FluxoCaixa211[[#This Row],[R$ (Valores)]]*-1,FluxoCaixa211[[#This Row],[R$ (Valores)]])</f>
        <v>0</v>
      </c>
    </row>
    <row r="337" spans="2:10">
      <c r="B337" s="34"/>
      <c r="C337" s="48"/>
      <c r="D337" s="17"/>
      <c r="E337" s="17"/>
      <c r="F337" s="17"/>
      <c r="G337" s="21"/>
      <c r="H337" s="17" t="s">
        <v>8</v>
      </c>
      <c r="I337" s="20">
        <f>IF(FluxoCaixa211[[#This Row],[Receitas / Despesas]]="Saldo Inicial",FluxoCaixa211[[#This Row],[R$ (Valores)]],I336+FluxoCaixa211[[#This Row],[Valores Receitas / Despesas]])</f>
        <v>0</v>
      </c>
      <c r="J337" s="20">
        <f>IF(FluxoCaixa211[[#This Row],[Entrada / Saída]]="Saída",FluxoCaixa211[[#This Row],[R$ (Valores)]]*-1,FluxoCaixa211[[#This Row],[R$ (Valores)]])</f>
        <v>0</v>
      </c>
    </row>
    <row r="338" spans="2:10">
      <c r="B338" s="34"/>
      <c r="C338" s="48"/>
      <c r="D338" s="17"/>
      <c r="E338" s="17"/>
      <c r="F338" s="17"/>
      <c r="G338" s="21"/>
      <c r="H338" s="17" t="s">
        <v>8</v>
      </c>
      <c r="I338" s="20">
        <f>IF(FluxoCaixa211[[#This Row],[Receitas / Despesas]]="Saldo Inicial",FluxoCaixa211[[#This Row],[R$ (Valores)]],I337+FluxoCaixa211[[#This Row],[Valores Receitas / Despesas]])</f>
        <v>0</v>
      </c>
      <c r="J338" s="20">
        <f>IF(FluxoCaixa211[[#This Row],[Entrada / Saída]]="Saída",FluxoCaixa211[[#This Row],[R$ (Valores)]]*-1,FluxoCaixa211[[#This Row],[R$ (Valores)]])</f>
        <v>0</v>
      </c>
    </row>
    <row r="339" spans="2:10">
      <c r="B339" s="34"/>
      <c r="C339" s="48"/>
      <c r="D339" s="17"/>
      <c r="E339" s="17"/>
      <c r="F339" s="17"/>
      <c r="G339" s="21"/>
      <c r="H339" s="17" t="s">
        <v>8</v>
      </c>
      <c r="I339" s="20">
        <f>IF(FluxoCaixa211[[#This Row],[Receitas / Despesas]]="Saldo Inicial",FluxoCaixa211[[#This Row],[R$ (Valores)]],I338+FluxoCaixa211[[#This Row],[Valores Receitas / Despesas]])</f>
        <v>0</v>
      </c>
      <c r="J339" s="20">
        <f>IF(FluxoCaixa211[[#This Row],[Entrada / Saída]]="Saída",FluxoCaixa211[[#This Row],[R$ (Valores)]]*-1,FluxoCaixa211[[#This Row],[R$ (Valores)]])</f>
        <v>0</v>
      </c>
    </row>
    <row r="340" spans="2:10">
      <c r="B340" s="34"/>
      <c r="C340" s="48"/>
      <c r="D340" s="17"/>
      <c r="E340" s="17"/>
      <c r="F340" s="17"/>
      <c r="G340" s="21"/>
      <c r="H340" s="17" t="s">
        <v>8</v>
      </c>
      <c r="I340" s="20">
        <f>IF(FluxoCaixa211[[#This Row],[Receitas / Despesas]]="Saldo Inicial",FluxoCaixa211[[#This Row],[R$ (Valores)]],I339+FluxoCaixa211[[#This Row],[Valores Receitas / Despesas]])</f>
        <v>0</v>
      </c>
      <c r="J340" s="20">
        <f>IF(FluxoCaixa211[[#This Row],[Entrada / Saída]]="Saída",FluxoCaixa211[[#This Row],[R$ (Valores)]]*-1,FluxoCaixa211[[#This Row],[R$ (Valores)]])</f>
        <v>0</v>
      </c>
    </row>
    <row r="341" spans="2:10">
      <c r="B341" s="34"/>
      <c r="C341" s="48"/>
      <c r="D341" s="17"/>
      <c r="E341" s="17"/>
      <c r="F341" s="17"/>
      <c r="G341" s="21"/>
      <c r="H341" s="17" t="s">
        <v>8</v>
      </c>
      <c r="I341" s="20">
        <f>IF(FluxoCaixa211[[#This Row],[Receitas / Despesas]]="Saldo Inicial",FluxoCaixa211[[#This Row],[R$ (Valores)]],I340+FluxoCaixa211[[#This Row],[Valores Receitas / Despesas]])</f>
        <v>0</v>
      </c>
      <c r="J341" s="20">
        <f>IF(FluxoCaixa211[[#This Row],[Entrada / Saída]]="Saída",FluxoCaixa211[[#This Row],[R$ (Valores)]]*-1,FluxoCaixa211[[#This Row],[R$ (Valores)]])</f>
        <v>0</v>
      </c>
    </row>
    <row r="342" spans="2:10">
      <c r="B342" s="34"/>
      <c r="C342" s="48"/>
      <c r="D342" s="17"/>
      <c r="E342" s="17"/>
      <c r="F342" s="17"/>
      <c r="G342" s="21"/>
      <c r="H342" s="17" t="s">
        <v>8</v>
      </c>
      <c r="I342" s="20">
        <f>IF(FluxoCaixa211[[#This Row],[Receitas / Despesas]]="Saldo Inicial",FluxoCaixa211[[#This Row],[R$ (Valores)]],I341+FluxoCaixa211[[#This Row],[Valores Receitas / Despesas]])</f>
        <v>0</v>
      </c>
      <c r="J342" s="20">
        <f>IF(FluxoCaixa211[[#This Row],[Entrada / Saída]]="Saída",FluxoCaixa211[[#This Row],[R$ (Valores)]]*-1,FluxoCaixa211[[#This Row],[R$ (Valores)]])</f>
        <v>0</v>
      </c>
    </row>
    <row r="343" spans="2:10">
      <c r="B343" s="34"/>
      <c r="C343" s="48"/>
      <c r="D343" s="17"/>
      <c r="E343" s="17"/>
      <c r="F343" s="17"/>
      <c r="G343" s="21"/>
      <c r="H343" s="17" t="s">
        <v>8</v>
      </c>
      <c r="I343" s="20">
        <f>IF(FluxoCaixa211[[#This Row],[Receitas / Despesas]]="Saldo Inicial",FluxoCaixa211[[#This Row],[R$ (Valores)]],I342+FluxoCaixa211[[#This Row],[Valores Receitas / Despesas]])</f>
        <v>0</v>
      </c>
      <c r="J343" s="20">
        <f>IF(FluxoCaixa211[[#This Row],[Entrada / Saída]]="Saída",FluxoCaixa211[[#This Row],[R$ (Valores)]]*-1,FluxoCaixa211[[#This Row],[R$ (Valores)]])</f>
        <v>0</v>
      </c>
    </row>
    <row r="344" spans="2:10">
      <c r="B344" s="34"/>
      <c r="C344" s="48"/>
      <c r="D344" s="17"/>
      <c r="E344" s="17"/>
      <c r="F344" s="17"/>
      <c r="G344" s="21"/>
      <c r="H344" s="17" t="s">
        <v>8</v>
      </c>
      <c r="I344" s="20">
        <f>IF(FluxoCaixa211[[#This Row],[Receitas / Despesas]]="Saldo Inicial",FluxoCaixa211[[#This Row],[R$ (Valores)]],I343+FluxoCaixa211[[#This Row],[Valores Receitas / Despesas]])</f>
        <v>0</v>
      </c>
      <c r="J344" s="20">
        <f>IF(FluxoCaixa211[[#This Row],[Entrada / Saída]]="Saída",FluxoCaixa211[[#This Row],[R$ (Valores)]]*-1,FluxoCaixa211[[#This Row],[R$ (Valores)]])</f>
        <v>0</v>
      </c>
    </row>
    <row r="345" spans="2:10">
      <c r="B345" s="34"/>
      <c r="C345" s="48"/>
      <c r="D345" s="17"/>
      <c r="E345" s="17"/>
      <c r="F345" s="17"/>
      <c r="G345" s="21"/>
      <c r="H345" s="17" t="s">
        <v>8</v>
      </c>
      <c r="I345" s="20">
        <f>IF(FluxoCaixa211[[#This Row],[Receitas / Despesas]]="Saldo Inicial",FluxoCaixa211[[#This Row],[R$ (Valores)]],I344+FluxoCaixa211[[#This Row],[Valores Receitas / Despesas]])</f>
        <v>0</v>
      </c>
      <c r="J345" s="20">
        <f>IF(FluxoCaixa211[[#This Row],[Entrada / Saída]]="Saída",FluxoCaixa211[[#This Row],[R$ (Valores)]]*-1,FluxoCaixa211[[#This Row],[R$ (Valores)]])</f>
        <v>0</v>
      </c>
    </row>
    <row r="346" spans="2:10">
      <c r="B346" s="34"/>
      <c r="C346" s="48"/>
      <c r="D346" s="17"/>
      <c r="E346" s="17"/>
      <c r="F346" s="17"/>
      <c r="G346" s="21"/>
      <c r="H346" s="17" t="s">
        <v>8</v>
      </c>
      <c r="I346" s="20">
        <f>IF(FluxoCaixa211[[#This Row],[Receitas / Despesas]]="Saldo Inicial",FluxoCaixa211[[#This Row],[R$ (Valores)]],I345+FluxoCaixa211[[#This Row],[Valores Receitas / Despesas]])</f>
        <v>0</v>
      </c>
      <c r="J346" s="20">
        <f>IF(FluxoCaixa211[[#This Row],[Entrada / Saída]]="Saída",FluxoCaixa211[[#This Row],[R$ (Valores)]]*-1,FluxoCaixa211[[#This Row],[R$ (Valores)]])</f>
        <v>0</v>
      </c>
    </row>
    <row r="347" spans="2:10">
      <c r="B347" s="34"/>
      <c r="C347" s="48"/>
      <c r="D347" s="17"/>
      <c r="E347" s="17"/>
      <c r="F347" s="17"/>
      <c r="G347" s="21"/>
      <c r="H347" s="17" t="s">
        <v>8</v>
      </c>
      <c r="I347" s="20">
        <f>IF(FluxoCaixa211[[#This Row],[Receitas / Despesas]]="Saldo Inicial",FluxoCaixa211[[#This Row],[R$ (Valores)]],I346+FluxoCaixa211[[#This Row],[Valores Receitas / Despesas]])</f>
        <v>0</v>
      </c>
      <c r="J347" s="20">
        <f>IF(FluxoCaixa211[[#This Row],[Entrada / Saída]]="Saída",FluxoCaixa211[[#This Row],[R$ (Valores)]]*-1,FluxoCaixa211[[#This Row],[R$ (Valores)]])</f>
        <v>0</v>
      </c>
    </row>
    <row r="348" spans="2:10">
      <c r="B348" s="34"/>
      <c r="C348" s="48"/>
      <c r="D348" s="17"/>
      <c r="E348" s="17"/>
      <c r="F348" s="17"/>
      <c r="G348" s="21"/>
      <c r="H348" s="17" t="s">
        <v>8</v>
      </c>
      <c r="I348" s="20">
        <f>IF(FluxoCaixa211[[#This Row],[Receitas / Despesas]]="Saldo Inicial",FluxoCaixa211[[#This Row],[R$ (Valores)]],I347+FluxoCaixa211[[#This Row],[Valores Receitas / Despesas]])</f>
        <v>0</v>
      </c>
      <c r="J348" s="20">
        <f>IF(FluxoCaixa211[[#This Row],[Entrada / Saída]]="Saída",FluxoCaixa211[[#This Row],[R$ (Valores)]]*-1,FluxoCaixa211[[#This Row],[R$ (Valores)]])</f>
        <v>0</v>
      </c>
    </row>
    <row r="349" spans="2:10">
      <c r="B349" s="34"/>
      <c r="C349" s="48"/>
      <c r="D349" s="17"/>
      <c r="E349" s="17"/>
      <c r="F349" s="17"/>
      <c r="G349" s="21"/>
      <c r="H349" s="17" t="s">
        <v>8</v>
      </c>
      <c r="I349" s="20">
        <f>IF(FluxoCaixa211[[#This Row],[Receitas / Despesas]]="Saldo Inicial",FluxoCaixa211[[#This Row],[R$ (Valores)]],I348+FluxoCaixa211[[#This Row],[Valores Receitas / Despesas]])</f>
        <v>0</v>
      </c>
      <c r="J349" s="20">
        <f>IF(FluxoCaixa211[[#This Row],[Entrada / Saída]]="Saída",FluxoCaixa211[[#This Row],[R$ (Valores)]]*-1,FluxoCaixa211[[#This Row],[R$ (Valores)]])</f>
        <v>0</v>
      </c>
    </row>
    <row r="350" spans="2:10">
      <c r="B350" s="34"/>
      <c r="C350" s="48"/>
      <c r="D350" s="17"/>
      <c r="E350" s="17"/>
      <c r="F350" s="17"/>
      <c r="G350" s="21"/>
      <c r="H350" s="17" t="s">
        <v>8</v>
      </c>
      <c r="I350" s="20">
        <f>IF(FluxoCaixa211[[#This Row],[Receitas / Despesas]]="Saldo Inicial",FluxoCaixa211[[#This Row],[R$ (Valores)]],I349+FluxoCaixa211[[#This Row],[Valores Receitas / Despesas]])</f>
        <v>0</v>
      </c>
      <c r="J350" s="20">
        <f>IF(FluxoCaixa211[[#This Row],[Entrada / Saída]]="Saída",FluxoCaixa211[[#This Row],[R$ (Valores)]]*-1,FluxoCaixa211[[#This Row],[R$ (Valores)]])</f>
        <v>0</v>
      </c>
    </row>
    <row r="351" spans="2:10">
      <c r="B351" s="34"/>
      <c r="C351" s="48"/>
      <c r="D351" s="17"/>
      <c r="E351" s="17"/>
      <c r="F351" s="17"/>
      <c r="G351" s="21"/>
      <c r="H351" s="17" t="s">
        <v>8</v>
      </c>
      <c r="I351" s="20">
        <f>IF(FluxoCaixa211[[#This Row],[Receitas / Despesas]]="Saldo Inicial",FluxoCaixa211[[#This Row],[R$ (Valores)]],I350+FluxoCaixa211[[#This Row],[Valores Receitas / Despesas]])</f>
        <v>0</v>
      </c>
      <c r="J351" s="20">
        <f>IF(FluxoCaixa211[[#This Row],[Entrada / Saída]]="Saída",FluxoCaixa211[[#This Row],[R$ (Valores)]]*-1,FluxoCaixa211[[#This Row],[R$ (Valores)]])</f>
        <v>0</v>
      </c>
    </row>
    <row r="352" spans="2:10">
      <c r="B352" s="34"/>
      <c r="C352" s="48"/>
      <c r="D352" s="17"/>
      <c r="E352" s="17"/>
      <c r="F352" s="17"/>
      <c r="G352" s="21"/>
      <c r="H352" s="17" t="s">
        <v>8</v>
      </c>
      <c r="I352" s="20">
        <f>IF(FluxoCaixa211[[#This Row],[Receitas / Despesas]]="Saldo Inicial",FluxoCaixa211[[#This Row],[R$ (Valores)]],I351+FluxoCaixa211[[#This Row],[Valores Receitas / Despesas]])</f>
        <v>0</v>
      </c>
      <c r="J352" s="20">
        <f>IF(FluxoCaixa211[[#This Row],[Entrada / Saída]]="Saída",FluxoCaixa211[[#This Row],[R$ (Valores)]]*-1,FluxoCaixa211[[#This Row],[R$ (Valores)]])</f>
        <v>0</v>
      </c>
    </row>
    <row r="353" spans="2:10">
      <c r="B353" s="34"/>
      <c r="C353" s="48"/>
      <c r="D353" s="17"/>
      <c r="E353" s="17"/>
      <c r="F353" s="17"/>
      <c r="G353" s="21"/>
      <c r="H353" s="17" t="s">
        <v>8</v>
      </c>
      <c r="I353" s="20">
        <f>IF(FluxoCaixa211[[#This Row],[Receitas / Despesas]]="Saldo Inicial",FluxoCaixa211[[#This Row],[R$ (Valores)]],I352+FluxoCaixa211[[#This Row],[Valores Receitas / Despesas]])</f>
        <v>0</v>
      </c>
      <c r="J353" s="20">
        <f>IF(FluxoCaixa211[[#This Row],[Entrada / Saída]]="Saída",FluxoCaixa211[[#This Row],[R$ (Valores)]]*-1,FluxoCaixa211[[#This Row],[R$ (Valores)]])</f>
        <v>0</v>
      </c>
    </row>
    <row r="354" spans="2:10">
      <c r="B354" s="34"/>
      <c r="C354" s="48"/>
      <c r="D354" s="17"/>
      <c r="E354" s="17"/>
      <c r="F354" s="17"/>
      <c r="G354" s="21"/>
      <c r="H354" s="17" t="s">
        <v>8</v>
      </c>
      <c r="I354" s="20">
        <f>IF(FluxoCaixa211[[#This Row],[Receitas / Despesas]]="Saldo Inicial",FluxoCaixa211[[#This Row],[R$ (Valores)]],I353+FluxoCaixa211[[#This Row],[Valores Receitas / Despesas]])</f>
        <v>0</v>
      </c>
      <c r="J354" s="20">
        <f>IF(FluxoCaixa211[[#This Row],[Entrada / Saída]]="Saída",FluxoCaixa211[[#This Row],[R$ (Valores)]]*-1,FluxoCaixa211[[#This Row],[R$ (Valores)]])</f>
        <v>0</v>
      </c>
    </row>
    <row r="355" spans="2:10">
      <c r="B355" s="34"/>
      <c r="C355" s="48"/>
      <c r="D355" s="17"/>
      <c r="E355" s="17"/>
      <c r="F355" s="17"/>
      <c r="G355" s="21"/>
      <c r="H355" s="17" t="s">
        <v>8</v>
      </c>
      <c r="I355" s="20">
        <f>IF(FluxoCaixa211[[#This Row],[Receitas / Despesas]]="Saldo Inicial",FluxoCaixa211[[#This Row],[R$ (Valores)]],I354+FluxoCaixa211[[#This Row],[Valores Receitas / Despesas]])</f>
        <v>0</v>
      </c>
      <c r="J355" s="20">
        <f>IF(FluxoCaixa211[[#This Row],[Entrada / Saída]]="Saída",FluxoCaixa211[[#This Row],[R$ (Valores)]]*-1,FluxoCaixa211[[#This Row],[R$ (Valores)]])</f>
        <v>0</v>
      </c>
    </row>
    <row r="356" spans="2:10">
      <c r="B356" s="34"/>
      <c r="C356" s="48"/>
      <c r="D356" s="17"/>
      <c r="E356" s="17"/>
      <c r="F356" s="17"/>
      <c r="G356" s="21"/>
      <c r="H356" s="17" t="s">
        <v>13</v>
      </c>
      <c r="I356" s="20">
        <f>IF(FluxoCaixa211[[#This Row],[Receitas / Despesas]]="Saldo Inicial",FluxoCaixa211[[#This Row],[R$ (Valores)]],I355+FluxoCaixa211[[#This Row],[Valores Receitas / Despesas]])</f>
        <v>0</v>
      </c>
      <c r="J356" s="20">
        <f>IF(FluxoCaixa211[[#This Row],[Entrada / Saída]]="Saída",FluxoCaixa211[[#This Row],[R$ (Valores)]]*-1,FluxoCaixa211[[#This Row],[R$ (Valores)]])</f>
        <v>0</v>
      </c>
    </row>
    <row r="357" spans="2:10">
      <c r="B357" s="34"/>
      <c r="C357" s="48"/>
      <c r="D357" s="17"/>
      <c r="E357" s="17"/>
      <c r="F357" s="17"/>
      <c r="G357" s="21"/>
      <c r="H357" s="17" t="s">
        <v>8</v>
      </c>
      <c r="I357" s="20">
        <f>IF(FluxoCaixa211[[#This Row],[Receitas / Despesas]]="Saldo Inicial",FluxoCaixa211[[#This Row],[R$ (Valores)]],I356+FluxoCaixa211[[#This Row],[Valores Receitas / Despesas]])</f>
        <v>0</v>
      </c>
      <c r="J357" s="20">
        <f>IF(FluxoCaixa211[[#This Row],[Entrada / Saída]]="Saída",FluxoCaixa211[[#This Row],[R$ (Valores)]]*-1,FluxoCaixa211[[#This Row],[R$ (Valores)]])</f>
        <v>0</v>
      </c>
    </row>
    <row r="358" spans="2:10">
      <c r="B358" s="34"/>
      <c r="C358" s="48"/>
      <c r="D358" s="17"/>
      <c r="E358" s="17"/>
      <c r="F358" s="17"/>
      <c r="G358" s="21"/>
      <c r="H358" s="17" t="s">
        <v>8</v>
      </c>
      <c r="I358" s="20">
        <f>IF(FluxoCaixa211[[#This Row],[Receitas / Despesas]]="Saldo Inicial",FluxoCaixa211[[#This Row],[R$ (Valores)]],I357+FluxoCaixa211[[#This Row],[Valores Receitas / Despesas]])</f>
        <v>0</v>
      </c>
      <c r="J358" s="20">
        <f>IF(FluxoCaixa211[[#This Row],[Entrada / Saída]]="Saída",FluxoCaixa211[[#This Row],[R$ (Valores)]]*-1,FluxoCaixa211[[#This Row],[R$ (Valores)]])</f>
        <v>0</v>
      </c>
    </row>
    <row r="359" spans="2:10">
      <c r="B359" s="34"/>
      <c r="C359" s="48"/>
      <c r="D359" s="17"/>
      <c r="E359" s="17"/>
      <c r="F359" s="17"/>
      <c r="G359" s="21"/>
      <c r="H359" s="17" t="s">
        <v>8</v>
      </c>
      <c r="I359" s="20">
        <f>IF(FluxoCaixa211[[#This Row],[Receitas / Despesas]]="Saldo Inicial",FluxoCaixa211[[#This Row],[R$ (Valores)]],I358+FluxoCaixa211[[#This Row],[Valores Receitas / Despesas]])</f>
        <v>0</v>
      </c>
      <c r="J359" s="20">
        <f>IF(FluxoCaixa211[[#This Row],[Entrada / Saída]]="Saída",FluxoCaixa211[[#This Row],[R$ (Valores)]]*-1,FluxoCaixa211[[#This Row],[R$ (Valores)]])</f>
        <v>0</v>
      </c>
    </row>
    <row r="360" spans="2:10">
      <c r="B360" s="34"/>
      <c r="C360" s="48"/>
      <c r="D360" s="17"/>
      <c r="E360" s="17"/>
      <c r="F360" s="17"/>
      <c r="G360" s="21"/>
      <c r="H360" s="17" t="s">
        <v>8</v>
      </c>
      <c r="I360" s="20">
        <f>IF(FluxoCaixa211[[#This Row],[Receitas / Despesas]]="Saldo Inicial",FluxoCaixa211[[#This Row],[R$ (Valores)]],I359+FluxoCaixa211[[#This Row],[Valores Receitas / Despesas]])</f>
        <v>0</v>
      </c>
      <c r="J360" s="20">
        <f>IF(FluxoCaixa211[[#This Row],[Entrada / Saída]]="Saída",FluxoCaixa211[[#This Row],[R$ (Valores)]]*-1,FluxoCaixa211[[#This Row],[R$ (Valores)]])</f>
        <v>0</v>
      </c>
    </row>
    <row r="361" spans="2:10">
      <c r="B361" s="34"/>
      <c r="C361" s="48"/>
      <c r="D361" s="17"/>
      <c r="E361" s="17"/>
      <c r="F361" s="17"/>
      <c r="G361" s="21"/>
      <c r="H361" s="17" t="s">
        <v>8</v>
      </c>
      <c r="I361" s="20">
        <f>IF(FluxoCaixa211[[#This Row],[Receitas / Despesas]]="Saldo Inicial",FluxoCaixa211[[#This Row],[R$ (Valores)]],I360+FluxoCaixa211[[#This Row],[Valores Receitas / Despesas]])</f>
        <v>0</v>
      </c>
      <c r="J361" s="20">
        <f>IF(FluxoCaixa211[[#This Row],[Entrada / Saída]]="Saída",FluxoCaixa211[[#This Row],[R$ (Valores)]]*-1,FluxoCaixa211[[#This Row],[R$ (Valores)]])</f>
        <v>0</v>
      </c>
    </row>
    <row r="362" spans="2:10">
      <c r="B362" s="34"/>
      <c r="C362" s="48"/>
      <c r="D362" s="17"/>
      <c r="E362" s="17"/>
      <c r="F362" s="17"/>
      <c r="G362" s="21"/>
      <c r="H362" s="17" t="s">
        <v>8</v>
      </c>
      <c r="I362" s="20">
        <f>IF(FluxoCaixa211[[#This Row],[Receitas / Despesas]]="Saldo Inicial",FluxoCaixa211[[#This Row],[R$ (Valores)]],I361+FluxoCaixa211[[#This Row],[Valores Receitas / Despesas]])</f>
        <v>0</v>
      </c>
      <c r="J362" s="20">
        <f>IF(FluxoCaixa211[[#This Row],[Entrada / Saída]]="Saída",FluxoCaixa211[[#This Row],[R$ (Valores)]]*-1,FluxoCaixa211[[#This Row],[R$ (Valores)]])</f>
        <v>0</v>
      </c>
    </row>
    <row r="363" spans="2:10">
      <c r="B363" s="34"/>
      <c r="C363" s="48"/>
      <c r="D363" s="17"/>
      <c r="E363" s="17"/>
      <c r="F363" s="17"/>
      <c r="G363" s="21"/>
      <c r="H363" s="17" t="s">
        <v>8</v>
      </c>
      <c r="I363" s="20">
        <f>IF(FluxoCaixa211[[#This Row],[Receitas / Despesas]]="Saldo Inicial",FluxoCaixa211[[#This Row],[R$ (Valores)]],I362+FluxoCaixa211[[#This Row],[Valores Receitas / Despesas]])</f>
        <v>0</v>
      </c>
      <c r="J363" s="20">
        <f>IF(FluxoCaixa211[[#This Row],[Entrada / Saída]]="Saída",FluxoCaixa211[[#This Row],[R$ (Valores)]]*-1,FluxoCaixa211[[#This Row],[R$ (Valores)]])</f>
        <v>0</v>
      </c>
    </row>
    <row r="364" spans="2:10">
      <c r="B364" s="34"/>
      <c r="C364" s="48"/>
      <c r="D364" s="17"/>
      <c r="E364" s="17"/>
      <c r="F364" s="17"/>
      <c r="G364" s="21"/>
      <c r="H364" s="17" t="s">
        <v>8</v>
      </c>
      <c r="I364" s="20">
        <f>IF(FluxoCaixa211[[#This Row],[Receitas / Despesas]]="Saldo Inicial",FluxoCaixa211[[#This Row],[R$ (Valores)]],I363+FluxoCaixa211[[#This Row],[Valores Receitas / Despesas]])</f>
        <v>0</v>
      </c>
      <c r="J364" s="20">
        <f>IF(FluxoCaixa211[[#This Row],[Entrada / Saída]]="Saída",FluxoCaixa211[[#This Row],[R$ (Valores)]]*-1,FluxoCaixa211[[#This Row],[R$ (Valores)]])</f>
        <v>0</v>
      </c>
    </row>
    <row r="365" spans="2:10">
      <c r="B365" s="34"/>
      <c r="C365" s="48"/>
      <c r="D365" s="17"/>
      <c r="E365" s="17"/>
      <c r="F365" s="17"/>
      <c r="G365" s="21"/>
      <c r="H365" s="17" t="s">
        <v>8</v>
      </c>
      <c r="I365" s="20">
        <f>IF(FluxoCaixa211[[#This Row],[Receitas / Despesas]]="Saldo Inicial",FluxoCaixa211[[#This Row],[R$ (Valores)]],I364+FluxoCaixa211[[#This Row],[Valores Receitas / Despesas]])</f>
        <v>0</v>
      </c>
      <c r="J365" s="20">
        <f>IF(FluxoCaixa211[[#This Row],[Entrada / Saída]]="Saída",FluxoCaixa211[[#This Row],[R$ (Valores)]]*-1,FluxoCaixa211[[#This Row],[R$ (Valores)]])</f>
        <v>0</v>
      </c>
    </row>
    <row r="366" spans="2:10">
      <c r="B366" s="34"/>
      <c r="C366" s="48"/>
      <c r="D366" s="17"/>
      <c r="E366" s="17"/>
      <c r="F366" s="17"/>
      <c r="G366" s="21"/>
      <c r="H366" s="17" t="s">
        <v>8</v>
      </c>
      <c r="I366" s="20">
        <f>IF(FluxoCaixa211[[#This Row],[Receitas / Despesas]]="Saldo Inicial",FluxoCaixa211[[#This Row],[R$ (Valores)]],I365+FluxoCaixa211[[#This Row],[Valores Receitas / Despesas]])</f>
        <v>0</v>
      </c>
      <c r="J366" s="20">
        <f>IF(FluxoCaixa211[[#This Row],[Entrada / Saída]]="Saída",FluxoCaixa211[[#This Row],[R$ (Valores)]]*-1,FluxoCaixa211[[#This Row],[R$ (Valores)]])</f>
        <v>0</v>
      </c>
    </row>
    <row r="367" spans="2:10">
      <c r="B367" s="34"/>
      <c r="C367" s="48"/>
      <c r="D367" s="17"/>
      <c r="E367" s="17"/>
      <c r="F367" s="17"/>
      <c r="G367" s="21"/>
      <c r="H367" s="17" t="s">
        <v>8</v>
      </c>
      <c r="I367" s="20">
        <f>IF(FluxoCaixa211[[#This Row],[Receitas / Despesas]]="Saldo Inicial",FluxoCaixa211[[#This Row],[R$ (Valores)]],I366+FluxoCaixa211[[#This Row],[Valores Receitas / Despesas]])</f>
        <v>0</v>
      </c>
      <c r="J367" s="20">
        <f>IF(FluxoCaixa211[[#This Row],[Entrada / Saída]]="Saída",FluxoCaixa211[[#This Row],[R$ (Valores)]]*-1,FluxoCaixa211[[#This Row],[R$ (Valores)]])</f>
        <v>0</v>
      </c>
    </row>
    <row r="368" spans="2:10">
      <c r="B368" s="34"/>
      <c r="C368" s="48"/>
      <c r="D368" s="17"/>
      <c r="E368" s="17"/>
      <c r="F368" s="17"/>
      <c r="G368" s="21"/>
      <c r="H368" s="17" t="s">
        <v>8</v>
      </c>
      <c r="I368" s="20">
        <f>IF(FluxoCaixa211[[#This Row],[Receitas / Despesas]]="Saldo Inicial",FluxoCaixa211[[#This Row],[R$ (Valores)]],I367+FluxoCaixa211[[#This Row],[Valores Receitas / Despesas]])</f>
        <v>0</v>
      </c>
      <c r="J368" s="20">
        <f>IF(FluxoCaixa211[[#This Row],[Entrada / Saída]]="Saída",FluxoCaixa211[[#This Row],[R$ (Valores)]]*-1,FluxoCaixa211[[#This Row],[R$ (Valores)]])</f>
        <v>0</v>
      </c>
    </row>
    <row r="369" spans="2:10">
      <c r="B369" s="34"/>
      <c r="C369" s="48"/>
      <c r="D369" s="17"/>
      <c r="E369" s="17"/>
      <c r="F369" s="17"/>
      <c r="G369" s="21"/>
      <c r="H369" s="17" t="s">
        <v>8</v>
      </c>
      <c r="I369" s="20">
        <f>IF(FluxoCaixa211[[#This Row],[Receitas / Despesas]]="Saldo Inicial",FluxoCaixa211[[#This Row],[R$ (Valores)]],I368+FluxoCaixa211[[#This Row],[Valores Receitas / Despesas]])</f>
        <v>0</v>
      </c>
      <c r="J369" s="20">
        <f>IF(FluxoCaixa211[[#This Row],[Entrada / Saída]]="Saída",FluxoCaixa211[[#This Row],[R$ (Valores)]]*-1,FluxoCaixa211[[#This Row],[R$ (Valores)]])</f>
        <v>0</v>
      </c>
    </row>
    <row r="370" spans="2:10">
      <c r="B370" s="34"/>
      <c r="C370" s="48"/>
      <c r="D370" s="17"/>
      <c r="E370" s="17"/>
      <c r="F370" s="17"/>
      <c r="G370" s="21"/>
      <c r="H370" s="17" t="s">
        <v>8</v>
      </c>
      <c r="I370" s="20">
        <f>IF(FluxoCaixa211[[#This Row],[Receitas / Despesas]]="Saldo Inicial",FluxoCaixa211[[#This Row],[R$ (Valores)]],I369+FluxoCaixa211[[#This Row],[Valores Receitas / Despesas]])</f>
        <v>0</v>
      </c>
      <c r="J370" s="20">
        <f>IF(FluxoCaixa211[[#This Row],[Entrada / Saída]]="Saída",FluxoCaixa211[[#This Row],[R$ (Valores)]]*-1,FluxoCaixa211[[#This Row],[R$ (Valores)]])</f>
        <v>0</v>
      </c>
    </row>
    <row r="371" spans="2:10">
      <c r="B371" s="34"/>
      <c r="C371" s="48"/>
      <c r="D371" s="17"/>
      <c r="E371" s="17"/>
      <c r="F371" s="17"/>
      <c r="G371" s="21"/>
      <c r="H371" s="17" t="s">
        <v>8</v>
      </c>
      <c r="I371" s="20">
        <f>IF(FluxoCaixa211[[#This Row],[Receitas / Despesas]]="Saldo Inicial",FluxoCaixa211[[#This Row],[R$ (Valores)]],I370+FluxoCaixa211[[#This Row],[Valores Receitas / Despesas]])</f>
        <v>0</v>
      </c>
      <c r="J371" s="20">
        <f>IF(FluxoCaixa211[[#This Row],[Entrada / Saída]]="Saída",FluxoCaixa211[[#This Row],[R$ (Valores)]]*-1,FluxoCaixa211[[#This Row],[R$ (Valores)]])</f>
        <v>0</v>
      </c>
    </row>
    <row r="372" spans="2:10">
      <c r="B372" s="34"/>
      <c r="C372" s="48"/>
      <c r="D372" s="17"/>
      <c r="E372" s="17"/>
      <c r="F372" s="17"/>
      <c r="G372" s="21"/>
      <c r="H372" s="17" t="s">
        <v>8</v>
      </c>
      <c r="I372" s="20">
        <f>IF(FluxoCaixa211[[#This Row],[Receitas / Despesas]]="Saldo Inicial",FluxoCaixa211[[#This Row],[R$ (Valores)]],I371+FluxoCaixa211[[#This Row],[Valores Receitas / Despesas]])</f>
        <v>0</v>
      </c>
      <c r="J372" s="20">
        <f>IF(FluxoCaixa211[[#This Row],[Entrada / Saída]]="Saída",FluxoCaixa211[[#This Row],[R$ (Valores)]]*-1,FluxoCaixa211[[#This Row],[R$ (Valores)]])</f>
        <v>0</v>
      </c>
    </row>
    <row r="373" spans="2:10">
      <c r="B373" s="34"/>
      <c r="C373" s="48"/>
      <c r="D373" s="17"/>
      <c r="E373" s="17"/>
      <c r="F373" s="17"/>
      <c r="G373" s="21"/>
      <c r="H373" s="17" t="s">
        <v>8</v>
      </c>
      <c r="I373" s="20">
        <f>IF(FluxoCaixa211[[#This Row],[Receitas / Despesas]]="Saldo Inicial",FluxoCaixa211[[#This Row],[R$ (Valores)]],I372+FluxoCaixa211[[#This Row],[Valores Receitas / Despesas]])</f>
        <v>0</v>
      </c>
      <c r="J373" s="20">
        <f>IF(FluxoCaixa211[[#This Row],[Entrada / Saída]]="Saída",FluxoCaixa211[[#This Row],[R$ (Valores)]]*-1,FluxoCaixa211[[#This Row],[R$ (Valores)]])</f>
        <v>0</v>
      </c>
    </row>
    <row r="374" spans="2:10">
      <c r="B374" s="34"/>
      <c r="C374" s="48"/>
      <c r="D374" s="17"/>
      <c r="E374" s="17"/>
      <c r="F374" s="17"/>
      <c r="G374" s="21"/>
      <c r="H374" s="17" t="s">
        <v>8</v>
      </c>
      <c r="I374" s="20">
        <f>IF(FluxoCaixa211[[#This Row],[Receitas / Despesas]]="Saldo Inicial",FluxoCaixa211[[#This Row],[R$ (Valores)]],I373+FluxoCaixa211[[#This Row],[Valores Receitas / Despesas]])</f>
        <v>0</v>
      </c>
      <c r="J374" s="20">
        <f>IF(FluxoCaixa211[[#This Row],[Entrada / Saída]]="Saída",FluxoCaixa211[[#This Row],[R$ (Valores)]]*-1,FluxoCaixa211[[#This Row],[R$ (Valores)]])</f>
        <v>0</v>
      </c>
    </row>
    <row r="375" spans="2:10">
      <c r="B375" s="34"/>
      <c r="C375" s="48"/>
      <c r="D375" s="17"/>
      <c r="E375" s="17"/>
      <c r="F375" s="17"/>
      <c r="G375" s="21"/>
      <c r="H375" s="17" t="s">
        <v>8</v>
      </c>
      <c r="I375" s="20">
        <f>IF(FluxoCaixa211[[#This Row],[Receitas / Despesas]]="Saldo Inicial",FluxoCaixa211[[#This Row],[R$ (Valores)]],I374+FluxoCaixa211[[#This Row],[Valores Receitas / Despesas]])</f>
        <v>0</v>
      </c>
      <c r="J375" s="20">
        <f>IF(FluxoCaixa211[[#This Row],[Entrada / Saída]]="Saída",FluxoCaixa211[[#This Row],[R$ (Valores)]]*-1,FluxoCaixa211[[#This Row],[R$ (Valores)]])</f>
        <v>0</v>
      </c>
    </row>
    <row r="376" spans="2:10">
      <c r="B376" s="34"/>
      <c r="C376" s="48"/>
      <c r="D376" s="17"/>
      <c r="E376" s="17"/>
      <c r="F376" s="17"/>
      <c r="G376" s="21"/>
      <c r="H376" s="17" t="s">
        <v>8</v>
      </c>
      <c r="I376" s="20">
        <f>IF(FluxoCaixa211[[#This Row],[Receitas / Despesas]]="Saldo Inicial",FluxoCaixa211[[#This Row],[R$ (Valores)]],I375+FluxoCaixa211[[#This Row],[Valores Receitas / Despesas]])</f>
        <v>0</v>
      </c>
      <c r="J376" s="20">
        <f>IF(FluxoCaixa211[[#This Row],[Entrada / Saída]]="Saída",FluxoCaixa211[[#This Row],[R$ (Valores)]]*-1,FluxoCaixa211[[#This Row],[R$ (Valores)]])</f>
        <v>0</v>
      </c>
    </row>
    <row r="377" spans="2:10">
      <c r="B377" s="34"/>
      <c r="C377" s="48"/>
      <c r="D377" s="17"/>
      <c r="E377" s="17"/>
      <c r="F377" s="17"/>
      <c r="G377" s="21"/>
      <c r="H377" s="17" t="s">
        <v>8</v>
      </c>
      <c r="I377" s="20">
        <f>IF(FluxoCaixa211[[#This Row],[Receitas / Despesas]]="Saldo Inicial",FluxoCaixa211[[#This Row],[R$ (Valores)]],I376+FluxoCaixa211[[#This Row],[Valores Receitas / Despesas]])</f>
        <v>0</v>
      </c>
      <c r="J377" s="20">
        <f>IF(FluxoCaixa211[[#This Row],[Entrada / Saída]]="Saída",FluxoCaixa211[[#This Row],[R$ (Valores)]]*-1,FluxoCaixa211[[#This Row],[R$ (Valores)]])</f>
        <v>0</v>
      </c>
    </row>
    <row r="378" spans="2:10">
      <c r="B378" s="34"/>
      <c r="C378" s="48"/>
      <c r="D378" s="17"/>
      <c r="E378" s="17"/>
      <c r="F378" s="17"/>
      <c r="G378" s="21"/>
      <c r="H378" s="17" t="s">
        <v>8</v>
      </c>
      <c r="I378" s="20">
        <f>IF(FluxoCaixa211[[#This Row],[Receitas / Despesas]]="Saldo Inicial",FluxoCaixa211[[#This Row],[R$ (Valores)]],I377+FluxoCaixa211[[#This Row],[Valores Receitas / Despesas]])</f>
        <v>0</v>
      </c>
      <c r="J378" s="20">
        <f>IF(FluxoCaixa211[[#This Row],[Entrada / Saída]]="Saída",FluxoCaixa211[[#This Row],[R$ (Valores)]]*-1,FluxoCaixa211[[#This Row],[R$ (Valores)]])</f>
        <v>0</v>
      </c>
    </row>
    <row r="379" spans="2:10">
      <c r="B379" s="34"/>
      <c r="C379" s="48"/>
      <c r="D379" s="17"/>
      <c r="E379" s="17"/>
      <c r="F379" s="17"/>
      <c r="G379" s="21"/>
      <c r="H379" s="17" t="s">
        <v>8</v>
      </c>
      <c r="I379" s="20">
        <f>IF(FluxoCaixa211[[#This Row],[Receitas / Despesas]]="Saldo Inicial",FluxoCaixa211[[#This Row],[R$ (Valores)]],I378+FluxoCaixa211[[#This Row],[Valores Receitas / Despesas]])</f>
        <v>0</v>
      </c>
      <c r="J379" s="20">
        <f>IF(FluxoCaixa211[[#This Row],[Entrada / Saída]]="Saída",FluxoCaixa211[[#This Row],[R$ (Valores)]]*-1,FluxoCaixa211[[#This Row],[R$ (Valores)]])</f>
        <v>0</v>
      </c>
    </row>
    <row r="380" spans="2:10">
      <c r="B380" s="34"/>
      <c r="C380" s="48"/>
      <c r="D380" s="17"/>
      <c r="E380" s="17"/>
      <c r="F380" s="17"/>
      <c r="G380" s="21"/>
      <c r="H380" s="17" t="s">
        <v>8</v>
      </c>
      <c r="I380" s="20">
        <f>IF(FluxoCaixa211[[#This Row],[Receitas / Despesas]]="Saldo Inicial",FluxoCaixa211[[#This Row],[R$ (Valores)]],I379+FluxoCaixa211[[#This Row],[Valores Receitas / Despesas]])</f>
        <v>0</v>
      </c>
      <c r="J380" s="20">
        <f>IF(FluxoCaixa211[[#This Row],[Entrada / Saída]]="Saída",FluxoCaixa211[[#This Row],[R$ (Valores)]]*-1,FluxoCaixa211[[#This Row],[R$ (Valores)]])</f>
        <v>0</v>
      </c>
    </row>
    <row r="381" spans="2:10">
      <c r="B381" s="34"/>
      <c r="C381" s="48"/>
      <c r="D381" s="17"/>
      <c r="E381" s="17"/>
      <c r="F381" s="17"/>
      <c r="G381" s="21"/>
      <c r="H381" s="17" t="s">
        <v>8</v>
      </c>
      <c r="I381" s="20">
        <f>IF(FluxoCaixa211[[#This Row],[Receitas / Despesas]]="Saldo Inicial",FluxoCaixa211[[#This Row],[R$ (Valores)]],I380+FluxoCaixa211[[#This Row],[Valores Receitas / Despesas]])</f>
        <v>0</v>
      </c>
      <c r="J381" s="20">
        <f>IF(FluxoCaixa211[[#This Row],[Entrada / Saída]]="Saída",FluxoCaixa211[[#This Row],[R$ (Valores)]]*-1,FluxoCaixa211[[#This Row],[R$ (Valores)]])</f>
        <v>0</v>
      </c>
    </row>
    <row r="382" spans="2:10">
      <c r="B382" s="34"/>
      <c r="C382" s="48"/>
      <c r="D382" s="17"/>
      <c r="E382" s="17"/>
      <c r="F382" s="17"/>
      <c r="G382" s="21"/>
      <c r="H382" s="17" t="s">
        <v>8</v>
      </c>
      <c r="I382" s="20">
        <f>IF(FluxoCaixa211[[#This Row],[Receitas / Despesas]]="Saldo Inicial",FluxoCaixa211[[#This Row],[R$ (Valores)]],I381+FluxoCaixa211[[#This Row],[Valores Receitas / Despesas]])</f>
        <v>0</v>
      </c>
      <c r="J382" s="20">
        <f>IF(FluxoCaixa211[[#This Row],[Entrada / Saída]]="Saída",FluxoCaixa211[[#This Row],[R$ (Valores)]]*-1,FluxoCaixa211[[#This Row],[R$ (Valores)]])</f>
        <v>0</v>
      </c>
    </row>
    <row r="383" spans="2:10">
      <c r="B383" s="34"/>
      <c r="C383" s="48"/>
      <c r="D383" s="17"/>
      <c r="E383" s="17"/>
      <c r="F383" s="17"/>
      <c r="G383" s="21"/>
      <c r="H383" s="17" t="s">
        <v>8</v>
      </c>
      <c r="I383" s="20">
        <f>IF(FluxoCaixa211[[#This Row],[Receitas / Despesas]]="Saldo Inicial",FluxoCaixa211[[#This Row],[R$ (Valores)]],I382+FluxoCaixa211[[#This Row],[Valores Receitas / Despesas]])</f>
        <v>0</v>
      </c>
      <c r="J383" s="20">
        <f>IF(FluxoCaixa211[[#This Row],[Entrada / Saída]]="Saída",FluxoCaixa211[[#This Row],[R$ (Valores)]]*-1,FluxoCaixa211[[#This Row],[R$ (Valores)]])</f>
        <v>0</v>
      </c>
    </row>
    <row r="384" spans="2:10">
      <c r="B384" s="34"/>
      <c r="C384" s="48"/>
      <c r="D384" s="17"/>
      <c r="E384" s="17"/>
      <c r="F384" s="17"/>
      <c r="G384" s="21"/>
      <c r="H384" s="17" t="s">
        <v>8</v>
      </c>
      <c r="I384" s="20">
        <f>IF(FluxoCaixa211[[#This Row],[Receitas / Despesas]]="Saldo Inicial",FluxoCaixa211[[#This Row],[R$ (Valores)]],I383+FluxoCaixa211[[#This Row],[Valores Receitas / Despesas]])</f>
        <v>0</v>
      </c>
      <c r="J384" s="20">
        <f>IF(FluxoCaixa211[[#This Row],[Entrada / Saída]]="Saída",FluxoCaixa211[[#This Row],[R$ (Valores)]]*-1,FluxoCaixa211[[#This Row],[R$ (Valores)]])</f>
        <v>0</v>
      </c>
    </row>
    <row r="385" spans="2:10">
      <c r="B385" s="34"/>
      <c r="C385" s="48"/>
      <c r="D385" s="17"/>
      <c r="E385" s="17"/>
      <c r="F385" s="17"/>
      <c r="G385" s="21"/>
      <c r="H385" s="17" t="s">
        <v>8</v>
      </c>
      <c r="I385" s="20">
        <f>IF(FluxoCaixa211[[#This Row],[Receitas / Despesas]]="Saldo Inicial",FluxoCaixa211[[#This Row],[R$ (Valores)]],I384+FluxoCaixa211[[#This Row],[Valores Receitas / Despesas]])</f>
        <v>0</v>
      </c>
      <c r="J385" s="20">
        <f>IF(FluxoCaixa211[[#This Row],[Entrada / Saída]]="Saída",FluxoCaixa211[[#This Row],[R$ (Valores)]]*-1,FluxoCaixa211[[#This Row],[R$ (Valores)]])</f>
        <v>0</v>
      </c>
    </row>
    <row r="386" spans="2:10">
      <c r="B386" s="34"/>
      <c r="C386" s="48"/>
      <c r="D386" s="17"/>
      <c r="E386" s="17"/>
      <c r="F386" s="17"/>
      <c r="G386" s="21"/>
      <c r="H386" s="17" t="s">
        <v>8</v>
      </c>
      <c r="I386" s="20">
        <f>IF(FluxoCaixa211[[#This Row],[Receitas / Despesas]]="Saldo Inicial",FluxoCaixa211[[#This Row],[R$ (Valores)]],I385+FluxoCaixa211[[#This Row],[Valores Receitas / Despesas]])</f>
        <v>0</v>
      </c>
      <c r="J386" s="20">
        <f>IF(FluxoCaixa211[[#This Row],[Entrada / Saída]]="Saída",FluxoCaixa211[[#This Row],[R$ (Valores)]]*-1,FluxoCaixa211[[#This Row],[R$ (Valores)]])</f>
        <v>0</v>
      </c>
    </row>
    <row r="387" spans="2:10">
      <c r="B387" s="34"/>
      <c r="C387" s="48"/>
      <c r="D387" s="17"/>
      <c r="E387" s="17"/>
      <c r="F387" s="17"/>
      <c r="G387" s="21"/>
      <c r="H387" s="17" t="s">
        <v>8</v>
      </c>
      <c r="I387" s="20">
        <f>IF(FluxoCaixa211[[#This Row],[Receitas / Despesas]]="Saldo Inicial",FluxoCaixa211[[#This Row],[R$ (Valores)]],I386+FluxoCaixa211[[#This Row],[Valores Receitas / Despesas]])</f>
        <v>0</v>
      </c>
      <c r="J387" s="20">
        <f>IF(FluxoCaixa211[[#This Row],[Entrada / Saída]]="Saída",FluxoCaixa211[[#This Row],[R$ (Valores)]]*-1,FluxoCaixa211[[#This Row],[R$ (Valores)]])</f>
        <v>0</v>
      </c>
    </row>
    <row r="388" spans="2:10">
      <c r="B388" s="34"/>
      <c r="C388" s="48"/>
      <c r="D388" s="17"/>
      <c r="E388" s="17"/>
      <c r="F388" s="17"/>
      <c r="G388" s="21"/>
      <c r="H388" s="17" t="s">
        <v>8</v>
      </c>
      <c r="I388" s="20">
        <f>IF(FluxoCaixa211[[#This Row],[Receitas / Despesas]]="Saldo Inicial",FluxoCaixa211[[#This Row],[R$ (Valores)]],I387+FluxoCaixa211[[#This Row],[Valores Receitas / Despesas]])</f>
        <v>0</v>
      </c>
      <c r="J388" s="20">
        <f>IF(FluxoCaixa211[[#This Row],[Entrada / Saída]]="Saída",FluxoCaixa211[[#This Row],[R$ (Valores)]]*-1,FluxoCaixa211[[#This Row],[R$ (Valores)]])</f>
        <v>0</v>
      </c>
    </row>
    <row r="389" spans="2:10">
      <c r="B389" s="34"/>
      <c r="C389" s="48"/>
      <c r="D389" s="17"/>
      <c r="E389" s="17"/>
      <c r="F389" s="17"/>
      <c r="G389" s="21"/>
      <c r="H389" s="17" t="s">
        <v>8</v>
      </c>
      <c r="I389" s="20">
        <f>IF(FluxoCaixa211[[#This Row],[Receitas / Despesas]]="Saldo Inicial",FluxoCaixa211[[#This Row],[R$ (Valores)]],I388+FluxoCaixa211[[#This Row],[Valores Receitas / Despesas]])</f>
        <v>0</v>
      </c>
      <c r="J389" s="20">
        <f>IF(FluxoCaixa211[[#This Row],[Entrada / Saída]]="Saída",FluxoCaixa211[[#This Row],[R$ (Valores)]]*-1,FluxoCaixa211[[#This Row],[R$ (Valores)]])</f>
        <v>0</v>
      </c>
    </row>
    <row r="390" spans="2:10">
      <c r="B390" s="34"/>
      <c r="C390" s="48"/>
      <c r="D390" s="17"/>
      <c r="E390" s="17"/>
      <c r="F390" s="17"/>
      <c r="G390" s="21"/>
      <c r="H390" s="17" t="s">
        <v>8</v>
      </c>
      <c r="I390" s="20">
        <f>IF(FluxoCaixa211[[#This Row],[Receitas / Despesas]]="Saldo Inicial",FluxoCaixa211[[#This Row],[R$ (Valores)]],I389+FluxoCaixa211[[#This Row],[Valores Receitas / Despesas]])</f>
        <v>0</v>
      </c>
      <c r="J390" s="20">
        <f>IF(FluxoCaixa211[[#This Row],[Entrada / Saída]]="Saída",FluxoCaixa211[[#This Row],[R$ (Valores)]]*-1,FluxoCaixa211[[#This Row],[R$ (Valores)]])</f>
        <v>0</v>
      </c>
    </row>
    <row r="391" spans="2:10">
      <c r="B391" s="34"/>
      <c r="C391" s="48"/>
      <c r="D391" s="17"/>
      <c r="E391" s="17"/>
      <c r="F391" s="17"/>
      <c r="G391" s="21"/>
      <c r="H391" s="17" t="s">
        <v>8</v>
      </c>
      <c r="I391" s="20">
        <f>IF(FluxoCaixa211[[#This Row],[Receitas / Despesas]]="Saldo Inicial",FluxoCaixa211[[#This Row],[R$ (Valores)]],I390+FluxoCaixa211[[#This Row],[Valores Receitas / Despesas]])</f>
        <v>0</v>
      </c>
      <c r="J391" s="20">
        <f>IF(FluxoCaixa211[[#This Row],[Entrada / Saída]]="Saída",FluxoCaixa211[[#This Row],[R$ (Valores)]]*-1,FluxoCaixa211[[#This Row],[R$ (Valores)]])</f>
        <v>0</v>
      </c>
    </row>
    <row r="392" spans="2:10">
      <c r="B392" s="34"/>
      <c r="C392" s="48"/>
      <c r="D392" s="17"/>
      <c r="E392" s="17"/>
      <c r="F392" s="17"/>
      <c r="G392" s="21"/>
      <c r="H392" s="17" t="s">
        <v>8</v>
      </c>
      <c r="I392" s="20">
        <f>IF(FluxoCaixa211[[#This Row],[Receitas / Despesas]]="Saldo Inicial",FluxoCaixa211[[#This Row],[R$ (Valores)]],I391+FluxoCaixa211[[#This Row],[Valores Receitas / Despesas]])</f>
        <v>0</v>
      </c>
      <c r="J392" s="20">
        <f>IF(FluxoCaixa211[[#This Row],[Entrada / Saída]]="Saída",FluxoCaixa211[[#This Row],[R$ (Valores)]]*-1,FluxoCaixa211[[#This Row],[R$ (Valores)]])</f>
        <v>0</v>
      </c>
    </row>
    <row r="393" spans="2:10">
      <c r="B393" s="34"/>
      <c r="C393" s="48"/>
      <c r="D393" s="17"/>
      <c r="E393" s="17"/>
      <c r="F393" s="17"/>
      <c r="G393" s="21"/>
      <c r="H393" s="17" t="s">
        <v>8</v>
      </c>
      <c r="I393" s="20">
        <f>IF(FluxoCaixa211[[#This Row],[Receitas / Despesas]]="Saldo Inicial",FluxoCaixa211[[#This Row],[R$ (Valores)]],I392+FluxoCaixa211[[#This Row],[Valores Receitas / Despesas]])</f>
        <v>0</v>
      </c>
      <c r="J393" s="20">
        <f>IF(FluxoCaixa211[[#This Row],[Entrada / Saída]]="Saída",FluxoCaixa211[[#This Row],[R$ (Valores)]]*-1,FluxoCaixa211[[#This Row],[R$ (Valores)]])</f>
        <v>0</v>
      </c>
    </row>
    <row r="394" spans="2:10">
      <c r="B394" s="34"/>
      <c r="C394" s="48"/>
      <c r="D394" s="17"/>
      <c r="E394" s="17"/>
      <c r="F394" s="17"/>
      <c r="G394" s="21"/>
      <c r="H394" s="17" t="s">
        <v>8</v>
      </c>
      <c r="I394" s="20">
        <f>IF(FluxoCaixa211[[#This Row],[Receitas / Despesas]]="Saldo Inicial",FluxoCaixa211[[#This Row],[R$ (Valores)]],I393+FluxoCaixa211[[#This Row],[Valores Receitas / Despesas]])</f>
        <v>0</v>
      </c>
      <c r="J394" s="20">
        <f>IF(FluxoCaixa211[[#This Row],[Entrada / Saída]]="Saída",FluxoCaixa211[[#This Row],[R$ (Valores)]]*-1,FluxoCaixa211[[#This Row],[R$ (Valores)]])</f>
        <v>0</v>
      </c>
    </row>
    <row r="395" spans="2:10">
      <c r="B395" s="34"/>
      <c r="C395" s="48"/>
      <c r="D395" s="17"/>
      <c r="E395" s="17"/>
      <c r="F395" s="17"/>
      <c r="G395" s="21"/>
      <c r="H395" s="17" t="s">
        <v>8</v>
      </c>
      <c r="I395" s="20">
        <f>IF(FluxoCaixa211[[#This Row],[Receitas / Despesas]]="Saldo Inicial",FluxoCaixa211[[#This Row],[R$ (Valores)]],I394+FluxoCaixa211[[#This Row],[Valores Receitas / Despesas]])</f>
        <v>0</v>
      </c>
      <c r="J395" s="20">
        <f>IF(FluxoCaixa211[[#This Row],[Entrada / Saída]]="Saída",FluxoCaixa211[[#This Row],[R$ (Valores)]]*-1,FluxoCaixa211[[#This Row],[R$ (Valores)]])</f>
        <v>0</v>
      </c>
    </row>
    <row r="396" spans="2:10">
      <c r="B396" s="34"/>
      <c r="C396" s="48"/>
      <c r="D396" s="17"/>
      <c r="E396" s="17"/>
      <c r="F396" s="17"/>
      <c r="G396" s="21"/>
      <c r="H396" s="17" t="s">
        <v>8</v>
      </c>
      <c r="I396" s="20">
        <f>IF(FluxoCaixa211[[#This Row],[Receitas / Despesas]]="Saldo Inicial",FluxoCaixa211[[#This Row],[R$ (Valores)]],I395+FluxoCaixa211[[#This Row],[Valores Receitas / Despesas]])</f>
        <v>0</v>
      </c>
      <c r="J396" s="20">
        <f>IF(FluxoCaixa211[[#This Row],[Entrada / Saída]]="Saída",FluxoCaixa211[[#This Row],[R$ (Valores)]]*-1,FluxoCaixa211[[#This Row],[R$ (Valores)]])</f>
        <v>0</v>
      </c>
    </row>
    <row r="397" spans="2:10">
      <c r="B397" s="34"/>
      <c r="C397" s="48"/>
      <c r="D397" s="17"/>
      <c r="E397" s="17"/>
      <c r="F397" s="17"/>
      <c r="G397" s="21"/>
      <c r="H397" s="17" t="s">
        <v>8</v>
      </c>
      <c r="I397" s="20">
        <f>IF(FluxoCaixa211[[#This Row],[Receitas / Despesas]]="Saldo Inicial",FluxoCaixa211[[#This Row],[R$ (Valores)]],I396+FluxoCaixa211[[#This Row],[Valores Receitas / Despesas]])</f>
        <v>0</v>
      </c>
      <c r="J397" s="20">
        <f>IF(FluxoCaixa211[[#This Row],[Entrada / Saída]]="Saída",FluxoCaixa211[[#This Row],[R$ (Valores)]]*-1,FluxoCaixa211[[#This Row],[R$ (Valores)]])</f>
        <v>0</v>
      </c>
    </row>
    <row r="398" spans="2:10">
      <c r="B398" s="34"/>
      <c r="C398" s="48"/>
      <c r="D398" s="17"/>
      <c r="E398" s="17"/>
      <c r="F398" s="17"/>
      <c r="G398" s="21"/>
      <c r="H398" s="17" t="s">
        <v>8</v>
      </c>
      <c r="I398" s="20">
        <f>IF(FluxoCaixa211[[#This Row],[Receitas / Despesas]]="Saldo Inicial",FluxoCaixa211[[#This Row],[R$ (Valores)]],I397+FluxoCaixa211[[#This Row],[Valores Receitas / Despesas]])</f>
        <v>0</v>
      </c>
      <c r="J398" s="20">
        <f>IF(FluxoCaixa211[[#This Row],[Entrada / Saída]]="Saída",FluxoCaixa211[[#This Row],[R$ (Valores)]]*-1,FluxoCaixa211[[#This Row],[R$ (Valores)]])</f>
        <v>0</v>
      </c>
    </row>
    <row r="399" spans="2:10">
      <c r="B399" s="34"/>
      <c r="C399" s="48"/>
      <c r="D399" s="17"/>
      <c r="E399" s="17"/>
      <c r="F399" s="17"/>
      <c r="G399" s="21"/>
      <c r="H399" s="17" t="s">
        <v>8</v>
      </c>
      <c r="I399" s="20">
        <f>IF(FluxoCaixa211[[#This Row],[Receitas / Despesas]]="Saldo Inicial",FluxoCaixa211[[#This Row],[R$ (Valores)]],I398+FluxoCaixa211[[#This Row],[Valores Receitas / Despesas]])</f>
        <v>0</v>
      </c>
      <c r="J399" s="20">
        <f>IF(FluxoCaixa211[[#This Row],[Entrada / Saída]]="Saída",FluxoCaixa211[[#This Row],[R$ (Valores)]]*-1,FluxoCaixa211[[#This Row],[R$ (Valores)]])</f>
        <v>0</v>
      </c>
    </row>
    <row r="400" spans="2:10">
      <c r="B400" s="34"/>
      <c r="C400" s="48"/>
      <c r="D400" s="17"/>
      <c r="E400" s="17"/>
      <c r="F400" s="17"/>
      <c r="G400" s="21"/>
      <c r="H400" s="17" t="s">
        <v>8</v>
      </c>
      <c r="I400" s="20">
        <f>IF(FluxoCaixa211[[#This Row],[Receitas / Despesas]]="Saldo Inicial",FluxoCaixa211[[#This Row],[R$ (Valores)]],I399+FluxoCaixa211[[#This Row],[Valores Receitas / Despesas]])</f>
        <v>0</v>
      </c>
      <c r="J400" s="20">
        <f>IF(FluxoCaixa211[[#This Row],[Entrada / Saída]]="Saída",FluxoCaixa211[[#This Row],[R$ (Valores)]]*-1,FluxoCaixa211[[#This Row],[R$ (Valores)]])</f>
        <v>0</v>
      </c>
    </row>
    <row r="401" spans="2:10">
      <c r="B401" s="34"/>
      <c r="C401" s="48"/>
      <c r="D401" s="17"/>
      <c r="E401" s="17"/>
      <c r="F401" s="17"/>
      <c r="G401" s="21"/>
      <c r="H401" s="17" t="s">
        <v>8</v>
      </c>
      <c r="I401" s="20">
        <f>IF(FluxoCaixa211[[#This Row],[Receitas / Despesas]]="Saldo Inicial",FluxoCaixa211[[#This Row],[R$ (Valores)]],I400+FluxoCaixa211[[#This Row],[Valores Receitas / Despesas]])</f>
        <v>0</v>
      </c>
      <c r="J401" s="20">
        <f>IF(FluxoCaixa211[[#This Row],[Entrada / Saída]]="Saída",FluxoCaixa211[[#This Row],[R$ (Valores)]]*-1,FluxoCaixa211[[#This Row],[R$ (Valores)]])</f>
        <v>0</v>
      </c>
    </row>
    <row r="402" spans="2:10">
      <c r="B402" s="34"/>
      <c r="C402" s="48"/>
      <c r="D402" s="17"/>
      <c r="E402" s="17"/>
      <c r="F402" s="17"/>
      <c r="G402" s="21"/>
      <c r="H402" s="17" t="s">
        <v>13</v>
      </c>
      <c r="I402" s="20">
        <f>IF(FluxoCaixa211[[#This Row],[Receitas / Despesas]]="Saldo Inicial",FluxoCaixa211[[#This Row],[R$ (Valores)]],I401+FluxoCaixa211[[#This Row],[Valores Receitas / Despesas]])</f>
        <v>0</v>
      </c>
      <c r="J402" s="20">
        <f>IF(FluxoCaixa211[[#This Row],[Entrada / Saída]]="Saída",FluxoCaixa211[[#This Row],[R$ (Valores)]]*-1,FluxoCaixa211[[#This Row],[R$ (Valores)]])</f>
        <v>0</v>
      </c>
    </row>
    <row r="403" spans="2:10">
      <c r="B403" s="34"/>
      <c r="C403" s="48"/>
      <c r="D403" s="17"/>
      <c r="E403" s="17"/>
      <c r="F403" s="17"/>
      <c r="G403" s="21"/>
      <c r="H403" s="17" t="s">
        <v>8</v>
      </c>
      <c r="I403" s="20">
        <f>IF(FluxoCaixa211[[#This Row],[Receitas / Despesas]]="Saldo Inicial",FluxoCaixa211[[#This Row],[R$ (Valores)]],I402+FluxoCaixa211[[#This Row],[Valores Receitas / Despesas]])</f>
        <v>0</v>
      </c>
      <c r="J403" s="20">
        <f>IF(FluxoCaixa211[[#This Row],[Entrada / Saída]]="Saída",FluxoCaixa211[[#This Row],[R$ (Valores)]]*-1,FluxoCaixa211[[#This Row],[R$ (Valores)]])</f>
        <v>0</v>
      </c>
    </row>
    <row r="404" spans="2:10">
      <c r="B404" s="34"/>
      <c r="C404" s="48"/>
      <c r="D404" s="17"/>
      <c r="E404" s="17"/>
      <c r="F404" s="17"/>
      <c r="G404" s="21"/>
      <c r="H404" s="17" t="s">
        <v>8</v>
      </c>
      <c r="I404" s="20">
        <f>IF(FluxoCaixa211[[#This Row],[Receitas / Despesas]]="Saldo Inicial",FluxoCaixa211[[#This Row],[R$ (Valores)]],I403+FluxoCaixa211[[#This Row],[Valores Receitas / Despesas]])</f>
        <v>0</v>
      </c>
      <c r="J404" s="20">
        <f>IF(FluxoCaixa211[[#This Row],[Entrada / Saída]]="Saída",FluxoCaixa211[[#This Row],[R$ (Valores)]]*-1,FluxoCaixa211[[#This Row],[R$ (Valores)]])</f>
        <v>0</v>
      </c>
    </row>
    <row r="405" spans="2:10">
      <c r="B405" s="34"/>
      <c r="C405" s="48"/>
      <c r="D405" s="17"/>
      <c r="E405" s="17"/>
      <c r="F405" s="17"/>
      <c r="G405" s="21"/>
      <c r="H405" s="17" t="s">
        <v>8</v>
      </c>
      <c r="I405" s="20">
        <f>IF(FluxoCaixa211[[#This Row],[Receitas / Despesas]]="Saldo Inicial",FluxoCaixa211[[#This Row],[R$ (Valores)]],I404+FluxoCaixa211[[#This Row],[Valores Receitas / Despesas]])</f>
        <v>0</v>
      </c>
      <c r="J405" s="20">
        <f>IF(FluxoCaixa211[[#This Row],[Entrada / Saída]]="Saída",FluxoCaixa211[[#This Row],[R$ (Valores)]]*-1,FluxoCaixa211[[#This Row],[R$ (Valores)]])</f>
        <v>0</v>
      </c>
    </row>
    <row r="406" spans="2:10">
      <c r="B406" s="34"/>
      <c r="C406" s="48"/>
      <c r="D406" s="17"/>
      <c r="E406" s="17"/>
      <c r="F406" s="17"/>
      <c r="G406" s="21"/>
      <c r="H406" s="17" t="s">
        <v>8</v>
      </c>
      <c r="I406" s="20">
        <f>IF(FluxoCaixa211[[#This Row],[Receitas / Despesas]]="Saldo Inicial",FluxoCaixa211[[#This Row],[R$ (Valores)]],I405+FluxoCaixa211[[#This Row],[Valores Receitas / Despesas]])</f>
        <v>0</v>
      </c>
      <c r="J406" s="20">
        <f>IF(FluxoCaixa211[[#This Row],[Entrada / Saída]]="Saída",FluxoCaixa211[[#This Row],[R$ (Valores)]]*-1,FluxoCaixa211[[#This Row],[R$ (Valores)]])</f>
        <v>0</v>
      </c>
    </row>
    <row r="407" spans="2:10">
      <c r="B407" s="34"/>
      <c r="C407" s="48"/>
      <c r="D407" s="17"/>
      <c r="E407" s="17"/>
      <c r="F407" s="17"/>
      <c r="G407" s="21"/>
      <c r="H407" s="17" t="s">
        <v>8</v>
      </c>
      <c r="I407" s="20">
        <f>IF(FluxoCaixa211[[#This Row],[Receitas / Despesas]]="Saldo Inicial",FluxoCaixa211[[#This Row],[R$ (Valores)]],I406+FluxoCaixa211[[#This Row],[Valores Receitas / Despesas]])</f>
        <v>0</v>
      </c>
      <c r="J407" s="20">
        <f>IF(FluxoCaixa211[[#This Row],[Entrada / Saída]]="Saída",FluxoCaixa211[[#This Row],[R$ (Valores)]]*-1,FluxoCaixa211[[#This Row],[R$ (Valores)]])</f>
        <v>0</v>
      </c>
    </row>
    <row r="408" spans="2:10">
      <c r="B408" s="34"/>
      <c r="C408" s="48"/>
      <c r="D408" s="17"/>
      <c r="E408" s="17"/>
      <c r="F408" s="17"/>
      <c r="G408" s="21"/>
      <c r="H408" s="17" t="s">
        <v>8</v>
      </c>
      <c r="I408" s="20">
        <f>IF(FluxoCaixa211[[#This Row],[Receitas / Despesas]]="Saldo Inicial",FluxoCaixa211[[#This Row],[R$ (Valores)]],I407+FluxoCaixa211[[#This Row],[Valores Receitas / Despesas]])</f>
        <v>0</v>
      </c>
      <c r="J408" s="20">
        <f>IF(FluxoCaixa211[[#This Row],[Entrada / Saída]]="Saída",FluxoCaixa211[[#This Row],[R$ (Valores)]]*-1,FluxoCaixa211[[#This Row],[R$ (Valores)]])</f>
        <v>0</v>
      </c>
    </row>
    <row r="409" spans="2:10">
      <c r="B409" s="34"/>
      <c r="C409" s="48"/>
      <c r="D409" s="17"/>
      <c r="E409" s="17"/>
      <c r="F409" s="17"/>
      <c r="G409" s="21"/>
      <c r="H409" s="17" t="s">
        <v>8</v>
      </c>
      <c r="I409" s="20">
        <f>IF(FluxoCaixa211[[#This Row],[Receitas / Despesas]]="Saldo Inicial",FluxoCaixa211[[#This Row],[R$ (Valores)]],I408+FluxoCaixa211[[#This Row],[Valores Receitas / Despesas]])</f>
        <v>0</v>
      </c>
      <c r="J409" s="20">
        <f>IF(FluxoCaixa211[[#This Row],[Entrada / Saída]]="Saída",FluxoCaixa211[[#This Row],[R$ (Valores)]]*-1,FluxoCaixa211[[#This Row],[R$ (Valores)]])</f>
        <v>0</v>
      </c>
    </row>
    <row r="410" spans="2:10">
      <c r="B410" s="34"/>
      <c r="C410" s="48"/>
      <c r="D410" s="17"/>
      <c r="E410" s="17"/>
      <c r="F410" s="17"/>
      <c r="G410" s="21"/>
      <c r="H410" s="17" t="s">
        <v>8</v>
      </c>
      <c r="I410" s="20">
        <f>IF(FluxoCaixa211[[#This Row],[Receitas / Despesas]]="Saldo Inicial",FluxoCaixa211[[#This Row],[R$ (Valores)]],I409+FluxoCaixa211[[#This Row],[Valores Receitas / Despesas]])</f>
        <v>0</v>
      </c>
      <c r="J410" s="20">
        <f>IF(FluxoCaixa211[[#This Row],[Entrada / Saída]]="Saída",FluxoCaixa211[[#This Row],[R$ (Valores)]]*-1,FluxoCaixa211[[#This Row],[R$ (Valores)]])</f>
        <v>0</v>
      </c>
    </row>
    <row r="411" spans="2:10">
      <c r="B411" s="34"/>
      <c r="C411" s="48"/>
      <c r="D411" s="17"/>
      <c r="E411" s="17"/>
      <c r="F411" s="17"/>
      <c r="G411" s="21"/>
      <c r="H411" s="17" t="s">
        <v>8</v>
      </c>
      <c r="I411" s="20">
        <f>IF(FluxoCaixa211[[#This Row],[Receitas / Despesas]]="Saldo Inicial",FluxoCaixa211[[#This Row],[R$ (Valores)]],I410+FluxoCaixa211[[#This Row],[Valores Receitas / Despesas]])</f>
        <v>0</v>
      </c>
      <c r="J411" s="20">
        <f>IF(FluxoCaixa211[[#This Row],[Entrada / Saída]]="Saída",FluxoCaixa211[[#This Row],[R$ (Valores)]]*-1,FluxoCaixa211[[#This Row],[R$ (Valores)]])</f>
        <v>0</v>
      </c>
    </row>
    <row r="412" spans="2:10">
      <c r="B412" s="34"/>
      <c r="C412" s="48"/>
      <c r="D412" s="17"/>
      <c r="E412" s="17"/>
      <c r="F412" s="17"/>
      <c r="G412" s="21"/>
      <c r="H412" s="17" t="s">
        <v>8</v>
      </c>
      <c r="I412" s="20">
        <f>IF(FluxoCaixa211[[#This Row],[Receitas / Despesas]]="Saldo Inicial",FluxoCaixa211[[#This Row],[R$ (Valores)]],I411+FluxoCaixa211[[#This Row],[Valores Receitas / Despesas]])</f>
        <v>0</v>
      </c>
      <c r="J412" s="20">
        <f>IF(FluxoCaixa211[[#This Row],[Entrada / Saída]]="Saída",FluxoCaixa211[[#This Row],[R$ (Valores)]]*-1,FluxoCaixa211[[#This Row],[R$ (Valores)]])</f>
        <v>0</v>
      </c>
    </row>
    <row r="413" spans="2:10">
      <c r="B413" s="34"/>
      <c r="C413" s="48"/>
      <c r="D413" s="17"/>
      <c r="E413" s="17"/>
      <c r="F413" s="17"/>
      <c r="G413" s="21"/>
      <c r="H413" s="17" t="s">
        <v>8</v>
      </c>
      <c r="I413" s="20">
        <f>IF(FluxoCaixa211[[#This Row],[Receitas / Despesas]]="Saldo Inicial",FluxoCaixa211[[#This Row],[R$ (Valores)]],I412+FluxoCaixa211[[#This Row],[Valores Receitas / Despesas]])</f>
        <v>0</v>
      </c>
      <c r="J413" s="20">
        <f>IF(FluxoCaixa211[[#This Row],[Entrada / Saída]]="Saída",FluxoCaixa211[[#This Row],[R$ (Valores)]]*-1,FluxoCaixa211[[#This Row],[R$ (Valores)]])</f>
        <v>0</v>
      </c>
    </row>
    <row r="414" spans="2:10">
      <c r="B414" s="34"/>
      <c r="C414" s="48"/>
      <c r="D414" s="17"/>
      <c r="E414" s="17"/>
      <c r="F414" s="17"/>
      <c r="G414" s="21"/>
      <c r="H414" s="17" t="s">
        <v>8</v>
      </c>
      <c r="I414" s="20">
        <f>IF(FluxoCaixa211[[#This Row],[Receitas / Despesas]]="Saldo Inicial",FluxoCaixa211[[#This Row],[R$ (Valores)]],I413+FluxoCaixa211[[#This Row],[Valores Receitas / Despesas]])</f>
        <v>0</v>
      </c>
      <c r="J414" s="20">
        <f>IF(FluxoCaixa211[[#This Row],[Entrada / Saída]]="Saída",FluxoCaixa211[[#This Row],[R$ (Valores)]]*-1,FluxoCaixa211[[#This Row],[R$ (Valores)]])</f>
        <v>0</v>
      </c>
    </row>
    <row r="415" spans="2:10">
      <c r="B415" s="34"/>
      <c r="C415" s="48"/>
      <c r="D415" s="17"/>
      <c r="E415" s="17"/>
      <c r="F415" s="17"/>
      <c r="G415" s="21"/>
      <c r="H415" s="17" t="s">
        <v>8</v>
      </c>
      <c r="I415" s="20">
        <f>IF(FluxoCaixa211[[#This Row],[Receitas / Despesas]]="Saldo Inicial",FluxoCaixa211[[#This Row],[R$ (Valores)]],I414+FluxoCaixa211[[#This Row],[Valores Receitas / Despesas]])</f>
        <v>0</v>
      </c>
      <c r="J415" s="20">
        <f>IF(FluxoCaixa211[[#This Row],[Entrada / Saída]]="Saída",FluxoCaixa211[[#This Row],[R$ (Valores)]]*-1,FluxoCaixa211[[#This Row],[R$ (Valores)]])</f>
        <v>0</v>
      </c>
    </row>
    <row r="416" spans="2:10">
      <c r="B416" s="34"/>
      <c r="C416" s="48"/>
      <c r="D416" s="17"/>
      <c r="E416" s="17"/>
      <c r="F416" s="17"/>
      <c r="G416" s="21"/>
      <c r="H416" s="17" t="s">
        <v>8</v>
      </c>
      <c r="I416" s="20">
        <f>IF(FluxoCaixa211[[#This Row],[Receitas / Despesas]]="Saldo Inicial",FluxoCaixa211[[#This Row],[R$ (Valores)]],I415+FluxoCaixa211[[#This Row],[Valores Receitas / Despesas]])</f>
        <v>0</v>
      </c>
      <c r="J416" s="20">
        <f>IF(FluxoCaixa211[[#This Row],[Entrada / Saída]]="Saída",FluxoCaixa211[[#This Row],[R$ (Valores)]]*-1,FluxoCaixa211[[#This Row],[R$ (Valores)]])</f>
        <v>0</v>
      </c>
    </row>
    <row r="417" spans="2:10">
      <c r="B417" s="34"/>
      <c r="C417" s="48"/>
      <c r="D417" s="17"/>
      <c r="E417" s="17"/>
      <c r="F417" s="17"/>
      <c r="G417" s="21"/>
      <c r="H417" s="17" t="s">
        <v>8</v>
      </c>
      <c r="I417" s="20">
        <f>IF(FluxoCaixa211[[#This Row],[Receitas / Despesas]]="Saldo Inicial",FluxoCaixa211[[#This Row],[R$ (Valores)]],I416+FluxoCaixa211[[#This Row],[Valores Receitas / Despesas]])</f>
        <v>0</v>
      </c>
      <c r="J417" s="20">
        <f>IF(FluxoCaixa211[[#This Row],[Entrada / Saída]]="Saída",FluxoCaixa211[[#This Row],[R$ (Valores)]]*-1,FluxoCaixa211[[#This Row],[R$ (Valores)]])</f>
        <v>0</v>
      </c>
    </row>
    <row r="418" spans="2:10">
      <c r="B418" s="34"/>
      <c r="C418" s="48"/>
      <c r="D418" s="17"/>
      <c r="E418" s="17"/>
      <c r="F418" s="17"/>
      <c r="G418" s="21"/>
      <c r="H418" s="17" t="s">
        <v>8</v>
      </c>
      <c r="I418" s="20">
        <f>IF(FluxoCaixa211[[#This Row],[Receitas / Despesas]]="Saldo Inicial",FluxoCaixa211[[#This Row],[R$ (Valores)]],I417+FluxoCaixa211[[#This Row],[Valores Receitas / Despesas]])</f>
        <v>0</v>
      </c>
      <c r="J418" s="20">
        <f>IF(FluxoCaixa211[[#This Row],[Entrada / Saída]]="Saída",FluxoCaixa211[[#This Row],[R$ (Valores)]]*-1,FluxoCaixa211[[#This Row],[R$ (Valores)]])</f>
        <v>0</v>
      </c>
    </row>
    <row r="419" spans="2:10">
      <c r="B419" s="34"/>
      <c r="C419" s="48"/>
      <c r="D419" s="17"/>
      <c r="E419" s="17"/>
      <c r="F419" s="17"/>
      <c r="G419" s="21"/>
      <c r="H419" s="17" t="s">
        <v>8</v>
      </c>
      <c r="I419" s="20">
        <f>IF(FluxoCaixa211[[#This Row],[Receitas / Despesas]]="Saldo Inicial",FluxoCaixa211[[#This Row],[R$ (Valores)]],I418+FluxoCaixa211[[#This Row],[Valores Receitas / Despesas]])</f>
        <v>0</v>
      </c>
      <c r="J419" s="20">
        <f>IF(FluxoCaixa211[[#This Row],[Entrada / Saída]]="Saída",FluxoCaixa211[[#This Row],[R$ (Valores)]]*-1,FluxoCaixa211[[#This Row],[R$ (Valores)]])</f>
        <v>0</v>
      </c>
    </row>
    <row r="420" spans="2:10">
      <c r="B420" s="34"/>
      <c r="C420" s="48"/>
      <c r="D420" s="17"/>
      <c r="E420" s="17"/>
      <c r="F420" s="17"/>
      <c r="G420" s="21"/>
      <c r="H420" s="17" t="s">
        <v>8</v>
      </c>
      <c r="I420" s="20">
        <f>IF(FluxoCaixa211[[#This Row],[Receitas / Despesas]]="Saldo Inicial",FluxoCaixa211[[#This Row],[R$ (Valores)]],I419+FluxoCaixa211[[#This Row],[Valores Receitas / Despesas]])</f>
        <v>0</v>
      </c>
      <c r="J420" s="20">
        <f>IF(FluxoCaixa211[[#This Row],[Entrada / Saída]]="Saída",FluxoCaixa211[[#This Row],[R$ (Valores)]]*-1,FluxoCaixa211[[#This Row],[R$ (Valores)]])</f>
        <v>0</v>
      </c>
    </row>
    <row r="421" spans="2:10">
      <c r="B421" s="34"/>
      <c r="C421" s="48"/>
      <c r="D421" s="17"/>
      <c r="E421" s="17"/>
      <c r="F421" s="17"/>
      <c r="G421" s="21"/>
      <c r="H421" s="17" t="s">
        <v>8</v>
      </c>
      <c r="I421" s="20">
        <f>IF(FluxoCaixa211[[#This Row],[Receitas / Despesas]]="Saldo Inicial",FluxoCaixa211[[#This Row],[R$ (Valores)]],I420+FluxoCaixa211[[#This Row],[Valores Receitas / Despesas]])</f>
        <v>0</v>
      </c>
      <c r="J421" s="20">
        <f>IF(FluxoCaixa211[[#This Row],[Entrada / Saída]]="Saída",FluxoCaixa211[[#This Row],[R$ (Valores)]]*-1,FluxoCaixa211[[#This Row],[R$ (Valores)]])</f>
        <v>0</v>
      </c>
    </row>
    <row r="422" spans="2:10">
      <c r="B422" s="34"/>
      <c r="C422" s="48"/>
      <c r="D422" s="17"/>
      <c r="E422" s="17"/>
      <c r="F422" s="17"/>
      <c r="G422" s="21"/>
      <c r="H422" s="17" t="s">
        <v>8</v>
      </c>
      <c r="I422" s="20">
        <f>IF(FluxoCaixa211[[#This Row],[Receitas / Despesas]]="Saldo Inicial",FluxoCaixa211[[#This Row],[R$ (Valores)]],I421+FluxoCaixa211[[#This Row],[Valores Receitas / Despesas]])</f>
        <v>0</v>
      </c>
      <c r="J422" s="20">
        <f>IF(FluxoCaixa211[[#This Row],[Entrada / Saída]]="Saída",FluxoCaixa211[[#This Row],[R$ (Valores)]]*-1,FluxoCaixa211[[#This Row],[R$ (Valores)]])</f>
        <v>0</v>
      </c>
    </row>
    <row r="423" spans="2:10">
      <c r="B423" s="34"/>
      <c r="C423" s="48"/>
      <c r="D423" s="17"/>
      <c r="E423" s="17"/>
      <c r="F423" s="17"/>
      <c r="G423" s="21"/>
      <c r="H423" s="17" t="s">
        <v>8</v>
      </c>
      <c r="I423" s="20">
        <f>IF(FluxoCaixa211[[#This Row],[Receitas / Despesas]]="Saldo Inicial",FluxoCaixa211[[#This Row],[R$ (Valores)]],I422+FluxoCaixa211[[#This Row],[Valores Receitas / Despesas]])</f>
        <v>0</v>
      </c>
      <c r="J423" s="20">
        <f>IF(FluxoCaixa211[[#This Row],[Entrada / Saída]]="Saída",FluxoCaixa211[[#This Row],[R$ (Valores)]]*-1,FluxoCaixa211[[#This Row],[R$ (Valores)]])</f>
        <v>0</v>
      </c>
    </row>
    <row r="424" spans="2:10">
      <c r="B424" s="34"/>
      <c r="C424" s="48"/>
      <c r="D424" s="17"/>
      <c r="E424" s="17"/>
      <c r="F424" s="17"/>
      <c r="G424" s="21"/>
      <c r="H424" s="17" t="s">
        <v>8</v>
      </c>
      <c r="I424" s="20">
        <f>IF(FluxoCaixa211[[#This Row],[Receitas / Despesas]]="Saldo Inicial",FluxoCaixa211[[#This Row],[R$ (Valores)]],I423+FluxoCaixa211[[#This Row],[Valores Receitas / Despesas]])</f>
        <v>0</v>
      </c>
      <c r="J424" s="20">
        <f>IF(FluxoCaixa211[[#This Row],[Entrada / Saída]]="Saída",FluxoCaixa211[[#This Row],[R$ (Valores)]]*-1,FluxoCaixa211[[#This Row],[R$ (Valores)]])</f>
        <v>0</v>
      </c>
    </row>
    <row r="425" spans="2:10">
      <c r="B425" s="34"/>
      <c r="C425" s="48"/>
      <c r="D425" s="17"/>
      <c r="E425" s="17"/>
      <c r="F425" s="17"/>
      <c r="G425" s="21"/>
      <c r="H425" s="17" t="s">
        <v>8</v>
      </c>
      <c r="I425" s="20">
        <f>IF(FluxoCaixa211[[#This Row],[Receitas / Despesas]]="Saldo Inicial",FluxoCaixa211[[#This Row],[R$ (Valores)]],I424+FluxoCaixa211[[#This Row],[Valores Receitas / Despesas]])</f>
        <v>0</v>
      </c>
      <c r="J425" s="20">
        <f>IF(FluxoCaixa211[[#This Row],[Entrada / Saída]]="Saída",FluxoCaixa211[[#This Row],[R$ (Valores)]]*-1,FluxoCaixa211[[#This Row],[R$ (Valores)]])</f>
        <v>0</v>
      </c>
    </row>
    <row r="426" spans="2:10">
      <c r="B426" s="34"/>
      <c r="C426" s="48"/>
      <c r="D426" s="17"/>
      <c r="E426" s="17"/>
      <c r="F426" s="17"/>
      <c r="G426" s="21"/>
      <c r="H426" s="17" t="s">
        <v>8</v>
      </c>
      <c r="I426" s="20">
        <f>IF(FluxoCaixa211[[#This Row],[Receitas / Despesas]]="Saldo Inicial",FluxoCaixa211[[#This Row],[R$ (Valores)]],I425+FluxoCaixa211[[#This Row],[Valores Receitas / Despesas]])</f>
        <v>0</v>
      </c>
      <c r="J426" s="20">
        <f>IF(FluxoCaixa211[[#This Row],[Entrada / Saída]]="Saída",FluxoCaixa211[[#This Row],[R$ (Valores)]]*-1,FluxoCaixa211[[#This Row],[R$ (Valores)]])</f>
        <v>0</v>
      </c>
    </row>
    <row r="427" spans="2:10">
      <c r="B427" s="34"/>
      <c r="C427" s="48"/>
      <c r="D427" s="17"/>
      <c r="E427" s="17"/>
      <c r="F427" s="17"/>
      <c r="G427" s="21"/>
      <c r="H427" s="17" t="s">
        <v>8</v>
      </c>
      <c r="I427" s="20">
        <f>IF(FluxoCaixa211[[#This Row],[Receitas / Despesas]]="Saldo Inicial",FluxoCaixa211[[#This Row],[R$ (Valores)]],I426+FluxoCaixa211[[#This Row],[Valores Receitas / Despesas]])</f>
        <v>0</v>
      </c>
      <c r="J427" s="20">
        <f>IF(FluxoCaixa211[[#This Row],[Entrada / Saída]]="Saída",FluxoCaixa211[[#This Row],[R$ (Valores)]]*-1,FluxoCaixa211[[#This Row],[R$ (Valores)]])</f>
        <v>0</v>
      </c>
    </row>
    <row r="428" spans="2:10">
      <c r="B428" s="34"/>
      <c r="C428" s="48"/>
      <c r="D428" s="17"/>
      <c r="E428" s="17"/>
      <c r="F428" s="17"/>
      <c r="G428" s="21"/>
      <c r="H428" s="17" t="s">
        <v>8</v>
      </c>
      <c r="I428" s="20">
        <f>IF(FluxoCaixa211[[#This Row],[Receitas / Despesas]]="Saldo Inicial",FluxoCaixa211[[#This Row],[R$ (Valores)]],I427+FluxoCaixa211[[#This Row],[Valores Receitas / Despesas]])</f>
        <v>0</v>
      </c>
      <c r="J428" s="20">
        <f>IF(FluxoCaixa211[[#This Row],[Entrada / Saída]]="Saída",FluxoCaixa211[[#This Row],[R$ (Valores)]]*-1,FluxoCaixa211[[#This Row],[R$ (Valores)]])</f>
        <v>0</v>
      </c>
    </row>
    <row r="429" spans="2:10">
      <c r="B429" s="34"/>
      <c r="C429" s="48"/>
      <c r="D429" s="17"/>
      <c r="E429" s="17"/>
      <c r="F429" s="17"/>
      <c r="G429" s="21"/>
      <c r="H429" s="17" t="s">
        <v>8</v>
      </c>
      <c r="I429" s="20">
        <f>IF(FluxoCaixa211[[#This Row],[Receitas / Despesas]]="Saldo Inicial",FluxoCaixa211[[#This Row],[R$ (Valores)]],I428+FluxoCaixa211[[#This Row],[Valores Receitas / Despesas]])</f>
        <v>0</v>
      </c>
      <c r="J429" s="20">
        <f>IF(FluxoCaixa211[[#This Row],[Entrada / Saída]]="Saída",FluxoCaixa211[[#This Row],[R$ (Valores)]]*-1,FluxoCaixa211[[#This Row],[R$ (Valores)]])</f>
        <v>0</v>
      </c>
    </row>
    <row r="430" spans="2:10">
      <c r="B430" s="34"/>
      <c r="C430" s="48"/>
      <c r="D430" s="17"/>
      <c r="E430" s="17"/>
      <c r="F430" s="17"/>
      <c r="G430" s="21"/>
      <c r="H430" s="17" t="s">
        <v>8</v>
      </c>
      <c r="I430" s="20">
        <f>IF(FluxoCaixa211[[#This Row],[Receitas / Despesas]]="Saldo Inicial",FluxoCaixa211[[#This Row],[R$ (Valores)]],I429+FluxoCaixa211[[#This Row],[Valores Receitas / Despesas]])</f>
        <v>0</v>
      </c>
      <c r="J430" s="20">
        <f>IF(FluxoCaixa211[[#This Row],[Entrada / Saída]]="Saída",FluxoCaixa211[[#This Row],[R$ (Valores)]]*-1,FluxoCaixa211[[#This Row],[R$ (Valores)]])</f>
        <v>0</v>
      </c>
    </row>
    <row r="431" spans="2:10">
      <c r="B431" s="34"/>
      <c r="C431" s="48"/>
      <c r="D431" s="17"/>
      <c r="E431" s="17"/>
      <c r="F431" s="17"/>
      <c r="G431" s="21"/>
      <c r="H431" s="17" t="s">
        <v>8</v>
      </c>
      <c r="I431" s="20">
        <f>IF(FluxoCaixa211[[#This Row],[Receitas / Despesas]]="Saldo Inicial",FluxoCaixa211[[#This Row],[R$ (Valores)]],I430+FluxoCaixa211[[#This Row],[Valores Receitas / Despesas]])</f>
        <v>0</v>
      </c>
      <c r="J431" s="20">
        <f>IF(FluxoCaixa211[[#This Row],[Entrada / Saída]]="Saída",FluxoCaixa211[[#This Row],[R$ (Valores)]]*-1,FluxoCaixa211[[#This Row],[R$ (Valores)]])</f>
        <v>0</v>
      </c>
    </row>
    <row r="432" spans="2:10">
      <c r="B432" s="34"/>
      <c r="C432" s="48"/>
      <c r="D432" s="17"/>
      <c r="E432" s="17"/>
      <c r="F432" s="17"/>
      <c r="G432" s="21"/>
      <c r="H432" s="17" t="s">
        <v>8</v>
      </c>
      <c r="I432" s="20">
        <f>IF(FluxoCaixa211[[#This Row],[Receitas / Despesas]]="Saldo Inicial",FluxoCaixa211[[#This Row],[R$ (Valores)]],I431+FluxoCaixa211[[#This Row],[Valores Receitas / Despesas]])</f>
        <v>0</v>
      </c>
      <c r="J432" s="20">
        <f>IF(FluxoCaixa211[[#This Row],[Entrada / Saída]]="Saída",FluxoCaixa211[[#This Row],[R$ (Valores)]]*-1,FluxoCaixa211[[#This Row],[R$ (Valores)]])</f>
        <v>0</v>
      </c>
    </row>
    <row r="433" spans="2:10">
      <c r="B433" s="34"/>
      <c r="C433" s="48"/>
      <c r="D433" s="17"/>
      <c r="E433" s="17"/>
      <c r="F433" s="17"/>
      <c r="G433" s="21"/>
      <c r="H433" s="17" t="s">
        <v>8</v>
      </c>
      <c r="I433" s="20">
        <f>IF(FluxoCaixa211[[#This Row],[Receitas / Despesas]]="Saldo Inicial",FluxoCaixa211[[#This Row],[R$ (Valores)]],I432+FluxoCaixa211[[#This Row],[Valores Receitas / Despesas]])</f>
        <v>0</v>
      </c>
      <c r="J433" s="20">
        <f>IF(FluxoCaixa211[[#This Row],[Entrada / Saída]]="Saída",FluxoCaixa211[[#This Row],[R$ (Valores)]]*-1,FluxoCaixa211[[#This Row],[R$ (Valores)]])</f>
        <v>0</v>
      </c>
    </row>
    <row r="434" spans="2:10">
      <c r="B434" s="34"/>
      <c r="C434" s="48"/>
      <c r="D434" s="17"/>
      <c r="E434" s="17"/>
      <c r="F434" s="17"/>
      <c r="G434" s="21"/>
      <c r="H434" s="17" t="s">
        <v>8</v>
      </c>
      <c r="I434" s="20">
        <f>IF(FluxoCaixa211[[#This Row],[Receitas / Despesas]]="Saldo Inicial",FluxoCaixa211[[#This Row],[R$ (Valores)]],I433+FluxoCaixa211[[#This Row],[Valores Receitas / Despesas]])</f>
        <v>0</v>
      </c>
      <c r="J434" s="20">
        <f>IF(FluxoCaixa211[[#This Row],[Entrada / Saída]]="Saída",FluxoCaixa211[[#This Row],[R$ (Valores)]]*-1,FluxoCaixa211[[#This Row],[R$ (Valores)]])</f>
        <v>0</v>
      </c>
    </row>
    <row r="435" spans="2:10">
      <c r="B435" s="34"/>
      <c r="C435" s="48"/>
      <c r="D435" s="17"/>
      <c r="E435" s="17"/>
      <c r="F435" s="17"/>
      <c r="G435" s="21"/>
      <c r="H435" s="17" t="s">
        <v>8</v>
      </c>
      <c r="I435" s="20">
        <f>IF(FluxoCaixa211[[#This Row],[Receitas / Despesas]]="Saldo Inicial",FluxoCaixa211[[#This Row],[R$ (Valores)]],I434+FluxoCaixa211[[#This Row],[Valores Receitas / Despesas]])</f>
        <v>0</v>
      </c>
      <c r="J435" s="20">
        <f>IF(FluxoCaixa211[[#This Row],[Entrada / Saída]]="Saída",FluxoCaixa211[[#This Row],[R$ (Valores)]]*-1,FluxoCaixa211[[#This Row],[R$ (Valores)]])</f>
        <v>0</v>
      </c>
    </row>
    <row r="436" spans="2:10">
      <c r="B436" s="34"/>
      <c r="C436" s="48"/>
      <c r="D436" s="17"/>
      <c r="E436" s="17"/>
      <c r="F436" s="17"/>
      <c r="G436" s="21"/>
      <c r="H436" s="17" t="s">
        <v>8</v>
      </c>
      <c r="I436" s="20">
        <f>IF(FluxoCaixa211[[#This Row],[Receitas / Despesas]]="Saldo Inicial",FluxoCaixa211[[#This Row],[R$ (Valores)]],I435+FluxoCaixa211[[#This Row],[Valores Receitas / Despesas]])</f>
        <v>0</v>
      </c>
      <c r="J436" s="20">
        <f>IF(FluxoCaixa211[[#This Row],[Entrada / Saída]]="Saída",FluxoCaixa211[[#This Row],[R$ (Valores)]]*-1,FluxoCaixa211[[#This Row],[R$ (Valores)]])</f>
        <v>0</v>
      </c>
    </row>
    <row r="437" spans="2:10">
      <c r="B437" s="34"/>
      <c r="C437" s="48"/>
      <c r="D437" s="17"/>
      <c r="E437" s="17"/>
      <c r="F437" s="17"/>
      <c r="G437" s="21"/>
      <c r="H437" s="17" t="s">
        <v>8</v>
      </c>
      <c r="I437" s="20">
        <f>IF(FluxoCaixa211[[#This Row],[Receitas / Despesas]]="Saldo Inicial",FluxoCaixa211[[#This Row],[R$ (Valores)]],I436+FluxoCaixa211[[#This Row],[Valores Receitas / Despesas]])</f>
        <v>0</v>
      </c>
      <c r="J437" s="20">
        <f>IF(FluxoCaixa211[[#This Row],[Entrada / Saída]]="Saída",FluxoCaixa211[[#This Row],[R$ (Valores)]]*-1,FluxoCaixa211[[#This Row],[R$ (Valores)]])</f>
        <v>0</v>
      </c>
    </row>
    <row r="438" spans="2:10">
      <c r="B438" s="34"/>
      <c r="C438" s="48"/>
      <c r="D438" s="17"/>
      <c r="E438" s="17"/>
      <c r="F438" s="17"/>
      <c r="G438" s="21"/>
      <c r="H438" s="17" t="s">
        <v>8</v>
      </c>
      <c r="I438" s="20">
        <f>IF(FluxoCaixa211[[#This Row],[Receitas / Despesas]]="Saldo Inicial",FluxoCaixa211[[#This Row],[R$ (Valores)]],I437+FluxoCaixa211[[#This Row],[Valores Receitas / Despesas]])</f>
        <v>0</v>
      </c>
      <c r="J438" s="20">
        <f>IF(FluxoCaixa211[[#This Row],[Entrada / Saída]]="Saída",FluxoCaixa211[[#This Row],[R$ (Valores)]]*-1,FluxoCaixa211[[#This Row],[R$ (Valores)]])</f>
        <v>0</v>
      </c>
    </row>
    <row r="439" spans="2:10">
      <c r="B439" s="34"/>
      <c r="C439" s="48"/>
      <c r="D439" s="17"/>
      <c r="E439" s="17"/>
      <c r="F439" s="17"/>
      <c r="G439" s="21"/>
      <c r="H439" s="17" t="s">
        <v>8</v>
      </c>
      <c r="I439" s="20">
        <f>IF(FluxoCaixa211[[#This Row],[Receitas / Despesas]]="Saldo Inicial",FluxoCaixa211[[#This Row],[R$ (Valores)]],I438+FluxoCaixa211[[#This Row],[Valores Receitas / Despesas]])</f>
        <v>0</v>
      </c>
      <c r="J439" s="20">
        <f>IF(FluxoCaixa211[[#This Row],[Entrada / Saída]]="Saída",FluxoCaixa211[[#This Row],[R$ (Valores)]]*-1,FluxoCaixa211[[#This Row],[R$ (Valores)]])</f>
        <v>0</v>
      </c>
    </row>
    <row r="440" spans="2:10">
      <c r="B440" s="34"/>
      <c r="C440" s="48"/>
      <c r="D440" s="17"/>
      <c r="E440" s="17"/>
      <c r="F440" s="17"/>
      <c r="G440" s="21"/>
      <c r="H440" s="17" t="s">
        <v>8</v>
      </c>
      <c r="I440" s="20">
        <f>IF(FluxoCaixa211[[#This Row],[Receitas / Despesas]]="Saldo Inicial",FluxoCaixa211[[#This Row],[R$ (Valores)]],I439+FluxoCaixa211[[#This Row],[Valores Receitas / Despesas]])</f>
        <v>0</v>
      </c>
      <c r="J440" s="20">
        <f>IF(FluxoCaixa211[[#This Row],[Entrada / Saída]]="Saída",FluxoCaixa211[[#This Row],[R$ (Valores)]]*-1,FluxoCaixa211[[#This Row],[R$ (Valores)]])</f>
        <v>0</v>
      </c>
    </row>
    <row r="441" spans="2:10">
      <c r="B441" s="34"/>
      <c r="C441" s="48"/>
      <c r="D441" s="17"/>
      <c r="E441" s="17"/>
      <c r="F441" s="17"/>
      <c r="G441" s="21"/>
      <c r="H441" s="17" t="s">
        <v>8</v>
      </c>
      <c r="I441" s="20">
        <f>IF(FluxoCaixa211[[#This Row],[Receitas / Despesas]]="Saldo Inicial",FluxoCaixa211[[#This Row],[R$ (Valores)]],I440+FluxoCaixa211[[#This Row],[Valores Receitas / Despesas]])</f>
        <v>0</v>
      </c>
      <c r="J441" s="20">
        <f>IF(FluxoCaixa211[[#This Row],[Entrada / Saída]]="Saída",FluxoCaixa211[[#This Row],[R$ (Valores)]]*-1,FluxoCaixa211[[#This Row],[R$ (Valores)]])</f>
        <v>0</v>
      </c>
    </row>
    <row r="442" spans="2:10">
      <c r="B442" s="34"/>
      <c r="C442" s="48"/>
      <c r="D442" s="17"/>
      <c r="E442" s="17"/>
      <c r="F442" s="17"/>
      <c r="G442" s="21"/>
      <c r="H442" s="17" t="s">
        <v>8</v>
      </c>
      <c r="I442" s="20">
        <f>IF(FluxoCaixa211[[#This Row],[Receitas / Despesas]]="Saldo Inicial",FluxoCaixa211[[#This Row],[R$ (Valores)]],I441+FluxoCaixa211[[#This Row],[Valores Receitas / Despesas]])</f>
        <v>0</v>
      </c>
      <c r="J442" s="20">
        <f>IF(FluxoCaixa211[[#This Row],[Entrada / Saída]]="Saída",FluxoCaixa211[[#This Row],[R$ (Valores)]]*-1,FluxoCaixa211[[#This Row],[R$ (Valores)]])</f>
        <v>0</v>
      </c>
    </row>
    <row r="443" spans="2:10">
      <c r="B443" s="34"/>
      <c r="C443" s="48"/>
      <c r="D443" s="17"/>
      <c r="E443" s="17"/>
      <c r="F443" s="17"/>
      <c r="G443" s="21"/>
      <c r="H443" s="17" t="s">
        <v>8</v>
      </c>
      <c r="I443" s="20">
        <f>IF(FluxoCaixa211[[#This Row],[Receitas / Despesas]]="Saldo Inicial",FluxoCaixa211[[#This Row],[R$ (Valores)]],I442+FluxoCaixa211[[#This Row],[Valores Receitas / Despesas]])</f>
        <v>0</v>
      </c>
      <c r="J443" s="20">
        <f>IF(FluxoCaixa211[[#This Row],[Entrada / Saída]]="Saída",FluxoCaixa211[[#This Row],[R$ (Valores)]]*-1,FluxoCaixa211[[#This Row],[R$ (Valores)]])</f>
        <v>0</v>
      </c>
    </row>
    <row r="444" spans="2:10">
      <c r="B444" s="34"/>
      <c r="C444" s="48"/>
      <c r="D444" s="17"/>
      <c r="E444" s="17"/>
      <c r="F444" s="17"/>
      <c r="G444" s="21"/>
      <c r="H444" s="17" t="s">
        <v>8</v>
      </c>
      <c r="I444" s="20">
        <f>IF(FluxoCaixa211[[#This Row],[Receitas / Despesas]]="Saldo Inicial",FluxoCaixa211[[#This Row],[R$ (Valores)]],I443+FluxoCaixa211[[#This Row],[Valores Receitas / Despesas]])</f>
        <v>0</v>
      </c>
      <c r="J444" s="20">
        <f>IF(FluxoCaixa211[[#This Row],[Entrada / Saída]]="Saída",FluxoCaixa211[[#This Row],[R$ (Valores)]]*-1,FluxoCaixa211[[#This Row],[R$ (Valores)]])</f>
        <v>0</v>
      </c>
    </row>
    <row r="445" spans="2:10">
      <c r="B445" s="34"/>
      <c r="C445" s="48"/>
      <c r="D445" s="17"/>
      <c r="E445" s="17"/>
      <c r="F445" s="17"/>
      <c r="G445" s="21"/>
      <c r="H445" s="17" t="s">
        <v>8</v>
      </c>
      <c r="I445" s="20">
        <f>IF(FluxoCaixa211[[#This Row],[Receitas / Despesas]]="Saldo Inicial",FluxoCaixa211[[#This Row],[R$ (Valores)]],I444+FluxoCaixa211[[#This Row],[Valores Receitas / Despesas]])</f>
        <v>0</v>
      </c>
      <c r="J445" s="20">
        <f>IF(FluxoCaixa211[[#This Row],[Entrada / Saída]]="Saída",FluxoCaixa211[[#This Row],[R$ (Valores)]]*-1,FluxoCaixa211[[#This Row],[R$ (Valores)]])</f>
        <v>0</v>
      </c>
    </row>
    <row r="446" spans="2:10">
      <c r="B446" s="34"/>
      <c r="C446" s="48"/>
      <c r="D446" s="17"/>
      <c r="E446" s="17"/>
      <c r="F446" s="17"/>
      <c r="G446" s="21"/>
      <c r="H446" s="17" t="s">
        <v>8</v>
      </c>
      <c r="I446" s="20">
        <f>IF(FluxoCaixa211[[#This Row],[Receitas / Despesas]]="Saldo Inicial",FluxoCaixa211[[#This Row],[R$ (Valores)]],I445+FluxoCaixa211[[#This Row],[Valores Receitas / Despesas]])</f>
        <v>0</v>
      </c>
      <c r="J446" s="20">
        <f>IF(FluxoCaixa211[[#This Row],[Entrada / Saída]]="Saída",FluxoCaixa211[[#This Row],[R$ (Valores)]]*-1,FluxoCaixa211[[#This Row],[R$ (Valores)]])</f>
        <v>0</v>
      </c>
    </row>
    <row r="447" spans="2:10">
      <c r="B447" s="34"/>
      <c r="C447" s="48"/>
      <c r="D447" s="17"/>
      <c r="E447" s="17"/>
      <c r="F447" s="17"/>
      <c r="G447" s="21"/>
      <c r="H447" s="17" t="s">
        <v>8</v>
      </c>
      <c r="I447" s="20">
        <f>IF(FluxoCaixa211[[#This Row],[Receitas / Despesas]]="Saldo Inicial",FluxoCaixa211[[#This Row],[R$ (Valores)]],I446+FluxoCaixa211[[#This Row],[Valores Receitas / Despesas]])</f>
        <v>0</v>
      </c>
      <c r="J447" s="20">
        <f>IF(FluxoCaixa211[[#This Row],[Entrada / Saída]]="Saída",FluxoCaixa211[[#This Row],[R$ (Valores)]]*-1,FluxoCaixa211[[#This Row],[R$ (Valores)]])</f>
        <v>0</v>
      </c>
    </row>
    <row r="448" spans="2:10">
      <c r="B448" s="34"/>
      <c r="C448" s="48"/>
      <c r="D448" s="17"/>
      <c r="E448" s="17"/>
      <c r="F448" s="17"/>
      <c r="G448" s="21"/>
      <c r="H448" s="17" t="s">
        <v>8</v>
      </c>
      <c r="I448" s="20">
        <f>IF(FluxoCaixa211[[#This Row],[Receitas / Despesas]]="Saldo Inicial",FluxoCaixa211[[#This Row],[R$ (Valores)]],I447+FluxoCaixa211[[#This Row],[Valores Receitas / Despesas]])</f>
        <v>0</v>
      </c>
      <c r="J448" s="20">
        <f>IF(FluxoCaixa211[[#This Row],[Entrada / Saída]]="Saída",FluxoCaixa211[[#This Row],[R$ (Valores)]]*-1,FluxoCaixa211[[#This Row],[R$ (Valores)]])</f>
        <v>0</v>
      </c>
    </row>
    <row r="449" spans="2:10">
      <c r="B449" s="34"/>
      <c r="C449" s="48"/>
      <c r="D449" s="17"/>
      <c r="E449" s="17"/>
      <c r="F449" s="17"/>
      <c r="G449" s="21"/>
      <c r="H449" s="17" t="s">
        <v>8</v>
      </c>
      <c r="I449" s="20">
        <f>IF(FluxoCaixa211[[#This Row],[Receitas / Despesas]]="Saldo Inicial",FluxoCaixa211[[#This Row],[R$ (Valores)]],I448+FluxoCaixa211[[#This Row],[Valores Receitas / Despesas]])</f>
        <v>0</v>
      </c>
      <c r="J449" s="20">
        <f>IF(FluxoCaixa211[[#This Row],[Entrada / Saída]]="Saída",FluxoCaixa211[[#This Row],[R$ (Valores)]]*-1,FluxoCaixa211[[#This Row],[R$ (Valores)]])</f>
        <v>0</v>
      </c>
    </row>
    <row r="450" spans="2:10">
      <c r="B450" s="34"/>
      <c r="C450" s="48"/>
      <c r="D450" s="17"/>
      <c r="E450" s="17"/>
      <c r="F450" s="17"/>
      <c r="G450" s="21"/>
      <c r="H450" s="17" t="s">
        <v>8</v>
      </c>
      <c r="I450" s="20">
        <f>IF(FluxoCaixa211[[#This Row],[Receitas / Despesas]]="Saldo Inicial",FluxoCaixa211[[#This Row],[R$ (Valores)]],I449+FluxoCaixa211[[#This Row],[Valores Receitas / Despesas]])</f>
        <v>0</v>
      </c>
      <c r="J450" s="20">
        <f>IF(FluxoCaixa211[[#This Row],[Entrada / Saída]]="Saída",FluxoCaixa211[[#This Row],[R$ (Valores)]]*-1,FluxoCaixa211[[#This Row],[R$ (Valores)]])</f>
        <v>0</v>
      </c>
    </row>
    <row r="451" spans="2:10">
      <c r="B451" s="34"/>
      <c r="C451" s="48"/>
      <c r="D451" s="17"/>
      <c r="E451" s="17"/>
      <c r="F451" s="17"/>
      <c r="G451" s="21"/>
      <c r="H451" s="17" t="s">
        <v>8</v>
      </c>
      <c r="I451" s="20">
        <f>IF(FluxoCaixa211[[#This Row],[Receitas / Despesas]]="Saldo Inicial",FluxoCaixa211[[#This Row],[R$ (Valores)]],I450+FluxoCaixa211[[#This Row],[Valores Receitas / Despesas]])</f>
        <v>0</v>
      </c>
      <c r="J451" s="20">
        <f>IF(FluxoCaixa211[[#This Row],[Entrada / Saída]]="Saída",FluxoCaixa211[[#This Row],[R$ (Valores)]]*-1,FluxoCaixa211[[#This Row],[R$ (Valores)]])</f>
        <v>0</v>
      </c>
    </row>
    <row r="452" spans="2:10">
      <c r="B452" s="34"/>
      <c r="C452" s="48"/>
      <c r="D452" s="17"/>
      <c r="E452" s="17"/>
      <c r="F452" s="17"/>
      <c r="G452" s="21"/>
      <c r="H452" s="17" t="s">
        <v>8</v>
      </c>
      <c r="I452" s="20">
        <f>IF(FluxoCaixa211[[#This Row],[Receitas / Despesas]]="Saldo Inicial",FluxoCaixa211[[#This Row],[R$ (Valores)]],I451+FluxoCaixa211[[#This Row],[Valores Receitas / Despesas]])</f>
        <v>0</v>
      </c>
      <c r="J452" s="20">
        <f>IF(FluxoCaixa211[[#This Row],[Entrada / Saída]]="Saída",FluxoCaixa211[[#This Row],[R$ (Valores)]]*-1,FluxoCaixa211[[#This Row],[R$ (Valores)]])</f>
        <v>0</v>
      </c>
    </row>
    <row r="453" spans="2:10">
      <c r="B453" s="34"/>
      <c r="C453" s="48"/>
      <c r="D453" s="17"/>
      <c r="E453" s="17"/>
      <c r="F453" s="17"/>
      <c r="G453" s="21"/>
      <c r="H453" s="17" t="s">
        <v>8</v>
      </c>
      <c r="I453" s="20">
        <f>IF(FluxoCaixa211[[#This Row],[Receitas / Despesas]]="Saldo Inicial",FluxoCaixa211[[#This Row],[R$ (Valores)]],I452+FluxoCaixa211[[#This Row],[Valores Receitas / Despesas]])</f>
        <v>0</v>
      </c>
      <c r="J453" s="20">
        <f>IF(FluxoCaixa211[[#This Row],[Entrada / Saída]]="Saída",FluxoCaixa211[[#This Row],[R$ (Valores)]]*-1,FluxoCaixa211[[#This Row],[R$ (Valores)]])</f>
        <v>0</v>
      </c>
    </row>
    <row r="454" spans="2:10">
      <c r="B454" s="34"/>
      <c r="C454" s="48"/>
      <c r="D454" s="17"/>
      <c r="E454" s="17"/>
      <c r="F454" s="17"/>
      <c r="G454" s="21"/>
      <c r="H454" s="17" t="s">
        <v>8</v>
      </c>
      <c r="I454" s="20">
        <f>IF(FluxoCaixa211[[#This Row],[Receitas / Despesas]]="Saldo Inicial",FluxoCaixa211[[#This Row],[R$ (Valores)]],I453+FluxoCaixa211[[#This Row],[Valores Receitas / Despesas]])</f>
        <v>0</v>
      </c>
      <c r="J454" s="20">
        <f>IF(FluxoCaixa211[[#This Row],[Entrada / Saída]]="Saída",FluxoCaixa211[[#This Row],[R$ (Valores)]]*-1,FluxoCaixa211[[#This Row],[R$ (Valores)]])</f>
        <v>0</v>
      </c>
    </row>
    <row r="455" spans="2:10">
      <c r="B455" s="34"/>
      <c r="C455" s="48"/>
      <c r="D455" s="17"/>
      <c r="E455" s="17"/>
      <c r="F455" s="17"/>
      <c r="G455" s="21"/>
      <c r="H455" s="17" t="s">
        <v>8</v>
      </c>
      <c r="I455" s="20">
        <f>IF(FluxoCaixa211[[#This Row],[Receitas / Despesas]]="Saldo Inicial",FluxoCaixa211[[#This Row],[R$ (Valores)]],I454+FluxoCaixa211[[#This Row],[Valores Receitas / Despesas]])</f>
        <v>0</v>
      </c>
      <c r="J455" s="20">
        <f>IF(FluxoCaixa211[[#This Row],[Entrada / Saída]]="Saída",FluxoCaixa211[[#This Row],[R$ (Valores)]]*-1,FluxoCaixa211[[#This Row],[R$ (Valores)]])</f>
        <v>0</v>
      </c>
    </row>
    <row r="456" spans="2:10">
      <c r="B456" s="34"/>
      <c r="C456" s="48"/>
      <c r="D456" s="17"/>
      <c r="E456" s="17"/>
      <c r="F456" s="17"/>
      <c r="G456" s="21"/>
      <c r="H456" s="17" t="s">
        <v>8</v>
      </c>
      <c r="I456" s="20">
        <f>IF(FluxoCaixa211[[#This Row],[Receitas / Despesas]]="Saldo Inicial",FluxoCaixa211[[#This Row],[R$ (Valores)]],I455+FluxoCaixa211[[#This Row],[Valores Receitas / Despesas]])</f>
        <v>0</v>
      </c>
      <c r="J456" s="20">
        <f>IF(FluxoCaixa211[[#This Row],[Entrada / Saída]]="Saída",FluxoCaixa211[[#This Row],[R$ (Valores)]]*-1,FluxoCaixa211[[#This Row],[R$ (Valores)]])</f>
        <v>0</v>
      </c>
    </row>
    <row r="457" spans="2:10">
      <c r="B457" s="34"/>
      <c r="C457" s="48"/>
      <c r="D457" s="17"/>
      <c r="E457" s="17"/>
      <c r="F457" s="17"/>
      <c r="G457" s="21"/>
      <c r="H457" s="17" t="s">
        <v>8</v>
      </c>
      <c r="I457" s="20">
        <f>IF(FluxoCaixa211[[#This Row],[Receitas / Despesas]]="Saldo Inicial",FluxoCaixa211[[#This Row],[R$ (Valores)]],I456+FluxoCaixa211[[#This Row],[Valores Receitas / Despesas]])</f>
        <v>0</v>
      </c>
      <c r="J457" s="20">
        <f>IF(FluxoCaixa211[[#This Row],[Entrada / Saída]]="Saída",FluxoCaixa211[[#This Row],[R$ (Valores)]]*-1,FluxoCaixa211[[#This Row],[R$ (Valores)]])</f>
        <v>0</v>
      </c>
    </row>
    <row r="458" spans="2:10">
      <c r="B458" s="34"/>
      <c r="C458" s="48"/>
      <c r="D458" s="17"/>
      <c r="E458" s="17"/>
      <c r="F458" s="17"/>
      <c r="G458" s="21"/>
      <c r="H458" s="17" t="s">
        <v>13</v>
      </c>
      <c r="I458" s="20">
        <f>IF(FluxoCaixa211[[#This Row],[Receitas / Despesas]]="Saldo Inicial",FluxoCaixa211[[#This Row],[R$ (Valores)]],I457+FluxoCaixa211[[#This Row],[Valores Receitas / Despesas]])</f>
        <v>0</v>
      </c>
      <c r="J458" s="20">
        <f>IF(FluxoCaixa211[[#This Row],[Entrada / Saída]]="Saída",FluxoCaixa211[[#This Row],[R$ (Valores)]]*-1,FluxoCaixa211[[#This Row],[R$ (Valores)]])</f>
        <v>0</v>
      </c>
    </row>
    <row r="459" spans="2:10">
      <c r="B459" s="34"/>
      <c r="C459" s="48"/>
      <c r="D459" s="17"/>
      <c r="E459" s="17"/>
      <c r="F459" s="17"/>
      <c r="G459" s="21"/>
      <c r="H459" s="17" t="s">
        <v>8</v>
      </c>
      <c r="I459" s="20">
        <f>IF(FluxoCaixa211[[#This Row],[Receitas / Despesas]]="Saldo Inicial",FluxoCaixa211[[#This Row],[R$ (Valores)]],I458+FluxoCaixa211[[#This Row],[Valores Receitas / Despesas]])</f>
        <v>0</v>
      </c>
      <c r="J459" s="20">
        <f>IF(FluxoCaixa211[[#This Row],[Entrada / Saída]]="Saída",FluxoCaixa211[[#This Row],[R$ (Valores)]]*-1,FluxoCaixa211[[#This Row],[R$ (Valores)]])</f>
        <v>0</v>
      </c>
    </row>
    <row r="460" spans="2:10">
      <c r="B460" s="34"/>
      <c r="C460" s="48"/>
      <c r="D460" s="17"/>
      <c r="E460" s="17"/>
      <c r="F460" s="17"/>
      <c r="G460" s="21"/>
      <c r="H460" s="17" t="s">
        <v>8</v>
      </c>
      <c r="I460" s="20">
        <f>IF(FluxoCaixa211[[#This Row],[Receitas / Despesas]]="Saldo Inicial",FluxoCaixa211[[#This Row],[R$ (Valores)]],I459+FluxoCaixa211[[#This Row],[Valores Receitas / Despesas]])</f>
        <v>0</v>
      </c>
      <c r="J460" s="20">
        <f>IF(FluxoCaixa211[[#This Row],[Entrada / Saída]]="Saída",FluxoCaixa211[[#This Row],[R$ (Valores)]]*-1,FluxoCaixa211[[#This Row],[R$ (Valores)]])</f>
        <v>0</v>
      </c>
    </row>
    <row r="461" spans="2:10">
      <c r="B461" s="34"/>
      <c r="C461" s="48"/>
      <c r="D461" s="17"/>
      <c r="E461" s="17"/>
      <c r="F461" s="17"/>
      <c r="G461" s="21"/>
      <c r="H461" s="17" t="s">
        <v>8</v>
      </c>
      <c r="I461" s="20">
        <f>IF(FluxoCaixa211[[#This Row],[Receitas / Despesas]]="Saldo Inicial",FluxoCaixa211[[#This Row],[R$ (Valores)]],I460+FluxoCaixa211[[#This Row],[Valores Receitas / Despesas]])</f>
        <v>0</v>
      </c>
      <c r="J461" s="20">
        <f>IF(FluxoCaixa211[[#This Row],[Entrada / Saída]]="Saída",FluxoCaixa211[[#This Row],[R$ (Valores)]]*-1,FluxoCaixa211[[#This Row],[R$ (Valores)]])</f>
        <v>0</v>
      </c>
    </row>
    <row r="462" spans="2:10">
      <c r="B462" s="34"/>
      <c r="C462" s="48"/>
      <c r="D462" s="17"/>
      <c r="E462" s="17"/>
      <c r="F462" s="17"/>
      <c r="G462" s="21"/>
      <c r="H462" s="17" t="s">
        <v>8</v>
      </c>
      <c r="I462" s="20">
        <f>IF(FluxoCaixa211[[#This Row],[Receitas / Despesas]]="Saldo Inicial",FluxoCaixa211[[#This Row],[R$ (Valores)]],I461+FluxoCaixa211[[#This Row],[Valores Receitas / Despesas]])</f>
        <v>0</v>
      </c>
      <c r="J462" s="20">
        <f>IF(FluxoCaixa211[[#This Row],[Entrada / Saída]]="Saída",FluxoCaixa211[[#This Row],[R$ (Valores)]]*-1,FluxoCaixa211[[#This Row],[R$ (Valores)]])</f>
        <v>0</v>
      </c>
    </row>
    <row r="463" spans="2:10">
      <c r="B463" s="34"/>
      <c r="C463" s="48"/>
      <c r="D463" s="17"/>
      <c r="E463" s="17"/>
      <c r="F463" s="17"/>
      <c r="G463" s="21"/>
      <c r="H463" s="17" t="s">
        <v>8</v>
      </c>
      <c r="I463" s="20">
        <f>IF(FluxoCaixa211[[#This Row],[Receitas / Despesas]]="Saldo Inicial",FluxoCaixa211[[#This Row],[R$ (Valores)]],I462+FluxoCaixa211[[#This Row],[Valores Receitas / Despesas]])</f>
        <v>0</v>
      </c>
      <c r="J463" s="20">
        <f>IF(FluxoCaixa211[[#This Row],[Entrada / Saída]]="Saída",FluxoCaixa211[[#This Row],[R$ (Valores)]]*-1,FluxoCaixa211[[#This Row],[R$ (Valores)]])</f>
        <v>0</v>
      </c>
    </row>
    <row r="464" spans="2:10">
      <c r="B464" s="34"/>
      <c r="C464" s="48"/>
      <c r="D464" s="17"/>
      <c r="E464" s="17"/>
      <c r="F464" s="17"/>
      <c r="G464" s="21"/>
      <c r="H464" s="17" t="s">
        <v>8</v>
      </c>
      <c r="I464" s="20">
        <f>IF(FluxoCaixa211[[#This Row],[Receitas / Despesas]]="Saldo Inicial",FluxoCaixa211[[#This Row],[R$ (Valores)]],I463+FluxoCaixa211[[#This Row],[Valores Receitas / Despesas]])</f>
        <v>0</v>
      </c>
      <c r="J464" s="20">
        <f>IF(FluxoCaixa211[[#This Row],[Entrada / Saída]]="Saída",FluxoCaixa211[[#This Row],[R$ (Valores)]]*-1,FluxoCaixa211[[#This Row],[R$ (Valores)]])</f>
        <v>0</v>
      </c>
    </row>
    <row r="465" spans="2:10">
      <c r="B465" s="34"/>
      <c r="C465" s="48"/>
      <c r="D465" s="17"/>
      <c r="E465" s="17"/>
      <c r="F465" s="17"/>
      <c r="G465" s="21"/>
      <c r="H465" s="17" t="s">
        <v>8</v>
      </c>
      <c r="I465" s="20">
        <f>IF(FluxoCaixa211[[#This Row],[Receitas / Despesas]]="Saldo Inicial",FluxoCaixa211[[#This Row],[R$ (Valores)]],I464+FluxoCaixa211[[#This Row],[Valores Receitas / Despesas]])</f>
        <v>0</v>
      </c>
      <c r="J465" s="20">
        <f>IF(FluxoCaixa211[[#This Row],[Entrada / Saída]]="Saída",FluxoCaixa211[[#This Row],[R$ (Valores)]]*-1,FluxoCaixa211[[#This Row],[R$ (Valores)]])</f>
        <v>0</v>
      </c>
    </row>
    <row r="466" spans="2:10">
      <c r="B466" s="34"/>
      <c r="C466" s="48"/>
      <c r="D466" s="17"/>
      <c r="E466" s="17"/>
      <c r="F466" s="17"/>
      <c r="G466" s="21"/>
      <c r="H466" s="17" t="s">
        <v>8</v>
      </c>
      <c r="I466" s="20">
        <f>IF(FluxoCaixa211[[#This Row],[Receitas / Despesas]]="Saldo Inicial",FluxoCaixa211[[#This Row],[R$ (Valores)]],I465+FluxoCaixa211[[#This Row],[Valores Receitas / Despesas]])</f>
        <v>0</v>
      </c>
      <c r="J466" s="20">
        <f>IF(FluxoCaixa211[[#This Row],[Entrada / Saída]]="Saída",FluxoCaixa211[[#This Row],[R$ (Valores)]]*-1,FluxoCaixa211[[#This Row],[R$ (Valores)]])</f>
        <v>0</v>
      </c>
    </row>
    <row r="467" spans="2:10">
      <c r="B467" s="34"/>
      <c r="C467" s="48"/>
      <c r="D467" s="17"/>
      <c r="E467" s="17"/>
      <c r="F467" s="17"/>
      <c r="G467" s="21"/>
      <c r="H467" s="17" t="s">
        <v>8</v>
      </c>
      <c r="I467" s="20">
        <f>IF(FluxoCaixa211[[#This Row],[Receitas / Despesas]]="Saldo Inicial",FluxoCaixa211[[#This Row],[R$ (Valores)]],I466+FluxoCaixa211[[#This Row],[Valores Receitas / Despesas]])</f>
        <v>0</v>
      </c>
      <c r="J467" s="20">
        <f>IF(FluxoCaixa211[[#This Row],[Entrada / Saída]]="Saída",FluxoCaixa211[[#This Row],[R$ (Valores)]]*-1,FluxoCaixa211[[#This Row],[R$ (Valores)]])</f>
        <v>0</v>
      </c>
    </row>
    <row r="468" spans="2:10">
      <c r="B468" s="34"/>
      <c r="C468" s="48"/>
      <c r="D468" s="17"/>
      <c r="E468" s="17"/>
      <c r="F468" s="17"/>
      <c r="G468" s="21"/>
      <c r="H468" s="17" t="s">
        <v>8</v>
      </c>
      <c r="I468" s="20">
        <f>IF(FluxoCaixa211[[#This Row],[Receitas / Despesas]]="Saldo Inicial",FluxoCaixa211[[#This Row],[R$ (Valores)]],I467+FluxoCaixa211[[#This Row],[Valores Receitas / Despesas]])</f>
        <v>0</v>
      </c>
      <c r="J468" s="20">
        <f>IF(FluxoCaixa211[[#This Row],[Entrada / Saída]]="Saída",FluxoCaixa211[[#This Row],[R$ (Valores)]]*-1,FluxoCaixa211[[#This Row],[R$ (Valores)]])</f>
        <v>0</v>
      </c>
    </row>
    <row r="469" spans="2:10">
      <c r="B469" s="34"/>
      <c r="C469" s="48"/>
      <c r="D469" s="17"/>
      <c r="E469" s="17"/>
      <c r="F469" s="17"/>
      <c r="G469" s="21"/>
      <c r="H469" s="17" t="s">
        <v>8</v>
      </c>
      <c r="I469" s="20">
        <f>IF(FluxoCaixa211[[#This Row],[Receitas / Despesas]]="Saldo Inicial",FluxoCaixa211[[#This Row],[R$ (Valores)]],I468+FluxoCaixa211[[#This Row],[Valores Receitas / Despesas]])</f>
        <v>0</v>
      </c>
      <c r="J469" s="20">
        <f>IF(FluxoCaixa211[[#This Row],[Entrada / Saída]]="Saída",FluxoCaixa211[[#This Row],[R$ (Valores)]]*-1,FluxoCaixa211[[#This Row],[R$ (Valores)]])</f>
        <v>0</v>
      </c>
    </row>
    <row r="470" spans="2:10">
      <c r="B470" s="34"/>
      <c r="C470" s="48"/>
      <c r="D470" s="17"/>
      <c r="E470" s="17"/>
      <c r="F470" s="17"/>
      <c r="G470" s="21"/>
      <c r="H470" s="17" t="s">
        <v>8</v>
      </c>
      <c r="I470" s="20">
        <f>IF(FluxoCaixa211[[#This Row],[Receitas / Despesas]]="Saldo Inicial",FluxoCaixa211[[#This Row],[R$ (Valores)]],I469+FluxoCaixa211[[#This Row],[Valores Receitas / Despesas]])</f>
        <v>0</v>
      </c>
      <c r="J470" s="20">
        <f>IF(FluxoCaixa211[[#This Row],[Entrada / Saída]]="Saída",FluxoCaixa211[[#This Row],[R$ (Valores)]]*-1,FluxoCaixa211[[#This Row],[R$ (Valores)]])</f>
        <v>0</v>
      </c>
    </row>
    <row r="471" spans="2:10">
      <c r="B471" s="34"/>
      <c r="C471" s="48"/>
      <c r="D471" s="17"/>
      <c r="E471" s="17"/>
      <c r="F471" s="17"/>
      <c r="G471" s="21"/>
      <c r="H471" s="17" t="s">
        <v>8</v>
      </c>
      <c r="I471" s="20">
        <f>IF(FluxoCaixa211[[#This Row],[Receitas / Despesas]]="Saldo Inicial",FluxoCaixa211[[#This Row],[R$ (Valores)]],I470+FluxoCaixa211[[#This Row],[Valores Receitas / Despesas]])</f>
        <v>0</v>
      </c>
      <c r="J471" s="20">
        <f>IF(FluxoCaixa211[[#This Row],[Entrada / Saída]]="Saída",FluxoCaixa211[[#This Row],[R$ (Valores)]]*-1,FluxoCaixa211[[#This Row],[R$ (Valores)]])</f>
        <v>0</v>
      </c>
    </row>
    <row r="472" spans="2:10">
      <c r="B472" s="34"/>
      <c r="C472" s="48"/>
      <c r="D472" s="17"/>
      <c r="E472" s="17"/>
      <c r="F472" s="17"/>
      <c r="G472" s="21"/>
      <c r="H472" s="17" t="s">
        <v>8</v>
      </c>
      <c r="I472" s="20">
        <f>IF(FluxoCaixa211[[#This Row],[Receitas / Despesas]]="Saldo Inicial",FluxoCaixa211[[#This Row],[R$ (Valores)]],I471+FluxoCaixa211[[#This Row],[Valores Receitas / Despesas]])</f>
        <v>0</v>
      </c>
      <c r="J472" s="20">
        <f>IF(FluxoCaixa211[[#This Row],[Entrada / Saída]]="Saída",FluxoCaixa211[[#This Row],[R$ (Valores)]]*-1,FluxoCaixa211[[#This Row],[R$ (Valores)]])</f>
        <v>0</v>
      </c>
    </row>
    <row r="473" spans="2:10">
      <c r="B473" s="34"/>
      <c r="C473" s="48"/>
      <c r="D473" s="17"/>
      <c r="E473" s="17"/>
      <c r="F473" s="17"/>
      <c r="G473" s="21"/>
      <c r="H473" s="17" t="s">
        <v>8</v>
      </c>
      <c r="I473" s="20">
        <f>IF(FluxoCaixa211[[#This Row],[Receitas / Despesas]]="Saldo Inicial",FluxoCaixa211[[#This Row],[R$ (Valores)]],I472+FluxoCaixa211[[#This Row],[Valores Receitas / Despesas]])</f>
        <v>0</v>
      </c>
      <c r="J473" s="20">
        <f>IF(FluxoCaixa211[[#This Row],[Entrada / Saída]]="Saída",FluxoCaixa211[[#This Row],[R$ (Valores)]]*-1,FluxoCaixa211[[#This Row],[R$ (Valores)]])</f>
        <v>0</v>
      </c>
    </row>
    <row r="474" spans="2:10">
      <c r="B474" s="34"/>
      <c r="C474" s="48"/>
      <c r="D474" s="17"/>
      <c r="E474" s="17"/>
      <c r="F474" s="17"/>
      <c r="G474" s="21"/>
      <c r="H474" s="17" t="s">
        <v>8</v>
      </c>
      <c r="I474" s="20">
        <f>IF(FluxoCaixa211[[#This Row],[Receitas / Despesas]]="Saldo Inicial",FluxoCaixa211[[#This Row],[R$ (Valores)]],I473+FluxoCaixa211[[#This Row],[Valores Receitas / Despesas]])</f>
        <v>0</v>
      </c>
      <c r="J474" s="20">
        <f>IF(FluxoCaixa211[[#This Row],[Entrada / Saída]]="Saída",FluxoCaixa211[[#This Row],[R$ (Valores)]]*-1,FluxoCaixa211[[#This Row],[R$ (Valores)]])</f>
        <v>0</v>
      </c>
    </row>
    <row r="475" spans="2:10">
      <c r="B475" s="34"/>
      <c r="C475" s="48"/>
      <c r="D475" s="17"/>
      <c r="E475" s="17"/>
      <c r="F475" s="17"/>
      <c r="G475" s="21"/>
      <c r="H475" s="17" t="s">
        <v>8</v>
      </c>
      <c r="I475" s="20">
        <f>IF(FluxoCaixa211[[#This Row],[Receitas / Despesas]]="Saldo Inicial",FluxoCaixa211[[#This Row],[R$ (Valores)]],I474+FluxoCaixa211[[#This Row],[Valores Receitas / Despesas]])</f>
        <v>0</v>
      </c>
      <c r="J475" s="20">
        <f>IF(FluxoCaixa211[[#This Row],[Entrada / Saída]]="Saída",FluxoCaixa211[[#This Row],[R$ (Valores)]]*-1,FluxoCaixa211[[#This Row],[R$ (Valores)]])</f>
        <v>0</v>
      </c>
    </row>
    <row r="476" spans="2:10">
      <c r="B476" s="34"/>
      <c r="C476" s="48"/>
      <c r="D476" s="17"/>
      <c r="E476" s="17"/>
      <c r="F476" s="17"/>
      <c r="G476" s="21"/>
      <c r="H476" s="17" t="s">
        <v>8</v>
      </c>
      <c r="I476" s="20">
        <f>IF(FluxoCaixa211[[#This Row],[Receitas / Despesas]]="Saldo Inicial",FluxoCaixa211[[#This Row],[R$ (Valores)]],I475+FluxoCaixa211[[#This Row],[Valores Receitas / Despesas]])</f>
        <v>0</v>
      </c>
      <c r="J476" s="20">
        <f>IF(FluxoCaixa211[[#This Row],[Entrada / Saída]]="Saída",FluxoCaixa211[[#This Row],[R$ (Valores)]]*-1,FluxoCaixa211[[#This Row],[R$ (Valores)]])</f>
        <v>0</v>
      </c>
    </row>
    <row r="477" spans="2:10">
      <c r="B477" s="34"/>
      <c r="C477" s="48"/>
      <c r="D477" s="17"/>
      <c r="E477" s="17"/>
      <c r="F477" s="17"/>
      <c r="G477" s="21"/>
      <c r="H477" s="17" t="s">
        <v>8</v>
      </c>
      <c r="I477" s="20">
        <f>IF(FluxoCaixa211[[#This Row],[Receitas / Despesas]]="Saldo Inicial",FluxoCaixa211[[#This Row],[R$ (Valores)]],I476+FluxoCaixa211[[#This Row],[Valores Receitas / Despesas]])</f>
        <v>0</v>
      </c>
      <c r="J477" s="20">
        <f>IF(FluxoCaixa211[[#This Row],[Entrada / Saída]]="Saída",FluxoCaixa211[[#This Row],[R$ (Valores)]]*-1,FluxoCaixa211[[#This Row],[R$ (Valores)]])</f>
        <v>0</v>
      </c>
    </row>
    <row r="478" spans="2:10">
      <c r="B478" s="34"/>
      <c r="C478" s="48"/>
      <c r="D478" s="17"/>
      <c r="E478" s="17"/>
      <c r="F478" s="17"/>
      <c r="G478" s="21"/>
      <c r="H478" s="17" t="s">
        <v>8</v>
      </c>
      <c r="I478" s="20">
        <f>IF(FluxoCaixa211[[#This Row],[Receitas / Despesas]]="Saldo Inicial",FluxoCaixa211[[#This Row],[R$ (Valores)]],I477+FluxoCaixa211[[#This Row],[Valores Receitas / Despesas]])</f>
        <v>0</v>
      </c>
      <c r="J478" s="20">
        <f>IF(FluxoCaixa211[[#This Row],[Entrada / Saída]]="Saída",FluxoCaixa211[[#This Row],[R$ (Valores)]]*-1,FluxoCaixa211[[#This Row],[R$ (Valores)]])</f>
        <v>0</v>
      </c>
    </row>
    <row r="479" spans="2:10">
      <c r="B479" s="34"/>
      <c r="C479" s="48"/>
      <c r="D479" s="17"/>
      <c r="E479" s="17"/>
      <c r="F479" s="17"/>
      <c r="G479" s="21"/>
      <c r="H479" s="17" t="s">
        <v>8</v>
      </c>
      <c r="I479" s="20">
        <f>IF(FluxoCaixa211[[#This Row],[Receitas / Despesas]]="Saldo Inicial",FluxoCaixa211[[#This Row],[R$ (Valores)]],I478+FluxoCaixa211[[#This Row],[Valores Receitas / Despesas]])</f>
        <v>0</v>
      </c>
      <c r="J479" s="20">
        <f>IF(FluxoCaixa211[[#This Row],[Entrada / Saída]]="Saída",FluxoCaixa211[[#This Row],[R$ (Valores)]]*-1,FluxoCaixa211[[#This Row],[R$ (Valores)]])</f>
        <v>0</v>
      </c>
    </row>
    <row r="480" spans="2:10">
      <c r="B480" s="34"/>
      <c r="C480" s="48"/>
      <c r="D480" s="17"/>
      <c r="E480" s="17"/>
      <c r="F480" s="17"/>
      <c r="G480" s="21"/>
      <c r="H480" s="17" t="s">
        <v>8</v>
      </c>
      <c r="I480" s="20">
        <f>IF(FluxoCaixa211[[#This Row],[Receitas / Despesas]]="Saldo Inicial",FluxoCaixa211[[#This Row],[R$ (Valores)]],I479+FluxoCaixa211[[#This Row],[Valores Receitas / Despesas]])</f>
        <v>0</v>
      </c>
      <c r="J480" s="20">
        <f>IF(FluxoCaixa211[[#This Row],[Entrada / Saída]]="Saída",FluxoCaixa211[[#This Row],[R$ (Valores)]]*-1,FluxoCaixa211[[#This Row],[R$ (Valores)]])</f>
        <v>0</v>
      </c>
    </row>
    <row r="481" spans="1:17">
      <c r="B481" s="34"/>
      <c r="C481" s="48"/>
      <c r="D481" s="17"/>
      <c r="E481" s="17"/>
      <c r="F481" s="17"/>
      <c r="G481" s="21"/>
      <c r="H481" s="17" t="s">
        <v>8</v>
      </c>
      <c r="I481" s="20">
        <f>IF(FluxoCaixa211[[#This Row],[Receitas / Despesas]]="Saldo Inicial",FluxoCaixa211[[#This Row],[R$ (Valores)]],I480+FluxoCaixa211[[#This Row],[Valores Receitas / Despesas]])</f>
        <v>0</v>
      </c>
      <c r="J481" s="20">
        <f>IF(FluxoCaixa211[[#This Row],[Entrada / Saída]]="Saída",FluxoCaixa211[[#This Row],[R$ (Valores)]]*-1,FluxoCaixa211[[#This Row],[R$ (Valores)]])</f>
        <v>0</v>
      </c>
    </row>
    <row r="482" spans="1:17">
      <c r="B482" s="34"/>
      <c r="C482" s="48"/>
      <c r="D482" s="17"/>
      <c r="E482" s="17"/>
      <c r="F482" s="17"/>
      <c r="G482" s="21"/>
      <c r="H482" s="17" t="s">
        <v>8</v>
      </c>
      <c r="I482" s="20">
        <f>IF(FluxoCaixa211[[#This Row],[Receitas / Despesas]]="Saldo Inicial",FluxoCaixa211[[#This Row],[R$ (Valores)]],I481+FluxoCaixa211[[#This Row],[Valores Receitas / Despesas]])</f>
        <v>0</v>
      </c>
      <c r="J482" s="20">
        <f>IF(FluxoCaixa211[[#This Row],[Entrada / Saída]]="Saída",FluxoCaixa211[[#This Row],[R$ (Valores)]]*-1,FluxoCaixa211[[#This Row],[R$ (Valores)]])</f>
        <v>0</v>
      </c>
    </row>
    <row r="483" spans="1:17">
      <c r="B483" s="34"/>
      <c r="C483" s="48"/>
      <c r="D483" s="17"/>
      <c r="E483" s="17"/>
      <c r="F483" s="17"/>
      <c r="G483" s="21"/>
      <c r="H483" s="17" t="s">
        <v>8</v>
      </c>
      <c r="I483" s="20">
        <f>IF(FluxoCaixa211[[#This Row],[Receitas / Despesas]]="Saldo Inicial",FluxoCaixa211[[#This Row],[R$ (Valores)]],I482+FluxoCaixa211[[#This Row],[Valores Receitas / Despesas]])</f>
        <v>0</v>
      </c>
      <c r="J483" s="20">
        <f>IF(FluxoCaixa211[[#This Row],[Entrada / Saída]]="Saída",FluxoCaixa211[[#This Row],[R$ (Valores)]]*-1,FluxoCaixa211[[#This Row],[R$ (Valores)]])</f>
        <v>0</v>
      </c>
    </row>
    <row r="484" spans="1:17">
      <c r="B484" s="34"/>
      <c r="C484" s="48"/>
      <c r="D484" s="17"/>
      <c r="E484" s="17"/>
      <c r="F484" s="17"/>
      <c r="G484" s="21"/>
      <c r="H484" s="17" t="s">
        <v>8</v>
      </c>
      <c r="I484" s="20">
        <f>IF(FluxoCaixa211[[#This Row],[Receitas / Despesas]]="Saldo Inicial",FluxoCaixa211[[#This Row],[R$ (Valores)]],I483+FluxoCaixa211[[#This Row],[Valores Receitas / Despesas]])</f>
        <v>0</v>
      </c>
      <c r="J484" s="20">
        <f>IF(FluxoCaixa211[[#This Row],[Entrada / Saída]]="Saída",FluxoCaixa211[[#This Row],[R$ (Valores)]]*-1,FluxoCaixa211[[#This Row],[R$ (Valores)]])</f>
        <v>0</v>
      </c>
    </row>
    <row r="485" spans="1:17">
      <c r="B485" s="34"/>
      <c r="C485" s="48"/>
      <c r="D485" s="17"/>
      <c r="E485" s="17"/>
      <c r="F485" s="17"/>
      <c r="G485" s="21"/>
      <c r="H485" s="17" t="s">
        <v>8</v>
      </c>
      <c r="I485" s="20">
        <f>IF(FluxoCaixa211[[#This Row],[Receitas / Despesas]]="Saldo Inicial",FluxoCaixa211[[#This Row],[R$ (Valores)]],I484+FluxoCaixa211[[#This Row],[Valores Receitas / Despesas]])</f>
        <v>0</v>
      </c>
      <c r="J485" s="20">
        <f>IF(FluxoCaixa211[[#This Row],[Entrada / Saída]]="Saída",FluxoCaixa211[[#This Row],[R$ (Valores)]]*-1,FluxoCaixa211[[#This Row],[R$ (Valores)]])</f>
        <v>0</v>
      </c>
    </row>
    <row r="486" spans="1:17">
      <c r="B486" s="34"/>
      <c r="C486" s="48"/>
      <c r="D486" s="17"/>
      <c r="E486" s="17"/>
      <c r="F486" s="17"/>
      <c r="G486" s="21"/>
      <c r="H486" s="17" t="s">
        <v>8</v>
      </c>
      <c r="I486" s="20">
        <f>IF(FluxoCaixa211[[#This Row],[Receitas / Despesas]]="Saldo Inicial",FluxoCaixa211[[#This Row],[R$ (Valores)]],I485+FluxoCaixa211[[#This Row],[Valores Receitas / Despesas]])</f>
        <v>0</v>
      </c>
      <c r="J486" s="20">
        <f>IF(FluxoCaixa211[[#This Row],[Entrada / Saída]]="Saída",FluxoCaixa211[[#This Row],[R$ (Valores)]]*-1,FluxoCaixa211[[#This Row],[R$ (Valores)]])</f>
        <v>0</v>
      </c>
    </row>
    <row r="487" spans="1:17">
      <c r="B487" s="34"/>
      <c r="C487" s="48"/>
      <c r="D487" s="17"/>
      <c r="E487" s="17"/>
      <c r="F487" s="17"/>
      <c r="G487" s="21"/>
      <c r="H487" s="17" t="s">
        <v>8</v>
      </c>
      <c r="I487" s="20">
        <f>IF(FluxoCaixa211[[#This Row],[Receitas / Despesas]]="Saldo Inicial",FluxoCaixa211[[#This Row],[R$ (Valores)]],I486+FluxoCaixa211[[#This Row],[Valores Receitas / Despesas]])</f>
        <v>0</v>
      </c>
      <c r="J487" s="20">
        <f>IF(FluxoCaixa211[[#This Row],[Entrada / Saída]]="Saída",FluxoCaixa211[[#This Row],[R$ (Valores)]]*-1,FluxoCaixa211[[#This Row],[R$ (Valores)]])</f>
        <v>0</v>
      </c>
    </row>
    <row r="488" spans="1:17">
      <c r="B488" s="34"/>
      <c r="C488" s="48"/>
      <c r="D488" s="17"/>
      <c r="E488" s="17"/>
      <c r="F488" s="17"/>
      <c r="G488" s="21"/>
      <c r="H488" s="17" t="s">
        <v>8</v>
      </c>
      <c r="I488" s="20">
        <f>IF(FluxoCaixa211[[#This Row],[Receitas / Despesas]]="Saldo Inicial",FluxoCaixa211[[#This Row],[R$ (Valores)]],I487+FluxoCaixa211[[#This Row],[Valores Receitas / Despesas]])</f>
        <v>0</v>
      </c>
      <c r="J488" s="20">
        <f>IF(FluxoCaixa211[[#This Row],[Entrada / Saída]]="Saída",FluxoCaixa211[[#This Row],[R$ (Valores)]]*-1,FluxoCaixa211[[#This Row],[R$ (Valores)]])</f>
        <v>0</v>
      </c>
    </row>
    <row r="489" spans="1:17">
      <c r="B489" s="34"/>
      <c r="C489" s="48"/>
      <c r="D489" s="17"/>
      <c r="E489" s="17"/>
      <c r="F489" s="17"/>
      <c r="G489" s="21"/>
      <c r="H489" s="17" t="s">
        <v>8</v>
      </c>
      <c r="I489" s="20">
        <f>IF(FluxoCaixa211[[#This Row],[Receitas / Despesas]]="Saldo Inicial",FluxoCaixa211[[#This Row],[R$ (Valores)]],I488+FluxoCaixa211[[#This Row],[Valores Receitas / Despesas]])</f>
        <v>0</v>
      </c>
      <c r="J489" s="20">
        <f>IF(FluxoCaixa211[[#This Row],[Entrada / Saída]]="Saída",FluxoCaixa211[[#This Row],[R$ (Valores)]]*-1,FluxoCaixa211[[#This Row],[R$ (Valores)]])</f>
        <v>0</v>
      </c>
    </row>
    <row r="490" spans="1:17">
      <c r="B490" s="34"/>
      <c r="C490" s="48"/>
      <c r="D490" s="17"/>
      <c r="E490" s="17"/>
      <c r="F490" s="17"/>
      <c r="G490" s="21"/>
      <c r="H490" s="17" t="s">
        <v>8</v>
      </c>
      <c r="I490" s="20">
        <f>IF(FluxoCaixa211[[#This Row],[Receitas / Despesas]]="Saldo Inicial",FluxoCaixa211[[#This Row],[R$ (Valores)]],I489+FluxoCaixa211[[#This Row],[Valores Receitas / Despesas]])</f>
        <v>0</v>
      </c>
      <c r="J490" s="20">
        <f>IF(FluxoCaixa211[[#This Row],[Entrada / Saída]]="Saída",FluxoCaixa211[[#This Row],[R$ (Valores)]]*-1,FluxoCaixa211[[#This Row],[R$ (Valores)]])</f>
        <v>0</v>
      </c>
    </row>
    <row r="491" spans="1:17">
      <c r="B491" s="34"/>
      <c r="C491" s="48"/>
      <c r="D491" s="17"/>
      <c r="E491" s="17"/>
      <c r="F491" s="17"/>
      <c r="G491" s="21"/>
      <c r="H491" s="17" t="s">
        <v>8</v>
      </c>
      <c r="I491" s="20">
        <f>IF(FluxoCaixa211[[#This Row],[Receitas / Despesas]]="Saldo Inicial",FluxoCaixa211[[#This Row],[R$ (Valores)]],I490+FluxoCaixa211[[#This Row],[Valores Receitas / Despesas]])</f>
        <v>0</v>
      </c>
      <c r="J491" s="20">
        <f>IF(FluxoCaixa211[[#This Row],[Entrada / Saída]]="Saída",FluxoCaixa211[[#This Row],[R$ (Valores)]]*-1,FluxoCaixa211[[#This Row],[R$ (Valores)]])</f>
        <v>0</v>
      </c>
    </row>
    <row r="492" spans="1:17">
      <c r="B492" s="34"/>
      <c r="C492" s="48"/>
      <c r="D492" s="17"/>
      <c r="E492" s="17"/>
      <c r="F492" s="17"/>
      <c r="G492" s="21"/>
      <c r="H492" s="17" t="s">
        <v>8</v>
      </c>
      <c r="I492" s="20">
        <f>IF(FluxoCaixa211[[#This Row],[Receitas / Despesas]]="Saldo Inicial",FluxoCaixa211[[#This Row],[R$ (Valores)]],I491+FluxoCaixa211[[#This Row],[Valores Receitas / Despesas]])</f>
        <v>0</v>
      </c>
      <c r="J492" s="20">
        <f>IF(FluxoCaixa211[[#This Row],[Entrada / Saída]]="Saída",FluxoCaixa211[[#This Row],[R$ (Valores)]]*-1,FluxoCaixa211[[#This Row],[R$ (Valores)]])</f>
        <v>0</v>
      </c>
    </row>
    <row r="493" spans="1:17">
      <c r="B493" s="34"/>
      <c r="C493" s="48"/>
      <c r="D493" s="17"/>
      <c r="E493" s="17"/>
      <c r="F493" s="17"/>
      <c r="G493" s="21"/>
      <c r="H493" s="17" t="s">
        <v>8</v>
      </c>
      <c r="I493" s="20">
        <f>IF(FluxoCaixa211[[#This Row],[Receitas / Despesas]]="Saldo Inicial",FluxoCaixa211[[#This Row],[R$ (Valores)]],I492+FluxoCaixa211[[#This Row],[Valores Receitas / Despesas]])</f>
        <v>0</v>
      </c>
      <c r="J493" s="20">
        <f>IF(FluxoCaixa211[[#This Row],[Entrada / Saída]]="Saída",FluxoCaixa211[[#This Row],[R$ (Valores)]]*-1,FluxoCaixa211[[#This Row],[R$ (Valores)]])</f>
        <v>0</v>
      </c>
    </row>
    <row r="494" spans="1:17">
      <c r="B494" s="34"/>
      <c r="C494" s="48"/>
      <c r="D494" s="17"/>
      <c r="E494" s="17"/>
      <c r="F494" s="17"/>
      <c r="G494" s="21"/>
      <c r="H494" s="17" t="s">
        <v>8</v>
      </c>
      <c r="I494" s="20">
        <f>IF(FluxoCaixa211[[#This Row],[Receitas / Despesas]]="Saldo Inicial",FluxoCaixa211[[#This Row],[R$ (Valores)]],I493+FluxoCaixa211[[#This Row],[Valores Receitas / Despesas]])</f>
        <v>0</v>
      </c>
      <c r="J494" s="20">
        <f>IF(FluxoCaixa211[[#This Row],[Entrada / Saída]]="Saída",FluxoCaixa211[[#This Row],[R$ (Valores)]]*-1,FluxoCaixa211[[#This Row],[R$ (Valores)]])</f>
        <v>0</v>
      </c>
    </row>
    <row r="495" spans="1:17" s="6" customFormat="1">
      <c r="A495" s="1"/>
      <c r="B495" s="34"/>
      <c r="C495" s="48"/>
      <c r="D495" s="17"/>
      <c r="E495" s="17"/>
      <c r="F495" s="17"/>
      <c r="G495" s="21"/>
      <c r="H495" s="17" t="s">
        <v>8</v>
      </c>
      <c r="I495" s="20">
        <f>IF(FluxoCaixa211[[#This Row],[Receitas / Despesas]]="Saldo Inicial",FluxoCaixa211[[#This Row],[R$ (Valores)]],I494+FluxoCaixa211[[#This Row],[Valores Receitas / Despesas]])</f>
        <v>0</v>
      </c>
      <c r="J495" s="20">
        <f>IF(FluxoCaixa211[[#This Row],[Entrada / Saída]]="Saída",FluxoCaixa211[[#This Row],[R$ (Valores)]]*-1,FluxoCaixa211[[#This Row],[R$ (Valores)]])</f>
        <v>0</v>
      </c>
      <c r="K495" s="1"/>
      <c r="L495" s="1"/>
      <c r="M495" s="1"/>
      <c r="N495" s="1"/>
      <c r="O495" s="1"/>
      <c r="Q495" s="1"/>
    </row>
    <row r="496" spans="1:17" s="6" customFormat="1">
      <c r="A496" s="1"/>
      <c r="B496" s="34"/>
      <c r="C496" s="48"/>
      <c r="D496" s="17"/>
      <c r="E496" s="17"/>
      <c r="F496" s="17"/>
      <c r="G496" s="21"/>
      <c r="H496" s="17" t="s">
        <v>8</v>
      </c>
      <c r="I496" s="20">
        <f>IF(FluxoCaixa211[[#This Row],[Receitas / Despesas]]="Saldo Inicial",FluxoCaixa211[[#This Row],[R$ (Valores)]],I495+FluxoCaixa211[[#This Row],[Valores Receitas / Despesas]])</f>
        <v>0</v>
      </c>
      <c r="J496" s="20">
        <f>IF(FluxoCaixa211[[#This Row],[Entrada / Saída]]="Saída",FluxoCaixa211[[#This Row],[R$ (Valores)]]*-1,FluxoCaixa211[[#This Row],[R$ (Valores)]])</f>
        <v>0</v>
      </c>
      <c r="K496" s="1"/>
      <c r="L496" s="1"/>
      <c r="M496" s="1"/>
      <c r="N496" s="1"/>
      <c r="O496" s="1" t="s">
        <v>349</v>
      </c>
      <c r="Q496" s="1"/>
    </row>
    <row r="497" spans="1:17" s="6" customFormat="1">
      <c r="A497" s="1"/>
      <c r="B497" s="34"/>
      <c r="C497" s="48"/>
      <c r="D497" s="17"/>
      <c r="E497" s="17"/>
      <c r="F497" s="17"/>
      <c r="G497" s="21"/>
      <c r="H497" s="17" t="s">
        <v>8</v>
      </c>
      <c r="I497" s="20">
        <f>IF(FluxoCaixa211[[#This Row],[Receitas / Despesas]]="Saldo Inicial",FluxoCaixa211[[#This Row],[R$ (Valores)]],I496+FluxoCaixa211[[#This Row],[Valores Receitas / Despesas]])</f>
        <v>0</v>
      </c>
      <c r="J497" s="20">
        <f>IF(FluxoCaixa211[[#This Row],[Entrada / Saída]]="Saída",FluxoCaixa211[[#This Row],[R$ (Valores)]]*-1,FluxoCaixa211[[#This Row],[R$ (Valores)]])</f>
        <v>0</v>
      </c>
      <c r="K497" s="1"/>
      <c r="L497" s="1"/>
      <c r="M497" s="1"/>
      <c r="N497" s="1"/>
      <c r="O497" s="1"/>
      <c r="Q497" s="1"/>
    </row>
    <row r="498" spans="1:17" s="6" customFormat="1">
      <c r="A498" s="1"/>
      <c r="B498" s="34"/>
      <c r="C498" s="48"/>
      <c r="D498" s="17"/>
      <c r="E498" s="17"/>
      <c r="F498" s="17"/>
      <c r="G498" s="21"/>
      <c r="H498" s="17" t="s">
        <v>8</v>
      </c>
      <c r="I498" s="20">
        <f>IF(FluxoCaixa211[[#This Row],[Receitas / Despesas]]="Saldo Inicial",FluxoCaixa211[[#This Row],[R$ (Valores)]],I497+FluxoCaixa211[[#This Row],[Valores Receitas / Despesas]])</f>
        <v>0</v>
      </c>
      <c r="J498" s="20">
        <f>IF(FluxoCaixa211[[#This Row],[Entrada / Saída]]="Saída",FluxoCaixa211[[#This Row],[R$ (Valores)]]*-1,FluxoCaixa211[[#This Row],[R$ (Valores)]])</f>
        <v>0</v>
      </c>
      <c r="K498" s="1"/>
      <c r="L498" s="1"/>
      <c r="M498" s="1"/>
      <c r="N498" s="1"/>
      <c r="O498" s="1"/>
      <c r="Q498" s="1"/>
    </row>
    <row r="499" spans="1:17" s="6" customFormat="1">
      <c r="A499" s="1"/>
      <c r="B499" s="34"/>
      <c r="C499" s="48"/>
      <c r="D499" s="17"/>
      <c r="E499" s="17"/>
      <c r="F499" s="17"/>
      <c r="G499" s="21"/>
      <c r="H499" s="17" t="s">
        <v>8</v>
      </c>
      <c r="I499" s="20">
        <f>IF(FluxoCaixa211[[#This Row],[Receitas / Despesas]]="Saldo Inicial",FluxoCaixa211[[#This Row],[R$ (Valores)]],I498+FluxoCaixa211[[#This Row],[Valores Receitas / Despesas]])</f>
        <v>0</v>
      </c>
      <c r="J499" s="20">
        <f>IF(FluxoCaixa211[[#This Row],[Entrada / Saída]]="Saída",FluxoCaixa211[[#This Row],[R$ (Valores)]]*-1,FluxoCaixa211[[#This Row],[R$ (Valores)]])</f>
        <v>0</v>
      </c>
      <c r="K499" s="1"/>
      <c r="L499" s="1"/>
      <c r="M499" s="1"/>
      <c r="N499" s="1"/>
      <c r="O499" s="1"/>
      <c r="Q499" s="1"/>
    </row>
    <row r="500" spans="1:17" s="6" customFormat="1">
      <c r="A500" s="1"/>
      <c r="B500" s="34"/>
      <c r="C500" s="48"/>
      <c r="D500" s="17"/>
      <c r="E500" s="17"/>
      <c r="F500" s="17"/>
      <c r="G500" s="21"/>
      <c r="H500" s="17" t="s">
        <v>8</v>
      </c>
      <c r="I500" s="20">
        <f>IF(FluxoCaixa211[[#This Row],[Receitas / Despesas]]="Saldo Inicial",FluxoCaixa211[[#This Row],[R$ (Valores)]],I499+FluxoCaixa211[[#This Row],[Valores Receitas / Despesas]])</f>
        <v>0</v>
      </c>
      <c r="J500" s="20">
        <f>IF(FluxoCaixa211[[#This Row],[Entrada / Saída]]="Saída",FluxoCaixa211[[#This Row],[R$ (Valores)]]*-1,FluxoCaixa211[[#This Row],[R$ (Valores)]])</f>
        <v>0</v>
      </c>
      <c r="K500" s="1"/>
      <c r="L500" s="1"/>
      <c r="M500" s="1"/>
      <c r="N500" s="1"/>
      <c r="O500" s="1"/>
      <c r="Q500" s="1"/>
    </row>
    <row r="501" spans="1:17" s="6" customFormat="1">
      <c r="A501" s="1"/>
      <c r="B501" s="34"/>
      <c r="C501" s="48"/>
      <c r="D501" s="17"/>
      <c r="E501" s="17"/>
      <c r="F501" s="17"/>
      <c r="G501" s="21"/>
      <c r="H501" s="17" t="s">
        <v>8</v>
      </c>
      <c r="I501" s="20">
        <f>IF(FluxoCaixa211[[#This Row],[Receitas / Despesas]]="Saldo Inicial",FluxoCaixa211[[#This Row],[R$ (Valores)]],I500+FluxoCaixa211[[#This Row],[Valores Receitas / Despesas]])</f>
        <v>0</v>
      </c>
      <c r="J501" s="20">
        <f>IF(FluxoCaixa211[[#This Row],[Entrada / Saída]]="Saída",FluxoCaixa211[[#This Row],[R$ (Valores)]]*-1,FluxoCaixa211[[#This Row],[R$ (Valores)]])</f>
        <v>0</v>
      </c>
      <c r="K501" s="1"/>
      <c r="L501" s="1"/>
      <c r="M501" s="1"/>
      <c r="N501" s="1"/>
      <c r="O501" s="1"/>
      <c r="Q501" s="1"/>
    </row>
    <row r="502" spans="1:17" s="6" customFormat="1">
      <c r="A502" s="1"/>
      <c r="B502" s="34"/>
      <c r="C502" s="48"/>
      <c r="D502" s="17"/>
      <c r="E502" s="17"/>
      <c r="F502" s="17"/>
      <c r="G502" s="21"/>
      <c r="H502" s="17" t="s">
        <v>8</v>
      </c>
      <c r="I502" s="20">
        <f>IF(FluxoCaixa211[[#This Row],[Receitas / Despesas]]="Saldo Inicial",FluxoCaixa211[[#This Row],[R$ (Valores)]],I501+FluxoCaixa211[[#This Row],[Valores Receitas / Despesas]])</f>
        <v>0</v>
      </c>
      <c r="J502" s="20">
        <f>IF(FluxoCaixa211[[#This Row],[Entrada / Saída]]="Saída",FluxoCaixa211[[#This Row],[R$ (Valores)]]*-1,FluxoCaixa211[[#This Row],[R$ (Valores)]])</f>
        <v>0</v>
      </c>
      <c r="K502" s="1"/>
      <c r="L502" s="1"/>
      <c r="M502" s="1"/>
      <c r="N502" s="1"/>
      <c r="O502" s="1"/>
      <c r="Q502" s="1"/>
    </row>
    <row r="503" spans="1:17" s="6" customFormat="1">
      <c r="A503" s="1"/>
      <c r="B503" s="34"/>
      <c r="C503" s="48"/>
      <c r="D503" s="17"/>
      <c r="E503" s="17"/>
      <c r="F503" s="17"/>
      <c r="G503" s="21"/>
      <c r="H503" s="17" t="s">
        <v>8</v>
      </c>
      <c r="I503" s="20">
        <f>IF(FluxoCaixa211[[#This Row],[Receitas / Despesas]]="Saldo Inicial",FluxoCaixa211[[#This Row],[R$ (Valores)]],I502+FluxoCaixa211[[#This Row],[Valores Receitas / Despesas]])</f>
        <v>0</v>
      </c>
      <c r="J503" s="20">
        <f>IF(FluxoCaixa211[[#This Row],[Entrada / Saída]]="Saída",FluxoCaixa211[[#This Row],[R$ (Valores)]]*-1,FluxoCaixa211[[#This Row],[R$ (Valores)]])</f>
        <v>0</v>
      </c>
      <c r="K503" s="1"/>
      <c r="L503" s="1"/>
      <c r="M503" s="1"/>
      <c r="N503" s="1"/>
      <c r="O503" s="1"/>
      <c r="Q503" s="1"/>
    </row>
    <row r="504" spans="1:17" s="6" customFormat="1">
      <c r="A504" s="1"/>
      <c r="B504" s="34"/>
      <c r="C504" s="48"/>
      <c r="D504" s="17"/>
      <c r="E504" s="17"/>
      <c r="F504" s="17"/>
      <c r="G504" s="21"/>
      <c r="H504" s="17" t="s">
        <v>8</v>
      </c>
      <c r="I504" s="20">
        <f>IF(FluxoCaixa211[[#This Row],[Receitas / Despesas]]="Saldo Inicial",FluxoCaixa211[[#This Row],[R$ (Valores)]],I503+FluxoCaixa211[[#This Row],[Valores Receitas / Despesas]])</f>
        <v>0</v>
      </c>
      <c r="J504" s="20">
        <f>IF(FluxoCaixa211[[#This Row],[Entrada / Saída]]="Saída",FluxoCaixa211[[#This Row],[R$ (Valores)]]*-1,FluxoCaixa211[[#This Row],[R$ (Valores)]])</f>
        <v>0</v>
      </c>
      <c r="K504" s="1"/>
      <c r="L504" s="1"/>
      <c r="M504" s="1"/>
      <c r="N504" s="1"/>
      <c r="O504" s="1"/>
      <c r="Q504" s="1"/>
    </row>
    <row r="505" spans="1:17" s="6" customFormat="1">
      <c r="A505" s="1"/>
      <c r="B505" s="34"/>
      <c r="C505" s="48"/>
      <c r="D505" s="17"/>
      <c r="E505" s="17"/>
      <c r="F505" s="17"/>
      <c r="G505" s="21"/>
      <c r="H505" s="17" t="s">
        <v>8</v>
      </c>
      <c r="I505" s="20">
        <f>IF(FluxoCaixa211[[#This Row],[Receitas / Despesas]]="Saldo Inicial",FluxoCaixa211[[#This Row],[R$ (Valores)]],I504+FluxoCaixa211[[#This Row],[Valores Receitas / Despesas]])</f>
        <v>0</v>
      </c>
      <c r="J505" s="20">
        <f>IF(FluxoCaixa211[[#This Row],[Entrada / Saída]]="Saída",FluxoCaixa211[[#This Row],[R$ (Valores)]]*-1,FluxoCaixa211[[#This Row],[R$ (Valores)]])</f>
        <v>0</v>
      </c>
      <c r="K505" s="1"/>
      <c r="L505" s="1"/>
      <c r="M505" s="1"/>
      <c r="N505" s="1"/>
      <c r="O505" s="1"/>
      <c r="Q505" s="1"/>
    </row>
    <row r="506" spans="1:17" s="6" customFormat="1">
      <c r="A506" s="1"/>
      <c r="B506" s="34"/>
      <c r="C506" s="48"/>
      <c r="D506" s="17"/>
      <c r="E506" s="17"/>
      <c r="F506" s="17"/>
      <c r="G506" s="21"/>
      <c r="H506" s="17" t="s">
        <v>8</v>
      </c>
      <c r="I506" s="20">
        <f>IF(FluxoCaixa211[[#This Row],[Receitas / Despesas]]="Saldo Inicial",FluxoCaixa211[[#This Row],[R$ (Valores)]],I505+FluxoCaixa211[[#This Row],[Valores Receitas / Despesas]])</f>
        <v>0</v>
      </c>
      <c r="J506" s="20">
        <f>IF(FluxoCaixa211[[#This Row],[Entrada / Saída]]="Saída",FluxoCaixa211[[#This Row],[R$ (Valores)]]*-1,FluxoCaixa211[[#This Row],[R$ (Valores)]])</f>
        <v>0</v>
      </c>
      <c r="K506" s="1"/>
      <c r="L506" s="1"/>
      <c r="M506" s="1"/>
      <c r="N506" s="1"/>
      <c r="O506" s="1"/>
      <c r="Q506" s="1"/>
    </row>
    <row r="507" spans="1:17" s="6" customFormat="1">
      <c r="A507" s="1"/>
      <c r="B507" s="34"/>
      <c r="C507" s="48"/>
      <c r="D507" s="17"/>
      <c r="E507" s="17"/>
      <c r="F507" s="17"/>
      <c r="G507" s="21"/>
      <c r="H507" s="17" t="s">
        <v>8</v>
      </c>
      <c r="I507" s="20">
        <f>IF(FluxoCaixa211[[#This Row],[Receitas / Despesas]]="Saldo Inicial",FluxoCaixa211[[#This Row],[R$ (Valores)]],I506+FluxoCaixa211[[#This Row],[Valores Receitas / Despesas]])</f>
        <v>0</v>
      </c>
      <c r="J507" s="20">
        <f>IF(FluxoCaixa211[[#This Row],[Entrada / Saída]]="Saída",FluxoCaixa211[[#This Row],[R$ (Valores)]]*-1,FluxoCaixa211[[#This Row],[R$ (Valores)]])</f>
        <v>0</v>
      </c>
      <c r="K507" s="1"/>
      <c r="L507" s="1"/>
      <c r="M507" s="1"/>
      <c r="N507" s="1"/>
      <c r="O507" s="1"/>
      <c r="Q507" s="1"/>
    </row>
    <row r="508" spans="1:17" s="6" customFormat="1">
      <c r="A508" s="1"/>
      <c r="B508" s="34"/>
      <c r="C508" s="48"/>
      <c r="D508" s="17"/>
      <c r="E508" s="17"/>
      <c r="F508" s="17"/>
      <c r="G508" s="21"/>
      <c r="H508" s="17" t="s">
        <v>8</v>
      </c>
      <c r="I508" s="20">
        <f>IF(FluxoCaixa211[[#This Row],[Receitas / Despesas]]="Saldo Inicial",FluxoCaixa211[[#This Row],[R$ (Valores)]],I507+FluxoCaixa211[[#This Row],[Valores Receitas / Despesas]])</f>
        <v>0</v>
      </c>
      <c r="J508" s="20">
        <f>IF(FluxoCaixa211[[#This Row],[Entrada / Saída]]="Saída",FluxoCaixa211[[#This Row],[R$ (Valores)]]*-1,FluxoCaixa211[[#This Row],[R$ (Valores)]])</f>
        <v>0</v>
      </c>
      <c r="K508" s="1"/>
      <c r="L508" s="1"/>
      <c r="M508" s="1"/>
      <c r="N508" s="1"/>
      <c r="O508" s="1"/>
      <c r="Q508" s="1"/>
    </row>
    <row r="509" spans="1:17" s="6" customFormat="1">
      <c r="A509" s="1"/>
      <c r="B509" s="34"/>
      <c r="C509" s="48"/>
      <c r="D509" s="17"/>
      <c r="E509" s="17"/>
      <c r="F509" s="17"/>
      <c r="G509" s="21"/>
      <c r="H509" s="17" t="s">
        <v>8</v>
      </c>
      <c r="I509" s="20">
        <f>IF(FluxoCaixa211[[#This Row],[Receitas / Despesas]]="Saldo Inicial",FluxoCaixa211[[#This Row],[R$ (Valores)]],I508+FluxoCaixa211[[#This Row],[Valores Receitas / Despesas]])</f>
        <v>0</v>
      </c>
      <c r="J509" s="20">
        <f>IF(FluxoCaixa211[[#This Row],[Entrada / Saída]]="Saída",FluxoCaixa211[[#This Row],[R$ (Valores)]]*-1,FluxoCaixa211[[#This Row],[R$ (Valores)]])</f>
        <v>0</v>
      </c>
      <c r="K509" s="1"/>
      <c r="L509" s="1"/>
      <c r="M509" s="1"/>
      <c r="N509" s="1"/>
      <c r="O509" s="1"/>
      <c r="Q509" s="1"/>
    </row>
    <row r="510" spans="1:17" s="6" customFormat="1">
      <c r="A510" s="1"/>
      <c r="B510" s="34"/>
      <c r="C510" s="48"/>
      <c r="D510" s="17"/>
      <c r="E510" s="17"/>
      <c r="F510" s="17"/>
      <c r="G510" s="21"/>
      <c r="H510" s="17" t="s">
        <v>8</v>
      </c>
      <c r="I510" s="20">
        <f>IF(FluxoCaixa211[[#This Row],[Receitas / Despesas]]="Saldo Inicial",FluxoCaixa211[[#This Row],[R$ (Valores)]],I509+FluxoCaixa211[[#This Row],[Valores Receitas / Despesas]])</f>
        <v>0</v>
      </c>
      <c r="J510" s="20">
        <f>IF(FluxoCaixa211[[#This Row],[Entrada / Saída]]="Saída",FluxoCaixa211[[#This Row],[R$ (Valores)]]*-1,FluxoCaixa211[[#This Row],[R$ (Valores)]])</f>
        <v>0</v>
      </c>
      <c r="K510" s="1"/>
      <c r="L510" s="1"/>
      <c r="M510" s="1"/>
      <c r="N510" s="1"/>
      <c r="O510" s="1"/>
      <c r="Q510" s="1"/>
    </row>
    <row r="511" spans="1:17">
      <c r="B511" s="34"/>
      <c r="C511" s="48"/>
      <c r="D511" s="17"/>
      <c r="E511" s="17"/>
      <c r="F511" s="17"/>
      <c r="G511" s="21"/>
      <c r="H511" s="17" t="s">
        <v>8</v>
      </c>
      <c r="I511" s="20">
        <f>IF(FluxoCaixa211[[#This Row],[Receitas / Despesas]]="Saldo Inicial",FluxoCaixa211[[#This Row],[R$ (Valores)]],I510+FluxoCaixa211[[#This Row],[Valores Receitas / Despesas]])</f>
        <v>0</v>
      </c>
      <c r="J511" s="20">
        <f>IF(FluxoCaixa211[[#This Row],[Entrada / Saída]]="Saída",FluxoCaixa211[[#This Row],[R$ (Valores)]]*-1,FluxoCaixa211[[#This Row],[R$ (Valores)]])</f>
        <v>0</v>
      </c>
    </row>
    <row r="512" spans="1:17">
      <c r="B512" s="34"/>
      <c r="C512" s="48"/>
      <c r="D512" s="17"/>
      <c r="E512" s="17"/>
      <c r="F512" s="17"/>
      <c r="G512" s="21"/>
      <c r="H512" s="17" t="s">
        <v>8</v>
      </c>
      <c r="I512" s="20">
        <f>IF(FluxoCaixa211[[#This Row],[Receitas / Despesas]]="Saldo Inicial",FluxoCaixa211[[#This Row],[R$ (Valores)]],I511+FluxoCaixa211[[#This Row],[Valores Receitas / Despesas]])</f>
        <v>0</v>
      </c>
      <c r="J512" s="20">
        <f>IF(FluxoCaixa211[[#This Row],[Entrada / Saída]]="Saída",FluxoCaixa211[[#This Row],[R$ (Valores)]]*-1,FluxoCaixa211[[#This Row],[R$ (Valores)]])</f>
        <v>0</v>
      </c>
    </row>
    <row r="513" spans="2:16">
      <c r="B513" s="34"/>
      <c r="C513" s="48"/>
      <c r="D513" s="17"/>
      <c r="E513" s="17"/>
      <c r="F513" s="17"/>
      <c r="G513" s="21"/>
      <c r="H513" s="17" t="s">
        <v>8</v>
      </c>
      <c r="I513" s="20">
        <f>IF(FluxoCaixa211[[#This Row],[Receitas / Despesas]]="Saldo Inicial",FluxoCaixa211[[#This Row],[R$ (Valores)]],I512+FluxoCaixa211[[#This Row],[Valores Receitas / Despesas]])</f>
        <v>0</v>
      </c>
      <c r="J513" s="20">
        <f>IF(FluxoCaixa211[[#This Row],[Entrada / Saída]]="Saída",FluxoCaixa211[[#This Row],[R$ (Valores)]]*-1,FluxoCaixa211[[#This Row],[R$ (Valores)]])</f>
        <v>0</v>
      </c>
    </row>
    <row r="514" spans="2:16">
      <c r="B514" s="34"/>
      <c r="C514" s="48"/>
      <c r="D514" s="17"/>
      <c r="E514" s="17"/>
      <c r="F514" s="17"/>
      <c r="G514" s="21"/>
      <c r="H514" s="17" t="s">
        <v>8</v>
      </c>
      <c r="I514" s="20">
        <f>IF(FluxoCaixa211[[#This Row],[Receitas / Despesas]]="Saldo Inicial",FluxoCaixa211[[#This Row],[R$ (Valores)]],I513+FluxoCaixa211[[#This Row],[Valores Receitas / Despesas]])</f>
        <v>0</v>
      </c>
      <c r="J514" s="20">
        <f>IF(FluxoCaixa211[[#This Row],[Entrada / Saída]]="Saída",FluxoCaixa211[[#This Row],[R$ (Valores)]]*-1,FluxoCaixa211[[#This Row],[R$ (Valores)]])</f>
        <v>0</v>
      </c>
    </row>
    <row r="515" spans="2:16">
      <c r="B515" s="34"/>
      <c r="C515" s="48"/>
      <c r="D515" s="17"/>
      <c r="E515" s="17"/>
      <c r="F515" s="17"/>
      <c r="G515" s="21"/>
      <c r="H515" s="17" t="s">
        <v>8</v>
      </c>
      <c r="I515" s="20">
        <f>IF(FluxoCaixa211[[#This Row],[Receitas / Despesas]]="Saldo Inicial",FluxoCaixa211[[#This Row],[R$ (Valores)]],I514+FluxoCaixa211[[#This Row],[Valores Receitas / Despesas]])</f>
        <v>0</v>
      </c>
      <c r="J515" s="20">
        <f>IF(FluxoCaixa211[[#This Row],[Entrada / Saída]]="Saída",FluxoCaixa211[[#This Row],[R$ (Valores)]]*-1,FluxoCaixa211[[#This Row],[R$ (Valores)]])</f>
        <v>0</v>
      </c>
    </row>
    <row r="516" spans="2:16">
      <c r="B516" s="34"/>
      <c r="C516" s="48"/>
      <c r="D516" s="17"/>
      <c r="E516" s="17"/>
      <c r="F516" s="17"/>
      <c r="G516" s="21"/>
      <c r="H516" s="17" t="s">
        <v>8</v>
      </c>
      <c r="I516" s="20">
        <f>IF(FluxoCaixa211[[#This Row],[Receitas / Despesas]]="Saldo Inicial",FluxoCaixa211[[#This Row],[R$ (Valores)]],I515+FluxoCaixa211[[#This Row],[Valores Receitas / Despesas]])</f>
        <v>0</v>
      </c>
      <c r="J516" s="20">
        <f>IF(FluxoCaixa211[[#This Row],[Entrada / Saída]]="Saída",FluxoCaixa211[[#This Row],[R$ (Valores)]]*-1,FluxoCaixa211[[#This Row],[R$ (Valores)]])</f>
        <v>0</v>
      </c>
    </row>
    <row r="517" spans="2:16">
      <c r="B517" s="34"/>
      <c r="C517" s="48"/>
      <c r="D517" s="17"/>
      <c r="E517" s="17"/>
      <c r="F517" s="17"/>
      <c r="G517" s="21"/>
      <c r="H517" s="17" t="s">
        <v>8</v>
      </c>
      <c r="I517" s="20">
        <f>IF(FluxoCaixa211[[#This Row],[Receitas / Despesas]]="Saldo Inicial",FluxoCaixa211[[#This Row],[R$ (Valores)]],I516+FluxoCaixa211[[#This Row],[Valores Receitas / Despesas]])</f>
        <v>0</v>
      </c>
      <c r="J517" s="20">
        <f>IF(FluxoCaixa211[[#This Row],[Entrada / Saída]]="Saída",FluxoCaixa211[[#This Row],[R$ (Valores)]]*-1,FluxoCaixa211[[#This Row],[R$ (Valores)]])</f>
        <v>0</v>
      </c>
    </row>
    <row r="518" spans="2:16">
      <c r="B518" s="34"/>
      <c r="C518" s="48"/>
      <c r="D518" s="17"/>
      <c r="E518" s="17"/>
      <c r="F518" s="17"/>
      <c r="G518" s="21"/>
      <c r="H518" s="17" t="s">
        <v>8</v>
      </c>
      <c r="I518" s="20">
        <f>IF(FluxoCaixa211[[#This Row],[Receitas / Despesas]]="Saldo Inicial",FluxoCaixa211[[#This Row],[R$ (Valores)]],I517+FluxoCaixa211[[#This Row],[Valores Receitas / Despesas]])</f>
        <v>0</v>
      </c>
      <c r="J518" s="20">
        <f>IF(FluxoCaixa211[[#This Row],[Entrada / Saída]]="Saída",FluxoCaixa211[[#This Row],[R$ (Valores)]]*-1,FluxoCaixa211[[#This Row],[R$ (Valores)]])</f>
        <v>0</v>
      </c>
    </row>
    <row r="519" spans="2:16">
      <c r="B519" s="34"/>
      <c r="C519" s="48"/>
      <c r="D519" s="17"/>
      <c r="E519" s="17"/>
      <c r="F519" s="17"/>
      <c r="G519" s="21"/>
      <c r="H519" s="17" t="s">
        <v>8</v>
      </c>
      <c r="I519" s="20">
        <f>IF(FluxoCaixa211[[#This Row],[Receitas / Despesas]]="Saldo Inicial",FluxoCaixa211[[#This Row],[R$ (Valores)]],I518+FluxoCaixa211[[#This Row],[Valores Receitas / Despesas]])</f>
        <v>0</v>
      </c>
      <c r="J519" s="20">
        <f>IF(FluxoCaixa211[[#This Row],[Entrada / Saída]]="Saída",FluxoCaixa211[[#This Row],[R$ (Valores)]]*-1,FluxoCaixa211[[#This Row],[R$ (Valores)]])</f>
        <v>0</v>
      </c>
    </row>
    <row r="520" spans="2:16">
      <c r="B520" s="34"/>
      <c r="C520" s="48"/>
      <c r="D520" s="17"/>
      <c r="E520" s="17"/>
      <c r="F520" s="17"/>
      <c r="G520" s="21"/>
      <c r="H520" s="17" t="s">
        <v>8</v>
      </c>
      <c r="I520" s="20">
        <f>IF(FluxoCaixa211[[#This Row],[Receitas / Despesas]]="Saldo Inicial",FluxoCaixa211[[#This Row],[R$ (Valores)]],I519+FluxoCaixa211[[#This Row],[Valores Receitas / Despesas]])</f>
        <v>0</v>
      </c>
      <c r="J520" s="20">
        <f>IF(FluxoCaixa211[[#This Row],[Entrada / Saída]]="Saída",FluxoCaixa211[[#This Row],[R$ (Valores)]]*-1,FluxoCaixa211[[#This Row],[R$ (Valores)]])</f>
        <v>0</v>
      </c>
    </row>
    <row r="521" spans="2:16">
      <c r="B521" s="34"/>
      <c r="C521" s="48"/>
      <c r="D521" s="17"/>
      <c r="E521" s="17"/>
      <c r="F521" s="17"/>
      <c r="G521" s="21"/>
      <c r="H521" s="17" t="s">
        <v>8</v>
      </c>
      <c r="I521" s="20">
        <f>IF(FluxoCaixa211[[#This Row],[Receitas / Despesas]]="Saldo Inicial",FluxoCaixa211[[#This Row],[R$ (Valores)]],I520+FluxoCaixa211[[#This Row],[Valores Receitas / Despesas]])</f>
        <v>0</v>
      </c>
      <c r="J521" s="20">
        <f>IF(FluxoCaixa211[[#This Row],[Entrada / Saída]]="Saída",FluxoCaixa211[[#This Row],[R$ (Valores)]]*-1,FluxoCaixa211[[#This Row],[R$ (Valores)]])</f>
        <v>0</v>
      </c>
    </row>
    <row r="522" spans="2:16">
      <c r="B522" s="34"/>
      <c r="C522" s="48"/>
      <c r="D522" s="17"/>
      <c r="E522" s="17"/>
      <c r="F522" s="17"/>
      <c r="G522" s="21"/>
      <c r="H522" s="17" t="s">
        <v>8</v>
      </c>
      <c r="I522" s="20">
        <f>IF(FluxoCaixa211[[#This Row],[Receitas / Despesas]]="Saldo Inicial",FluxoCaixa211[[#This Row],[R$ (Valores)]],I521+FluxoCaixa211[[#This Row],[Valores Receitas / Despesas]])</f>
        <v>0</v>
      </c>
      <c r="J522" s="20">
        <f>IF(FluxoCaixa211[[#This Row],[Entrada / Saída]]="Saída",FluxoCaixa211[[#This Row],[R$ (Valores)]]*-1,FluxoCaixa211[[#This Row],[R$ (Valores)]])</f>
        <v>0</v>
      </c>
    </row>
    <row r="523" spans="2:16">
      <c r="B523" s="34"/>
      <c r="C523" s="48"/>
      <c r="D523" s="17"/>
      <c r="E523" s="17"/>
      <c r="F523" s="17"/>
      <c r="G523" s="21"/>
      <c r="H523" s="17" t="s">
        <v>8</v>
      </c>
      <c r="I523" s="20">
        <f>IF(FluxoCaixa211[[#This Row],[Receitas / Despesas]]="Saldo Inicial",FluxoCaixa211[[#This Row],[R$ (Valores)]],I522+FluxoCaixa211[[#This Row],[Valores Receitas / Despesas]])</f>
        <v>0</v>
      </c>
      <c r="J523" s="20">
        <f>IF(FluxoCaixa211[[#This Row],[Entrada / Saída]]="Saída",FluxoCaixa211[[#This Row],[R$ (Valores)]]*-1,FluxoCaixa211[[#This Row],[R$ (Valores)]])</f>
        <v>0</v>
      </c>
    </row>
    <row r="524" spans="2:16">
      <c r="B524" s="34"/>
      <c r="C524" s="48"/>
      <c r="D524" s="17"/>
      <c r="E524" s="17"/>
      <c r="F524" s="17"/>
      <c r="G524" s="21"/>
      <c r="H524" s="17" t="s">
        <v>8</v>
      </c>
      <c r="I524" s="20">
        <f>IF(FluxoCaixa211[[#This Row],[Receitas / Despesas]]="Saldo Inicial",FluxoCaixa211[[#This Row],[R$ (Valores)]],I523+FluxoCaixa211[[#This Row],[Valores Receitas / Despesas]])</f>
        <v>0</v>
      </c>
      <c r="J524" s="20">
        <f>IF(FluxoCaixa211[[#This Row],[Entrada / Saída]]="Saída",FluxoCaixa211[[#This Row],[R$ (Valores)]]*-1,FluxoCaixa211[[#This Row],[R$ (Valores)]])</f>
        <v>0</v>
      </c>
    </row>
    <row r="525" spans="2:16">
      <c r="B525" s="34"/>
      <c r="C525" s="48"/>
      <c r="D525" s="17"/>
      <c r="E525" s="17"/>
      <c r="F525" s="17"/>
      <c r="G525" s="21"/>
      <c r="H525" s="17" t="s">
        <v>8</v>
      </c>
      <c r="I525" s="20">
        <f>IF(FluxoCaixa211[[#This Row],[Receitas / Despesas]]="Saldo Inicial",FluxoCaixa211[[#This Row],[R$ (Valores)]],I524+FluxoCaixa211[[#This Row],[Valores Receitas / Despesas]])</f>
        <v>0</v>
      </c>
      <c r="J525" s="20">
        <f>IF(FluxoCaixa211[[#This Row],[Entrada / Saída]]="Saída",FluxoCaixa211[[#This Row],[R$ (Valores)]]*-1,FluxoCaixa211[[#This Row],[R$ (Valores)]])</f>
        <v>0</v>
      </c>
    </row>
    <row r="526" spans="2:16">
      <c r="B526" s="34"/>
      <c r="C526" s="48"/>
      <c r="D526" s="17"/>
      <c r="E526" s="17"/>
      <c r="F526" s="17"/>
      <c r="G526" s="21"/>
      <c r="H526" s="17" t="s">
        <v>8</v>
      </c>
      <c r="I526" s="20">
        <f>IF(FluxoCaixa211[[#This Row],[Receitas / Despesas]]="Saldo Inicial",FluxoCaixa211[[#This Row],[R$ (Valores)]],I525+FluxoCaixa211[[#This Row],[Valores Receitas / Despesas]])</f>
        <v>0</v>
      </c>
      <c r="J526" s="20">
        <f>IF(FluxoCaixa211[[#This Row],[Entrada / Saída]]="Saída",FluxoCaixa211[[#This Row],[R$ (Valores)]]*-1,FluxoCaixa211[[#This Row],[R$ (Valores)]])</f>
        <v>0</v>
      </c>
    </row>
    <row r="527" spans="2:16">
      <c r="B527" s="34"/>
      <c r="C527" s="48"/>
      <c r="D527" s="17"/>
      <c r="E527" s="17"/>
      <c r="F527" s="17"/>
      <c r="G527" s="21"/>
      <c r="H527" s="17" t="s">
        <v>8</v>
      </c>
      <c r="I527" s="20">
        <f>IF(FluxoCaixa211[[#This Row],[Receitas / Despesas]]="Saldo Inicial",FluxoCaixa211[[#This Row],[R$ (Valores)]],I526+FluxoCaixa211[[#This Row],[Valores Receitas / Despesas]])</f>
        <v>0</v>
      </c>
      <c r="J527" s="20">
        <f>IF(FluxoCaixa211[[#This Row],[Entrada / Saída]]="Saída",FluxoCaixa211[[#This Row],[R$ (Valores)]]*-1,FluxoCaixa211[[#This Row],[R$ (Valores)]])</f>
        <v>0</v>
      </c>
    </row>
    <row r="528" spans="2:16" s="50" customFormat="1">
      <c r="B528" s="34"/>
      <c r="C528" s="48"/>
      <c r="D528" s="17"/>
      <c r="E528" s="17"/>
      <c r="F528" s="17"/>
      <c r="G528" s="21"/>
      <c r="H528" s="17" t="s">
        <v>8</v>
      </c>
      <c r="I528" s="20">
        <f>IF(FluxoCaixa211[[#This Row],[Receitas / Despesas]]="Saldo Inicial",FluxoCaixa211[[#This Row],[R$ (Valores)]],I527+FluxoCaixa211[[#This Row],[Valores Receitas / Despesas]])</f>
        <v>0</v>
      </c>
      <c r="J528" s="49">
        <f>IF(FluxoCaixa211[[#This Row],[Entrada / Saída]]="Saída",FluxoCaixa211[[#This Row],[R$ (Valores)]]*-1,FluxoCaixa211[[#This Row],[R$ (Valores)]])</f>
        <v>0</v>
      </c>
      <c r="P528" s="51"/>
    </row>
    <row r="529" spans="2:10">
      <c r="B529" s="34"/>
      <c r="C529" s="48"/>
      <c r="D529" s="17"/>
      <c r="E529" s="17"/>
      <c r="F529" s="17"/>
      <c r="G529" s="21"/>
      <c r="H529" s="17" t="s">
        <v>8</v>
      </c>
      <c r="I529" s="20">
        <f>IF(FluxoCaixa211[[#This Row],[Receitas / Despesas]]="Saldo Inicial",FluxoCaixa211[[#This Row],[R$ (Valores)]],I528+FluxoCaixa211[[#This Row],[Valores Receitas / Despesas]])</f>
        <v>0</v>
      </c>
      <c r="J529" s="20">
        <f>IF(FluxoCaixa211[[#This Row],[Entrada / Saída]]="Saída",FluxoCaixa211[[#This Row],[R$ (Valores)]]*-1,FluxoCaixa211[[#This Row],[R$ (Valores)]])</f>
        <v>0</v>
      </c>
    </row>
    <row r="530" spans="2:10">
      <c r="B530" s="34"/>
      <c r="C530" s="48"/>
      <c r="D530" s="17"/>
      <c r="E530" s="17"/>
      <c r="F530" s="17"/>
      <c r="G530" s="21"/>
      <c r="H530" s="17" t="s">
        <v>8</v>
      </c>
      <c r="I530" s="20">
        <f>IF(FluxoCaixa211[[#This Row],[Receitas / Despesas]]="Saldo Inicial",FluxoCaixa211[[#This Row],[R$ (Valores)]],I529+FluxoCaixa211[[#This Row],[Valores Receitas / Despesas]])</f>
        <v>0</v>
      </c>
      <c r="J530" s="20">
        <f>IF(FluxoCaixa211[[#This Row],[Entrada / Saída]]="Saída",FluxoCaixa211[[#This Row],[R$ (Valores)]]*-1,FluxoCaixa211[[#This Row],[R$ (Valores)]])</f>
        <v>0</v>
      </c>
    </row>
    <row r="531" spans="2:10">
      <c r="B531" s="34"/>
      <c r="C531" s="48"/>
      <c r="D531" s="17"/>
      <c r="E531" s="17"/>
      <c r="F531" s="17"/>
      <c r="G531" s="21"/>
      <c r="H531" s="17" t="s">
        <v>8</v>
      </c>
      <c r="I531" s="20">
        <f>IF(FluxoCaixa211[[#This Row],[Receitas / Despesas]]="Saldo Inicial",FluxoCaixa211[[#This Row],[R$ (Valores)]],I530+FluxoCaixa211[[#This Row],[Valores Receitas / Despesas]])</f>
        <v>0</v>
      </c>
      <c r="J531" s="20">
        <f>IF(FluxoCaixa211[[#This Row],[Entrada / Saída]]="Saída",FluxoCaixa211[[#This Row],[R$ (Valores)]]*-1,FluxoCaixa211[[#This Row],[R$ (Valores)]])</f>
        <v>0</v>
      </c>
    </row>
    <row r="532" spans="2:10">
      <c r="B532" s="34"/>
      <c r="C532" s="48"/>
      <c r="D532" s="17"/>
      <c r="E532" s="17"/>
      <c r="F532" s="17"/>
      <c r="G532" s="21"/>
      <c r="H532" s="17" t="s">
        <v>8</v>
      </c>
      <c r="I532" s="20">
        <f>IF(FluxoCaixa211[[#This Row],[Receitas / Despesas]]="Saldo Inicial",FluxoCaixa211[[#This Row],[R$ (Valores)]],I531+FluxoCaixa211[[#This Row],[Valores Receitas / Despesas]])</f>
        <v>0</v>
      </c>
      <c r="J532" s="20">
        <f>IF(FluxoCaixa211[[#This Row],[Entrada / Saída]]="Saída",FluxoCaixa211[[#This Row],[R$ (Valores)]]*-1,FluxoCaixa211[[#This Row],[R$ (Valores)]])</f>
        <v>0</v>
      </c>
    </row>
    <row r="533" spans="2:10">
      <c r="B533" s="34"/>
      <c r="C533" s="48"/>
      <c r="D533" s="17"/>
      <c r="E533" s="17"/>
      <c r="F533" s="17"/>
      <c r="G533" s="21"/>
      <c r="H533" s="17" t="s">
        <v>8</v>
      </c>
      <c r="I533" s="20">
        <f>IF(FluxoCaixa211[[#This Row],[Receitas / Despesas]]="Saldo Inicial",FluxoCaixa211[[#This Row],[R$ (Valores)]],I532+FluxoCaixa211[[#This Row],[Valores Receitas / Despesas]])</f>
        <v>0</v>
      </c>
      <c r="J533" s="20">
        <f>IF(FluxoCaixa211[[#This Row],[Entrada / Saída]]="Saída",FluxoCaixa211[[#This Row],[R$ (Valores)]]*-1,FluxoCaixa211[[#This Row],[R$ (Valores)]])</f>
        <v>0</v>
      </c>
    </row>
    <row r="534" spans="2:10">
      <c r="B534" s="34"/>
      <c r="C534" s="48"/>
      <c r="D534" s="17"/>
      <c r="E534" s="17"/>
      <c r="F534" s="17"/>
      <c r="G534" s="21"/>
      <c r="H534" s="17" t="s">
        <v>8</v>
      </c>
      <c r="I534" s="20">
        <f>IF(FluxoCaixa211[[#This Row],[Receitas / Despesas]]="Saldo Inicial",FluxoCaixa211[[#This Row],[R$ (Valores)]],I533+FluxoCaixa211[[#This Row],[Valores Receitas / Despesas]])</f>
        <v>0</v>
      </c>
      <c r="J534" s="20">
        <f>IF(FluxoCaixa211[[#This Row],[Entrada / Saída]]="Saída",FluxoCaixa211[[#This Row],[R$ (Valores)]]*-1,FluxoCaixa211[[#This Row],[R$ (Valores)]])</f>
        <v>0</v>
      </c>
    </row>
    <row r="535" spans="2:10">
      <c r="B535" s="34"/>
      <c r="C535" s="48"/>
      <c r="D535" s="17"/>
      <c r="E535" s="17"/>
      <c r="F535" s="17"/>
      <c r="G535" s="21"/>
      <c r="H535" s="17" t="s">
        <v>8</v>
      </c>
      <c r="I535" s="20">
        <f>IF(FluxoCaixa211[[#This Row],[Receitas / Despesas]]="Saldo Inicial",FluxoCaixa211[[#This Row],[R$ (Valores)]],I534+FluxoCaixa211[[#This Row],[Valores Receitas / Despesas]])</f>
        <v>0</v>
      </c>
      <c r="J535" s="20">
        <f>IF(FluxoCaixa211[[#This Row],[Entrada / Saída]]="Saída",FluxoCaixa211[[#This Row],[R$ (Valores)]]*-1,FluxoCaixa211[[#This Row],[R$ (Valores)]])</f>
        <v>0</v>
      </c>
    </row>
    <row r="536" spans="2:10">
      <c r="B536" s="34"/>
      <c r="C536" s="48"/>
      <c r="D536" s="17"/>
      <c r="E536" s="17"/>
      <c r="F536" s="17"/>
      <c r="G536" s="21"/>
      <c r="H536" s="17" t="s">
        <v>8</v>
      </c>
      <c r="I536" s="20">
        <f>IF(FluxoCaixa211[[#This Row],[Receitas / Despesas]]="Saldo Inicial",FluxoCaixa211[[#This Row],[R$ (Valores)]],I535+FluxoCaixa211[[#This Row],[Valores Receitas / Despesas]])</f>
        <v>0</v>
      </c>
      <c r="J536" s="20">
        <f>IF(FluxoCaixa211[[#This Row],[Entrada / Saída]]="Saída",FluxoCaixa211[[#This Row],[R$ (Valores)]]*-1,FluxoCaixa211[[#This Row],[R$ (Valores)]])</f>
        <v>0</v>
      </c>
    </row>
    <row r="537" spans="2:10">
      <c r="B537" s="34"/>
      <c r="C537" s="48"/>
      <c r="D537" s="17"/>
      <c r="E537" s="17"/>
      <c r="F537" s="17"/>
      <c r="G537" s="21"/>
      <c r="H537" s="17" t="s">
        <v>8</v>
      </c>
      <c r="I537" s="20">
        <f>IF(FluxoCaixa211[[#This Row],[Receitas / Despesas]]="Saldo Inicial",FluxoCaixa211[[#This Row],[R$ (Valores)]],I536+FluxoCaixa211[[#This Row],[Valores Receitas / Despesas]])</f>
        <v>0</v>
      </c>
      <c r="J537" s="20">
        <f>IF(FluxoCaixa211[[#This Row],[Entrada / Saída]]="Saída",FluxoCaixa211[[#This Row],[R$ (Valores)]]*-1,FluxoCaixa211[[#This Row],[R$ (Valores)]])</f>
        <v>0</v>
      </c>
    </row>
    <row r="538" spans="2:10">
      <c r="B538" s="34"/>
      <c r="C538" s="48"/>
      <c r="D538" s="17"/>
      <c r="E538" s="17"/>
      <c r="F538" s="17"/>
      <c r="G538" s="21"/>
      <c r="H538" s="17" t="s">
        <v>8</v>
      </c>
      <c r="I538" s="20">
        <f>IF(FluxoCaixa211[[#This Row],[Receitas / Despesas]]="Saldo Inicial",FluxoCaixa211[[#This Row],[R$ (Valores)]],I537+FluxoCaixa211[[#This Row],[Valores Receitas / Despesas]])</f>
        <v>0</v>
      </c>
      <c r="J538" s="20">
        <f>IF(FluxoCaixa211[[#This Row],[Entrada / Saída]]="Saída",FluxoCaixa211[[#This Row],[R$ (Valores)]]*-1,FluxoCaixa211[[#This Row],[R$ (Valores)]])</f>
        <v>0</v>
      </c>
    </row>
    <row r="539" spans="2:10">
      <c r="B539" s="34"/>
      <c r="C539" s="48"/>
      <c r="D539" s="17"/>
      <c r="E539" s="17"/>
      <c r="F539" s="17"/>
      <c r="G539" s="21"/>
      <c r="H539" s="17" t="s">
        <v>8</v>
      </c>
      <c r="I539" s="20">
        <f>IF(FluxoCaixa211[[#This Row],[Receitas / Despesas]]="Saldo Inicial",FluxoCaixa211[[#This Row],[R$ (Valores)]],I538+FluxoCaixa211[[#This Row],[Valores Receitas / Despesas]])</f>
        <v>0</v>
      </c>
      <c r="J539" s="20">
        <f>IF(FluxoCaixa211[[#This Row],[Entrada / Saída]]="Saída",FluxoCaixa211[[#This Row],[R$ (Valores)]]*-1,FluxoCaixa211[[#This Row],[R$ (Valores)]])</f>
        <v>0</v>
      </c>
    </row>
    <row r="540" spans="2:10">
      <c r="B540" s="34"/>
      <c r="C540" s="48"/>
      <c r="D540" s="17"/>
      <c r="E540" s="17"/>
      <c r="F540" s="17"/>
      <c r="G540" s="21"/>
      <c r="H540" s="17" t="s">
        <v>8</v>
      </c>
      <c r="I540" s="20">
        <f>IF(FluxoCaixa211[[#This Row],[Receitas / Despesas]]="Saldo Inicial",FluxoCaixa211[[#This Row],[R$ (Valores)]],I539+FluxoCaixa211[[#This Row],[Valores Receitas / Despesas]])</f>
        <v>0</v>
      </c>
      <c r="J540" s="20">
        <f>IF(FluxoCaixa211[[#This Row],[Entrada / Saída]]="Saída",FluxoCaixa211[[#This Row],[R$ (Valores)]]*-1,FluxoCaixa211[[#This Row],[R$ (Valores)]])</f>
        <v>0</v>
      </c>
    </row>
    <row r="541" spans="2:10">
      <c r="B541" s="34"/>
      <c r="C541" s="48"/>
      <c r="D541" s="17"/>
      <c r="E541" s="17"/>
      <c r="F541" s="17"/>
      <c r="G541" s="21"/>
      <c r="H541" s="17" t="s">
        <v>8</v>
      </c>
      <c r="I541" s="20">
        <f>IF(FluxoCaixa211[[#This Row],[Receitas / Despesas]]="Saldo Inicial",FluxoCaixa211[[#This Row],[R$ (Valores)]],I540+FluxoCaixa211[[#This Row],[Valores Receitas / Despesas]])</f>
        <v>0</v>
      </c>
      <c r="J541" s="20">
        <f>IF(FluxoCaixa211[[#This Row],[Entrada / Saída]]="Saída",FluxoCaixa211[[#This Row],[R$ (Valores)]]*-1,FluxoCaixa211[[#This Row],[R$ (Valores)]])</f>
        <v>0</v>
      </c>
    </row>
    <row r="542" spans="2:10">
      <c r="B542" s="34"/>
      <c r="C542" s="48"/>
      <c r="D542" s="17"/>
      <c r="E542" s="17"/>
      <c r="F542" s="17"/>
      <c r="G542" s="21"/>
      <c r="H542" s="17" t="s">
        <v>8</v>
      </c>
      <c r="I542" s="20">
        <f>IF(FluxoCaixa211[[#This Row],[Receitas / Despesas]]="Saldo Inicial",FluxoCaixa211[[#This Row],[R$ (Valores)]],I541+FluxoCaixa211[[#This Row],[Valores Receitas / Despesas]])</f>
        <v>0</v>
      </c>
      <c r="J542" s="20">
        <f>IF(FluxoCaixa211[[#This Row],[Entrada / Saída]]="Saída",FluxoCaixa211[[#This Row],[R$ (Valores)]]*-1,FluxoCaixa211[[#This Row],[R$ (Valores)]])</f>
        <v>0</v>
      </c>
    </row>
    <row r="543" spans="2:10">
      <c r="B543" s="34"/>
      <c r="C543" s="48"/>
      <c r="D543" s="17"/>
      <c r="E543" s="17"/>
      <c r="F543" s="17"/>
      <c r="G543" s="21"/>
      <c r="H543" s="17" t="s">
        <v>8</v>
      </c>
      <c r="I543" s="20">
        <f>IF(FluxoCaixa211[[#This Row],[Receitas / Despesas]]="Saldo Inicial",FluxoCaixa211[[#This Row],[R$ (Valores)]],I542+FluxoCaixa211[[#This Row],[Valores Receitas / Despesas]])</f>
        <v>0</v>
      </c>
      <c r="J543" s="20">
        <f>IF(FluxoCaixa211[[#This Row],[Entrada / Saída]]="Saída",FluxoCaixa211[[#This Row],[R$ (Valores)]]*-1,FluxoCaixa211[[#This Row],[R$ (Valores)]])</f>
        <v>0</v>
      </c>
    </row>
    <row r="544" spans="2:10">
      <c r="B544" s="34"/>
      <c r="C544" s="48"/>
      <c r="D544" s="17"/>
      <c r="E544" s="17"/>
      <c r="F544" s="17"/>
      <c r="G544" s="21"/>
      <c r="H544" s="17" t="s">
        <v>8</v>
      </c>
      <c r="I544" s="20">
        <f>IF(FluxoCaixa211[[#This Row],[Receitas / Despesas]]="Saldo Inicial",FluxoCaixa211[[#This Row],[R$ (Valores)]],I543+FluxoCaixa211[[#This Row],[Valores Receitas / Despesas]])</f>
        <v>0</v>
      </c>
      <c r="J544" s="20">
        <f>IF(FluxoCaixa211[[#This Row],[Entrada / Saída]]="Saída",FluxoCaixa211[[#This Row],[R$ (Valores)]]*-1,FluxoCaixa211[[#This Row],[R$ (Valores)]])</f>
        <v>0</v>
      </c>
    </row>
    <row r="545" spans="2:10">
      <c r="B545" s="34"/>
      <c r="C545" s="48"/>
      <c r="D545" s="17"/>
      <c r="E545" s="17"/>
      <c r="F545" s="17"/>
      <c r="G545" s="21"/>
      <c r="H545" s="17" t="s">
        <v>8</v>
      </c>
      <c r="I545" s="20">
        <f>IF(FluxoCaixa211[[#This Row],[Receitas / Despesas]]="Saldo Inicial",FluxoCaixa211[[#This Row],[R$ (Valores)]],I544+FluxoCaixa211[[#This Row],[Valores Receitas / Despesas]])</f>
        <v>0</v>
      </c>
      <c r="J545" s="20">
        <f>IF(FluxoCaixa211[[#This Row],[Entrada / Saída]]="Saída",FluxoCaixa211[[#This Row],[R$ (Valores)]]*-1,FluxoCaixa211[[#This Row],[R$ (Valores)]])</f>
        <v>0</v>
      </c>
    </row>
    <row r="546" spans="2:10">
      <c r="B546" s="34"/>
      <c r="C546" s="48"/>
      <c r="D546" s="17"/>
      <c r="E546" s="17"/>
      <c r="F546" s="17"/>
      <c r="G546" s="21"/>
      <c r="H546" s="17" t="s">
        <v>8</v>
      </c>
      <c r="I546" s="20">
        <f>IF(FluxoCaixa211[[#This Row],[Receitas / Despesas]]="Saldo Inicial",FluxoCaixa211[[#This Row],[R$ (Valores)]],I545+FluxoCaixa211[[#This Row],[Valores Receitas / Despesas]])</f>
        <v>0</v>
      </c>
      <c r="J546" s="20">
        <f>IF(FluxoCaixa211[[#This Row],[Entrada / Saída]]="Saída",FluxoCaixa211[[#This Row],[R$ (Valores)]]*-1,FluxoCaixa211[[#This Row],[R$ (Valores)]])</f>
        <v>0</v>
      </c>
    </row>
    <row r="547" spans="2:10">
      <c r="B547" s="34"/>
      <c r="C547" s="48"/>
      <c r="D547" s="17"/>
      <c r="E547" s="17"/>
      <c r="F547" s="17"/>
      <c r="G547" s="21"/>
      <c r="H547" s="17" t="s">
        <v>8</v>
      </c>
      <c r="I547" s="20">
        <f>IF(FluxoCaixa211[[#This Row],[Receitas / Despesas]]="Saldo Inicial",FluxoCaixa211[[#This Row],[R$ (Valores)]],I546+FluxoCaixa211[[#This Row],[Valores Receitas / Despesas]])</f>
        <v>0</v>
      </c>
      <c r="J547" s="20">
        <f>IF(FluxoCaixa211[[#This Row],[Entrada / Saída]]="Saída",FluxoCaixa211[[#This Row],[R$ (Valores)]]*-1,FluxoCaixa211[[#This Row],[R$ (Valores)]])</f>
        <v>0</v>
      </c>
    </row>
    <row r="548" spans="2:10">
      <c r="B548" s="34"/>
      <c r="C548" s="48"/>
      <c r="D548" s="17"/>
      <c r="E548" s="17"/>
      <c r="F548" s="17"/>
      <c r="G548" s="21"/>
      <c r="H548" s="17" t="s">
        <v>8</v>
      </c>
      <c r="I548" s="20">
        <f>IF(FluxoCaixa211[[#This Row],[Receitas / Despesas]]="Saldo Inicial",FluxoCaixa211[[#This Row],[R$ (Valores)]],I547+FluxoCaixa211[[#This Row],[Valores Receitas / Despesas]])</f>
        <v>0</v>
      </c>
      <c r="J548" s="20">
        <f>IF(FluxoCaixa211[[#This Row],[Entrada / Saída]]="Saída",FluxoCaixa211[[#This Row],[R$ (Valores)]]*-1,FluxoCaixa211[[#This Row],[R$ (Valores)]])</f>
        <v>0</v>
      </c>
    </row>
    <row r="549" spans="2:10">
      <c r="B549" s="34"/>
      <c r="C549" s="48"/>
      <c r="D549" s="17"/>
      <c r="E549" s="17"/>
      <c r="F549" s="17"/>
      <c r="G549" s="21"/>
      <c r="H549" s="17" t="s">
        <v>8</v>
      </c>
      <c r="I549" s="20">
        <f>IF(FluxoCaixa211[[#This Row],[Receitas / Despesas]]="Saldo Inicial",FluxoCaixa211[[#This Row],[R$ (Valores)]],I548+FluxoCaixa211[[#This Row],[Valores Receitas / Despesas]])</f>
        <v>0</v>
      </c>
      <c r="J549" s="20">
        <f>IF(FluxoCaixa211[[#This Row],[Entrada / Saída]]="Saída",FluxoCaixa211[[#This Row],[R$ (Valores)]]*-1,FluxoCaixa211[[#This Row],[R$ (Valores)]])</f>
        <v>0</v>
      </c>
    </row>
    <row r="550" spans="2:10">
      <c r="B550" s="34"/>
      <c r="C550" s="48"/>
      <c r="D550" s="17"/>
      <c r="E550" s="17"/>
      <c r="F550" s="17"/>
      <c r="G550" s="21"/>
      <c r="H550" s="17" t="s">
        <v>8</v>
      </c>
      <c r="I550" s="20">
        <f>IF(FluxoCaixa211[[#This Row],[Receitas / Despesas]]="Saldo Inicial",FluxoCaixa211[[#This Row],[R$ (Valores)]],I549+FluxoCaixa211[[#This Row],[Valores Receitas / Despesas]])</f>
        <v>0</v>
      </c>
      <c r="J550" s="20">
        <f>IF(FluxoCaixa211[[#This Row],[Entrada / Saída]]="Saída",FluxoCaixa211[[#This Row],[R$ (Valores)]]*-1,FluxoCaixa211[[#This Row],[R$ (Valores)]])</f>
        <v>0</v>
      </c>
    </row>
    <row r="551" spans="2:10">
      <c r="B551" s="34"/>
      <c r="C551" s="48"/>
      <c r="D551" s="17"/>
      <c r="E551" s="17"/>
      <c r="F551" s="17"/>
      <c r="G551" s="21"/>
      <c r="H551" s="17" t="s">
        <v>8</v>
      </c>
      <c r="I551" s="20">
        <f>IF(FluxoCaixa211[[#This Row],[Receitas / Despesas]]="Saldo Inicial",FluxoCaixa211[[#This Row],[R$ (Valores)]],I550+FluxoCaixa211[[#This Row],[Valores Receitas / Despesas]])</f>
        <v>0</v>
      </c>
      <c r="J551" s="20">
        <f>IF(FluxoCaixa211[[#This Row],[Entrada / Saída]]="Saída",FluxoCaixa211[[#This Row],[R$ (Valores)]]*-1,FluxoCaixa211[[#This Row],[R$ (Valores)]])</f>
        <v>0</v>
      </c>
    </row>
    <row r="552" spans="2:10">
      <c r="B552" s="34"/>
      <c r="C552" s="48"/>
      <c r="D552" s="17"/>
      <c r="E552" s="17"/>
      <c r="F552" s="17"/>
      <c r="G552" s="21"/>
      <c r="H552" s="17" t="s">
        <v>8</v>
      </c>
      <c r="I552" s="20">
        <f>IF(FluxoCaixa211[[#This Row],[Receitas / Despesas]]="Saldo Inicial",FluxoCaixa211[[#This Row],[R$ (Valores)]],I551+FluxoCaixa211[[#This Row],[Valores Receitas / Despesas]])</f>
        <v>0</v>
      </c>
      <c r="J552" s="20">
        <f>IF(FluxoCaixa211[[#This Row],[Entrada / Saída]]="Saída",FluxoCaixa211[[#This Row],[R$ (Valores)]]*-1,FluxoCaixa211[[#This Row],[R$ (Valores)]])</f>
        <v>0</v>
      </c>
    </row>
    <row r="553" spans="2:10">
      <c r="B553" s="34"/>
      <c r="C553" s="48"/>
      <c r="D553" s="17"/>
      <c r="E553" s="17"/>
      <c r="F553" s="17"/>
      <c r="G553" s="21"/>
      <c r="H553" s="17" t="s">
        <v>8</v>
      </c>
      <c r="I553" s="20">
        <f>IF(FluxoCaixa211[[#This Row],[Receitas / Despesas]]="Saldo Inicial",FluxoCaixa211[[#This Row],[R$ (Valores)]],I552+FluxoCaixa211[[#This Row],[Valores Receitas / Despesas]])</f>
        <v>0</v>
      </c>
      <c r="J553" s="20">
        <f>IF(FluxoCaixa211[[#This Row],[Entrada / Saída]]="Saída",FluxoCaixa211[[#This Row],[R$ (Valores)]]*-1,FluxoCaixa211[[#This Row],[R$ (Valores)]])</f>
        <v>0</v>
      </c>
    </row>
    <row r="554" spans="2:10">
      <c r="B554" s="34"/>
      <c r="C554" s="48"/>
      <c r="D554" s="17"/>
      <c r="E554" s="17"/>
      <c r="F554" s="17"/>
      <c r="G554" s="21"/>
      <c r="H554" s="17" t="s">
        <v>8</v>
      </c>
      <c r="I554" s="20">
        <f>IF(FluxoCaixa211[[#This Row],[Receitas / Despesas]]="Saldo Inicial",FluxoCaixa211[[#This Row],[R$ (Valores)]],I553+FluxoCaixa211[[#This Row],[Valores Receitas / Despesas]])</f>
        <v>0</v>
      </c>
      <c r="J554" s="20">
        <f>IF(FluxoCaixa211[[#This Row],[Entrada / Saída]]="Saída",FluxoCaixa211[[#This Row],[R$ (Valores)]]*-1,FluxoCaixa211[[#This Row],[R$ (Valores)]])</f>
        <v>0</v>
      </c>
    </row>
    <row r="555" spans="2:10">
      <c r="B555" s="34"/>
      <c r="C555" s="48"/>
      <c r="D555" s="17"/>
      <c r="E555" s="17"/>
      <c r="F555" s="17"/>
      <c r="G555" s="21"/>
      <c r="H555" s="17" t="s">
        <v>13</v>
      </c>
      <c r="I555" s="20">
        <f>IF(FluxoCaixa211[[#This Row],[Receitas / Despesas]]="Saldo Inicial",FluxoCaixa211[[#This Row],[R$ (Valores)]],I554+FluxoCaixa211[[#This Row],[Valores Receitas / Despesas]])</f>
        <v>0</v>
      </c>
      <c r="J555" s="20">
        <f>IF(FluxoCaixa211[[#This Row],[Entrada / Saída]]="Saída",FluxoCaixa211[[#This Row],[R$ (Valores)]]*-1,FluxoCaixa211[[#This Row],[R$ (Valores)]])</f>
        <v>0</v>
      </c>
    </row>
    <row r="556" spans="2:10">
      <c r="B556" s="34"/>
      <c r="C556" s="48"/>
      <c r="D556" s="17"/>
      <c r="E556" s="17"/>
      <c r="F556" s="17"/>
      <c r="G556" s="21"/>
      <c r="H556" s="17" t="s">
        <v>8</v>
      </c>
      <c r="I556" s="20">
        <f>IF(FluxoCaixa211[[#This Row],[Receitas / Despesas]]="Saldo Inicial",FluxoCaixa211[[#This Row],[R$ (Valores)]],I555+FluxoCaixa211[[#This Row],[Valores Receitas / Despesas]])</f>
        <v>0</v>
      </c>
      <c r="J556" s="20">
        <f>IF(FluxoCaixa211[[#This Row],[Entrada / Saída]]="Saída",FluxoCaixa211[[#This Row],[R$ (Valores)]]*-1,FluxoCaixa211[[#This Row],[R$ (Valores)]])</f>
        <v>0</v>
      </c>
    </row>
    <row r="557" spans="2:10">
      <c r="B557" s="34"/>
      <c r="C557" s="48"/>
      <c r="D557" s="17"/>
      <c r="E557" s="17"/>
      <c r="F557" s="17"/>
      <c r="G557" s="21"/>
      <c r="H557" s="17" t="s">
        <v>8</v>
      </c>
      <c r="I557" s="20">
        <f>IF(FluxoCaixa211[[#This Row],[Receitas / Despesas]]="Saldo Inicial",FluxoCaixa211[[#This Row],[R$ (Valores)]],I556+FluxoCaixa211[[#This Row],[Valores Receitas / Despesas]])</f>
        <v>0</v>
      </c>
      <c r="J557" s="20">
        <f>IF(FluxoCaixa211[[#This Row],[Entrada / Saída]]="Saída",FluxoCaixa211[[#This Row],[R$ (Valores)]]*-1,FluxoCaixa211[[#This Row],[R$ (Valores)]])</f>
        <v>0</v>
      </c>
    </row>
    <row r="558" spans="2:10">
      <c r="B558" s="34"/>
      <c r="C558" s="48"/>
      <c r="D558" s="17"/>
      <c r="E558" s="17"/>
      <c r="F558" s="17"/>
      <c r="G558" s="21"/>
      <c r="H558" s="17" t="s">
        <v>8</v>
      </c>
      <c r="I558" s="20">
        <f>IF(FluxoCaixa211[[#This Row],[Receitas / Despesas]]="Saldo Inicial",FluxoCaixa211[[#This Row],[R$ (Valores)]],I557+FluxoCaixa211[[#This Row],[Valores Receitas / Despesas]])</f>
        <v>0</v>
      </c>
      <c r="J558" s="20">
        <f>IF(FluxoCaixa211[[#This Row],[Entrada / Saída]]="Saída",FluxoCaixa211[[#This Row],[R$ (Valores)]]*-1,FluxoCaixa211[[#This Row],[R$ (Valores)]])</f>
        <v>0</v>
      </c>
    </row>
    <row r="559" spans="2:10">
      <c r="B559" s="34"/>
      <c r="C559" s="48"/>
      <c r="D559" s="17"/>
      <c r="E559" s="17"/>
      <c r="F559" s="17"/>
      <c r="G559" s="21"/>
      <c r="H559" s="17" t="s">
        <v>8</v>
      </c>
      <c r="I559" s="20">
        <f>IF(FluxoCaixa211[[#This Row],[Receitas / Despesas]]="Saldo Inicial",FluxoCaixa211[[#This Row],[R$ (Valores)]],I558+FluxoCaixa211[[#This Row],[Valores Receitas / Despesas]])</f>
        <v>0</v>
      </c>
      <c r="J559" s="20">
        <f>IF(FluxoCaixa211[[#This Row],[Entrada / Saída]]="Saída",FluxoCaixa211[[#This Row],[R$ (Valores)]]*-1,FluxoCaixa211[[#This Row],[R$ (Valores)]])</f>
        <v>0</v>
      </c>
    </row>
    <row r="560" spans="2:10">
      <c r="B560" s="34"/>
      <c r="C560" s="48"/>
      <c r="D560" s="17"/>
      <c r="E560" s="17"/>
      <c r="F560" s="17"/>
      <c r="G560" s="21"/>
      <c r="H560" s="17" t="s">
        <v>8</v>
      </c>
      <c r="I560" s="20">
        <f>IF(FluxoCaixa211[[#This Row],[Receitas / Despesas]]="Saldo Inicial",FluxoCaixa211[[#This Row],[R$ (Valores)]],I559+FluxoCaixa211[[#This Row],[Valores Receitas / Despesas]])</f>
        <v>0</v>
      </c>
      <c r="J560" s="20">
        <f>IF(FluxoCaixa211[[#This Row],[Entrada / Saída]]="Saída",FluxoCaixa211[[#This Row],[R$ (Valores)]]*-1,FluxoCaixa211[[#This Row],[R$ (Valores)]])</f>
        <v>0</v>
      </c>
    </row>
    <row r="561" spans="2:10">
      <c r="B561" s="34"/>
      <c r="C561" s="48"/>
      <c r="D561" s="17"/>
      <c r="E561" s="17"/>
      <c r="F561" s="17"/>
      <c r="G561" s="21"/>
      <c r="H561" s="17" t="s">
        <v>8</v>
      </c>
      <c r="I561" s="20">
        <f>IF(FluxoCaixa211[[#This Row],[Receitas / Despesas]]="Saldo Inicial",FluxoCaixa211[[#This Row],[R$ (Valores)]],I560+FluxoCaixa211[[#This Row],[Valores Receitas / Despesas]])</f>
        <v>0</v>
      </c>
      <c r="J561" s="20">
        <f>IF(FluxoCaixa211[[#This Row],[Entrada / Saída]]="Saída",FluxoCaixa211[[#This Row],[R$ (Valores)]]*-1,FluxoCaixa211[[#This Row],[R$ (Valores)]])</f>
        <v>0</v>
      </c>
    </row>
    <row r="562" spans="2:10">
      <c r="B562" s="34"/>
      <c r="C562" s="48"/>
      <c r="D562" s="17"/>
      <c r="E562" s="17"/>
      <c r="F562" s="17"/>
      <c r="G562" s="21"/>
      <c r="H562" s="17" t="s">
        <v>8</v>
      </c>
      <c r="I562" s="20">
        <f>IF(FluxoCaixa211[[#This Row],[Receitas / Despesas]]="Saldo Inicial",FluxoCaixa211[[#This Row],[R$ (Valores)]],I561+FluxoCaixa211[[#This Row],[Valores Receitas / Despesas]])</f>
        <v>0</v>
      </c>
      <c r="J562" s="20">
        <f>IF(FluxoCaixa211[[#This Row],[Entrada / Saída]]="Saída",FluxoCaixa211[[#This Row],[R$ (Valores)]]*-1,FluxoCaixa211[[#This Row],[R$ (Valores)]])</f>
        <v>0</v>
      </c>
    </row>
    <row r="563" spans="2:10">
      <c r="B563" s="34"/>
      <c r="C563" s="48"/>
      <c r="D563" s="17"/>
      <c r="E563" s="17"/>
      <c r="F563" s="17"/>
      <c r="G563" s="21"/>
      <c r="H563" s="17" t="s">
        <v>8</v>
      </c>
      <c r="I563" s="20">
        <f>IF(FluxoCaixa211[[#This Row],[Receitas / Despesas]]="Saldo Inicial",FluxoCaixa211[[#This Row],[R$ (Valores)]],I562+FluxoCaixa211[[#This Row],[Valores Receitas / Despesas]])</f>
        <v>0</v>
      </c>
      <c r="J563" s="20">
        <f>IF(FluxoCaixa211[[#This Row],[Entrada / Saída]]="Saída",FluxoCaixa211[[#This Row],[R$ (Valores)]]*-1,FluxoCaixa211[[#This Row],[R$ (Valores)]])</f>
        <v>0</v>
      </c>
    </row>
    <row r="564" spans="2:10">
      <c r="B564" s="34"/>
      <c r="C564" s="48"/>
      <c r="D564" s="17"/>
      <c r="E564" s="17"/>
      <c r="F564" s="17"/>
      <c r="G564" s="21"/>
      <c r="H564" s="17" t="s">
        <v>8</v>
      </c>
      <c r="I564" s="20">
        <f>IF(FluxoCaixa211[[#This Row],[Receitas / Despesas]]="Saldo Inicial",FluxoCaixa211[[#This Row],[R$ (Valores)]],I563+FluxoCaixa211[[#This Row],[Valores Receitas / Despesas]])</f>
        <v>0</v>
      </c>
      <c r="J564" s="20">
        <f>IF(FluxoCaixa211[[#This Row],[Entrada / Saída]]="Saída",FluxoCaixa211[[#This Row],[R$ (Valores)]]*-1,FluxoCaixa211[[#This Row],[R$ (Valores)]])</f>
        <v>0</v>
      </c>
    </row>
    <row r="565" spans="2:10">
      <c r="B565" s="34"/>
      <c r="C565" s="48"/>
      <c r="D565" s="17"/>
      <c r="E565" s="17"/>
      <c r="F565" s="17"/>
      <c r="G565" s="21"/>
      <c r="H565" s="17" t="s">
        <v>8</v>
      </c>
      <c r="I565" s="20">
        <f>IF(FluxoCaixa211[[#This Row],[Receitas / Despesas]]="Saldo Inicial",FluxoCaixa211[[#This Row],[R$ (Valores)]],I564+FluxoCaixa211[[#This Row],[Valores Receitas / Despesas]])</f>
        <v>0</v>
      </c>
      <c r="J565" s="20">
        <f>IF(FluxoCaixa211[[#This Row],[Entrada / Saída]]="Saída",FluxoCaixa211[[#This Row],[R$ (Valores)]]*-1,FluxoCaixa211[[#This Row],[R$ (Valores)]])</f>
        <v>0</v>
      </c>
    </row>
    <row r="566" spans="2:10">
      <c r="B566" s="34"/>
      <c r="C566" s="48"/>
      <c r="D566" s="17"/>
      <c r="E566" s="17"/>
      <c r="F566" s="17"/>
      <c r="G566" s="21"/>
      <c r="H566" s="17" t="s">
        <v>8</v>
      </c>
      <c r="I566" s="20">
        <f>IF(FluxoCaixa211[[#This Row],[Receitas / Despesas]]="Saldo Inicial",FluxoCaixa211[[#This Row],[R$ (Valores)]],I565+FluxoCaixa211[[#This Row],[Valores Receitas / Despesas]])</f>
        <v>0</v>
      </c>
      <c r="J566" s="20">
        <f>IF(FluxoCaixa211[[#This Row],[Entrada / Saída]]="Saída",FluxoCaixa211[[#This Row],[R$ (Valores)]]*-1,FluxoCaixa211[[#This Row],[R$ (Valores)]])</f>
        <v>0</v>
      </c>
    </row>
    <row r="567" spans="2:10">
      <c r="B567" s="34"/>
      <c r="C567" s="48"/>
      <c r="D567" s="17"/>
      <c r="E567" s="17"/>
      <c r="F567" s="17"/>
      <c r="G567" s="21"/>
      <c r="H567" s="17" t="s">
        <v>8</v>
      </c>
      <c r="I567" s="20">
        <f>IF(FluxoCaixa211[[#This Row],[Receitas / Despesas]]="Saldo Inicial",FluxoCaixa211[[#This Row],[R$ (Valores)]],I566+FluxoCaixa211[[#This Row],[Valores Receitas / Despesas]])</f>
        <v>0</v>
      </c>
      <c r="J567" s="20">
        <f>IF(FluxoCaixa211[[#This Row],[Entrada / Saída]]="Saída",FluxoCaixa211[[#This Row],[R$ (Valores)]]*-1,FluxoCaixa211[[#This Row],[R$ (Valores)]])</f>
        <v>0</v>
      </c>
    </row>
    <row r="568" spans="2:10">
      <c r="B568" s="34"/>
      <c r="C568" s="48"/>
      <c r="D568" s="17"/>
      <c r="E568" s="17"/>
      <c r="F568" s="17"/>
      <c r="G568" s="21"/>
      <c r="H568" s="17" t="s">
        <v>8</v>
      </c>
      <c r="I568" s="20">
        <f>IF(FluxoCaixa211[[#This Row],[Receitas / Despesas]]="Saldo Inicial",FluxoCaixa211[[#This Row],[R$ (Valores)]],I567+FluxoCaixa211[[#This Row],[Valores Receitas / Despesas]])</f>
        <v>0</v>
      </c>
      <c r="J568" s="20">
        <f>IF(FluxoCaixa211[[#This Row],[Entrada / Saída]]="Saída",FluxoCaixa211[[#This Row],[R$ (Valores)]]*-1,FluxoCaixa211[[#This Row],[R$ (Valores)]])</f>
        <v>0</v>
      </c>
    </row>
    <row r="569" spans="2:10">
      <c r="B569" s="34"/>
      <c r="C569" s="48"/>
      <c r="D569" s="17"/>
      <c r="E569" s="17"/>
      <c r="F569" s="17"/>
      <c r="G569" s="21"/>
      <c r="H569" s="17" t="s">
        <v>8</v>
      </c>
      <c r="I569" s="20">
        <f>IF(FluxoCaixa211[[#This Row],[Receitas / Despesas]]="Saldo Inicial",FluxoCaixa211[[#This Row],[R$ (Valores)]],I568+FluxoCaixa211[[#This Row],[Valores Receitas / Despesas]])</f>
        <v>0</v>
      </c>
      <c r="J569" s="20">
        <f>IF(FluxoCaixa211[[#This Row],[Entrada / Saída]]="Saída",FluxoCaixa211[[#This Row],[R$ (Valores)]]*-1,FluxoCaixa211[[#This Row],[R$ (Valores)]])</f>
        <v>0</v>
      </c>
    </row>
    <row r="570" spans="2:10">
      <c r="B570" s="34"/>
      <c r="C570" s="48"/>
      <c r="D570" s="17"/>
      <c r="E570" s="17"/>
      <c r="F570" s="17"/>
      <c r="G570" s="21"/>
      <c r="H570" s="17" t="s">
        <v>8</v>
      </c>
      <c r="I570" s="20">
        <f>IF(FluxoCaixa211[[#This Row],[Receitas / Despesas]]="Saldo Inicial",FluxoCaixa211[[#This Row],[R$ (Valores)]],I569+FluxoCaixa211[[#This Row],[Valores Receitas / Despesas]])</f>
        <v>0</v>
      </c>
      <c r="J570" s="20">
        <f>IF(FluxoCaixa211[[#This Row],[Entrada / Saída]]="Saída",FluxoCaixa211[[#This Row],[R$ (Valores)]]*-1,FluxoCaixa211[[#This Row],[R$ (Valores)]])</f>
        <v>0</v>
      </c>
    </row>
    <row r="571" spans="2:10">
      <c r="B571" s="34"/>
      <c r="C571" s="48"/>
      <c r="D571" s="17"/>
      <c r="E571" s="17"/>
      <c r="F571" s="17"/>
      <c r="G571" s="21"/>
      <c r="H571" s="17" t="s">
        <v>8</v>
      </c>
      <c r="I571" s="20">
        <f>IF(FluxoCaixa211[[#This Row],[Receitas / Despesas]]="Saldo Inicial",FluxoCaixa211[[#This Row],[R$ (Valores)]],I570+FluxoCaixa211[[#This Row],[Valores Receitas / Despesas]])</f>
        <v>0</v>
      </c>
      <c r="J571" s="20">
        <f>IF(FluxoCaixa211[[#This Row],[Entrada / Saída]]="Saída",FluxoCaixa211[[#This Row],[R$ (Valores)]]*-1,FluxoCaixa211[[#This Row],[R$ (Valores)]])</f>
        <v>0</v>
      </c>
    </row>
    <row r="572" spans="2:10">
      <c r="B572" s="34"/>
      <c r="C572" s="48"/>
      <c r="D572" s="17"/>
      <c r="E572" s="17"/>
      <c r="F572" s="17"/>
      <c r="G572" s="21"/>
      <c r="H572" s="17" t="s">
        <v>8</v>
      </c>
      <c r="I572" s="20">
        <f>IF(FluxoCaixa211[[#This Row],[Receitas / Despesas]]="Saldo Inicial",FluxoCaixa211[[#This Row],[R$ (Valores)]],I571+FluxoCaixa211[[#This Row],[Valores Receitas / Despesas]])</f>
        <v>0</v>
      </c>
      <c r="J572" s="20">
        <f>IF(FluxoCaixa211[[#This Row],[Entrada / Saída]]="Saída",FluxoCaixa211[[#This Row],[R$ (Valores)]]*-1,FluxoCaixa211[[#This Row],[R$ (Valores)]])</f>
        <v>0</v>
      </c>
    </row>
    <row r="573" spans="2:10">
      <c r="B573" s="34"/>
      <c r="C573" s="48"/>
      <c r="D573" s="17"/>
      <c r="E573" s="17"/>
      <c r="F573" s="17"/>
      <c r="G573" s="21"/>
      <c r="H573" s="17" t="s">
        <v>8</v>
      </c>
      <c r="I573" s="20">
        <f>IF(FluxoCaixa211[[#This Row],[Receitas / Despesas]]="Saldo Inicial",FluxoCaixa211[[#This Row],[R$ (Valores)]],I572+FluxoCaixa211[[#This Row],[Valores Receitas / Despesas]])</f>
        <v>0</v>
      </c>
      <c r="J573" s="20">
        <f>IF(FluxoCaixa211[[#This Row],[Entrada / Saída]]="Saída",FluxoCaixa211[[#This Row],[R$ (Valores)]]*-1,FluxoCaixa211[[#This Row],[R$ (Valores)]])</f>
        <v>0</v>
      </c>
    </row>
    <row r="574" spans="2:10">
      <c r="B574" s="34"/>
      <c r="C574" s="48"/>
      <c r="D574" s="17"/>
      <c r="E574" s="17"/>
      <c r="F574" s="17"/>
      <c r="G574" s="21"/>
      <c r="H574" s="17" t="s">
        <v>8</v>
      </c>
      <c r="I574" s="20">
        <f>IF(FluxoCaixa211[[#This Row],[Receitas / Despesas]]="Saldo Inicial",FluxoCaixa211[[#This Row],[R$ (Valores)]],I573+FluxoCaixa211[[#This Row],[Valores Receitas / Despesas]])</f>
        <v>0</v>
      </c>
      <c r="J574" s="20">
        <f>IF(FluxoCaixa211[[#This Row],[Entrada / Saída]]="Saída",FluxoCaixa211[[#This Row],[R$ (Valores)]]*-1,FluxoCaixa211[[#This Row],[R$ (Valores)]])</f>
        <v>0</v>
      </c>
    </row>
    <row r="575" spans="2:10">
      <c r="B575" s="34"/>
      <c r="C575" s="48"/>
      <c r="D575" s="17"/>
      <c r="E575" s="17"/>
      <c r="F575" s="17"/>
      <c r="G575" s="21"/>
      <c r="H575" s="17" t="s">
        <v>8</v>
      </c>
      <c r="I575" s="20">
        <f>IF(FluxoCaixa211[[#This Row],[Receitas / Despesas]]="Saldo Inicial",FluxoCaixa211[[#This Row],[R$ (Valores)]],I574+FluxoCaixa211[[#This Row],[Valores Receitas / Despesas]])</f>
        <v>0</v>
      </c>
      <c r="J575" s="20">
        <f>IF(FluxoCaixa211[[#This Row],[Entrada / Saída]]="Saída",FluxoCaixa211[[#This Row],[R$ (Valores)]]*-1,FluxoCaixa211[[#This Row],[R$ (Valores)]])</f>
        <v>0</v>
      </c>
    </row>
    <row r="576" spans="2:10">
      <c r="B576" s="34"/>
      <c r="C576" s="48"/>
      <c r="D576" s="17"/>
      <c r="E576" s="17"/>
      <c r="F576" s="17"/>
      <c r="G576" s="21"/>
      <c r="H576" s="17" t="s">
        <v>8</v>
      </c>
      <c r="I576" s="20">
        <f>IF(FluxoCaixa211[[#This Row],[Receitas / Despesas]]="Saldo Inicial",FluxoCaixa211[[#This Row],[R$ (Valores)]],I575+FluxoCaixa211[[#This Row],[Valores Receitas / Despesas]])</f>
        <v>0</v>
      </c>
      <c r="J576" s="20">
        <f>IF(FluxoCaixa211[[#This Row],[Entrada / Saída]]="Saída",FluxoCaixa211[[#This Row],[R$ (Valores)]]*-1,FluxoCaixa211[[#This Row],[R$ (Valores)]])</f>
        <v>0</v>
      </c>
    </row>
    <row r="577" spans="2:10">
      <c r="B577" s="34"/>
      <c r="C577" s="48"/>
      <c r="D577" s="17"/>
      <c r="E577" s="17"/>
      <c r="F577" s="17"/>
      <c r="G577" s="21"/>
      <c r="H577" s="17" t="s">
        <v>8</v>
      </c>
      <c r="I577" s="20">
        <f>IF(FluxoCaixa211[[#This Row],[Receitas / Despesas]]="Saldo Inicial",FluxoCaixa211[[#This Row],[R$ (Valores)]],I576+FluxoCaixa211[[#This Row],[Valores Receitas / Despesas]])</f>
        <v>0</v>
      </c>
      <c r="J577" s="20">
        <f>IF(FluxoCaixa211[[#This Row],[Entrada / Saída]]="Saída",FluxoCaixa211[[#This Row],[R$ (Valores)]]*-1,FluxoCaixa211[[#This Row],[R$ (Valores)]])</f>
        <v>0</v>
      </c>
    </row>
    <row r="578" spans="2:10">
      <c r="B578" s="34"/>
      <c r="C578" s="48"/>
      <c r="D578" s="17"/>
      <c r="E578" s="17"/>
      <c r="F578" s="17"/>
      <c r="G578" s="21"/>
      <c r="H578" s="17" t="s">
        <v>8</v>
      </c>
      <c r="I578" s="20">
        <f>IF(FluxoCaixa211[[#This Row],[Receitas / Despesas]]="Saldo Inicial",FluxoCaixa211[[#This Row],[R$ (Valores)]],I577+FluxoCaixa211[[#This Row],[Valores Receitas / Despesas]])</f>
        <v>0</v>
      </c>
      <c r="J578" s="20">
        <f>IF(FluxoCaixa211[[#This Row],[Entrada / Saída]]="Saída",FluxoCaixa211[[#This Row],[R$ (Valores)]]*-1,FluxoCaixa211[[#This Row],[R$ (Valores)]])</f>
        <v>0</v>
      </c>
    </row>
    <row r="579" spans="2:10">
      <c r="B579" s="34"/>
      <c r="C579" s="48"/>
      <c r="D579" s="17"/>
      <c r="E579" s="17"/>
      <c r="F579" s="17"/>
      <c r="G579" s="21"/>
      <c r="H579" s="17" t="s">
        <v>8</v>
      </c>
      <c r="I579" s="20">
        <f>IF(FluxoCaixa211[[#This Row],[Receitas / Despesas]]="Saldo Inicial",FluxoCaixa211[[#This Row],[R$ (Valores)]],I578+FluxoCaixa211[[#This Row],[Valores Receitas / Despesas]])</f>
        <v>0</v>
      </c>
      <c r="J579" s="20">
        <f>IF(FluxoCaixa211[[#This Row],[Entrada / Saída]]="Saída",FluxoCaixa211[[#This Row],[R$ (Valores)]]*-1,FluxoCaixa211[[#This Row],[R$ (Valores)]])</f>
        <v>0</v>
      </c>
    </row>
    <row r="580" spans="2:10">
      <c r="B580" s="34"/>
      <c r="C580" s="48"/>
      <c r="D580" s="17"/>
      <c r="E580" s="17"/>
      <c r="F580" s="17"/>
      <c r="G580" s="21"/>
      <c r="H580" s="17" t="s">
        <v>8</v>
      </c>
      <c r="I580" s="20">
        <f>IF(FluxoCaixa211[[#This Row],[Receitas / Despesas]]="Saldo Inicial",FluxoCaixa211[[#This Row],[R$ (Valores)]],I579+FluxoCaixa211[[#This Row],[Valores Receitas / Despesas]])</f>
        <v>0</v>
      </c>
      <c r="J580" s="20">
        <f>IF(FluxoCaixa211[[#This Row],[Entrada / Saída]]="Saída",FluxoCaixa211[[#This Row],[R$ (Valores)]]*-1,FluxoCaixa211[[#This Row],[R$ (Valores)]])</f>
        <v>0</v>
      </c>
    </row>
    <row r="581" spans="2:10">
      <c r="B581" s="34"/>
      <c r="C581" s="48"/>
      <c r="D581" s="17"/>
      <c r="E581" s="17"/>
      <c r="F581" s="17"/>
      <c r="G581" s="21"/>
      <c r="H581" s="17" t="s">
        <v>8</v>
      </c>
      <c r="I581" s="20">
        <f>IF(FluxoCaixa211[[#This Row],[Receitas / Despesas]]="Saldo Inicial",FluxoCaixa211[[#This Row],[R$ (Valores)]],I580+FluxoCaixa211[[#This Row],[Valores Receitas / Despesas]])</f>
        <v>0</v>
      </c>
      <c r="J581" s="20">
        <f>IF(FluxoCaixa211[[#This Row],[Entrada / Saída]]="Saída",FluxoCaixa211[[#This Row],[R$ (Valores)]]*-1,FluxoCaixa211[[#This Row],[R$ (Valores)]])</f>
        <v>0</v>
      </c>
    </row>
    <row r="582" spans="2:10">
      <c r="B582" s="34"/>
      <c r="C582" s="48"/>
      <c r="D582" s="17"/>
      <c r="E582" s="17"/>
      <c r="F582" s="17"/>
      <c r="G582" s="21"/>
      <c r="H582" s="17" t="s">
        <v>8</v>
      </c>
      <c r="I582" s="20">
        <f>IF(FluxoCaixa211[[#This Row],[Receitas / Despesas]]="Saldo Inicial",FluxoCaixa211[[#This Row],[R$ (Valores)]],I581+FluxoCaixa211[[#This Row],[Valores Receitas / Despesas]])</f>
        <v>0</v>
      </c>
      <c r="J582" s="20">
        <f>IF(FluxoCaixa211[[#This Row],[Entrada / Saída]]="Saída",FluxoCaixa211[[#This Row],[R$ (Valores)]]*-1,FluxoCaixa211[[#This Row],[R$ (Valores)]])</f>
        <v>0</v>
      </c>
    </row>
    <row r="583" spans="2:10">
      <c r="B583" s="34"/>
      <c r="C583" s="48"/>
      <c r="D583" s="17"/>
      <c r="E583" s="17"/>
      <c r="F583" s="17"/>
      <c r="G583" s="21"/>
      <c r="H583" s="17" t="s">
        <v>8</v>
      </c>
      <c r="I583" s="20">
        <f>IF(FluxoCaixa211[[#This Row],[Receitas / Despesas]]="Saldo Inicial",FluxoCaixa211[[#This Row],[R$ (Valores)]],I582+FluxoCaixa211[[#This Row],[Valores Receitas / Despesas]])</f>
        <v>0</v>
      </c>
      <c r="J583" s="20">
        <f>IF(FluxoCaixa211[[#This Row],[Entrada / Saída]]="Saída",FluxoCaixa211[[#This Row],[R$ (Valores)]]*-1,FluxoCaixa211[[#This Row],[R$ (Valores)]])</f>
        <v>0</v>
      </c>
    </row>
    <row r="584" spans="2:10">
      <c r="B584" s="34"/>
      <c r="C584" s="48"/>
      <c r="D584" s="17"/>
      <c r="E584" s="17"/>
      <c r="F584" s="17"/>
      <c r="G584" s="21"/>
      <c r="H584" s="17" t="s">
        <v>8</v>
      </c>
      <c r="I584" s="20">
        <f>IF(FluxoCaixa211[[#This Row],[Receitas / Despesas]]="Saldo Inicial",FluxoCaixa211[[#This Row],[R$ (Valores)]],I583+FluxoCaixa211[[#This Row],[Valores Receitas / Despesas]])</f>
        <v>0</v>
      </c>
      <c r="J584" s="20">
        <f>IF(FluxoCaixa211[[#This Row],[Entrada / Saída]]="Saída",FluxoCaixa211[[#This Row],[R$ (Valores)]]*-1,FluxoCaixa211[[#This Row],[R$ (Valores)]])</f>
        <v>0</v>
      </c>
    </row>
    <row r="585" spans="2:10">
      <c r="B585" s="34"/>
      <c r="C585" s="48"/>
      <c r="D585" s="17"/>
      <c r="E585" s="17"/>
      <c r="F585" s="17"/>
      <c r="G585" s="21"/>
      <c r="H585" s="17" t="s">
        <v>8</v>
      </c>
      <c r="I585" s="20">
        <f>IF(FluxoCaixa211[[#This Row],[Receitas / Despesas]]="Saldo Inicial",FluxoCaixa211[[#This Row],[R$ (Valores)]],I584+FluxoCaixa211[[#This Row],[Valores Receitas / Despesas]])</f>
        <v>0</v>
      </c>
      <c r="J585" s="20">
        <f>IF(FluxoCaixa211[[#This Row],[Entrada / Saída]]="Saída",FluxoCaixa211[[#This Row],[R$ (Valores)]]*-1,FluxoCaixa211[[#This Row],[R$ (Valores)]])</f>
        <v>0</v>
      </c>
    </row>
    <row r="586" spans="2:10">
      <c r="B586" s="34"/>
      <c r="C586" s="48"/>
      <c r="D586" s="17"/>
      <c r="E586" s="17"/>
      <c r="F586" s="17"/>
      <c r="G586" s="21"/>
      <c r="H586" s="17" t="s">
        <v>13</v>
      </c>
      <c r="I586" s="20">
        <f>IF(FluxoCaixa211[[#This Row],[Receitas / Despesas]]="Saldo Inicial",FluxoCaixa211[[#This Row],[R$ (Valores)]],I585+FluxoCaixa211[[#This Row],[Valores Receitas / Despesas]])</f>
        <v>0</v>
      </c>
      <c r="J586" s="20">
        <f>IF(FluxoCaixa211[[#This Row],[Entrada / Saída]]="Saída",FluxoCaixa211[[#This Row],[R$ (Valores)]]*-1,FluxoCaixa211[[#This Row],[R$ (Valores)]])</f>
        <v>0</v>
      </c>
    </row>
    <row r="587" spans="2:10">
      <c r="B587" s="34"/>
      <c r="C587" s="48"/>
      <c r="D587" s="17"/>
      <c r="E587" s="17"/>
      <c r="F587" s="17"/>
      <c r="G587" s="21"/>
      <c r="H587" s="17" t="s">
        <v>8</v>
      </c>
      <c r="I587" s="20">
        <f>IF(FluxoCaixa211[[#This Row],[Receitas / Despesas]]="Saldo Inicial",FluxoCaixa211[[#This Row],[R$ (Valores)]],I586+FluxoCaixa211[[#This Row],[Valores Receitas / Despesas]])</f>
        <v>0</v>
      </c>
      <c r="J587" s="20">
        <f>IF(FluxoCaixa211[[#This Row],[Entrada / Saída]]="Saída",FluxoCaixa211[[#This Row],[R$ (Valores)]]*-1,FluxoCaixa211[[#This Row],[R$ (Valores)]])</f>
        <v>0</v>
      </c>
    </row>
    <row r="588" spans="2:10">
      <c r="B588" s="34"/>
      <c r="C588" s="48"/>
      <c r="D588" s="17"/>
      <c r="E588" s="17"/>
      <c r="F588" s="17"/>
      <c r="G588" s="21"/>
      <c r="H588" s="17" t="s">
        <v>8</v>
      </c>
      <c r="I588" s="20">
        <f>IF(FluxoCaixa211[[#This Row],[Receitas / Despesas]]="Saldo Inicial",FluxoCaixa211[[#This Row],[R$ (Valores)]],I587+FluxoCaixa211[[#This Row],[Valores Receitas / Despesas]])</f>
        <v>0</v>
      </c>
      <c r="J588" s="20">
        <f>IF(FluxoCaixa211[[#This Row],[Entrada / Saída]]="Saída",FluxoCaixa211[[#This Row],[R$ (Valores)]]*-1,FluxoCaixa211[[#This Row],[R$ (Valores)]])</f>
        <v>0</v>
      </c>
    </row>
    <row r="589" spans="2:10">
      <c r="B589" s="34"/>
      <c r="C589" s="48"/>
      <c r="D589" s="17"/>
      <c r="E589" s="17"/>
      <c r="F589" s="17"/>
      <c r="G589" s="21"/>
      <c r="H589" s="17" t="s">
        <v>8</v>
      </c>
      <c r="I589" s="20">
        <f>IF(FluxoCaixa211[[#This Row],[Receitas / Despesas]]="Saldo Inicial",FluxoCaixa211[[#This Row],[R$ (Valores)]],I588+FluxoCaixa211[[#This Row],[Valores Receitas / Despesas]])</f>
        <v>0</v>
      </c>
      <c r="J589" s="20">
        <f>IF(FluxoCaixa211[[#This Row],[Entrada / Saída]]="Saída",FluxoCaixa211[[#This Row],[R$ (Valores)]]*-1,FluxoCaixa211[[#This Row],[R$ (Valores)]])</f>
        <v>0</v>
      </c>
    </row>
    <row r="590" spans="2:10">
      <c r="B590" s="34"/>
      <c r="C590" s="48"/>
      <c r="D590" s="17"/>
      <c r="E590" s="17"/>
      <c r="F590" s="17"/>
      <c r="G590" s="21"/>
      <c r="H590" s="17" t="s">
        <v>8</v>
      </c>
      <c r="I590" s="20">
        <f>IF(FluxoCaixa211[[#This Row],[Receitas / Despesas]]="Saldo Inicial",FluxoCaixa211[[#This Row],[R$ (Valores)]],I589+FluxoCaixa211[[#This Row],[Valores Receitas / Despesas]])</f>
        <v>0</v>
      </c>
      <c r="J590" s="20">
        <f>IF(FluxoCaixa211[[#This Row],[Entrada / Saída]]="Saída",FluxoCaixa211[[#This Row],[R$ (Valores)]]*-1,FluxoCaixa211[[#This Row],[R$ (Valores)]])</f>
        <v>0</v>
      </c>
    </row>
    <row r="591" spans="2:10">
      <c r="B591" s="34"/>
      <c r="C591" s="48"/>
      <c r="D591" s="17"/>
      <c r="E591" s="17"/>
      <c r="F591" s="17"/>
      <c r="G591" s="21"/>
      <c r="H591" s="17" t="s">
        <v>8</v>
      </c>
      <c r="I591" s="20">
        <f>IF(FluxoCaixa211[[#This Row],[Receitas / Despesas]]="Saldo Inicial",FluxoCaixa211[[#This Row],[R$ (Valores)]],I590+FluxoCaixa211[[#This Row],[Valores Receitas / Despesas]])</f>
        <v>0</v>
      </c>
      <c r="J591" s="20">
        <f>IF(FluxoCaixa211[[#This Row],[Entrada / Saída]]="Saída",FluxoCaixa211[[#This Row],[R$ (Valores)]]*-1,FluxoCaixa211[[#This Row],[R$ (Valores)]])</f>
        <v>0</v>
      </c>
    </row>
    <row r="592" spans="2:10">
      <c r="B592" s="34"/>
      <c r="C592" s="48"/>
      <c r="D592" s="17"/>
      <c r="E592" s="17"/>
      <c r="F592" s="17"/>
      <c r="G592" s="21"/>
      <c r="H592" s="17" t="s">
        <v>8</v>
      </c>
      <c r="I592" s="20">
        <f>IF(FluxoCaixa211[[#This Row],[Receitas / Despesas]]="Saldo Inicial",FluxoCaixa211[[#This Row],[R$ (Valores)]],I591+FluxoCaixa211[[#This Row],[Valores Receitas / Despesas]])</f>
        <v>0</v>
      </c>
      <c r="J592" s="20">
        <f>IF(FluxoCaixa211[[#This Row],[Entrada / Saída]]="Saída",FluxoCaixa211[[#This Row],[R$ (Valores)]]*-1,FluxoCaixa211[[#This Row],[R$ (Valores)]])</f>
        <v>0</v>
      </c>
    </row>
    <row r="593" spans="2:10">
      <c r="B593" s="34"/>
      <c r="C593" s="48"/>
      <c r="D593" s="17"/>
      <c r="E593" s="17"/>
      <c r="F593" s="17"/>
      <c r="G593" s="21"/>
      <c r="H593" s="17" t="s">
        <v>8</v>
      </c>
      <c r="I593" s="20">
        <f>IF(FluxoCaixa211[[#This Row],[Receitas / Despesas]]="Saldo Inicial",FluxoCaixa211[[#This Row],[R$ (Valores)]],I592+FluxoCaixa211[[#This Row],[Valores Receitas / Despesas]])</f>
        <v>0</v>
      </c>
      <c r="J593" s="20">
        <f>IF(FluxoCaixa211[[#This Row],[Entrada / Saída]]="Saída",FluxoCaixa211[[#This Row],[R$ (Valores)]]*-1,FluxoCaixa211[[#This Row],[R$ (Valores)]])</f>
        <v>0</v>
      </c>
    </row>
    <row r="594" spans="2:10">
      <c r="B594" s="34"/>
      <c r="C594" s="48"/>
      <c r="D594" s="17"/>
      <c r="E594" s="17"/>
      <c r="F594" s="17"/>
      <c r="G594" s="21"/>
      <c r="H594" s="17" t="s">
        <v>8</v>
      </c>
      <c r="I594" s="20">
        <f>IF(FluxoCaixa211[[#This Row],[Receitas / Despesas]]="Saldo Inicial",FluxoCaixa211[[#This Row],[R$ (Valores)]],I593+FluxoCaixa211[[#This Row],[Valores Receitas / Despesas]])</f>
        <v>0</v>
      </c>
      <c r="J594" s="20">
        <f>IF(FluxoCaixa211[[#This Row],[Entrada / Saída]]="Saída",FluxoCaixa211[[#This Row],[R$ (Valores)]]*-1,FluxoCaixa211[[#This Row],[R$ (Valores)]])</f>
        <v>0</v>
      </c>
    </row>
    <row r="595" spans="2:10">
      <c r="B595" s="34"/>
      <c r="C595" s="48"/>
      <c r="D595" s="17"/>
      <c r="E595" s="17"/>
      <c r="F595" s="17"/>
      <c r="G595" s="21"/>
      <c r="H595" s="17" t="s">
        <v>8</v>
      </c>
      <c r="I595" s="20">
        <f>IF(FluxoCaixa211[[#This Row],[Receitas / Despesas]]="Saldo Inicial",FluxoCaixa211[[#This Row],[R$ (Valores)]],I594+FluxoCaixa211[[#This Row],[Valores Receitas / Despesas]])</f>
        <v>0</v>
      </c>
      <c r="J595" s="20">
        <f>IF(FluxoCaixa211[[#This Row],[Entrada / Saída]]="Saída",FluxoCaixa211[[#This Row],[R$ (Valores)]]*-1,FluxoCaixa211[[#This Row],[R$ (Valores)]])</f>
        <v>0</v>
      </c>
    </row>
    <row r="596" spans="2:10">
      <c r="B596" s="34"/>
      <c r="C596" s="48"/>
      <c r="D596" s="17"/>
      <c r="E596" s="17"/>
      <c r="F596" s="17"/>
      <c r="G596" s="21"/>
      <c r="H596" s="17" t="s">
        <v>8</v>
      </c>
      <c r="I596" s="20">
        <f>IF(FluxoCaixa211[[#This Row],[Receitas / Despesas]]="Saldo Inicial",FluxoCaixa211[[#This Row],[R$ (Valores)]],I595+FluxoCaixa211[[#This Row],[Valores Receitas / Despesas]])</f>
        <v>0</v>
      </c>
      <c r="J596" s="20">
        <f>IF(FluxoCaixa211[[#This Row],[Entrada / Saída]]="Saída",FluxoCaixa211[[#This Row],[R$ (Valores)]]*-1,FluxoCaixa211[[#This Row],[R$ (Valores)]])</f>
        <v>0</v>
      </c>
    </row>
    <row r="597" spans="2:10">
      <c r="B597" s="34"/>
      <c r="C597" s="48"/>
      <c r="D597" s="17"/>
      <c r="E597" s="17"/>
      <c r="F597" s="17"/>
      <c r="G597" s="21"/>
      <c r="H597" s="17" t="s">
        <v>8</v>
      </c>
      <c r="I597" s="20">
        <f>IF(FluxoCaixa211[[#This Row],[Receitas / Despesas]]="Saldo Inicial",FluxoCaixa211[[#This Row],[R$ (Valores)]],I596+FluxoCaixa211[[#This Row],[Valores Receitas / Despesas]])</f>
        <v>0</v>
      </c>
      <c r="J597" s="20">
        <f>IF(FluxoCaixa211[[#This Row],[Entrada / Saída]]="Saída",FluxoCaixa211[[#This Row],[R$ (Valores)]]*-1,FluxoCaixa211[[#This Row],[R$ (Valores)]])</f>
        <v>0</v>
      </c>
    </row>
    <row r="598" spans="2:10">
      <c r="B598" s="34"/>
      <c r="C598" s="48"/>
      <c r="D598" s="17"/>
      <c r="E598" s="17"/>
      <c r="F598" s="17"/>
      <c r="G598" s="21"/>
      <c r="H598" s="17" t="s">
        <v>8</v>
      </c>
      <c r="I598" s="20">
        <f>IF(FluxoCaixa211[[#This Row],[Receitas / Despesas]]="Saldo Inicial",FluxoCaixa211[[#This Row],[R$ (Valores)]],I597+FluxoCaixa211[[#This Row],[Valores Receitas / Despesas]])</f>
        <v>0</v>
      </c>
      <c r="J598" s="20">
        <f>IF(FluxoCaixa211[[#This Row],[Entrada / Saída]]="Saída",FluxoCaixa211[[#This Row],[R$ (Valores)]]*-1,FluxoCaixa211[[#This Row],[R$ (Valores)]])</f>
        <v>0</v>
      </c>
    </row>
    <row r="599" spans="2:10">
      <c r="B599" s="34"/>
      <c r="C599" s="48"/>
      <c r="D599" s="17"/>
      <c r="E599" s="17"/>
      <c r="F599" s="17"/>
      <c r="G599" s="21"/>
      <c r="H599" s="17" t="s">
        <v>8</v>
      </c>
      <c r="I599" s="20">
        <f>IF(FluxoCaixa211[[#This Row],[Receitas / Despesas]]="Saldo Inicial",FluxoCaixa211[[#This Row],[R$ (Valores)]],I598+FluxoCaixa211[[#This Row],[Valores Receitas / Despesas]])</f>
        <v>0</v>
      </c>
      <c r="J599" s="20">
        <f>IF(FluxoCaixa211[[#This Row],[Entrada / Saída]]="Saída",FluxoCaixa211[[#This Row],[R$ (Valores)]]*-1,FluxoCaixa211[[#This Row],[R$ (Valores)]])</f>
        <v>0</v>
      </c>
    </row>
    <row r="600" spans="2:10">
      <c r="B600" s="34"/>
      <c r="C600" s="48"/>
      <c r="D600" s="17"/>
      <c r="E600" s="17"/>
      <c r="F600" s="17"/>
      <c r="G600" s="21"/>
      <c r="H600" s="17" t="s">
        <v>8</v>
      </c>
      <c r="I600" s="20">
        <f>IF(FluxoCaixa211[[#This Row],[Receitas / Despesas]]="Saldo Inicial",FluxoCaixa211[[#This Row],[R$ (Valores)]],I599+FluxoCaixa211[[#This Row],[Valores Receitas / Despesas]])</f>
        <v>0</v>
      </c>
      <c r="J600" s="20">
        <f>IF(FluxoCaixa211[[#This Row],[Entrada / Saída]]="Saída",FluxoCaixa211[[#This Row],[R$ (Valores)]]*-1,FluxoCaixa211[[#This Row],[R$ (Valores)]])</f>
        <v>0</v>
      </c>
    </row>
    <row r="601" spans="2:10">
      <c r="B601" s="34"/>
      <c r="C601" s="48"/>
      <c r="D601" s="17"/>
      <c r="E601" s="17"/>
      <c r="F601" s="17"/>
      <c r="G601" s="21"/>
      <c r="H601" s="17" t="s">
        <v>8</v>
      </c>
      <c r="I601" s="20">
        <f>IF(FluxoCaixa211[[#This Row],[Receitas / Despesas]]="Saldo Inicial",FluxoCaixa211[[#This Row],[R$ (Valores)]],I600+FluxoCaixa211[[#This Row],[Valores Receitas / Despesas]])</f>
        <v>0</v>
      </c>
      <c r="J601" s="20">
        <f>IF(FluxoCaixa211[[#This Row],[Entrada / Saída]]="Saída",FluxoCaixa211[[#This Row],[R$ (Valores)]]*-1,FluxoCaixa211[[#This Row],[R$ (Valores)]])</f>
        <v>0</v>
      </c>
    </row>
    <row r="602" spans="2:10">
      <c r="B602" s="34"/>
      <c r="C602" s="48"/>
      <c r="D602" s="17"/>
      <c r="E602" s="17"/>
      <c r="F602" s="17"/>
      <c r="G602" s="21"/>
      <c r="H602" s="17" t="s">
        <v>8</v>
      </c>
      <c r="I602" s="20">
        <f>IF(FluxoCaixa211[[#This Row],[Receitas / Despesas]]="Saldo Inicial",FluxoCaixa211[[#This Row],[R$ (Valores)]],I601+FluxoCaixa211[[#This Row],[Valores Receitas / Despesas]])</f>
        <v>0</v>
      </c>
      <c r="J602" s="20">
        <f>IF(FluxoCaixa211[[#This Row],[Entrada / Saída]]="Saída",FluxoCaixa211[[#This Row],[R$ (Valores)]]*-1,FluxoCaixa211[[#This Row],[R$ (Valores)]])</f>
        <v>0</v>
      </c>
    </row>
    <row r="603" spans="2:10">
      <c r="B603" s="34"/>
      <c r="C603" s="48"/>
      <c r="D603" s="17"/>
      <c r="E603" s="17"/>
      <c r="F603" s="17"/>
      <c r="G603" s="21"/>
      <c r="H603" s="17" t="s">
        <v>8</v>
      </c>
      <c r="I603" s="20">
        <f>IF(FluxoCaixa211[[#This Row],[Receitas / Despesas]]="Saldo Inicial",FluxoCaixa211[[#This Row],[R$ (Valores)]],I602+FluxoCaixa211[[#This Row],[Valores Receitas / Despesas]])</f>
        <v>0</v>
      </c>
      <c r="J603" s="20">
        <f>IF(FluxoCaixa211[[#This Row],[Entrada / Saída]]="Saída",FluxoCaixa211[[#This Row],[R$ (Valores)]]*-1,FluxoCaixa211[[#This Row],[R$ (Valores)]])</f>
        <v>0</v>
      </c>
    </row>
    <row r="604" spans="2:10">
      <c r="B604" s="34"/>
      <c r="C604" s="48"/>
      <c r="D604" s="17"/>
      <c r="E604" s="17"/>
      <c r="F604" s="17"/>
      <c r="G604" s="21"/>
      <c r="H604" s="17"/>
      <c r="I604" s="20">
        <f>IF(FluxoCaixa211[[#This Row],[Receitas / Despesas]]="Saldo Inicial",FluxoCaixa211[[#This Row],[R$ (Valores)]],I603+FluxoCaixa211[[#This Row],[Valores Receitas / Despesas]])</f>
        <v>0</v>
      </c>
      <c r="J604" s="20">
        <f>IF(FluxoCaixa211[[#This Row],[Entrada / Saída]]="Saída",FluxoCaixa211[[#This Row],[R$ (Valores)]]*-1,FluxoCaixa211[[#This Row],[R$ (Valores)]])</f>
        <v>0</v>
      </c>
    </row>
    <row r="605" spans="2:10">
      <c r="B605" s="34"/>
      <c r="C605" s="48"/>
      <c r="D605" s="17"/>
      <c r="E605" s="17"/>
      <c r="F605" s="17"/>
      <c r="G605" s="21"/>
      <c r="H605" s="17"/>
      <c r="I605" s="20">
        <f>IF(FluxoCaixa211[[#This Row],[Receitas / Despesas]]="Saldo Inicial",FluxoCaixa211[[#This Row],[R$ (Valores)]],I604+FluxoCaixa211[[#This Row],[Valores Receitas / Despesas]])</f>
        <v>0</v>
      </c>
      <c r="J605" s="20">
        <f>IF(FluxoCaixa211[[#This Row],[Entrada / Saída]]="Saída",FluxoCaixa211[[#This Row],[R$ (Valores)]]*-1,FluxoCaixa211[[#This Row],[R$ (Valores)]])</f>
        <v>0</v>
      </c>
    </row>
    <row r="606" spans="2:10">
      <c r="B606" s="34"/>
      <c r="C606" s="48"/>
      <c r="D606" s="17"/>
      <c r="E606" s="17"/>
      <c r="F606" s="17"/>
      <c r="G606" s="21"/>
      <c r="H606" s="17"/>
      <c r="I606" s="20">
        <f>IF(FluxoCaixa211[[#This Row],[Receitas / Despesas]]="Saldo Inicial",FluxoCaixa211[[#This Row],[R$ (Valores)]],I605+FluxoCaixa211[[#This Row],[Valores Receitas / Despesas]])</f>
        <v>0</v>
      </c>
      <c r="J606" s="20">
        <f>IF(FluxoCaixa211[[#This Row],[Entrada / Saída]]="Saída",FluxoCaixa211[[#This Row],[R$ (Valores)]]*-1,FluxoCaixa211[[#This Row],[R$ (Valores)]])</f>
        <v>0</v>
      </c>
    </row>
    <row r="607" spans="2:10">
      <c r="B607" s="34"/>
      <c r="C607" s="48"/>
      <c r="D607" s="17"/>
      <c r="E607" s="17"/>
      <c r="F607" s="17"/>
      <c r="G607" s="21"/>
      <c r="H607" s="17"/>
      <c r="I607" s="20">
        <f>IF(FluxoCaixa211[[#This Row],[Receitas / Despesas]]="Saldo Inicial",FluxoCaixa211[[#This Row],[R$ (Valores)]],I606+FluxoCaixa211[[#This Row],[Valores Receitas / Despesas]])</f>
        <v>0</v>
      </c>
      <c r="J607" s="20">
        <f>IF(FluxoCaixa211[[#This Row],[Entrada / Saída]]="Saída",FluxoCaixa211[[#This Row],[R$ (Valores)]]*-1,FluxoCaixa211[[#This Row],[R$ (Valores)]])</f>
        <v>0</v>
      </c>
    </row>
    <row r="608" spans="2:10">
      <c r="B608" s="34"/>
      <c r="C608" s="48"/>
      <c r="D608" s="17"/>
      <c r="E608" s="17"/>
      <c r="F608" s="17"/>
      <c r="G608" s="21"/>
      <c r="H608" s="17"/>
      <c r="I608" s="20">
        <f>IF(FluxoCaixa211[[#This Row],[Receitas / Despesas]]="Saldo Inicial",FluxoCaixa211[[#This Row],[R$ (Valores)]],I607+FluxoCaixa211[[#This Row],[Valores Receitas / Despesas]])</f>
        <v>0</v>
      </c>
      <c r="J608" s="20">
        <f>IF(FluxoCaixa211[[#This Row],[Entrada / Saída]]="Saída",FluxoCaixa211[[#This Row],[R$ (Valores)]]*-1,FluxoCaixa211[[#This Row],[R$ (Valores)]])</f>
        <v>0</v>
      </c>
    </row>
    <row r="609" spans="2:10">
      <c r="B609" s="34"/>
      <c r="C609" s="48"/>
      <c r="D609" s="17"/>
      <c r="E609" s="17"/>
      <c r="F609" s="17"/>
      <c r="G609" s="21"/>
      <c r="H609" s="17"/>
      <c r="I609" s="20">
        <f>IF(FluxoCaixa211[[#This Row],[Receitas / Despesas]]="Saldo Inicial",FluxoCaixa211[[#This Row],[R$ (Valores)]],I608+FluxoCaixa211[[#This Row],[Valores Receitas / Despesas]])</f>
        <v>0</v>
      </c>
      <c r="J609" s="20">
        <f>IF(FluxoCaixa211[[#This Row],[Entrada / Saída]]="Saída",FluxoCaixa211[[#This Row],[R$ (Valores)]]*-1,FluxoCaixa211[[#This Row],[R$ (Valores)]])</f>
        <v>0</v>
      </c>
    </row>
    <row r="610" spans="2:10">
      <c r="B610" s="34"/>
      <c r="C610" s="48"/>
      <c r="D610" s="17"/>
      <c r="E610" s="17"/>
      <c r="F610" s="17"/>
      <c r="G610" s="21"/>
      <c r="H610" s="17"/>
      <c r="I610" s="20">
        <f>IF(FluxoCaixa211[[#This Row],[Receitas / Despesas]]="Saldo Inicial",FluxoCaixa211[[#This Row],[R$ (Valores)]],I609+FluxoCaixa211[[#This Row],[Valores Receitas / Despesas]])</f>
        <v>0</v>
      </c>
      <c r="J610" s="20">
        <f>IF(FluxoCaixa211[[#This Row],[Entrada / Saída]]="Saída",FluxoCaixa211[[#This Row],[R$ (Valores)]]*-1,FluxoCaixa211[[#This Row],[R$ (Valores)]])</f>
        <v>0</v>
      </c>
    </row>
    <row r="611" spans="2:10">
      <c r="B611" s="34"/>
      <c r="C611" s="48"/>
      <c r="D611" s="17"/>
      <c r="E611" s="17"/>
      <c r="F611" s="17"/>
      <c r="G611" s="21"/>
      <c r="H611" s="17"/>
      <c r="I611" s="20">
        <f>IF(FluxoCaixa211[[#This Row],[Receitas / Despesas]]="Saldo Inicial",FluxoCaixa211[[#This Row],[R$ (Valores)]],I610+FluxoCaixa211[[#This Row],[Valores Receitas / Despesas]])</f>
        <v>0</v>
      </c>
      <c r="J611" s="20">
        <f>IF(FluxoCaixa211[[#This Row],[Entrada / Saída]]="Saída",FluxoCaixa211[[#This Row],[R$ (Valores)]]*-1,FluxoCaixa211[[#This Row],[R$ (Valores)]])</f>
        <v>0</v>
      </c>
    </row>
    <row r="612" spans="2:10">
      <c r="B612" s="34"/>
      <c r="C612" s="48"/>
      <c r="D612" s="17"/>
      <c r="E612" s="17"/>
      <c r="F612" s="17"/>
      <c r="G612" s="21"/>
      <c r="H612" s="17"/>
      <c r="I612" s="20">
        <f>IF(FluxoCaixa211[[#This Row],[Receitas / Despesas]]="Saldo Inicial",FluxoCaixa211[[#This Row],[R$ (Valores)]],I611+FluxoCaixa211[[#This Row],[Valores Receitas / Despesas]])</f>
        <v>0</v>
      </c>
      <c r="J612" s="20">
        <f>IF(FluxoCaixa211[[#This Row],[Entrada / Saída]]="Saída",FluxoCaixa211[[#This Row],[R$ (Valores)]]*-1,FluxoCaixa211[[#This Row],[R$ (Valores)]])</f>
        <v>0</v>
      </c>
    </row>
    <row r="613" spans="2:10">
      <c r="B613" s="34"/>
      <c r="C613" s="48"/>
      <c r="D613" s="17"/>
      <c r="E613" s="17"/>
      <c r="F613" s="17"/>
      <c r="G613" s="21"/>
      <c r="H613" s="17"/>
      <c r="I613" s="20">
        <f>IF(FluxoCaixa211[[#This Row],[Receitas / Despesas]]="Saldo Inicial",FluxoCaixa211[[#This Row],[R$ (Valores)]],I612+FluxoCaixa211[[#This Row],[Valores Receitas / Despesas]])</f>
        <v>0</v>
      </c>
      <c r="J613" s="20">
        <f>IF(FluxoCaixa211[[#This Row],[Entrada / Saída]]="Saída",FluxoCaixa211[[#This Row],[R$ (Valores)]]*-1,FluxoCaixa211[[#This Row],[R$ (Valores)]])</f>
        <v>0</v>
      </c>
    </row>
    <row r="614" spans="2:10">
      <c r="B614" s="34"/>
      <c r="C614" s="48"/>
      <c r="D614" s="17"/>
      <c r="E614" s="17"/>
      <c r="F614" s="17"/>
      <c r="G614" s="21"/>
      <c r="H614" s="17"/>
      <c r="I614" s="20">
        <f>IF(FluxoCaixa211[[#This Row],[Receitas / Despesas]]="Saldo Inicial",FluxoCaixa211[[#This Row],[R$ (Valores)]],I613+FluxoCaixa211[[#This Row],[Valores Receitas / Despesas]])</f>
        <v>0</v>
      </c>
      <c r="J614" s="20">
        <f>IF(FluxoCaixa211[[#This Row],[Entrada / Saída]]="Saída",FluxoCaixa211[[#This Row],[R$ (Valores)]]*-1,FluxoCaixa211[[#This Row],[R$ (Valores)]])</f>
        <v>0</v>
      </c>
    </row>
    <row r="615" spans="2:10">
      <c r="B615" s="34"/>
      <c r="C615" s="48"/>
      <c r="D615" s="17"/>
      <c r="E615" s="17"/>
      <c r="F615" s="17"/>
      <c r="G615" s="21"/>
      <c r="H615" s="17"/>
      <c r="I615" s="20">
        <f>IF(FluxoCaixa211[[#This Row],[Receitas / Despesas]]="Saldo Inicial",FluxoCaixa211[[#This Row],[R$ (Valores)]],I614+FluxoCaixa211[[#This Row],[Valores Receitas / Despesas]])</f>
        <v>0</v>
      </c>
      <c r="J615" s="20">
        <f>IF(FluxoCaixa211[[#This Row],[Entrada / Saída]]="Saída",FluxoCaixa211[[#This Row],[R$ (Valores)]]*-1,FluxoCaixa211[[#This Row],[R$ (Valores)]])</f>
        <v>0</v>
      </c>
    </row>
    <row r="616" spans="2:10">
      <c r="B616" s="34"/>
      <c r="C616" s="48"/>
      <c r="D616" s="17"/>
      <c r="E616" s="17"/>
      <c r="F616" s="17"/>
      <c r="G616" s="21"/>
      <c r="H616" s="17"/>
      <c r="I616" s="20">
        <f>IF(FluxoCaixa211[[#This Row],[Receitas / Despesas]]="Saldo Inicial",FluxoCaixa211[[#This Row],[R$ (Valores)]],I615+FluxoCaixa211[[#This Row],[Valores Receitas / Despesas]])</f>
        <v>0</v>
      </c>
      <c r="J616" s="20">
        <f>IF(FluxoCaixa211[[#This Row],[Entrada / Saída]]="Saída",FluxoCaixa211[[#This Row],[R$ (Valores)]]*-1,FluxoCaixa211[[#This Row],[R$ (Valores)]])</f>
        <v>0</v>
      </c>
    </row>
    <row r="617" spans="2:10">
      <c r="B617" s="34"/>
      <c r="C617" s="48"/>
      <c r="D617" s="17"/>
      <c r="E617" s="17"/>
      <c r="F617" s="17"/>
      <c r="G617" s="21"/>
      <c r="H617" s="17"/>
      <c r="I617" s="20">
        <f>IF(FluxoCaixa211[[#This Row],[Receitas / Despesas]]="Saldo Inicial",FluxoCaixa211[[#This Row],[R$ (Valores)]],I616+FluxoCaixa211[[#This Row],[Valores Receitas / Despesas]])</f>
        <v>0</v>
      </c>
      <c r="J617" s="20">
        <f>IF(FluxoCaixa211[[#This Row],[Entrada / Saída]]="Saída",FluxoCaixa211[[#This Row],[R$ (Valores)]]*-1,FluxoCaixa211[[#This Row],[R$ (Valores)]])</f>
        <v>0</v>
      </c>
    </row>
    <row r="618" spans="2:10">
      <c r="B618" s="34"/>
      <c r="C618" s="48"/>
      <c r="D618" s="17"/>
      <c r="E618" s="17"/>
      <c r="F618" s="17"/>
      <c r="G618" s="21"/>
      <c r="H618" s="17"/>
      <c r="I618" s="20">
        <f>IF(FluxoCaixa211[[#This Row],[Receitas / Despesas]]="Saldo Inicial",FluxoCaixa211[[#This Row],[R$ (Valores)]],I617+FluxoCaixa211[[#This Row],[Valores Receitas / Despesas]])</f>
        <v>0</v>
      </c>
      <c r="J618" s="20">
        <f>IF(FluxoCaixa211[[#This Row],[Entrada / Saída]]="Saída",FluxoCaixa211[[#This Row],[R$ (Valores)]]*-1,FluxoCaixa211[[#This Row],[R$ (Valores)]])</f>
        <v>0</v>
      </c>
    </row>
    <row r="619" spans="2:10">
      <c r="B619" s="34"/>
      <c r="C619" s="48" t="str">
        <f>IF(FluxoCaixa211[[#This Row],[Data]]="","",PROPER(TEXT(FluxoCaixa211[[#This Row],[Data]],"mmmm")))</f>
        <v/>
      </c>
      <c r="D619" s="17"/>
      <c r="E619" s="17"/>
      <c r="F619" s="17"/>
      <c r="G619" s="21"/>
      <c r="H619" s="17"/>
      <c r="I619" s="20">
        <f>IF(FluxoCaixa211[[#This Row],[Receitas / Despesas]]="Saldo Inicial",FluxoCaixa211[[#This Row],[R$ (Valores)]],I618+FluxoCaixa211[[#This Row],[Valores Receitas / Despesas]])</f>
        <v>0</v>
      </c>
      <c r="J619" s="20">
        <f>IF(FluxoCaixa211[[#This Row],[Entrada / Saída]]="Saída",FluxoCaixa211[[#This Row],[R$ (Valores)]]*-1,FluxoCaixa211[[#This Row],[R$ (Valores)]])</f>
        <v>0</v>
      </c>
    </row>
    <row r="620" spans="2:10">
      <c r="B620" s="34"/>
      <c r="C620" s="48" t="str">
        <f>IF(FluxoCaixa211[[#This Row],[Data]]="","",PROPER(TEXT(FluxoCaixa211[[#This Row],[Data]],"mmmm")))</f>
        <v/>
      </c>
      <c r="D620" s="17"/>
      <c r="E620" s="17"/>
      <c r="F620" s="17"/>
      <c r="G620" s="21"/>
      <c r="H620" s="17"/>
      <c r="I620" s="20">
        <f>IF(FluxoCaixa211[[#This Row],[Receitas / Despesas]]="Saldo Inicial",FluxoCaixa211[[#This Row],[R$ (Valores)]],I619+FluxoCaixa211[[#This Row],[Valores Receitas / Despesas]])</f>
        <v>0</v>
      </c>
      <c r="J620" s="20">
        <f>IF(FluxoCaixa211[[#This Row],[Entrada / Saída]]="Saída",FluxoCaixa211[[#This Row],[R$ (Valores)]]*-1,FluxoCaixa211[[#This Row],[R$ (Valores)]])</f>
        <v>0</v>
      </c>
    </row>
    <row r="621" spans="2:10">
      <c r="B621" s="34"/>
      <c r="C621" s="48" t="str">
        <f>IF(FluxoCaixa211[[#This Row],[Data]]="","",PROPER(TEXT(FluxoCaixa211[[#This Row],[Data]],"mmmm")))</f>
        <v/>
      </c>
      <c r="D621" s="17"/>
      <c r="E621" s="17"/>
      <c r="F621" s="17"/>
      <c r="G621" s="21"/>
      <c r="H621" s="17"/>
      <c r="I621" s="20">
        <f>IF(FluxoCaixa211[[#This Row],[Receitas / Despesas]]="Saldo Inicial",FluxoCaixa211[[#This Row],[R$ (Valores)]],I620+FluxoCaixa211[[#This Row],[Valores Receitas / Despesas]])</f>
        <v>0</v>
      </c>
      <c r="J621" s="20">
        <f>IF(FluxoCaixa211[[#This Row],[Entrada / Saída]]="Saída",FluxoCaixa211[[#This Row],[R$ (Valores)]]*-1,FluxoCaixa211[[#This Row],[R$ (Valores)]])</f>
        <v>0</v>
      </c>
    </row>
    <row r="622" spans="2:10">
      <c r="B622" s="34"/>
      <c r="C622" s="48" t="str">
        <f>IF(FluxoCaixa211[[#This Row],[Data]]="","",PROPER(TEXT(FluxoCaixa211[[#This Row],[Data]],"mmmm")))</f>
        <v/>
      </c>
      <c r="D622" s="17"/>
      <c r="E622" s="17"/>
      <c r="F622" s="17"/>
      <c r="G622" s="21"/>
      <c r="H622" s="17"/>
      <c r="I622" s="20">
        <f>IF(FluxoCaixa211[[#This Row],[Receitas / Despesas]]="Saldo Inicial",FluxoCaixa211[[#This Row],[R$ (Valores)]],I621+FluxoCaixa211[[#This Row],[Valores Receitas / Despesas]])</f>
        <v>0</v>
      </c>
      <c r="J622" s="20">
        <f>IF(FluxoCaixa211[[#This Row],[Entrada / Saída]]="Saída",FluxoCaixa211[[#This Row],[R$ (Valores)]]*-1,FluxoCaixa211[[#This Row],[R$ (Valores)]])</f>
        <v>0</v>
      </c>
    </row>
    <row r="623" spans="2:10">
      <c r="B623" s="34"/>
      <c r="C623" s="48" t="str">
        <f>IF(FluxoCaixa211[[#This Row],[Data]]="","",PROPER(TEXT(FluxoCaixa211[[#This Row],[Data]],"mmmm")))</f>
        <v/>
      </c>
      <c r="D623" s="17"/>
      <c r="E623" s="17"/>
      <c r="F623" s="17"/>
      <c r="G623" s="21"/>
      <c r="H623" s="17"/>
      <c r="I623" s="20">
        <f>IF(FluxoCaixa211[[#This Row],[Receitas / Despesas]]="Saldo Inicial",FluxoCaixa211[[#This Row],[R$ (Valores)]],I622+FluxoCaixa211[[#This Row],[Valores Receitas / Despesas]])</f>
        <v>0</v>
      </c>
      <c r="J623" s="20">
        <f>IF(FluxoCaixa211[[#This Row],[Entrada / Saída]]="Saída",FluxoCaixa211[[#This Row],[R$ (Valores)]]*-1,FluxoCaixa211[[#This Row],[R$ (Valores)]])</f>
        <v>0</v>
      </c>
    </row>
    <row r="624" spans="2:10">
      <c r="B624" s="34"/>
      <c r="C624" s="48" t="str">
        <f>IF(FluxoCaixa211[[#This Row],[Data]]="","",PROPER(TEXT(FluxoCaixa211[[#This Row],[Data]],"mmmm")))</f>
        <v/>
      </c>
      <c r="D624" s="17"/>
      <c r="E624" s="17"/>
      <c r="F624" s="17"/>
      <c r="G624" s="21"/>
      <c r="H624" s="17"/>
      <c r="I624" s="20">
        <f>IF(FluxoCaixa211[[#This Row],[Receitas / Despesas]]="Saldo Inicial",FluxoCaixa211[[#This Row],[R$ (Valores)]],I623+FluxoCaixa211[[#This Row],[Valores Receitas / Despesas]])</f>
        <v>0</v>
      </c>
      <c r="J624" s="20">
        <f>IF(FluxoCaixa211[[#This Row],[Entrada / Saída]]="Saída",FluxoCaixa211[[#This Row],[R$ (Valores)]]*-1,FluxoCaixa211[[#This Row],[R$ (Valores)]])</f>
        <v>0</v>
      </c>
    </row>
    <row r="625" spans="2:10">
      <c r="B625" s="34"/>
      <c r="C625" s="48" t="str">
        <f>IF(FluxoCaixa211[[#This Row],[Data]]="","",PROPER(TEXT(FluxoCaixa211[[#This Row],[Data]],"mmmm")))</f>
        <v/>
      </c>
      <c r="D625" s="17"/>
      <c r="E625" s="17"/>
      <c r="F625" s="17"/>
      <c r="G625" s="21"/>
      <c r="H625" s="17"/>
      <c r="I625" s="20">
        <f>IF(FluxoCaixa211[[#This Row],[Receitas / Despesas]]="Saldo Inicial",FluxoCaixa211[[#This Row],[R$ (Valores)]],I624+FluxoCaixa211[[#This Row],[Valores Receitas / Despesas]])</f>
        <v>0</v>
      </c>
      <c r="J625" s="20">
        <f>IF(FluxoCaixa211[[#This Row],[Entrada / Saída]]="Saída",FluxoCaixa211[[#This Row],[R$ (Valores)]]*-1,FluxoCaixa211[[#This Row],[R$ (Valores)]])</f>
        <v>0</v>
      </c>
    </row>
    <row r="626" spans="2:10">
      <c r="B626" s="34"/>
      <c r="C626" s="48" t="str">
        <f>IF(FluxoCaixa211[[#This Row],[Data]]="","",PROPER(TEXT(FluxoCaixa211[[#This Row],[Data]],"mmmm")))</f>
        <v/>
      </c>
      <c r="D626" s="17"/>
      <c r="E626" s="17"/>
      <c r="F626" s="17"/>
      <c r="G626" s="21"/>
      <c r="H626" s="17"/>
      <c r="I626" s="20">
        <f>IF(FluxoCaixa211[[#This Row],[Receitas / Despesas]]="Saldo Inicial",FluxoCaixa211[[#This Row],[R$ (Valores)]],I625+FluxoCaixa211[[#This Row],[Valores Receitas / Despesas]])</f>
        <v>0</v>
      </c>
      <c r="J626" s="20">
        <f>IF(FluxoCaixa211[[#This Row],[Entrada / Saída]]="Saída",FluxoCaixa211[[#This Row],[R$ (Valores)]]*-1,FluxoCaixa211[[#This Row],[R$ (Valores)]])</f>
        <v>0</v>
      </c>
    </row>
    <row r="627" spans="2:10">
      <c r="B627" s="34"/>
      <c r="C627" s="48" t="str">
        <f>IF(FluxoCaixa211[[#This Row],[Data]]="","",PROPER(TEXT(FluxoCaixa211[[#This Row],[Data]],"mmmm")))</f>
        <v/>
      </c>
      <c r="D627" s="17"/>
      <c r="E627" s="17"/>
      <c r="F627" s="17"/>
      <c r="G627" s="21"/>
      <c r="H627" s="17"/>
      <c r="I627" s="20">
        <f>IF(FluxoCaixa211[[#This Row],[Receitas / Despesas]]="Saldo Inicial",FluxoCaixa211[[#This Row],[R$ (Valores)]],I626+FluxoCaixa211[[#This Row],[Valores Receitas / Despesas]])</f>
        <v>0</v>
      </c>
      <c r="J627" s="20">
        <f>IF(FluxoCaixa211[[#This Row],[Entrada / Saída]]="Saída",FluxoCaixa211[[#This Row],[R$ (Valores)]]*-1,FluxoCaixa211[[#This Row],[R$ (Valores)]])</f>
        <v>0</v>
      </c>
    </row>
    <row r="628" spans="2:10">
      <c r="B628" s="34"/>
      <c r="C628" s="48" t="str">
        <f>IF(FluxoCaixa211[[#This Row],[Data]]="","",PROPER(TEXT(FluxoCaixa211[[#This Row],[Data]],"mmmm")))</f>
        <v/>
      </c>
      <c r="D628" s="17"/>
      <c r="E628" s="17"/>
      <c r="F628" s="17"/>
      <c r="G628" s="21"/>
      <c r="H628" s="17"/>
      <c r="I628" s="20">
        <f>IF(FluxoCaixa211[[#This Row],[Receitas / Despesas]]="Saldo Inicial",FluxoCaixa211[[#This Row],[R$ (Valores)]],I627+FluxoCaixa211[[#This Row],[Valores Receitas / Despesas]])</f>
        <v>0</v>
      </c>
      <c r="J628" s="20">
        <f>IF(FluxoCaixa211[[#This Row],[Entrada / Saída]]="Saída",FluxoCaixa211[[#This Row],[R$ (Valores)]]*-1,FluxoCaixa211[[#This Row],[R$ (Valores)]])</f>
        <v>0</v>
      </c>
    </row>
    <row r="629" spans="2:10">
      <c r="B629" s="34"/>
      <c r="C629" s="48" t="str">
        <f>IF(FluxoCaixa211[[#This Row],[Data]]="","",PROPER(TEXT(FluxoCaixa211[[#This Row],[Data]],"mmmm")))</f>
        <v/>
      </c>
      <c r="D629" s="17"/>
      <c r="E629" s="17"/>
      <c r="F629" s="17"/>
      <c r="G629" s="21"/>
      <c r="H629" s="17"/>
      <c r="I629" s="20">
        <f>IF(FluxoCaixa211[[#This Row],[Receitas / Despesas]]="Saldo Inicial",FluxoCaixa211[[#This Row],[R$ (Valores)]],I628+FluxoCaixa211[[#This Row],[Valores Receitas / Despesas]])</f>
        <v>0</v>
      </c>
      <c r="J629" s="20">
        <f>IF(FluxoCaixa211[[#This Row],[Entrada / Saída]]="Saída",FluxoCaixa211[[#This Row],[R$ (Valores)]]*-1,FluxoCaixa211[[#This Row],[R$ (Valores)]])</f>
        <v>0</v>
      </c>
    </row>
    <row r="630" spans="2:10">
      <c r="B630" s="34"/>
      <c r="C630" s="48" t="str">
        <f>IF(FluxoCaixa211[[#This Row],[Data]]="","",PROPER(TEXT(FluxoCaixa211[[#This Row],[Data]],"mmmm")))</f>
        <v/>
      </c>
      <c r="D630" s="17"/>
      <c r="E630" s="17"/>
      <c r="F630" s="17"/>
      <c r="G630" s="21"/>
      <c r="H630" s="17"/>
      <c r="I630" s="20">
        <f>IF(FluxoCaixa211[[#This Row],[Receitas / Despesas]]="Saldo Inicial",FluxoCaixa211[[#This Row],[R$ (Valores)]],I629+FluxoCaixa211[[#This Row],[Valores Receitas / Despesas]])</f>
        <v>0</v>
      </c>
      <c r="J630" s="20">
        <f>IF(FluxoCaixa211[[#This Row],[Entrada / Saída]]="Saída",FluxoCaixa211[[#This Row],[R$ (Valores)]]*-1,FluxoCaixa211[[#This Row],[R$ (Valores)]])</f>
        <v>0</v>
      </c>
    </row>
    <row r="631" spans="2:10">
      <c r="B631" s="34"/>
      <c r="C631" s="48" t="str">
        <f>IF(FluxoCaixa211[[#This Row],[Data]]="","",PROPER(TEXT(FluxoCaixa211[[#This Row],[Data]],"mmmm")))</f>
        <v/>
      </c>
      <c r="D631" s="17"/>
      <c r="E631" s="17"/>
      <c r="F631" s="17"/>
      <c r="G631" s="21"/>
      <c r="H631" s="17"/>
      <c r="I631" s="20">
        <f>IF(FluxoCaixa211[[#This Row],[Receitas / Despesas]]="Saldo Inicial",FluxoCaixa211[[#This Row],[R$ (Valores)]],I630+FluxoCaixa211[[#This Row],[Valores Receitas / Despesas]])</f>
        <v>0</v>
      </c>
      <c r="J631" s="20">
        <f>IF(FluxoCaixa211[[#This Row],[Entrada / Saída]]="Saída",FluxoCaixa211[[#This Row],[R$ (Valores)]]*-1,FluxoCaixa211[[#This Row],[R$ (Valores)]])</f>
        <v>0</v>
      </c>
    </row>
    <row r="632" spans="2:10">
      <c r="B632" s="34"/>
      <c r="C632" s="48" t="str">
        <f>IF(FluxoCaixa211[[#This Row],[Data]]="","",PROPER(TEXT(FluxoCaixa211[[#This Row],[Data]],"mmmm")))</f>
        <v/>
      </c>
      <c r="D632" s="17"/>
      <c r="E632" s="17"/>
      <c r="F632" s="17"/>
      <c r="G632" s="21"/>
      <c r="H632" s="17"/>
      <c r="I632" s="20">
        <f>IF(FluxoCaixa211[[#This Row],[Receitas / Despesas]]="Saldo Inicial",FluxoCaixa211[[#This Row],[R$ (Valores)]],I631+FluxoCaixa211[[#This Row],[Valores Receitas / Despesas]])</f>
        <v>0</v>
      </c>
      <c r="J632" s="20">
        <f>IF(FluxoCaixa211[[#This Row],[Entrada / Saída]]="Saída",FluxoCaixa211[[#This Row],[R$ (Valores)]]*-1,FluxoCaixa211[[#This Row],[R$ (Valores)]])</f>
        <v>0</v>
      </c>
    </row>
    <row r="633" spans="2:10">
      <c r="B633" s="34"/>
      <c r="C633" s="48" t="str">
        <f>IF(FluxoCaixa211[[#This Row],[Data]]="","",PROPER(TEXT(FluxoCaixa211[[#This Row],[Data]],"mmmm")))</f>
        <v/>
      </c>
      <c r="D633" s="17"/>
      <c r="E633" s="17"/>
      <c r="F633" s="17"/>
      <c r="G633" s="21"/>
      <c r="H633" s="17"/>
      <c r="I633" s="20">
        <f>IF(FluxoCaixa211[[#This Row],[Receitas / Despesas]]="Saldo Inicial",FluxoCaixa211[[#This Row],[R$ (Valores)]],I632+FluxoCaixa211[[#This Row],[Valores Receitas / Despesas]])</f>
        <v>0</v>
      </c>
      <c r="J633" s="20">
        <f>IF(FluxoCaixa211[[#This Row],[Entrada / Saída]]="Saída",FluxoCaixa211[[#This Row],[R$ (Valores)]]*-1,FluxoCaixa211[[#This Row],[R$ (Valores)]])</f>
        <v>0</v>
      </c>
    </row>
    <row r="634" spans="2:10">
      <c r="B634" s="34"/>
      <c r="C634" s="48" t="str">
        <f>IF(FluxoCaixa211[[#This Row],[Data]]="","",PROPER(TEXT(FluxoCaixa211[[#This Row],[Data]],"mmmm")))</f>
        <v/>
      </c>
      <c r="D634" s="17"/>
      <c r="E634" s="17"/>
      <c r="F634" s="17"/>
      <c r="G634" s="21"/>
      <c r="H634" s="17"/>
      <c r="I634" s="20">
        <f>IF(FluxoCaixa211[[#This Row],[Receitas / Despesas]]="Saldo Inicial",FluxoCaixa211[[#This Row],[R$ (Valores)]],I633+FluxoCaixa211[[#This Row],[Valores Receitas / Despesas]])</f>
        <v>0</v>
      </c>
      <c r="J634" s="20">
        <f>IF(FluxoCaixa211[[#This Row],[Entrada / Saída]]="Saída",FluxoCaixa211[[#This Row],[R$ (Valores)]]*-1,FluxoCaixa211[[#This Row],[R$ (Valores)]])</f>
        <v>0</v>
      </c>
    </row>
    <row r="635" spans="2:10">
      <c r="B635" s="34"/>
      <c r="C635" s="48" t="str">
        <f>IF(FluxoCaixa211[[#This Row],[Data]]="","",PROPER(TEXT(FluxoCaixa211[[#This Row],[Data]],"mmmm")))</f>
        <v/>
      </c>
      <c r="D635" s="17"/>
      <c r="E635" s="17"/>
      <c r="F635" s="17"/>
      <c r="G635" s="21"/>
      <c r="H635" s="17"/>
      <c r="I635" s="20">
        <f>IF(FluxoCaixa211[[#This Row],[Receitas / Despesas]]="Saldo Inicial",FluxoCaixa211[[#This Row],[R$ (Valores)]],I634+FluxoCaixa211[[#This Row],[Valores Receitas / Despesas]])</f>
        <v>0</v>
      </c>
      <c r="J635" s="20">
        <f>IF(FluxoCaixa211[[#This Row],[Entrada / Saída]]="Saída",FluxoCaixa211[[#This Row],[R$ (Valores)]]*-1,FluxoCaixa211[[#This Row],[R$ (Valores)]])</f>
        <v>0</v>
      </c>
    </row>
    <row r="636" spans="2:10">
      <c r="B636" s="34"/>
      <c r="C636" s="48" t="str">
        <f>IF(FluxoCaixa211[[#This Row],[Data]]="","",PROPER(TEXT(FluxoCaixa211[[#This Row],[Data]],"mmmm")))</f>
        <v/>
      </c>
      <c r="D636" s="17"/>
      <c r="E636" s="17"/>
      <c r="F636" s="17"/>
      <c r="G636" s="21"/>
      <c r="H636" s="17"/>
      <c r="I636" s="20">
        <f>IF(FluxoCaixa211[[#This Row],[Receitas / Despesas]]="Saldo Inicial",FluxoCaixa211[[#This Row],[R$ (Valores)]],I635+FluxoCaixa211[[#This Row],[Valores Receitas / Despesas]])</f>
        <v>0</v>
      </c>
      <c r="J636" s="20">
        <f>IF(FluxoCaixa211[[#This Row],[Entrada / Saída]]="Saída",FluxoCaixa211[[#This Row],[R$ (Valores)]]*-1,FluxoCaixa211[[#This Row],[R$ (Valores)]])</f>
        <v>0</v>
      </c>
    </row>
    <row r="637" spans="2:10">
      <c r="B637" s="34"/>
      <c r="C637" s="48" t="str">
        <f>IF(FluxoCaixa211[[#This Row],[Data]]="","",PROPER(TEXT(FluxoCaixa211[[#This Row],[Data]],"mmmm")))</f>
        <v/>
      </c>
      <c r="D637" s="17"/>
      <c r="E637" s="17"/>
      <c r="F637" s="17"/>
      <c r="G637" s="21"/>
      <c r="H637" s="17"/>
      <c r="I637" s="20">
        <f>IF(FluxoCaixa211[[#This Row],[Receitas / Despesas]]="Saldo Inicial",FluxoCaixa211[[#This Row],[R$ (Valores)]],I636+FluxoCaixa211[[#This Row],[Valores Receitas / Despesas]])</f>
        <v>0</v>
      </c>
      <c r="J637" s="20">
        <f>IF(FluxoCaixa211[[#This Row],[Entrada / Saída]]="Saída",FluxoCaixa211[[#This Row],[R$ (Valores)]]*-1,FluxoCaixa211[[#This Row],[R$ (Valores)]])</f>
        <v>0</v>
      </c>
    </row>
    <row r="638" spans="2:10">
      <c r="B638" s="34"/>
      <c r="C638" s="48" t="str">
        <f>IF(FluxoCaixa211[[#This Row],[Data]]="","",PROPER(TEXT(FluxoCaixa211[[#This Row],[Data]],"mmmm")))</f>
        <v/>
      </c>
      <c r="D638" s="17"/>
      <c r="E638" s="17"/>
      <c r="F638" s="17"/>
      <c r="G638" s="21"/>
      <c r="H638" s="17"/>
      <c r="I638" s="20">
        <f>IF(FluxoCaixa211[[#This Row],[Receitas / Despesas]]="Saldo Inicial",FluxoCaixa211[[#This Row],[R$ (Valores)]],I637+FluxoCaixa211[[#This Row],[Valores Receitas / Despesas]])</f>
        <v>0</v>
      </c>
      <c r="J638" s="20">
        <f>IF(FluxoCaixa211[[#This Row],[Entrada / Saída]]="Saída",FluxoCaixa211[[#This Row],[R$ (Valores)]]*-1,FluxoCaixa211[[#This Row],[R$ (Valores)]])</f>
        <v>0</v>
      </c>
    </row>
    <row r="639" spans="2:10">
      <c r="B639" s="34"/>
      <c r="C639" s="48" t="str">
        <f>IF(FluxoCaixa211[[#This Row],[Data]]="","",PROPER(TEXT(FluxoCaixa211[[#This Row],[Data]],"mmmm")))</f>
        <v/>
      </c>
      <c r="D639" s="17"/>
      <c r="E639" s="17"/>
      <c r="F639" s="17"/>
      <c r="G639" s="21"/>
      <c r="H639" s="17"/>
      <c r="I639" s="20">
        <f>IF(FluxoCaixa211[[#This Row],[Receitas / Despesas]]="Saldo Inicial",FluxoCaixa211[[#This Row],[R$ (Valores)]],I638+FluxoCaixa211[[#This Row],[Valores Receitas / Despesas]])</f>
        <v>0</v>
      </c>
      <c r="J639" s="20">
        <f>IF(FluxoCaixa211[[#This Row],[Entrada / Saída]]="Saída",FluxoCaixa211[[#This Row],[R$ (Valores)]]*-1,FluxoCaixa211[[#This Row],[R$ (Valores)]])</f>
        <v>0</v>
      </c>
    </row>
    <row r="640" spans="2:10">
      <c r="B640" s="34"/>
      <c r="C640" s="48" t="str">
        <f>IF(FluxoCaixa211[[#This Row],[Data]]="","",PROPER(TEXT(FluxoCaixa211[[#This Row],[Data]],"mmmm")))</f>
        <v/>
      </c>
      <c r="D640" s="17"/>
      <c r="E640" s="17"/>
      <c r="F640" s="17"/>
      <c r="G640" s="21"/>
      <c r="H640" s="17"/>
      <c r="I640" s="20">
        <f>IF(FluxoCaixa211[[#This Row],[Receitas / Despesas]]="Saldo Inicial",FluxoCaixa211[[#This Row],[R$ (Valores)]],I639+FluxoCaixa211[[#This Row],[Valores Receitas / Despesas]])</f>
        <v>0</v>
      </c>
      <c r="J640" s="20">
        <f>IF(FluxoCaixa211[[#This Row],[Entrada / Saída]]="Saída",FluxoCaixa211[[#This Row],[R$ (Valores)]]*-1,FluxoCaixa211[[#This Row],[R$ (Valores)]])</f>
        <v>0</v>
      </c>
    </row>
    <row r="641" spans="2:10">
      <c r="B641" s="34"/>
      <c r="C641" s="48" t="str">
        <f>IF(FluxoCaixa211[[#This Row],[Data]]="","",PROPER(TEXT(FluxoCaixa211[[#This Row],[Data]],"mmmm")))</f>
        <v/>
      </c>
      <c r="D641" s="17"/>
      <c r="E641" s="17"/>
      <c r="F641" s="17"/>
      <c r="G641" s="21"/>
      <c r="H641" s="17"/>
      <c r="I641" s="20">
        <f>IF(FluxoCaixa211[[#This Row],[Receitas / Despesas]]="Saldo Inicial",FluxoCaixa211[[#This Row],[R$ (Valores)]],I640+FluxoCaixa211[[#This Row],[Valores Receitas / Despesas]])</f>
        <v>0</v>
      </c>
      <c r="J641" s="20">
        <f>IF(FluxoCaixa211[[#This Row],[Entrada / Saída]]="Saída",FluxoCaixa211[[#This Row],[R$ (Valores)]]*-1,FluxoCaixa211[[#This Row],[R$ (Valores)]])</f>
        <v>0</v>
      </c>
    </row>
    <row r="642" spans="2:10">
      <c r="B642" s="34"/>
      <c r="C642" s="48" t="str">
        <f>IF(FluxoCaixa211[[#This Row],[Data]]="","",PROPER(TEXT(FluxoCaixa211[[#This Row],[Data]],"mmmm")))</f>
        <v/>
      </c>
      <c r="D642" s="17"/>
      <c r="E642" s="17"/>
      <c r="F642" s="17"/>
      <c r="G642" s="21"/>
      <c r="H642" s="17"/>
      <c r="I642" s="20">
        <f>IF(FluxoCaixa211[[#This Row],[Receitas / Despesas]]="Saldo Inicial",FluxoCaixa211[[#This Row],[R$ (Valores)]],I641+FluxoCaixa211[[#This Row],[Valores Receitas / Despesas]])</f>
        <v>0</v>
      </c>
      <c r="J642" s="20">
        <f>IF(FluxoCaixa211[[#This Row],[Entrada / Saída]]="Saída",FluxoCaixa211[[#This Row],[R$ (Valores)]]*-1,FluxoCaixa211[[#This Row],[R$ (Valores)]])</f>
        <v>0</v>
      </c>
    </row>
    <row r="643" spans="2:10">
      <c r="B643" s="34"/>
      <c r="C643" s="48" t="str">
        <f>IF(FluxoCaixa211[[#This Row],[Data]]="","",PROPER(TEXT(FluxoCaixa211[[#This Row],[Data]],"mmmm")))</f>
        <v/>
      </c>
      <c r="D643" s="17"/>
      <c r="E643" s="17"/>
      <c r="F643" s="17"/>
      <c r="G643" s="21"/>
      <c r="H643" s="17"/>
      <c r="I643" s="20">
        <f>IF(FluxoCaixa211[[#This Row],[Receitas / Despesas]]="Saldo Inicial",FluxoCaixa211[[#This Row],[R$ (Valores)]],I642+FluxoCaixa211[[#This Row],[Valores Receitas / Despesas]])</f>
        <v>0</v>
      </c>
      <c r="J643" s="20">
        <f>IF(FluxoCaixa211[[#This Row],[Entrada / Saída]]="Saída",FluxoCaixa211[[#This Row],[R$ (Valores)]]*-1,FluxoCaixa211[[#This Row],[R$ (Valores)]])</f>
        <v>0</v>
      </c>
    </row>
    <row r="644" spans="2:10">
      <c r="B644" s="34"/>
      <c r="C644" s="48" t="str">
        <f>IF(FluxoCaixa211[[#This Row],[Data]]="","",PROPER(TEXT(FluxoCaixa211[[#This Row],[Data]],"mmmm")))</f>
        <v/>
      </c>
      <c r="D644" s="17"/>
      <c r="E644" s="17"/>
      <c r="F644" s="17"/>
      <c r="G644" s="21"/>
      <c r="H644" s="17"/>
      <c r="I644" s="20">
        <f>IF(FluxoCaixa211[[#This Row],[Receitas / Despesas]]="Saldo Inicial",FluxoCaixa211[[#This Row],[R$ (Valores)]],I643+FluxoCaixa211[[#This Row],[Valores Receitas / Despesas]])</f>
        <v>0</v>
      </c>
      <c r="J644" s="20">
        <f>IF(FluxoCaixa211[[#This Row],[Entrada / Saída]]="Saída",FluxoCaixa211[[#This Row],[R$ (Valores)]]*-1,FluxoCaixa211[[#This Row],[R$ (Valores)]])</f>
        <v>0</v>
      </c>
    </row>
    <row r="645" spans="2:10">
      <c r="B645" s="34"/>
      <c r="C645" s="48" t="str">
        <f>IF(FluxoCaixa211[[#This Row],[Data]]="","",PROPER(TEXT(FluxoCaixa211[[#This Row],[Data]],"mmmm")))</f>
        <v/>
      </c>
      <c r="D645" s="17"/>
      <c r="E645" s="17"/>
      <c r="F645" s="17"/>
      <c r="G645" s="21"/>
      <c r="H645" s="17"/>
      <c r="I645" s="20">
        <f>IF(FluxoCaixa211[[#This Row],[Receitas / Despesas]]="Saldo Inicial",FluxoCaixa211[[#This Row],[R$ (Valores)]],I644+FluxoCaixa211[[#This Row],[Valores Receitas / Despesas]])</f>
        <v>0</v>
      </c>
      <c r="J645" s="20">
        <f>IF(FluxoCaixa211[[#This Row],[Entrada / Saída]]="Saída",FluxoCaixa211[[#This Row],[R$ (Valores)]]*-1,FluxoCaixa211[[#This Row],[R$ (Valores)]])</f>
        <v>0</v>
      </c>
    </row>
    <row r="646" spans="2:10">
      <c r="B646" s="34"/>
      <c r="C646" s="48" t="str">
        <f>IF(FluxoCaixa211[[#This Row],[Data]]="","",PROPER(TEXT(FluxoCaixa211[[#This Row],[Data]],"mmmm")))</f>
        <v/>
      </c>
      <c r="D646" s="17"/>
      <c r="E646" s="17"/>
      <c r="F646" s="17"/>
      <c r="G646" s="21"/>
      <c r="H646" s="17"/>
      <c r="I646" s="20">
        <f>IF(FluxoCaixa211[[#This Row],[Receitas / Despesas]]="Saldo Inicial",FluxoCaixa211[[#This Row],[R$ (Valores)]],I645+FluxoCaixa211[[#This Row],[Valores Receitas / Despesas]])</f>
        <v>0</v>
      </c>
      <c r="J646" s="20">
        <f>IF(FluxoCaixa211[[#This Row],[Entrada / Saída]]="Saída",FluxoCaixa211[[#This Row],[R$ (Valores)]]*-1,FluxoCaixa211[[#This Row],[R$ (Valores)]])</f>
        <v>0</v>
      </c>
    </row>
    <row r="647" spans="2:10">
      <c r="B647" s="34"/>
      <c r="C647" s="48" t="str">
        <f>IF(FluxoCaixa211[[#This Row],[Data]]="","",PROPER(TEXT(FluxoCaixa211[[#This Row],[Data]],"mmmm")))</f>
        <v/>
      </c>
      <c r="D647" s="17"/>
      <c r="E647" s="17"/>
      <c r="F647" s="17"/>
      <c r="G647" s="21"/>
      <c r="H647" s="17"/>
      <c r="I647" s="20">
        <f>IF(FluxoCaixa211[[#This Row],[Receitas / Despesas]]="Saldo Inicial",FluxoCaixa211[[#This Row],[R$ (Valores)]],I646+FluxoCaixa211[[#This Row],[Valores Receitas / Despesas]])</f>
        <v>0</v>
      </c>
      <c r="J647" s="20">
        <f>IF(FluxoCaixa211[[#This Row],[Entrada / Saída]]="Saída",FluxoCaixa211[[#This Row],[R$ (Valores)]]*-1,FluxoCaixa211[[#This Row],[R$ (Valores)]])</f>
        <v>0</v>
      </c>
    </row>
    <row r="648" spans="2:10">
      <c r="B648" s="34"/>
      <c r="C648" s="48" t="str">
        <f>IF(FluxoCaixa211[[#This Row],[Data]]="","",PROPER(TEXT(FluxoCaixa211[[#This Row],[Data]],"mmmm")))</f>
        <v/>
      </c>
      <c r="D648" s="17"/>
      <c r="E648" s="17"/>
      <c r="F648" s="17"/>
      <c r="G648" s="21"/>
      <c r="H648" s="17"/>
      <c r="I648" s="20">
        <f>IF(FluxoCaixa211[[#This Row],[Receitas / Despesas]]="Saldo Inicial",FluxoCaixa211[[#This Row],[R$ (Valores)]],I647+FluxoCaixa211[[#This Row],[Valores Receitas / Despesas]])</f>
        <v>0</v>
      </c>
      <c r="J648" s="20">
        <f>IF(FluxoCaixa211[[#This Row],[Entrada / Saída]]="Saída",FluxoCaixa211[[#This Row],[R$ (Valores)]]*-1,FluxoCaixa211[[#This Row],[R$ (Valores)]])</f>
        <v>0</v>
      </c>
    </row>
    <row r="649" spans="2:10">
      <c r="B649" s="34"/>
      <c r="C649" s="48" t="str">
        <f>IF(FluxoCaixa211[[#This Row],[Data]]="","",PROPER(TEXT(FluxoCaixa211[[#This Row],[Data]],"mmmm")))</f>
        <v/>
      </c>
      <c r="D649" s="17"/>
      <c r="E649" s="17"/>
      <c r="F649" s="17"/>
      <c r="G649" s="21"/>
      <c r="H649" s="17"/>
      <c r="I649" s="20">
        <f>IF(FluxoCaixa211[[#This Row],[Receitas / Despesas]]="Saldo Inicial",FluxoCaixa211[[#This Row],[R$ (Valores)]],I648+FluxoCaixa211[[#This Row],[Valores Receitas / Despesas]])</f>
        <v>0</v>
      </c>
      <c r="J649" s="20">
        <f>IF(FluxoCaixa211[[#This Row],[Entrada / Saída]]="Saída",FluxoCaixa211[[#This Row],[R$ (Valores)]]*-1,FluxoCaixa211[[#This Row],[R$ (Valores)]])</f>
        <v>0</v>
      </c>
    </row>
    <row r="650" spans="2:10">
      <c r="B650" s="34"/>
      <c r="C650" s="48" t="str">
        <f>IF(FluxoCaixa211[[#This Row],[Data]]="","",PROPER(TEXT(FluxoCaixa211[[#This Row],[Data]],"mmmm")))</f>
        <v/>
      </c>
      <c r="D650" s="17"/>
      <c r="E650" s="17"/>
      <c r="F650" s="17"/>
      <c r="G650" s="21"/>
      <c r="H650" s="17"/>
      <c r="I650" s="20">
        <f>IF(FluxoCaixa211[[#This Row],[Receitas / Despesas]]="Saldo Inicial",FluxoCaixa211[[#This Row],[R$ (Valores)]],I649+FluxoCaixa211[[#This Row],[Valores Receitas / Despesas]])</f>
        <v>0</v>
      </c>
      <c r="J650" s="20">
        <f>IF(FluxoCaixa211[[#This Row],[Entrada / Saída]]="Saída",FluxoCaixa211[[#This Row],[R$ (Valores)]]*-1,FluxoCaixa211[[#This Row],[R$ (Valores)]])</f>
        <v>0</v>
      </c>
    </row>
    <row r="651" spans="2:10">
      <c r="B651" s="34"/>
      <c r="C651" s="48" t="str">
        <f>IF(FluxoCaixa211[[#This Row],[Data]]="","",PROPER(TEXT(FluxoCaixa211[[#This Row],[Data]],"mmmm")))</f>
        <v/>
      </c>
      <c r="D651" s="17"/>
      <c r="E651" s="17"/>
      <c r="F651" s="17"/>
      <c r="G651" s="21"/>
      <c r="H651" s="17"/>
      <c r="I651" s="20">
        <f>IF(FluxoCaixa211[[#This Row],[Receitas / Despesas]]="Saldo Inicial",FluxoCaixa211[[#This Row],[R$ (Valores)]],I650+FluxoCaixa211[[#This Row],[Valores Receitas / Despesas]])</f>
        <v>0</v>
      </c>
      <c r="J651" s="20">
        <f>IF(FluxoCaixa211[[#This Row],[Entrada / Saída]]="Saída",FluxoCaixa211[[#This Row],[R$ (Valores)]]*-1,FluxoCaixa211[[#This Row],[R$ (Valores)]])</f>
        <v>0</v>
      </c>
    </row>
    <row r="652" spans="2:10">
      <c r="B652" s="34"/>
      <c r="C652" s="48" t="str">
        <f>IF(FluxoCaixa211[[#This Row],[Data]]="","",PROPER(TEXT(FluxoCaixa211[[#This Row],[Data]],"mmmm")))</f>
        <v/>
      </c>
      <c r="D652" s="17"/>
      <c r="E652" s="17"/>
      <c r="F652" s="17"/>
      <c r="G652" s="21"/>
      <c r="H652" s="17"/>
      <c r="I652" s="20">
        <f>IF(FluxoCaixa211[[#This Row],[Receitas / Despesas]]="Saldo Inicial",FluxoCaixa211[[#This Row],[R$ (Valores)]],I651+FluxoCaixa211[[#This Row],[Valores Receitas / Despesas]])</f>
        <v>0</v>
      </c>
      <c r="J652" s="20">
        <f>IF(FluxoCaixa211[[#This Row],[Entrada / Saída]]="Saída",FluxoCaixa211[[#This Row],[R$ (Valores)]]*-1,FluxoCaixa211[[#This Row],[R$ (Valores)]])</f>
        <v>0</v>
      </c>
    </row>
    <row r="653" spans="2:10">
      <c r="B653" s="34"/>
      <c r="C653" s="48" t="str">
        <f>IF(FluxoCaixa211[[#This Row],[Data]]="","",PROPER(TEXT(FluxoCaixa211[[#This Row],[Data]],"mmmm")))</f>
        <v/>
      </c>
      <c r="D653" s="17"/>
      <c r="E653" s="17"/>
      <c r="F653" s="17"/>
      <c r="G653" s="21"/>
      <c r="H653" s="17"/>
      <c r="I653" s="20">
        <f>IF(FluxoCaixa211[[#This Row],[Receitas / Despesas]]="Saldo Inicial",FluxoCaixa211[[#This Row],[R$ (Valores)]],I652+FluxoCaixa211[[#This Row],[Valores Receitas / Despesas]])</f>
        <v>0</v>
      </c>
      <c r="J653" s="20">
        <f>IF(FluxoCaixa211[[#This Row],[Entrada / Saída]]="Saída",FluxoCaixa211[[#This Row],[R$ (Valores)]]*-1,FluxoCaixa211[[#This Row],[R$ (Valores)]])</f>
        <v>0</v>
      </c>
    </row>
    <row r="654" spans="2:10">
      <c r="B654" s="34"/>
      <c r="C654" s="48" t="str">
        <f>IF(FluxoCaixa211[[#This Row],[Data]]="","",PROPER(TEXT(FluxoCaixa211[[#This Row],[Data]],"mmmm")))</f>
        <v/>
      </c>
      <c r="D654" s="17"/>
      <c r="E654" s="17"/>
      <c r="F654" s="17"/>
      <c r="G654" s="21"/>
      <c r="H654" s="17"/>
      <c r="I654" s="20">
        <f>IF(FluxoCaixa211[[#This Row],[Receitas / Despesas]]="Saldo Inicial",FluxoCaixa211[[#This Row],[R$ (Valores)]],I653+FluxoCaixa211[[#This Row],[Valores Receitas / Despesas]])</f>
        <v>0</v>
      </c>
      <c r="J654" s="20">
        <f>IF(FluxoCaixa211[[#This Row],[Entrada / Saída]]="Saída",FluxoCaixa211[[#This Row],[R$ (Valores)]]*-1,FluxoCaixa211[[#This Row],[R$ (Valores)]])</f>
        <v>0</v>
      </c>
    </row>
    <row r="655" spans="2:10">
      <c r="B655" s="34"/>
      <c r="C655" s="48" t="str">
        <f>IF(FluxoCaixa211[[#This Row],[Data]]="","",PROPER(TEXT(FluxoCaixa211[[#This Row],[Data]],"mmmm")))</f>
        <v/>
      </c>
      <c r="D655" s="17"/>
      <c r="E655" s="17"/>
      <c r="F655" s="17"/>
      <c r="G655" s="21"/>
      <c r="H655" s="17"/>
      <c r="I655" s="20">
        <f>IF(FluxoCaixa211[[#This Row],[Receitas / Despesas]]="Saldo Inicial",FluxoCaixa211[[#This Row],[R$ (Valores)]],I654+FluxoCaixa211[[#This Row],[Valores Receitas / Despesas]])</f>
        <v>0</v>
      </c>
      <c r="J655" s="20">
        <f>IF(FluxoCaixa211[[#This Row],[Entrada / Saída]]="Saída",FluxoCaixa211[[#This Row],[R$ (Valores)]]*-1,FluxoCaixa211[[#This Row],[R$ (Valores)]])</f>
        <v>0</v>
      </c>
    </row>
    <row r="656" spans="2:10">
      <c r="B656" s="34"/>
      <c r="C656" s="48" t="str">
        <f>IF(FluxoCaixa211[[#This Row],[Data]]="","",PROPER(TEXT(FluxoCaixa211[[#This Row],[Data]],"mmmm")))</f>
        <v/>
      </c>
      <c r="D656" s="17"/>
      <c r="E656" s="17"/>
      <c r="F656" s="17"/>
      <c r="G656" s="21"/>
      <c r="H656" s="17"/>
      <c r="I656" s="20">
        <f>IF(FluxoCaixa211[[#This Row],[Receitas / Despesas]]="Saldo Inicial",FluxoCaixa211[[#This Row],[R$ (Valores)]],I655+FluxoCaixa211[[#This Row],[Valores Receitas / Despesas]])</f>
        <v>0</v>
      </c>
      <c r="J656" s="20">
        <f>IF(FluxoCaixa211[[#This Row],[Entrada / Saída]]="Saída",FluxoCaixa211[[#This Row],[R$ (Valores)]]*-1,FluxoCaixa211[[#This Row],[R$ (Valores)]])</f>
        <v>0</v>
      </c>
    </row>
    <row r="657" spans="2:10">
      <c r="B657" s="34"/>
      <c r="C657" s="48" t="str">
        <f>IF(FluxoCaixa211[[#This Row],[Data]]="","",PROPER(TEXT(FluxoCaixa211[[#This Row],[Data]],"mmmm")))</f>
        <v/>
      </c>
      <c r="D657" s="17"/>
      <c r="E657" s="17"/>
      <c r="F657" s="17"/>
      <c r="G657" s="21"/>
      <c r="H657" s="17"/>
      <c r="I657" s="20">
        <f>IF(FluxoCaixa211[[#This Row],[Receitas / Despesas]]="Saldo Inicial",FluxoCaixa211[[#This Row],[R$ (Valores)]],I656+FluxoCaixa211[[#This Row],[Valores Receitas / Despesas]])</f>
        <v>0</v>
      </c>
      <c r="J657" s="20">
        <f>IF(FluxoCaixa211[[#This Row],[Entrada / Saída]]="Saída",FluxoCaixa211[[#This Row],[R$ (Valores)]]*-1,FluxoCaixa211[[#This Row],[R$ (Valores)]])</f>
        <v>0</v>
      </c>
    </row>
    <row r="658" spans="2:10">
      <c r="B658" s="34"/>
      <c r="C658" s="48" t="str">
        <f>IF(FluxoCaixa211[[#This Row],[Data]]="","",PROPER(TEXT(FluxoCaixa211[[#This Row],[Data]],"mmmm")))</f>
        <v/>
      </c>
      <c r="D658" s="17"/>
      <c r="E658" s="17"/>
      <c r="F658" s="17"/>
      <c r="G658" s="21"/>
      <c r="H658" s="17"/>
      <c r="I658" s="20">
        <f>IF(FluxoCaixa211[[#This Row],[Receitas / Despesas]]="Saldo Inicial",FluxoCaixa211[[#This Row],[R$ (Valores)]],I657+FluxoCaixa211[[#This Row],[Valores Receitas / Despesas]])</f>
        <v>0</v>
      </c>
      <c r="J658" s="20">
        <f>IF(FluxoCaixa211[[#This Row],[Entrada / Saída]]="Saída",FluxoCaixa211[[#This Row],[R$ (Valores)]]*-1,FluxoCaixa211[[#This Row],[R$ (Valores)]])</f>
        <v>0</v>
      </c>
    </row>
    <row r="659" spans="2:10">
      <c r="B659" s="34"/>
      <c r="C659" s="48" t="str">
        <f>IF(FluxoCaixa211[[#This Row],[Data]]="","",PROPER(TEXT(FluxoCaixa211[[#This Row],[Data]],"mmmm")))</f>
        <v/>
      </c>
      <c r="D659" s="17"/>
      <c r="E659" s="17"/>
      <c r="F659" s="17"/>
      <c r="G659" s="21"/>
      <c r="H659" s="17"/>
      <c r="I659" s="20">
        <f>IF(FluxoCaixa211[[#This Row],[Receitas / Despesas]]="Saldo Inicial",FluxoCaixa211[[#This Row],[R$ (Valores)]],I658+FluxoCaixa211[[#This Row],[Valores Receitas / Despesas]])</f>
        <v>0</v>
      </c>
      <c r="J659" s="20">
        <f>IF(FluxoCaixa211[[#This Row],[Entrada / Saída]]="Saída",FluxoCaixa211[[#This Row],[R$ (Valores)]]*-1,FluxoCaixa211[[#This Row],[R$ (Valores)]])</f>
        <v>0</v>
      </c>
    </row>
    <row r="660" spans="2:10">
      <c r="B660" s="34"/>
      <c r="C660" s="48" t="str">
        <f>IF(FluxoCaixa211[[#This Row],[Data]]="","",PROPER(TEXT(FluxoCaixa211[[#This Row],[Data]],"mmmm")))</f>
        <v/>
      </c>
      <c r="D660" s="17"/>
      <c r="E660" s="17"/>
      <c r="F660" s="17"/>
      <c r="G660" s="21"/>
      <c r="H660" s="17"/>
      <c r="I660" s="20">
        <f>IF(FluxoCaixa211[[#This Row],[Receitas / Despesas]]="Saldo Inicial",FluxoCaixa211[[#This Row],[R$ (Valores)]],I659+FluxoCaixa211[[#This Row],[Valores Receitas / Despesas]])</f>
        <v>0</v>
      </c>
      <c r="J660" s="20">
        <f>IF(FluxoCaixa211[[#This Row],[Entrada / Saída]]="Saída",FluxoCaixa211[[#This Row],[R$ (Valores)]]*-1,FluxoCaixa211[[#This Row],[R$ (Valores)]])</f>
        <v>0</v>
      </c>
    </row>
    <row r="661" spans="2:10">
      <c r="B661" s="34"/>
      <c r="C661" s="48" t="str">
        <f>IF(FluxoCaixa211[[#This Row],[Data]]="","",PROPER(TEXT(FluxoCaixa211[[#This Row],[Data]],"mmmm")))</f>
        <v/>
      </c>
      <c r="D661" s="17"/>
      <c r="E661" s="17"/>
      <c r="F661" s="17"/>
      <c r="G661" s="21"/>
      <c r="H661" s="17"/>
      <c r="I661" s="20">
        <f>IF(FluxoCaixa211[[#This Row],[Receitas / Despesas]]="Saldo Inicial",FluxoCaixa211[[#This Row],[R$ (Valores)]],I660+FluxoCaixa211[[#This Row],[Valores Receitas / Despesas]])</f>
        <v>0</v>
      </c>
      <c r="J661" s="20">
        <f>IF(FluxoCaixa211[[#This Row],[Entrada / Saída]]="Saída",FluxoCaixa211[[#This Row],[R$ (Valores)]]*-1,FluxoCaixa211[[#This Row],[R$ (Valores)]])</f>
        <v>0</v>
      </c>
    </row>
    <row r="662" spans="2:10">
      <c r="B662" s="34"/>
      <c r="C662" s="48" t="str">
        <f>IF(FluxoCaixa211[[#This Row],[Data]]="","",PROPER(TEXT(FluxoCaixa211[[#This Row],[Data]],"mmmm")))</f>
        <v/>
      </c>
      <c r="D662" s="17"/>
      <c r="E662" s="17"/>
      <c r="F662" s="17"/>
      <c r="G662" s="21"/>
      <c r="H662" s="17"/>
      <c r="I662" s="20">
        <f>IF(FluxoCaixa211[[#This Row],[Receitas / Despesas]]="Saldo Inicial",FluxoCaixa211[[#This Row],[R$ (Valores)]],I661+FluxoCaixa211[[#This Row],[Valores Receitas / Despesas]])</f>
        <v>0</v>
      </c>
      <c r="J662" s="20">
        <f>IF(FluxoCaixa211[[#This Row],[Entrada / Saída]]="Saída",FluxoCaixa211[[#This Row],[R$ (Valores)]]*-1,FluxoCaixa211[[#This Row],[R$ (Valores)]])</f>
        <v>0</v>
      </c>
    </row>
    <row r="663" spans="2:10">
      <c r="B663" s="34"/>
      <c r="C663" s="48" t="str">
        <f>IF(FluxoCaixa211[[#This Row],[Data]]="","",PROPER(TEXT(FluxoCaixa211[[#This Row],[Data]],"mmmm")))</f>
        <v/>
      </c>
      <c r="D663" s="17"/>
      <c r="E663" s="17"/>
      <c r="F663" s="17"/>
      <c r="G663" s="21"/>
      <c r="H663" s="17"/>
      <c r="I663" s="20">
        <f>IF(FluxoCaixa211[[#This Row],[Receitas / Despesas]]="Saldo Inicial",FluxoCaixa211[[#This Row],[R$ (Valores)]],I662+FluxoCaixa211[[#This Row],[Valores Receitas / Despesas]])</f>
        <v>0</v>
      </c>
      <c r="J663" s="20">
        <f>IF(FluxoCaixa211[[#This Row],[Entrada / Saída]]="Saída",FluxoCaixa211[[#This Row],[R$ (Valores)]]*-1,FluxoCaixa211[[#This Row],[R$ (Valores)]])</f>
        <v>0</v>
      </c>
    </row>
    <row r="664" spans="2:10">
      <c r="B664" s="34"/>
      <c r="C664" s="48" t="str">
        <f>IF(FluxoCaixa211[[#This Row],[Data]]="","",PROPER(TEXT(FluxoCaixa211[[#This Row],[Data]],"mmmm")))</f>
        <v/>
      </c>
      <c r="D664" s="17"/>
      <c r="E664" s="17"/>
      <c r="F664" s="17"/>
      <c r="G664" s="21"/>
      <c r="H664" s="17"/>
      <c r="I664" s="20">
        <f>IF(FluxoCaixa211[[#This Row],[Receitas / Despesas]]="Saldo Inicial",FluxoCaixa211[[#This Row],[R$ (Valores)]],I663+FluxoCaixa211[[#This Row],[Valores Receitas / Despesas]])</f>
        <v>0</v>
      </c>
      <c r="J664" s="20">
        <f>IF(FluxoCaixa211[[#This Row],[Entrada / Saída]]="Saída",FluxoCaixa211[[#This Row],[R$ (Valores)]]*-1,FluxoCaixa211[[#This Row],[R$ (Valores)]])</f>
        <v>0</v>
      </c>
    </row>
    <row r="665" spans="2:10">
      <c r="B665" s="34"/>
      <c r="C665" s="48" t="str">
        <f>IF(FluxoCaixa211[[#This Row],[Data]]="","",PROPER(TEXT(FluxoCaixa211[[#This Row],[Data]],"mmmm")))</f>
        <v/>
      </c>
      <c r="D665" s="17"/>
      <c r="E665" s="17"/>
      <c r="F665" s="17"/>
      <c r="G665" s="21"/>
      <c r="H665" s="17"/>
      <c r="I665" s="20">
        <f>IF(FluxoCaixa211[[#This Row],[Receitas / Despesas]]="Saldo Inicial",FluxoCaixa211[[#This Row],[R$ (Valores)]],I664+FluxoCaixa211[[#This Row],[Valores Receitas / Despesas]])</f>
        <v>0</v>
      </c>
      <c r="J665" s="20">
        <f>IF(FluxoCaixa211[[#This Row],[Entrada / Saída]]="Saída",FluxoCaixa211[[#This Row],[R$ (Valores)]]*-1,FluxoCaixa211[[#This Row],[R$ (Valores)]])</f>
        <v>0</v>
      </c>
    </row>
    <row r="666" spans="2:10">
      <c r="B666" s="34"/>
      <c r="C666" s="48" t="str">
        <f>IF(FluxoCaixa211[[#This Row],[Data]]="","",PROPER(TEXT(FluxoCaixa211[[#This Row],[Data]],"mmmm")))</f>
        <v/>
      </c>
      <c r="D666" s="17"/>
      <c r="E666" s="17"/>
      <c r="F666" s="17"/>
      <c r="G666" s="21"/>
      <c r="H666" s="17"/>
      <c r="I666" s="20">
        <f>IF(FluxoCaixa211[[#This Row],[Receitas / Despesas]]="Saldo Inicial",FluxoCaixa211[[#This Row],[R$ (Valores)]],I665+FluxoCaixa211[[#This Row],[Valores Receitas / Despesas]])</f>
        <v>0</v>
      </c>
      <c r="J666" s="20">
        <f>IF(FluxoCaixa211[[#This Row],[Entrada / Saída]]="Saída",FluxoCaixa211[[#This Row],[R$ (Valores)]]*-1,FluxoCaixa211[[#This Row],[R$ (Valores)]])</f>
        <v>0</v>
      </c>
    </row>
    <row r="667" spans="2:10">
      <c r="B667" s="34"/>
      <c r="C667" s="48" t="str">
        <f>IF(FluxoCaixa211[[#This Row],[Data]]="","",PROPER(TEXT(FluxoCaixa211[[#This Row],[Data]],"mmmm")))</f>
        <v/>
      </c>
      <c r="D667" s="17"/>
      <c r="E667" s="17"/>
      <c r="F667" s="17"/>
      <c r="G667" s="21"/>
      <c r="H667" s="17"/>
      <c r="I667" s="20">
        <f>IF(FluxoCaixa211[[#This Row],[Receitas / Despesas]]="Saldo Inicial",FluxoCaixa211[[#This Row],[R$ (Valores)]],I666+FluxoCaixa211[[#This Row],[Valores Receitas / Despesas]])</f>
        <v>0</v>
      </c>
      <c r="J667" s="20">
        <f>IF(FluxoCaixa211[[#This Row],[Entrada / Saída]]="Saída",FluxoCaixa211[[#This Row],[R$ (Valores)]]*-1,FluxoCaixa211[[#This Row],[R$ (Valores)]])</f>
        <v>0</v>
      </c>
    </row>
    <row r="668" spans="2:10">
      <c r="B668" s="34"/>
      <c r="C668" s="48" t="str">
        <f>IF(FluxoCaixa211[[#This Row],[Data]]="","",PROPER(TEXT(FluxoCaixa211[[#This Row],[Data]],"mmmm")))</f>
        <v/>
      </c>
      <c r="D668" s="17"/>
      <c r="E668" s="17"/>
      <c r="F668" s="17"/>
      <c r="G668" s="21"/>
      <c r="H668" s="17"/>
      <c r="I668" s="20">
        <f>IF(FluxoCaixa211[[#This Row],[Receitas / Despesas]]="Saldo Inicial",FluxoCaixa211[[#This Row],[R$ (Valores)]],I667+FluxoCaixa211[[#This Row],[Valores Receitas / Despesas]])</f>
        <v>0</v>
      </c>
      <c r="J668" s="20">
        <f>IF(FluxoCaixa211[[#This Row],[Entrada / Saída]]="Saída",FluxoCaixa211[[#This Row],[R$ (Valores)]]*-1,FluxoCaixa211[[#This Row],[R$ (Valores)]])</f>
        <v>0</v>
      </c>
    </row>
    <row r="669" spans="2:10">
      <c r="B669" s="34"/>
      <c r="C669" s="48" t="str">
        <f>IF(FluxoCaixa211[[#This Row],[Data]]="","",PROPER(TEXT(FluxoCaixa211[[#This Row],[Data]],"mmmm")))</f>
        <v/>
      </c>
      <c r="D669" s="17"/>
      <c r="E669" s="17"/>
      <c r="F669" s="17"/>
      <c r="G669" s="21"/>
      <c r="H669" s="17"/>
      <c r="I669" s="20">
        <f>IF(FluxoCaixa211[[#This Row],[Receitas / Despesas]]="Saldo Inicial",FluxoCaixa211[[#This Row],[R$ (Valores)]],I668+FluxoCaixa211[[#This Row],[Valores Receitas / Despesas]])</f>
        <v>0</v>
      </c>
      <c r="J669" s="20">
        <f>IF(FluxoCaixa211[[#This Row],[Entrada / Saída]]="Saída",FluxoCaixa211[[#This Row],[R$ (Valores)]]*-1,FluxoCaixa211[[#This Row],[R$ (Valores)]])</f>
        <v>0</v>
      </c>
    </row>
    <row r="670" spans="2:10">
      <c r="B670" s="34"/>
      <c r="C670" s="48" t="str">
        <f>IF(FluxoCaixa211[[#This Row],[Data]]="","",PROPER(TEXT(FluxoCaixa211[[#This Row],[Data]],"mmmm")))</f>
        <v/>
      </c>
      <c r="D670" s="17"/>
      <c r="E670" s="17"/>
      <c r="F670" s="17"/>
      <c r="G670" s="21"/>
      <c r="H670" s="17"/>
      <c r="I670" s="20">
        <f>IF(FluxoCaixa211[[#This Row],[Receitas / Despesas]]="Saldo Inicial",FluxoCaixa211[[#This Row],[R$ (Valores)]],I669+FluxoCaixa211[[#This Row],[Valores Receitas / Despesas]])</f>
        <v>0</v>
      </c>
      <c r="J670" s="20">
        <f>IF(FluxoCaixa211[[#This Row],[Entrada / Saída]]="Saída",FluxoCaixa211[[#This Row],[R$ (Valores)]]*-1,FluxoCaixa211[[#This Row],[R$ (Valores)]])</f>
        <v>0</v>
      </c>
    </row>
    <row r="671" spans="2:10">
      <c r="B671" s="34"/>
      <c r="C671" s="48" t="str">
        <f>IF(FluxoCaixa211[[#This Row],[Data]]="","",PROPER(TEXT(FluxoCaixa211[[#This Row],[Data]],"mmmm")))</f>
        <v/>
      </c>
      <c r="D671" s="17"/>
      <c r="E671" s="17"/>
      <c r="F671" s="17"/>
      <c r="G671" s="21"/>
      <c r="H671" s="17"/>
      <c r="I671" s="20">
        <f>IF(FluxoCaixa211[[#This Row],[Receitas / Despesas]]="Saldo Inicial",FluxoCaixa211[[#This Row],[R$ (Valores)]],I670+FluxoCaixa211[[#This Row],[Valores Receitas / Despesas]])</f>
        <v>0</v>
      </c>
      <c r="J671" s="20">
        <f>IF(FluxoCaixa211[[#This Row],[Entrada / Saída]]="Saída",FluxoCaixa211[[#This Row],[R$ (Valores)]]*-1,FluxoCaixa211[[#This Row],[R$ (Valores)]])</f>
        <v>0</v>
      </c>
    </row>
    <row r="672" spans="2:10">
      <c r="B672" s="34"/>
      <c r="C672" s="48" t="str">
        <f>IF(FluxoCaixa211[[#This Row],[Data]]="","",PROPER(TEXT(FluxoCaixa211[[#This Row],[Data]],"mmmm")))</f>
        <v/>
      </c>
      <c r="D672" s="17"/>
      <c r="E672" s="17"/>
      <c r="F672" s="17"/>
      <c r="G672" s="21"/>
      <c r="H672" s="17"/>
      <c r="I672" s="20">
        <f>IF(FluxoCaixa211[[#This Row],[Receitas / Despesas]]="Saldo Inicial",FluxoCaixa211[[#This Row],[R$ (Valores)]],I671+FluxoCaixa211[[#This Row],[Valores Receitas / Despesas]])</f>
        <v>0</v>
      </c>
      <c r="J672" s="20">
        <f>IF(FluxoCaixa211[[#This Row],[Entrada / Saída]]="Saída",FluxoCaixa211[[#This Row],[R$ (Valores)]]*-1,FluxoCaixa211[[#This Row],[R$ (Valores)]])</f>
        <v>0</v>
      </c>
    </row>
    <row r="673" spans="2:10">
      <c r="B673" s="34"/>
      <c r="C673" s="48" t="str">
        <f>IF(FluxoCaixa211[[#This Row],[Data]]="","",PROPER(TEXT(FluxoCaixa211[[#This Row],[Data]],"mmmm")))</f>
        <v/>
      </c>
      <c r="D673" s="17"/>
      <c r="E673" s="17"/>
      <c r="F673" s="17"/>
      <c r="G673" s="21"/>
      <c r="H673" s="17"/>
      <c r="I673" s="20">
        <f>IF(FluxoCaixa211[[#This Row],[Receitas / Despesas]]="Saldo Inicial",FluxoCaixa211[[#This Row],[R$ (Valores)]],I672+FluxoCaixa211[[#This Row],[Valores Receitas / Despesas]])</f>
        <v>0</v>
      </c>
      <c r="J673" s="20">
        <f>IF(FluxoCaixa211[[#This Row],[Entrada / Saída]]="Saída",FluxoCaixa211[[#This Row],[R$ (Valores)]]*-1,FluxoCaixa211[[#This Row],[R$ (Valores)]])</f>
        <v>0</v>
      </c>
    </row>
    <row r="674" spans="2:10">
      <c r="B674" s="34"/>
      <c r="C674" s="48" t="str">
        <f>IF(FluxoCaixa211[[#This Row],[Data]]="","",PROPER(TEXT(FluxoCaixa211[[#This Row],[Data]],"mmmm")))</f>
        <v/>
      </c>
      <c r="D674" s="17"/>
      <c r="E674" s="17"/>
      <c r="F674" s="17"/>
      <c r="G674" s="21"/>
      <c r="H674" s="17"/>
      <c r="I674" s="20">
        <f>IF(FluxoCaixa211[[#This Row],[Receitas / Despesas]]="Saldo Inicial",FluxoCaixa211[[#This Row],[R$ (Valores)]],I673+FluxoCaixa211[[#This Row],[Valores Receitas / Despesas]])</f>
        <v>0</v>
      </c>
      <c r="J674" s="20">
        <f>IF(FluxoCaixa211[[#This Row],[Entrada / Saída]]="Saída",FluxoCaixa211[[#This Row],[R$ (Valores)]]*-1,FluxoCaixa211[[#This Row],[R$ (Valores)]])</f>
        <v>0</v>
      </c>
    </row>
    <row r="675" spans="2:10">
      <c r="B675" s="34"/>
      <c r="C675" s="48" t="str">
        <f>IF(FluxoCaixa211[[#This Row],[Data]]="","",PROPER(TEXT(FluxoCaixa211[[#This Row],[Data]],"mmmm")))</f>
        <v/>
      </c>
      <c r="D675" s="17"/>
      <c r="E675" s="17"/>
      <c r="F675" s="17"/>
      <c r="G675" s="21"/>
      <c r="H675" s="17"/>
      <c r="I675" s="20">
        <f>IF(FluxoCaixa211[[#This Row],[Receitas / Despesas]]="Saldo Inicial",FluxoCaixa211[[#This Row],[R$ (Valores)]],I674+FluxoCaixa211[[#This Row],[Valores Receitas / Despesas]])</f>
        <v>0</v>
      </c>
      <c r="J675" s="20">
        <f>IF(FluxoCaixa211[[#This Row],[Entrada / Saída]]="Saída",FluxoCaixa211[[#This Row],[R$ (Valores)]]*-1,FluxoCaixa211[[#This Row],[R$ (Valores)]])</f>
        <v>0</v>
      </c>
    </row>
    <row r="676" spans="2:10">
      <c r="B676" s="34"/>
      <c r="C676" s="48" t="str">
        <f>IF(FluxoCaixa211[[#This Row],[Data]]="","",PROPER(TEXT(FluxoCaixa211[[#This Row],[Data]],"mmmm")))</f>
        <v/>
      </c>
      <c r="D676" s="17"/>
      <c r="E676" s="17"/>
      <c r="F676" s="17"/>
      <c r="G676" s="21"/>
      <c r="H676" s="17"/>
      <c r="I676" s="20">
        <f>IF(FluxoCaixa211[[#This Row],[Receitas / Despesas]]="Saldo Inicial",FluxoCaixa211[[#This Row],[R$ (Valores)]],I675+FluxoCaixa211[[#This Row],[Valores Receitas / Despesas]])</f>
        <v>0</v>
      </c>
      <c r="J676" s="20">
        <f>IF(FluxoCaixa211[[#This Row],[Entrada / Saída]]="Saída",FluxoCaixa211[[#This Row],[R$ (Valores)]]*-1,FluxoCaixa211[[#This Row],[R$ (Valores)]])</f>
        <v>0</v>
      </c>
    </row>
    <row r="677" spans="2:10">
      <c r="B677" s="34"/>
      <c r="C677" s="48" t="str">
        <f>IF(FluxoCaixa211[[#This Row],[Data]]="","",PROPER(TEXT(FluxoCaixa211[[#This Row],[Data]],"mmmm")))</f>
        <v/>
      </c>
      <c r="D677" s="17"/>
      <c r="E677" s="17"/>
      <c r="F677" s="17"/>
      <c r="G677" s="21"/>
      <c r="H677" s="17"/>
      <c r="I677" s="20">
        <f>IF(FluxoCaixa211[[#This Row],[Receitas / Despesas]]="Saldo Inicial",FluxoCaixa211[[#This Row],[R$ (Valores)]],I676+FluxoCaixa211[[#This Row],[Valores Receitas / Despesas]])</f>
        <v>0</v>
      </c>
      <c r="J677" s="20">
        <f>IF(FluxoCaixa211[[#This Row],[Entrada / Saída]]="Saída",FluxoCaixa211[[#This Row],[R$ (Valores)]]*-1,FluxoCaixa211[[#This Row],[R$ (Valores)]])</f>
        <v>0</v>
      </c>
    </row>
    <row r="678" spans="2:10">
      <c r="B678" s="34"/>
      <c r="C678" s="48" t="str">
        <f>IF(FluxoCaixa211[[#This Row],[Data]]="","",PROPER(TEXT(FluxoCaixa211[[#This Row],[Data]],"mmmm")))</f>
        <v/>
      </c>
      <c r="D678" s="17"/>
      <c r="E678" s="17"/>
      <c r="F678" s="17"/>
      <c r="G678" s="21"/>
      <c r="H678" s="17"/>
      <c r="I678" s="20">
        <f>IF(FluxoCaixa211[[#This Row],[Receitas / Despesas]]="Saldo Inicial",FluxoCaixa211[[#This Row],[R$ (Valores)]],I677+FluxoCaixa211[[#This Row],[Valores Receitas / Despesas]])</f>
        <v>0</v>
      </c>
      <c r="J678" s="20">
        <f>IF(FluxoCaixa211[[#This Row],[Entrada / Saída]]="Saída",FluxoCaixa211[[#This Row],[R$ (Valores)]]*-1,FluxoCaixa211[[#This Row],[R$ (Valores)]])</f>
        <v>0</v>
      </c>
    </row>
    <row r="679" spans="2:10">
      <c r="B679" s="34"/>
      <c r="C679" s="48" t="str">
        <f>IF(FluxoCaixa211[[#This Row],[Data]]="","",PROPER(TEXT(FluxoCaixa211[[#This Row],[Data]],"mmmm")))</f>
        <v/>
      </c>
      <c r="D679" s="17"/>
      <c r="E679" s="17"/>
      <c r="F679" s="17"/>
      <c r="G679" s="21"/>
      <c r="H679" s="17"/>
      <c r="I679" s="20">
        <f>IF(FluxoCaixa211[[#This Row],[Receitas / Despesas]]="Saldo Inicial",FluxoCaixa211[[#This Row],[R$ (Valores)]],I678+FluxoCaixa211[[#This Row],[Valores Receitas / Despesas]])</f>
        <v>0</v>
      </c>
      <c r="J679" s="20">
        <f>IF(FluxoCaixa211[[#This Row],[Entrada / Saída]]="Saída",FluxoCaixa211[[#This Row],[R$ (Valores)]]*-1,FluxoCaixa211[[#This Row],[R$ (Valores)]])</f>
        <v>0</v>
      </c>
    </row>
    <row r="680" spans="2:10">
      <c r="B680" s="34"/>
      <c r="C680" s="48" t="str">
        <f>IF(FluxoCaixa211[[#This Row],[Data]]="","",PROPER(TEXT(FluxoCaixa211[[#This Row],[Data]],"mmmm")))</f>
        <v/>
      </c>
      <c r="D680" s="17"/>
      <c r="E680" s="17"/>
      <c r="F680" s="17"/>
      <c r="G680" s="21"/>
      <c r="H680" s="17"/>
      <c r="I680" s="20">
        <f>IF(FluxoCaixa211[[#This Row],[Receitas / Despesas]]="Saldo Inicial",FluxoCaixa211[[#This Row],[R$ (Valores)]],I679+FluxoCaixa211[[#This Row],[Valores Receitas / Despesas]])</f>
        <v>0</v>
      </c>
      <c r="J680" s="20">
        <f>IF(FluxoCaixa211[[#This Row],[Entrada / Saída]]="Saída",FluxoCaixa211[[#This Row],[R$ (Valores)]]*-1,FluxoCaixa211[[#This Row],[R$ (Valores)]])</f>
        <v>0</v>
      </c>
    </row>
    <row r="681" spans="2:10">
      <c r="B681" s="34"/>
      <c r="C681" s="48"/>
      <c r="D681" s="17"/>
      <c r="E681" s="17"/>
      <c r="F681" s="17"/>
      <c r="G681" s="21"/>
      <c r="H681" s="17"/>
      <c r="I681" s="20">
        <f>IF(FluxoCaixa211[[#This Row],[Receitas / Despesas]]="Saldo Inicial",FluxoCaixa211[[#This Row],[R$ (Valores)]],I680+FluxoCaixa211[[#This Row],[Valores Receitas / Despesas]])</f>
        <v>0</v>
      </c>
      <c r="J681" s="20">
        <f>IF(FluxoCaixa211[[#This Row],[Entrada / Saída]]="Saída",FluxoCaixa211[[#This Row],[R$ (Valores)]]*-1,FluxoCaixa211[[#This Row],[R$ (Valores)]])</f>
        <v>0</v>
      </c>
    </row>
    <row r="682" spans="2:10">
      <c r="B682" s="4"/>
      <c r="G682" s="6"/>
      <c r="I682" s="5"/>
      <c r="J682" s="5"/>
    </row>
    <row r="683" spans="2:10">
      <c r="B683" s="4"/>
      <c r="G683" s="6"/>
      <c r="I683" s="5"/>
      <c r="J683" s="5"/>
    </row>
    <row r="684" spans="2:10">
      <c r="B684" s="4"/>
      <c r="G684" s="6"/>
      <c r="I684" s="5"/>
      <c r="J684" s="5"/>
    </row>
    <row r="685" spans="2:10">
      <c r="B685" s="4"/>
      <c r="G685" s="6"/>
      <c r="I685" s="5"/>
      <c r="J685" s="5"/>
    </row>
  </sheetData>
  <dataConsolidate link="1"/>
  <mergeCells count="5">
    <mergeCell ref="E1:I1"/>
    <mergeCell ref="B3:D3"/>
    <mergeCell ref="B4:C4"/>
    <mergeCell ref="B5:C5"/>
    <mergeCell ref="B6:C6"/>
  </mergeCells>
  <conditionalFormatting sqref="D6">
    <cfRule type="cellIs" dxfId="39" priority="1" operator="greaterThan">
      <formula>0</formula>
    </cfRule>
    <cfRule type="cellIs" dxfId="38" priority="2" operator="lessThan">
      <formula>0</formula>
    </cfRule>
  </conditionalFormatting>
  <dataValidations count="3">
    <dataValidation type="list" allowBlank="1" showInputMessage="1" showErrorMessage="1" sqref="D11:D681" xr:uid="{02726714-202B-4BCB-8913-1D17DD387B38}">
      <formula1>"Entrada,Saída"</formula1>
    </dataValidation>
    <dataValidation type="list" allowBlank="1" showInputMessage="1" showErrorMessage="1" sqref="E11:E681" xr:uid="{42E67808-EEB0-4769-8285-BCD4A892EC68}">
      <formula1>INDIRECT(D11)</formula1>
    </dataValidation>
    <dataValidation type="list" allowBlank="1" showInputMessage="1" showErrorMessage="1" sqref="F11" xr:uid="{9562345A-E33E-4AA7-AB06-8A8F11F53B1A}">
      <formula1>INDIRECT($D11)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B71407-C7F3-4FCC-82C6-4D0DDEA14D6D}">
          <x14:formula1>
            <xm:f>'Origem de Dados '!$F$3:$F$6</xm:f>
          </x14:formula1>
          <xm:sqref>H11:H681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36D4-D2CE-4684-AD4A-A0E33AA36C3D}">
  <dimension ref="A1:Q685"/>
  <sheetViews>
    <sheetView showGridLines="0" zoomScale="85" zoomScaleNormal="85" workbookViewId="0">
      <pane ySplit="10" topLeftCell="A11" activePane="bottomLeft" state="frozen"/>
      <selection pane="bottomLeft" activeCell="F44" sqref="F44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79.85546875" style="1" bestFit="1" customWidth="1"/>
    <col min="7" max="7" width="24.42578125" style="1" customWidth="1"/>
    <col min="8" max="8" width="21.140625" style="1" customWidth="1"/>
    <col min="9" max="9" width="17.85546875" style="1" customWidth="1"/>
    <col min="10" max="10" width="31.42578125" style="1" hidden="1" customWidth="1"/>
    <col min="11" max="11" width="8.85546875" style="1" customWidth="1"/>
    <col min="12" max="13" width="8.85546875" style="1"/>
    <col min="14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154</v>
      </c>
      <c r="F1" s="106"/>
      <c r="G1" s="106"/>
      <c r="H1" s="106"/>
      <c r="I1" s="106"/>
    </row>
    <row r="2" spans="2:17" ht="23.1" customHeight="1">
      <c r="O2" s="31"/>
    </row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SUMPRODUCT(SUBTOTAL(9,OFFSET(FluxoCaixa2[R$ (Valores)],ROW(FluxoCaixa2[R$ (Valores)])-ROW(G11),0,1)),--(FluxoCaixa2[Entrada / Saída]="Entrada"))+SUMPRODUCT(SUBTOTAL(9,OFFSET(FluxoCaixa2[R$ (Valores)],ROW(FluxoCaixa2[R$ (Valores)])-ROW(G11),0,1)),--(FluxoCaixa2[Entrada / Saída]="Saldo Inicial"))</f>
        <v>1103612.4500000002</v>
      </c>
      <c r="N4" s="31"/>
      <c r="O4" s="26"/>
    </row>
    <row r="5" spans="2:17" ht="15.75">
      <c r="B5" s="110" t="s">
        <v>51</v>
      </c>
      <c r="C5" s="110"/>
      <c r="D5" s="8">
        <f ca="1">SUMPRODUCT(SUBTOTAL(9,OFFSET(FluxoCaixa2[R$ (Valores)],ROW(FluxoCaixa2[R$ (Valores)])-ROW(G11),0,1)),--(FluxoCaixa2[Entrada / Saída]="Saída"))</f>
        <v>732319.54999999888</v>
      </c>
      <c r="N5" s="26"/>
      <c r="Q5" s="31"/>
    </row>
    <row r="6" spans="2:17" ht="15.75">
      <c r="B6" s="110" t="s">
        <v>49</v>
      </c>
      <c r="C6" s="110"/>
      <c r="D6" s="9">
        <f ca="1">D4-D5</f>
        <v>371292.9000000013</v>
      </c>
      <c r="N6" s="26"/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53333.91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45</v>
      </c>
      <c r="F10" s="25" t="s">
        <v>46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>
      <c r="B11" s="16">
        <v>45807</v>
      </c>
      <c r="C11" s="48" t="str">
        <f>IF(FluxoCaixa2[[#This Row],[Data]]="","",PROPER(TEXT(FluxoCaixa2[[#This Row],[Data]],"mmmm")))</f>
        <v>Maio</v>
      </c>
      <c r="D11" s="18" t="s">
        <v>1</v>
      </c>
      <c r="E11" s="18" t="s">
        <v>48</v>
      </c>
      <c r="F11" s="17" t="s">
        <v>75</v>
      </c>
      <c r="G11" s="19">
        <f>I8</f>
        <v>53333.91</v>
      </c>
      <c r="H11" s="17" t="s">
        <v>13</v>
      </c>
      <c r="I11" s="20">
        <f>IF(FluxoCaixa2[[#This Row],[Receitas / Despesas]]="Saldo Inicial",FluxoCaixa2[[#This Row],[R$ (Valores)]],I10+FluxoCaixa2[[#This Row],[Valores Receitas / Despesas]])</f>
        <v>53333.91</v>
      </c>
      <c r="J11" s="20">
        <f>IF(FluxoCaixa2[[#This Row],[Entrada / Saída]]="Saída",FluxoCaixa2[[#This Row],[R$ (Valores)]]*-1,FluxoCaixa2[[#This Row],[R$ (Valores)]])</f>
        <v>53333.91</v>
      </c>
    </row>
    <row r="12" spans="2:17">
      <c r="B12" s="16">
        <v>45810</v>
      </c>
      <c r="C12" s="48" t="str">
        <f>IF(FluxoCaixa2[[#This Row],[Data]]="","",PROPER(TEXT(FluxoCaixa2[[#This Row],[Data]],"mmmm")))</f>
        <v>Junho</v>
      </c>
      <c r="D12" s="17" t="s">
        <v>2</v>
      </c>
      <c r="E12" s="17" t="s">
        <v>146</v>
      </c>
      <c r="F12" s="17" t="s">
        <v>354</v>
      </c>
      <c r="G12" s="21">
        <v>1000</v>
      </c>
      <c r="H12" s="17" t="s">
        <v>8</v>
      </c>
      <c r="I12" s="20">
        <f>IF(FluxoCaixa2[[#This Row],[Receitas / Despesas]]="Saldo Inicial",FluxoCaixa2[[#This Row],[R$ (Valores)]],I11+FluxoCaixa2[[#This Row],[Valores Receitas / Despesas]])</f>
        <v>52333.91</v>
      </c>
      <c r="J12" s="20">
        <f>IF(FluxoCaixa2[[#This Row],[Entrada / Saída]]="Saída",FluxoCaixa2[[#This Row],[R$ (Valores)]]*-1,FluxoCaixa2[[#This Row],[R$ (Valores)]])</f>
        <v>-1000</v>
      </c>
    </row>
    <row r="13" spans="2:17">
      <c r="B13" s="16">
        <v>45810</v>
      </c>
      <c r="C13" s="48" t="str">
        <f>IF(FluxoCaixa2[[#This Row],[Data]]="","",PROPER(TEXT(FluxoCaixa2[[#This Row],[Data]],"mmmm")))</f>
        <v>Junho</v>
      </c>
      <c r="D13" s="17" t="s">
        <v>2</v>
      </c>
      <c r="E13" s="17" t="s">
        <v>70</v>
      </c>
      <c r="F13" s="17" t="s">
        <v>355</v>
      </c>
      <c r="G13" s="29">
        <v>2500</v>
      </c>
      <c r="H13" s="17" t="s">
        <v>8</v>
      </c>
      <c r="I13" s="20">
        <f>IF(FluxoCaixa2[[#This Row],[Receitas / Despesas]]="Saldo Inicial",FluxoCaixa2[[#This Row],[R$ (Valores)]],I12+FluxoCaixa2[[#This Row],[Valores Receitas / Despesas]])</f>
        <v>49833.91</v>
      </c>
      <c r="J13" s="20">
        <f>IF(FluxoCaixa2[[#This Row],[Entrada / Saída]]="Saída",FluxoCaixa2[[#This Row],[R$ (Valores)]]*-1,FluxoCaixa2[[#This Row],[R$ (Valores)]])</f>
        <v>-2500</v>
      </c>
    </row>
    <row r="14" spans="2:17">
      <c r="B14" s="16">
        <v>45810</v>
      </c>
      <c r="C14" s="48" t="str">
        <f>IF(FluxoCaixa2[[#This Row],[Data]]="","",PROPER(TEXT(FluxoCaixa2[[#This Row],[Data]],"mmmm")))</f>
        <v>Junho</v>
      </c>
      <c r="D14" s="17" t="s">
        <v>2</v>
      </c>
      <c r="E14" s="17" t="s">
        <v>71</v>
      </c>
      <c r="F14" s="17" t="s">
        <v>357</v>
      </c>
      <c r="G14" s="21">
        <v>350</v>
      </c>
      <c r="H14" s="17" t="s">
        <v>8</v>
      </c>
      <c r="I14" s="20">
        <f>IF(FluxoCaixa2[[#This Row],[Receitas / Despesas]]="Saldo Inicial",FluxoCaixa2[[#This Row],[R$ (Valores)]],I13+FluxoCaixa2[[#This Row],[Valores Receitas / Despesas]])</f>
        <v>49483.91</v>
      </c>
      <c r="J14" s="20">
        <f>IF(FluxoCaixa2[[#This Row],[Entrada / Saída]]="Saída",FluxoCaixa2[[#This Row],[R$ (Valores)]]*-1,FluxoCaixa2[[#This Row],[R$ (Valores)]])</f>
        <v>-350</v>
      </c>
    </row>
    <row r="15" spans="2:17">
      <c r="B15" s="16">
        <v>45810</v>
      </c>
      <c r="C15" s="48" t="str">
        <f>IF(FluxoCaixa2[[#This Row],[Data]]="","",PROPER(TEXT(FluxoCaixa2[[#This Row],[Data]],"mmmm")))</f>
        <v>Junho</v>
      </c>
      <c r="D15" s="17" t="s">
        <v>2</v>
      </c>
      <c r="E15" s="17" t="s">
        <v>71</v>
      </c>
      <c r="F15" s="17" t="s">
        <v>356</v>
      </c>
      <c r="G15" s="21">
        <v>350</v>
      </c>
      <c r="H15" s="17" t="s">
        <v>8</v>
      </c>
      <c r="I15" s="20">
        <f>IF(FluxoCaixa2[[#This Row],[Receitas / Despesas]]="Saldo Inicial",FluxoCaixa2[[#This Row],[R$ (Valores)]],I14+FluxoCaixa2[[#This Row],[Valores Receitas / Despesas]])</f>
        <v>49133.91</v>
      </c>
      <c r="J15" s="20">
        <f>IF(FluxoCaixa2[[#This Row],[Entrada / Saída]]="Saída",FluxoCaixa2[[#This Row],[R$ (Valores)]]*-1,FluxoCaixa2[[#This Row],[R$ (Valores)]])</f>
        <v>-350</v>
      </c>
    </row>
    <row r="16" spans="2:17">
      <c r="B16" s="16">
        <v>45810</v>
      </c>
      <c r="C16" s="48" t="str">
        <f>IF(FluxoCaixa2[[#This Row],[Data]]="","",PROPER(TEXT(FluxoCaixa2[[#This Row],[Data]],"mmmm")))</f>
        <v>Junho</v>
      </c>
      <c r="D16" s="17" t="s">
        <v>2</v>
      </c>
      <c r="E16" s="17" t="s">
        <v>105</v>
      </c>
      <c r="F16" s="17" t="s">
        <v>358</v>
      </c>
      <c r="G16" s="21">
        <v>700</v>
      </c>
      <c r="H16" s="17" t="s">
        <v>8</v>
      </c>
      <c r="I16" s="20">
        <f>IF(FluxoCaixa2[[#This Row],[Receitas / Despesas]]="Saldo Inicial",FluxoCaixa2[[#This Row],[R$ (Valores)]],I15+FluxoCaixa2[[#This Row],[Valores Receitas / Despesas]])</f>
        <v>48433.91</v>
      </c>
      <c r="J16" s="20">
        <f>IF(FluxoCaixa2[[#This Row],[Entrada / Saída]]="Saída",FluxoCaixa2[[#This Row],[R$ (Valores)]]*-1,FluxoCaixa2[[#This Row],[R$ (Valores)]])</f>
        <v>-700</v>
      </c>
    </row>
    <row r="17" spans="2:15">
      <c r="B17" s="16">
        <v>45810</v>
      </c>
      <c r="C17" s="48" t="str">
        <f>IF(FluxoCaixa2[[#This Row],[Data]]="","",PROPER(TEXT(FluxoCaixa2[[#This Row],[Data]],"mmmm")))</f>
        <v>Junho</v>
      </c>
      <c r="D17" s="17" t="s">
        <v>2</v>
      </c>
      <c r="E17" s="17" t="s">
        <v>70</v>
      </c>
      <c r="F17" s="17" t="s">
        <v>359</v>
      </c>
      <c r="G17" s="21">
        <v>800</v>
      </c>
      <c r="H17" s="17" t="s">
        <v>8</v>
      </c>
      <c r="I17" s="20">
        <f>IF(FluxoCaixa2[[#This Row],[Receitas / Despesas]]="Saldo Inicial",FluxoCaixa2[[#This Row],[R$ (Valores)]],I16+FluxoCaixa2[[#This Row],[Valores Receitas / Despesas]])</f>
        <v>47633.91</v>
      </c>
      <c r="J17" s="20">
        <f>IF(FluxoCaixa2[[#This Row],[Entrada / Saída]]="Saída",FluxoCaixa2[[#This Row],[R$ (Valores)]]*-1,FluxoCaixa2[[#This Row],[R$ (Valores)]])</f>
        <v>-800</v>
      </c>
    </row>
    <row r="18" spans="2:15">
      <c r="B18" s="16">
        <v>45810</v>
      </c>
      <c r="C18" s="48" t="str">
        <f>IF(FluxoCaixa2[[#This Row],[Data]]="","",PROPER(TEXT(FluxoCaixa2[[#This Row],[Data]],"mmmm")))</f>
        <v>Junho</v>
      </c>
      <c r="D18" s="17" t="s">
        <v>2</v>
      </c>
      <c r="E18" s="17" t="s">
        <v>71</v>
      </c>
      <c r="F18" s="17" t="s">
        <v>140</v>
      </c>
      <c r="G18" s="21">
        <v>1650</v>
      </c>
      <c r="H18" s="17" t="s">
        <v>8</v>
      </c>
      <c r="I18" s="20">
        <f>IF(FluxoCaixa2[[#This Row],[Receitas / Despesas]]="Saldo Inicial",FluxoCaixa2[[#This Row],[R$ (Valores)]],I17+FluxoCaixa2[[#This Row],[Valores Receitas / Despesas]])</f>
        <v>45983.91</v>
      </c>
      <c r="J18" s="20">
        <f>IF(FluxoCaixa2[[#This Row],[Entrada / Saída]]="Saída",FluxoCaixa2[[#This Row],[R$ (Valores)]]*-1,FluxoCaixa2[[#This Row],[R$ (Valores)]])</f>
        <v>-1650</v>
      </c>
    </row>
    <row r="19" spans="2:15">
      <c r="B19" s="16">
        <v>45810</v>
      </c>
      <c r="C19" s="48" t="str">
        <f>IF(FluxoCaixa2[[#This Row],[Data]]="","",PROPER(TEXT(FluxoCaixa2[[#This Row],[Data]],"mmmm")))</f>
        <v>Junho</v>
      </c>
      <c r="D19" s="17" t="s">
        <v>2</v>
      </c>
      <c r="E19" s="17" t="s">
        <v>70</v>
      </c>
      <c r="F19" s="17" t="s">
        <v>360</v>
      </c>
      <c r="G19" s="21">
        <v>3000</v>
      </c>
      <c r="H19" s="17" t="s">
        <v>8</v>
      </c>
      <c r="I19" s="20">
        <f>IF(FluxoCaixa2[[#This Row],[Receitas / Despesas]]="Saldo Inicial",FluxoCaixa2[[#This Row],[R$ (Valores)]],I18+FluxoCaixa2[[#This Row],[Valores Receitas / Despesas]])</f>
        <v>42983.91</v>
      </c>
      <c r="J19" s="20">
        <f>IF(FluxoCaixa2[[#This Row],[Entrada / Saída]]="Saída",FluxoCaixa2[[#This Row],[R$ (Valores)]]*-1,FluxoCaixa2[[#This Row],[R$ (Valores)]])</f>
        <v>-3000</v>
      </c>
    </row>
    <row r="20" spans="2:15">
      <c r="B20" s="16">
        <v>45810</v>
      </c>
      <c r="C20" s="48" t="str">
        <f>IF(FluxoCaixa2[[#This Row],[Data]]="","",PROPER(TEXT(FluxoCaixa2[[#This Row],[Data]],"mmmm")))</f>
        <v>Junho</v>
      </c>
      <c r="D20" s="17" t="s">
        <v>2</v>
      </c>
      <c r="E20" s="17" t="s">
        <v>71</v>
      </c>
      <c r="F20" s="17" t="s">
        <v>361</v>
      </c>
      <c r="G20" s="21">
        <v>400</v>
      </c>
      <c r="H20" s="17" t="s">
        <v>8</v>
      </c>
      <c r="I20" s="20">
        <f>IF(FluxoCaixa2[[#This Row],[Receitas / Despesas]]="Saldo Inicial",FluxoCaixa2[[#This Row],[R$ (Valores)]],I19+FluxoCaixa2[[#This Row],[Valores Receitas / Despesas]])</f>
        <v>42583.91</v>
      </c>
      <c r="J20" s="20">
        <f>IF(FluxoCaixa2[[#This Row],[Entrada / Saída]]="Saída",FluxoCaixa2[[#This Row],[R$ (Valores)]]*-1,FluxoCaixa2[[#This Row],[R$ (Valores)]])</f>
        <v>-400</v>
      </c>
    </row>
    <row r="21" spans="2:15">
      <c r="B21" s="16">
        <v>45810</v>
      </c>
      <c r="C21" s="48" t="str">
        <f>IF(FluxoCaixa2[[#This Row],[Data]]="","",PROPER(TEXT(FluxoCaixa2[[#This Row],[Data]],"mmmm")))</f>
        <v>Junho</v>
      </c>
      <c r="D21" s="17" t="s">
        <v>2</v>
      </c>
      <c r="E21" s="17" t="s">
        <v>70</v>
      </c>
      <c r="F21" s="17" t="s">
        <v>362</v>
      </c>
      <c r="G21" s="21">
        <v>2000</v>
      </c>
      <c r="H21" s="17" t="s">
        <v>8</v>
      </c>
      <c r="I21" s="20">
        <f>IF(FluxoCaixa2[[#This Row],[Receitas / Despesas]]="Saldo Inicial",FluxoCaixa2[[#This Row],[R$ (Valores)]],I20+FluxoCaixa2[[#This Row],[Valores Receitas / Despesas]])</f>
        <v>40583.910000000003</v>
      </c>
      <c r="J21" s="20">
        <f>IF(FluxoCaixa2[[#This Row],[Entrada / Saída]]="Saída",FluxoCaixa2[[#This Row],[R$ (Valores)]]*-1,FluxoCaixa2[[#This Row],[R$ (Valores)]])</f>
        <v>-2000</v>
      </c>
    </row>
    <row r="22" spans="2:15">
      <c r="B22" s="16">
        <v>45810</v>
      </c>
      <c r="C22" s="48" t="str">
        <f>IF(FluxoCaixa2[[#This Row],[Data]]="","",PROPER(TEXT(FluxoCaixa2[[#This Row],[Data]],"mmmm")))</f>
        <v>Junho</v>
      </c>
      <c r="D22" s="17" t="s">
        <v>2</v>
      </c>
      <c r="E22" s="17" t="s">
        <v>70</v>
      </c>
      <c r="F22" s="17" t="s">
        <v>363</v>
      </c>
      <c r="G22" s="21">
        <v>600</v>
      </c>
      <c r="H22" s="17" t="s">
        <v>8</v>
      </c>
      <c r="I22" s="20">
        <f>IF(FluxoCaixa2[[#This Row],[Receitas / Despesas]]="Saldo Inicial",FluxoCaixa2[[#This Row],[R$ (Valores)]],I21+FluxoCaixa2[[#This Row],[Valores Receitas / Despesas]])</f>
        <v>39983.910000000003</v>
      </c>
      <c r="J22" s="20">
        <f>IF(FluxoCaixa2[[#This Row],[Entrada / Saída]]="Saída",FluxoCaixa2[[#This Row],[R$ (Valores)]]*-1,FluxoCaixa2[[#This Row],[R$ (Valores)]])</f>
        <v>-600</v>
      </c>
      <c r="N22" s="26"/>
      <c r="O22" s="30"/>
    </row>
    <row r="23" spans="2:15">
      <c r="B23" s="16">
        <v>45810</v>
      </c>
      <c r="C23" s="48" t="str">
        <f>IF(FluxoCaixa2[[#This Row],[Data]]="","",PROPER(TEXT(FluxoCaixa2[[#This Row],[Data]],"mmmm")))</f>
        <v>Junho</v>
      </c>
      <c r="D23" s="17" t="s">
        <v>2</v>
      </c>
      <c r="E23" s="17" t="s">
        <v>78</v>
      </c>
      <c r="F23" s="17" t="s">
        <v>364</v>
      </c>
      <c r="G23" s="21">
        <v>252</v>
      </c>
      <c r="H23" s="17" t="s">
        <v>8</v>
      </c>
      <c r="I23" s="20">
        <f>IF(FluxoCaixa2[[#This Row],[Receitas / Despesas]]="Saldo Inicial",FluxoCaixa2[[#This Row],[R$ (Valores)]],I22+FluxoCaixa2[[#This Row],[Valores Receitas / Despesas]])</f>
        <v>39731.910000000003</v>
      </c>
      <c r="J23" s="20">
        <f>IF(FluxoCaixa2[[#This Row],[Entrada / Saída]]="Saída",FluxoCaixa2[[#This Row],[R$ (Valores)]]*-1,FluxoCaixa2[[#This Row],[R$ (Valores)]])</f>
        <v>-252</v>
      </c>
    </row>
    <row r="24" spans="2:15">
      <c r="B24" s="16">
        <v>45810</v>
      </c>
      <c r="C24" s="48" t="str">
        <f>IF(FluxoCaixa2[[#This Row],[Data]]="","",PROPER(TEXT(FluxoCaixa2[[#This Row],[Data]],"mmmm")))</f>
        <v>Junho</v>
      </c>
      <c r="D24" s="17" t="s">
        <v>2</v>
      </c>
      <c r="E24" s="17" t="s">
        <v>70</v>
      </c>
      <c r="F24" s="17" t="s">
        <v>365</v>
      </c>
      <c r="G24" s="21">
        <v>1850</v>
      </c>
      <c r="H24" s="17" t="s">
        <v>8</v>
      </c>
      <c r="I24" s="20">
        <f>IF(FluxoCaixa2[[#This Row],[Receitas / Despesas]]="Saldo Inicial",FluxoCaixa2[[#This Row],[R$ (Valores)]],I23+FluxoCaixa2[[#This Row],[Valores Receitas / Despesas]])</f>
        <v>37881.910000000003</v>
      </c>
      <c r="J24" s="20">
        <f>IF(FluxoCaixa2[[#This Row],[Entrada / Saída]]="Saída",FluxoCaixa2[[#This Row],[R$ (Valores)]]*-1,FluxoCaixa2[[#This Row],[R$ (Valores)]])</f>
        <v>-1850</v>
      </c>
      <c r="O24" s="30"/>
    </row>
    <row r="25" spans="2:15">
      <c r="B25" s="16">
        <v>45810</v>
      </c>
      <c r="C25" s="48" t="str">
        <f>IF(FluxoCaixa2[[#This Row],[Data]]="","",PROPER(TEXT(FluxoCaixa2[[#This Row],[Data]],"mmmm")))</f>
        <v>Junho</v>
      </c>
      <c r="D25" s="17" t="s">
        <v>2</v>
      </c>
      <c r="E25" s="17" t="s">
        <v>70</v>
      </c>
      <c r="F25" s="17" t="s">
        <v>366</v>
      </c>
      <c r="G25" s="21">
        <v>2216.67</v>
      </c>
      <c r="H25" s="17" t="s">
        <v>8</v>
      </c>
      <c r="I25" s="20">
        <f>IF(FluxoCaixa2[[#This Row],[Receitas / Despesas]]="Saldo Inicial",FluxoCaixa2[[#This Row],[R$ (Valores)]],I24+FluxoCaixa2[[#This Row],[Valores Receitas / Despesas]])</f>
        <v>35665.240000000005</v>
      </c>
      <c r="J25" s="20">
        <f>IF(FluxoCaixa2[[#This Row],[Entrada / Saída]]="Saída",FluxoCaixa2[[#This Row],[R$ (Valores)]]*-1,FluxoCaixa2[[#This Row],[R$ (Valores)]])</f>
        <v>-2216.67</v>
      </c>
    </row>
    <row r="26" spans="2:15">
      <c r="B26" s="16">
        <v>45810</v>
      </c>
      <c r="C26" s="48" t="str">
        <f>IF(FluxoCaixa2[[#This Row],[Data]]="","",PROPER(TEXT(FluxoCaixa2[[#This Row],[Data]],"mmmm")))</f>
        <v>Junho</v>
      </c>
      <c r="D26" s="17" t="s">
        <v>2</v>
      </c>
      <c r="E26" s="17" t="s">
        <v>37</v>
      </c>
      <c r="F26" s="17" t="s">
        <v>367</v>
      </c>
      <c r="G26" s="21">
        <v>4000</v>
      </c>
      <c r="H26" s="17" t="s">
        <v>8</v>
      </c>
      <c r="I26" s="20">
        <f>IF(FluxoCaixa2[[#This Row],[Receitas / Despesas]]="Saldo Inicial",FluxoCaixa2[[#This Row],[R$ (Valores)]],I25+FluxoCaixa2[[#This Row],[Valores Receitas / Despesas]])</f>
        <v>31665.240000000005</v>
      </c>
      <c r="J26" s="20">
        <f>IF(FluxoCaixa2[[#This Row],[Entrada / Saída]]="Saída",FluxoCaixa2[[#This Row],[R$ (Valores)]]*-1,FluxoCaixa2[[#This Row],[R$ (Valores)]])</f>
        <v>-4000</v>
      </c>
      <c r="O26" s="30"/>
    </row>
    <row r="27" spans="2:15">
      <c r="B27" s="16">
        <v>45810</v>
      </c>
      <c r="C27" s="48" t="str">
        <f>IF(FluxoCaixa2[[#This Row],[Data]]="","",PROPER(TEXT(FluxoCaixa2[[#This Row],[Data]],"mmmm")))</f>
        <v>Junho</v>
      </c>
      <c r="D27" s="17" t="s">
        <v>2</v>
      </c>
      <c r="E27" s="17" t="s">
        <v>73</v>
      </c>
      <c r="F27" s="17" t="s">
        <v>368</v>
      </c>
      <c r="G27" s="21">
        <v>5800</v>
      </c>
      <c r="H27" s="17" t="s">
        <v>8</v>
      </c>
      <c r="I27" s="20">
        <f>IF(FluxoCaixa2[[#This Row],[Receitas / Despesas]]="Saldo Inicial",FluxoCaixa2[[#This Row],[R$ (Valores)]],I26+FluxoCaixa2[[#This Row],[Valores Receitas / Despesas]])</f>
        <v>25865.240000000005</v>
      </c>
      <c r="J27" s="20">
        <f>IF(FluxoCaixa2[[#This Row],[Entrada / Saída]]="Saída",FluxoCaixa2[[#This Row],[R$ (Valores)]]*-1,FluxoCaixa2[[#This Row],[R$ (Valores)]])</f>
        <v>-5800</v>
      </c>
    </row>
    <row r="28" spans="2:15">
      <c r="B28" s="16">
        <v>45810</v>
      </c>
      <c r="C28" s="48" t="str">
        <f>IF(FluxoCaixa2[[#This Row],[Data]]="","",PROPER(TEXT(FluxoCaixa2[[#This Row],[Data]],"mmmm")))</f>
        <v>Junho</v>
      </c>
      <c r="D28" s="17" t="s">
        <v>2</v>
      </c>
      <c r="E28" s="17" t="s">
        <v>78</v>
      </c>
      <c r="F28" s="17" t="s">
        <v>369</v>
      </c>
      <c r="G28" s="21">
        <v>26</v>
      </c>
      <c r="H28" s="17" t="s">
        <v>8</v>
      </c>
      <c r="I28" s="20">
        <f>IF(FluxoCaixa2[[#This Row],[Receitas / Despesas]]="Saldo Inicial",FluxoCaixa2[[#This Row],[R$ (Valores)]],I27+FluxoCaixa2[[#This Row],[Valores Receitas / Despesas]])</f>
        <v>25839.240000000005</v>
      </c>
      <c r="J28" s="20">
        <f>IF(FluxoCaixa2[[#This Row],[Entrada / Saída]]="Saída",FluxoCaixa2[[#This Row],[R$ (Valores)]]*-1,FluxoCaixa2[[#This Row],[R$ (Valores)]])</f>
        <v>-26</v>
      </c>
    </row>
    <row r="29" spans="2:15">
      <c r="B29" s="16">
        <v>45810</v>
      </c>
      <c r="C29" s="48" t="str">
        <f>IF(FluxoCaixa2[[#This Row],[Data]]="","",PROPER(TEXT(FluxoCaixa2[[#This Row],[Data]],"mmmm")))</f>
        <v>Junho</v>
      </c>
      <c r="D29" s="17" t="s">
        <v>2</v>
      </c>
      <c r="E29" s="17" t="s">
        <v>78</v>
      </c>
      <c r="F29" s="17" t="s">
        <v>370</v>
      </c>
      <c r="G29" s="21">
        <v>26</v>
      </c>
      <c r="H29" s="17" t="s">
        <v>8</v>
      </c>
      <c r="I29" s="20">
        <f>IF(FluxoCaixa2[[#This Row],[Receitas / Despesas]]="Saldo Inicial",FluxoCaixa2[[#This Row],[R$ (Valores)]],I28+FluxoCaixa2[[#This Row],[Valores Receitas / Despesas]])</f>
        <v>25813.240000000005</v>
      </c>
      <c r="J29" s="20">
        <f>IF(FluxoCaixa2[[#This Row],[Entrada / Saída]]="Saída",FluxoCaixa2[[#This Row],[R$ (Valores)]]*-1,FluxoCaixa2[[#This Row],[R$ (Valores)]])</f>
        <v>-26</v>
      </c>
    </row>
    <row r="30" spans="2:15">
      <c r="B30" s="16">
        <v>45810</v>
      </c>
      <c r="C30" s="48" t="str">
        <f>IF(FluxoCaixa2[[#This Row],[Data]]="","",PROPER(TEXT(FluxoCaixa2[[#This Row],[Data]],"mmmm")))</f>
        <v>Junho</v>
      </c>
      <c r="D30" s="17" t="s">
        <v>2</v>
      </c>
      <c r="E30" s="17" t="s">
        <v>78</v>
      </c>
      <c r="F30" s="17" t="s">
        <v>371</v>
      </c>
      <c r="G30" s="21">
        <v>26</v>
      </c>
      <c r="H30" s="17" t="s">
        <v>8</v>
      </c>
      <c r="I30" s="20">
        <f>IF(FluxoCaixa2[[#This Row],[Receitas / Despesas]]="Saldo Inicial",FluxoCaixa2[[#This Row],[R$ (Valores)]],I29+FluxoCaixa2[[#This Row],[Valores Receitas / Despesas]])</f>
        <v>25787.240000000005</v>
      </c>
      <c r="J30" s="20">
        <f>IF(FluxoCaixa2[[#This Row],[Entrada / Saída]]="Saída",FluxoCaixa2[[#This Row],[R$ (Valores)]]*-1,FluxoCaixa2[[#This Row],[R$ (Valores)]])</f>
        <v>-26</v>
      </c>
    </row>
    <row r="31" spans="2:15">
      <c r="B31" s="16">
        <v>45810</v>
      </c>
      <c r="C31" s="48" t="str">
        <f>IF(FluxoCaixa2[[#This Row],[Data]]="","",PROPER(TEXT(FluxoCaixa2[[#This Row],[Data]],"mmmm")))</f>
        <v>Junho</v>
      </c>
      <c r="D31" s="17" t="s">
        <v>2</v>
      </c>
      <c r="E31" s="17" t="s">
        <v>78</v>
      </c>
      <c r="F31" s="17" t="s">
        <v>372</v>
      </c>
      <c r="G31" s="21">
        <v>262.5</v>
      </c>
      <c r="H31" s="17" t="s">
        <v>8</v>
      </c>
      <c r="I31" s="20">
        <f>IF(FluxoCaixa2[[#This Row],[Receitas / Despesas]]="Saldo Inicial",FluxoCaixa2[[#This Row],[R$ (Valores)]],I30+FluxoCaixa2[[#This Row],[Valores Receitas / Despesas]])</f>
        <v>25524.740000000005</v>
      </c>
      <c r="J31" s="20">
        <f>IF(FluxoCaixa2[[#This Row],[Entrada / Saída]]="Saída",FluxoCaixa2[[#This Row],[R$ (Valores)]]*-1,FluxoCaixa2[[#This Row],[R$ (Valores)]])</f>
        <v>-262.5</v>
      </c>
    </row>
    <row r="32" spans="2:15">
      <c r="B32" s="16">
        <v>45810</v>
      </c>
      <c r="C32" s="48" t="str">
        <f>IF(FluxoCaixa2[[#This Row],[Data]]="","",PROPER(TEXT(FluxoCaixa2[[#This Row],[Data]],"mmmm")))</f>
        <v>Junho</v>
      </c>
      <c r="D32" s="17" t="s">
        <v>2</v>
      </c>
      <c r="E32" s="17" t="s">
        <v>78</v>
      </c>
      <c r="F32" s="17" t="s">
        <v>373</v>
      </c>
      <c r="G32" s="29">
        <v>881.7</v>
      </c>
      <c r="H32" s="17" t="s">
        <v>8</v>
      </c>
      <c r="I32" s="20">
        <f>IF(FluxoCaixa2[[#This Row],[Receitas / Despesas]]="Saldo Inicial",FluxoCaixa2[[#This Row],[R$ (Valores)]],I31+FluxoCaixa2[[#This Row],[Valores Receitas / Despesas]])</f>
        <v>24643.040000000005</v>
      </c>
      <c r="J32" s="20">
        <f>IF(FluxoCaixa2[[#This Row],[Entrada / Saída]]="Saída",FluxoCaixa2[[#This Row],[R$ (Valores)]]*-1,FluxoCaixa2[[#This Row],[R$ (Valores)]])</f>
        <v>-881.7</v>
      </c>
    </row>
    <row r="33" spans="2:10">
      <c r="B33" s="16">
        <v>45810</v>
      </c>
      <c r="C33" s="48" t="str">
        <f>IF(FluxoCaixa2[[#This Row],[Data]]="","",PROPER(TEXT(FluxoCaixa2[[#This Row],[Data]],"mmmm")))</f>
        <v>Junho</v>
      </c>
      <c r="D33" s="17" t="s">
        <v>2</v>
      </c>
      <c r="E33" s="17" t="s">
        <v>78</v>
      </c>
      <c r="F33" s="17" t="s">
        <v>374</v>
      </c>
      <c r="G33" s="29">
        <v>232.9</v>
      </c>
      <c r="H33" s="17" t="s">
        <v>8</v>
      </c>
      <c r="I33" s="20">
        <f>IF(FluxoCaixa2[[#This Row],[Receitas / Despesas]]="Saldo Inicial",FluxoCaixa2[[#This Row],[R$ (Valores)]],I32+FluxoCaixa2[[#This Row],[Valores Receitas / Despesas]])</f>
        <v>24410.140000000003</v>
      </c>
      <c r="J33" s="20">
        <f>IF(FluxoCaixa2[[#This Row],[Entrada / Saída]]="Saída",FluxoCaixa2[[#This Row],[R$ (Valores)]]*-1,FluxoCaixa2[[#This Row],[R$ (Valores)]])</f>
        <v>-232.9</v>
      </c>
    </row>
    <row r="34" spans="2:10">
      <c r="B34" s="16">
        <v>45810</v>
      </c>
      <c r="C34" s="48" t="str">
        <f>IF(FluxoCaixa2[[#This Row],[Data]]="","",PROPER(TEXT(FluxoCaixa2[[#This Row],[Data]],"mmmm")))</f>
        <v>Junho</v>
      </c>
      <c r="D34" s="17" t="s">
        <v>2</v>
      </c>
      <c r="E34" s="17" t="s">
        <v>25</v>
      </c>
      <c r="F34" s="17" t="s">
        <v>375</v>
      </c>
      <c r="G34" s="29">
        <v>920.33</v>
      </c>
      <c r="H34" s="17" t="s">
        <v>8</v>
      </c>
      <c r="I34" s="20">
        <f>IF(FluxoCaixa2[[#This Row],[Receitas / Despesas]]="Saldo Inicial",FluxoCaixa2[[#This Row],[R$ (Valores)]],I33+FluxoCaixa2[[#This Row],[Valores Receitas / Despesas]])</f>
        <v>23489.81</v>
      </c>
      <c r="J34" s="20">
        <f>IF(FluxoCaixa2[[#This Row],[Entrada / Saída]]="Saída",FluxoCaixa2[[#This Row],[R$ (Valores)]]*-1,FluxoCaixa2[[#This Row],[R$ (Valores)]])</f>
        <v>-920.33</v>
      </c>
    </row>
    <row r="35" spans="2:10">
      <c r="B35" s="16">
        <v>45810</v>
      </c>
      <c r="C35" s="48" t="str">
        <f>IF(FluxoCaixa2[[#This Row],[Data]]="","",PROPER(TEXT(FluxoCaixa2[[#This Row],[Data]],"mmmm")))</f>
        <v>Junho</v>
      </c>
      <c r="D35" s="17" t="s">
        <v>2</v>
      </c>
      <c r="E35" s="17" t="s">
        <v>61</v>
      </c>
      <c r="F35" s="17" t="s">
        <v>74</v>
      </c>
      <c r="G35" s="21">
        <v>5951.59</v>
      </c>
      <c r="H35" s="17" t="s">
        <v>8</v>
      </c>
      <c r="I35" s="20">
        <f>IF(FluxoCaixa2[[#This Row],[Receitas / Despesas]]="Saldo Inicial",FluxoCaixa2[[#This Row],[R$ (Valores)]],I34+FluxoCaixa2[[#This Row],[Valores Receitas / Despesas]])</f>
        <v>17538.22</v>
      </c>
      <c r="J35" s="20">
        <f>IF(FluxoCaixa2[[#This Row],[Entrada / Saída]]="Saída",FluxoCaixa2[[#This Row],[R$ (Valores)]]*-1,FluxoCaixa2[[#This Row],[R$ (Valores)]])</f>
        <v>-5951.59</v>
      </c>
    </row>
    <row r="36" spans="2:10">
      <c r="B36" s="16">
        <v>45810</v>
      </c>
      <c r="C36" s="48" t="str">
        <f>IF(FluxoCaixa2[[#This Row],[Data]]="","",PROPER(TEXT(FluxoCaixa2[[#This Row],[Data]],"mmmm")))</f>
        <v>Junho</v>
      </c>
      <c r="D36" s="17" t="s">
        <v>2</v>
      </c>
      <c r="E36" s="17" t="s">
        <v>25</v>
      </c>
      <c r="F36" s="17" t="s">
        <v>376</v>
      </c>
      <c r="G36" s="21">
        <v>744</v>
      </c>
      <c r="H36" s="17" t="s">
        <v>8</v>
      </c>
      <c r="I36" s="20">
        <f>IF(FluxoCaixa2[[#This Row],[Receitas / Despesas]]="Saldo Inicial",FluxoCaixa2[[#This Row],[R$ (Valores)]],I35+FluxoCaixa2[[#This Row],[Valores Receitas / Despesas]])</f>
        <v>16794.22</v>
      </c>
      <c r="J36" s="20">
        <f>IF(FluxoCaixa2[[#This Row],[Entrada / Saída]]="Saída",FluxoCaixa2[[#This Row],[R$ (Valores)]]*-1,FluxoCaixa2[[#This Row],[R$ (Valores)]])</f>
        <v>-744</v>
      </c>
    </row>
    <row r="37" spans="2:10">
      <c r="B37" s="16">
        <v>45810</v>
      </c>
      <c r="C37" s="48" t="str">
        <f>IF(FluxoCaixa2[[#This Row],[Data]]="","",PROPER(TEXT(FluxoCaixa2[[#This Row],[Data]],"mmmm")))</f>
        <v>Junho</v>
      </c>
      <c r="D37" s="17" t="s">
        <v>2</v>
      </c>
      <c r="E37" s="17" t="s">
        <v>25</v>
      </c>
      <c r="F37" s="17" t="s">
        <v>377</v>
      </c>
      <c r="G37" s="21">
        <v>337.5</v>
      </c>
      <c r="H37" s="17" t="s">
        <v>8</v>
      </c>
      <c r="I37" s="20">
        <f>IF(FluxoCaixa2[[#This Row],[Receitas / Despesas]]="Saldo Inicial",FluxoCaixa2[[#This Row],[R$ (Valores)]],I36+FluxoCaixa2[[#This Row],[Valores Receitas / Despesas]])</f>
        <v>16456.72</v>
      </c>
      <c r="J37" s="20">
        <f>IF(FluxoCaixa2[[#This Row],[Entrada / Saída]]="Saída",FluxoCaixa2[[#This Row],[R$ (Valores)]]*-1,FluxoCaixa2[[#This Row],[R$ (Valores)]])</f>
        <v>-337.5</v>
      </c>
    </row>
    <row r="38" spans="2:10">
      <c r="B38" s="16">
        <v>45810</v>
      </c>
      <c r="C38" s="48" t="str">
        <f>IF(FluxoCaixa2[[#This Row],[Data]]="","",PROPER(TEXT(FluxoCaixa2[[#This Row],[Data]],"mmmm")))</f>
        <v>Junho</v>
      </c>
      <c r="D38" s="17" t="s">
        <v>2</v>
      </c>
      <c r="E38" s="17" t="s">
        <v>25</v>
      </c>
      <c r="F38" s="17" t="s">
        <v>378</v>
      </c>
      <c r="G38" s="21">
        <v>455</v>
      </c>
      <c r="H38" s="17" t="s">
        <v>8</v>
      </c>
      <c r="I38" s="20">
        <f>IF(FluxoCaixa2[[#This Row],[Receitas / Despesas]]="Saldo Inicial",FluxoCaixa2[[#This Row],[R$ (Valores)]],I37+FluxoCaixa2[[#This Row],[Valores Receitas / Despesas]])</f>
        <v>16001.720000000001</v>
      </c>
      <c r="J38" s="20">
        <f>IF(FluxoCaixa2[[#This Row],[Entrada / Saída]]="Saída",FluxoCaixa2[[#This Row],[R$ (Valores)]]*-1,FluxoCaixa2[[#This Row],[R$ (Valores)]])</f>
        <v>-455</v>
      </c>
    </row>
    <row r="39" spans="2:10">
      <c r="B39" s="16">
        <v>45810</v>
      </c>
      <c r="C39" s="48" t="str">
        <f>IF(FluxoCaixa2[[#This Row],[Data]]="","",PROPER(TEXT(FluxoCaixa2[[#This Row],[Data]],"mmmm")))</f>
        <v>Junho</v>
      </c>
      <c r="D39" s="17" t="s">
        <v>2</v>
      </c>
      <c r="E39" s="17" t="s">
        <v>76</v>
      </c>
      <c r="F39" s="17" t="s">
        <v>153</v>
      </c>
      <c r="G39" s="29">
        <v>500</v>
      </c>
      <c r="H39" s="17" t="s">
        <v>8</v>
      </c>
      <c r="I39" s="20">
        <f>IF(FluxoCaixa2[[#This Row],[Receitas / Despesas]]="Saldo Inicial",FluxoCaixa2[[#This Row],[R$ (Valores)]],I38+FluxoCaixa2[[#This Row],[Valores Receitas / Despesas]])</f>
        <v>15501.720000000001</v>
      </c>
      <c r="J39" s="20">
        <f>IF(FluxoCaixa2[[#This Row],[Entrada / Saída]]="Saída",FluxoCaixa2[[#This Row],[R$ (Valores)]]*-1,FluxoCaixa2[[#This Row],[R$ (Valores)]])</f>
        <v>-500</v>
      </c>
    </row>
    <row r="40" spans="2:10">
      <c r="B40" s="16">
        <v>45810</v>
      </c>
      <c r="C40" s="48" t="str">
        <f>IF(FluxoCaixa2[[#This Row],[Data]]="","",PROPER(TEXT(FluxoCaixa2[[#This Row],[Data]],"mmmm")))</f>
        <v>Junho</v>
      </c>
      <c r="D40" s="17" t="s">
        <v>2</v>
      </c>
      <c r="E40" s="17" t="s">
        <v>70</v>
      </c>
      <c r="F40" s="17" t="s">
        <v>379</v>
      </c>
      <c r="G40" s="29">
        <v>3000</v>
      </c>
      <c r="H40" s="17" t="s">
        <v>8</v>
      </c>
      <c r="I40" s="20">
        <f>IF(FluxoCaixa2[[#This Row],[Receitas / Despesas]]="Saldo Inicial",FluxoCaixa2[[#This Row],[R$ (Valores)]],I39+FluxoCaixa2[[#This Row],[Valores Receitas / Despesas]])</f>
        <v>12501.720000000001</v>
      </c>
      <c r="J40" s="20">
        <f>IF(FluxoCaixa2[[#This Row],[Entrada / Saída]]="Saída",FluxoCaixa2[[#This Row],[R$ (Valores)]]*-1,FluxoCaixa2[[#This Row],[R$ (Valores)]])</f>
        <v>-3000</v>
      </c>
    </row>
    <row r="41" spans="2:10">
      <c r="B41" s="16">
        <v>45810</v>
      </c>
      <c r="C41" s="48" t="str">
        <f>IF(FluxoCaixa2[[#This Row],[Data]]="","",PROPER(TEXT(FluxoCaixa2[[#This Row],[Data]],"mmmm")))</f>
        <v>Junho</v>
      </c>
      <c r="D41" s="17" t="s">
        <v>2</v>
      </c>
      <c r="E41" s="17" t="s">
        <v>71</v>
      </c>
      <c r="F41" s="17" t="s">
        <v>380</v>
      </c>
      <c r="G41" s="29">
        <v>1839.78</v>
      </c>
      <c r="H41" s="17" t="s">
        <v>8</v>
      </c>
      <c r="I41" s="20">
        <f>IF(FluxoCaixa2[[#This Row],[Receitas / Despesas]]="Saldo Inicial",FluxoCaixa2[[#This Row],[R$ (Valores)]],I40+FluxoCaixa2[[#This Row],[Valores Receitas / Despesas]])</f>
        <v>10661.94</v>
      </c>
      <c r="J41" s="20">
        <f>IF(FluxoCaixa2[[#This Row],[Entrada / Saída]]="Saída",FluxoCaixa2[[#This Row],[R$ (Valores)]]*-1,FluxoCaixa2[[#This Row],[R$ (Valores)]])</f>
        <v>-1839.78</v>
      </c>
    </row>
    <row r="42" spans="2:10">
      <c r="B42" s="16">
        <v>45810</v>
      </c>
      <c r="C42" s="48" t="str">
        <f>IF(FluxoCaixa2[[#This Row],[Data]]="","",PROPER(TEXT(FluxoCaixa2[[#This Row],[Data]],"mmmm")))</f>
        <v>Junho</v>
      </c>
      <c r="D42" s="17" t="s">
        <v>2</v>
      </c>
      <c r="E42" s="17" t="s">
        <v>71</v>
      </c>
      <c r="F42" s="17" t="s">
        <v>381</v>
      </c>
      <c r="G42" s="29">
        <v>350</v>
      </c>
      <c r="H42" s="17" t="s">
        <v>8</v>
      </c>
      <c r="I42" s="20">
        <f>IF(FluxoCaixa2[[#This Row],[Receitas / Despesas]]="Saldo Inicial",FluxoCaixa2[[#This Row],[R$ (Valores)]],I41+FluxoCaixa2[[#This Row],[Valores Receitas / Despesas]])</f>
        <v>10311.94</v>
      </c>
      <c r="J42" s="20">
        <f>IF(FluxoCaixa2[[#This Row],[Entrada / Saída]]="Saída",FluxoCaixa2[[#This Row],[R$ (Valores)]]*-1,FluxoCaixa2[[#This Row],[R$ (Valores)]])</f>
        <v>-350</v>
      </c>
    </row>
    <row r="43" spans="2:10">
      <c r="B43" s="16">
        <v>45810</v>
      </c>
      <c r="C43" s="48" t="str">
        <f>IF(FluxoCaixa2[[#This Row],[Data]]="","",PROPER(TEXT(FluxoCaixa2[[#This Row],[Data]],"mmmm")))</f>
        <v>Junho</v>
      </c>
      <c r="D43" s="17" t="s">
        <v>2</v>
      </c>
      <c r="E43" s="17" t="s">
        <v>71</v>
      </c>
      <c r="F43" s="17" t="s">
        <v>382</v>
      </c>
      <c r="G43" s="29">
        <v>350</v>
      </c>
      <c r="H43" s="17" t="s">
        <v>8</v>
      </c>
      <c r="I43" s="20">
        <f>IF(FluxoCaixa2[[#This Row],[Receitas / Despesas]]="Saldo Inicial",FluxoCaixa2[[#This Row],[R$ (Valores)]],I42+FluxoCaixa2[[#This Row],[Valores Receitas / Despesas]])</f>
        <v>9961.94</v>
      </c>
      <c r="J43" s="20">
        <f>IF(FluxoCaixa2[[#This Row],[Entrada / Saída]]="Saída",FluxoCaixa2[[#This Row],[R$ (Valores)]]*-1,FluxoCaixa2[[#This Row],[R$ (Valores)]])</f>
        <v>-350</v>
      </c>
    </row>
    <row r="44" spans="2:10">
      <c r="B44" s="16">
        <v>45810</v>
      </c>
      <c r="C44" s="48" t="str">
        <f>IF(FluxoCaixa2[[#This Row],[Data]]="","",PROPER(TEXT(FluxoCaixa2[[#This Row],[Data]],"mmmm")))</f>
        <v>Junho</v>
      </c>
      <c r="D44" s="17" t="s">
        <v>2</v>
      </c>
      <c r="E44" s="17" t="s">
        <v>71</v>
      </c>
      <c r="F44" s="17" t="s">
        <v>383</v>
      </c>
      <c r="G44" s="29">
        <v>350</v>
      </c>
      <c r="H44" s="17" t="s">
        <v>8</v>
      </c>
      <c r="I44" s="20">
        <f>IF(FluxoCaixa2[[#This Row],[Receitas / Despesas]]="Saldo Inicial",FluxoCaixa2[[#This Row],[R$ (Valores)]],I43+FluxoCaixa2[[#This Row],[Valores Receitas / Despesas]])</f>
        <v>9611.94</v>
      </c>
      <c r="J44" s="20">
        <f>IF(FluxoCaixa2[[#This Row],[Entrada / Saída]]="Saída",FluxoCaixa2[[#This Row],[R$ (Valores)]]*-1,FluxoCaixa2[[#This Row],[R$ (Valores)]])</f>
        <v>-350</v>
      </c>
    </row>
    <row r="45" spans="2:10">
      <c r="B45" s="16">
        <v>45810</v>
      </c>
      <c r="C45" s="48" t="str">
        <f>IF(FluxoCaixa2[[#This Row],[Data]]="","",PROPER(TEXT(FluxoCaixa2[[#This Row],[Data]],"mmmm")))</f>
        <v>Junho</v>
      </c>
      <c r="D45" s="17" t="s">
        <v>2</v>
      </c>
      <c r="E45" s="17" t="s">
        <v>71</v>
      </c>
      <c r="F45" s="17" t="s">
        <v>384</v>
      </c>
      <c r="G45" s="29">
        <v>600</v>
      </c>
      <c r="H45" s="17" t="s">
        <v>8</v>
      </c>
      <c r="I45" s="20">
        <f>IF(FluxoCaixa2[[#This Row],[Receitas / Despesas]]="Saldo Inicial",FluxoCaixa2[[#This Row],[R$ (Valores)]],I44+FluxoCaixa2[[#This Row],[Valores Receitas / Despesas]])</f>
        <v>9011.94</v>
      </c>
      <c r="J45" s="20">
        <f>IF(FluxoCaixa2[[#This Row],[Entrada / Saída]]="Saída",FluxoCaixa2[[#This Row],[R$ (Valores)]]*-1,FluxoCaixa2[[#This Row],[R$ (Valores)]])</f>
        <v>-600</v>
      </c>
    </row>
    <row r="46" spans="2:10">
      <c r="B46" s="16">
        <v>45810</v>
      </c>
      <c r="C46" s="48" t="str">
        <f>IF(FluxoCaixa2[[#This Row],[Data]]="","",PROPER(TEXT(FluxoCaixa2[[#This Row],[Data]],"mmmm")))</f>
        <v>Junho</v>
      </c>
      <c r="D46" s="17" t="s">
        <v>2</v>
      </c>
      <c r="E46" s="17" t="s">
        <v>70</v>
      </c>
      <c r="F46" s="17" t="s">
        <v>385</v>
      </c>
      <c r="G46" s="29">
        <v>787</v>
      </c>
      <c r="H46" s="17" t="s">
        <v>8</v>
      </c>
      <c r="I46" s="20">
        <f>IF(FluxoCaixa2[[#This Row],[Receitas / Despesas]]="Saldo Inicial",FluxoCaixa2[[#This Row],[R$ (Valores)]],I45+FluxoCaixa2[[#This Row],[Valores Receitas / Despesas]])</f>
        <v>8224.94</v>
      </c>
      <c r="J46" s="20">
        <f>IF(FluxoCaixa2[[#This Row],[Entrada / Saída]]="Saída",FluxoCaixa2[[#This Row],[R$ (Valores)]]*-1,FluxoCaixa2[[#This Row],[R$ (Valores)]])</f>
        <v>-787</v>
      </c>
    </row>
    <row r="47" spans="2:10">
      <c r="B47" s="16">
        <v>45810</v>
      </c>
      <c r="C47" s="48" t="str">
        <f>IF(FluxoCaixa2[[#This Row],[Data]]="","",PROPER(TEXT(FluxoCaixa2[[#This Row],[Data]],"mmmm")))</f>
        <v>Junho</v>
      </c>
      <c r="D47" s="17" t="s">
        <v>2</v>
      </c>
      <c r="E47" s="17" t="s">
        <v>70</v>
      </c>
      <c r="F47" s="17" t="s">
        <v>141</v>
      </c>
      <c r="G47" s="29">
        <v>650</v>
      </c>
      <c r="H47" s="17" t="s">
        <v>8</v>
      </c>
      <c r="I47" s="20">
        <f>IF(FluxoCaixa2[[#This Row],[Receitas / Despesas]]="Saldo Inicial",FluxoCaixa2[[#This Row],[R$ (Valores)]],I46+FluxoCaixa2[[#This Row],[Valores Receitas / Despesas]])</f>
        <v>7574.9400000000005</v>
      </c>
      <c r="J47" s="20">
        <f>IF(FluxoCaixa2[[#This Row],[Entrada / Saída]]="Saída",FluxoCaixa2[[#This Row],[R$ (Valores)]]*-1,FluxoCaixa2[[#This Row],[R$ (Valores)]])</f>
        <v>-650</v>
      </c>
    </row>
    <row r="48" spans="2:10">
      <c r="B48" s="16">
        <v>45810</v>
      </c>
      <c r="C48" s="48" t="str">
        <f>IF(FluxoCaixa2[[#This Row],[Data]]="","",PROPER(TEXT(FluxoCaixa2[[#This Row],[Data]],"mmmm")))</f>
        <v>Junho</v>
      </c>
      <c r="D48" s="17" t="s">
        <v>2</v>
      </c>
      <c r="E48" s="17" t="s">
        <v>70</v>
      </c>
      <c r="F48" s="17" t="s">
        <v>72</v>
      </c>
      <c r="G48" s="29">
        <v>650</v>
      </c>
      <c r="H48" s="17" t="s">
        <v>8</v>
      </c>
      <c r="I48" s="20">
        <f>IF(FluxoCaixa2[[#This Row],[Receitas / Despesas]]="Saldo Inicial",FluxoCaixa2[[#This Row],[R$ (Valores)]],I47+FluxoCaixa2[[#This Row],[Valores Receitas / Despesas]])</f>
        <v>6924.9400000000005</v>
      </c>
      <c r="J48" s="20">
        <f>IF(FluxoCaixa2[[#This Row],[Entrada / Saída]]="Saída",FluxoCaixa2[[#This Row],[R$ (Valores)]]*-1,FluxoCaixa2[[#This Row],[R$ (Valores)]])</f>
        <v>-650</v>
      </c>
    </row>
    <row r="49" spans="2:14">
      <c r="B49" s="16">
        <v>45810</v>
      </c>
      <c r="C49" s="48" t="str">
        <f>IF(FluxoCaixa2[[#This Row],[Data]]="","",PROPER(TEXT(FluxoCaixa2[[#This Row],[Data]],"mmmm")))</f>
        <v>Junho</v>
      </c>
      <c r="D49" s="17" t="s">
        <v>2</v>
      </c>
      <c r="E49" s="17" t="s">
        <v>70</v>
      </c>
      <c r="F49" s="17" t="s">
        <v>386</v>
      </c>
      <c r="G49" s="29">
        <v>800</v>
      </c>
      <c r="H49" s="17" t="s">
        <v>8</v>
      </c>
      <c r="I49" s="20">
        <f>IF(FluxoCaixa2[[#This Row],[Receitas / Despesas]]="Saldo Inicial",FluxoCaixa2[[#This Row],[R$ (Valores)]],I48+FluxoCaixa2[[#This Row],[Valores Receitas / Despesas]])</f>
        <v>6124.9400000000005</v>
      </c>
      <c r="J49" s="20">
        <f>IF(FluxoCaixa2[[#This Row],[Entrada / Saída]]="Saída",FluxoCaixa2[[#This Row],[R$ (Valores)]]*-1,FluxoCaixa2[[#This Row],[R$ (Valores)]])</f>
        <v>-800</v>
      </c>
    </row>
    <row r="50" spans="2:14">
      <c r="B50" s="16">
        <v>45810</v>
      </c>
      <c r="C50" s="48" t="str">
        <f>IF(FluxoCaixa2[[#This Row],[Data]]="","",PROPER(TEXT(FluxoCaixa2[[#This Row],[Data]],"mmmm")))</f>
        <v>Junho</v>
      </c>
      <c r="D50" s="17" t="s">
        <v>2</v>
      </c>
      <c r="E50" s="17" t="s">
        <v>70</v>
      </c>
      <c r="F50" s="17" t="s">
        <v>387</v>
      </c>
      <c r="G50" s="29">
        <v>600</v>
      </c>
      <c r="H50" s="17" t="s">
        <v>8</v>
      </c>
      <c r="I50" s="20">
        <f>IF(FluxoCaixa2[[#This Row],[Receitas / Despesas]]="Saldo Inicial",FluxoCaixa2[[#This Row],[R$ (Valores)]],I49+FluxoCaixa2[[#This Row],[Valores Receitas / Despesas]])</f>
        <v>5524.9400000000005</v>
      </c>
      <c r="J50" s="20">
        <f>IF(FluxoCaixa2[[#This Row],[Entrada / Saída]]="Saída",FluxoCaixa2[[#This Row],[R$ (Valores)]]*-1,FluxoCaixa2[[#This Row],[R$ (Valores)]])</f>
        <v>-600</v>
      </c>
    </row>
    <row r="51" spans="2:14">
      <c r="B51" s="16">
        <v>45810</v>
      </c>
      <c r="C51" s="48" t="str">
        <f>IF(FluxoCaixa2[[#This Row],[Data]]="","",PROPER(TEXT(FluxoCaixa2[[#This Row],[Data]],"mmmm")))</f>
        <v>Junho</v>
      </c>
      <c r="D51" s="17" t="s">
        <v>2</v>
      </c>
      <c r="E51" s="17" t="s">
        <v>70</v>
      </c>
      <c r="F51" s="17" t="s">
        <v>388</v>
      </c>
      <c r="G51" s="29">
        <v>600</v>
      </c>
      <c r="H51" s="17" t="s">
        <v>8</v>
      </c>
      <c r="I51" s="20">
        <f>IF(FluxoCaixa2[[#This Row],[Receitas / Despesas]]="Saldo Inicial",FluxoCaixa2[[#This Row],[R$ (Valores)]],I50+FluxoCaixa2[[#This Row],[Valores Receitas / Despesas]])</f>
        <v>4924.9400000000005</v>
      </c>
      <c r="J51" s="20">
        <f>IF(FluxoCaixa2[[#This Row],[Entrada / Saída]]="Saída",FluxoCaixa2[[#This Row],[R$ (Valores)]]*-1,FluxoCaixa2[[#This Row],[R$ (Valores)]])</f>
        <v>-600</v>
      </c>
    </row>
    <row r="52" spans="2:14">
      <c r="B52" s="16">
        <v>45810</v>
      </c>
      <c r="C52" s="48" t="str">
        <f>IF(FluxoCaixa2[[#This Row],[Data]]="","",PROPER(TEXT(FluxoCaixa2[[#This Row],[Data]],"mmmm")))</f>
        <v>Junho</v>
      </c>
      <c r="D52" s="17" t="s">
        <v>2</v>
      </c>
      <c r="E52" s="17" t="s">
        <v>78</v>
      </c>
      <c r="F52" s="17" t="s">
        <v>389</v>
      </c>
      <c r="G52" s="29">
        <v>27</v>
      </c>
      <c r="H52" s="17" t="s">
        <v>8</v>
      </c>
      <c r="I52" s="20">
        <f>IF(FluxoCaixa2[[#This Row],[Receitas / Despesas]]="Saldo Inicial",FluxoCaixa2[[#This Row],[R$ (Valores)]],I51+FluxoCaixa2[[#This Row],[Valores Receitas / Despesas]])</f>
        <v>4897.9400000000005</v>
      </c>
      <c r="J52" s="20">
        <f>IF(FluxoCaixa2[[#This Row],[Entrada / Saída]]="Saída",FluxoCaixa2[[#This Row],[R$ (Valores)]]*-1,FluxoCaixa2[[#This Row],[R$ (Valores)]])</f>
        <v>-27</v>
      </c>
    </row>
    <row r="53" spans="2:14">
      <c r="B53" s="16">
        <v>45810</v>
      </c>
      <c r="C53" s="48" t="str">
        <f>IF(FluxoCaixa2[[#This Row],[Data]]="","",PROPER(TEXT(FluxoCaixa2[[#This Row],[Data]],"mmmm")))</f>
        <v>Junho</v>
      </c>
      <c r="D53" s="17" t="s">
        <v>2</v>
      </c>
      <c r="E53" s="17" t="s">
        <v>71</v>
      </c>
      <c r="F53" s="17" t="s">
        <v>390</v>
      </c>
      <c r="G53" s="29">
        <v>103.03</v>
      </c>
      <c r="H53" s="17" t="s">
        <v>8</v>
      </c>
      <c r="I53" s="20">
        <f>IF(FluxoCaixa2[[#This Row],[Receitas / Despesas]]="Saldo Inicial",FluxoCaixa2[[#This Row],[R$ (Valores)]],I52+FluxoCaixa2[[#This Row],[Valores Receitas / Despesas]])</f>
        <v>4794.9100000000008</v>
      </c>
      <c r="J53" s="20">
        <f>IF(FluxoCaixa2[[#This Row],[Entrada / Saída]]="Saída",FluxoCaixa2[[#This Row],[R$ (Valores)]]*-1,FluxoCaixa2[[#This Row],[R$ (Valores)]])</f>
        <v>-103.03</v>
      </c>
      <c r="N53" s="31"/>
    </row>
    <row r="54" spans="2:14">
      <c r="B54" s="16">
        <v>45810</v>
      </c>
      <c r="C54" s="48" t="str">
        <f>IF(FluxoCaixa2[[#This Row],[Data]]="","",PROPER(TEXT(FluxoCaixa2[[#This Row],[Data]],"mmmm")))</f>
        <v>Junho</v>
      </c>
      <c r="D54" s="17" t="s">
        <v>2</v>
      </c>
      <c r="E54" s="17" t="s">
        <v>71</v>
      </c>
      <c r="F54" s="17" t="s">
        <v>391</v>
      </c>
      <c r="G54" s="29">
        <v>103.03</v>
      </c>
      <c r="H54" s="17" t="s">
        <v>8</v>
      </c>
      <c r="I54" s="20">
        <f>IF(FluxoCaixa2[[#This Row],[Receitas / Despesas]]="Saldo Inicial",FluxoCaixa2[[#This Row],[R$ (Valores)]],I53+FluxoCaixa2[[#This Row],[Valores Receitas / Despesas]])</f>
        <v>4691.880000000001</v>
      </c>
      <c r="J54" s="20">
        <f>IF(FluxoCaixa2[[#This Row],[Entrada / Saída]]="Saída",FluxoCaixa2[[#This Row],[R$ (Valores)]]*-1,FluxoCaixa2[[#This Row],[R$ (Valores)]])</f>
        <v>-103.03</v>
      </c>
    </row>
    <row r="55" spans="2:14">
      <c r="B55" s="16">
        <v>45810</v>
      </c>
      <c r="C55" s="48" t="str">
        <f>IF(FluxoCaixa2[[#This Row],[Data]]="","",PROPER(TEXT(FluxoCaixa2[[#This Row],[Data]],"mmmm")))</f>
        <v>Junho</v>
      </c>
      <c r="D55" s="17" t="s">
        <v>2</v>
      </c>
      <c r="E55" s="17" t="s">
        <v>71</v>
      </c>
      <c r="F55" s="17" t="s">
        <v>392</v>
      </c>
      <c r="G55" s="29">
        <v>103.03</v>
      </c>
      <c r="H55" s="17" t="s">
        <v>8</v>
      </c>
      <c r="I55" s="20">
        <f>IF(FluxoCaixa2[[#This Row],[Receitas / Despesas]]="Saldo Inicial",FluxoCaixa2[[#This Row],[R$ (Valores)]],I54+FluxoCaixa2[[#This Row],[Valores Receitas / Despesas]])</f>
        <v>4588.8500000000013</v>
      </c>
      <c r="J55" s="20">
        <f>IF(FluxoCaixa2[[#This Row],[Entrada / Saída]]="Saída",FluxoCaixa2[[#This Row],[R$ (Valores)]]*-1,FluxoCaixa2[[#This Row],[R$ (Valores)]])</f>
        <v>-103.03</v>
      </c>
      <c r="N55" s="26"/>
    </row>
    <row r="56" spans="2:14">
      <c r="B56" s="16">
        <v>45810</v>
      </c>
      <c r="C56" s="48" t="str">
        <f>IF(FluxoCaixa2[[#This Row],[Data]]="","",PROPER(TEXT(FluxoCaixa2[[#This Row],[Data]],"mmmm")))</f>
        <v>Junho</v>
      </c>
      <c r="D56" s="17" t="s">
        <v>2</v>
      </c>
      <c r="E56" s="17" t="s">
        <v>105</v>
      </c>
      <c r="F56" s="17" t="s">
        <v>393</v>
      </c>
      <c r="G56" s="29">
        <v>600</v>
      </c>
      <c r="H56" s="17" t="s">
        <v>8</v>
      </c>
      <c r="I56" s="20">
        <f>IF(FluxoCaixa2[[#This Row],[Receitas / Despesas]]="Saldo Inicial",FluxoCaixa2[[#This Row],[R$ (Valores)]],I55+FluxoCaixa2[[#This Row],[Valores Receitas / Despesas]])</f>
        <v>3988.8500000000013</v>
      </c>
      <c r="J56" s="20">
        <f>IF(FluxoCaixa2[[#This Row],[Entrada / Saída]]="Saída",FluxoCaixa2[[#This Row],[R$ (Valores)]]*-1,FluxoCaixa2[[#This Row],[R$ (Valores)]])</f>
        <v>-600</v>
      </c>
    </row>
    <row r="57" spans="2:14">
      <c r="B57" s="16">
        <v>45810</v>
      </c>
      <c r="C57" s="48" t="str">
        <f>IF(FluxoCaixa2[[#This Row],[Data]]="","",PROPER(TEXT(FluxoCaixa2[[#This Row],[Data]],"mmmm")))</f>
        <v>Junho</v>
      </c>
      <c r="D57" s="17" t="s">
        <v>2</v>
      </c>
      <c r="E57" s="17" t="s">
        <v>222</v>
      </c>
      <c r="F57" s="17" t="s">
        <v>394</v>
      </c>
      <c r="G57" s="29">
        <v>498.69</v>
      </c>
      <c r="H57" s="17" t="s">
        <v>8</v>
      </c>
      <c r="I57" s="20">
        <f>IF(FluxoCaixa2[[#This Row],[Receitas / Despesas]]="Saldo Inicial",FluxoCaixa2[[#This Row],[R$ (Valores)]],I56+FluxoCaixa2[[#This Row],[Valores Receitas / Despesas]])</f>
        <v>3490.1600000000012</v>
      </c>
      <c r="J57" s="20">
        <f>IF(FluxoCaixa2[[#This Row],[Entrada / Saída]]="Saída",FluxoCaixa2[[#This Row],[R$ (Valores)]]*-1,FluxoCaixa2[[#This Row],[R$ (Valores)]])</f>
        <v>-498.69</v>
      </c>
    </row>
    <row r="58" spans="2:14">
      <c r="B58" s="16">
        <v>45810</v>
      </c>
      <c r="C58" s="48" t="str">
        <f>IF(FluxoCaixa2[[#This Row],[Data]]="","",PROPER(TEXT(FluxoCaixa2[[#This Row],[Data]],"mmmm")))</f>
        <v>Junho</v>
      </c>
      <c r="D58" s="17" t="s">
        <v>2</v>
      </c>
      <c r="E58" s="17" t="s">
        <v>70</v>
      </c>
      <c r="F58" s="17" t="s">
        <v>395</v>
      </c>
      <c r="G58" s="29">
        <v>500</v>
      </c>
      <c r="H58" s="17" t="s">
        <v>8</v>
      </c>
      <c r="I58" s="20">
        <f>IF(FluxoCaixa2[[#This Row],[Receitas / Despesas]]="Saldo Inicial",FluxoCaixa2[[#This Row],[R$ (Valores)]],I57+FluxoCaixa2[[#This Row],[Valores Receitas / Despesas]])</f>
        <v>2990.1600000000012</v>
      </c>
      <c r="J58" s="20">
        <f>IF(FluxoCaixa2[[#This Row],[Entrada / Saída]]="Saída",FluxoCaixa2[[#This Row],[R$ (Valores)]]*-1,FluxoCaixa2[[#This Row],[R$ (Valores)]])</f>
        <v>-500</v>
      </c>
    </row>
    <row r="59" spans="2:14">
      <c r="B59" s="16">
        <v>45810</v>
      </c>
      <c r="C59" s="48" t="str">
        <f>IF(FluxoCaixa2[[#This Row],[Data]]="","",PROPER(TEXT(FluxoCaixa2[[#This Row],[Data]],"mmmm")))</f>
        <v>Junho</v>
      </c>
      <c r="D59" s="17" t="s">
        <v>2</v>
      </c>
      <c r="E59" s="17" t="s">
        <v>70</v>
      </c>
      <c r="F59" s="17" t="s">
        <v>396</v>
      </c>
      <c r="G59" s="29">
        <v>2350</v>
      </c>
      <c r="H59" s="17" t="s">
        <v>8</v>
      </c>
      <c r="I59" s="20">
        <f>IF(FluxoCaixa2[[#This Row],[Receitas / Despesas]]="Saldo Inicial",FluxoCaixa2[[#This Row],[R$ (Valores)]],I58+FluxoCaixa2[[#This Row],[Valores Receitas / Despesas]])</f>
        <v>640.16000000000122</v>
      </c>
      <c r="J59" s="20">
        <f>IF(FluxoCaixa2[[#This Row],[Entrada / Saída]]="Saída",FluxoCaixa2[[#This Row],[R$ (Valores)]]*-1,FluxoCaixa2[[#This Row],[R$ (Valores)]])</f>
        <v>-2350</v>
      </c>
    </row>
    <row r="60" spans="2:14">
      <c r="B60" s="16">
        <v>45810</v>
      </c>
      <c r="C60" s="48" t="str">
        <f>IF(FluxoCaixa2[[#This Row],[Data]]="","",PROPER(TEXT(FluxoCaixa2[[#This Row],[Data]],"mmmm")))</f>
        <v>Junho</v>
      </c>
      <c r="D60" s="17" t="s">
        <v>2</v>
      </c>
      <c r="E60" s="17" t="s">
        <v>70</v>
      </c>
      <c r="F60" s="17" t="s">
        <v>397</v>
      </c>
      <c r="G60" s="29">
        <v>1000</v>
      </c>
      <c r="H60" s="17" t="s">
        <v>8</v>
      </c>
      <c r="I60" s="20">
        <f>IF(FluxoCaixa2[[#This Row],[Receitas / Despesas]]="Saldo Inicial",FluxoCaixa2[[#This Row],[R$ (Valores)]],I59+FluxoCaixa2[[#This Row],[Valores Receitas / Despesas]])</f>
        <v>-359.83999999999878</v>
      </c>
      <c r="J60" s="20">
        <f>IF(FluxoCaixa2[[#This Row],[Entrada / Saída]]="Saída",FluxoCaixa2[[#This Row],[R$ (Valores)]]*-1,FluxoCaixa2[[#This Row],[R$ (Valores)]])</f>
        <v>-1000</v>
      </c>
    </row>
    <row r="61" spans="2:14">
      <c r="B61" s="16">
        <v>45811</v>
      </c>
      <c r="C61" s="48" t="str">
        <f>IF(FluxoCaixa2[[#This Row],[Data]]="","",PROPER(TEXT(FluxoCaixa2[[#This Row],[Data]],"mmmm")))</f>
        <v>Junho</v>
      </c>
      <c r="D61" s="17" t="s">
        <v>1</v>
      </c>
      <c r="E61" s="17" t="s">
        <v>75</v>
      </c>
      <c r="F61" s="17" t="s">
        <v>126</v>
      </c>
      <c r="G61" s="29">
        <v>400000</v>
      </c>
      <c r="H61" s="17" t="s">
        <v>8</v>
      </c>
      <c r="I61" s="20">
        <f>IF(FluxoCaixa2[[#This Row],[Receitas / Despesas]]="Saldo Inicial",FluxoCaixa2[[#This Row],[R$ (Valores)]],I60+FluxoCaixa2[[#This Row],[Valores Receitas / Despesas]])</f>
        <v>399640.16</v>
      </c>
      <c r="J61" s="20">
        <f>IF(FluxoCaixa2[[#This Row],[Entrada / Saída]]="Saída",FluxoCaixa2[[#This Row],[R$ (Valores)]]*-1,FluxoCaixa2[[#This Row],[R$ (Valores)]])</f>
        <v>400000</v>
      </c>
    </row>
    <row r="62" spans="2:14">
      <c r="B62" s="16">
        <v>45811</v>
      </c>
      <c r="C62" s="48" t="str">
        <f>IF(FluxoCaixa2[[#This Row],[Data]]="","",PROPER(TEXT(FluxoCaixa2[[#This Row],[Data]],"mmmm")))</f>
        <v>Junho</v>
      </c>
      <c r="D62" s="17" t="s">
        <v>2</v>
      </c>
      <c r="E62" s="17" t="s">
        <v>81</v>
      </c>
      <c r="F62" s="17" t="s">
        <v>398</v>
      </c>
      <c r="G62" s="29">
        <v>65265</v>
      </c>
      <c r="H62" s="17" t="s">
        <v>8</v>
      </c>
      <c r="I62" s="20">
        <f>IF(FluxoCaixa2[[#This Row],[Receitas / Despesas]]="Saldo Inicial",FluxoCaixa2[[#This Row],[R$ (Valores)]],I61+FluxoCaixa2[[#This Row],[Valores Receitas / Despesas]])</f>
        <v>334375.15999999997</v>
      </c>
      <c r="J62" s="20">
        <f>IF(FluxoCaixa2[[#This Row],[Entrada / Saída]]="Saída",FluxoCaixa2[[#This Row],[R$ (Valores)]]*-1,FluxoCaixa2[[#This Row],[R$ (Valores)]])</f>
        <v>-65265</v>
      </c>
    </row>
    <row r="63" spans="2:14">
      <c r="B63" s="16">
        <v>45811</v>
      </c>
      <c r="C63" s="48" t="str">
        <f>IF(FluxoCaixa2[[#This Row],[Data]]="","",PROPER(TEXT(FluxoCaixa2[[#This Row],[Data]],"mmmm")))</f>
        <v>Junho</v>
      </c>
      <c r="D63" s="17" t="s">
        <v>2</v>
      </c>
      <c r="E63" s="17" t="s">
        <v>70</v>
      </c>
      <c r="F63" s="17" t="s">
        <v>399</v>
      </c>
      <c r="G63" s="29">
        <v>27000</v>
      </c>
      <c r="H63" s="17" t="s">
        <v>8</v>
      </c>
      <c r="I63" s="20">
        <f>IF(FluxoCaixa2[[#This Row],[Receitas / Despesas]]="Saldo Inicial",FluxoCaixa2[[#This Row],[R$ (Valores)]],I62+FluxoCaixa2[[#This Row],[Valores Receitas / Despesas]])</f>
        <v>307375.15999999997</v>
      </c>
      <c r="J63" s="20">
        <f>IF(FluxoCaixa2[[#This Row],[Entrada / Saída]]="Saída",FluxoCaixa2[[#This Row],[R$ (Valores)]]*-1,FluxoCaixa2[[#This Row],[R$ (Valores)]])</f>
        <v>-27000</v>
      </c>
    </row>
    <row r="64" spans="2:14">
      <c r="B64" s="16">
        <v>45811</v>
      </c>
      <c r="C64" s="48" t="str">
        <f>IF(FluxoCaixa2[[#This Row],[Data]]="","",PROPER(TEXT(FluxoCaixa2[[#This Row],[Data]],"mmmm")))</f>
        <v>Junho</v>
      </c>
      <c r="D64" s="17" t="s">
        <v>1</v>
      </c>
      <c r="E64" s="17" t="s">
        <v>6</v>
      </c>
      <c r="F64" s="17" t="s">
        <v>102</v>
      </c>
      <c r="G64" s="29">
        <v>15600</v>
      </c>
      <c r="H64" s="17" t="s">
        <v>8</v>
      </c>
      <c r="I64" s="20">
        <f>IF(FluxoCaixa2[[#This Row],[Receitas / Despesas]]="Saldo Inicial",FluxoCaixa2[[#This Row],[R$ (Valores)]],I63+FluxoCaixa2[[#This Row],[Valores Receitas / Despesas]])</f>
        <v>322975.15999999997</v>
      </c>
      <c r="J64" s="20">
        <f>IF(FluxoCaixa2[[#This Row],[Entrada / Saída]]="Saída",FluxoCaixa2[[#This Row],[R$ (Valores)]]*-1,FluxoCaixa2[[#This Row],[R$ (Valores)]])</f>
        <v>15600</v>
      </c>
    </row>
    <row r="65" spans="2:10">
      <c r="B65" s="16">
        <v>45811</v>
      </c>
      <c r="C65" s="48" t="str">
        <f>IF(FluxoCaixa2[[#This Row],[Data]]="","",PROPER(TEXT(FluxoCaixa2[[#This Row],[Data]],"mmmm")))</f>
        <v>Junho</v>
      </c>
      <c r="D65" s="17" t="s">
        <v>1</v>
      </c>
      <c r="E65" s="17" t="s">
        <v>6</v>
      </c>
      <c r="F65" s="17" t="s">
        <v>102</v>
      </c>
      <c r="G65" s="29">
        <v>17100</v>
      </c>
      <c r="H65" s="17" t="s">
        <v>8</v>
      </c>
      <c r="I65" s="20">
        <f>IF(FluxoCaixa2[[#This Row],[Receitas / Despesas]]="Saldo Inicial",FluxoCaixa2[[#This Row],[R$ (Valores)]],I64+FluxoCaixa2[[#This Row],[Valores Receitas / Despesas]])</f>
        <v>340075.16</v>
      </c>
      <c r="J65" s="20">
        <f>IF(FluxoCaixa2[[#This Row],[Entrada / Saída]]="Saída",FluxoCaixa2[[#This Row],[R$ (Valores)]]*-1,FluxoCaixa2[[#This Row],[R$ (Valores)]])</f>
        <v>17100</v>
      </c>
    </row>
    <row r="66" spans="2:10">
      <c r="B66" s="16">
        <v>45811</v>
      </c>
      <c r="C66" s="48" t="str">
        <f>IF(FluxoCaixa2[[#This Row],[Data]]="","",PROPER(TEXT(FluxoCaixa2[[#This Row],[Data]],"mmmm")))</f>
        <v>Junho</v>
      </c>
      <c r="D66" s="17" t="s">
        <v>1</v>
      </c>
      <c r="E66" s="17" t="s">
        <v>6</v>
      </c>
      <c r="F66" s="17" t="s">
        <v>102</v>
      </c>
      <c r="G66" s="29">
        <v>15200</v>
      </c>
      <c r="H66" s="17" t="s">
        <v>8</v>
      </c>
      <c r="I66" s="20">
        <f>IF(FluxoCaixa2[[#This Row],[Receitas / Despesas]]="Saldo Inicial",FluxoCaixa2[[#This Row],[R$ (Valores)]],I65+FluxoCaixa2[[#This Row],[Valores Receitas / Despesas]])</f>
        <v>355275.16</v>
      </c>
      <c r="J66" s="20">
        <f>IF(FluxoCaixa2[[#This Row],[Entrada / Saída]]="Saída",FluxoCaixa2[[#This Row],[R$ (Valores)]]*-1,FluxoCaixa2[[#This Row],[R$ (Valores)]])</f>
        <v>15200</v>
      </c>
    </row>
    <row r="67" spans="2:10">
      <c r="B67" s="16">
        <v>45811</v>
      </c>
      <c r="C67" s="48" t="str">
        <f>IF(FluxoCaixa2[[#This Row],[Data]]="","",PROPER(TEXT(FluxoCaixa2[[#This Row],[Data]],"mmmm")))</f>
        <v>Junho</v>
      </c>
      <c r="D67" s="17" t="s">
        <v>1</v>
      </c>
      <c r="E67" s="17" t="s">
        <v>6</v>
      </c>
      <c r="F67" s="17" t="s">
        <v>102</v>
      </c>
      <c r="G67" s="29">
        <v>15680</v>
      </c>
      <c r="H67" s="17" t="s">
        <v>8</v>
      </c>
      <c r="I67" s="20">
        <f>IF(FluxoCaixa2[[#This Row],[Receitas / Despesas]]="Saldo Inicial",FluxoCaixa2[[#This Row],[R$ (Valores)]],I66+FluxoCaixa2[[#This Row],[Valores Receitas / Despesas]])</f>
        <v>370955.16</v>
      </c>
      <c r="J67" s="20">
        <f>IF(FluxoCaixa2[[#This Row],[Entrada / Saída]]="Saída",FluxoCaixa2[[#This Row],[R$ (Valores)]]*-1,FluxoCaixa2[[#This Row],[R$ (Valores)]])</f>
        <v>15680</v>
      </c>
    </row>
    <row r="68" spans="2:10">
      <c r="B68" s="16">
        <v>45811</v>
      </c>
      <c r="C68" s="48" t="str">
        <f>IF(FluxoCaixa2[[#This Row],[Data]]="","",PROPER(TEXT(FluxoCaixa2[[#This Row],[Data]],"mmmm")))</f>
        <v>Junho</v>
      </c>
      <c r="D68" s="17" t="s">
        <v>1</v>
      </c>
      <c r="E68" s="17" t="s">
        <v>6</v>
      </c>
      <c r="F68" s="17" t="s">
        <v>102</v>
      </c>
      <c r="G68" s="29">
        <v>15600</v>
      </c>
      <c r="H68" s="17" t="s">
        <v>8</v>
      </c>
      <c r="I68" s="20">
        <f>IF(FluxoCaixa2[[#This Row],[Receitas / Despesas]]="Saldo Inicial",FluxoCaixa2[[#This Row],[R$ (Valores)]],I67+FluxoCaixa2[[#This Row],[Valores Receitas / Despesas]])</f>
        <v>386555.16</v>
      </c>
      <c r="J68" s="20">
        <f>IF(FluxoCaixa2[[#This Row],[Entrada / Saída]]="Saída",FluxoCaixa2[[#This Row],[R$ (Valores)]]*-1,FluxoCaixa2[[#This Row],[R$ (Valores)]])</f>
        <v>15600</v>
      </c>
    </row>
    <row r="69" spans="2:10">
      <c r="B69" s="16">
        <v>45811</v>
      </c>
      <c r="C69" s="48" t="str">
        <f>IF(FluxoCaixa2[[#This Row],[Data]]="","",PROPER(TEXT(FluxoCaixa2[[#This Row],[Data]],"mmmm")))</f>
        <v>Junho</v>
      </c>
      <c r="D69" s="17" t="s">
        <v>1</v>
      </c>
      <c r="E69" s="17" t="s">
        <v>6</v>
      </c>
      <c r="F69" s="17" t="s">
        <v>102</v>
      </c>
      <c r="G69" s="29">
        <v>15437.5</v>
      </c>
      <c r="H69" s="17" t="s">
        <v>8</v>
      </c>
      <c r="I69" s="20">
        <f>IF(FluxoCaixa2[[#This Row],[Receitas / Despesas]]="Saldo Inicial",FluxoCaixa2[[#This Row],[R$ (Valores)]],I68+FluxoCaixa2[[#This Row],[Valores Receitas / Despesas]])</f>
        <v>401992.66</v>
      </c>
      <c r="J69" s="20">
        <f>IF(FluxoCaixa2[[#This Row],[Entrada / Saída]]="Saída",FluxoCaixa2[[#This Row],[R$ (Valores)]]*-1,FluxoCaixa2[[#This Row],[R$ (Valores)]])</f>
        <v>15437.5</v>
      </c>
    </row>
    <row r="70" spans="2:10">
      <c r="B70" s="16">
        <v>45811</v>
      </c>
      <c r="C70" s="48" t="str">
        <f>IF(FluxoCaixa2[[#This Row],[Data]]="","",PROPER(TEXT(FluxoCaixa2[[#This Row],[Data]],"mmmm")))</f>
        <v>Junho</v>
      </c>
      <c r="D70" s="17" t="s">
        <v>1</v>
      </c>
      <c r="E70" s="17" t="s">
        <v>6</v>
      </c>
      <c r="F70" s="17" t="s">
        <v>102</v>
      </c>
      <c r="G70" s="29">
        <v>13300</v>
      </c>
      <c r="H70" s="17" t="s">
        <v>8</v>
      </c>
      <c r="I70" s="20">
        <f>IF(FluxoCaixa2[[#This Row],[Receitas / Despesas]]="Saldo Inicial",FluxoCaixa2[[#This Row],[R$ (Valores)]],I69+FluxoCaixa2[[#This Row],[Valores Receitas / Despesas]])</f>
        <v>415292.66</v>
      </c>
      <c r="J70" s="20">
        <f>IF(FluxoCaixa2[[#This Row],[Entrada / Saída]]="Saída",FluxoCaixa2[[#This Row],[R$ (Valores)]]*-1,FluxoCaixa2[[#This Row],[R$ (Valores)]])</f>
        <v>13300</v>
      </c>
    </row>
    <row r="71" spans="2:10">
      <c r="B71" s="16">
        <v>45811</v>
      </c>
      <c r="C71" s="48" t="str">
        <f>IF(FluxoCaixa2[[#This Row],[Data]]="","",PROPER(TEXT(FluxoCaixa2[[#This Row],[Data]],"mmmm")))</f>
        <v>Junho</v>
      </c>
      <c r="D71" s="17" t="s">
        <v>1</v>
      </c>
      <c r="E71" s="17" t="s">
        <v>6</v>
      </c>
      <c r="F71" s="17" t="s">
        <v>102</v>
      </c>
      <c r="G71" s="29">
        <v>15200</v>
      </c>
      <c r="H71" s="17" t="s">
        <v>8</v>
      </c>
      <c r="I71" s="20">
        <f>IF(FluxoCaixa2[[#This Row],[Receitas / Despesas]]="Saldo Inicial",FluxoCaixa2[[#This Row],[R$ (Valores)]],I70+FluxoCaixa2[[#This Row],[Valores Receitas / Despesas]])</f>
        <v>430492.66</v>
      </c>
      <c r="J71" s="20">
        <f>IF(FluxoCaixa2[[#This Row],[Entrada / Saída]]="Saída",FluxoCaixa2[[#This Row],[R$ (Valores)]]*-1,FluxoCaixa2[[#This Row],[R$ (Valores)]])</f>
        <v>15200</v>
      </c>
    </row>
    <row r="72" spans="2:10">
      <c r="B72" s="16">
        <v>45811</v>
      </c>
      <c r="C72" s="48" t="str">
        <f>IF(FluxoCaixa2[[#This Row],[Data]]="","",PROPER(TEXT(FluxoCaixa2[[#This Row],[Data]],"mmmm")))</f>
        <v>Junho</v>
      </c>
      <c r="D72" s="17" t="s">
        <v>1</v>
      </c>
      <c r="E72" s="17" t="s">
        <v>6</v>
      </c>
      <c r="F72" s="17" t="s">
        <v>102</v>
      </c>
      <c r="G72" s="29">
        <v>15600</v>
      </c>
      <c r="H72" s="17" t="s">
        <v>8</v>
      </c>
      <c r="I72" s="20">
        <f>IF(FluxoCaixa2[[#This Row],[Receitas / Despesas]]="Saldo Inicial",FluxoCaixa2[[#This Row],[R$ (Valores)]],I71+FluxoCaixa2[[#This Row],[Valores Receitas / Despesas]])</f>
        <v>446092.66</v>
      </c>
      <c r="J72" s="20">
        <f>IF(FluxoCaixa2[[#This Row],[Entrada / Saída]]="Saída",FluxoCaixa2[[#This Row],[R$ (Valores)]]*-1,FluxoCaixa2[[#This Row],[R$ (Valores)]])</f>
        <v>15600</v>
      </c>
    </row>
    <row r="73" spans="2:10">
      <c r="B73" s="16">
        <v>45811</v>
      </c>
      <c r="C73" s="48" t="str">
        <f>IF(FluxoCaixa2[[#This Row],[Data]]="","",PROPER(TEXT(FluxoCaixa2[[#This Row],[Data]],"mmmm")))</f>
        <v>Junho</v>
      </c>
      <c r="D73" s="17" t="s">
        <v>1</v>
      </c>
      <c r="E73" s="17" t="s">
        <v>6</v>
      </c>
      <c r="F73" s="17" t="s">
        <v>102</v>
      </c>
      <c r="G73" s="29">
        <v>15437.5</v>
      </c>
      <c r="H73" s="17" t="s">
        <v>8</v>
      </c>
      <c r="I73" s="20">
        <f>IF(FluxoCaixa2[[#This Row],[Receitas / Despesas]]="Saldo Inicial",FluxoCaixa2[[#This Row],[R$ (Valores)]],I72+FluxoCaixa2[[#This Row],[Valores Receitas / Despesas]])</f>
        <v>461530.16</v>
      </c>
      <c r="J73" s="20">
        <f>IF(FluxoCaixa2[[#This Row],[Entrada / Saída]]="Saída",FluxoCaixa2[[#This Row],[R$ (Valores)]]*-1,FluxoCaixa2[[#This Row],[R$ (Valores)]])</f>
        <v>15437.5</v>
      </c>
    </row>
    <row r="74" spans="2:10">
      <c r="B74" s="16">
        <v>45811</v>
      </c>
      <c r="C74" s="48" t="str">
        <f>IF(FluxoCaixa2[[#This Row],[Data]]="","",PROPER(TEXT(FluxoCaixa2[[#This Row],[Data]],"mmmm")))</f>
        <v>Junho</v>
      </c>
      <c r="D74" s="17" t="s">
        <v>1</v>
      </c>
      <c r="E74" s="17" t="s">
        <v>6</v>
      </c>
      <c r="F74" s="17" t="s">
        <v>102</v>
      </c>
      <c r="G74" s="29">
        <v>15200</v>
      </c>
      <c r="H74" s="17" t="s">
        <v>8</v>
      </c>
      <c r="I74" s="20">
        <f>IF(FluxoCaixa2[[#This Row],[Receitas / Despesas]]="Saldo Inicial",FluxoCaixa2[[#This Row],[R$ (Valores)]],I73+FluxoCaixa2[[#This Row],[Valores Receitas / Despesas]])</f>
        <v>476730.16</v>
      </c>
      <c r="J74" s="20">
        <f>IF(FluxoCaixa2[[#This Row],[Entrada / Saída]]="Saída",FluxoCaixa2[[#This Row],[R$ (Valores)]]*-1,FluxoCaixa2[[#This Row],[R$ (Valores)]])</f>
        <v>15200</v>
      </c>
    </row>
    <row r="75" spans="2:10">
      <c r="B75" s="16">
        <v>45811</v>
      </c>
      <c r="C75" s="48" t="str">
        <f>IF(FluxoCaixa2[[#This Row],[Data]]="","",PROPER(TEXT(FluxoCaixa2[[#This Row],[Data]],"mmmm")))</f>
        <v>Junho</v>
      </c>
      <c r="D75" s="17" t="s">
        <v>1</v>
      </c>
      <c r="E75" s="17" t="s">
        <v>6</v>
      </c>
      <c r="F75" s="17" t="s">
        <v>102</v>
      </c>
      <c r="G75" s="29">
        <v>15437.5</v>
      </c>
      <c r="H75" s="17" t="s">
        <v>8</v>
      </c>
      <c r="I75" s="20">
        <f>IF(FluxoCaixa2[[#This Row],[Receitas / Despesas]]="Saldo Inicial",FluxoCaixa2[[#This Row],[R$ (Valores)]],I74+FluxoCaixa2[[#This Row],[Valores Receitas / Despesas]])</f>
        <v>492167.66</v>
      </c>
      <c r="J75" s="20">
        <f>IF(FluxoCaixa2[[#This Row],[Entrada / Saída]]="Saída",FluxoCaixa2[[#This Row],[R$ (Valores)]]*-1,FluxoCaixa2[[#This Row],[R$ (Valores)]])</f>
        <v>15437.5</v>
      </c>
    </row>
    <row r="76" spans="2:10">
      <c r="B76" s="16">
        <v>45811</v>
      </c>
      <c r="C76" s="48" t="str">
        <f>IF(FluxoCaixa2[[#This Row],[Data]]="","",PROPER(TEXT(FluxoCaixa2[[#This Row],[Data]],"mmmm")))</f>
        <v>Junho</v>
      </c>
      <c r="D76" s="17" t="s">
        <v>1</v>
      </c>
      <c r="E76" s="17" t="s">
        <v>6</v>
      </c>
      <c r="F76" s="17" t="s">
        <v>102</v>
      </c>
      <c r="G76" s="29">
        <v>15680</v>
      </c>
      <c r="H76" s="17" t="s">
        <v>8</v>
      </c>
      <c r="I76" s="20">
        <f>IF(FluxoCaixa2[[#This Row],[Receitas / Despesas]]="Saldo Inicial",FluxoCaixa2[[#This Row],[R$ (Valores)]],I75+FluxoCaixa2[[#This Row],[Valores Receitas / Despesas]])</f>
        <v>507847.66</v>
      </c>
      <c r="J76" s="20">
        <f>IF(FluxoCaixa2[[#This Row],[Entrada / Saída]]="Saída",FluxoCaixa2[[#This Row],[R$ (Valores)]]*-1,FluxoCaixa2[[#This Row],[R$ (Valores)]])</f>
        <v>15680</v>
      </c>
    </row>
    <row r="77" spans="2:10">
      <c r="B77" s="16">
        <v>45811</v>
      </c>
      <c r="C77" s="48" t="str">
        <f>IF(FluxoCaixa2[[#This Row],[Data]]="","",PROPER(TEXT(FluxoCaixa2[[#This Row],[Data]],"mmmm")))</f>
        <v>Junho</v>
      </c>
      <c r="D77" s="17" t="s">
        <v>1</v>
      </c>
      <c r="E77" s="17" t="s">
        <v>6</v>
      </c>
      <c r="F77" s="17" t="s">
        <v>102</v>
      </c>
      <c r="G77" s="29">
        <v>15600</v>
      </c>
      <c r="H77" s="17" t="s">
        <v>8</v>
      </c>
      <c r="I77" s="20">
        <f>IF(FluxoCaixa2[[#This Row],[Receitas / Despesas]]="Saldo Inicial",FluxoCaixa2[[#This Row],[R$ (Valores)]],I76+FluxoCaixa2[[#This Row],[Valores Receitas / Despesas]])</f>
        <v>523447.66</v>
      </c>
      <c r="J77" s="20">
        <f>IF(FluxoCaixa2[[#This Row],[Entrada / Saída]]="Saída",FluxoCaixa2[[#This Row],[R$ (Valores)]]*-1,FluxoCaixa2[[#This Row],[R$ (Valores)]])</f>
        <v>15600</v>
      </c>
    </row>
    <row r="78" spans="2:10">
      <c r="B78" s="16">
        <v>45811</v>
      </c>
      <c r="C78" s="48" t="str">
        <f>IF(FluxoCaixa2[[#This Row],[Data]]="","",PROPER(TEXT(FluxoCaixa2[[#This Row],[Data]],"mmmm")))</f>
        <v>Junho</v>
      </c>
      <c r="D78" s="17" t="s">
        <v>1</v>
      </c>
      <c r="E78" s="17" t="s">
        <v>6</v>
      </c>
      <c r="F78" s="17" t="s">
        <v>102</v>
      </c>
      <c r="G78" s="29">
        <v>15200</v>
      </c>
      <c r="H78" s="17" t="s">
        <v>8</v>
      </c>
      <c r="I78" s="20">
        <f>IF(FluxoCaixa2[[#This Row],[Receitas / Despesas]]="Saldo Inicial",FluxoCaixa2[[#This Row],[R$ (Valores)]],I77+FluxoCaixa2[[#This Row],[Valores Receitas / Despesas]])</f>
        <v>538647.65999999992</v>
      </c>
      <c r="J78" s="20">
        <f>IF(FluxoCaixa2[[#This Row],[Entrada / Saída]]="Saída",FluxoCaixa2[[#This Row],[R$ (Valores)]]*-1,FluxoCaixa2[[#This Row],[R$ (Valores)]])</f>
        <v>15200</v>
      </c>
    </row>
    <row r="79" spans="2:10">
      <c r="B79" s="16">
        <v>45811</v>
      </c>
      <c r="C79" s="48" t="str">
        <f>IF(FluxoCaixa2[[#This Row],[Data]]="","",PROPER(TEXT(FluxoCaixa2[[#This Row],[Data]],"mmmm")))</f>
        <v>Junho</v>
      </c>
      <c r="D79" s="17" t="s">
        <v>1</v>
      </c>
      <c r="E79" s="17" t="s">
        <v>6</v>
      </c>
      <c r="F79" s="17" t="s">
        <v>102</v>
      </c>
      <c r="G79" s="29">
        <v>15437.5</v>
      </c>
      <c r="H79" s="17" t="s">
        <v>8</v>
      </c>
      <c r="I79" s="20">
        <f>IF(FluxoCaixa2[[#This Row],[Receitas / Despesas]]="Saldo Inicial",FluxoCaixa2[[#This Row],[R$ (Valores)]],I78+FluxoCaixa2[[#This Row],[Valores Receitas / Despesas]])</f>
        <v>554085.15999999992</v>
      </c>
      <c r="J79" s="20">
        <f>IF(FluxoCaixa2[[#This Row],[Entrada / Saída]]="Saída",FluxoCaixa2[[#This Row],[R$ (Valores)]]*-1,FluxoCaixa2[[#This Row],[R$ (Valores)]])</f>
        <v>15437.5</v>
      </c>
    </row>
    <row r="80" spans="2:10">
      <c r="B80" s="16">
        <v>45811</v>
      </c>
      <c r="C80" s="48" t="str">
        <f>IF(FluxoCaixa2[[#This Row],[Data]]="","",PROPER(TEXT(FluxoCaixa2[[#This Row],[Data]],"mmmm")))</f>
        <v>Junho</v>
      </c>
      <c r="D80" s="17" t="s">
        <v>2</v>
      </c>
      <c r="E80" s="17" t="s">
        <v>73</v>
      </c>
      <c r="F80" s="17" t="s">
        <v>400</v>
      </c>
      <c r="G80" s="29">
        <v>50</v>
      </c>
      <c r="H80" s="17" t="s">
        <v>8</v>
      </c>
      <c r="I80" s="20">
        <f>IF(FluxoCaixa2[[#This Row],[Receitas / Despesas]]="Saldo Inicial",FluxoCaixa2[[#This Row],[R$ (Valores)]],I79+FluxoCaixa2[[#This Row],[Valores Receitas / Despesas]])</f>
        <v>554035.15999999992</v>
      </c>
      <c r="J80" s="20">
        <f>IF(FluxoCaixa2[[#This Row],[Entrada / Saída]]="Saída",FluxoCaixa2[[#This Row],[R$ (Valores)]]*-1,FluxoCaixa2[[#This Row],[R$ (Valores)]])</f>
        <v>-50</v>
      </c>
    </row>
    <row r="81" spans="2:10">
      <c r="B81" s="16">
        <v>45811</v>
      </c>
      <c r="C81" s="48" t="str">
        <f>IF(FluxoCaixa2[[#This Row],[Data]]="","",PROPER(TEXT(FluxoCaixa2[[#This Row],[Data]],"mmmm")))</f>
        <v>Junho</v>
      </c>
      <c r="D81" s="17" t="s">
        <v>2</v>
      </c>
      <c r="E81" s="17" t="s">
        <v>105</v>
      </c>
      <c r="F81" s="17" t="s">
        <v>401</v>
      </c>
      <c r="G81" s="29">
        <v>4410</v>
      </c>
      <c r="H81" s="17" t="s">
        <v>8</v>
      </c>
      <c r="I81" s="20">
        <f>IF(FluxoCaixa2[[#This Row],[Receitas / Despesas]]="Saldo Inicial",FluxoCaixa2[[#This Row],[R$ (Valores)]],I80+FluxoCaixa2[[#This Row],[Valores Receitas / Despesas]])</f>
        <v>549625.15999999992</v>
      </c>
      <c r="J81" s="20">
        <f>IF(FluxoCaixa2[[#This Row],[Entrada / Saída]]="Saída",FluxoCaixa2[[#This Row],[R$ (Valores)]]*-1,FluxoCaixa2[[#This Row],[R$ (Valores)]])</f>
        <v>-4410</v>
      </c>
    </row>
    <row r="82" spans="2:10">
      <c r="B82" s="16">
        <v>45811</v>
      </c>
      <c r="C82" s="48" t="str">
        <f>IF(FluxoCaixa2[[#This Row],[Data]]="","",PROPER(TEXT(FluxoCaixa2[[#This Row],[Data]],"mmmm")))</f>
        <v>Junho</v>
      </c>
      <c r="D82" s="17" t="s">
        <v>2</v>
      </c>
      <c r="E82" s="17" t="s">
        <v>71</v>
      </c>
      <c r="F82" s="17" t="s">
        <v>402</v>
      </c>
      <c r="G82" s="29">
        <v>8685</v>
      </c>
      <c r="H82" s="17" t="s">
        <v>8</v>
      </c>
      <c r="I82" s="20">
        <f>IF(FluxoCaixa2[[#This Row],[Receitas / Despesas]]="Saldo Inicial",FluxoCaixa2[[#This Row],[R$ (Valores)]],I81+FluxoCaixa2[[#This Row],[Valores Receitas / Despesas]])</f>
        <v>540940.15999999992</v>
      </c>
      <c r="J82" s="20">
        <f>IF(FluxoCaixa2[[#This Row],[Entrada / Saída]]="Saída",FluxoCaixa2[[#This Row],[R$ (Valores)]]*-1,FluxoCaixa2[[#This Row],[R$ (Valores)]])</f>
        <v>-8685</v>
      </c>
    </row>
    <row r="83" spans="2:10">
      <c r="B83" s="16">
        <v>45811</v>
      </c>
      <c r="C83" s="48" t="str">
        <f>IF(FluxoCaixa2[[#This Row],[Data]]="","",PROPER(TEXT(FluxoCaixa2[[#This Row],[Data]],"mmmm")))</f>
        <v>Junho</v>
      </c>
      <c r="D83" s="17" t="s">
        <v>2</v>
      </c>
      <c r="E83" s="17" t="s">
        <v>70</v>
      </c>
      <c r="F83" s="17" t="s">
        <v>403</v>
      </c>
      <c r="G83" s="29">
        <v>4800</v>
      </c>
      <c r="H83" s="17" t="s">
        <v>8</v>
      </c>
      <c r="I83" s="20">
        <f>IF(FluxoCaixa2[[#This Row],[Receitas / Despesas]]="Saldo Inicial",FluxoCaixa2[[#This Row],[R$ (Valores)]],I82+FluxoCaixa2[[#This Row],[Valores Receitas / Despesas]])</f>
        <v>536140.15999999992</v>
      </c>
      <c r="J83" s="20">
        <f>IF(FluxoCaixa2[[#This Row],[Entrada / Saída]]="Saída",FluxoCaixa2[[#This Row],[R$ (Valores)]]*-1,FluxoCaixa2[[#This Row],[R$ (Valores)]])</f>
        <v>-4800</v>
      </c>
    </row>
    <row r="84" spans="2:10">
      <c r="B84" s="16">
        <v>45811</v>
      </c>
      <c r="C84" s="48" t="str">
        <f>IF(FluxoCaixa2[[#This Row],[Data]]="","",PROPER(TEXT(FluxoCaixa2[[#This Row],[Data]],"mmmm")))</f>
        <v>Junho</v>
      </c>
      <c r="D84" s="17" t="s">
        <v>2</v>
      </c>
      <c r="E84" s="17" t="s">
        <v>34</v>
      </c>
      <c r="F84" s="17" t="s">
        <v>404</v>
      </c>
      <c r="G84" s="29">
        <v>2499.37</v>
      </c>
      <c r="H84" s="17" t="s">
        <v>8</v>
      </c>
      <c r="I84" s="20">
        <f>IF(FluxoCaixa2[[#This Row],[Receitas / Despesas]]="Saldo Inicial",FluxoCaixa2[[#This Row],[R$ (Valores)]],I83+FluxoCaixa2[[#This Row],[Valores Receitas / Despesas]])</f>
        <v>533640.78999999992</v>
      </c>
      <c r="J84" s="20">
        <f>IF(FluxoCaixa2[[#This Row],[Entrada / Saída]]="Saída",FluxoCaixa2[[#This Row],[R$ (Valores)]]*-1,FluxoCaixa2[[#This Row],[R$ (Valores)]])</f>
        <v>-2499.37</v>
      </c>
    </row>
    <row r="85" spans="2:10">
      <c r="B85" s="16">
        <v>45811</v>
      </c>
      <c r="C85" s="48" t="str">
        <f>IF(FluxoCaixa2[[#This Row],[Data]]="","",PROPER(TEXT(FluxoCaixa2[[#This Row],[Data]],"mmmm")))</f>
        <v>Junho</v>
      </c>
      <c r="D85" s="17" t="s">
        <v>2</v>
      </c>
      <c r="E85" s="17" t="s">
        <v>71</v>
      </c>
      <c r="F85" s="17" t="s">
        <v>405</v>
      </c>
      <c r="G85" s="29">
        <v>300</v>
      </c>
      <c r="H85" s="17" t="s">
        <v>8</v>
      </c>
      <c r="I85" s="20">
        <f>IF(FluxoCaixa2[[#This Row],[Receitas / Despesas]]="Saldo Inicial",FluxoCaixa2[[#This Row],[R$ (Valores)]],I84+FluxoCaixa2[[#This Row],[Valores Receitas / Despesas]])</f>
        <v>533340.78999999992</v>
      </c>
      <c r="J85" s="20">
        <f>IF(FluxoCaixa2[[#This Row],[Entrada / Saída]]="Saída",FluxoCaixa2[[#This Row],[R$ (Valores)]]*-1,FluxoCaixa2[[#This Row],[R$ (Valores)]])</f>
        <v>-300</v>
      </c>
    </row>
    <row r="86" spans="2:10">
      <c r="B86" s="16">
        <v>45811</v>
      </c>
      <c r="C86" s="48" t="str">
        <f>IF(FluxoCaixa2[[#This Row],[Data]]="","",PROPER(TEXT(FluxoCaixa2[[#This Row],[Data]],"mmmm")))</f>
        <v>Junho</v>
      </c>
      <c r="D86" s="17" t="s">
        <v>2</v>
      </c>
      <c r="E86" s="17" t="s">
        <v>18</v>
      </c>
      <c r="F86" s="17" t="s">
        <v>406</v>
      </c>
      <c r="G86" s="29">
        <v>457.04</v>
      </c>
      <c r="H86" s="17" t="s">
        <v>8</v>
      </c>
      <c r="I86" s="20">
        <f>IF(FluxoCaixa2[[#This Row],[Receitas / Despesas]]="Saldo Inicial",FluxoCaixa2[[#This Row],[R$ (Valores)]],I85+FluxoCaixa2[[#This Row],[Valores Receitas / Despesas]])</f>
        <v>532883.74999999988</v>
      </c>
      <c r="J86" s="20">
        <f>IF(FluxoCaixa2[[#This Row],[Entrada / Saída]]="Saída",FluxoCaixa2[[#This Row],[R$ (Valores)]]*-1,FluxoCaixa2[[#This Row],[R$ (Valores)]])</f>
        <v>-457.04</v>
      </c>
    </row>
    <row r="87" spans="2:10">
      <c r="B87" s="16">
        <v>45811</v>
      </c>
      <c r="C87" s="48" t="str">
        <f>IF(FluxoCaixa2[[#This Row],[Data]]="","",PROPER(TEXT(FluxoCaixa2[[#This Row],[Data]],"mmmm")))</f>
        <v>Junho</v>
      </c>
      <c r="D87" s="17" t="s">
        <v>2</v>
      </c>
      <c r="E87" s="17" t="s">
        <v>71</v>
      </c>
      <c r="F87" s="17" t="s">
        <v>407</v>
      </c>
      <c r="G87" s="29">
        <v>189</v>
      </c>
      <c r="H87" s="17" t="s">
        <v>8</v>
      </c>
      <c r="I87" s="20">
        <f>IF(FluxoCaixa2[[#This Row],[Receitas / Despesas]]="Saldo Inicial",FluxoCaixa2[[#This Row],[R$ (Valores)]],I86+FluxoCaixa2[[#This Row],[Valores Receitas / Despesas]])</f>
        <v>532694.74999999988</v>
      </c>
      <c r="J87" s="20">
        <f>IF(FluxoCaixa2[[#This Row],[Entrada / Saída]]="Saída",FluxoCaixa2[[#This Row],[R$ (Valores)]]*-1,FluxoCaixa2[[#This Row],[R$ (Valores)]])</f>
        <v>-189</v>
      </c>
    </row>
    <row r="88" spans="2:10">
      <c r="B88" s="16">
        <v>45811</v>
      </c>
      <c r="C88" s="48" t="str">
        <f>IF(FluxoCaixa2[[#This Row],[Data]]="","",PROPER(TEXT(FluxoCaixa2[[#This Row],[Data]],"mmmm")))</f>
        <v>Junho</v>
      </c>
      <c r="D88" s="17" t="s">
        <v>2</v>
      </c>
      <c r="E88" s="17" t="s">
        <v>71</v>
      </c>
      <c r="F88" s="17" t="s">
        <v>408</v>
      </c>
      <c r="G88" s="29">
        <v>764</v>
      </c>
      <c r="H88" s="17" t="s">
        <v>8</v>
      </c>
      <c r="I88" s="20">
        <f>IF(FluxoCaixa2[[#This Row],[Receitas / Despesas]]="Saldo Inicial",FluxoCaixa2[[#This Row],[R$ (Valores)]],I87+FluxoCaixa2[[#This Row],[Valores Receitas / Despesas]])</f>
        <v>531930.74999999988</v>
      </c>
      <c r="J88" s="20">
        <f>IF(FluxoCaixa2[[#This Row],[Entrada / Saída]]="Saída",FluxoCaixa2[[#This Row],[R$ (Valores)]]*-1,FluxoCaixa2[[#This Row],[R$ (Valores)]])</f>
        <v>-764</v>
      </c>
    </row>
    <row r="89" spans="2:10">
      <c r="B89" s="16">
        <v>45811</v>
      </c>
      <c r="C89" s="48" t="str">
        <f>IF(FluxoCaixa2[[#This Row],[Data]]="","",PROPER(TEXT(FluxoCaixa2[[#This Row],[Data]],"mmmm")))</f>
        <v>Junho</v>
      </c>
      <c r="D89" s="17" t="s">
        <v>2</v>
      </c>
      <c r="E89" s="17" t="s">
        <v>17</v>
      </c>
      <c r="F89" s="17" t="s">
        <v>409</v>
      </c>
      <c r="G89" s="29">
        <v>403.54</v>
      </c>
      <c r="H89" s="17" t="s">
        <v>8</v>
      </c>
      <c r="I89" s="20">
        <f>IF(FluxoCaixa2[[#This Row],[Receitas / Despesas]]="Saldo Inicial",FluxoCaixa2[[#This Row],[R$ (Valores)]],I88+FluxoCaixa2[[#This Row],[Valores Receitas / Despesas]])</f>
        <v>531527.20999999985</v>
      </c>
      <c r="J89" s="20">
        <f>IF(FluxoCaixa2[[#This Row],[Entrada / Saída]]="Saída",FluxoCaixa2[[#This Row],[R$ (Valores)]]*-1,FluxoCaixa2[[#This Row],[R$ (Valores)]])</f>
        <v>-403.54</v>
      </c>
    </row>
    <row r="90" spans="2:10">
      <c r="B90" s="16">
        <v>45811</v>
      </c>
      <c r="C90" s="48" t="str">
        <f>IF(FluxoCaixa2[[#This Row],[Data]]="","",PROPER(TEXT(FluxoCaixa2[[#This Row],[Data]],"mmmm")))</f>
        <v>Junho</v>
      </c>
      <c r="D90" s="17" t="s">
        <v>2</v>
      </c>
      <c r="E90" s="17" t="s">
        <v>70</v>
      </c>
      <c r="F90" s="17" t="s">
        <v>410</v>
      </c>
      <c r="G90" s="29">
        <v>5000</v>
      </c>
      <c r="H90" s="17" t="s">
        <v>8</v>
      </c>
      <c r="I90" s="20">
        <f>IF(FluxoCaixa2[[#This Row],[Receitas / Despesas]]="Saldo Inicial",FluxoCaixa2[[#This Row],[R$ (Valores)]],I89+FluxoCaixa2[[#This Row],[Valores Receitas / Despesas]])</f>
        <v>526527.20999999985</v>
      </c>
      <c r="J90" s="20">
        <f>IF(FluxoCaixa2[[#This Row],[Entrada / Saída]]="Saída",FluxoCaixa2[[#This Row],[R$ (Valores)]]*-1,FluxoCaixa2[[#This Row],[R$ (Valores)]])</f>
        <v>-5000</v>
      </c>
    </row>
    <row r="91" spans="2:10">
      <c r="B91" s="16">
        <v>45811</v>
      </c>
      <c r="C91" s="48" t="str">
        <f>IF(FluxoCaixa2[[#This Row],[Data]]="","",PROPER(TEXT(FluxoCaixa2[[#This Row],[Data]],"mmmm")))</f>
        <v>Junho</v>
      </c>
      <c r="D91" s="17" t="s">
        <v>2</v>
      </c>
      <c r="E91" s="17" t="s">
        <v>222</v>
      </c>
      <c r="F91" s="17" t="s">
        <v>411</v>
      </c>
      <c r="G91" s="29">
        <v>2.2799999999999998</v>
      </c>
      <c r="H91" s="17" t="s">
        <v>8</v>
      </c>
      <c r="I91" s="20">
        <f>IF(FluxoCaixa2[[#This Row],[Receitas / Despesas]]="Saldo Inicial",FluxoCaixa2[[#This Row],[R$ (Valores)]],I90+FluxoCaixa2[[#This Row],[Valores Receitas / Despesas]])</f>
        <v>526524.92999999982</v>
      </c>
      <c r="J91" s="20">
        <f>IF(FluxoCaixa2[[#This Row],[Entrada / Saída]]="Saída",FluxoCaixa2[[#This Row],[R$ (Valores)]]*-1,FluxoCaixa2[[#This Row],[R$ (Valores)]])</f>
        <v>-2.2799999999999998</v>
      </c>
    </row>
    <row r="92" spans="2:10">
      <c r="B92" s="16">
        <v>45812</v>
      </c>
      <c r="C92" s="48" t="str">
        <f>IF(FluxoCaixa2[[#This Row],[Data]]="","",PROPER(TEXT(FluxoCaixa2[[#This Row],[Data]],"mmmm")))</f>
        <v>Junho</v>
      </c>
      <c r="D92" s="17" t="s">
        <v>2</v>
      </c>
      <c r="E92" s="17" t="s">
        <v>70</v>
      </c>
      <c r="F92" s="17" t="s">
        <v>412</v>
      </c>
      <c r="G92" s="29">
        <v>150</v>
      </c>
      <c r="H92" s="17" t="s">
        <v>8</v>
      </c>
      <c r="I92" s="20">
        <f>IF(FluxoCaixa2[[#This Row],[Receitas / Despesas]]="Saldo Inicial",FluxoCaixa2[[#This Row],[R$ (Valores)]],I91+FluxoCaixa2[[#This Row],[Valores Receitas / Despesas]])</f>
        <v>526374.92999999982</v>
      </c>
      <c r="J92" s="20">
        <f>IF(FluxoCaixa2[[#This Row],[Entrada / Saída]]="Saída",FluxoCaixa2[[#This Row],[R$ (Valores)]]*-1,FluxoCaixa2[[#This Row],[R$ (Valores)]])</f>
        <v>-150</v>
      </c>
    </row>
    <row r="93" spans="2:10">
      <c r="B93" s="16">
        <v>45812</v>
      </c>
      <c r="C93" s="48" t="str">
        <f>IF(FluxoCaixa2[[#This Row],[Data]]="","",PROPER(TEXT(FluxoCaixa2[[#This Row],[Data]],"mmmm")))</f>
        <v>Junho</v>
      </c>
      <c r="D93" s="17" t="s">
        <v>2</v>
      </c>
      <c r="E93" s="17" t="s">
        <v>70</v>
      </c>
      <c r="F93" s="17" t="s">
        <v>413</v>
      </c>
      <c r="G93" s="29">
        <v>500</v>
      </c>
      <c r="H93" s="17" t="s">
        <v>8</v>
      </c>
      <c r="I93" s="20">
        <f>IF(FluxoCaixa2[[#This Row],[Receitas / Despesas]]="Saldo Inicial",FluxoCaixa2[[#This Row],[R$ (Valores)]],I92+FluxoCaixa2[[#This Row],[Valores Receitas / Despesas]])</f>
        <v>525874.92999999982</v>
      </c>
      <c r="J93" s="20">
        <f>IF(FluxoCaixa2[[#This Row],[Entrada / Saída]]="Saída",FluxoCaixa2[[#This Row],[R$ (Valores)]]*-1,FluxoCaixa2[[#This Row],[R$ (Valores)]])</f>
        <v>-500</v>
      </c>
    </row>
    <row r="94" spans="2:10">
      <c r="B94" s="16">
        <v>45812</v>
      </c>
      <c r="C94" s="48" t="str">
        <f>IF(FluxoCaixa2[[#This Row],[Data]]="","",PROPER(TEXT(FluxoCaixa2[[#This Row],[Data]],"mmmm")))</f>
        <v>Junho</v>
      </c>
      <c r="D94" s="17" t="s">
        <v>2</v>
      </c>
      <c r="E94" s="17" t="s">
        <v>71</v>
      </c>
      <c r="F94" s="17" t="s">
        <v>414</v>
      </c>
      <c r="G94" s="29">
        <v>2000</v>
      </c>
      <c r="H94" s="17" t="s">
        <v>8</v>
      </c>
      <c r="I94" s="20">
        <f>IF(FluxoCaixa2[[#This Row],[Receitas / Despesas]]="Saldo Inicial",FluxoCaixa2[[#This Row],[R$ (Valores)]],I93+FluxoCaixa2[[#This Row],[Valores Receitas / Despesas]])</f>
        <v>523874.92999999982</v>
      </c>
      <c r="J94" s="20">
        <f>IF(FluxoCaixa2[[#This Row],[Entrada / Saída]]="Saída",FluxoCaixa2[[#This Row],[R$ (Valores)]]*-1,FluxoCaixa2[[#This Row],[R$ (Valores)]])</f>
        <v>-2000</v>
      </c>
    </row>
    <row r="95" spans="2:10">
      <c r="B95" s="16">
        <v>45812</v>
      </c>
      <c r="C95" s="48" t="str">
        <f>IF(FluxoCaixa2[[#This Row],[Data]]="","",PROPER(TEXT(FluxoCaixa2[[#This Row],[Data]],"mmmm")))</f>
        <v>Junho</v>
      </c>
      <c r="D95" s="17" t="s">
        <v>2</v>
      </c>
      <c r="E95" s="17" t="s">
        <v>73</v>
      </c>
      <c r="F95" s="17" t="s">
        <v>415</v>
      </c>
      <c r="G95" s="29">
        <v>562.55999999999995</v>
      </c>
      <c r="H95" s="17" t="s">
        <v>8</v>
      </c>
      <c r="I95" s="20">
        <f>IF(FluxoCaixa2[[#This Row],[Receitas / Despesas]]="Saldo Inicial",FluxoCaixa2[[#This Row],[R$ (Valores)]],I94+FluxoCaixa2[[#This Row],[Valores Receitas / Despesas]])</f>
        <v>523312.36999999982</v>
      </c>
      <c r="J95" s="20">
        <f>IF(FluxoCaixa2[[#This Row],[Entrada / Saída]]="Saída",FluxoCaixa2[[#This Row],[R$ (Valores)]]*-1,FluxoCaixa2[[#This Row],[R$ (Valores)]])</f>
        <v>-562.55999999999995</v>
      </c>
    </row>
    <row r="96" spans="2:10">
      <c r="B96" s="16">
        <v>45812</v>
      </c>
      <c r="C96" s="48" t="str">
        <f>IF(FluxoCaixa2[[#This Row],[Data]]="","",PROPER(TEXT(FluxoCaixa2[[#This Row],[Data]],"mmmm")))</f>
        <v>Junho</v>
      </c>
      <c r="D96" s="17" t="s">
        <v>2</v>
      </c>
      <c r="E96" s="17" t="s">
        <v>71</v>
      </c>
      <c r="F96" s="17" t="s">
        <v>416</v>
      </c>
      <c r="G96" s="29">
        <v>645.69000000000005</v>
      </c>
      <c r="H96" s="17" t="s">
        <v>8</v>
      </c>
      <c r="I96" s="20">
        <f>IF(FluxoCaixa2[[#This Row],[Receitas / Despesas]]="Saldo Inicial",FluxoCaixa2[[#This Row],[R$ (Valores)]],I95+FluxoCaixa2[[#This Row],[Valores Receitas / Despesas]])</f>
        <v>522666.67999999982</v>
      </c>
      <c r="J96" s="20">
        <f>IF(FluxoCaixa2[[#This Row],[Entrada / Saída]]="Saída",FluxoCaixa2[[#This Row],[R$ (Valores)]]*-1,FluxoCaixa2[[#This Row],[R$ (Valores)]])</f>
        <v>-645.69000000000005</v>
      </c>
    </row>
    <row r="97" spans="2:10">
      <c r="B97" s="16">
        <v>45812</v>
      </c>
      <c r="C97" s="48" t="str">
        <f>IF(FluxoCaixa2[[#This Row],[Data]]="","",PROPER(TEXT(FluxoCaixa2[[#This Row],[Data]],"mmmm")))</f>
        <v>Junho</v>
      </c>
      <c r="D97" s="17" t="s">
        <v>2</v>
      </c>
      <c r="E97" s="17" t="s">
        <v>71</v>
      </c>
      <c r="F97" s="17" t="s">
        <v>417</v>
      </c>
      <c r="G97" s="29">
        <v>250</v>
      </c>
      <c r="H97" s="17" t="s">
        <v>8</v>
      </c>
      <c r="I97" s="20">
        <f>IF(FluxoCaixa2[[#This Row],[Receitas / Despesas]]="Saldo Inicial",FluxoCaixa2[[#This Row],[R$ (Valores)]],I96+FluxoCaixa2[[#This Row],[Valores Receitas / Despesas]])</f>
        <v>522416.67999999982</v>
      </c>
      <c r="J97" s="20">
        <f>IF(FluxoCaixa2[[#This Row],[Entrada / Saída]]="Saída",FluxoCaixa2[[#This Row],[R$ (Valores)]]*-1,FluxoCaixa2[[#This Row],[R$ (Valores)]])</f>
        <v>-250</v>
      </c>
    </row>
    <row r="98" spans="2:10">
      <c r="B98" s="16">
        <v>45812</v>
      </c>
      <c r="C98" s="48" t="str">
        <f>IF(FluxoCaixa2[[#This Row],[Data]]="","",PROPER(TEXT(FluxoCaixa2[[#This Row],[Data]],"mmmm")))</f>
        <v>Junho</v>
      </c>
      <c r="D98" s="17" t="s">
        <v>2</v>
      </c>
      <c r="E98" s="17" t="s">
        <v>71</v>
      </c>
      <c r="F98" s="17" t="s">
        <v>418</v>
      </c>
      <c r="G98" s="29">
        <v>600</v>
      </c>
      <c r="H98" s="17" t="s">
        <v>8</v>
      </c>
      <c r="I98" s="20">
        <f>IF(FluxoCaixa2[[#This Row],[Receitas / Despesas]]="Saldo Inicial",FluxoCaixa2[[#This Row],[R$ (Valores)]],I97+FluxoCaixa2[[#This Row],[Valores Receitas / Despesas]])</f>
        <v>521816.67999999982</v>
      </c>
      <c r="J98" s="20">
        <f>IF(FluxoCaixa2[[#This Row],[Entrada / Saída]]="Saída",FluxoCaixa2[[#This Row],[R$ (Valores)]]*-1,FluxoCaixa2[[#This Row],[R$ (Valores)]])</f>
        <v>-600</v>
      </c>
    </row>
    <row r="99" spans="2:10">
      <c r="B99" s="16">
        <v>45812</v>
      </c>
      <c r="C99" s="48" t="str">
        <f>IF(FluxoCaixa2[[#This Row],[Data]]="","",PROPER(TEXT(FluxoCaixa2[[#This Row],[Data]],"mmmm")))</f>
        <v>Junho</v>
      </c>
      <c r="D99" s="17" t="s">
        <v>2</v>
      </c>
      <c r="E99" s="17" t="s">
        <v>79</v>
      </c>
      <c r="F99" s="17" t="s">
        <v>419</v>
      </c>
      <c r="G99" s="29">
        <v>670</v>
      </c>
      <c r="H99" s="17" t="s">
        <v>8</v>
      </c>
      <c r="I99" s="20">
        <f>IF(FluxoCaixa2[[#This Row],[Receitas / Despesas]]="Saldo Inicial",FluxoCaixa2[[#This Row],[R$ (Valores)]],I98+FluxoCaixa2[[#This Row],[Valores Receitas / Despesas]])</f>
        <v>521146.67999999982</v>
      </c>
      <c r="J99" s="20">
        <f>IF(FluxoCaixa2[[#This Row],[Entrada / Saída]]="Saída",FluxoCaixa2[[#This Row],[R$ (Valores)]]*-1,FluxoCaixa2[[#This Row],[R$ (Valores)]])</f>
        <v>-670</v>
      </c>
    </row>
    <row r="100" spans="2:10">
      <c r="B100" s="16">
        <v>45812</v>
      </c>
      <c r="C100" s="48" t="str">
        <f>IF(FluxoCaixa2[[#This Row],[Data]]="","",PROPER(TEXT(FluxoCaixa2[[#This Row],[Data]],"mmmm")))</f>
        <v>Junho</v>
      </c>
      <c r="D100" s="17" t="s">
        <v>2</v>
      </c>
      <c r="E100" s="17" t="s">
        <v>79</v>
      </c>
      <c r="F100" s="17" t="s">
        <v>420</v>
      </c>
      <c r="G100" s="29">
        <v>670</v>
      </c>
      <c r="H100" s="17" t="s">
        <v>8</v>
      </c>
      <c r="I100" s="20">
        <f>IF(FluxoCaixa2[[#This Row],[Receitas / Despesas]]="Saldo Inicial",FluxoCaixa2[[#This Row],[R$ (Valores)]],I99+FluxoCaixa2[[#This Row],[Valores Receitas / Despesas]])</f>
        <v>520476.67999999982</v>
      </c>
      <c r="J100" s="20">
        <f>IF(FluxoCaixa2[[#This Row],[Entrada / Saída]]="Saída",FluxoCaixa2[[#This Row],[R$ (Valores)]]*-1,FluxoCaixa2[[#This Row],[R$ (Valores)]])</f>
        <v>-670</v>
      </c>
    </row>
    <row r="101" spans="2:10">
      <c r="B101" s="16">
        <v>45812</v>
      </c>
      <c r="C101" s="48" t="str">
        <f>IF(FluxoCaixa2[[#This Row],[Data]]="","",PROPER(TEXT(FluxoCaixa2[[#This Row],[Data]],"mmmm")))</f>
        <v>Junho</v>
      </c>
      <c r="D101" s="17" t="s">
        <v>2</v>
      </c>
      <c r="E101" s="17" t="s">
        <v>25</v>
      </c>
      <c r="F101" s="17" t="s">
        <v>421</v>
      </c>
      <c r="G101" s="29">
        <v>1453.25</v>
      </c>
      <c r="H101" s="17" t="s">
        <v>8</v>
      </c>
      <c r="I101" s="20">
        <f>IF(FluxoCaixa2[[#This Row],[Receitas / Despesas]]="Saldo Inicial",FluxoCaixa2[[#This Row],[R$ (Valores)]],I100+FluxoCaixa2[[#This Row],[Valores Receitas / Despesas]])</f>
        <v>519023.42999999982</v>
      </c>
      <c r="J101" s="20">
        <f>IF(FluxoCaixa2[[#This Row],[Entrada / Saída]]="Saída",FluxoCaixa2[[#This Row],[R$ (Valores)]]*-1,FluxoCaixa2[[#This Row],[R$ (Valores)]])</f>
        <v>-1453.25</v>
      </c>
    </row>
    <row r="102" spans="2:10">
      <c r="B102" s="16">
        <v>45812</v>
      </c>
      <c r="C102" s="48" t="str">
        <f>IF(FluxoCaixa2[[#This Row],[Data]]="","",PROPER(TEXT(FluxoCaixa2[[#This Row],[Data]],"mmmm")))</f>
        <v>Junho</v>
      </c>
      <c r="D102" s="17" t="s">
        <v>2</v>
      </c>
      <c r="E102" s="17" t="s">
        <v>71</v>
      </c>
      <c r="F102" s="17" t="s">
        <v>422</v>
      </c>
      <c r="G102" s="29">
        <v>2210.02</v>
      </c>
      <c r="H102" s="17" t="s">
        <v>8</v>
      </c>
      <c r="I102" s="20">
        <f>IF(FluxoCaixa2[[#This Row],[Receitas / Despesas]]="Saldo Inicial",FluxoCaixa2[[#This Row],[R$ (Valores)]],I101+FluxoCaixa2[[#This Row],[Valores Receitas / Despesas]])</f>
        <v>516813.4099999998</v>
      </c>
      <c r="J102" s="20">
        <f>IF(FluxoCaixa2[[#This Row],[Entrada / Saída]]="Saída",FluxoCaixa2[[#This Row],[R$ (Valores)]]*-1,FluxoCaixa2[[#This Row],[R$ (Valores)]])</f>
        <v>-2210.02</v>
      </c>
    </row>
    <row r="103" spans="2:10">
      <c r="B103" s="16">
        <v>45812</v>
      </c>
      <c r="C103" s="48" t="str">
        <f>IF(FluxoCaixa2[[#This Row],[Data]]="","",PROPER(TEXT(FluxoCaixa2[[#This Row],[Data]],"mmmm")))</f>
        <v>Junho</v>
      </c>
      <c r="D103" s="17" t="s">
        <v>2</v>
      </c>
      <c r="E103" s="17" t="s">
        <v>71</v>
      </c>
      <c r="F103" s="17" t="s">
        <v>423</v>
      </c>
      <c r="G103" s="29">
        <v>103.03</v>
      </c>
      <c r="H103" s="17" t="s">
        <v>8</v>
      </c>
      <c r="I103" s="20">
        <f>IF(FluxoCaixa2[[#This Row],[Receitas / Despesas]]="Saldo Inicial",FluxoCaixa2[[#This Row],[R$ (Valores)]],I102+FluxoCaixa2[[#This Row],[Valores Receitas / Despesas]])</f>
        <v>516710.37999999977</v>
      </c>
      <c r="J103" s="20">
        <f>IF(FluxoCaixa2[[#This Row],[Entrada / Saída]]="Saída",FluxoCaixa2[[#This Row],[R$ (Valores)]]*-1,FluxoCaixa2[[#This Row],[R$ (Valores)]])</f>
        <v>-103.03</v>
      </c>
    </row>
    <row r="104" spans="2:10">
      <c r="B104" s="16">
        <v>45812</v>
      </c>
      <c r="C104" s="48" t="str">
        <f>IF(FluxoCaixa2[[#This Row],[Data]]="","",PROPER(TEXT(FluxoCaixa2[[#This Row],[Data]],"mmmm")))</f>
        <v>Junho</v>
      </c>
      <c r="D104" s="17" t="s">
        <v>2</v>
      </c>
      <c r="E104" s="17" t="s">
        <v>71</v>
      </c>
      <c r="F104" s="17" t="s">
        <v>424</v>
      </c>
      <c r="G104" s="29">
        <v>1300</v>
      </c>
      <c r="H104" s="17" t="s">
        <v>8</v>
      </c>
      <c r="I104" s="20">
        <f>IF(FluxoCaixa2[[#This Row],[Receitas / Despesas]]="Saldo Inicial",FluxoCaixa2[[#This Row],[R$ (Valores)]],I103+FluxoCaixa2[[#This Row],[Valores Receitas / Despesas]])</f>
        <v>515410.37999999977</v>
      </c>
      <c r="J104" s="20">
        <f>IF(FluxoCaixa2[[#This Row],[Entrada / Saída]]="Saída",FluxoCaixa2[[#This Row],[R$ (Valores)]]*-1,FluxoCaixa2[[#This Row],[R$ (Valores)]])</f>
        <v>-1300</v>
      </c>
    </row>
    <row r="105" spans="2:10">
      <c r="B105" s="16">
        <v>45812</v>
      </c>
      <c r="C105" s="48" t="str">
        <f>IF(FluxoCaixa2[[#This Row],[Data]]="","",PROPER(TEXT(FluxoCaixa2[[#This Row],[Data]],"mmmm")))</f>
        <v>Junho</v>
      </c>
      <c r="D105" s="17" t="s">
        <v>2</v>
      </c>
      <c r="E105" s="17" t="s">
        <v>71</v>
      </c>
      <c r="F105" s="17" t="s">
        <v>425</v>
      </c>
      <c r="G105" s="29">
        <v>99.64</v>
      </c>
      <c r="H105" s="17" t="s">
        <v>8</v>
      </c>
      <c r="I105" s="20">
        <f>IF(FluxoCaixa2[[#This Row],[Receitas / Despesas]]="Saldo Inicial",FluxoCaixa2[[#This Row],[R$ (Valores)]],I104+FluxoCaixa2[[#This Row],[Valores Receitas / Despesas]])</f>
        <v>515310.73999999976</v>
      </c>
      <c r="J105" s="20">
        <f>IF(FluxoCaixa2[[#This Row],[Entrada / Saída]]="Saída",FluxoCaixa2[[#This Row],[R$ (Valores)]]*-1,FluxoCaixa2[[#This Row],[R$ (Valores)]])</f>
        <v>-99.64</v>
      </c>
    </row>
    <row r="106" spans="2:10">
      <c r="B106" s="16">
        <v>45812</v>
      </c>
      <c r="C106" s="48" t="str">
        <f>IF(FluxoCaixa2[[#This Row],[Data]]="","",PROPER(TEXT(FluxoCaixa2[[#This Row],[Data]],"mmmm")))</f>
        <v>Junho</v>
      </c>
      <c r="D106" s="17" t="s">
        <v>2</v>
      </c>
      <c r="E106" s="17" t="s">
        <v>71</v>
      </c>
      <c r="F106" s="17" t="s">
        <v>425</v>
      </c>
      <c r="G106" s="29">
        <v>99.64</v>
      </c>
      <c r="H106" s="17" t="s">
        <v>8</v>
      </c>
      <c r="I106" s="20">
        <f>IF(FluxoCaixa2[[#This Row],[Receitas / Despesas]]="Saldo Inicial",FluxoCaixa2[[#This Row],[R$ (Valores)]],I105+FluxoCaixa2[[#This Row],[Valores Receitas / Despesas]])</f>
        <v>515211.09999999974</v>
      </c>
      <c r="J106" s="20">
        <f>IF(FluxoCaixa2[[#This Row],[Entrada / Saída]]="Saída",FluxoCaixa2[[#This Row],[R$ (Valores)]]*-1,FluxoCaixa2[[#This Row],[R$ (Valores)]])</f>
        <v>-99.64</v>
      </c>
    </row>
    <row r="107" spans="2:10">
      <c r="B107" s="16">
        <v>45812</v>
      </c>
      <c r="C107" s="48" t="str">
        <f>IF(FluxoCaixa2[[#This Row],[Data]]="","",PROPER(TEXT(FluxoCaixa2[[#This Row],[Data]],"mmmm")))</f>
        <v>Junho</v>
      </c>
      <c r="D107" s="17" t="s">
        <v>2</v>
      </c>
      <c r="E107" s="17" t="s">
        <v>71</v>
      </c>
      <c r="F107" s="17" t="s">
        <v>426</v>
      </c>
      <c r="G107" s="29">
        <v>1200</v>
      </c>
      <c r="H107" s="17" t="s">
        <v>8</v>
      </c>
      <c r="I107" s="20">
        <f>IF(FluxoCaixa2[[#This Row],[Receitas / Despesas]]="Saldo Inicial",FluxoCaixa2[[#This Row],[R$ (Valores)]],I106+FluxoCaixa2[[#This Row],[Valores Receitas / Despesas]])</f>
        <v>514011.09999999974</v>
      </c>
      <c r="J107" s="20">
        <f>IF(FluxoCaixa2[[#This Row],[Entrada / Saída]]="Saída",FluxoCaixa2[[#This Row],[R$ (Valores)]]*-1,FluxoCaixa2[[#This Row],[R$ (Valores)]])</f>
        <v>-1200</v>
      </c>
    </row>
    <row r="108" spans="2:10">
      <c r="B108" s="16">
        <v>45812</v>
      </c>
      <c r="C108" s="48" t="str">
        <f>IF(FluxoCaixa2[[#This Row],[Data]]="","",PROPER(TEXT(FluxoCaixa2[[#This Row],[Data]],"mmmm")))</f>
        <v>Junho</v>
      </c>
      <c r="D108" s="17" t="s">
        <v>2</v>
      </c>
      <c r="E108" s="17" t="s">
        <v>71</v>
      </c>
      <c r="F108" s="17" t="s">
        <v>427</v>
      </c>
      <c r="G108" s="29">
        <v>261</v>
      </c>
      <c r="H108" s="17" t="s">
        <v>8</v>
      </c>
      <c r="I108" s="20">
        <f>IF(FluxoCaixa2[[#This Row],[Receitas / Despesas]]="Saldo Inicial",FluxoCaixa2[[#This Row],[R$ (Valores)]],I107+FluxoCaixa2[[#This Row],[Valores Receitas / Despesas]])</f>
        <v>513750.09999999974</v>
      </c>
      <c r="J108" s="20">
        <f>IF(FluxoCaixa2[[#This Row],[Entrada / Saída]]="Saída",FluxoCaixa2[[#This Row],[R$ (Valores)]]*-1,FluxoCaixa2[[#This Row],[R$ (Valores)]])</f>
        <v>-261</v>
      </c>
    </row>
    <row r="109" spans="2:10">
      <c r="B109" s="16">
        <v>45812</v>
      </c>
      <c r="C109" s="48" t="str">
        <f>IF(FluxoCaixa2[[#This Row],[Data]]="","",PROPER(TEXT(FluxoCaixa2[[#This Row],[Data]],"mmmm")))</f>
        <v>Junho</v>
      </c>
      <c r="D109" s="17" t="s">
        <v>2</v>
      </c>
      <c r="E109" s="17" t="s">
        <v>71</v>
      </c>
      <c r="F109" s="17" t="s">
        <v>428</v>
      </c>
      <c r="G109" s="29">
        <v>500</v>
      </c>
      <c r="H109" s="17" t="s">
        <v>8</v>
      </c>
      <c r="I109" s="20">
        <f>IF(FluxoCaixa2[[#This Row],[Receitas / Despesas]]="Saldo Inicial",FluxoCaixa2[[#This Row],[R$ (Valores)]],I108+FluxoCaixa2[[#This Row],[Valores Receitas / Despesas]])</f>
        <v>513250.09999999974</v>
      </c>
      <c r="J109" s="20">
        <f>IF(FluxoCaixa2[[#This Row],[Entrada / Saída]]="Saída",FluxoCaixa2[[#This Row],[R$ (Valores)]]*-1,FluxoCaixa2[[#This Row],[R$ (Valores)]])</f>
        <v>-500</v>
      </c>
    </row>
    <row r="110" spans="2:10">
      <c r="B110" s="16">
        <v>45812</v>
      </c>
      <c r="C110" s="48" t="str">
        <f>IF(FluxoCaixa2[[#This Row],[Data]]="","",PROPER(TEXT(FluxoCaixa2[[#This Row],[Data]],"mmmm")))</f>
        <v>Junho</v>
      </c>
      <c r="D110" s="17" t="s">
        <v>2</v>
      </c>
      <c r="E110" s="17" t="s">
        <v>71</v>
      </c>
      <c r="F110" s="17" t="s">
        <v>428</v>
      </c>
      <c r="G110" s="29">
        <v>500</v>
      </c>
      <c r="H110" s="17" t="s">
        <v>8</v>
      </c>
      <c r="I110" s="20">
        <f>IF(FluxoCaixa2[[#This Row],[Receitas / Despesas]]="Saldo Inicial",FluxoCaixa2[[#This Row],[R$ (Valores)]],I109+FluxoCaixa2[[#This Row],[Valores Receitas / Despesas]])</f>
        <v>512750.09999999974</v>
      </c>
      <c r="J110" s="20">
        <f>IF(FluxoCaixa2[[#This Row],[Entrada / Saída]]="Saída",FluxoCaixa2[[#This Row],[R$ (Valores)]]*-1,FluxoCaixa2[[#This Row],[R$ (Valores)]])</f>
        <v>-500</v>
      </c>
    </row>
    <row r="111" spans="2:10">
      <c r="B111" s="16">
        <v>45812</v>
      </c>
      <c r="C111" s="48" t="str">
        <f>IF(FluxoCaixa2[[#This Row],[Data]]="","",PROPER(TEXT(FluxoCaixa2[[#This Row],[Data]],"mmmm")))</f>
        <v>Junho</v>
      </c>
      <c r="D111" s="17" t="s">
        <v>2</v>
      </c>
      <c r="E111" s="17" t="s">
        <v>222</v>
      </c>
      <c r="F111" s="17" t="s">
        <v>411</v>
      </c>
      <c r="G111" s="29">
        <v>60</v>
      </c>
      <c r="H111" s="17" t="s">
        <v>8</v>
      </c>
      <c r="I111" s="20">
        <f>IF(FluxoCaixa2[[#This Row],[Receitas / Despesas]]="Saldo Inicial",FluxoCaixa2[[#This Row],[R$ (Valores)]],I110+FluxoCaixa2[[#This Row],[Valores Receitas / Despesas]])</f>
        <v>512690.09999999974</v>
      </c>
      <c r="J111" s="20">
        <f>IF(FluxoCaixa2[[#This Row],[Entrada / Saída]]="Saída",FluxoCaixa2[[#This Row],[R$ (Valores)]]*-1,FluxoCaixa2[[#This Row],[R$ (Valores)]])</f>
        <v>-60</v>
      </c>
    </row>
    <row r="112" spans="2:10">
      <c r="B112" s="16">
        <v>45812</v>
      </c>
      <c r="C112" s="48" t="str">
        <f>IF(FluxoCaixa2[[#This Row],[Data]]="","",PROPER(TEXT(FluxoCaixa2[[#This Row],[Data]],"mmmm")))</f>
        <v>Junho</v>
      </c>
      <c r="D112" s="17" t="s">
        <v>2</v>
      </c>
      <c r="E112" s="17" t="s">
        <v>32</v>
      </c>
      <c r="F112" s="17" t="s">
        <v>429</v>
      </c>
      <c r="G112" s="29">
        <v>24537.55</v>
      </c>
      <c r="H112" s="17" t="s">
        <v>8</v>
      </c>
      <c r="I112" s="20">
        <f>IF(FluxoCaixa2[[#This Row],[Receitas / Despesas]]="Saldo Inicial",FluxoCaixa2[[#This Row],[R$ (Valores)]],I111+FluxoCaixa2[[#This Row],[Valores Receitas / Despesas]])</f>
        <v>488152.54999999976</v>
      </c>
      <c r="J112" s="20">
        <f>IF(FluxoCaixa2[[#This Row],[Entrada / Saída]]="Saída",FluxoCaixa2[[#This Row],[R$ (Valores)]]*-1,FluxoCaixa2[[#This Row],[R$ (Valores)]])</f>
        <v>-24537.55</v>
      </c>
    </row>
    <row r="113" spans="2:10">
      <c r="B113" s="16">
        <v>45813</v>
      </c>
      <c r="C113" s="48" t="str">
        <f>IF(FluxoCaixa2[[#This Row],[Data]]="","",PROPER(TEXT(FluxoCaixa2[[#This Row],[Data]],"mmmm")))</f>
        <v>Junho</v>
      </c>
      <c r="D113" s="17" t="s">
        <v>2</v>
      </c>
      <c r="E113" s="17" t="s">
        <v>70</v>
      </c>
      <c r="F113" s="17" t="s">
        <v>433</v>
      </c>
      <c r="G113" s="29">
        <v>11000</v>
      </c>
      <c r="H113" s="17" t="s">
        <v>8</v>
      </c>
      <c r="I113" s="20">
        <f>IF(FluxoCaixa2[[#This Row],[Receitas / Despesas]]="Saldo Inicial",FluxoCaixa2[[#This Row],[R$ (Valores)]],I112+FluxoCaixa2[[#This Row],[Valores Receitas / Despesas]])</f>
        <v>477152.54999999976</v>
      </c>
      <c r="J113" s="20">
        <f>IF(FluxoCaixa2[[#This Row],[Entrada / Saída]]="Saída",FluxoCaixa2[[#This Row],[R$ (Valores)]]*-1,FluxoCaixa2[[#This Row],[R$ (Valores)]])</f>
        <v>-11000</v>
      </c>
    </row>
    <row r="114" spans="2:10">
      <c r="B114" s="16">
        <v>45813</v>
      </c>
      <c r="C114" s="48" t="str">
        <f>IF(FluxoCaixa2[[#This Row],[Data]]="","",PROPER(TEXT(FluxoCaixa2[[#This Row],[Data]],"mmmm")))</f>
        <v>Junho</v>
      </c>
      <c r="D114" s="17" t="s">
        <v>2</v>
      </c>
      <c r="E114" s="17" t="s">
        <v>70</v>
      </c>
      <c r="F114" s="17" t="s">
        <v>434</v>
      </c>
      <c r="G114" s="29">
        <v>2000</v>
      </c>
      <c r="H114" s="17" t="s">
        <v>8</v>
      </c>
      <c r="I114" s="20">
        <f>IF(FluxoCaixa2[[#This Row],[Receitas / Despesas]]="Saldo Inicial",FluxoCaixa2[[#This Row],[R$ (Valores)]],I113+FluxoCaixa2[[#This Row],[Valores Receitas / Despesas]])</f>
        <v>475152.54999999976</v>
      </c>
      <c r="J114" s="20">
        <f>IF(FluxoCaixa2[[#This Row],[Entrada / Saída]]="Saída",FluxoCaixa2[[#This Row],[R$ (Valores)]]*-1,FluxoCaixa2[[#This Row],[R$ (Valores)]])</f>
        <v>-2000</v>
      </c>
    </row>
    <row r="115" spans="2:10">
      <c r="B115" s="16">
        <v>45813</v>
      </c>
      <c r="C115" s="48" t="str">
        <f>IF(FluxoCaixa2[[#This Row],[Data]]="","",PROPER(TEXT(FluxoCaixa2[[#This Row],[Data]],"mmmm")))</f>
        <v>Junho</v>
      </c>
      <c r="D115" s="17" t="s">
        <v>2</v>
      </c>
      <c r="E115" s="17" t="s">
        <v>70</v>
      </c>
      <c r="F115" s="17" t="s">
        <v>435</v>
      </c>
      <c r="G115" s="29">
        <v>8000</v>
      </c>
      <c r="H115" s="17" t="s">
        <v>8</v>
      </c>
      <c r="I115" s="20">
        <f>IF(FluxoCaixa2[[#This Row],[Receitas / Despesas]]="Saldo Inicial",FluxoCaixa2[[#This Row],[R$ (Valores)]],I114+FluxoCaixa2[[#This Row],[Valores Receitas / Despesas]])</f>
        <v>467152.54999999976</v>
      </c>
      <c r="J115" s="20">
        <f>IF(FluxoCaixa2[[#This Row],[Entrada / Saída]]="Saída",FluxoCaixa2[[#This Row],[R$ (Valores)]]*-1,FluxoCaixa2[[#This Row],[R$ (Valores)]])</f>
        <v>-8000</v>
      </c>
    </row>
    <row r="116" spans="2:10">
      <c r="B116" s="16">
        <v>45813</v>
      </c>
      <c r="C116" s="48" t="str">
        <f>IF(FluxoCaixa2[[#This Row],[Data]]="","",PROPER(TEXT(FluxoCaixa2[[#This Row],[Data]],"mmmm")))</f>
        <v>Junho</v>
      </c>
      <c r="D116" s="17" t="s">
        <v>2</v>
      </c>
      <c r="E116" s="17" t="s">
        <v>71</v>
      </c>
      <c r="F116" s="17" t="s">
        <v>436</v>
      </c>
      <c r="G116" s="29">
        <v>81.31</v>
      </c>
      <c r="H116" s="17" t="s">
        <v>8</v>
      </c>
      <c r="I116" s="20">
        <f>IF(FluxoCaixa2[[#This Row],[Receitas / Despesas]]="Saldo Inicial",FluxoCaixa2[[#This Row],[R$ (Valores)]],I115+FluxoCaixa2[[#This Row],[Valores Receitas / Despesas]])</f>
        <v>467071.23999999976</v>
      </c>
      <c r="J116" s="20">
        <f>IF(FluxoCaixa2[[#This Row],[Entrada / Saída]]="Saída",FluxoCaixa2[[#This Row],[R$ (Valores)]]*-1,FluxoCaixa2[[#This Row],[R$ (Valores)]])</f>
        <v>-81.31</v>
      </c>
    </row>
    <row r="117" spans="2:10">
      <c r="B117" s="16">
        <v>45813</v>
      </c>
      <c r="C117" s="48" t="str">
        <f>IF(FluxoCaixa2[[#This Row],[Data]]="","",PROPER(TEXT(FluxoCaixa2[[#This Row],[Data]],"mmmm")))</f>
        <v>Junho</v>
      </c>
      <c r="D117" s="17" t="s">
        <v>2</v>
      </c>
      <c r="E117" s="17" t="s">
        <v>71</v>
      </c>
      <c r="F117" s="17" t="s">
        <v>437</v>
      </c>
      <c r="G117" s="29">
        <v>18.989999999999998</v>
      </c>
      <c r="H117" s="17" t="s">
        <v>8</v>
      </c>
      <c r="I117" s="20">
        <f>IF(FluxoCaixa2[[#This Row],[Receitas / Despesas]]="Saldo Inicial",FluxoCaixa2[[#This Row],[R$ (Valores)]],I116+FluxoCaixa2[[#This Row],[Valores Receitas / Despesas]])</f>
        <v>467052.24999999977</v>
      </c>
      <c r="J117" s="20">
        <f>IF(FluxoCaixa2[[#This Row],[Entrada / Saída]]="Saída",FluxoCaixa2[[#This Row],[R$ (Valores)]]*-1,FluxoCaixa2[[#This Row],[R$ (Valores)]])</f>
        <v>-18.989999999999998</v>
      </c>
    </row>
    <row r="118" spans="2:10">
      <c r="B118" s="16">
        <v>45813</v>
      </c>
      <c r="C118" s="48" t="str">
        <f>IF(FluxoCaixa2[[#This Row],[Data]]="","",PROPER(TEXT(FluxoCaixa2[[#This Row],[Data]],"mmmm")))</f>
        <v>Junho</v>
      </c>
      <c r="D118" s="17" t="s">
        <v>2</v>
      </c>
      <c r="E118" s="17" t="s">
        <v>71</v>
      </c>
      <c r="F118" s="17" t="s">
        <v>438</v>
      </c>
      <c r="G118" s="29">
        <v>103.03</v>
      </c>
      <c r="H118" s="17" t="s">
        <v>8</v>
      </c>
      <c r="I118" s="20">
        <f>IF(FluxoCaixa2[[#This Row],[Receitas / Despesas]]="Saldo Inicial",FluxoCaixa2[[#This Row],[R$ (Valores)]],I117+FluxoCaixa2[[#This Row],[Valores Receitas / Despesas]])</f>
        <v>466949.21999999974</v>
      </c>
      <c r="J118" s="20">
        <f>IF(FluxoCaixa2[[#This Row],[Entrada / Saída]]="Saída",FluxoCaixa2[[#This Row],[R$ (Valores)]]*-1,FluxoCaixa2[[#This Row],[R$ (Valores)]])</f>
        <v>-103.03</v>
      </c>
    </row>
    <row r="119" spans="2:10">
      <c r="B119" s="16">
        <v>45813</v>
      </c>
      <c r="C119" s="48" t="str">
        <f>IF(FluxoCaixa2[[#This Row],[Data]]="","",PROPER(TEXT(FluxoCaixa2[[#This Row],[Data]],"mmmm")))</f>
        <v>Junho</v>
      </c>
      <c r="D119" s="17" t="s">
        <v>2</v>
      </c>
      <c r="E119" s="17" t="s">
        <v>34</v>
      </c>
      <c r="F119" s="17" t="s">
        <v>439</v>
      </c>
      <c r="G119" s="29">
        <v>2499.37</v>
      </c>
      <c r="H119" s="17" t="s">
        <v>8</v>
      </c>
      <c r="I119" s="20">
        <f>IF(FluxoCaixa2[[#This Row],[Receitas / Despesas]]="Saldo Inicial",FluxoCaixa2[[#This Row],[R$ (Valores)]],I118+FluxoCaixa2[[#This Row],[Valores Receitas / Despesas]])</f>
        <v>464449.84999999974</v>
      </c>
      <c r="J119" s="20">
        <f>IF(FluxoCaixa2[[#This Row],[Entrada / Saída]]="Saída",FluxoCaixa2[[#This Row],[R$ (Valores)]]*-1,FluxoCaixa2[[#This Row],[R$ (Valores)]])</f>
        <v>-2499.37</v>
      </c>
    </row>
    <row r="120" spans="2:10">
      <c r="B120" s="16">
        <v>45813</v>
      </c>
      <c r="C120" s="48" t="str">
        <f>IF(FluxoCaixa2[[#This Row],[Data]]="","",PROPER(TEXT(FluxoCaixa2[[#This Row],[Data]],"mmmm")))</f>
        <v>Junho</v>
      </c>
      <c r="D120" s="17" t="s">
        <v>2</v>
      </c>
      <c r="E120" s="17" t="s">
        <v>70</v>
      </c>
      <c r="F120" s="17" t="s">
        <v>440</v>
      </c>
      <c r="G120" s="29">
        <v>9000</v>
      </c>
      <c r="H120" s="17" t="s">
        <v>8</v>
      </c>
      <c r="I120" s="20">
        <f>IF(FluxoCaixa2[[#This Row],[Receitas / Despesas]]="Saldo Inicial",FluxoCaixa2[[#This Row],[R$ (Valores)]],I119+FluxoCaixa2[[#This Row],[Valores Receitas / Despesas]])</f>
        <v>455449.84999999974</v>
      </c>
      <c r="J120" s="20">
        <f>IF(FluxoCaixa2[[#This Row],[Entrada / Saída]]="Saída",FluxoCaixa2[[#This Row],[R$ (Valores)]]*-1,FluxoCaixa2[[#This Row],[R$ (Valores)]])</f>
        <v>-9000</v>
      </c>
    </row>
    <row r="121" spans="2:10">
      <c r="B121" s="16">
        <v>45813</v>
      </c>
      <c r="C121" s="48" t="str">
        <f>IF(FluxoCaixa2[[#This Row],[Data]]="","",PROPER(TEXT(FluxoCaixa2[[#This Row],[Data]],"mmmm")))</f>
        <v>Junho</v>
      </c>
      <c r="D121" s="17" t="s">
        <v>2</v>
      </c>
      <c r="E121" s="17" t="s">
        <v>25</v>
      </c>
      <c r="F121" s="17" t="s">
        <v>441</v>
      </c>
      <c r="G121" s="29">
        <v>8322.15</v>
      </c>
      <c r="H121" s="17" t="s">
        <v>8</v>
      </c>
      <c r="I121" s="20">
        <f>IF(FluxoCaixa2[[#This Row],[Receitas / Despesas]]="Saldo Inicial",FluxoCaixa2[[#This Row],[R$ (Valores)]],I120+FluxoCaixa2[[#This Row],[Valores Receitas / Despesas]])</f>
        <v>447127.69999999972</v>
      </c>
      <c r="J121" s="20">
        <f>IF(FluxoCaixa2[[#This Row],[Entrada / Saída]]="Saída",FluxoCaixa2[[#This Row],[R$ (Valores)]]*-1,FluxoCaixa2[[#This Row],[R$ (Valores)]])</f>
        <v>-8322.15</v>
      </c>
    </row>
    <row r="122" spans="2:10">
      <c r="B122" s="16">
        <v>45813</v>
      </c>
      <c r="C122" s="48" t="str">
        <f>IF(FluxoCaixa2[[#This Row],[Data]]="","",PROPER(TEXT(FluxoCaixa2[[#This Row],[Data]],"mmmm")))</f>
        <v>Junho</v>
      </c>
      <c r="D122" s="17" t="s">
        <v>2</v>
      </c>
      <c r="E122" s="17" t="s">
        <v>81</v>
      </c>
      <c r="F122" s="17" t="s">
        <v>442</v>
      </c>
      <c r="G122" s="29">
        <v>2000</v>
      </c>
      <c r="H122" s="17" t="s">
        <v>8</v>
      </c>
      <c r="I122" s="20">
        <f>IF(FluxoCaixa2[[#This Row],[Receitas / Despesas]]="Saldo Inicial",FluxoCaixa2[[#This Row],[R$ (Valores)]],I121+FluxoCaixa2[[#This Row],[Valores Receitas / Despesas]])</f>
        <v>445127.69999999972</v>
      </c>
      <c r="J122" s="20">
        <f>IF(FluxoCaixa2[[#This Row],[Entrada / Saída]]="Saída",FluxoCaixa2[[#This Row],[R$ (Valores)]]*-1,FluxoCaixa2[[#This Row],[R$ (Valores)]])</f>
        <v>-2000</v>
      </c>
    </row>
    <row r="123" spans="2:10">
      <c r="B123" s="16">
        <v>45813</v>
      </c>
      <c r="C123" s="48" t="str">
        <f>IF(FluxoCaixa2[[#This Row],[Data]]="","",PROPER(TEXT(FluxoCaixa2[[#This Row],[Data]],"mmmm")))</f>
        <v>Junho</v>
      </c>
      <c r="D123" s="17" t="s">
        <v>2</v>
      </c>
      <c r="E123" s="17" t="s">
        <v>444</v>
      </c>
      <c r="F123" s="17" t="s">
        <v>443</v>
      </c>
      <c r="G123" s="29">
        <v>2328.77</v>
      </c>
      <c r="H123" s="17" t="s">
        <v>8</v>
      </c>
      <c r="I123" s="20">
        <f>IF(FluxoCaixa2[[#This Row],[Receitas / Despesas]]="Saldo Inicial",FluxoCaixa2[[#This Row],[R$ (Valores)]],I122+FluxoCaixa2[[#This Row],[Valores Receitas / Despesas]])</f>
        <v>442798.9299999997</v>
      </c>
      <c r="J123" s="20">
        <f>IF(FluxoCaixa2[[#This Row],[Entrada / Saída]]="Saída",FluxoCaixa2[[#This Row],[R$ (Valores)]]*-1,FluxoCaixa2[[#This Row],[R$ (Valores)]])</f>
        <v>-2328.77</v>
      </c>
    </row>
    <row r="124" spans="2:10">
      <c r="B124" s="16">
        <v>45813</v>
      </c>
      <c r="C124" s="48" t="str">
        <f>IF(FluxoCaixa2[[#This Row],[Data]]="","",PROPER(TEXT(FluxoCaixa2[[#This Row],[Data]],"mmmm")))</f>
        <v>Junho</v>
      </c>
      <c r="D124" s="17" t="s">
        <v>2</v>
      </c>
      <c r="E124" s="17" t="s">
        <v>143</v>
      </c>
      <c r="F124" s="17" t="s">
        <v>142</v>
      </c>
      <c r="G124" s="29">
        <v>1926.12</v>
      </c>
      <c r="H124" s="17" t="s">
        <v>8</v>
      </c>
      <c r="I124" s="20">
        <f>IF(FluxoCaixa2[[#This Row],[Receitas / Despesas]]="Saldo Inicial",FluxoCaixa2[[#This Row],[R$ (Valores)]],I123+FluxoCaixa2[[#This Row],[Valores Receitas / Despesas]])</f>
        <v>440872.80999999971</v>
      </c>
      <c r="J124" s="20">
        <f>IF(FluxoCaixa2[[#This Row],[Entrada / Saída]]="Saída",FluxoCaixa2[[#This Row],[R$ (Valores)]]*-1,FluxoCaixa2[[#This Row],[R$ (Valores)]])</f>
        <v>-1926.12</v>
      </c>
    </row>
    <row r="125" spans="2:10">
      <c r="B125" s="16">
        <v>45813</v>
      </c>
      <c r="C125" s="48" t="str">
        <f>IF(FluxoCaixa2[[#This Row],[Data]]="","",PROPER(TEXT(FluxoCaixa2[[#This Row],[Data]],"mmmm")))</f>
        <v>Junho</v>
      </c>
      <c r="D125" s="17" t="s">
        <v>2</v>
      </c>
      <c r="E125" s="17" t="s">
        <v>105</v>
      </c>
      <c r="F125" s="17" t="s">
        <v>445</v>
      </c>
      <c r="G125" s="29">
        <v>193.79</v>
      </c>
      <c r="H125" s="17" t="s">
        <v>8</v>
      </c>
      <c r="I125" s="20">
        <f>IF(FluxoCaixa2[[#This Row],[Receitas / Despesas]]="Saldo Inicial",FluxoCaixa2[[#This Row],[R$ (Valores)]],I124+FluxoCaixa2[[#This Row],[Valores Receitas / Despesas]])</f>
        <v>440679.01999999973</v>
      </c>
      <c r="J125" s="20">
        <f>IF(FluxoCaixa2[[#This Row],[Entrada / Saída]]="Saída",FluxoCaixa2[[#This Row],[R$ (Valores)]]*-1,FluxoCaixa2[[#This Row],[R$ (Valores)]])</f>
        <v>-193.79</v>
      </c>
    </row>
    <row r="126" spans="2:10">
      <c r="B126" s="16">
        <v>45813</v>
      </c>
      <c r="C126" s="48" t="str">
        <f>IF(FluxoCaixa2[[#This Row],[Data]]="","",PROPER(TEXT(FluxoCaixa2[[#This Row],[Data]],"mmmm")))</f>
        <v>Junho</v>
      </c>
      <c r="D126" s="17" t="s">
        <v>2</v>
      </c>
      <c r="E126" s="17" t="s">
        <v>447</v>
      </c>
      <c r="F126" s="17" t="s">
        <v>446</v>
      </c>
      <c r="G126" s="29">
        <v>348.47</v>
      </c>
      <c r="H126" s="17" t="s">
        <v>8</v>
      </c>
      <c r="I126" s="20">
        <f>IF(FluxoCaixa2[[#This Row],[Receitas / Despesas]]="Saldo Inicial",FluxoCaixa2[[#This Row],[R$ (Valores)]],I125+FluxoCaixa2[[#This Row],[Valores Receitas / Despesas]])</f>
        <v>440330.54999999976</v>
      </c>
      <c r="J126" s="20">
        <f>IF(FluxoCaixa2[[#This Row],[Entrada / Saída]]="Saída",FluxoCaixa2[[#This Row],[R$ (Valores)]]*-1,FluxoCaixa2[[#This Row],[R$ (Valores)]])</f>
        <v>-348.47</v>
      </c>
    </row>
    <row r="127" spans="2:10">
      <c r="B127" s="16">
        <v>45813</v>
      </c>
      <c r="C127" s="48" t="str">
        <f>IF(FluxoCaixa2[[#This Row],[Data]]="","",PROPER(TEXT(FluxoCaixa2[[#This Row],[Data]],"mmmm")))</f>
        <v>Junho</v>
      </c>
      <c r="D127" s="17" t="s">
        <v>2</v>
      </c>
      <c r="E127" s="17" t="s">
        <v>25</v>
      </c>
      <c r="F127" s="17" t="s">
        <v>448</v>
      </c>
      <c r="G127" s="29">
        <v>432.59</v>
      </c>
      <c r="H127" s="17" t="s">
        <v>8</v>
      </c>
      <c r="I127" s="20">
        <f>IF(FluxoCaixa2[[#This Row],[Receitas / Despesas]]="Saldo Inicial",FluxoCaixa2[[#This Row],[R$ (Valores)]],I126+FluxoCaixa2[[#This Row],[Valores Receitas / Despesas]])</f>
        <v>439897.95999999973</v>
      </c>
      <c r="J127" s="20">
        <f>IF(FluxoCaixa2[[#This Row],[Entrada / Saída]]="Saída",FluxoCaixa2[[#This Row],[R$ (Valores)]]*-1,FluxoCaixa2[[#This Row],[R$ (Valores)]])</f>
        <v>-432.59</v>
      </c>
    </row>
    <row r="128" spans="2:10">
      <c r="B128" s="16">
        <v>45813</v>
      </c>
      <c r="C128" s="48" t="str">
        <f>IF(FluxoCaixa2[[#This Row],[Data]]="","",PROPER(TEXT(FluxoCaixa2[[#This Row],[Data]],"mmmm")))</f>
        <v>Junho</v>
      </c>
      <c r="D128" s="17" t="s">
        <v>2</v>
      </c>
      <c r="E128" s="17" t="s">
        <v>71</v>
      </c>
      <c r="F128" s="17" t="s">
        <v>149</v>
      </c>
      <c r="G128" s="29">
        <v>64.89</v>
      </c>
      <c r="H128" s="17" t="s">
        <v>8</v>
      </c>
      <c r="I128" s="20">
        <f>IF(FluxoCaixa2[[#This Row],[Receitas / Despesas]]="Saldo Inicial",FluxoCaixa2[[#This Row],[R$ (Valores)]],I127+FluxoCaixa2[[#This Row],[Valores Receitas / Despesas]])</f>
        <v>439833.06999999972</v>
      </c>
      <c r="J128" s="20">
        <f>IF(FluxoCaixa2[[#This Row],[Entrada / Saída]]="Saída",FluxoCaixa2[[#This Row],[R$ (Valores)]]*-1,FluxoCaixa2[[#This Row],[R$ (Valores)]])</f>
        <v>-64.89</v>
      </c>
    </row>
    <row r="129" spans="2:10">
      <c r="B129" s="16">
        <v>45813</v>
      </c>
      <c r="C129" s="48" t="str">
        <f>IF(FluxoCaixa2[[#This Row],[Data]]="","",PROPER(TEXT(FluxoCaixa2[[#This Row],[Data]],"mmmm")))</f>
        <v>Junho</v>
      </c>
      <c r="D129" s="17" t="s">
        <v>2</v>
      </c>
      <c r="E129" s="17" t="s">
        <v>71</v>
      </c>
      <c r="F129" s="17" t="s">
        <v>149</v>
      </c>
      <c r="G129" s="29">
        <v>64.89</v>
      </c>
      <c r="H129" s="17" t="s">
        <v>8</v>
      </c>
      <c r="I129" s="20">
        <f>IF(FluxoCaixa2[[#This Row],[Receitas / Despesas]]="Saldo Inicial",FluxoCaixa2[[#This Row],[R$ (Valores)]],I128+FluxoCaixa2[[#This Row],[Valores Receitas / Despesas]])</f>
        <v>439768.1799999997</v>
      </c>
      <c r="J129" s="20">
        <f>IF(FluxoCaixa2[[#This Row],[Entrada / Saída]]="Saída",FluxoCaixa2[[#This Row],[R$ (Valores)]]*-1,FluxoCaixa2[[#This Row],[R$ (Valores)]])</f>
        <v>-64.89</v>
      </c>
    </row>
    <row r="130" spans="2:10">
      <c r="B130" s="16">
        <v>45813</v>
      </c>
      <c r="C130" s="48" t="str">
        <f>IF(FluxoCaixa2[[#This Row],[Data]]="","",PROPER(TEXT(FluxoCaixa2[[#This Row],[Data]],"mmmm")))</f>
        <v>Junho</v>
      </c>
      <c r="D130" s="17" t="s">
        <v>2</v>
      </c>
      <c r="E130" s="17" t="s">
        <v>71</v>
      </c>
      <c r="F130" s="17" t="s">
        <v>149</v>
      </c>
      <c r="G130" s="29">
        <v>64.89</v>
      </c>
      <c r="H130" s="17" t="s">
        <v>8</v>
      </c>
      <c r="I130" s="20">
        <f>IF(FluxoCaixa2[[#This Row],[Receitas / Despesas]]="Saldo Inicial",FluxoCaixa2[[#This Row],[R$ (Valores)]],I129+FluxoCaixa2[[#This Row],[Valores Receitas / Despesas]])</f>
        <v>439703.28999999969</v>
      </c>
      <c r="J130" s="20">
        <f>IF(FluxoCaixa2[[#This Row],[Entrada / Saída]]="Saída",FluxoCaixa2[[#This Row],[R$ (Valores)]]*-1,FluxoCaixa2[[#This Row],[R$ (Valores)]])</f>
        <v>-64.89</v>
      </c>
    </row>
    <row r="131" spans="2:10">
      <c r="B131" s="16">
        <v>45813</v>
      </c>
      <c r="C131" s="48" t="str">
        <f>IF(FluxoCaixa2[[#This Row],[Data]]="","",PROPER(TEXT(FluxoCaixa2[[#This Row],[Data]],"mmmm")))</f>
        <v>Junho</v>
      </c>
      <c r="D131" s="17" t="s">
        <v>2</v>
      </c>
      <c r="E131" s="17" t="s">
        <v>71</v>
      </c>
      <c r="F131" s="17" t="s">
        <v>149</v>
      </c>
      <c r="G131" s="29">
        <v>64.89</v>
      </c>
      <c r="H131" s="17" t="s">
        <v>8</v>
      </c>
      <c r="I131" s="20">
        <f>IF(FluxoCaixa2[[#This Row],[Receitas / Despesas]]="Saldo Inicial",FluxoCaixa2[[#This Row],[R$ (Valores)]],I130+FluxoCaixa2[[#This Row],[Valores Receitas / Despesas]])</f>
        <v>439638.39999999967</v>
      </c>
      <c r="J131" s="20">
        <f>IF(FluxoCaixa2[[#This Row],[Entrada / Saída]]="Saída",FluxoCaixa2[[#This Row],[R$ (Valores)]]*-1,FluxoCaixa2[[#This Row],[R$ (Valores)]])</f>
        <v>-64.89</v>
      </c>
    </row>
    <row r="132" spans="2:10">
      <c r="B132" s="16">
        <v>45813</v>
      </c>
      <c r="C132" s="48" t="str">
        <f>IF(FluxoCaixa2[[#This Row],[Data]]="","",PROPER(TEXT(FluxoCaixa2[[#This Row],[Data]],"mmmm")))</f>
        <v>Junho</v>
      </c>
      <c r="D132" s="17" t="s">
        <v>2</v>
      </c>
      <c r="E132" s="17" t="s">
        <v>71</v>
      </c>
      <c r="F132" s="17" t="s">
        <v>449</v>
      </c>
      <c r="G132" s="29">
        <v>3000</v>
      </c>
      <c r="H132" s="17" t="s">
        <v>8</v>
      </c>
      <c r="I132" s="20">
        <f>IF(FluxoCaixa2[[#This Row],[Receitas / Despesas]]="Saldo Inicial",FluxoCaixa2[[#This Row],[R$ (Valores)]],I131+FluxoCaixa2[[#This Row],[Valores Receitas / Despesas]])</f>
        <v>436638.39999999967</v>
      </c>
      <c r="J132" s="20">
        <f>IF(FluxoCaixa2[[#This Row],[Entrada / Saída]]="Saída",FluxoCaixa2[[#This Row],[R$ (Valores)]]*-1,FluxoCaixa2[[#This Row],[R$ (Valores)]])</f>
        <v>-3000</v>
      </c>
    </row>
    <row r="133" spans="2:10">
      <c r="B133" s="16">
        <v>45813</v>
      </c>
      <c r="C133" s="48" t="str">
        <f>IF(FluxoCaixa2[[#This Row],[Data]]="","",PROPER(TEXT(FluxoCaixa2[[#This Row],[Data]],"mmmm")))</f>
        <v>Junho</v>
      </c>
      <c r="D133" s="17" t="s">
        <v>2</v>
      </c>
      <c r="E133" s="17" t="s">
        <v>70</v>
      </c>
      <c r="F133" s="17" t="s">
        <v>147</v>
      </c>
      <c r="G133" s="29">
        <v>600</v>
      </c>
      <c r="H133" s="17" t="s">
        <v>8</v>
      </c>
      <c r="I133" s="20">
        <f>IF(FluxoCaixa2[[#This Row],[Receitas / Despesas]]="Saldo Inicial",FluxoCaixa2[[#This Row],[R$ (Valores)]],I132+FluxoCaixa2[[#This Row],[Valores Receitas / Despesas]])</f>
        <v>436038.39999999967</v>
      </c>
      <c r="J133" s="20">
        <f>IF(FluxoCaixa2[[#This Row],[Entrada / Saída]]="Saída",FluxoCaixa2[[#This Row],[R$ (Valores)]]*-1,FluxoCaixa2[[#This Row],[R$ (Valores)]])</f>
        <v>-600</v>
      </c>
    </row>
    <row r="134" spans="2:10">
      <c r="B134" s="16">
        <v>45813</v>
      </c>
      <c r="C134" s="48" t="str">
        <f>IF(FluxoCaixa2[[#This Row],[Data]]="","",PROPER(TEXT(FluxoCaixa2[[#This Row],[Data]],"mmmm")))</f>
        <v>Junho</v>
      </c>
      <c r="D134" s="17" t="s">
        <v>2</v>
      </c>
      <c r="E134" s="17" t="s">
        <v>222</v>
      </c>
      <c r="F134" s="17" t="s">
        <v>450</v>
      </c>
      <c r="G134" s="29">
        <v>40</v>
      </c>
      <c r="H134" s="17" t="s">
        <v>8</v>
      </c>
      <c r="I134" s="20">
        <f>IF(FluxoCaixa2[[#This Row],[Receitas / Despesas]]="Saldo Inicial",FluxoCaixa2[[#This Row],[R$ (Valores)]],I133+FluxoCaixa2[[#This Row],[Valores Receitas / Despesas]])</f>
        <v>435998.39999999967</v>
      </c>
      <c r="J134" s="20">
        <f>IF(FluxoCaixa2[[#This Row],[Entrada / Saída]]="Saída",FluxoCaixa2[[#This Row],[R$ (Valores)]]*-1,FluxoCaixa2[[#This Row],[R$ (Valores)]])</f>
        <v>-40</v>
      </c>
    </row>
    <row r="135" spans="2:10">
      <c r="B135" s="16">
        <v>45813</v>
      </c>
      <c r="C135" s="48" t="str">
        <f>IF(FluxoCaixa2[[#This Row],[Data]]="","",PROPER(TEXT(FluxoCaixa2[[#This Row],[Data]],"mmmm")))</f>
        <v>Junho</v>
      </c>
      <c r="D135" s="17" t="s">
        <v>2</v>
      </c>
      <c r="E135" s="17" t="s">
        <v>20</v>
      </c>
      <c r="F135" s="17" t="s">
        <v>139</v>
      </c>
      <c r="G135" s="29">
        <v>100506.67</v>
      </c>
      <c r="H135" s="17" t="s">
        <v>8</v>
      </c>
      <c r="I135" s="20">
        <f>IF(FluxoCaixa2[[#This Row],[Receitas / Despesas]]="Saldo Inicial",FluxoCaixa2[[#This Row],[R$ (Valores)]],I134+FluxoCaixa2[[#This Row],[Valores Receitas / Despesas]])</f>
        <v>335491.72999999969</v>
      </c>
      <c r="J135" s="20">
        <f>IF(FluxoCaixa2[[#This Row],[Entrada / Saída]]="Saída",FluxoCaixa2[[#This Row],[R$ (Valores)]]*-1,FluxoCaixa2[[#This Row],[R$ (Valores)]])</f>
        <v>-100506.67</v>
      </c>
    </row>
    <row r="136" spans="2:10">
      <c r="B136" s="16">
        <v>45813</v>
      </c>
      <c r="C136" s="48" t="str">
        <f>IF(FluxoCaixa2[[#This Row],[Data]]="","",PROPER(TEXT(FluxoCaixa2[[#This Row],[Data]],"mmmm")))</f>
        <v>Junho</v>
      </c>
      <c r="D136" s="17" t="s">
        <v>2</v>
      </c>
      <c r="E136" s="17" t="s">
        <v>81</v>
      </c>
      <c r="F136" s="17" t="s">
        <v>451</v>
      </c>
      <c r="G136" s="29">
        <v>30000</v>
      </c>
      <c r="H136" s="17" t="s">
        <v>8</v>
      </c>
      <c r="I136" s="20">
        <f>IF(FluxoCaixa2[[#This Row],[Receitas / Despesas]]="Saldo Inicial",FluxoCaixa2[[#This Row],[R$ (Valores)]],I135+FluxoCaixa2[[#This Row],[Valores Receitas / Despesas]])</f>
        <v>305491.72999999969</v>
      </c>
      <c r="J136" s="20">
        <f>IF(FluxoCaixa2[[#This Row],[Entrada / Saída]]="Saída",FluxoCaixa2[[#This Row],[R$ (Valores)]]*-1,FluxoCaixa2[[#This Row],[R$ (Valores)]])</f>
        <v>-30000</v>
      </c>
    </row>
    <row r="137" spans="2:10">
      <c r="B137" s="16">
        <v>45814</v>
      </c>
      <c r="C137" s="48" t="str">
        <f>IF(FluxoCaixa2[[#This Row],[Data]]="","",PROPER(TEXT(FluxoCaixa2[[#This Row],[Data]],"mmmm")))</f>
        <v>Junho</v>
      </c>
      <c r="D137" s="17" t="s">
        <v>2</v>
      </c>
      <c r="E137" s="17" t="s">
        <v>28</v>
      </c>
      <c r="F137" s="17" t="s">
        <v>452</v>
      </c>
      <c r="G137" s="29">
        <v>83802.14</v>
      </c>
      <c r="H137" s="17" t="s">
        <v>8</v>
      </c>
      <c r="I137" s="20">
        <f>IF(FluxoCaixa2[[#This Row],[Receitas / Despesas]]="Saldo Inicial",FluxoCaixa2[[#This Row],[R$ (Valores)]],I136+FluxoCaixa2[[#This Row],[Valores Receitas / Despesas]])</f>
        <v>221689.58999999968</v>
      </c>
      <c r="J137" s="20">
        <f>IF(FluxoCaixa2[[#This Row],[Entrada / Saída]]="Saída",FluxoCaixa2[[#This Row],[R$ (Valores)]]*-1,FluxoCaixa2[[#This Row],[R$ (Valores)]])</f>
        <v>-83802.14</v>
      </c>
    </row>
    <row r="138" spans="2:10">
      <c r="B138" s="16">
        <v>45814</v>
      </c>
      <c r="C138" s="48" t="str">
        <f>IF(FluxoCaixa2[[#This Row],[Data]]="","",PROPER(TEXT(FluxoCaixa2[[#This Row],[Data]],"mmmm")))</f>
        <v>Junho</v>
      </c>
      <c r="D138" s="17" t="s">
        <v>2</v>
      </c>
      <c r="E138" s="17" t="s">
        <v>28</v>
      </c>
      <c r="F138" s="17" t="s">
        <v>452</v>
      </c>
      <c r="G138" s="29">
        <v>43087.360000000001</v>
      </c>
      <c r="H138" s="17" t="s">
        <v>8</v>
      </c>
      <c r="I138" s="20">
        <f>IF(FluxoCaixa2[[#This Row],[Receitas / Despesas]]="Saldo Inicial",FluxoCaixa2[[#This Row],[R$ (Valores)]],I137+FluxoCaixa2[[#This Row],[Valores Receitas / Despesas]])</f>
        <v>178602.22999999969</v>
      </c>
      <c r="J138" s="20">
        <f>IF(FluxoCaixa2[[#This Row],[Entrada / Saída]]="Saída",FluxoCaixa2[[#This Row],[R$ (Valores)]]*-1,FluxoCaixa2[[#This Row],[R$ (Valores)]])</f>
        <v>-43087.360000000001</v>
      </c>
    </row>
    <row r="139" spans="2:10">
      <c r="B139" s="16">
        <v>45814</v>
      </c>
      <c r="C139" s="48" t="str">
        <f>IF(FluxoCaixa2[[#This Row],[Data]]="","",PROPER(TEXT(FluxoCaixa2[[#This Row],[Data]],"mmmm")))</f>
        <v>Junho</v>
      </c>
      <c r="D139" s="17" t="s">
        <v>2</v>
      </c>
      <c r="E139" s="17" t="s">
        <v>70</v>
      </c>
      <c r="F139" s="17" t="s">
        <v>453</v>
      </c>
      <c r="G139" s="29">
        <v>9000</v>
      </c>
      <c r="H139" s="17" t="s">
        <v>8</v>
      </c>
      <c r="I139" s="20">
        <f>IF(FluxoCaixa2[[#This Row],[Receitas / Despesas]]="Saldo Inicial",FluxoCaixa2[[#This Row],[R$ (Valores)]],I138+FluxoCaixa2[[#This Row],[Valores Receitas / Despesas]])</f>
        <v>169602.22999999969</v>
      </c>
      <c r="J139" s="20">
        <f>IF(FluxoCaixa2[[#This Row],[Entrada / Saída]]="Saída",FluxoCaixa2[[#This Row],[R$ (Valores)]]*-1,FluxoCaixa2[[#This Row],[R$ (Valores)]])</f>
        <v>-9000</v>
      </c>
    </row>
    <row r="140" spans="2:10">
      <c r="B140" s="16">
        <v>45814</v>
      </c>
      <c r="C140" s="48" t="str">
        <f>IF(FluxoCaixa2[[#This Row],[Data]]="","",PROPER(TEXT(FluxoCaixa2[[#This Row],[Data]],"mmmm")))</f>
        <v>Junho</v>
      </c>
      <c r="D140" s="17" t="s">
        <v>2</v>
      </c>
      <c r="E140" s="17" t="s">
        <v>28</v>
      </c>
      <c r="F140" s="17" t="s">
        <v>454</v>
      </c>
      <c r="G140" s="29">
        <v>1680.21</v>
      </c>
      <c r="H140" s="17" t="s">
        <v>8</v>
      </c>
      <c r="I140" s="20">
        <f>IF(FluxoCaixa2[[#This Row],[Receitas / Despesas]]="Saldo Inicial",FluxoCaixa2[[#This Row],[R$ (Valores)]],I139+FluxoCaixa2[[#This Row],[Valores Receitas / Despesas]])</f>
        <v>167922.0199999997</v>
      </c>
      <c r="J140" s="20">
        <f>IF(FluxoCaixa2[[#This Row],[Entrada / Saída]]="Saída",FluxoCaixa2[[#This Row],[R$ (Valores)]]*-1,FluxoCaixa2[[#This Row],[R$ (Valores)]])</f>
        <v>-1680.21</v>
      </c>
    </row>
    <row r="141" spans="2:10">
      <c r="B141" s="16">
        <v>45814</v>
      </c>
      <c r="C141" s="48" t="str">
        <f>IF(FluxoCaixa2[[#This Row],[Data]]="","",PROPER(TEXT(FluxoCaixa2[[#This Row],[Data]],"mmmm")))</f>
        <v>Junho</v>
      </c>
      <c r="D141" s="17" t="s">
        <v>2</v>
      </c>
      <c r="E141" s="17" t="s">
        <v>28</v>
      </c>
      <c r="F141" s="17" t="s">
        <v>101</v>
      </c>
      <c r="G141" s="29">
        <v>1431.07</v>
      </c>
      <c r="H141" s="17" t="s">
        <v>8</v>
      </c>
      <c r="I141" s="20">
        <f>IF(FluxoCaixa2[[#This Row],[Receitas / Despesas]]="Saldo Inicial",FluxoCaixa2[[#This Row],[R$ (Valores)]],I140+FluxoCaixa2[[#This Row],[Valores Receitas / Despesas]])</f>
        <v>166490.94999999969</v>
      </c>
      <c r="J141" s="20">
        <f>IF(FluxoCaixa2[[#This Row],[Entrada / Saída]]="Saída",FluxoCaixa2[[#This Row],[R$ (Valores)]]*-1,FluxoCaixa2[[#This Row],[R$ (Valores)]])</f>
        <v>-1431.07</v>
      </c>
    </row>
    <row r="142" spans="2:10">
      <c r="B142" s="16">
        <v>45814</v>
      </c>
      <c r="C142" s="48" t="str">
        <f>IF(FluxoCaixa2[[#This Row],[Data]]="","",PROPER(TEXT(FluxoCaixa2[[#This Row],[Data]],"mmmm")))</f>
        <v>Junho</v>
      </c>
      <c r="D142" s="17" t="s">
        <v>2</v>
      </c>
      <c r="E142" s="17" t="s">
        <v>28</v>
      </c>
      <c r="F142" s="17" t="s">
        <v>455</v>
      </c>
      <c r="G142" s="29">
        <v>1431.07</v>
      </c>
      <c r="H142" s="17" t="s">
        <v>8</v>
      </c>
      <c r="I142" s="20">
        <f>IF(FluxoCaixa2[[#This Row],[Receitas / Despesas]]="Saldo Inicial",FluxoCaixa2[[#This Row],[R$ (Valores)]],I141+FluxoCaixa2[[#This Row],[Valores Receitas / Despesas]])</f>
        <v>165059.87999999968</v>
      </c>
      <c r="J142" s="20">
        <f>IF(FluxoCaixa2[[#This Row],[Entrada / Saída]]="Saída",FluxoCaixa2[[#This Row],[R$ (Valores)]]*-1,FluxoCaixa2[[#This Row],[R$ (Valores)]])</f>
        <v>-1431.07</v>
      </c>
    </row>
    <row r="143" spans="2:10">
      <c r="B143" s="16">
        <v>45814</v>
      </c>
      <c r="C143" s="48" t="str">
        <f>IF(FluxoCaixa2[[#This Row],[Data]]="","",PROPER(TEXT(FluxoCaixa2[[#This Row],[Data]],"mmmm")))</f>
        <v>Junho</v>
      </c>
      <c r="D143" s="17" t="s">
        <v>2</v>
      </c>
      <c r="E143" s="17" t="s">
        <v>28</v>
      </c>
      <c r="F143" s="17" t="s">
        <v>89</v>
      </c>
      <c r="G143" s="29">
        <v>1469.11</v>
      </c>
      <c r="H143" s="17" t="s">
        <v>8</v>
      </c>
      <c r="I143" s="20">
        <f>IF(FluxoCaixa2[[#This Row],[Receitas / Despesas]]="Saldo Inicial",FluxoCaixa2[[#This Row],[R$ (Valores)]],I142+FluxoCaixa2[[#This Row],[Valores Receitas / Despesas]])</f>
        <v>163590.7699999997</v>
      </c>
      <c r="J143" s="20">
        <f>IF(FluxoCaixa2[[#This Row],[Entrada / Saída]]="Saída",FluxoCaixa2[[#This Row],[R$ (Valores)]]*-1,FluxoCaixa2[[#This Row],[R$ (Valores)]])</f>
        <v>-1469.11</v>
      </c>
    </row>
    <row r="144" spans="2:10">
      <c r="B144" s="16">
        <v>45814</v>
      </c>
      <c r="C144" s="48" t="str">
        <f>IF(FluxoCaixa2[[#This Row],[Data]]="","",PROPER(TEXT(FluxoCaixa2[[#This Row],[Data]],"mmmm")))</f>
        <v>Junho</v>
      </c>
      <c r="D144" s="17" t="s">
        <v>2</v>
      </c>
      <c r="E144" s="17" t="s">
        <v>28</v>
      </c>
      <c r="F144" s="17" t="s">
        <v>456</v>
      </c>
      <c r="G144" s="29">
        <v>577.99</v>
      </c>
      <c r="H144" s="17" t="s">
        <v>8</v>
      </c>
      <c r="I144" s="20">
        <f>IF(FluxoCaixa2[[#This Row],[Receitas / Despesas]]="Saldo Inicial",FluxoCaixa2[[#This Row],[R$ (Valores)]],I143+FluxoCaixa2[[#This Row],[Valores Receitas / Despesas]])</f>
        <v>163012.77999999971</v>
      </c>
      <c r="J144" s="20">
        <f>IF(FluxoCaixa2[[#This Row],[Entrada / Saída]]="Saída",FluxoCaixa2[[#This Row],[R$ (Valores)]]*-1,FluxoCaixa2[[#This Row],[R$ (Valores)]])</f>
        <v>-577.99</v>
      </c>
    </row>
    <row r="145" spans="2:10">
      <c r="B145" s="16">
        <v>45814</v>
      </c>
      <c r="C145" s="48" t="str">
        <f>IF(FluxoCaixa2[[#This Row],[Data]]="","",PROPER(TEXT(FluxoCaixa2[[#This Row],[Data]],"mmmm")))</f>
        <v>Junho</v>
      </c>
      <c r="D145" s="17" t="s">
        <v>2</v>
      </c>
      <c r="E145" s="17" t="s">
        <v>28</v>
      </c>
      <c r="F145" s="17" t="s">
        <v>90</v>
      </c>
      <c r="G145" s="29">
        <v>132.71</v>
      </c>
      <c r="H145" s="17" t="s">
        <v>8</v>
      </c>
      <c r="I145" s="20">
        <f>IF(FluxoCaixa2[[#This Row],[Receitas / Despesas]]="Saldo Inicial",FluxoCaixa2[[#This Row],[R$ (Valores)]],I144+FluxoCaixa2[[#This Row],[Valores Receitas / Despesas]])</f>
        <v>162880.06999999972</v>
      </c>
      <c r="J145" s="20">
        <f>IF(FluxoCaixa2[[#This Row],[Entrada / Saída]]="Saída",FluxoCaixa2[[#This Row],[R$ (Valores)]]*-1,FluxoCaixa2[[#This Row],[R$ (Valores)]])</f>
        <v>-132.71</v>
      </c>
    </row>
    <row r="146" spans="2:10">
      <c r="B146" s="16">
        <v>45814</v>
      </c>
      <c r="C146" s="48" t="str">
        <f>IF(FluxoCaixa2[[#This Row],[Data]]="","",PROPER(TEXT(FluxoCaixa2[[#This Row],[Data]],"mmmm")))</f>
        <v>Junho</v>
      </c>
      <c r="D146" s="17" t="s">
        <v>2</v>
      </c>
      <c r="E146" s="17" t="s">
        <v>348</v>
      </c>
      <c r="F146" s="17" t="s">
        <v>457</v>
      </c>
      <c r="G146" s="21">
        <v>615.4</v>
      </c>
      <c r="H146" s="17" t="s">
        <v>8</v>
      </c>
      <c r="I146" s="20">
        <f>IF(FluxoCaixa2[[#This Row],[Receitas / Despesas]]="Saldo Inicial",FluxoCaixa2[[#This Row],[R$ (Valores)]],I145+FluxoCaixa2[[#This Row],[Valores Receitas / Despesas]])</f>
        <v>162264.66999999972</v>
      </c>
      <c r="J146" s="20">
        <f>IF(FluxoCaixa2[[#This Row],[Entrada / Saída]]="Saída",FluxoCaixa2[[#This Row],[R$ (Valores)]]*-1,FluxoCaixa2[[#This Row],[R$ (Valores)]])</f>
        <v>-615.4</v>
      </c>
    </row>
    <row r="147" spans="2:10">
      <c r="B147" s="16">
        <v>45814</v>
      </c>
      <c r="C147" s="48" t="str">
        <f>IF(FluxoCaixa2[[#This Row],[Data]]="","",PROPER(TEXT(FluxoCaixa2[[#This Row],[Data]],"mmmm")))</f>
        <v>Junho</v>
      </c>
      <c r="D147" s="17" t="s">
        <v>2</v>
      </c>
      <c r="E147" s="17" t="s">
        <v>29</v>
      </c>
      <c r="F147" s="17" t="s">
        <v>352</v>
      </c>
      <c r="G147" s="29">
        <v>21714.94</v>
      </c>
      <c r="H147" s="17" t="s">
        <v>8</v>
      </c>
      <c r="I147" s="20">
        <f>IF(FluxoCaixa2[[#This Row],[Receitas / Despesas]]="Saldo Inicial",FluxoCaixa2[[#This Row],[R$ (Valores)]],I146+FluxoCaixa2[[#This Row],[Valores Receitas / Despesas]])</f>
        <v>140549.72999999972</v>
      </c>
      <c r="J147" s="20">
        <f>IF(FluxoCaixa2[[#This Row],[Entrada / Saída]]="Saída",FluxoCaixa2[[#This Row],[R$ (Valores)]]*-1,FluxoCaixa2[[#This Row],[R$ (Valores)]])</f>
        <v>-21714.94</v>
      </c>
    </row>
    <row r="148" spans="2:10">
      <c r="B148" s="16">
        <v>45814</v>
      </c>
      <c r="C148" s="48" t="str">
        <f>IF(FluxoCaixa2[[#This Row],[Data]]="","",PROPER(TEXT(FluxoCaixa2[[#This Row],[Data]],"mmmm")))</f>
        <v>Junho</v>
      </c>
      <c r="D148" s="17" t="s">
        <v>2</v>
      </c>
      <c r="E148" s="17" t="s">
        <v>348</v>
      </c>
      <c r="F148" s="17" t="s">
        <v>104</v>
      </c>
      <c r="G148" s="21">
        <v>840</v>
      </c>
      <c r="H148" s="17" t="s">
        <v>8</v>
      </c>
      <c r="I148" s="20">
        <f>IF(FluxoCaixa2[[#This Row],[Receitas / Despesas]]="Saldo Inicial",FluxoCaixa2[[#This Row],[R$ (Valores)]],I147+FluxoCaixa2[[#This Row],[Valores Receitas / Despesas]])</f>
        <v>139709.72999999972</v>
      </c>
      <c r="J148" s="20">
        <f>IF(FluxoCaixa2[[#This Row],[Entrada / Saída]]="Saída",FluxoCaixa2[[#This Row],[R$ (Valores)]]*-1,FluxoCaixa2[[#This Row],[R$ (Valores)]])</f>
        <v>-840</v>
      </c>
    </row>
    <row r="149" spans="2:10">
      <c r="B149" s="16">
        <v>45814</v>
      </c>
      <c r="C149" s="48" t="str">
        <f>IF(FluxoCaixa2[[#This Row],[Data]]="","",PROPER(TEXT(FluxoCaixa2[[#This Row],[Data]],"mmmm")))</f>
        <v>Junho</v>
      </c>
      <c r="D149" s="17" t="s">
        <v>2</v>
      </c>
      <c r="E149" s="17" t="s">
        <v>431</v>
      </c>
      <c r="F149" s="17" t="s">
        <v>458</v>
      </c>
      <c r="G149" s="21">
        <v>602.16</v>
      </c>
      <c r="H149" s="17" t="s">
        <v>8</v>
      </c>
      <c r="I149" s="20">
        <f>IF(FluxoCaixa2[[#This Row],[Receitas / Despesas]]="Saldo Inicial",FluxoCaixa2[[#This Row],[R$ (Valores)]],I148+FluxoCaixa2[[#This Row],[Valores Receitas / Despesas]])</f>
        <v>139107.56999999972</v>
      </c>
      <c r="J149" s="20">
        <f>IF(FluxoCaixa2[[#This Row],[Entrada / Saída]]="Saída",FluxoCaixa2[[#This Row],[R$ (Valores)]]*-1,FluxoCaixa2[[#This Row],[R$ (Valores)]])</f>
        <v>-602.16</v>
      </c>
    </row>
    <row r="150" spans="2:10">
      <c r="B150" s="16">
        <v>45814</v>
      </c>
      <c r="C150" s="48" t="str">
        <f>IF(FluxoCaixa2[[#This Row],[Data]]="","",PROPER(TEXT(FluxoCaixa2[[#This Row],[Data]],"mmmm")))</f>
        <v>Junho</v>
      </c>
      <c r="D150" s="17" t="s">
        <v>2</v>
      </c>
      <c r="E150" s="17" t="s">
        <v>348</v>
      </c>
      <c r="F150" s="17" t="s">
        <v>459</v>
      </c>
      <c r="G150" s="21">
        <v>615.4</v>
      </c>
      <c r="H150" s="17" t="s">
        <v>8</v>
      </c>
      <c r="I150" s="20">
        <f>IF(FluxoCaixa2[[#This Row],[Receitas / Despesas]]="Saldo Inicial",FluxoCaixa2[[#This Row],[R$ (Valores)]],I149+FluxoCaixa2[[#This Row],[Valores Receitas / Despesas]])</f>
        <v>138492.16999999972</v>
      </c>
      <c r="J150" s="20">
        <f>IF(FluxoCaixa2[[#This Row],[Entrada / Saída]]="Saída",FluxoCaixa2[[#This Row],[R$ (Valores)]]*-1,FluxoCaixa2[[#This Row],[R$ (Valores)]])</f>
        <v>-615.4</v>
      </c>
    </row>
    <row r="151" spans="2:10">
      <c r="B151" s="16">
        <v>45814</v>
      </c>
      <c r="C151" s="48" t="str">
        <f>IF(FluxoCaixa2[[#This Row],[Data]]="","",PROPER(TEXT(FluxoCaixa2[[#This Row],[Data]],"mmmm")))</f>
        <v>Junho</v>
      </c>
      <c r="D151" s="17" t="s">
        <v>2</v>
      </c>
      <c r="E151" s="17" t="s">
        <v>348</v>
      </c>
      <c r="F151" s="17" t="s">
        <v>460</v>
      </c>
      <c r="G151" s="21">
        <v>615.4</v>
      </c>
      <c r="H151" s="17" t="s">
        <v>8</v>
      </c>
      <c r="I151" s="20">
        <f>IF(FluxoCaixa2[[#This Row],[Receitas / Despesas]]="Saldo Inicial",FluxoCaixa2[[#This Row],[R$ (Valores)]],I150+FluxoCaixa2[[#This Row],[Valores Receitas / Despesas]])</f>
        <v>137876.76999999973</v>
      </c>
      <c r="J151" s="20">
        <f>IF(FluxoCaixa2[[#This Row],[Entrada / Saída]]="Saída",FluxoCaixa2[[#This Row],[R$ (Valores)]]*-1,FluxoCaixa2[[#This Row],[R$ (Valores)]])</f>
        <v>-615.4</v>
      </c>
    </row>
    <row r="152" spans="2:10">
      <c r="B152" s="16">
        <v>45814</v>
      </c>
      <c r="C152" s="48" t="str">
        <f>IF(FluxoCaixa2[[#This Row],[Data]]="","",PROPER(TEXT(FluxoCaixa2[[#This Row],[Data]],"mmmm")))</f>
        <v>Junho</v>
      </c>
      <c r="D152" s="17" t="s">
        <v>2</v>
      </c>
      <c r="E152" s="17" t="s">
        <v>28</v>
      </c>
      <c r="F152" s="17" t="s">
        <v>461</v>
      </c>
      <c r="G152" s="21">
        <v>703.85</v>
      </c>
      <c r="H152" s="17" t="s">
        <v>8</v>
      </c>
      <c r="I152" s="20">
        <f>IF(FluxoCaixa2[[#This Row],[Receitas / Despesas]]="Saldo Inicial",FluxoCaixa2[[#This Row],[R$ (Valores)]],I151+FluxoCaixa2[[#This Row],[Valores Receitas / Despesas]])</f>
        <v>137172.91999999972</v>
      </c>
      <c r="J152" s="20">
        <f>IF(FluxoCaixa2[[#This Row],[Entrada / Saída]]="Saída",FluxoCaixa2[[#This Row],[R$ (Valores)]]*-1,FluxoCaixa2[[#This Row],[R$ (Valores)]])</f>
        <v>-703.85</v>
      </c>
    </row>
    <row r="153" spans="2:10">
      <c r="B153" s="16">
        <v>45814</v>
      </c>
      <c r="C153" s="48" t="str">
        <f>IF(FluxoCaixa2[[#This Row],[Data]]="","",PROPER(TEXT(FluxoCaixa2[[#This Row],[Data]],"mmmm")))</f>
        <v>Junho</v>
      </c>
      <c r="D153" s="17" t="s">
        <v>2</v>
      </c>
      <c r="E153" s="17" t="s">
        <v>28</v>
      </c>
      <c r="F153" s="17" t="s">
        <v>127</v>
      </c>
      <c r="G153" s="21">
        <v>4000</v>
      </c>
      <c r="H153" s="17" t="s">
        <v>8</v>
      </c>
      <c r="I153" s="20">
        <f>IF(FluxoCaixa2[[#This Row],[Receitas / Despesas]]="Saldo Inicial",FluxoCaixa2[[#This Row],[R$ (Valores)]],I152+FluxoCaixa2[[#This Row],[Valores Receitas / Despesas]])</f>
        <v>133172.91999999972</v>
      </c>
      <c r="J153" s="20">
        <f>IF(FluxoCaixa2[[#This Row],[Entrada / Saída]]="Saída",FluxoCaixa2[[#This Row],[R$ (Valores)]]*-1,FluxoCaixa2[[#This Row],[R$ (Valores)]])</f>
        <v>-4000</v>
      </c>
    </row>
    <row r="154" spans="2:10">
      <c r="B154" s="16">
        <v>45814</v>
      </c>
      <c r="C154" s="48" t="str">
        <f>IF(FluxoCaixa2[[#This Row],[Data]]="","",PROPER(TEXT(FluxoCaixa2[[#This Row],[Data]],"mmmm")))</f>
        <v>Junho</v>
      </c>
      <c r="D154" s="17" t="s">
        <v>2</v>
      </c>
      <c r="E154" s="17" t="s">
        <v>28</v>
      </c>
      <c r="F154" s="17" t="s">
        <v>108</v>
      </c>
      <c r="G154" s="21">
        <v>3840.52</v>
      </c>
      <c r="H154" s="17" t="s">
        <v>8</v>
      </c>
      <c r="I154" s="20">
        <f>IF(FluxoCaixa2[[#This Row],[Receitas / Despesas]]="Saldo Inicial",FluxoCaixa2[[#This Row],[R$ (Valores)]],I153+FluxoCaixa2[[#This Row],[Valores Receitas / Despesas]])</f>
        <v>129332.39999999972</v>
      </c>
      <c r="J154" s="20">
        <f>IF(FluxoCaixa2[[#This Row],[Entrada / Saída]]="Saída",FluxoCaixa2[[#This Row],[R$ (Valores)]]*-1,FluxoCaixa2[[#This Row],[R$ (Valores)]])</f>
        <v>-3840.52</v>
      </c>
    </row>
    <row r="155" spans="2:10">
      <c r="B155" s="16">
        <v>45814</v>
      </c>
      <c r="C155" s="48" t="str">
        <f>IF(FluxoCaixa2[[#This Row],[Data]]="","",PROPER(TEXT(FluxoCaixa2[[#This Row],[Data]],"mmmm")))</f>
        <v>Junho</v>
      </c>
      <c r="D155" s="17" t="s">
        <v>2</v>
      </c>
      <c r="E155" s="17" t="s">
        <v>28</v>
      </c>
      <c r="F155" s="17" t="s">
        <v>462</v>
      </c>
      <c r="G155" s="21">
        <v>3024.24</v>
      </c>
      <c r="H155" s="17" t="s">
        <v>8</v>
      </c>
      <c r="I155" s="20">
        <f>IF(FluxoCaixa2[[#This Row],[Receitas / Despesas]]="Saldo Inicial",FluxoCaixa2[[#This Row],[R$ (Valores)]],I154+FluxoCaixa2[[#This Row],[Valores Receitas / Despesas]])</f>
        <v>126308.15999999971</v>
      </c>
      <c r="J155" s="20">
        <f>IF(FluxoCaixa2[[#This Row],[Entrada / Saída]]="Saída",FluxoCaixa2[[#This Row],[R$ (Valores)]]*-1,FluxoCaixa2[[#This Row],[R$ (Valores)]])</f>
        <v>-3024.24</v>
      </c>
    </row>
    <row r="156" spans="2:10">
      <c r="B156" s="16">
        <v>45814</v>
      </c>
      <c r="C156" s="48" t="str">
        <f>IF(FluxoCaixa2[[#This Row],[Data]]="","",PROPER(TEXT(FluxoCaixa2[[#This Row],[Data]],"mmmm")))</f>
        <v>Junho</v>
      </c>
      <c r="D156" s="17" t="s">
        <v>2</v>
      </c>
      <c r="E156" s="17" t="s">
        <v>28</v>
      </c>
      <c r="F156" s="17" t="s">
        <v>128</v>
      </c>
      <c r="G156" s="21">
        <v>1969.33</v>
      </c>
      <c r="H156" s="17" t="s">
        <v>8</v>
      </c>
      <c r="I156" s="20">
        <f>IF(FluxoCaixa2[[#This Row],[Receitas / Despesas]]="Saldo Inicial",FluxoCaixa2[[#This Row],[R$ (Valores)]],I155+FluxoCaixa2[[#This Row],[Valores Receitas / Despesas]])</f>
        <v>124338.82999999971</v>
      </c>
      <c r="J156" s="20">
        <f>IF(FluxoCaixa2[[#This Row],[Entrada / Saída]]="Saída",FluxoCaixa2[[#This Row],[R$ (Valores)]]*-1,FluxoCaixa2[[#This Row],[R$ (Valores)]])</f>
        <v>-1969.33</v>
      </c>
    </row>
    <row r="157" spans="2:10">
      <c r="B157" s="16">
        <v>45814</v>
      </c>
      <c r="C157" s="48" t="str">
        <f>IF(FluxoCaixa2[[#This Row],[Data]]="","",PROPER(TEXT(FluxoCaixa2[[#This Row],[Data]],"mmmm")))</f>
        <v>Junho</v>
      </c>
      <c r="D157" s="17" t="s">
        <v>2</v>
      </c>
      <c r="E157" s="17" t="s">
        <v>28</v>
      </c>
      <c r="F157" s="17" t="s">
        <v>91</v>
      </c>
      <c r="G157" s="21">
        <v>877.99</v>
      </c>
      <c r="H157" s="17" t="s">
        <v>8</v>
      </c>
      <c r="I157" s="20">
        <f>IF(FluxoCaixa2[[#This Row],[Receitas / Despesas]]="Saldo Inicial",FluxoCaixa2[[#This Row],[R$ (Valores)]],I156+FluxoCaixa2[[#This Row],[Valores Receitas / Despesas]])</f>
        <v>123460.83999999971</v>
      </c>
      <c r="J157" s="20">
        <f>IF(FluxoCaixa2[[#This Row],[Entrada / Saída]]="Saída",FluxoCaixa2[[#This Row],[R$ (Valores)]]*-1,FluxoCaixa2[[#This Row],[R$ (Valores)]])</f>
        <v>-877.99</v>
      </c>
    </row>
    <row r="158" spans="2:10">
      <c r="B158" s="16">
        <v>45814</v>
      </c>
      <c r="C158" s="48" t="str">
        <f>IF(FluxoCaixa2[[#This Row],[Data]]="","",PROPER(TEXT(FluxoCaixa2[[#This Row],[Data]],"mmmm")))</f>
        <v>Junho</v>
      </c>
      <c r="D158" s="17" t="s">
        <v>2</v>
      </c>
      <c r="E158" s="17" t="s">
        <v>28</v>
      </c>
      <c r="F158" s="17" t="s">
        <v>463</v>
      </c>
      <c r="G158" s="21">
        <v>4740.47</v>
      </c>
      <c r="H158" s="17" t="s">
        <v>8</v>
      </c>
      <c r="I158" s="20">
        <f>IF(FluxoCaixa2[[#This Row],[Receitas / Despesas]]="Saldo Inicial",FluxoCaixa2[[#This Row],[R$ (Valores)]],I157+FluxoCaixa2[[#This Row],[Valores Receitas / Despesas]])</f>
        <v>118720.3699999997</v>
      </c>
      <c r="J158" s="20">
        <f>IF(FluxoCaixa2[[#This Row],[Entrada / Saída]]="Saída",FluxoCaixa2[[#This Row],[R$ (Valores)]]*-1,FluxoCaixa2[[#This Row],[R$ (Valores)]])</f>
        <v>-4740.47</v>
      </c>
    </row>
    <row r="159" spans="2:10">
      <c r="B159" s="16">
        <v>45814</v>
      </c>
      <c r="C159" s="48" t="str">
        <f>IF(FluxoCaixa2[[#This Row],[Data]]="","",PROPER(TEXT(FluxoCaixa2[[#This Row],[Data]],"mmmm")))</f>
        <v>Junho</v>
      </c>
      <c r="D159" s="17" t="s">
        <v>2</v>
      </c>
      <c r="E159" s="17" t="s">
        <v>36</v>
      </c>
      <c r="F159" s="17" t="s">
        <v>130</v>
      </c>
      <c r="G159" s="21">
        <v>8000</v>
      </c>
      <c r="H159" s="17" t="s">
        <v>8</v>
      </c>
      <c r="I159" s="20">
        <f>IF(FluxoCaixa2[[#This Row],[Receitas / Despesas]]="Saldo Inicial",FluxoCaixa2[[#This Row],[R$ (Valores)]],I158+FluxoCaixa2[[#This Row],[Valores Receitas / Despesas]])</f>
        <v>110720.3699999997</v>
      </c>
      <c r="J159" s="20">
        <f>IF(FluxoCaixa2[[#This Row],[Entrada / Saída]]="Saída",FluxoCaixa2[[#This Row],[R$ (Valores)]]*-1,FluxoCaixa2[[#This Row],[R$ (Valores)]])</f>
        <v>-8000</v>
      </c>
    </row>
    <row r="160" spans="2:10">
      <c r="B160" s="16">
        <v>45814</v>
      </c>
      <c r="C160" s="48" t="str">
        <f>IF(FluxoCaixa2[[#This Row],[Data]]="","",PROPER(TEXT(FluxoCaixa2[[#This Row],[Data]],"mmmm")))</f>
        <v>Junho</v>
      </c>
      <c r="D160" s="17" t="s">
        <v>2</v>
      </c>
      <c r="E160" s="17" t="s">
        <v>71</v>
      </c>
      <c r="F160" s="17" t="s">
        <v>464</v>
      </c>
      <c r="G160" s="21">
        <v>750</v>
      </c>
      <c r="H160" s="17" t="s">
        <v>8</v>
      </c>
      <c r="I160" s="20">
        <f>IF(FluxoCaixa2[[#This Row],[Receitas / Despesas]]="Saldo Inicial",FluxoCaixa2[[#This Row],[R$ (Valores)]],I159+FluxoCaixa2[[#This Row],[Valores Receitas / Despesas]])</f>
        <v>109970.3699999997</v>
      </c>
      <c r="J160" s="20">
        <f>IF(FluxoCaixa2[[#This Row],[Entrada / Saída]]="Saída",FluxoCaixa2[[#This Row],[R$ (Valores)]]*-1,FluxoCaixa2[[#This Row],[R$ (Valores)]])</f>
        <v>-750</v>
      </c>
    </row>
    <row r="161" spans="2:10">
      <c r="B161" s="16">
        <v>45814</v>
      </c>
      <c r="C161" s="48" t="str">
        <f>IF(FluxoCaixa2[[#This Row],[Data]]="","",PROPER(TEXT(FluxoCaixa2[[#This Row],[Data]],"mmmm")))</f>
        <v>Junho</v>
      </c>
      <c r="D161" s="17" t="s">
        <v>2</v>
      </c>
      <c r="E161" s="17" t="s">
        <v>28</v>
      </c>
      <c r="F161" s="17" t="s">
        <v>92</v>
      </c>
      <c r="G161" s="21">
        <v>1587.32</v>
      </c>
      <c r="H161" s="17" t="s">
        <v>8</v>
      </c>
      <c r="I161" s="20">
        <f>IF(FluxoCaixa2[[#This Row],[Receitas / Despesas]]="Saldo Inicial",FluxoCaixa2[[#This Row],[R$ (Valores)]],I160+FluxoCaixa2[[#This Row],[Valores Receitas / Despesas]])</f>
        <v>108383.0499999997</v>
      </c>
      <c r="J161" s="20">
        <f>IF(FluxoCaixa2[[#This Row],[Entrada / Saída]]="Saída",FluxoCaixa2[[#This Row],[R$ (Valores)]]*-1,FluxoCaixa2[[#This Row],[R$ (Valores)]])</f>
        <v>-1587.32</v>
      </c>
    </row>
    <row r="162" spans="2:10">
      <c r="B162" s="16">
        <v>45814</v>
      </c>
      <c r="C162" s="48" t="str">
        <f>IF(FluxoCaixa2[[#This Row],[Data]]="","",PROPER(TEXT(FluxoCaixa2[[#This Row],[Data]],"mmmm")))</f>
        <v>Junho</v>
      </c>
      <c r="D162" s="17" t="s">
        <v>2</v>
      </c>
      <c r="E162" s="17" t="s">
        <v>28</v>
      </c>
      <c r="F162" s="17" t="s">
        <v>117</v>
      </c>
      <c r="G162" s="21">
        <v>996.1</v>
      </c>
      <c r="H162" s="17" t="s">
        <v>8</v>
      </c>
      <c r="I162" s="20">
        <f>IF(FluxoCaixa2[[#This Row],[Receitas / Despesas]]="Saldo Inicial",FluxoCaixa2[[#This Row],[R$ (Valores)]],I161+FluxoCaixa2[[#This Row],[Valores Receitas / Despesas]])</f>
        <v>107386.94999999969</v>
      </c>
      <c r="J162" s="20">
        <f>IF(FluxoCaixa2[[#This Row],[Entrada / Saída]]="Saída",FluxoCaixa2[[#This Row],[R$ (Valores)]]*-1,FluxoCaixa2[[#This Row],[R$ (Valores)]])</f>
        <v>-996.1</v>
      </c>
    </row>
    <row r="163" spans="2:10">
      <c r="B163" s="16">
        <v>45814</v>
      </c>
      <c r="C163" s="48" t="str">
        <f>IF(FluxoCaixa2[[#This Row],[Data]]="","",PROPER(TEXT(FluxoCaixa2[[#This Row],[Data]],"mmmm")))</f>
        <v>Junho</v>
      </c>
      <c r="D163" s="17" t="s">
        <v>2</v>
      </c>
      <c r="E163" s="17" t="s">
        <v>28</v>
      </c>
      <c r="F163" s="17" t="s">
        <v>93</v>
      </c>
      <c r="G163" s="21">
        <v>3131.07</v>
      </c>
      <c r="H163" s="17" t="s">
        <v>8</v>
      </c>
      <c r="I163" s="20">
        <f>IF(FluxoCaixa2[[#This Row],[Receitas / Despesas]]="Saldo Inicial",FluxoCaixa2[[#This Row],[R$ (Valores)]],I162+FluxoCaixa2[[#This Row],[Valores Receitas / Despesas]])</f>
        <v>104255.87999999968</v>
      </c>
      <c r="J163" s="20">
        <f>IF(FluxoCaixa2[[#This Row],[Entrada / Saída]]="Saída",FluxoCaixa2[[#This Row],[R$ (Valores)]]*-1,FluxoCaixa2[[#This Row],[R$ (Valores)]])</f>
        <v>-3131.07</v>
      </c>
    </row>
    <row r="164" spans="2:10">
      <c r="B164" s="16">
        <v>45814</v>
      </c>
      <c r="C164" s="48" t="str">
        <f>IF(FluxoCaixa2[[#This Row],[Data]]="","",PROPER(TEXT(FluxoCaixa2[[#This Row],[Data]],"mmmm")))</f>
        <v>Junho</v>
      </c>
      <c r="D164" s="17" t="s">
        <v>2</v>
      </c>
      <c r="E164" s="17" t="s">
        <v>28</v>
      </c>
      <c r="F164" s="17" t="s">
        <v>465</v>
      </c>
      <c r="G164" s="21">
        <v>112.98</v>
      </c>
      <c r="H164" s="17" t="s">
        <v>8</v>
      </c>
      <c r="I164" s="20">
        <f>IF(FluxoCaixa2[[#This Row],[Receitas / Despesas]]="Saldo Inicial",FluxoCaixa2[[#This Row],[R$ (Valores)]],I163+FluxoCaixa2[[#This Row],[Valores Receitas / Despesas]])</f>
        <v>104142.89999999969</v>
      </c>
      <c r="J164" s="20">
        <f>IF(FluxoCaixa2[[#This Row],[Entrada / Saída]]="Saída",FluxoCaixa2[[#This Row],[R$ (Valores)]]*-1,FluxoCaixa2[[#This Row],[R$ (Valores)]])</f>
        <v>-112.98</v>
      </c>
    </row>
    <row r="165" spans="2:10">
      <c r="B165" s="16">
        <v>45814</v>
      </c>
      <c r="C165" s="48" t="str">
        <f>IF(FluxoCaixa2[[#This Row],[Data]]="","",PROPER(TEXT(FluxoCaixa2[[#This Row],[Data]],"mmmm")))</f>
        <v>Junho</v>
      </c>
      <c r="D165" s="17" t="s">
        <v>2</v>
      </c>
      <c r="E165" s="17" t="s">
        <v>28</v>
      </c>
      <c r="F165" s="17" t="s">
        <v>466</v>
      </c>
      <c r="G165" s="21">
        <v>831.07</v>
      </c>
      <c r="H165" s="17" t="s">
        <v>8</v>
      </c>
      <c r="I165" s="20">
        <f>IF(FluxoCaixa2[[#This Row],[Receitas / Despesas]]="Saldo Inicial",FluxoCaixa2[[#This Row],[R$ (Valores)]],I164+FluxoCaixa2[[#This Row],[Valores Receitas / Despesas]])</f>
        <v>103311.82999999968</v>
      </c>
      <c r="J165" s="20">
        <f>IF(FluxoCaixa2[[#This Row],[Entrada / Saída]]="Saída",FluxoCaixa2[[#This Row],[R$ (Valores)]]*-1,FluxoCaixa2[[#This Row],[R$ (Valores)]])</f>
        <v>-831.07</v>
      </c>
    </row>
    <row r="166" spans="2:10">
      <c r="B166" s="16">
        <v>45814</v>
      </c>
      <c r="C166" s="48" t="str">
        <f>IF(FluxoCaixa2[[#This Row],[Data]]="","",PROPER(TEXT(FluxoCaixa2[[#This Row],[Data]],"mmmm")))</f>
        <v>Junho</v>
      </c>
      <c r="D166" s="17" t="s">
        <v>2</v>
      </c>
      <c r="E166" s="17" t="s">
        <v>28</v>
      </c>
      <c r="F166" s="17" t="s">
        <v>467</v>
      </c>
      <c r="G166" s="21">
        <v>203.78</v>
      </c>
      <c r="H166" s="17" t="s">
        <v>8</v>
      </c>
      <c r="I166" s="20">
        <f>IF(FluxoCaixa2[[#This Row],[Receitas / Despesas]]="Saldo Inicial",FluxoCaixa2[[#This Row],[R$ (Valores)]],I165+FluxoCaixa2[[#This Row],[Valores Receitas / Despesas]])</f>
        <v>103108.04999999968</v>
      </c>
      <c r="J166" s="20">
        <f>IF(FluxoCaixa2[[#This Row],[Entrada / Saída]]="Saída",FluxoCaixa2[[#This Row],[R$ (Valores)]]*-1,FluxoCaixa2[[#This Row],[R$ (Valores)]])</f>
        <v>-203.78</v>
      </c>
    </row>
    <row r="167" spans="2:10">
      <c r="B167" s="16">
        <v>45814</v>
      </c>
      <c r="C167" s="48" t="str">
        <f>IF(FluxoCaixa2[[#This Row],[Data]]="","",PROPER(TEXT(FluxoCaixa2[[#This Row],[Data]],"mmmm")))</f>
        <v>Junho</v>
      </c>
      <c r="D167" s="17" t="s">
        <v>2</v>
      </c>
      <c r="E167" s="17" t="s">
        <v>28</v>
      </c>
      <c r="F167" s="17" t="s">
        <v>148</v>
      </c>
      <c r="G167" s="21">
        <v>846.76</v>
      </c>
      <c r="H167" s="17" t="s">
        <v>8</v>
      </c>
      <c r="I167" s="20">
        <f>IF(FluxoCaixa2[[#This Row],[Receitas / Despesas]]="Saldo Inicial",FluxoCaixa2[[#This Row],[R$ (Valores)]],I166+FluxoCaixa2[[#This Row],[Valores Receitas / Despesas]])</f>
        <v>102261.28999999969</v>
      </c>
      <c r="J167" s="20">
        <f>IF(FluxoCaixa2[[#This Row],[Entrada / Saída]]="Saída",FluxoCaixa2[[#This Row],[R$ (Valores)]]*-1,FluxoCaixa2[[#This Row],[R$ (Valores)]])</f>
        <v>-846.76</v>
      </c>
    </row>
    <row r="168" spans="2:10">
      <c r="B168" s="16">
        <v>45814</v>
      </c>
      <c r="C168" s="48" t="str">
        <f>IF(FluxoCaixa2[[#This Row],[Data]]="","",PROPER(TEXT(FluxoCaixa2[[#This Row],[Data]],"mmmm")))</f>
        <v>Junho</v>
      </c>
      <c r="D168" s="17" t="s">
        <v>2</v>
      </c>
      <c r="E168" s="17" t="s">
        <v>28</v>
      </c>
      <c r="F168" s="17" t="s">
        <v>468</v>
      </c>
      <c r="G168" s="21">
        <v>2131.36</v>
      </c>
      <c r="H168" s="17" t="s">
        <v>8</v>
      </c>
      <c r="I168" s="20">
        <f>IF(FluxoCaixa2[[#This Row],[Receitas / Despesas]]="Saldo Inicial",FluxoCaixa2[[#This Row],[R$ (Valores)]],I167+FluxoCaixa2[[#This Row],[Valores Receitas / Despesas]])</f>
        <v>100129.92999999969</v>
      </c>
      <c r="J168" s="20">
        <f>IF(FluxoCaixa2[[#This Row],[Entrada / Saída]]="Saída",FluxoCaixa2[[#This Row],[R$ (Valores)]]*-1,FluxoCaixa2[[#This Row],[R$ (Valores)]])</f>
        <v>-2131.36</v>
      </c>
    </row>
    <row r="169" spans="2:10">
      <c r="B169" s="16">
        <v>45814</v>
      </c>
      <c r="C169" s="48" t="str">
        <f>IF(FluxoCaixa2[[#This Row],[Data]]="","",PROPER(TEXT(FluxoCaixa2[[#This Row],[Data]],"mmmm")))</f>
        <v>Junho</v>
      </c>
      <c r="D169" s="17" t="s">
        <v>2</v>
      </c>
      <c r="E169" s="17" t="s">
        <v>28</v>
      </c>
      <c r="F169" s="17" t="s">
        <v>94</v>
      </c>
      <c r="G169" s="21">
        <v>1431.07</v>
      </c>
      <c r="H169" s="17" t="s">
        <v>8</v>
      </c>
      <c r="I169" s="20">
        <f>IF(FluxoCaixa2[[#This Row],[Receitas / Despesas]]="Saldo Inicial",FluxoCaixa2[[#This Row],[R$ (Valores)]],I168+FluxoCaixa2[[#This Row],[Valores Receitas / Despesas]])</f>
        <v>98698.85999999968</v>
      </c>
      <c r="J169" s="20">
        <f>IF(FluxoCaixa2[[#This Row],[Entrada / Saída]]="Saída",FluxoCaixa2[[#This Row],[R$ (Valores)]]*-1,FluxoCaixa2[[#This Row],[R$ (Valores)]])</f>
        <v>-1431.07</v>
      </c>
    </row>
    <row r="170" spans="2:10">
      <c r="B170" s="16">
        <v>45814</v>
      </c>
      <c r="C170" s="48" t="str">
        <f>IF(FluxoCaixa2[[#This Row],[Data]]="","",PROPER(TEXT(FluxoCaixa2[[#This Row],[Data]],"mmmm")))</f>
        <v>Junho</v>
      </c>
      <c r="D170" s="17" t="s">
        <v>2</v>
      </c>
      <c r="E170" s="17" t="s">
        <v>28</v>
      </c>
      <c r="F170" s="17" t="s">
        <v>95</v>
      </c>
      <c r="G170" s="21">
        <v>2931.07</v>
      </c>
      <c r="H170" s="17" t="s">
        <v>8</v>
      </c>
      <c r="I170" s="20">
        <f>IF(FluxoCaixa2[[#This Row],[Receitas / Despesas]]="Saldo Inicial",FluxoCaixa2[[#This Row],[R$ (Valores)]],I169+FluxoCaixa2[[#This Row],[Valores Receitas / Despesas]])</f>
        <v>95767.789999999673</v>
      </c>
      <c r="J170" s="20">
        <f>IF(FluxoCaixa2[[#This Row],[Entrada / Saída]]="Saída",FluxoCaixa2[[#This Row],[R$ (Valores)]]*-1,FluxoCaixa2[[#This Row],[R$ (Valores)]])</f>
        <v>-2931.07</v>
      </c>
    </row>
    <row r="171" spans="2:10">
      <c r="B171" s="16">
        <v>45814</v>
      </c>
      <c r="C171" s="48" t="str">
        <f>IF(FluxoCaixa2[[#This Row],[Data]]="","",PROPER(TEXT(FluxoCaixa2[[#This Row],[Data]],"mmmm")))</f>
        <v>Junho</v>
      </c>
      <c r="D171" s="17" t="s">
        <v>2</v>
      </c>
      <c r="E171" s="17" t="s">
        <v>28</v>
      </c>
      <c r="F171" s="17" t="s">
        <v>469</v>
      </c>
      <c r="G171" s="21">
        <v>1077.99</v>
      </c>
      <c r="H171" s="17" t="s">
        <v>8</v>
      </c>
      <c r="I171" s="20">
        <f>IF(FluxoCaixa2[[#This Row],[Receitas / Despesas]]="Saldo Inicial",FluxoCaixa2[[#This Row],[R$ (Valores)]],I170+FluxoCaixa2[[#This Row],[Valores Receitas / Despesas]])</f>
        <v>94689.799999999668</v>
      </c>
      <c r="J171" s="20">
        <f>IF(FluxoCaixa2[[#This Row],[Entrada / Saída]]="Saída",FluxoCaixa2[[#This Row],[R$ (Valores)]]*-1,FluxoCaixa2[[#This Row],[R$ (Valores)]])</f>
        <v>-1077.99</v>
      </c>
    </row>
    <row r="172" spans="2:10">
      <c r="B172" s="16">
        <v>45814</v>
      </c>
      <c r="C172" s="48" t="str">
        <f>IF(FluxoCaixa2[[#This Row],[Data]]="","",PROPER(TEXT(FluxoCaixa2[[#This Row],[Data]],"mmmm")))</f>
        <v>Junho</v>
      </c>
      <c r="D172" s="17" t="s">
        <v>2</v>
      </c>
      <c r="E172" s="17" t="s">
        <v>28</v>
      </c>
      <c r="F172" s="17" t="s">
        <v>96</v>
      </c>
      <c r="G172" s="21">
        <v>3861</v>
      </c>
      <c r="H172" s="17" t="s">
        <v>8</v>
      </c>
      <c r="I172" s="20">
        <f>IF(FluxoCaixa2[[#This Row],[Receitas / Despesas]]="Saldo Inicial",FluxoCaixa2[[#This Row],[R$ (Valores)]],I171+FluxoCaixa2[[#This Row],[Valores Receitas / Despesas]])</f>
        <v>90828.799999999668</v>
      </c>
      <c r="J172" s="20">
        <f>IF(FluxoCaixa2[[#This Row],[Entrada / Saída]]="Saída",FluxoCaixa2[[#This Row],[R$ (Valores)]]*-1,FluxoCaixa2[[#This Row],[R$ (Valores)]])</f>
        <v>-3861</v>
      </c>
    </row>
    <row r="173" spans="2:10">
      <c r="B173" s="16">
        <v>45814</v>
      </c>
      <c r="C173" s="48" t="str">
        <f>IF(FluxoCaixa2[[#This Row],[Data]]="","",PROPER(TEXT(FluxoCaixa2[[#This Row],[Data]],"mmmm")))</f>
        <v>Junho</v>
      </c>
      <c r="D173" s="17" t="s">
        <v>2</v>
      </c>
      <c r="E173" s="17" t="s">
        <v>28</v>
      </c>
      <c r="F173" s="17" t="s">
        <v>470</v>
      </c>
      <c r="G173" s="21">
        <v>931.07</v>
      </c>
      <c r="H173" s="17" t="s">
        <v>8</v>
      </c>
      <c r="I173" s="20">
        <f>IF(FluxoCaixa2[[#This Row],[Receitas / Despesas]]="Saldo Inicial",FluxoCaixa2[[#This Row],[R$ (Valores)]],I172+FluxoCaixa2[[#This Row],[Valores Receitas / Despesas]])</f>
        <v>89897.729999999661</v>
      </c>
      <c r="J173" s="20">
        <f>IF(FluxoCaixa2[[#This Row],[Entrada / Saída]]="Saída",FluxoCaixa2[[#This Row],[R$ (Valores)]]*-1,FluxoCaixa2[[#This Row],[R$ (Valores)]])</f>
        <v>-931.07</v>
      </c>
    </row>
    <row r="174" spans="2:10">
      <c r="B174" s="16">
        <v>45814</v>
      </c>
      <c r="C174" s="48" t="str">
        <f>IF(FluxoCaixa2[[#This Row],[Data]]="","",PROPER(TEXT(FluxoCaixa2[[#This Row],[Data]],"mmmm")))</f>
        <v>Junho</v>
      </c>
      <c r="D174" s="17" t="s">
        <v>2</v>
      </c>
      <c r="E174" s="17" t="s">
        <v>28</v>
      </c>
      <c r="F174" s="17" t="s">
        <v>471</v>
      </c>
      <c r="G174" s="21">
        <v>161.19</v>
      </c>
      <c r="H174" s="17" t="s">
        <v>8</v>
      </c>
      <c r="I174" s="20">
        <f>IF(FluxoCaixa2[[#This Row],[Receitas / Despesas]]="Saldo Inicial",FluxoCaixa2[[#This Row],[R$ (Valores)]],I173+FluxoCaixa2[[#This Row],[Valores Receitas / Despesas]])</f>
        <v>89736.539999999659</v>
      </c>
      <c r="J174" s="20">
        <f>IF(FluxoCaixa2[[#This Row],[Entrada / Saída]]="Saída",FluxoCaixa2[[#This Row],[R$ (Valores)]]*-1,FluxoCaixa2[[#This Row],[R$ (Valores)]])</f>
        <v>-161.19</v>
      </c>
    </row>
    <row r="175" spans="2:10">
      <c r="B175" s="16">
        <v>45814</v>
      </c>
      <c r="C175" s="48" t="str">
        <f>IF(FluxoCaixa2[[#This Row],[Data]]="","",PROPER(TEXT(FluxoCaixa2[[#This Row],[Data]],"mmmm")))</f>
        <v>Junho</v>
      </c>
      <c r="D175" s="17" t="s">
        <v>2</v>
      </c>
      <c r="E175" s="17" t="s">
        <v>28</v>
      </c>
      <c r="F175" s="17" t="s">
        <v>472</v>
      </c>
      <c r="G175" s="21">
        <v>279.14999999999998</v>
      </c>
      <c r="H175" s="17" t="s">
        <v>8</v>
      </c>
      <c r="I175" s="20">
        <f>IF(FluxoCaixa2[[#This Row],[Receitas / Despesas]]="Saldo Inicial",FluxoCaixa2[[#This Row],[R$ (Valores)]],I174+FluxoCaixa2[[#This Row],[Valores Receitas / Despesas]])</f>
        <v>89457.389999999665</v>
      </c>
      <c r="J175" s="20">
        <f>IF(FluxoCaixa2[[#This Row],[Entrada / Saída]]="Saída",FluxoCaixa2[[#This Row],[R$ (Valores)]]*-1,FluxoCaixa2[[#This Row],[R$ (Valores)]])</f>
        <v>-279.14999999999998</v>
      </c>
    </row>
    <row r="176" spans="2:10">
      <c r="B176" s="16">
        <v>45814</v>
      </c>
      <c r="C176" s="48" t="str">
        <f>IF(FluxoCaixa2[[#This Row],[Data]]="","",PROPER(TEXT(FluxoCaixa2[[#This Row],[Data]],"mmmm")))</f>
        <v>Junho</v>
      </c>
      <c r="D176" s="17" t="s">
        <v>2</v>
      </c>
      <c r="E176" s="17" t="s">
        <v>28</v>
      </c>
      <c r="F176" s="17" t="s">
        <v>97</v>
      </c>
      <c r="G176" s="21">
        <v>577.99</v>
      </c>
      <c r="H176" s="17" t="s">
        <v>8</v>
      </c>
      <c r="I176" s="20">
        <f>IF(FluxoCaixa2[[#This Row],[Receitas / Despesas]]="Saldo Inicial",FluxoCaixa2[[#This Row],[R$ (Valores)]],I175+FluxoCaixa2[[#This Row],[Valores Receitas / Despesas]])</f>
        <v>88879.399999999659</v>
      </c>
      <c r="J176" s="20">
        <f>IF(FluxoCaixa2[[#This Row],[Entrada / Saída]]="Saída",FluxoCaixa2[[#This Row],[R$ (Valores)]]*-1,FluxoCaixa2[[#This Row],[R$ (Valores)]])</f>
        <v>-577.99</v>
      </c>
    </row>
    <row r="177" spans="2:10">
      <c r="B177" s="16">
        <v>45814</v>
      </c>
      <c r="C177" s="48" t="str">
        <f>IF(FluxoCaixa2[[#This Row],[Data]]="","",PROPER(TEXT(FluxoCaixa2[[#This Row],[Data]],"mmmm")))</f>
        <v>Junho</v>
      </c>
      <c r="D177" s="17" t="s">
        <v>2</v>
      </c>
      <c r="E177" s="17" t="s">
        <v>28</v>
      </c>
      <c r="F177" s="17" t="s">
        <v>473</v>
      </c>
      <c r="G177" s="21">
        <v>2686.11</v>
      </c>
      <c r="H177" s="17" t="s">
        <v>8</v>
      </c>
      <c r="I177" s="20">
        <f>IF(FluxoCaixa2[[#This Row],[Receitas / Despesas]]="Saldo Inicial",FluxoCaixa2[[#This Row],[R$ (Valores)]],I176+FluxoCaixa2[[#This Row],[Valores Receitas / Despesas]])</f>
        <v>86193.289999999659</v>
      </c>
      <c r="J177" s="20">
        <f>IF(FluxoCaixa2[[#This Row],[Entrada / Saída]]="Saída",FluxoCaixa2[[#This Row],[R$ (Valores)]]*-1,FluxoCaixa2[[#This Row],[R$ (Valores)]])</f>
        <v>-2686.11</v>
      </c>
    </row>
    <row r="178" spans="2:10">
      <c r="B178" s="16">
        <v>45814</v>
      </c>
      <c r="C178" s="48" t="str">
        <f>IF(FluxoCaixa2[[#This Row],[Data]]="","",PROPER(TEXT(FluxoCaixa2[[#This Row],[Data]],"mmmm")))</f>
        <v>Junho</v>
      </c>
      <c r="D178" s="17" t="s">
        <v>2</v>
      </c>
      <c r="E178" s="17" t="s">
        <v>28</v>
      </c>
      <c r="F178" s="17" t="s">
        <v>351</v>
      </c>
      <c r="G178" s="21">
        <v>149.69</v>
      </c>
      <c r="H178" s="17" t="s">
        <v>8</v>
      </c>
      <c r="I178" s="20">
        <f>IF(FluxoCaixa2[[#This Row],[Receitas / Despesas]]="Saldo Inicial",FluxoCaixa2[[#This Row],[R$ (Valores)]],I177+FluxoCaixa2[[#This Row],[Valores Receitas / Despesas]])</f>
        <v>86043.599999999657</v>
      </c>
      <c r="J178" s="20">
        <f>IF(FluxoCaixa2[[#This Row],[Entrada / Saída]]="Saída",FluxoCaixa2[[#This Row],[R$ (Valores)]]*-1,FluxoCaixa2[[#This Row],[R$ (Valores)]])</f>
        <v>-149.69</v>
      </c>
    </row>
    <row r="179" spans="2:10">
      <c r="B179" s="16">
        <v>45814</v>
      </c>
      <c r="C179" s="48" t="str">
        <f>IF(FluxoCaixa2[[#This Row],[Data]]="","",PROPER(TEXT(FluxoCaixa2[[#This Row],[Data]],"mmmm")))</f>
        <v>Junho</v>
      </c>
      <c r="D179" s="17" t="s">
        <v>2</v>
      </c>
      <c r="E179" s="17" t="s">
        <v>28</v>
      </c>
      <c r="F179" s="17" t="s">
        <v>84</v>
      </c>
      <c r="G179" s="21">
        <v>1252.99</v>
      </c>
      <c r="H179" s="17" t="s">
        <v>8</v>
      </c>
      <c r="I179" s="20">
        <f>IF(FluxoCaixa2[[#This Row],[Receitas / Despesas]]="Saldo Inicial",FluxoCaixa2[[#This Row],[R$ (Valores)]],I178+FluxoCaixa2[[#This Row],[Valores Receitas / Despesas]])</f>
        <v>84790.609999999651</v>
      </c>
      <c r="J179" s="20">
        <f>IF(FluxoCaixa2[[#This Row],[Entrada / Saída]]="Saída",FluxoCaixa2[[#This Row],[R$ (Valores)]]*-1,FluxoCaixa2[[#This Row],[R$ (Valores)]])</f>
        <v>-1252.99</v>
      </c>
    </row>
    <row r="180" spans="2:10">
      <c r="B180" s="16">
        <v>45814</v>
      </c>
      <c r="C180" s="48" t="str">
        <f>IF(FluxoCaixa2[[#This Row],[Data]]="","",PROPER(TEXT(FluxoCaixa2[[#This Row],[Data]],"mmmm")))</f>
        <v>Junho</v>
      </c>
      <c r="D180" s="17" t="s">
        <v>2</v>
      </c>
      <c r="E180" s="17" t="s">
        <v>28</v>
      </c>
      <c r="F180" s="17" t="s">
        <v>85</v>
      </c>
      <c r="G180" s="21">
        <v>852.32</v>
      </c>
      <c r="H180" s="17" t="s">
        <v>8</v>
      </c>
      <c r="I180" s="20">
        <f>IF(FluxoCaixa2[[#This Row],[Receitas / Despesas]]="Saldo Inicial",FluxoCaixa2[[#This Row],[R$ (Valores)]],I179+FluxoCaixa2[[#This Row],[Valores Receitas / Despesas]])</f>
        <v>83938.289999999644</v>
      </c>
      <c r="J180" s="20">
        <f>IF(FluxoCaixa2[[#This Row],[Entrada / Saída]]="Saída",FluxoCaixa2[[#This Row],[R$ (Valores)]]*-1,FluxoCaixa2[[#This Row],[R$ (Valores)]])</f>
        <v>-852.32</v>
      </c>
    </row>
    <row r="181" spans="2:10">
      <c r="B181" s="16">
        <v>45814</v>
      </c>
      <c r="C181" s="48" t="str">
        <f>IF(FluxoCaixa2[[#This Row],[Data]]="","",PROPER(TEXT(FluxoCaixa2[[#This Row],[Data]],"mmmm")))</f>
        <v>Junho</v>
      </c>
      <c r="D181" s="17" t="s">
        <v>2</v>
      </c>
      <c r="E181" s="17" t="s">
        <v>28</v>
      </c>
      <c r="F181" s="17" t="s">
        <v>474</v>
      </c>
      <c r="G181" s="21">
        <v>2051.65</v>
      </c>
      <c r="H181" s="17" t="s">
        <v>8</v>
      </c>
      <c r="I181" s="20">
        <f>IF(FluxoCaixa2[[#This Row],[Receitas / Despesas]]="Saldo Inicial",FluxoCaixa2[[#This Row],[R$ (Valores)]],I180+FluxoCaixa2[[#This Row],[Valores Receitas / Despesas]])</f>
        <v>81886.63999999965</v>
      </c>
      <c r="J181" s="20">
        <f>IF(FluxoCaixa2[[#This Row],[Entrada / Saída]]="Saída",FluxoCaixa2[[#This Row],[R$ (Valores)]]*-1,FluxoCaixa2[[#This Row],[R$ (Valores)]])</f>
        <v>-2051.65</v>
      </c>
    </row>
    <row r="182" spans="2:10">
      <c r="B182" s="16">
        <v>45814</v>
      </c>
      <c r="C182" s="48" t="str">
        <f>IF(FluxoCaixa2[[#This Row],[Data]]="","",PROPER(TEXT(FluxoCaixa2[[#This Row],[Data]],"mmmm")))</f>
        <v>Junho</v>
      </c>
      <c r="D182" s="17" t="s">
        <v>2</v>
      </c>
      <c r="E182" s="17" t="s">
        <v>28</v>
      </c>
      <c r="F182" s="17" t="s">
        <v>86</v>
      </c>
      <c r="G182" s="21">
        <v>2254.96</v>
      </c>
      <c r="H182" s="17" t="s">
        <v>8</v>
      </c>
      <c r="I182" s="20">
        <f>IF(FluxoCaixa2[[#This Row],[Receitas / Despesas]]="Saldo Inicial",FluxoCaixa2[[#This Row],[R$ (Valores)]],I181+FluxoCaixa2[[#This Row],[Valores Receitas / Despesas]])</f>
        <v>79631.679999999644</v>
      </c>
      <c r="J182" s="20">
        <f>IF(FluxoCaixa2[[#This Row],[Entrada / Saída]]="Saída",FluxoCaixa2[[#This Row],[R$ (Valores)]]*-1,FluxoCaixa2[[#This Row],[R$ (Valores)]])</f>
        <v>-2254.96</v>
      </c>
    </row>
    <row r="183" spans="2:10">
      <c r="B183" s="16">
        <v>45814</v>
      </c>
      <c r="C183" s="48" t="str">
        <f>IF(FluxoCaixa2[[#This Row],[Data]]="","",PROPER(TEXT(FluxoCaixa2[[#This Row],[Data]],"mmmm")))</f>
        <v>Junho</v>
      </c>
      <c r="D183" s="17" t="s">
        <v>2</v>
      </c>
      <c r="E183" s="17" t="s">
        <v>28</v>
      </c>
      <c r="F183" s="17" t="s">
        <v>109</v>
      </c>
      <c r="G183" s="21">
        <v>2463.2600000000002</v>
      </c>
      <c r="H183" s="17" t="s">
        <v>8</v>
      </c>
      <c r="I183" s="20">
        <f>IF(FluxoCaixa2[[#This Row],[Receitas / Despesas]]="Saldo Inicial",FluxoCaixa2[[#This Row],[R$ (Valores)]],I182+FluxoCaixa2[[#This Row],[Valores Receitas / Despesas]])</f>
        <v>77168.419999999649</v>
      </c>
      <c r="J183" s="20">
        <f>IF(FluxoCaixa2[[#This Row],[Entrada / Saída]]="Saída",FluxoCaixa2[[#This Row],[R$ (Valores)]]*-1,FluxoCaixa2[[#This Row],[R$ (Valores)]])</f>
        <v>-2463.2600000000002</v>
      </c>
    </row>
    <row r="184" spans="2:10">
      <c r="B184" s="16">
        <v>45814</v>
      </c>
      <c r="C184" s="48" t="str">
        <f>IF(FluxoCaixa2[[#This Row],[Data]]="","",PROPER(TEXT(FluxoCaixa2[[#This Row],[Data]],"mmmm")))</f>
        <v>Junho</v>
      </c>
      <c r="D184" s="17" t="s">
        <v>2</v>
      </c>
      <c r="E184" s="17" t="s">
        <v>28</v>
      </c>
      <c r="F184" s="17" t="s">
        <v>475</v>
      </c>
      <c r="G184" s="21">
        <v>475.44</v>
      </c>
      <c r="H184" s="17" t="s">
        <v>8</v>
      </c>
      <c r="I184" s="20">
        <f>IF(FluxoCaixa2[[#This Row],[Receitas / Despesas]]="Saldo Inicial",FluxoCaixa2[[#This Row],[R$ (Valores)]],I183+FluxoCaixa2[[#This Row],[Valores Receitas / Despesas]])</f>
        <v>76692.979999999647</v>
      </c>
      <c r="J184" s="20">
        <f>IF(FluxoCaixa2[[#This Row],[Entrada / Saída]]="Saída",FluxoCaixa2[[#This Row],[R$ (Valores)]]*-1,FluxoCaixa2[[#This Row],[R$ (Valores)]])</f>
        <v>-475.44</v>
      </c>
    </row>
    <row r="185" spans="2:10">
      <c r="B185" s="16">
        <v>45814</v>
      </c>
      <c r="C185" s="48" t="str">
        <f>IF(FluxoCaixa2[[#This Row],[Data]]="","",PROPER(TEXT(FluxoCaixa2[[#This Row],[Data]],"mmmm")))</f>
        <v>Junho</v>
      </c>
      <c r="D185" s="17" t="s">
        <v>2</v>
      </c>
      <c r="E185" s="17" t="s">
        <v>28</v>
      </c>
      <c r="F185" s="17" t="s">
        <v>98</v>
      </c>
      <c r="G185" s="21">
        <v>1431.07</v>
      </c>
      <c r="H185" s="17" t="s">
        <v>8</v>
      </c>
      <c r="I185" s="20">
        <f>IF(FluxoCaixa2[[#This Row],[Receitas / Despesas]]="Saldo Inicial",FluxoCaixa2[[#This Row],[R$ (Valores)]],I184+FluxoCaixa2[[#This Row],[Valores Receitas / Despesas]])</f>
        <v>75261.90999999964</v>
      </c>
      <c r="J185" s="20">
        <f>IF(FluxoCaixa2[[#This Row],[Entrada / Saída]]="Saída",FluxoCaixa2[[#This Row],[R$ (Valores)]]*-1,FluxoCaixa2[[#This Row],[R$ (Valores)]])</f>
        <v>-1431.07</v>
      </c>
    </row>
    <row r="186" spans="2:10">
      <c r="B186" s="16">
        <v>45814</v>
      </c>
      <c r="C186" s="48" t="str">
        <f>IF(FluxoCaixa2[[#This Row],[Data]]="","",PROPER(TEXT(FluxoCaixa2[[#This Row],[Data]],"mmmm")))</f>
        <v>Junho</v>
      </c>
      <c r="D186" s="17" t="s">
        <v>2</v>
      </c>
      <c r="E186" s="17" t="s">
        <v>70</v>
      </c>
      <c r="F186" s="17" t="s">
        <v>476</v>
      </c>
      <c r="G186" s="21">
        <v>3500</v>
      </c>
      <c r="H186" s="17" t="s">
        <v>8</v>
      </c>
      <c r="I186" s="20">
        <f>IF(FluxoCaixa2[[#This Row],[Receitas / Despesas]]="Saldo Inicial",FluxoCaixa2[[#This Row],[R$ (Valores)]],I185+FluxoCaixa2[[#This Row],[Valores Receitas / Despesas]])</f>
        <v>71761.90999999964</v>
      </c>
      <c r="J186" s="20">
        <f>IF(FluxoCaixa2[[#This Row],[Entrada / Saída]]="Saída",FluxoCaixa2[[#This Row],[R$ (Valores)]]*-1,FluxoCaixa2[[#This Row],[R$ (Valores)]])</f>
        <v>-3500</v>
      </c>
    </row>
    <row r="187" spans="2:10">
      <c r="B187" s="16">
        <v>45814</v>
      </c>
      <c r="C187" s="48" t="str">
        <f>IF(FluxoCaixa2[[#This Row],[Data]]="","",PROPER(TEXT(FluxoCaixa2[[#This Row],[Data]],"mmmm")))</f>
        <v>Junho</v>
      </c>
      <c r="D187" s="17" t="s">
        <v>2</v>
      </c>
      <c r="E187" s="17" t="s">
        <v>28</v>
      </c>
      <c r="F187" s="17" t="s">
        <v>99</v>
      </c>
      <c r="G187" s="21">
        <v>577.99</v>
      </c>
      <c r="H187" s="17" t="s">
        <v>8</v>
      </c>
      <c r="I187" s="20">
        <f>IF(FluxoCaixa2[[#This Row],[Receitas / Despesas]]="Saldo Inicial",FluxoCaixa2[[#This Row],[R$ (Valores)]],I186+FluxoCaixa2[[#This Row],[Valores Receitas / Despesas]])</f>
        <v>71183.919999999634</v>
      </c>
      <c r="J187" s="20">
        <f>IF(FluxoCaixa2[[#This Row],[Entrada / Saída]]="Saída",FluxoCaixa2[[#This Row],[R$ (Valores)]]*-1,FluxoCaixa2[[#This Row],[R$ (Valores)]])</f>
        <v>-577.99</v>
      </c>
    </row>
    <row r="188" spans="2:10">
      <c r="B188" s="16">
        <v>45814</v>
      </c>
      <c r="C188" s="48" t="str">
        <f>IF(FluxoCaixa2[[#This Row],[Data]]="","",PROPER(TEXT(FluxoCaixa2[[#This Row],[Data]],"mmmm")))</f>
        <v>Junho</v>
      </c>
      <c r="D188" s="17" t="s">
        <v>2</v>
      </c>
      <c r="E188" s="17" t="s">
        <v>70</v>
      </c>
      <c r="F188" s="17" t="s">
        <v>477</v>
      </c>
      <c r="G188" s="21">
        <v>2702.04</v>
      </c>
      <c r="H188" s="17" t="s">
        <v>8</v>
      </c>
      <c r="I188" s="20">
        <f>IF(FluxoCaixa2[[#This Row],[Receitas / Despesas]]="Saldo Inicial",FluxoCaixa2[[#This Row],[R$ (Valores)]],I187+FluxoCaixa2[[#This Row],[Valores Receitas / Despesas]])</f>
        <v>68481.879999999641</v>
      </c>
      <c r="J188" s="20">
        <f>IF(FluxoCaixa2[[#This Row],[Entrada / Saída]]="Saída",FluxoCaixa2[[#This Row],[R$ (Valores)]]*-1,FluxoCaixa2[[#This Row],[R$ (Valores)]])</f>
        <v>-2702.04</v>
      </c>
    </row>
    <row r="189" spans="2:10">
      <c r="B189" s="16">
        <v>45814</v>
      </c>
      <c r="C189" s="48" t="str">
        <f>IF(FluxoCaixa2[[#This Row],[Data]]="","",PROPER(TEXT(FluxoCaixa2[[#This Row],[Data]],"mmmm")))</f>
        <v>Junho</v>
      </c>
      <c r="D189" s="17" t="s">
        <v>2</v>
      </c>
      <c r="E189" s="17" t="s">
        <v>28</v>
      </c>
      <c r="F189" s="17" t="s">
        <v>478</v>
      </c>
      <c r="G189" s="21">
        <v>1246.06</v>
      </c>
      <c r="H189" s="17" t="s">
        <v>8</v>
      </c>
      <c r="I189" s="20">
        <f>IF(FluxoCaixa2[[#This Row],[Receitas / Despesas]]="Saldo Inicial",FluxoCaixa2[[#This Row],[R$ (Valores)]],I188+FluxoCaixa2[[#This Row],[Valores Receitas / Despesas]])</f>
        <v>67235.819999999643</v>
      </c>
      <c r="J189" s="20">
        <f>IF(FluxoCaixa2[[#This Row],[Entrada / Saída]]="Saída",FluxoCaixa2[[#This Row],[R$ (Valores)]]*-1,FluxoCaixa2[[#This Row],[R$ (Valores)]])</f>
        <v>-1246.06</v>
      </c>
    </row>
    <row r="190" spans="2:10">
      <c r="B190" s="16">
        <v>45814</v>
      </c>
      <c r="C190" s="48" t="str">
        <f>IF(FluxoCaixa2[[#This Row],[Data]]="","",PROPER(TEXT(FluxoCaixa2[[#This Row],[Data]],"mmmm")))</f>
        <v>Junho</v>
      </c>
      <c r="D190" s="17" t="s">
        <v>2</v>
      </c>
      <c r="E190" s="17" t="s">
        <v>28</v>
      </c>
      <c r="F190" s="17" t="s">
        <v>479</v>
      </c>
      <c r="G190" s="21">
        <v>125.45</v>
      </c>
      <c r="H190" s="17" t="s">
        <v>8</v>
      </c>
      <c r="I190" s="20">
        <f>IF(FluxoCaixa2[[#This Row],[Receitas / Despesas]]="Saldo Inicial",FluxoCaixa2[[#This Row],[R$ (Valores)]],I189+FluxoCaixa2[[#This Row],[Valores Receitas / Despesas]])</f>
        <v>67110.369999999646</v>
      </c>
      <c r="J190" s="20">
        <f>IF(FluxoCaixa2[[#This Row],[Entrada / Saída]]="Saída",FluxoCaixa2[[#This Row],[R$ (Valores)]]*-1,FluxoCaixa2[[#This Row],[R$ (Valores)]])</f>
        <v>-125.45</v>
      </c>
    </row>
    <row r="191" spans="2:10">
      <c r="B191" s="16">
        <v>45814</v>
      </c>
      <c r="C191" s="48" t="str">
        <f>IF(FluxoCaixa2[[#This Row],[Data]]="","",PROPER(TEXT(FluxoCaixa2[[#This Row],[Data]],"mmmm")))</f>
        <v>Junho</v>
      </c>
      <c r="D191" s="17" t="s">
        <v>2</v>
      </c>
      <c r="E191" s="17" t="s">
        <v>70</v>
      </c>
      <c r="F191" s="17" t="s">
        <v>88</v>
      </c>
      <c r="G191" s="21">
        <v>4457.76</v>
      </c>
      <c r="H191" s="17" t="s">
        <v>8</v>
      </c>
      <c r="I191" s="20">
        <f>IF(FluxoCaixa2[[#This Row],[Receitas / Despesas]]="Saldo Inicial",FluxoCaixa2[[#This Row],[R$ (Valores)]],I190+FluxoCaixa2[[#This Row],[Valores Receitas / Despesas]])</f>
        <v>62652.609999999644</v>
      </c>
      <c r="J191" s="20">
        <f>IF(FluxoCaixa2[[#This Row],[Entrada / Saída]]="Saída",FluxoCaixa2[[#This Row],[R$ (Valores)]]*-1,FluxoCaixa2[[#This Row],[R$ (Valores)]])</f>
        <v>-4457.76</v>
      </c>
    </row>
    <row r="192" spans="2:10">
      <c r="B192" s="16">
        <v>45814</v>
      </c>
      <c r="C192" s="48" t="str">
        <f>IF(FluxoCaixa2[[#This Row],[Data]]="","",PROPER(TEXT(FluxoCaixa2[[#This Row],[Data]],"mmmm")))</f>
        <v>Junho</v>
      </c>
      <c r="D192" s="17" t="s">
        <v>2</v>
      </c>
      <c r="E192" s="17" t="s">
        <v>28</v>
      </c>
      <c r="F192" s="17" t="s">
        <v>131</v>
      </c>
      <c r="G192" s="21">
        <v>512.85</v>
      </c>
      <c r="H192" s="17" t="s">
        <v>8</v>
      </c>
      <c r="I192" s="20">
        <f>IF(FluxoCaixa2[[#This Row],[Receitas / Despesas]]="Saldo Inicial",FluxoCaixa2[[#This Row],[R$ (Valores)]],I191+FluxoCaixa2[[#This Row],[Valores Receitas / Despesas]])</f>
        <v>62139.759999999646</v>
      </c>
      <c r="J192" s="20">
        <f>IF(FluxoCaixa2[[#This Row],[Entrada / Saída]]="Saída",FluxoCaixa2[[#This Row],[R$ (Valores)]]*-1,FluxoCaixa2[[#This Row],[R$ (Valores)]])</f>
        <v>-512.85</v>
      </c>
    </row>
    <row r="193" spans="2:10">
      <c r="B193" s="16">
        <v>45814</v>
      </c>
      <c r="C193" s="48" t="str">
        <f>IF(FluxoCaixa2[[#This Row],[Data]]="","",PROPER(TEXT(FluxoCaixa2[[#This Row],[Data]],"mmmm")))</f>
        <v>Junho</v>
      </c>
      <c r="D193" s="17" t="s">
        <v>2</v>
      </c>
      <c r="E193" s="17" t="s">
        <v>70</v>
      </c>
      <c r="F193" s="17" t="s">
        <v>87</v>
      </c>
      <c r="G193" s="21">
        <v>3000</v>
      </c>
      <c r="H193" s="17" t="s">
        <v>8</v>
      </c>
      <c r="I193" s="20">
        <f>IF(FluxoCaixa2[[#This Row],[Receitas / Despesas]]="Saldo Inicial",FluxoCaixa2[[#This Row],[R$ (Valores)]],I192+FluxoCaixa2[[#This Row],[Valores Receitas / Despesas]])</f>
        <v>59139.759999999646</v>
      </c>
      <c r="J193" s="20">
        <f>IF(FluxoCaixa2[[#This Row],[Entrada / Saída]]="Saída",FluxoCaixa2[[#This Row],[R$ (Valores)]]*-1,FluxoCaixa2[[#This Row],[R$ (Valores)]])</f>
        <v>-3000</v>
      </c>
    </row>
    <row r="194" spans="2:10">
      <c r="B194" s="16">
        <v>45814</v>
      </c>
      <c r="C194" s="48" t="str">
        <f>IF(FluxoCaixa2[[#This Row],[Data]]="","",PROPER(TEXT(FluxoCaixa2[[#This Row],[Data]],"mmmm")))</f>
        <v>Junho</v>
      </c>
      <c r="D194" s="17" t="s">
        <v>2</v>
      </c>
      <c r="E194" s="17" t="s">
        <v>70</v>
      </c>
      <c r="F194" s="17" t="s">
        <v>110</v>
      </c>
      <c r="G194" s="21">
        <v>985.27</v>
      </c>
      <c r="H194" s="17" t="s">
        <v>8</v>
      </c>
      <c r="I194" s="20">
        <f>IF(FluxoCaixa2[[#This Row],[Receitas / Despesas]]="Saldo Inicial",FluxoCaixa2[[#This Row],[R$ (Valores)]],I193+FluxoCaixa2[[#This Row],[Valores Receitas / Despesas]])</f>
        <v>58154.489999999649</v>
      </c>
      <c r="J194" s="20">
        <f>IF(FluxoCaixa2[[#This Row],[Entrada / Saída]]="Saída",FluxoCaixa2[[#This Row],[R$ (Valores)]]*-1,FluxoCaixa2[[#This Row],[R$ (Valores)]])</f>
        <v>-985.27</v>
      </c>
    </row>
    <row r="195" spans="2:10">
      <c r="B195" s="16">
        <v>45814</v>
      </c>
      <c r="C195" s="48" t="str">
        <f>IF(FluxoCaixa2[[#This Row],[Data]]="","",PROPER(TEXT(FluxoCaixa2[[#This Row],[Data]],"mmmm")))</f>
        <v>Junho</v>
      </c>
      <c r="D195" s="17" t="s">
        <v>2</v>
      </c>
      <c r="E195" s="17" t="s">
        <v>70</v>
      </c>
      <c r="F195" s="17" t="s">
        <v>132</v>
      </c>
      <c r="G195" s="21">
        <v>1361</v>
      </c>
      <c r="H195" s="17" t="s">
        <v>8</v>
      </c>
      <c r="I195" s="20">
        <f>IF(FluxoCaixa2[[#This Row],[Receitas / Despesas]]="Saldo Inicial",FluxoCaixa2[[#This Row],[R$ (Valores)]],I194+FluxoCaixa2[[#This Row],[Valores Receitas / Despesas]])</f>
        <v>56793.489999999649</v>
      </c>
      <c r="J195" s="20">
        <f>IF(FluxoCaixa2[[#This Row],[Entrada / Saída]]="Saída",FluxoCaixa2[[#This Row],[R$ (Valores)]]*-1,FluxoCaixa2[[#This Row],[R$ (Valores)]])</f>
        <v>-1361</v>
      </c>
    </row>
    <row r="196" spans="2:10">
      <c r="B196" s="16">
        <v>45814</v>
      </c>
      <c r="C196" s="48" t="str">
        <f>IF(FluxoCaixa2[[#This Row],[Data]]="","",PROPER(TEXT(FluxoCaixa2[[#This Row],[Data]],"mmmm")))</f>
        <v>Junho</v>
      </c>
      <c r="D196" s="17" t="s">
        <v>2</v>
      </c>
      <c r="E196" s="17" t="s">
        <v>70</v>
      </c>
      <c r="F196" s="17" t="s">
        <v>480</v>
      </c>
      <c r="G196" s="21">
        <v>363.15</v>
      </c>
      <c r="H196" s="17" t="s">
        <v>8</v>
      </c>
      <c r="I196" s="20">
        <f>IF(FluxoCaixa2[[#This Row],[Receitas / Despesas]]="Saldo Inicial",FluxoCaixa2[[#This Row],[R$ (Valores)]],I195+FluxoCaixa2[[#This Row],[Valores Receitas / Despesas]])</f>
        <v>56430.339999999647</v>
      </c>
      <c r="J196" s="20">
        <f>IF(FluxoCaixa2[[#This Row],[Entrada / Saída]]="Saída",FluxoCaixa2[[#This Row],[R$ (Valores)]]*-1,FluxoCaixa2[[#This Row],[R$ (Valores)]])</f>
        <v>-363.15</v>
      </c>
    </row>
    <row r="197" spans="2:10">
      <c r="B197" s="16">
        <v>45814</v>
      </c>
      <c r="C197" s="48" t="str">
        <f>IF(FluxoCaixa2[[#This Row],[Data]]="","",PROPER(TEXT(FluxoCaixa2[[#This Row],[Data]],"mmmm")))</f>
        <v>Junho</v>
      </c>
      <c r="D197" s="17" t="s">
        <v>2</v>
      </c>
      <c r="E197" s="17" t="s">
        <v>28</v>
      </c>
      <c r="F197" s="17" t="s">
        <v>481</v>
      </c>
      <c r="G197" s="21">
        <v>2980.98</v>
      </c>
      <c r="H197" s="17" t="s">
        <v>8</v>
      </c>
      <c r="I197" s="20">
        <f>IF(FluxoCaixa2[[#This Row],[Receitas / Despesas]]="Saldo Inicial",FluxoCaixa2[[#This Row],[R$ (Valores)]],I196+FluxoCaixa2[[#This Row],[Valores Receitas / Despesas]])</f>
        <v>53449.359999999644</v>
      </c>
      <c r="J197" s="20">
        <f>IF(FluxoCaixa2[[#This Row],[Entrada / Saída]]="Saída",FluxoCaixa2[[#This Row],[R$ (Valores)]]*-1,FluxoCaixa2[[#This Row],[R$ (Valores)]])</f>
        <v>-2980.98</v>
      </c>
    </row>
    <row r="198" spans="2:10">
      <c r="B198" s="16">
        <v>45814</v>
      </c>
      <c r="C198" s="48" t="str">
        <f>IF(FluxoCaixa2[[#This Row],[Data]]="","",PROPER(TEXT(FluxoCaixa2[[#This Row],[Data]],"mmmm")))</f>
        <v>Junho</v>
      </c>
      <c r="D198" s="17" t="s">
        <v>2</v>
      </c>
      <c r="E198" s="17" t="s">
        <v>28</v>
      </c>
      <c r="F198" s="17" t="s">
        <v>133</v>
      </c>
      <c r="G198" s="21">
        <v>418.43</v>
      </c>
      <c r="H198" s="17" t="s">
        <v>8</v>
      </c>
      <c r="I198" s="20">
        <f>IF(FluxoCaixa2[[#This Row],[Receitas / Despesas]]="Saldo Inicial",FluxoCaixa2[[#This Row],[R$ (Valores)]],I197+FluxoCaixa2[[#This Row],[Valores Receitas / Despesas]])</f>
        <v>53030.929999999644</v>
      </c>
      <c r="J198" s="20">
        <f>IF(FluxoCaixa2[[#This Row],[Entrada / Saída]]="Saída",FluxoCaixa2[[#This Row],[R$ (Valores)]]*-1,FluxoCaixa2[[#This Row],[R$ (Valores)]])</f>
        <v>-418.43</v>
      </c>
    </row>
    <row r="199" spans="2:10">
      <c r="B199" s="16">
        <v>45814</v>
      </c>
      <c r="C199" s="48" t="str">
        <f>IF(FluxoCaixa2[[#This Row],[Data]]="","",PROPER(TEXT(FluxoCaixa2[[#This Row],[Data]],"mmmm")))</f>
        <v>Junho</v>
      </c>
      <c r="D199" s="17" t="s">
        <v>2</v>
      </c>
      <c r="E199" s="17" t="s">
        <v>28</v>
      </c>
      <c r="F199" s="17" t="s">
        <v>482</v>
      </c>
      <c r="G199" s="21">
        <v>655.86</v>
      </c>
      <c r="H199" s="17" t="s">
        <v>8</v>
      </c>
      <c r="I199" s="20">
        <f>IF(FluxoCaixa2[[#This Row],[Receitas / Despesas]]="Saldo Inicial",FluxoCaixa2[[#This Row],[R$ (Valores)]],I198+FluxoCaixa2[[#This Row],[Valores Receitas / Despesas]])</f>
        <v>52375.069999999643</v>
      </c>
      <c r="J199" s="20">
        <f>IF(FluxoCaixa2[[#This Row],[Entrada / Saída]]="Saída",FluxoCaixa2[[#This Row],[R$ (Valores)]]*-1,FluxoCaixa2[[#This Row],[R$ (Valores)]])</f>
        <v>-655.86</v>
      </c>
    </row>
    <row r="200" spans="2:10">
      <c r="B200" s="16">
        <v>45814</v>
      </c>
      <c r="C200" s="48" t="str">
        <f>IF(FluxoCaixa2[[#This Row],[Data]]="","",PROPER(TEXT(FluxoCaixa2[[#This Row],[Data]],"mmmm")))</f>
        <v>Junho</v>
      </c>
      <c r="D200" s="17" t="s">
        <v>2</v>
      </c>
      <c r="E200" s="17" t="s">
        <v>28</v>
      </c>
      <c r="F200" s="17" t="s">
        <v>134</v>
      </c>
      <c r="G200" s="21">
        <v>870.61</v>
      </c>
      <c r="H200" s="17" t="s">
        <v>8</v>
      </c>
      <c r="I200" s="20">
        <f>IF(FluxoCaixa2[[#This Row],[Receitas / Despesas]]="Saldo Inicial",FluxoCaixa2[[#This Row],[R$ (Valores)]],I199+FluxoCaixa2[[#This Row],[Valores Receitas / Despesas]])</f>
        <v>51504.459999999643</v>
      </c>
      <c r="J200" s="20">
        <f>IF(FluxoCaixa2[[#This Row],[Entrada / Saída]]="Saída",FluxoCaixa2[[#This Row],[R$ (Valores)]]*-1,FluxoCaixa2[[#This Row],[R$ (Valores)]])</f>
        <v>-870.61</v>
      </c>
    </row>
    <row r="201" spans="2:10">
      <c r="B201" s="16">
        <v>45814</v>
      </c>
      <c r="C201" s="48" t="str">
        <f>IF(FluxoCaixa2[[#This Row],[Data]]="","",PROPER(TEXT(FluxoCaixa2[[#This Row],[Data]],"mmmm")))</f>
        <v>Junho</v>
      </c>
      <c r="D201" s="17" t="s">
        <v>2</v>
      </c>
      <c r="E201" s="17" t="s">
        <v>28</v>
      </c>
      <c r="F201" s="17" t="s">
        <v>483</v>
      </c>
      <c r="G201" s="21">
        <v>1578.69</v>
      </c>
      <c r="H201" s="17" t="s">
        <v>8</v>
      </c>
      <c r="I201" s="20">
        <f>IF(FluxoCaixa2[[#This Row],[Receitas / Despesas]]="Saldo Inicial",FluxoCaixa2[[#This Row],[R$ (Valores)]],I200+FluxoCaixa2[[#This Row],[Valores Receitas / Despesas]])</f>
        <v>49925.76999999964</v>
      </c>
      <c r="J201" s="20">
        <f>IF(FluxoCaixa2[[#This Row],[Entrada / Saída]]="Saída",FluxoCaixa2[[#This Row],[R$ (Valores)]]*-1,FluxoCaixa2[[#This Row],[R$ (Valores)]])</f>
        <v>-1578.69</v>
      </c>
    </row>
    <row r="202" spans="2:10">
      <c r="B202" s="16">
        <v>45814</v>
      </c>
      <c r="C202" s="48" t="str">
        <f>IF(FluxoCaixa2[[#This Row],[Data]]="","",PROPER(TEXT(FluxoCaixa2[[#This Row],[Data]],"mmmm")))</f>
        <v>Junho</v>
      </c>
      <c r="D202" s="17" t="s">
        <v>2</v>
      </c>
      <c r="E202" s="17" t="s">
        <v>28</v>
      </c>
      <c r="F202" s="17" t="s">
        <v>136</v>
      </c>
      <c r="G202" s="21">
        <v>1840.69</v>
      </c>
      <c r="H202" s="17" t="s">
        <v>8</v>
      </c>
      <c r="I202" s="20">
        <f>IF(FluxoCaixa2[[#This Row],[Receitas / Despesas]]="Saldo Inicial",FluxoCaixa2[[#This Row],[R$ (Valores)]],I201+FluxoCaixa2[[#This Row],[Valores Receitas / Despesas]])</f>
        <v>48085.079999999638</v>
      </c>
      <c r="J202" s="20">
        <f>IF(FluxoCaixa2[[#This Row],[Entrada / Saída]]="Saída",FluxoCaixa2[[#This Row],[R$ (Valores)]]*-1,FluxoCaixa2[[#This Row],[R$ (Valores)]])</f>
        <v>-1840.69</v>
      </c>
    </row>
    <row r="203" spans="2:10">
      <c r="B203" s="16">
        <v>45814</v>
      </c>
      <c r="C203" s="48" t="str">
        <f>IF(FluxoCaixa2[[#This Row],[Data]]="","",PROPER(TEXT(FluxoCaixa2[[#This Row],[Data]],"mmmm")))</f>
        <v>Junho</v>
      </c>
      <c r="D203" s="17" t="s">
        <v>2</v>
      </c>
      <c r="E203" s="17" t="s">
        <v>28</v>
      </c>
      <c r="F203" s="17" t="s">
        <v>484</v>
      </c>
      <c r="G203" s="21">
        <v>371.57</v>
      </c>
      <c r="H203" s="17" t="s">
        <v>8</v>
      </c>
      <c r="I203" s="20">
        <f>IF(FluxoCaixa2[[#This Row],[Receitas / Despesas]]="Saldo Inicial",FluxoCaixa2[[#This Row],[R$ (Valores)]],I202+FluxoCaixa2[[#This Row],[Valores Receitas / Despesas]])</f>
        <v>47713.509999999638</v>
      </c>
      <c r="J203" s="20">
        <f>IF(FluxoCaixa2[[#This Row],[Entrada / Saída]]="Saída",FluxoCaixa2[[#This Row],[R$ (Valores)]]*-1,FluxoCaixa2[[#This Row],[R$ (Valores)]])</f>
        <v>-371.57</v>
      </c>
    </row>
    <row r="204" spans="2:10">
      <c r="B204" s="16">
        <v>45814</v>
      </c>
      <c r="C204" s="48" t="str">
        <f>IF(FluxoCaixa2[[#This Row],[Data]]="","",PROPER(TEXT(FluxoCaixa2[[#This Row],[Data]],"mmmm")))</f>
        <v>Junho</v>
      </c>
      <c r="D204" s="17" t="s">
        <v>2</v>
      </c>
      <c r="E204" s="17" t="s">
        <v>28</v>
      </c>
      <c r="F204" s="17" t="s">
        <v>485</v>
      </c>
      <c r="G204" s="21">
        <v>1083.33</v>
      </c>
      <c r="H204" s="17" t="s">
        <v>8</v>
      </c>
      <c r="I204" s="20">
        <f>IF(FluxoCaixa2[[#This Row],[Receitas / Despesas]]="Saldo Inicial",FluxoCaixa2[[#This Row],[R$ (Valores)]],I203+FluxoCaixa2[[#This Row],[Valores Receitas / Despesas]])</f>
        <v>46630.179999999636</v>
      </c>
      <c r="J204" s="20">
        <f>IF(FluxoCaixa2[[#This Row],[Entrada / Saída]]="Saída",FluxoCaixa2[[#This Row],[R$ (Valores)]]*-1,FluxoCaixa2[[#This Row],[R$ (Valores)]])</f>
        <v>-1083.33</v>
      </c>
    </row>
    <row r="205" spans="2:10">
      <c r="B205" s="16">
        <v>45814</v>
      </c>
      <c r="C205" s="48" t="str">
        <f>IF(FluxoCaixa2[[#This Row],[Data]]="","",PROPER(TEXT(FluxoCaixa2[[#This Row],[Data]],"mmmm")))</f>
        <v>Junho</v>
      </c>
      <c r="D205" s="17" t="s">
        <v>2</v>
      </c>
      <c r="E205" s="17" t="s">
        <v>28</v>
      </c>
      <c r="F205" s="17" t="s">
        <v>135</v>
      </c>
      <c r="G205" s="21">
        <v>2918.11</v>
      </c>
      <c r="H205" s="17" t="s">
        <v>8</v>
      </c>
      <c r="I205" s="20">
        <f>IF(FluxoCaixa2[[#This Row],[Receitas / Despesas]]="Saldo Inicial",FluxoCaixa2[[#This Row],[R$ (Valores)]],I204+FluxoCaixa2[[#This Row],[Valores Receitas / Despesas]])</f>
        <v>43712.069999999636</v>
      </c>
      <c r="J205" s="20">
        <f>IF(FluxoCaixa2[[#This Row],[Entrada / Saída]]="Saída",FluxoCaixa2[[#This Row],[R$ (Valores)]]*-1,FluxoCaixa2[[#This Row],[R$ (Valores)]])</f>
        <v>-2918.11</v>
      </c>
    </row>
    <row r="206" spans="2:10">
      <c r="B206" s="16">
        <v>45814</v>
      </c>
      <c r="C206" s="48" t="str">
        <f>IF(FluxoCaixa2[[#This Row],[Data]]="","",PROPER(TEXT(FluxoCaixa2[[#This Row],[Data]],"mmmm")))</f>
        <v>Junho</v>
      </c>
      <c r="D206" s="17" t="s">
        <v>2</v>
      </c>
      <c r="E206" s="17" t="s">
        <v>28</v>
      </c>
      <c r="F206" s="17" t="s">
        <v>486</v>
      </c>
      <c r="G206" s="21">
        <v>1203.6199999999999</v>
      </c>
      <c r="H206" s="17" t="s">
        <v>8</v>
      </c>
      <c r="I206" s="20">
        <f>IF(FluxoCaixa2[[#This Row],[Receitas / Despesas]]="Saldo Inicial",FluxoCaixa2[[#This Row],[R$ (Valores)]],I205+FluxoCaixa2[[#This Row],[Valores Receitas / Despesas]])</f>
        <v>42508.449999999633</v>
      </c>
      <c r="J206" s="20">
        <f>IF(FluxoCaixa2[[#This Row],[Entrada / Saída]]="Saída",FluxoCaixa2[[#This Row],[R$ (Valores)]]*-1,FluxoCaixa2[[#This Row],[R$ (Valores)]])</f>
        <v>-1203.6199999999999</v>
      </c>
    </row>
    <row r="207" spans="2:10">
      <c r="B207" s="16">
        <v>45814</v>
      </c>
      <c r="C207" s="48" t="str">
        <f>IF(FluxoCaixa2[[#This Row],[Data]]="","",PROPER(TEXT(FluxoCaixa2[[#This Row],[Data]],"mmmm")))</f>
        <v>Junho</v>
      </c>
      <c r="D207" s="17" t="s">
        <v>2</v>
      </c>
      <c r="E207" s="17" t="s">
        <v>28</v>
      </c>
      <c r="F207" s="17" t="s">
        <v>137</v>
      </c>
      <c r="G207" s="21">
        <v>345.38</v>
      </c>
      <c r="H207" s="17" t="s">
        <v>8</v>
      </c>
      <c r="I207" s="20">
        <f>IF(FluxoCaixa2[[#This Row],[Receitas / Despesas]]="Saldo Inicial",FluxoCaixa2[[#This Row],[R$ (Valores)]],I206+FluxoCaixa2[[#This Row],[Valores Receitas / Despesas]])</f>
        <v>42163.069999999636</v>
      </c>
      <c r="J207" s="20">
        <f>IF(FluxoCaixa2[[#This Row],[Entrada / Saída]]="Saída",FluxoCaixa2[[#This Row],[R$ (Valores)]]*-1,FluxoCaixa2[[#This Row],[R$ (Valores)]])</f>
        <v>-345.38</v>
      </c>
    </row>
    <row r="208" spans="2:10">
      <c r="B208" s="16">
        <v>45814</v>
      </c>
      <c r="C208" s="48" t="str">
        <f>IF(FluxoCaixa2[[#This Row],[Data]]="","",PROPER(TEXT(FluxoCaixa2[[#This Row],[Data]],"mmmm")))</f>
        <v>Junho</v>
      </c>
      <c r="D208" s="17" t="s">
        <v>2</v>
      </c>
      <c r="E208" s="17" t="s">
        <v>28</v>
      </c>
      <c r="F208" s="17" t="s">
        <v>487</v>
      </c>
      <c r="G208" s="21">
        <v>1708.36</v>
      </c>
      <c r="H208" s="17" t="s">
        <v>8</v>
      </c>
      <c r="I208" s="20">
        <f>IF(FluxoCaixa2[[#This Row],[Receitas / Despesas]]="Saldo Inicial",FluxoCaixa2[[#This Row],[R$ (Valores)]],I207+FluxoCaixa2[[#This Row],[Valores Receitas / Despesas]])</f>
        <v>40454.709999999635</v>
      </c>
      <c r="J208" s="20">
        <f>IF(FluxoCaixa2[[#This Row],[Entrada / Saída]]="Saída",FluxoCaixa2[[#This Row],[R$ (Valores)]]*-1,FluxoCaixa2[[#This Row],[R$ (Valores)]])</f>
        <v>-1708.36</v>
      </c>
    </row>
    <row r="209" spans="2:10">
      <c r="B209" s="16">
        <v>45814</v>
      </c>
      <c r="C209" s="48" t="str">
        <f>IF(FluxoCaixa2[[#This Row],[Data]]="","",PROPER(TEXT(FluxoCaixa2[[#This Row],[Data]],"mmmm")))</f>
        <v>Junho</v>
      </c>
      <c r="D209" s="17" t="s">
        <v>2</v>
      </c>
      <c r="E209" s="17" t="s">
        <v>28</v>
      </c>
      <c r="F209" s="17" t="s">
        <v>488</v>
      </c>
      <c r="G209" s="21">
        <v>2346.44</v>
      </c>
      <c r="H209" s="17" t="s">
        <v>8</v>
      </c>
      <c r="I209" s="20">
        <f>IF(FluxoCaixa2[[#This Row],[Receitas / Despesas]]="Saldo Inicial",FluxoCaixa2[[#This Row],[R$ (Valores)]],I208+FluxoCaixa2[[#This Row],[Valores Receitas / Despesas]])</f>
        <v>38108.269999999633</v>
      </c>
      <c r="J209" s="20">
        <f>IF(FluxoCaixa2[[#This Row],[Entrada / Saída]]="Saída",FluxoCaixa2[[#This Row],[R$ (Valores)]]*-1,FluxoCaixa2[[#This Row],[R$ (Valores)]])</f>
        <v>-2346.44</v>
      </c>
    </row>
    <row r="210" spans="2:10">
      <c r="B210" s="16">
        <v>45814</v>
      </c>
      <c r="C210" s="48" t="str">
        <f>IF(FluxoCaixa2[[#This Row],[Data]]="","",PROPER(TEXT(FluxoCaixa2[[#This Row],[Data]],"mmmm")))</f>
        <v>Junho</v>
      </c>
      <c r="D210" s="17" t="s">
        <v>2</v>
      </c>
      <c r="E210" s="17" t="s">
        <v>28</v>
      </c>
      <c r="F210" s="17" t="s">
        <v>112</v>
      </c>
      <c r="G210" s="21">
        <v>347.42</v>
      </c>
      <c r="H210" s="17" t="s">
        <v>8</v>
      </c>
      <c r="I210" s="20">
        <f>IF(FluxoCaixa2[[#This Row],[Receitas / Despesas]]="Saldo Inicial",FluxoCaixa2[[#This Row],[R$ (Valores)]],I209+FluxoCaixa2[[#This Row],[Valores Receitas / Despesas]])</f>
        <v>37760.849999999635</v>
      </c>
      <c r="J210" s="20">
        <f>IF(FluxoCaixa2[[#This Row],[Entrada / Saída]]="Saída",FluxoCaixa2[[#This Row],[R$ (Valores)]]*-1,FluxoCaixa2[[#This Row],[R$ (Valores)]])</f>
        <v>-347.42</v>
      </c>
    </row>
    <row r="211" spans="2:10">
      <c r="B211" s="16">
        <v>45814</v>
      </c>
      <c r="C211" s="48" t="str">
        <f>IF(FluxoCaixa2[[#This Row],[Data]]="","",PROPER(TEXT(FluxoCaixa2[[#This Row],[Data]],"mmmm")))</f>
        <v>Junho</v>
      </c>
      <c r="D211" s="17" t="s">
        <v>2</v>
      </c>
      <c r="E211" s="17" t="s">
        <v>28</v>
      </c>
      <c r="F211" s="17" t="s">
        <v>489</v>
      </c>
      <c r="G211" s="21">
        <v>919.06</v>
      </c>
      <c r="H211" s="17" t="s">
        <v>8</v>
      </c>
      <c r="I211" s="20">
        <f>IF(FluxoCaixa2[[#This Row],[Receitas / Despesas]]="Saldo Inicial",FluxoCaixa2[[#This Row],[R$ (Valores)]],I210+FluxoCaixa2[[#This Row],[Valores Receitas / Despesas]])</f>
        <v>36841.789999999637</v>
      </c>
      <c r="J211" s="20">
        <f>IF(FluxoCaixa2[[#This Row],[Entrada / Saída]]="Saída",FluxoCaixa2[[#This Row],[R$ (Valores)]]*-1,FluxoCaixa2[[#This Row],[R$ (Valores)]])</f>
        <v>-919.06</v>
      </c>
    </row>
    <row r="212" spans="2:10">
      <c r="B212" s="16">
        <v>45814</v>
      </c>
      <c r="C212" s="48" t="str">
        <f>IF(FluxoCaixa2[[#This Row],[Data]]="","",PROPER(TEXT(FluxoCaixa2[[#This Row],[Data]],"mmmm")))</f>
        <v>Junho</v>
      </c>
      <c r="D212" s="17" t="s">
        <v>2</v>
      </c>
      <c r="E212" s="17" t="s">
        <v>28</v>
      </c>
      <c r="F212" s="17" t="s">
        <v>490</v>
      </c>
      <c r="G212" s="21">
        <v>6650</v>
      </c>
      <c r="H212" s="17" t="s">
        <v>8</v>
      </c>
      <c r="I212" s="20">
        <f>IF(FluxoCaixa2[[#This Row],[Receitas / Despesas]]="Saldo Inicial",FluxoCaixa2[[#This Row],[R$ (Valores)]],I211+FluxoCaixa2[[#This Row],[Valores Receitas / Despesas]])</f>
        <v>30191.789999999637</v>
      </c>
      <c r="J212" s="20">
        <f>IF(FluxoCaixa2[[#This Row],[Entrada / Saída]]="Saída",FluxoCaixa2[[#This Row],[R$ (Valores)]]*-1,FluxoCaixa2[[#This Row],[R$ (Valores)]])</f>
        <v>-6650</v>
      </c>
    </row>
    <row r="213" spans="2:10">
      <c r="B213" s="16">
        <v>45814</v>
      </c>
      <c r="C213" s="48" t="str">
        <f>IF(FluxoCaixa2[[#This Row],[Data]]="","",PROPER(TEXT(FluxoCaixa2[[#This Row],[Data]],"mmmm")))</f>
        <v>Junho</v>
      </c>
      <c r="D213" s="17" t="s">
        <v>2</v>
      </c>
      <c r="E213" s="17" t="s">
        <v>28</v>
      </c>
      <c r="F213" s="17" t="s">
        <v>491</v>
      </c>
      <c r="G213" s="21">
        <v>200</v>
      </c>
      <c r="H213" s="17" t="s">
        <v>8</v>
      </c>
      <c r="I213" s="20">
        <f>IF(FluxoCaixa2[[#This Row],[Receitas / Despesas]]="Saldo Inicial",FluxoCaixa2[[#This Row],[R$ (Valores)]],I212+FluxoCaixa2[[#This Row],[Valores Receitas / Despesas]])</f>
        <v>29991.789999999637</v>
      </c>
      <c r="J213" s="20">
        <f>IF(FluxoCaixa2[[#This Row],[Entrada / Saída]]="Saída",FluxoCaixa2[[#This Row],[R$ (Valores)]]*-1,FluxoCaixa2[[#This Row],[R$ (Valores)]])</f>
        <v>-200</v>
      </c>
    </row>
    <row r="214" spans="2:10">
      <c r="B214" s="16">
        <v>45814</v>
      </c>
      <c r="C214" s="48" t="str">
        <f>IF(FluxoCaixa2[[#This Row],[Data]]="","",PROPER(TEXT(FluxoCaixa2[[#This Row],[Data]],"mmmm")))</f>
        <v>Junho</v>
      </c>
      <c r="D214" s="17" t="s">
        <v>2</v>
      </c>
      <c r="E214" s="17" t="s">
        <v>28</v>
      </c>
      <c r="F214" s="17" t="s">
        <v>492</v>
      </c>
      <c r="G214" s="21">
        <v>200</v>
      </c>
      <c r="H214" s="17" t="s">
        <v>8</v>
      </c>
      <c r="I214" s="20">
        <f>IF(FluxoCaixa2[[#This Row],[Receitas / Despesas]]="Saldo Inicial",FluxoCaixa2[[#This Row],[R$ (Valores)]],I213+FluxoCaixa2[[#This Row],[Valores Receitas / Despesas]])</f>
        <v>29791.789999999637</v>
      </c>
      <c r="J214" s="20">
        <f>IF(FluxoCaixa2[[#This Row],[Entrada / Saída]]="Saída",FluxoCaixa2[[#This Row],[R$ (Valores)]]*-1,FluxoCaixa2[[#This Row],[R$ (Valores)]])</f>
        <v>-200</v>
      </c>
    </row>
    <row r="215" spans="2:10">
      <c r="B215" s="16">
        <v>45814</v>
      </c>
      <c r="C215" s="48" t="str">
        <f>IF(FluxoCaixa2[[#This Row],[Data]]="","",PROPER(TEXT(FluxoCaixa2[[#This Row],[Data]],"mmmm")))</f>
        <v>Junho</v>
      </c>
      <c r="D215" s="17" t="s">
        <v>2</v>
      </c>
      <c r="E215" s="17" t="s">
        <v>28</v>
      </c>
      <c r="F215" s="17" t="s">
        <v>493</v>
      </c>
      <c r="G215" s="21">
        <v>300</v>
      </c>
      <c r="H215" s="17" t="s">
        <v>8</v>
      </c>
      <c r="I215" s="20">
        <f>IF(FluxoCaixa2[[#This Row],[Receitas / Despesas]]="Saldo Inicial",FluxoCaixa2[[#This Row],[R$ (Valores)]],I214+FluxoCaixa2[[#This Row],[Valores Receitas / Despesas]])</f>
        <v>29491.789999999637</v>
      </c>
      <c r="J215" s="20">
        <f>IF(FluxoCaixa2[[#This Row],[Entrada / Saída]]="Saída",FluxoCaixa2[[#This Row],[R$ (Valores)]]*-1,FluxoCaixa2[[#This Row],[R$ (Valores)]])</f>
        <v>-300</v>
      </c>
    </row>
    <row r="216" spans="2:10">
      <c r="B216" s="16">
        <v>45814</v>
      </c>
      <c r="C216" s="48" t="str">
        <f>IF(FluxoCaixa2[[#This Row],[Data]]="","",PROPER(TEXT(FluxoCaixa2[[#This Row],[Data]],"mmmm")))</f>
        <v>Junho</v>
      </c>
      <c r="D216" s="17" t="s">
        <v>2</v>
      </c>
      <c r="E216" s="17" t="s">
        <v>28</v>
      </c>
      <c r="F216" s="17" t="s">
        <v>113</v>
      </c>
      <c r="G216" s="21">
        <v>500</v>
      </c>
      <c r="H216" s="17" t="s">
        <v>8</v>
      </c>
      <c r="I216" s="20">
        <f>IF(FluxoCaixa2[[#This Row],[Receitas / Despesas]]="Saldo Inicial",FluxoCaixa2[[#This Row],[R$ (Valores)]],I215+FluxoCaixa2[[#This Row],[Valores Receitas / Despesas]])</f>
        <v>28991.789999999637</v>
      </c>
      <c r="J216" s="20">
        <f>IF(FluxoCaixa2[[#This Row],[Entrada / Saída]]="Saída",FluxoCaixa2[[#This Row],[R$ (Valores)]]*-1,FluxoCaixa2[[#This Row],[R$ (Valores)]])</f>
        <v>-500</v>
      </c>
    </row>
    <row r="217" spans="2:10">
      <c r="B217" s="16">
        <v>45814</v>
      </c>
      <c r="C217" s="48" t="str">
        <f>IF(FluxoCaixa2[[#This Row],[Data]]="","",PROPER(TEXT(FluxoCaixa2[[#This Row],[Data]],"mmmm")))</f>
        <v>Junho</v>
      </c>
      <c r="D217" s="17" t="s">
        <v>2</v>
      </c>
      <c r="E217" s="17" t="s">
        <v>28</v>
      </c>
      <c r="F217" s="17" t="s">
        <v>114</v>
      </c>
      <c r="G217" s="21">
        <v>200</v>
      </c>
      <c r="H217" s="17" t="s">
        <v>8</v>
      </c>
      <c r="I217" s="20">
        <f>IF(FluxoCaixa2[[#This Row],[Receitas / Despesas]]="Saldo Inicial",FluxoCaixa2[[#This Row],[R$ (Valores)]],I216+FluxoCaixa2[[#This Row],[Valores Receitas / Despesas]])</f>
        <v>28791.789999999637</v>
      </c>
      <c r="J217" s="20">
        <f>IF(FluxoCaixa2[[#This Row],[Entrada / Saída]]="Saída",FluxoCaixa2[[#This Row],[R$ (Valores)]]*-1,FluxoCaixa2[[#This Row],[R$ (Valores)]])</f>
        <v>-200</v>
      </c>
    </row>
    <row r="218" spans="2:10">
      <c r="B218" s="16">
        <v>45814</v>
      </c>
      <c r="C218" s="48" t="str">
        <f>IF(FluxoCaixa2[[#This Row],[Data]]="","",PROPER(TEXT(FluxoCaixa2[[#This Row],[Data]],"mmmm")))</f>
        <v>Junho</v>
      </c>
      <c r="D218" s="17" t="s">
        <v>2</v>
      </c>
      <c r="E218" s="17" t="s">
        <v>28</v>
      </c>
      <c r="F218" s="17" t="s">
        <v>115</v>
      </c>
      <c r="G218" s="21">
        <v>200</v>
      </c>
      <c r="H218" s="17" t="s">
        <v>8</v>
      </c>
      <c r="I218" s="20">
        <f>IF(FluxoCaixa2[[#This Row],[Receitas / Despesas]]="Saldo Inicial",FluxoCaixa2[[#This Row],[R$ (Valores)]],I217+FluxoCaixa2[[#This Row],[Valores Receitas / Despesas]])</f>
        <v>28591.789999999637</v>
      </c>
      <c r="J218" s="20">
        <f>IF(FluxoCaixa2[[#This Row],[Entrada / Saída]]="Saída",FluxoCaixa2[[#This Row],[R$ (Valores)]]*-1,FluxoCaixa2[[#This Row],[R$ (Valores)]])</f>
        <v>-200</v>
      </c>
    </row>
    <row r="219" spans="2:10">
      <c r="B219" s="16">
        <v>45814</v>
      </c>
      <c r="C219" s="48" t="str">
        <f>IF(FluxoCaixa2[[#This Row],[Data]]="","",PROPER(TEXT(FluxoCaixa2[[#This Row],[Data]],"mmmm")))</f>
        <v>Junho</v>
      </c>
      <c r="D219" s="17" t="s">
        <v>2</v>
      </c>
      <c r="E219" s="17" t="s">
        <v>28</v>
      </c>
      <c r="F219" s="17" t="s">
        <v>116</v>
      </c>
      <c r="G219" s="21">
        <v>200</v>
      </c>
      <c r="H219" s="17" t="s">
        <v>8</v>
      </c>
      <c r="I219" s="20">
        <f>IF(FluxoCaixa2[[#This Row],[Receitas / Despesas]]="Saldo Inicial",FluxoCaixa2[[#This Row],[R$ (Valores)]],I218+FluxoCaixa2[[#This Row],[Valores Receitas / Despesas]])</f>
        <v>28391.789999999637</v>
      </c>
      <c r="J219" s="20">
        <f>IF(FluxoCaixa2[[#This Row],[Entrada / Saída]]="Saída",FluxoCaixa2[[#This Row],[R$ (Valores)]]*-1,FluxoCaixa2[[#This Row],[R$ (Valores)]])</f>
        <v>-200</v>
      </c>
    </row>
    <row r="220" spans="2:10">
      <c r="B220" s="16">
        <v>45814</v>
      </c>
      <c r="C220" s="48" t="str">
        <f>IF(FluxoCaixa2[[#This Row],[Data]]="","",PROPER(TEXT(FluxoCaixa2[[#This Row],[Data]],"mmmm")))</f>
        <v>Junho</v>
      </c>
      <c r="D220" s="17" t="s">
        <v>2</v>
      </c>
      <c r="E220" s="17" t="s">
        <v>28</v>
      </c>
      <c r="F220" s="17" t="s">
        <v>117</v>
      </c>
      <c r="G220" s="21">
        <v>200</v>
      </c>
      <c r="H220" s="17" t="s">
        <v>8</v>
      </c>
      <c r="I220" s="20">
        <f>IF(FluxoCaixa2[[#This Row],[Receitas / Despesas]]="Saldo Inicial",FluxoCaixa2[[#This Row],[R$ (Valores)]],I219+FluxoCaixa2[[#This Row],[Valores Receitas / Despesas]])</f>
        <v>28191.789999999637</v>
      </c>
      <c r="J220" s="20">
        <f>IF(FluxoCaixa2[[#This Row],[Entrada / Saída]]="Saída",FluxoCaixa2[[#This Row],[R$ (Valores)]]*-1,FluxoCaixa2[[#This Row],[R$ (Valores)]])</f>
        <v>-200</v>
      </c>
    </row>
    <row r="221" spans="2:10">
      <c r="B221" s="16">
        <v>45814</v>
      </c>
      <c r="C221" s="48" t="str">
        <f>IF(FluxoCaixa2[[#This Row],[Data]]="","",PROPER(TEXT(FluxoCaixa2[[#This Row],[Data]],"mmmm")))</f>
        <v>Junho</v>
      </c>
      <c r="D221" s="17" t="s">
        <v>2</v>
      </c>
      <c r="E221" s="17" t="s">
        <v>28</v>
      </c>
      <c r="F221" s="17" t="s">
        <v>118</v>
      </c>
      <c r="G221" s="21">
        <v>200</v>
      </c>
      <c r="H221" s="17" t="s">
        <v>8</v>
      </c>
      <c r="I221" s="20">
        <f>IF(FluxoCaixa2[[#This Row],[Receitas / Despesas]]="Saldo Inicial",FluxoCaixa2[[#This Row],[R$ (Valores)]],I220+FluxoCaixa2[[#This Row],[Valores Receitas / Despesas]])</f>
        <v>27991.789999999637</v>
      </c>
      <c r="J221" s="20">
        <f>IF(FluxoCaixa2[[#This Row],[Entrada / Saída]]="Saída",FluxoCaixa2[[#This Row],[R$ (Valores)]]*-1,FluxoCaixa2[[#This Row],[R$ (Valores)]])</f>
        <v>-200</v>
      </c>
    </row>
    <row r="222" spans="2:10">
      <c r="B222" s="16">
        <v>45814</v>
      </c>
      <c r="C222" s="48" t="str">
        <f>IF(FluxoCaixa2[[#This Row],[Data]]="","",PROPER(TEXT(FluxoCaixa2[[#This Row],[Data]],"mmmm")))</f>
        <v>Junho</v>
      </c>
      <c r="D222" s="17" t="s">
        <v>2</v>
      </c>
      <c r="E222" s="17" t="s">
        <v>28</v>
      </c>
      <c r="F222" s="17" t="s">
        <v>494</v>
      </c>
      <c r="G222" s="21">
        <v>749.89</v>
      </c>
      <c r="H222" s="17" t="s">
        <v>8</v>
      </c>
      <c r="I222" s="20">
        <f>IF(FluxoCaixa2[[#This Row],[Receitas / Despesas]]="Saldo Inicial",FluxoCaixa2[[#This Row],[R$ (Valores)]],I221+FluxoCaixa2[[#This Row],[Valores Receitas / Despesas]])</f>
        <v>27241.899999999638</v>
      </c>
      <c r="J222" s="20">
        <f>IF(FluxoCaixa2[[#This Row],[Entrada / Saída]]="Saída",FluxoCaixa2[[#This Row],[R$ (Valores)]]*-1,FluxoCaixa2[[#This Row],[R$ (Valores)]])</f>
        <v>-749.89</v>
      </c>
    </row>
    <row r="223" spans="2:10">
      <c r="B223" s="16">
        <v>45814</v>
      </c>
      <c r="C223" s="48" t="str">
        <f>IF(FluxoCaixa2[[#This Row],[Data]]="","",PROPER(TEXT(FluxoCaixa2[[#This Row],[Data]],"mmmm")))</f>
        <v>Junho</v>
      </c>
      <c r="D223" s="17" t="s">
        <v>2</v>
      </c>
      <c r="E223" s="17" t="s">
        <v>28</v>
      </c>
      <c r="F223" s="17" t="s">
        <v>119</v>
      </c>
      <c r="G223" s="21">
        <v>650</v>
      </c>
      <c r="H223" s="17" t="s">
        <v>8</v>
      </c>
      <c r="I223" s="20">
        <f>IF(FluxoCaixa2[[#This Row],[Receitas / Despesas]]="Saldo Inicial",FluxoCaixa2[[#This Row],[R$ (Valores)]],I222+FluxoCaixa2[[#This Row],[Valores Receitas / Despesas]])</f>
        <v>26591.899999999638</v>
      </c>
      <c r="J223" s="20">
        <f>IF(FluxoCaixa2[[#This Row],[Entrada / Saída]]="Saída",FluxoCaixa2[[#This Row],[R$ (Valores)]]*-1,FluxoCaixa2[[#This Row],[R$ (Valores)]])</f>
        <v>-650</v>
      </c>
    </row>
    <row r="224" spans="2:10">
      <c r="B224" s="16">
        <v>45814</v>
      </c>
      <c r="C224" s="48" t="str">
        <f>IF(FluxoCaixa2[[#This Row],[Data]]="","",PROPER(TEXT(FluxoCaixa2[[#This Row],[Data]],"mmmm")))</f>
        <v>Junho</v>
      </c>
      <c r="D224" s="17" t="s">
        <v>2</v>
      </c>
      <c r="E224" s="17" t="s">
        <v>28</v>
      </c>
      <c r="F224" s="17" t="s">
        <v>111</v>
      </c>
      <c r="G224" s="21">
        <v>200</v>
      </c>
      <c r="H224" s="17" t="s">
        <v>8</v>
      </c>
      <c r="I224" s="20">
        <f>IF(FluxoCaixa2[[#This Row],[Receitas / Despesas]]="Saldo Inicial",FluxoCaixa2[[#This Row],[R$ (Valores)]],I223+FluxoCaixa2[[#This Row],[Valores Receitas / Despesas]])</f>
        <v>26391.899999999638</v>
      </c>
      <c r="J224" s="20">
        <f>IF(FluxoCaixa2[[#This Row],[Entrada / Saída]]="Saída",FluxoCaixa2[[#This Row],[R$ (Valores)]]*-1,FluxoCaixa2[[#This Row],[R$ (Valores)]])</f>
        <v>-200</v>
      </c>
    </row>
    <row r="225" spans="2:10">
      <c r="B225" s="16">
        <v>45814</v>
      </c>
      <c r="C225" s="48" t="str">
        <f>IF(FluxoCaixa2[[#This Row],[Data]]="","",PROPER(TEXT(FluxoCaixa2[[#This Row],[Data]],"mmmm")))</f>
        <v>Junho</v>
      </c>
      <c r="D225" s="17" t="s">
        <v>2</v>
      </c>
      <c r="E225" s="17" t="s">
        <v>28</v>
      </c>
      <c r="F225" s="17" t="s">
        <v>495</v>
      </c>
      <c r="G225" s="21">
        <v>300</v>
      </c>
      <c r="H225" s="17" t="s">
        <v>8</v>
      </c>
      <c r="I225" s="20">
        <f>IF(FluxoCaixa2[[#This Row],[Receitas / Despesas]]="Saldo Inicial",FluxoCaixa2[[#This Row],[R$ (Valores)]],I224+FluxoCaixa2[[#This Row],[Valores Receitas / Despesas]])</f>
        <v>26091.899999999638</v>
      </c>
      <c r="J225" s="20">
        <f>IF(FluxoCaixa2[[#This Row],[Entrada / Saída]]="Saída",FluxoCaixa2[[#This Row],[R$ (Valores)]]*-1,FluxoCaixa2[[#This Row],[R$ (Valores)]])</f>
        <v>-300</v>
      </c>
    </row>
    <row r="226" spans="2:10">
      <c r="B226" s="16">
        <v>45814</v>
      </c>
      <c r="C226" s="48" t="str">
        <f>IF(FluxoCaixa2[[#This Row],[Data]]="","",PROPER(TEXT(FluxoCaixa2[[#This Row],[Data]],"mmmm")))</f>
        <v>Junho</v>
      </c>
      <c r="D226" s="17" t="s">
        <v>2</v>
      </c>
      <c r="E226" s="17" t="s">
        <v>28</v>
      </c>
      <c r="F226" s="17" t="s">
        <v>120</v>
      </c>
      <c r="G226" s="21">
        <v>200</v>
      </c>
      <c r="H226" s="17" t="s">
        <v>8</v>
      </c>
      <c r="I226" s="20">
        <f>IF(FluxoCaixa2[[#This Row],[Receitas / Despesas]]="Saldo Inicial",FluxoCaixa2[[#This Row],[R$ (Valores)]],I225+FluxoCaixa2[[#This Row],[Valores Receitas / Despesas]])</f>
        <v>25891.899999999638</v>
      </c>
      <c r="J226" s="20">
        <f>IF(FluxoCaixa2[[#This Row],[Entrada / Saída]]="Saída",FluxoCaixa2[[#This Row],[R$ (Valores)]]*-1,FluxoCaixa2[[#This Row],[R$ (Valores)]])</f>
        <v>-200</v>
      </c>
    </row>
    <row r="227" spans="2:10">
      <c r="B227" s="16">
        <v>45814</v>
      </c>
      <c r="C227" s="48" t="str">
        <f>IF(FluxoCaixa2[[#This Row],[Data]]="","",PROPER(TEXT(FluxoCaixa2[[#This Row],[Data]],"mmmm")))</f>
        <v>Junho</v>
      </c>
      <c r="D227" s="17" t="s">
        <v>2</v>
      </c>
      <c r="E227" s="17" t="s">
        <v>28</v>
      </c>
      <c r="F227" s="17" t="s">
        <v>121</v>
      </c>
      <c r="G227" s="21">
        <v>200</v>
      </c>
      <c r="H227" s="17" t="s">
        <v>8</v>
      </c>
      <c r="I227" s="20">
        <f>IF(FluxoCaixa2[[#This Row],[Receitas / Despesas]]="Saldo Inicial",FluxoCaixa2[[#This Row],[R$ (Valores)]],I226+FluxoCaixa2[[#This Row],[Valores Receitas / Despesas]])</f>
        <v>25691.899999999638</v>
      </c>
      <c r="J227" s="20">
        <f>IF(FluxoCaixa2[[#This Row],[Entrada / Saída]]="Saída",FluxoCaixa2[[#This Row],[R$ (Valores)]]*-1,FluxoCaixa2[[#This Row],[R$ (Valores)]])</f>
        <v>-200</v>
      </c>
    </row>
    <row r="228" spans="2:10">
      <c r="B228" s="16">
        <v>45814</v>
      </c>
      <c r="C228" s="48" t="str">
        <f>IF(FluxoCaixa2[[#This Row],[Data]]="","",PROPER(TEXT(FluxoCaixa2[[#This Row],[Data]],"mmmm")))</f>
        <v>Junho</v>
      </c>
      <c r="D228" s="17" t="s">
        <v>2</v>
      </c>
      <c r="E228" s="17" t="s">
        <v>28</v>
      </c>
      <c r="F228" s="17" t="s">
        <v>122</v>
      </c>
      <c r="G228" s="21">
        <v>200</v>
      </c>
      <c r="H228" s="17" t="s">
        <v>8</v>
      </c>
      <c r="I228" s="20">
        <f>IF(FluxoCaixa2[[#This Row],[Receitas / Despesas]]="Saldo Inicial",FluxoCaixa2[[#This Row],[R$ (Valores)]],I227+FluxoCaixa2[[#This Row],[Valores Receitas / Despesas]])</f>
        <v>25491.899999999638</v>
      </c>
      <c r="J228" s="20">
        <f>IF(FluxoCaixa2[[#This Row],[Entrada / Saída]]="Saída",FluxoCaixa2[[#This Row],[R$ (Valores)]]*-1,FluxoCaixa2[[#This Row],[R$ (Valores)]])</f>
        <v>-200</v>
      </c>
    </row>
    <row r="229" spans="2:10">
      <c r="B229" s="16">
        <v>45814</v>
      </c>
      <c r="C229" s="48" t="str">
        <f>IF(FluxoCaixa2[[#This Row],[Data]]="","",PROPER(TEXT(FluxoCaixa2[[#This Row],[Data]],"mmmm")))</f>
        <v>Junho</v>
      </c>
      <c r="D229" s="17" t="s">
        <v>2</v>
      </c>
      <c r="E229" s="17" t="s">
        <v>28</v>
      </c>
      <c r="F229" s="17" t="s">
        <v>496</v>
      </c>
      <c r="G229" s="21">
        <v>230</v>
      </c>
      <c r="H229" s="17" t="s">
        <v>8</v>
      </c>
      <c r="I229" s="20">
        <f>IF(FluxoCaixa2[[#This Row],[Receitas / Despesas]]="Saldo Inicial",FluxoCaixa2[[#This Row],[R$ (Valores)]],I228+FluxoCaixa2[[#This Row],[Valores Receitas / Despesas]])</f>
        <v>25261.899999999638</v>
      </c>
      <c r="J229" s="20">
        <f>IF(FluxoCaixa2[[#This Row],[Entrada / Saída]]="Saída",FluxoCaixa2[[#This Row],[R$ (Valores)]]*-1,FluxoCaixa2[[#This Row],[R$ (Valores)]])</f>
        <v>-230</v>
      </c>
    </row>
    <row r="230" spans="2:10">
      <c r="B230" s="16">
        <v>45814</v>
      </c>
      <c r="C230" s="48" t="str">
        <f>IF(FluxoCaixa2[[#This Row],[Data]]="","",PROPER(TEXT(FluxoCaixa2[[#This Row],[Data]],"mmmm")))</f>
        <v>Junho</v>
      </c>
      <c r="D230" s="17" t="s">
        <v>2</v>
      </c>
      <c r="E230" s="17" t="s">
        <v>28</v>
      </c>
      <c r="F230" s="17" t="s">
        <v>129</v>
      </c>
      <c r="G230" s="21">
        <v>330</v>
      </c>
      <c r="H230" s="17" t="s">
        <v>8</v>
      </c>
      <c r="I230" s="20">
        <f>IF(FluxoCaixa2[[#This Row],[Receitas / Despesas]]="Saldo Inicial",FluxoCaixa2[[#This Row],[R$ (Valores)]],I229+FluxoCaixa2[[#This Row],[Valores Receitas / Despesas]])</f>
        <v>24931.899999999638</v>
      </c>
      <c r="J230" s="20">
        <f>IF(FluxoCaixa2[[#This Row],[Entrada / Saída]]="Saída",FluxoCaixa2[[#This Row],[R$ (Valores)]]*-1,FluxoCaixa2[[#This Row],[R$ (Valores)]])</f>
        <v>-330</v>
      </c>
    </row>
    <row r="231" spans="2:10">
      <c r="B231" s="16">
        <v>45814</v>
      </c>
      <c r="C231" s="48" t="str">
        <f>IF(FluxoCaixa2[[#This Row],[Data]]="","",PROPER(TEXT(FluxoCaixa2[[#This Row],[Data]],"mmmm")))</f>
        <v>Junho</v>
      </c>
      <c r="D231" s="17" t="s">
        <v>2</v>
      </c>
      <c r="E231" s="17" t="s">
        <v>28</v>
      </c>
      <c r="F231" s="17" t="s">
        <v>125</v>
      </c>
      <c r="G231" s="21">
        <v>546.12</v>
      </c>
      <c r="H231" s="17" t="s">
        <v>8</v>
      </c>
      <c r="I231" s="20">
        <f>IF(FluxoCaixa2[[#This Row],[Receitas / Despesas]]="Saldo Inicial",FluxoCaixa2[[#This Row],[R$ (Valores)]],I230+FluxoCaixa2[[#This Row],[Valores Receitas / Despesas]])</f>
        <v>24385.779999999639</v>
      </c>
      <c r="J231" s="20">
        <f>IF(FluxoCaixa2[[#This Row],[Entrada / Saída]]="Saída",FluxoCaixa2[[#This Row],[R$ (Valores)]]*-1,FluxoCaixa2[[#This Row],[R$ (Valores)]])</f>
        <v>-546.12</v>
      </c>
    </row>
    <row r="232" spans="2:10">
      <c r="B232" s="16">
        <v>45814</v>
      </c>
      <c r="C232" s="48" t="str">
        <f>IF(FluxoCaixa2[[#This Row],[Data]]="","",PROPER(TEXT(FluxoCaixa2[[#This Row],[Data]],"mmmm")))</f>
        <v>Junho</v>
      </c>
      <c r="D232" s="17" t="s">
        <v>2</v>
      </c>
      <c r="E232" s="17" t="s">
        <v>70</v>
      </c>
      <c r="F232" s="17" t="s">
        <v>497</v>
      </c>
      <c r="G232" s="21">
        <v>3000</v>
      </c>
      <c r="H232" s="17" t="s">
        <v>8</v>
      </c>
      <c r="I232" s="20">
        <f>IF(FluxoCaixa2[[#This Row],[Receitas / Despesas]]="Saldo Inicial",FluxoCaixa2[[#This Row],[R$ (Valores)]],I231+FluxoCaixa2[[#This Row],[Valores Receitas / Despesas]])</f>
        <v>21385.779999999639</v>
      </c>
      <c r="J232" s="20">
        <f>IF(FluxoCaixa2[[#This Row],[Entrada / Saída]]="Saída",FluxoCaixa2[[#This Row],[R$ (Valores)]]*-1,FluxoCaixa2[[#This Row],[R$ (Valores)]])</f>
        <v>-3000</v>
      </c>
    </row>
    <row r="233" spans="2:10">
      <c r="B233" s="16">
        <v>45814</v>
      </c>
      <c r="C233" s="48" t="str">
        <f>IF(FluxoCaixa2[[#This Row],[Data]]="","",PROPER(TEXT(FluxoCaixa2[[#This Row],[Data]],"mmmm")))</f>
        <v>Junho</v>
      </c>
      <c r="D233" s="17" t="s">
        <v>1</v>
      </c>
      <c r="E233" s="17" t="s">
        <v>75</v>
      </c>
      <c r="F233" s="17" t="s">
        <v>126</v>
      </c>
      <c r="G233" s="29">
        <v>400000</v>
      </c>
      <c r="H233" s="17" t="s">
        <v>8</v>
      </c>
      <c r="I233" s="20">
        <f>IF(FluxoCaixa2[[#This Row],[Receitas / Despesas]]="Saldo Inicial",FluxoCaixa2[[#This Row],[R$ (Valores)]],I232+FluxoCaixa2[[#This Row],[Valores Receitas / Despesas]])</f>
        <v>421385.77999999962</v>
      </c>
      <c r="J233" s="20">
        <f>IF(FluxoCaixa2[[#This Row],[Entrada / Saída]]="Saída",FluxoCaixa2[[#This Row],[R$ (Valores)]]*-1,FluxoCaixa2[[#This Row],[R$ (Valores)]])</f>
        <v>400000</v>
      </c>
    </row>
    <row r="234" spans="2:10">
      <c r="B234" s="16">
        <v>45814</v>
      </c>
      <c r="C234" s="48" t="str">
        <f>IF(FluxoCaixa2[[#This Row],[Data]]="","",PROPER(TEXT(FluxoCaixa2[[#This Row],[Data]],"mmmm")))</f>
        <v>Junho</v>
      </c>
      <c r="D234" s="17" t="s">
        <v>2</v>
      </c>
      <c r="E234" s="17" t="s">
        <v>70</v>
      </c>
      <c r="F234" s="17" t="s">
        <v>100</v>
      </c>
      <c r="G234" s="21">
        <v>5806</v>
      </c>
      <c r="H234" s="17" t="s">
        <v>8</v>
      </c>
      <c r="I234" s="20">
        <f>IF(FluxoCaixa2[[#This Row],[Receitas / Despesas]]="Saldo Inicial",FluxoCaixa2[[#This Row],[R$ (Valores)]],I233+FluxoCaixa2[[#This Row],[Valores Receitas / Despesas]])</f>
        <v>415579.77999999962</v>
      </c>
      <c r="J234" s="20">
        <f>IF(FluxoCaixa2[[#This Row],[Entrada / Saída]]="Saída",FluxoCaixa2[[#This Row],[R$ (Valores)]]*-1,FluxoCaixa2[[#This Row],[R$ (Valores)]])</f>
        <v>-5806</v>
      </c>
    </row>
    <row r="235" spans="2:10">
      <c r="B235" s="16">
        <v>45814</v>
      </c>
      <c r="C235" s="48" t="str">
        <f>IF(FluxoCaixa2[[#This Row],[Data]]="","",PROPER(TEXT(FluxoCaixa2[[#This Row],[Data]],"mmmm")))</f>
        <v>Junho</v>
      </c>
      <c r="D235" s="17" t="s">
        <v>2</v>
      </c>
      <c r="E235" s="17" t="s">
        <v>70</v>
      </c>
      <c r="F235" s="17" t="s">
        <v>498</v>
      </c>
      <c r="G235" s="21">
        <v>5856</v>
      </c>
      <c r="H235" s="17" t="s">
        <v>8</v>
      </c>
      <c r="I235" s="20">
        <f>IF(FluxoCaixa2[[#This Row],[Receitas / Despesas]]="Saldo Inicial",FluxoCaixa2[[#This Row],[R$ (Valores)]],I234+FluxoCaixa2[[#This Row],[Valores Receitas / Despesas]])</f>
        <v>409723.77999999962</v>
      </c>
      <c r="J235" s="20">
        <f>IF(FluxoCaixa2[[#This Row],[Entrada / Saída]]="Saída",FluxoCaixa2[[#This Row],[R$ (Valores)]]*-1,FluxoCaixa2[[#This Row],[R$ (Valores)]])</f>
        <v>-5856</v>
      </c>
    </row>
    <row r="236" spans="2:10">
      <c r="B236" s="16">
        <v>45814</v>
      </c>
      <c r="C236" s="48" t="str">
        <f>IF(FluxoCaixa2[[#This Row],[Data]]="","",PROPER(TEXT(FluxoCaixa2[[#This Row],[Data]],"mmmm")))</f>
        <v>Junho</v>
      </c>
      <c r="D236" s="17" t="s">
        <v>2</v>
      </c>
      <c r="E236" s="17" t="s">
        <v>70</v>
      </c>
      <c r="F236" s="17" t="s">
        <v>499</v>
      </c>
      <c r="G236" s="21">
        <v>23693.200000000001</v>
      </c>
      <c r="H236" s="17" t="s">
        <v>8</v>
      </c>
      <c r="I236" s="20">
        <f>IF(FluxoCaixa2[[#This Row],[Receitas / Despesas]]="Saldo Inicial",FluxoCaixa2[[#This Row],[R$ (Valores)]],I235+FluxoCaixa2[[#This Row],[Valores Receitas / Despesas]])</f>
        <v>386030.57999999961</v>
      </c>
      <c r="J236" s="20">
        <f>IF(FluxoCaixa2[[#This Row],[Entrada / Saída]]="Saída",FluxoCaixa2[[#This Row],[R$ (Valores)]]*-1,FluxoCaixa2[[#This Row],[R$ (Valores)]])</f>
        <v>-23693.200000000001</v>
      </c>
    </row>
    <row r="237" spans="2:10">
      <c r="B237" s="16">
        <v>45814</v>
      </c>
      <c r="C237" s="48" t="str">
        <f>IF(FluxoCaixa2[[#This Row],[Data]]="","",PROPER(TEXT(FluxoCaixa2[[#This Row],[Data]],"mmmm")))</f>
        <v>Junho</v>
      </c>
      <c r="D237" s="17" t="s">
        <v>2</v>
      </c>
      <c r="E237" s="17" t="s">
        <v>28</v>
      </c>
      <c r="F237" s="17" t="s">
        <v>138</v>
      </c>
      <c r="G237" s="21">
        <v>2250</v>
      </c>
      <c r="H237" s="17" t="s">
        <v>8</v>
      </c>
      <c r="I237" s="20">
        <f>IF(FluxoCaixa2[[#This Row],[Receitas / Despesas]]="Saldo Inicial",FluxoCaixa2[[#This Row],[R$ (Valores)]],I236+FluxoCaixa2[[#This Row],[Valores Receitas / Despesas]])</f>
        <v>383780.57999999961</v>
      </c>
      <c r="J237" s="20">
        <f>IF(FluxoCaixa2[[#This Row],[Entrada / Saída]]="Saída",FluxoCaixa2[[#This Row],[R$ (Valores)]]*-1,FluxoCaixa2[[#This Row],[R$ (Valores)]])</f>
        <v>-2250</v>
      </c>
    </row>
    <row r="238" spans="2:10">
      <c r="B238" s="16">
        <v>45814</v>
      </c>
      <c r="C238" s="48" t="str">
        <f>IF(FluxoCaixa2[[#This Row],[Data]]="","",PROPER(TEXT(FluxoCaixa2[[#This Row],[Data]],"mmmm")))</f>
        <v>Junho</v>
      </c>
      <c r="D238" s="17" t="s">
        <v>2</v>
      </c>
      <c r="E238" s="17" t="s">
        <v>28</v>
      </c>
      <c r="F238" s="17" t="s">
        <v>500</v>
      </c>
      <c r="G238" s="21">
        <v>908.84</v>
      </c>
      <c r="H238" s="17" t="s">
        <v>8</v>
      </c>
      <c r="I238" s="20">
        <f>IF(FluxoCaixa2[[#This Row],[Receitas / Despesas]]="Saldo Inicial",FluxoCaixa2[[#This Row],[R$ (Valores)]],I237+FluxoCaixa2[[#This Row],[Valores Receitas / Despesas]])</f>
        <v>382871.73999999958</v>
      </c>
      <c r="J238" s="20">
        <f>IF(FluxoCaixa2[[#This Row],[Entrada / Saída]]="Saída",FluxoCaixa2[[#This Row],[R$ (Valores)]]*-1,FluxoCaixa2[[#This Row],[R$ (Valores)]])</f>
        <v>-908.84</v>
      </c>
    </row>
    <row r="239" spans="2:10">
      <c r="B239" s="16">
        <v>45814</v>
      </c>
      <c r="C239" s="48" t="str">
        <f>IF(FluxoCaixa2[[#This Row],[Data]]="","",PROPER(TEXT(FluxoCaixa2[[#This Row],[Data]],"mmmm")))</f>
        <v>Junho</v>
      </c>
      <c r="D239" s="17" t="s">
        <v>2</v>
      </c>
      <c r="E239" s="17" t="s">
        <v>28</v>
      </c>
      <c r="F239" s="17" t="s">
        <v>501</v>
      </c>
      <c r="G239" s="21">
        <v>291.41000000000003</v>
      </c>
      <c r="H239" s="17" t="s">
        <v>8</v>
      </c>
      <c r="I239" s="20">
        <f>IF(FluxoCaixa2[[#This Row],[Receitas / Despesas]]="Saldo Inicial",FluxoCaixa2[[#This Row],[R$ (Valores)]],I238+FluxoCaixa2[[#This Row],[Valores Receitas / Despesas]])</f>
        <v>382580.32999999961</v>
      </c>
      <c r="J239" s="20">
        <f>IF(FluxoCaixa2[[#This Row],[Entrada / Saída]]="Saída",FluxoCaixa2[[#This Row],[R$ (Valores)]]*-1,FluxoCaixa2[[#This Row],[R$ (Valores)]])</f>
        <v>-291.41000000000003</v>
      </c>
    </row>
    <row r="240" spans="2:10">
      <c r="B240" s="16">
        <v>45814</v>
      </c>
      <c r="C240" s="48" t="str">
        <f>IF(FluxoCaixa2[[#This Row],[Data]]="","",PROPER(TEXT(FluxoCaixa2[[#This Row],[Data]],"mmmm")))</f>
        <v>Junho</v>
      </c>
      <c r="D240" s="17" t="s">
        <v>2</v>
      </c>
      <c r="E240" s="17" t="s">
        <v>71</v>
      </c>
      <c r="F240" s="17" t="s">
        <v>350</v>
      </c>
      <c r="G240" s="21">
        <v>1766</v>
      </c>
      <c r="H240" s="17" t="s">
        <v>8</v>
      </c>
      <c r="I240" s="20">
        <f>IF(FluxoCaixa2[[#This Row],[Receitas / Despesas]]="Saldo Inicial",FluxoCaixa2[[#This Row],[R$ (Valores)]],I239+FluxoCaixa2[[#This Row],[Valores Receitas / Despesas]])</f>
        <v>380814.32999999961</v>
      </c>
      <c r="J240" s="20">
        <f>IF(FluxoCaixa2[[#This Row],[Entrada / Saída]]="Saída",FluxoCaixa2[[#This Row],[R$ (Valores)]]*-1,FluxoCaixa2[[#This Row],[R$ (Valores)]])</f>
        <v>-1766</v>
      </c>
    </row>
    <row r="241" spans="2:10">
      <c r="B241" s="16">
        <v>45814</v>
      </c>
      <c r="C241" s="48" t="str">
        <f>IF(FluxoCaixa2[[#This Row],[Data]]="","",PROPER(TEXT(FluxoCaixa2[[#This Row],[Data]],"mmmm")))</f>
        <v>Junho</v>
      </c>
      <c r="D241" s="17" t="s">
        <v>2</v>
      </c>
      <c r="E241" s="17" t="s">
        <v>70</v>
      </c>
      <c r="F241" s="17" t="s">
        <v>502</v>
      </c>
      <c r="G241" s="21">
        <v>4500</v>
      </c>
      <c r="H241" s="17" t="s">
        <v>8</v>
      </c>
      <c r="I241" s="20">
        <f>IF(FluxoCaixa2[[#This Row],[Receitas / Despesas]]="Saldo Inicial",FluxoCaixa2[[#This Row],[R$ (Valores)]],I240+FluxoCaixa2[[#This Row],[Valores Receitas / Despesas]])</f>
        <v>376314.32999999961</v>
      </c>
      <c r="J241" s="20">
        <f>IF(FluxoCaixa2[[#This Row],[Entrada / Saída]]="Saída",FluxoCaixa2[[#This Row],[R$ (Valores)]]*-1,FluxoCaixa2[[#This Row],[R$ (Valores)]])</f>
        <v>-4500</v>
      </c>
    </row>
    <row r="242" spans="2:10">
      <c r="B242" s="16">
        <v>45814</v>
      </c>
      <c r="C242" s="48" t="str">
        <f>IF(FluxoCaixa2[[#This Row],[Data]]="","",PROPER(TEXT(FluxoCaixa2[[#This Row],[Data]],"mmmm")))</f>
        <v>Junho</v>
      </c>
      <c r="D242" s="17" t="s">
        <v>2</v>
      </c>
      <c r="E242" s="17" t="s">
        <v>70</v>
      </c>
      <c r="F242" s="17" t="s">
        <v>503</v>
      </c>
      <c r="G242" s="21">
        <v>6000</v>
      </c>
      <c r="H242" s="17" t="s">
        <v>8</v>
      </c>
      <c r="I242" s="20">
        <f>IF(FluxoCaixa2[[#This Row],[Receitas / Despesas]]="Saldo Inicial",FluxoCaixa2[[#This Row],[R$ (Valores)]],I241+FluxoCaixa2[[#This Row],[Valores Receitas / Despesas]])</f>
        <v>370314.32999999961</v>
      </c>
      <c r="J242" s="20">
        <f>IF(FluxoCaixa2[[#This Row],[Entrada / Saída]]="Saída",FluxoCaixa2[[#This Row],[R$ (Valores)]]*-1,FluxoCaixa2[[#This Row],[R$ (Valores)]])</f>
        <v>-6000</v>
      </c>
    </row>
    <row r="243" spans="2:10">
      <c r="B243" s="16">
        <v>45814</v>
      </c>
      <c r="C243" s="48" t="str">
        <f>IF(FluxoCaixa2[[#This Row],[Data]]="","",PROPER(TEXT(FluxoCaixa2[[#This Row],[Data]],"mmmm")))</f>
        <v>Junho</v>
      </c>
      <c r="D243" s="17" t="s">
        <v>1</v>
      </c>
      <c r="E243" s="17" t="s">
        <v>60</v>
      </c>
      <c r="F243" s="17" t="s">
        <v>504</v>
      </c>
      <c r="G243" s="21">
        <v>3568.54</v>
      </c>
      <c r="H243" s="17" t="s">
        <v>8</v>
      </c>
      <c r="I243" s="20">
        <f>IF(FluxoCaixa2[[#This Row],[Receitas / Despesas]]="Saldo Inicial",FluxoCaixa2[[#This Row],[R$ (Valores)]],I242+FluxoCaixa2[[#This Row],[Valores Receitas / Despesas]])</f>
        <v>373882.86999999959</v>
      </c>
      <c r="J243" s="20">
        <f>IF(FluxoCaixa2[[#This Row],[Entrada / Saída]]="Saída",FluxoCaixa2[[#This Row],[R$ (Valores)]]*-1,FluxoCaixa2[[#This Row],[R$ (Valores)]])</f>
        <v>3568.54</v>
      </c>
    </row>
    <row r="244" spans="2:10">
      <c r="B244" s="16">
        <v>45814</v>
      </c>
      <c r="C244" s="48" t="str">
        <f>IF(FluxoCaixa2[[#This Row],[Data]]="","",PROPER(TEXT(FluxoCaixa2[[#This Row],[Data]],"mmmm")))</f>
        <v>Junho</v>
      </c>
      <c r="D244" s="17" t="s">
        <v>2</v>
      </c>
      <c r="E244" s="17" t="s">
        <v>28</v>
      </c>
      <c r="F244" s="17" t="s">
        <v>505</v>
      </c>
      <c r="G244" s="21">
        <v>1840.08</v>
      </c>
      <c r="H244" s="17" t="s">
        <v>8</v>
      </c>
      <c r="I244" s="20">
        <f>IF(FluxoCaixa2[[#This Row],[Receitas / Despesas]]="Saldo Inicial",FluxoCaixa2[[#This Row],[R$ (Valores)]],I243+FluxoCaixa2[[#This Row],[Valores Receitas / Despesas]])</f>
        <v>372042.78999999957</v>
      </c>
      <c r="J244" s="20">
        <f>IF(FluxoCaixa2[[#This Row],[Entrada / Saída]]="Saída",FluxoCaixa2[[#This Row],[R$ (Valores)]]*-1,FluxoCaixa2[[#This Row],[R$ (Valores)]])</f>
        <v>-1840.08</v>
      </c>
    </row>
    <row r="245" spans="2:10">
      <c r="B245" s="16">
        <v>45814</v>
      </c>
      <c r="C245" s="48" t="str">
        <f>IF(FluxoCaixa2[[#This Row],[Data]]="","",PROPER(TEXT(FluxoCaixa2[[#This Row],[Data]],"mmmm")))</f>
        <v>Junho</v>
      </c>
      <c r="D245" s="17" t="s">
        <v>2</v>
      </c>
      <c r="E245" s="17" t="s">
        <v>28</v>
      </c>
      <c r="F245" s="17" t="s">
        <v>506</v>
      </c>
      <c r="G245" s="21">
        <v>749.89</v>
      </c>
      <c r="H245" s="17" t="s">
        <v>8</v>
      </c>
      <c r="I245" s="20">
        <f>IF(FluxoCaixa2[[#This Row],[Receitas / Despesas]]="Saldo Inicial",FluxoCaixa2[[#This Row],[R$ (Valores)]],I244+FluxoCaixa2[[#This Row],[Valores Receitas / Despesas]])</f>
        <v>371292.89999999956</v>
      </c>
      <c r="J245" s="20">
        <f>IF(FluxoCaixa2[[#This Row],[Entrada / Saída]]="Saída",FluxoCaixa2[[#This Row],[R$ (Valores)]]*-1,FluxoCaixa2[[#This Row],[R$ (Valores)]])</f>
        <v>-749.89</v>
      </c>
    </row>
    <row r="246" spans="2:10">
      <c r="B246" s="34"/>
      <c r="C246" s="48"/>
      <c r="D246" s="17"/>
      <c r="E246" s="17"/>
      <c r="F246" s="17"/>
      <c r="G246" s="21"/>
      <c r="H246" s="17" t="s">
        <v>8</v>
      </c>
      <c r="I246" s="20">
        <f>IF(FluxoCaixa2[[#This Row],[Receitas / Despesas]]="Saldo Inicial",FluxoCaixa2[[#This Row],[R$ (Valores)]],I245+FluxoCaixa2[[#This Row],[Valores Receitas / Despesas]])</f>
        <v>371292.89999999956</v>
      </c>
      <c r="J246" s="20">
        <f>IF(FluxoCaixa2[[#This Row],[Entrada / Saída]]="Saída",FluxoCaixa2[[#This Row],[R$ (Valores)]]*-1,FluxoCaixa2[[#This Row],[R$ (Valores)]])</f>
        <v>0</v>
      </c>
    </row>
    <row r="247" spans="2:10">
      <c r="B247" s="34"/>
      <c r="C247" s="48"/>
      <c r="D247" s="17"/>
      <c r="E247" s="17"/>
      <c r="F247" s="17"/>
      <c r="G247" s="21"/>
      <c r="H247" s="17" t="s">
        <v>8</v>
      </c>
      <c r="I247" s="20">
        <f>IF(FluxoCaixa2[[#This Row],[Receitas / Despesas]]="Saldo Inicial",FluxoCaixa2[[#This Row],[R$ (Valores)]],I246+FluxoCaixa2[[#This Row],[Valores Receitas / Despesas]])</f>
        <v>371292.89999999956</v>
      </c>
      <c r="J247" s="20">
        <f>IF(FluxoCaixa2[[#This Row],[Entrada / Saída]]="Saída",FluxoCaixa2[[#This Row],[R$ (Valores)]]*-1,FluxoCaixa2[[#This Row],[R$ (Valores)]])</f>
        <v>0</v>
      </c>
    </row>
    <row r="248" spans="2:10">
      <c r="B248" s="34"/>
      <c r="C248" s="48"/>
      <c r="D248" s="17"/>
      <c r="E248" s="17"/>
      <c r="F248" s="17"/>
      <c r="G248" s="21"/>
      <c r="H248" s="17" t="s">
        <v>8</v>
      </c>
      <c r="I248" s="20">
        <f>IF(FluxoCaixa2[[#This Row],[Receitas / Despesas]]="Saldo Inicial",FluxoCaixa2[[#This Row],[R$ (Valores)]],I247+FluxoCaixa2[[#This Row],[Valores Receitas / Despesas]])</f>
        <v>371292.89999999956</v>
      </c>
      <c r="J248" s="20">
        <f>IF(FluxoCaixa2[[#This Row],[Entrada / Saída]]="Saída",FluxoCaixa2[[#This Row],[R$ (Valores)]]*-1,FluxoCaixa2[[#This Row],[R$ (Valores)]])</f>
        <v>0</v>
      </c>
    </row>
    <row r="249" spans="2:10">
      <c r="B249" s="34"/>
      <c r="C249" s="48"/>
      <c r="D249" s="17"/>
      <c r="E249" s="17"/>
      <c r="F249" s="17"/>
      <c r="G249" s="21"/>
      <c r="H249" s="17" t="s">
        <v>8</v>
      </c>
      <c r="I249" s="20">
        <f>IF(FluxoCaixa2[[#This Row],[Receitas / Despesas]]="Saldo Inicial",FluxoCaixa2[[#This Row],[R$ (Valores)]],I248+FluxoCaixa2[[#This Row],[Valores Receitas / Despesas]])</f>
        <v>371292.89999999956</v>
      </c>
      <c r="J249" s="20">
        <f>IF(FluxoCaixa2[[#This Row],[Entrada / Saída]]="Saída",FluxoCaixa2[[#This Row],[R$ (Valores)]]*-1,FluxoCaixa2[[#This Row],[R$ (Valores)]])</f>
        <v>0</v>
      </c>
    </row>
    <row r="250" spans="2:10">
      <c r="B250" s="34"/>
      <c r="C250" s="48"/>
      <c r="D250" s="17"/>
      <c r="E250" s="17"/>
      <c r="F250" s="17"/>
      <c r="G250" s="21"/>
      <c r="H250" s="17" t="s">
        <v>8</v>
      </c>
      <c r="I250" s="20">
        <f>IF(FluxoCaixa2[[#This Row],[Receitas / Despesas]]="Saldo Inicial",FluxoCaixa2[[#This Row],[R$ (Valores)]],I249+FluxoCaixa2[[#This Row],[Valores Receitas / Despesas]])</f>
        <v>371292.89999999956</v>
      </c>
      <c r="J250" s="20">
        <f>IF(FluxoCaixa2[[#This Row],[Entrada / Saída]]="Saída",FluxoCaixa2[[#This Row],[R$ (Valores)]]*-1,FluxoCaixa2[[#This Row],[R$ (Valores)]])</f>
        <v>0</v>
      </c>
    </row>
    <row r="251" spans="2:10">
      <c r="B251" s="34"/>
      <c r="C251" s="48"/>
      <c r="D251" s="17"/>
      <c r="E251" s="17"/>
      <c r="F251" s="17"/>
      <c r="G251" s="21"/>
      <c r="H251" s="17" t="s">
        <v>8</v>
      </c>
      <c r="I251" s="20">
        <f>IF(FluxoCaixa2[[#This Row],[Receitas / Despesas]]="Saldo Inicial",FluxoCaixa2[[#This Row],[R$ (Valores)]],I250+FluxoCaixa2[[#This Row],[Valores Receitas / Despesas]])</f>
        <v>371292.89999999956</v>
      </c>
      <c r="J251" s="20">
        <f>IF(FluxoCaixa2[[#This Row],[Entrada / Saída]]="Saída",FluxoCaixa2[[#This Row],[R$ (Valores)]]*-1,FluxoCaixa2[[#This Row],[R$ (Valores)]])</f>
        <v>0</v>
      </c>
    </row>
    <row r="252" spans="2:10">
      <c r="B252" s="34"/>
      <c r="C252" s="48"/>
      <c r="D252" s="17"/>
      <c r="E252" s="17"/>
      <c r="F252" s="17"/>
      <c r="G252" s="21"/>
      <c r="H252" s="17" t="s">
        <v>8</v>
      </c>
      <c r="I252" s="20">
        <f>IF(FluxoCaixa2[[#This Row],[Receitas / Despesas]]="Saldo Inicial",FluxoCaixa2[[#This Row],[R$ (Valores)]],I251+FluxoCaixa2[[#This Row],[Valores Receitas / Despesas]])</f>
        <v>371292.89999999956</v>
      </c>
      <c r="J252" s="20">
        <f>IF(FluxoCaixa2[[#This Row],[Entrada / Saída]]="Saída",FluxoCaixa2[[#This Row],[R$ (Valores)]]*-1,FluxoCaixa2[[#This Row],[R$ (Valores)]])</f>
        <v>0</v>
      </c>
    </row>
    <row r="253" spans="2:10">
      <c r="B253" s="34"/>
      <c r="C253" s="48"/>
      <c r="D253" s="17"/>
      <c r="E253" s="17"/>
      <c r="F253" s="17"/>
      <c r="G253" s="21"/>
      <c r="H253" s="17" t="s">
        <v>8</v>
      </c>
      <c r="I253" s="20">
        <f>IF(FluxoCaixa2[[#This Row],[Receitas / Despesas]]="Saldo Inicial",FluxoCaixa2[[#This Row],[R$ (Valores)]],I252+FluxoCaixa2[[#This Row],[Valores Receitas / Despesas]])</f>
        <v>371292.89999999956</v>
      </c>
      <c r="J253" s="20">
        <f>IF(FluxoCaixa2[[#This Row],[Entrada / Saída]]="Saída",FluxoCaixa2[[#This Row],[R$ (Valores)]]*-1,FluxoCaixa2[[#This Row],[R$ (Valores)]])</f>
        <v>0</v>
      </c>
    </row>
    <row r="254" spans="2:10">
      <c r="B254" s="34"/>
      <c r="C254" s="48"/>
      <c r="D254" s="17"/>
      <c r="E254" s="17"/>
      <c r="F254" s="17"/>
      <c r="G254" s="21"/>
      <c r="H254" s="17" t="s">
        <v>8</v>
      </c>
      <c r="I254" s="20">
        <f>IF(FluxoCaixa2[[#This Row],[Receitas / Despesas]]="Saldo Inicial",FluxoCaixa2[[#This Row],[R$ (Valores)]],I253+FluxoCaixa2[[#This Row],[Valores Receitas / Despesas]])</f>
        <v>371292.89999999956</v>
      </c>
      <c r="J254" s="20">
        <f>IF(FluxoCaixa2[[#This Row],[Entrada / Saída]]="Saída",FluxoCaixa2[[#This Row],[R$ (Valores)]]*-1,FluxoCaixa2[[#This Row],[R$ (Valores)]])</f>
        <v>0</v>
      </c>
    </row>
    <row r="255" spans="2:10">
      <c r="B255" s="34"/>
      <c r="C255" s="48"/>
      <c r="D255" s="17"/>
      <c r="E255" s="17"/>
      <c r="F255" s="17"/>
      <c r="G255" s="21"/>
      <c r="H255" s="17" t="s">
        <v>8</v>
      </c>
      <c r="I255" s="20">
        <f>IF(FluxoCaixa2[[#This Row],[Receitas / Despesas]]="Saldo Inicial",FluxoCaixa2[[#This Row],[R$ (Valores)]],I254+FluxoCaixa2[[#This Row],[Valores Receitas / Despesas]])</f>
        <v>371292.89999999956</v>
      </c>
      <c r="J255" s="20">
        <f>IF(FluxoCaixa2[[#This Row],[Entrada / Saída]]="Saída",FluxoCaixa2[[#This Row],[R$ (Valores)]]*-1,FluxoCaixa2[[#This Row],[R$ (Valores)]])</f>
        <v>0</v>
      </c>
    </row>
    <row r="256" spans="2:10">
      <c r="B256" s="34"/>
      <c r="C256" s="48"/>
      <c r="D256" s="17"/>
      <c r="E256" s="17"/>
      <c r="F256" s="17"/>
      <c r="G256" s="21"/>
      <c r="H256" s="17" t="s">
        <v>8</v>
      </c>
      <c r="I256" s="20">
        <f>IF(FluxoCaixa2[[#This Row],[Receitas / Despesas]]="Saldo Inicial",FluxoCaixa2[[#This Row],[R$ (Valores)]],I255+FluxoCaixa2[[#This Row],[Valores Receitas / Despesas]])</f>
        <v>371292.89999999956</v>
      </c>
      <c r="J256" s="20">
        <f>IF(FluxoCaixa2[[#This Row],[Entrada / Saída]]="Saída",FluxoCaixa2[[#This Row],[R$ (Valores)]]*-1,FluxoCaixa2[[#This Row],[R$ (Valores)]])</f>
        <v>0</v>
      </c>
    </row>
    <row r="257" spans="2:10">
      <c r="B257" s="34"/>
      <c r="C257" s="48"/>
      <c r="D257" s="17"/>
      <c r="E257" s="17"/>
      <c r="F257" s="17"/>
      <c r="G257" s="21"/>
      <c r="H257" s="17" t="s">
        <v>8</v>
      </c>
      <c r="I257" s="20">
        <f>IF(FluxoCaixa2[[#This Row],[Receitas / Despesas]]="Saldo Inicial",FluxoCaixa2[[#This Row],[R$ (Valores)]],I256+FluxoCaixa2[[#This Row],[Valores Receitas / Despesas]])</f>
        <v>371292.89999999956</v>
      </c>
      <c r="J257" s="20">
        <f>IF(FluxoCaixa2[[#This Row],[Entrada / Saída]]="Saída",FluxoCaixa2[[#This Row],[R$ (Valores)]]*-1,FluxoCaixa2[[#This Row],[R$ (Valores)]])</f>
        <v>0</v>
      </c>
    </row>
    <row r="258" spans="2:10">
      <c r="B258" s="34"/>
      <c r="C258" s="48"/>
      <c r="D258" s="17"/>
      <c r="E258" s="17"/>
      <c r="F258" s="17"/>
      <c r="G258" s="21"/>
      <c r="H258" s="17" t="s">
        <v>8</v>
      </c>
      <c r="I258" s="20">
        <f>IF(FluxoCaixa2[[#This Row],[Receitas / Despesas]]="Saldo Inicial",FluxoCaixa2[[#This Row],[R$ (Valores)]],I257+FluxoCaixa2[[#This Row],[Valores Receitas / Despesas]])</f>
        <v>371292.89999999956</v>
      </c>
      <c r="J258" s="20">
        <f>IF(FluxoCaixa2[[#This Row],[Entrada / Saída]]="Saída",FluxoCaixa2[[#This Row],[R$ (Valores)]]*-1,FluxoCaixa2[[#This Row],[R$ (Valores)]])</f>
        <v>0</v>
      </c>
    </row>
    <row r="259" spans="2:10">
      <c r="B259" s="34"/>
      <c r="C259" s="48"/>
      <c r="D259" s="17"/>
      <c r="E259" s="17"/>
      <c r="F259" s="17"/>
      <c r="G259" s="21"/>
      <c r="H259" s="17" t="s">
        <v>8</v>
      </c>
      <c r="I259" s="20">
        <f>IF(FluxoCaixa2[[#This Row],[Receitas / Despesas]]="Saldo Inicial",FluxoCaixa2[[#This Row],[R$ (Valores)]],I258+FluxoCaixa2[[#This Row],[Valores Receitas / Despesas]])</f>
        <v>371292.89999999956</v>
      </c>
      <c r="J259" s="20">
        <f>IF(FluxoCaixa2[[#This Row],[Entrada / Saída]]="Saída",FluxoCaixa2[[#This Row],[R$ (Valores)]]*-1,FluxoCaixa2[[#This Row],[R$ (Valores)]])</f>
        <v>0</v>
      </c>
    </row>
    <row r="260" spans="2:10">
      <c r="B260" s="34"/>
      <c r="C260" s="48"/>
      <c r="D260" s="17"/>
      <c r="E260" s="17"/>
      <c r="F260" s="17"/>
      <c r="G260" s="21"/>
      <c r="H260" s="17" t="s">
        <v>8</v>
      </c>
      <c r="I260" s="20">
        <f>IF(FluxoCaixa2[[#This Row],[Receitas / Despesas]]="Saldo Inicial",FluxoCaixa2[[#This Row],[R$ (Valores)]],I259+FluxoCaixa2[[#This Row],[Valores Receitas / Despesas]])</f>
        <v>371292.89999999956</v>
      </c>
      <c r="J260" s="20">
        <f>IF(FluxoCaixa2[[#This Row],[Entrada / Saída]]="Saída",FluxoCaixa2[[#This Row],[R$ (Valores)]]*-1,FluxoCaixa2[[#This Row],[R$ (Valores)]])</f>
        <v>0</v>
      </c>
    </row>
    <row r="261" spans="2:10">
      <c r="B261" s="34"/>
      <c r="C261" s="48"/>
      <c r="D261" s="17"/>
      <c r="E261" s="17"/>
      <c r="F261" s="17"/>
      <c r="G261" s="21"/>
      <c r="H261" s="17" t="s">
        <v>8</v>
      </c>
      <c r="I261" s="20">
        <f>IF(FluxoCaixa2[[#This Row],[Receitas / Despesas]]="Saldo Inicial",FluxoCaixa2[[#This Row],[R$ (Valores)]],I260+FluxoCaixa2[[#This Row],[Valores Receitas / Despesas]])</f>
        <v>371292.89999999956</v>
      </c>
      <c r="J261" s="20">
        <f>IF(FluxoCaixa2[[#This Row],[Entrada / Saída]]="Saída",FluxoCaixa2[[#This Row],[R$ (Valores)]]*-1,FluxoCaixa2[[#This Row],[R$ (Valores)]])</f>
        <v>0</v>
      </c>
    </row>
    <row r="262" spans="2:10">
      <c r="B262" s="34"/>
      <c r="C262" s="48"/>
      <c r="D262" s="17"/>
      <c r="E262" s="17"/>
      <c r="F262" s="17"/>
      <c r="G262" s="21"/>
      <c r="H262" s="17" t="s">
        <v>8</v>
      </c>
      <c r="I262" s="20">
        <f>IF(FluxoCaixa2[[#This Row],[Receitas / Despesas]]="Saldo Inicial",FluxoCaixa2[[#This Row],[R$ (Valores)]],I261+FluxoCaixa2[[#This Row],[Valores Receitas / Despesas]])</f>
        <v>371292.89999999956</v>
      </c>
      <c r="J262" s="20">
        <f>IF(FluxoCaixa2[[#This Row],[Entrada / Saída]]="Saída",FluxoCaixa2[[#This Row],[R$ (Valores)]]*-1,FluxoCaixa2[[#This Row],[R$ (Valores)]])</f>
        <v>0</v>
      </c>
    </row>
    <row r="263" spans="2:10">
      <c r="B263" s="34"/>
      <c r="C263" s="48"/>
      <c r="D263" s="17"/>
      <c r="E263" s="17"/>
      <c r="F263" s="17"/>
      <c r="G263" s="21"/>
      <c r="H263" s="17" t="s">
        <v>8</v>
      </c>
      <c r="I263" s="20">
        <f>IF(FluxoCaixa2[[#This Row],[Receitas / Despesas]]="Saldo Inicial",FluxoCaixa2[[#This Row],[R$ (Valores)]],I262+FluxoCaixa2[[#This Row],[Valores Receitas / Despesas]])</f>
        <v>371292.89999999956</v>
      </c>
      <c r="J263" s="20">
        <f>IF(FluxoCaixa2[[#This Row],[Entrada / Saída]]="Saída",FluxoCaixa2[[#This Row],[R$ (Valores)]]*-1,FluxoCaixa2[[#This Row],[R$ (Valores)]])</f>
        <v>0</v>
      </c>
    </row>
    <row r="264" spans="2:10">
      <c r="B264" s="34"/>
      <c r="C264" s="48"/>
      <c r="D264" s="17"/>
      <c r="E264" s="17"/>
      <c r="F264" s="17"/>
      <c r="G264" s="21"/>
      <c r="H264" s="17" t="s">
        <v>8</v>
      </c>
      <c r="I264" s="20">
        <f>IF(FluxoCaixa2[[#This Row],[Receitas / Despesas]]="Saldo Inicial",FluxoCaixa2[[#This Row],[R$ (Valores)]],I263+FluxoCaixa2[[#This Row],[Valores Receitas / Despesas]])</f>
        <v>371292.89999999956</v>
      </c>
      <c r="J264" s="20">
        <f>IF(FluxoCaixa2[[#This Row],[Entrada / Saída]]="Saída",FluxoCaixa2[[#This Row],[R$ (Valores)]]*-1,FluxoCaixa2[[#This Row],[R$ (Valores)]])</f>
        <v>0</v>
      </c>
    </row>
    <row r="265" spans="2:10">
      <c r="B265" s="34"/>
      <c r="C265" s="48"/>
      <c r="D265" s="17"/>
      <c r="E265" s="17"/>
      <c r="F265" s="17"/>
      <c r="G265" s="21"/>
      <c r="H265" s="17" t="s">
        <v>8</v>
      </c>
      <c r="I265" s="20">
        <f>IF(FluxoCaixa2[[#This Row],[Receitas / Despesas]]="Saldo Inicial",FluxoCaixa2[[#This Row],[R$ (Valores)]],I264+FluxoCaixa2[[#This Row],[Valores Receitas / Despesas]])</f>
        <v>371292.89999999956</v>
      </c>
      <c r="J265" s="20">
        <f>IF(FluxoCaixa2[[#This Row],[Entrada / Saída]]="Saída",FluxoCaixa2[[#This Row],[R$ (Valores)]]*-1,FluxoCaixa2[[#This Row],[R$ (Valores)]])</f>
        <v>0</v>
      </c>
    </row>
    <row r="266" spans="2:10">
      <c r="B266" s="34"/>
      <c r="C266" s="48"/>
      <c r="D266" s="17"/>
      <c r="E266" s="17"/>
      <c r="F266" s="17"/>
      <c r="G266" s="21"/>
      <c r="H266" s="17" t="s">
        <v>8</v>
      </c>
      <c r="I266" s="20">
        <f>IF(FluxoCaixa2[[#This Row],[Receitas / Despesas]]="Saldo Inicial",FluxoCaixa2[[#This Row],[R$ (Valores)]],I265+FluxoCaixa2[[#This Row],[Valores Receitas / Despesas]])</f>
        <v>371292.89999999956</v>
      </c>
      <c r="J266" s="20">
        <f>IF(FluxoCaixa2[[#This Row],[Entrada / Saída]]="Saída",FluxoCaixa2[[#This Row],[R$ (Valores)]]*-1,FluxoCaixa2[[#This Row],[R$ (Valores)]])</f>
        <v>0</v>
      </c>
    </row>
    <row r="267" spans="2:10">
      <c r="B267" s="34"/>
      <c r="C267" s="48"/>
      <c r="D267" s="17"/>
      <c r="E267" s="17"/>
      <c r="F267" s="17"/>
      <c r="G267" s="21"/>
      <c r="H267" s="17" t="s">
        <v>8</v>
      </c>
      <c r="I267" s="20">
        <f>IF(FluxoCaixa2[[#This Row],[Receitas / Despesas]]="Saldo Inicial",FluxoCaixa2[[#This Row],[R$ (Valores)]],I266+FluxoCaixa2[[#This Row],[Valores Receitas / Despesas]])</f>
        <v>371292.89999999956</v>
      </c>
      <c r="J267" s="20">
        <f>IF(FluxoCaixa2[[#This Row],[Entrada / Saída]]="Saída",FluxoCaixa2[[#This Row],[R$ (Valores)]]*-1,FluxoCaixa2[[#This Row],[R$ (Valores)]])</f>
        <v>0</v>
      </c>
    </row>
    <row r="268" spans="2:10">
      <c r="B268" s="34"/>
      <c r="C268" s="48"/>
      <c r="D268" s="17"/>
      <c r="E268" s="17"/>
      <c r="F268" s="17"/>
      <c r="G268" s="21"/>
      <c r="H268" s="17" t="s">
        <v>8</v>
      </c>
      <c r="I268" s="20">
        <f>IF(FluxoCaixa2[[#This Row],[Receitas / Despesas]]="Saldo Inicial",FluxoCaixa2[[#This Row],[R$ (Valores)]],I267+FluxoCaixa2[[#This Row],[Valores Receitas / Despesas]])</f>
        <v>371292.89999999956</v>
      </c>
      <c r="J268" s="20">
        <f>IF(FluxoCaixa2[[#This Row],[Entrada / Saída]]="Saída",FluxoCaixa2[[#This Row],[R$ (Valores)]]*-1,FluxoCaixa2[[#This Row],[R$ (Valores)]])</f>
        <v>0</v>
      </c>
    </row>
    <row r="269" spans="2:10">
      <c r="B269" s="34"/>
      <c r="C269" s="48"/>
      <c r="D269" s="17"/>
      <c r="E269" s="17"/>
      <c r="F269" s="17"/>
      <c r="G269" s="21"/>
      <c r="H269" s="17" t="s">
        <v>8</v>
      </c>
      <c r="I269" s="20">
        <f>IF(FluxoCaixa2[[#This Row],[Receitas / Despesas]]="Saldo Inicial",FluxoCaixa2[[#This Row],[R$ (Valores)]],I268+FluxoCaixa2[[#This Row],[Valores Receitas / Despesas]])</f>
        <v>371292.89999999956</v>
      </c>
      <c r="J269" s="20">
        <f>IF(FluxoCaixa2[[#This Row],[Entrada / Saída]]="Saída",FluxoCaixa2[[#This Row],[R$ (Valores)]]*-1,FluxoCaixa2[[#This Row],[R$ (Valores)]])</f>
        <v>0</v>
      </c>
    </row>
    <row r="270" spans="2:10">
      <c r="B270" s="34"/>
      <c r="C270" s="48"/>
      <c r="D270" s="17"/>
      <c r="E270" s="17"/>
      <c r="F270" s="17"/>
      <c r="G270" s="21"/>
      <c r="H270" s="17" t="s">
        <v>8</v>
      </c>
      <c r="I270" s="20">
        <f>IF(FluxoCaixa2[[#This Row],[Receitas / Despesas]]="Saldo Inicial",FluxoCaixa2[[#This Row],[R$ (Valores)]],I269+FluxoCaixa2[[#This Row],[Valores Receitas / Despesas]])</f>
        <v>371292.89999999956</v>
      </c>
      <c r="J270" s="20">
        <f>IF(FluxoCaixa2[[#This Row],[Entrada / Saída]]="Saída",FluxoCaixa2[[#This Row],[R$ (Valores)]]*-1,FluxoCaixa2[[#This Row],[R$ (Valores)]])</f>
        <v>0</v>
      </c>
    </row>
    <row r="271" spans="2:10">
      <c r="B271" s="34"/>
      <c r="C271" s="48"/>
      <c r="D271" s="17"/>
      <c r="E271" s="17"/>
      <c r="F271" s="17"/>
      <c r="G271" s="21"/>
      <c r="H271" s="17" t="s">
        <v>8</v>
      </c>
      <c r="I271" s="20">
        <f>IF(FluxoCaixa2[[#This Row],[Receitas / Despesas]]="Saldo Inicial",FluxoCaixa2[[#This Row],[R$ (Valores)]],I270+FluxoCaixa2[[#This Row],[Valores Receitas / Despesas]])</f>
        <v>371292.89999999956</v>
      </c>
      <c r="J271" s="20">
        <f>IF(FluxoCaixa2[[#This Row],[Entrada / Saída]]="Saída",FluxoCaixa2[[#This Row],[R$ (Valores)]]*-1,FluxoCaixa2[[#This Row],[R$ (Valores)]])</f>
        <v>0</v>
      </c>
    </row>
    <row r="272" spans="2:10">
      <c r="B272" s="34"/>
      <c r="C272" s="48"/>
      <c r="D272" s="17"/>
      <c r="E272" s="17"/>
      <c r="F272" s="17"/>
      <c r="G272" s="21"/>
      <c r="H272" s="17" t="s">
        <v>8</v>
      </c>
      <c r="I272" s="20">
        <f>IF(FluxoCaixa2[[#This Row],[Receitas / Despesas]]="Saldo Inicial",FluxoCaixa2[[#This Row],[R$ (Valores)]],I271+FluxoCaixa2[[#This Row],[Valores Receitas / Despesas]])</f>
        <v>371292.89999999956</v>
      </c>
      <c r="J272" s="20">
        <f>IF(FluxoCaixa2[[#This Row],[Entrada / Saída]]="Saída",FluxoCaixa2[[#This Row],[R$ (Valores)]]*-1,FluxoCaixa2[[#This Row],[R$ (Valores)]])</f>
        <v>0</v>
      </c>
    </row>
    <row r="273" spans="2:16">
      <c r="B273" s="34"/>
      <c r="C273" s="48"/>
      <c r="D273" s="17"/>
      <c r="E273" s="17"/>
      <c r="F273" s="17"/>
      <c r="G273" s="21"/>
      <c r="H273" s="17" t="s">
        <v>8</v>
      </c>
      <c r="I273" s="20">
        <f>IF(FluxoCaixa2[[#This Row],[Receitas / Despesas]]="Saldo Inicial",FluxoCaixa2[[#This Row],[R$ (Valores)]],I272+FluxoCaixa2[[#This Row],[Valores Receitas / Despesas]])</f>
        <v>371292.89999999956</v>
      </c>
      <c r="J273" s="20">
        <f>IF(FluxoCaixa2[[#This Row],[Entrada / Saída]]="Saída",FluxoCaixa2[[#This Row],[R$ (Valores)]]*-1,FluxoCaixa2[[#This Row],[R$ (Valores)]])</f>
        <v>0</v>
      </c>
    </row>
    <row r="274" spans="2:16">
      <c r="B274" s="34"/>
      <c r="C274" s="48"/>
      <c r="D274" s="17"/>
      <c r="E274" s="17"/>
      <c r="F274" s="17"/>
      <c r="G274" s="21"/>
      <c r="H274" s="17" t="s">
        <v>8</v>
      </c>
      <c r="I274" s="20">
        <f>IF(FluxoCaixa2[[#This Row],[Receitas / Despesas]]="Saldo Inicial",FluxoCaixa2[[#This Row],[R$ (Valores)]],I273+FluxoCaixa2[[#This Row],[Valores Receitas / Despesas]])</f>
        <v>371292.89999999956</v>
      </c>
      <c r="J274" s="20">
        <f>IF(FluxoCaixa2[[#This Row],[Entrada / Saída]]="Saída",FluxoCaixa2[[#This Row],[R$ (Valores)]]*-1,FluxoCaixa2[[#This Row],[R$ (Valores)]])</f>
        <v>0</v>
      </c>
    </row>
    <row r="275" spans="2:16">
      <c r="B275" s="34"/>
      <c r="C275" s="48"/>
      <c r="D275" s="17"/>
      <c r="E275" s="17"/>
      <c r="F275" s="17"/>
      <c r="G275" s="21"/>
      <c r="H275" s="17" t="s">
        <v>8</v>
      </c>
      <c r="I275" s="20">
        <f>IF(FluxoCaixa2[[#This Row],[Receitas / Despesas]]="Saldo Inicial",FluxoCaixa2[[#This Row],[R$ (Valores)]],I274+FluxoCaixa2[[#This Row],[Valores Receitas / Despesas]])</f>
        <v>371292.89999999956</v>
      </c>
      <c r="J275" s="20">
        <f>IF(FluxoCaixa2[[#This Row],[Entrada / Saída]]="Saída",FluxoCaixa2[[#This Row],[R$ (Valores)]]*-1,FluxoCaixa2[[#This Row],[R$ (Valores)]])</f>
        <v>0</v>
      </c>
    </row>
    <row r="276" spans="2:16">
      <c r="B276" s="34"/>
      <c r="C276" s="48"/>
      <c r="D276" s="17"/>
      <c r="E276" s="17"/>
      <c r="F276" s="17"/>
      <c r="G276" s="21"/>
      <c r="H276" s="17" t="s">
        <v>8</v>
      </c>
      <c r="I276" s="20">
        <f>IF(FluxoCaixa2[[#This Row],[Receitas / Despesas]]="Saldo Inicial",FluxoCaixa2[[#This Row],[R$ (Valores)]],I275+FluxoCaixa2[[#This Row],[Valores Receitas / Despesas]])</f>
        <v>371292.89999999956</v>
      </c>
      <c r="J276" s="20">
        <f>IF(FluxoCaixa2[[#This Row],[Entrada / Saída]]="Saída",FluxoCaixa2[[#This Row],[R$ (Valores)]]*-1,FluxoCaixa2[[#This Row],[R$ (Valores)]])</f>
        <v>0</v>
      </c>
    </row>
    <row r="277" spans="2:16">
      <c r="B277" s="34"/>
      <c r="C277" s="48"/>
      <c r="D277" s="17"/>
      <c r="E277" s="17"/>
      <c r="F277" s="17"/>
      <c r="G277" s="21"/>
      <c r="H277" s="17" t="s">
        <v>8</v>
      </c>
      <c r="I277" s="20">
        <f>IF(FluxoCaixa2[[#This Row],[Receitas / Despesas]]="Saldo Inicial",FluxoCaixa2[[#This Row],[R$ (Valores)]],I276+FluxoCaixa2[[#This Row],[Valores Receitas / Despesas]])</f>
        <v>371292.89999999956</v>
      </c>
      <c r="J277" s="20">
        <f>IF(FluxoCaixa2[[#This Row],[Entrada / Saída]]="Saída",FluxoCaixa2[[#This Row],[R$ (Valores)]]*-1,FluxoCaixa2[[#This Row],[R$ (Valores)]])</f>
        <v>0</v>
      </c>
    </row>
    <row r="278" spans="2:16">
      <c r="B278" s="34"/>
      <c r="C278" s="48"/>
      <c r="D278" s="17"/>
      <c r="E278" s="17"/>
      <c r="F278" s="17"/>
      <c r="G278" s="21"/>
      <c r="H278" s="17" t="s">
        <v>8</v>
      </c>
      <c r="I278" s="20">
        <f>IF(FluxoCaixa2[[#This Row],[Receitas / Despesas]]="Saldo Inicial",FluxoCaixa2[[#This Row],[R$ (Valores)]],I277+FluxoCaixa2[[#This Row],[Valores Receitas / Despesas]])</f>
        <v>371292.89999999956</v>
      </c>
      <c r="J278" s="20">
        <f>IF(FluxoCaixa2[[#This Row],[Entrada / Saída]]="Saída",FluxoCaixa2[[#This Row],[R$ (Valores)]]*-1,FluxoCaixa2[[#This Row],[R$ (Valores)]])</f>
        <v>0</v>
      </c>
    </row>
    <row r="279" spans="2:16">
      <c r="B279" s="34"/>
      <c r="C279" s="48"/>
      <c r="D279" s="17"/>
      <c r="E279" s="17"/>
      <c r="F279" s="17"/>
      <c r="G279" s="21"/>
      <c r="H279" s="17" t="s">
        <v>8</v>
      </c>
      <c r="I279" s="20">
        <f>IF(FluxoCaixa2[[#This Row],[Receitas / Despesas]]="Saldo Inicial",FluxoCaixa2[[#This Row],[R$ (Valores)]],I278+FluxoCaixa2[[#This Row],[Valores Receitas / Despesas]])</f>
        <v>371292.89999999956</v>
      </c>
      <c r="J279" s="20">
        <f>IF(FluxoCaixa2[[#This Row],[Entrada / Saída]]="Saída",FluxoCaixa2[[#This Row],[R$ (Valores)]]*-1,FluxoCaixa2[[#This Row],[R$ (Valores)]])</f>
        <v>0</v>
      </c>
    </row>
    <row r="280" spans="2:16">
      <c r="B280" s="34"/>
      <c r="C280" s="48"/>
      <c r="D280" s="17"/>
      <c r="E280" s="17"/>
      <c r="F280" s="17"/>
      <c r="G280" s="21"/>
      <c r="H280" s="17" t="s">
        <v>8</v>
      </c>
      <c r="I280" s="20">
        <f>IF(FluxoCaixa2[[#This Row],[Receitas / Despesas]]="Saldo Inicial",FluxoCaixa2[[#This Row],[R$ (Valores)]],I279+FluxoCaixa2[[#This Row],[Valores Receitas / Despesas]])</f>
        <v>371292.89999999956</v>
      </c>
      <c r="J280" s="20">
        <f>IF(FluxoCaixa2[[#This Row],[Entrada / Saída]]="Saída",FluxoCaixa2[[#This Row],[R$ (Valores)]]*-1,FluxoCaixa2[[#This Row],[R$ (Valores)]])</f>
        <v>0</v>
      </c>
    </row>
    <row r="281" spans="2:16">
      <c r="B281" s="34"/>
      <c r="C281" s="48"/>
      <c r="D281" s="17"/>
      <c r="E281" s="17"/>
      <c r="F281" s="17"/>
      <c r="G281" s="21"/>
      <c r="H281" s="17" t="s">
        <v>8</v>
      </c>
      <c r="I281" s="20">
        <f>IF(FluxoCaixa2[[#This Row],[Receitas / Despesas]]="Saldo Inicial",FluxoCaixa2[[#This Row],[R$ (Valores)]],I280+FluxoCaixa2[[#This Row],[Valores Receitas / Despesas]])</f>
        <v>371292.89999999956</v>
      </c>
      <c r="J281" s="20">
        <f>IF(FluxoCaixa2[[#This Row],[Entrada / Saída]]="Saída",FluxoCaixa2[[#This Row],[R$ (Valores)]]*-1,FluxoCaixa2[[#This Row],[R$ (Valores)]])</f>
        <v>0</v>
      </c>
    </row>
    <row r="282" spans="2:16" s="35" customFormat="1" ht="12" customHeight="1">
      <c r="B282" s="36"/>
      <c r="C282" s="48"/>
      <c r="D282" s="37"/>
      <c r="E282" s="37"/>
      <c r="F282" s="17"/>
      <c r="G282" s="38"/>
      <c r="H282" s="37" t="s">
        <v>8</v>
      </c>
      <c r="I282" s="39">
        <f>IF(FluxoCaixa2[[#This Row],[Receitas / Despesas]]="Saldo Inicial",FluxoCaixa2[[#This Row],[R$ (Valores)]],I281+FluxoCaixa2[[#This Row],[Valores Receitas / Despesas]])</f>
        <v>371292.89999999956</v>
      </c>
      <c r="J282" s="39">
        <f>IF(FluxoCaixa2[[#This Row],[Entrada / Saída]]="Saída",FluxoCaixa2[[#This Row],[R$ (Valores)]]*-1,FluxoCaixa2[[#This Row],[R$ (Valores)]])</f>
        <v>0</v>
      </c>
      <c r="P282" s="40"/>
    </row>
    <row r="283" spans="2:16">
      <c r="B283" s="34"/>
      <c r="C283" s="48"/>
      <c r="D283" s="17"/>
      <c r="E283" s="17"/>
      <c r="F283" s="17"/>
      <c r="G283" s="21"/>
      <c r="H283" s="17" t="s">
        <v>8</v>
      </c>
      <c r="I283" s="20">
        <f>IF(FluxoCaixa2[[#This Row],[Receitas / Despesas]]="Saldo Inicial",FluxoCaixa2[[#This Row],[R$ (Valores)]],I282+FluxoCaixa2[[#This Row],[Valores Receitas / Despesas]])</f>
        <v>371292.89999999956</v>
      </c>
      <c r="J283" s="20">
        <f>IF(FluxoCaixa2[[#This Row],[Entrada / Saída]]="Saída",FluxoCaixa2[[#This Row],[R$ (Valores)]]*-1,FluxoCaixa2[[#This Row],[R$ (Valores)]])</f>
        <v>0</v>
      </c>
    </row>
    <row r="284" spans="2:16">
      <c r="B284" s="34"/>
      <c r="C284" s="48"/>
      <c r="D284" s="17"/>
      <c r="E284" s="17"/>
      <c r="F284" s="17"/>
      <c r="G284" s="21"/>
      <c r="H284" s="17" t="s">
        <v>8</v>
      </c>
      <c r="I284" s="20">
        <f>IF(FluxoCaixa2[[#This Row],[Receitas / Despesas]]="Saldo Inicial",FluxoCaixa2[[#This Row],[R$ (Valores)]],I283+FluxoCaixa2[[#This Row],[Valores Receitas / Despesas]])</f>
        <v>371292.89999999956</v>
      </c>
      <c r="J284" s="20">
        <f>IF(FluxoCaixa2[[#This Row],[Entrada / Saída]]="Saída",FluxoCaixa2[[#This Row],[R$ (Valores)]]*-1,FluxoCaixa2[[#This Row],[R$ (Valores)]])</f>
        <v>0</v>
      </c>
    </row>
    <row r="285" spans="2:16">
      <c r="B285" s="34"/>
      <c r="C285" s="48"/>
      <c r="D285" s="17"/>
      <c r="E285" s="17"/>
      <c r="F285" s="17"/>
      <c r="G285" s="21"/>
      <c r="H285" s="17" t="s">
        <v>8</v>
      </c>
      <c r="I285" s="20">
        <f>IF(FluxoCaixa2[[#This Row],[Receitas / Despesas]]="Saldo Inicial",FluxoCaixa2[[#This Row],[R$ (Valores)]],I284+FluxoCaixa2[[#This Row],[Valores Receitas / Despesas]])</f>
        <v>371292.89999999956</v>
      </c>
      <c r="J285" s="20">
        <f>IF(FluxoCaixa2[[#This Row],[Entrada / Saída]]="Saída",FluxoCaixa2[[#This Row],[R$ (Valores)]]*-1,FluxoCaixa2[[#This Row],[R$ (Valores)]])</f>
        <v>0</v>
      </c>
    </row>
    <row r="286" spans="2:16">
      <c r="B286" s="34"/>
      <c r="C286" s="48"/>
      <c r="D286" s="17"/>
      <c r="E286" s="17"/>
      <c r="F286" s="17"/>
      <c r="G286" s="21"/>
      <c r="H286" s="17" t="s">
        <v>8</v>
      </c>
      <c r="I286" s="20">
        <f>IF(FluxoCaixa2[[#This Row],[Receitas / Despesas]]="Saldo Inicial",FluxoCaixa2[[#This Row],[R$ (Valores)]],I285+FluxoCaixa2[[#This Row],[Valores Receitas / Despesas]])</f>
        <v>371292.89999999956</v>
      </c>
      <c r="J286" s="20">
        <f>IF(FluxoCaixa2[[#This Row],[Entrada / Saída]]="Saída",FluxoCaixa2[[#This Row],[R$ (Valores)]]*-1,FluxoCaixa2[[#This Row],[R$ (Valores)]])</f>
        <v>0</v>
      </c>
    </row>
    <row r="287" spans="2:16">
      <c r="B287" s="34"/>
      <c r="C287" s="48"/>
      <c r="D287" s="17"/>
      <c r="E287" s="17"/>
      <c r="F287" s="17"/>
      <c r="G287" s="21"/>
      <c r="H287" s="17" t="s">
        <v>8</v>
      </c>
      <c r="I287" s="20">
        <f>IF(FluxoCaixa2[[#This Row],[Receitas / Despesas]]="Saldo Inicial",FluxoCaixa2[[#This Row],[R$ (Valores)]],I286+FluxoCaixa2[[#This Row],[Valores Receitas / Despesas]])</f>
        <v>371292.89999999956</v>
      </c>
      <c r="J287" s="20">
        <f>IF(FluxoCaixa2[[#This Row],[Entrada / Saída]]="Saída",FluxoCaixa2[[#This Row],[R$ (Valores)]]*-1,FluxoCaixa2[[#This Row],[R$ (Valores)]])</f>
        <v>0</v>
      </c>
    </row>
    <row r="288" spans="2:16">
      <c r="B288" s="34"/>
      <c r="C288" s="48"/>
      <c r="D288" s="17"/>
      <c r="E288" s="17"/>
      <c r="F288" s="17"/>
      <c r="G288" s="21"/>
      <c r="H288" s="17" t="s">
        <v>8</v>
      </c>
      <c r="I288" s="20">
        <f>IF(FluxoCaixa2[[#This Row],[Receitas / Despesas]]="Saldo Inicial",FluxoCaixa2[[#This Row],[R$ (Valores)]],I287+FluxoCaixa2[[#This Row],[Valores Receitas / Despesas]])</f>
        <v>371292.89999999956</v>
      </c>
      <c r="J288" s="20">
        <f>IF(FluxoCaixa2[[#This Row],[Entrada / Saída]]="Saída",FluxoCaixa2[[#This Row],[R$ (Valores)]]*-1,FluxoCaixa2[[#This Row],[R$ (Valores)]])</f>
        <v>0</v>
      </c>
    </row>
    <row r="289" spans="2:10">
      <c r="B289" s="34"/>
      <c r="C289" s="48"/>
      <c r="D289" s="17"/>
      <c r="E289" s="17"/>
      <c r="F289" s="17"/>
      <c r="G289" s="21"/>
      <c r="H289" s="17" t="s">
        <v>8</v>
      </c>
      <c r="I289" s="20">
        <f>IF(FluxoCaixa2[[#This Row],[Receitas / Despesas]]="Saldo Inicial",FluxoCaixa2[[#This Row],[R$ (Valores)]],I288+FluxoCaixa2[[#This Row],[Valores Receitas / Despesas]])</f>
        <v>371292.89999999956</v>
      </c>
      <c r="J289" s="20">
        <f>IF(FluxoCaixa2[[#This Row],[Entrada / Saída]]="Saída",FluxoCaixa2[[#This Row],[R$ (Valores)]]*-1,FluxoCaixa2[[#This Row],[R$ (Valores)]])</f>
        <v>0</v>
      </c>
    </row>
    <row r="290" spans="2:10">
      <c r="B290" s="34"/>
      <c r="C290" s="48"/>
      <c r="D290" s="17"/>
      <c r="E290" s="17"/>
      <c r="F290" s="17"/>
      <c r="G290" s="21"/>
      <c r="H290" s="17" t="s">
        <v>8</v>
      </c>
      <c r="I290" s="20">
        <f>IF(FluxoCaixa2[[#This Row],[Receitas / Despesas]]="Saldo Inicial",FluxoCaixa2[[#This Row],[R$ (Valores)]],I289+FluxoCaixa2[[#This Row],[Valores Receitas / Despesas]])</f>
        <v>371292.89999999956</v>
      </c>
      <c r="J290" s="20">
        <f>IF(FluxoCaixa2[[#This Row],[Entrada / Saída]]="Saída",FluxoCaixa2[[#This Row],[R$ (Valores)]]*-1,FluxoCaixa2[[#This Row],[R$ (Valores)]])</f>
        <v>0</v>
      </c>
    </row>
    <row r="291" spans="2:10">
      <c r="B291" s="34"/>
      <c r="C291" s="48"/>
      <c r="D291" s="17"/>
      <c r="E291" s="17"/>
      <c r="F291" s="17"/>
      <c r="G291" s="21"/>
      <c r="H291" s="17" t="s">
        <v>8</v>
      </c>
      <c r="I291" s="20">
        <f>IF(FluxoCaixa2[[#This Row],[Receitas / Despesas]]="Saldo Inicial",FluxoCaixa2[[#This Row],[R$ (Valores)]],I290+FluxoCaixa2[[#This Row],[Valores Receitas / Despesas]])</f>
        <v>371292.89999999956</v>
      </c>
      <c r="J291" s="20">
        <f>IF(FluxoCaixa2[[#This Row],[Entrada / Saída]]="Saída",FluxoCaixa2[[#This Row],[R$ (Valores)]]*-1,FluxoCaixa2[[#This Row],[R$ (Valores)]])</f>
        <v>0</v>
      </c>
    </row>
    <row r="292" spans="2:10">
      <c r="B292" s="34"/>
      <c r="C292" s="48"/>
      <c r="D292" s="17"/>
      <c r="E292" s="17"/>
      <c r="F292" s="17"/>
      <c r="G292" s="21"/>
      <c r="H292" s="17" t="s">
        <v>8</v>
      </c>
      <c r="I292" s="20">
        <f>IF(FluxoCaixa2[[#This Row],[Receitas / Despesas]]="Saldo Inicial",FluxoCaixa2[[#This Row],[R$ (Valores)]],I291+FluxoCaixa2[[#This Row],[Valores Receitas / Despesas]])</f>
        <v>371292.89999999956</v>
      </c>
      <c r="J292" s="20">
        <f>IF(FluxoCaixa2[[#This Row],[Entrada / Saída]]="Saída",FluxoCaixa2[[#This Row],[R$ (Valores)]]*-1,FluxoCaixa2[[#This Row],[R$ (Valores)]])</f>
        <v>0</v>
      </c>
    </row>
    <row r="293" spans="2:10">
      <c r="B293" s="34"/>
      <c r="C293" s="48"/>
      <c r="D293" s="17"/>
      <c r="E293" s="17"/>
      <c r="F293" s="17"/>
      <c r="G293" s="21"/>
      <c r="H293" s="17" t="s">
        <v>8</v>
      </c>
      <c r="I293" s="20">
        <f>IF(FluxoCaixa2[[#This Row],[Receitas / Despesas]]="Saldo Inicial",FluxoCaixa2[[#This Row],[R$ (Valores)]],I292+FluxoCaixa2[[#This Row],[Valores Receitas / Despesas]])</f>
        <v>371292.89999999956</v>
      </c>
      <c r="J293" s="20">
        <f>IF(FluxoCaixa2[[#This Row],[Entrada / Saída]]="Saída",FluxoCaixa2[[#This Row],[R$ (Valores)]]*-1,FluxoCaixa2[[#This Row],[R$ (Valores)]])</f>
        <v>0</v>
      </c>
    </row>
    <row r="294" spans="2:10">
      <c r="B294" s="34"/>
      <c r="C294" s="48"/>
      <c r="D294" s="17"/>
      <c r="E294" s="17"/>
      <c r="F294" s="17"/>
      <c r="G294" s="21"/>
      <c r="H294" s="17" t="s">
        <v>8</v>
      </c>
      <c r="I294" s="20">
        <f>IF(FluxoCaixa2[[#This Row],[Receitas / Despesas]]="Saldo Inicial",FluxoCaixa2[[#This Row],[R$ (Valores)]],I293+FluxoCaixa2[[#This Row],[Valores Receitas / Despesas]])</f>
        <v>371292.89999999956</v>
      </c>
      <c r="J294" s="20">
        <f>IF(FluxoCaixa2[[#This Row],[Entrada / Saída]]="Saída",FluxoCaixa2[[#This Row],[R$ (Valores)]]*-1,FluxoCaixa2[[#This Row],[R$ (Valores)]])</f>
        <v>0</v>
      </c>
    </row>
    <row r="295" spans="2:10">
      <c r="B295" s="34"/>
      <c r="C295" s="48"/>
      <c r="D295" s="17"/>
      <c r="E295" s="17"/>
      <c r="F295" s="17"/>
      <c r="G295" s="21"/>
      <c r="H295" s="17" t="s">
        <v>8</v>
      </c>
      <c r="I295" s="20">
        <f>IF(FluxoCaixa2[[#This Row],[Receitas / Despesas]]="Saldo Inicial",FluxoCaixa2[[#This Row],[R$ (Valores)]],I294+FluxoCaixa2[[#This Row],[Valores Receitas / Despesas]])</f>
        <v>371292.89999999956</v>
      </c>
      <c r="J295" s="20">
        <f>IF(FluxoCaixa2[[#This Row],[Entrada / Saída]]="Saída",FluxoCaixa2[[#This Row],[R$ (Valores)]]*-1,FluxoCaixa2[[#This Row],[R$ (Valores)]])</f>
        <v>0</v>
      </c>
    </row>
    <row r="296" spans="2:10">
      <c r="B296" s="34"/>
      <c r="C296" s="48"/>
      <c r="D296" s="17"/>
      <c r="E296" s="17"/>
      <c r="F296" s="17"/>
      <c r="G296" s="21"/>
      <c r="H296" s="17" t="s">
        <v>8</v>
      </c>
      <c r="I296" s="20">
        <f>IF(FluxoCaixa2[[#This Row],[Receitas / Despesas]]="Saldo Inicial",FluxoCaixa2[[#This Row],[R$ (Valores)]],I295+FluxoCaixa2[[#This Row],[Valores Receitas / Despesas]])</f>
        <v>371292.89999999956</v>
      </c>
      <c r="J296" s="20">
        <f>IF(FluxoCaixa2[[#This Row],[Entrada / Saída]]="Saída",FluxoCaixa2[[#This Row],[R$ (Valores)]]*-1,FluxoCaixa2[[#This Row],[R$ (Valores)]])</f>
        <v>0</v>
      </c>
    </row>
    <row r="297" spans="2:10">
      <c r="B297" s="34"/>
      <c r="C297" s="48"/>
      <c r="D297" s="17"/>
      <c r="E297" s="17"/>
      <c r="F297" s="17"/>
      <c r="G297" s="21"/>
      <c r="H297" s="17" t="s">
        <v>8</v>
      </c>
      <c r="I297" s="20">
        <f>IF(FluxoCaixa2[[#This Row],[Receitas / Despesas]]="Saldo Inicial",FluxoCaixa2[[#This Row],[R$ (Valores)]],I296+FluxoCaixa2[[#This Row],[Valores Receitas / Despesas]])</f>
        <v>371292.89999999956</v>
      </c>
      <c r="J297" s="20">
        <f>IF(FluxoCaixa2[[#This Row],[Entrada / Saída]]="Saída",FluxoCaixa2[[#This Row],[R$ (Valores)]]*-1,FluxoCaixa2[[#This Row],[R$ (Valores)]])</f>
        <v>0</v>
      </c>
    </row>
    <row r="298" spans="2:10">
      <c r="B298" s="34"/>
      <c r="C298" s="48"/>
      <c r="D298" s="17"/>
      <c r="E298" s="17"/>
      <c r="F298" s="17"/>
      <c r="G298" s="21"/>
      <c r="H298" s="17" t="s">
        <v>8</v>
      </c>
      <c r="I298" s="20">
        <f>IF(FluxoCaixa2[[#This Row],[Receitas / Despesas]]="Saldo Inicial",FluxoCaixa2[[#This Row],[R$ (Valores)]],I297+FluxoCaixa2[[#This Row],[Valores Receitas / Despesas]])</f>
        <v>371292.89999999956</v>
      </c>
      <c r="J298" s="20">
        <f>IF(FluxoCaixa2[[#This Row],[Entrada / Saída]]="Saída",FluxoCaixa2[[#This Row],[R$ (Valores)]]*-1,FluxoCaixa2[[#This Row],[R$ (Valores)]])</f>
        <v>0</v>
      </c>
    </row>
    <row r="299" spans="2:10">
      <c r="B299" s="34"/>
      <c r="C299" s="48"/>
      <c r="D299" s="17"/>
      <c r="E299" s="17"/>
      <c r="F299" s="17"/>
      <c r="G299" s="21"/>
      <c r="H299" s="17" t="s">
        <v>8</v>
      </c>
      <c r="I299" s="20">
        <f>IF(FluxoCaixa2[[#This Row],[Receitas / Despesas]]="Saldo Inicial",FluxoCaixa2[[#This Row],[R$ (Valores)]],I298+FluxoCaixa2[[#This Row],[Valores Receitas / Despesas]])</f>
        <v>371292.89999999956</v>
      </c>
      <c r="J299" s="20">
        <f>IF(FluxoCaixa2[[#This Row],[Entrada / Saída]]="Saída",FluxoCaixa2[[#This Row],[R$ (Valores)]]*-1,FluxoCaixa2[[#This Row],[R$ (Valores)]])</f>
        <v>0</v>
      </c>
    </row>
    <row r="300" spans="2:10">
      <c r="B300" s="34"/>
      <c r="C300" s="48"/>
      <c r="D300" s="17"/>
      <c r="E300" s="17"/>
      <c r="F300" s="17"/>
      <c r="G300" s="21"/>
      <c r="H300" s="17" t="s">
        <v>8</v>
      </c>
      <c r="I300" s="20">
        <f>IF(FluxoCaixa2[[#This Row],[Receitas / Despesas]]="Saldo Inicial",FluxoCaixa2[[#This Row],[R$ (Valores)]],I299+FluxoCaixa2[[#This Row],[Valores Receitas / Despesas]])</f>
        <v>371292.89999999956</v>
      </c>
      <c r="J300" s="20">
        <f>IF(FluxoCaixa2[[#This Row],[Entrada / Saída]]="Saída",FluxoCaixa2[[#This Row],[R$ (Valores)]]*-1,FluxoCaixa2[[#This Row],[R$ (Valores)]])</f>
        <v>0</v>
      </c>
    </row>
    <row r="301" spans="2:10">
      <c r="B301" s="34"/>
      <c r="C301" s="48"/>
      <c r="D301" s="17"/>
      <c r="E301" s="17"/>
      <c r="F301" s="17"/>
      <c r="G301" s="21"/>
      <c r="H301" s="17" t="s">
        <v>8</v>
      </c>
      <c r="I301" s="20">
        <f>IF(FluxoCaixa2[[#This Row],[Receitas / Despesas]]="Saldo Inicial",FluxoCaixa2[[#This Row],[R$ (Valores)]],I300+FluxoCaixa2[[#This Row],[Valores Receitas / Despesas]])</f>
        <v>371292.89999999956</v>
      </c>
      <c r="J301" s="20">
        <f>IF(FluxoCaixa2[[#This Row],[Entrada / Saída]]="Saída",FluxoCaixa2[[#This Row],[R$ (Valores)]]*-1,FluxoCaixa2[[#This Row],[R$ (Valores)]])</f>
        <v>0</v>
      </c>
    </row>
    <row r="302" spans="2:10">
      <c r="B302" s="34"/>
      <c r="C302" s="48"/>
      <c r="D302" s="17"/>
      <c r="E302" s="17"/>
      <c r="F302" s="17"/>
      <c r="G302" s="21"/>
      <c r="H302" s="17" t="s">
        <v>8</v>
      </c>
      <c r="I302" s="20">
        <f>IF(FluxoCaixa2[[#This Row],[Receitas / Despesas]]="Saldo Inicial",FluxoCaixa2[[#This Row],[R$ (Valores)]],I301+FluxoCaixa2[[#This Row],[Valores Receitas / Despesas]])</f>
        <v>371292.89999999956</v>
      </c>
      <c r="J302" s="20">
        <f>IF(FluxoCaixa2[[#This Row],[Entrada / Saída]]="Saída",FluxoCaixa2[[#This Row],[R$ (Valores)]]*-1,FluxoCaixa2[[#This Row],[R$ (Valores)]])</f>
        <v>0</v>
      </c>
    </row>
    <row r="303" spans="2:10">
      <c r="B303" s="34"/>
      <c r="C303" s="48"/>
      <c r="D303" s="17"/>
      <c r="E303" s="17"/>
      <c r="F303" s="17"/>
      <c r="G303" s="21"/>
      <c r="H303" s="17" t="s">
        <v>8</v>
      </c>
      <c r="I303" s="20">
        <f>IF(FluxoCaixa2[[#This Row],[Receitas / Despesas]]="Saldo Inicial",FluxoCaixa2[[#This Row],[R$ (Valores)]],I302+FluxoCaixa2[[#This Row],[Valores Receitas / Despesas]])</f>
        <v>371292.89999999956</v>
      </c>
      <c r="J303" s="20">
        <f>IF(FluxoCaixa2[[#This Row],[Entrada / Saída]]="Saída",FluxoCaixa2[[#This Row],[R$ (Valores)]]*-1,FluxoCaixa2[[#This Row],[R$ (Valores)]])</f>
        <v>0</v>
      </c>
    </row>
    <row r="304" spans="2:10">
      <c r="B304" s="34"/>
      <c r="C304" s="48"/>
      <c r="D304" s="17"/>
      <c r="E304" s="17"/>
      <c r="F304" s="17"/>
      <c r="G304" s="21"/>
      <c r="H304" s="17" t="s">
        <v>8</v>
      </c>
      <c r="I304" s="20">
        <f>IF(FluxoCaixa2[[#This Row],[Receitas / Despesas]]="Saldo Inicial",FluxoCaixa2[[#This Row],[R$ (Valores)]],I303+FluxoCaixa2[[#This Row],[Valores Receitas / Despesas]])</f>
        <v>371292.89999999956</v>
      </c>
      <c r="J304" s="20">
        <f>IF(FluxoCaixa2[[#This Row],[Entrada / Saída]]="Saída",FluxoCaixa2[[#This Row],[R$ (Valores)]]*-1,FluxoCaixa2[[#This Row],[R$ (Valores)]])</f>
        <v>0</v>
      </c>
    </row>
    <row r="305" spans="2:10">
      <c r="B305" s="34"/>
      <c r="C305" s="48"/>
      <c r="D305" s="17"/>
      <c r="E305" s="17"/>
      <c r="F305" s="17"/>
      <c r="G305" s="21"/>
      <c r="H305" s="17" t="s">
        <v>8</v>
      </c>
      <c r="I305" s="20">
        <f>IF(FluxoCaixa2[[#This Row],[Receitas / Despesas]]="Saldo Inicial",FluxoCaixa2[[#This Row],[R$ (Valores)]],I304+FluxoCaixa2[[#This Row],[Valores Receitas / Despesas]])</f>
        <v>371292.89999999956</v>
      </c>
      <c r="J305" s="20">
        <f>IF(FluxoCaixa2[[#This Row],[Entrada / Saída]]="Saída",FluxoCaixa2[[#This Row],[R$ (Valores)]]*-1,FluxoCaixa2[[#This Row],[R$ (Valores)]])</f>
        <v>0</v>
      </c>
    </row>
    <row r="306" spans="2:10">
      <c r="B306" s="34"/>
      <c r="C306" s="48"/>
      <c r="D306" s="17"/>
      <c r="E306" s="17"/>
      <c r="F306" s="17"/>
      <c r="G306" s="21"/>
      <c r="H306" s="17" t="s">
        <v>8</v>
      </c>
      <c r="I306" s="20">
        <f>IF(FluxoCaixa2[[#This Row],[Receitas / Despesas]]="Saldo Inicial",FluxoCaixa2[[#This Row],[R$ (Valores)]],I305+FluxoCaixa2[[#This Row],[Valores Receitas / Despesas]])</f>
        <v>371292.89999999956</v>
      </c>
      <c r="J306" s="20">
        <f>IF(FluxoCaixa2[[#This Row],[Entrada / Saída]]="Saída",FluxoCaixa2[[#This Row],[R$ (Valores)]]*-1,FluxoCaixa2[[#This Row],[R$ (Valores)]])</f>
        <v>0</v>
      </c>
    </row>
    <row r="307" spans="2:10">
      <c r="B307" s="34"/>
      <c r="C307" s="48"/>
      <c r="D307" s="17"/>
      <c r="E307" s="17"/>
      <c r="F307" s="17"/>
      <c r="G307" s="21"/>
      <c r="H307" s="17" t="s">
        <v>8</v>
      </c>
      <c r="I307" s="20">
        <f>IF(FluxoCaixa2[[#This Row],[Receitas / Despesas]]="Saldo Inicial",FluxoCaixa2[[#This Row],[R$ (Valores)]],I306+FluxoCaixa2[[#This Row],[Valores Receitas / Despesas]])</f>
        <v>371292.89999999956</v>
      </c>
      <c r="J307" s="20">
        <f>IF(FluxoCaixa2[[#This Row],[Entrada / Saída]]="Saída",FluxoCaixa2[[#This Row],[R$ (Valores)]]*-1,FluxoCaixa2[[#This Row],[R$ (Valores)]])</f>
        <v>0</v>
      </c>
    </row>
    <row r="308" spans="2:10">
      <c r="B308" s="34"/>
      <c r="C308" s="48"/>
      <c r="D308" s="17"/>
      <c r="E308" s="17"/>
      <c r="F308" s="17"/>
      <c r="G308" s="21"/>
      <c r="H308" s="17" t="s">
        <v>8</v>
      </c>
      <c r="I308" s="20">
        <f>IF(FluxoCaixa2[[#This Row],[Receitas / Despesas]]="Saldo Inicial",FluxoCaixa2[[#This Row],[R$ (Valores)]],I307+FluxoCaixa2[[#This Row],[Valores Receitas / Despesas]])</f>
        <v>371292.89999999956</v>
      </c>
      <c r="J308" s="20">
        <f>IF(FluxoCaixa2[[#This Row],[Entrada / Saída]]="Saída",FluxoCaixa2[[#This Row],[R$ (Valores)]]*-1,FluxoCaixa2[[#This Row],[R$ (Valores)]])</f>
        <v>0</v>
      </c>
    </row>
    <row r="309" spans="2:10">
      <c r="B309" s="34"/>
      <c r="C309" s="48"/>
      <c r="D309" s="17"/>
      <c r="E309" s="17"/>
      <c r="F309" s="17"/>
      <c r="G309" s="21"/>
      <c r="H309" s="17" t="s">
        <v>8</v>
      </c>
      <c r="I309" s="20">
        <f>IF(FluxoCaixa2[[#This Row],[Receitas / Despesas]]="Saldo Inicial",FluxoCaixa2[[#This Row],[R$ (Valores)]],I308+FluxoCaixa2[[#This Row],[Valores Receitas / Despesas]])</f>
        <v>371292.89999999956</v>
      </c>
      <c r="J309" s="20">
        <f>IF(FluxoCaixa2[[#This Row],[Entrada / Saída]]="Saída",FluxoCaixa2[[#This Row],[R$ (Valores)]]*-1,FluxoCaixa2[[#This Row],[R$ (Valores)]])</f>
        <v>0</v>
      </c>
    </row>
    <row r="310" spans="2:10">
      <c r="B310" s="34"/>
      <c r="C310" s="48"/>
      <c r="D310" s="17"/>
      <c r="E310" s="17"/>
      <c r="F310" s="17"/>
      <c r="G310" s="21"/>
      <c r="H310" s="17" t="s">
        <v>8</v>
      </c>
      <c r="I310" s="20">
        <f>IF(FluxoCaixa2[[#This Row],[Receitas / Despesas]]="Saldo Inicial",FluxoCaixa2[[#This Row],[R$ (Valores)]],I309+FluxoCaixa2[[#This Row],[Valores Receitas / Despesas]])</f>
        <v>371292.89999999956</v>
      </c>
      <c r="J310" s="20">
        <f>IF(FluxoCaixa2[[#This Row],[Entrada / Saída]]="Saída",FluxoCaixa2[[#This Row],[R$ (Valores)]]*-1,FluxoCaixa2[[#This Row],[R$ (Valores)]])</f>
        <v>0</v>
      </c>
    </row>
    <row r="311" spans="2:10">
      <c r="B311" s="34"/>
      <c r="C311" s="48"/>
      <c r="D311" s="17"/>
      <c r="E311" s="17"/>
      <c r="F311" s="17"/>
      <c r="G311" s="21"/>
      <c r="H311" s="17" t="s">
        <v>8</v>
      </c>
      <c r="I311" s="20">
        <f>IF(FluxoCaixa2[[#This Row],[Receitas / Despesas]]="Saldo Inicial",FluxoCaixa2[[#This Row],[R$ (Valores)]],I310+FluxoCaixa2[[#This Row],[Valores Receitas / Despesas]])</f>
        <v>371292.89999999956</v>
      </c>
      <c r="J311" s="20">
        <f>IF(FluxoCaixa2[[#This Row],[Entrada / Saída]]="Saída",FluxoCaixa2[[#This Row],[R$ (Valores)]]*-1,FluxoCaixa2[[#This Row],[R$ (Valores)]])</f>
        <v>0</v>
      </c>
    </row>
    <row r="312" spans="2:10">
      <c r="B312" s="34"/>
      <c r="C312" s="48"/>
      <c r="D312" s="17"/>
      <c r="E312" s="17"/>
      <c r="F312" s="17"/>
      <c r="G312" s="21"/>
      <c r="H312" s="17" t="s">
        <v>8</v>
      </c>
      <c r="I312" s="20">
        <f>IF(FluxoCaixa2[[#This Row],[Receitas / Despesas]]="Saldo Inicial",FluxoCaixa2[[#This Row],[R$ (Valores)]],I311+FluxoCaixa2[[#This Row],[Valores Receitas / Despesas]])</f>
        <v>371292.89999999956</v>
      </c>
      <c r="J312" s="20">
        <f>IF(FluxoCaixa2[[#This Row],[Entrada / Saída]]="Saída",FluxoCaixa2[[#This Row],[R$ (Valores)]]*-1,FluxoCaixa2[[#This Row],[R$ (Valores)]])</f>
        <v>0</v>
      </c>
    </row>
    <row r="313" spans="2:10">
      <c r="B313" s="34"/>
      <c r="C313" s="48"/>
      <c r="D313" s="17"/>
      <c r="E313" s="17"/>
      <c r="F313" s="17"/>
      <c r="G313" s="21"/>
      <c r="H313" s="17" t="s">
        <v>8</v>
      </c>
      <c r="I313" s="20">
        <f>IF(FluxoCaixa2[[#This Row],[Receitas / Despesas]]="Saldo Inicial",FluxoCaixa2[[#This Row],[R$ (Valores)]],I312+FluxoCaixa2[[#This Row],[Valores Receitas / Despesas]])</f>
        <v>371292.89999999956</v>
      </c>
      <c r="J313" s="20">
        <f>IF(FluxoCaixa2[[#This Row],[Entrada / Saída]]="Saída",FluxoCaixa2[[#This Row],[R$ (Valores)]]*-1,FluxoCaixa2[[#This Row],[R$ (Valores)]])</f>
        <v>0</v>
      </c>
    </row>
    <row r="314" spans="2:10">
      <c r="B314" s="34"/>
      <c r="C314" s="48"/>
      <c r="D314" s="17"/>
      <c r="E314" s="17"/>
      <c r="F314" s="17"/>
      <c r="G314" s="21"/>
      <c r="H314" s="17" t="s">
        <v>8</v>
      </c>
      <c r="I314" s="20">
        <f>IF(FluxoCaixa2[[#This Row],[Receitas / Despesas]]="Saldo Inicial",FluxoCaixa2[[#This Row],[R$ (Valores)]],I313+FluxoCaixa2[[#This Row],[Valores Receitas / Despesas]])</f>
        <v>371292.89999999956</v>
      </c>
      <c r="J314" s="20">
        <f>IF(FluxoCaixa2[[#This Row],[Entrada / Saída]]="Saída",FluxoCaixa2[[#This Row],[R$ (Valores)]]*-1,FluxoCaixa2[[#This Row],[R$ (Valores)]])</f>
        <v>0</v>
      </c>
    </row>
    <row r="315" spans="2:10">
      <c r="B315" s="34"/>
      <c r="C315" s="48"/>
      <c r="D315" s="17"/>
      <c r="E315" s="17"/>
      <c r="F315" s="17"/>
      <c r="G315" s="21"/>
      <c r="H315" s="17" t="s">
        <v>8</v>
      </c>
      <c r="I315" s="20">
        <f>IF(FluxoCaixa2[[#This Row],[Receitas / Despesas]]="Saldo Inicial",FluxoCaixa2[[#This Row],[R$ (Valores)]],I314+FluxoCaixa2[[#This Row],[Valores Receitas / Despesas]])</f>
        <v>371292.89999999956</v>
      </c>
      <c r="J315" s="20">
        <f>IF(FluxoCaixa2[[#This Row],[Entrada / Saída]]="Saída",FluxoCaixa2[[#This Row],[R$ (Valores)]]*-1,FluxoCaixa2[[#This Row],[R$ (Valores)]])</f>
        <v>0</v>
      </c>
    </row>
    <row r="316" spans="2:10">
      <c r="B316" s="34"/>
      <c r="C316" s="48"/>
      <c r="D316" s="17"/>
      <c r="E316" s="17"/>
      <c r="F316" s="17"/>
      <c r="G316" s="21"/>
      <c r="H316" s="17" t="s">
        <v>8</v>
      </c>
      <c r="I316" s="20">
        <f>IF(FluxoCaixa2[[#This Row],[Receitas / Despesas]]="Saldo Inicial",FluxoCaixa2[[#This Row],[R$ (Valores)]],I315+FluxoCaixa2[[#This Row],[Valores Receitas / Despesas]])</f>
        <v>371292.89999999956</v>
      </c>
      <c r="J316" s="20">
        <f>IF(FluxoCaixa2[[#This Row],[Entrada / Saída]]="Saída",FluxoCaixa2[[#This Row],[R$ (Valores)]]*-1,FluxoCaixa2[[#This Row],[R$ (Valores)]])</f>
        <v>0</v>
      </c>
    </row>
    <row r="317" spans="2:10">
      <c r="B317" s="34"/>
      <c r="C317" s="48"/>
      <c r="D317" s="17"/>
      <c r="E317" s="17"/>
      <c r="F317" s="17"/>
      <c r="G317" s="21"/>
      <c r="H317" s="17" t="s">
        <v>8</v>
      </c>
      <c r="I317" s="20">
        <f>IF(FluxoCaixa2[[#This Row],[Receitas / Despesas]]="Saldo Inicial",FluxoCaixa2[[#This Row],[R$ (Valores)]],I316+FluxoCaixa2[[#This Row],[Valores Receitas / Despesas]])</f>
        <v>371292.89999999956</v>
      </c>
      <c r="J317" s="20">
        <f>IF(FluxoCaixa2[[#This Row],[Entrada / Saída]]="Saída",FluxoCaixa2[[#This Row],[R$ (Valores)]]*-1,FluxoCaixa2[[#This Row],[R$ (Valores)]])</f>
        <v>0</v>
      </c>
    </row>
    <row r="318" spans="2:10">
      <c r="B318" s="34"/>
      <c r="C318" s="48"/>
      <c r="D318" s="17"/>
      <c r="E318" s="17"/>
      <c r="F318" s="17"/>
      <c r="G318" s="21"/>
      <c r="H318" s="17" t="s">
        <v>8</v>
      </c>
      <c r="I318" s="20">
        <f>IF(FluxoCaixa2[[#This Row],[Receitas / Despesas]]="Saldo Inicial",FluxoCaixa2[[#This Row],[R$ (Valores)]],I317+FluxoCaixa2[[#This Row],[Valores Receitas / Despesas]])</f>
        <v>371292.89999999956</v>
      </c>
      <c r="J318" s="20">
        <f>IF(FluxoCaixa2[[#This Row],[Entrada / Saída]]="Saída",FluxoCaixa2[[#This Row],[R$ (Valores)]]*-1,FluxoCaixa2[[#This Row],[R$ (Valores)]])</f>
        <v>0</v>
      </c>
    </row>
    <row r="319" spans="2:10">
      <c r="B319" s="34"/>
      <c r="C319" s="48"/>
      <c r="D319" s="17"/>
      <c r="E319" s="17"/>
      <c r="F319" s="17"/>
      <c r="G319" s="21"/>
      <c r="H319" s="17" t="s">
        <v>8</v>
      </c>
      <c r="I319" s="20">
        <f>IF(FluxoCaixa2[[#This Row],[Receitas / Despesas]]="Saldo Inicial",FluxoCaixa2[[#This Row],[R$ (Valores)]],I318+FluxoCaixa2[[#This Row],[Valores Receitas / Despesas]])</f>
        <v>371292.89999999956</v>
      </c>
      <c r="J319" s="20">
        <f>IF(FluxoCaixa2[[#This Row],[Entrada / Saída]]="Saída",FluxoCaixa2[[#This Row],[R$ (Valores)]]*-1,FluxoCaixa2[[#This Row],[R$ (Valores)]])</f>
        <v>0</v>
      </c>
    </row>
    <row r="320" spans="2:10">
      <c r="B320" s="34"/>
      <c r="C320" s="48"/>
      <c r="D320" s="17"/>
      <c r="E320" s="17"/>
      <c r="F320" s="17"/>
      <c r="G320" s="21"/>
      <c r="H320" s="17" t="s">
        <v>8</v>
      </c>
      <c r="I320" s="20">
        <f>IF(FluxoCaixa2[[#This Row],[Receitas / Despesas]]="Saldo Inicial",FluxoCaixa2[[#This Row],[R$ (Valores)]],I319+FluxoCaixa2[[#This Row],[Valores Receitas / Despesas]])</f>
        <v>371292.89999999956</v>
      </c>
      <c r="J320" s="20">
        <f>IF(FluxoCaixa2[[#This Row],[Entrada / Saída]]="Saída",FluxoCaixa2[[#This Row],[R$ (Valores)]]*-1,FluxoCaixa2[[#This Row],[R$ (Valores)]])</f>
        <v>0</v>
      </c>
    </row>
    <row r="321" spans="2:10">
      <c r="B321" s="34"/>
      <c r="C321" s="48"/>
      <c r="D321" s="17"/>
      <c r="E321" s="17"/>
      <c r="F321" s="17"/>
      <c r="G321" s="21"/>
      <c r="H321" s="17" t="s">
        <v>8</v>
      </c>
      <c r="I321" s="20">
        <f>IF(FluxoCaixa2[[#This Row],[Receitas / Despesas]]="Saldo Inicial",FluxoCaixa2[[#This Row],[R$ (Valores)]],I320+FluxoCaixa2[[#This Row],[Valores Receitas / Despesas]])</f>
        <v>371292.89999999956</v>
      </c>
      <c r="J321" s="20">
        <f>IF(FluxoCaixa2[[#This Row],[Entrada / Saída]]="Saída",FluxoCaixa2[[#This Row],[R$ (Valores)]]*-1,FluxoCaixa2[[#This Row],[R$ (Valores)]])</f>
        <v>0</v>
      </c>
    </row>
    <row r="322" spans="2:10">
      <c r="B322" s="34"/>
      <c r="C322" s="48"/>
      <c r="D322" s="17"/>
      <c r="E322" s="17"/>
      <c r="F322" s="17"/>
      <c r="G322" s="21"/>
      <c r="H322" s="17" t="s">
        <v>8</v>
      </c>
      <c r="I322" s="20">
        <f>IF(FluxoCaixa2[[#This Row],[Receitas / Despesas]]="Saldo Inicial",FluxoCaixa2[[#This Row],[R$ (Valores)]],I321+FluxoCaixa2[[#This Row],[Valores Receitas / Despesas]])</f>
        <v>371292.89999999956</v>
      </c>
      <c r="J322" s="20">
        <f>IF(FluxoCaixa2[[#This Row],[Entrada / Saída]]="Saída",FluxoCaixa2[[#This Row],[R$ (Valores)]]*-1,FluxoCaixa2[[#This Row],[R$ (Valores)]])</f>
        <v>0</v>
      </c>
    </row>
    <row r="323" spans="2:10">
      <c r="B323" s="34"/>
      <c r="C323" s="48"/>
      <c r="D323" s="17"/>
      <c r="E323" s="17"/>
      <c r="F323" s="17"/>
      <c r="G323" s="21"/>
      <c r="H323" s="17" t="s">
        <v>8</v>
      </c>
      <c r="I323" s="20">
        <f>IF(FluxoCaixa2[[#This Row],[Receitas / Despesas]]="Saldo Inicial",FluxoCaixa2[[#This Row],[R$ (Valores)]],I322+FluxoCaixa2[[#This Row],[Valores Receitas / Despesas]])</f>
        <v>371292.89999999956</v>
      </c>
      <c r="J323" s="20">
        <f>IF(FluxoCaixa2[[#This Row],[Entrada / Saída]]="Saída",FluxoCaixa2[[#This Row],[R$ (Valores)]]*-1,FluxoCaixa2[[#This Row],[R$ (Valores)]])</f>
        <v>0</v>
      </c>
    </row>
    <row r="324" spans="2:10">
      <c r="B324" s="34"/>
      <c r="C324" s="48"/>
      <c r="D324" s="17"/>
      <c r="E324" s="17"/>
      <c r="F324" s="17"/>
      <c r="G324" s="21"/>
      <c r="H324" s="17" t="s">
        <v>8</v>
      </c>
      <c r="I324" s="20">
        <f>IF(FluxoCaixa2[[#This Row],[Receitas / Despesas]]="Saldo Inicial",FluxoCaixa2[[#This Row],[R$ (Valores)]],I323+FluxoCaixa2[[#This Row],[Valores Receitas / Despesas]])</f>
        <v>371292.89999999956</v>
      </c>
      <c r="J324" s="20">
        <f>IF(FluxoCaixa2[[#This Row],[Entrada / Saída]]="Saída",FluxoCaixa2[[#This Row],[R$ (Valores)]]*-1,FluxoCaixa2[[#This Row],[R$ (Valores)]])</f>
        <v>0</v>
      </c>
    </row>
    <row r="325" spans="2:10">
      <c r="B325" s="34"/>
      <c r="C325" s="48"/>
      <c r="D325" s="17"/>
      <c r="E325" s="17"/>
      <c r="F325" s="17"/>
      <c r="G325" s="21"/>
      <c r="H325" s="17" t="s">
        <v>13</v>
      </c>
      <c r="I325" s="20">
        <f>IF(FluxoCaixa2[[#This Row],[Receitas / Despesas]]="Saldo Inicial",FluxoCaixa2[[#This Row],[R$ (Valores)]],I324+FluxoCaixa2[[#This Row],[Valores Receitas / Despesas]])</f>
        <v>371292.89999999956</v>
      </c>
      <c r="J325" s="20">
        <f>IF(FluxoCaixa2[[#This Row],[Entrada / Saída]]="Saída",FluxoCaixa2[[#This Row],[R$ (Valores)]]*-1,FluxoCaixa2[[#This Row],[R$ (Valores)]])</f>
        <v>0</v>
      </c>
    </row>
    <row r="326" spans="2:10">
      <c r="B326" s="34"/>
      <c r="C326" s="48"/>
      <c r="D326" s="17"/>
      <c r="E326" s="17"/>
      <c r="F326" s="17"/>
      <c r="G326" s="21"/>
      <c r="H326" s="17" t="s">
        <v>8</v>
      </c>
      <c r="I326" s="20">
        <f>IF(FluxoCaixa2[[#This Row],[Receitas / Despesas]]="Saldo Inicial",FluxoCaixa2[[#This Row],[R$ (Valores)]],I325+FluxoCaixa2[[#This Row],[Valores Receitas / Despesas]])</f>
        <v>371292.89999999956</v>
      </c>
      <c r="J326" s="20">
        <f>IF(FluxoCaixa2[[#This Row],[Entrada / Saída]]="Saída",FluxoCaixa2[[#This Row],[R$ (Valores)]]*-1,FluxoCaixa2[[#This Row],[R$ (Valores)]])</f>
        <v>0</v>
      </c>
    </row>
    <row r="327" spans="2:10">
      <c r="B327" s="34"/>
      <c r="C327" s="48"/>
      <c r="D327" s="17"/>
      <c r="E327" s="17"/>
      <c r="F327" s="17"/>
      <c r="G327" s="21"/>
      <c r="H327" s="17" t="s">
        <v>8</v>
      </c>
      <c r="I327" s="20">
        <f>IF(FluxoCaixa2[[#This Row],[Receitas / Despesas]]="Saldo Inicial",FluxoCaixa2[[#This Row],[R$ (Valores)]],I326+FluxoCaixa2[[#This Row],[Valores Receitas / Despesas]])</f>
        <v>371292.89999999956</v>
      </c>
      <c r="J327" s="20">
        <f>IF(FluxoCaixa2[[#This Row],[Entrada / Saída]]="Saída",FluxoCaixa2[[#This Row],[R$ (Valores)]]*-1,FluxoCaixa2[[#This Row],[R$ (Valores)]])</f>
        <v>0</v>
      </c>
    </row>
    <row r="328" spans="2:10">
      <c r="B328" s="34"/>
      <c r="C328" s="48"/>
      <c r="D328" s="17"/>
      <c r="E328" s="17"/>
      <c r="F328" s="17"/>
      <c r="G328" s="21"/>
      <c r="H328" s="17" t="s">
        <v>8</v>
      </c>
      <c r="I328" s="20">
        <f>IF(FluxoCaixa2[[#This Row],[Receitas / Despesas]]="Saldo Inicial",FluxoCaixa2[[#This Row],[R$ (Valores)]],I327+FluxoCaixa2[[#This Row],[Valores Receitas / Despesas]])</f>
        <v>371292.89999999956</v>
      </c>
      <c r="J328" s="20">
        <f>IF(FluxoCaixa2[[#This Row],[Entrada / Saída]]="Saída",FluxoCaixa2[[#This Row],[R$ (Valores)]]*-1,FluxoCaixa2[[#This Row],[R$ (Valores)]])</f>
        <v>0</v>
      </c>
    </row>
    <row r="329" spans="2:10">
      <c r="B329" s="34"/>
      <c r="C329" s="48"/>
      <c r="D329" s="17"/>
      <c r="E329" s="17"/>
      <c r="F329" s="17"/>
      <c r="G329" s="21"/>
      <c r="H329" s="17" t="s">
        <v>8</v>
      </c>
      <c r="I329" s="20">
        <f>IF(FluxoCaixa2[[#This Row],[Receitas / Despesas]]="Saldo Inicial",FluxoCaixa2[[#This Row],[R$ (Valores)]],I328+FluxoCaixa2[[#This Row],[Valores Receitas / Despesas]])</f>
        <v>371292.89999999956</v>
      </c>
      <c r="J329" s="20">
        <f>IF(FluxoCaixa2[[#This Row],[Entrada / Saída]]="Saída",FluxoCaixa2[[#This Row],[R$ (Valores)]]*-1,FluxoCaixa2[[#This Row],[R$ (Valores)]])</f>
        <v>0</v>
      </c>
    </row>
    <row r="330" spans="2:10">
      <c r="B330" s="34"/>
      <c r="C330" s="48"/>
      <c r="D330" s="17"/>
      <c r="E330" s="17"/>
      <c r="F330" s="17"/>
      <c r="G330" s="21"/>
      <c r="H330" s="17" t="s">
        <v>8</v>
      </c>
      <c r="I330" s="20">
        <f>IF(FluxoCaixa2[[#This Row],[Receitas / Despesas]]="Saldo Inicial",FluxoCaixa2[[#This Row],[R$ (Valores)]],I329+FluxoCaixa2[[#This Row],[Valores Receitas / Despesas]])</f>
        <v>371292.89999999956</v>
      </c>
      <c r="J330" s="20">
        <f>IF(FluxoCaixa2[[#This Row],[Entrada / Saída]]="Saída",FluxoCaixa2[[#This Row],[R$ (Valores)]]*-1,FluxoCaixa2[[#This Row],[R$ (Valores)]])</f>
        <v>0</v>
      </c>
    </row>
    <row r="331" spans="2:10">
      <c r="B331" s="34"/>
      <c r="C331" s="48"/>
      <c r="D331" s="17"/>
      <c r="E331" s="17"/>
      <c r="F331" s="17"/>
      <c r="G331" s="21"/>
      <c r="H331" s="17" t="s">
        <v>8</v>
      </c>
      <c r="I331" s="20">
        <f>IF(FluxoCaixa2[[#This Row],[Receitas / Despesas]]="Saldo Inicial",FluxoCaixa2[[#This Row],[R$ (Valores)]],I330+FluxoCaixa2[[#This Row],[Valores Receitas / Despesas]])</f>
        <v>371292.89999999956</v>
      </c>
      <c r="J331" s="20">
        <f>IF(FluxoCaixa2[[#This Row],[Entrada / Saída]]="Saída",FluxoCaixa2[[#This Row],[R$ (Valores)]]*-1,FluxoCaixa2[[#This Row],[R$ (Valores)]])</f>
        <v>0</v>
      </c>
    </row>
    <row r="332" spans="2:10">
      <c r="B332" s="34"/>
      <c r="C332" s="48"/>
      <c r="D332" s="17"/>
      <c r="E332" s="17"/>
      <c r="F332" s="17"/>
      <c r="G332" s="21"/>
      <c r="H332" s="17" t="s">
        <v>8</v>
      </c>
      <c r="I332" s="20">
        <f>IF(FluxoCaixa2[[#This Row],[Receitas / Despesas]]="Saldo Inicial",FluxoCaixa2[[#This Row],[R$ (Valores)]],I331+FluxoCaixa2[[#This Row],[Valores Receitas / Despesas]])</f>
        <v>371292.89999999956</v>
      </c>
      <c r="J332" s="20">
        <f>IF(FluxoCaixa2[[#This Row],[Entrada / Saída]]="Saída",FluxoCaixa2[[#This Row],[R$ (Valores)]]*-1,FluxoCaixa2[[#This Row],[R$ (Valores)]])</f>
        <v>0</v>
      </c>
    </row>
    <row r="333" spans="2:10">
      <c r="B333" s="34"/>
      <c r="C333" s="48"/>
      <c r="D333" s="17"/>
      <c r="E333" s="17"/>
      <c r="F333" s="17"/>
      <c r="G333" s="21"/>
      <c r="H333" s="17" t="s">
        <v>8</v>
      </c>
      <c r="I333" s="20">
        <f>IF(FluxoCaixa2[[#This Row],[Receitas / Despesas]]="Saldo Inicial",FluxoCaixa2[[#This Row],[R$ (Valores)]],I332+FluxoCaixa2[[#This Row],[Valores Receitas / Despesas]])</f>
        <v>371292.89999999956</v>
      </c>
      <c r="J333" s="20">
        <f>IF(FluxoCaixa2[[#This Row],[Entrada / Saída]]="Saída",FluxoCaixa2[[#This Row],[R$ (Valores)]]*-1,FluxoCaixa2[[#This Row],[R$ (Valores)]])</f>
        <v>0</v>
      </c>
    </row>
    <row r="334" spans="2:10">
      <c r="B334" s="34"/>
      <c r="C334" s="48"/>
      <c r="D334" s="17"/>
      <c r="E334" s="17"/>
      <c r="F334" s="17"/>
      <c r="G334" s="21"/>
      <c r="H334" s="17" t="s">
        <v>8</v>
      </c>
      <c r="I334" s="20">
        <f>IF(FluxoCaixa2[[#This Row],[Receitas / Despesas]]="Saldo Inicial",FluxoCaixa2[[#This Row],[R$ (Valores)]],I333+FluxoCaixa2[[#This Row],[Valores Receitas / Despesas]])</f>
        <v>371292.89999999956</v>
      </c>
      <c r="J334" s="20">
        <f>IF(FluxoCaixa2[[#This Row],[Entrada / Saída]]="Saída",FluxoCaixa2[[#This Row],[R$ (Valores)]]*-1,FluxoCaixa2[[#This Row],[R$ (Valores)]])</f>
        <v>0</v>
      </c>
    </row>
    <row r="335" spans="2:10">
      <c r="B335" s="34"/>
      <c r="C335" s="48"/>
      <c r="D335" s="17"/>
      <c r="E335" s="17"/>
      <c r="F335" s="17"/>
      <c r="G335" s="21"/>
      <c r="H335" s="17" t="s">
        <v>8</v>
      </c>
      <c r="I335" s="20">
        <f>IF(FluxoCaixa2[[#This Row],[Receitas / Despesas]]="Saldo Inicial",FluxoCaixa2[[#This Row],[R$ (Valores)]],I334+FluxoCaixa2[[#This Row],[Valores Receitas / Despesas]])</f>
        <v>371292.89999999956</v>
      </c>
      <c r="J335" s="20">
        <f>IF(FluxoCaixa2[[#This Row],[Entrada / Saída]]="Saída",FluxoCaixa2[[#This Row],[R$ (Valores)]]*-1,FluxoCaixa2[[#This Row],[R$ (Valores)]])</f>
        <v>0</v>
      </c>
    </row>
    <row r="336" spans="2:10">
      <c r="B336" s="34"/>
      <c r="C336" s="48"/>
      <c r="D336" s="17"/>
      <c r="E336" s="17"/>
      <c r="F336" s="17"/>
      <c r="G336" s="21"/>
      <c r="H336" s="17" t="s">
        <v>8</v>
      </c>
      <c r="I336" s="20">
        <f>IF(FluxoCaixa2[[#This Row],[Receitas / Despesas]]="Saldo Inicial",FluxoCaixa2[[#This Row],[R$ (Valores)]],I335+FluxoCaixa2[[#This Row],[Valores Receitas / Despesas]])</f>
        <v>371292.89999999956</v>
      </c>
      <c r="J336" s="20">
        <f>IF(FluxoCaixa2[[#This Row],[Entrada / Saída]]="Saída",FluxoCaixa2[[#This Row],[R$ (Valores)]]*-1,FluxoCaixa2[[#This Row],[R$ (Valores)]])</f>
        <v>0</v>
      </c>
    </row>
    <row r="337" spans="2:10">
      <c r="B337" s="34"/>
      <c r="C337" s="48"/>
      <c r="D337" s="17"/>
      <c r="E337" s="17"/>
      <c r="F337" s="17"/>
      <c r="G337" s="21"/>
      <c r="H337" s="17" t="s">
        <v>8</v>
      </c>
      <c r="I337" s="20">
        <f>IF(FluxoCaixa2[[#This Row],[Receitas / Despesas]]="Saldo Inicial",FluxoCaixa2[[#This Row],[R$ (Valores)]],I336+FluxoCaixa2[[#This Row],[Valores Receitas / Despesas]])</f>
        <v>371292.89999999956</v>
      </c>
      <c r="J337" s="20">
        <f>IF(FluxoCaixa2[[#This Row],[Entrada / Saída]]="Saída",FluxoCaixa2[[#This Row],[R$ (Valores)]]*-1,FluxoCaixa2[[#This Row],[R$ (Valores)]])</f>
        <v>0</v>
      </c>
    </row>
    <row r="338" spans="2:10">
      <c r="B338" s="34"/>
      <c r="C338" s="48"/>
      <c r="D338" s="17"/>
      <c r="E338" s="17"/>
      <c r="F338" s="17"/>
      <c r="G338" s="21"/>
      <c r="H338" s="17" t="s">
        <v>8</v>
      </c>
      <c r="I338" s="20">
        <f>IF(FluxoCaixa2[[#This Row],[Receitas / Despesas]]="Saldo Inicial",FluxoCaixa2[[#This Row],[R$ (Valores)]],I337+FluxoCaixa2[[#This Row],[Valores Receitas / Despesas]])</f>
        <v>371292.89999999956</v>
      </c>
      <c r="J338" s="20">
        <f>IF(FluxoCaixa2[[#This Row],[Entrada / Saída]]="Saída",FluxoCaixa2[[#This Row],[R$ (Valores)]]*-1,FluxoCaixa2[[#This Row],[R$ (Valores)]])</f>
        <v>0</v>
      </c>
    </row>
    <row r="339" spans="2:10">
      <c r="B339" s="34"/>
      <c r="C339" s="48"/>
      <c r="D339" s="17"/>
      <c r="E339" s="17"/>
      <c r="F339" s="17"/>
      <c r="G339" s="21"/>
      <c r="H339" s="17" t="s">
        <v>8</v>
      </c>
      <c r="I339" s="20">
        <f>IF(FluxoCaixa2[[#This Row],[Receitas / Despesas]]="Saldo Inicial",FluxoCaixa2[[#This Row],[R$ (Valores)]],I338+FluxoCaixa2[[#This Row],[Valores Receitas / Despesas]])</f>
        <v>371292.89999999956</v>
      </c>
      <c r="J339" s="20">
        <f>IF(FluxoCaixa2[[#This Row],[Entrada / Saída]]="Saída",FluxoCaixa2[[#This Row],[R$ (Valores)]]*-1,FluxoCaixa2[[#This Row],[R$ (Valores)]])</f>
        <v>0</v>
      </c>
    </row>
    <row r="340" spans="2:10">
      <c r="B340" s="34"/>
      <c r="C340" s="48"/>
      <c r="D340" s="17"/>
      <c r="E340" s="17"/>
      <c r="F340" s="17"/>
      <c r="G340" s="21"/>
      <c r="H340" s="17" t="s">
        <v>8</v>
      </c>
      <c r="I340" s="20">
        <f>IF(FluxoCaixa2[[#This Row],[Receitas / Despesas]]="Saldo Inicial",FluxoCaixa2[[#This Row],[R$ (Valores)]],I339+FluxoCaixa2[[#This Row],[Valores Receitas / Despesas]])</f>
        <v>371292.89999999956</v>
      </c>
      <c r="J340" s="20">
        <f>IF(FluxoCaixa2[[#This Row],[Entrada / Saída]]="Saída",FluxoCaixa2[[#This Row],[R$ (Valores)]]*-1,FluxoCaixa2[[#This Row],[R$ (Valores)]])</f>
        <v>0</v>
      </c>
    </row>
    <row r="341" spans="2:10">
      <c r="B341" s="34"/>
      <c r="C341" s="48"/>
      <c r="D341" s="17"/>
      <c r="E341" s="17"/>
      <c r="F341" s="17"/>
      <c r="G341" s="21"/>
      <c r="H341" s="17" t="s">
        <v>8</v>
      </c>
      <c r="I341" s="20">
        <f>IF(FluxoCaixa2[[#This Row],[Receitas / Despesas]]="Saldo Inicial",FluxoCaixa2[[#This Row],[R$ (Valores)]],I340+FluxoCaixa2[[#This Row],[Valores Receitas / Despesas]])</f>
        <v>371292.89999999956</v>
      </c>
      <c r="J341" s="20">
        <f>IF(FluxoCaixa2[[#This Row],[Entrada / Saída]]="Saída",FluxoCaixa2[[#This Row],[R$ (Valores)]]*-1,FluxoCaixa2[[#This Row],[R$ (Valores)]])</f>
        <v>0</v>
      </c>
    </row>
    <row r="342" spans="2:10">
      <c r="B342" s="34"/>
      <c r="C342" s="48"/>
      <c r="D342" s="17"/>
      <c r="E342" s="17"/>
      <c r="F342" s="17"/>
      <c r="G342" s="21"/>
      <c r="H342" s="17" t="s">
        <v>8</v>
      </c>
      <c r="I342" s="20">
        <f>IF(FluxoCaixa2[[#This Row],[Receitas / Despesas]]="Saldo Inicial",FluxoCaixa2[[#This Row],[R$ (Valores)]],I341+FluxoCaixa2[[#This Row],[Valores Receitas / Despesas]])</f>
        <v>371292.89999999956</v>
      </c>
      <c r="J342" s="20">
        <f>IF(FluxoCaixa2[[#This Row],[Entrada / Saída]]="Saída",FluxoCaixa2[[#This Row],[R$ (Valores)]]*-1,FluxoCaixa2[[#This Row],[R$ (Valores)]])</f>
        <v>0</v>
      </c>
    </row>
    <row r="343" spans="2:10">
      <c r="B343" s="34"/>
      <c r="C343" s="48"/>
      <c r="D343" s="17"/>
      <c r="E343" s="17"/>
      <c r="F343" s="17"/>
      <c r="G343" s="21"/>
      <c r="H343" s="17" t="s">
        <v>8</v>
      </c>
      <c r="I343" s="20">
        <f>IF(FluxoCaixa2[[#This Row],[Receitas / Despesas]]="Saldo Inicial",FluxoCaixa2[[#This Row],[R$ (Valores)]],I342+FluxoCaixa2[[#This Row],[Valores Receitas / Despesas]])</f>
        <v>371292.89999999956</v>
      </c>
      <c r="J343" s="20">
        <f>IF(FluxoCaixa2[[#This Row],[Entrada / Saída]]="Saída",FluxoCaixa2[[#This Row],[R$ (Valores)]]*-1,FluxoCaixa2[[#This Row],[R$ (Valores)]])</f>
        <v>0</v>
      </c>
    </row>
    <row r="344" spans="2:10">
      <c r="B344" s="34"/>
      <c r="C344" s="48"/>
      <c r="D344" s="17"/>
      <c r="E344" s="17"/>
      <c r="F344" s="17"/>
      <c r="G344" s="21"/>
      <c r="H344" s="17" t="s">
        <v>8</v>
      </c>
      <c r="I344" s="20">
        <f>IF(FluxoCaixa2[[#This Row],[Receitas / Despesas]]="Saldo Inicial",FluxoCaixa2[[#This Row],[R$ (Valores)]],I343+FluxoCaixa2[[#This Row],[Valores Receitas / Despesas]])</f>
        <v>371292.89999999956</v>
      </c>
      <c r="J344" s="20">
        <f>IF(FluxoCaixa2[[#This Row],[Entrada / Saída]]="Saída",FluxoCaixa2[[#This Row],[R$ (Valores)]]*-1,FluxoCaixa2[[#This Row],[R$ (Valores)]])</f>
        <v>0</v>
      </c>
    </row>
    <row r="345" spans="2:10">
      <c r="B345" s="34"/>
      <c r="C345" s="48"/>
      <c r="D345" s="17"/>
      <c r="E345" s="17"/>
      <c r="F345" s="17"/>
      <c r="G345" s="21"/>
      <c r="H345" s="17" t="s">
        <v>8</v>
      </c>
      <c r="I345" s="20">
        <f>IF(FluxoCaixa2[[#This Row],[Receitas / Despesas]]="Saldo Inicial",FluxoCaixa2[[#This Row],[R$ (Valores)]],I344+FluxoCaixa2[[#This Row],[Valores Receitas / Despesas]])</f>
        <v>371292.89999999956</v>
      </c>
      <c r="J345" s="20">
        <f>IF(FluxoCaixa2[[#This Row],[Entrada / Saída]]="Saída",FluxoCaixa2[[#This Row],[R$ (Valores)]]*-1,FluxoCaixa2[[#This Row],[R$ (Valores)]])</f>
        <v>0</v>
      </c>
    </row>
    <row r="346" spans="2:10">
      <c r="B346" s="34"/>
      <c r="C346" s="48"/>
      <c r="D346" s="17"/>
      <c r="E346" s="17"/>
      <c r="F346" s="17"/>
      <c r="G346" s="21"/>
      <c r="H346" s="17" t="s">
        <v>8</v>
      </c>
      <c r="I346" s="20">
        <f>IF(FluxoCaixa2[[#This Row],[Receitas / Despesas]]="Saldo Inicial",FluxoCaixa2[[#This Row],[R$ (Valores)]],I345+FluxoCaixa2[[#This Row],[Valores Receitas / Despesas]])</f>
        <v>371292.89999999956</v>
      </c>
      <c r="J346" s="20">
        <f>IF(FluxoCaixa2[[#This Row],[Entrada / Saída]]="Saída",FluxoCaixa2[[#This Row],[R$ (Valores)]]*-1,FluxoCaixa2[[#This Row],[R$ (Valores)]])</f>
        <v>0</v>
      </c>
    </row>
    <row r="347" spans="2:10">
      <c r="B347" s="34"/>
      <c r="C347" s="48"/>
      <c r="D347" s="17"/>
      <c r="E347" s="17"/>
      <c r="F347" s="17"/>
      <c r="G347" s="21"/>
      <c r="H347" s="17" t="s">
        <v>8</v>
      </c>
      <c r="I347" s="20">
        <f>IF(FluxoCaixa2[[#This Row],[Receitas / Despesas]]="Saldo Inicial",FluxoCaixa2[[#This Row],[R$ (Valores)]],I346+FluxoCaixa2[[#This Row],[Valores Receitas / Despesas]])</f>
        <v>371292.89999999956</v>
      </c>
      <c r="J347" s="20">
        <f>IF(FluxoCaixa2[[#This Row],[Entrada / Saída]]="Saída",FluxoCaixa2[[#This Row],[R$ (Valores)]]*-1,FluxoCaixa2[[#This Row],[R$ (Valores)]])</f>
        <v>0</v>
      </c>
    </row>
    <row r="348" spans="2:10">
      <c r="B348" s="34"/>
      <c r="C348" s="48"/>
      <c r="D348" s="17"/>
      <c r="E348" s="17"/>
      <c r="F348" s="17"/>
      <c r="G348" s="21"/>
      <c r="H348" s="17" t="s">
        <v>8</v>
      </c>
      <c r="I348" s="20">
        <f>IF(FluxoCaixa2[[#This Row],[Receitas / Despesas]]="Saldo Inicial",FluxoCaixa2[[#This Row],[R$ (Valores)]],I347+FluxoCaixa2[[#This Row],[Valores Receitas / Despesas]])</f>
        <v>371292.89999999956</v>
      </c>
      <c r="J348" s="20">
        <f>IF(FluxoCaixa2[[#This Row],[Entrada / Saída]]="Saída",FluxoCaixa2[[#This Row],[R$ (Valores)]]*-1,FluxoCaixa2[[#This Row],[R$ (Valores)]])</f>
        <v>0</v>
      </c>
    </row>
    <row r="349" spans="2:10">
      <c r="B349" s="34"/>
      <c r="C349" s="48"/>
      <c r="D349" s="17"/>
      <c r="E349" s="17"/>
      <c r="F349" s="17"/>
      <c r="G349" s="21"/>
      <c r="H349" s="17" t="s">
        <v>8</v>
      </c>
      <c r="I349" s="20">
        <f>IF(FluxoCaixa2[[#This Row],[Receitas / Despesas]]="Saldo Inicial",FluxoCaixa2[[#This Row],[R$ (Valores)]],I348+FluxoCaixa2[[#This Row],[Valores Receitas / Despesas]])</f>
        <v>371292.89999999956</v>
      </c>
      <c r="J349" s="20">
        <f>IF(FluxoCaixa2[[#This Row],[Entrada / Saída]]="Saída",FluxoCaixa2[[#This Row],[R$ (Valores)]]*-1,FluxoCaixa2[[#This Row],[R$ (Valores)]])</f>
        <v>0</v>
      </c>
    </row>
    <row r="350" spans="2:10">
      <c r="B350" s="34"/>
      <c r="C350" s="48"/>
      <c r="D350" s="17"/>
      <c r="E350" s="17"/>
      <c r="F350" s="17"/>
      <c r="G350" s="21"/>
      <c r="H350" s="17" t="s">
        <v>8</v>
      </c>
      <c r="I350" s="20">
        <f>IF(FluxoCaixa2[[#This Row],[Receitas / Despesas]]="Saldo Inicial",FluxoCaixa2[[#This Row],[R$ (Valores)]],I349+FluxoCaixa2[[#This Row],[Valores Receitas / Despesas]])</f>
        <v>371292.89999999956</v>
      </c>
      <c r="J350" s="20">
        <f>IF(FluxoCaixa2[[#This Row],[Entrada / Saída]]="Saída",FluxoCaixa2[[#This Row],[R$ (Valores)]]*-1,FluxoCaixa2[[#This Row],[R$ (Valores)]])</f>
        <v>0</v>
      </c>
    </row>
    <row r="351" spans="2:10">
      <c r="B351" s="34"/>
      <c r="C351" s="48"/>
      <c r="D351" s="17"/>
      <c r="E351" s="17"/>
      <c r="F351" s="17"/>
      <c r="G351" s="21"/>
      <c r="H351" s="17" t="s">
        <v>8</v>
      </c>
      <c r="I351" s="20">
        <f>IF(FluxoCaixa2[[#This Row],[Receitas / Despesas]]="Saldo Inicial",FluxoCaixa2[[#This Row],[R$ (Valores)]],I350+FluxoCaixa2[[#This Row],[Valores Receitas / Despesas]])</f>
        <v>371292.89999999956</v>
      </c>
      <c r="J351" s="20">
        <f>IF(FluxoCaixa2[[#This Row],[Entrada / Saída]]="Saída",FluxoCaixa2[[#This Row],[R$ (Valores)]]*-1,FluxoCaixa2[[#This Row],[R$ (Valores)]])</f>
        <v>0</v>
      </c>
    </row>
    <row r="352" spans="2:10">
      <c r="B352" s="34"/>
      <c r="C352" s="48"/>
      <c r="D352" s="17"/>
      <c r="E352" s="17"/>
      <c r="F352" s="17"/>
      <c r="G352" s="21"/>
      <c r="H352" s="17" t="s">
        <v>8</v>
      </c>
      <c r="I352" s="20">
        <f>IF(FluxoCaixa2[[#This Row],[Receitas / Despesas]]="Saldo Inicial",FluxoCaixa2[[#This Row],[R$ (Valores)]],I351+FluxoCaixa2[[#This Row],[Valores Receitas / Despesas]])</f>
        <v>371292.89999999956</v>
      </c>
      <c r="J352" s="20">
        <f>IF(FluxoCaixa2[[#This Row],[Entrada / Saída]]="Saída",FluxoCaixa2[[#This Row],[R$ (Valores)]]*-1,FluxoCaixa2[[#This Row],[R$ (Valores)]])</f>
        <v>0</v>
      </c>
    </row>
    <row r="353" spans="2:10">
      <c r="B353" s="34"/>
      <c r="C353" s="48"/>
      <c r="D353" s="17"/>
      <c r="E353" s="17"/>
      <c r="F353" s="17"/>
      <c r="G353" s="21"/>
      <c r="H353" s="17" t="s">
        <v>8</v>
      </c>
      <c r="I353" s="20">
        <f>IF(FluxoCaixa2[[#This Row],[Receitas / Despesas]]="Saldo Inicial",FluxoCaixa2[[#This Row],[R$ (Valores)]],I352+FluxoCaixa2[[#This Row],[Valores Receitas / Despesas]])</f>
        <v>371292.89999999956</v>
      </c>
      <c r="J353" s="20">
        <f>IF(FluxoCaixa2[[#This Row],[Entrada / Saída]]="Saída",FluxoCaixa2[[#This Row],[R$ (Valores)]]*-1,FluxoCaixa2[[#This Row],[R$ (Valores)]])</f>
        <v>0</v>
      </c>
    </row>
    <row r="354" spans="2:10">
      <c r="B354" s="34"/>
      <c r="C354" s="48"/>
      <c r="D354" s="17"/>
      <c r="E354" s="17"/>
      <c r="F354" s="17"/>
      <c r="G354" s="21"/>
      <c r="H354" s="17" t="s">
        <v>8</v>
      </c>
      <c r="I354" s="20">
        <f>IF(FluxoCaixa2[[#This Row],[Receitas / Despesas]]="Saldo Inicial",FluxoCaixa2[[#This Row],[R$ (Valores)]],I353+FluxoCaixa2[[#This Row],[Valores Receitas / Despesas]])</f>
        <v>371292.89999999956</v>
      </c>
      <c r="J354" s="20">
        <f>IF(FluxoCaixa2[[#This Row],[Entrada / Saída]]="Saída",FluxoCaixa2[[#This Row],[R$ (Valores)]]*-1,FluxoCaixa2[[#This Row],[R$ (Valores)]])</f>
        <v>0</v>
      </c>
    </row>
    <row r="355" spans="2:10">
      <c r="B355" s="34"/>
      <c r="C355" s="48"/>
      <c r="D355" s="17"/>
      <c r="E355" s="17"/>
      <c r="F355" s="17"/>
      <c r="G355" s="21"/>
      <c r="H355" s="17" t="s">
        <v>8</v>
      </c>
      <c r="I355" s="20">
        <f>IF(FluxoCaixa2[[#This Row],[Receitas / Despesas]]="Saldo Inicial",FluxoCaixa2[[#This Row],[R$ (Valores)]],I354+FluxoCaixa2[[#This Row],[Valores Receitas / Despesas]])</f>
        <v>371292.89999999956</v>
      </c>
      <c r="J355" s="20">
        <f>IF(FluxoCaixa2[[#This Row],[Entrada / Saída]]="Saída",FluxoCaixa2[[#This Row],[R$ (Valores)]]*-1,FluxoCaixa2[[#This Row],[R$ (Valores)]])</f>
        <v>0</v>
      </c>
    </row>
    <row r="356" spans="2:10">
      <c r="B356" s="34"/>
      <c r="C356" s="48"/>
      <c r="D356" s="17"/>
      <c r="E356" s="17"/>
      <c r="F356" s="17"/>
      <c r="G356" s="21"/>
      <c r="H356" s="17" t="s">
        <v>13</v>
      </c>
      <c r="I356" s="20">
        <f>IF(FluxoCaixa2[[#This Row],[Receitas / Despesas]]="Saldo Inicial",FluxoCaixa2[[#This Row],[R$ (Valores)]],I355+FluxoCaixa2[[#This Row],[Valores Receitas / Despesas]])</f>
        <v>371292.89999999956</v>
      </c>
      <c r="J356" s="20">
        <f>IF(FluxoCaixa2[[#This Row],[Entrada / Saída]]="Saída",FluxoCaixa2[[#This Row],[R$ (Valores)]]*-1,FluxoCaixa2[[#This Row],[R$ (Valores)]])</f>
        <v>0</v>
      </c>
    </row>
    <row r="357" spans="2:10">
      <c r="B357" s="34"/>
      <c r="C357" s="48"/>
      <c r="D357" s="17"/>
      <c r="E357" s="17"/>
      <c r="F357" s="17"/>
      <c r="G357" s="21"/>
      <c r="H357" s="17" t="s">
        <v>8</v>
      </c>
      <c r="I357" s="20">
        <f>IF(FluxoCaixa2[[#This Row],[Receitas / Despesas]]="Saldo Inicial",FluxoCaixa2[[#This Row],[R$ (Valores)]],I356+FluxoCaixa2[[#This Row],[Valores Receitas / Despesas]])</f>
        <v>371292.89999999956</v>
      </c>
      <c r="J357" s="20">
        <f>IF(FluxoCaixa2[[#This Row],[Entrada / Saída]]="Saída",FluxoCaixa2[[#This Row],[R$ (Valores)]]*-1,FluxoCaixa2[[#This Row],[R$ (Valores)]])</f>
        <v>0</v>
      </c>
    </row>
    <row r="358" spans="2:10">
      <c r="B358" s="34"/>
      <c r="C358" s="48"/>
      <c r="D358" s="17"/>
      <c r="E358" s="17"/>
      <c r="F358" s="17"/>
      <c r="G358" s="21"/>
      <c r="H358" s="17" t="s">
        <v>8</v>
      </c>
      <c r="I358" s="20">
        <f>IF(FluxoCaixa2[[#This Row],[Receitas / Despesas]]="Saldo Inicial",FluxoCaixa2[[#This Row],[R$ (Valores)]],I357+FluxoCaixa2[[#This Row],[Valores Receitas / Despesas]])</f>
        <v>371292.89999999956</v>
      </c>
      <c r="J358" s="20">
        <f>IF(FluxoCaixa2[[#This Row],[Entrada / Saída]]="Saída",FluxoCaixa2[[#This Row],[R$ (Valores)]]*-1,FluxoCaixa2[[#This Row],[R$ (Valores)]])</f>
        <v>0</v>
      </c>
    </row>
    <row r="359" spans="2:10">
      <c r="B359" s="34"/>
      <c r="C359" s="48"/>
      <c r="D359" s="17"/>
      <c r="E359" s="17"/>
      <c r="F359" s="17"/>
      <c r="G359" s="21"/>
      <c r="H359" s="17" t="s">
        <v>8</v>
      </c>
      <c r="I359" s="20">
        <f>IF(FluxoCaixa2[[#This Row],[Receitas / Despesas]]="Saldo Inicial",FluxoCaixa2[[#This Row],[R$ (Valores)]],I358+FluxoCaixa2[[#This Row],[Valores Receitas / Despesas]])</f>
        <v>371292.89999999956</v>
      </c>
      <c r="J359" s="20">
        <f>IF(FluxoCaixa2[[#This Row],[Entrada / Saída]]="Saída",FluxoCaixa2[[#This Row],[R$ (Valores)]]*-1,FluxoCaixa2[[#This Row],[R$ (Valores)]])</f>
        <v>0</v>
      </c>
    </row>
    <row r="360" spans="2:10">
      <c r="B360" s="34"/>
      <c r="C360" s="48"/>
      <c r="D360" s="17"/>
      <c r="E360" s="17"/>
      <c r="F360" s="17"/>
      <c r="G360" s="21"/>
      <c r="H360" s="17" t="s">
        <v>8</v>
      </c>
      <c r="I360" s="20">
        <f>IF(FluxoCaixa2[[#This Row],[Receitas / Despesas]]="Saldo Inicial",FluxoCaixa2[[#This Row],[R$ (Valores)]],I359+FluxoCaixa2[[#This Row],[Valores Receitas / Despesas]])</f>
        <v>371292.89999999956</v>
      </c>
      <c r="J360" s="20">
        <f>IF(FluxoCaixa2[[#This Row],[Entrada / Saída]]="Saída",FluxoCaixa2[[#This Row],[R$ (Valores)]]*-1,FluxoCaixa2[[#This Row],[R$ (Valores)]])</f>
        <v>0</v>
      </c>
    </row>
    <row r="361" spans="2:10">
      <c r="B361" s="34"/>
      <c r="C361" s="48"/>
      <c r="D361" s="17"/>
      <c r="E361" s="17"/>
      <c r="F361" s="17"/>
      <c r="G361" s="21"/>
      <c r="H361" s="17" t="s">
        <v>8</v>
      </c>
      <c r="I361" s="20">
        <f>IF(FluxoCaixa2[[#This Row],[Receitas / Despesas]]="Saldo Inicial",FluxoCaixa2[[#This Row],[R$ (Valores)]],I360+FluxoCaixa2[[#This Row],[Valores Receitas / Despesas]])</f>
        <v>371292.89999999956</v>
      </c>
      <c r="J361" s="20">
        <f>IF(FluxoCaixa2[[#This Row],[Entrada / Saída]]="Saída",FluxoCaixa2[[#This Row],[R$ (Valores)]]*-1,FluxoCaixa2[[#This Row],[R$ (Valores)]])</f>
        <v>0</v>
      </c>
    </row>
    <row r="362" spans="2:10">
      <c r="B362" s="34"/>
      <c r="C362" s="48"/>
      <c r="D362" s="17"/>
      <c r="E362" s="17"/>
      <c r="F362" s="17"/>
      <c r="G362" s="21"/>
      <c r="H362" s="17" t="s">
        <v>8</v>
      </c>
      <c r="I362" s="20">
        <f>IF(FluxoCaixa2[[#This Row],[Receitas / Despesas]]="Saldo Inicial",FluxoCaixa2[[#This Row],[R$ (Valores)]],I361+FluxoCaixa2[[#This Row],[Valores Receitas / Despesas]])</f>
        <v>371292.89999999956</v>
      </c>
      <c r="J362" s="20">
        <f>IF(FluxoCaixa2[[#This Row],[Entrada / Saída]]="Saída",FluxoCaixa2[[#This Row],[R$ (Valores)]]*-1,FluxoCaixa2[[#This Row],[R$ (Valores)]])</f>
        <v>0</v>
      </c>
    </row>
    <row r="363" spans="2:10">
      <c r="B363" s="34"/>
      <c r="C363" s="48"/>
      <c r="D363" s="17"/>
      <c r="E363" s="17"/>
      <c r="F363" s="17"/>
      <c r="G363" s="21"/>
      <c r="H363" s="17" t="s">
        <v>8</v>
      </c>
      <c r="I363" s="20">
        <f>IF(FluxoCaixa2[[#This Row],[Receitas / Despesas]]="Saldo Inicial",FluxoCaixa2[[#This Row],[R$ (Valores)]],I362+FluxoCaixa2[[#This Row],[Valores Receitas / Despesas]])</f>
        <v>371292.89999999956</v>
      </c>
      <c r="J363" s="20">
        <f>IF(FluxoCaixa2[[#This Row],[Entrada / Saída]]="Saída",FluxoCaixa2[[#This Row],[R$ (Valores)]]*-1,FluxoCaixa2[[#This Row],[R$ (Valores)]])</f>
        <v>0</v>
      </c>
    </row>
    <row r="364" spans="2:10">
      <c r="B364" s="34"/>
      <c r="C364" s="48"/>
      <c r="D364" s="17"/>
      <c r="E364" s="17"/>
      <c r="F364" s="17"/>
      <c r="G364" s="21"/>
      <c r="H364" s="17" t="s">
        <v>8</v>
      </c>
      <c r="I364" s="20">
        <f>IF(FluxoCaixa2[[#This Row],[Receitas / Despesas]]="Saldo Inicial",FluxoCaixa2[[#This Row],[R$ (Valores)]],I363+FluxoCaixa2[[#This Row],[Valores Receitas / Despesas]])</f>
        <v>371292.89999999956</v>
      </c>
      <c r="J364" s="20">
        <f>IF(FluxoCaixa2[[#This Row],[Entrada / Saída]]="Saída",FluxoCaixa2[[#This Row],[R$ (Valores)]]*-1,FluxoCaixa2[[#This Row],[R$ (Valores)]])</f>
        <v>0</v>
      </c>
    </row>
    <row r="365" spans="2:10">
      <c r="B365" s="34"/>
      <c r="C365" s="48"/>
      <c r="D365" s="17"/>
      <c r="E365" s="17"/>
      <c r="F365" s="17"/>
      <c r="G365" s="21"/>
      <c r="H365" s="17" t="s">
        <v>8</v>
      </c>
      <c r="I365" s="20">
        <f>IF(FluxoCaixa2[[#This Row],[Receitas / Despesas]]="Saldo Inicial",FluxoCaixa2[[#This Row],[R$ (Valores)]],I364+FluxoCaixa2[[#This Row],[Valores Receitas / Despesas]])</f>
        <v>371292.89999999956</v>
      </c>
      <c r="J365" s="20">
        <f>IF(FluxoCaixa2[[#This Row],[Entrada / Saída]]="Saída",FluxoCaixa2[[#This Row],[R$ (Valores)]]*-1,FluxoCaixa2[[#This Row],[R$ (Valores)]])</f>
        <v>0</v>
      </c>
    </row>
    <row r="366" spans="2:10">
      <c r="B366" s="34"/>
      <c r="C366" s="48"/>
      <c r="D366" s="17"/>
      <c r="E366" s="17"/>
      <c r="F366" s="17"/>
      <c r="G366" s="21"/>
      <c r="H366" s="17" t="s">
        <v>8</v>
      </c>
      <c r="I366" s="20">
        <f>IF(FluxoCaixa2[[#This Row],[Receitas / Despesas]]="Saldo Inicial",FluxoCaixa2[[#This Row],[R$ (Valores)]],I365+FluxoCaixa2[[#This Row],[Valores Receitas / Despesas]])</f>
        <v>371292.89999999956</v>
      </c>
      <c r="J366" s="20">
        <f>IF(FluxoCaixa2[[#This Row],[Entrada / Saída]]="Saída",FluxoCaixa2[[#This Row],[R$ (Valores)]]*-1,FluxoCaixa2[[#This Row],[R$ (Valores)]])</f>
        <v>0</v>
      </c>
    </row>
    <row r="367" spans="2:10">
      <c r="B367" s="34"/>
      <c r="C367" s="48"/>
      <c r="D367" s="17"/>
      <c r="E367" s="17"/>
      <c r="F367" s="17"/>
      <c r="G367" s="21"/>
      <c r="H367" s="17" t="s">
        <v>8</v>
      </c>
      <c r="I367" s="20">
        <f>IF(FluxoCaixa2[[#This Row],[Receitas / Despesas]]="Saldo Inicial",FluxoCaixa2[[#This Row],[R$ (Valores)]],I366+FluxoCaixa2[[#This Row],[Valores Receitas / Despesas]])</f>
        <v>371292.89999999956</v>
      </c>
      <c r="J367" s="20">
        <f>IF(FluxoCaixa2[[#This Row],[Entrada / Saída]]="Saída",FluxoCaixa2[[#This Row],[R$ (Valores)]]*-1,FluxoCaixa2[[#This Row],[R$ (Valores)]])</f>
        <v>0</v>
      </c>
    </row>
    <row r="368" spans="2:10">
      <c r="B368" s="34"/>
      <c r="C368" s="48"/>
      <c r="D368" s="17"/>
      <c r="E368" s="17"/>
      <c r="F368" s="17"/>
      <c r="G368" s="21"/>
      <c r="H368" s="17" t="s">
        <v>8</v>
      </c>
      <c r="I368" s="20">
        <f>IF(FluxoCaixa2[[#This Row],[Receitas / Despesas]]="Saldo Inicial",FluxoCaixa2[[#This Row],[R$ (Valores)]],I367+FluxoCaixa2[[#This Row],[Valores Receitas / Despesas]])</f>
        <v>371292.89999999956</v>
      </c>
      <c r="J368" s="20">
        <f>IF(FluxoCaixa2[[#This Row],[Entrada / Saída]]="Saída",FluxoCaixa2[[#This Row],[R$ (Valores)]]*-1,FluxoCaixa2[[#This Row],[R$ (Valores)]])</f>
        <v>0</v>
      </c>
    </row>
    <row r="369" spans="2:10">
      <c r="B369" s="34"/>
      <c r="C369" s="48"/>
      <c r="D369" s="17"/>
      <c r="E369" s="17"/>
      <c r="F369" s="17"/>
      <c r="G369" s="21"/>
      <c r="H369" s="17" t="s">
        <v>8</v>
      </c>
      <c r="I369" s="20">
        <f>IF(FluxoCaixa2[[#This Row],[Receitas / Despesas]]="Saldo Inicial",FluxoCaixa2[[#This Row],[R$ (Valores)]],I368+FluxoCaixa2[[#This Row],[Valores Receitas / Despesas]])</f>
        <v>371292.89999999956</v>
      </c>
      <c r="J369" s="20">
        <f>IF(FluxoCaixa2[[#This Row],[Entrada / Saída]]="Saída",FluxoCaixa2[[#This Row],[R$ (Valores)]]*-1,FluxoCaixa2[[#This Row],[R$ (Valores)]])</f>
        <v>0</v>
      </c>
    </row>
    <row r="370" spans="2:10">
      <c r="B370" s="34"/>
      <c r="C370" s="48"/>
      <c r="D370" s="17"/>
      <c r="E370" s="17"/>
      <c r="F370" s="17"/>
      <c r="G370" s="21"/>
      <c r="H370" s="17" t="s">
        <v>8</v>
      </c>
      <c r="I370" s="20">
        <f>IF(FluxoCaixa2[[#This Row],[Receitas / Despesas]]="Saldo Inicial",FluxoCaixa2[[#This Row],[R$ (Valores)]],I369+FluxoCaixa2[[#This Row],[Valores Receitas / Despesas]])</f>
        <v>371292.89999999956</v>
      </c>
      <c r="J370" s="20">
        <f>IF(FluxoCaixa2[[#This Row],[Entrada / Saída]]="Saída",FluxoCaixa2[[#This Row],[R$ (Valores)]]*-1,FluxoCaixa2[[#This Row],[R$ (Valores)]])</f>
        <v>0</v>
      </c>
    </row>
    <row r="371" spans="2:10">
      <c r="B371" s="34"/>
      <c r="C371" s="48"/>
      <c r="D371" s="17"/>
      <c r="E371" s="17"/>
      <c r="F371" s="17"/>
      <c r="G371" s="21"/>
      <c r="H371" s="17" t="s">
        <v>8</v>
      </c>
      <c r="I371" s="20">
        <f>IF(FluxoCaixa2[[#This Row],[Receitas / Despesas]]="Saldo Inicial",FluxoCaixa2[[#This Row],[R$ (Valores)]],I370+FluxoCaixa2[[#This Row],[Valores Receitas / Despesas]])</f>
        <v>371292.89999999956</v>
      </c>
      <c r="J371" s="20">
        <f>IF(FluxoCaixa2[[#This Row],[Entrada / Saída]]="Saída",FluxoCaixa2[[#This Row],[R$ (Valores)]]*-1,FluxoCaixa2[[#This Row],[R$ (Valores)]])</f>
        <v>0</v>
      </c>
    </row>
    <row r="372" spans="2:10">
      <c r="B372" s="34"/>
      <c r="C372" s="48"/>
      <c r="D372" s="17"/>
      <c r="E372" s="17"/>
      <c r="F372" s="17"/>
      <c r="G372" s="21"/>
      <c r="H372" s="17" t="s">
        <v>8</v>
      </c>
      <c r="I372" s="20">
        <f>IF(FluxoCaixa2[[#This Row],[Receitas / Despesas]]="Saldo Inicial",FluxoCaixa2[[#This Row],[R$ (Valores)]],I371+FluxoCaixa2[[#This Row],[Valores Receitas / Despesas]])</f>
        <v>371292.89999999956</v>
      </c>
      <c r="J372" s="20">
        <f>IF(FluxoCaixa2[[#This Row],[Entrada / Saída]]="Saída",FluxoCaixa2[[#This Row],[R$ (Valores)]]*-1,FluxoCaixa2[[#This Row],[R$ (Valores)]])</f>
        <v>0</v>
      </c>
    </row>
    <row r="373" spans="2:10">
      <c r="B373" s="34"/>
      <c r="C373" s="48"/>
      <c r="D373" s="17"/>
      <c r="E373" s="17"/>
      <c r="F373" s="17"/>
      <c r="G373" s="21"/>
      <c r="H373" s="17" t="s">
        <v>8</v>
      </c>
      <c r="I373" s="20">
        <f>IF(FluxoCaixa2[[#This Row],[Receitas / Despesas]]="Saldo Inicial",FluxoCaixa2[[#This Row],[R$ (Valores)]],I372+FluxoCaixa2[[#This Row],[Valores Receitas / Despesas]])</f>
        <v>371292.89999999956</v>
      </c>
      <c r="J373" s="20">
        <f>IF(FluxoCaixa2[[#This Row],[Entrada / Saída]]="Saída",FluxoCaixa2[[#This Row],[R$ (Valores)]]*-1,FluxoCaixa2[[#This Row],[R$ (Valores)]])</f>
        <v>0</v>
      </c>
    </row>
    <row r="374" spans="2:10">
      <c r="B374" s="34"/>
      <c r="C374" s="48"/>
      <c r="D374" s="17"/>
      <c r="E374" s="17"/>
      <c r="F374" s="17"/>
      <c r="G374" s="21"/>
      <c r="H374" s="17" t="s">
        <v>8</v>
      </c>
      <c r="I374" s="20">
        <f>IF(FluxoCaixa2[[#This Row],[Receitas / Despesas]]="Saldo Inicial",FluxoCaixa2[[#This Row],[R$ (Valores)]],I373+FluxoCaixa2[[#This Row],[Valores Receitas / Despesas]])</f>
        <v>371292.89999999956</v>
      </c>
      <c r="J374" s="20">
        <f>IF(FluxoCaixa2[[#This Row],[Entrada / Saída]]="Saída",FluxoCaixa2[[#This Row],[R$ (Valores)]]*-1,FluxoCaixa2[[#This Row],[R$ (Valores)]])</f>
        <v>0</v>
      </c>
    </row>
    <row r="375" spans="2:10">
      <c r="B375" s="34"/>
      <c r="C375" s="48"/>
      <c r="D375" s="17"/>
      <c r="E375" s="17"/>
      <c r="F375" s="17"/>
      <c r="G375" s="21"/>
      <c r="H375" s="17" t="s">
        <v>8</v>
      </c>
      <c r="I375" s="20">
        <f>IF(FluxoCaixa2[[#This Row],[Receitas / Despesas]]="Saldo Inicial",FluxoCaixa2[[#This Row],[R$ (Valores)]],I374+FluxoCaixa2[[#This Row],[Valores Receitas / Despesas]])</f>
        <v>371292.89999999956</v>
      </c>
      <c r="J375" s="20">
        <f>IF(FluxoCaixa2[[#This Row],[Entrada / Saída]]="Saída",FluxoCaixa2[[#This Row],[R$ (Valores)]]*-1,FluxoCaixa2[[#This Row],[R$ (Valores)]])</f>
        <v>0</v>
      </c>
    </row>
    <row r="376" spans="2:10">
      <c r="B376" s="34"/>
      <c r="C376" s="48"/>
      <c r="D376" s="17"/>
      <c r="E376" s="17"/>
      <c r="F376" s="17"/>
      <c r="G376" s="21"/>
      <c r="H376" s="17" t="s">
        <v>8</v>
      </c>
      <c r="I376" s="20">
        <f>IF(FluxoCaixa2[[#This Row],[Receitas / Despesas]]="Saldo Inicial",FluxoCaixa2[[#This Row],[R$ (Valores)]],I375+FluxoCaixa2[[#This Row],[Valores Receitas / Despesas]])</f>
        <v>371292.89999999956</v>
      </c>
      <c r="J376" s="20">
        <f>IF(FluxoCaixa2[[#This Row],[Entrada / Saída]]="Saída",FluxoCaixa2[[#This Row],[R$ (Valores)]]*-1,FluxoCaixa2[[#This Row],[R$ (Valores)]])</f>
        <v>0</v>
      </c>
    </row>
    <row r="377" spans="2:10">
      <c r="B377" s="34"/>
      <c r="C377" s="48"/>
      <c r="D377" s="17"/>
      <c r="E377" s="17"/>
      <c r="F377" s="17"/>
      <c r="G377" s="21"/>
      <c r="H377" s="17" t="s">
        <v>8</v>
      </c>
      <c r="I377" s="20">
        <f>IF(FluxoCaixa2[[#This Row],[Receitas / Despesas]]="Saldo Inicial",FluxoCaixa2[[#This Row],[R$ (Valores)]],I376+FluxoCaixa2[[#This Row],[Valores Receitas / Despesas]])</f>
        <v>371292.89999999956</v>
      </c>
      <c r="J377" s="20">
        <f>IF(FluxoCaixa2[[#This Row],[Entrada / Saída]]="Saída",FluxoCaixa2[[#This Row],[R$ (Valores)]]*-1,FluxoCaixa2[[#This Row],[R$ (Valores)]])</f>
        <v>0</v>
      </c>
    </row>
    <row r="378" spans="2:10">
      <c r="B378" s="34"/>
      <c r="C378" s="48"/>
      <c r="D378" s="17"/>
      <c r="E378" s="17"/>
      <c r="F378" s="17"/>
      <c r="G378" s="21"/>
      <c r="H378" s="17" t="s">
        <v>8</v>
      </c>
      <c r="I378" s="20">
        <f>IF(FluxoCaixa2[[#This Row],[Receitas / Despesas]]="Saldo Inicial",FluxoCaixa2[[#This Row],[R$ (Valores)]],I377+FluxoCaixa2[[#This Row],[Valores Receitas / Despesas]])</f>
        <v>371292.89999999956</v>
      </c>
      <c r="J378" s="20">
        <f>IF(FluxoCaixa2[[#This Row],[Entrada / Saída]]="Saída",FluxoCaixa2[[#This Row],[R$ (Valores)]]*-1,FluxoCaixa2[[#This Row],[R$ (Valores)]])</f>
        <v>0</v>
      </c>
    </row>
    <row r="379" spans="2:10">
      <c r="B379" s="34"/>
      <c r="C379" s="48"/>
      <c r="D379" s="17"/>
      <c r="E379" s="17"/>
      <c r="F379" s="17"/>
      <c r="G379" s="21"/>
      <c r="H379" s="17" t="s">
        <v>8</v>
      </c>
      <c r="I379" s="20">
        <f>IF(FluxoCaixa2[[#This Row],[Receitas / Despesas]]="Saldo Inicial",FluxoCaixa2[[#This Row],[R$ (Valores)]],I378+FluxoCaixa2[[#This Row],[Valores Receitas / Despesas]])</f>
        <v>371292.89999999956</v>
      </c>
      <c r="J379" s="20">
        <f>IF(FluxoCaixa2[[#This Row],[Entrada / Saída]]="Saída",FluxoCaixa2[[#This Row],[R$ (Valores)]]*-1,FluxoCaixa2[[#This Row],[R$ (Valores)]])</f>
        <v>0</v>
      </c>
    </row>
    <row r="380" spans="2:10">
      <c r="B380" s="34"/>
      <c r="C380" s="48"/>
      <c r="D380" s="17"/>
      <c r="E380" s="17"/>
      <c r="F380" s="17"/>
      <c r="G380" s="21"/>
      <c r="H380" s="17" t="s">
        <v>8</v>
      </c>
      <c r="I380" s="20">
        <f>IF(FluxoCaixa2[[#This Row],[Receitas / Despesas]]="Saldo Inicial",FluxoCaixa2[[#This Row],[R$ (Valores)]],I379+FluxoCaixa2[[#This Row],[Valores Receitas / Despesas]])</f>
        <v>371292.89999999956</v>
      </c>
      <c r="J380" s="20">
        <f>IF(FluxoCaixa2[[#This Row],[Entrada / Saída]]="Saída",FluxoCaixa2[[#This Row],[R$ (Valores)]]*-1,FluxoCaixa2[[#This Row],[R$ (Valores)]])</f>
        <v>0</v>
      </c>
    </row>
    <row r="381" spans="2:10">
      <c r="B381" s="34"/>
      <c r="C381" s="48"/>
      <c r="D381" s="17"/>
      <c r="E381" s="17"/>
      <c r="F381" s="17"/>
      <c r="G381" s="21"/>
      <c r="H381" s="17" t="s">
        <v>8</v>
      </c>
      <c r="I381" s="20">
        <f>IF(FluxoCaixa2[[#This Row],[Receitas / Despesas]]="Saldo Inicial",FluxoCaixa2[[#This Row],[R$ (Valores)]],I380+FluxoCaixa2[[#This Row],[Valores Receitas / Despesas]])</f>
        <v>371292.89999999956</v>
      </c>
      <c r="J381" s="20">
        <f>IF(FluxoCaixa2[[#This Row],[Entrada / Saída]]="Saída",FluxoCaixa2[[#This Row],[R$ (Valores)]]*-1,FluxoCaixa2[[#This Row],[R$ (Valores)]])</f>
        <v>0</v>
      </c>
    </row>
    <row r="382" spans="2:10">
      <c r="B382" s="34"/>
      <c r="C382" s="48"/>
      <c r="D382" s="17"/>
      <c r="E382" s="17"/>
      <c r="F382" s="17"/>
      <c r="G382" s="21"/>
      <c r="H382" s="17" t="s">
        <v>8</v>
      </c>
      <c r="I382" s="20">
        <f>IF(FluxoCaixa2[[#This Row],[Receitas / Despesas]]="Saldo Inicial",FluxoCaixa2[[#This Row],[R$ (Valores)]],I381+FluxoCaixa2[[#This Row],[Valores Receitas / Despesas]])</f>
        <v>371292.89999999956</v>
      </c>
      <c r="J382" s="20">
        <f>IF(FluxoCaixa2[[#This Row],[Entrada / Saída]]="Saída",FluxoCaixa2[[#This Row],[R$ (Valores)]]*-1,FluxoCaixa2[[#This Row],[R$ (Valores)]])</f>
        <v>0</v>
      </c>
    </row>
    <row r="383" spans="2:10">
      <c r="B383" s="34"/>
      <c r="C383" s="48"/>
      <c r="D383" s="17"/>
      <c r="E383" s="17"/>
      <c r="F383" s="17"/>
      <c r="G383" s="21"/>
      <c r="H383" s="17" t="s">
        <v>8</v>
      </c>
      <c r="I383" s="20">
        <f>IF(FluxoCaixa2[[#This Row],[Receitas / Despesas]]="Saldo Inicial",FluxoCaixa2[[#This Row],[R$ (Valores)]],I382+FluxoCaixa2[[#This Row],[Valores Receitas / Despesas]])</f>
        <v>371292.89999999956</v>
      </c>
      <c r="J383" s="20">
        <f>IF(FluxoCaixa2[[#This Row],[Entrada / Saída]]="Saída",FluxoCaixa2[[#This Row],[R$ (Valores)]]*-1,FluxoCaixa2[[#This Row],[R$ (Valores)]])</f>
        <v>0</v>
      </c>
    </row>
    <row r="384" spans="2:10">
      <c r="B384" s="34"/>
      <c r="C384" s="48"/>
      <c r="D384" s="17"/>
      <c r="E384" s="17"/>
      <c r="F384" s="17"/>
      <c r="G384" s="21"/>
      <c r="H384" s="17" t="s">
        <v>8</v>
      </c>
      <c r="I384" s="20">
        <f>IF(FluxoCaixa2[[#This Row],[Receitas / Despesas]]="Saldo Inicial",FluxoCaixa2[[#This Row],[R$ (Valores)]],I383+FluxoCaixa2[[#This Row],[Valores Receitas / Despesas]])</f>
        <v>371292.89999999956</v>
      </c>
      <c r="J384" s="20">
        <f>IF(FluxoCaixa2[[#This Row],[Entrada / Saída]]="Saída",FluxoCaixa2[[#This Row],[R$ (Valores)]]*-1,FluxoCaixa2[[#This Row],[R$ (Valores)]])</f>
        <v>0</v>
      </c>
    </row>
    <row r="385" spans="2:10">
      <c r="B385" s="34"/>
      <c r="C385" s="48"/>
      <c r="D385" s="17"/>
      <c r="E385" s="17"/>
      <c r="F385" s="17"/>
      <c r="G385" s="21"/>
      <c r="H385" s="17" t="s">
        <v>8</v>
      </c>
      <c r="I385" s="20">
        <f>IF(FluxoCaixa2[[#This Row],[Receitas / Despesas]]="Saldo Inicial",FluxoCaixa2[[#This Row],[R$ (Valores)]],I384+FluxoCaixa2[[#This Row],[Valores Receitas / Despesas]])</f>
        <v>371292.89999999956</v>
      </c>
      <c r="J385" s="20">
        <f>IF(FluxoCaixa2[[#This Row],[Entrada / Saída]]="Saída",FluxoCaixa2[[#This Row],[R$ (Valores)]]*-1,FluxoCaixa2[[#This Row],[R$ (Valores)]])</f>
        <v>0</v>
      </c>
    </row>
    <row r="386" spans="2:10">
      <c r="B386" s="34"/>
      <c r="C386" s="48"/>
      <c r="D386" s="17"/>
      <c r="E386" s="17"/>
      <c r="F386" s="17"/>
      <c r="G386" s="21"/>
      <c r="H386" s="17" t="s">
        <v>8</v>
      </c>
      <c r="I386" s="20">
        <f>IF(FluxoCaixa2[[#This Row],[Receitas / Despesas]]="Saldo Inicial",FluxoCaixa2[[#This Row],[R$ (Valores)]],I385+FluxoCaixa2[[#This Row],[Valores Receitas / Despesas]])</f>
        <v>371292.89999999956</v>
      </c>
      <c r="J386" s="20">
        <f>IF(FluxoCaixa2[[#This Row],[Entrada / Saída]]="Saída",FluxoCaixa2[[#This Row],[R$ (Valores)]]*-1,FluxoCaixa2[[#This Row],[R$ (Valores)]])</f>
        <v>0</v>
      </c>
    </row>
    <row r="387" spans="2:10">
      <c r="B387" s="34"/>
      <c r="C387" s="48"/>
      <c r="D387" s="17"/>
      <c r="E387" s="17"/>
      <c r="F387" s="17"/>
      <c r="G387" s="21"/>
      <c r="H387" s="17" t="s">
        <v>8</v>
      </c>
      <c r="I387" s="20">
        <f>IF(FluxoCaixa2[[#This Row],[Receitas / Despesas]]="Saldo Inicial",FluxoCaixa2[[#This Row],[R$ (Valores)]],I386+FluxoCaixa2[[#This Row],[Valores Receitas / Despesas]])</f>
        <v>371292.89999999956</v>
      </c>
      <c r="J387" s="20">
        <f>IF(FluxoCaixa2[[#This Row],[Entrada / Saída]]="Saída",FluxoCaixa2[[#This Row],[R$ (Valores)]]*-1,FluxoCaixa2[[#This Row],[R$ (Valores)]])</f>
        <v>0</v>
      </c>
    </row>
    <row r="388" spans="2:10">
      <c r="B388" s="34"/>
      <c r="C388" s="48"/>
      <c r="D388" s="17"/>
      <c r="E388" s="17"/>
      <c r="F388" s="17"/>
      <c r="G388" s="21"/>
      <c r="H388" s="17" t="s">
        <v>8</v>
      </c>
      <c r="I388" s="20">
        <f>IF(FluxoCaixa2[[#This Row],[Receitas / Despesas]]="Saldo Inicial",FluxoCaixa2[[#This Row],[R$ (Valores)]],I387+FluxoCaixa2[[#This Row],[Valores Receitas / Despesas]])</f>
        <v>371292.89999999956</v>
      </c>
      <c r="J388" s="20">
        <f>IF(FluxoCaixa2[[#This Row],[Entrada / Saída]]="Saída",FluxoCaixa2[[#This Row],[R$ (Valores)]]*-1,FluxoCaixa2[[#This Row],[R$ (Valores)]])</f>
        <v>0</v>
      </c>
    </row>
    <row r="389" spans="2:10">
      <c r="B389" s="34"/>
      <c r="C389" s="48"/>
      <c r="D389" s="17"/>
      <c r="E389" s="17"/>
      <c r="F389" s="17"/>
      <c r="G389" s="21"/>
      <c r="H389" s="17" t="s">
        <v>8</v>
      </c>
      <c r="I389" s="20">
        <f>IF(FluxoCaixa2[[#This Row],[Receitas / Despesas]]="Saldo Inicial",FluxoCaixa2[[#This Row],[R$ (Valores)]],I388+FluxoCaixa2[[#This Row],[Valores Receitas / Despesas]])</f>
        <v>371292.89999999956</v>
      </c>
      <c r="J389" s="20">
        <f>IF(FluxoCaixa2[[#This Row],[Entrada / Saída]]="Saída",FluxoCaixa2[[#This Row],[R$ (Valores)]]*-1,FluxoCaixa2[[#This Row],[R$ (Valores)]])</f>
        <v>0</v>
      </c>
    </row>
    <row r="390" spans="2:10">
      <c r="B390" s="34"/>
      <c r="C390" s="48"/>
      <c r="D390" s="17"/>
      <c r="E390" s="17"/>
      <c r="F390" s="17"/>
      <c r="G390" s="21"/>
      <c r="H390" s="17" t="s">
        <v>8</v>
      </c>
      <c r="I390" s="20">
        <f>IF(FluxoCaixa2[[#This Row],[Receitas / Despesas]]="Saldo Inicial",FluxoCaixa2[[#This Row],[R$ (Valores)]],I389+FluxoCaixa2[[#This Row],[Valores Receitas / Despesas]])</f>
        <v>371292.89999999956</v>
      </c>
      <c r="J390" s="20">
        <f>IF(FluxoCaixa2[[#This Row],[Entrada / Saída]]="Saída",FluxoCaixa2[[#This Row],[R$ (Valores)]]*-1,FluxoCaixa2[[#This Row],[R$ (Valores)]])</f>
        <v>0</v>
      </c>
    </row>
    <row r="391" spans="2:10">
      <c r="B391" s="34"/>
      <c r="C391" s="48"/>
      <c r="D391" s="17"/>
      <c r="E391" s="17"/>
      <c r="F391" s="17"/>
      <c r="G391" s="21"/>
      <c r="H391" s="17" t="s">
        <v>8</v>
      </c>
      <c r="I391" s="20">
        <f>IF(FluxoCaixa2[[#This Row],[Receitas / Despesas]]="Saldo Inicial",FluxoCaixa2[[#This Row],[R$ (Valores)]],I390+FluxoCaixa2[[#This Row],[Valores Receitas / Despesas]])</f>
        <v>371292.89999999956</v>
      </c>
      <c r="J391" s="20">
        <f>IF(FluxoCaixa2[[#This Row],[Entrada / Saída]]="Saída",FluxoCaixa2[[#This Row],[R$ (Valores)]]*-1,FluxoCaixa2[[#This Row],[R$ (Valores)]])</f>
        <v>0</v>
      </c>
    </row>
    <row r="392" spans="2:10">
      <c r="B392" s="34"/>
      <c r="C392" s="48"/>
      <c r="D392" s="17"/>
      <c r="E392" s="17"/>
      <c r="F392" s="17"/>
      <c r="G392" s="21"/>
      <c r="H392" s="17" t="s">
        <v>8</v>
      </c>
      <c r="I392" s="20">
        <f>IF(FluxoCaixa2[[#This Row],[Receitas / Despesas]]="Saldo Inicial",FluxoCaixa2[[#This Row],[R$ (Valores)]],I391+FluxoCaixa2[[#This Row],[Valores Receitas / Despesas]])</f>
        <v>371292.89999999956</v>
      </c>
      <c r="J392" s="20">
        <f>IF(FluxoCaixa2[[#This Row],[Entrada / Saída]]="Saída",FluxoCaixa2[[#This Row],[R$ (Valores)]]*-1,FluxoCaixa2[[#This Row],[R$ (Valores)]])</f>
        <v>0</v>
      </c>
    </row>
    <row r="393" spans="2:10">
      <c r="B393" s="34"/>
      <c r="C393" s="48"/>
      <c r="D393" s="17"/>
      <c r="E393" s="17"/>
      <c r="F393" s="17"/>
      <c r="G393" s="21"/>
      <c r="H393" s="17" t="s">
        <v>8</v>
      </c>
      <c r="I393" s="20">
        <f>IF(FluxoCaixa2[[#This Row],[Receitas / Despesas]]="Saldo Inicial",FluxoCaixa2[[#This Row],[R$ (Valores)]],I392+FluxoCaixa2[[#This Row],[Valores Receitas / Despesas]])</f>
        <v>371292.89999999956</v>
      </c>
      <c r="J393" s="20">
        <f>IF(FluxoCaixa2[[#This Row],[Entrada / Saída]]="Saída",FluxoCaixa2[[#This Row],[R$ (Valores)]]*-1,FluxoCaixa2[[#This Row],[R$ (Valores)]])</f>
        <v>0</v>
      </c>
    </row>
    <row r="394" spans="2:10">
      <c r="B394" s="34"/>
      <c r="C394" s="48"/>
      <c r="D394" s="17"/>
      <c r="E394" s="17"/>
      <c r="F394" s="17"/>
      <c r="G394" s="21"/>
      <c r="H394" s="17" t="s">
        <v>8</v>
      </c>
      <c r="I394" s="20">
        <f>IF(FluxoCaixa2[[#This Row],[Receitas / Despesas]]="Saldo Inicial",FluxoCaixa2[[#This Row],[R$ (Valores)]],I393+FluxoCaixa2[[#This Row],[Valores Receitas / Despesas]])</f>
        <v>371292.89999999956</v>
      </c>
      <c r="J394" s="20">
        <f>IF(FluxoCaixa2[[#This Row],[Entrada / Saída]]="Saída",FluxoCaixa2[[#This Row],[R$ (Valores)]]*-1,FluxoCaixa2[[#This Row],[R$ (Valores)]])</f>
        <v>0</v>
      </c>
    </row>
    <row r="395" spans="2:10">
      <c r="B395" s="34"/>
      <c r="C395" s="48"/>
      <c r="D395" s="17"/>
      <c r="E395" s="17"/>
      <c r="F395" s="17"/>
      <c r="G395" s="21"/>
      <c r="H395" s="17" t="s">
        <v>8</v>
      </c>
      <c r="I395" s="20">
        <f>IF(FluxoCaixa2[[#This Row],[Receitas / Despesas]]="Saldo Inicial",FluxoCaixa2[[#This Row],[R$ (Valores)]],I394+FluxoCaixa2[[#This Row],[Valores Receitas / Despesas]])</f>
        <v>371292.89999999956</v>
      </c>
      <c r="J395" s="20">
        <f>IF(FluxoCaixa2[[#This Row],[Entrada / Saída]]="Saída",FluxoCaixa2[[#This Row],[R$ (Valores)]]*-1,FluxoCaixa2[[#This Row],[R$ (Valores)]])</f>
        <v>0</v>
      </c>
    </row>
    <row r="396" spans="2:10">
      <c r="B396" s="34"/>
      <c r="C396" s="48"/>
      <c r="D396" s="17"/>
      <c r="E396" s="17"/>
      <c r="F396" s="17"/>
      <c r="G396" s="21"/>
      <c r="H396" s="17" t="s">
        <v>8</v>
      </c>
      <c r="I396" s="20">
        <f>IF(FluxoCaixa2[[#This Row],[Receitas / Despesas]]="Saldo Inicial",FluxoCaixa2[[#This Row],[R$ (Valores)]],I395+FluxoCaixa2[[#This Row],[Valores Receitas / Despesas]])</f>
        <v>371292.89999999956</v>
      </c>
      <c r="J396" s="20">
        <f>IF(FluxoCaixa2[[#This Row],[Entrada / Saída]]="Saída",FluxoCaixa2[[#This Row],[R$ (Valores)]]*-1,FluxoCaixa2[[#This Row],[R$ (Valores)]])</f>
        <v>0</v>
      </c>
    </row>
    <row r="397" spans="2:10">
      <c r="B397" s="34"/>
      <c r="C397" s="48"/>
      <c r="D397" s="17"/>
      <c r="E397" s="17"/>
      <c r="F397" s="17"/>
      <c r="G397" s="21"/>
      <c r="H397" s="17" t="s">
        <v>8</v>
      </c>
      <c r="I397" s="20">
        <f>IF(FluxoCaixa2[[#This Row],[Receitas / Despesas]]="Saldo Inicial",FluxoCaixa2[[#This Row],[R$ (Valores)]],I396+FluxoCaixa2[[#This Row],[Valores Receitas / Despesas]])</f>
        <v>371292.89999999956</v>
      </c>
      <c r="J397" s="20">
        <f>IF(FluxoCaixa2[[#This Row],[Entrada / Saída]]="Saída",FluxoCaixa2[[#This Row],[R$ (Valores)]]*-1,FluxoCaixa2[[#This Row],[R$ (Valores)]])</f>
        <v>0</v>
      </c>
    </row>
    <row r="398" spans="2:10">
      <c r="B398" s="34"/>
      <c r="C398" s="48"/>
      <c r="D398" s="17"/>
      <c r="E398" s="17"/>
      <c r="F398" s="17"/>
      <c r="G398" s="21"/>
      <c r="H398" s="17" t="s">
        <v>8</v>
      </c>
      <c r="I398" s="20">
        <f>IF(FluxoCaixa2[[#This Row],[Receitas / Despesas]]="Saldo Inicial",FluxoCaixa2[[#This Row],[R$ (Valores)]],I397+FluxoCaixa2[[#This Row],[Valores Receitas / Despesas]])</f>
        <v>371292.89999999956</v>
      </c>
      <c r="J398" s="20">
        <f>IF(FluxoCaixa2[[#This Row],[Entrada / Saída]]="Saída",FluxoCaixa2[[#This Row],[R$ (Valores)]]*-1,FluxoCaixa2[[#This Row],[R$ (Valores)]])</f>
        <v>0</v>
      </c>
    </row>
    <row r="399" spans="2:10">
      <c r="B399" s="34"/>
      <c r="C399" s="48"/>
      <c r="D399" s="17"/>
      <c r="E399" s="17"/>
      <c r="F399" s="17"/>
      <c r="G399" s="21"/>
      <c r="H399" s="17" t="s">
        <v>8</v>
      </c>
      <c r="I399" s="20">
        <f>IF(FluxoCaixa2[[#This Row],[Receitas / Despesas]]="Saldo Inicial",FluxoCaixa2[[#This Row],[R$ (Valores)]],I398+FluxoCaixa2[[#This Row],[Valores Receitas / Despesas]])</f>
        <v>371292.89999999956</v>
      </c>
      <c r="J399" s="20">
        <f>IF(FluxoCaixa2[[#This Row],[Entrada / Saída]]="Saída",FluxoCaixa2[[#This Row],[R$ (Valores)]]*-1,FluxoCaixa2[[#This Row],[R$ (Valores)]])</f>
        <v>0</v>
      </c>
    </row>
    <row r="400" spans="2:10">
      <c r="B400" s="34"/>
      <c r="C400" s="48"/>
      <c r="D400" s="17"/>
      <c r="E400" s="17"/>
      <c r="F400" s="17"/>
      <c r="G400" s="21"/>
      <c r="H400" s="17" t="s">
        <v>8</v>
      </c>
      <c r="I400" s="20">
        <f>IF(FluxoCaixa2[[#This Row],[Receitas / Despesas]]="Saldo Inicial",FluxoCaixa2[[#This Row],[R$ (Valores)]],I399+FluxoCaixa2[[#This Row],[Valores Receitas / Despesas]])</f>
        <v>371292.89999999956</v>
      </c>
      <c r="J400" s="20">
        <f>IF(FluxoCaixa2[[#This Row],[Entrada / Saída]]="Saída",FluxoCaixa2[[#This Row],[R$ (Valores)]]*-1,FluxoCaixa2[[#This Row],[R$ (Valores)]])</f>
        <v>0</v>
      </c>
    </row>
    <row r="401" spans="2:10">
      <c r="B401" s="34"/>
      <c r="C401" s="48"/>
      <c r="D401" s="17"/>
      <c r="E401" s="17"/>
      <c r="F401" s="17"/>
      <c r="G401" s="21"/>
      <c r="H401" s="17" t="s">
        <v>8</v>
      </c>
      <c r="I401" s="20">
        <f>IF(FluxoCaixa2[[#This Row],[Receitas / Despesas]]="Saldo Inicial",FluxoCaixa2[[#This Row],[R$ (Valores)]],I400+FluxoCaixa2[[#This Row],[Valores Receitas / Despesas]])</f>
        <v>371292.89999999956</v>
      </c>
      <c r="J401" s="20">
        <f>IF(FluxoCaixa2[[#This Row],[Entrada / Saída]]="Saída",FluxoCaixa2[[#This Row],[R$ (Valores)]]*-1,FluxoCaixa2[[#This Row],[R$ (Valores)]])</f>
        <v>0</v>
      </c>
    </row>
    <row r="402" spans="2:10">
      <c r="B402" s="34"/>
      <c r="C402" s="48"/>
      <c r="D402" s="17"/>
      <c r="E402" s="17"/>
      <c r="F402" s="17"/>
      <c r="G402" s="21"/>
      <c r="H402" s="17" t="s">
        <v>13</v>
      </c>
      <c r="I402" s="20">
        <f>IF(FluxoCaixa2[[#This Row],[Receitas / Despesas]]="Saldo Inicial",FluxoCaixa2[[#This Row],[R$ (Valores)]],I401+FluxoCaixa2[[#This Row],[Valores Receitas / Despesas]])</f>
        <v>371292.89999999956</v>
      </c>
      <c r="J402" s="20">
        <f>IF(FluxoCaixa2[[#This Row],[Entrada / Saída]]="Saída",FluxoCaixa2[[#This Row],[R$ (Valores)]]*-1,FluxoCaixa2[[#This Row],[R$ (Valores)]])</f>
        <v>0</v>
      </c>
    </row>
    <row r="403" spans="2:10">
      <c r="B403" s="34"/>
      <c r="C403" s="48"/>
      <c r="D403" s="17"/>
      <c r="E403" s="17"/>
      <c r="F403" s="17"/>
      <c r="G403" s="21"/>
      <c r="H403" s="17" t="s">
        <v>8</v>
      </c>
      <c r="I403" s="20">
        <f>IF(FluxoCaixa2[[#This Row],[Receitas / Despesas]]="Saldo Inicial",FluxoCaixa2[[#This Row],[R$ (Valores)]],I402+FluxoCaixa2[[#This Row],[Valores Receitas / Despesas]])</f>
        <v>371292.89999999956</v>
      </c>
      <c r="J403" s="20">
        <f>IF(FluxoCaixa2[[#This Row],[Entrada / Saída]]="Saída",FluxoCaixa2[[#This Row],[R$ (Valores)]]*-1,FluxoCaixa2[[#This Row],[R$ (Valores)]])</f>
        <v>0</v>
      </c>
    </row>
    <row r="404" spans="2:10">
      <c r="B404" s="34"/>
      <c r="C404" s="48"/>
      <c r="D404" s="17"/>
      <c r="E404" s="17"/>
      <c r="F404" s="17"/>
      <c r="G404" s="21"/>
      <c r="H404" s="17" t="s">
        <v>8</v>
      </c>
      <c r="I404" s="20">
        <f>IF(FluxoCaixa2[[#This Row],[Receitas / Despesas]]="Saldo Inicial",FluxoCaixa2[[#This Row],[R$ (Valores)]],I403+FluxoCaixa2[[#This Row],[Valores Receitas / Despesas]])</f>
        <v>371292.89999999956</v>
      </c>
      <c r="J404" s="20">
        <f>IF(FluxoCaixa2[[#This Row],[Entrada / Saída]]="Saída",FluxoCaixa2[[#This Row],[R$ (Valores)]]*-1,FluxoCaixa2[[#This Row],[R$ (Valores)]])</f>
        <v>0</v>
      </c>
    </row>
    <row r="405" spans="2:10">
      <c r="B405" s="34"/>
      <c r="C405" s="48"/>
      <c r="D405" s="17"/>
      <c r="E405" s="17"/>
      <c r="F405" s="17"/>
      <c r="G405" s="21"/>
      <c r="H405" s="17" t="s">
        <v>8</v>
      </c>
      <c r="I405" s="20">
        <f>IF(FluxoCaixa2[[#This Row],[Receitas / Despesas]]="Saldo Inicial",FluxoCaixa2[[#This Row],[R$ (Valores)]],I404+FluxoCaixa2[[#This Row],[Valores Receitas / Despesas]])</f>
        <v>371292.89999999956</v>
      </c>
      <c r="J405" s="20">
        <f>IF(FluxoCaixa2[[#This Row],[Entrada / Saída]]="Saída",FluxoCaixa2[[#This Row],[R$ (Valores)]]*-1,FluxoCaixa2[[#This Row],[R$ (Valores)]])</f>
        <v>0</v>
      </c>
    </row>
    <row r="406" spans="2:10">
      <c r="B406" s="34"/>
      <c r="C406" s="48"/>
      <c r="D406" s="17"/>
      <c r="E406" s="17"/>
      <c r="F406" s="17"/>
      <c r="G406" s="21"/>
      <c r="H406" s="17" t="s">
        <v>8</v>
      </c>
      <c r="I406" s="20">
        <f>IF(FluxoCaixa2[[#This Row],[Receitas / Despesas]]="Saldo Inicial",FluxoCaixa2[[#This Row],[R$ (Valores)]],I405+FluxoCaixa2[[#This Row],[Valores Receitas / Despesas]])</f>
        <v>371292.89999999956</v>
      </c>
      <c r="J406" s="20">
        <f>IF(FluxoCaixa2[[#This Row],[Entrada / Saída]]="Saída",FluxoCaixa2[[#This Row],[R$ (Valores)]]*-1,FluxoCaixa2[[#This Row],[R$ (Valores)]])</f>
        <v>0</v>
      </c>
    </row>
    <row r="407" spans="2:10">
      <c r="B407" s="34"/>
      <c r="C407" s="48"/>
      <c r="D407" s="17"/>
      <c r="E407" s="17"/>
      <c r="F407" s="17"/>
      <c r="G407" s="21"/>
      <c r="H407" s="17" t="s">
        <v>8</v>
      </c>
      <c r="I407" s="20">
        <f>IF(FluxoCaixa2[[#This Row],[Receitas / Despesas]]="Saldo Inicial",FluxoCaixa2[[#This Row],[R$ (Valores)]],I406+FluxoCaixa2[[#This Row],[Valores Receitas / Despesas]])</f>
        <v>371292.89999999956</v>
      </c>
      <c r="J407" s="20">
        <f>IF(FluxoCaixa2[[#This Row],[Entrada / Saída]]="Saída",FluxoCaixa2[[#This Row],[R$ (Valores)]]*-1,FluxoCaixa2[[#This Row],[R$ (Valores)]])</f>
        <v>0</v>
      </c>
    </row>
    <row r="408" spans="2:10">
      <c r="B408" s="34"/>
      <c r="C408" s="48"/>
      <c r="D408" s="17"/>
      <c r="E408" s="17"/>
      <c r="F408" s="17"/>
      <c r="G408" s="21"/>
      <c r="H408" s="17" t="s">
        <v>8</v>
      </c>
      <c r="I408" s="20">
        <f>IF(FluxoCaixa2[[#This Row],[Receitas / Despesas]]="Saldo Inicial",FluxoCaixa2[[#This Row],[R$ (Valores)]],I407+FluxoCaixa2[[#This Row],[Valores Receitas / Despesas]])</f>
        <v>371292.89999999956</v>
      </c>
      <c r="J408" s="20">
        <f>IF(FluxoCaixa2[[#This Row],[Entrada / Saída]]="Saída",FluxoCaixa2[[#This Row],[R$ (Valores)]]*-1,FluxoCaixa2[[#This Row],[R$ (Valores)]])</f>
        <v>0</v>
      </c>
    </row>
    <row r="409" spans="2:10">
      <c r="B409" s="34"/>
      <c r="C409" s="48"/>
      <c r="D409" s="17"/>
      <c r="E409" s="17"/>
      <c r="F409" s="17"/>
      <c r="G409" s="21"/>
      <c r="H409" s="17" t="s">
        <v>8</v>
      </c>
      <c r="I409" s="20">
        <f>IF(FluxoCaixa2[[#This Row],[Receitas / Despesas]]="Saldo Inicial",FluxoCaixa2[[#This Row],[R$ (Valores)]],I408+FluxoCaixa2[[#This Row],[Valores Receitas / Despesas]])</f>
        <v>371292.89999999956</v>
      </c>
      <c r="J409" s="20">
        <f>IF(FluxoCaixa2[[#This Row],[Entrada / Saída]]="Saída",FluxoCaixa2[[#This Row],[R$ (Valores)]]*-1,FluxoCaixa2[[#This Row],[R$ (Valores)]])</f>
        <v>0</v>
      </c>
    </row>
    <row r="410" spans="2:10">
      <c r="B410" s="34"/>
      <c r="C410" s="48"/>
      <c r="D410" s="17"/>
      <c r="E410" s="17"/>
      <c r="F410" s="17"/>
      <c r="G410" s="21"/>
      <c r="H410" s="17" t="s">
        <v>8</v>
      </c>
      <c r="I410" s="20">
        <f>IF(FluxoCaixa2[[#This Row],[Receitas / Despesas]]="Saldo Inicial",FluxoCaixa2[[#This Row],[R$ (Valores)]],I409+FluxoCaixa2[[#This Row],[Valores Receitas / Despesas]])</f>
        <v>371292.89999999956</v>
      </c>
      <c r="J410" s="20">
        <f>IF(FluxoCaixa2[[#This Row],[Entrada / Saída]]="Saída",FluxoCaixa2[[#This Row],[R$ (Valores)]]*-1,FluxoCaixa2[[#This Row],[R$ (Valores)]])</f>
        <v>0</v>
      </c>
    </row>
    <row r="411" spans="2:10">
      <c r="B411" s="34"/>
      <c r="C411" s="48"/>
      <c r="D411" s="17"/>
      <c r="E411" s="17"/>
      <c r="F411" s="17"/>
      <c r="G411" s="21"/>
      <c r="H411" s="17" t="s">
        <v>8</v>
      </c>
      <c r="I411" s="20">
        <f>IF(FluxoCaixa2[[#This Row],[Receitas / Despesas]]="Saldo Inicial",FluxoCaixa2[[#This Row],[R$ (Valores)]],I410+FluxoCaixa2[[#This Row],[Valores Receitas / Despesas]])</f>
        <v>371292.89999999956</v>
      </c>
      <c r="J411" s="20">
        <f>IF(FluxoCaixa2[[#This Row],[Entrada / Saída]]="Saída",FluxoCaixa2[[#This Row],[R$ (Valores)]]*-1,FluxoCaixa2[[#This Row],[R$ (Valores)]])</f>
        <v>0</v>
      </c>
    </row>
    <row r="412" spans="2:10">
      <c r="B412" s="34"/>
      <c r="C412" s="48"/>
      <c r="D412" s="17"/>
      <c r="E412" s="17"/>
      <c r="F412" s="17"/>
      <c r="G412" s="21"/>
      <c r="H412" s="17" t="s">
        <v>8</v>
      </c>
      <c r="I412" s="20">
        <f>IF(FluxoCaixa2[[#This Row],[Receitas / Despesas]]="Saldo Inicial",FluxoCaixa2[[#This Row],[R$ (Valores)]],I411+FluxoCaixa2[[#This Row],[Valores Receitas / Despesas]])</f>
        <v>371292.89999999956</v>
      </c>
      <c r="J412" s="20">
        <f>IF(FluxoCaixa2[[#This Row],[Entrada / Saída]]="Saída",FluxoCaixa2[[#This Row],[R$ (Valores)]]*-1,FluxoCaixa2[[#This Row],[R$ (Valores)]])</f>
        <v>0</v>
      </c>
    </row>
    <row r="413" spans="2:10">
      <c r="B413" s="34"/>
      <c r="C413" s="48"/>
      <c r="D413" s="17"/>
      <c r="E413" s="17"/>
      <c r="F413" s="17"/>
      <c r="G413" s="21"/>
      <c r="H413" s="17" t="s">
        <v>8</v>
      </c>
      <c r="I413" s="20">
        <f>IF(FluxoCaixa2[[#This Row],[Receitas / Despesas]]="Saldo Inicial",FluxoCaixa2[[#This Row],[R$ (Valores)]],I412+FluxoCaixa2[[#This Row],[Valores Receitas / Despesas]])</f>
        <v>371292.89999999956</v>
      </c>
      <c r="J413" s="20">
        <f>IF(FluxoCaixa2[[#This Row],[Entrada / Saída]]="Saída",FluxoCaixa2[[#This Row],[R$ (Valores)]]*-1,FluxoCaixa2[[#This Row],[R$ (Valores)]])</f>
        <v>0</v>
      </c>
    </row>
    <row r="414" spans="2:10">
      <c r="B414" s="34"/>
      <c r="C414" s="48"/>
      <c r="D414" s="17"/>
      <c r="E414" s="17"/>
      <c r="F414" s="17"/>
      <c r="G414" s="21"/>
      <c r="H414" s="17" t="s">
        <v>8</v>
      </c>
      <c r="I414" s="20">
        <f>IF(FluxoCaixa2[[#This Row],[Receitas / Despesas]]="Saldo Inicial",FluxoCaixa2[[#This Row],[R$ (Valores)]],I413+FluxoCaixa2[[#This Row],[Valores Receitas / Despesas]])</f>
        <v>371292.89999999956</v>
      </c>
      <c r="J414" s="20">
        <f>IF(FluxoCaixa2[[#This Row],[Entrada / Saída]]="Saída",FluxoCaixa2[[#This Row],[R$ (Valores)]]*-1,FluxoCaixa2[[#This Row],[R$ (Valores)]])</f>
        <v>0</v>
      </c>
    </row>
    <row r="415" spans="2:10">
      <c r="B415" s="34"/>
      <c r="C415" s="48"/>
      <c r="D415" s="17"/>
      <c r="E415" s="17"/>
      <c r="F415" s="17"/>
      <c r="G415" s="21"/>
      <c r="H415" s="17" t="s">
        <v>8</v>
      </c>
      <c r="I415" s="20">
        <f>IF(FluxoCaixa2[[#This Row],[Receitas / Despesas]]="Saldo Inicial",FluxoCaixa2[[#This Row],[R$ (Valores)]],I414+FluxoCaixa2[[#This Row],[Valores Receitas / Despesas]])</f>
        <v>371292.89999999956</v>
      </c>
      <c r="J415" s="20">
        <f>IF(FluxoCaixa2[[#This Row],[Entrada / Saída]]="Saída",FluxoCaixa2[[#This Row],[R$ (Valores)]]*-1,FluxoCaixa2[[#This Row],[R$ (Valores)]])</f>
        <v>0</v>
      </c>
    </row>
    <row r="416" spans="2:10">
      <c r="B416" s="34"/>
      <c r="C416" s="48"/>
      <c r="D416" s="17"/>
      <c r="E416" s="17"/>
      <c r="F416" s="17"/>
      <c r="G416" s="21"/>
      <c r="H416" s="17" t="s">
        <v>8</v>
      </c>
      <c r="I416" s="20">
        <f>IF(FluxoCaixa2[[#This Row],[Receitas / Despesas]]="Saldo Inicial",FluxoCaixa2[[#This Row],[R$ (Valores)]],I415+FluxoCaixa2[[#This Row],[Valores Receitas / Despesas]])</f>
        <v>371292.89999999956</v>
      </c>
      <c r="J416" s="20">
        <f>IF(FluxoCaixa2[[#This Row],[Entrada / Saída]]="Saída",FluxoCaixa2[[#This Row],[R$ (Valores)]]*-1,FluxoCaixa2[[#This Row],[R$ (Valores)]])</f>
        <v>0</v>
      </c>
    </row>
    <row r="417" spans="2:10">
      <c r="B417" s="34"/>
      <c r="C417" s="48"/>
      <c r="D417" s="17"/>
      <c r="E417" s="17"/>
      <c r="F417" s="17"/>
      <c r="G417" s="21"/>
      <c r="H417" s="17" t="s">
        <v>8</v>
      </c>
      <c r="I417" s="20">
        <f>IF(FluxoCaixa2[[#This Row],[Receitas / Despesas]]="Saldo Inicial",FluxoCaixa2[[#This Row],[R$ (Valores)]],I416+FluxoCaixa2[[#This Row],[Valores Receitas / Despesas]])</f>
        <v>371292.89999999956</v>
      </c>
      <c r="J417" s="20">
        <f>IF(FluxoCaixa2[[#This Row],[Entrada / Saída]]="Saída",FluxoCaixa2[[#This Row],[R$ (Valores)]]*-1,FluxoCaixa2[[#This Row],[R$ (Valores)]])</f>
        <v>0</v>
      </c>
    </row>
    <row r="418" spans="2:10">
      <c r="B418" s="34"/>
      <c r="C418" s="48"/>
      <c r="D418" s="17"/>
      <c r="E418" s="17"/>
      <c r="F418" s="17"/>
      <c r="G418" s="21"/>
      <c r="H418" s="17" t="s">
        <v>8</v>
      </c>
      <c r="I418" s="20">
        <f>IF(FluxoCaixa2[[#This Row],[Receitas / Despesas]]="Saldo Inicial",FluxoCaixa2[[#This Row],[R$ (Valores)]],I417+FluxoCaixa2[[#This Row],[Valores Receitas / Despesas]])</f>
        <v>371292.89999999956</v>
      </c>
      <c r="J418" s="20">
        <f>IF(FluxoCaixa2[[#This Row],[Entrada / Saída]]="Saída",FluxoCaixa2[[#This Row],[R$ (Valores)]]*-1,FluxoCaixa2[[#This Row],[R$ (Valores)]])</f>
        <v>0</v>
      </c>
    </row>
    <row r="419" spans="2:10">
      <c r="B419" s="34"/>
      <c r="C419" s="48"/>
      <c r="D419" s="17"/>
      <c r="E419" s="17"/>
      <c r="F419" s="17"/>
      <c r="G419" s="21"/>
      <c r="H419" s="17" t="s">
        <v>8</v>
      </c>
      <c r="I419" s="20">
        <f>IF(FluxoCaixa2[[#This Row],[Receitas / Despesas]]="Saldo Inicial",FluxoCaixa2[[#This Row],[R$ (Valores)]],I418+FluxoCaixa2[[#This Row],[Valores Receitas / Despesas]])</f>
        <v>371292.89999999956</v>
      </c>
      <c r="J419" s="20">
        <f>IF(FluxoCaixa2[[#This Row],[Entrada / Saída]]="Saída",FluxoCaixa2[[#This Row],[R$ (Valores)]]*-1,FluxoCaixa2[[#This Row],[R$ (Valores)]])</f>
        <v>0</v>
      </c>
    </row>
    <row r="420" spans="2:10">
      <c r="B420" s="34"/>
      <c r="C420" s="48"/>
      <c r="D420" s="17"/>
      <c r="E420" s="17"/>
      <c r="F420" s="17"/>
      <c r="G420" s="21"/>
      <c r="H420" s="17" t="s">
        <v>8</v>
      </c>
      <c r="I420" s="20">
        <f>IF(FluxoCaixa2[[#This Row],[Receitas / Despesas]]="Saldo Inicial",FluxoCaixa2[[#This Row],[R$ (Valores)]],I419+FluxoCaixa2[[#This Row],[Valores Receitas / Despesas]])</f>
        <v>371292.89999999956</v>
      </c>
      <c r="J420" s="20">
        <f>IF(FluxoCaixa2[[#This Row],[Entrada / Saída]]="Saída",FluxoCaixa2[[#This Row],[R$ (Valores)]]*-1,FluxoCaixa2[[#This Row],[R$ (Valores)]])</f>
        <v>0</v>
      </c>
    </row>
    <row r="421" spans="2:10">
      <c r="B421" s="34"/>
      <c r="C421" s="48"/>
      <c r="D421" s="17"/>
      <c r="E421" s="17"/>
      <c r="F421" s="17"/>
      <c r="G421" s="21"/>
      <c r="H421" s="17" t="s">
        <v>8</v>
      </c>
      <c r="I421" s="20">
        <f>IF(FluxoCaixa2[[#This Row],[Receitas / Despesas]]="Saldo Inicial",FluxoCaixa2[[#This Row],[R$ (Valores)]],I420+FluxoCaixa2[[#This Row],[Valores Receitas / Despesas]])</f>
        <v>371292.89999999956</v>
      </c>
      <c r="J421" s="20">
        <f>IF(FluxoCaixa2[[#This Row],[Entrada / Saída]]="Saída",FluxoCaixa2[[#This Row],[R$ (Valores)]]*-1,FluxoCaixa2[[#This Row],[R$ (Valores)]])</f>
        <v>0</v>
      </c>
    </row>
    <row r="422" spans="2:10">
      <c r="B422" s="34"/>
      <c r="C422" s="48"/>
      <c r="D422" s="17"/>
      <c r="E422" s="17"/>
      <c r="F422" s="17"/>
      <c r="G422" s="21"/>
      <c r="H422" s="17" t="s">
        <v>8</v>
      </c>
      <c r="I422" s="20">
        <f>IF(FluxoCaixa2[[#This Row],[Receitas / Despesas]]="Saldo Inicial",FluxoCaixa2[[#This Row],[R$ (Valores)]],I421+FluxoCaixa2[[#This Row],[Valores Receitas / Despesas]])</f>
        <v>371292.89999999956</v>
      </c>
      <c r="J422" s="20">
        <f>IF(FluxoCaixa2[[#This Row],[Entrada / Saída]]="Saída",FluxoCaixa2[[#This Row],[R$ (Valores)]]*-1,FluxoCaixa2[[#This Row],[R$ (Valores)]])</f>
        <v>0</v>
      </c>
    </row>
    <row r="423" spans="2:10">
      <c r="B423" s="34"/>
      <c r="C423" s="48"/>
      <c r="D423" s="17"/>
      <c r="E423" s="17"/>
      <c r="F423" s="17"/>
      <c r="G423" s="21"/>
      <c r="H423" s="17" t="s">
        <v>8</v>
      </c>
      <c r="I423" s="20">
        <f>IF(FluxoCaixa2[[#This Row],[Receitas / Despesas]]="Saldo Inicial",FluxoCaixa2[[#This Row],[R$ (Valores)]],I422+FluxoCaixa2[[#This Row],[Valores Receitas / Despesas]])</f>
        <v>371292.89999999956</v>
      </c>
      <c r="J423" s="20">
        <f>IF(FluxoCaixa2[[#This Row],[Entrada / Saída]]="Saída",FluxoCaixa2[[#This Row],[R$ (Valores)]]*-1,FluxoCaixa2[[#This Row],[R$ (Valores)]])</f>
        <v>0</v>
      </c>
    </row>
    <row r="424" spans="2:10">
      <c r="B424" s="34"/>
      <c r="C424" s="48"/>
      <c r="D424" s="17"/>
      <c r="E424" s="17"/>
      <c r="F424" s="17"/>
      <c r="G424" s="21"/>
      <c r="H424" s="17" t="s">
        <v>8</v>
      </c>
      <c r="I424" s="20">
        <f>IF(FluxoCaixa2[[#This Row],[Receitas / Despesas]]="Saldo Inicial",FluxoCaixa2[[#This Row],[R$ (Valores)]],I423+FluxoCaixa2[[#This Row],[Valores Receitas / Despesas]])</f>
        <v>371292.89999999956</v>
      </c>
      <c r="J424" s="20">
        <f>IF(FluxoCaixa2[[#This Row],[Entrada / Saída]]="Saída",FluxoCaixa2[[#This Row],[R$ (Valores)]]*-1,FluxoCaixa2[[#This Row],[R$ (Valores)]])</f>
        <v>0</v>
      </c>
    </row>
    <row r="425" spans="2:10">
      <c r="B425" s="34"/>
      <c r="C425" s="48"/>
      <c r="D425" s="17"/>
      <c r="E425" s="17"/>
      <c r="F425" s="17"/>
      <c r="G425" s="21"/>
      <c r="H425" s="17" t="s">
        <v>8</v>
      </c>
      <c r="I425" s="20">
        <f>IF(FluxoCaixa2[[#This Row],[Receitas / Despesas]]="Saldo Inicial",FluxoCaixa2[[#This Row],[R$ (Valores)]],I424+FluxoCaixa2[[#This Row],[Valores Receitas / Despesas]])</f>
        <v>371292.89999999956</v>
      </c>
      <c r="J425" s="20">
        <f>IF(FluxoCaixa2[[#This Row],[Entrada / Saída]]="Saída",FluxoCaixa2[[#This Row],[R$ (Valores)]]*-1,FluxoCaixa2[[#This Row],[R$ (Valores)]])</f>
        <v>0</v>
      </c>
    </row>
    <row r="426" spans="2:10">
      <c r="B426" s="34"/>
      <c r="C426" s="48"/>
      <c r="D426" s="17"/>
      <c r="E426" s="17"/>
      <c r="F426" s="17"/>
      <c r="G426" s="21"/>
      <c r="H426" s="17" t="s">
        <v>8</v>
      </c>
      <c r="I426" s="20">
        <f>IF(FluxoCaixa2[[#This Row],[Receitas / Despesas]]="Saldo Inicial",FluxoCaixa2[[#This Row],[R$ (Valores)]],I425+FluxoCaixa2[[#This Row],[Valores Receitas / Despesas]])</f>
        <v>371292.89999999956</v>
      </c>
      <c r="J426" s="20">
        <f>IF(FluxoCaixa2[[#This Row],[Entrada / Saída]]="Saída",FluxoCaixa2[[#This Row],[R$ (Valores)]]*-1,FluxoCaixa2[[#This Row],[R$ (Valores)]])</f>
        <v>0</v>
      </c>
    </row>
    <row r="427" spans="2:10">
      <c r="B427" s="34"/>
      <c r="C427" s="48"/>
      <c r="D427" s="17"/>
      <c r="E427" s="17"/>
      <c r="F427" s="17"/>
      <c r="G427" s="21"/>
      <c r="H427" s="17" t="s">
        <v>8</v>
      </c>
      <c r="I427" s="20">
        <f>IF(FluxoCaixa2[[#This Row],[Receitas / Despesas]]="Saldo Inicial",FluxoCaixa2[[#This Row],[R$ (Valores)]],I426+FluxoCaixa2[[#This Row],[Valores Receitas / Despesas]])</f>
        <v>371292.89999999956</v>
      </c>
      <c r="J427" s="20">
        <f>IF(FluxoCaixa2[[#This Row],[Entrada / Saída]]="Saída",FluxoCaixa2[[#This Row],[R$ (Valores)]]*-1,FluxoCaixa2[[#This Row],[R$ (Valores)]])</f>
        <v>0</v>
      </c>
    </row>
    <row r="428" spans="2:10">
      <c r="B428" s="34"/>
      <c r="C428" s="48"/>
      <c r="D428" s="17"/>
      <c r="E428" s="17"/>
      <c r="F428" s="17"/>
      <c r="G428" s="21"/>
      <c r="H428" s="17" t="s">
        <v>8</v>
      </c>
      <c r="I428" s="20">
        <f>IF(FluxoCaixa2[[#This Row],[Receitas / Despesas]]="Saldo Inicial",FluxoCaixa2[[#This Row],[R$ (Valores)]],I427+FluxoCaixa2[[#This Row],[Valores Receitas / Despesas]])</f>
        <v>371292.89999999956</v>
      </c>
      <c r="J428" s="20">
        <f>IF(FluxoCaixa2[[#This Row],[Entrada / Saída]]="Saída",FluxoCaixa2[[#This Row],[R$ (Valores)]]*-1,FluxoCaixa2[[#This Row],[R$ (Valores)]])</f>
        <v>0</v>
      </c>
    </row>
    <row r="429" spans="2:10">
      <c r="B429" s="34"/>
      <c r="C429" s="48"/>
      <c r="D429" s="17"/>
      <c r="E429" s="17"/>
      <c r="F429" s="17"/>
      <c r="G429" s="21"/>
      <c r="H429" s="17" t="s">
        <v>8</v>
      </c>
      <c r="I429" s="20">
        <f>IF(FluxoCaixa2[[#This Row],[Receitas / Despesas]]="Saldo Inicial",FluxoCaixa2[[#This Row],[R$ (Valores)]],I428+FluxoCaixa2[[#This Row],[Valores Receitas / Despesas]])</f>
        <v>371292.89999999956</v>
      </c>
      <c r="J429" s="20">
        <f>IF(FluxoCaixa2[[#This Row],[Entrada / Saída]]="Saída",FluxoCaixa2[[#This Row],[R$ (Valores)]]*-1,FluxoCaixa2[[#This Row],[R$ (Valores)]])</f>
        <v>0</v>
      </c>
    </row>
    <row r="430" spans="2:10">
      <c r="B430" s="34"/>
      <c r="C430" s="48"/>
      <c r="D430" s="17"/>
      <c r="E430" s="17"/>
      <c r="F430" s="17"/>
      <c r="G430" s="21"/>
      <c r="H430" s="17" t="s">
        <v>8</v>
      </c>
      <c r="I430" s="20">
        <f>IF(FluxoCaixa2[[#This Row],[Receitas / Despesas]]="Saldo Inicial",FluxoCaixa2[[#This Row],[R$ (Valores)]],I429+FluxoCaixa2[[#This Row],[Valores Receitas / Despesas]])</f>
        <v>371292.89999999956</v>
      </c>
      <c r="J430" s="20">
        <f>IF(FluxoCaixa2[[#This Row],[Entrada / Saída]]="Saída",FluxoCaixa2[[#This Row],[R$ (Valores)]]*-1,FluxoCaixa2[[#This Row],[R$ (Valores)]])</f>
        <v>0</v>
      </c>
    </row>
    <row r="431" spans="2:10">
      <c r="B431" s="34"/>
      <c r="C431" s="48"/>
      <c r="D431" s="17"/>
      <c r="E431" s="17"/>
      <c r="F431" s="17"/>
      <c r="G431" s="21"/>
      <c r="H431" s="17" t="s">
        <v>8</v>
      </c>
      <c r="I431" s="20">
        <f>IF(FluxoCaixa2[[#This Row],[Receitas / Despesas]]="Saldo Inicial",FluxoCaixa2[[#This Row],[R$ (Valores)]],I430+FluxoCaixa2[[#This Row],[Valores Receitas / Despesas]])</f>
        <v>371292.89999999956</v>
      </c>
      <c r="J431" s="20">
        <f>IF(FluxoCaixa2[[#This Row],[Entrada / Saída]]="Saída",FluxoCaixa2[[#This Row],[R$ (Valores)]]*-1,FluxoCaixa2[[#This Row],[R$ (Valores)]])</f>
        <v>0</v>
      </c>
    </row>
    <row r="432" spans="2:10">
      <c r="B432" s="34"/>
      <c r="C432" s="48"/>
      <c r="D432" s="17"/>
      <c r="E432" s="17"/>
      <c r="F432" s="17"/>
      <c r="G432" s="21"/>
      <c r="H432" s="17" t="s">
        <v>8</v>
      </c>
      <c r="I432" s="20">
        <f>IF(FluxoCaixa2[[#This Row],[Receitas / Despesas]]="Saldo Inicial",FluxoCaixa2[[#This Row],[R$ (Valores)]],I431+FluxoCaixa2[[#This Row],[Valores Receitas / Despesas]])</f>
        <v>371292.89999999956</v>
      </c>
      <c r="J432" s="20">
        <f>IF(FluxoCaixa2[[#This Row],[Entrada / Saída]]="Saída",FluxoCaixa2[[#This Row],[R$ (Valores)]]*-1,FluxoCaixa2[[#This Row],[R$ (Valores)]])</f>
        <v>0</v>
      </c>
    </row>
    <row r="433" spans="2:10">
      <c r="B433" s="34"/>
      <c r="C433" s="48"/>
      <c r="D433" s="17"/>
      <c r="E433" s="17"/>
      <c r="F433" s="17"/>
      <c r="G433" s="21"/>
      <c r="H433" s="17" t="s">
        <v>8</v>
      </c>
      <c r="I433" s="20">
        <f>IF(FluxoCaixa2[[#This Row],[Receitas / Despesas]]="Saldo Inicial",FluxoCaixa2[[#This Row],[R$ (Valores)]],I432+FluxoCaixa2[[#This Row],[Valores Receitas / Despesas]])</f>
        <v>371292.89999999956</v>
      </c>
      <c r="J433" s="20">
        <f>IF(FluxoCaixa2[[#This Row],[Entrada / Saída]]="Saída",FluxoCaixa2[[#This Row],[R$ (Valores)]]*-1,FluxoCaixa2[[#This Row],[R$ (Valores)]])</f>
        <v>0</v>
      </c>
    </row>
    <row r="434" spans="2:10">
      <c r="B434" s="34"/>
      <c r="C434" s="48"/>
      <c r="D434" s="17"/>
      <c r="E434" s="17"/>
      <c r="F434" s="17"/>
      <c r="G434" s="21"/>
      <c r="H434" s="17" t="s">
        <v>8</v>
      </c>
      <c r="I434" s="20">
        <f>IF(FluxoCaixa2[[#This Row],[Receitas / Despesas]]="Saldo Inicial",FluxoCaixa2[[#This Row],[R$ (Valores)]],I433+FluxoCaixa2[[#This Row],[Valores Receitas / Despesas]])</f>
        <v>371292.89999999956</v>
      </c>
      <c r="J434" s="20">
        <f>IF(FluxoCaixa2[[#This Row],[Entrada / Saída]]="Saída",FluxoCaixa2[[#This Row],[R$ (Valores)]]*-1,FluxoCaixa2[[#This Row],[R$ (Valores)]])</f>
        <v>0</v>
      </c>
    </row>
    <row r="435" spans="2:10">
      <c r="B435" s="34"/>
      <c r="C435" s="48"/>
      <c r="D435" s="17"/>
      <c r="E435" s="17"/>
      <c r="F435" s="17"/>
      <c r="G435" s="21"/>
      <c r="H435" s="17" t="s">
        <v>8</v>
      </c>
      <c r="I435" s="20">
        <f>IF(FluxoCaixa2[[#This Row],[Receitas / Despesas]]="Saldo Inicial",FluxoCaixa2[[#This Row],[R$ (Valores)]],I434+FluxoCaixa2[[#This Row],[Valores Receitas / Despesas]])</f>
        <v>371292.89999999956</v>
      </c>
      <c r="J435" s="20">
        <f>IF(FluxoCaixa2[[#This Row],[Entrada / Saída]]="Saída",FluxoCaixa2[[#This Row],[R$ (Valores)]]*-1,FluxoCaixa2[[#This Row],[R$ (Valores)]])</f>
        <v>0</v>
      </c>
    </row>
    <row r="436" spans="2:10">
      <c r="B436" s="34"/>
      <c r="C436" s="48"/>
      <c r="D436" s="17"/>
      <c r="E436" s="17"/>
      <c r="F436" s="17"/>
      <c r="G436" s="21"/>
      <c r="H436" s="17" t="s">
        <v>8</v>
      </c>
      <c r="I436" s="20">
        <f>IF(FluxoCaixa2[[#This Row],[Receitas / Despesas]]="Saldo Inicial",FluxoCaixa2[[#This Row],[R$ (Valores)]],I435+FluxoCaixa2[[#This Row],[Valores Receitas / Despesas]])</f>
        <v>371292.89999999956</v>
      </c>
      <c r="J436" s="20">
        <f>IF(FluxoCaixa2[[#This Row],[Entrada / Saída]]="Saída",FluxoCaixa2[[#This Row],[R$ (Valores)]]*-1,FluxoCaixa2[[#This Row],[R$ (Valores)]])</f>
        <v>0</v>
      </c>
    </row>
    <row r="437" spans="2:10">
      <c r="B437" s="34"/>
      <c r="C437" s="48"/>
      <c r="D437" s="17"/>
      <c r="E437" s="17"/>
      <c r="F437" s="17"/>
      <c r="G437" s="21"/>
      <c r="H437" s="17" t="s">
        <v>8</v>
      </c>
      <c r="I437" s="20">
        <f>IF(FluxoCaixa2[[#This Row],[Receitas / Despesas]]="Saldo Inicial",FluxoCaixa2[[#This Row],[R$ (Valores)]],I436+FluxoCaixa2[[#This Row],[Valores Receitas / Despesas]])</f>
        <v>371292.89999999956</v>
      </c>
      <c r="J437" s="20">
        <f>IF(FluxoCaixa2[[#This Row],[Entrada / Saída]]="Saída",FluxoCaixa2[[#This Row],[R$ (Valores)]]*-1,FluxoCaixa2[[#This Row],[R$ (Valores)]])</f>
        <v>0</v>
      </c>
    </row>
    <row r="438" spans="2:10">
      <c r="B438" s="34"/>
      <c r="C438" s="48"/>
      <c r="D438" s="17"/>
      <c r="E438" s="17"/>
      <c r="F438" s="17"/>
      <c r="G438" s="21"/>
      <c r="H438" s="17" t="s">
        <v>8</v>
      </c>
      <c r="I438" s="20">
        <f>IF(FluxoCaixa2[[#This Row],[Receitas / Despesas]]="Saldo Inicial",FluxoCaixa2[[#This Row],[R$ (Valores)]],I437+FluxoCaixa2[[#This Row],[Valores Receitas / Despesas]])</f>
        <v>371292.89999999956</v>
      </c>
      <c r="J438" s="20">
        <f>IF(FluxoCaixa2[[#This Row],[Entrada / Saída]]="Saída",FluxoCaixa2[[#This Row],[R$ (Valores)]]*-1,FluxoCaixa2[[#This Row],[R$ (Valores)]])</f>
        <v>0</v>
      </c>
    </row>
    <row r="439" spans="2:10">
      <c r="B439" s="34"/>
      <c r="C439" s="48"/>
      <c r="D439" s="17"/>
      <c r="E439" s="17"/>
      <c r="F439" s="17"/>
      <c r="G439" s="21"/>
      <c r="H439" s="17" t="s">
        <v>8</v>
      </c>
      <c r="I439" s="20">
        <f>IF(FluxoCaixa2[[#This Row],[Receitas / Despesas]]="Saldo Inicial",FluxoCaixa2[[#This Row],[R$ (Valores)]],I438+FluxoCaixa2[[#This Row],[Valores Receitas / Despesas]])</f>
        <v>371292.89999999956</v>
      </c>
      <c r="J439" s="20">
        <f>IF(FluxoCaixa2[[#This Row],[Entrada / Saída]]="Saída",FluxoCaixa2[[#This Row],[R$ (Valores)]]*-1,FluxoCaixa2[[#This Row],[R$ (Valores)]])</f>
        <v>0</v>
      </c>
    </row>
    <row r="440" spans="2:10">
      <c r="B440" s="34"/>
      <c r="C440" s="48"/>
      <c r="D440" s="17"/>
      <c r="E440" s="17"/>
      <c r="F440" s="17"/>
      <c r="G440" s="21"/>
      <c r="H440" s="17" t="s">
        <v>8</v>
      </c>
      <c r="I440" s="20">
        <f>IF(FluxoCaixa2[[#This Row],[Receitas / Despesas]]="Saldo Inicial",FluxoCaixa2[[#This Row],[R$ (Valores)]],I439+FluxoCaixa2[[#This Row],[Valores Receitas / Despesas]])</f>
        <v>371292.89999999956</v>
      </c>
      <c r="J440" s="20">
        <f>IF(FluxoCaixa2[[#This Row],[Entrada / Saída]]="Saída",FluxoCaixa2[[#This Row],[R$ (Valores)]]*-1,FluxoCaixa2[[#This Row],[R$ (Valores)]])</f>
        <v>0</v>
      </c>
    </row>
    <row r="441" spans="2:10">
      <c r="B441" s="34"/>
      <c r="C441" s="48"/>
      <c r="D441" s="17"/>
      <c r="E441" s="17"/>
      <c r="F441" s="17"/>
      <c r="G441" s="21"/>
      <c r="H441" s="17" t="s">
        <v>8</v>
      </c>
      <c r="I441" s="20">
        <f>IF(FluxoCaixa2[[#This Row],[Receitas / Despesas]]="Saldo Inicial",FluxoCaixa2[[#This Row],[R$ (Valores)]],I440+FluxoCaixa2[[#This Row],[Valores Receitas / Despesas]])</f>
        <v>371292.89999999956</v>
      </c>
      <c r="J441" s="20">
        <f>IF(FluxoCaixa2[[#This Row],[Entrada / Saída]]="Saída",FluxoCaixa2[[#This Row],[R$ (Valores)]]*-1,FluxoCaixa2[[#This Row],[R$ (Valores)]])</f>
        <v>0</v>
      </c>
    </row>
    <row r="442" spans="2:10">
      <c r="B442" s="34"/>
      <c r="C442" s="48"/>
      <c r="D442" s="17"/>
      <c r="E442" s="17"/>
      <c r="F442" s="17"/>
      <c r="G442" s="21"/>
      <c r="H442" s="17" t="s">
        <v>8</v>
      </c>
      <c r="I442" s="20">
        <f>IF(FluxoCaixa2[[#This Row],[Receitas / Despesas]]="Saldo Inicial",FluxoCaixa2[[#This Row],[R$ (Valores)]],I441+FluxoCaixa2[[#This Row],[Valores Receitas / Despesas]])</f>
        <v>371292.89999999956</v>
      </c>
      <c r="J442" s="20">
        <f>IF(FluxoCaixa2[[#This Row],[Entrada / Saída]]="Saída",FluxoCaixa2[[#This Row],[R$ (Valores)]]*-1,FluxoCaixa2[[#This Row],[R$ (Valores)]])</f>
        <v>0</v>
      </c>
    </row>
    <row r="443" spans="2:10">
      <c r="B443" s="34"/>
      <c r="C443" s="48"/>
      <c r="D443" s="17"/>
      <c r="E443" s="17"/>
      <c r="F443" s="17"/>
      <c r="G443" s="21"/>
      <c r="H443" s="17" t="s">
        <v>8</v>
      </c>
      <c r="I443" s="20">
        <f>IF(FluxoCaixa2[[#This Row],[Receitas / Despesas]]="Saldo Inicial",FluxoCaixa2[[#This Row],[R$ (Valores)]],I442+FluxoCaixa2[[#This Row],[Valores Receitas / Despesas]])</f>
        <v>371292.89999999956</v>
      </c>
      <c r="J443" s="20">
        <f>IF(FluxoCaixa2[[#This Row],[Entrada / Saída]]="Saída",FluxoCaixa2[[#This Row],[R$ (Valores)]]*-1,FluxoCaixa2[[#This Row],[R$ (Valores)]])</f>
        <v>0</v>
      </c>
    </row>
    <row r="444" spans="2:10">
      <c r="B444" s="34"/>
      <c r="C444" s="48"/>
      <c r="D444" s="17"/>
      <c r="E444" s="17"/>
      <c r="F444" s="17"/>
      <c r="G444" s="21"/>
      <c r="H444" s="17" t="s">
        <v>8</v>
      </c>
      <c r="I444" s="20">
        <f>IF(FluxoCaixa2[[#This Row],[Receitas / Despesas]]="Saldo Inicial",FluxoCaixa2[[#This Row],[R$ (Valores)]],I443+FluxoCaixa2[[#This Row],[Valores Receitas / Despesas]])</f>
        <v>371292.89999999956</v>
      </c>
      <c r="J444" s="20">
        <f>IF(FluxoCaixa2[[#This Row],[Entrada / Saída]]="Saída",FluxoCaixa2[[#This Row],[R$ (Valores)]]*-1,FluxoCaixa2[[#This Row],[R$ (Valores)]])</f>
        <v>0</v>
      </c>
    </row>
    <row r="445" spans="2:10">
      <c r="B445" s="34"/>
      <c r="C445" s="48"/>
      <c r="D445" s="17"/>
      <c r="E445" s="17"/>
      <c r="F445" s="17"/>
      <c r="G445" s="21"/>
      <c r="H445" s="17" t="s">
        <v>8</v>
      </c>
      <c r="I445" s="20">
        <f>IF(FluxoCaixa2[[#This Row],[Receitas / Despesas]]="Saldo Inicial",FluxoCaixa2[[#This Row],[R$ (Valores)]],I444+FluxoCaixa2[[#This Row],[Valores Receitas / Despesas]])</f>
        <v>371292.89999999956</v>
      </c>
      <c r="J445" s="20">
        <f>IF(FluxoCaixa2[[#This Row],[Entrada / Saída]]="Saída",FluxoCaixa2[[#This Row],[R$ (Valores)]]*-1,FluxoCaixa2[[#This Row],[R$ (Valores)]])</f>
        <v>0</v>
      </c>
    </row>
    <row r="446" spans="2:10">
      <c r="B446" s="34"/>
      <c r="C446" s="48"/>
      <c r="D446" s="17"/>
      <c r="E446" s="17"/>
      <c r="F446" s="17"/>
      <c r="G446" s="21"/>
      <c r="H446" s="17" t="s">
        <v>8</v>
      </c>
      <c r="I446" s="20">
        <f>IF(FluxoCaixa2[[#This Row],[Receitas / Despesas]]="Saldo Inicial",FluxoCaixa2[[#This Row],[R$ (Valores)]],I445+FluxoCaixa2[[#This Row],[Valores Receitas / Despesas]])</f>
        <v>371292.89999999956</v>
      </c>
      <c r="J446" s="20">
        <f>IF(FluxoCaixa2[[#This Row],[Entrada / Saída]]="Saída",FluxoCaixa2[[#This Row],[R$ (Valores)]]*-1,FluxoCaixa2[[#This Row],[R$ (Valores)]])</f>
        <v>0</v>
      </c>
    </row>
    <row r="447" spans="2:10">
      <c r="B447" s="34"/>
      <c r="C447" s="48"/>
      <c r="D447" s="17"/>
      <c r="E447" s="17"/>
      <c r="F447" s="17"/>
      <c r="G447" s="21"/>
      <c r="H447" s="17" t="s">
        <v>8</v>
      </c>
      <c r="I447" s="20">
        <f>IF(FluxoCaixa2[[#This Row],[Receitas / Despesas]]="Saldo Inicial",FluxoCaixa2[[#This Row],[R$ (Valores)]],I446+FluxoCaixa2[[#This Row],[Valores Receitas / Despesas]])</f>
        <v>371292.89999999956</v>
      </c>
      <c r="J447" s="20">
        <f>IF(FluxoCaixa2[[#This Row],[Entrada / Saída]]="Saída",FluxoCaixa2[[#This Row],[R$ (Valores)]]*-1,FluxoCaixa2[[#This Row],[R$ (Valores)]])</f>
        <v>0</v>
      </c>
    </row>
    <row r="448" spans="2:10">
      <c r="B448" s="34"/>
      <c r="C448" s="48"/>
      <c r="D448" s="17"/>
      <c r="E448" s="17"/>
      <c r="F448" s="17"/>
      <c r="G448" s="21"/>
      <c r="H448" s="17" t="s">
        <v>8</v>
      </c>
      <c r="I448" s="20">
        <f>IF(FluxoCaixa2[[#This Row],[Receitas / Despesas]]="Saldo Inicial",FluxoCaixa2[[#This Row],[R$ (Valores)]],I447+FluxoCaixa2[[#This Row],[Valores Receitas / Despesas]])</f>
        <v>371292.89999999956</v>
      </c>
      <c r="J448" s="20">
        <f>IF(FluxoCaixa2[[#This Row],[Entrada / Saída]]="Saída",FluxoCaixa2[[#This Row],[R$ (Valores)]]*-1,FluxoCaixa2[[#This Row],[R$ (Valores)]])</f>
        <v>0</v>
      </c>
    </row>
    <row r="449" spans="2:10">
      <c r="B449" s="34"/>
      <c r="C449" s="48"/>
      <c r="D449" s="17"/>
      <c r="E449" s="17"/>
      <c r="F449" s="17"/>
      <c r="G449" s="21"/>
      <c r="H449" s="17" t="s">
        <v>8</v>
      </c>
      <c r="I449" s="20">
        <f>IF(FluxoCaixa2[[#This Row],[Receitas / Despesas]]="Saldo Inicial",FluxoCaixa2[[#This Row],[R$ (Valores)]],I448+FluxoCaixa2[[#This Row],[Valores Receitas / Despesas]])</f>
        <v>371292.89999999956</v>
      </c>
      <c r="J449" s="20">
        <f>IF(FluxoCaixa2[[#This Row],[Entrada / Saída]]="Saída",FluxoCaixa2[[#This Row],[R$ (Valores)]]*-1,FluxoCaixa2[[#This Row],[R$ (Valores)]])</f>
        <v>0</v>
      </c>
    </row>
    <row r="450" spans="2:10">
      <c r="B450" s="34"/>
      <c r="C450" s="48"/>
      <c r="D450" s="17"/>
      <c r="E450" s="17"/>
      <c r="F450" s="17"/>
      <c r="G450" s="21"/>
      <c r="H450" s="17" t="s">
        <v>8</v>
      </c>
      <c r="I450" s="20">
        <f>IF(FluxoCaixa2[[#This Row],[Receitas / Despesas]]="Saldo Inicial",FluxoCaixa2[[#This Row],[R$ (Valores)]],I449+FluxoCaixa2[[#This Row],[Valores Receitas / Despesas]])</f>
        <v>371292.89999999956</v>
      </c>
      <c r="J450" s="20">
        <f>IF(FluxoCaixa2[[#This Row],[Entrada / Saída]]="Saída",FluxoCaixa2[[#This Row],[R$ (Valores)]]*-1,FluxoCaixa2[[#This Row],[R$ (Valores)]])</f>
        <v>0</v>
      </c>
    </row>
    <row r="451" spans="2:10">
      <c r="B451" s="34"/>
      <c r="C451" s="48"/>
      <c r="D451" s="17"/>
      <c r="E451" s="17"/>
      <c r="F451" s="17"/>
      <c r="G451" s="21"/>
      <c r="H451" s="17" t="s">
        <v>8</v>
      </c>
      <c r="I451" s="20">
        <f>IF(FluxoCaixa2[[#This Row],[Receitas / Despesas]]="Saldo Inicial",FluxoCaixa2[[#This Row],[R$ (Valores)]],I450+FluxoCaixa2[[#This Row],[Valores Receitas / Despesas]])</f>
        <v>371292.89999999956</v>
      </c>
      <c r="J451" s="20">
        <f>IF(FluxoCaixa2[[#This Row],[Entrada / Saída]]="Saída",FluxoCaixa2[[#This Row],[R$ (Valores)]]*-1,FluxoCaixa2[[#This Row],[R$ (Valores)]])</f>
        <v>0</v>
      </c>
    </row>
    <row r="452" spans="2:10">
      <c r="B452" s="34"/>
      <c r="C452" s="48"/>
      <c r="D452" s="17"/>
      <c r="E452" s="17"/>
      <c r="F452" s="17"/>
      <c r="G452" s="21"/>
      <c r="H452" s="17" t="s">
        <v>8</v>
      </c>
      <c r="I452" s="20">
        <f>IF(FluxoCaixa2[[#This Row],[Receitas / Despesas]]="Saldo Inicial",FluxoCaixa2[[#This Row],[R$ (Valores)]],I451+FluxoCaixa2[[#This Row],[Valores Receitas / Despesas]])</f>
        <v>371292.89999999956</v>
      </c>
      <c r="J452" s="20">
        <f>IF(FluxoCaixa2[[#This Row],[Entrada / Saída]]="Saída",FluxoCaixa2[[#This Row],[R$ (Valores)]]*-1,FluxoCaixa2[[#This Row],[R$ (Valores)]])</f>
        <v>0</v>
      </c>
    </row>
    <row r="453" spans="2:10">
      <c r="B453" s="34"/>
      <c r="C453" s="48"/>
      <c r="D453" s="17"/>
      <c r="E453" s="17"/>
      <c r="F453" s="17"/>
      <c r="G453" s="21"/>
      <c r="H453" s="17" t="s">
        <v>8</v>
      </c>
      <c r="I453" s="20">
        <f>IF(FluxoCaixa2[[#This Row],[Receitas / Despesas]]="Saldo Inicial",FluxoCaixa2[[#This Row],[R$ (Valores)]],I452+FluxoCaixa2[[#This Row],[Valores Receitas / Despesas]])</f>
        <v>371292.89999999956</v>
      </c>
      <c r="J453" s="20">
        <f>IF(FluxoCaixa2[[#This Row],[Entrada / Saída]]="Saída",FluxoCaixa2[[#This Row],[R$ (Valores)]]*-1,FluxoCaixa2[[#This Row],[R$ (Valores)]])</f>
        <v>0</v>
      </c>
    </row>
    <row r="454" spans="2:10">
      <c r="B454" s="34"/>
      <c r="C454" s="48"/>
      <c r="D454" s="17"/>
      <c r="E454" s="17"/>
      <c r="F454" s="17"/>
      <c r="G454" s="21"/>
      <c r="H454" s="17" t="s">
        <v>8</v>
      </c>
      <c r="I454" s="20">
        <f>IF(FluxoCaixa2[[#This Row],[Receitas / Despesas]]="Saldo Inicial",FluxoCaixa2[[#This Row],[R$ (Valores)]],I453+FluxoCaixa2[[#This Row],[Valores Receitas / Despesas]])</f>
        <v>371292.89999999956</v>
      </c>
      <c r="J454" s="20">
        <f>IF(FluxoCaixa2[[#This Row],[Entrada / Saída]]="Saída",FluxoCaixa2[[#This Row],[R$ (Valores)]]*-1,FluxoCaixa2[[#This Row],[R$ (Valores)]])</f>
        <v>0</v>
      </c>
    </row>
    <row r="455" spans="2:10">
      <c r="B455" s="34"/>
      <c r="C455" s="48"/>
      <c r="D455" s="17"/>
      <c r="E455" s="17"/>
      <c r="F455" s="17"/>
      <c r="G455" s="21"/>
      <c r="H455" s="17" t="s">
        <v>8</v>
      </c>
      <c r="I455" s="20">
        <f>IF(FluxoCaixa2[[#This Row],[Receitas / Despesas]]="Saldo Inicial",FluxoCaixa2[[#This Row],[R$ (Valores)]],I454+FluxoCaixa2[[#This Row],[Valores Receitas / Despesas]])</f>
        <v>371292.89999999956</v>
      </c>
      <c r="J455" s="20">
        <f>IF(FluxoCaixa2[[#This Row],[Entrada / Saída]]="Saída",FluxoCaixa2[[#This Row],[R$ (Valores)]]*-1,FluxoCaixa2[[#This Row],[R$ (Valores)]])</f>
        <v>0</v>
      </c>
    </row>
    <row r="456" spans="2:10">
      <c r="B456" s="34"/>
      <c r="C456" s="48"/>
      <c r="D456" s="17"/>
      <c r="E456" s="17"/>
      <c r="F456" s="17"/>
      <c r="G456" s="21"/>
      <c r="H456" s="17" t="s">
        <v>8</v>
      </c>
      <c r="I456" s="20">
        <f>IF(FluxoCaixa2[[#This Row],[Receitas / Despesas]]="Saldo Inicial",FluxoCaixa2[[#This Row],[R$ (Valores)]],I455+FluxoCaixa2[[#This Row],[Valores Receitas / Despesas]])</f>
        <v>371292.89999999956</v>
      </c>
      <c r="J456" s="20">
        <f>IF(FluxoCaixa2[[#This Row],[Entrada / Saída]]="Saída",FluxoCaixa2[[#This Row],[R$ (Valores)]]*-1,FluxoCaixa2[[#This Row],[R$ (Valores)]])</f>
        <v>0</v>
      </c>
    </row>
    <row r="457" spans="2:10">
      <c r="B457" s="34"/>
      <c r="C457" s="48"/>
      <c r="D457" s="17"/>
      <c r="E457" s="17"/>
      <c r="F457" s="17"/>
      <c r="G457" s="21"/>
      <c r="H457" s="17" t="s">
        <v>8</v>
      </c>
      <c r="I457" s="20">
        <f>IF(FluxoCaixa2[[#This Row],[Receitas / Despesas]]="Saldo Inicial",FluxoCaixa2[[#This Row],[R$ (Valores)]],I456+FluxoCaixa2[[#This Row],[Valores Receitas / Despesas]])</f>
        <v>371292.89999999956</v>
      </c>
      <c r="J457" s="20">
        <f>IF(FluxoCaixa2[[#This Row],[Entrada / Saída]]="Saída",FluxoCaixa2[[#This Row],[R$ (Valores)]]*-1,FluxoCaixa2[[#This Row],[R$ (Valores)]])</f>
        <v>0</v>
      </c>
    </row>
    <row r="458" spans="2:10">
      <c r="B458" s="34"/>
      <c r="C458" s="48"/>
      <c r="D458" s="17"/>
      <c r="E458" s="17"/>
      <c r="F458" s="17"/>
      <c r="G458" s="21"/>
      <c r="H458" s="17" t="s">
        <v>13</v>
      </c>
      <c r="I458" s="20">
        <f>IF(FluxoCaixa2[[#This Row],[Receitas / Despesas]]="Saldo Inicial",FluxoCaixa2[[#This Row],[R$ (Valores)]],I457+FluxoCaixa2[[#This Row],[Valores Receitas / Despesas]])</f>
        <v>371292.89999999956</v>
      </c>
      <c r="J458" s="20">
        <f>IF(FluxoCaixa2[[#This Row],[Entrada / Saída]]="Saída",FluxoCaixa2[[#This Row],[R$ (Valores)]]*-1,FluxoCaixa2[[#This Row],[R$ (Valores)]])</f>
        <v>0</v>
      </c>
    </row>
    <row r="459" spans="2:10">
      <c r="B459" s="34"/>
      <c r="C459" s="48"/>
      <c r="D459" s="17"/>
      <c r="E459" s="17"/>
      <c r="F459" s="17"/>
      <c r="G459" s="21"/>
      <c r="H459" s="17" t="s">
        <v>8</v>
      </c>
      <c r="I459" s="20">
        <f>IF(FluxoCaixa2[[#This Row],[Receitas / Despesas]]="Saldo Inicial",FluxoCaixa2[[#This Row],[R$ (Valores)]],I458+FluxoCaixa2[[#This Row],[Valores Receitas / Despesas]])</f>
        <v>371292.89999999956</v>
      </c>
      <c r="J459" s="20">
        <f>IF(FluxoCaixa2[[#This Row],[Entrada / Saída]]="Saída",FluxoCaixa2[[#This Row],[R$ (Valores)]]*-1,FluxoCaixa2[[#This Row],[R$ (Valores)]])</f>
        <v>0</v>
      </c>
    </row>
    <row r="460" spans="2:10">
      <c r="B460" s="34"/>
      <c r="C460" s="48"/>
      <c r="D460" s="17"/>
      <c r="E460" s="17"/>
      <c r="F460" s="17"/>
      <c r="G460" s="21"/>
      <c r="H460" s="17" t="s">
        <v>8</v>
      </c>
      <c r="I460" s="20">
        <f>IF(FluxoCaixa2[[#This Row],[Receitas / Despesas]]="Saldo Inicial",FluxoCaixa2[[#This Row],[R$ (Valores)]],I459+FluxoCaixa2[[#This Row],[Valores Receitas / Despesas]])</f>
        <v>371292.89999999956</v>
      </c>
      <c r="J460" s="20">
        <f>IF(FluxoCaixa2[[#This Row],[Entrada / Saída]]="Saída",FluxoCaixa2[[#This Row],[R$ (Valores)]]*-1,FluxoCaixa2[[#This Row],[R$ (Valores)]])</f>
        <v>0</v>
      </c>
    </row>
    <row r="461" spans="2:10">
      <c r="B461" s="34"/>
      <c r="C461" s="48"/>
      <c r="D461" s="17"/>
      <c r="E461" s="17"/>
      <c r="F461" s="17"/>
      <c r="G461" s="21"/>
      <c r="H461" s="17" t="s">
        <v>8</v>
      </c>
      <c r="I461" s="20">
        <f>IF(FluxoCaixa2[[#This Row],[Receitas / Despesas]]="Saldo Inicial",FluxoCaixa2[[#This Row],[R$ (Valores)]],I460+FluxoCaixa2[[#This Row],[Valores Receitas / Despesas]])</f>
        <v>371292.89999999956</v>
      </c>
      <c r="J461" s="20">
        <f>IF(FluxoCaixa2[[#This Row],[Entrada / Saída]]="Saída",FluxoCaixa2[[#This Row],[R$ (Valores)]]*-1,FluxoCaixa2[[#This Row],[R$ (Valores)]])</f>
        <v>0</v>
      </c>
    </row>
    <row r="462" spans="2:10">
      <c r="B462" s="34"/>
      <c r="C462" s="48"/>
      <c r="D462" s="17"/>
      <c r="E462" s="17"/>
      <c r="F462" s="17"/>
      <c r="G462" s="21"/>
      <c r="H462" s="17" t="s">
        <v>8</v>
      </c>
      <c r="I462" s="20">
        <f>IF(FluxoCaixa2[[#This Row],[Receitas / Despesas]]="Saldo Inicial",FluxoCaixa2[[#This Row],[R$ (Valores)]],I461+FluxoCaixa2[[#This Row],[Valores Receitas / Despesas]])</f>
        <v>371292.89999999956</v>
      </c>
      <c r="J462" s="20">
        <f>IF(FluxoCaixa2[[#This Row],[Entrada / Saída]]="Saída",FluxoCaixa2[[#This Row],[R$ (Valores)]]*-1,FluxoCaixa2[[#This Row],[R$ (Valores)]])</f>
        <v>0</v>
      </c>
    </row>
    <row r="463" spans="2:10">
      <c r="B463" s="34"/>
      <c r="C463" s="48"/>
      <c r="D463" s="17"/>
      <c r="E463" s="17"/>
      <c r="F463" s="17"/>
      <c r="G463" s="21"/>
      <c r="H463" s="17" t="s">
        <v>8</v>
      </c>
      <c r="I463" s="20">
        <f>IF(FluxoCaixa2[[#This Row],[Receitas / Despesas]]="Saldo Inicial",FluxoCaixa2[[#This Row],[R$ (Valores)]],I462+FluxoCaixa2[[#This Row],[Valores Receitas / Despesas]])</f>
        <v>371292.89999999956</v>
      </c>
      <c r="J463" s="20">
        <f>IF(FluxoCaixa2[[#This Row],[Entrada / Saída]]="Saída",FluxoCaixa2[[#This Row],[R$ (Valores)]]*-1,FluxoCaixa2[[#This Row],[R$ (Valores)]])</f>
        <v>0</v>
      </c>
    </row>
    <row r="464" spans="2:10">
      <c r="B464" s="34"/>
      <c r="C464" s="48"/>
      <c r="D464" s="17"/>
      <c r="E464" s="17"/>
      <c r="F464" s="17"/>
      <c r="G464" s="21"/>
      <c r="H464" s="17" t="s">
        <v>8</v>
      </c>
      <c r="I464" s="20">
        <f>IF(FluxoCaixa2[[#This Row],[Receitas / Despesas]]="Saldo Inicial",FluxoCaixa2[[#This Row],[R$ (Valores)]],I463+FluxoCaixa2[[#This Row],[Valores Receitas / Despesas]])</f>
        <v>371292.89999999956</v>
      </c>
      <c r="J464" s="20">
        <f>IF(FluxoCaixa2[[#This Row],[Entrada / Saída]]="Saída",FluxoCaixa2[[#This Row],[R$ (Valores)]]*-1,FluxoCaixa2[[#This Row],[R$ (Valores)]])</f>
        <v>0</v>
      </c>
    </row>
    <row r="465" spans="2:10">
      <c r="B465" s="34"/>
      <c r="C465" s="48"/>
      <c r="D465" s="17"/>
      <c r="E465" s="17"/>
      <c r="F465" s="17"/>
      <c r="G465" s="21"/>
      <c r="H465" s="17" t="s">
        <v>8</v>
      </c>
      <c r="I465" s="20">
        <f>IF(FluxoCaixa2[[#This Row],[Receitas / Despesas]]="Saldo Inicial",FluxoCaixa2[[#This Row],[R$ (Valores)]],I464+FluxoCaixa2[[#This Row],[Valores Receitas / Despesas]])</f>
        <v>371292.89999999956</v>
      </c>
      <c r="J465" s="20">
        <f>IF(FluxoCaixa2[[#This Row],[Entrada / Saída]]="Saída",FluxoCaixa2[[#This Row],[R$ (Valores)]]*-1,FluxoCaixa2[[#This Row],[R$ (Valores)]])</f>
        <v>0</v>
      </c>
    </row>
    <row r="466" spans="2:10">
      <c r="B466" s="34"/>
      <c r="C466" s="48"/>
      <c r="D466" s="17"/>
      <c r="E466" s="17"/>
      <c r="F466" s="17"/>
      <c r="G466" s="21"/>
      <c r="H466" s="17" t="s">
        <v>8</v>
      </c>
      <c r="I466" s="20">
        <f>IF(FluxoCaixa2[[#This Row],[Receitas / Despesas]]="Saldo Inicial",FluxoCaixa2[[#This Row],[R$ (Valores)]],I465+FluxoCaixa2[[#This Row],[Valores Receitas / Despesas]])</f>
        <v>371292.89999999956</v>
      </c>
      <c r="J466" s="20">
        <f>IF(FluxoCaixa2[[#This Row],[Entrada / Saída]]="Saída",FluxoCaixa2[[#This Row],[R$ (Valores)]]*-1,FluxoCaixa2[[#This Row],[R$ (Valores)]])</f>
        <v>0</v>
      </c>
    </row>
    <row r="467" spans="2:10">
      <c r="B467" s="34"/>
      <c r="C467" s="48"/>
      <c r="D467" s="17"/>
      <c r="E467" s="17"/>
      <c r="F467" s="17"/>
      <c r="G467" s="21"/>
      <c r="H467" s="17" t="s">
        <v>8</v>
      </c>
      <c r="I467" s="20">
        <f>IF(FluxoCaixa2[[#This Row],[Receitas / Despesas]]="Saldo Inicial",FluxoCaixa2[[#This Row],[R$ (Valores)]],I466+FluxoCaixa2[[#This Row],[Valores Receitas / Despesas]])</f>
        <v>371292.89999999956</v>
      </c>
      <c r="J467" s="20">
        <f>IF(FluxoCaixa2[[#This Row],[Entrada / Saída]]="Saída",FluxoCaixa2[[#This Row],[R$ (Valores)]]*-1,FluxoCaixa2[[#This Row],[R$ (Valores)]])</f>
        <v>0</v>
      </c>
    </row>
    <row r="468" spans="2:10">
      <c r="B468" s="34"/>
      <c r="C468" s="48"/>
      <c r="D468" s="17"/>
      <c r="E468" s="17"/>
      <c r="F468" s="17"/>
      <c r="G468" s="21"/>
      <c r="H468" s="17" t="s">
        <v>8</v>
      </c>
      <c r="I468" s="20">
        <f>IF(FluxoCaixa2[[#This Row],[Receitas / Despesas]]="Saldo Inicial",FluxoCaixa2[[#This Row],[R$ (Valores)]],I467+FluxoCaixa2[[#This Row],[Valores Receitas / Despesas]])</f>
        <v>371292.89999999956</v>
      </c>
      <c r="J468" s="20">
        <f>IF(FluxoCaixa2[[#This Row],[Entrada / Saída]]="Saída",FluxoCaixa2[[#This Row],[R$ (Valores)]]*-1,FluxoCaixa2[[#This Row],[R$ (Valores)]])</f>
        <v>0</v>
      </c>
    </row>
    <row r="469" spans="2:10">
      <c r="B469" s="34"/>
      <c r="C469" s="48"/>
      <c r="D469" s="17"/>
      <c r="E469" s="17"/>
      <c r="F469" s="17"/>
      <c r="G469" s="21"/>
      <c r="H469" s="17" t="s">
        <v>8</v>
      </c>
      <c r="I469" s="20">
        <f>IF(FluxoCaixa2[[#This Row],[Receitas / Despesas]]="Saldo Inicial",FluxoCaixa2[[#This Row],[R$ (Valores)]],I468+FluxoCaixa2[[#This Row],[Valores Receitas / Despesas]])</f>
        <v>371292.89999999956</v>
      </c>
      <c r="J469" s="20">
        <f>IF(FluxoCaixa2[[#This Row],[Entrada / Saída]]="Saída",FluxoCaixa2[[#This Row],[R$ (Valores)]]*-1,FluxoCaixa2[[#This Row],[R$ (Valores)]])</f>
        <v>0</v>
      </c>
    </row>
    <row r="470" spans="2:10">
      <c r="B470" s="34"/>
      <c r="C470" s="48"/>
      <c r="D470" s="17"/>
      <c r="E470" s="17"/>
      <c r="F470" s="17"/>
      <c r="G470" s="21"/>
      <c r="H470" s="17" t="s">
        <v>8</v>
      </c>
      <c r="I470" s="20">
        <f>IF(FluxoCaixa2[[#This Row],[Receitas / Despesas]]="Saldo Inicial",FluxoCaixa2[[#This Row],[R$ (Valores)]],I469+FluxoCaixa2[[#This Row],[Valores Receitas / Despesas]])</f>
        <v>371292.89999999956</v>
      </c>
      <c r="J470" s="20">
        <f>IF(FluxoCaixa2[[#This Row],[Entrada / Saída]]="Saída",FluxoCaixa2[[#This Row],[R$ (Valores)]]*-1,FluxoCaixa2[[#This Row],[R$ (Valores)]])</f>
        <v>0</v>
      </c>
    </row>
    <row r="471" spans="2:10">
      <c r="B471" s="34"/>
      <c r="C471" s="48"/>
      <c r="D471" s="17"/>
      <c r="E471" s="17"/>
      <c r="F471" s="17"/>
      <c r="G471" s="21"/>
      <c r="H471" s="17" t="s">
        <v>8</v>
      </c>
      <c r="I471" s="20">
        <f>IF(FluxoCaixa2[[#This Row],[Receitas / Despesas]]="Saldo Inicial",FluxoCaixa2[[#This Row],[R$ (Valores)]],I470+FluxoCaixa2[[#This Row],[Valores Receitas / Despesas]])</f>
        <v>371292.89999999956</v>
      </c>
      <c r="J471" s="20">
        <f>IF(FluxoCaixa2[[#This Row],[Entrada / Saída]]="Saída",FluxoCaixa2[[#This Row],[R$ (Valores)]]*-1,FluxoCaixa2[[#This Row],[R$ (Valores)]])</f>
        <v>0</v>
      </c>
    </row>
    <row r="472" spans="2:10">
      <c r="B472" s="34"/>
      <c r="C472" s="48"/>
      <c r="D472" s="17"/>
      <c r="E472" s="17"/>
      <c r="F472" s="17"/>
      <c r="G472" s="21"/>
      <c r="H472" s="17" t="s">
        <v>8</v>
      </c>
      <c r="I472" s="20">
        <f>IF(FluxoCaixa2[[#This Row],[Receitas / Despesas]]="Saldo Inicial",FluxoCaixa2[[#This Row],[R$ (Valores)]],I471+FluxoCaixa2[[#This Row],[Valores Receitas / Despesas]])</f>
        <v>371292.89999999956</v>
      </c>
      <c r="J472" s="20">
        <f>IF(FluxoCaixa2[[#This Row],[Entrada / Saída]]="Saída",FluxoCaixa2[[#This Row],[R$ (Valores)]]*-1,FluxoCaixa2[[#This Row],[R$ (Valores)]])</f>
        <v>0</v>
      </c>
    </row>
    <row r="473" spans="2:10">
      <c r="B473" s="34"/>
      <c r="C473" s="48"/>
      <c r="D473" s="17"/>
      <c r="E473" s="17"/>
      <c r="F473" s="17"/>
      <c r="G473" s="21"/>
      <c r="H473" s="17" t="s">
        <v>8</v>
      </c>
      <c r="I473" s="20">
        <f>IF(FluxoCaixa2[[#This Row],[Receitas / Despesas]]="Saldo Inicial",FluxoCaixa2[[#This Row],[R$ (Valores)]],I472+FluxoCaixa2[[#This Row],[Valores Receitas / Despesas]])</f>
        <v>371292.89999999956</v>
      </c>
      <c r="J473" s="20">
        <f>IF(FluxoCaixa2[[#This Row],[Entrada / Saída]]="Saída",FluxoCaixa2[[#This Row],[R$ (Valores)]]*-1,FluxoCaixa2[[#This Row],[R$ (Valores)]])</f>
        <v>0</v>
      </c>
    </row>
    <row r="474" spans="2:10">
      <c r="B474" s="34"/>
      <c r="C474" s="48"/>
      <c r="D474" s="17"/>
      <c r="E474" s="17"/>
      <c r="F474" s="17"/>
      <c r="G474" s="21"/>
      <c r="H474" s="17" t="s">
        <v>8</v>
      </c>
      <c r="I474" s="20">
        <f>IF(FluxoCaixa2[[#This Row],[Receitas / Despesas]]="Saldo Inicial",FluxoCaixa2[[#This Row],[R$ (Valores)]],I473+FluxoCaixa2[[#This Row],[Valores Receitas / Despesas]])</f>
        <v>371292.89999999956</v>
      </c>
      <c r="J474" s="20">
        <f>IF(FluxoCaixa2[[#This Row],[Entrada / Saída]]="Saída",FluxoCaixa2[[#This Row],[R$ (Valores)]]*-1,FluxoCaixa2[[#This Row],[R$ (Valores)]])</f>
        <v>0</v>
      </c>
    </row>
    <row r="475" spans="2:10">
      <c r="B475" s="34"/>
      <c r="C475" s="48"/>
      <c r="D475" s="17"/>
      <c r="E475" s="17"/>
      <c r="F475" s="17"/>
      <c r="G475" s="21"/>
      <c r="H475" s="17" t="s">
        <v>8</v>
      </c>
      <c r="I475" s="20">
        <f>IF(FluxoCaixa2[[#This Row],[Receitas / Despesas]]="Saldo Inicial",FluxoCaixa2[[#This Row],[R$ (Valores)]],I474+FluxoCaixa2[[#This Row],[Valores Receitas / Despesas]])</f>
        <v>371292.89999999956</v>
      </c>
      <c r="J475" s="20">
        <f>IF(FluxoCaixa2[[#This Row],[Entrada / Saída]]="Saída",FluxoCaixa2[[#This Row],[R$ (Valores)]]*-1,FluxoCaixa2[[#This Row],[R$ (Valores)]])</f>
        <v>0</v>
      </c>
    </row>
    <row r="476" spans="2:10">
      <c r="B476" s="34"/>
      <c r="C476" s="48"/>
      <c r="D476" s="17"/>
      <c r="E476" s="17"/>
      <c r="F476" s="17"/>
      <c r="G476" s="21"/>
      <c r="H476" s="17" t="s">
        <v>8</v>
      </c>
      <c r="I476" s="20">
        <f>IF(FluxoCaixa2[[#This Row],[Receitas / Despesas]]="Saldo Inicial",FluxoCaixa2[[#This Row],[R$ (Valores)]],I475+FluxoCaixa2[[#This Row],[Valores Receitas / Despesas]])</f>
        <v>371292.89999999956</v>
      </c>
      <c r="J476" s="20">
        <f>IF(FluxoCaixa2[[#This Row],[Entrada / Saída]]="Saída",FluxoCaixa2[[#This Row],[R$ (Valores)]]*-1,FluxoCaixa2[[#This Row],[R$ (Valores)]])</f>
        <v>0</v>
      </c>
    </row>
    <row r="477" spans="2:10">
      <c r="B477" s="34"/>
      <c r="C477" s="48"/>
      <c r="D477" s="17"/>
      <c r="E477" s="17"/>
      <c r="F477" s="17"/>
      <c r="G477" s="21"/>
      <c r="H477" s="17" t="s">
        <v>8</v>
      </c>
      <c r="I477" s="20">
        <f>IF(FluxoCaixa2[[#This Row],[Receitas / Despesas]]="Saldo Inicial",FluxoCaixa2[[#This Row],[R$ (Valores)]],I476+FluxoCaixa2[[#This Row],[Valores Receitas / Despesas]])</f>
        <v>371292.89999999956</v>
      </c>
      <c r="J477" s="20">
        <f>IF(FluxoCaixa2[[#This Row],[Entrada / Saída]]="Saída",FluxoCaixa2[[#This Row],[R$ (Valores)]]*-1,FluxoCaixa2[[#This Row],[R$ (Valores)]])</f>
        <v>0</v>
      </c>
    </row>
    <row r="478" spans="2:10">
      <c r="B478" s="34"/>
      <c r="C478" s="48"/>
      <c r="D478" s="17"/>
      <c r="E478" s="17"/>
      <c r="F478" s="17"/>
      <c r="G478" s="21"/>
      <c r="H478" s="17" t="s">
        <v>8</v>
      </c>
      <c r="I478" s="20">
        <f>IF(FluxoCaixa2[[#This Row],[Receitas / Despesas]]="Saldo Inicial",FluxoCaixa2[[#This Row],[R$ (Valores)]],I477+FluxoCaixa2[[#This Row],[Valores Receitas / Despesas]])</f>
        <v>371292.89999999956</v>
      </c>
      <c r="J478" s="20">
        <f>IF(FluxoCaixa2[[#This Row],[Entrada / Saída]]="Saída",FluxoCaixa2[[#This Row],[R$ (Valores)]]*-1,FluxoCaixa2[[#This Row],[R$ (Valores)]])</f>
        <v>0</v>
      </c>
    </row>
    <row r="479" spans="2:10">
      <c r="B479" s="34"/>
      <c r="C479" s="48"/>
      <c r="D479" s="17"/>
      <c r="E479" s="17"/>
      <c r="F479" s="17"/>
      <c r="G479" s="21"/>
      <c r="H479" s="17" t="s">
        <v>8</v>
      </c>
      <c r="I479" s="20">
        <f>IF(FluxoCaixa2[[#This Row],[Receitas / Despesas]]="Saldo Inicial",FluxoCaixa2[[#This Row],[R$ (Valores)]],I478+FluxoCaixa2[[#This Row],[Valores Receitas / Despesas]])</f>
        <v>371292.89999999956</v>
      </c>
      <c r="J479" s="20">
        <f>IF(FluxoCaixa2[[#This Row],[Entrada / Saída]]="Saída",FluxoCaixa2[[#This Row],[R$ (Valores)]]*-1,FluxoCaixa2[[#This Row],[R$ (Valores)]])</f>
        <v>0</v>
      </c>
    </row>
    <row r="480" spans="2:10">
      <c r="B480" s="34"/>
      <c r="C480" s="48"/>
      <c r="D480" s="17"/>
      <c r="E480" s="17"/>
      <c r="F480" s="17"/>
      <c r="G480" s="21"/>
      <c r="H480" s="17" t="s">
        <v>8</v>
      </c>
      <c r="I480" s="20">
        <f>IF(FluxoCaixa2[[#This Row],[Receitas / Despesas]]="Saldo Inicial",FluxoCaixa2[[#This Row],[R$ (Valores)]],I479+FluxoCaixa2[[#This Row],[Valores Receitas / Despesas]])</f>
        <v>371292.89999999956</v>
      </c>
      <c r="J480" s="20">
        <f>IF(FluxoCaixa2[[#This Row],[Entrada / Saída]]="Saída",FluxoCaixa2[[#This Row],[R$ (Valores)]]*-1,FluxoCaixa2[[#This Row],[R$ (Valores)]])</f>
        <v>0</v>
      </c>
    </row>
    <row r="481" spans="1:17">
      <c r="B481" s="34"/>
      <c r="C481" s="48"/>
      <c r="D481" s="17"/>
      <c r="E481" s="17"/>
      <c r="F481" s="17"/>
      <c r="G481" s="21"/>
      <c r="H481" s="17" t="s">
        <v>8</v>
      </c>
      <c r="I481" s="20">
        <f>IF(FluxoCaixa2[[#This Row],[Receitas / Despesas]]="Saldo Inicial",FluxoCaixa2[[#This Row],[R$ (Valores)]],I480+FluxoCaixa2[[#This Row],[Valores Receitas / Despesas]])</f>
        <v>371292.89999999956</v>
      </c>
      <c r="J481" s="20">
        <f>IF(FluxoCaixa2[[#This Row],[Entrada / Saída]]="Saída",FluxoCaixa2[[#This Row],[R$ (Valores)]]*-1,FluxoCaixa2[[#This Row],[R$ (Valores)]])</f>
        <v>0</v>
      </c>
    </row>
    <row r="482" spans="1:17">
      <c r="B482" s="34"/>
      <c r="C482" s="48"/>
      <c r="D482" s="17"/>
      <c r="E482" s="17"/>
      <c r="F482" s="17"/>
      <c r="G482" s="21"/>
      <c r="H482" s="17" t="s">
        <v>8</v>
      </c>
      <c r="I482" s="20">
        <f>IF(FluxoCaixa2[[#This Row],[Receitas / Despesas]]="Saldo Inicial",FluxoCaixa2[[#This Row],[R$ (Valores)]],I481+FluxoCaixa2[[#This Row],[Valores Receitas / Despesas]])</f>
        <v>371292.89999999956</v>
      </c>
      <c r="J482" s="20">
        <f>IF(FluxoCaixa2[[#This Row],[Entrada / Saída]]="Saída",FluxoCaixa2[[#This Row],[R$ (Valores)]]*-1,FluxoCaixa2[[#This Row],[R$ (Valores)]])</f>
        <v>0</v>
      </c>
    </row>
    <row r="483" spans="1:17">
      <c r="B483" s="34"/>
      <c r="C483" s="48"/>
      <c r="D483" s="17"/>
      <c r="E483" s="17"/>
      <c r="F483" s="17"/>
      <c r="G483" s="21"/>
      <c r="H483" s="17" t="s">
        <v>8</v>
      </c>
      <c r="I483" s="20">
        <f>IF(FluxoCaixa2[[#This Row],[Receitas / Despesas]]="Saldo Inicial",FluxoCaixa2[[#This Row],[R$ (Valores)]],I482+FluxoCaixa2[[#This Row],[Valores Receitas / Despesas]])</f>
        <v>371292.89999999956</v>
      </c>
      <c r="J483" s="20">
        <f>IF(FluxoCaixa2[[#This Row],[Entrada / Saída]]="Saída",FluxoCaixa2[[#This Row],[R$ (Valores)]]*-1,FluxoCaixa2[[#This Row],[R$ (Valores)]])</f>
        <v>0</v>
      </c>
    </row>
    <row r="484" spans="1:17">
      <c r="B484" s="34"/>
      <c r="C484" s="48"/>
      <c r="D484" s="17"/>
      <c r="E484" s="17"/>
      <c r="F484" s="17"/>
      <c r="G484" s="21"/>
      <c r="H484" s="17" t="s">
        <v>8</v>
      </c>
      <c r="I484" s="20">
        <f>IF(FluxoCaixa2[[#This Row],[Receitas / Despesas]]="Saldo Inicial",FluxoCaixa2[[#This Row],[R$ (Valores)]],I483+FluxoCaixa2[[#This Row],[Valores Receitas / Despesas]])</f>
        <v>371292.89999999956</v>
      </c>
      <c r="J484" s="20">
        <f>IF(FluxoCaixa2[[#This Row],[Entrada / Saída]]="Saída",FluxoCaixa2[[#This Row],[R$ (Valores)]]*-1,FluxoCaixa2[[#This Row],[R$ (Valores)]])</f>
        <v>0</v>
      </c>
    </row>
    <row r="485" spans="1:17">
      <c r="B485" s="34"/>
      <c r="C485" s="48"/>
      <c r="D485" s="17"/>
      <c r="E485" s="17"/>
      <c r="F485" s="17"/>
      <c r="G485" s="21"/>
      <c r="H485" s="17" t="s">
        <v>8</v>
      </c>
      <c r="I485" s="20">
        <f>IF(FluxoCaixa2[[#This Row],[Receitas / Despesas]]="Saldo Inicial",FluxoCaixa2[[#This Row],[R$ (Valores)]],I484+FluxoCaixa2[[#This Row],[Valores Receitas / Despesas]])</f>
        <v>371292.89999999956</v>
      </c>
      <c r="J485" s="20">
        <f>IF(FluxoCaixa2[[#This Row],[Entrada / Saída]]="Saída",FluxoCaixa2[[#This Row],[R$ (Valores)]]*-1,FluxoCaixa2[[#This Row],[R$ (Valores)]])</f>
        <v>0</v>
      </c>
    </row>
    <row r="486" spans="1:17">
      <c r="B486" s="34"/>
      <c r="C486" s="48"/>
      <c r="D486" s="17"/>
      <c r="E486" s="17"/>
      <c r="F486" s="17"/>
      <c r="G486" s="21"/>
      <c r="H486" s="17" t="s">
        <v>8</v>
      </c>
      <c r="I486" s="20">
        <f>IF(FluxoCaixa2[[#This Row],[Receitas / Despesas]]="Saldo Inicial",FluxoCaixa2[[#This Row],[R$ (Valores)]],I485+FluxoCaixa2[[#This Row],[Valores Receitas / Despesas]])</f>
        <v>371292.89999999956</v>
      </c>
      <c r="J486" s="20">
        <f>IF(FluxoCaixa2[[#This Row],[Entrada / Saída]]="Saída",FluxoCaixa2[[#This Row],[R$ (Valores)]]*-1,FluxoCaixa2[[#This Row],[R$ (Valores)]])</f>
        <v>0</v>
      </c>
    </row>
    <row r="487" spans="1:17">
      <c r="B487" s="34"/>
      <c r="C487" s="48"/>
      <c r="D487" s="17"/>
      <c r="E487" s="17"/>
      <c r="F487" s="17"/>
      <c r="G487" s="21"/>
      <c r="H487" s="17" t="s">
        <v>8</v>
      </c>
      <c r="I487" s="20">
        <f>IF(FluxoCaixa2[[#This Row],[Receitas / Despesas]]="Saldo Inicial",FluxoCaixa2[[#This Row],[R$ (Valores)]],I486+FluxoCaixa2[[#This Row],[Valores Receitas / Despesas]])</f>
        <v>371292.89999999956</v>
      </c>
      <c r="J487" s="20">
        <f>IF(FluxoCaixa2[[#This Row],[Entrada / Saída]]="Saída",FluxoCaixa2[[#This Row],[R$ (Valores)]]*-1,FluxoCaixa2[[#This Row],[R$ (Valores)]])</f>
        <v>0</v>
      </c>
    </row>
    <row r="488" spans="1:17">
      <c r="B488" s="34"/>
      <c r="C488" s="48"/>
      <c r="D488" s="17"/>
      <c r="E488" s="17"/>
      <c r="F488" s="17"/>
      <c r="G488" s="21"/>
      <c r="H488" s="17" t="s">
        <v>8</v>
      </c>
      <c r="I488" s="20">
        <f>IF(FluxoCaixa2[[#This Row],[Receitas / Despesas]]="Saldo Inicial",FluxoCaixa2[[#This Row],[R$ (Valores)]],I487+FluxoCaixa2[[#This Row],[Valores Receitas / Despesas]])</f>
        <v>371292.89999999956</v>
      </c>
      <c r="J488" s="20">
        <f>IF(FluxoCaixa2[[#This Row],[Entrada / Saída]]="Saída",FluxoCaixa2[[#This Row],[R$ (Valores)]]*-1,FluxoCaixa2[[#This Row],[R$ (Valores)]])</f>
        <v>0</v>
      </c>
    </row>
    <row r="489" spans="1:17">
      <c r="B489" s="34"/>
      <c r="C489" s="48"/>
      <c r="D489" s="17"/>
      <c r="E489" s="17"/>
      <c r="F489" s="17"/>
      <c r="G489" s="21"/>
      <c r="H489" s="17" t="s">
        <v>8</v>
      </c>
      <c r="I489" s="20">
        <f>IF(FluxoCaixa2[[#This Row],[Receitas / Despesas]]="Saldo Inicial",FluxoCaixa2[[#This Row],[R$ (Valores)]],I488+FluxoCaixa2[[#This Row],[Valores Receitas / Despesas]])</f>
        <v>371292.89999999956</v>
      </c>
      <c r="J489" s="20">
        <f>IF(FluxoCaixa2[[#This Row],[Entrada / Saída]]="Saída",FluxoCaixa2[[#This Row],[R$ (Valores)]]*-1,FluxoCaixa2[[#This Row],[R$ (Valores)]])</f>
        <v>0</v>
      </c>
    </row>
    <row r="490" spans="1:17">
      <c r="B490" s="34"/>
      <c r="C490" s="48"/>
      <c r="D490" s="17"/>
      <c r="E490" s="17"/>
      <c r="F490" s="17"/>
      <c r="G490" s="21"/>
      <c r="H490" s="17" t="s">
        <v>8</v>
      </c>
      <c r="I490" s="20">
        <f>IF(FluxoCaixa2[[#This Row],[Receitas / Despesas]]="Saldo Inicial",FluxoCaixa2[[#This Row],[R$ (Valores)]],I489+FluxoCaixa2[[#This Row],[Valores Receitas / Despesas]])</f>
        <v>371292.89999999956</v>
      </c>
      <c r="J490" s="20">
        <f>IF(FluxoCaixa2[[#This Row],[Entrada / Saída]]="Saída",FluxoCaixa2[[#This Row],[R$ (Valores)]]*-1,FluxoCaixa2[[#This Row],[R$ (Valores)]])</f>
        <v>0</v>
      </c>
    </row>
    <row r="491" spans="1:17">
      <c r="B491" s="34"/>
      <c r="C491" s="48"/>
      <c r="D491" s="17"/>
      <c r="E491" s="17"/>
      <c r="F491" s="17"/>
      <c r="G491" s="21"/>
      <c r="H491" s="17" t="s">
        <v>8</v>
      </c>
      <c r="I491" s="20">
        <f>IF(FluxoCaixa2[[#This Row],[Receitas / Despesas]]="Saldo Inicial",FluxoCaixa2[[#This Row],[R$ (Valores)]],I490+FluxoCaixa2[[#This Row],[Valores Receitas / Despesas]])</f>
        <v>371292.89999999956</v>
      </c>
      <c r="J491" s="20">
        <f>IF(FluxoCaixa2[[#This Row],[Entrada / Saída]]="Saída",FluxoCaixa2[[#This Row],[R$ (Valores)]]*-1,FluxoCaixa2[[#This Row],[R$ (Valores)]])</f>
        <v>0</v>
      </c>
    </row>
    <row r="492" spans="1:17">
      <c r="B492" s="34"/>
      <c r="C492" s="48"/>
      <c r="D492" s="17"/>
      <c r="E492" s="17"/>
      <c r="F492" s="17"/>
      <c r="G492" s="21"/>
      <c r="H492" s="17" t="s">
        <v>8</v>
      </c>
      <c r="I492" s="20">
        <f>IF(FluxoCaixa2[[#This Row],[Receitas / Despesas]]="Saldo Inicial",FluxoCaixa2[[#This Row],[R$ (Valores)]],I491+FluxoCaixa2[[#This Row],[Valores Receitas / Despesas]])</f>
        <v>371292.89999999956</v>
      </c>
      <c r="J492" s="20">
        <f>IF(FluxoCaixa2[[#This Row],[Entrada / Saída]]="Saída",FluxoCaixa2[[#This Row],[R$ (Valores)]]*-1,FluxoCaixa2[[#This Row],[R$ (Valores)]])</f>
        <v>0</v>
      </c>
    </row>
    <row r="493" spans="1:17">
      <c r="B493" s="34"/>
      <c r="C493" s="48"/>
      <c r="D493" s="17"/>
      <c r="E493" s="17"/>
      <c r="F493" s="17"/>
      <c r="G493" s="21"/>
      <c r="H493" s="17" t="s">
        <v>8</v>
      </c>
      <c r="I493" s="20">
        <f>IF(FluxoCaixa2[[#This Row],[Receitas / Despesas]]="Saldo Inicial",FluxoCaixa2[[#This Row],[R$ (Valores)]],I492+FluxoCaixa2[[#This Row],[Valores Receitas / Despesas]])</f>
        <v>371292.89999999956</v>
      </c>
      <c r="J493" s="20">
        <f>IF(FluxoCaixa2[[#This Row],[Entrada / Saída]]="Saída",FluxoCaixa2[[#This Row],[R$ (Valores)]]*-1,FluxoCaixa2[[#This Row],[R$ (Valores)]])</f>
        <v>0</v>
      </c>
    </row>
    <row r="494" spans="1:17">
      <c r="B494" s="34"/>
      <c r="C494" s="48"/>
      <c r="D494" s="17"/>
      <c r="E494" s="17"/>
      <c r="F494" s="17"/>
      <c r="G494" s="21"/>
      <c r="H494" s="17" t="s">
        <v>8</v>
      </c>
      <c r="I494" s="20">
        <f>IF(FluxoCaixa2[[#This Row],[Receitas / Despesas]]="Saldo Inicial",FluxoCaixa2[[#This Row],[R$ (Valores)]],I493+FluxoCaixa2[[#This Row],[Valores Receitas / Despesas]])</f>
        <v>371292.89999999956</v>
      </c>
      <c r="J494" s="20">
        <f>IF(FluxoCaixa2[[#This Row],[Entrada / Saída]]="Saída",FluxoCaixa2[[#This Row],[R$ (Valores)]]*-1,FluxoCaixa2[[#This Row],[R$ (Valores)]])</f>
        <v>0</v>
      </c>
    </row>
    <row r="495" spans="1:17" s="6" customFormat="1">
      <c r="A495" s="1"/>
      <c r="B495" s="34"/>
      <c r="C495" s="48"/>
      <c r="D495" s="17"/>
      <c r="E495" s="17"/>
      <c r="F495" s="17"/>
      <c r="G495" s="21"/>
      <c r="H495" s="17" t="s">
        <v>8</v>
      </c>
      <c r="I495" s="20">
        <f>IF(FluxoCaixa2[[#This Row],[Receitas / Despesas]]="Saldo Inicial",FluxoCaixa2[[#This Row],[R$ (Valores)]],I494+FluxoCaixa2[[#This Row],[Valores Receitas / Despesas]])</f>
        <v>371292.89999999956</v>
      </c>
      <c r="J495" s="20">
        <f>IF(FluxoCaixa2[[#This Row],[Entrada / Saída]]="Saída",FluxoCaixa2[[#This Row],[R$ (Valores)]]*-1,FluxoCaixa2[[#This Row],[R$ (Valores)]])</f>
        <v>0</v>
      </c>
      <c r="K495" s="1"/>
      <c r="L495" s="1"/>
      <c r="M495" s="1"/>
      <c r="N495" s="1"/>
      <c r="O495" s="1"/>
      <c r="Q495" s="1"/>
    </row>
    <row r="496" spans="1:17" s="6" customFormat="1">
      <c r="A496" s="1"/>
      <c r="B496" s="34"/>
      <c r="C496" s="48"/>
      <c r="D496" s="17"/>
      <c r="E496" s="17"/>
      <c r="F496" s="17"/>
      <c r="G496" s="21"/>
      <c r="H496" s="17" t="s">
        <v>8</v>
      </c>
      <c r="I496" s="20">
        <f>IF(FluxoCaixa2[[#This Row],[Receitas / Despesas]]="Saldo Inicial",FluxoCaixa2[[#This Row],[R$ (Valores)]],I495+FluxoCaixa2[[#This Row],[Valores Receitas / Despesas]])</f>
        <v>371292.89999999956</v>
      </c>
      <c r="J496" s="20">
        <f>IF(FluxoCaixa2[[#This Row],[Entrada / Saída]]="Saída",FluxoCaixa2[[#This Row],[R$ (Valores)]]*-1,FluxoCaixa2[[#This Row],[R$ (Valores)]])</f>
        <v>0</v>
      </c>
      <c r="K496" s="1"/>
      <c r="L496" s="1"/>
      <c r="M496" s="1"/>
      <c r="N496" s="1"/>
      <c r="O496" s="1" t="s">
        <v>349</v>
      </c>
      <c r="Q496" s="1"/>
    </row>
    <row r="497" spans="1:17" s="6" customFormat="1">
      <c r="A497" s="1"/>
      <c r="B497" s="34"/>
      <c r="C497" s="48"/>
      <c r="D497" s="17"/>
      <c r="E497" s="17"/>
      <c r="F497" s="17"/>
      <c r="G497" s="21"/>
      <c r="H497" s="17" t="s">
        <v>8</v>
      </c>
      <c r="I497" s="20">
        <f>IF(FluxoCaixa2[[#This Row],[Receitas / Despesas]]="Saldo Inicial",FluxoCaixa2[[#This Row],[R$ (Valores)]],I496+FluxoCaixa2[[#This Row],[Valores Receitas / Despesas]])</f>
        <v>371292.89999999956</v>
      </c>
      <c r="J497" s="20">
        <f>IF(FluxoCaixa2[[#This Row],[Entrada / Saída]]="Saída",FluxoCaixa2[[#This Row],[R$ (Valores)]]*-1,FluxoCaixa2[[#This Row],[R$ (Valores)]])</f>
        <v>0</v>
      </c>
      <c r="K497" s="1"/>
      <c r="L497" s="1"/>
      <c r="M497" s="1"/>
      <c r="N497" s="1"/>
      <c r="O497" s="1"/>
      <c r="Q497" s="1"/>
    </row>
    <row r="498" spans="1:17" s="6" customFormat="1">
      <c r="A498" s="1"/>
      <c r="B498" s="34"/>
      <c r="C498" s="48"/>
      <c r="D498" s="17"/>
      <c r="E498" s="17"/>
      <c r="F498" s="17"/>
      <c r="G498" s="21"/>
      <c r="H498" s="17" t="s">
        <v>8</v>
      </c>
      <c r="I498" s="20">
        <f>IF(FluxoCaixa2[[#This Row],[Receitas / Despesas]]="Saldo Inicial",FluxoCaixa2[[#This Row],[R$ (Valores)]],I497+FluxoCaixa2[[#This Row],[Valores Receitas / Despesas]])</f>
        <v>371292.89999999956</v>
      </c>
      <c r="J498" s="20">
        <f>IF(FluxoCaixa2[[#This Row],[Entrada / Saída]]="Saída",FluxoCaixa2[[#This Row],[R$ (Valores)]]*-1,FluxoCaixa2[[#This Row],[R$ (Valores)]])</f>
        <v>0</v>
      </c>
      <c r="K498" s="1"/>
      <c r="L498" s="1"/>
      <c r="M498" s="1"/>
      <c r="N498" s="1"/>
      <c r="O498" s="1"/>
      <c r="Q498" s="1"/>
    </row>
    <row r="499" spans="1:17" s="6" customFormat="1">
      <c r="A499" s="1"/>
      <c r="B499" s="34"/>
      <c r="C499" s="48"/>
      <c r="D499" s="17"/>
      <c r="E499" s="17"/>
      <c r="F499" s="17"/>
      <c r="G499" s="21"/>
      <c r="H499" s="17" t="s">
        <v>8</v>
      </c>
      <c r="I499" s="20">
        <f>IF(FluxoCaixa2[[#This Row],[Receitas / Despesas]]="Saldo Inicial",FluxoCaixa2[[#This Row],[R$ (Valores)]],I498+FluxoCaixa2[[#This Row],[Valores Receitas / Despesas]])</f>
        <v>371292.89999999956</v>
      </c>
      <c r="J499" s="20">
        <f>IF(FluxoCaixa2[[#This Row],[Entrada / Saída]]="Saída",FluxoCaixa2[[#This Row],[R$ (Valores)]]*-1,FluxoCaixa2[[#This Row],[R$ (Valores)]])</f>
        <v>0</v>
      </c>
      <c r="K499" s="1"/>
      <c r="L499" s="1"/>
      <c r="M499" s="1"/>
      <c r="N499" s="1"/>
      <c r="O499" s="1"/>
      <c r="Q499" s="1"/>
    </row>
    <row r="500" spans="1:17" s="6" customFormat="1">
      <c r="A500" s="1"/>
      <c r="B500" s="34"/>
      <c r="C500" s="48"/>
      <c r="D500" s="17"/>
      <c r="E500" s="17"/>
      <c r="F500" s="17"/>
      <c r="G500" s="21"/>
      <c r="H500" s="17" t="s">
        <v>8</v>
      </c>
      <c r="I500" s="20">
        <f>IF(FluxoCaixa2[[#This Row],[Receitas / Despesas]]="Saldo Inicial",FluxoCaixa2[[#This Row],[R$ (Valores)]],I499+FluxoCaixa2[[#This Row],[Valores Receitas / Despesas]])</f>
        <v>371292.89999999956</v>
      </c>
      <c r="J500" s="20">
        <f>IF(FluxoCaixa2[[#This Row],[Entrada / Saída]]="Saída",FluxoCaixa2[[#This Row],[R$ (Valores)]]*-1,FluxoCaixa2[[#This Row],[R$ (Valores)]])</f>
        <v>0</v>
      </c>
      <c r="K500" s="1"/>
      <c r="L500" s="1"/>
      <c r="M500" s="1"/>
      <c r="N500" s="1"/>
      <c r="O500" s="1"/>
      <c r="Q500" s="1"/>
    </row>
    <row r="501" spans="1:17" s="6" customFormat="1">
      <c r="A501" s="1"/>
      <c r="B501" s="34"/>
      <c r="C501" s="48"/>
      <c r="D501" s="17"/>
      <c r="E501" s="17"/>
      <c r="F501" s="17"/>
      <c r="G501" s="21"/>
      <c r="H501" s="17" t="s">
        <v>8</v>
      </c>
      <c r="I501" s="20">
        <f>IF(FluxoCaixa2[[#This Row],[Receitas / Despesas]]="Saldo Inicial",FluxoCaixa2[[#This Row],[R$ (Valores)]],I500+FluxoCaixa2[[#This Row],[Valores Receitas / Despesas]])</f>
        <v>371292.89999999956</v>
      </c>
      <c r="J501" s="20">
        <f>IF(FluxoCaixa2[[#This Row],[Entrada / Saída]]="Saída",FluxoCaixa2[[#This Row],[R$ (Valores)]]*-1,FluxoCaixa2[[#This Row],[R$ (Valores)]])</f>
        <v>0</v>
      </c>
      <c r="K501" s="1"/>
      <c r="L501" s="1"/>
      <c r="M501" s="1"/>
      <c r="N501" s="1"/>
      <c r="O501" s="1"/>
      <c r="Q501" s="1"/>
    </row>
    <row r="502" spans="1:17" s="6" customFormat="1">
      <c r="A502" s="1"/>
      <c r="B502" s="34"/>
      <c r="C502" s="48"/>
      <c r="D502" s="17"/>
      <c r="E502" s="17"/>
      <c r="F502" s="17"/>
      <c r="G502" s="21"/>
      <c r="H502" s="17" t="s">
        <v>8</v>
      </c>
      <c r="I502" s="20">
        <f>IF(FluxoCaixa2[[#This Row],[Receitas / Despesas]]="Saldo Inicial",FluxoCaixa2[[#This Row],[R$ (Valores)]],I501+FluxoCaixa2[[#This Row],[Valores Receitas / Despesas]])</f>
        <v>371292.89999999956</v>
      </c>
      <c r="J502" s="20">
        <f>IF(FluxoCaixa2[[#This Row],[Entrada / Saída]]="Saída",FluxoCaixa2[[#This Row],[R$ (Valores)]]*-1,FluxoCaixa2[[#This Row],[R$ (Valores)]])</f>
        <v>0</v>
      </c>
      <c r="K502" s="1"/>
      <c r="L502" s="1"/>
      <c r="M502" s="1"/>
      <c r="N502" s="1"/>
      <c r="O502" s="1"/>
      <c r="Q502" s="1"/>
    </row>
    <row r="503" spans="1:17" s="6" customFormat="1">
      <c r="A503" s="1"/>
      <c r="B503" s="34"/>
      <c r="C503" s="48"/>
      <c r="D503" s="17"/>
      <c r="E503" s="17"/>
      <c r="F503" s="17"/>
      <c r="G503" s="21"/>
      <c r="H503" s="17" t="s">
        <v>8</v>
      </c>
      <c r="I503" s="20">
        <f>IF(FluxoCaixa2[[#This Row],[Receitas / Despesas]]="Saldo Inicial",FluxoCaixa2[[#This Row],[R$ (Valores)]],I502+FluxoCaixa2[[#This Row],[Valores Receitas / Despesas]])</f>
        <v>371292.89999999956</v>
      </c>
      <c r="J503" s="20">
        <f>IF(FluxoCaixa2[[#This Row],[Entrada / Saída]]="Saída",FluxoCaixa2[[#This Row],[R$ (Valores)]]*-1,FluxoCaixa2[[#This Row],[R$ (Valores)]])</f>
        <v>0</v>
      </c>
      <c r="K503" s="1"/>
      <c r="L503" s="1"/>
      <c r="M503" s="1"/>
      <c r="N503" s="1"/>
      <c r="O503" s="1"/>
      <c r="Q503" s="1"/>
    </row>
    <row r="504" spans="1:17" s="6" customFormat="1">
      <c r="A504" s="1"/>
      <c r="B504" s="34"/>
      <c r="C504" s="48"/>
      <c r="D504" s="17"/>
      <c r="E504" s="17"/>
      <c r="F504" s="17"/>
      <c r="G504" s="21"/>
      <c r="H504" s="17" t="s">
        <v>8</v>
      </c>
      <c r="I504" s="20">
        <f>IF(FluxoCaixa2[[#This Row],[Receitas / Despesas]]="Saldo Inicial",FluxoCaixa2[[#This Row],[R$ (Valores)]],I503+FluxoCaixa2[[#This Row],[Valores Receitas / Despesas]])</f>
        <v>371292.89999999956</v>
      </c>
      <c r="J504" s="20">
        <f>IF(FluxoCaixa2[[#This Row],[Entrada / Saída]]="Saída",FluxoCaixa2[[#This Row],[R$ (Valores)]]*-1,FluxoCaixa2[[#This Row],[R$ (Valores)]])</f>
        <v>0</v>
      </c>
      <c r="K504" s="1"/>
      <c r="L504" s="1"/>
      <c r="M504" s="1"/>
      <c r="N504" s="1"/>
      <c r="O504" s="1"/>
      <c r="Q504" s="1"/>
    </row>
    <row r="505" spans="1:17" s="6" customFormat="1">
      <c r="A505" s="1"/>
      <c r="B505" s="34"/>
      <c r="C505" s="48"/>
      <c r="D505" s="17"/>
      <c r="E505" s="17"/>
      <c r="F505" s="17"/>
      <c r="G505" s="21"/>
      <c r="H505" s="17" t="s">
        <v>8</v>
      </c>
      <c r="I505" s="20">
        <f>IF(FluxoCaixa2[[#This Row],[Receitas / Despesas]]="Saldo Inicial",FluxoCaixa2[[#This Row],[R$ (Valores)]],I504+FluxoCaixa2[[#This Row],[Valores Receitas / Despesas]])</f>
        <v>371292.89999999956</v>
      </c>
      <c r="J505" s="20">
        <f>IF(FluxoCaixa2[[#This Row],[Entrada / Saída]]="Saída",FluxoCaixa2[[#This Row],[R$ (Valores)]]*-1,FluxoCaixa2[[#This Row],[R$ (Valores)]])</f>
        <v>0</v>
      </c>
      <c r="K505" s="1"/>
      <c r="L505" s="1"/>
      <c r="M505" s="1"/>
      <c r="N505" s="1"/>
      <c r="O505" s="1"/>
      <c r="Q505" s="1"/>
    </row>
    <row r="506" spans="1:17" s="6" customFormat="1">
      <c r="A506" s="1"/>
      <c r="B506" s="34"/>
      <c r="C506" s="48"/>
      <c r="D506" s="17"/>
      <c r="E506" s="17"/>
      <c r="F506" s="17"/>
      <c r="G506" s="21"/>
      <c r="H506" s="17" t="s">
        <v>8</v>
      </c>
      <c r="I506" s="20">
        <f>IF(FluxoCaixa2[[#This Row],[Receitas / Despesas]]="Saldo Inicial",FluxoCaixa2[[#This Row],[R$ (Valores)]],I505+FluxoCaixa2[[#This Row],[Valores Receitas / Despesas]])</f>
        <v>371292.89999999956</v>
      </c>
      <c r="J506" s="20">
        <f>IF(FluxoCaixa2[[#This Row],[Entrada / Saída]]="Saída",FluxoCaixa2[[#This Row],[R$ (Valores)]]*-1,FluxoCaixa2[[#This Row],[R$ (Valores)]])</f>
        <v>0</v>
      </c>
      <c r="K506" s="1"/>
      <c r="L506" s="1"/>
      <c r="M506" s="1"/>
      <c r="N506" s="1"/>
      <c r="O506" s="1"/>
      <c r="Q506" s="1"/>
    </row>
    <row r="507" spans="1:17" s="6" customFormat="1">
      <c r="A507" s="1"/>
      <c r="B507" s="34"/>
      <c r="C507" s="48"/>
      <c r="D507" s="17"/>
      <c r="E507" s="17"/>
      <c r="F507" s="17"/>
      <c r="G507" s="21"/>
      <c r="H507" s="17" t="s">
        <v>8</v>
      </c>
      <c r="I507" s="20">
        <f>IF(FluxoCaixa2[[#This Row],[Receitas / Despesas]]="Saldo Inicial",FluxoCaixa2[[#This Row],[R$ (Valores)]],I506+FluxoCaixa2[[#This Row],[Valores Receitas / Despesas]])</f>
        <v>371292.89999999956</v>
      </c>
      <c r="J507" s="20">
        <f>IF(FluxoCaixa2[[#This Row],[Entrada / Saída]]="Saída",FluxoCaixa2[[#This Row],[R$ (Valores)]]*-1,FluxoCaixa2[[#This Row],[R$ (Valores)]])</f>
        <v>0</v>
      </c>
      <c r="K507" s="1"/>
      <c r="L507" s="1"/>
      <c r="M507" s="1"/>
      <c r="N507" s="1"/>
      <c r="O507" s="1"/>
      <c r="Q507" s="1"/>
    </row>
    <row r="508" spans="1:17" s="6" customFormat="1">
      <c r="A508" s="1"/>
      <c r="B508" s="34"/>
      <c r="C508" s="48"/>
      <c r="D508" s="17"/>
      <c r="E508" s="17"/>
      <c r="F508" s="17"/>
      <c r="G508" s="21"/>
      <c r="H508" s="17" t="s">
        <v>8</v>
      </c>
      <c r="I508" s="20">
        <f>IF(FluxoCaixa2[[#This Row],[Receitas / Despesas]]="Saldo Inicial",FluxoCaixa2[[#This Row],[R$ (Valores)]],I507+FluxoCaixa2[[#This Row],[Valores Receitas / Despesas]])</f>
        <v>371292.89999999956</v>
      </c>
      <c r="J508" s="20">
        <f>IF(FluxoCaixa2[[#This Row],[Entrada / Saída]]="Saída",FluxoCaixa2[[#This Row],[R$ (Valores)]]*-1,FluxoCaixa2[[#This Row],[R$ (Valores)]])</f>
        <v>0</v>
      </c>
      <c r="K508" s="1"/>
      <c r="L508" s="1"/>
      <c r="M508" s="1"/>
      <c r="N508" s="1"/>
      <c r="O508" s="1"/>
      <c r="Q508" s="1"/>
    </row>
    <row r="509" spans="1:17" s="6" customFormat="1">
      <c r="A509" s="1"/>
      <c r="B509" s="34"/>
      <c r="C509" s="48"/>
      <c r="D509" s="17"/>
      <c r="E509" s="17"/>
      <c r="F509" s="17"/>
      <c r="G509" s="21"/>
      <c r="H509" s="17" t="s">
        <v>8</v>
      </c>
      <c r="I509" s="20">
        <f>IF(FluxoCaixa2[[#This Row],[Receitas / Despesas]]="Saldo Inicial",FluxoCaixa2[[#This Row],[R$ (Valores)]],I508+FluxoCaixa2[[#This Row],[Valores Receitas / Despesas]])</f>
        <v>371292.89999999956</v>
      </c>
      <c r="J509" s="20">
        <f>IF(FluxoCaixa2[[#This Row],[Entrada / Saída]]="Saída",FluxoCaixa2[[#This Row],[R$ (Valores)]]*-1,FluxoCaixa2[[#This Row],[R$ (Valores)]])</f>
        <v>0</v>
      </c>
      <c r="K509" s="1"/>
      <c r="L509" s="1"/>
      <c r="M509" s="1"/>
      <c r="N509" s="1"/>
      <c r="O509" s="1"/>
      <c r="Q509" s="1"/>
    </row>
    <row r="510" spans="1:17" s="6" customFormat="1">
      <c r="A510" s="1"/>
      <c r="B510" s="34"/>
      <c r="C510" s="48"/>
      <c r="D510" s="17"/>
      <c r="E510" s="17"/>
      <c r="F510" s="17"/>
      <c r="G510" s="21"/>
      <c r="H510" s="17" t="s">
        <v>8</v>
      </c>
      <c r="I510" s="20">
        <f>IF(FluxoCaixa2[[#This Row],[Receitas / Despesas]]="Saldo Inicial",FluxoCaixa2[[#This Row],[R$ (Valores)]],I509+FluxoCaixa2[[#This Row],[Valores Receitas / Despesas]])</f>
        <v>371292.89999999956</v>
      </c>
      <c r="J510" s="20">
        <f>IF(FluxoCaixa2[[#This Row],[Entrada / Saída]]="Saída",FluxoCaixa2[[#This Row],[R$ (Valores)]]*-1,FluxoCaixa2[[#This Row],[R$ (Valores)]])</f>
        <v>0</v>
      </c>
      <c r="K510" s="1"/>
      <c r="L510" s="1"/>
      <c r="M510" s="1"/>
      <c r="N510" s="1"/>
      <c r="O510" s="1"/>
      <c r="Q510" s="1"/>
    </row>
    <row r="511" spans="1:17">
      <c r="B511" s="34"/>
      <c r="C511" s="48"/>
      <c r="D511" s="17"/>
      <c r="E511" s="17"/>
      <c r="F511" s="17"/>
      <c r="G511" s="21"/>
      <c r="H511" s="17" t="s">
        <v>8</v>
      </c>
      <c r="I511" s="20">
        <f>IF(FluxoCaixa2[[#This Row],[Receitas / Despesas]]="Saldo Inicial",FluxoCaixa2[[#This Row],[R$ (Valores)]],I510+FluxoCaixa2[[#This Row],[Valores Receitas / Despesas]])</f>
        <v>371292.89999999956</v>
      </c>
      <c r="J511" s="20">
        <f>IF(FluxoCaixa2[[#This Row],[Entrada / Saída]]="Saída",FluxoCaixa2[[#This Row],[R$ (Valores)]]*-1,FluxoCaixa2[[#This Row],[R$ (Valores)]])</f>
        <v>0</v>
      </c>
    </row>
    <row r="512" spans="1:17">
      <c r="B512" s="34"/>
      <c r="C512" s="48"/>
      <c r="D512" s="17"/>
      <c r="E512" s="17"/>
      <c r="F512" s="17"/>
      <c r="G512" s="21"/>
      <c r="H512" s="17" t="s">
        <v>8</v>
      </c>
      <c r="I512" s="20">
        <f>IF(FluxoCaixa2[[#This Row],[Receitas / Despesas]]="Saldo Inicial",FluxoCaixa2[[#This Row],[R$ (Valores)]],I511+FluxoCaixa2[[#This Row],[Valores Receitas / Despesas]])</f>
        <v>371292.89999999956</v>
      </c>
      <c r="J512" s="20">
        <f>IF(FluxoCaixa2[[#This Row],[Entrada / Saída]]="Saída",FluxoCaixa2[[#This Row],[R$ (Valores)]]*-1,FluxoCaixa2[[#This Row],[R$ (Valores)]])</f>
        <v>0</v>
      </c>
    </row>
    <row r="513" spans="2:16">
      <c r="B513" s="34"/>
      <c r="C513" s="48"/>
      <c r="D513" s="17"/>
      <c r="E513" s="17"/>
      <c r="F513" s="17"/>
      <c r="G513" s="21"/>
      <c r="H513" s="17" t="s">
        <v>8</v>
      </c>
      <c r="I513" s="20">
        <f>IF(FluxoCaixa2[[#This Row],[Receitas / Despesas]]="Saldo Inicial",FluxoCaixa2[[#This Row],[R$ (Valores)]],I512+FluxoCaixa2[[#This Row],[Valores Receitas / Despesas]])</f>
        <v>371292.89999999956</v>
      </c>
      <c r="J513" s="20">
        <f>IF(FluxoCaixa2[[#This Row],[Entrada / Saída]]="Saída",FluxoCaixa2[[#This Row],[R$ (Valores)]]*-1,FluxoCaixa2[[#This Row],[R$ (Valores)]])</f>
        <v>0</v>
      </c>
    </row>
    <row r="514" spans="2:16">
      <c r="B514" s="34"/>
      <c r="C514" s="48"/>
      <c r="D514" s="17"/>
      <c r="E514" s="17"/>
      <c r="F514" s="17"/>
      <c r="G514" s="21"/>
      <c r="H514" s="17" t="s">
        <v>8</v>
      </c>
      <c r="I514" s="20">
        <f>IF(FluxoCaixa2[[#This Row],[Receitas / Despesas]]="Saldo Inicial",FluxoCaixa2[[#This Row],[R$ (Valores)]],I513+FluxoCaixa2[[#This Row],[Valores Receitas / Despesas]])</f>
        <v>371292.89999999956</v>
      </c>
      <c r="J514" s="20">
        <f>IF(FluxoCaixa2[[#This Row],[Entrada / Saída]]="Saída",FluxoCaixa2[[#This Row],[R$ (Valores)]]*-1,FluxoCaixa2[[#This Row],[R$ (Valores)]])</f>
        <v>0</v>
      </c>
    </row>
    <row r="515" spans="2:16">
      <c r="B515" s="34"/>
      <c r="C515" s="48"/>
      <c r="D515" s="17"/>
      <c r="E515" s="17"/>
      <c r="F515" s="17"/>
      <c r="G515" s="21"/>
      <c r="H515" s="17" t="s">
        <v>8</v>
      </c>
      <c r="I515" s="20">
        <f>IF(FluxoCaixa2[[#This Row],[Receitas / Despesas]]="Saldo Inicial",FluxoCaixa2[[#This Row],[R$ (Valores)]],I514+FluxoCaixa2[[#This Row],[Valores Receitas / Despesas]])</f>
        <v>371292.89999999956</v>
      </c>
      <c r="J515" s="20">
        <f>IF(FluxoCaixa2[[#This Row],[Entrada / Saída]]="Saída",FluxoCaixa2[[#This Row],[R$ (Valores)]]*-1,FluxoCaixa2[[#This Row],[R$ (Valores)]])</f>
        <v>0</v>
      </c>
    </row>
    <row r="516" spans="2:16">
      <c r="B516" s="34"/>
      <c r="C516" s="48"/>
      <c r="D516" s="17"/>
      <c r="E516" s="17"/>
      <c r="F516" s="17"/>
      <c r="G516" s="21"/>
      <c r="H516" s="17" t="s">
        <v>8</v>
      </c>
      <c r="I516" s="20">
        <f>IF(FluxoCaixa2[[#This Row],[Receitas / Despesas]]="Saldo Inicial",FluxoCaixa2[[#This Row],[R$ (Valores)]],I515+FluxoCaixa2[[#This Row],[Valores Receitas / Despesas]])</f>
        <v>371292.89999999956</v>
      </c>
      <c r="J516" s="20">
        <f>IF(FluxoCaixa2[[#This Row],[Entrada / Saída]]="Saída",FluxoCaixa2[[#This Row],[R$ (Valores)]]*-1,FluxoCaixa2[[#This Row],[R$ (Valores)]])</f>
        <v>0</v>
      </c>
    </row>
    <row r="517" spans="2:16">
      <c r="B517" s="34"/>
      <c r="C517" s="48"/>
      <c r="D517" s="17"/>
      <c r="E517" s="17"/>
      <c r="F517" s="17"/>
      <c r="G517" s="21"/>
      <c r="H517" s="17" t="s">
        <v>8</v>
      </c>
      <c r="I517" s="20">
        <f>IF(FluxoCaixa2[[#This Row],[Receitas / Despesas]]="Saldo Inicial",FluxoCaixa2[[#This Row],[R$ (Valores)]],I516+FluxoCaixa2[[#This Row],[Valores Receitas / Despesas]])</f>
        <v>371292.89999999956</v>
      </c>
      <c r="J517" s="20">
        <f>IF(FluxoCaixa2[[#This Row],[Entrada / Saída]]="Saída",FluxoCaixa2[[#This Row],[R$ (Valores)]]*-1,FluxoCaixa2[[#This Row],[R$ (Valores)]])</f>
        <v>0</v>
      </c>
    </row>
    <row r="518" spans="2:16">
      <c r="B518" s="34"/>
      <c r="C518" s="48"/>
      <c r="D518" s="17"/>
      <c r="E518" s="17"/>
      <c r="F518" s="17"/>
      <c r="G518" s="21"/>
      <c r="H518" s="17" t="s">
        <v>8</v>
      </c>
      <c r="I518" s="20">
        <f>IF(FluxoCaixa2[[#This Row],[Receitas / Despesas]]="Saldo Inicial",FluxoCaixa2[[#This Row],[R$ (Valores)]],I517+FluxoCaixa2[[#This Row],[Valores Receitas / Despesas]])</f>
        <v>371292.89999999956</v>
      </c>
      <c r="J518" s="20">
        <f>IF(FluxoCaixa2[[#This Row],[Entrada / Saída]]="Saída",FluxoCaixa2[[#This Row],[R$ (Valores)]]*-1,FluxoCaixa2[[#This Row],[R$ (Valores)]])</f>
        <v>0</v>
      </c>
    </row>
    <row r="519" spans="2:16">
      <c r="B519" s="34"/>
      <c r="C519" s="48"/>
      <c r="D519" s="17"/>
      <c r="E519" s="17"/>
      <c r="F519" s="17"/>
      <c r="G519" s="21"/>
      <c r="H519" s="17" t="s">
        <v>8</v>
      </c>
      <c r="I519" s="20">
        <f>IF(FluxoCaixa2[[#This Row],[Receitas / Despesas]]="Saldo Inicial",FluxoCaixa2[[#This Row],[R$ (Valores)]],I518+FluxoCaixa2[[#This Row],[Valores Receitas / Despesas]])</f>
        <v>371292.89999999956</v>
      </c>
      <c r="J519" s="20">
        <f>IF(FluxoCaixa2[[#This Row],[Entrada / Saída]]="Saída",FluxoCaixa2[[#This Row],[R$ (Valores)]]*-1,FluxoCaixa2[[#This Row],[R$ (Valores)]])</f>
        <v>0</v>
      </c>
    </row>
    <row r="520" spans="2:16">
      <c r="B520" s="34"/>
      <c r="C520" s="48"/>
      <c r="D520" s="17"/>
      <c r="E520" s="17"/>
      <c r="F520" s="17"/>
      <c r="G520" s="21"/>
      <c r="H520" s="17" t="s">
        <v>8</v>
      </c>
      <c r="I520" s="20">
        <f>IF(FluxoCaixa2[[#This Row],[Receitas / Despesas]]="Saldo Inicial",FluxoCaixa2[[#This Row],[R$ (Valores)]],I519+FluxoCaixa2[[#This Row],[Valores Receitas / Despesas]])</f>
        <v>371292.89999999956</v>
      </c>
      <c r="J520" s="20">
        <f>IF(FluxoCaixa2[[#This Row],[Entrada / Saída]]="Saída",FluxoCaixa2[[#This Row],[R$ (Valores)]]*-1,FluxoCaixa2[[#This Row],[R$ (Valores)]])</f>
        <v>0</v>
      </c>
    </row>
    <row r="521" spans="2:16">
      <c r="B521" s="34"/>
      <c r="C521" s="48"/>
      <c r="D521" s="17"/>
      <c r="E521" s="17"/>
      <c r="F521" s="17"/>
      <c r="G521" s="21"/>
      <c r="H521" s="17" t="s">
        <v>8</v>
      </c>
      <c r="I521" s="20">
        <f>IF(FluxoCaixa2[[#This Row],[Receitas / Despesas]]="Saldo Inicial",FluxoCaixa2[[#This Row],[R$ (Valores)]],I520+FluxoCaixa2[[#This Row],[Valores Receitas / Despesas]])</f>
        <v>371292.89999999956</v>
      </c>
      <c r="J521" s="20">
        <f>IF(FluxoCaixa2[[#This Row],[Entrada / Saída]]="Saída",FluxoCaixa2[[#This Row],[R$ (Valores)]]*-1,FluxoCaixa2[[#This Row],[R$ (Valores)]])</f>
        <v>0</v>
      </c>
    </row>
    <row r="522" spans="2:16">
      <c r="B522" s="34"/>
      <c r="C522" s="48"/>
      <c r="D522" s="17"/>
      <c r="E522" s="17"/>
      <c r="F522" s="17"/>
      <c r="G522" s="21"/>
      <c r="H522" s="17" t="s">
        <v>8</v>
      </c>
      <c r="I522" s="20">
        <f>IF(FluxoCaixa2[[#This Row],[Receitas / Despesas]]="Saldo Inicial",FluxoCaixa2[[#This Row],[R$ (Valores)]],I521+FluxoCaixa2[[#This Row],[Valores Receitas / Despesas]])</f>
        <v>371292.89999999956</v>
      </c>
      <c r="J522" s="20">
        <f>IF(FluxoCaixa2[[#This Row],[Entrada / Saída]]="Saída",FluxoCaixa2[[#This Row],[R$ (Valores)]]*-1,FluxoCaixa2[[#This Row],[R$ (Valores)]])</f>
        <v>0</v>
      </c>
    </row>
    <row r="523" spans="2:16">
      <c r="B523" s="34"/>
      <c r="C523" s="48"/>
      <c r="D523" s="17"/>
      <c r="E523" s="17"/>
      <c r="F523" s="17"/>
      <c r="G523" s="21"/>
      <c r="H523" s="17" t="s">
        <v>8</v>
      </c>
      <c r="I523" s="20">
        <f>IF(FluxoCaixa2[[#This Row],[Receitas / Despesas]]="Saldo Inicial",FluxoCaixa2[[#This Row],[R$ (Valores)]],I522+FluxoCaixa2[[#This Row],[Valores Receitas / Despesas]])</f>
        <v>371292.89999999956</v>
      </c>
      <c r="J523" s="20">
        <f>IF(FluxoCaixa2[[#This Row],[Entrada / Saída]]="Saída",FluxoCaixa2[[#This Row],[R$ (Valores)]]*-1,FluxoCaixa2[[#This Row],[R$ (Valores)]])</f>
        <v>0</v>
      </c>
    </row>
    <row r="524" spans="2:16">
      <c r="B524" s="34"/>
      <c r="C524" s="48"/>
      <c r="D524" s="17"/>
      <c r="E524" s="17"/>
      <c r="F524" s="17"/>
      <c r="G524" s="21"/>
      <c r="H524" s="17" t="s">
        <v>8</v>
      </c>
      <c r="I524" s="20">
        <f>IF(FluxoCaixa2[[#This Row],[Receitas / Despesas]]="Saldo Inicial",FluxoCaixa2[[#This Row],[R$ (Valores)]],I523+FluxoCaixa2[[#This Row],[Valores Receitas / Despesas]])</f>
        <v>371292.89999999956</v>
      </c>
      <c r="J524" s="20">
        <f>IF(FluxoCaixa2[[#This Row],[Entrada / Saída]]="Saída",FluxoCaixa2[[#This Row],[R$ (Valores)]]*-1,FluxoCaixa2[[#This Row],[R$ (Valores)]])</f>
        <v>0</v>
      </c>
    </row>
    <row r="525" spans="2:16">
      <c r="B525" s="34"/>
      <c r="C525" s="48"/>
      <c r="D525" s="17"/>
      <c r="E525" s="17"/>
      <c r="F525" s="17"/>
      <c r="G525" s="21"/>
      <c r="H525" s="17" t="s">
        <v>8</v>
      </c>
      <c r="I525" s="20">
        <f>IF(FluxoCaixa2[[#This Row],[Receitas / Despesas]]="Saldo Inicial",FluxoCaixa2[[#This Row],[R$ (Valores)]],I524+FluxoCaixa2[[#This Row],[Valores Receitas / Despesas]])</f>
        <v>371292.89999999956</v>
      </c>
      <c r="J525" s="20">
        <f>IF(FluxoCaixa2[[#This Row],[Entrada / Saída]]="Saída",FluxoCaixa2[[#This Row],[R$ (Valores)]]*-1,FluxoCaixa2[[#This Row],[R$ (Valores)]])</f>
        <v>0</v>
      </c>
    </row>
    <row r="526" spans="2:16">
      <c r="B526" s="34"/>
      <c r="C526" s="48"/>
      <c r="D526" s="17"/>
      <c r="E526" s="17"/>
      <c r="F526" s="17"/>
      <c r="G526" s="21"/>
      <c r="H526" s="17" t="s">
        <v>8</v>
      </c>
      <c r="I526" s="20">
        <f>IF(FluxoCaixa2[[#This Row],[Receitas / Despesas]]="Saldo Inicial",FluxoCaixa2[[#This Row],[R$ (Valores)]],I525+FluxoCaixa2[[#This Row],[Valores Receitas / Despesas]])</f>
        <v>371292.89999999956</v>
      </c>
      <c r="J526" s="20">
        <f>IF(FluxoCaixa2[[#This Row],[Entrada / Saída]]="Saída",FluxoCaixa2[[#This Row],[R$ (Valores)]]*-1,FluxoCaixa2[[#This Row],[R$ (Valores)]])</f>
        <v>0</v>
      </c>
    </row>
    <row r="527" spans="2:16">
      <c r="B527" s="34"/>
      <c r="C527" s="48"/>
      <c r="D527" s="17"/>
      <c r="E527" s="17"/>
      <c r="F527" s="17"/>
      <c r="G527" s="21"/>
      <c r="H527" s="17" t="s">
        <v>8</v>
      </c>
      <c r="I527" s="20">
        <f>IF(FluxoCaixa2[[#This Row],[Receitas / Despesas]]="Saldo Inicial",FluxoCaixa2[[#This Row],[R$ (Valores)]],I526+FluxoCaixa2[[#This Row],[Valores Receitas / Despesas]])</f>
        <v>371292.89999999956</v>
      </c>
      <c r="J527" s="20">
        <f>IF(FluxoCaixa2[[#This Row],[Entrada / Saída]]="Saída",FluxoCaixa2[[#This Row],[R$ (Valores)]]*-1,FluxoCaixa2[[#This Row],[R$ (Valores)]])</f>
        <v>0</v>
      </c>
    </row>
    <row r="528" spans="2:16" s="50" customFormat="1">
      <c r="B528" s="34"/>
      <c r="C528" s="48"/>
      <c r="D528" s="17"/>
      <c r="E528" s="17"/>
      <c r="F528" s="17"/>
      <c r="G528" s="21"/>
      <c r="H528" s="17" t="s">
        <v>8</v>
      </c>
      <c r="I528" s="20">
        <f>IF(FluxoCaixa2[[#This Row],[Receitas / Despesas]]="Saldo Inicial",FluxoCaixa2[[#This Row],[R$ (Valores)]],I527+FluxoCaixa2[[#This Row],[Valores Receitas / Despesas]])</f>
        <v>371292.89999999956</v>
      </c>
      <c r="J528" s="49">
        <f>IF(FluxoCaixa2[[#This Row],[Entrada / Saída]]="Saída",FluxoCaixa2[[#This Row],[R$ (Valores)]]*-1,FluxoCaixa2[[#This Row],[R$ (Valores)]])</f>
        <v>0</v>
      </c>
      <c r="P528" s="51"/>
    </row>
    <row r="529" spans="2:10">
      <c r="B529" s="34"/>
      <c r="C529" s="48"/>
      <c r="D529" s="17"/>
      <c r="E529" s="17"/>
      <c r="F529" s="17"/>
      <c r="G529" s="21"/>
      <c r="H529" s="17" t="s">
        <v>8</v>
      </c>
      <c r="I529" s="20">
        <f>IF(FluxoCaixa2[[#This Row],[Receitas / Despesas]]="Saldo Inicial",FluxoCaixa2[[#This Row],[R$ (Valores)]],I528+FluxoCaixa2[[#This Row],[Valores Receitas / Despesas]])</f>
        <v>371292.89999999956</v>
      </c>
      <c r="J529" s="20">
        <f>IF(FluxoCaixa2[[#This Row],[Entrada / Saída]]="Saída",FluxoCaixa2[[#This Row],[R$ (Valores)]]*-1,FluxoCaixa2[[#This Row],[R$ (Valores)]])</f>
        <v>0</v>
      </c>
    </row>
    <row r="530" spans="2:10">
      <c r="B530" s="34"/>
      <c r="C530" s="48"/>
      <c r="D530" s="17"/>
      <c r="E530" s="17"/>
      <c r="F530" s="17"/>
      <c r="G530" s="21"/>
      <c r="H530" s="17" t="s">
        <v>8</v>
      </c>
      <c r="I530" s="20">
        <f>IF(FluxoCaixa2[[#This Row],[Receitas / Despesas]]="Saldo Inicial",FluxoCaixa2[[#This Row],[R$ (Valores)]],I529+FluxoCaixa2[[#This Row],[Valores Receitas / Despesas]])</f>
        <v>371292.89999999956</v>
      </c>
      <c r="J530" s="20">
        <f>IF(FluxoCaixa2[[#This Row],[Entrada / Saída]]="Saída",FluxoCaixa2[[#This Row],[R$ (Valores)]]*-1,FluxoCaixa2[[#This Row],[R$ (Valores)]])</f>
        <v>0</v>
      </c>
    </row>
    <row r="531" spans="2:10">
      <c r="B531" s="34"/>
      <c r="C531" s="48"/>
      <c r="D531" s="17"/>
      <c r="E531" s="17"/>
      <c r="F531" s="17"/>
      <c r="G531" s="21"/>
      <c r="H531" s="17" t="s">
        <v>8</v>
      </c>
      <c r="I531" s="20">
        <f>IF(FluxoCaixa2[[#This Row],[Receitas / Despesas]]="Saldo Inicial",FluxoCaixa2[[#This Row],[R$ (Valores)]],I530+FluxoCaixa2[[#This Row],[Valores Receitas / Despesas]])</f>
        <v>371292.89999999956</v>
      </c>
      <c r="J531" s="20">
        <f>IF(FluxoCaixa2[[#This Row],[Entrada / Saída]]="Saída",FluxoCaixa2[[#This Row],[R$ (Valores)]]*-1,FluxoCaixa2[[#This Row],[R$ (Valores)]])</f>
        <v>0</v>
      </c>
    </row>
    <row r="532" spans="2:10">
      <c r="B532" s="34"/>
      <c r="C532" s="48"/>
      <c r="D532" s="17"/>
      <c r="E532" s="17"/>
      <c r="F532" s="17"/>
      <c r="G532" s="21"/>
      <c r="H532" s="17" t="s">
        <v>8</v>
      </c>
      <c r="I532" s="20">
        <f>IF(FluxoCaixa2[[#This Row],[Receitas / Despesas]]="Saldo Inicial",FluxoCaixa2[[#This Row],[R$ (Valores)]],I531+FluxoCaixa2[[#This Row],[Valores Receitas / Despesas]])</f>
        <v>371292.89999999956</v>
      </c>
      <c r="J532" s="20">
        <f>IF(FluxoCaixa2[[#This Row],[Entrada / Saída]]="Saída",FluxoCaixa2[[#This Row],[R$ (Valores)]]*-1,FluxoCaixa2[[#This Row],[R$ (Valores)]])</f>
        <v>0</v>
      </c>
    </row>
    <row r="533" spans="2:10">
      <c r="B533" s="34"/>
      <c r="C533" s="48"/>
      <c r="D533" s="17"/>
      <c r="E533" s="17"/>
      <c r="F533" s="17"/>
      <c r="G533" s="21"/>
      <c r="H533" s="17" t="s">
        <v>8</v>
      </c>
      <c r="I533" s="20">
        <f>IF(FluxoCaixa2[[#This Row],[Receitas / Despesas]]="Saldo Inicial",FluxoCaixa2[[#This Row],[R$ (Valores)]],I532+FluxoCaixa2[[#This Row],[Valores Receitas / Despesas]])</f>
        <v>371292.89999999956</v>
      </c>
      <c r="J533" s="20">
        <f>IF(FluxoCaixa2[[#This Row],[Entrada / Saída]]="Saída",FluxoCaixa2[[#This Row],[R$ (Valores)]]*-1,FluxoCaixa2[[#This Row],[R$ (Valores)]])</f>
        <v>0</v>
      </c>
    </row>
    <row r="534" spans="2:10">
      <c r="B534" s="34"/>
      <c r="C534" s="48"/>
      <c r="D534" s="17"/>
      <c r="E534" s="17"/>
      <c r="F534" s="17"/>
      <c r="G534" s="21"/>
      <c r="H534" s="17" t="s">
        <v>8</v>
      </c>
      <c r="I534" s="20">
        <f>IF(FluxoCaixa2[[#This Row],[Receitas / Despesas]]="Saldo Inicial",FluxoCaixa2[[#This Row],[R$ (Valores)]],I533+FluxoCaixa2[[#This Row],[Valores Receitas / Despesas]])</f>
        <v>371292.89999999956</v>
      </c>
      <c r="J534" s="20">
        <f>IF(FluxoCaixa2[[#This Row],[Entrada / Saída]]="Saída",FluxoCaixa2[[#This Row],[R$ (Valores)]]*-1,FluxoCaixa2[[#This Row],[R$ (Valores)]])</f>
        <v>0</v>
      </c>
    </row>
    <row r="535" spans="2:10">
      <c r="B535" s="34"/>
      <c r="C535" s="48"/>
      <c r="D535" s="17"/>
      <c r="E535" s="17"/>
      <c r="F535" s="17"/>
      <c r="G535" s="21"/>
      <c r="H535" s="17" t="s">
        <v>8</v>
      </c>
      <c r="I535" s="20">
        <f>IF(FluxoCaixa2[[#This Row],[Receitas / Despesas]]="Saldo Inicial",FluxoCaixa2[[#This Row],[R$ (Valores)]],I534+FluxoCaixa2[[#This Row],[Valores Receitas / Despesas]])</f>
        <v>371292.89999999956</v>
      </c>
      <c r="J535" s="20">
        <f>IF(FluxoCaixa2[[#This Row],[Entrada / Saída]]="Saída",FluxoCaixa2[[#This Row],[R$ (Valores)]]*-1,FluxoCaixa2[[#This Row],[R$ (Valores)]])</f>
        <v>0</v>
      </c>
    </row>
    <row r="536" spans="2:10">
      <c r="B536" s="34"/>
      <c r="C536" s="48"/>
      <c r="D536" s="17"/>
      <c r="E536" s="17"/>
      <c r="F536" s="17"/>
      <c r="G536" s="21"/>
      <c r="H536" s="17" t="s">
        <v>8</v>
      </c>
      <c r="I536" s="20">
        <f>IF(FluxoCaixa2[[#This Row],[Receitas / Despesas]]="Saldo Inicial",FluxoCaixa2[[#This Row],[R$ (Valores)]],I535+FluxoCaixa2[[#This Row],[Valores Receitas / Despesas]])</f>
        <v>371292.89999999956</v>
      </c>
      <c r="J536" s="20">
        <f>IF(FluxoCaixa2[[#This Row],[Entrada / Saída]]="Saída",FluxoCaixa2[[#This Row],[R$ (Valores)]]*-1,FluxoCaixa2[[#This Row],[R$ (Valores)]])</f>
        <v>0</v>
      </c>
    </row>
    <row r="537" spans="2:10">
      <c r="B537" s="34"/>
      <c r="C537" s="48"/>
      <c r="D537" s="17"/>
      <c r="E537" s="17"/>
      <c r="F537" s="17"/>
      <c r="G537" s="21"/>
      <c r="H537" s="17" t="s">
        <v>8</v>
      </c>
      <c r="I537" s="20">
        <f>IF(FluxoCaixa2[[#This Row],[Receitas / Despesas]]="Saldo Inicial",FluxoCaixa2[[#This Row],[R$ (Valores)]],I536+FluxoCaixa2[[#This Row],[Valores Receitas / Despesas]])</f>
        <v>371292.89999999956</v>
      </c>
      <c r="J537" s="20">
        <f>IF(FluxoCaixa2[[#This Row],[Entrada / Saída]]="Saída",FluxoCaixa2[[#This Row],[R$ (Valores)]]*-1,FluxoCaixa2[[#This Row],[R$ (Valores)]])</f>
        <v>0</v>
      </c>
    </row>
    <row r="538" spans="2:10">
      <c r="B538" s="34"/>
      <c r="C538" s="48"/>
      <c r="D538" s="17"/>
      <c r="E538" s="17"/>
      <c r="F538" s="17"/>
      <c r="G538" s="21"/>
      <c r="H538" s="17" t="s">
        <v>8</v>
      </c>
      <c r="I538" s="20">
        <f>IF(FluxoCaixa2[[#This Row],[Receitas / Despesas]]="Saldo Inicial",FluxoCaixa2[[#This Row],[R$ (Valores)]],I537+FluxoCaixa2[[#This Row],[Valores Receitas / Despesas]])</f>
        <v>371292.89999999956</v>
      </c>
      <c r="J538" s="20">
        <f>IF(FluxoCaixa2[[#This Row],[Entrada / Saída]]="Saída",FluxoCaixa2[[#This Row],[R$ (Valores)]]*-1,FluxoCaixa2[[#This Row],[R$ (Valores)]])</f>
        <v>0</v>
      </c>
    </row>
    <row r="539" spans="2:10">
      <c r="B539" s="34"/>
      <c r="C539" s="48"/>
      <c r="D539" s="17"/>
      <c r="E539" s="17"/>
      <c r="F539" s="17"/>
      <c r="G539" s="21"/>
      <c r="H539" s="17" t="s">
        <v>8</v>
      </c>
      <c r="I539" s="20">
        <f>IF(FluxoCaixa2[[#This Row],[Receitas / Despesas]]="Saldo Inicial",FluxoCaixa2[[#This Row],[R$ (Valores)]],I538+FluxoCaixa2[[#This Row],[Valores Receitas / Despesas]])</f>
        <v>371292.89999999956</v>
      </c>
      <c r="J539" s="20">
        <f>IF(FluxoCaixa2[[#This Row],[Entrada / Saída]]="Saída",FluxoCaixa2[[#This Row],[R$ (Valores)]]*-1,FluxoCaixa2[[#This Row],[R$ (Valores)]])</f>
        <v>0</v>
      </c>
    </row>
    <row r="540" spans="2:10">
      <c r="B540" s="34"/>
      <c r="C540" s="48"/>
      <c r="D540" s="17"/>
      <c r="E540" s="17"/>
      <c r="F540" s="17"/>
      <c r="G540" s="21"/>
      <c r="H540" s="17" t="s">
        <v>8</v>
      </c>
      <c r="I540" s="20">
        <f>IF(FluxoCaixa2[[#This Row],[Receitas / Despesas]]="Saldo Inicial",FluxoCaixa2[[#This Row],[R$ (Valores)]],I539+FluxoCaixa2[[#This Row],[Valores Receitas / Despesas]])</f>
        <v>371292.89999999956</v>
      </c>
      <c r="J540" s="20">
        <f>IF(FluxoCaixa2[[#This Row],[Entrada / Saída]]="Saída",FluxoCaixa2[[#This Row],[R$ (Valores)]]*-1,FluxoCaixa2[[#This Row],[R$ (Valores)]])</f>
        <v>0</v>
      </c>
    </row>
    <row r="541" spans="2:10">
      <c r="B541" s="34"/>
      <c r="C541" s="48"/>
      <c r="D541" s="17"/>
      <c r="E541" s="17"/>
      <c r="F541" s="17"/>
      <c r="G541" s="21"/>
      <c r="H541" s="17" t="s">
        <v>8</v>
      </c>
      <c r="I541" s="20">
        <f>IF(FluxoCaixa2[[#This Row],[Receitas / Despesas]]="Saldo Inicial",FluxoCaixa2[[#This Row],[R$ (Valores)]],I540+FluxoCaixa2[[#This Row],[Valores Receitas / Despesas]])</f>
        <v>371292.89999999956</v>
      </c>
      <c r="J541" s="20">
        <f>IF(FluxoCaixa2[[#This Row],[Entrada / Saída]]="Saída",FluxoCaixa2[[#This Row],[R$ (Valores)]]*-1,FluxoCaixa2[[#This Row],[R$ (Valores)]])</f>
        <v>0</v>
      </c>
    </row>
    <row r="542" spans="2:10">
      <c r="B542" s="34"/>
      <c r="C542" s="48"/>
      <c r="D542" s="17"/>
      <c r="E542" s="17"/>
      <c r="F542" s="17"/>
      <c r="G542" s="21"/>
      <c r="H542" s="17" t="s">
        <v>8</v>
      </c>
      <c r="I542" s="20">
        <f>IF(FluxoCaixa2[[#This Row],[Receitas / Despesas]]="Saldo Inicial",FluxoCaixa2[[#This Row],[R$ (Valores)]],I541+FluxoCaixa2[[#This Row],[Valores Receitas / Despesas]])</f>
        <v>371292.89999999956</v>
      </c>
      <c r="J542" s="20">
        <f>IF(FluxoCaixa2[[#This Row],[Entrada / Saída]]="Saída",FluxoCaixa2[[#This Row],[R$ (Valores)]]*-1,FluxoCaixa2[[#This Row],[R$ (Valores)]])</f>
        <v>0</v>
      </c>
    </row>
    <row r="543" spans="2:10">
      <c r="B543" s="34"/>
      <c r="C543" s="48"/>
      <c r="D543" s="17"/>
      <c r="E543" s="17"/>
      <c r="F543" s="17"/>
      <c r="G543" s="21"/>
      <c r="H543" s="17" t="s">
        <v>8</v>
      </c>
      <c r="I543" s="20">
        <f>IF(FluxoCaixa2[[#This Row],[Receitas / Despesas]]="Saldo Inicial",FluxoCaixa2[[#This Row],[R$ (Valores)]],I542+FluxoCaixa2[[#This Row],[Valores Receitas / Despesas]])</f>
        <v>371292.89999999956</v>
      </c>
      <c r="J543" s="20">
        <f>IF(FluxoCaixa2[[#This Row],[Entrada / Saída]]="Saída",FluxoCaixa2[[#This Row],[R$ (Valores)]]*-1,FluxoCaixa2[[#This Row],[R$ (Valores)]])</f>
        <v>0</v>
      </c>
    </row>
    <row r="544" spans="2:10">
      <c r="B544" s="34"/>
      <c r="C544" s="48"/>
      <c r="D544" s="17"/>
      <c r="E544" s="17"/>
      <c r="F544" s="17"/>
      <c r="G544" s="21"/>
      <c r="H544" s="17" t="s">
        <v>8</v>
      </c>
      <c r="I544" s="20">
        <f>IF(FluxoCaixa2[[#This Row],[Receitas / Despesas]]="Saldo Inicial",FluxoCaixa2[[#This Row],[R$ (Valores)]],I543+FluxoCaixa2[[#This Row],[Valores Receitas / Despesas]])</f>
        <v>371292.89999999956</v>
      </c>
      <c r="J544" s="20">
        <f>IF(FluxoCaixa2[[#This Row],[Entrada / Saída]]="Saída",FluxoCaixa2[[#This Row],[R$ (Valores)]]*-1,FluxoCaixa2[[#This Row],[R$ (Valores)]])</f>
        <v>0</v>
      </c>
    </row>
    <row r="545" spans="2:10">
      <c r="B545" s="34"/>
      <c r="C545" s="48"/>
      <c r="D545" s="17"/>
      <c r="E545" s="17"/>
      <c r="F545" s="17"/>
      <c r="G545" s="21"/>
      <c r="H545" s="17" t="s">
        <v>8</v>
      </c>
      <c r="I545" s="20">
        <f>IF(FluxoCaixa2[[#This Row],[Receitas / Despesas]]="Saldo Inicial",FluxoCaixa2[[#This Row],[R$ (Valores)]],I544+FluxoCaixa2[[#This Row],[Valores Receitas / Despesas]])</f>
        <v>371292.89999999956</v>
      </c>
      <c r="J545" s="20">
        <f>IF(FluxoCaixa2[[#This Row],[Entrada / Saída]]="Saída",FluxoCaixa2[[#This Row],[R$ (Valores)]]*-1,FluxoCaixa2[[#This Row],[R$ (Valores)]])</f>
        <v>0</v>
      </c>
    </row>
    <row r="546" spans="2:10">
      <c r="B546" s="34"/>
      <c r="C546" s="48"/>
      <c r="D546" s="17"/>
      <c r="E546" s="17"/>
      <c r="F546" s="17"/>
      <c r="G546" s="21"/>
      <c r="H546" s="17" t="s">
        <v>8</v>
      </c>
      <c r="I546" s="20">
        <f>IF(FluxoCaixa2[[#This Row],[Receitas / Despesas]]="Saldo Inicial",FluxoCaixa2[[#This Row],[R$ (Valores)]],I545+FluxoCaixa2[[#This Row],[Valores Receitas / Despesas]])</f>
        <v>371292.89999999956</v>
      </c>
      <c r="J546" s="20">
        <f>IF(FluxoCaixa2[[#This Row],[Entrada / Saída]]="Saída",FluxoCaixa2[[#This Row],[R$ (Valores)]]*-1,FluxoCaixa2[[#This Row],[R$ (Valores)]])</f>
        <v>0</v>
      </c>
    </row>
    <row r="547" spans="2:10">
      <c r="B547" s="34"/>
      <c r="C547" s="48"/>
      <c r="D547" s="17"/>
      <c r="E547" s="17"/>
      <c r="F547" s="17"/>
      <c r="G547" s="21"/>
      <c r="H547" s="17" t="s">
        <v>8</v>
      </c>
      <c r="I547" s="20">
        <f>IF(FluxoCaixa2[[#This Row],[Receitas / Despesas]]="Saldo Inicial",FluxoCaixa2[[#This Row],[R$ (Valores)]],I546+FluxoCaixa2[[#This Row],[Valores Receitas / Despesas]])</f>
        <v>371292.89999999956</v>
      </c>
      <c r="J547" s="20">
        <f>IF(FluxoCaixa2[[#This Row],[Entrada / Saída]]="Saída",FluxoCaixa2[[#This Row],[R$ (Valores)]]*-1,FluxoCaixa2[[#This Row],[R$ (Valores)]])</f>
        <v>0</v>
      </c>
    </row>
    <row r="548" spans="2:10">
      <c r="B548" s="34"/>
      <c r="C548" s="48"/>
      <c r="D548" s="17"/>
      <c r="E548" s="17"/>
      <c r="F548" s="17"/>
      <c r="G548" s="21"/>
      <c r="H548" s="17" t="s">
        <v>8</v>
      </c>
      <c r="I548" s="20">
        <f>IF(FluxoCaixa2[[#This Row],[Receitas / Despesas]]="Saldo Inicial",FluxoCaixa2[[#This Row],[R$ (Valores)]],I547+FluxoCaixa2[[#This Row],[Valores Receitas / Despesas]])</f>
        <v>371292.89999999956</v>
      </c>
      <c r="J548" s="20">
        <f>IF(FluxoCaixa2[[#This Row],[Entrada / Saída]]="Saída",FluxoCaixa2[[#This Row],[R$ (Valores)]]*-1,FluxoCaixa2[[#This Row],[R$ (Valores)]])</f>
        <v>0</v>
      </c>
    </row>
    <row r="549" spans="2:10">
      <c r="B549" s="34"/>
      <c r="C549" s="48"/>
      <c r="D549" s="17"/>
      <c r="E549" s="17"/>
      <c r="F549" s="17"/>
      <c r="G549" s="21"/>
      <c r="H549" s="17" t="s">
        <v>8</v>
      </c>
      <c r="I549" s="20">
        <f>IF(FluxoCaixa2[[#This Row],[Receitas / Despesas]]="Saldo Inicial",FluxoCaixa2[[#This Row],[R$ (Valores)]],I548+FluxoCaixa2[[#This Row],[Valores Receitas / Despesas]])</f>
        <v>371292.89999999956</v>
      </c>
      <c r="J549" s="20">
        <f>IF(FluxoCaixa2[[#This Row],[Entrada / Saída]]="Saída",FluxoCaixa2[[#This Row],[R$ (Valores)]]*-1,FluxoCaixa2[[#This Row],[R$ (Valores)]])</f>
        <v>0</v>
      </c>
    </row>
    <row r="550" spans="2:10">
      <c r="B550" s="34"/>
      <c r="C550" s="48"/>
      <c r="D550" s="17"/>
      <c r="E550" s="17"/>
      <c r="F550" s="17"/>
      <c r="G550" s="21"/>
      <c r="H550" s="17" t="s">
        <v>8</v>
      </c>
      <c r="I550" s="20">
        <f>IF(FluxoCaixa2[[#This Row],[Receitas / Despesas]]="Saldo Inicial",FluxoCaixa2[[#This Row],[R$ (Valores)]],I549+FluxoCaixa2[[#This Row],[Valores Receitas / Despesas]])</f>
        <v>371292.89999999956</v>
      </c>
      <c r="J550" s="20">
        <f>IF(FluxoCaixa2[[#This Row],[Entrada / Saída]]="Saída",FluxoCaixa2[[#This Row],[R$ (Valores)]]*-1,FluxoCaixa2[[#This Row],[R$ (Valores)]])</f>
        <v>0</v>
      </c>
    </row>
    <row r="551" spans="2:10">
      <c r="B551" s="34"/>
      <c r="C551" s="48"/>
      <c r="D551" s="17"/>
      <c r="E551" s="17"/>
      <c r="F551" s="17"/>
      <c r="G551" s="21"/>
      <c r="H551" s="17" t="s">
        <v>8</v>
      </c>
      <c r="I551" s="20">
        <f>IF(FluxoCaixa2[[#This Row],[Receitas / Despesas]]="Saldo Inicial",FluxoCaixa2[[#This Row],[R$ (Valores)]],I550+FluxoCaixa2[[#This Row],[Valores Receitas / Despesas]])</f>
        <v>371292.89999999956</v>
      </c>
      <c r="J551" s="20">
        <f>IF(FluxoCaixa2[[#This Row],[Entrada / Saída]]="Saída",FluxoCaixa2[[#This Row],[R$ (Valores)]]*-1,FluxoCaixa2[[#This Row],[R$ (Valores)]])</f>
        <v>0</v>
      </c>
    </row>
    <row r="552" spans="2:10">
      <c r="B552" s="34"/>
      <c r="C552" s="48"/>
      <c r="D552" s="17"/>
      <c r="E552" s="17"/>
      <c r="F552" s="17"/>
      <c r="G552" s="21"/>
      <c r="H552" s="17" t="s">
        <v>8</v>
      </c>
      <c r="I552" s="20">
        <f>IF(FluxoCaixa2[[#This Row],[Receitas / Despesas]]="Saldo Inicial",FluxoCaixa2[[#This Row],[R$ (Valores)]],I551+FluxoCaixa2[[#This Row],[Valores Receitas / Despesas]])</f>
        <v>371292.89999999956</v>
      </c>
      <c r="J552" s="20">
        <f>IF(FluxoCaixa2[[#This Row],[Entrada / Saída]]="Saída",FluxoCaixa2[[#This Row],[R$ (Valores)]]*-1,FluxoCaixa2[[#This Row],[R$ (Valores)]])</f>
        <v>0</v>
      </c>
    </row>
    <row r="553" spans="2:10">
      <c r="B553" s="34"/>
      <c r="C553" s="48"/>
      <c r="D553" s="17"/>
      <c r="E553" s="17"/>
      <c r="F553" s="17"/>
      <c r="G553" s="21"/>
      <c r="H553" s="17" t="s">
        <v>8</v>
      </c>
      <c r="I553" s="20">
        <f>IF(FluxoCaixa2[[#This Row],[Receitas / Despesas]]="Saldo Inicial",FluxoCaixa2[[#This Row],[R$ (Valores)]],I552+FluxoCaixa2[[#This Row],[Valores Receitas / Despesas]])</f>
        <v>371292.89999999956</v>
      </c>
      <c r="J553" s="20">
        <f>IF(FluxoCaixa2[[#This Row],[Entrada / Saída]]="Saída",FluxoCaixa2[[#This Row],[R$ (Valores)]]*-1,FluxoCaixa2[[#This Row],[R$ (Valores)]])</f>
        <v>0</v>
      </c>
    </row>
    <row r="554" spans="2:10">
      <c r="B554" s="34"/>
      <c r="C554" s="48"/>
      <c r="D554" s="17"/>
      <c r="E554" s="17"/>
      <c r="F554" s="17"/>
      <c r="G554" s="21"/>
      <c r="H554" s="17" t="s">
        <v>8</v>
      </c>
      <c r="I554" s="20">
        <f>IF(FluxoCaixa2[[#This Row],[Receitas / Despesas]]="Saldo Inicial",FluxoCaixa2[[#This Row],[R$ (Valores)]],I553+FluxoCaixa2[[#This Row],[Valores Receitas / Despesas]])</f>
        <v>371292.89999999956</v>
      </c>
      <c r="J554" s="20">
        <f>IF(FluxoCaixa2[[#This Row],[Entrada / Saída]]="Saída",FluxoCaixa2[[#This Row],[R$ (Valores)]]*-1,FluxoCaixa2[[#This Row],[R$ (Valores)]])</f>
        <v>0</v>
      </c>
    </row>
    <row r="555" spans="2:10">
      <c r="B555" s="34"/>
      <c r="C555" s="48"/>
      <c r="D555" s="17"/>
      <c r="E555" s="17"/>
      <c r="F555" s="17"/>
      <c r="G555" s="21"/>
      <c r="H555" s="17" t="s">
        <v>13</v>
      </c>
      <c r="I555" s="20">
        <f>IF(FluxoCaixa2[[#This Row],[Receitas / Despesas]]="Saldo Inicial",FluxoCaixa2[[#This Row],[R$ (Valores)]],I554+FluxoCaixa2[[#This Row],[Valores Receitas / Despesas]])</f>
        <v>371292.89999999956</v>
      </c>
      <c r="J555" s="20">
        <f>IF(FluxoCaixa2[[#This Row],[Entrada / Saída]]="Saída",FluxoCaixa2[[#This Row],[R$ (Valores)]]*-1,FluxoCaixa2[[#This Row],[R$ (Valores)]])</f>
        <v>0</v>
      </c>
    </row>
    <row r="556" spans="2:10">
      <c r="B556" s="34"/>
      <c r="C556" s="48"/>
      <c r="D556" s="17"/>
      <c r="E556" s="17"/>
      <c r="F556" s="17"/>
      <c r="G556" s="21"/>
      <c r="H556" s="17" t="s">
        <v>8</v>
      </c>
      <c r="I556" s="20">
        <f>IF(FluxoCaixa2[[#This Row],[Receitas / Despesas]]="Saldo Inicial",FluxoCaixa2[[#This Row],[R$ (Valores)]],I555+FluxoCaixa2[[#This Row],[Valores Receitas / Despesas]])</f>
        <v>371292.89999999956</v>
      </c>
      <c r="J556" s="20">
        <f>IF(FluxoCaixa2[[#This Row],[Entrada / Saída]]="Saída",FluxoCaixa2[[#This Row],[R$ (Valores)]]*-1,FluxoCaixa2[[#This Row],[R$ (Valores)]])</f>
        <v>0</v>
      </c>
    </row>
    <row r="557" spans="2:10">
      <c r="B557" s="34"/>
      <c r="C557" s="48"/>
      <c r="D557" s="17"/>
      <c r="E557" s="17"/>
      <c r="F557" s="17"/>
      <c r="G557" s="21"/>
      <c r="H557" s="17" t="s">
        <v>8</v>
      </c>
      <c r="I557" s="20">
        <f>IF(FluxoCaixa2[[#This Row],[Receitas / Despesas]]="Saldo Inicial",FluxoCaixa2[[#This Row],[R$ (Valores)]],I556+FluxoCaixa2[[#This Row],[Valores Receitas / Despesas]])</f>
        <v>371292.89999999956</v>
      </c>
      <c r="J557" s="20">
        <f>IF(FluxoCaixa2[[#This Row],[Entrada / Saída]]="Saída",FluxoCaixa2[[#This Row],[R$ (Valores)]]*-1,FluxoCaixa2[[#This Row],[R$ (Valores)]])</f>
        <v>0</v>
      </c>
    </row>
    <row r="558" spans="2:10">
      <c r="B558" s="34"/>
      <c r="C558" s="48"/>
      <c r="D558" s="17"/>
      <c r="E558" s="17"/>
      <c r="F558" s="17"/>
      <c r="G558" s="21"/>
      <c r="H558" s="17" t="s">
        <v>8</v>
      </c>
      <c r="I558" s="20">
        <f>IF(FluxoCaixa2[[#This Row],[Receitas / Despesas]]="Saldo Inicial",FluxoCaixa2[[#This Row],[R$ (Valores)]],I557+FluxoCaixa2[[#This Row],[Valores Receitas / Despesas]])</f>
        <v>371292.89999999956</v>
      </c>
      <c r="J558" s="20">
        <f>IF(FluxoCaixa2[[#This Row],[Entrada / Saída]]="Saída",FluxoCaixa2[[#This Row],[R$ (Valores)]]*-1,FluxoCaixa2[[#This Row],[R$ (Valores)]])</f>
        <v>0</v>
      </c>
    </row>
    <row r="559" spans="2:10">
      <c r="B559" s="34"/>
      <c r="C559" s="48"/>
      <c r="D559" s="17"/>
      <c r="E559" s="17"/>
      <c r="F559" s="17"/>
      <c r="G559" s="21"/>
      <c r="H559" s="17" t="s">
        <v>8</v>
      </c>
      <c r="I559" s="20">
        <f>IF(FluxoCaixa2[[#This Row],[Receitas / Despesas]]="Saldo Inicial",FluxoCaixa2[[#This Row],[R$ (Valores)]],I558+FluxoCaixa2[[#This Row],[Valores Receitas / Despesas]])</f>
        <v>371292.89999999956</v>
      </c>
      <c r="J559" s="20">
        <f>IF(FluxoCaixa2[[#This Row],[Entrada / Saída]]="Saída",FluxoCaixa2[[#This Row],[R$ (Valores)]]*-1,FluxoCaixa2[[#This Row],[R$ (Valores)]])</f>
        <v>0</v>
      </c>
    </row>
    <row r="560" spans="2:10">
      <c r="B560" s="34"/>
      <c r="C560" s="48"/>
      <c r="D560" s="17"/>
      <c r="E560" s="17"/>
      <c r="F560" s="17"/>
      <c r="G560" s="21"/>
      <c r="H560" s="17" t="s">
        <v>8</v>
      </c>
      <c r="I560" s="20">
        <f>IF(FluxoCaixa2[[#This Row],[Receitas / Despesas]]="Saldo Inicial",FluxoCaixa2[[#This Row],[R$ (Valores)]],I559+FluxoCaixa2[[#This Row],[Valores Receitas / Despesas]])</f>
        <v>371292.89999999956</v>
      </c>
      <c r="J560" s="20">
        <f>IF(FluxoCaixa2[[#This Row],[Entrada / Saída]]="Saída",FluxoCaixa2[[#This Row],[R$ (Valores)]]*-1,FluxoCaixa2[[#This Row],[R$ (Valores)]])</f>
        <v>0</v>
      </c>
    </row>
    <row r="561" spans="2:10">
      <c r="B561" s="34"/>
      <c r="C561" s="48"/>
      <c r="D561" s="17"/>
      <c r="E561" s="17"/>
      <c r="F561" s="17"/>
      <c r="G561" s="21"/>
      <c r="H561" s="17" t="s">
        <v>8</v>
      </c>
      <c r="I561" s="20">
        <f>IF(FluxoCaixa2[[#This Row],[Receitas / Despesas]]="Saldo Inicial",FluxoCaixa2[[#This Row],[R$ (Valores)]],I560+FluxoCaixa2[[#This Row],[Valores Receitas / Despesas]])</f>
        <v>371292.89999999956</v>
      </c>
      <c r="J561" s="20">
        <f>IF(FluxoCaixa2[[#This Row],[Entrada / Saída]]="Saída",FluxoCaixa2[[#This Row],[R$ (Valores)]]*-1,FluxoCaixa2[[#This Row],[R$ (Valores)]])</f>
        <v>0</v>
      </c>
    </row>
    <row r="562" spans="2:10">
      <c r="B562" s="34"/>
      <c r="C562" s="48"/>
      <c r="D562" s="17"/>
      <c r="E562" s="17"/>
      <c r="F562" s="17"/>
      <c r="G562" s="21"/>
      <c r="H562" s="17" t="s">
        <v>8</v>
      </c>
      <c r="I562" s="20">
        <f>IF(FluxoCaixa2[[#This Row],[Receitas / Despesas]]="Saldo Inicial",FluxoCaixa2[[#This Row],[R$ (Valores)]],I561+FluxoCaixa2[[#This Row],[Valores Receitas / Despesas]])</f>
        <v>371292.89999999956</v>
      </c>
      <c r="J562" s="20">
        <f>IF(FluxoCaixa2[[#This Row],[Entrada / Saída]]="Saída",FluxoCaixa2[[#This Row],[R$ (Valores)]]*-1,FluxoCaixa2[[#This Row],[R$ (Valores)]])</f>
        <v>0</v>
      </c>
    </row>
    <row r="563" spans="2:10">
      <c r="B563" s="34"/>
      <c r="C563" s="48"/>
      <c r="D563" s="17"/>
      <c r="E563" s="17"/>
      <c r="F563" s="17"/>
      <c r="G563" s="21"/>
      <c r="H563" s="17" t="s">
        <v>8</v>
      </c>
      <c r="I563" s="20">
        <f>IF(FluxoCaixa2[[#This Row],[Receitas / Despesas]]="Saldo Inicial",FluxoCaixa2[[#This Row],[R$ (Valores)]],I562+FluxoCaixa2[[#This Row],[Valores Receitas / Despesas]])</f>
        <v>371292.89999999956</v>
      </c>
      <c r="J563" s="20">
        <f>IF(FluxoCaixa2[[#This Row],[Entrada / Saída]]="Saída",FluxoCaixa2[[#This Row],[R$ (Valores)]]*-1,FluxoCaixa2[[#This Row],[R$ (Valores)]])</f>
        <v>0</v>
      </c>
    </row>
    <row r="564" spans="2:10">
      <c r="B564" s="34"/>
      <c r="C564" s="48"/>
      <c r="D564" s="17"/>
      <c r="E564" s="17"/>
      <c r="F564" s="17"/>
      <c r="G564" s="21"/>
      <c r="H564" s="17" t="s">
        <v>8</v>
      </c>
      <c r="I564" s="20">
        <f>IF(FluxoCaixa2[[#This Row],[Receitas / Despesas]]="Saldo Inicial",FluxoCaixa2[[#This Row],[R$ (Valores)]],I563+FluxoCaixa2[[#This Row],[Valores Receitas / Despesas]])</f>
        <v>371292.89999999956</v>
      </c>
      <c r="J564" s="20">
        <f>IF(FluxoCaixa2[[#This Row],[Entrada / Saída]]="Saída",FluxoCaixa2[[#This Row],[R$ (Valores)]]*-1,FluxoCaixa2[[#This Row],[R$ (Valores)]])</f>
        <v>0</v>
      </c>
    </row>
    <row r="565" spans="2:10">
      <c r="B565" s="34"/>
      <c r="C565" s="48"/>
      <c r="D565" s="17"/>
      <c r="E565" s="17"/>
      <c r="F565" s="17"/>
      <c r="G565" s="21"/>
      <c r="H565" s="17" t="s">
        <v>8</v>
      </c>
      <c r="I565" s="20">
        <f>IF(FluxoCaixa2[[#This Row],[Receitas / Despesas]]="Saldo Inicial",FluxoCaixa2[[#This Row],[R$ (Valores)]],I564+FluxoCaixa2[[#This Row],[Valores Receitas / Despesas]])</f>
        <v>371292.89999999956</v>
      </c>
      <c r="J565" s="20">
        <f>IF(FluxoCaixa2[[#This Row],[Entrada / Saída]]="Saída",FluxoCaixa2[[#This Row],[R$ (Valores)]]*-1,FluxoCaixa2[[#This Row],[R$ (Valores)]])</f>
        <v>0</v>
      </c>
    </row>
    <row r="566" spans="2:10">
      <c r="B566" s="34"/>
      <c r="C566" s="48"/>
      <c r="D566" s="17"/>
      <c r="E566" s="17"/>
      <c r="F566" s="17"/>
      <c r="G566" s="21"/>
      <c r="H566" s="17" t="s">
        <v>8</v>
      </c>
      <c r="I566" s="20">
        <f>IF(FluxoCaixa2[[#This Row],[Receitas / Despesas]]="Saldo Inicial",FluxoCaixa2[[#This Row],[R$ (Valores)]],I565+FluxoCaixa2[[#This Row],[Valores Receitas / Despesas]])</f>
        <v>371292.89999999956</v>
      </c>
      <c r="J566" s="20">
        <f>IF(FluxoCaixa2[[#This Row],[Entrada / Saída]]="Saída",FluxoCaixa2[[#This Row],[R$ (Valores)]]*-1,FluxoCaixa2[[#This Row],[R$ (Valores)]])</f>
        <v>0</v>
      </c>
    </row>
    <row r="567" spans="2:10">
      <c r="B567" s="34"/>
      <c r="C567" s="48"/>
      <c r="D567" s="17"/>
      <c r="E567" s="17"/>
      <c r="F567" s="17"/>
      <c r="G567" s="21"/>
      <c r="H567" s="17" t="s">
        <v>8</v>
      </c>
      <c r="I567" s="20">
        <f>IF(FluxoCaixa2[[#This Row],[Receitas / Despesas]]="Saldo Inicial",FluxoCaixa2[[#This Row],[R$ (Valores)]],I566+FluxoCaixa2[[#This Row],[Valores Receitas / Despesas]])</f>
        <v>371292.89999999956</v>
      </c>
      <c r="J567" s="20">
        <f>IF(FluxoCaixa2[[#This Row],[Entrada / Saída]]="Saída",FluxoCaixa2[[#This Row],[R$ (Valores)]]*-1,FluxoCaixa2[[#This Row],[R$ (Valores)]])</f>
        <v>0</v>
      </c>
    </row>
    <row r="568" spans="2:10">
      <c r="B568" s="34"/>
      <c r="C568" s="48"/>
      <c r="D568" s="17"/>
      <c r="E568" s="17"/>
      <c r="F568" s="17"/>
      <c r="G568" s="21"/>
      <c r="H568" s="17" t="s">
        <v>8</v>
      </c>
      <c r="I568" s="20">
        <f>IF(FluxoCaixa2[[#This Row],[Receitas / Despesas]]="Saldo Inicial",FluxoCaixa2[[#This Row],[R$ (Valores)]],I567+FluxoCaixa2[[#This Row],[Valores Receitas / Despesas]])</f>
        <v>371292.89999999956</v>
      </c>
      <c r="J568" s="20">
        <f>IF(FluxoCaixa2[[#This Row],[Entrada / Saída]]="Saída",FluxoCaixa2[[#This Row],[R$ (Valores)]]*-1,FluxoCaixa2[[#This Row],[R$ (Valores)]])</f>
        <v>0</v>
      </c>
    </row>
    <row r="569" spans="2:10">
      <c r="B569" s="34"/>
      <c r="C569" s="48"/>
      <c r="D569" s="17"/>
      <c r="E569" s="17"/>
      <c r="F569" s="17"/>
      <c r="G569" s="21"/>
      <c r="H569" s="17" t="s">
        <v>8</v>
      </c>
      <c r="I569" s="20">
        <f>IF(FluxoCaixa2[[#This Row],[Receitas / Despesas]]="Saldo Inicial",FluxoCaixa2[[#This Row],[R$ (Valores)]],I568+FluxoCaixa2[[#This Row],[Valores Receitas / Despesas]])</f>
        <v>371292.89999999956</v>
      </c>
      <c r="J569" s="20">
        <f>IF(FluxoCaixa2[[#This Row],[Entrada / Saída]]="Saída",FluxoCaixa2[[#This Row],[R$ (Valores)]]*-1,FluxoCaixa2[[#This Row],[R$ (Valores)]])</f>
        <v>0</v>
      </c>
    </row>
    <row r="570" spans="2:10">
      <c r="B570" s="34"/>
      <c r="C570" s="48"/>
      <c r="D570" s="17"/>
      <c r="E570" s="17"/>
      <c r="F570" s="17"/>
      <c r="G570" s="21"/>
      <c r="H570" s="17" t="s">
        <v>8</v>
      </c>
      <c r="I570" s="20">
        <f>IF(FluxoCaixa2[[#This Row],[Receitas / Despesas]]="Saldo Inicial",FluxoCaixa2[[#This Row],[R$ (Valores)]],I569+FluxoCaixa2[[#This Row],[Valores Receitas / Despesas]])</f>
        <v>371292.89999999956</v>
      </c>
      <c r="J570" s="20">
        <f>IF(FluxoCaixa2[[#This Row],[Entrada / Saída]]="Saída",FluxoCaixa2[[#This Row],[R$ (Valores)]]*-1,FluxoCaixa2[[#This Row],[R$ (Valores)]])</f>
        <v>0</v>
      </c>
    </row>
    <row r="571" spans="2:10">
      <c r="B571" s="34"/>
      <c r="C571" s="48"/>
      <c r="D571" s="17"/>
      <c r="E571" s="17"/>
      <c r="F571" s="17"/>
      <c r="G571" s="21"/>
      <c r="H571" s="17" t="s">
        <v>8</v>
      </c>
      <c r="I571" s="20">
        <f>IF(FluxoCaixa2[[#This Row],[Receitas / Despesas]]="Saldo Inicial",FluxoCaixa2[[#This Row],[R$ (Valores)]],I570+FluxoCaixa2[[#This Row],[Valores Receitas / Despesas]])</f>
        <v>371292.89999999956</v>
      </c>
      <c r="J571" s="20">
        <f>IF(FluxoCaixa2[[#This Row],[Entrada / Saída]]="Saída",FluxoCaixa2[[#This Row],[R$ (Valores)]]*-1,FluxoCaixa2[[#This Row],[R$ (Valores)]])</f>
        <v>0</v>
      </c>
    </row>
    <row r="572" spans="2:10">
      <c r="B572" s="34"/>
      <c r="C572" s="48"/>
      <c r="D572" s="17"/>
      <c r="E572" s="17"/>
      <c r="F572" s="17"/>
      <c r="G572" s="21"/>
      <c r="H572" s="17" t="s">
        <v>8</v>
      </c>
      <c r="I572" s="20">
        <f>IF(FluxoCaixa2[[#This Row],[Receitas / Despesas]]="Saldo Inicial",FluxoCaixa2[[#This Row],[R$ (Valores)]],I571+FluxoCaixa2[[#This Row],[Valores Receitas / Despesas]])</f>
        <v>371292.89999999956</v>
      </c>
      <c r="J572" s="20">
        <f>IF(FluxoCaixa2[[#This Row],[Entrada / Saída]]="Saída",FluxoCaixa2[[#This Row],[R$ (Valores)]]*-1,FluxoCaixa2[[#This Row],[R$ (Valores)]])</f>
        <v>0</v>
      </c>
    </row>
    <row r="573" spans="2:10">
      <c r="B573" s="34"/>
      <c r="C573" s="48"/>
      <c r="D573" s="17"/>
      <c r="E573" s="17"/>
      <c r="F573" s="17"/>
      <c r="G573" s="21"/>
      <c r="H573" s="17" t="s">
        <v>8</v>
      </c>
      <c r="I573" s="20">
        <f>IF(FluxoCaixa2[[#This Row],[Receitas / Despesas]]="Saldo Inicial",FluxoCaixa2[[#This Row],[R$ (Valores)]],I572+FluxoCaixa2[[#This Row],[Valores Receitas / Despesas]])</f>
        <v>371292.89999999956</v>
      </c>
      <c r="J573" s="20">
        <f>IF(FluxoCaixa2[[#This Row],[Entrada / Saída]]="Saída",FluxoCaixa2[[#This Row],[R$ (Valores)]]*-1,FluxoCaixa2[[#This Row],[R$ (Valores)]])</f>
        <v>0</v>
      </c>
    </row>
    <row r="574" spans="2:10">
      <c r="B574" s="34"/>
      <c r="C574" s="48"/>
      <c r="D574" s="17"/>
      <c r="E574" s="17"/>
      <c r="F574" s="17"/>
      <c r="G574" s="21"/>
      <c r="H574" s="17" t="s">
        <v>8</v>
      </c>
      <c r="I574" s="20">
        <f>IF(FluxoCaixa2[[#This Row],[Receitas / Despesas]]="Saldo Inicial",FluxoCaixa2[[#This Row],[R$ (Valores)]],I573+FluxoCaixa2[[#This Row],[Valores Receitas / Despesas]])</f>
        <v>371292.89999999956</v>
      </c>
      <c r="J574" s="20">
        <f>IF(FluxoCaixa2[[#This Row],[Entrada / Saída]]="Saída",FluxoCaixa2[[#This Row],[R$ (Valores)]]*-1,FluxoCaixa2[[#This Row],[R$ (Valores)]])</f>
        <v>0</v>
      </c>
    </row>
    <row r="575" spans="2:10">
      <c r="B575" s="34"/>
      <c r="C575" s="48"/>
      <c r="D575" s="17"/>
      <c r="E575" s="17"/>
      <c r="F575" s="17"/>
      <c r="G575" s="21"/>
      <c r="H575" s="17" t="s">
        <v>8</v>
      </c>
      <c r="I575" s="20">
        <f>IF(FluxoCaixa2[[#This Row],[Receitas / Despesas]]="Saldo Inicial",FluxoCaixa2[[#This Row],[R$ (Valores)]],I574+FluxoCaixa2[[#This Row],[Valores Receitas / Despesas]])</f>
        <v>371292.89999999956</v>
      </c>
      <c r="J575" s="20">
        <f>IF(FluxoCaixa2[[#This Row],[Entrada / Saída]]="Saída",FluxoCaixa2[[#This Row],[R$ (Valores)]]*-1,FluxoCaixa2[[#This Row],[R$ (Valores)]])</f>
        <v>0</v>
      </c>
    </row>
    <row r="576" spans="2:10">
      <c r="B576" s="34"/>
      <c r="C576" s="48"/>
      <c r="D576" s="17"/>
      <c r="E576" s="17"/>
      <c r="F576" s="17"/>
      <c r="G576" s="21"/>
      <c r="H576" s="17" t="s">
        <v>8</v>
      </c>
      <c r="I576" s="20">
        <f>IF(FluxoCaixa2[[#This Row],[Receitas / Despesas]]="Saldo Inicial",FluxoCaixa2[[#This Row],[R$ (Valores)]],I575+FluxoCaixa2[[#This Row],[Valores Receitas / Despesas]])</f>
        <v>371292.89999999956</v>
      </c>
      <c r="J576" s="20">
        <f>IF(FluxoCaixa2[[#This Row],[Entrada / Saída]]="Saída",FluxoCaixa2[[#This Row],[R$ (Valores)]]*-1,FluxoCaixa2[[#This Row],[R$ (Valores)]])</f>
        <v>0</v>
      </c>
    </row>
    <row r="577" spans="2:10">
      <c r="B577" s="34"/>
      <c r="C577" s="48"/>
      <c r="D577" s="17"/>
      <c r="E577" s="17"/>
      <c r="F577" s="17"/>
      <c r="G577" s="21"/>
      <c r="H577" s="17" t="s">
        <v>8</v>
      </c>
      <c r="I577" s="20">
        <f>IF(FluxoCaixa2[[#This Row],[Receitas / Despesas]]="Saldo Inicial",FluxoCaixa2[[#This Row],[R$ (Valores)]],I576+FluxoCaixa2[[#This Row],[Valores Receitas / Despesas]])</f>
        <v>371292.89999999956</v>
      </c>
      <c r="J577" s="20">
        <f>IF(FluxoCaixa2[[#This Row],[Entrada / Saída]]="Saída",FluxoCaixa2[[#This Row],[R$ (Valores)]]*-1,FluxoCaixa2[[#This Row],[R$ (Valores)]])</f>
        <v>0</v>
      </c>
    </row>
    <row r="578" spans="2:10">
      <c r="B578" s="34"/>
      <c r="C578" s="48"/>
      <c r="D578" s="17"/>
      <c r="E578" s="17"/>
      <c r="F578" s="17"/>
      <c r="G578" s="21"/>
      <c r="H578" s="17" t="s">
        <v>8</v>
      </c>
      <c r="I578" s="20">
        <f>IF(FluxoCaixa2[[#This Row],[Receitas / Despesas]]="Saldo Inicial",FluxoCaixa2[[#This Row],[R$ (Valores)]],I577+FluxoCaixa2[[#This Row],[Valores Receitas / Despesas]])</f>
        <v>371292.89999999956</v>
      </c>
      <c r="J578" s="20">
        <f>IF(FluxoCaixa2[[#This Row],[Entrada / Saída]]="Saída",FluxoCaixa2[[#This Row],[R$ (Valores)]]*-1,FluxoCaixa2[[#This Row],[R$ (Valores)]])</f>
        <v>0</v>
      </c>
    </row>
    <row r="579" spans="2:10">
      <c r="B579" s="34"/>
      <c r="C579" s="48"/>
      <c r="D579" s="17"/>
      <c r="E579" s="17"/>
      <c r="F579" s="17"/>
      <c r="G579" s="21"/>
      <c r="H579" s="17" t="s">
        <v>8</v>
      </c>
      <c r="I579" s="20">
        <f>IF(FluxoCaixa2[[#This Row],[Receitas / Despesas]]="Saldo Inicial",FluxoCaixa2[[#This Row],[R$ (Valores)]],I578+FluxoCaixa2[[#This Row],[Valores Receitas / Despesas]])</f>
        <v>371292.89999999956</v>
      </c>
      <c r="J579" s="20">
        <f>IF(FluxoCaixa2[[#This Row],[Entrada / Saída]]="Saída",FluxoCaixa2[[#This Row],[R$ (Valores)]]*-1,FluxoCaixa2[[#This Row],[R$ (Valores)]])</f>
        <v>0</v>
      </c>
    </row>
    <row r="580" spans="2:10">
      <c r="B580" s="34"/>
      <c r="C580" s="48"/>
      <c r="D580" s="17"/>
      <c r="E580" s="17"/>
      <c r="F580" s="17"/>
      <c r="G580" s="21"/>
      <c r="H580" s="17" t="s">
        <v>8</v>
      </c>
      <c r="I580" s="20">
        <f>IF(FluxoCaixa2[[#This Row],[Receitas / Despesas]]="Saldo Inicial",FluxoCaixa2[[#This Row],[R$ (Valores)]],I579+FluxoCaixa2[[#This Row],[Valores Receitas / Despesas]])</f>
        <v>371292.89999999956</v>
      </c>
      <c r="J580" s="20">
        <f>IF(FluxoCaixa2[[#This Row],[Entrada / Saída]]="Saída",FluxoCaixa2[[#This Row],[R$ (Valores)]]*-1,FluxoCaixa2[[#This Row],[R$ (Valores)]])</f>
        <v>0</v>
      </c>
    </row>
    <row r="581" spans="2:10">
      <c r="B581" s="34"/>
      <c r="C581" s="48"/>
      <c r="D581" s="17"/>
      <c r="E581" s="17"/>
      <c r="F581" s="17"/>
      <c r="G581" s="21"/>
      <c r="H581" s="17" t="s">
        <v>8</v>
      </c>
      <c r="I581" s="20">
        <f>IF(FluxoCaixa2[[#This Row],[Receitas / Despesas]]="Saldo Inicial",FluxoCaixa2[[#This Row],[R$ (Valores)]],I580+FluxoCaixa2[[#This Row],[Valores Receitas / Despesas]])</f>
        <v>371292.89999999956</v>
      </c>
      <c r="J581" s="20">
        <f>IF(FluxoCaixa2[[#This Row],[Entrada / Saída]]="Saída",FluxoCaixa2[[#This Row],[R$ (Valores)]]*-1,FluxoCaixa2[[#This Row],[R$ (Valores)]])</f>
        <v>0</v>
      </c>
    </row>
    <row r="582" spans="2:10">
      <c r="B582" s="34"/>
      <c r="C582" s="48"/>
      <c r="D582" s="17"/>
      <c r="E582" s="17"/>
      <c r="F582" s="17"/>
      <c r="G582" s="21"/>
      <c r="H582" s="17" t="s">
        <v>8</v>
      </c>
      <c r="I582" s="20">
        <f>IF(FluxoCaixa2[[#This Row],[Receitas / Despesas]]="Saldo Inicial",FluxoCaixa2[[#This Row],[R$ (Valores)]],I581+FluxoCaixa2[[#This Row],[Valores Receitas / Despesas]])</f>
        <v>371292.89999999956</v>
      </c>
      <c r="J582" s="20">
        <f>IF(FluxoCaixa2[[#This Row],[Entrada / Saída]]="Saída",FluxoCaixa2[[#This Row],[R$ (Valores)]]*-1,FluxoCaixa2[[#This Row],[R$ (Valores)]])</f>
        <v>0</v>
      </c>
    </row>
    <row r="583" spans="2:10">
      <c r="B583" s="34"/>
      <c r="C583" s="48"/>
      <c r="D583" s="17"/>
      <c r="E583" s="17"/>
      <c r="F583" s="17"/>
      <c r="G583" s="21"/>
      <c r="H583" s="17" t="s">
        <v>8</v>
      </c>
      <c r="I583" s="20">
        <f>IF(FluxoCaixa2[[#This Row],[Receitas / Despesas]]="Saldo Inicial",FluxoCaixa2[[#This Row],[R$ (Valores)]],I582+FluxoCaixa2[[#This Row],[Valores Receitas / Despesas]])</f>
        <v>371292.89999999956</v>
      </c>
      <c r="J583" s="20">
        <f>IF(FluxoCaixa2[[#This Row],[Entrada / Saída]]="Saída",FluxoCaixa2[[#This Row],[R$ (Valores)]]*-1,FluxoCaixa2[[#This Row],[R$ (Valores)]])</f>
        <v>0</v>
      </c>
    </row>
    <row r="584" spans="2:10">
      <c r="B584" s="34"/>
      <c r="C584" s="48"/>
      <c r="D584" s="17"/>
      <c r="E584" s="17"/>
      <c r="F584" s="17"/>
      <c r="G584" s="21"/>
      <c r="H584" s="17" t="s">
        <v>8</v>
      </c>
      <c r="I584" s="20">
        <f>IF(FluxoCaixa2[[#This Row],[Receitas / Despesas]]="Saldo Inicial",FluxoCaixa2[[#This Row],[R$ (Valores)]],I583+FluxoCaixa2[[#This Row],[Valores Receitas / Despesas]])</f>
        <v>371292.89999999956</v>
      </c>
      <c r="J584" s="20">
        <f>IF(FluxoCaixa2[[#This Row],[Entrada / Saída]]="Saída",FluxoCaixa2[[#This Row],[R$ (Valores)]]*-1,FluxoCaixa2[[#This Row],[R$ (Valores)]])</f>
        <v>0</v>
      </c>
    </row>
    <row r="585" spans="2:10">
      <c r="B585" s="34"/>
      <c r="C585" s="48"/>
      <c r="D585" s="17"/>
      <c r="E585" s="17"/>
      <c r="F585" s="17"/>
      <c r="G585" s="21"/>
      <c r="H585" s="17" t="s">
        <v>8</v>
      </c>
      <c r="I585" s="20">
        <f>IF(FluxoCaixa2[[#This Row],[Receitas / Despesas]]="Saldo Inicial",FluxoCaixa2[[#This Row],[R$ (Valores)]],I584+FluxoCaixa2[[#This Row],[Valores Receitas / Despesas]])</f>
        <v>371292.89999999956</v>
      </c>
      <c r="J585" s="20">
        <f>IF(FluxoCaixa2[[#This Row],[Entrada / Saída]]="Saída",FluxoCaixa2[[#This Row],[R$ (Valores)]]*-1,FluxoCaixa2[[#This Row],[R$ (Valores)]])</f>
        <v>0</v>
      </c>
    </row>
    <row r="586" spans="2:10">
      <c r="B586" s="34"/>
      <c r="C586" s="48"/>
      <c r="D586" s="17"/>
      <c r="E586" s="17"/>
      <c r="F586" s="17"/>
      <c r="G586" s="21"/>
      <c r="H586" s="17" t="s">
        <v>13</v>
      </c>
      <c r="I586" s="20">
        <f>IF(FluxoCaixa2[[#This Row],[Receitas / Despesas]]="Saldo Inicial",FluxoCaixa2[[#This Row],[R$ (Valores)]],I585+FluxoCaixa2[[#This Row],[Valores Receitas / Despesas]])</f>
        <v>371292.89999999956</v>
      </c>
      <c r="J586" s="20">
        <f>IF(FluxoCaixa2[[#This Row],[Entrada / Saída]]="Saída",FluxoCaixa2[[#This Row],[R$ (Valores)]]*-1,FluxoCaixa2[[#This Row],[R$ (Valores)]])</f>
        <v>0</v>
      </c>
    </row>
    <row r="587" spans="2:10">
      <c r="B587" s="34"/>
      <c r="C587" s="48"/>
      <c r="D587" s="17"/>
      <c r="E587" s="17"/>
      <c r="F587" s="17"/>
      <c r="G587" s="21"/>
      <c r="H587" s="17" t="s">
        <v>8</v>
      </c>
      <c r="I587" s="20">
        <f>IF(FluxoCaixa2[[#This Row],[Receitas / Despesas]]="Saldo Inicial",FluxoCaixa2[[#This Row],[R$ (Valores)]],I586+FluxoCaixa2[[#This Row],[Valores Receitas / Despesas]])</f>
        <v>371292.89999999956</v>
      </c>
      <c r="J587" s="20">
        <f>IF(FluxoCaixa2[[#This Row],[Entrada / Saída]]="Saída",FluxoCaixa2[[#This Row],[R$ (Valores)]]*-1,FluxoCaixa2[[#This Row],[R$ (Valores)]])</f>
        <v>0</v>
      </c>
    </row>
    <row r="588" spans="2:10">
      <c r="B588" s="34"/>
      <c r="C588" s="48"/>
      <c r="D588" s="17"/>
      <c r="E588" s="17"/>
      <c r="F588" s="17"/>
      <c r="G588" s="21"/>
      <c r="H588" s="17" t="s">
        <v>8</v>
      </c>
      <c r="I588" s="20">
        <f>IF(FluxoCaixa2[[#This Row],[Receitas / Despesas]]="Saldo Inicial",FluxoCaixa2[[#This Row],[R$ (Valores)]],I587+FluxoCaixa2[[#This Row],[Valores Receitas / Despesas]])</f>
        <v>371292.89999999956</v>
      </c>
      <c r="J588" s="20">
        <f>IF(FluxoCaixa2[[#This Row],[Entrada / Saída]]="Saída",FluxoCaixa2[[#This Row],[R$ (Valores)]]*-1,FluxoCaixa2[[#This Row],[R$ (Valores)]])</f>
        <v>0</v>
      </c>
    </row>
    <row r="589" spans="2:10">
      <c r="B589" s="34"/>
      <c r="C589" s="48"/>
      <c r="D589" s="17"/>
      <c r="E589" s="17"/>
      <c r="F589" s="17"/>
      <c r="G589" s="21"/>
      <c r="H589" s="17" t="s">
        <v>8</v>
      </c>
      <c r="I589" s="20">
        <f>IF(FluxoCaixa2[[#This Row],[Receitas / Despesas]]="Saldo Inicial",FluxoCaixa2[[#This Row],[R$ (Valores)]],I588+FluxoCaixa2[[#This Row],[Valores Receitas / Despesas]])</f>
        <v>371292.89999999956</v>
      </c>
      <c r="J589" s="20">
        <f>IF(FluxoCaixa2[[#This Row],[Entrada / Saída]]="Saída",FluxoCaixa2[[#This Row],[R$ (Valores)]]*-1,FluxoCaixa2[[#This Row],[R$ (Valores)]])</f>
        <v>0</v>
      </c>
    </row>
    <row r="590" spans="2:10">
      <c r="B590" s="34"/>
      <c r="C590" s="48"/>
      <c r="D590" s="17"/>
      <c r="E590" s="17"/>
      <c r="F590" s="17"/>
      <c r="G590" s="21"/>
      <c r="H590" s="17" t="s">
        <v>8</v>
      </c>
      <c r="I590" s="20">
        <f>IF(FluxoCaixa2[[#This Row],[Receitas / Despesas]]="Saldo Inicial",FluxoCaixa2[[#This Row],[R$ (Valores)]],I589+FluxoCaixa2[[#This Row],[Valores Receitas / Despesas]])</f>
        <v>371292.89999999956</v>
      </c>
      <c r="J590" s="20">
        <f>IF(FluxoCaixa2[[#This Row],[Entrada / Saída]]="Saída",FluxoCaixa2[[#This Row],[R$ (Valores)]]*-1,FluxoCaixa2[[#This Row],[R$ (Valores)]])</f>
        <v>0</v>
      </c>
    </row>
    <row r="591" spans="2:10">
      <c r="B591" s="34"/>
      <c r="C591" s="48"/>
      <c r="D591" s="17"/>
      <c r="E591" s="17"/>
      <c r="F591" s="17"/>
      <c r="G591" s="21"/>
      <c r="H591" s="17" t="s">
        <v>8</v>
      </c>
      <c r="I591" s="20">
        <f>IF(FluxoCaixa2[[#This Row],[Receitas / Despesas]]="Saldo Inicial",FluxoCaixa2[[#This Row],[R$ (Valores)]],I590+FluxoCaixa2[[#This Row],[Valores Receitas / Despesas]])</f>
        <v>371292.89999999956</v>
      </c>
      <c r="J591" s="20">
        <f>IF(FluxoCaixa2[[#This Row],[Entrada / Saída]]="Saída",FluxoCaixa2[[#This Row],[R$ (Valores)]]*-1,FluxoCaixa2[[#This Row],[R$ (Valores)]])</f>
        <v>0</v>
      </c>
    </row>
    <row r="592" spans="2:10">
      <c r="B592" s="34"/>
      <c r="C592" s="48"/>
      <c r="D592" s="17"/>
      <c r="E592" s="17"/>
      <c r="F592" s="17"/>
      <c r="G592" s="21"/>
      <c r="H592" s="17" t="s">
        <v>8</v>
      </c>
      <c r="I592" s="20">
        <f>IF(FluxoCaixa2[[#This Row],[Receitas / Despesas]]="Saldo Inicial",FluxoCaixa2[[#This Row],[R$ (Valores)]],I591+FluxoCaixa2[[#This Row],[Valores Receitas / Despesas]])</f>
        <v>371292.89999999956</v>
      </c>
      <c r="J592" s="20">
        <f>IF(FluxoCaixa2[[#This Row],[Entrada / Saída]]="Saída",FluxoCaixa2[[#This Row],[R$ (Valores)]]*-1,FluxoCaixa2[[#This Row],[R$ (Valores)]])</f>
        <v>0</v>
      </c>
    </row>
    <row r="593" spans="2:10">
      <c r="B593" s="34"/>
      <c r="C593" s="48"/>
      <c r="D593" s="17"/>
      <c r="E593" s="17"/>
      <c r="F593" s="17"/>
      <c r="G593" s="21"/>
      <c r="H593" s="17" t="s">
        <v>8</v>
      </c>
      <c r="I593" s="20">
        <f>IF(FluxoCaixa2[[#This Row],[Receitas / Despesas]]="Saldo Inicial",FluxoCaixa2[[#This Row],[R$ (Valores)]],I592+FluxoCaixa2[[#This Row],[Valores Receitas / Despesas]])</f>
        <v>371292.89999999956</v>
      </c>
      <c r="J593" s="20">
        <f>IF(FluxoCaixa2[[#This Row],[Entrada / Saída]]="Saída",FluxoCaixa2[[#This Row],[R$ (Valores)]]*-1,FluxoCaixa2[[#This Row],[R$ (Valores)]])</f>
        <v>0</v>
      </c>
    </row>
    <row r="594" spans="2:10">
      <c r="B594" s="34"/>
      <c r="C594" s="48"/>
      <c r="D594" s="17"/>
      <c r="E594" s="17"/>
      <c r="F594" s="17"/>
      <c r="G594" s="21"/>
      <c r="H594" s="17" t="s">
        <v>8</v>
      </c>
      <c r="I594" s="20">
        <f>IF(FluxoCaixa2[[#This Row],[Receitas / Despesas]]="Saldo Inicial",FluxoCaixa2[[#This Row],[R$ (Valores)]],I593+FluxoCaixa2[[#This Row],[Valores Receitas / Despesas]])</f>
        <v>371292.89999999956</v>
      </c>
      <c r="J594" s="20">
        <f>IF(FluxoCaixa2[[#This Row],[Entrada / Saída]]="Saída",FluxoCaixa2[[#This Row],[R$ (Valores)]]*-1,FluxoCaixa2[[#This Row],[R$ (Valores)]])</f>
        <v>0</v>
      </c>
    </row>
    <row r="595" spans="2:10">
      <c r="B595" s="34"/>
      <c r="C595" s="48"/>
      <c r="D595" s="17"/>
      <c r="E595" s="17"/>
      <c r="F595" s="17"/>
      <c r="G595" s="21"/>
      <c r="H595" s="17" t="s">
        <v>8</v>
      </c>
      <c r="I595" s="20">
        <f>IF(FluxoCaixa2[[#This Row],[Receitas / Despesas]]="Saldo Inicial",FluxoCaixa2[[#This Row],[R$ (Valores)]],I594+FluxoCaixa2[[#This Row],[Valores Receitas / Despesas]])</f>
        <v>371292.89999999956</v>
      </c>
      <c r="J595" s="20">
        <f>IF(FluxoCaixa2[[#This Row],[Entrada / Saída]]="Saída",FluxoCaixa2[[#This Row],[R$ (Valores)]]*-1,FluxoCaixa2[[#This Row],[R$ (Valores)]])</f>
        <v>0</v>
      </c>
    </row>
    <row r="596" spans="2:10">
      <c r="B596" s="34"/>
      <c r="C596" s="48"/>
      <c r="D596" s="17"/>
      <c r="E596" s="17"/>
      <c r="F596" s="17"/>
      <c r="G596" s="21"/>
      <c r="H596" s="17" t="s">
        <v>8</v>
      </c>
      <c r="I596" s="20">
        <f>IF(FluxoCaixa2[[#This Row],[Receitas / Despesas]]="Saldo Inicial",FluxoCaixa2[[#This Row],[R$ (Valores)]],I595+FluxoCaixa2[[#This Row],[Valores Receitas / Despesas]])</f>
        <v>371292.89999999956</v>
      </c>
      <c r="J596" s="20">
        <f>IF(FluxoCaixa2[[#This Row],[Entrada / Saída]]="Saída",FluxoCaixa2[[#This Row],[R$ (Valores)]]*-1,FluxoCaixa2[[#This Row],[R$ (Valores)]])</f>
        <v>0</v>
      </c>
    </row>
    <row r="597" spans="2:10">
      <c r="B597" s="34"/>
      <c r="C597" s="48"/>
      <c r="D597" s="17"/>
      <c r="E597" s="17"/>
      <c r="F597" s="17"/>
      <c r="G597" s="21"/>
      <c r="H597" s="17" t="s">
        <v>8</v>
      </c>
      <c r="I597" s="20">
        <f>IF(FluxoCaixa2[[#This Row],[Receitas / Despesas]]="Saldo Inicial",FluxoCaixa2[[#This Row],[R$ (Valores)]],I596+FluxoCaixa2[[#This Row],[Valores Receitas / Despesas]])</f>
        <v>371292.89999999956</v>
      </c>
      <c r="J597" s="20">
        <f>IF(FluxoCaixa2[[#This Row],[Entrada / Saída]]="Saída",FluxoCaixa2[[#This Row],[R$ (Valores)]]*-1,FluxoCaixa2[[#This Row],[R$ (Valores)]])</f>
        <v>0</v>
      </c>
    </row>
    <row r="598" spans="2:10">
      <c r="B598" s="34"/>
      <c r="C598" s="48"/>
      <c r="D598" s="17"/>
      <c r="E598" s="17"/>
      <c r="F598" s="17"/>
      <c r="G598" s="21"/>
      <c r="H598" s="17" t="s">
        <v>8</v>
      </c>
      <c r="I598" s="20">
        <f>IF(FluxoCaixa2[[#This Row],[Receitas / Despesas]]="Saldo Inicial",FluxoCaixa2[[#This Row],[R$ (Valores)]],I597+FluxoCaixa2[[#This Row],[Valores Receitas / Despesas]])</f>
        <v>371292.89999999956</v>
      </c>
      <c r="J598" s="20">
        <f>IF(FluxoCaixa2[[#This Row],[Entrada / Saída]]="Saída",FluxoCaixa2[[#This Row],[R$ (Valores)]]*-1,FluxoCaixa2[[#This Row],[R$ (Valores)]])</f>
        <v>0</v>
      </c>
    </row>
    <row r="599" spans="2:10">
      <c r="B599" s="34"/>
      <c r="C599" s="48"/>
      <c r="D599" s="17"/>
      <c r="E599" s="17"/>
      <c r="F599" s="17"/>
      <c r="G599" s="21"/>
      <c r="H599" s="17" t="s">
        <v>8</v>
      </c>
      <c r="I599" s="20">
        <f>IF(FluxoCaixa2[[#This Row],[Receitas / Despesas]]="Saldo Inicial",FluxoCaixa2[[#This Row],[R$ (Valores)]],I598+FluxoCaixa2[[#This Row],[Valores Receitas / Despesas]])</f>
        <v>371292.89999999956</v>
      </c>
      <c r="J599" s="20">
        <f>IF(FluxoCaixa2[[#This Row],[Entrada / Saída]]="Saída",FluxoCaixa2[[#This Row],[R$ (Valores)]]*-1,FluxoCaixa2[[#This Row],[R$ (Valores)]])</f>
        <v>0</v>
      </c>
    </row>
    <row r="600" spans="2:10">
      <c r="B600" s="34"/>
      <c r="C600" s="48"/>
      <c r="D600" s="17"/>
      <c r="E600" s="17"/>
      <c r="F600" s="17"/>
      <c r="G600" s="21"/>
      <c r="H600" s="17" t="s">
        <v>8</v>
      </c>
      <c r="I600" s="20">
        <f>IF(FluxoCaixa2[[#This Row],[Receitas / Despesas]]="Saldo Inicial",FluxoCaixa2[[#This Row],[R$ (Valores)]],I599+FluxoCaixa2[[#This Row],[Valores Receitas / Despesas]])</f>
        <v>371292.89999999956</v>
      </c>
      <c r="J600" s="20">
        <f>IF(FluxoCaixa2[[#This Row],[Entrada / Saída]]="Saída",FluxoCaixa2[[#This Row],[R$ (Valores)]]*-1,FluxoCaixa2[[#This Row],[R$ (Valores)]])</f>
        <v>0</v>
      </c>
    </row>
    <row r="601" spans="2:10">
      <c r="B601" s="34"/>
      <c r="C601" s="48"/>
      <c r="D601" s="17"/>
      <c r="E601" s="17"/>
      <c r="F601" s="17"/>
      <c r="G601" s="21"/>
      <c r="H601" s="17" t="s">
        <v>8</v>
      </c>
      <c r="I601" s="20">
        <f>IF(FluxoCaixa2[[#This Row],[Receitas / Despesas]]="Saldo Inicial",FluxoCaixa2[[#This Row],[R$ (Valores)]],I600+FluxoCaixa2[[#This Row],[Valores Receitas / Despesas]])</f>
        <v>371292.89999999956</v>
      </c>
      <c r="J601" s="20">
        <f>IF(FluxoCaixa2[[#This Row],[Entrada / Saída]]="Saída",FluxoCaixa2[[#This Row],[R$ (Valores)]]*-1,FluxoCaixa2[[#This Row],[R$ (Valores)]])</f>
        <v>0</v>
      </c>
    </row>
    <row r="602" spans="2:10">
      <c r="B602" s="34"/>
      <c r="C602" s="48"/>
      <c r="D602" s="17"/>
      <c r="E602" s="17"/>
      <c r="F602" s="17"/>
      <c r="G602" s="21"/>
      <c r="H602" s="17" t="s">
        <v>8</v>
      </c>
      <c r="I602" s="20">
        <f>IF(FluxoCaixa2[[#This Row],[Receitas / Despesas]]="Saldo Inicial",FluxoCaixa2[[#This Row],[R$ (Valores)]],I601+FluxoCaixa2[[#This Row],[Valores Receitas / Despesas]])</f>
        <v>371292.89999999956</v>
      </c>
      <c r="J602" s="20">
        <f>IF(FluxoCaixa2[[#This Row],[Entrada / Saída]]="Saída",FluxoCaixa2[[#This Row],[R$ (Valores)]]*-1,FluxoCaixa2[[#This Row],[R$ (Valores)]])</f>
        <v>0</v>
      </c>
    </row>
    <row r="603" spans="2:10">
      <c r="B603" s="34"/>
      <c r="C603" s="48"/>
      <c r="D603" s="17"/>
      <c r="E603" s="17"/>
      <c r="F603" s="17"/>
      <c r="G603" s="21"/>
      <c r="H603" s="17" t="s">
        <v>8</v>
      </c>
      <c r="I603" s="20">
        <f>IF(FluxoCaixa2[[#This Row],[Receitas / Despesas]]="Saldo Inicial",FluxoCaixa2[[#This Row],[R$ (Valores)]],I602+FluxoCaixa2[[#This Row],[Valores Receitas / Despesas]])</f>
        <v>371292.89999999956</v>
      </c>
      <c r="J603" s="20">
        <f>IF(FluxoCaixa2[[#This Row],[Entrada / Saída]]="Saída",FluxoCaixa2[[#This Row],[R$ (Valores)]]*-1,FluxoCaixa2[[#This Row],[R$ (Valores)]])</f>
        <v>0</v>
      </c>
    </row>
    <row r="604" spans="2:10">
      <c r="B604" s="34"/>
      <c r="C604" s="48"/>
      <c r="D604" s="17"/>
      <c r="E604" s="17"/>
      <c r="F604" s="17"/>
      <c r="G604" s="21"/>
      <c r="H604" s="17"/>
      <c r="I604" s="20">
        <f>IF(FluxoCaixa2[[#This Row],[Receitas / Despesas]]="Saldo Inicial",FluxoCaixa2[[#This Row],[R$ (Valores)]],I603+FluxoCaixa2[[#This Row],[Valores Receitas / Despesas]])</f>
        <v>371292.89999999956</v>
      </c>
      <c r="J604" s="20">
        <f>IF(FluxoCaixa2[[#This Row],[Entrada / Saída]]="Saída",FluxoCaixa2[[#This Row],[R$ (Valores)]]*-1,FluxoCaixa2[[#This Row],[R$ (Valores)]])</f>
        <v>0</v>
      </c>
    </row>
    <row r="605" spans="2:10">
      <c r="B605" s="34"/>
      <c r="C605" s="48"/>
      <c r="D605" s="17"/>
      <c r="E605" s="17"/>
      <c r="F605" s="17"/>
      <c r="G605" s="21"/>
      <c r="H605" s="17"/>
      <c r="I605" s="20">
        <f>IF(FluxoCaixa2[[#This Row],[Receitas / Despesas]]="Saldo Inicial",FluxoCaixa2[[#This Row],[R$ (Valores)]],I604+FluxoCaixa2[[#This Row],[Valores Receitas / Despesas]])</f>
        <v>371292.89999999956</v>
      </c>
      <c r="J605" s="20">
        <f>IF(FluxoCaixa2[[#This Row],[Entrada / Saída]]="Saída",FluxoCaixa2[[#This Row],[R$ (Valores)]]*-1,FluxoCaixa2[[#This Row],[R$ (Valores)]])</f>
        <v>0</v>
      </c>
    </row>
    <row r="606" spans="2:10">
      <c r="B606" s="34"/>
      <c r="C606" s="48"/>
      <c r="D606" s="17"/>
      <c r="E606" s="17"/>
      <c r="F606" s="17"/>
      <c r="G606" s="21"/>
      <c r="H606" s="17"/>
      <c r="I606" s="20">
        <f>IF(FluxoCaixa2[[#This Row],[Receitas / Despesas]]="Saldo Inicial",FluxoCaixa2[[#This Row],[R$ (Valores)]],I605+FluxoCaixa2[[#This Row],[Valores Receitas / Despesas]])</f>
        <v>371292.89999999956</v>
      </c>
      <c r="J606" s="20">
        <f>IF(FluxoCaixa2[[#This Row],[Entrada / Saída]]="Saída",FluxoCaixa2[[#This Row],[R$ (Valores)]]*-1,FluxoCaixa2[[#This Row],[R$ (Valores)]])</f>
        <v>0</v>
      </c>
    </row>
    <row r="607" spans="2:10">
      <c r="B607" s="34"/>
      <c r="C607" s="48"/>
      <c r="D607" s="17"/>
      <c r="E607" s="17"/>
      <c r="F607" s="17"/>
      <c r="G607" s="21"/>
      <c r="H607" s="17"/>
      <c r="I607" s="20">
        <f>IF(FluxoCaixa2[[#This Row],[Receitas / Despesas]]="Saldo Inicial",FluxoCaixa2[[#This Row],[R$ (Valores)]],I606+FluxoCaixa2[[#This Row],[Valores Receitas / Despesas]])</f>
        <v>371292.89999999956</v>
      </c>
      <c r="J607" s="20">
        <f>IF(FluxoCaixa2[[#This Row],[Entrada / Saída]]="Saída",FluxoCaixa2[[#This Row],[R$ (Valores)]]*-1,FluxoCaixa2[[#This Row],[R$ (Valores)]])</f>
        <v>0</v>
      </c>
    </row>
    <row r="608" spans="2:10">
      <c r="B608" s="34"/>
      <c r="C608" s="48"/>
      <c r="D608" s="17"/>
      <c r="E608" s="17"/>
      <c r="F608" s="17"/>
      <c r="G608" s="21"/>
      <c r="H608" s="17"/>
      <c r="I608" s="20">
        <f>IF(FluxoCaixa2[[#This Row],[Receitas / Despesas]]="Saldo Inicial",FluxoCaixa2[[#This Row],[R$ (Valores)]],I607+FluxoCaixa2[[#This Row],[Valores Receitas / Despesas]])</f>
        <v>371292.89999999956</v>
      </c>
      <c r="J608" s="20">
        <f>IF(FluxoCaixa2[[#This Row],[Entrada / Saída]]="Saída",FluxoCaixa2[[#This Row],[R$ (Valores)]]*-1,FluxoCaixa2[[#This Row],[R$ (Valores)]])</f>
        <v>0</v>
      </c>
    </row>
    <row r="609" spans="2:10">
      <c r="B609" s="34"/>
      <c r="C609" s="48"/>
      <c r="D609" s="17"/>
      <c r="E609" s="17"/>
      <c r="F609" s="17"/>
      <c r="G609" s="21"/>
      <c r="H609" s="17"/>
      <c r="I609" s="20">
        <f>IF(FluxoCaixa2[[#This Row],[Receitas / Despesas]]="Saldo Inicial",FluxoCaixa2[[#This Row],[R$ (Valores)]],I608+FluxoCaixa2[[#This Row],[Valores Receitas / Despesas]])</f>
        <v>371292.89999999956</v>
      </c>
      <c r="J609" s="20">
        <f>IF(FluxoCaixa2[[#This Row],[Entrada / Saída]]="Saída",FluxoCaixa2[[#This Row],[R$ (Valores)]]*-1,FluxoCaixa2[[#This Row],[R$ (Valores)]])</f>
        <v>0</v>
      </c>
    </row>
    <row r="610" spans="2:10">
      <c r="B610" s="34"/>
      <c r="C610" s="48"/>
      <c r="D610" s="17"/>
      <c r="E610" s="17"/>
      <c r="F610" s="17"/>
      <c r="G610" s="21"/>
      <c r="H610" s="17"/>
      <c r="I610" s="20">
        <f>IF(FluxoCaixa2[[#This Row],[Receitas / Despesas]]="Saldo Inicial",FluxoCaixa2[[#This Row],[R$ (Valores)]],I609+FluxoCaixa2[[#This Row],[Valores Receitas / Despesas]])</f>
        <v>371292.89999999956</v>
      </c>
      <c r="J610" s="20">
        <f>IF(FluxoCaixa2[[#This Row],[Entrada / Saída]]="Saída",FluxoCaixa2[[#This Row],[R$ (Valores)]]*-1,FluxoCaixa2[[#This Row],[R$ (Valores)]])</f>
        <v>0</v>
      </c>
    </row>
    <row r="611" spans="2:10">
      <c r="B611" s="34"/>
      <c r="C611" s="48"/>
      <c r="D611" s="17"/>
      <c r="E611" s="17"/>
      <c r="F611" s="17"/>
      <c r="G611" s="21"/>
      <c r="H611" s="17"/>
      <c r="I611" s="20">
        <f>IF(FluxoCaixa2[[#This Row],[Receitas / Despesas]]="Saldo Inicial",FluxoCaixa2[[#This Row],[R$ (Valores)]],I610+FluxoCaixa2[[#This Row],[Valores Receitas / Despesas]])</f>
        <v>371292.89999999956</v>
      </c>
      <c r="J611" s="20">
        <f>IF(FluxoCaixa2[[#This Row],[Entrada / Saída]]="Saída",FluxoCaixa2[[#This Row],[R$ (Valores)]]*-1,FluxoCaixa2[[#This Row],[R$ (Valores)]])</f>
        <v>0</v>
      </c>
    </row>
    <row r="612" spans="2:10">
      <c r="B612" s="34"/>
      <c r="C612" s="48"/>
      <c r="D612" s="17"/>
      <c r="E612" s="17"/>
      <c r="F612" s="17"/>
      <c r="G612" s="21"/>
      <c r="H612" s="17"/>
      <c r="I612" s="20">
        <f>IF(FluxoCaixa2[[#This Row],[Receitas / Despesas]]="Saldo Inicial",FluxoCaixa2[[#This Row],[R$ (Valores)]],I611+FluxoCaixa2[[#This Row],[Valores Receitas / Despesas]])</f>
        <v>371292.89999999956</v>
      </c>
      <c r="J612" s="20">
        <f>IF(FluxoCaixa2[[#This Row],[Entrada / Saída]]="Saída",FluxoCaixa2[[#This Row],[R$ (Valores)]]*-1,FluxoCaixa2[[#This Row],[R$ (Valores)]])</f>
        <v>0</v>
      </c>
    </row>
    <row r="613" spans="2:10">
      <c r="B613" s="34"/>
      <c r="C613" s="48"/>
      <c r="D613" s="17"/>
      <c r="E613" s="17"/>
      <c r="F613" s="17"/>
      <c r="G613" s="21"/>
      <c r="H613" s="17"/>
      <c r="I613" s="20">
        <f>IF(FluxoCaixa2[[#This Row],[Receitas / Despesas]]="Saldo Inicial",FluxoCaixa2[[#This Row],[R$ (Valores)]],I612+FluxoCaixa2[[#This Row],[Valores Receitas / Despesas]])</f>
        <v>371292.89999999956</v>
      </c>
      <c r="J613" s="20">
        <f>IF(FluxoCaixa2[[#This Row],[Entrada / Saída]]="Saída",FluxoCaixa2[[#This Row],[R$ (Valores)]]*-1,FluxoCaixa2[[#This Row],[R$ (Valores)]])</f>
        <v>0</v>
      </c>
    </row>
    <row r="614" spans="2:10">
      <c r="B614" s="34"/>
      <c r="C614" s="48"/>
      <c r="D614" s="17"/>
      <c r="E614" s="17"/>
      <c r="F614" s="17"/>
      <c r="G614" s="21"/>
      <c r="H614" s="17"/>
      <c r="I614" s="20">
        <f>IF(FluxoCaixa2[[#This Row],[Receitas / Despesas]]="Saldo Inicial",FluxoCaixa2[[#This Row],[R$ (Valores)]],I613+FluxoCaixa2[[#This Row],[Valores Receitas / Despesas]])</f>
        <v>371292.89999999956</v>
      </c>
      <c r="J614" s="20">
        <f>IF(FluxoCaixa2[[#This Row],[Entrada / Saída]]="Saída",FluxoCaixa2[[#This Row],[R$ (Valores)]]*-1,FluxoCaixa2[[#This Row],[R$ (Valores)]])</f>
        <v>0</v>
      </c>
    </row>
    <row r="615" spans="2:10">
      <c r="B615" s="34"/>
      <c r="C615" s="48"/>
      <c r="D615" s="17"/>
      <c r="E615" s="17"/>
      <c r="F615" s="17"/>
      <c r="G615" s="21"/>
      <c r="H615" s="17"/>
      <c r="I615" s="20">
        <f>IF(FluxoCaixa2[[#This Row],[Receitas / Despesas]]="Saldo Inicial",FluxoCaixa2[[#This Row],[R$ (Valores)]],I614+FluxoCaixa2[[#This Row],[Valores Receitas / Despesas]])</f>
        <v>371292.89999999956</v>
      </c>
      <c r="J615" s="20">
        <f>IF(FluxoCaixa2[[#This Row],[Entrada / Saída]]="Saída",FluxoCaixa2[[#This Row],[R$ (Valores)]]*-1,FluxoCaixa2[[#This Row],[R$ (Valores)]])</f>
        <v>0</v>
      </c>
    </row>
    <row r="616" spans="2:10">
      <c r="B616" s="34"/>
      <c r="C616" s="48"/>
      <c r="D616" s="17"/>
      <c r="E616" s="17"/>
      <c r="F616" s="17"/>
      <c r="G616" s="21"/>
      <c r="H616" s="17"/>
      <c r="I616" s="20">
        <f>IF(FluxoCaixa2[[#This Row],[Receitas / Despesas]]="Saldo Inicial",FluxoCaixa2[[#This Row],[R$ (Valores)]],I615+FluxoCaixa2[[#This Row],[Valores Receitas / Despesas]])</f>
        <v>371292.89999999956</v>
      </c>
      <c r="J616" s="20">
        <f>IF(FluxoCaixa2[[#This Row],[Entrada / Saída]]="Saída",FluxoCaixa2[[#This Row],[R$ (Valores)]]*-1,FluxoCaixa2[[#This Row],[R$ (Valores)]])</f>
        <v>0</v>
      </c>
    </row>
    <row r="617" spans="2:10">
      <c r="B617" s="34"/>
      <c r="C617" s="48"/>
      <c r="D617" s="17"/>
      <c r="E617" s="17"/>
      <c r="F617" s="17"/>
      <c r="G617" s="21"/>
      <c r="H617" s="17"/>
      <c r="I617" s="20">
        <f>IF(FluxoCaixa2[[#This Row],[Receitas / Despesas]]="Saldo Inicial",FluxoCaixa2[[#This Row],[R$ (Valores)]],I616+FluxoCaixa2[[#This Row],[Valores Receitas / Despesas]])</f>
        <v>371292.89999999956</v>
      </c>
      <c r="J617" s="20">
        <f>IF(FluxoCaixa2[[#This Row],[Entrada / Saída]]="Saída",FluxoCaixa2[[#This Row],[R$ (Valores)]]*-1,FluxoCaixa2[[#This Row],[R$ (Valores)]])</f>
        <v>0</v>
      </c>
    </row>
    <row r="618" spans="2:10">
      <c r="B618" s="34"/>
      <c r="C618" s="48"/>
      <c r="D618" s="17"/>
      <c r="E618" s="17"/>
      <c r="F618" s="17"/>
      <c r="G618" s="21"/>
      <c r="H618" s="17"/>
      <c r="I618" s="20">
        <f>IF(FluxoCaixa2[[#This Row],[Receitas / Despesas]]="Saldo Inicial",FluxoCaixa2[[#This Row],[R$ (Valores)]],I617+FluxoCaixa2[[#This Row],[Valores Receitas / Despesas]])</f>
        <v>371292.89999999956</v>
      </c>
      <c r="J618" s="20">
        <f>IF(FluxoCaixa2[[#This Row],[Entrada / Saída]]="Saída",FluxoCaixa2[[#This Row],[R$ (Valores)]]*-1,FluxoCaixa2[[#This Row],[R$ (Valores)]])</f>
        <v>0</v>
      </c>
    </row>
    <row r="619" spans="2:10">
      <c r="B619" s="34"/>
      <c r="C619" s="48" t="str">
        <f>IF(FluxoCaixa2[[#This Row],[Data]]="","",PROPER(TEXT(FluxoCaixa2[[#This Row],[Data]],"mmmm")))</f>
        <v/>
      </c>
      <c r="D619" s="17"/>
      <c r="E619" s="17"/>
      <c r="F619" s="17"/>
      <c r="G619" s="21"/>
      <c r="H619" s="17"/>
      <c r="I619" s="20">
        <f>IF(FluxoCaixa2[[#This Row],[Receitas / Despesas]]="Saldo Inicial",FluxoCaixa2[[#This Row],[R$ (Valores)]],I618+FluxoCaixa2[[#This Row],[Valores Receitas / Despesas]])</f>
        <v>371292.89999999956</v>
      </c>
      <c r="J619" s="20">
        <f>IF(FluxoCaixa2[[#This Row],[Entrada / Saída]]="Saída",FluxoCaixa2[[#This Row],[R$ (Valores)]]*-1,FluxoCaixa2[[#This Row],[R$ (Valores)]])</f>
        <v>0</v>
      </c>
    </row>
    <row r="620" spans="2:10">
      <c r="B620" s="34"/>
      <c r="C620" s="48" t="str">
        <f>IF(FluxoCaixa2[[#This Row],[Data]]="","",PROPER(TEXT(FluxoCaixa2[[#This Row],[Data]],"mmmm")))</f>
        <v/>
      </c>
      <c r="D620" s="17"/>
      <c r="E620" s="17"/>
      <c r="F620" s="17"/>
      <c r="G620" s="21"/>
      <c r="H620" s="17"/>
      <c r="I620" s="20">
        <f>IF(FluxoCaixa2[[#This Row],[Receitas / Despesas]]="Saldo Inicial",FluxoCaixa2[[#This Row],[R$ (Valores)]],I619+FluxoCaixa2[[#This Row],[Valores Receitas / Despesas]])</f>
        <v>371292.89999999956</v>
      </c>
      <c r="J620" s="20">
        <f>IF(FluxoCaixa2[[#This Row],[Entrada / Saída]]="Saída",FluxoCaixa2[[#This Row],[R$ (Valores)]]*-1,FluxoCaixa2[[#This Row],[R$ (Valores)]])</f>
        <v>0</v>
      </c>
    </row>
    <row r="621" spans="2:10">
      <c r="B621" s="34"/>
      <c r="C621" s="48" t="str">
        <f>IF(FluxoCaixa2[[#This Row],[Data]]="","",PROPER(TEXT(FluxoCaixa2[[#This Row],[Data]],"mmmm")))</f>
        <v/>
      </c>
      <c r="D621" s="17"/>
      <c r="E621" s="17"/>
      <c r="F621" s="17"/>
      <c r="G621" s="21"/>
      <c r="H621" s="17"/>
      <c r="I621" s="20">
        <f>IF(FluxoCaixa2[[#This Row],[Receitas / Despesas]]="Saldo Inicial",FluxoCaixa2[[#This Row],[R$ (Valores)]],I620+FluxoCaixa2[[#This Row],[Valores Receitas / Despesas]])</f>
        <v>371292.89999999956</v>
      </c>
      <c r="J621" s="20">
        <f>IF(FluxoCaixa2[[#This Row],[Entrada / Saída]]="Saída",FluxoCaixa2[[#This Row],[R$ (Valores)]]*-1,FluxoCaixa2[[#This Row],[R$ (Valores)]])</f>
        <v>0</v>
      </c>
    </row>
    <row r="622" spans="2:10">
      <c r="B622" s="34"/>
      <c r="C622" s="48" t="str">
        <f>IF(FluxoCaixa2[[#This Row],[Data]]="","",PROPER(TEXT(FluxoCaixa2[[#This Row],[Data]],"mmmm")))</f>
        <v/>
      </c>
      <c r="D622" s="17"/>
      <c r="E622" s="17"/>
      <c r="F622" s="17"/>
      <c r="G622" s="21"/>
      <c r="H622" s="17"/>
      <c r="I622" s="20">
        <f>IF(FluxoCaixa2[[#This Row],[Receitas / Despesas]]="Saldo Inicial",FluxoCaixa2[[#This Row],[R$ (Valores)]],I621+FluxoCaixa2[[#This Row],[Valores Receitas / Despesas]])</f>
        <v>371292.89999999956</v>
      </c>
      <c r="J622" s="20">
        <f>IF(FluxoCaixa2[[#This Row],[Entrada / Saída]]="Saída",FluxoCaixa2[[#This Row],[R$ (Valores)]]*-1,FluxoCaixa2[[#This Row],[R$ (Valores)]])</f>
        <v>0</v>
      </c>
    </row>
    <row r="623" spans="2:10">
      <c r="B623" s="34"/>
      <c r="C623" s="48" t="str">
        <f>IF(FluxoCaixa2[[#This Row],[Data]]="","",PROPER(TEXT(FluxoCaixa2[[#This Row],[Data]],"mmmm")))</f>
        <v/>
      </c>
      <c r="D623" s="17"/>
      <c r="E623" s="17"/>
      <c r="F623" s="17"/>
      <c r="G623" s="21"/>
      <c r="H623" s="17"/>
      <c r="I623" s="20">
        <f>IF(FluxoCaixa2[[#This Row],[Receitas / Despesas]]="Saldo Inicial",FluxoCaixa2[[#This Row],[R$ (Valores)]],I622+FluxoCaixa2[[#This Row],[Valores Receitas / Despesas]])</f>
        <v>371292.89999999956</v>
      </c>
      <c r="J623" s="20">
        <f>IF(FluxoCaixa2[[#This Row],[Entrada / Saída]]="Saída",FluxoCaixa2[[#This Row],[R$ (Valores)]]*-1,FluxoCaixa2[[#This Row],[R$ (Valores)]])</f>
        <v>0</v>
      </c>
    </row>
    <row r="624" spans="2:10">
      <c r="B624" s="34"/>
      <c r="C624" s="48" t="str">
        <f>IF(FluxoCaixa2[[#This Row],[Data]]="","",PROPER(TEXT(FluxoCaixa2[[#This Row],[Data]],"mmmm")))</f>
        <v/>
      </c>
      <c r="D624" s="17"/>
      <c r="E624" s="17"/>
      <c r="F624" s="17"/>
      <c r="G624" s="21"/>
      <c r="H624" s="17"/>
      <c r="I624" s="20">
        <f>IF(FluxoCaixa2[[#This Row],[Receitas / Despesas]]="Saldo Inicial",FluxoCaixa2[[#This Row],[R$ (Valores)]],I623+FluxoCaixa2[[#This Row],[Valores Receitas / Despesas]])</f>
        <v>371292.89999999956</v>
      </c>
      <c r="J624" s="20">
        <f>IF(FluxoCaixa2[[#This Row],[Entrada / Saída]]="Saída",FluxoCaixa2[[#This Row],[R$ (Valores)]]*-1,FluxoCaixa2[[#This Row],[R$ (Valores)]])</f>
        <v>0</v>
      </c>
    </row>
    <row r="625" spans="2:10">
      <c r="B625" s="34"/>
      <c r="C625" s="48" t="str">
        <f>IF(FluxoCaixa2[[#This Row],[Data]]="","",PROPER(TEXT(FluxoCaixa2[[#This Row],[Data]],"mmmm")))</f>
        <v/>
      </c>
      <c r="D625" s="17"/>
      <c r="E625" s="17"/>
      <c r="F625" s="17"/>
      <c r="G625" s="21"/>
      <c r="H625" s="17"/>
      <c r="I625" s="20">
        <f>IF(FluxoCaixa2[[#This Row],[Receitas / Despesas]]="Saldo Inicial",FluxoCaixa2[[#This Row],[R$ (Valores)]],I624+FluxoCaixa2[[#This Row],[Valores Receitas / Despesas]])</f>
        <v>371292.89999999956</v>
      </c>
      <c r="J625" s="20">
        <f>IF(FluxoCaixa2[[#This Row],[Entrada / Saída]]="Saída",FluxoCaixa2[[#This Row],[R$ (Valores)]]*-1,FluxoCaixa2[[#This Row],[R$ (Valores)]])</f>
        <v>0</v>
      </c>
    </row>
    <row r="626" spans="2:10">
      <c r="B626" s="34"/>
      <c r="C626" s="48" t="str">
        <f>IF(FluxoCaixa2[[#This Row],[Data]]="","",PROPER(TEXT(FluxoCaixa2[[#This Row],[Data]],"mmmm")))</f>
        <v/>
      </c>
      <c r="D626" s="17"/>
      <c r="E626" s="17"/>
      <c r="F626" s="17"/>
      <c r="G626" s="21"/>
      <c r="H626" s="17"/>
      <c r="I626" s="20">
        <f>IF(FluxoCaixa2[[#This Row],[Receitas / Despesas]]="Saldo Inicial",FluxoCaixa2[[#This Row],[R$ (Valores)]],I625+FluxoCaixa2[[#This Row],[Valores Receitas / Despesas]])</f>
        <v>371292.89999999956</v>
      </c>
      <c r="J626" s="20">
        <f>IF(FluxoCaixa2[[#This Row],[Entrada / Saída]]="Saída",FluxoCaixa2[[#This Row],[R$ (Valores)]]*-1,FluxoCaixa2[[#This Row],[R$ (Valores)]])</f>
        <v>0</v>
      </c>
    </row>
    <row r="627" spans="2:10">
      <c r="B627" s="34"/>
      <c r="C627" s="48" t="str">
        <f>IF(FluxoCaixa2[[#This Row],[Data]]="","",PROPER(TEXT(FluxoCaixa2[[#This Row],[Data]],"mmmm")))</f>
        <v/>
      </c>
      <c r="D627" s="17"/>
      <c r="E627" s="17"/>
      <c r="F627" s="17"/>
      <c r="G627" s="21"/>
      <c r="H627" s="17"/>
      <c r="I627" s="20">
        <f>IF(FluxoCaixa2[[#This Row],[Receitas / Despesas]]="Saldo Inicial",FluxoCaixa2[[#This Row],[R$ (Valores)]],I626+FluxoCaixa2[[#This Row],[Valores Receitas / Despesas]])</f>
        <v>371292.89999999956</v>
      </c>
      <c r="J627" s="20">
        <f>IF(FluxoCaixa2[[#This Row],[Entrada / Saída]]="Saída",FluxoCaixa2[[#This Row],[R$ (Valores)]]*-1,FluxoCaixa2[[#This Row],[R$ (Valores)]])</f>
        <v>0</v>
      </c>
    </row>
    <row r="628" spans="2:10">
      <c r="B628" s="34"/>
      <c r="C628" s="48" t="str">
        <f>IF(FluxoCaixa2[[#This Row],[Data]]="","",PROPER(TEXT(FluxoCaixa2[[#This Row],[Data]],"mmmm")))</f>
        <v/>
      </c>
      <c r="D628" s="17"/>
      <c r="E628" s="17"/>
      <c r="F628" s="17"/>
      <c r="G628" s="21"/>
      <c r="H628" s="17"/>
      <c r="I628" s="20">
        <f>IF(FluxoCaixa2[[#This Row],[Receitas / Despesas]]="Saldo Inicial",FluxoCaixa2[[#This Row],[R$ (Valores)]],I627+FluxoCaixa2[[#This Row],[Valores Receitas / Despesas]])</f>
        <v>371292.89999999956</v>
      </c>
      <c r="J628" s="20">
        <f>IF(FluxoCaixa2[[#This Row],[Entrada / Saída]]="Saída",FluxoCaixa2[[#This Row],[R$ (Valores)]]*-1,FluxoCaixa2[[#This Row],[R$ (Valores)]])</f>
        <v>0</v>
      </c>
    </row>
    <row r="629" spans="2:10">
      <c r="B629" s="34"/>
      <c r="C629" s="48" t="str">
        <f>IF(FluxoCaixa2[[#This Row],[Data]]="","",PROPER(TEXT(FluxoCaixa2[[#This Row],[Data]],"mmmm")))</f>
        <v/>
      </c>
      <c r="D629" s="17"/>
      <c r="E629" s="17"/>
      <c r="F629" s="17"/>
      <c r="G629" s="21"/>
      <c r="H629" s="17"/>
      <c r="I629" s="20">
        <f>IF(FluxoCaixa2[[#This Row],[Receitas / Despesas]]="Saldo Inicial",FluxoCaixa2[[#This Row],[R$ (Valores)]],I628+FluxoCaixa2[[#This Row],[Valores Receitas / Despesas]])</f>
        <v>371292.89999999956</v>
      </c>
      <c r="J629" s="20">
        <f>IF(FluxoCaixa2[[#This Row],[Entrada / Saída]]="Saída",FluxoCaixa2[[#This Row],[R$ (Valores)]]*-1,FluxoCaixa2[[#This Row],[R$ (Valores)]])</f>
        <v>0</v>
      </c>
    </row>
    <row r="630" spans="2:10">
      <c r="B630" s="34"/>
      <c r="C630" s="48" t="str">
        <f>IF(FluxoCaixa2[[#This Row],[Data]]="","",PROPER(TEXT(FluxoCaixa2[[#This Row],[Data]],"mmmm")))</f>
        <v/>
      </c>
      <c r="D630" s="17"/>
      <c r="E630" s="17"/>
      <c r="F630" s="17"/>
      <c r="G630" s="21"/>
      <c r="H630" s="17"/>
      <c r="I630" s="20">
        <f>IF(FluxoCaixa2[[#This Row],[Receitas / Despesas]]="Saldo Inicial",FluxoCaixa2[[#This Row],[R$ (Valores)]],I629+FluxoCaixa2[[#This Row],[Valores Receitas / Despesas]])</f>
        <v>371292.89999999956</v>
      </c>
      <c r="J630" s="20">
        <f>IF(FluxoCaixa2[[#This Row],[Entrada / Saída]]="Saída",FluxoCaixa2[[#This Row],[R$ (Valores)]]*-1,FluxoCaixa2[[#This Row],[R$ (Valores)]])</f>
        <v>0</v>
      </c>
    </row>
    <row r="631" spans="2:10">
      <c r="B631" s="34"/>
      <c r="C631" s="48" t="str">
        <f>IF(FluxoCaixa2[[#This Row],[Data]]="","",PROPER(TEXT(FluxoCaixa2[[#This Row],[Data]],"mmmm")))</f>
        <v/>
      </c>
      <c r="D631" s="17"/>
      <c r="E631" s="17"/>
      <c r="F631" s="17"/>
      <c r="G631" s="21"/>
      <c r="H631" s="17"/>
      <c r="I631" s="20">
        <f>IF(FluxoCaixa2[[#This Row],[Receitas / Despesas]]="Saldo Inicial",FluxoCaixa2[[#This Row],[R$ (Valores)]],I630+FluxoCaixa2[[#This Row],[Valores Receitas / Despesas]])</f>
        <v>371292.89999999956</v>
      </c>
      <c r="J631" s="20">
        <f>IF(FluxoCaixa2[[#This Row],[Entrada / Saída]]="Saída",FluxoCaixa2[[#This Row],[R$ (Valores)]]*-1,FluxoCaixa2[[#This Row],[R$ (Valores)]])</f>
        <v>0</v>
      </c>
    </row>
    <row r="632" spans="2:10">
      <c r="B632" s="34"/>
      <c r="C632" s="48" t="str">
        <f>IF(FluxoCaixa2[[#This Row],[Data]]="","",PROPER(TEXT(FluxoCaixa2[[#This Row],[Data]],"mmmm")))</f>
        <v/>
      </c>
      <c r="D632" s="17"/>
      <c r="E632" s="17"/>
      <c r="F632" s="17"/>
      <c r="G632" s="21"/>
      <c r="H632" s="17"/>
      <c r="I632" s="20">
        <f>IF(FluxoCaixa2[[#This Row],[Receitas / Despesas]]="Saldo Inicial",FluxoCaixa2[[#This Row],[R$ (Valores)]],I631+FluxoCaixa2[[#This Row],[Valores Receitas / Despesas]])</f>
        <v>371292.89999999956</v>
      </c>
      <c r="J632" s="20">
        <f>IF(FluxoCaixa2[[#This Row],[Entrada / Saída]]="Saída",FluxoCaixa2[[#This Row],[R$ (Valores)]]*-1,FluxoCaixa2[[#This Row],[R$ (Valores)]])</f>
        <v>0</v>
      </c>
    </row>
    <row r="633" spans="2:10">
      <c r="B633" s="34"/>
      <c r="C633" s="48" t="str">
        <f>IF(FluxoCaixa2[[#This Row],[Data]]="","",PROPER(TEXT(FluxoCaixa2[[#This Row],[Data]],"mmmm")))</f>
        <v/>
      </c>
      <c r="D633" s="17"/>
      <c r="E633" s="17"/>
      <c r="F633" s="17"/>
      <c r="G633" s="21"/>
      <c r="H633" s="17"/>
      <c r="I633" s="20">
        <f>IF(FluxoCaixa2[[#This Row],[Receitas / Despesas]]="Saldo Inicial",FluxoCaixa2[[#This Row],[R$ (Valores)]],I632+FluxoCaixa2[[#This Row],[Valores Receitas / Despesas]])</f>
        <v>371292.89999999956</v>
      </c>
      <c r="J633" s="20">
        <f>IF(FluxoCaixa2[[#This Row],[Entrada / Saída]]="Saída",FluxoCaixa2[[#This Row],[R$ (Valores)]]*-1,FluxoCaixa2[[#This Row],[R$ (Valores)]])</f>
        <v>0</v>
      </c>
    </row>
    <row r="634" spans="2:10">
      <c r="B634" s="34"/>
      <c r="C634" s="48" t="str">
        <f>IF(FluxoCaixa2[[#This Row],[Data]]="","",PROPER(TEXT(FluxoCaixa2[[#This Row],[Data]],"mmmm")))</f>
        <v/>
      </c>
      <c r="D634" s="17"/>
      <c r="E634" s="17"/>
      <c r="F634" s="17"/>
      <c r="G634" s="21"/>
      <c r="H634" s="17"/>
      <c r="I634" s="20">
        <f>IF(FluxoCaixa2[[#This Row],[Receitas / Despesas]]="Saldo Inicial",FluxoCaixa2[[#This Row],[R$ (Valores)]],I633+FluxoCaixa2[[#This Row],[Valores Receitas / Despesas]])</f>
        <v>371292.89999999956</v>
      </c>
      <c r="J634" s="20">
        <f>IF(FluxoCaixa2[[#This Row],[Entrada / Saída]]="Saída",FluxoCaixa2[[#This Row],[R$ (Valores)]]*-1,FluxoCaixa2[[#This Row],[R$ (Valores)]])</f>
        <v>0</v>
      </c>
    </row>
    <row r="635" spans="2:10">
      <c r="B635" s="34"/>
      <c r="C635" s="48" t="str">
        <f>IF(FluxoCaixa2[[#This Row],[Data]]="","",PROPER(TEXT(FluxoCaixa2[[#This Row],[Data]],"mmmm")))</f>
        <v/>
      </c>
      <c r="D635" s="17"/>
      <c r="E635" s="17"/>
      <c r="F635" s="17"/>
      <c r="G635" s="21"/>
      <c r="H635" s="17"/>
      <c r="I635" s="20">
        <f>IF(FluxoCaixa2[[#This Row],[Receitas / Despesas]]="Saldo Inicial",FluxoCaixa2[[#This Row],[R$ (Valores)]],I634+FluxoCaixa2[[#This Row],[Valores Receitas / Despesas]])</f>
        <v>371292.89999999956</v>
      </c>
      <c r="J635" s="20">
        <f>IF(FluxoCaixa2[[#This Row],[Entrada / Saída]]="Saída",FluxoCaixa2[[#This Row],[R$ (Valores)]]*-1,FluxoCaixa2[[#This Row],[R$ (Valores)]])</f>
        <v>0</v>
      </c>
    </row>
    <row r="636" spans="2:10">
      <c r="B636" s="34"/>
      <c r="C636" s="48" t="str">
        <f>IF(FluxoCaixa2[[#This Row],[Data]]="","",PROPER(TEXT(FluxoCaixa2[[#This Row],[Data]],"mmmm")))</f>
        <v/>
      </c>
      <c r="D636" s="17"/>
      <c r="E636" s="17"/>
      <c r="F636" s="17"/>
      <c r="G636" s="21"/>
      <c r="H636" s="17"/>
      <c r="I636" s="20">
        <f>IF(FluxoCaixa2[[#This Row],[Receitas / Despesas]]="Saldo Inicial",FluxoCaixa2[[#This Row],[R$ (Valores)]],I635+FluxoCaixa2[[#This Row],[Valores Receitas / Despesas]])</f>
        <v>371292.89999999956</v>
      </c>
      <c r="J636" s="20">
        <f>IF(FluxoCaixa2[[#This Row],[Entrada / Saída]]="Saída",FluxoCaixa2[[#This Row],[R$ (Valores)]]*-1,FluxoCaixa2[[#This Row],[R$ (Valores)]])</f>
        <v>0</v>
      </c>
    </row>
    <row r="637" spans="2:10">
      <c r="B637" s="34"/>
      <c r="C637" s="48" t="str">
        <f>IF(FluxoCaixa2[[#This Row],[Data]]="","",PROPER(TEXT(FluxoCaixa2[[#This Row],[Data]],"mmmm")))</f>
        <v/>
      </c>
      <c r="D637" s="17"/>
      <c r="E637" s="17"/>
      <c r="F637" s="17"/>
      <c r="G637" s="21"/>
      <c r="H637" s="17"/>
      <c r="I637" s="20">
        <f>IF(FluxoCaixa2[[#This Row],[Receitas / Despesas]]="Saldo Inicial",FluxoCaixa2[[#This Row],[R$ (Valores)]],I636+FluxoCaixa2[[#This Row],[Valores Receitas / Despesas]])</f>
        <v>371292.89999999956</v>
      </c>
      <c r="J637" s="20">
        <f>IF(FluxoCaixa2[[#This Row],[Entrada / Saída]]="Saída",FluxoCaixa2[[#This Row],[R$ (Valores)]]*-1,FluxoCaixa2[[#This Row],[R$ (Valores)]])</f>
        <v>0</v>
      </c>
    </row>
    <row r="638" spans="2:10">
      <c r="B638" s="34"/>
      <c r="C638" s="48" t="str">
        <f>IF(FluxoCaixa2[[#This Row],[Data]]="","",PROPER(TEXT(FluxoCaixa2[[#This Row],[Data]],"mmmm")))</f>
        <v/>
      </c>
      <c r="D638" s="17"/>
      <c r="E638" s="17"/>
      <c r="F638" s="17"/>
      <c r="G638" s="21"/>
      <c r="H638" s="17"/>
      <c r="I638" s="20">
        <f>IF(FluxoCaixa2[[#This Row],[Receitas / Despesas]]="Saldo Inicial",FluxoCaixa2[[#This Row],[R$ (Valores)]],I637+FluxoCaixa2[[#This Row],[Valores Receitas / Despesas]])</f>
        <v>371292.89999999956</v>
      </c>
      <c r="J638" s="20">
        <f>IF(FluxoCaixa2[[#This Row],[Entrada / Saída]]="Saída",FluxoCaixa2[[#This Row],[R$ (Valores)]]*-1,FluxoCaixa2[[#This Row],[R$ (Valores)]])</f>
        <v>0</v>
      </c>
    </row>
    <row r="639" spans="2:10">
      <c r="B639" s="34"/>
      <c r="C639" s="48" t="str">
        <f>IF(FluxoCaixa2[[#This Row],[Data]]="","",PROPER(TEXT(FluxoCaixa2[[#This Row],[Data]],"mmmm")))</f>
        <v/>
      </c>
      <c r="D639" s="17"/>
      <c r="E639" s="17"/>
      <c r="F639" s="17"/>
      <c r="G639" s="21"/>
      <c r="H639" s="17"/>
      <c r="I639" s="20">
        <f>IF(FluxoCaixa2[[#This Row],[Receitas / Despesas]]="Saldo Inicial",FluxoCaixa2[[#This Row],[R$ (Valores)]],I638+FluxoCaixa2[[#This Row],[Valores Receitas / Despesas]])</f>
        <v>371292.89999999956</v>
      </c>
      <c r="J639" s="20">
        <f>IF(FluxoCaixa2[[#This Row],[Entrada / Saída]]="Saída",FluxoCaixa2[[#This Row],[R$ (Valores)]]*-1,FluxoCaixa2[[#This Row],[R$ (Valores)]])</f>
        <v>0</v>
      </c>
    </row>
    <row r="640" spans="2:10">
      <c r="B640" s="34"/>
      <c r="C640" s="48" t="str">
        <f>IF(FluxoCaixa2[[#This Row],[Data]]="","",PROPER(TEXT(FluxoCaixa2[[#This Row],[Data]],"mmmm")))</f>
        <v/>
      </c>
      <c r="D640" s="17"/>
      <c r="E640" s="17"/>
      <c r="F640" s="17"/>
      <c r="G640" s="21"/>
      <c r="H640" s="17"/>
      <c r="I640" s="20">
        <f>IF(FluxoCaixa2[[#This Row],[Receitas / Despesas]]="Saldo Inicial",FluxoCaixa2[[#This Row],[R$ (Valores)]],I639+FluxoCaixa2[[#This Row],[Valores Receitas / Despesas]])</f>
        <v>371292.89999999956</v>
      </c>
      <c r="J640" s="20">
        <f>IF(FluxoCaixa2[[#This Row],[Entrada / Saída]]="Saída",FluxoCaixa2[[#This Row],[R$ (Valores)]]*-1,FluxoCaixa2[[#This Row],[R$ (Valores)]])</f>
        <v>0</v>
      </c>
    </row>
    <row r="641" spans="2:10">
      <c r="B641" s="34"/>
      <c r="C641" s="48" t="str">
        <f>IF(FluxoCaixa2[[#This Row],[Data]]="","",PROPER(TEXT(FluxoCaixa2[[#This Row],[Data]],"mmmm")))</f>
        <v/>
      </c>
      <c r="D641" s="17"/>
      <c r="E641" s="17"/>
      <c r="F641" s="17"/>
      <c r="G641" s="21"/>
      <c r="H641" s="17"/>
      <c r="I641" s="20">
        <f>IF(FluxoCaixa2[[#This Row],[Receitas / Despesas]]="Saldo Inicial",FluxoCaixa2[[#This Row],[R$ (Valores)]],I640+FluxoCaixa2[[#This Row],[Valores Receitas / Despesas]])</f>
        <v>371292.89999999956</v>
      </c>
      <c r="J641" s="20">
        <f>IF(FluxoCaixa2[[#This Row],[Entrada / Saída]]="Saída",FluxoCaixa2[[#This Row],[R$ (Valores)]]*-1,FluxoCaixa2[[#This Row],[R$ (Valores)]])</f>
        <v>0</v>
      </c>
    </row>
    <row r="642" spans="2:10">
      <c r="B642" s="34"/>
      <c r="C642" s="48" t="str">
        <f>IF(FluxoCaixa2[[#This Row],[Data]]="","",PROPER(TEXT(FluxoCaixa2[[#This Row],[Data]],"mmmm")))</f>
        <v/>
      </c>
      <c r="D642" s="17"/>
      <c r="E642" s="17"/>
      <c r="F642" s="17"/>
      <c r="G642" s="21"/>
      <c r="H642" s="17"/>
      <c r="I642" s="20">
        <f>IF(FluxoCaixa2[[#This Row],[Receitas / Despesas]]="Saldo Inicial",FluxoCaixa2[[#This Row],[R$ (Valores)]],I641+FluxoCaixa2[[#This Row],[Valores Receitas / Despesas]])</f>
        <v>371292.89999999956</v>
      </c>
      <c r="J642" s="20">
        <f>IF(FluxoCaixa2[[#This Row],[Entrada / Saída]]="Saída",FluxoCaixa2[[#This Row],[R$ (Valores)]]*-1,FluxoCaixa2[[#This Row],[R$ (Valores)]])</f>
        <v>0</v>
      </c>
    </row>
    <row r="643" spans="2:10">
      <c r="B643" s="34"/>
      <c r="C643" s="48" t="str">
        <f>IF(FluxoCaixa2[[#This Row],[Data]]="","",PROPER(TEXT(FluxoCaixa2[[#This Row],[Data]],"mmmm")))</f>
        <v/>
      </c>
      <c r="D643" s="17"/>
      <c r="E643" s="17"/>
      <c r="F643" s="17"/>
      <c r="G643" s="21"/>
      <c r="H643" s="17"/>
      <c r="I643" s="20">
        <f>IF(FluxoCaixa2[[#This Row],[Receitas / Despesas]]="Saldo Inicial",FluxoCaixa2[[#This Row],[R$ (Valores)]],I642+FluxoCaixa2[[#This Row],[Valores Receitas / Despesas]])</f>
        <v>371292.89999999956</v>
      </c>
      <c r="J643" s="20">
        <f>IF(FluxoCaixa2[[#This Row],[Entrada / Saída]]="Saída",FluxoCaixa2[[#This Row],[R$ (Valores)]]*-1,FluxoCaixa2[[#This Row],[R$ (Valores)]])</f>
        <v>0</v>
      </c>
    </row>
    <row r="644" spans="2:10">
      <c r="B644" s="34"/>
      <c r="C644" s="48" t="str">
        <f>IF(FluxoCaixa2[[#This Row],[Data]]="","",PROPER(TEXT(FluxoCaixa2[[#This Row],[Data]],"mmmm")))</f>
        <v/>
      </c>
      <c r="D644" s="17"/>
      <c r="E644" s="17"/>
      <c r="F644" s="17"/>
      <c r="G644" s="21"/>
      <c r="H644" s="17"/>
      <c r="I644" s="20">
        <f>IF(FluxoCaixa2[[#This Row],[Receitas / Despesas]]="Saldo Inicial",FluxoCaixa2[[#This Row],[R$ (Valores)]],I643+FluxoCaixa2[[#This Row],[Valores Receitas / Despesas]])</f>
        <v>371292.89999999956</v>
      </c>
      <c r="J644" s="20">
        <f>IF(FluxoCaixa2[[#This Row],[Entrada / Saída]]="Saída",FluxoCaixa2[[#This Row],[R$ (Valores)]]*-1,FluxoCaixa2[[#This Row],[R$ (Valores)]])</f>
        <v>0</v>
      </c>
    </row>
    <row r="645" spans="2:10">
      <c r="B645" s="34"/>
      <c r="C645" s="48" t="str">
        <f>IF(FluxoCaixa2[[#This Row],[Data]]="","",PROPER(TEXT(FluxoCaixa2[[#This Row],[Data]],"mmmm")))</f>
        <v/>
      </c>
      <c r="D645" s="17"/>
      <c r="E645" s="17"/>
      <c r="F645" s="17"/>
      <c r="G645" s="21"/>
      <c r="H645" s="17"/>
      <c r="I645" s="20">
        <f>IF(FluxoCaixa2[[#This Row],[Receitas / Despesas]]="Saldo Inicial",FluxoCaixa2[[#This Row],[R$ (Valores)]],I644+FluxoCaixa2[[#This Row],[Valores Receitas / Despesas]])</f>
        <v>371292.89999999956</v>
      </c>
      <c r="J645" s="20">
        <f>IF(FluxoCaixa2[[#This Row],[Entrada / Saída]]="Saída",FluxoCaixa2[[#This Row],[R$ (Valores)]]*-1,FluxoCaixa2[[#This Row],[R$ (Valores)]])</f>
        <v>0</v>
      </c>
    </row>
    <row r="646" spans="2:10">
      <c r="B646" s="34"/>
      <c r="C646" s="48" t="str">
        <f>IF(FluxoCaixa2[[#This Row],[Data]]="","",PROPER(TEXT(FluxoCaixa2[[#This Row],[Data]],"mmmm")))</f>
        <v/>
      </c>
      <c r="D646" s="17"/>
      <c r="E646" s="17"/>
      <c r="F646" s="17"/>
      <c r="G646" s="21"/>
      <c r="H646" s="17"/>
      <c r="I646" s="20">
        <f>IF(FluxoCaixa2[[#This Row],[Receitas / Despesas]]="Saldo Inicial",FluxoCaixa2[[#This Row],[R$ (Valores)]],I645+FluxoCaixa2[[#This Row],[Valores Receitas / Despesas]])</f>
        <v>371292.89999999956</v>
      </c>
      <c r="J646" s="20">
        <f>IF(FluxoCaixa2[[#This Row],[Entrada / Saída]]="Saída",FluxoCaixa2[[#This Row],[R$ (Valores)]]*-1,FluxoCaixa2[[#This Row],[R$ (Valores)]])</f>
        <v>0</v>
      </c>
    </row>
    <row r="647" spans="2:10">
      <c r="B647" s="34"/>
      <c r="C647" s="48" t="str">
        <f>IF(FluxoCaixa2[[#This Row],[Data]]="","",PROPER(TEXT(FluxoCaixa2[[#This Row],[Data]],"mmmm")))</f>
        <v/>
      </c>
      <c r="D647" s="17"/>
      <c r="E647" s="17"/>
      <c r="F647" s="17"/>
      <c r="G647" s="21"/>
      <c r="H647" s="17"/>
      <c r="I647" s="20">
        <f>IF(FluxoCaixa2[[#This Row],[Receitas / Despesas]]="Saldo Inicial",FluxoCaixa2[[#This Row],[R$ (Valores)]],I646+FluxoCaixa2[[#This Row],[Valores Receitas / Despesas]])</f>
        <v>371292.89999999956</v>
      </c>
      <c r="J647" s="20">
        <f>IF(FluxoCaixa2[[#This Row],[Entrada / Saída]]="Saída",FluxoCaixa2[[#This Row],[R$ (Valores)]]*-1,FluxoCaixa2[[#This Row],[R$ (Valores)]])</f>
        <v>0</v>
      </c>
    </row>
    <row r="648" spans="2:10">
      <c r="B648" s="34"/>
      <c r="C648" s="48" t="str">
        <f>IF(FluxoCaixa2[[#This Row],[Data]]="","",PROPER(TEXT(FluxoCaixa2[[#This Row],[Data]],"mmmm")))</f>
        <v/>
      </c>
      <c r="D648" s="17"/>
      <c r="E648" s="17"/>
      <c r="F648" s="17"/>
      <c r="G648" s="21"/>
      <c r="H648" s="17"/>
      <c r="I648" s="20">
        <f>IF(FluxoCaixa2[[#This Row],[Receitas / Despesas]]="Saldo Inicial",FluxoCaixa2[[#This Row],[R$ (Valores)]],I647+FluxoCaixa2[[#This Row],[Valores Receitas / Despesas]])</f>
        <v>371292.89999999956</v>
      </c>
      <c r="J648" s="20">
        <f>IF(FluxoCaixa2[[#This Row],[Entrada / Saída]]="Saída",FluxoCaixa2[[#This Row],[R$ (Valores)]]*-1,FluxoCaixa2[[#This Row],[R$ (Valores)]])</f>
        <v>0</v>
      </c>
    </row>
    <row r="649" spans="2:10">
      <c r="B649" s="34"/>
      <c r="C649" s="48" t="str">
        <f>IF(FluxoCaixa2[[#This Row],[Data]]="","",PROPER(TEXT(FluxoCaixa2[[#This Row],[Data]],"mmmm")))</f>
        <v/>
      </c>
      <c r="D649" s="17"/>
      <c r="E649" s="17"/>
      <c r="F649" s="17"/>
      <c r="G649" s="21"/>
      <c r="H649" s="17"/>
      <c r="I649" s="20">
        <f>IF(FluxoCaixa2[[#This Row],[Receitas / Despesas]]="Saldo Inicial",FluxoCaixa2[[#This Row],[R$ (Valores)]],I648+FluxoCaixa2[[#This Row],[Valores Receitas / Despesas]])</f>
        <v>371292.89999999956</v>
      </c>
      <c r="J649" s="20">
        <f>IF(FluxoCaixa2[[#This Row],[Entrada / Saída]]="Saída",FluxoCaixa2[[#This Row],[R$ (Valores)]]*-1,FluxoCaixa2[[#This Row],[R$ (Valores)]])</f>
        <v>0</v>
      </c>
    </row>
    <row r="650" spans="2:10">
      <c r="B650" s="34"/>
      <c r="C650" s="48" t="str">
        <f>IF(FluxoCaixa2[[#This Row],[Data]]="","",PROPER(TEXT(FluxoCaixa2[[#This Row],[Data]],"mmmm")))</f>
        <v/>
      </c>
      <c r="D650" s="17"/>
      <c r="E650" s="17"/>
      <c r="F650" s="17"/>
      <c r="G650" s="21"/>
      <c r="H650" s="17"/>
      <c r="I650" s="20">
        <f>IF(FluxoCaixa2[[#This Row],[Receitas / Despesas]]="Saldo Inicial",FluxoCaixa2[[#This Row],[R$ (Valores)]],I649+FluxoCaixa2[[#This Row],[Valores Receitas / Despesas]])</f>
        <v>371292.89999999956</v>
      </c>
      <c r="J650" s="20">
        <f>IF(FluxoCaixa2[[#This Row],[Entrada / Saída]]="Saída",FluxoCaixa2[[#This Row],[R$ (Valores)]]*-1,FluxoCaixa2[[#This Row],[R$ (Valores)]])</f>
        <v>0</v>
      </c>
    </row>
    <row r="651" spans="2:10">
      <c r="B651" s="34"/>
      <c r="C651" s="48" t="str">
        <f>IF(FluxoCaixa2[[#This Row],[Data]]="","",PROPER(TEXT(FluxoCaixa2[[#This Row],[Data]],"mmmm")))</f>
        <v/>
      </c>
      <c r="D651" s="17"/>
      <c r="E651" s="17"/>
      <c r="F651" s="17"/>
      <c r="G651" s="21"/>
      <c r="H651" s="17"/>
      <c r="I651" s="20">
        <f>IF(FluxoCaixa2[[#This Row],[Receitas / Despesas]]="Saldo Inicial",FluxoCaixa2[[#This Row],[R$ (Valores)]],I650+FluxoCaixa2[[#This Row],[Valores Receitas / Despesas]])</f>
        <v>371292.89999999956</v>
      </c>
      <c r="J651" s="20">
        <f>IF(FluxoCaixa2[[#This Row],[Entrada / Saída]]="Saída",FluxoCaixa2[[#This Row],[R$ (Valores)]]*-1,FluxoCaixa2[[#This Row],[R$ (Valores)]])</f>
        <v>0</v>
      </c>
    </row>
    <row r="652" spans="2:10">
      <c r="B652" s="34"/>
      <c r="C652" s="48" t="str">
        <f>IF(FluxoCaixa2[[#This Row],[Data]]="","",PROPER(TEXT(FluxoCaixa2[[#This Row],[Data]],"mmmm")))</f>
        <v/>
      </c>
      <c r="D652" s="17"/>
      <c r="E652" s="17"/>
      <c r="F652" s="17"/>
      <c r="G652" s="21"/>
      <c r="H652" s="17"/>
      <c r="I652" s="20">
        <f>IF(FluxoCaixa2[[#This Row],[Receitas / Despesas]]="Saldo Inicial",FluxoCaixa2[[#This Row],[R$ (Valores)]],I651+FluxoCaixa2[[#This Row],[Valores Receitas / Despesas]])</f>
        <v>371292.89999999956</v>
      </c>
      <c r="J652" s="20">
        <f>IF(FluxoCaixa2[[#This Row],[Entrada / Saída]]="Saída",FluxoCaixa2[[#This Row],[R$ (Valores)]]*-1,FluxoCaixa2[[#This Row],[R$ (Valores)]])</f>
        <v>0</v>
      </c>
    </row>
    <row r="653" spans="2:10">
      <c r="B653" s="34"/>
      <c r="C653" s="48" t="str">
        <f>IF(FluxoCaixa2[[#This Row],[Data]]="","",PROPER(TEXT(FluxoCaixa2[[#This Row],[Data]],"mmmm")))</f>
        <v/>
      </c>
      <c r="D653" s="17"/>
      <c r="E653" s="17"/>
      <c r="F653" s="17"/>
      <c r="G653" s="21"/>
      <c r="H653" s="17"/>
      <c r="I653" s="20">
        <f>IF(FluxoCaixa2[[#This Row],[Receitas / Despesas]]="Saldo Inicial",FluxoCaixa2[[#This Row],[R$ (Valores)]],I652+FluxoCaixa2[[#This Row],[Valores Receitas / Despesas]])</f>
        <v>371292.89999999956</v>
      </c>
      <c r="J653" s="20">
        <f>IF(FluxoCaixa2[[#This Row],[Entrada / Saída]]="Saída",FluxoCaixa2[[#This Row],[R$ (Valores)]]*-1,FluxoCaixa2[[#This Row],[R$ (Valores)]])</f>
        <v>0</v>
      </c>
    </row>
    <row r="654" spans="2:10">
      <c r="B654" s="34"/>
      <c r="C654" s="48" t="str">
        <f>IF(FluxoCaixa2[[#This Row],[Data]]="","",PROPER(TEXT(FluxoCaixa2[[#This Row],[Data]],"mmmm")))</f>
        <v/>
      </c>
      <c r="D654" s="17"/>
      <c r="E654" s="17"/>
      <c r="F654" s="17"/>
      <c r="G654" s="21"/>
      <c r="H654" s="17"/>
      <c r="I654" s="20">
        <f>IF(FluxoCaixa2[[#This Row],[Receitas / Despesas]]="Saldo Inicial",FluxoCaixa2[[#This Row],[R$ (Valores)]],I653+FluxoCaixa2[[#This Row],[Valores Receitas / Despesas]])</f>
        <v>371292.89999999956</v>
      </c>
      <c r="J654" s="20">
        <f>IF(FluxoCaixa2[[#This Row],[Entrada / Saída]]="Saída",FluxoCaixa2[[#This Row],[R$ (Valores)]]*-1,FluxoCaixa2[[#This Row],[R$ (Valores)]])</f>
        <v>0</v>
      </c>
    </row>
    <row r="655" spans="2:10">
      <c r="B655" s="34"/>
      <c r="C655" s="48" t="str">
        <f>IF(FluxoCaixa2[[#This Row],[Data]]="","",PROPER(TEXT(FluxoCaixa2[[#This Row],[Data]],"mmmm")))</f>
        <v/>
      </c>
      <c r="D655" s="17"/>
      <c r="E655" s="17"/>
      <c r="F655" s="17"/>
      <c r="G655" s="21"/>
      <c r="H655" s="17"/>
      <c r="I655" s="20">
        <f>IF(FluxoCaixa2[[#This Row],[Receitas / Despesas]]="Saldo Inicial",FluxoCaixa2[[#This Row],[R$ (Valores)]],I654+FluxoCaixa2[[#This Row],[Valores Receitas / Despesas]])</f>
        <v>371292.89999999956</v>
      </c>
      <c r="J655" s="20">
        <f>IF(FluxoCaixa2[[#This Row],[Entrada / Saída]]="Saída",FluxoCaixa2[[#This Row],[R$ (Valores)]]*-1,FluxoCaixa2[[#This Row],[R$ (Valores)]])</f>
        <v>0</v>
      </c>
    </row>
    <row r="656" spans="2:10">
      <c r="B656" s="34"/>
      <c r="C656" s="48" t="str">
        <f>IF(FluxoCaixa2[[#This Row],[Data]]="","",PROPER(TEXT(FluxoCaixa2[[#This Row],[Data]],"mmmm")))</f>
        <v/>
      </c>
      <c r="D656" s="17"/>
      <c r="E656" s="17"/>
      <c r="F656" s="17"/>
      <c r="G656" s="21"/>
      <c r="H656" s="17"/>
      <c r="I656" s="20">
        <f>IF(FluxoCaixa2[[#This Row],[Receitas / Despesas]]="Saldo Inicial",FluxoCaixa2[[#This Row],[R$ (Valores)]],I655+FluxoCaixa2[[#This Row],[Valores Receitas / Despesas]])</f>
        <v>371292.89999999956</v>
      </c>
      <c r="J656" s="20">
        <f>IF(FluxoCaixa2[[#This Row],[Entrada / Saída]]="Saída",FluxoCaixa2[[#This Row],[R$ (Valores)]]*-1,FluxoCaixa2[[#This Row],[R$ (Valores)]])</f>
        <v>0</v>
      </c>
    </row>
    <row r="657" spans="2:10">
      <c r="B657" s="34"/>
      <c r="C657" s="48" t="str">
        <f>IF(FluxoCaixa2[[#This Row],[Data]]="","",PROPER(TEXT(FluxoCaixa2[[#This Row],[Data]],"mmmm")))</f>
        <v/>
      </c>
      <c r="D657" s="17"/>
      <c r="E657" s="17"/>
      <c r="F657" s="17"/>
      <c r="G657" s="21"/>
      <c r="H657" s="17"/>
      <c r="I657" s="20">
        <f>IF(FluxoCaixa2[[#This Row],[Receitas / Despesas]]="Saldo Inicial",FluxoCaixa2[[#This Row],[R$ (Valores)]],I656+FluxoCaixa2[[#This Row],[Valores Receitas / Despesas]])</f>
        <v>371292.89999999956</v>
      </c>
      <c r="J657" s="20">
        <f>IF(FluxoCaixa2[[#This Row],[Entrada / Saída]]="Saída",FluxoCaixa2[[#This Row],[R$ (Valores)]]*-1,FluxoCaixa2[[#This Row],[R$ (Valores)]])</f>
        <v>0</v>
      </c>
    </row>
    <row r="658" spans="2:10">
      <c r="B658" s="34"/>
      <c r="C658" s="48" t="str">
        <f>IF(FluxoCaixa2[[#This Row],[Data]]="","",PROPER(TEXT(FluxoCaixa2[[#This Row],[Data]],"mmmm")))</f>
        <v/>
      </c>
      <c r="D658" s="17"/>
      <c r="E658" s="17"/>
      <c r="F658" s="17"/>
      <c r="G658" s="21"/>
      <c r="H658" s="17"/>
      <c r="I658" s="20">
        <f>IF(FluxoCaixa2[[#This Row],[Receitas / Despesas]]="Saldo Inicial",FluxoCaixa2[[#This Row],[R$ (Valores)]],I657+FluxoCaixa2[[#This Row],[Valores Receitas / Despesas]])</f>
        <v>371292.89999999956</v>
      </c>
      <c r="J658" s="20">
        <f>IF(FluxoCaixa2[[#This Row],[Entrada / Saída]]="Saída",FluxoCaixa2[[#This Row],[R$ (Valores)]]*-1,FluxoCaixa2[[#This Row],[R$ (Valores)]])</f>
        <v>0</v>
      </c>
    </row>
    <row r="659" spans="2:10">
      <c r="B659" s="34"/>
      <c r="C659" s="48" t="str">
        <f>IF(FluxoCaixa2[[#This Row],[Data]]="","",PROPER(TEXT(FluxoCaixa2[[#This Row],[Data]],"mmmm")))</f>
        <v/>
      </c>
      <c r="D659" s="17"/>
      <c r="E659" s="17"/>
      <c r="F659" s="17"/>
      <c r="G659" s="21"/>
      <c r="H659" s="17"/>
      <c r="I659" s="20">
        <f>IF(FluxoCaixa2[[#This Row],[Receitas / Despesas]]="Saldo Inicial",FluxoCaixa2[[#This Row],[R$ (Valores)]],I658+FluxoCaixa2[[#This Row],[Valores Receitas / Despesas]])</f>
        <v>371292.89999999956</v>
      </c>
      <c r="J659" s="20">
        <f>IF(FluxoCaixa2[[#This Row],[Entrada / Saída]]="Saída",FluxoCaixa2[[#This Row],[R$ (Valores)]]*-1,FluxoCaixa2[[#This Row],[R$ (Valores)]])</f>
        <v>0</v>
      </c>
    </row>
    <row r="660" spans="2:10">
      <c r="B660" s="34"/>
      <c r="C660" s="48" t="str">
        <f>IF(FluxoCaixa2[[#This Row],[Data]]="","",PROPER(TEXT(FluxoCaixa2[[#This Row],[Data]],"mmmm")))</f>
        <v/>
      </c>
      <c r="D660" s="17"/>
      <c r="E660" s="17"/>
      <c r="F660" s="17"/>
      <c r="G660" s="21"/>
      <c r="H660" s="17"/>
      <c r="I660" s="20">
        <f>IF(FluxoCaixa2[[#This Row],[Receitas / Despesas]]="Saldo Inicial",FluxoCaixa2[[#This Row],[R$ (Valores)]],I659+FluxoCaixa2[[#This Row],[Valores Receitas / Despesas]])</f>
        <v>371292.89999999956</v>
      </c>
      <c r="J660" s="20">
        <f>IF(FluxoCaixa2[[#This Row],[Entrada / Saída]]="Saída",FluxoCaixa2[[#This Row],[R$ (Valores)]]*-1,FluxoCaixa2[[#This Row],[R$ (Valores)]])</f>
        <v>0</v>
      </c>
    </row>
    <row r="661" spans="2:10">
      <c r="B661" s="34"/>
      <c r="C661" s="48" t="str">
        <f>IF(FluxoCaixa2[[#This Row],[Data]]="","",PROPER(TEXT(FluxoCaixa2[[#This Row],[Data]],"mmmm")))</f>
        <v/>
      </c>
      <c r="D661" s="17"/>
      <c r="E661" s="17"/>
      <c r="F661" s="17"/>
      <c r="G661" s="21"/>
      <c r="H661" s="17"/>
      <c r="I661" s="20">
        <f>IF(FluxoCaixa2[[#This Row],[Receitas / Despesas]]="Saldo Inicial",FluxoCaixa2[[#This Row],[R$ (Valores)]],I660+FluxoCaixa2[[#This Row],[Valores Receitas / Despesas]])</f>
        <v>371292.89999999956</v>
      </c>
      <c r="J661" s="20">
        <f>IF(FluxoCaixa2[[#This Row],[Entrada / Saída]]="Saída",FluxoCaixa2[[#This Row],[R$ (Valores)]]*-1,FluxoCaixa2[[#This Row],[R$ (Valores)]])</f>
        <v>0</v>
      </c>
    </row>
    <row r="662" spans="2:10">
      <c r="B662" s="34"/>
      <c r="C662" s="48" t="str">
        <f>IF(FluxoCaixa2[[#This Row],[Data]]="","",PROPER(TEXT(FluxoCaixa2[[#This Row],[Data]],"mmmm")))</f>
        <v/>
      </c>
      <c r="D662" s="17"/>
      <c r="E662" s="17"/>
      <c r="F662" s="17"/>
      <c r="G662" s="21"/>
      <c r="H662" s="17"/>
      <c r="I662" s="20">
        <f>IF(FluxoCaixa2[[#This Row],[Receitas / Despesas]]="Saldo Inicial",FluxoCaixa2[[#This Row],[R$ (Valores)]],I661+FluxoCaixa2[[#This Row],[Valores Receitas / Despesas]])</f>
        <v>371292.89999999956</v>
      </c>
      <c r="J662" s="20">
        <f>IF(FluxoCaixa2[[#This Row],[Entrada / Saída]]="Saída",FluxoCaixa2[[#This Row],[R$ (Valores)]]*-1,FluxoCaixa2[[#This Row],[R$ (Valores)]])</f>
        <v>0</v>
      </c>
    </row>
    <row r="663" spans="2:10">
      <c r="B663" s="34"/>
      <c r="C663" s="48" t="str">
        <f>IF(FluxoCaixa2[[#This Row],[Data]]="","",PROPER(TEXT(FluxoCaixa2[[#This Row],[Data]],"mmmm")))</f>
        <v/>
      </c>
      <c r="D663" s="17"/>
      <c r="E663" s="17"/>
      <c r="F663" s="17"/>
      <c r="G663" s="21"/>
      <c r="H663" s="17"/>
      <c r="I663" s="20">
        <f>IF(FluxoCaixa2[[#This Row],[Receitas / Despesas]]="Saldo Inicial",FluxoCaixa2[[#This Row],[R$ (Valores)]],I662+FluxoCaixa2[[#This Row],[Valores Receitas / Despesas]])</f>
        <v>371292.89999999956</v>
      </c>
      <c r="J663" s="20">
        <f>IF(FluxoCaixa2[[#This Row],[Entrada / Saída]]="Saída",FluxoCaixa2[[#This Row],[R$ (Valores)]]*-1,FluxoCaixa2[[#This Row],[R$ (Valores)]])</f>
        <v>0</v>
      </c>
    </row>
    <row r="664" spans="2:10">
      <c r="B664" s="34"/>
      <c r="C664" s="48" t="str">
        <f>IF(FluxoCaixa2[[#This Row],[Data]]="","",PROPER(TEXT(FluxoCaixa2[[#This Row],[Data]],"mmmm")))</f>
        <v/>
      </c>
      <c r="D664" s="17"/>
      <c r="E664" s="17"/>
      <c r="F664" s="17"/>
      <c r="G664" s="21"/>
      <c r="H664" s="17"/>
      <c r="I664" s="20">
        <f>IF(FluxoCaixa2[[#This Row],[Receitas / Despesas]]="Saldo Inicial",FluxoCaixa2[[#This Row],[R$ (Valores)]],I663+FluxoCaixa2[[#This Row],[Valores Receitas / Despesas]])</f>
        <v>371292.89999999956</v>
      </c>
      <c r="J664" s="20">
        <f>IF(FluxoCaixa2[[#This Row],[Entrada / Saída]]="Saída",FluxoCaixa2[[#This Row],[R$ (Valores)]]*-1,FluxoCaixa2[[#This Row],[R$ (Valores)]])</f>
        <v>0</v>
      </c>
    </row>
    <row r="665" spans="2:10">
      <c r="B665" s="34"/>
      <c r="C665" s="48" t="str">
        <f>IF(FluxoCaixa2[[#This Row],[Data]]="","",PROPER(TEXT(FluxoCaixa2[[#This Row],[Data]],"mmmm")))</f>
        <v/>
      </c>
      <c r="D665" s="17"/>
      <c r="E665" s="17"/>
      <c r="F665" s="17"/>
      <c r="G665" s="21"/>
      <c r="H665" s="17"/>
      <c r="I665" s="20">
        <f>IF(FluxoCaixa2[[#This Row],[Receitas / Despesas]]="Saldo Inicial",FluxoCaixa2[[#This Row],[R$ (Valores)]],I664+FluxoCaixa2[[#This Row],[Valores Receitas / Despesas]])</f>
        <v>371292.89999999956</v>
      </c>
      <c r="J665" s="20">
        <f>IF(FluxoCaixa2[[#This Row],[Entrada / Saída]]="Saída",FluxoCaixa2[[#This Row],[R$ (Valores)]]*-1,FluxoCaixa2[[#This Row],[R$ (Valores)]])</f>
        <v>0</v>
      </c>
    </row>
    <row r="666" spans="2:10">
      <c r="B666" s="34"/>
      <c r="C666" s="48" t="str">
        <f>IF(FluxoCaixa2[[#This Row],[Data]]="","",PROPER(TEXT(FluxoCaixa2[[#This Row],[Data]],"mmmm")))</f>
        <v/>
      </c>
      <c r="D666" s="17"/>
      <c r="E666" s="17"/>
      <c r="F666" s="17"/>
      <c r="G666" s="21"/>
      <c r="H666" s="17"/>
      <c r="I666" s="20">
        <f>IF(FluxoCaixa2[[#This Row],[Receitas / Despesas]]="Saldo Inicial",FluxoCaixa2[[#This Row],[R$ (Valores)]],I665+FluxoCaixa2[[#This Row],[Valores Receitas / Despesas]])</f>
        <v>371292.89999999956</v>
      </c>
      <c r="J666" s="20">
        <f>IF(FluxoCaixa2[[#This Row],[Entrada / Saída]]="Saída",FluxoCaixa2[[#This Row],[R$ (Valores)]]*-1,FluxoCaixa2[[#This Row],[R$ (Valores)]])</f>
        <v>0</v>
      </c>
    </row>
    <row r="667" spans="2:10">
      <c r="B667" s="34"/>
      <c r="C667" s="48" t="str">
        <f>IF(FluxoCaixa2[[#This Row],[Data]]="","",PROPER(TEXT(FluxoCaixa2[[#This Row],[Data]],"mmmm")))</f>
        <v/>
      </c>
      <c r="D667" s="17"/>
      <c r="E667" s="17"/>
      <c r="F667" s="17"/>
      <c r="G667" s="21"/>
      <c r="H667" s="17"/>
      <c r="I667" s="20">
        <f>IF(FluxoCaixa2[[#This Row],[Receitas / Despesas]]="Saldo Inicial",FluxoCaixa2[[#This Row],[R$ (Valores)]],I666+FluxoCaixa2[[#This Row],[Valores Receitas / Despesas]])</f>
        <v>371292.89999999956</v>
      </c>
      <c r="J667" s="20">
        <f>IF(FluxoCaixa2[[#This Row],[Entrada / Saída]]="Saída",FluxoCaixa2[[#This Row],[R$ (Valores)]]*-1,FluxoCaixa2[[#This Row],[R$ (Valores)]])</f>
        <v>0</v>
      </c>
    </row>
    <row r="668" spans="2:10">
      <c r="B668" s="34"/>
      <c r="C668" s="48" t="str">
        <f>IF(FluxoCaixa2[[#This Row],[Data]]="","",PROPER(TEXT(FluxoCaixa2[[#This Row],[Data]],"mmmm")))</f>
        <v/>
      </c>
      <c r="D668" s="17"/>
      <c r="E668" s="17"/>
      <c r="F668" s="17"/>
      <c r="G668" s="21"/>
      <c r="H668" s="17"/>
      <c r="I668" s="20">
        <f>IF(FluxoCaixa2[[#This Row],[Receitas / Despesas]]="Saldo Inicial",FluxoCaixa2[[#This Row],[R$ (Valores)]],I667+FluxoCaixa2[[#This Row],[Valores Receitas / Despesas]])</f>
        <v>371292.89999999956</v>
      </c>
      <c r="J668" s="20">
        <f>IF(FluxoCaixa2[[#This Row],[Entrada / Saída]]="Saída",FluxoCaixa2[[#This Row],[R$ (Valores)]]*-1,FluxoCaixa2[[#This Row],[R$ (Valores)]])</f>
        <v>0</v>
      </c>
    </row>
    <row r="669" spans="2:10">
      <c r="B669" s="34"/>
      <c r="C669" s="48" t="str">
        <f>IF(FluxoCaixa2[[#This Row],[Data]]="","",PROPER(TEXT(FluxoCaixa2[[#This Row],[Data]],"mmmm")))</f>
        <v/>
      </c>
      <c r="D669" s="17"/>
      <c r="E669" s="17"/>
      <c r="F669" s="17"/>
      <c r="G669" s="21"/>
      <c r="H669" s="17"/>
      <c r="I669" s="20">
        <f>IF(FluxoCaixa2[[#This Row],[Receitas / Despesas]]="Saldo Inicial",FluxoCaixa2[[#This Row],[R$ (Valores)]],I668+FluxoCaixa2[[#This Row],[Valores Receitas / Despesas]])</f>
        <v>371292.89999999956</v>
      </c>
      <c r="J669" s="20">
        <f>IF(FluxoCaixa2[[#This Row],[Entrada / Saída]]="Saída",FluxoCaixa2[[#This Row],[R$ (Valores)]]*-1,FluxoCaixa2[[#This Row],[R$ (Valores)]])</f>
        <v>0</v>
      </c>
    </row>
    <row r="670" spans="2:10">
      <c r="B670" s="34"/>
      <c r="C670" s="48" t="str">
        <f>IF(FluxoCaixa2[[#This Row],[Data]]="","",PROPER(TEXT(FluxoCaixa2[[#This Row],[Data]],"mmmm")))</f>
        <v/>
      </c>
      <c r="D670" s="17"/>
      <c r="E670" s="17"/>
      <c r="F670" s="17"/>
      <c r="G670" s="21"/>
      <c r="H670" s="17"/>
      <c r="I670" s="20">
        <f>IF(FluxoCaixa2[[#This Row],[Receitas / Despesas]]="Saldo Inicial",FluxoCaixa2[[#This Row],[R$ (Valores)]],I669+FluxoCaixa2[[#This Row],[Valores Receitas / Despesas]])</f>
        <v>371292.89999999956</v>
      </c>
      <c r="J670" s="20">
        <f>IF(FluxoCaixa2[[#This Row],[Entrada / Saída]]="Saída",FluxoCaixa2[[#This Row],[R$ (Valores)]]*-1,FluxoCaixa2[[#This Row],[R$ (Valores)]])</f>
        <v>0</v>
      </c>
    </row>
    <row r="671" spans="2:10">
      <c r="B671" s="34"/>
      <c r="C671" s="48" t="str">
        <f>IF(FluxoCaixa2[[#This Row],[Data]]="","",PROPER(TEXT(FluxoCaixa2[[#This Row],[Data]],"mmmm")))</f>
        <v/>
      </c>
      <c r="D671" s="17"/>
      <c r="E671" s="17"/>
      <c r="F671" s="17"/>
      <c r="G671" s="21"/>
      <c r="H671" s="17"/>
      <c r="I671" s="20">
        <f>IF(FluxoCaixa2[[#This Row],[Receitas / Despesas]]="Saldo Inicial",FluxoCaixa2[[#This Row],[R$ (Valores)]],I670+FluxoCaixa2[[#This Row],[Valores Receitas / Despesas]])</f>
        <v>371292.89999999956</v>
      </c>
      <c r="J671" s="20">
        <f>IF(FluxoCaixa2[[#This Row],[Entrada / Saída]]="Saída",FluxoCaixa2[[#This Row],[R$ (Valores)]]*-1,FluxoCaixa2[[#This Row],[R$ (Valores)]])</f>
        <v>0</v>
      </c>
    </row>
    <row r="672" spans="2:10">
      <c r="B672" s="34"/>
      <c r="C672" s="48" t="str">
        <f>IF(FluxoCaixa2[[#This Row],[Data]]="","",PROPER(TEXT(FluxoCaixa2[[#This Row],[Data]],"mmmm")))</f>
        <v/>
      </c>
      <c r="D672" s="17"/>
      <c r="E672" s="17"/>
      <c r="F672" s="17"/>
      <c r="G672" s="21"/>
      <c r="H672" s="17"/>
      <c r="I672" s="20">
        <f>IF(FluxoCaixa2[[#This Row],[Receitas / Despesas]]="Saldo Inicial",FluxoCaixa2[[#This Row],[R$ (Valores)]],I671+FluxoCaixa2[[#This Row],[Valores Receitas / Despesas]])</f>
        <v>371292.89999999956</v>
      </c>
      <c r="J672" s="20">
        <f>IF(FluxoCaixa2[[#This Row],[Entrada / Saída]]="Saída",FluxoCaixa2[[#This Row],[R$ (Valores)]]*-1,FluxoCaixa2[[#This Row],[R$ (Valores)]])</f>
        <v>0</v>
      </c>
    </row>
    <row r="673" spans="2:10">
      <c r="B673" s="34"/>
      <c r="C673" s="48" t="str">
        <f>IF(FluxoCaixa2[[#This Row],[Data]]="","",PROPER(TEXT(FluxoCaixa2[[#This Row],[Data]],"mmmm")))</f>
        <v/>
      </c>
      <c r="D673" s="17"/>
      <c r="E673" s="17"/>
      <c r="F673" s="17"/>
      <c r="G673" s="21"/>
      <c r="H673" s="17"/>
      <c r="I673" s="20">
        <f>IF(FluxoCaixa2[[#This Row],[Receitas / Despesas]]="Saldo Inicial",FluxoCaixa2[[#This Row],[R$ (Valores)]],I672+FluxoCaixa2[[#This Row],[Valores Receitas / Despesas]])</f>
        <v>371292.89999999956</v>
      </c>
      <c r="J673" s="20">
        <f>IF(FluxoCaixa2[[#This Row],[Entrada / Saída]]="Saída",FluxoCaixa2[[#This Row],[R$ (Valores)]]*-1,FluxoCaixa2[[#This Row],[R$ (Valores)]])</f>
        <v>0</v>
      </c>
    </row>
    <row r="674" spans="2:10">
      <c r="B674" s="34"/>
      <c r="C674" s="48" t="str">
        <f>IF(FluxoCaixa2[[#This Row],[Data]]="","",PROPER(TEXT(FluxoCaixa2[[#This Row],[Data]],"mmmm")))</f>
        <v/>
      </c>
      <c r="D674" s="17"/>
      <c r="E674" s="17"/>
      <c r="F674" s="17"/>
      <c r="G674" s="21"/>
      <c r="H674" s="17"/>
      <c r="I674" s="20">
        <f>IF(FluxoCaixa2[[#This Row],[Receitas / Despesas]]="Saldo Inicial",FluxoCaixa2[[#This Row],[R$ (Valores)]],I673+FluxoCaixa2[[#This Row],[Valores Receitas / Despesas]])</f>
        <v>371292.89999999956</v>
      </c>
      <c r="J674" s="20">
        <f>IF(FluxoCaixa2[[#This Row],[Entrada / Saída]]="Saída",FluxoCaixa2[[#This Row],[R$ (Valores)]]*-1,FluxoCaixa2[[#This Row],[R$ (Valores)]])</f>
        <v>0</v>
      </c>
    </row>
    <row r="675" spans="2:10">
      <c r="B675" s="34"/>
      <c r="C675" s="48" t="str">
        <f>IF(FluxoCaixa2[[#This Row],[Data]]="","",PROPER(TEXT(FluxoCaixa2[[#This Row],[Data]],"mmmm")))</f>
        <v/>
      </c>
      <c r="D675" s="17"/>
      <c r="E675" s="17"/>
      <c r="F675" s="17"/>
      <c r="G675" s="21"/>
      <c r="H675" s="17"/>
      <c r="I675" s="20">
        <f>IF(FluxoCaixa2[[#This Row],[Receitas / Despesas]]="Saldo Inicial",FluxoCaixa2[[#This Row],[R$ (Valores)]],I674+FluxoCaixa2[[#This Row],[Valores Receitas / Despesas]])</f>
        <v>371292.89999999956</v>
      </c>
      <c r="J675" s="20">
        <f>IF(FluxoCaixa2[[#This Row],[Entrada / Saída]]="Saída",FluxoCaixa2[[#This Row],[R$ (Valores)]]*-1,FluxoCaixa2[[#This Row],[R$ (Valores)]])</f>
        <v>0</v>
      </c>
    </row>
    <row r="676" spans="2:10">
      <c r="B676" s="34"/>
      <c r="C676" s="48" t="str">
        <f>IF(FluxoCaixa2[[#This Row],[Data]]="","",PROPER(TEXT(FluxoCaixa2[[#This Row],[Data]],"mmmm")))</f>
        <v/>
      </c>
      <c r="D676" s="17"/>
      <c r="E676" s="17"/>
      <c r="F676" s="17"/>
      <c r="G676" s="21"/>
      <c r="H676" s="17"/>
      <c r="I676" s="20">
        <f>IF(FluxoCaixa2[[#This Row],[Receitas / Despesas]]="Saldo Inicial",FluxoCaixa2[[#This Row],[R$ (Valores)]],I675+FluxoCaixa2[[#This Row],[Valores Receitas / Despesas]])</f>
        <v>371292.89999999956</v>
      </c>
      <c r="J676" s="20">
        <f>IF(FluxoCaixa2[[#This Row],[Entrada / Saída]]="Saída",FluxoCaixa2[[#This Row],[R$ (Valores)]]*-1,FluxoCaixa2[[#This Row],[R$ (Valores)]])</f>
        <v>0</v>
      </c>
    </row>
    <row r="677" spans="2:10">
      <c r="B677" s="34"/>
      <c r="C677" s="48" t="str">
        <f>IF(FluxoCaixa2[[#This Row],[Data]]="","",PROPER(TEXT(FluxoCaixa2[[#This Row],[Data]],"mmmm")))</f>
        <v/>
      </c>
      <c r="D677" s="17"/>
      <c r="E677" s="17"/>
      <c r="F677" s="17"/>
      <c r="G677" s="21"/>
      <c r="H677" s="17"/>
      <c r="I677" s="20">
        <f>IF(FluxoCaixa2[[#This Row],[Receitas / Despesas]]="Saldo Inicial",FluxoCaixa2[[#This Row],[R$ (Valores)]],I676+FluxoCaixa2[[#This Row],[Valores Receitas / Despesas]])</f>
        <v>371292.89999999956</v>
      </c>
      <c r="J677" s="20">
        <f>IF(FluxoCaixa2[[#This Row],[Entrada / Saída]]="Saída",FluxoCaixa2[[#This Row],[R$ (Valores)]]*-1,FluxoCaixa2[[#This Row],[R$ (Valores)]])</f>
        <v>0</v>
      </c>
    </row>
    <row r="678" spans="2:10">
      <c r="B678" s="34"/>
      <c r="C678" s="48" t="str">
        <f>IF(FluxoCaixa2[[#This Row],[Data]]="","",PROPER(TEXT(FluxoCaixa2[[#This Row],[Data]],"mmmm")))</f>
        <v/>
      </c>
      <c r="D678" s="17"/>
      <c r="E678" s="17"/>
      <c r="F678" s="17"/>
      <c r="G678" s="21"/>
      <c r="H678" s="17"/>
      <c r="I678" s="20">
        <f>IF(FluxoCaixa2[[#This Row],[Receitas / Despesas]]="Saldo Inicial",FluxoCaixa2[[#This Row],[R$ (Valores)]],I677+FluxoCaixa2[[#This Row],[Valores Receitas / Despesas]])</f>
        <v>371292.89999999956</v>
      </c>
      <c r="J678" s="20">
        <f>IF(FluxoCaixa2[[#This Row],[Entrada / Saída]]="Saída",FluxoCaixa2[[#This Row],[R$ (Valores)]]*-1,FluxoCaixa2[[#This Row],[R$ (Valores)]])</f>
        <v>0</v>
      </c>
    </row>
    <row r="679" spans="2:10">
      <c r="B679" s="34"/>
      <c r="C679" s="48" t="str">
        <f>IF(FluxoCaixa2[[#This Row],[Data]]="","",PROPER(TEXT(FluxoCaixa2[[#This Row],[Data]],"mmmm")))</f>
        <v/>
      </c>
      <c r="D679" s="17"/>
      <c r="E679" s="17"/>
      <c r="F679" s="17"/>
      <c r="G679" s="21"/>
      <c r="H679" s="17"/>
      <c r="I679" s="20">
        <f>IF(FluxoCaixa2[[#This Row],[Receitas / Despesas]]="Saldo Inicial",FluxoCaixa2[[#This Row],[R$ (Valores)]],I678+FluxoCaixa2[[#This Row],[Valores Receitas / Despesas]])</f>
        <v>371292.89999999956</v>
      </c>
      <c r="J679" s="20">
        <f>IF(FluxoCaixa2[[#This Row],[Entrada / Saída]]="Saída",FluxoCaixa2[[#This Row],[R$ (Valores)]]*-1,FluxoCaixa2[[#This Row],[R$ (Valores)]])</f>
        <v>0</v>
      </c>
    </row>
    <row r="680" spans="2:10">
      <c r="B680" s="34"/>
      <c r="C680" s="48" t="str">
        <f>IF(FluxoCaixa2[[#This Row],[Data]]="","",PROPER(TEXT(FluxoCaixa2[[#This Row],[Data]],"mmmm")))</f>
        <v/>
      </c>
      <c r="D680" s="17"/>
      <c r="E680" s="17"/>
      <c r="F680" s="17"/>
      <c r="G680" s="21"/>
      <c r="H680" s="17"/>
      <c r="I680" s="20">
        <f>IF(FluxoCaixa2[[#This Row],[Receitas / Despesas]]="Saldo Inicial",FluxoCaixa2[[#This Row],[R$ (Valores)]],I679+FluxoCaixa2[[#This Row],[Valores Receitas / Despesas]])</f>
        <v>371292.89999999956</v>
      </c>
      <c r="J680" s="20">
        <f>IF(FluxoCaixa2[[#This Row],[Entrada / Saída]]="Saída",FluxoCaixa2[[#This Row],[R$ (Valores)]]*-1,FluxoCaixa2[[#This Row],[R$ (Valores)]])</f>
        <v>0</v>
      </c>
    </row>
    <row r="681" spans="2:10">
      <c r="B681" s="34"/>
      <c r="C681" s="48"/>
      <c r="D681" s="17"/>
      <c r="E681" s="17"/>
      <c r="F681" s="17"/>
      <c r="G681" s="21"/>
      <c r="H681" s="17"/>
      <c r="I681" s="20">
        <f>IF(FluxoCaixa2[[#This Row],[Receitas / Despesas]]="Saldo Inicial",FluxoCaixa2[[#This Row],[R$ (Valores)]],I680+FluxoCaixa2[[#This Row],[Valores Receitas / Despesas]])</f>
        <v>371292.89999999956</v>
      </c>
      <c r="J681" s="20">
        <f>IF(FluxoCaixa2[[#This Row],[Entrada / Saída]]="Saída",FluxoCaixa2[[#This Row],[R$ (Valores)]]*-1,FluxoCaixa2[[#This Row],[R$ (Valores)]])</f>
        <v>0</v>
      </c>
    </row>
    <row r="682" spans="2:10">
      <c r="B682" s="4"/>
      <c r="G682" s="6"/>
      <c r="I682" s="5"/>
      <c r="J682" s="5"/>
    </row>
    <row r="683" spans="2:10">
      <c r="B683" s="4"/>
      <c r="G683" s="6"/>
      <c r="I683" s="5"/>
      <c r="J683" s="5"/>
    </row>
    <row r="684" spans="2:10">
      <c r="B684" s="4"/>
      <c r="G684" s="6"/>
      <c r="I684" s="5"/>
      <c r="J684" s="5"/>
    </row>
    <row r="685" spans="2:10">
      <c r="B685" s="4"/>
      <c r="G685" s="6"/>
      <c r="I685" s="5"/>
      <c r="J685" s="5"/>
    </row>
  </sheetData>
  <dataConsolidate link="1"/>
  <mergeCells count="5">
    <mergeCell ref="E1:I1"/>
    <mergeCell ref="B3:D3"/>
    <mergeCell ref="B4:C4"/>
    <mergeCell ref="B5:C5"/>
    <mergeCell ref="B6:C6"/>
  </mergeCells>
  <conditionalFormatting sqref="D6">
    <cfRule type="cellIs" dxfId="37" priority="1" operator="greaterThan">
      <formula>0</formula>
    </cfRule>
    <cfRule type="cellIs" dxfId="36" priority="2" operator="lessThan">
      <formula>0</formula>
    </cfRule>
  </conditionalFormatting>
  <dataValidations disablePrompts="1" count="3">
    <dataValidation type="list" allowBlank="1" showInputMessage="1" showErrorMessage="1" sqref="F11" xr:uid="{0D9FFAEA-9442-4EC7-8A4A-CCC43B0A9ADA}">
      <formula1>INDIRECT($D11)</formula1>
    </dataValidation>
    <dataValidation type="list" allowBlank="1" showInputMessage="1" showErrorMessage="1" sqref="E11:E681" xr:uid="{666A8D9C-7F66-4434-9386-54DA835B7BEC}">
      <formula1>INDIRECT(D11)</formula1>
    </dataValidation>
    <dataValidation type="list" allowBlank="1" showInputMessage="1" showErrorMessage="1" sqref="D11:D681" xr:uid="{F231ECBB-599D-4D97-9217-9941CF5ECF9F}">
      <formula1>"Entrada,Saída"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23AC297-2E23-4767-87A6-90EF0F393D01}">
          <x14:formula1>
            <xm:f>'Origem de Dados '!$F$3:$F$6</xm:f>
          </x14:formula1>
          <xm:sqref>H11:H681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0F1F-A227-475F-BFBA-C84C2EFC8F16}">
  <dimension ref="B1:Q309"/>
  <sheetViews>
    <sheetView showGridLines="0" zoomScale="85" zoomScaleNormal="85" workbookViewId="0">
      <pane ySplit="10" topLeftCell="A266" activePane="bottomLeft" state="frozen"/>
      <selection pane="bottomLeft" activeCell="D4" sqref="D4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79.85546875" style="1" bestFit="1" customWidth="1"/>
    <col min="7" max="7" width="24.42578125" style="1" customWidth="1"/>
    <col min="8" max="8" width="21.140625" style="1" customWidth="1"/>
    <col min="9" max="9" width="19.5703125" style="1" bestFit="1" customWidth="1"/>
    <col min="10" max="10" width="31.42578125" style="1" hidden="1" customWidth="1"/>
    <col min="11" max="11" width="8.85546875" style="1" customWidth="1"/>
    <col min="12" max="13" width="8.85546875" style="1"/>
    <col min="14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155</v>
      </c>
      <c r="F1" s="106"/>
      <c r="G1" s="106"/>
      <c r="H1" s="106"/>
      <c r="I1" s="106"/>
    </row>
    <row r="2" spans="2:17" ht="23.1" customHeight="1"/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SUMPRODUCT(SUBTOTAL(9,OFFSET(FluxoCaixa7[R$ (Valores)],ROW(FluxoCaixa7[R$ (Valores)])-ROW(G11),0,1)),--(FluxoCaixa7[Entrada / Saída]="Entrada"))+SUMPRODUCT(SUBTOTAL(9,OFFSET(FluxoCaixa7[R$ (Valores)],ROW(FluxoCaixa7[R$ (Valores)])-ROW(G11),0,1)),--(FluxoCaixa7[Entrada / Saída]="Saldo Inicial"))</f>
        <v>9358561.5599999987</v>
      </c>
    </row>
    <row r="5" spans="2:17" ht="15.75">
      <c r="B5" s="110" t="s">
        <v>51</v>
      </c>
      <c r="C5" s="110"/>
      <c r="D5" s="8">
        <f ca="1">SUMPRODUCT(SUBTOTAL(9,OFFSET(FluxoCaixa7[R$ (Valores)],ROW(FluxoCaixa7[R$ (Valores)])-ROW(G11),0,1)),--(FluxoCaixa7[Entrada / Saída]="Saída"))</f>
        <v>5908317.4200000148</v>
      </c>
      <c r="N5" s="26"/>
      <c r="Q5" s="31"/>
    </row>
    <row r="6" spans="2:17" ht="15.75">
      <c r="B6" s="110" t="s">
        <v>49</v>
      </c>
      <c r="C6" s="110"/>
      <c r="D6" s="9">
        <f ca="1">D4-D5</f>
        <v>3450244.1399999838</v>
      </c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1673675.07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45</v>
      </c>
      <c r="F10" s="25" t="s">
        <v>46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>
      <c r="B11" s="44">
        <v>45779</v>
      </c>
      <c r="C11" s="52" t="str">
        <f>IF(FluxoCaixa7[[#This Row],[Data]]="","",PROPER(TEXT(FluxoCaixa7[[#This Row],[Data]],"mmmm")))</f>
        <v>Maio</v>
      </c>
      <c r="D11" s="18" t="s">
        <v>1</v>
      </c>
      <c r="E11" s="18" t="s">
        <v>48</v>
      </c>
      <c r="F11" s="17" t="s">
        <v>60</v>
      </c>
      <c r="G11" s="19">
        <f>I8</f>
        <v>1673675.07</v>
      </c>
      <c r="H11" s="17" t="s">
        <v>13</v>
      </c>
      <c r="I11" s="20">
        <f>IF(FluxoCaixa7[[#This Row],[Receitas / Despesas]]="Saldo Inicial",FluxoCaixa7[[#This Row],[R$ (Valores)]],I10+FluxoCaixa7[[#This Row],[Valores Receitas / Despesas]])</f>
        <v>1673675.07</v>
      </c>
      <c r="J11" s="20">
        <f>IF(FluxoCaixa7[[#This Row],[Entrada / Saída]]="Saída",FluxoCaixa7[[#This Row],[R$ (Valores)]]*-1,FluxoCaixa7[[#This Row],[R$ (Valores)]])</f>
        <v>1673675.07</v>
      </c>
    </row>
    <row r="12" spans="2:17">
      <c r="B12" s="44">
        <v>45779</v>
      </c>
      <c r="C12" s="52" t="str">
        <f>IF(FluxoCaixa7[[#This Row],[Data]]="","",PROPER(TEXT(FluxoCaixa7[[#This Row],[Data]],"mmmm")))</f>
        <v>Maio</v>
      </c>
      <c r="D12" s="17" t="s">
        <v>1</v>
      </c>
      <c r="E12" s="17" t="s">
        <v>11</v>
      </c>
      <c r="F12" s="17" t="s">
        <v>169</v>
      </c>
      <c r="G12" s="21">
        <v>0.5</v>
      </c>
      <c r="H12" s="17" t="s">
        <v>13</v>
      </c>
      <c r="I12" s="20">
        <f>IF(FluxoCaixa7[[#This Row],[Receitas / Despesas]]="Saldo Inicial",FluxoCaixa7[[#This Row],[R$ (Valores)]],I11+FluxoCaixa7[[#This Row],[Valores Receitas / Despesas]])</f>
        <v>1673675.57</v>
      </c>
      <c r="J12" s="20">
        <f>IF(FluxoCaixa7[[#This Row],[Entrada / Saída]]="Saída",FluxoCaixa7[[#This Row],[R$ (Valores)]]*-1,FluxoCaixa7[[#This Row],[R$ (Valores)]])</f>
        <v>0.5</v>
      </c>
    </row>
    <row r="13" spans="2:17">
      <c r="B13" s="44">
        <v>45779</v>
      </c>
      <c r="C13" s="52" t="str">
        <f>IF(FluxoCaixa7[[#This Row],[Data]]="","",PROPER(TEXT(FluxoCaixa7[[#This Row],[Data]],"mmmm")))</f>
        <v>Maio</v>
      </c>
      <c r="D13" s="17" t="s">
        <v>2</v>
      </c>
      <c r="E13" s="17" t="s">
        <v>75</v>
      </c>
      <c r="F13" s="17" t="s">
        <v>170</v>
      </c>
      <c r="G13" s="29">
        <v>350000</v>
      </c>
      <c r="H13" s="17" t="s">
        <v>13</v>
      </c>
      <c r="I13" s="20">
        <f>IF(FluxoCaixa7[[#This Row],[Receitas / Despesas]]="Saldo Inicial",FluxoCaixa7[[#This Row],[R$ (Valores)]],I12+FluxoCaixa7[[#This Row],[Valores Receitas / Despesas]])</f>
        <v>1323675.57</v>
      </c>
      <c r="J13" s="20">
        <f>IF(FluxoCaixa7[[#This Row],[Entrada / Saída]]="Saída",FluxoCaixa7[[#This Row],[R$ (Valores)]]*-1,FluxoCaixa7[[#This Row],[R$ (Valores)]])</f>
        <v>-350000</v>
      </c>
    </row>
    <row r="14" spans="2:17">
      <c r="B14" s="44">
        <v>45779</v>
      </c>
      <c r="C14" s="52" t="str">
        <f>IF(FluxoCaixa7[[#This Row],[Data]]="","",PROPER(TEXT(FluxoCaixa7[[#This Row],[Data]],"mmmm")))</f>
        <v>Maio</v>
      </c>
      <c r="D14" s="17" t="s">
        <v>2</v>
      </c>
      <c r="E14" s="17" t="s">
        <v>152</v>
      </c>
      <c r="F14" s="17" t="s">
        <v>171</v>
      </c>
      <c r="G14" s="21">
        <v>46</v>
      </c>
      <c r="H14" s="17" t="s">
        <v>58</v>
      </c>
      <c r="I14" s="20">
        <f>IF(FluxoCaixa7[[#This Row],[Receitas / Despesas]]="Saldo Inicial",FluxoCaixa7[[#This Row],[R$ (Valores)]],I13+FluxoCaixa7[[#This Row],[Valores Receitas / Despesas]])</f>
        <v>1323629.57</v>
      </c>
      <c r="J14" s="20">
        <f>IF(FluxoCaixa7[[#This Row],[Entrada / Saída]]="Saída",FluxoCaixa7[[#This Row],[R$ (Valores)]]*-1,FluxoCaixa7[[#This Row],[R$ (Valores)]])</f>
        <v>-46</v>
      </c>
    </row>
    <row r="15" spans="2:17">
      <c r="B15" s="44" t="s">
        <v>156</v>
      </c>
      <c r="C15" s="52" t="str">
        <f>IF(FluxoCaixa7[[#This Row],[Data]]="","",PROPER(TEXT(FluxoCaixa7[[#This Row],[Data]],"mmmm")))</f>
        <v>Maio</v>
      </c>
      <c r="D15" s="17" t="s">
        <v>1</v>
      </c>
      <c r="E15" s="17" t="s">
        <v>11</v>
      </c>
      <c r="F15" s="17" t="s">
        <v>169</v>
      </c>
      <c r="G15" s="21">
        <v>0.02</v>
      </c>
      <c r="H15" s="17" t="s">
        <v>13</v>
      </c>
      <c r="I15" s="20">
        <f>IF(FluxoCaixa7[[#This Row],[Receitas / Despesas]]="Saldo Inicial",FluxoCaixa7[[#This Row],[R$ (Valores)]],I14+FluxoCaixa7[[#This Row],[Valores Receitas / Despesas]])</f>
        <v>1323629.5900000001</v>
      </c>
      <c r="J15" s="20">
        <f>IF(FluxoCaixa7[[#This Row],[Entrada / Saída]]="Saída",FluxoCaixa7[[#This Row],[R$ (Valores)]]*-1,FluxoCaixa7[[#This Row],[R$ (Valores)]])</f>
        <v>0.02</v>
      </c>
    </row>
    <row r="16" spans="2:17">
      <c r="B16" s="44" t="s">
        <v>156</v>
      </c>
      <c r="C16" s="52" t="str">
        <f>IF(FluxoCaixa7[[#This Row],[Data]]="","",PROPER(TEXT(FluxoCaixa7[[#This Row],[Data]],"mmmm")))</f>
        <v>Maio</v>
      </c>
      <c r="D16" s="17" t="s">
        <v>2</v>
      </c>
      <c r="E16" s="17" t="s">
        <v>221</v>
      </c>
      <c r="F16" s="17" t="s">
        <v>172</v>
      </c>
      <c r="G16" s="21">
        <v>474.56</v>
      </c>
      <c r="H16" s="17" t="s">
        <v>8</v>
      </c>
      <c r="I16" s="20">
        <f>IF(FluxoCaixa7[[#This Row],[Receitas / Despesas]]="Saldo Inicial",FluxoCaixa7[[#This Row],[R$ (Valores)]],I15+FluxoCaixa7[[#This Row],[Valores Receitas / Despesas]])</f>
        <v>1323155.03</v>
      </c>
      <c r="J16" s="20">
        <f>IF(FluxoCaixa7[[#This Row],[Entrada / Saída]]="Saída",FluxoCaixa7[[#This Row],[R$ (Valores)]]*-1,FluxoCaixa7[[#This Row],[R$ (Valores)]])</f>
        <v>-474.56</v>
      </c>
    </row>
    <row r="17" spans="2:15">
      <c r="B17" s="44" t="s">
        <v>156</v>
      </c>
      <c r="C17" s="52" t="str">
        <f>IF(FluxoCaixa7[[#This Row],[Data]]="","",PROPER(TEXT(FluxoCaixa7[[#This Row],[Data]],"mmmm")))</f>
        <v>Maio</v>
      </c>
      <c r="D17" s="17" t="s">
        <v>2</v>
      </c>
      <c r="E17" s="17" t="s">
        <v>221</v>
      </c>
      <c r="F17" s="17" t="s">
        <v>173</v>
      </c>
      <c r="G17" s="21">
        <v>1680.09</v>
      </c>
      <c r="H17" s="17" t="s">
        <v>8</v>
      </c>
      <c r="I17" s="20">
        <f>IF(FluxoCaixa7[[#This Row],[Receitas / Despesas]]="Saldo Inicial",FluxoCaixa7[[#This Row],[R$ (Valores)]],I16+FluxoCaixa7[[#This Row],[Valores Receitas / Despesas]])</f>
        <v>1321474.94</v>
      </c>
      <c r="J17" s="20">
        <f>IF(FluxoCaixa7[[#This Row],[Entrada / Saída]]="Saída",FluxoCaixa7[[#This Row],[R$ (Valores)]]*-1,FluxoCaixa7[[#This Row],[R$ (Valores)]])</f>
        <v>-1680.09</v>
      </c>
    </row>
    <row r="18" spans="2:15">
      <c r="B18" s="44" t="s">
        <v>156</v>
      </c>
      <c r="C18" s="52" t="str">
        <f>IF(FluxoCaixa7[[#This Row],[Data]]="","",PROPER(TEXT(FluxoCaixa7[[#This Row],[Data]],"mmmm")))</f>
        <v>Maio</v>
      </c>
      <c r="D18" s="17" t="s">
        <v>2</v>
      </c>
      <c r="E18" s="17" t="s">
        <v>71</v>
      </c>
      <c r="F18" s="17" t="s">
        <v>174</v>
      </c>
      <c r="G18" s="21">
        <v>350</v>
      </c>
      <c r="H18" s="17" t="s">
        <v>8</v>
      </c>
      <c r="I18" s="20">
        <f>IF(FluxoCaixa7[[#This Row],[Receitas / Despesas]]="Saldo Inicial",FluxoCaixa7[[#This Row],[R$ (Valores)]],I17+FluxoCaixa7[[#This Row],[Valores Receitas / Despesas]])</f>
        <v>1321124.94</v>
      </c>
      <c r="J18" s="20">
        <f>IF(FluxoCaixa7[[#This Row],[Entrada / Saída]]="Saída",FluxoCaixa7[[#This Row],[R$ (Valores)]]*-1,FluxoCaixa7[[#This Row],[R$ (Valores)]])</f>
        <v>-350</v>
      </c>
    </row>
    <row r="19" spans="2:15">
      <c r="B19" s="44" t="s">
        <v>157</v>
      </c>
      <c r="C19" s="52" t="str">
        <f>IF(FluxoCaixa7[[#This Row],[Data]]="","",PROPER(TEXT(FluxoCaixa7[[#This Row],[Data]],"mmmm")))</f>
        <v>Maio</v>
      </c>
      <c r="D19" s="17" t="s">
        <v>1</v>
      </c>
      <c r="E19" s="17" t="s">
        <v>223</v>
      </c>
      <c r="F19" s="17" t="s">
        <v>169</v>
      </c>
      <c r="G19" s="21">
        <v>3.67</v>
      </c>
      <c r="H19" s="17" t="s">
        <v>13</v>
      </c>
      <c r="I19" s="20">
        <f>IF(FluxoCaixa7[[#This Row],[Receitas / Despesas]]="Saldo Inicial",FluxoCaixa7[[#This Row],[R$ (Valores)]],I18+FluxoCaixa7[[#This Row],[Valores Receitas / Despesas]])</f>
        <v>1321128.6099999999</v>
      </c>
      <c r="J19" s="20">
        <f>IF(FluxoCaixa7[[#This Row],[Entrada / Saída]]="Saída",FluxoCaixa7[[#This Row],[R$ (Valores)]]*-1,FluxoCaixa7[[#This Row],[R$ (Valores)]])</f>
        <v>3.67</v>
      </c>
    </row>
    <row r="20" spans="2:15">
      <c r="B20" s="44" t="s">
        <v>157</v>
      </c>
      <c r="C20" s="52" t="str">
        <f>IF(FluxoCaixa7[[#This Row],[Data]]="","",PROPER(TEXT(FluxoCaixa7[[#This Row],[Data]],"mmmm")))</f>
        <v>Maio</v>
      </c>
      <c r="D20" s="17" t="s">
        <v>2</v>
      </c>
      <c r="E20" s="17" t="s">
        <v>75</v>
      </c>
      <c r="F20" s="17" t="s">
        <v>170</v>
      </c>
      <c r="G20" s="29">
        <v>300000</v>
      </c>
      <c r="H20" s="17" t="s">
        <v>13</v>
      </c>
      <c r="I20" s="20">
        <f>IF(FluxoCaixa7[[#This Row],[Receitas / Despesas]]="Saldo Inicial",FluxoCaixa7[[#This Row],[R$ (Valores)]],I19+FluxoCaixa7[[#This Row],[Valores Receitas / Despesas]])</f>
        <v>1021128.6099999999</v>
      </c>
      <c r="J20" s="20">
        <f>IF(FluxoCaixa7[[#This Row],[Entrada / Saída]]="Saída",FluxoCaixa7[[#This Row],[R$ (Valores)]]*-1,FluxoCaixa7[[#This Row],[R$ (Valores)]])</f>
        <v>-300000</v>
      </c>
    </row>
    <row r="21" spans="2:15">
      <c r="B21" s="44" t="s">
        <v>157</v>
      </c>
      <c r="C21" s="52" t="str">
        <f>IF(FluxoCaixa7[[#This Row],[Data]]="","",PROPER(TEXT(FluxoCaixa7[[#This Row],[Data]],"mmmm")))</f>
        <v>Maio</v>
      </c>
      <c r="D21" s="17" t="s">
        <v>2</v>
      </c>
      <c r="E21" s="17" t="s">
        <v>222</v>
      </c>
      <c r="F21" s="17" t="s">
        <v>175</v>
      </c>
      <c r="G21" s="21">
        <v>13.35</v>
      </c>
      <c r="H21" s="17" t="s">
        <v>13</v>
      </c>
      <c r="I21" s="20">
        <f>IF(FluxoCaixa7[[#This Row],[Receitas / Despesas]]="Saldo Inicial",FluxoCaixa7[[#This Row],[R$ (Valores)]],I20+FluxoCaixa7[[#This Row],[Valores Receitas / Despesas]])</f>
        <v>1021115.2599999999</v>
      </c>
      <c r="J21" s="20">
        <f>IF(FluxoCaixa7[[#This Row],[Entrada / Saída]]="Saída",FluxoCaixa7[[#This Row],[R$ (Valores)]]*-1,FluxoCaixa7[[#This Row],[R$ (Valores)]])</f>
        <v>-13.35</v>
      </c>
    </row>
    <row r="22" spans="2:15">
      <c r="B22" s="44" t="s">
        <v>158</v>
      </c>
      <c r="C22" s="52" t="str">
        <f>IF(FluxoCaixa7[[#This Row],[Data]]="","",PROPER(TEXT(FluxoCaixa7[[#This Row],[Data]],"mmmm")))</f>
        <v>Maio</v>
      </c>
      <c r="D22" s="17" t="s">
        <v>1</v>
      </c>
      <c r="E22" s="17" t="s">
        <v>223</v>
      </c>
      <c r="F22" s="17" t="s">
        <v>169</v>
      </c>
      <c r="G22" s="21">
        <v>4.1100000000000003</v>
      </c>
      <c r="H22" s="17" t="s">
        <v>13</v>
      </c>
      <c r="I22" s="20">
        <f>IF(FluxoCaixa7[[#This Row],[Receitas / Despesas]]="Saldo Inicial",FluxoCaixa7[[#This Row],[R$ (Valores)]],I21+FluxoCaixa7[[#This Row],[Valores Receitas / Despesas]])</f>
        <v>1021119.3699999999</v>
      </c>
      <c r="J22" s="20">
        <f>IF(FluxoCaixa7[[#This Row],[Entrada / Saída]]="Saída",FluxoCaixa7[[#This Row],[R$ (Valores)]]*-1,FluxoCaixa7[[#This Row],[R$ (Valores)]])</f>
        <v>4.1100000000000003</v>
      </c>
      <c r="N22" s="26"/>
      <c r="O22" s="30"/>
    </row>
    <row r="23" spans="2:15">
      <c r="B23" s="44" t="s">
        <v>158</v>
      </c>
      <c r="C23" s="52" t="str">
        <f>IF(FluxoCaixa7[[#This Row],[Data]]="","",PROPER(TEXT(FluxoCaixa7[[#This Row],[Data]],"mmmm")))</f>
        <v>Maio</v>
      </c>
      <c r="D23" s="17" t="s">
        <v>2</v>
      </c>
      <c r="E23" s="17" t="s">
        <v>75</v>
      </c>
      <c r="F23" s="17" t="s">
        <v>170</v>
      </c>
      <c r="G23" s="21">
        <v>200000</v>
      </c>
      <c r="H23" s="17" t="s">
        <v>13</v>
      </c>
      <c r="I23" s="20">
        <f>IF(FluxoCaixa7[[#This Row],[Receitas / Despesas]]="Saldo Inicial",FluxoCaixa7[[#This Row],[R$ (Valores)]],I22+FluxoCaixa7[[#This Row],[Valores Receitas / Despesas]])</f>
        <v>821119.36999999988</v>
      </c>
      <c r="J23" s="20">
        <f>IF(FluxoCaixa7[[#This Row],[Entrada / Saída]]="Saída",FluxoCaixa7[[#This Row],[R$ (Valores)]]*-1,FluxoCaixa7[[#This Row],[R$ (Valores)]])</f>
        <v>-200000</v>
      </c>
    </row>
    <row r="24" spans="2:15">
      <c r="B24" s="44" t="s">
        <v>158</v>
      </c>
      <c r="C24" s="52" t="str">
        <f>IF(FluxoCaixa7[[#This Row],[Data]]="","",PROPER(TEXT(FluxoCaixa7[[#This Row],[Data]],"mmmm")))</f>
        <v>Maio</v>
      </c>
      <c r="D24" s="17" t="s">
        <v>2</v>
      </c>
      <c r="E24" s="17" t="s">
        <v>222</v>
      </c>
      <c r="F24" s="17" t="s">
        <v>176</v>
      </c>
      <c r="G24" s="21">
        <v>5.07</v>
      </c>
      <c r="H24" s="17" t="s">
        <v>13</v>
      </c>
      <c r="I24" s="20">
        <f>IF(FluxoCaixa7[[#This Row],[Receitas / Despesas]]="Saldo Inicial",FluxoCaixa7[[#This Row],[R$ (Valores)]],I23+FluxoCaixa7[[#This Row],[Valores Receitas / Despesas]])</f>
        <v>821114.29999999993</v>
      </c>
      <c r="J24" s="20">
        <f>IF(FluxoCaixa7[[#This Row],[Entrada / Saída]]="Saída",FluxoCaixa7[[#This Row],[R$ (Valores)]]*-1,FluxoCaixa7[[#This Row],[R$ (Valores)]])</f>
        <v>-5.07</v>
      </c>
      <c r="O24" s="30"/>
    </row>
    <row r="25" spans="2:15">
      <c r="B25" s="44" t="s">
        <v>158</v>
      </c>
      <c r="C25" s="52" t="str">
        <f>IF(FluxoCaixa7[[#This Row],[Data]]="","",PROPER(TEXT(FluxoCaixa7[[#This Row],[Data]],"mmmm")))</f>
        <v>Maio</v>
      </c>
      <c r="D25" s="17" t="s">
        <v>2</v>
      </c>
      <c r="E25" s="17" t="s">
        <v>224</v>
      </c>
      <c r="F25" s="17" t="s">
        <v>177</v>
      </c>
      <c r="G25" s="21">
        <v>10024.290000000001</v>
      </c>
      <c r="H25" s="17" t="s">
        <v>13</v>
      </c>
      <c r="I25" s="20">
        <f>IF(FluxoCaixa7[[#This Row],[Receitas / Despesas]]="Saldo Inicial",FluxoCaixa7[[#This Row],[R$ (Valores)]],I24+FluxoCaixa7[[#This Row],[Valores Receitas / Despesas]])</f>
        <v>811090.00999999989</v>
      </c>
      <c r="J25" s="20">
        <f>IF(FluxoCaixa7[[#This Row],[Entrada / Saída]]="Saída",FluxoCaixa7[[#This Row],[R$ (Valores)]]*-1,FluxoCaixa7[[#This Row],[R$ (Valores)]])</f>
        <v>-10024.290000000001</v>
      </c>
    </row>
    <row r="26" spans="2:15">
      <c r="B26" s="44" t="s">
        <v>158</v>
      </c>
      <c r="C26" s="52" t="str">
        <f>IF(FluxoCaixa7[[#This Row],[Data]]="","",PROPER(TEXT(FluxoCaixa7[[#This Row],[Data]],"mmmm")))</f>
        <v>Maio</v>
      </c>
      <c r="D26" s="17" t="s">
        <v>2</v>
      </c>
      <c r="E26" s="17" t="s">
        <v>222</v>
      </c>
      <c r="F26" s="17" t="s">
        <v>175</v>
      </c>
      <c r="G26" s="21">
        <v>13.35</v>
      </c>
      <c r="H26" s="17" t="s">
        <v>13</v>
      </c>
      <c r="I26" s="20">
        <f>IF(FluxoCaixa7[[#This Row],[Receitas / Despesas]]="Saldo Inicial",FluxoCaixa7[[#This Row],[R$ (Valores)]],I25+FluxoCaixa7[[#This Row],[Valores Receitas / Despesas]])</f>
        <v>811076.65999999992</v>
      </c>
      <c r="J26" s="20">
        <f>IF(FluxoCaixa7[[#This Row],[Entrada / Saída]]="Saída",FluxoCaixa7[[#This Row],[R$ (Valores)]]*-1,FluxoCaixa7[[#This Row],[R$ (Valores)]])</f>
        <v>-13.35</v>
      </c>
      <c r="O26" s="30"/>
    </row>
    <row r="27" spans="2:15">
      <c r="B27" s="44" t="s">
        <v>159</v>
      </c>
      <c r="C27" s="52" t="str">
        <f>IF(FluxoCaixa7[[#This Row],[Data]]="","",PROPER(TEXT(FluxoCaixa7[[#This Row],[Data]],"mmmm")))</f>
        <v>Maio</v>
      </c>
      <c r="D27" s="17" t="s">
        <v>1</v>
      </c>
      <c r="E27" s="17" t="s">
        <v>223</v>
      </c>
      <c r="F27" s="17" t="s">
        <v>169</v>
      </c>
      <c r="G27" s="21">
        <v>29.07</v>
      </c>
      <c r="H27" s="17" t="s">
        <v>13</v>
      </c>
      <c r="I27" s="20">
        <f>IF(FluxoCaixa7[[#This Row],[Receitas / Despesas]]="Saldo Inicial",FluxoCaixa7[[#This Row],[R$ (Valores)]],I26+FluxoCaixa7[[#This Row],[Valores Receitas / Despesas]])</f>
        <v>811105.72999999986</v>
      </c>
      <c r="J27" s="20">
        <f>IF(FluxoCaixa7[[#This Row],[Entrada / Saída]]="Saída",FluxoCaixa7[[#This Row],[R$ (Valores)]]*-1,FluxoCaixa7[[#This Row],[R$ (Valores)]])</f>
        <v>29.07</v>
      </c>
    </row>
    <row r="28" spans="2:15">
      <c r="B28" s="44" t="s">
        <v>159</v>
      </c>
      <c r="C28" s="52" t="str">
        <f>IF(FluxoCaixa7[[#This Row],[Data]]="","",PROPER(TEXT(FluxoCaixa7[[#This Row],[Data]],"mmmm")))</f>
        <v>Maio</v>
      </c>
      <c r="D28" s="17" t="s">
        <v>2</v>
      </c>
      <c r="E28" s="17" t="s">
        <v>75</v>
      </c>
      <c r="F28" s="17" t="s">
        <v>170</v>
      </c>
      <c r="G28" s="21">
        <v>200000</v>
      </c>
      <c r="H28" s="17" t="s">
        <v>13</v>
      </c>
      <c r="I28" s="20">
        <f>IF(FluxoCaixa7[[#This Row],[Receitas / Despesas]]="Saldo Inicial",FluxoCaixa7[[#This Row],[R$ (Valores)]],I27+FluxoCaixa7[[#This Row],[Valores Receitas / Despesas]])</f>
        <v>611105.72999999986</v>
      </c>
      <c r="J28" s="20">
        <f>IF(FluxoCaixa7[[#This Row],[Entrada / Saída]]="Saída",FluxoCaixa7[[#This Row],[R$ (Valores)]]*-1,FluxoCaixa7[[#This Row],[R$ (Valores)]])</f>
        <v>-200000</v>
      </c>
    </row>
    <row r="29" spans="2:15">
      <c r="B29" s="44" t="s">
        <v>159</v>
      </c>
      <c r="C29" s="52" t="str">
        <f>IF(FluxoCaixa7[[#This Row],[Data]]="","",PROPER(TEXT(FluxoCaixa7[[#This Row],[Data]],"mmmm")))</f>
        <v>Maio</v>
      </c>
      <c r="D29" s="17" t="s">
        <v>2</v>
      </c>
      <c r="E29" s="17" t="s">
        <v>75</v>
      </c>
      <c r="F29" s="17" t="s">
        <v>170</v>
      </c>
      <c r="G29" s="21">
        <v>200000</v>
      </c>
      <c r="H29" s="17" t="s">
        <v>13</v>
      </c>
      <c r="I29" s="20">
        <f>IF(FluxoCaixa7[[#This Row],[Receitas / Despesas]]="Saldo Inicial",FluxoCaixa7[[#This Row],[R$ (Valores)]],I28+FluxoCaixa7[[#This Row],[Valores Receitas / Despesas]])</f>
        <v>411105.72999999986</v>
      </c>
      <c r="J29" s="20">
        <f>IF(FluxoCaixa7[[#This Row],[Entrada / Saída]]="Saída",FluxoCaixa7[[#This Row],[R$ (Valores)]]*-1,FluxoCaixa7[[#This Row],[R$ (Valores)]])</f>
        <v>-200000</v>
      </c>
    </row>
    <row r="30" spans="2:15">
      <c r="B30" s="44" t="s">
        <v>159</v>
      </c>
      <c r="C30" s="52" t="str">
        <f>IF(FluxoCaixa7[[#This Row],[Data]]="","",PROPER(TEXT(FluxoCaixa7[[#This Row],[Data]],"mmmm")))</f>
        <v>Maio</v>
      </c>
      <c r="D30" s="17" t="s">
        <v>2</v>
      </c>
      <c r="E30" s="17" t="s">
        <v>222</v>
      </c>
      <c r="F30" s="17" t="s">
        <v>175</v>
      </c>
      <c r="G30" s="21">
        <v>13.35</v>
      </c>
      <c r="H30" s="17" t="s">
        <v>13</v>
      </c>
      <c r="I30" s="20">
        <f>IF(FluxoCaixa7[[#This Row],[Receitas / Despesas]]="Saldo Inicial",FluxoCaixa7[[#This Row],[R$ (Valores)]],I29+FluxoCaixa7[[#This Row],[Valores Receitas / Despesas]])</f>
        <v>411092.37999999989</v>
      </c>
      <c r="J30" s="20">
        <f>IF(FluxoCaixa7[[#This Row],[Entrada / Saída]]="Saída",FluxoCaixa7[[#This Row],[R$ (Valores)]]*-1,FluxoCaixa7[[#This Row],[R$ (Valores)]])</f>
        <v>-13.35</v>
      </c>
    </row>
    <row r="31" spans="2:15">
      <c r="B31" s="44" t="s">
        <v>159</v>
      </c>
      <c r="C31" s="52" t="str">
        <f>IF(FluxoCaixa7[[#This Row],[Data]]="","",PROPER(TEXT(FluxoCaixa7[[#This Row],[Data]],"mmmm")))</f>
        <v>Maio</v>
      </c>
      <c r="D31" s="17" t="s">
        <v>2</v>
      </c>
      <c r="E31" s="17" t="s">
        <v>222</v>
      </c>
      <c r="F31" s="17" t="s">
        <v>175</v>
      </c>
      <c r="G31" s="21">
        <v>13.35</v>
      </c>
      <c r="H31" s="17" t="s">
        <v>13</v>
      </c>
      <c r="I31" s="20">
        <f>IF(FluxoCaixa7[[#This Row],[Receitas / Despesas]]="Saldo Inicial",FluxoCaixa7[[#This Row],[R$ (Valores)]],I30+FluxoCaixa7[[#This Row],[Valores Receitas / Despesas]])</f>
        <v>411079.02999999991</v>
      </c>
      <c r="J31" s="20">
        <f>IF(FluxoCaixa7[[#This Row],[Entrada / Saída]]="Saída",FluxoCaixa7[[#This Row],[R$ (Valores)]]*-1,FluxoCaixa7[[#This Row],[R$ (Valores)]])</f>
        <v>-13.35</v>
      </c>
    </row>
    <row r="32" spans="2:15">
      <c r="B32" s="44" t="s">
        <v>159</v>
      </c>
      <c r="C32" s="52" t="str">
        <f>IF(FluxoCaixa7[[#This Row],[Data]]="","",PROPER(TEXT(FluxoCaixa7[[#This Row],[Data]],"mmmm")))</f>
        <v>Maio</v>
      </c>
      <c r="D32" s="17" t="s">
        <v>2</v>
      </c>
      <c r="E32" s="17" t="s">
        <v>70</v>
      </c>
      <c r="F32" s="17" t="s">
        <v>178</v>
      </c>
      <c r="G32" s="29">
        <v>13000</v>
      </c>
      <c r="H32" s="17" t="s">
        <v>8</v>
      </c>
      <c r="I32" s="20">
        <f>IF(FluxoCaixa7[[#This Row],[Receitas / Despesas]]="Saldo Inicial",FluxoCaixa7[[#This Row],[R$ (Valores)]],I31+FluxoCaixa7[[#This Row],[Valores Receitas / Despesas]])</f>
        <v>398079.02999999991</v>
      </c>
      <c r="J32" s="20">
        <f>IF(FluxoCaixa7[[#This Row],[Entrada / Saída]]="Saída",FluxoCaixa7[[#This Row],[R$ (Valores)]]*-1,FluxoCaixa7[[#This Row],[R$ (Valores)]])</f>
        <v>-13000</v>
      </c>
    </row>
    <row r="33" spans="2:10">
      <c r="B33" s="44" t="s">
        <v>159</v>
      </c>
      <c r="C33" s="52" t="str">
        <f>IF(FluxoCaixa7[[#This Row],[Data]]="","",PROPER(TEXT(FluxoCaixa7[[#This Row],[Data]],"mmmm")))</f>
        <v>Maio</v>
      </c>
      <c r="D33" s="17" t="s">
        <v>2</v>
      </c>
      <c r="E33" s="17" t="s">
        <v>70</v>
      </c>
      <c r="F33" s="17" t="s">
        <v>179</v>
      </c>
      <c r="G33" s="29">
        <v>76912</v>
      </c>
      <c r="H33" s="17" t="s">
        <v>8</v>
      </c>
      <c r="I33" s="20">
        <f>IF(FluxoCaixa7[[#This Row],[Receitas / Despesas]]="Saldo Inicial",FluxoCaixa7[[#This Row],[R$ (Valores)]],I32+FluxoCaixa7[[#This Row],[Valores Receitas / Despesas]])</f>
        <v>321167.02999999991</v>
      </c>
      <c r="J33" s="20">
        <f>IF(FluxoCaixa7[[#This Row],[Entrada / Saída]]="Saída",FluxoCaixa7[[#This Row],[R$ (Valores)]]*-1,FluxoCaixa7[[#This Row],[R$ (Valores)]])</f>
        <v>-76912</v>
      </c>
    </row>
    <row r="34" spans="2:10">
      <c r="B34" s="44" t="s">
        <v>159</v>
      </c>
      <c r="C34" s="52" t="str">
        <f>IF(FluxoCaixa7[[#This Row],[Data]]="","",PROPER(TEXT(FluxoCaixa7[[#This Row],[Data]],"mmmm")))</f>
        <v>Maio</v>
      </c>
      <c r="D34" s="17" t="s">
        <v>2</v>
      </c>
      <c r="E34" s="17" t="s">
        <v>70</v>
      </c>
      <c r="F34" s="17" t="s">
        <v>180</v>
      </c>
      <c r="G34" s="29">
        <v>6750</v>
      </c>
      <c r="H34" s="17" t="s">
        <v>8</v>
      </c>
      <c r="I34" s="20">
        <f>IF(FluxoCaixa7[[#This Row],[Receitas / Despesas]]="Saldo Inicial",FluxoCaixa7[[#This Row],[R$ (Valores)]],I33+FluxoCaixa7[[#This Row],[Valores Receitas / Despesas]])</f>
        <v>314417.02999999991</v>
      </c>
      <c r="J34" s="20">
        <f>IF(FluxoCaixa7[[#This Row],[Entrada / Saída]]="Saída",FluxoCaixa7[[#This Row],[R$ (Valores)]]*-1,FluxoCaixa7[[#This Row],[R$ (Valores)]])</f>
        <v>-6750</v>
      </c>
    </row>
    <row r="35" spans="2:10">
      <c r="B35" s="44" t="s">
        <v>159</v>
      </c>
      <c r="C35" s="52" t="str">
        <f>IF(FluxoCaixa7[[#This Row],[Data]]="","",PROPER(TEXT(FluxoCaixa7[[#This Row],[Data]],"mmmm")))</f>
        <v>Maio</v>
      </c>
      <c r="D35" s="17" t="s">
        <v>2</v>
      </c>
      <c r="E35" s="17" t="s">
        <v>70</v>
      </c>
      <c r="F35" s="17" t="s">
        <v>181</v>
      </c>
      <c r="G35" s="21">
        <v>14587</v>
      </c>
      <c r="H35" s="17" t="s">
        <v>8</v>
      </c>
      <c r="I35" s="20">
        <f>IF(FluxoCaixa7[[#This Row],[Receitas / Despesas]]="Saldo Inicial",FluxoCaixa7[[#This Row],[R$ (Valores)]],I34+FluxoCaixa7[[#This Row],[Valores Receitas / Despesas]])</f>
        <v>299830.02999999991</v>
      </c>
      <c r="J35" s="20">
        <f>IF(FluxoCaixa7[[#This Row],[Entrada / Saída]]="Saída",FluxoCaixa7[[#This Row],[R$ (Valores)]]*-1,FluxoCaixa7[[#This Row],[R$ (Valores)]])</f>
        <v>-14587</v>
      </c>
    </row>
    <row r="36" spans="2:10">
      <c r="B36" s="44" t="s">
        <v>159</v>
      </c>
      <c r="C36" s="52" t="str">
        <f>IF(FluxoCaixa7[[#This Row],[Data]]="","",PROPER(TEXT(FluxoCaixa7[[#This Row],[Data]],"mmmm")))</f>
        <v>Maio</v>
      </c>
      <c r="D36" s="17" t="s">
        <v>2</v>
      </c>
      <c r="E36" s="17" t="s">
        <v>70</v>
      </c>
      <c r="F36" s="17" t="s">
        <v>182</v>
      </c>
      <c r="G36" s="21">
        <v>17423.400000000001</v>
      </c>
      <c r="H36" s="17" t="s">
        <v>8</v>
      </c>
      <c r="I36" s="20">
        <f>IF(FluxoCaixa7[[#This Row],[Receitas / Despesas]]="Saldo Inicial",FluxoCaixa7[[#This Row],[R$ (Valores)]],I35+FluxoCaixa7[[#This Row],[Valores Receitas / Despesas]])</f>
        <v>282406.62999999989</v>
      </c>
      <c r="J36" s="20">
        <f>IF(FluxoCaixa7[[#This Row],[Entrada / Saída]]="Saída",FluxoCaixa7[[#This Row],[R$ (Valores)]]*-1,FluxoCaixa7[[#This Row],[R$ (Valores)]])</f>
        <v>-17423.400000000001</v>
      </c>
    </row>
    <row r="37" spans="2:10">
      <c r="B37" s="44" t="s">
        <v>159</v>
      </c>
      <c r="C37" s="52" t="str">
        <f>IF(FluxoCaixa7[[#This Row],[Data]]="","",PROPER(TEXT(FluxoCaixa7[[#This Row],[Data]],"mmmm")))</f>
        <v>Maio</v>
      </c>
      <c r="D37" s="17" t="s">
        <v>2</v>
      </c>
      <c r="E37" s="17" t="s">
        <v>70</v>
      </c>
      <c r="F37" s="17" t="s">
        <v>183</v>
      </c>
      <c r="G37" s="21">
        <v>14000</v>
      </c>
      <c r="H37" s="17" t="s">
        <v>8</v>
      </c>
      <c r="I37" s="20">
        <f>IF(FluxoCaixa7[[#This Row],[Receitas / Despesas]]="Saldo Inicial",FluxoCaixa7[[#This Row],[R$ (Valores)]],I36+FluxoCaixa7[[#This Row],[Valores Receitas / Despesas]])</f>
        <v>268406.62999999989</v>
      </c>
      <c r="J37" s="20">
        <f>IF(FluxoCaixa7[[#This Row],[Entrada / Saída]]="Saída",FluxoCaixa7[[#This Row],[R$ (Valores)]]*-1,FluxoCaixa7[[#This Row],[R$ (Valores)]])</f>
        <v>-14000</v>
      </c>
    </row>
    <row r="38" spans="2:10">
      <c r="B38" s="44" t="s">
        <v>159</v>
      </c>
      <c r="C38" s="52" t="str">
        <f>IF(FluxoCaixa7[[#This Row],[Data]]="","",PROPER(TEXT(FluxoCaixa7[[#This Row],[Data]],"mmmm")))</f>
        <v>Maio</v>
      </c>
      <c r="D38" s="17" t="s">
        <v>2</v>
      </c>
      <c r="E38" s="17" t="s">
        <v>70</v>
      </c>
      <c r="F38" s="17" t="s">
        <v>184</v>
      </c>
      <c r="G38" s="21">
        <v>6750</v>
      </c>
      <c r="H38" s="17" t="s">
        <v>8</v>
      </c>
      <c r="I38" s="20">
        <f>IF(FluxoCaixa7[[#This Row],[Receitas / Despesas]]="Saldo Inicial",FluxoCaixa7[[#This Row],[R$ (Valores)]],I37+FluxoCaixa7[[#This Row],[Valores Receitas / Despesas]])</f>
        <v>261656.62999999989</v>
      </c>
      <c r="J38" s="20">
        <f>IF(FluxoCaixa7[[#This Row],[Entrada / Saída]]="Saída",FluxoCaixa7[[#This Row],[R$ (Valores)]]*-1,FluxoCaixa7[[#This Row],[R$ (Valores)]])</f>
        <v>-6750</v>
      </c>
    </row>
    <row r="39" spans="2:10">
      <c r="B39" s="44" t="s">
        <v>159</v>
      </c>
      <c r="C39" s="52" t="str">
        <f>IF(FluxoCaixa7[[#This Row],[Data]]="","",PROPER(TEXT(FluxoCaixa7[[#This Row],[Data]],"mmmm")))</f>
        <v>Maio</v>
      </c>
      <c r="D39" s="17" t="s">
        <v>2</v>
      </c>
      <c r="E39" s="17" t="s">
        <v>70</v>
      </c>
      <c r="F39" s="17" t="s">
        <v>185</v>
      </c>
      <c r="G39" s="29">
        <v>21975.25</v>
      </c>
      <c r="H39" s="17" t="s">
        <v>8</v>
      </c>
      <c r="I39" s="20">
        <f>IF(FluxoCaixa7[[#This Row],[Receitas / Despesas]]="Saldo Inicial",FluxoCaixa7[[#This Row],[R$ (Valores)]],I38+FluxoCaixa7[[#This Row],[Valores Receitas / Despesas]])</f>
        <v>239681.37999999989</v>
      </c>
      <c r="J39" s="20">
        <f>IF(FluxoCaixa7[[#This Row],[Entrada / Saída]]="Saída",FluxoCaixa7[[#This Row],[R$ (Valores)]]*-1,FluxoCaixa7[[#This Row],[R$ (Valores)]])</f>
        <v>-21975.25</v>
      </c>
    </row>
    <row r="40" spans="2:10">
      <c r="B40" s="44" t="s">
        <v>159</v>
      </c>
      <c r="C40" s="52" t="str">
        <f>IF(FluxoCaixa7[[#This Row],[Data]]="","",PROPER(TEXT(FluxoCaixa7[[#This Row],[Data]],"mmmm")))</f>
        <v>Maio</v>
      </c>
      <c r="D40" s="17" t="s">
        <v>2</v>
      </c>
      <c r="E40" s="17" t="s">
        <v>70</v>
      </c>
      <c r="F40" s="17" t="s">
        <v>186</v>
      </c>
      <c r="G40" s="29">
        <v>10733.33</v>
      </c>
      <c r="H40" s="17" t="s">
        <v>8</v>
      </c>
      <c r="I40" s="20">
        <f>IF(FluxoCaixa7[[#This Row],[Receitas / Despesas]]="Saldo Inicial",FluxoCaixa7[[#This Row],[R$ (Valores)]],I39+FluxoCaixa7[[#This Row],[Valores Receitas / Despesas]])</f>
        <v>228948.0499999999</v>
      </c>
      <c r="J40" s="20">
        <f>IF(FluxoCaixa7[[#This Row],[Entrada / Saída]]="Saída",FluxoCaixa7[[#This Row],[R$ (Valores)]]*-1,FluxoCaixa7[[#This Row],[R$ (Valores)]])</f>
        <v>-10733.33</v>
      </c>
    </row>
    <row r="41" spans="2:10">
      <c r="B41" s="44" t="s">
        <v>159</v>
      </c>
      <c r="C41" s="52" t="str">
        <f>IF(FluxoCaixa7[[#This Row],[Data]]="","",PROPER(TEXT(FluxoCaixa7[[#This Row],[Data]],"mmmm")))</f>
        <v>Maio</v>
      </c>
      <c r="D41" s="17" t="s">
        <v>2</v>
      </c>
      <c r="E41" s="17" t="s">
        <v>70</v>
      </c>
      <c r="F41" s="17" t="s">
        <v>187</v>
      </c>
      <c r="G41" s="29">
        <v>3720</v>
      </c>
      <c r="H41" s="17" t="s">
        <v>8</v>
      </c>
      <c r="I41" s="20">
        <f>IF(FluxoCaixa7[[#This Row],[Receitas / Despesas]]="Saldo Inicial",FluxoCaixa7[[#This Row],[R$ (Valores)]],I40+FluxoCaixa7[[#This Row],[Valores Receitas / Despesas]])</f>
        <v>225228.0499999999</v>
      </c>
      <c r="J41" s="20">
        <f>IF(FluxoCaixa7[[#This Row],[Entrada / Saída]]="Saída",FluxoCaixa7[[#This Row],[R$ (Valores)]]*-1,FluxoCaixa7[[#This Row],[R$ (Valores)]])</f>
        <v>-3720</v>
      </c>
    </row>
    <row r="42" spans="2:10">
      <c r="B42" s="44" t="s">
        <v>159</v>
      </c>
      <c r="C42" s="52" t="str">
        <f>IF(FluxoCaixa7[[#This Row],[Data]]="","",PROPER(TEXT(FluxoCaixa7[[#This Row],[Data]],"mmmm")))</f>
        <v>Maio</v>
      </c>
      <c r="D42" s="17" t="s">
        <v>2</v>
      </c>
      <c r="E42" s="17" t="s">
        <v>70</v>
      </c>
      <c r="F42" s="17" t="s">
        <v>188</v>
      </c>
      <c r="G42" s="29">
        <v>12215.33</v>
      </c>
      <c r="H42" s="17" t="s">
        <v>8</v>
      </c>
      <c r="I42" s="20">
        <f>IF(FluxoCaixa7[[#This Row],[Receitas / Despesas]]="Saldo Inicial",FluxoCaixa7[[#This Row],[R$ (Valores)]],I41+FluxoCaixa7[[#This Row],[Valores Receitas / Despesas]])</f>
        <v>213012.71999999991</v>
      </c>
      <c r="J42" s="20">
        <f>IF(FluxoCaixa7[[#This Row],[Entrada / Saída]]="Saída",FluxoCaixa7[[#This Row],[R$ (Valores)]]*-1,FluxoCaixa7[[#This Row],[R$ (Valores)]])</f>
        <v>-12215.33</v>
      </c>
    </row>
    <row r="43" spans="2:10">
      <c r="B43" s="44" t="s">
        <v>159</v>
      </c>
      <c r="C43" s="52" t="str">
        <f>IF(FluxoCaixa7[[#This Row],[Data]]="","",PROPER(TEXT(FluxoCaixa7[[#This Row],[Data]],"mmmm")))</f>
        <v>Maio</v>
      </c>
      <c r="D43" s="17" t="s">
        <v>2</v>
      </c>
      <c r="E43" s="17" t="s">
        <v>70</v>
      </c>
      <c r="F43" s="17" t="s">
        <v>189</v>
      </c>
      <c r="G43" s="29">
        <v>7252.5</v>
      </c>
      <c r="H43" s="17" t="s">
        <v>8</v>
      </c>
      <c r="I43" s="20">
        <f>IF(FluxoCaixa7[[#This Row],[Receitas / Despesas]]="Saldo Inicial",FluxoCaixa7[[#This Row],[R$ (Valores)]],I42+FluxoCaixa7[[#This Row],[Valores Receitas / Despesas]])</f>
        <v>205760.21999999991</v>
      </c>
      <c r="J43" s="20">
        <f>IF(FluxoCaixa7[[#This Row],[Entrada / Saída]]="Saída",FluxoCaixa7[[#This Row],[R$ (Valores)]]*-1,FluxoCaixa7[[#This Row],[R$ (Valores)]])</f>
        <v>-7252.5</v>
      </c>
    </row>
    <row r="44" spans="2:10">
      <c r="B44" s="44" t="s">
        <v>159</v>
      </c>
      <c r="C44" s="52" t="str">
        <f>IF(FluxoCaixa7[[#This Row],[Data]]="","",PROPER(TEXT(FluxoCaixa7[[#This Row],[Data]],"mmmm")))</f>
        <v>Maio</v>
      </c>
      <c r="D44" s="17" t="s">
        <v>2</v>
      </c>
      <c r="E44" s="17" t="s">
        <v>70</v>
      </c>
      <c r="F44" s="17" t="s">
        <v>190</v>
      </c>
      <c r="G44" s="29">
        <v>7252.5</v>
      </c>
      <c r="H44" s="17" t="s">
        <v>8</v>
      </c>
      <c r="I44" s="20">
        <f>IF(FluxoCaixa7[[#This Row],[Receitas / Despesas]]="Saldo Inicial",FluxoCaixa7[[#This Row],[R$ (Valores)]],I43+FluxoCaixa7[[#This Row],[Valores Receitas / Despesas]])</f>
        <v>198507.71999999991</v>
      </c>
      <c r="J44" s="20">
        <f>IF(FluxoCaixa7[[#This Row],[Entrada / Saída]]="Saída",FluxoCaixa7[[#This Row],[R$ (Valores)]]*-1,FluxoCaixa7[[#This Row],[R$ (Valores)]])</f>
        <v>-7252.5</v>
      </c>
    </row>
    <row r="45" spans="2:10">
      <c r="B45" s="44" t="s">
        <v>159</v>
      </c>
      <c r="C45" s="52" t="str">
        <f>IF(FluxoCaixa7[[#This Row],[Data]]="","",PROPER(TEXT(FluxoCaixa7[[#This Row],[Data]],"mmmm")))</f>
        <v>Maio</v>
      </c>
      <c r="D45" s="17" t="s">
        <v>2</v>
      </c>
      <c r="E45" s="17" t="s">
        <v>70</v>
      </c>
      <c r="F45" s="17" t="s">
        <v>191</v>
      </c>
      <c r="G45" s="29">
        <v>6750</v>
      </c>
      <c r="H45" s="17" t="s">
        <v>8</v>
      </c>
      <c r="I45" s="20">
        <f>IF(FluxoCaixa7[[#This Row],[Receitas / Despesas]]="Saldo Inicial",FluxoCaixa7[[#This Row],[R$ (Valores)]],I44+FluxoCaixa7[[#This Row],[Valores Receitas / Despesas]])</f>
        <v>191757.71999999991</v>
      </c>
      <c r="J45" s="20">
        <f>IF(FluxoCaixa7[[#This Row],[Entrada / Saída]]="Saída",FluxoCaixa7[[#This Row],[R$ (Valores)]]*-1,FluxoCaixa7[[#This Row],[R$ (Valores)]])</f>
        <v>-6750</v>
      </c>
    </row>
    <row r="46" spans="2:10">
      <c r="B46" s="44" t="s">
        <v>159</v>
      </c>
      <c r="C46" s="52" t="str">
        <f>IF(FluxoCaixa7[[#This Row],[Data]]="","",PROPER(TEXT(FluxoCaixa7[[#This Row],[Data]],"mmmm")))</f>
        <v>Maio</v>
      </c>
      <c r="D46" s="17" t="s">
        <v>2</v>
      </c>
      <c r="E46" s="17" t="s">
        <v>70</v>
      </c>
      <c r="F46" s="17" t="s">
        <v>192</v>
      </c>
      <c r="G46" s="29">
        <v>7000</v>
      </c>
      <c r="H46" s="17" t="s">
        <v>8</v>
      </c>
      <c r="I46" s="20">
        <f>IF(FluxoCaixa7[[#This Row],[Receitas / Despesas]]="Saldo Inicial",FluxoCaixa7[[#This Row],[R$ (Valores)]],I45+FluxoCaixa7[[#This Row],[Valores Receitas / Despesas]])</f>
        <v>184757.71999999991</v>
      </c>
      <c r="J46" s="20">
        <f>IF(FluxoCaixa7[[#This Row],[Entrada / Saída]]="Saída",FluxoCaixa7[[#This Row],[R$ (Valores)]]*-1,FluxoCaixa7[[#This Row],[R$ (Valores)]])</f>
        <v>-7000</v>
      </c>
    </row>
    <row r="47" spans="2:10">
      <c r="B47" s="44" t="s">
        <v>159</v>
      </c>
      <c r="C47" s="52" t="str">
        <f>IF(FluxoCaixa7[[#This Row],[Data]]="","",PROPER(TEXT(FluxoCaixa7[[#This Row],[Data]],"mmmm")))</f>
        <v>Maio</v>
      </c>
      <c r="D47" s="17" t="s">
        <v>2</v>
      </c>
      <c r="E47" s="17" t="s">
        <v>70</v>
      </c>
      <c r="F47" s="17" t="s">
        <v>193</v>
      </c>
      <c r="G47" s="29">
        <v>1490</v>
      </c>
      <c r="H47" s="17" t="s">
        <v>8</v>
      </c>
      <c r="I47" s="20">
        <f>IF(FluxoCaixa7[[#This Row],[Receitas / Despesas]]="Saldo Inicial",FluxoCaixa7[[#This Row],[R$ (Valores)]],I46+FluxoCaixa7[[#This Row],[Valores Receitas / Despesas]])</f>
        <v>183267.71999999991</v>
      </c>
      <c r="J47" s="20">
        <f>IF(FluxoCaixa7[[#This Row],[Entrada / Saída]]="Saída",FluxoCaixa7[[#This Row],[R$ (Valores)]]*-1,FluxoCaixa7[[#This Row],[R$ (Valores)]])</f>
        <v>-1490</v>
      </c>
    </row>
    <row r="48" spans="2:10">
      <c r="B48" s="44" t="s">
        <v>159</v>
      </c>
      <c r="C48" s="52" t="str">
        <f>IF(FluxoCaixa7[[#This Row],[Data]]="","",PROPER(TEXT(FluxoCaixa7[[#This Row],[Data]],"mmmm")))</f>
        <v>Maio</v>
      </c>
      <c r="D48" s="17" t="s">
        <v>2</v>
      </c>
      <c r="E48" s="17" t="s">
        <v>70</v>
      </c>
      <c r="F48" s="17" t="s">
        <v>194</v>
      </c>
      <c r="G48" s="29">
        <v>17562.5</v>
      </c>
      <c r="H48" s="17" t="s">
        <v>8</v>
      </c>
      <c r="I48" s="20">
        <f>IF(FluxoCaixa7[[#This Row],[Receitas / Despesas]]="Saldo Inicial",FluxoCaixa7[[#This Row],[R$ (Valores)]],I47+FluxoCaixa7[[#This Row],[Valores Receitas / Despesas]])</f>
        <v>165705.21999999991</v>
      </c>
      <c r="J48" s="20">
        <f>IF(FluxoCaixa7[[#This Row],[Entrada / Saída]]="Saída",FluxoCaixa7[[#This Row],[R$ (Valores)]]*-1,FluxoCaixa7[[#This Row],[R$ (Valores)]])</f>
        <v>-17562.5</v>
      </c>
    </row>
    <row r="49" spans="2:14">
      <c r="B49" s="44" t="s">
        <v>159</v>
      </c>
      <c r="C49" s="52" t="str">
        <f>IF(FluxoCaixa7[[#This Row],[Data]]="","",PROPER(TEXT(FluxoCaixa7[[#This Row],[Data]],"mmmm")))</f>
        <v>Maio</v>
      </c>
      <c r="D49" s="17" t="s">
        <v>2</v>
      </c>
      <c r="E49" s="17" t="s">
        <v>70</v>
      </c>
      <c r="F49" s="17" t="s">
        <v>195</v>
      </c>
      <c r="G49" s="29">
        <v>12300</v>
      </c>
      <c r="H49" s="17" t="s">
        <v>8</v>
      </c>
      <c r="I49" s="20">
        <f>IF(FluxoCaixa7[[#This Row],[Receitas / Despesas]]="Saldo Inicial",FluxoCaixa7[[#This Row],[R$ (Valores)]],I48+FluxoCaixa7[[#This Row],[Valores Receitas / Despesas]])</f>
        <v>153405.21999999991</v>
      </c>
      <c r="J49" s="20">
        <f>IF(FluxoCaixa7[[#This Row],[Entrada / Saída]]="Saída",FluxoCaixa7[[#This Row],[R$ (Valores)]]*-1,FluxoCaixa7[[#This Row],[R$ (Valores)]])</f>
        <v>-12300</v>
      </c>
    </row>
    <row r="50" spans="2:14">
      <c r="B50" s="44" t="s">
        <v>159</v>
      </c>
      <c r="C50" s="52" t="str">
        <f>IF(FluxoCaixa7[[#This Row],[Data]]="","",PROPER(TEXT(FluxoCaixa7[[#This Row],[Data]],"mmmm")))</f>
        <v>Maio</v>
      </c>
      <c r="D50" s="17" t="s">
        <v>2</v>
      </c>
      <c r="E50" s="17" t="s">
        <v>70</v>
      </c>
      <c r="F50" s="17" t="s">
        <v>196</v>
      </c>
      <c r="G50" s="29">
        <v>14921</v>
      </c>
      <c r="H50" s="17" t="s">
        <v>8</v>
      </c>
      <c r="I50" s="20">
        <f>IF(FluxoCaixa7[[#This Row],[Receitas / Despesas]]="Saldo Inicial",FluxoCaixa7[[#This Row],[R$ (Valores)]],I49+FluxoCaixa7[[#This Row],[Valores Receitas / Despesas]])</f>
        <v>138484.21999999991</v>
      </c>
      <c r="J50" s="20">
        <f>IF(FluxoCaixa7[[#This Row],[Entrada / Saída]]="Saída",FluxoCaixa7[[#This Row],[R$ (Valores)]]*-1,FluxoCaixa7[[#This Row],[R$ (Valores)]])</f>
        <v>-14921</v>
      </c>
    </row>
    <row r="51" spans="2:14">
      <c r="B51" s="44" t="s">
        <v>159</v>
      </c>
      <c r="C51" s="52" t="str">
        <f>IF(FluxoCaixa7[[#This Row],[Data]]="","",PROPER(TEXT(FluxoCaixa7[[#This Row],[Data]],"mmmm")))</f>
        <v>Maio</v>
      </c>
      <c r="D51" s="17" t="s">
        <v>2</v>
      </c>
      <c r="E51" s="17" t="s">
        <v>70</v>
      </c>
      <c r="F51" s="17" t="s">
        <v>197</v>
      </c>
      <c r="G51" s="29">
        <v>8970.2999999999993</v>
      </c>
      <c r="H51" s="17" t="s">
        <v>8</v>
      </c>
      <c r="I51" s="20">
        <f>IF(FluxoCaixa7[[#This Row],[Receitas / Despesas]]="Saldo Inicial",FluxoCaixa7[[#This Row],[R$ (Valores)]],I50+FluxoCaixa7[[#This Row],[Valores Receitas / Despesas]])</f>
        <v>129513.91999999991</v>
      </c>
      <c r="J51" s="20">
        <f>IF(FluxoCaixa7[[#This Row],[Entrada / Saída]]="Saída",FluxoCaixa7[[#This Row],[R$ (Valores)]]*-1,FluxoCaixa7[[#This Row],[R$ (Valores)]])</f>
        <v>-8970.2999999999993</v>
      </c>
    </row>
    <row r="52" spans="2:14">
      <c r="B52" s="44" t="s">
        <v>159</v>
      </c>
      <c r="C52" s="52" t="str">
        <f>IF(FluxoCaixa7[[#This Row],[Data]]="","",PROPER(TEXT(FluxoCaixa7[[#This Row],[Data]],"mmmm")))</f>
        <v>Maio</v>
      </c>
      <c r="D52" s="17" t="s">
        <v>2</v>
      </c>
      <c r="E52" s="17" t="s">
        <v>70</v>
      </c>
      <c r="F52" s="17" t="s">
        <v>198</v>
      </c>
      <c r="G52" s="29">
        <v>24541.8</v>
      </c>
      <c r="H52" s="17" t="s">
        <v>8</v>
      </c>
      <c r="I52" s="20">
        <f>IF(FluxoCaixa7[[#This Row],[Receitas / Despesas]]="Saldo Inicial",FluxoCaixa7[[#This Row],[R$ (Valores)]],I51+FluxoCaixa7[[#This Row],[Valores Receitas / Despesas]])</f>
        <v>104972.11999999991</v>
      </c>
      <c r="J52" s="20">
        <f>IF(FluxoCaixa7[[#This Row],[Entrada / Saída]]="Saída",FluxoCaixa7[[#This Row],[R$ (Valores)]]*-1,FluxoCaixa7[[#This Row],[R$ (Valores)]])</f>
        <v>-24541.8</v>
      </c>
    </row>
    <row r="53" spans="2:14">
      <c r="B53" s="44" t="s">
        <v>159</v>
      </c>
      <c r="C53" s="52" t="str">
        <f>IF(FluxoCaixa7[[#This Row],[Data]]="","",PROPER(TEXT(FluxoCaixa7[[#This Row],[Data]],"mmmm")))</f>
        <v>Maio</v>
      </c>
      <c r="D53" s="17" t="s">
        <v>2</v>
      </c>
      <c r="E53" s="17" t="s">
        <v>70</v>
      </c>
      <c r="F53" s="17" t="s">
        <v>199</v>
      </c>
      <c r="G53" s="29">
        <v>13988</v>
      </c>
      <c r="H53" s="17" t="s">
        <v>8</v>
      </c>
      <c r="I53" s="20">
        <f>IF(FluxoCaixa7[[#This Row],[Receitas / Despesas]]="Saldo Inicial",FluxoCaixa7[[#This Row],[R$ (Valores)]],I52+FluxoCaixa7[[#This Row],[Valores Receitas / Despesas]])</f>
        <v>90984.119999999908</v>
      </c>
      <c r="J53" s="20">
        <f>IF(FluxoCaixa7[[#This Row],[Entrada / Saída]]="Saída",FluxoCaixa7[[#This Row],[R$ (Valores)]]*-1,FluxoCaixa7[[#This Row],[R$ (Valores)]])</f>
        <v>-13988</v>
      </c>
      <c r="N53" s="31"/>
    </row>
    <row r="54" spans="2:14">
      <c r="B54" s="44" t="s">
        <v>159</v>
      </c>
      <c r="C54" s="52" t="str">
        <f>IF(FluxoCaixa7[[#This Row],[Data]]="","",PROPER(TEXT(FluxoCaixa7[[#This Row],[Data]],"mmmm")))</f>
        <v>Maio</v>
      </c>
      <c r="D54" s="17" t="s">
        <v>2</v>
      </c>
      <c r="E54" s="17" t="s">
        <v>70</v>
      </c>
      <c r="F54" s="17" t="s">
        <v>200</v>
      </c>
      <c r="G54" s="29">
        <v>13000</v>
      </c>
      <c r="H54" s="17" t="s">
        <v>8</v>
      </c>
      <c r="I54" s="20">
        <f>IF(FluxoCaixa7[[#This Row],[Receitas / Despesas]]="Saldo Inicial",FluxoCaixa7[[#This Row],[R$ (Valores)]],I53+FluxoCaixa7[[#This Row],[Valores Receitas / Despesas]])</f>
        <v>77984.119999999908</v>
      </c>
      <c r="J54" s="20">
        <f>IF(FluxoCaixa7[[#This Row],[Entrada / Saída]]="Saída",FluxoCaixa7[[#This Row],[R$ (Valores)]]*-1,FluxoCaixa7[[#This Row],[R$ (Valores)]])</f>
        <v>-13000</v>
      </c>
    </row>
    <row r="55" spans="2:14">
      <c r="B55" s="44" t="s">
        <v>159</v>
      </c>
      <c r="C55" s="52" t="str">
        <f>IF(FluxoCaixa7[[#This Row],[Data]]="","",PROPER(TEXT(FluxoCaixa7[[#This Row],[Data]],"mmmm")))</f>
        <v>Maio</v>
      </c>
      <c r="D55" s="17" t="s">
        <v>2</v>
      </c>
      <c r="E55" s="17" t="s">
        <v>70</v>
      </c>
      <c r="F55" s="17" t="s">
        <v>201</v>
      </c>
      <c r="G55" s="29">
        <v>2480</v>
      </c>
      <c r="H55" s="17" t="s">
        <v>8</v>
      </c>
      <c r="I55" s="20">
        <f>IF(FluxoCaixa7[[#This Row],[Receitas / Despesas]]="Saldo Inicial",FluxoCaixa7[[#This Row],[R$ (Valores)]],I54+FluxoCaixa7[[#This Row],[Valores Receitas / Despesas]])</f>
        <v>75504.119999999908</v>
      </c>
      <c r="J55" s="20">
        <f>IF(FluxoCaixa7[[#This Row],[Entrada / Saída]]="Saída",FluxoCaixa7[[#This Row],[R$ (Valores)]]*-1,FluxoCaixa7[[#This Row],[R$ (Valores)]])</f>
        <v>-2480</v>
      </c>
      <c r="N55" s="26"/>
    </row>
    <row r="56" spans="2:14">
      <c r="B56" s="44" t="s">
        <v>159</v>
      </c>
      <c r="C56" s="52" t="str">
        <f>IF(FluxoCaixa7[[#This Row],[Data]]="","",PROPER(TEXT(FluxoCaixa7[[#This Row],[Data]],"mmmm")))</f>
        <v>Maio</v>
      </c>
      <c r="D56" s="17" t="s">
        <v>2</v>
      </c>
      <c r="E56" s="17" t="s">
        <v>70</v>
      </c>
      <c r="F56" s="17" t="s">
        <v>202</v>
      </c>
      <c r="G56" s="29">
        <v>5000</v>
      </c>
      <c r="H56" s="17" t="s">
        <v>8</v>
      </c>
      <c r="I56" s="20">
        <f>IF(FluxoCaixa7[[#This Row],[Receitas / Despesas]]="Saldo Inicial",FluxoCaixa7[[#This Row],[R$ (Valores)]],I55+FluxoCaixa7[[#This Row],[Valores Receitas / Despesas]])</f>
        <v>70504.119999999908</v>
      </c>
      <c r="J56" s="20">
        <f>IF(FluxoCaixa7[[#This Row],[Entrada / Saída]]="Saída",FluxoCaixa7[[#This Row],[R$ (Valores)]]*-1,FluxoCaixa7[[#This Row],[R$ (Valores)]])</f>
        <v>-5000</v>
      </c>
    </row>
    <row r="57" spans="2:14">
      <c r="B57" s="44" t="s">
        <v>159</v>
      </c>
      <c r="C57" s="52" t="str">
        <f>IF(FluxoCaixa7[[#This Row],[Data]]="","",PROPER(TEXT(FluxoCaixa7[[#This Row],[Data]],"mmmm")))</f>
        <v>Maio</v>
      </c>
      <c r="D57" s="17" t="s">
        <v>2</v>
      </c>
      <c r="E57" s="17" t="s">
        <v>70</v>
      </c>
      <c r="F57" s="17" t="s">
        <v>203</v>
      </c>
      <c r="G57" s="29">
        <v>11580</v>
      </c>
      <c r="H57" s="17" t="s">
        <v>8</v>
      </c>
      <c r="I57" s="20">
        <f>IF(FluxoCaixa7[[#This Row],[Receitas / Despesas]]="Saldo Inicial",FluxoCaixa7[[#This Row],[R$ (Valores)]],I56+FluxoCaixa7[[#This Row],[Valores Receitas / Despesas]])</f>
        <v>58924.119999999908</v>
      </c>
      <c r="J57" s="20">
        <f>IF(FluxoCaixa7[[#This Row],[Entrada / Saída]]="Saída",FluxoCaixa7[[#This Row],[R$ (Valores)]]*-1,FluxoCaixa7[[#This Row],[R$ (Valores)]])</f>
        <v>-11580</v>
      </c>
    </row>
    <row r="58" spans="2:14">
      <c r="B58" s="44" t="s">
        <v>159</v>
      </c>
      <c r="C58" s="52" t="str">
        <f>IF(FluxoCaixa7[[#This Row],[Data]]="","",PROPER(TEXT(FluxoCaixa7[[#This Row],[Data]],"mmmm")))</f>
        <v>Maio</v>
      </c>
      <c r="D58" s="17" t="s">
        <v>2</v>
      </c>
      <c r="E58" s="17" t="s">
        <v>70</v>
      </c>
      <c r="F58" s="17" t="s">
        <v>204</v>
      </c>
      <c r="G58" s="29">
        <v>5950.5</v>
      </c>
      <c r="H58" s="17" t="s">
        <v>8</v>
      </c>
      <c r="I58" s="20">
        <f>IF(FluxoCaixa7[[#This Row],[Receitas / Despesas]]="Saldo Inicial",FluxoCaixa7[[#This Row],[R$ (Valores)]],I57+FluxoCaixa7[[#This Row],[Valores Receitas / Despesas]])</f>
        <v>52973.619999999908</v>
      </c>
      <c r="J58" s="20">
        <f>IF(FluxoCaixa7[[#This Row],[Entrada / Saída]]="Saída",FluxoCaixa7[[#This Row],[R$ (Valores)]]*-1,FluxoCaixa7[[#This Row],[R$ (Valores)]])</f>
        <v>-5950.5</v>
      </c>
    </row>
    <row r="59" spans="2:14">
      <c r="B59" s="44" t="s">
        <v>159</v>
      </c>
      <c r="C59" s="52" t="str">
        <f>IF(FluxoCaixa7[[#This Row],[Data]]="","",PROPER(TEXT(FluxoCaixa7[[#This Row],[Data]],"mmmm")))</f>
        <v>Maio</v>
      </c>
      <c r="D59" s="17" t="s">
        <v>2</v>
      </c>
      <c r="E59" s="17" t="s">
        <v>70</v>
      </c>
      <c r="F59" s="17" t="s">
        <v>205</v>
      </c>
      <c r="G59" s="29">
        <v>29062</v>
      </c>
      <c r="H59" s="17" t="s">
        <v>8</v>
      </c>
      <c r="I59" s="20">
        <f>IF(FluxoCaixa7[[#This Row],[Receitas / Despesas]]="Saldo Inicial",FluxoCaixa7[[#This Row],[R$ (Valores)]],I58+FluxoCaixa7[[#This Row],[Valores Receitas / Despesas]])</f>
        <v>23911.619999999908</v>
      </c>
      <c r="J59" s="20">
        <f>IF(FluxoCaixa7[[#This Row],[Entrada / Saída]]="Saída",FluxoCaixa7[[#This Row],[R$ (Valores)]]*-1,FluxoCaixa7[[#This Row],[R$ (Valores)]])</f>
        <v>-29062</v>
      </c>
    </row>
    <row r="60" spans="2:14">
      <c r="B60" s="44" t="s">
        <v>159</v>
      </c>
      <c r="C60" s="52" t="str">
        <f>IF(FluxoCaixa7[[#This Row],[Data]]="","",PROPER(TEXT(FluxoCaixa7[[#This Row],[Data]],"mmmm")))</f>
        <v>Maio</v>
      </c>
      <c r="D60" s="17" t="s">
        <v>2</v>
      </c>
      <c r="E60" s="17" t="s">
        <v>70</v>
      </c>
      <c r="F60" s="17" t="s">
        <v>206</v>
      </c>
      <c r="G60" s="29">
        <v>1617.07</v>
      </c>
      <c r="H60" s="17" t="s">
        <v>8</v>
      </c>
      <c r="I60" s="20">
        <f>IF(FluxoCaixa7[[#This Row],[Receitas / Despesas]]="Saldo Inicial",FluxoCaixa7[[#This Row],[R$ (Valores)]],I59+FluxoCaixa7[[#This Row],[Valores Receitas / Despesas]])</f>
        <v>22294.549999999908</v>
      </c>
      <c r="J60" s="20">
        <f>IF(FluxoCaixa7[[#This Row],[Entrada / Saída]]="Saída",FluxoCaixa7[[#This Row],[R$ (Valores)]]*-1,FluxoCaixa7[[#This Row],[R$ (Valores)]])</f>
        <v>-1617.07</v>
      </c>
    </row>
    <row r="61" spans="2:14">
      <c r="B61" s="44" t="s">
        <v>160</v>
      </c>
      <c r="C61" s="52" t="str">
        <f>IF(FluxoCaixa7[[#This Row],[Data]]="","",PROPER(TEXT(FluxoCaixa7[[#This Row],[Data]],"mmmm")))</f>
        <v>Maio</v>
      </c>
      <c r="D61" s="17" t="s">
        <v>1</v>
      </c>
      <c r="E61" s="17" t="s">
        <v>223</v>
      </c>
      <c r="F61" s="17" t="s">
        <v>169</v>
      </c>
      <c r="G61" s="29">
        <v>1.29</v>
      </c>
      <c r="H61" s="17" t="s">
        <v>13</v>
      </c>
      <c r="I61" s="20">
        <f>IF(FluxoCaixa7[[#This Row],[Receitas / Despesas]]="Saldo Inicial",FluxoCaixa7[[#This Row],[R$ (Valores)]],I60+FluxoCaixa7[[#This Row],[Valores Receitas / Despesas]])</f>
        <v>22295.839999999909</v>
      </c>
      <c r="J61" s="20">
        <f>IF(FluxoCaixa7[[#This Row],[Entrada / Saída]]="Saída",FluxoCaixa7[[#This Row],[R$ (Valores)]]*-1,FluxoCaixa7[[#This Row],[R$ (Valores)]])</f>
        <v>1.29</v>
      </c>
    </row>
    <row r="62" spans="2:14">
      <c r="B62" s="44" t="s">
        <v>160</v>
      </c>
      <c r="C62" s="52" t="str">
        <f>IF(FluxoCaixa7[[#This Row],[Data]]="","",PROPER(TEXT(FluxoCaixa7[[#This Row],[Data]],"mmmm")))</f>
        <v>Maio</v>
      </c>
      <c r="D62" s="17" t="s">
        <v>2</v>
      </c>
      <c r="E62" s="17" t="s">
        <v>71</v>
      </c>
      <c r="F62" s="17" t="s">
        <v>207</v>
      </c>
      <c r="G62" s="29">
        <v>603.09</v>
      </c>
      <c r="H62" s="17" t="s">
        <v>13</v>
      </c>
      <c r="I62" s="20">
        <f>IF(FluxoCaixa7[[#This Row],[Receitas / Despesas]]="Saldo Inicial",FluxoCaixa7[[#This Row],[R$ (Valores)]],I61+FluxoCaixa7[[#This Row],[Valores Receitas / Despesas]])</f>
        <v>21692.749999999909</v>
      </c>
      <c r="J62" s="20">
        <f>IF(FluxoCaixa7[[#This Row],[Entrada / Saída]]="Saída",FluxoCaixa7[[#This Row],[R$ (Valores)]]*-1,FluxoCaixa7[[#This Row],[R$ (Valores)]])</f>
        <v>-603.09</v>
      </c>
    </row>
    <row r="63" spans="2:14">
      <c r="B63" s="44" t="s">
        <v>160</v>
      </c>
      <c r="C63" s="52" t="str">
        <f>IF(FluxoCaixa7[[#This Row],[Data]]="","",PROPER(TEXT(FluxoCaixa7[[#This Row],[Data]],"mmmm")))</f>
        <v>Maio</v>
      </c>
      <c r="D63" s="17" t="s">
        <v>2</v>
      </c>
      <c r="E63" s="17" t="s">
        <v>75</v>
      </c>
      <c r="F63" s="17" t="s">
        <v>170</v>
      </c>
      <c r="G63" s="29">
        <v>100000</v>
      </c>
      <c r="H63" s="17" t="s">
        <v>8</v>
      </c>
      <c r="I63" s="20">
        <f>IF(FluxoCaixa7[[#This Row],[Receitas / Despesas]]="Saldo Inicial",FluxoCaixa7[[#This Row],[R$ (Valores)]],I62+FluxoCaixa7[[#This Row],[Valores Receitas / Despesas]])</f>
        <v>-78307.250000000087</v>
      </c>
      <c r="J63" s="20">
        <f>IF(FluxoCaixa7[[#This Row],[Entrada / Saída]]="Saída",FluxoCaixa7[[#This Row],[R$ (Valores)]]*-1,FluxoCaixa7[[#This Row],[R$ (Valores)]])</f>
        <v>-100000</v>
      </c>
    </row>
    <row r="64" spans="2:14">
      <c r="B64" s="44" t="s">
        <v>160</v>
      </c>
      <c r="C64" s="52" t="str">
        <f>IF(FluxoCaixa7[[#This Row],[Data]]="","",PROPER(TEXT(FluxoCaixa7[[#This Row],[Data]],"mmmm")))</f>
        <v>Maio</v>
      </c>
      <c r="D64" s="17" t="s">
        <v>2</v>
      </c>
      <c r="E64" s="17" t="s">
        <v>222</v>
      </c>
      <c r="F64" s="17" t="s">
        <v>175</v>
      </c>
      <c r="G64" s="29">
        <v>13.35</v>
      </c>
      <c r="H64" s="17" t="s">
        <v>8</v>
      </c>
      <c r="I64" s="20">
        <f>IF(FluxoCaixa7[[#This Row],[Receitas / Despesas]]="Saldo Inicial",FluxoCaixa7[[#This Row],[R$ (Valores)]],I63+FluxoCaixa7[[#This Row],[Valores Receitas / Despesas]])</f>
        <v>-78320.600000000093</v>
      </c>
      <c r="J64" s="20">
        <f>IF(FluxoCaixa7[[#This Row],[Entrada / Saída]]="Saída",FluxoCaixa7[[#This Row],[R$ (Valores)]]*-1,FluxoCaixa7[[#This Row],[R$ (Valores)]])</f>
        <v>-13.35</v>
      </c>
    </row>
    <row r="65" spans="2:10">
      <c r="B65" s="44" t="s">
        <v>161</v>
      </c>
      <c r="C65" s="52" t="str">
        <f>IF(FluxoCaixa7[[#This Row],[Data]]="","",PROPER(TEXT(FluxoCaixa7[[#This Row],[Data]],"mmmm")))</f>
        <v>Maio</v>
      </c>
      <c r="D65" s="17" t="s">
        <v>2</v>
      </c>
      <c r="E65" s="17" t="s">
        <v>222</v>
      </c>
      <c r="F65" s="17" t="s">
        <v>176</v>
      </c>
      <c r="G65" s="29">
        <v>9.8000000000000007</v>
      </c>
      <c r="H65" s="17" t="s">
        <v>13</v>
      </c>
      <c r="I65" s="20">
        <f>IF(FluxoCaixa7[[#This Row],[Receitas / Despesas]]="Saldo Inicial",FluxoCaixa7[[#This Row],[R$ (Valores)]],I64+FluxoCaixa7[[#This Row],[Valores Receitas / Despesas]])</f>
        <v>-78330.400000000096</v>
      </c>
      <c r="J65" s="20">
        <f>IF(FluxoCaixa7[[#This Row],[Entrada / Saída]]="Saída",FluxoCaixa7[[#This Row],[R$ (Valores)]]*-1,FluxoCaixa7[[#This Row],[R$ (Valores)]])</f>
        <v>-9.8000000000000007</v>
      </c>
    </row>
    <row r="66" spans="2:10">
      <c r="B66" s="44" t="s">
        <v>161</v>
      </c>
      <c r="C66" s="52" t="str">
        <f>IF(FluxoCaixa7[[#This Row],[Data]]="","",PROPER(TEXT(FluxoCaixa7[[#This Row],[Data]],"mmmm")))</f>
        <v>Maio</v>
      </c>
      <c r="D66" s="17" t="s">
        <v>2</v>
      </c>
      <c r="E66" s="17" t="s">
        <v>222</v>
      </c>
      <c r="F66" s="17" t="s">
        <v>176</v>
      </c>
      <c r="G66" s="29">
        <v>9.8000000000000007</v>
      </c>
      <c r="H66" s="17" t="s">
        <v>13</v>
      </c>
      <c r="I66" s="20">
        <f>IF(FluxoCaixa7[[#This Row],[Receitas / Despesas]]="Saldo Inicial",FluxoCaixa7[[#This Row],[R$ (Valores)]],I65+FluxoCaixa7[[#This Row],[Valores Receitas / Despesas]])</f>
        <v>-78340.200000000099</v>
      </c>
      <c r="J66" s="20">
        <f>IF(FluxoCaixa7[[#This Row],[Entrada / Saída]]="Saída",FluxoCaixa7[[#This Row],[R$ (Valores)]]*-1,FluxoCaixa7[[#This Row],[R$ (Valores)]])</f>
        <v>-9.8000000000000007</v>
      </c>
    </row>
    <row r="67" spans="2:10">
      <c r="B67" s="44" t="s">
        <v>161</v>
      </c>
      <c r="C67" s="52" t="str">
        <f>IF(FluxoCaixa7[[#This Row],[Data]]="","",PROPER(TEXT(FluxoCaixa7[[#This Row],[Data]],"mmmm")))</f>
        <v>Maio</v>
      </c>
      <c r="D67" s="17" t="s">
        <v>2</v>
      </c>
      <c r="E67" s="17" t="s">
        <v>222</v>
      </c>
      <c r="F67" s="17" t="s">
        <v>176</v>
      </c>
      <c r="G67" s="29">
        <v>9.8000000000000007</v>
      </c>
      <c r="H67" s="17" t="s">
        <v>13</v>
      </c>
      <c r="I67" s="20">
        <f>IF(FluxoCaixa7[[#This Row],[Receitas / Despesas]]="Saldo Inicial",FluxoCaixa7[[#This Row],[R$ (Valores)]],I66+FluxoCaixa7[[#This Row],[Valores Receitas / Despesas]])</f>
        <v>-78350.000000000102</v>
      </c>
      <c r="J67" s="20">
        <f>IF(FluxoCaixa7[[#This Row],[Entrada / Saída]]="Saída",FluxoCaixa7[[#This Row],[R$ (Valores)]]*-1,FluxoCaixa7[[#This Row],[R$ (Valores)]])</f>
        <v>-9.8000000000000007</v>
      </c>
    </row>
    <row r="68" spans="2:10">
      <c r="B68" s="44" t="s">
        <v>161</v>
      </c>
      <c r="C68" s="52" t="str">
        <f>IF(FluxoCaixa7[[#This Row],[Data]]="","",PROPER(TEXT(FluxoCaixa7[[#This Row],[Data]],"mmmm")))</f>
        <v>Maio</v>
      </c>
      <c r="D68" s="17" t="s">
        <v>2</v>
      </c>
      <c r="E68" s="17" t="s">
        <v>222</v>
      </c>
      <c r="F68" s="17" t="s">
        <v>176</v>
      </c>
      <c r="G68" s="29">
        <v>9.8000000000000007</v>
      </c>
      <c r="H68" s="17" t="s">
        <v>13</v>
      </c>
      <c r="I68" s="20">
        <f>IF(FluxoCaixa7[[#This Row],[Receitas / Despesas]]="Saldo Inicial",FluxoCaixa7[[#This Row],[R$ (Valores)]],I67+FluxoCaixa7[[#This Row],[Valores Receitas / Despesas]])</f>
        <v>-78359.800000000105</v>
      </c>
      <c r="J68" s="20">
        <f>IF(FluxoCaixa7[[#This Row],[Entrada / Saída]]="Saída",FluxoCaixa7[[#This Row],[R$ (Valores)]]*-1,FluxoCaixa7[[#This Row],[R$ (Valores)]])</f>
        <v>-9.8000000000000007</v>
      </c>
    </row>
    <row r="69" spans="2:10">
      <c r="B69" s="44" t="s">
        <v>161</v>
      </c>
      <c r="C69" s="52" t="str">
        <f>IF(FluxoCaixa7[[#This Row],[Data]]="","",PROPER(TEXT(FluxoCaixa7[[#This Row],[Data]],"mmmm")))</f>
        <v>Maio</v>
      </c>
      <c r="D69" s="17" t="s">
        <v>2</v>
      </c>
      <c r="E69" s="17" t="s">
        <v>222</v>
      </c>
      <c r="F69" s="17" t="s">
        <v>176</v>
      </c>
      <c r="G69" s="29">
        <v>9.8000000000000007</v>
      </c>
      <c r="H69" s="17" t="s">
        <v>13</v>
      </c>
      <c r="I69" s="20">
        <f>IF(FluxoCaixa7[[#This Row],[Receitas / Despesas]]="Saldo Inicial",FluxoCaixa7[[#This Row],[R$ (Valores)]],I68+FluxoCaixa7[[#This Row],[Valores Receitas / Despesas]])</f>
        <v>-78369.600000000108</v>
      </c>
      <c r="J69" s="20">
        <f>IF(FluxoCaixa7[[#This Row],[Entrada / Saída]]="Saída",FluxoCaixa7[[#This Row],[R$ (Valores)]]*-1,FluxoCaixa7[[#This Row],[R$ (Valores)]])</f>
        <v>-9.8000000000000007</v>
      </c>
    </row>
    <row r="70" spans="2:10">
      <c r="B70" s="44" t="s">
        <v>161</v>
      </c>
      <c r="C70" s="52" t="str">
        <f>IF(FluxoCaixa7[[#This Row],[Data]]="","",PROPER(TEXT(FluxoCaixa7[[#This Row],[Data]],"mmmm")))</f>
        <v>Maio</v>
      </c>
      <c r="D70" s="17" t="s">
        <v>2</v>
      </c>
      <c r="E70" s="17" t="s">
        <v>222</v>
      </c>
      <c r="F70" s="17" t="s">
        <v>176</v>
      </c>
      <c r="G70" s="29">
        <v>9.8000000000000007</v>
      </c>
      <c r="H70" s="17" t="s">
        <v>13</v>
      </c>
      <c r="I70" s="20">
        <f>IF(FluxoCaixa7[[#This Row],[Receitas / Despesas]]="Saldo Inicial",FluxoCaixa7[[#This Row],[R$ (Valores)]],I69+FluxoCaixa7[[#This Row],[Valores Receitas / Despesas]])</f>
        <v>-78379.400000000111</v>
      </c>
      <c r="J70" s="20">
        <f>IF(FluxoCaixa7[[#This Row],[Entrada / Saída]]="Saída",FluxoCaixa7[[#This Row],[R$ (Valores)]]*-1,FluxoCaixa7[[#This Row],[R$ (Valores)]])</f>
        <v>-9.8000000000000007</v>
      </c>
    </row>
    <row r="71" spans="2:10">
      <c r="B71" s="44" t="s">
        <v>161</v>
      </c>
      <c r="C71" s="52" t="str">
        <f>IF(FluxoCaixa7[[#This Row],[Data]]="","",PROPER(TEXT(FluxoCaixa7[[#This Row],[Data]],"mmmm")))</f>
        <v>Maio</v>
      </c>
      <c r="D71" s="17" t="s">
        <v>2</v>
      </c>
      <c r="E71" s="17" t="s">
        <v>222</v>
      </c>
      <c r="F71" s="17" t="s">
        <v>176</v>
      </c>
      <c r="G71" s="29">
        <v>9.8000000000000007</v>
      </c>
      <c r="H71" s="17" t="s">
        <v>13</v>
      </c>
      <c r="I71" s="20">
        <f>IF(FluxoCaixa7[[#This Row],[Receitas / Despesas]]="Saldo Inicial",FluxoCaixa7[[#This Row],[R$ (Valores)]],I70+FluxoCaixa7[[#This Row],[Valores Receitas / Despesas]])</f>
        <v>-78389.200000000114</v>
      </c>
      <c r="J71" s="20">
        <f>IF(FluxoCaixa7[[#This Row],[Entrada / Saída]]="Saída",FluxoCaixa7[[#This Row],[R$ (Valores)]]*-1,FluxoCaixa7[[#This Row],[R$ (Valores)]])</f>
        <v>-9.8000000000000007</v>
      </c>
    </row>
    <row r="72" spans="2:10">
      <c r="B72" s="44" t="s">
        <v>161</v>
      </c>
      <c r="C72" s="52" t="str">
        <f>IF(FluxoCaixa7[[#This Row],[Data]]="","",PROPER(TEXT(FluxoCaixa7[[#This Row],[Data]],"mmmm")))</f>
        <v>Maio</v>
      </c>
      <c r="D72" s="17" t="s">
        <v>2</v>
      </c>
      <c r="E72" s="17" t="s">
        <v>222</v>
      </c>
      <c r="F72" s="17" t="s">
        <v>176</v>
      </c>
      <c r="G72" s="29">
        <v>9.8000000000000007</v>
      </c>
      <c r="H72" s="17" t="s">
        <v>13</v>
      </c>
      <c r="I72" s="20">
        <f>IF(FluxoCaixa7[[#This Row],[Receitas / Despesas]]="Saldo Inicial",FluxoCaixa7[[#This Row],[R$ (Valores)]],I71+FluxoCaixa7[[#This Row],[Valores Receitas / Despesas]])</f>
        <v>-78399.000000000116</v>
      </c>
      <c r="J72" s="20">
        <f>IF(FluxoCaixa7[[#This Row],[Entrada / Saída]]="Saída",FluxoCaixa7[[#This Row],[R$ (Valores)]]*-1,FluxoCaixa7[[#This Row],[R$ (Valores)]])</f>
        <v>-9.8000000000000007</v>
      </c>
    </row>
    <row r="73" spans="2:10">
      <c r="B73" s="44" t="s">
        <v>161</v>
      </c>
      <c r="C73" s="52" t="str">
        <f>IF(FluxoCaixa7[[#This Row],[Data]]="","",PROPER(TEXT(FluxoCaixa7[[#This Row],[Data]],"mmmm")))</f>
        <v>Maio</v>
      </c>
      <c r="D73" s="17" t="s">
        <v>2</v>
      </c>
      <c r="E73" s="17" t="s">
        <v>222</v>
      </c>
      <c r="F73" s="17" t="s">
        <v>176</v>
      </c>
      <c r="G73" s="29">
        <v>9.8000000000000007</v>
      </c>
      <c r="H73" s="17" t="s">
        <v>13</v>
      </c>
      <c r="I73" s="20">
        <f>IF(FluxoCaixa7[[#This Row],[Receitas / Despesas]]="Saldo Inicial",FluxoCaixa7[[#This Row],[R$ (Valores)]],I72+FluxoCaixa7[[#This Row],[Valores Receitas / Despesas]])</f>
        <v>-78408.800000000119</v>
      </c>
      <c r="J73" s="20">
        <f>IF(FluxoCaixa7[[#This Row],[Entrada / Saída]]="Saída",FluxoCaixa7[[#This Row],[R$ (Valores)]]*-1,FluxoCaixa7[[#This Row],[R$ (Valores)]])</f>
        <v>-9.8000000000000007</v>
      </c>
    </row>
    <row r="74" spans="2:10">
      <c r="B74" s="44" t="s">
        <v>161</v>
      </c>
      <c r="C74" s="52" t="str">
        <f>IF(FluxoCaixa7[[#This Row],[Data]]="","",PROPER(TEXT(FluxoCaixa7[[#This Row],[Data]],"mmmm")))</f>
        <v>Maio</v>
      </c>
      <c r="D74" s="17" t="s">
        <v>2</v>
      </c>
      <c r="E74" s="17" t="s">
        <v>222</v>
      </c>
      <c r="F74" s="17" t="s">
        <v>176</v>
      </c>
      <c r="G74" s="29">
        <v>9.8000000000000007</v>
      </c>
      <c r="H74" s="17" t="s">
        <v>13</v>
      </c>
      <c r="I74" s="20">
        <f>IF(FluxoCaixa7[[#This Row],[Receitas / Despesas]]="Saldo Inicial",FluxoCaixa7[[#This Row],[R$ (Valores)]],I73+FluxoCaixa7[[#This Row],[Valores Receitas / Despesas]])</f>
        <v>-78418.600000000122</v>
      </c>
      <c r="J74" s="20">
        <f>IF(FluxoCaixa7[[#This Row],[Entrada / Saída]]="Saída",FluxoCaixa7[[#This Row],[R$ (Valores)]]*-1,FluxoCaixa7[[#This Row],[R$ (Valores)]])</f>
        <v>-9.8000000000000007</v>
      </c>
    </row>
    <row r="75" spans="2:10">
      <c r="B75" s="44" t="s">
        <v>161</v>
      </c>
      <c r="C75" s="52" t="str">
        <f>IF(FluxoCaixa7[[#This Row],[Data]]="","",PROPER(TEXT(FluxoCaixa7[[#This Row],[Data]],"mmmm")))</f>
        <v>Maio</v>
      </c>
      <c r="D75" s="17" t="s">
        <v>2</v>
      </c>
      <c r="E75" s="17" t="s">
        <v>222</v>
      </c>
      <c r="F75" s="17" t="s">
        <v>176</v>
      </c>
      <c r="G75" s="29">
        <v>9.8000000000000007</v>
      </c>
      <c r="H75" s="17" t="s">
        <v>13</v>
      </c>
      <c r="I75" s="20">
        <f>IF(FluxoCaixa7[[#This Row],[Receitas / Despesas]]="Saldo Inicial",FluxoCaixa7[[#This Row],[R$ (Valores)]],I74+FluxoCaixa7[[#This Row],[Valores Receitas / Despesas]])</f>
        <v>-78428.400000000125</v>
      </c>
      <c r="J75" s="20">
        <f>IF(FluxoCaixa7[[#This Row],[Entrada / Saída]]="Saída",FluxoCaixa7[[#This Row],[R$ (Valores)]]*-1,FluxoCaixa7[[#This Row],[R$ (Valores)]])</f>
        <v>-9.8000000000000007</v>
      </c>
    </row>
    <row r="76" spans="2:10">
      <c r="B76" s="44" t="s">
        <v>161</v>
      </c>
      <c r="C76" s="52" t="str">
        <f>IF(FluxoCaixa7[[#This Row],[Data]]="","",PROPER(TEXT(FluxoCaixa7[[#This Row],[Data]],"mmmm")))</f>
        <v>Maio</v>
      </c>
      <c r="D76" s="17" t="s">
        <v>2</v>
      </c>
      <c r="E76" s="17" t="s">
        <v>222</v>
      </c>
      <c r="F76" s="17" t="s">
        <v>176</v>
      </c>
      <c r="G76" s="29">
        <v>9.8000000000000007</v>
      </c>
      <c r="H76" s="17" t="s">
        <v>13</v>
      </c>
      <c r="I76" s="20">
        <f>IF(FluxoCaixa7[[#This Row],[Receitas / Despesas]]="Saldo Inicial",FluxoCaixa7[[#This Row],[R$ (Valores)]],I75+FluxoCaixa7[[#This Row],[Valores Receitas / Despesas]])</f>
        <v>-78438.200000000128</v>
      </c>
      <c r="J76" s="20">
        <f>IF(FluxoCaixa7[[#This Row],[Entrada / Saída]]="Saída",FluxoCaixa7[[#This Row],[R$ (Valores)]]*-1,FluxoCaixa7[[#This Row],[R$ (Valores)]])</f>
        <v>-9.8000000000000007</v>
      </c>
    </row>
    <row r="77" spans="2:10">
      <c r="B77" s="44" t="s">
        <v>161</v>
      </c>
      <c r="C77" s="52" t="str">
        <f>IF(FluxoCaixa7[[#This Row],[Data]]="","",PROPER(TEXT(FluxoCaixa7[[#This Row],[Data]],"mmmm")))</f>
        <v>Maio</v>
      </c>
      <c r="D77" s="17" t="s">
        <v>2</v>
      </c>
      <c r="E77" s="17" t="s">
        <v>222</v>
      </c>
      <c r="F77" s="17" t="s">
        <v>176</v>
      </c>
      <c r="G77" s="29">
        <v>9.8000000000000007</v>
      </c>
      <c r="H77" s="17" t="s">
        <v>13</v>
      </c>
      <c r="I77" s="20">
        <f>IF(FluxoCaixa7[[#This Row],[Receitas / Despesas]]="Saldo Inicial",FluxoCaixa7[[#This Row],[R$ (Valores)]],I76+FluxoCaixa7[[#This Row],[Valores Receitas / Despesas]])</f>
        <v>-78448.000000000131</v>
      </c>
      <c r="J77" s="20">
        <f>IF(FluxoCaixa7[[#This Row],[Entrada / Saída]]="Saída",FluxoCaixa7[[#This Row],[R$ (Valores)]]*-1,FluxoCaixa7[[#This Row],[R$ (Valores)]])</f>
        <v>-9.8000000000000007</v>
      </c>
    </row>
    <row r="78" spans="2:10">
      <c r="B78" s="44" t="s">
        <v>161</v>
      </c>
      <c r="C78" s="52" t="str">
        <f>IF(FluxoCaixa7[[#This Row],[Data]]="","",PROPER(TEXT(FluxoCaixa7[[#This Row],[Data]],"mmmm")))</f>
        <v>Maio</v>
      </c>
      <c r="D78" s="17" t="s">
        <v>2</v>
      </c>
      <c r="E78" s="17" t="s">
        <v>222</v>
      </c>
      <c r="F78" s="17" t="s">
        <v>176</v>
      </c>
      <c r="G78" s="29">
        <v>9.8000000000000007</v>
      </c>
      <c r="H78" s="17" t="s">
        <v>13</v>
      </c>
      <c r="I78" s="20">
        <f>IF(FluxoCaixa7[[#This Row],[Receitas / Despesas]]="Saldo Inicial",FluxoCaixa7[[#This Row],[R$ (Valores)]],I77+FluxoCaixa7[[#This Row],[Valores Receitas / Despesas]])</f>
        <v>-78457.800000000134</v>
      </c>
      <c r="J78" s="20">
        <f>IF(FluxoCaixa7[[#This Row],[Entrada / Saída]]="Saída",FluxoCaixa7[[#This Row],[R$ (Valores)]]*-1,FluxoCaixa7[[#This Row],[R$ (Valores)]])</f>
        <v>-9.8000000000000007</v>
      </c>
    </row>
    <row r="79" spans="2:10">
      <c r="B79" s="44" t="s">
        <v>161</v>
      </c>
      <c r="C79" s="52" t="str">
        <f>IF(FluxoCaixa7[[#This Row],[Data]]="","",PROPER(TEXT(FluxoCaixa7[[#This Row],[Data]],"mmmm")))</f>
        <v>Maio</v>
      </c>
      <c r="D79" s="17" t="s">
        <v>2</v>
      </c>
      <c r="E79" s="17" t="s">
        <v>222</v>
      </c>
      <c r="F79" s="17" t="s">
        <v>176</v>
      </c>
      <c r="G79" s="29">
        <v>9.8000000000000007</v>
      </c>
      <c r="H79" s="17" t="s">
        <v>13</v>
      </c>
      <c r="I79" s="20">
        <f>IF(FluxoCaixa7[[#This Row],[Receitas / Despesas]]="Saldo Inicial",FluxoCaixa7[[#This Row],[R$ (Valores)]],I78+FluxoCaixa7[[#This Row],[Valores Receitas / Despesas]])</f>
        <v>-78467.600000000137</v>
      </c>
      <c r="J79" s="20">
        <f>IF(FluxoCaixa7[[#This Row],[Entrada / Saída]]="Saída",FluxoCaixa7[[#This Row],[R$ (Valores)]]*-1,FluxoCaixa7[[#This Row],[R$ (Valores)]])</f>
        <v>-9.8000000000000007</v>
      </c>
    </row>
    <row r="80" spans="2:10">
      <c r="B80" s="44" t="s">
        <v>161</v>
      </c>
      <c r="C80" s="52" t="str">
        <f>IF(FluxoCaixa7[[#This Row],[Data]]="","",PROPER(TEXT(FluxoCaixa7[[#This Row],[Data]],"mmmm")))</f>
        <v>Maio</v>
      </c>
      <c r="D80" s="17" t="s">
        <v>2</v>
      </c>
      <c r="E80" s="17" t="s">
        <v>222</v>
      </c>
      <c r="F80" s="17" t="s">
        <v>176</v>
      </c>
      <c r="G80" s="29">
        <v>9.8000000000000007</v>
      </c>
      <c r="H80" s="17" t="s">
        <v>13</v>
      </c>
      <c r="I80" s="20">
        <f>IF(FluxoCaixa7[[#This Row],[Receitas / Despesas]]="Saldo Inicial",FluxoCaixa7[[#This Row],[R$ (Valores)]],I79+FluxoCaixa7[[#This Row],[Valores Receitas / Despesas]])</f>
        <v>-78477.40000000014</v>
      </c>
      <c r="J80" s="20">
        <f>IF(FluxoCaixa7[[#This Row],[Entrada / Saída]]="Saída",FluxoCaixa7[[#This Row],[R$ (Valores)]]*-1,FluxoCaixa7[[#This Row],[R$ (Valores)]])</f>
        <v>-9.8000000000000007</v>
      </c>
    </row>
    <row r="81" spans="2:10">
      <c r="B81" s="44" t="s">
        <v>161</v>
      </c>
      <c r="C81" s="52" t="str">
        <f>IF(FluxoCaixa7[[#This Row],[Data]]="","",PROPER(TEXT(FluxoCaixa7[[#This Row],[Data]],"mmmm")))</f>
        <v>Maio</v>
      </c>
      <c r="D81" s="17" t="s">
        <v>2</v>
      </c>
      <c r="E81" s="17" t="s">
        <v>222</v>
      </c>
      <c r="F81" s="17" t="s">
        <v>176</v>
      </c>
      <c r="G81" s="29">
        <v>9.8000000000000007</v>
      </c>
      <c r="H81" s="17" t="s">
        <v>13</v>
      </c>
      <c r="I81" s="20">
        <f>IF(FluxoCaixa7[[#This Row],[Receitas / Despesas]]="Saldo Inicial",FluxoCaixa7[[#This Row],[R$ (Valores)]],I80+FluxoCaixa7[[#This Row],[Valores Receitas / Despesas]])</f>
        <v>-78487.200000000143</v>
      </c>
      <c r="J81" s="20">
        <f>IF(FluxoCaixa7[[#This Row],[Entrada / Saída]]="Saída",FluxoCaixa7[[#This Row],[R$ (Valores)]]*-1,FluxoCaixa7[[#This Row],[R$ (Valores)]])</f>
        <v>-9.8000000000000007</v>
      </c>
    </row>
    <row r="82" spans="2:10">
      <c r="B82" s="44" t="s">
        <v>161</v>
      </c>
      <c r="C82" s="52" t="str">
        <f>IF(FluxoCaixa7[[#This Row],[Data]]="","",PROPER(TEXT(FluxoCaixa7[[#This Row],[Data]],"mmmm")))</f>
        <v>Maio</v>
      </c>
      <c r="D82" s="17" t="s">
        <v>2</v>
      </c>
      <c r="E82" s="17" t="s">
        <v>222</v>
      </c>
      <c r="F82" s="17" t="s">
        <v>176</v>
      </c>
      <c r="G82" s="29">
        <v>9.8000000000000007</v>
      </c>
      <c r="H82" s="17" t="s">
        <v>13</v>
      </c>
      <c r="I82" s="20">
        <f>IF(FluxoCaixa7[[#This Row],[Receitas / Despesas]]="Saldo Inicial",FluxoCaixa7[[#This Row],[R$ (Valores)]],I81+FluxoCaixa7[[#This Row],[Valores Receitas / Despesas]])</f>
        <v>-78497.000000000146</v>
      </c>
      <c r="J82" s="20">
        <f>IF(FluxoCaixa7[[#This Row],[Entrada / Saída]]="Saída",FluxoCaixa7[[#This Row],[R$ (Valores)]]*-1,FluxoCaixa7[[#This Row],[R$ (Valores)]])</f>
        <v>-9.8000000000000007</v>
      </c>
    </row>
    <row r="83" spans="2:10">
      <c r="B83" s="44" t="s">
        <v>161</v>
      </c>
      <c r="C83" s="52" t="str">
        <f>IF(FluxoCaixa7[[#This Row],[Data]]="","",PROPER(TEXT(FluxoCaixa7[[#This Row],[Data]],"mmmm")))</f>
        <v>Maio</v>
      </c>
      <c r="D83" s="17" t="s">
        <v>2</v>
      </c>
      <c r="E83" s="17" t="s">
        <v>222</v>
      </c>
      <c r="F83" s="17" t="s">
        <v>176</v>
      </c>
      <c r="G83" s="29">
        <v>9.8000000000000007</v>
      </c>
      <c r="H83" s="17" t="s">
        <v>13</v>
      </c>
      <c r="I83" s="20">
        <f>IF(FluxoCaixa7[[#This Row],[Receitas / Despesas]]="Saldo Inicial",FluxoCaixa7[[#This Row],[R$ (Valores)]],I82+FluxoCaixa7[[#This Row],[Valores Receitas / Despesas]])</f>
        <v>-78506.800000000148</v>
      </c>
      <c r="J83" s="20">
        <f>IF(FluxoCaixa7[[#This Row],[Entrada / Saída]]="Saída",FluxoCaixa7[[#This Row],[R$ (Valores)]]*-1,FluxoCaixa7[[#This Row],[R$ (Valores)]])</f>
        <v>-9.8000000000000007</v>
      </c>
    </row>
    <row r="84" spans="2:10">
      <c r="B84" s="44" t="s">
        <v>161</v>
      </c>
      <c r="C84" s="52" t="str">
        <f>IF(FluxoCaixa7[[#This Row],[Data]]="","",PROPER(TEXT(FluxoCaixa7[[#This Row],[Data]],"mmmm")))</f>
        <v>Maio</v>
      </c>
      <c r="D84" s="17" t="s">
        <v>2</v>
      </c>
      <c r="E84" s="17" t="s">
        <v>222</v>
      </c>
      <c r="F84" s="17" t="s">
        <v>176</v>
      </c>
      <c r="G84" s="29">
        <v>9.8000000000000007</v>
      </c>
      <c r="H84" s="17" t="s">
        <v>13</v>
      </c>
      <c r="I84" s="20">
        <f>IF(FluxoCaixa7[[#This Row],[Receitas / Despesas]]="Saldo Inicial",FluxoCaixa7[[#This Row],[R$ (Valores)]],I83+FluxoCaixa7[[#This Row],[Valores Receitas / Despesas]])</f>
        <v>-78516.600000000151</v>
      </c>
      <c r="J84" s="20">
        <f>IF(FluxoCaixa7[[#This Row],[Entrada / Saída]]="Saída",FluxoCaixa7[[#This Row],[R$ (Valores)]]*-1,FluxoCaixa7[[#This Row],[R$ (Valores)]])</f>
        <v>-9.8000000000000007</v>
      </c>
    </row>
    <row r="85" spans="2:10">
      <c r="B85" s="44" t="s">
        <v>161</v>
      </c>
      <c r="C85" s="52" t="str">
        <f>IF(FluxoCaixa7[[#This Row],[Data]]="","",PROPER(TEXT(FluxoCaixa7[[#This Row],[Data]],"mmmm")))</f>
        <v>Maio</v>
      </c>
      <c r="D85" s="17" t="s">
        <v>2</v>
      </c>
      <c r="E85" s="17" t="s">
        <v>222</v>
      </c>
      <c r="F85" s="17" t="s">
        <v>176</v>
      </c>
      <c r="G85" s="29">
        <v>9.8000000000000007</v>
      </c>
      <c r="H85" s="17" t="s">
        <v>13</v>
      </c>
      <c r="I85" s="20">
        <f>IF(FluxoCaixa7[[#This Row],[Receitas / Despesas]]="Saldo Inicial",FluxoCaixa7[[#This Row],[R$ (Valores)]],I84+FluxoCaixa7[[#This Row],[Valores Receitas / Despesas]])</f>
        <v>-78526.400000000154</v>
      </c>
      <c r="J85" s="20">
        <f>IF(FluxoCaixa7[[#This Row],[Entrada / Saída]]="Saída",FluxoCaixa7[[#This Row],[R$ (Valores)]]*-1,FluxoCaixa7[[#This Row],[R$ (Valores)]])</f>
        <v>-9.8000000000000007</v>
      </c>
    </row>
    <row r="86" spans="2:10">
      <c r="B86" s="44" t="s">
        <v>161</v>
      </c>
      <c r="C86" s="52" t="str">
        <f>IF(FluxoCaixa7[[#This Row],[Data]]="","",PROPER(TEXT(FluxoCaixa7[[#This Row],[Data]],"mmmm")))</f>
        <v>Maio</v>
      </c>
      <c r="D86" s="17" t="s">
        <v>2</v>
      </c>
      <c r="E86" s="17" t="s">
        <v>222</v>
      </c>
      <c r="F86" s="17" t="s">
        <v>176</v>
      </c>
      <c r="G86" s="29">
        <v>9.8000000000000007</v>
      </c>
      <c r="H86" s="17" t="s">
        <v>13</v>
      </c>
      <c r="I86" s="20">
        <f>IF(FluxoCaixa7[[#This Row],[Receitas / Despesas]]="Saldo Inicial",FluxoCaixa7[[#This Row],[R$ (Valores)]],I85+FluxoCaixa7[[#This Row],[Valores Receitas / Despesas]])</f>
        <v>-78536.200000000157</v>
      </c>
      <c r="J86" s="20">
        <f>IF(FluxoCaixa7[[#This Row],[Entrada / Saída]]="Saída",FluxoCaixa7[[#This Row],[R$ (Valores)]]*-1,FluxoCaixa7[[#This Row],[R$ (Valores)]])</f>
        <v>-9.8000000000000007</v>
      </c>
    </row>
    <row r="87" spans="2:10">
      <c r="B87" s="44" t="s">
        <v>161</v>
      </c>
      <c r="C87" s="52" t="str">
        <f>IF(FluxoCaixa7[[#This Row],[Data]]="","",PROPER(TEXT(FluxoCaixa7[[#This Row],[Data]],"mmmm")))</f>
        <v>Maio</v>
      </c>
      <c r="D87" s="17" t="s">
        <v>2</v>
      </c>
      <c r="E87" s="17" t="s">
        <v>222</v>
      </c>
      <c r="F87" s="17" t="s">
        <v>176</v>
      </c>
      <c r="G87" s="29">
        <v>9.8000000000000007</v>
      </c>
      <c r="H87" s="17" t="s">
        <v>13</v>
      </c>
      <c r="I87" s="20">
        <f>IF(FluxoCaixa7[[#This Row],[Receitas / Despesas]]="Saldo Inicial",FluxoCaixa7[[#This Row],[R$ (Valores)]],I86+FluxoCaixa7[[#This Row],[Valores Receitas / Despesas]])</f>
        <v>-78546.00000000016</v>
      </c>
      <c r="J87" s="20">
        <f>IF(FluxoCaixa7[[#This Row],[Entrada / Saída]]="Saída",FluxoCaixa7[[#This Row],[R$ (Valores)]]*-1,FluxoCaixa7[[#This Row],[R$ (Valores)]])</f>
        <v>-9.8000000000000007</v>
      </c>
    </row>
    <row r="88" spans="2:10">
      <c r="B88" s="44" t="s">
        <v>161</v>
      </c>
      <c r="C88" s="52" t="str">
        <f>IF(FluxoCaixa7[[#This Row],[Data]]="","",PROPER(TEXT(FluxoCaixa7[[#This Row],[Data]],"mmmm")))</f>
        <v>Maio</v>
      </c>
      <c r="D88" s="17" t="s">
        <v>2</v>
      </c>
      <c r="E88" s="17" t="s">
        <v>222</v>
      </c>
      <c r="F88" s="17" t="s">
        <v>176</v>
      </c>
      <c r="G88" s="29">
        <v>9.8000000000000007</v>
      </c>
      <c r="H88" s="17" t="s">
        <v>13</v>
      </c>
      <c r="I88" s="20">
        <f>IF(FluxoCaixa7[[#This Row],[Receitas / Despesas]]="Saldo Inicial",FluxoCaixa7[[#This Row],[R$ (Valores)]],I87+FluxoCaixa7[[#This Row],[Valores Receitas / Despesas]])</f>
        <v>-78555.800000000163</v>
      </c>
      <c r="J88" s="20">
        <f>IF(FluxoCaixa7[[#This Row],[Entrada / Saída]]="Saída",FluxoCaixa7[[#This Row],[R$ (Valores)]]*-1,FluxoCaixa7[[#This Row],[R$ (Valores)]])</f>
        <v>-9.8000000000000007</v>
      </c>
    </row>
    <row r="89" spans="2:10">
      <c r="B89" s="44" t="s">
        <v>161</v>
      </c>
      <c r="C89" s="52" t="str">
        <f>IF(FluxoCaixa7[[#This Row],[Data]]="","",PROPER(TEXT(FluxoCaixa7[[#This Row],[Data]],"mmmm")))</f>
        <v>Maio</v>
      </c>
      <c r="D89" s="17" t="s">
        <v>2</v>
      </c>
      <c r="E89" s="17" t="s">
        <v>222</v>
      </c>
      <c r="F89" s="17" t="s">
        <v>176</v>
      </c>
      <c r="G89" s="29">
        <v>9.8000000000000007</v>
      </c>
      <c r="H89" s="17" t="s">
        <v>13</v>
      </c>
      <c r="I89" s="20">
        <f>IF(FluxoCaixa7[[#This Row],[Receitas / Despesas]]="Saldo Inicial",FluxoCaixa7[[#This Row],[R$ (Valores)]],I88+FluxoCaixa7[[#This Row],[Valores Receitas / Despesas]])</f>
        <v>-78565.600000000166</v>
      </c>
      <c r="J89" s="20">
        <f>IF(FluxoCaixa7[[#This Row],[Entrada / Saída]]="Saída",FluxoCaixa7[[#This Row],[R$ (Valores)]]*-1,FluxoCaixa7[[#This Row],[R$ (Valores)]])</f>
        <v>-9.8000000000000007</v>
      </c>
    </row>
    <row r="90" spans="2:10">
      <c r="B90" s="44" t="s">
        <v>161</v>
      </c>
      <c r="C90" s="52" t="str">
        <f>IF(FluxoCaixa7[[#This Row],[Data]]="","",PROPER(TEXT(FluxoCaixa7[[#This Row],[Data]],"mmmm")))</f>
        <v>Maio</v>
      </c>
      <c r="D90" s="17" t="s">
        <v>2</v>
      </c>
      <c r="E90" s="17" t="s">
        <v>222</v>
      </c>
      <c r="F90" s="17" t="s">
        <v>176</v>
      </c>
      <c r="G90" s="29">
        <v>9.8000000000000007</v>
      </c>
      <c r="H90" s="17" t="s">
        <v>13</v>
      </c>
      <c r="I90" s="20">
        <f>IF(FluxoCaixa7[[#This Row],[Receitas / Despesas]]="Saldo Inicial",FluxoCaixa7[[#This Row],[R$ (Valores)]],I89+FluxoCaixa7[[#This Row],[Valores Receitas / Despesas]])</f>
        <v>-78575.400000000169</v>
      </c>
      <c r="J90" s="20">
        <f>IF(FluxoCaixa7[[#This Row],[Entrada / Saída]]="Saída",FluxoCaixa7[[#This Row],[R$ (Valores)]]*-1,FluxoCaixa7[[#This Row],[R$ (Valores)]])</f>
        <v>-9.8000000000000007</v>
      </c>
    </row>
    <row r="91" spans="2:10">
      <c r="B91" s="44" t="s">
        <v>161</v>
      </c>
      <c r="C91" s="52" t="str">
        <f>IF(FluxoCaixa7[[#This Row],[Data]]="","",PROPER(TEXT(FluxoCaixa7[[#This Row],[Data]],"mmmm")))</f>
        <v>Maio</v>
      </c>
      <c r="D91" s="17" t="s">
        <v>2</v>
      </c>
      <c r="E91" s="17" t="s">
        <v>222</v>
      </c>
      <c r="F91" s="17" t="s">
        <v>176</v>
      </c>
      <c r="G91" s="29">
        <v>9.8000000000000007</v>
      </c>
      <c r="H91" s="17" t="s">
        <v>13</v>
      </c>
      <c r="I91" s="20">
        <f>IF(FluxoCaixa7[[#This Row],[Receitas / Despesas]]="Saldo Inicial",FluxoCaixa7[[#This Row],[R$ (Valores)]],I90+FluxoCaixa7[[#This Row],[Valores Receitas / Despesas]])</f>
        <v>-78585.200000000172</v>
      </c>
      <c r="J91" s="20">
        <f>IF(FluxoCaixa7[[#This Row],[Entrada / Saída]]="Saída",FluxoCaixa7[[#This Row],[R$ (Valores)]]*-1,FluxoCaixa7[[#This Row],[R$ (Valores)]])</f>
        <v>-9.8000000000000007</v>
      </c>
    </row>
    <row r="92" spans="2:10">
      <c r="B92" s="44" t="s">
        <v>161</v>
      </c>
      <c r="C92" s="52" t="str">
        <f>IF(FluxoCaixa7[[#This Row],[Data]]="","",PROPER(TEXT(FluxoCaixa7[[#This Row],[Data]],"mmmm")))</f>
        <v>Maio</v>
      </c>
      <c r="D92" s="17" t="s">
        <v>2</v>
      </c>
      <c r="E92" s="17" t="s">
        <v>222</v>
      </c>
      <c r="F92" s="17" t="s">
        <v>176</v>
      </c>
      <c r="G92" s="29">
        <v>9.8000000000000007</v>
      </c>
      <c r="H92" s="17" t="s">
        <v>13</v>
      </c>
      <c r="I92" s="20">
        <f>IF(FluxoCaixa7[[#This Row],[Receitas / Despesas]]="Saldo Inicial",FluxoCaixa7[[#This Row],[R$ (Valores)]],I91+FluxoCaixa7[[#This Row],[Valores Receitas / Despesas]])</f>
        <v>-78595.000000000175</v>
      </c>
      <c r="J92" s="20">
        <f>IF(FluxoCaixa7[[#This Row],[Entrada / Saída]]="Saída",FluxoCaixa7[[#This Row],[R$ (Valores)]]*-1,FluxoCaixa7[[#This Row],[R$ (Valores)]])</f>
        <v>-9.8000000000000007</v>
      </c>
    </row>
    <row r="93" spans="2:10">
      <c r="B93" s="44" t="s">
        <v>161</v>
      </c>
      <c r="C93" s="52" t="str">
        <f>IF(FluxoCaixa7[[#This Row],[Data]]="","",PROPER(TEXT(FluxoCaixa7[[#This Row],[Data]],"mmmm")))</f>
        <v>Maio</v>
      </c>
      <c r="D93" s="17" t="s">
        <v>2</v>
      </c>
      <c r="E93" s="17" t="s">
        <v>71</v>
      </c>
      <c r="F93" s="17" t="s">
        <v>208</v>
      </c>
      <c r="G93" s="29">
        <v>14000</v>
      </c>
      <c r="H93" s="17" t="s">
        <v>13</v>
      </c>
      <c r="I93" s="20">
        <f>IF(FluxoCaixa7[[#This Row],[Receitas / Despesas]]="Saldo Inicial",FluxoCaixa7[[#This Row],[R$ (Valores)]],I92+FluxoCaixa7[[#This Row],[Valores Receitas / Despesas]])</f>
        <v>-92595.000000000175</v>
      </c>
      <c r="J93" s="20">
        <f>IF(FluxoCaixa7[[#This Row],[Entrada / Saída]]="Saída",FluxoCaixa7[[#This Row],[R$ (Valores)]]*-1,FluxoCaixa7[[#This Row],[R$ (Valores)]])</f>
        <v>-14000</v>
      </c>
    </row>
    <row r="94" spans="2:10">
      <c r="B94" s="44" t="s">
        <v>162</v>
      </c>
      <c r="C94" s="52" t="str">
        <f>IF(FluxoCaixa7[[#This Row],[Data]]="","",PROPER(TEXT(FluxoCaixa7[[#This Row],[Data]],"mmmm")))</f>
        <v>Maio</v>
      </c>
      <c r="D94" s="17" t="s">
        <v>2</v>
      </c>
      <c r="E94" s="17" t="s">
        <v>225</v>
      </c>
      <c r="F94" s="17" t="s">
        <v>209</v>
      </c>
      <c r="G94" s="29">
        <v>565.22</v>
      </c>
      <c r="H94" s="17" t="s">
        <v>13</v>
      </c>
      <c r="I94" s="20">
        <f>IF(FluxoCaixa7[[#This Row],[Receitas / Despesas]]="Saldo Inicial",FluxoCaixa7[[#This Row],[R$ (Valores)]],I93+FluxoCaixa7[[#This Row],[Valores Receitas / Despesas]])</f>
        <v>-93160.220000000176</v>
      </c>
      <c r="J94" s="20">
        <f>IF(FluxoCaixa7[[#This Row],[Entrada / Saída]]="Saída",FluxoCaixa7[[#This Row],[R$ (Valores)]]*-1,FluxoCaixa7[[#This Row],[R$ (Valores)]])</f>
        <v>-565.22</v>
      </c>
    </row>
    <row r="95" spans="2:10">
      <c r="B95" s="44" t="s">
        <v>162</v>
      </c>
      <c r="C95" s="52" t="str">
        <f>IF(FluxoCaixa7[[#This Row],[Data]]="","",PROPER(TEXT(FluxoCaixa7[[#This Row],[Data]],"mmmm")))</f>
        <v>Maio</v>
      </c>
      <c r="D95" s="17" t="s">
        <v>2</v>
      </c>
      <c r="E95" s="17" t="s">
        <v>222</v>
      </c>
      <c r="F95" s="17" t="s">
        <v>210</v>
      </c>
      <c r="G95" s="29">
        <v>171.7</v>
      </c>
      <c r="H95" s="17" t="s">
        <v>13</v>
      </c>
      <c r="I95" s="20">
        <f>IF(FluxoCaixa7[[#This Row],[Receitas / Despesas]]="Saldo Inicial",FluxoCaixa7[[#This Row],[R$ (Valores)]],I94+FluxoCaixa7[[#This Row],[Valores Receitas / Despesas]])</f>
        <v>-93331.920000000173</v>
      </c>
      <c r="J95" s="20">
        <f>IF(FluxoCaixa7[[#This Row],[Entrada / Saída]]="Saída",FluxoCaixa7[[#This Row],[R$ (Valores)]]*-1,FluxoCaixa7[[#This Row],[R$ (Valores)]])</f>
        <v>-171.7</v>
      </c>
    </row>
    <row r="96" spans="2:10">
      <c r="B96" s="44" t="s">
        <v>162</v>
      </c>
      <c r="C96" s="52" t="str">
        <f>IF(FluxoCaixa7[[#This Row],[Data]]="","",PROPER(TEXT(FluxoCaixa7[[#This Row],[Data]],"mmmm")))</f>
        <v>Maio</v>
      </c>
      <c r="D96" s="17" t="s">
        <v>2</v>
      </c>
      <c r="E96" s="17" t="s">
        <v>222</v>
      </c>
      <c r="F96" s="17" t="s">
        <v>176</v>
      </c>
      <c r="G96" s="29">
        <v>9.8000000000000007</v>
      </c>
      <c r="H96" s="17" t="s">
        <v>13</v>
      </c>
      <c r="I96" s="20">
        <f>IF(FluxoCaixa7[[#This Row],[Receitas / Despesas]]="Saldo Inicial",FluxoCaixa7[[#This Row],[R$ (Valores)]],I95+FluxoCaixa7[[#This Row],[Valores Receitas / Despesas]])</f>
        <v>-93341.720000000176</v>
      </c>
      <c r="J96" s="20">
        <f>IF(FluxoCaixa7[[#This Row],[Entrada / Saída]]="Saída",FluxoCaixa7[[#This Row],[R$ (Valores)]]*-1,FluxoCaixa7[[#This Row],[R$ (Valores)]])</f>
        <v>-9.8000000000000007</v>
      </c>
    </row>
    <row r="97" spans="2:10">
      <c r="B97" s="44" t="s">
        <v>162</v>
      </c>
      <c r="C97" s="52" t="str">
        <f>IF(FluxoCaixa7[[#This Row],[Data]]="","",PROPER(TEXT(FluxoCaixa7[[#This Row],[Data]],"mmmm")))</f>
        <v>Maio</v>
      </c>
      <c r="D97" s="17" t="s">
        <v>2</v>
      </c>
      <c r="E97" s="17" t="s">
        <v>152</v>
      </c>
      <c r="F97" s="17" t="s">
        <v>171</v>
      </c>
      <c r="G97" s="29">
        <v>16.829999999999998</v>
      </c>
      <c r="H97" s="17" t="s">
        <v>13</v>
      </c>
      <c r="I97" s="20">
        <f>IF(FluxoCaixa7[[#This Row],[Receitas / Despesas]]="Saldo Inicial",FluxoCaixa7[[#This Row],[R$ (Valores)]],I96+FluxoCaixa7[[#This Row],[Valores Receitas / Despesas]])</f>
        <v>-93358.550000000178</v>
      </c>
      <c r="J97" s="20">
        <f>IF(FluxoCaixa7[[#This Row],[Entrada / Saída]]="Saída",FluxoCaixa7[[#This Row],[R$ (Valores)]]*-1,FluxoCaixa7[[#This Row],[R$ (Valores)]])</f>
        <v>-16.829999999999998</v>
      </c>
    </row>
    <row r="98" spans="2:10">
      <c r="B98" s="44" t="s">
        <v>162</v>
      </c>
      <c r="C98" s="52" t="str">
        <f>IF(FluxoCaixa7[[#This Row],[Data]]="","",PROPER(TEXT(FluxoCaixa7[[#This Row],[Data]],"mmmm")))</f>
        <v>Maio</v>
      </c>
      <c r="D98" s="17" t="s">
        <v>2</v>
      </c>
      <c r="E98" s="17" t="s">
        <v>152</v>
      </c>
      <c r="F98" s="17" t="s">
        <v>171</v>
      </c>
      <c r="G98" s="29">
        <v>22</v>
      </c>
      <c r="H98" s="17" t="s">
        <v>13</v>
      </c>
      <c r="I98" s="20">
        <f>IF(FluxoCaixa7[[#This Row],[Receitas / Despesas]]="Saldo Inicial",FluxoCaixa7[[#This Row],[R$ (Valores)]],I97+FluxoCaixa7[[#This Row],[Valores Receitas / Despesas]])</f>
        <v>-93380.550000000178</v>
      </c>
      <c r="J98" s="20">
        <f>IF(FluxoCaixa7[[#This Row],[Entrada / Saída]]="Saída",FluxoCaixa7[[#This Row],[R$ (Valores)]]*-1,FluxoCaixa7[[#This Row],[R$ (Valores)]])</f>
        <v>-22</v>
      </c>
    </row>
    <row r="99" spans="2:10">
      <c r="B99" s="44" t="s">
        <v>163</v>
      </c>
      <c r="C99" s="52" t="str">
        <f>IF(FluxoCaixa7[[#This Row],[Data]]="","",PROPER(TEXT(FluxoCaixa7[[#This Row],[Data]],"mmmm")))</f>
        <v>Maio</v>
      </c>
      <c r="D99" s="17" t="s">
        <v>2</v>
      </c>
      <c r="E99" s="17" t="s">
        <v>123</v>
      </c>
      <c r="F99" s="17" t="s">
        <v>211</v>
      </c>
      <c r="G99" s="29">
        <v>10076.290000000001</v>
      </c>
      <c r="H99" s="17" t="s">
        <v>13</v>
      </c>
      <c r="I99" s="20">
        <f>IF(FluxoCaixa7[[#This Row],[Receitas / Despesas]]="Saldo Inicial",FluxoCaixa7[[#This Row],[R$ (Valores)]],I98+FluxoCaixa7[[#This Row],[Valores Receitas / Despesas]])</f>
        <v>-103456.84000000017</v>
      </c>
      <c r="J99" s="20">
        <f>IF(FluxoCaixa7[[#This Row],[Entrada / Saída]]="Saída",FluxoCaixa7[[#This Row],[R$ (Valores)]]*-1,FluxoCaixa7[[#This Row],[R$ (Valores)]])</f>
        <v>-10076.290000000001</v>
      </c>
    </row>
    <row r="100" spans="2:10">
      <c r="B100" s="44" t="s">
        <v>164</v>
      </c>
      <c r="C100" s="52" t="str">
        <f>IF(FluxoCaixa7[[#This Row],[Data]]="","",PROPER(TEXT(FluxoCaixa7[[#This Row],[Data]],"mmmm")))</f>
        <v>Maio</v>
      </c>
      <c r="D100" s="17" t="s">
        <v>2</v>
      </c>
      <c r="E100" s="17" t="s">
        <v>224</v>
      </c>
      <c r="F100" s="17" t="s">
        <v>212</v>
      </c>
      <c r="G100" s="29">
        <v>9840.76</v>
      </c>
      <c r="H100" s="17" t="s">
        <v>13</v>
      </c>
      <c r="I100" s="20">
        <f>IF(FluxoCaixa7[[#This Row],[Receitas / Despesas]]="Saldo Inicial",FluxoCaixa7[[#This Row],[R$ (Valores)]],I99+FluxoCaixa7[[#This Row],[Valores Receitas / Despesas]])</f>
        <v>-113297.60000000017</v>
      </c>
      <c r="J100" s="20">
        <f>IF(FluxoCaixa7[[#This Row],[Entrada / Saída]]="Saída",FluxoCaixa7[[#This Row],[R$ (Valores)]]*-1,FluxoCaixa7[[#This Row],[R$ (Valores)]])</f>
        <v>-9840.76</v>
      </c>
    </row>
    <row r="101" spans="2:10">
      <c r="B101" s="44" t="s">
        <v>165</v>
      </c>
      <c r="C101" s="52" t="str">
        <f>IF(FluxoCaixa7[[#This Row],[Data]]="","",PROPER(TEXT(FluxoCaixa7[[#This Row],[Data]],"mmmm")))</f>
        <v>Maio</v>
      </c>
      <c r="D101" s="17" t="s">
        <v>2</v>
      </c>
      <c r="E101" s="17" t="s">
        <v>71</v>
      </c>
      <c r="F101" s="17" t="s">
        <v>213</v>
      </c>
      <c r="G101" s="29">
        <v>3246.88</v>
      </c>
      <c r="H101" s="17" t="s">
        <v>13</v>
      </c>
      <c r="I101" s="20">
        <f>IF(FluxoCaixa7[[#This Row],[Receitas / Despesas]]="Saldo Inicial",FluxoCaixa7[[#This Row],[R$ (Valores)]],I100+FluxoCaixa7[[#This Row],[Valores Receitas / Despesas]])</f>
        <v>-116544.48000000017</v>
      </c>
      <c r="J101" s="20">
        <f>IF(FluxoCaixa7[[#This Row],[Entrada / Saída]]="Saída",FluxoCaixa7[[#This Row],[R$ (Valores)]]*-1,FluxoCaixa7[[#This Row],[R$ (Valores)]])</f>
        <v>-3246.88</v>
      </c>
    </row>
    <row r="102" spans="2:10">
      <c r="B102" s="44" t="s">
        <v>166</v>
      </c>
      <c r="C102" s="52" t="str">
        <f>IF(FluxoCaixa7[[#This Row],[Data]]="","",PROPER(TEXT(FluxoCaixa7[[#This Row],[Data]],"mmmm")))</f>
        <v>Maio</v>
      </c>
      <c r="D102" s="17" t="s">
        <v>2</v>
      </c>
      <c r="E102" s="17" t="s">
        <v>75</v>
      </c>
      <c r="F102" s="17" t="s">
        <v>170</v>
      </c>
      <c r="G102" s="29">
        <v>50000</v>
      </c>
      <c r="H102" s="17" t="s">
        <v>13</v>
      </c>
      <c r="I102" s="20">
        <f>IF(FluxoCaixa7[[#This Row],[Receitas / Despesas]]="Saldo Inicial",FluxoCaixa7[[#This Row],[R$ (Valores)]],I101+FluxoCaixa7[[#This Row],[Valores Receitas / Despesas]])</f>
        <v>-166544.48000000016</v>
      </c>
      <c r="J102" s="20">
        <f>IF(FluxoCaixa7[[#This Row],[Entrada / Saída]]="Saída",FluxoCaixa7[[#This Row],[R$ (Valores)]]*-1,FluxoCaixa7[[#This Row],[R$ (Valores)]])</f>
        <v>-50000</v>
      </c>
    </row>
    <row r="103" spans="2:10">
      <c r="B103" s="44" t="s">
        <v>166</v>
      </c>
      <c r="C103" s="52" t="str">
        <f>IF(FluxoCaixa7[[#This Row],[Data]]="","",PROPER(TEXT(FluxoCaixa7[[#This Row],[Data]],"mmmm")))</f>
        <v>Maio</v>
      </c>
      <c r="D103" s="17" t="s">
        <v>2</v>
      </c>
      <c r="E103" s="17" t="s">
        <v>222</v>
      </c>
      <c r="F103" s="17" t="s">
        <v>175</v>
      </c>
      <c r="G103" s="29">
        <v>13.35</v>
      </c>
      <c r="H103" s="17" t="s">
        <v>13</v>
      </c>
      <c r="I103" s="20">
        <f>IF(FluxoCaixa7[[#This Row],[Receitas / Despesas]]="Saldo Inicial",FluxoCaixa7[[#This Row],[R$ (Valores)]],I102+FluxoCaixa7[[#This Row],[Valores Receitas / Despesas]])</f>
        <v>-166557.83000000016</v>
      </c>
      <c r="J103" s="20">
        <f>IF(FluxoCaixa7[[#This Row],[Entrada / Saída]]="Saída",FluxoCaixa7[[#This Row],[R$ (Valores)]]*-1,FluxoCaixa7[[#This Row],[R$ (Valores)]])</f>
        <v>-13.35</v>
      </c>
    </row>
    <row r="104" spans="2:10">
      <c r="B104" s="44" t="s">
        <v>167</v>
      </c>
      <c r="C104" s="52" t="str">
        <f>IF(FluxoCaixa7[[#This Row],[Data]]="","",PROPER(TEXT(FluxoCaixa7[[#This Row],[Data]],"mmmm")))</f>
        <v>Maio</v>
      </c>
      <c r="D104" s="17" t="s">
        <v>2</v>
      </c>
      <c r="E104" s="17" t="s">
        <v>20</v>
      </c>
      <c r="F104" s="17" t="s">
        <v>214</v>
      </c>
      <c r="G104" s="29">
        <v>1705.72</v>
      </c>
      <c r="H104" s="17" t="s">
        <v>13</v>
      </c>
      <c r="I104" s="20">
        <f>IF(FluxoCaixa7[[#This Row],[Receitas / Despesas]]="Saldo Inicial",FluxoCaixa7[[#This Row],[R$ (Valores)]],I103+FluxoCaixa7[[#This Row],[Valores Receitas / Despesas]])</f>
        <v>-168263.55000000016</v>
      </c>
      <c r="J104" s="20">
        <f>IF(FluxoCaixa7[[#This Row],[Entrada / Saída]]="Saída",FluxoCaixa7[[#This Row],[R$ (Valores)]]*-1,FluxoCaixa7[[#This Row],[R$ (Valores)]])</f>
        <v>-1705.72</v>
      </c>
    </row>
    <row r="105" spans="2:10">
      <c r="B105" s="44" t="s">
        <v>167</v>
      </c>
      <c r="C105" s="52" t="str">
        <f>IF(FluxoCaixa7[[#This Row],[Data]]="","",PROPER(TEXT(FluxoCaixa7[[#This Row],[Data]],"mmmm")))</f>
        <v>Maio</v>
      </c>
      <c r="D105" s="17" t="s">
        <v>2</v>
      </c>
      <c r="E105" s="17" t="s">
        <v>75</v>
      </c>
      <c r="F105" s="17" t="s">
        <v>170</v>
      </c>
      <c r="G105" s="29">
        <v>31000</v>
      </c>
      <c r="H105" s="17" t="s">
        <v>13</v>
      </c>
      <c r="I105" s="20">
        <f>IF(FluxoCaixa7[[#This Row],[Receitas / Despesas]]="Saldo Inicial",FluxoCaixa7[[#This Row],[R$ (Valores)]],I104+FluxoCaixa7[[#This Row],[Valores Receitas / Despesas]])</f>
        <v>-199263.55000000016</v>
      </c>
      <c r="J105" s="20">
        <f>IF(FluxoCaixa7[[#This Row],[Entrada / Saída]]="Saída",FluxoCaixa7[[#This Row],[R$ (Valores)]]*-1,FluxoCaixa7[[#This Row],[R$ (Valores)]])</f>
        <v>-31000</v>
      </c>
    </row>
    <row r="106" spans="2:10">
      <c r="B106" s="44" t="s">
        <v>167</v>
      </c>
      <c r="C106" s="52" t="str">
        <f>IF(FluxoCaixa7[[#This Row],[Data]]="","",PROPER(TEXT(FluxoCaixa7[[#This Row],[Data]],"mmmm")))</f>
        <v>Maio</v>
      </c>
      <c r="D106" s="17" t="s">
        <v>2</v>
      </c>
      <c r="E106" s="17" t="s">
        <v>222</v>
      </c>
      <c r="F106" s="17" t="s">
        <v>175</v>
      </c>
      <c r="G106" s="29">
        <v>13.35</v>
      </c>
      <c r="H106" s="17" t="s">
        <v>13</v>
      </c>
      <c r="I106" s="20">
        <f>IF(FluxoCaixa7[[#This Row],[Receitas / Despesas]]="Saldo Inicial",FluxoCaixa7[[#This Row],[R$ (Valores)]],I105+FluxoCaixa7[[#This Row],[Valores Receitas / Despesas]])</f>
        <v>-199276.90000000017</v>
      </c>
      <c r="J106" s="20">
        <f>IF(FluxoCaixa7[[#This Row],[Entrada / Saída]]="Saída",FluxoCaixa7[[#This Row],[R$ (Valores)]]*-1,FluxoCaixa7[[#This Row],[R$ (Valores)]])</f>
        <v>-13.35</v>
      </c>
    </row>
    <row r="107" spans="2:10">
      <c r="B107" s="44" t="s">
        <v>168</v>
      </c>
      <c r="C107" s="52" t="str">
        <f>IF(FluxoCaixa7[[#This Row],[Data]]="","",PROPER(TEXT(FluxoCaixa7[[#This Row],[Data]],"mmmm")))</f>
        <v>Maio</v>
      </c>
      <c r="D107" s="17" t="s">
        <v>1</v>
      </c>
      <c r="E107" s="17" t="s">
        <v>6</v>
      </c>
      <c r="F107" s="17" t="s">
        <v>215</v>
      </c>
      <c r="G107" s="29">
        <v>819150.89</v>
      </c>
      <c r="H107" s="17" t="s">
        <v>13</v>
      </c>
      <c r="I107" s="20">
        <f>IF(FluxoCaixa7[[#This Row],[Receitas / Despesas]]="Saldo Inicial",FluxoCaixa7[[#This Row],[R$ (Valores)]],I106+FluxoCaixa7[[#This Row],[Valores Receitas / Despesas]])</f>
        <v>619873.98999999987</v>
      </c>
      <c r="J107" s="20">
        <f>IF(FluxoCaixa7[[#This Row],[Entrada / Saída]]="Saída",FluxoCaixa7[[#This Row],[R$ (Valores)]]*-1,FluxoCaixa7[[#This Row],[R$ (Valores)]])</f>
        <v>819150.89</v>
      </c>
    </row>
    <row r="108" spans="2:10">
      <c r="B108" s="44" t="s">
        <v>168</v>
      </c>
      <c r="C108" s="52" t="str">
        <f>IF(FluxoCaixa7[[#This Row],[Data]]="","",PROPER(TEXT(FluxoCaixa7[[#This Row],[Data]],"mmmm")))</f>
        <v>Maio</v>
      </c>
      <c r="D108" s="17" t="s">
        <v>1</v>
      </c>
      <c r="E108" s="17" t="s">
        <v>6</v>
      </c>
      <c r="F108" s="17" t="s">
        <v>216</v>
      </c>
      <c r="G108" s="29">
        <v>2469124.48</v>
      </c>
      <c r="H108" s="17" t="s">
        <v>13</v>
      </c>
      <c r="I108" s="20">
        <f>IF(FluxoCaixa7[[#This Row],[Receitas / Despesas]]="Saldo Inicial",FluxoCaixa7[[#This Row],[R$ (Valores)]],I107+FluxoCaixa7[[#This Row],[Valores Receitas / Despesas]])</f>
        <v>3088998.4699999997</v>
      </c>
      <c r="J108" s="20">
        <f>IF(FluxoCaixa7[[#This Row],[Entrada / Saída]]="Saída",FluxoCaixa7[[#This Row],[R$ (Valores)]]*-1,FluxoCaixa7[[#This Row],[R$ (Valores)]])</f>
        <v>2469124.48</v>
      </c>
    </row>
    <row r="109" spans="2:10">
      <c r="B109" s="44" t="s">
        <v>168</v>
      </c>
      <c r="C109" s="52" t="str">
        <f>IF(FluxoCaixa7[[#This Row],[Data]]="","",PROPER(TEXT(FluxoCaixa7[[#This Row],[Data]],"mmmm")))</f>
        <v>Maio</v>
      </c>
      <c r="D109" s="17" t="s">
        <v>2</v>
      </c>
      <c r="E109" s="17" t="s">
        <v>24</v>
      </c>
      <c r="F109" s="17" t="s">
        <v>217</v>
      </c>
      <c r="G109" s="29">
        <v>12751.77</v>
      </c>
      <c r="H109" s="17" t="s">
        <v>13</v>
      </c>
      <c r="I109" s="20">
        <f>IF(FluxoCaixa7[[#This Row],[Receitas / Despesas]]="Saldo Inicial",FluxoCaixa7[[#This Row],[R$ (Valores)]],I108+FluxoCaixa7[[#This Row],[Valores Receitas / Despesas]])</f>
        <v>3076246.6999999997</v>
      </c>
      <c r="J109" s="20">
        <f>IF(FluxoCaixa7[[#This Row],[Entrada / Saída]]="Saída",FluxoCaixa7[[#This Row],[R$ (Valores)]]*-1,FluxoCaixa7[[#This Row],[R$ (Valores)]])</f>
        <v>-12751.77</v>
      </c>
    </row>
    <row r="110" spans="2:10">
      <c r="B110" s="44" t="s">
        <v>168</v>
      </c>
      <c r="C110" s="52" t="str">
        <f>IF(FluxoCaixa7[[#This Row],[Data]]="","",PROPER(TEXT(FluxoCaixa7[[#This Row],[Data]],"mmmm")))</f>
        <v>Maio</v>
      </c>
      <c r="D110" s="17" t="s">
        <v>2</v>
      </c>
      <c r="E110" s="17" t="s">
        <v>24</v>
      </c>
      <c r="F110" s="17" t="s">
        <v>218</v>
      </c>
      <c r="G110" s="29">
        <v>39196.5</v>
      </c>
      <c r="H110" s="17" t="s">
        <v>13</v>
      </c>
      <c r="I110" s="20">
        <f>IF(FluxoCaixa7[[#This Row],[Receitas / Despesas]]="Saldo Inicial",FluxoCaixa7[[#This Row],[R$ (Valores)]],I109+FluxoCaixa7[[#This Row],[Valores Receitas / Despesas]])</f>
        <v>3037050.1999999997</v>
      </c>
      <c r="J110" s="20">
        <f>IF(FluxoCaixa7[[#This Row],[Entrada / Saída]]="Saída",FluxoCaixa7[[#This Row],[R$ (Valores)]]*-1,FluxoCaixa7[[#This Row],[R$ (Valores)]])</f>
        <v>-39196.5</v>
      </c>
    </row>
    <row r="111" spans="2:10">
      <c r="B111" s="44" t="s">
        <v>168</v>
      </c>
      <c r="C111" s="52" t="str">
        <f>IF(FluxoCaixa7[[#This Row],[Data]]="","",PROPER(TEXT(FluxoCaixa7[[#This Row],[Data]],"mmmm")))</f>
        <v>Maio</v>
      </c>
      <c r="D111" s="17" t="s">
        <v>2</v>
      </c>
      <c r="E111" s="17" t="s">
        <v>75</v>
      </c>
      <c r="F111" s="17" t="s">
        <v>170</v>
      </c>
      <c r="G111" s="29">
        <v>400000</v>
      </c>
      <c r="H111" s="17" t="s">
        <v>13</v>
      </c>
      <c r="I111" s="20">
        <f>IF(FluxoCaixa7[[#This Row],[Receitas / Despesas]]="Saldo Inicial",FluxoCaixa7[[#This Row],[R$ (Valores)]],I110+FluxoCaixa7[[#This Row],[Valores Receitas / Despesas]])</f>
        <v>2637050.1999999997</v>
      </c>
      <c r="J111" s="20">
        <f>IF(FluxoCaixa7[[#This Row],[Entrada / Saída]]="Saída",FluxoCaixa7[[#This Row],[R$ (Valores)]]*-1,FluxoCaixa7[[#This Row],[R$ (Valores)]])</f>
        <v>-400000</v>
      </c>
    </row>
    <row r="112" spans="2:10">
      <c r="B112" s="44" t="s">
        <v>168</v>
      </c>
      <c r="C112" s="52" t="str">
        <f>IF(FluxoCaixa7[[#This Row],[Data]]="","",PROPER(TEXT(FluxoCaixa7[[#This Row],[Data]],"mmmm")))</f>
        <v>Maio</v>
      </c>
      <c r="D112" s="17" t="s">
        <v>2</v>
      </c>
      <c r="E112" s="17" t="s">
        <v>222</v>
      </c>
      <c r="F112" s="17" t="s">
        <v>175</v>
      </c>
      <c r="G112" s="29">
        <v>13.35</v>
      </c>
      <c r="H112" s="17" t="s">
        <v>13</v>
      </c>
      <c r="I112" s="20">
        <f>IF(FluxoCaixa7[[#This Row],[Receitas / Despesas]]="Saldo Inicial",FluxoCaixa7[[#This Row],[R$ (Valores)]],I111+FluxoCaixa7[[#This Row],[Valores Receitas / Despesas]])</f>
        <v>2637036.8499999996</v>
      </c>
      <c r="J112" s="20">
        <f>IF(FluxoCaixa7[[#This Row],[Entrada / Saída]]="Saída",FluxoCaixa7[[#This Row],[R$ (Valores)]]*-1,FluxoCaixa7[[#This Row],[R$ (Valores)]])</f>
        <v>-13.35</v>
      </c>
    </row>
    <row r="113" spans="2:10">
      <c r="B113" s="44" t="s">
        <v>168</v>
      </c>
      <c r="C113" s="52" t="str">
        <f>IF(FluxoCaixa7[[#This Row],[Data]]="","",PROPER(TEXT(FluxoCaixa7[[#This Row],[Data]],"mmmm")))</f>
        <v>Maio</v>
      </c>
      <c r="D113" s="17" t="s">
        <v>2</v>
      </c>
      <c r="E113" s="17" t="s">
        <v>70</v>
      </c>
      <c r="F113" s="17" t="s">
        <v>219</v>
      </c>
      <c r="G113" s="29">
        <v>17996.099999999999</v>
      </c>
      <c r="H113" s="17" t="s">
        <v>8</v>
      </c>
      <c r="I113" s="20">
        <f>IF(FluxoCaixa7[[#This Row],[Receitas / Despesas]]="Saldo Inicial",FluxoCaixa7[[#This Row],[R$ (Valores)]],I112+FluxoCaixa7[[#This Row],[Valores Receitas / Despesas]])</f>
        <v>2619040.7499999995</v>
      </c>
      <c r="J113" s="20">
        <f>IF(FluxoCaixa7[[#This Row],[Entrada / Saída]]="Saída",FluxoCaixa7[[#This Row],[R$ (Valores)]]*-1,FluxoCaixa7[[#This Row],[R$ (Valores)]])</f>
        <v>-17996.099999999999</v>
      </c>
    </row>
    <row r="114" spans="2:10">
      <c r="B114" s="44" t="s">
        <v>168</v>
      </c>
      <c r="C114" s="52" t="str">
        <f>IF(FluxoCaixa7[[#This Row],[Data]]="","",PROPER(TEXT(FluxoCaixa7[[#This Row],[Data]],"mmmm")))</f>
        <v>Maio</v>
      </c>
      <c r="D114" s="17" t="s">
        <v>2</v>
      </c>
      <c r="E114" s="17" t="s">
        <v>71</v>
      </c>
      <c r="F114" s="17" t="s">
        <v>220</v>
      </c>
      <c r="G114" s="29">
        <v>1697.4</v>
      </c>
      <c r="H114" s="17" t="s">
        <v>8</v>
      </c>
      <c r="I114" s="20">
        <f>IF(FluxoCaixa7[[#This Row],[Receitas / Despesas]]="Saldo Inicial",FluxoCaixa7[[#This Row],[R$ (Valores)]],I113+FluxoCaixa7[[#This Row],[Valores Receitas / Despesas]])</f>
        <v>2617343.3499999996</v>
      </c>
      <c r="J114" s="20">
        <f>IF(FluxoCaixa7[[#This Row],[Entrada / Saída]]="Saída",FluxoCaixa7[[#This Row],[R$ (Valores)]]*-1,FluxoCaixa7[[#This Row],[R$ (Valores)]])</f>
        <v>-1697.4</v>
      </c>
    </row>
    <row r="115" spans="2:10">
      <c r="B115" s="44" t="s">
        <v>168</v>
      </c>
      <c r="C115" s="52" t="str">
        <f>IF(FluxoCaixa7[[#This Row],[Data]]="","",PROPER(TEXT(FluxoCaixa7[[#This Row],[Data]],"mmmm")))</f>
        <v>Maio</v>
      </c>
      <c r="D115" s="17" t="s">
        <v>2</v>
      </c>
      <c r="E115" s="17" t="s">
        <v>71</v>
      </c>
      <c r="F115" s="17" t="s">
        <v>220</v>
      </c>
      <c r="G115" s="29">
        <v>18831.21</v>
      </c>
      <c r="H115" s="17" t="s">
        <v>8</v>
      </c>
      <c r="I115" s="20">
        <f>IF(FluxoCaixa7[[#This Row],[Receitas / Despesas]]="Saldo Inicial",FluxoCaixa7[[#This Row],[R$ (Valores)]],I114+FluxoCaixa7[[#This Row],[Valores Receitas / Despesas]])</f>
        <v>2598512.1399999997</v>
      </c>
      <c r="J115" s="20">
        <f>IF(FluxoCaixa7[[#This Row],[Entrada / Saída]]="Saída",FluxoCaixa7[[#This Row],[R$ (Valores)]]*-1,FluxoCaixa7[[#This Row],[R$ (Valores)]])</f>
        <v>-18831.21</v>
      </c>
    </row>
    <row r="116" spans="2:10">
      <c r="B116" s="44" t="s">
        <v>226</v>
      </c>
      <c r="C116" s="52" t="str">
        <f>IF(FluxoCaixa7[[#This Row],[Data]]="","",PROPER(TEXT(FluxoCaixa7[[#This Row],[Data]],"mmmm")))</f>
        <v>Junho</v>
      </c>
      <c r="D116" s="1" t="s">
        <v>1</v>
      </c>
      <c r="E116" s="1" t="s">
        <v>11</v>
      </c>
      <c r="F116" s="17" t="s">
        <v>169</v>
      </c>
      <c r="G116" s="6">
        <v>0.01</v>
      </c>
      <c r="H116" s="1" t="s">
        <v>13</v>
      </c>
      <c r="I116" s="20">
        <f>IF(FluxoCaixa7[[#This Row],[Receitas / Despesas]]="Saldo Inicial",FluxoCaixa7[[#This Row],[R$ (Valores)]],I115+FluxoCaixa7[[#This Row],[Valores Receitas / Despesas]])</f>
        <v>2598512.1499999994</v>
      </c>
      <c r="J116" s="5">
        <f>IF(FluxoCaixa7[[#This Row],[Entrada / Saída]]="Saída",FluxoCaixa7[[#This Row],[R$ (Valores)]]*-1,FluxoCaixa7[[#This Row],[R$ (Valores)]])</f>
        <v>0.01</v>
      </c>
    </row>
    <row r="117" spans="2:10">
      <c r="B117" s="44" t="s">
        <v>226</v>
      </c>
      <c r="C117" s="52" t="str">
        <f>IF(FluxoCaixa7[[#This Row],[Data]]="","",PROPER(TEXT(FluxoCaixa7[[#This Row],[Data]],"mmmm")))</f>
        <v>Junho</v>
      </c>
      <c r="D117" s="45" t="s">
        <v>2</v>
      </c>
      <c r="E117" s="45" t="s">
        <v>152</v>
      </c>
      <c r="F117" s="17" t="s">
        <v>171</v>
      </c>
      <c r="G117" s="46">
        <v>46</v>
      </c>
      <c r="H117" s="45" t="s">
        <v>13</v>
      </c>
      <c r="I117" s="20">
        <f>IF(FluxoCaixa7[[#This Row],[Receitas / Despesas]]="Saldo Inicial",FluxoCaixa7[[#This Row],[R$ (Valores)]],I116+FluxoCaixa7[[#This Row],[Valores Receitas / Despesas]])</f>
        <v>2598466.1499999994</v>
      </c>
      <c r="J117" s="47">
        <f>IF(FluxoCaixa7[[#This Row],[Entrada / Saída]]="Saída",FluxoCaixa7[[#This Row],[R$ (Valores)]]*-1,FluxoCaixa7[[#This Row],[R$ (Valores)]])</f>
        <v>-46</v>
      </c>
    </row>
    <row r="118" spans="2:10">
      <c r="B118" s="44" t="s">
        <v>226</v>
      </c>
      <c r="C118" s="52" t="str">
        <f>IF(FluxoCaixa7[[#This Row],[Data]]="","",PROPER(TEXT(FluxoCaixa7[[#This Row],[Data]],"mmmm")))</f>
        <v>Junho</v>
      </c>
      <c r="D118" s="45" t="s">
        <v>2</v>
      </c>
      <c r="E118" s="45" t="s">
        <v>70</v>
      </c>
      <c r="F118" s="17" t="s">
        <v>244</v>
      </c>
      <c r="G118" s="46">
        <v>1200</v>
      </c>
      <c r="H118" s="45" t="s">
        <v>8</v>
      </c>
      <c r="I118" s="20">
        <f>IF(FluxoCaixa7[[#This Row],[Receitas / Despesas]]="Saldo Inicial",FluxoCaixa7[[#This Row],[R$ (Valores)]],I117+FluxoCaixa7[[#This Row],[Valores Receitas / Despesas]])</f>
        <v>2597266.1499999994</v>
      </c>
      <c r="J118" s="47">
        <f>IF(FluxoCaixa7[[#This Row],[Entrada / Saída]]="Saída",FluxoCaixa7[[#This Row],[R$ (Valores)]]*-1,FluxoCaixa7[[#This Row],[R$ (Valores)]])</f>
        <v>-1200</v>
      </c>
    </row>
    <row r="119" spans="2:10">
      <c r="B119" s="44" t="s">
        <v>226</v>
      </c>
      <c r="C119" s="52" t="str">
        <f>IF(FluxoCaixa7[[#This Row],[Data]]="","",PROPER(TEXT(FluxoCaixa7[[#This Row],[Data]],"mmmm")))</f>
        <v>Junho</v>
      </c>
      <c r="D119" s="45" t="s">
        <v>2</v>
      </c>
      <c r="E119" s="45" t="s">
        <v>70</v>
      </c>
      <c r="F119" s="17" t="s">
        <v>245</v>
      </c>
      <c r="G119" s="46">
        <v>1000</v>
      </c>
      <c r="H119" s="45" t="s">
        <v>8</v>
      </c>
      <c r="I119" s="20">
        <f>IF(FluxoCaixa7[[#This Row],[Receitas / Despesas]]="Saldo Inicial",FluxoCaixa7[[#This Row],[R$ (Valores)]],I118+FluxoCaixa7[[#This Row],[Valores Receitas / Despesas]])</f>
        <v>2596266.1499999994</v>
      </c>
      <c r="J119" s="47">
        <f>IF(FluxoCaixa7[[#This Row],[Entrada / Saída]]="Saída",FluxoCaixa7[[#This Row],[R$ (Valores)]]*-1,FluxoCaixa7[[#This Row],[R$ (Valores)]])</f>
        <v>-1000</v>
      </c>
    </row>
    <row r="120" spans="2:10">
      <c r="B120" s="44" t="s">
        <v>226</v>
      </c>
      <c r="C120" s="52" t="str">
        <f>IF(FluxoCaixa7[[#This Row],[Data]]="","",PROPER(TEXT(FluxoCaixa7[[#This Row],[Data]],"mmmm")))</f>
        <v>Junho</v>
      </c>
      <c r="D120" s="45" t="s">
        <v>2</v>
      </c>
      <c r="E120" s="45" t="s">
        <v>70</v>
      </c>
      <c r="F120" s="17" t="s">
        <v>246</v>
      </c>
      <c r="G120" s="46">
        <v>650</v>
      </c>
      <c r="H120" s="45" t="s">
        <v>8</v>
      </c>
      <c r="I120" s="20">
        <f>IF(FluxoCaixa7[[#This Row],[Receitas / Despesas]]="Saldo Inicial",FluxoCaixa7[[#This Row],[R$ (Valores)]],I119+FluxoCaixa7[[#This Row],[Valores Receitas / Despesas]])</f>
        <v>2595616.1499999994</v>
      </c>
      <c r="J120" s="47">
        <f>IF(FluxoCaixa7[[#This Row],[Entrada / Saída]]="Saída",FluxoCaixa7[[#This Row],[R$ (Valores)]]*-1,FluxoCaixa7[[#This Row],[R$ (Valores)]])</f>
        <v>-650</v>
      </c>
    </row>
    <row r="121" spans="2:10">
      <c r="B121" s="44" t="s">
        <v>226</v>
      </c>
      <c r="C121" s="52" t="str">
        <f>IF(FluxoCaixa7[[#This Row],[Data]]="","",PROPER(TEXT(FluxoCaixa7[[#This Row],[Data]],"mmmm")))</f>
        <v>Junho</v>
      </c>
      <c r="D121" s="45" t="s">
        <v>2</v>
      </c>
      <c r="E121" s="45" t="s">
        <v>70</v>
      </c>
      <c r="F121" s="17" t="s">
        <v>247</v>
      </c>
      <c r="G121" s="46">
        <v>650</v>
      </c>
      <c r="H121" s="45" t="s">
        <v>8</v>
      </c>
      <c r="I121" s="20">
        <f>IF(FluxoCaixa7[[#This Row],[Receitas / Despesas]]="Saldo Inicial",FluxoCaixa7[[#This Row],[R$ (Valores)]],I120+FluxoCaixa7[[#This Row],[Valores Receitas / Despesas]])</f>
        <v>2594966.1499999994</v>
      </c>
      <c r="J121" s="47">
        <f>IF(FluxoCaixa7[[#This Row],[Entrada / Saída]]="Saída",FluxoCaixa7[[#This Row],[R$ (Valores)]]*-1,FluxoCaixa7[[#This Row],[R$ (Valores)]])</f>
        <v>-650</v>
      </c>
    </row>
    <row r="122" spans="2:10">
      <c r="B122" s="44" t="s">
        <v>227</v>
      </c>
      <c r="C122" s="52" t="str">
        <f>IF(FluxoCaixa7[[#This Row],[Data]]="","",PROPER(TEXT(FluxoCaixa7[[#This Row],[Data]],"mmmm")))</f>
        <v>Junho</v>
      </c>
      <c r="D122" s="45" t="s">
        <v>1</v>
      </c>
      <c r="E122" s="45" t="s">
        <v>11</v>
      </c>
      <c r="F122" s="17" t="s">
        <v>169</v>
      </c>
      <c r="G122" s="46">
        <v>2.4</v>
      </c>
      <c r="H122" s="45" t="s">
        <v>13</v>
      </c>
      <c r="I122" s="20">
        <f>IF(FluxoCaixa7[[#This Row],[Receitas / Despesas]]="Saldo Inicial",FluxoCaixa7[[#This Row],[R$ (Valores)]],I121+FluxoCaixa7[[#This Row],[Valores Receitas / Despesas]])</f>
        <v>2594968.5499999993</v>
      </c>
      <c r="J122" s="47">
        <f>IF(FluxoCaixa7[[#This Row],[Entrada / Saída]]="Saída",FluxoCaixa7[[#This Row],[R$ (Valores)]]*-1,FluxoCaixa7[[#This Row],[R$ (Valores)]])</f>
        <v>2.4</v>
      </c>
    </row>
    <row r="123" spans="2:10">
      <c r="B123" s="44" t="s">
        <v>227</v>
      </c>
      <c r="C123" s="52" t="str">
        <f>IF(FluxoCaixa7[[#This Row],[Data]]="","",PROPER(TEXT(FluxoCaixa7[[#This Row],[Data]],"mmmm")))</f>
        <v>Junho</v>
      </c>
      <c r="D123" s="45" t="s">
        <v>2</v>
      </c>
      <c r="E123" s="45" t="s">
        <v>75</v>
      </c>
      <c r="F123" s="17" t="s">
        <v>170</v>
      </c>
      <c r="G123" s="46">
        <v>400000</v>
      </c>
      <c r="H123" s="45" t="s">
        <v>13</v>
      </c>
      <c r="I123" s="20">
        <f>IF(FluxoCaixa7[[#This Row],[Receitas / Despesas]]="Saldo Inicial",FluxoCaixa7[[#This Row],[R$ (Valores)]],I122+FluxoCaixa7[[#This Row],[Valores Receitas / Despesas]])</f>
        <v>2194968.5499999993</v>
      </c>
      <c r="J123" s="47">
        <f>IF(FluxoCaixa7[[#This Row],[Entrada / Saída]]="Saída",FluxoCaixa7[[#This Row],[R$ (Valores)]]*-1,FluxoCaixa7[[#This Row],[R$ (Valores)]])</f>
        <v>-400000</v>
      </c>
    </row>
    <row r="124" spans="2:10">
      <c r="B124" s="44" t="s">
        <v>227</v>
      </c>
      <c r="C124" s="52" t="str">
        <f>IF(FluxoCaixa7[[#This Row],[Data]]="","",PROPER(TEXT(FluxoCaixa7[[#This Row],[Data]],"mmmm")))</f>
        <v>Junho</v>
      </c>
      <c r="D124" s="45" t="s">
        <v>2</v>
      </c>
      <c r="E124" s="45" t="s">
        <v>222</v>
      </c>
      <c r="F124" s="17" t="s">
        <v>176</v>
      </c>
      <c r="G124" s="46">
        <v>0.9</v>
      </c>
      <c r="H124" s="45" t="s">
        <v>13</v>
      </c>
      <c r="I124" s="20">
        <f>IF(FluxoCaixa7[[#This Row],[Receitas / Despesas]]="Saldo Inicial",FluxoCaixa7[[#This Row],[R$ (Valores)]],I123+FluxoCaixa7[[#This Row],[Valores Receitas / Despesas]])</f>
        <v>2194967.6499999994</v>
      </c>
      <c r="J124" s="47">
        <f>IF(FluxoCaixa7[[#This Row],[Entrada / Saída]]="Saída",FluxoCaixa7[[#This Row],[R$ (Valores)]]*-1,FluxoCaixa7[[#This Row],[R$ (Valores)]])</f>
        <v>-0.9</v>
      </c>
    </row>
    <row r="125" spans="2:10">
      <c r="B125" s="44" t="s">
        <v>227</v>
      </c>
      <c r="C125" s="52" t="str">
        <f>IF(FluxoCaixa7[[#This Row],[Data]]="","",PROPER(TEXT(FluxoCaixa7[[#This Row],[Data]],"mmmm")))</f>
        <v>Junho</v>
      </c>
      <c r="D125" s="45" t="s">
        <v>2</v>
      </c>
      <c r="E125" s="45" t="s">
        <v>222</v>
      </c>
      <c r="F125" s="17" t="s">
        <v>172</v>
      </c>
      <c r="G125" s="46">
        <v>1096.72</v>
      </c>
      <c r="H125" s="45" t="s">
        <v>13</v>
      </c>
      <c r="I125" s="20">
        <f>IF(FluxoCaixa7[[#This Row],[Receitas / Despesas]]="Saldo Inicial",FluxoCaixa7[[#This Row],[R$ (Valores)]],I124+FluxoCaixa7[[#This Row],[Valores Receitas / Despesas]])</f>
        <v>2193870.9299999992</v>
      </c>
      <c r="J125" s="47">
        <f>IF(FluxoCaixa7[[#This Row],[Entrada / Saída]]="Saída",FluxoCaixa7[[#This Row],[R$ (Valores)]]*-1,FluxoCaixa7[[#This Row],[R$ (Valores)]])</f>
        <v>-1096.72</v>
      </c>
    </row>
    <row r="126" spans="2:10">
      <c r="B126" s="44" t="s">
        <v>227</v>
      </c>
      <c r="C126" s="52" t="str">
        <f>IF(FluxoCaixa7[[#This Row],[Data]]="","",PROPER(TEXT(FluxoCaixa7[[#This Row],[Data]],"mmmm")))</f>
        <v>Junho</v>
      </c>
      <c r="D126" s="45" t="s">
        <v>2</v>
      </c>
      <c r="E126" s="45" t="s">
        <v>222</v>
      </c>
      <c r="F126" s="17" t="s">
        <v>173</v>
      </c>
      <c r="G126" s="46">
        <v>5851.92</v>
      </c>
      <c r="H126" s="45" t="s">
        <v>13</v>
      </c>
      <c r="I126" s="20">
        <f>IF(FluxoCaixa7[[#This Row],[Receitas / Despesas]]="Saldo Inicial",FluxoCaixa7[[#This Row],[R$ (Valores)]],I125+FluxoCaixa7[[#This Row],[Valores Receitas / Despesas]])</f>
        <v>2188019.0099999993</v>
      </c>
      <c r="J126" s="47">
        <f>IF(FluxoCaixa7[[#This Row],[Entrada / Saída]]="Saída",FluxoCaixa7[[#This Row],[R$ (Valores)]]*-1,FluxoCaixa7[[#This Row],[R$ (Valores)]])</f>
        <v>-5851.92</v>
      </c>
    </row>
    <row r="127" spans="2:10">
      <c r="B127" s="44" t="s">
        <v>228</v>
      </c>
      <c r="C127" s="52" t="str">
        <f>IF(FluxoCaixa7[[#This Row],[Data]]="","",PROPER(TEXT(FluxoCaixa7[[#This Row],[Data]],"mmmm")))</f>
        <v>Junho</v>
      </c>
      <c r="D127" s="45" t="s">
        <v>2</v>
      </c>
      <c r="E127" s="45" t="s">
        <v>222</v>
      </c>
      <c r="F127" s="17" t="s">
        <v>176</v>
      </c>
      <c r="G127" s="46">
        <v>0.9</v>
      </c>
      <c r="H127" s="45" t="s">
        <v>13</v>
      </c>
      <c r="I127" s="20">
        <f>IF(FluxoCaixa7[[#This Row],[Receitas / Despesas]]="Saldo Inicial",FluxoCaixa7[[#This Row],[R$ (Valores)]],I126+FluxoCaixa7[[#This Row],[Valores Receitas / Despesas]])</f>
        <v>2188018.1099999994</v>
      </c>
      <c r="J127" s="47">
        <f>IF(FluxoCaixa7[[#This Row],[Entrada / Saída]]="Saída",FluxoCaixa7[[#This Row],[R$ (Valores)]]*-1,FluxoCaixa7[[#This Row],[R$ (Valores)]])</f>
        <v>-0.9</v>
      </c>
    </row>
    <row r="128" spans="2:10">
      <c r="B128" s="44" t="s">
        <v>228</v>
      </c>
      <c r="C128" s="52" t="str">
        <f>IF(FluxoCaixa7[[#This Row],[Data]]="","",PROPER(TEXT(FluxoCaixa7[[#This Row],[Data]],"mmmm")))</f>
        <v>Junho</v>
      </c>
      <c r="D128" s="45" t="s">
        <v>2</v>
      </c>
      <c r="E128" s="45" t="s">
        <v>222</v>
      </c>
      <c r="F128" s="17" t="s">
        <v>176</v>
      </c>
      <c r="G128" s="46">
        <v>0.9</v>
      </c>
      <c r="H128" s="45" t="s">
        <v>13</v>
      </c>
      <c r="I128" s="20">
        <f>IF(FluxoCaixa7[[#This Row],[Receitas / Despesas]]="Saldo Inicial",FluxoCaixa7[[#This Row],[R$ (Valores)]],I127+FluxoCaixa7[[#This Row],[Valores Receitas / Despesas]])</f>
        <v>2188017.2099999995</v>
      </c>
      <c r="J128" s="47">
        <f>IF(FluxoCaixa7[[#This Row],[Entrada / Saída]]="Saída",FluxoCaixa7[[#This Row],[R$ (Valores)]]*-1,FluxoCaixa7[[#This Row],[R$ (Valores)]])</f>
        <v>-0.9</v>
      </c>
    </row>
    <row r="129" spans="2:10">
      <c r="B129" s="44" t="s">
        <v>228</v>
      </c>
      <c r="C129" s="52" t="str">
        <f>IF(FluxoCaixa7[[#This Row],[Data]]="","",PROPER(TEXT(FluxoCaixa7[[#This Row],[Data]],"mmmm")))</f>
        <v>Junho</v>
      </c>
      <c r="D129" s="45" t="s">
        <v>2</v>
      </c>
      <c r="E129" s="45" t="s">
        <v>222</v>
      </c>
      <c r="F129" s="17" t="s">
        <v>176</v>
      </c>
      <c r="G129" s="46">
        <v>0.9</v>
      </c>
      <c r="H129" s="45" t="s">
        <v>13</v>
      </c>
      <c r="I129" s="20">
        <f>IF(FluxoCaixa7[[#This Row],[Receitas / Despesas]]="Saldo Inicial",FluxoCaixa7[[#This Row],[R$ (Valores)]],I128+FluxoCaixa7[[#This Row],[Valores Receitas / Despesas]])</f>
        <v>2188016.3099999996</v>
      </c>
      <c r="J129" s="47">
        <f>IF(FluxoCaixa7[[#This Row],[Entrada / Saída]]="Saída",FluxoCaixa7[[#This Row],[R$ (Valores)]]*-1,FluxoCaixa7[[#This Row],[R$ (Valores)]])</f>
        <v>-0.9</v>
      </c>
    </row>
    <row r="130" spans="2:10">
      <c r="B130" s="44" t="s">
        <v>228</v>
      </c>
      <c r="C130" s="52" t="str">
        <f>IF(FluxoCaixa7[[#This Row],[Data]]="","",PROPER(TEXT(FluxoCaixa7[[#This Row],[Data]],"mmmm")))</f>
        <v>Junho</v>
      </c>
      <c r="D130" s="45" t="s">
        <v>2</v>
      </c>
      <c r="E130" s="45" t="s">
        <v>222</v>
      </c>
      <c r="F130" s="17" t="s">
        <v>176</v>
      </c>
      <c r="G130" s="46">
        <v>0.9</v>
      </c>
      <c r="H130" s="45" t="s">
        <v>13</v>
      </c>
      <c r="I130" s="20">
        <f>IF(FluxoCaixa7[[#This Row],[Receitas / Despesas]]="Saldo Inicial",FluxoCaixa7[[#This Row],[R$ (Valores)]],I129+FluxoCaixa7[[#This Row],[Valores Receitas / Despesas]])</f>
        <v>2188015.4099999997</v>
      </c>
      <c r="J130" s="47">
        <f>IF(FluxoCaixa7[[#This Row],[Entrada / Saída]]="Saída",FluxoCaixa7[[#This Row],[R$ (Valores)]]*-1,FluxoCaixa7[[#This Row],[R$ (Valores)]])</f>
        <v>-0.9</v>
      </c>
    </row>
    <row r="131" spans="2:10">
      <c r="B131" s="44" t="s">
        <v>229</v>
      </c>
      <c r="C131" s="52" t="str">
        <f>IF(FluxoCaixa7[[#This Row],[Data]]="","",PROPER(TEXT(FluxoCaixa7[[#This Row],[Data]],"mmmm")))</f>
        <v>Junho</v>
      </c>
      <c r="D131" s="45" t="s">
        <v>1</v>
      </c>
      <c r="E131" s="45" t="s">
        <v>11</v>
      </c>
      <c r="F131" s="17" t="s">
        <v>169</v>
      </c>
      <c r="G131" s="46">
        <v>10.45</v>
      </c>
      <c r="H131" s="45" t="s">
        <v>13</v>
      </c>
      <c r="I131" s="20">
        <f>IF(FluxoCaixa7[[#This Row],[Receitas / Despesas]]="Saldo Inicial",FluxoCaixa7[[#This Row],[R$ (Valores)]],I130+FluxoCaixa7[[#This Row],[Valores Receitas / Despesas]])</f>
        <v>2188025.86</v>
      </c>
      <c r="J131" s="47">
        <f>IF(FluxoCaixa7[[#This Row],[Entrada / Saída]]="Saída",FluxoCaixa7[[#This Row],[R$ (Valores)]]*-1,FluxoCaixa7[[#This Row],[R$ (Valores)]])</f>
        <v>10.45</v>
      </c>
    </row>
    <row r="132" spans="2:10">
      <c r="B132" s="44" t="s">
        <v>229</v>
      </c>
      <c r="C132" s="52" t="str">
        <f>IF(FluxoCaixa7[[#This Row],[Data]]="","",PROPER(TEXT(FluxoCaixa7[[#This Row],[Data]],"mmmm")))</f>
        <v>Junho</v>
      </c>
      <c r="D132" s="45" t="s">
        <v>2</v>
      </c>
      <c r="E132" s="45" t="s">
        <v>75</v>
      </c>
      <c r="F132" s="17" t="s">
        <v>170</v>
      </c>
      <c r="G132" s="46">
        <v>400000</v>
      </c>
      <c r="H132" s="45" t="s">
        <v>13</v>
      </c>
      <c r="I132" s="20">
        <f>IF(FluxoCaixa7[[#This Row],[Receitas / Despesas]]="Saldo Inicial",FluxoCaixa7[[#This Row],[R$ (Valores)]],I131+FluxoCaixa7[[#This Row],[Valores Receitas / Despesas]])</f>
        <v>1788025.8599999999</v>
      </c>
      <c r="J132" s="47">
        <f>IF(FluxoCaixa7[[#This Row],[Entrada / Saída]]="Saída",FluxoCaixa7[[#This Row],[R$ (Valores)]]*-1,FluxoCaixa7[[#This Row],[R$ (Valores)]])</f>
        <v>-400000</v>
      </c>
    </row>
    <row r="133" spans="2:10">
      <c r="B133" s="44" t="s">
        <v>229</v>
      </c>
      <c r="C133" s="52" t="str">
        <f>IF(FluxoCaixa7[[#This Row],[Data]]="","",PROPER(TEXT(FluxoCaixa7[[#This Row],[Data]],"mmmm")))</f>
        <v>Junho</v>
      </c>
      <c r="D133" s="45" t="s">
        <v>2</v>
      </c>
      <c r="E133" s="45" t="s">
        <v>222</v>
      </c>
      <c r="F133" s="17" t="s">
        <v>175</v>
      </c>
      <c r="G133" s="46">
        <v>13.35</v>
      </c>
      <c r="H133" s="45" t="s">
        <v>13</v>
      </c>
      <c r="I133" s="20">
        <f>IF(FluxoCaixa7[[#This Row],[Receitas / Despesas]]="Saldo Inicial",FluxoCaixa7[[#This Row],[R$ (Valores)]],I132+FluxoCaixa7[[#This Row],[Valores Receitas / Despesas]])</f>
        <v>1788012.5099999998</v>
      </c>
      <c r="J133" s="47">
        <f>IF(FluxoCaixa7[[#This Row],[Entrada / Saída]]="Saída",FluxoCaixa7[[#This Row],[R$ (Valores)]]*-1,FluxoCaixa7[[#This Row],[R$ (Valores)]])</f>
        <v>-13.35</v>
      </c>
    </row>
    <row r="134" spans="2:10">
      <c r="B134" s="44" t="s">
        <v>229</v>
      </c>
      <c r="C134" s="52" t="str">
        <f>IF(FluxoCaixa7[[#This Row],[Data]]="","",PROPER(TEXT(FluxoCaixa7[[#This Row],[Data]],"mmmm")))</f>
        <v>Junho</v>
      </c>
      <c r="D134" s="45" t="s">
        <v>2</v>
      </c>
      <c r="E134" s="45" t="s">
        <v>70</v>
      </c>
      <c r="F134" s="17" t="s">
        <v>248</v>
      </c>
      <c r="G134" s="46">
        <v>14000</v>
      </c>
      <c r="H134" s="45" t="s">
        <v>13</v>
      </c>
      <c r="I134" s="20">
        <f>IF(FluxoCaixa7[[#This Row],[Receitas / Despesas]]="Saldo Inicial",FluxoCaixa7[[#This Row],[R$ (Valores)]],I133+FluxoCaixa7[[#This Row],[Valores Receitas / Despesas]])</f>
        <v>1774012.5099999998</v>
      </c>
      <c r="J134" s="47">
        <f>IF(FluxoCaixa7[[#This Row],[Entrada / Saída]]="Saída",FluxoCaixa7[[#This Row],[R$ (Valores)]]*-1,FluxoCaixa7[[#This Row],[R$ (Valores)]])</f>
        <v>-14000</v>
      </c>
    </row>
    <row r="135" spans="2:10">
      <c r="B135" s="44" t="s">
        <v>230</v>
      </c>
      <c r="C135" s="52" t="str">
        <f>IF(FluxoCaixa7[[#This Row],[Data]]="","",PROPER(TEXT(FluxoCaixa7[[#This Row],[Data]],"mmmm")))</f>
        <v>Junho</v>
      </c>
      <c r="D135" s="45" t="s">
        <v>1</v>
      </c>
      <c r="E135" s="45" t="s">
        <v>11</v>
      </c>
      <c r="F135" s="17" t="s">
        <v>169</v>
      </c>
      <c r="G135" s="46">
        <v>0.43</v>
      </c>
      <c r="H135" s="45" t="s">
        <v>13</v>
      </c>
      <c r="I135" s="20">
        <f>IF(FluxoCaixa7[[#This Row],[Receitas / Despesas]]="Saldo Inicial",FluxoCaixa7[[#This Row],[R$ (Valores)]],I134+FluxoCaixa7[[#This Row],[Valores Receitas / Despesas]])</f>
        <v>1774012.9399999997</v>
      </c>
      <c r="J135" s="47">
        <f>IF(FluxoCaixa7[[#This Row],[Entrada / Saída]]="Saída",FluxoCaixa7[[#This Row],[R$ (Valores)]]*-1,FluxoCaixa7[[#This Row],[R$ (Valores)]])</f>
        <v>0.43</v>
      </c>
    </row>
    <row r="136" spans="2:10">
      <c r="B136" s="44" t="s">
        <v>230</v>
      </c>
      <c r="C136" s="52" t="str">
        <f>IF(FluxoCaixa7[[#This Row],[Data]]="","",PROPER(TEXT(FluxoCaixa7[[#This Row],[Data]],"mmmm")))</f>
        <v>Junho</v>
      </c>
      <c r="D136" s="45" t="s">
        <v>2</v>
      </c>
      <c r="E136" s="45" t="s">
        <v>20</v>
      </c>
      <c r="F136" s="17" t="s">
        <v>249</v>
      </c>
      <c r="G136" s="46">
        <v>10024.290000000001</v>
      </c>
      <c r="H136" s="45" t="s">
        <v>13</v>
      </c>
      <c r="I136" s="20">
        <f>IF(FluxoCaixa7[[#This Row],[Receitas / Despesas]]="Saldo Inicial",FluxoCaixa7[[#This Row],[R$ (Valores)]],I135+FluxoCaixa7[[#This Row],[Valores Receitas / Despesas]])</f>
        <v>1763988.6499999997</v>
      </c>
      <c r="J136" s="47">
        <f>IF(FluxoCaixa7[[#This Row],[Entrada / Saída]]="Saída",FluxoCaixa7[[#This Row],[R$ (Valores)]]*-1,FluxoCaixa7[[#This Row],[R$ (Valores)]])</f>
        <v>-10024.290000000001</v>
      </c>
    </row>
    <row r="137" spans="2:10">
      <c r="B137" s="44" t="s">
        <v>231</v>
      </c>
      <c r="C137" s="52" t="str">
        <f>IF(FluxoCaixa7[[#This Row],[Data]]="","",PROPER(TEXT(FluxoCaixa7[[#This Row],[Data]],"mmmm")))</f>
        <v>Junho</v>
      </c>
      <c r="D137" s="45" t="s">
        <v>1</v>
      </c>
      <c r="E137" s="45" t="s">
        <v>11</v>
      </c>
      <c r="F137" s="17" t="s">
        <v>169</v>
      </c>
      <c r="G137" s="46">
        <v>64.5</v>
      </c>
      <c r="H137" s="45" t="s">
        <v>13</v>
      </c>
      <c r="I137" s="20">
        <f>IF(FluxoCaixa7[[#This Row],[Receitas / Despesas]]="Saldo Inicial",FluxoCaixa7[[#This Row],[R$ (Valores)]],I136+FluxoCaixa7[[#This Row],[Valores Receitas / Despesas]])</f>
        <v>1764053.1499999997</v>
      </c>
      <c r="J137" s="47">
        <f>IF(FluxoCaixa7[[#This Row],[Entrada / Saída]]="Saída",FluxoCaixa7[[#This Row],[R$ (Valores)]]*-1,FluxoCaixa7[[#This Row],[R$ (Valores)]])</f>
        <v>64.5</v>
      </c>
    </row>
    <row r="138" spans="2:10">
      <c r="B138" s="44" t="s">
        <v>231</v>
      </c>
      <c r="C138" s="52" t="str">
        <f>IF(FluxoCaixa7[[#This Row],[Data]]="","",PROPER(TEXT(FluxoCaixa7[[#This Row],[Data]],"mmmm")))</f>
        <v>Junho</v>
      </c>
      <c r="D138" s="45" t="s">
        <v>2</v>
      </c>
      <c r="E138" s="45" t="s">
        <v>222</v>
      </c>
      <c r="F138" s="17" t="s">
        <v>207</v>
      </c>
      <c r="G138" s="46">
        <v>610.89</v>
      </c>
      <c r="H138" s="45" t="s">
        <v>13</v>
      </c>
      <c r="I138" s="20">
        <f>IF(FluxoCaixa7[[#This Row],[Receitas / Despesas]]="Saldo Inicial",FluxoCaixa7[[#This Row],[R$ (Valores)]],I137+FluxoCaixa7[[#This Row],[Valores Receitas / Despesas]])</f>
        <v>1763442.2599999998</v>
      </c>
      <c r="J138" s="47">
        <f>IF(FluxoCaixa7[[#This Row],[Entrada / Saída]]="Saída",FluxoCaixa7[[#This Row],[R$ (Valores)]]*-1,FluxoCaixa7[[#This Row],[R$ (Valores)]])</f>
        <v>-610.89</v>
      </c>
    </row>
    <row r="139" spans="2:10">
      <c r="B139" s="44" t="s">
        <v>231</v>
      </c>
      <c r="C139" s="52" t="str">
        <f>IF(FluxoCaixa7[[#This Row],[Data]]="","",PROPER(TEXT(FluxoCaixa7[[#This Row],[Data]],"mmmm")))</f>
        <v>Junho</v>
      </c>
      <c r="D139" s="45" t="s">
        <v>2</v>
      </c>
      <c r="E139" s="45" t="s">
        <v>10</v>
      </c>
      <c r="F139" s="17" t="s">
        <v>250</v>
      </c>
      <c r="G139" s="46">
        <v>279.91000000000003</v>
      </c>
      <c r="H139" s="45" t="s">
        <v>13</v>
      </c>
      <c r="I139" s="20">
        <f>IF(FluxoCaixa7[[#This Row],[Receitas / Despesas]]="Saldo Inicial",FluxoCaixa7[[#This Row],[R$ (Valores)]],I138+FluxoCaixa7[[#This Row],[Valores Receitas / Despesas]])</f>
        <v>1763162.3499999999</v>
      </c>
      <c r="J139" s="47">
        <f>IF(FluxoCaixa7[[#This Row],[Entrada / Saída]]="Saída",FluxoCaixa7[[#This Row],[R$ (Valores)]]*-1,FluxoCaixa7[[#This Row],[R$ (Valores)]])</f>
        <v>-279.91000000000003</v>
      </c>
    </row>
    <row r="140" spans="2:10">
      <c r="B140" s="44" t="s">
        <v>231</v>
      </c>
      <c r="C140" s="52" t="str">
        <f>IF(FluxoCaixa7[[#This Row],[Data]]="","",PROPER(TEXT(FluxoCaixa7[[#This Row],[Data]],"mmmm")))</f>
        <v>Junho</v>
      </c>
      <c r="D140" s="45" t="s">
        <v>2</v>
      </c>
      <c r="E140" s="45" t="s">
        <v>61</v>
      </c>
      <c r="F140" s="17" t="s">
        <v>251</v>
      </c>
      <c r="G140" s="46">
        <v>1888.24</v>
      </c>
      <c r="H140" s="45" t="s">
        <v>13</v>
      </c>
      <c r="I140" s="20">
        <f>IF(FluxoCaixa7[[#This Row],[Receitas / Despesas]]="Saldo Inicial",FluxoCaixa7[[#This Row],[R$ (Valores)]],I139+FluxoCaixa7[[#This Row],[Valores Receitas / Despesas]])</f>
        <v>1761274.1099999999</v>
      </c>
      <c r="J140" s="47">
        <f>IF(FluxoCaixa7[[#This Row],[Entrada / Saída]]="Saída",FluxoCaixa7[[#This Row],[R$ (Valores)]]*-1,FluxoCaixa7[[#This Row],[R$ (Valores)]])</f>
        <v>-1888.24</v>
      </c>
    </row>
    <row r="141" spans="2:10">
      <c r="B141" s="44" t="s">
        <v>231</v>
      </c>
      <c r="C141" s="52" t="str">
        <f>IF(FluxoCaixa7[[#This Row],[Data]]="","",PROPER(TEXT(FluxoCaixa7[[#This Row],[Data]],"mmmm")))</f>
        <v>Junho</v>
      </c>
      <c r="D141" s="45" t="s">
        <v>2</v>
      </c>
      <c r="E141" s="45" t="s">
        <v>123</v>
      </c>
      <c r="F141" s="17" t="s">
        <v>252</v>
      </c>
      <c r="G141" s="46">
        <v>1151.58</v>
      </c>
      <c r="H141" s="45" t="s">
        <v>13</v>
      </c>
      <c r="I141" s="20">
        <f>IF(FluxoCaixa7[[#This Row],[Receitas / Despesas]]="Saldo Inicial",FluxoCaixa7[[#This Row],[R$ (Valores)]],I140+FluxoCaixa7[[#This Row],[Valores Receitas / Despesas]])</f>
        <v>1760122.5299999998</v>
      </c>
      <c r="J141" s="47">
        <f>IF(FluxoCaixa7[[#This Row],[Entrada / Saída]]="Saída",FluxoCaixa7[[#This Row],[R$ (Valores)]]*-1,FluxoCaixa7[[#This Row],[R$ (Valores)]])</f>
        <v>-1151.58</v>
      </c>
    </row>
    <row r="142" spans="2:10">
      <c r="B142" s="44" t="s">
        <v>231</v>
      </c>
      <c r="C142" s="52" t="str">
        <f>IF(FluxoCaixa7[[#This Row],[Data]]="","",PROPER(TEXT(FluxoCaixa7[[#This Row],[Data]],"mmmm")))</f>
        <v>Junho</v>
      </c>
      <c r="D142" s="45" t="s">
        <v>2</v>
      </c>
      <c r="E142" s="45" t="s">
        <v>123</v>
      </c>
      <c r="F142" s="17" t="s">
        <v>253</v>
      </c>
      <c r="G142" s="46">
        <v>657.16</v>
      </c>
      <c r="H142" s="45" t="s">
        <v>13</v>
      </c>
      <c r="I142" s="20">
        <f>IF(FluxoCaixa7[[#This Row],[Receitas / Despesas]]="Saldo Inicial",FluxoCaixa7[[#This Row],[R$ (Valores)]],I141+FluxoCaixa7[[#This Row],[Valores Receitas / Despesas]])</f>
        <v>1759465.3699999999</v>
      </c>
      <c r="J142" s="47">
        <f>IF(FluxoCaixa7[[#This Row],[Entrada / Saída]]="Saída",FluxoCaixa7[[#This Row],[R$ (Valores)]]*-1,FluxoCaixa7[[#This Row],[R$ (Valores)]])</f>
        <v>-657.16</v>
      </c>
    </row>
    <row r="143" spans="2:10">
      <c r="B143" s="44" t="s">
        <v>231</v>
      </c>
      <c r="C143" s="52" t="str">
        <f>IF(FluxoCaixa7[[#This Row],[Data]]="","",PROPER(TEXT(FluxoCaixa7[[#This Row],[Data]],"mmmm")))</f>
        <v>Junho</v>
      </c>
      <c r="D143" s="45" t="s">
        <v>2</v>
      </c>
      <c r="E143" s="45" t="s">
        <v>123</v>
      </c>
      <c r="F143" s="17" t="s">
        <v>254</v>
      </c>
      <c r="G143" s="46">
        <v>1861.16</v>
      </c>
      <c r="H143" s="45" t="s">
        <v>13</v>
      </c>
      <c r="I143" s="20">
        <f>IF(FluxoCaixa7[[#This Row],[Receitas / Despesas]]="Saldo Inicial",FluxoCaixa7[[#This Row],[R$ (Valores)]],I142+FluxoCaixa7[[#This Row],[Valores Receitas / Despesas]])</f>
        <v>1757604.21</v>
      </c>
      <c r="J143" s="47">
        <f>IF(FluxoCaixa7[[#This Row],[Entrada / Saída]]="Saída",FluxoCaixa7[[#This Row],[R$ (Valores)]]*-1,FluxoCaixa7[[#This Row],[R$ (Valores)]])</f>
        <v>-1861.16</v>
      </c>
    </row>
    <row r="144" spans="2:10">
      <c r="B144" s="44" t="s">
        <v>231</v>
      </c>
      <c r="C144" s="52" t="str">
        <f>IF(FluxoCaixa7[[#This Row],[Data]]="","",PROPER(TEXT(FluxoCaixa7[[#This Row],[Data]],"mmmm")))</f>
        <v>Junho</v>
      </c>
      <c r="D144" s="45" t="s">
        <v>2</v>
      </c>
      <c r="E144" s="45" t="s">
        <v>23</v>
      </c>
      <c r="F144" s="17" t="s">
        <v>255</v>
      </c>
      <c r="G144" s="46">
        <v>1300.7</v>
      </c>
      <c r="H144" s="45" t="s">
        <v>13</v>
      </c>
      <c r="I144" s="20">
        <f>IF(FluxoCaixa7[[#This Row],[Receitas / Despesas]]="Saldo Inicial",FluxoCaixa7[[#This Row],[R$ (Valores)]],I143+FluxoCaixa7[[#This Row],[Valores Receitas / Despesas]])</f>
        <v>1756303.51</v>
      </c>
      <c r="J144" s="47">
        <f>IF(FluxoCaixa7[[#This Row],[Entrada / Saída]]="Saída",FluxoCaixa7[[#This Row],[R$ (Valores)]]*-1,FluxoCaixa7[[#This Row],[R$ (Valores)]])</f>
        <v>-1300.7</v>
      </c>
    </row>
    <row r="145" spans="2:10">
      <c r="B145" s="44" t="s">
        <v>231</v>
      </c>
      <c r="C145" s="52" t="str">
        <f>IF(FluxoCaixa7[[#This Row],[Data]]="","",PROPER(TEXT(FluxoCaixa7[[#This Row],[Data]],"mmmm")))</f>
        <v>Junho</v>
      </c>
      <c r="D145" s="45" t="s">
        <v>2</v>
      </c>
      <c r="E145" s="45" t="s">
        <v>23</v>
      </c>
      <c r="F145" s="17" t="s">
        <v>255</v>
      </c>
      <c r="G145" s="46">
        <v>4854.76</v>
      </c>
      <c r="H145" s="45" t="s">
        <v>13</v>
      </c>
      <c r="I145" s="20">
        <f>IF(FluxoCaixa7[[#This Row],[Receitas / Despesas]]="Saldo Inicial",FluxoCaixa7[[#This Row],[R$ (Valores)]],I144+FluxoCaixa7[[#This Row],[Valores Receitas / Despesas]])</f>
        <v>1751448.75</v>
      </c>
      <c r="J145" s="47">
        <f>IF(FluxoCaixa7[[#This Row],[Entrada / Saída]]="Saída",FluxoCaixa7[[#This Row],[R$ (Valores)]]*-1,FluxoCaixa7[[#This Row],[R$ (Valores)]])</f>
        <v>-4854.76</v>
      </c>
    </row>
    <row r="146" spans="2:10">
      <c r="B146" s="44" t="s">
        <v>231</v>
      </c>
      <c r="C146" s="52" t="str">
        <f>IF(FluxoCaixa7[[#This Row],[Data]]="","",PROPER(TEXT(FluxoCaixa7[[#This Row],[Data]],"mmmm")))</f>
        <v>Junho</v>
      </c>
      <c r="D146" s="45" t="s">
        <v>2</v>
      </c>
      <c r="E146" s="45" t="s">
        <v>14</v>
      </c>
      <c r="F146" s="17" t="s">
        <v>256</v>
      </c>
      <c r="G146" s="46">
        <v>266.25</v>
      </c>
      <c r="H146" s="45" t="s">
        <v>13</v>
      </c>
      <c r="I146" s="20">
        <f>IF(FluxoCaixa7[[#This Row],[Receitas / Despesas]]="Saldo Inicial",FluxoCaixa7[[#This Row],[R$ (Valores)]],I145+FluxoCaixa7[[#This Row],[Valores Receitas / Despesas]])</f>
        <v>1751182.5</v>
      </c>
      <c r="J146" s="47">
        <f>IF(FluxoCaixa7[[#This Row],[Entrada / Saída]]="Saída",FluxoCaixa7[[#This Row],[R$ (Valores)]]*-1,FluxoCaixa7[[#This Row],[R$ (Valores)]])</f>
        <v>-266.25</v>
      </c>
    </row>
    <row r="147" spans="2:10">
      <c r="B147" s="44" t="s">
        <v>231</v>
      </c>
      <c r="C147" s="52" t="str">
        <f>IF(FluxoCaixa7[[#This Row],[Data]]="","",PROPER(TEXT(FluxoCaixa7[[#This Row],[Data]],"mmmm")))</f>
        <v>Junho</v>
      </c>
      <c r="D147" s="45" t="s">
        <v>2</v>
      </c>
      <c r="E147" s="45" t="s">
        <v>73</v>
      </c>
      <c r="F147" s="17" t="s">
        <v>257</v>
      </c>
      <c r="G147" s="46">
        <v>1164.8499999999999</v>
      </c>
      <c r="H147" s="45" t="s">
        <v>13</v>
      </c>
      <c r="I147" s="20">
        <f>IF(FluxoCaixa7[[#This Row],[Receitas / Despesas]]="Saldo Inicial",FluxoCaixa7[[#This Row],[R$ (Valores)]],I146+FluxoCaixa7[[#This Row],[Valores Receitas / Despesas]])</f>
        <v>1750017.65</v>
      </c>
      <c r="J147" s="47">
        <f>IF(FluxoCaixa7[[#This Row],[Entrada / Saída]]="Saída",FluxoCaixa7[[#This Row],[R$ (Valores)]]*-1,FluxoCaixa7[[#This Row],[R$ (Valores)]])</f>
        <v>-1164.8499999999999</v>
      </c>
    </row>
    <row r="148" spans="2:10">
      <c r="B148" s="44" t="s">
        <v>231</v>
      </c>
      <c r="C148" s="52" t="str">
        <f>IF(FluxoCaixa7[[#This Row],[Data]]="","",PROPER(TEXT(FluxoCaixa7[[#This Row],[Data]],"mmmm")))</f>
        <v>Junho</v>
      </c>
      <c r="D148" s="45" t="s">
        <v>2</v>
      </c>
      <c r="E148" s="45" t="s">
        <v>23</v>
      </c>
      <c r="F148" s="17" t="s">
        <v>258</v>
      </c>
      <c r="G148" s="46">
        <v>2446.5</v>
      </c>
      <c r="H148" s="45" t="s">
        <v>13</v>
      </c>
      <c r="I148" s="20">
        <f>IF(FluxoCaixa7[[#This Row],[Receitas / Despesas]]="Saldo Inicial",FluxoCaixa7[[#This Row],[R$ (Valores)]],I147+FluxoCaixa7[[#This Row],[Valores Receitas / Despesas]])</f>
        <v>1747571.15</v>
      </c>
      <c r="J148" s="47">
        <f>IF(FluxoCaixa7[[#This Row],[Entrada / Saída]]="Saída",FluxoCaixa7[[#This Row],[R$ (Valores)]]*-1,FluxoCaixa7[[#This Row],[R$ (Valores)]])</f>
        <v>-2446.5</v>
      </c>
    </row>
    <row r="149" spans="2:10">
      <c r="B149" s="44" t="s">
        <v>231</v>
      </c>
      <c r="C149" s="52" t="str">
        <f>IF(FluxoCaixa7[[#This Row],[Data]]="","",PROPER(TEXT(FluxoCaixa7[[#This Row],[Data]],"mmmm")))</f>
        <v>Junho</v>
      </c>
      <c r="D149" s="45" t="s">
        <v>2</v>
      </c>
      <c r="E149" s="45" t="s">
        <v>23</v>
      </c>
      <c r="F149" s="17" t="s">
        <v>259</v>
      </c>
      <c r="G149" s="46">
        <v>938.88</v>
      </c>
      <c r="H149" s="45" t="s">
        <v>13</v>
      </c>
      <c r="I149" s="20">
        <f>IF(FluxoCaixa7[[#This Row],[Receitas / Despesas]]="Saldo Inicial",FluxoCaixa7[[#This Row],[R$ (Valores)]],I148+FluxoCaixa7[[#This Row],[Valores Receitas / Despesas]])</f>
        <v>1746632.27</v>
      </c>
      <c r="J149" s="47">
        <f>IF(FluxoCaixa7[[#This Row],[Entrada / Saída]]="Saída",FluxoCaixa7[[#This Row],[R$ (Valores)]]*-1,FluxoCaixa7[[#This Row],[R$ (Valores)]])</f>
        <v>-938.88</v>
      </c>
    </row>
    <row r="150" spans="2:10">
      <c r="B150" s="44" t="s">
        <v>231</v>
      </c>
      <c r="C150" s="52" t="str">
        <f>IF(FluxoCaixa7[[#This Row],[Data]]="","",PROPER(TEXT(FluxoCaixa7[[#This Row],[Data]],"mmmm")))</f>
        <v>Junho</v>
      </c>
      <c r="D150" s="45" t="s">
        <v>2</v>
      </c>
      <c r="E150" s="45" t="s">
        <v>17</v>
      </c>
      <c r="F150" s="17" t="s">
        <v>260</v>
      </c>
      <c r="G150" s="46">
        <v>71.78</v>
      </c>
      <c r="H150" s="45" t="s">
        <v>13</v>
      </c>
      <c r="I150" s="20">
        <f>IF(FluxoCaixa7[[#This Row],[Receitas / Despesas]]="Saldo Inicial",FluxoCaixa7[[#This Row],[R$ (Valores)]],I149+FluxoCaixa7[[#This Row],[Valores Receitas / Despesas]])</f>
        <v>1746560.49</v>
      </c>
      <c r="J150" s="47">
        <f>IF(FluxoCaixa7[[#This Row],[Entrada / Saída]]="Saída",FluxoCaixa7[[#This Row],[R$ (Valores)]]*-1,FluxoCaixa7[[#This Row],[R$ (Valores)]])</f>
        <v>-71.78</v>
      </c>
    </row>
    <row r="151" spans="2:10">
      <c r="B151" s="44" t="s">
        <v>231</v>
      </c>
      <c r="C151" s="52" t="str">
        <f>IF(FluxoCaixa7[[#This Row],[Data]]="","",PROPER(TEXT(FluxoCaixa7[[#This Row],[Data]],"mmmm")))</f>
        <v>Junho</v>
      </c>
      <c r="D151" s="45" t="s">
        <v>2</v>
      </c>
      <c r="E151" s="45" t="s">
        <v>25</v>
      </c>
      <c r="F151" s="17" t="s">
        <v>261</v>
      </c>
      <c r="G151" s="46">
        <v>200</v>
      </c>
      <c r="H151" s="45" t="s">
        <v>13</v>
      </c>
      <c r="I151" s="20">
        <f>IF(FluxoCaixa7[[#This Row],[Receitas / Despesas]]="Saldo Inicial",FluxoCaixa7[[#This Row],[R$ (Valores)]],I150+FluxoCaixa7[[#This Row],[Valores Receitas / Despesas]])</f>
        <v>1746360.49</v>
      </c>
      <c r="J151" s="47">
        <f>IF(FluxoCaixa7[[#This Row],[Entrada / Saída]]="Saída",FluxoCaixa7[[#This Row],[R$ (Valores)]]*-1,FluxoCaixa7[[#This Row],[R$ (Valores)]])</f>
        <v>-200</v>
      </c>
    </row>
    <row r="152" spans="2:10">
      <c r="B152" s="44" t="s">
        <v>231</v>
      </c>
      <c r="C152" s="52" t="str">
        <f>IF(FluxoCaixa7[[#This Row],[Data]]="","",PROPER(TEXT(FluxoCaixa7[[#This Row],[Data]],"mmmm")))</f>
        <v>Junho</v>
      </c>
      <c r="D152" s="45" t="s">
        <v>2</v>
      </c>
      <c r="E152" s="45" t="s">
        <v>61</v>
      </c>
      <c r="F152" s="17" t="s">
        <v>262</v>
      </c>
      <c r="G152" s="46">
        <v>4124.97</v>
      </c>
      <c r="H152" s="45" t="s">
        <v>13</v>
      </c>
      <c r="I152" s="20">
        <f>IF(FluxoCaixa7[[#This Row],[Receitas / Despesas]]="Saldo Inicial",FluxoCaixa7[[#This Row],[R$ (Valores)]],I151+FluxoCaixa7[[#This Row],[Valores Receitas / Despesas]])</f>
        <v>1742235.52</v>
      </c>
      <c r="J152" s="47">
        <f>IF(FluxoCaixa7[[#This Row],[Entrada / Saída]]="Saída",FluxoCaixa7[[#This Row],[R$ (Valores)]]*-1,FluxoCaixa7[[#This Row],[R$ (Valores)]])</f>
        <v>-4124.97</v>
      </c>
    </row>
    <row r="153" spans="2:10">
      <c r="B153" s="44" t="s">
        <v>231</v>
      </c>
      <c r="C153" s="52" t="str">
        <f>IF(FluxoCaixa7[[#This Row],[Data]]="","",PROPER(TEXT(FluxoCaixa7[[#This Row],[Data]],"mmmm")))</f>
        <v>Junho</v>
      </c>
      <c r="D153" s="45" t="s">
        <v>2</v>
      </c>
      <c r="E153" s="45" t="s">
        <v>152</v>
      </c>
      <c r="F153" s="17" t="s">
        <v>263</v>
      </c>
      <c r="G153" s="46">
        <v>3534.01</v>
      </c>
      <c r="H153" s="45" t="s">
        <v>13</v>
      </c>
      <c r="I153" s="20">
        <f>IF(FluxoCaixa7[[#This Row],[Receitas / Despesas]]="Saldo Inicial",FluxoCaixa7[[#This Row],[R$ (Valores)]],I152+FluxoCaixa7[[#This Row],[Valores Receitas / Despesas]])</f>
        <v>1738701.51</v>
      </c>
      <c r="J153" s="47">
        <f>IF(FluxoCaixa7[[#This Row],[Entrada / Saída]]="Saída",FluxoCaixa7[[#This Row],[R$ (Valores)]]*-1,FluxoCaixa7[[#This Row],[R$ (Valores)]])</f>
        <v>-3534.01</v>
      </c>
    </row>
    <row r="154" spans="2:10">
      <c r="B154" s="44" t="s">
        <v>231</v>
      </c>
      <c r="C154" s="52" t="str">
        <f>IF(FluxoCaixa7[[#This Row],[Data]]="","",PROPER(TEXT(FluxoCaixa7[[#This Row],[Data]],"mmmm")))</f>
        <v>Junho</v>
      </c>
      <c r="D154" s="45" t="s">
        <v>2</v>
      </c>
      <c r="E154" s="45" t="s">
        <v>41</v>
      </c>
      <c r="F154" s="17" t="s">
        <v>264</v>
      </c>
      <c r="G154" s="46">
        <v>822.68</v>
      </c>
      <c r="H154" s="45" t="s">
        <v>13</v>
      </c>
      <c r="I154" s="20">
        <f>IF(FluxoCaixa7[[#This Row],[Receitas / Despesas]]="Saldo Inicial",FluxoCaixa7[[#This Row],[R$ (Valores)]],I153+FluxoCaixa7[[#This Row],[Valores Receitas / Despesas]])</f>
        <v>1737878.83</v>
      </c>
      <c r="J154" s="47">
        <f>IF(FluxoCaixa7[[#This Row],[Entrada / Saída]]="Saída",FluxoCaixa7[[#This Row],[R$ (Valores)]]*-1,FluxoCaixa7[[#This Row],[R$ (Valores)]])</f>
        <v>-822.68</v>
      </c>
    </row>
    <row r="155" spans="2:10">
      <c r="B155" s="44" t="s">
        <v>231</v>
      </c>
      <c r="C155" s="52" t="str">
        <f>IF(FluxoCaixa7[[#This Row],[Data]]="","",PROPER(TEXT(FluxoCaixa7[[#This Row],[Data]],"mmmm")))</f>
        <v>Junho</v>
      </c>
      <c r="D155" s="45" t="s">
        <v>2</v>
      </c>
      <c r="E155" s="45" t="s">
        <v>14</v>
      </c>
      <c r="F155" s="17" t="s">
        <v>265</v>
      </c>
      <c r="G155" s="46">
        <v>185.19</v>
      </c>
      <c r="H155" s="45" t="s">
        <v>13</v>
      </c>
      <c r="I155" s="20">
        <f>IF(FluxoCaixa7[[#This Row],[Receitas / Despesas]]="Saldo Inicial",FluxoCaixa7[[#This Row],[R$ (Valores)]],I154+FluxoCaixa7[[#This Row],[Valores Receitas / Despesas]])</f>
        <v>1737693.6400000001</v>
      </c>
      <c r="J155" s="47">
        <f>IF(FluxoCaixa7[[#This Row],[Entrada / Saída]]="Saída",FluxoCaixa7[[#This Row],[R$ (Valores)]]*-1,FluxoCaixa7[[#This Row],[R$ (Valores)]])</f>
        <v>-185.19</v>
      </c>
    </row>
    <row r="156" spans="2:10">
      <c r="B156" s="44" t="s">
        <v>231</v>
      </c>
      <c r="C156" s="52" t="str">
        <f>IF(FluxoCaixa7[[#This Row],[Data]]="","",PROPER(TEXT(FluxoCaixa7[[#This Row],[Data]],"mmmm")))</f>
        <v>Junho</v>
      </c>
      <c r="D156" s="45" t="s">
        <v>2</v>
      </c>
      <c r="E156" s="45" t="s">
        <v>14</v>
      </c>
      <c r="F156" s="17" t="s">
        <v>266</v>
      </c>
      <c r="G156" s="46">
        <v>185.19</v>
      </c>
      <c r="H156" s="45" t="s">
        <v>13</v>
      </c>
      <c r="I156" s="20">
        <f>IF(FluxoCaixa7[[#This Row],[Receitas / Despesas]]="Saldo Inicial",FluxoCaixa7[[#This Row],[R$ (Valores)]],I155+FluxoCaixa7[[#This Row],[Valores Receitas / Despesas]])</f>
        <v>1737508.4500000002</v>
      </c>
      <c r="J156" s="47">
        <f>IF(FluxoCaixa7[[#This Row],[Entrada / Saída]]="Saída",FluxoCaixa7[[#This Row],[R$ (Valores)]]*-1,FluxoCaixa7[[#This Row],[R$ (Valores)]])</f>
        <v>-185.19</v>
      </c>
    </row>
    <row r="157" spans="2:10">
      <c r="B157" s="44" t="s">
        <v>231</v>
      </c>
      <c r="C157" s="52" t="str">
        <f>IF(FluxoCaixa7[[#This Row],[Data]]="","",PROPER(TEXT(FluxoCaixa7[[#This Row],[Data]],"mmmm")))</f>
        <v>Junho</v>
      </c>
      <c r="D157" s="45" t="s">
        <v>2</v>
      </c>
      <c r="E157" s="45" t="s">
        <v>14</v>
      </c>
      <c r="F157" s="17" t="s">
        <v>267</v>
      </c>
      <c r="G157" s="46">
        <v>185.19</v>
      </c>
      <c r="H157" s="45" t="s">
        <v>13</v>
      </c>
      <c r="I157" s="20">
        <f>IF(FluxoCaixa7[[#This Row],[Receitas / Despesas]]="Saldo Inicial",FluxoCaixa7[[#This Row],[R$ (Valores)]],I156+FluxoCaixa7[[#This Row],[Valores Receitas / Despesas]])</f>
        <v>1737323.2600000002</v>
      </c>
      <c r="J157" s="47">
        <f>IF(FluxoCaixa7[[#This Row],[Entrada / Saída]]="Saída",FluxoCaixa7[[#This Row],[R$ (Valores)]]*-1,FluxoCaixa7[[#This Row],[R$ (Valores)]])</f>
        <v>-185.19</v>
      </c>
    </row>
    <row r="158" spans="2:10">
      <c r="B158" s="44" t="s">
        <v>231</v>
      </c>
      <c r="C158" s="52" t="str">
        <f>IF(FluxoCaixa7[[#This Row],[Data]]="","",PROPER(TEXT(FluxoCaixa7[[#This Row],[Data]],"mmmm")))</f>
        <v>Junho</v>
      </c>
      <c r="D158" s="45" t="s">
        <v>2</v>
      </c>
      <c r="E158" s="45" t="s">
        <v>14</v>
      </c>
      <c r="F158" s="17" t="s">
        <v>268</v>
      </c>
      <c r="G158" s="46">
        <v>185.19</v>
      </c>
      <c r="H158" s="45" t="s">
        <v>13</v>
      </c>
      <c r="I158" s="20">
        <f>IF(FluxoCaixa7[[#This Row],[Receitas / Despesas]]="Saldo Inicial",FluxoCaixa7[[#This Row],[R$ (Valores)]],I157+FluxoCaixa7[[#This Row],[Valores Receitas / Despesas]])</f>
        <v>1737138.0700000003</v>
      </c>
      <c r="J158" s="47">
        <f>IF(FluxoCaixa7[[#This Row],[Entrada / Saída]]="Saída",FluxoCaixa7[[#This Row],[R$ (Valores)]]*-1,FluxoCaixa7[[#This Row],[R$ (Valores)]])</f>
        <v>-185.19</v>
      </c>
    </row>
    <row r="159" spans="2:10">
      <c r="B159" s="44" t="s">
        <v>231</v>
      </c>
      <c r="C159" s="52" t="str">
        <f>IF(FluxoCaixa7[[#This Row],[Data]]="","",PROPER(TEXT(FluxoCaixa7[[#This Row],[Data]],"mmmm")))</f>
        <v>Junho</v>
      </c>
      <c r="D159" s="45" t="s">
        <v>2</v>
      </c>
      <c r="E159" s="45" t="s">
        <v>14</v>
      </c>
      <c r="F159" s="17" t="s">
        <v>269</v>
      </c>
      <c r="G159" s="46">
        <v>130.91</v>
      </c>
      <c r="H159" s="45" t="s">
        <v>13</v>
      </c>
      <c r="I159" s="20">
        <f>IF(FluxoCaixa7[[#This Row],[Receitas / Despesas]]="Saldo Inicial",FluxoCaixa7[[#This Row],[R$ (Valores)]],I158+FluxoCaixa7[[#This Row],[Valores Receitas / Despesas]])</f>
        <v>1737007.1600000004</v>
      </c>
      <c r="J159" s="47">
        <f>IF(FluxoCaixa7[[#This Row],[Entrada / Saída]]="Saída",FluxoCaixa7[[#This Row],[R$ (Valores)]]*-1,FluxoCaixa7[[#This Row],[R$ (Valores)]])</f>
        <v>-130.91</v>
      </c>
    </row>
    <row r="160" spans="2:10">
      <c r="B160" s="44" t="s">
        <v>231</v>
      </c>
      <c r="C160" s="52" t="str">
        <f>IF(FluxoCaixa7[[#This Row],[Data]]="","",PROPER(TEXT(FluxoCaixa7[[#This Row],[Data]],"mmmm")))</f>
        <v>Junho</v>
      </c>
      <c r="D160" s="45" t="s">
        <v>2</v>
      </c>
      <c r="E160" s="45" t="s">
        <v>81</v>
      </c>
      <c r="F160" s="17" t="s">
        <v>270</v>
      </c>
      <c r="G160" s="46">
        <v>3884.78</v>
      </c>
      <c r="H160" s="45" t="s">
        <v>13</v>
      </c>
      <c r="I160" s="20">
        <f>IF(FluxoCaixa7[[#This Row],[Receitas / Despesas]]="Saldo Inicial",FluxoCaixa7[[#This Row],[R$ (Valores)]],I159+FluxoCaixa7[[#This Row],[Valores Receitas / Despesas]])</f>
        <v>1733122.3800000004</v>
      </c>
      <c r="J160" s="47">
        <f>IF(FluxoCaixa7[[#This Row],[Entrada / Saída]]="Saída",FluxoCaixa7[[#This Row],[R$ (Valores)]]*-1,FluxoCaixa7[[#This Row],[R$ (Valores)]])</f>
        <v>-3884.78</v>
      </c>
    </row>
    <row r="161" spans="2:10">
      <c r="B161" s="44" t="s">
        <v>231</v>
      </c>
      <c r="C161" s="52" t="str">
        <f>IF(FluxoCaixa7[[#This Row],[Data]]="","",PROPER(TEXT(FluxoCaixa7[[#This Row],[Data]],"mmmm")))</f>
        <v>Junho</v>
      </c>
      <c r="D161" s="45" t="s">
        <v>2</v>
      </c>
      <c r="E161" s="45" t="s">
        <v>75</v>
      </c>
      <c r="F161" s="17" t="s">
        <v>170</v>
      </c>
      <c r="G161" s="46">
        <v>400000</v>
      </c>
      <c r="H161" s="45" t="s">
        <v>13</v>
      </c>
      <c r="I161" s="20">
        <f>IF(FluxoCaixa7[[#This Row],[Receitas / Despesas]]="Saldo Inicial",FluxoCaixa7[[#This Row],[R$ (Valores)]],I160+FluxoCaixa7[[#This Row],[Valores Receitas / Despesas]])</f>
        <v>1333122.3800000004</v>
      </c>
      <c r="J161" s="47">
        <f>IF(FluxoCaixa7[[#This Row],[Entrada / Saída]]="Saída",FluxoCaixa7[[#This Row],[R$ (Valores)]]*-1,FluxoCaixa7[[#This Row],[R$ (Valores)]])</f>
        <v>-400000</v>
      </c>
    </row>
    <row r="162" spans="2:10">
      <c r="B162" s="44" t="s">
        <v>231</v>
      </c>
      <c r="C162" s="52" t="str">
        <f>IF(FluxoCaixa7[[#This Row],[Data]]="","",PROPER(TEXT(FluxoCaixa7[[#This Row],[Data]],"mmmm")))</f>
        <v>Junho</v>
      </c>
      <c r="D162" s="45" t="s">
        <v>2</v>
      </c>
      <c r="E162" s="45" t="s">
        <v>75</v>
      </c>
      <c r="F162" s="17" t="s">
        <v>170</v>
      </c>
      <c r="G162" s="46">
        <v>200000</v>
      </c>
      <c r="H162" s="45" t="s">
        <v>13</v>
      </c>
      <c r="I162" s="20">
        <f>IF(FluxoCaixa7[[#This Row],[Receitas / Despesas]]="Saldo Inicial",FluxoCaixa7[[#This Row],[R$ (Valores)]],I161+FluxoCaixa7[[#This Row],[Valores Receitas / Despesas]])</f>
        <v>1133122.3800000004</v>
      </c>
      <c r="J162" s="47">
        <f>IF(FluxoCaixa7[[#This Row],[Entrada / Saída]]="Saída",FluxoCaixa7[[#This Row],[R$ (Valores)]]*-1,FluxoCaixa7[[#This Row],[R$ (Valores)]])</f>
        <v>-200000</v>
      </c>
    </row>
    <row r="163" spans="2:10">
      <c r="B163" s="44" t="s">
        <v>231</v>
      </c>
      <c r="C163" s="52" t="str">
        <f>IF(FluxoCaixa7[[#This Row],[Data]]="","",PROPER(TEXT(FluxoCaixa7[[#This Row],[Data]],"mmmm")))</f>
        <v>Junho</v>
      </c>
      <c r="D163" s="45" t="s">
        <v>2</v>
      </c>
      <c r="E163" s="45" t="s">
        <v>222</v>
      </c>
      <c r="F163" s="17" t="s">
        <v>176</v>
      </c>
      <c r="G163" s="46">
        <v>0.9</v>
      </c>
      <c r="H163" s="45" t="s">
        <v>13</v>
      </c>
      <c r="I163" s="20">
        <f>IF(FluxoCaixa7[[#This Row],[Receitas / Despesas]]="Saldo Inicial",FluxoCaixa7[[#This Row],[R$ (Valores)]],I162+FluxoCaixa7[[#This Row],[Valores Receitas / Despesas]])</f>
        <v>1133121.4800000004</v>
      </c>
      <c r="J163" s="47">
        <f>IF(FluxoCaixa7[[#This Row],[Entrada / Saída]]="Saída",FluxoCaixa7[[#This Row],[R$ (Valores)]]*-1,FluxoCaixa7[[#This Row],[R$ (Valores)]])</f>
        <v>-0.9</v>
      </c>
    </row>
    <row r="164" spans="2:10">
      <c r="B164" s="44" t="s">
        <v>231</v>
      </c>
      <c r="C164" s="52" t="str">
        <f>IF(FluxoCaixa7[[#This Row],[Data]]="","",PROPER(TEXT(FluxoCaixa7[[#This Row],[Data]],"mmmm")))</f>
        <v>Junho</v>
      </c>
      <c r="D164" s="45" t="s">
        <v>2</v>
      </c>
      <c r="E164" s="45" t="s">
        <v>222</v>
      </c>
      <c r="F164" s="17" t="s">
        <v>175</v>
      </c>
      <c r="G164" s="46">
        <v>13.35</v>
      </c>
      <c r="H164" s="45" t="s">
        <v>13</v>
      </c>
      <c r="I164" s="20">
        <f>IF(FluxoCaixa7[[#This Row],[Receitas / Despesas]]="Saldo Inicial",FluxoCaixa7[[#This Row],[R$ (Valores)]],I163+FluxoCaixa7[[#This Row],[Valores Receitas / Despesas]])</f>
        <v>1133108.1300000004</v>
      </c>
      <c r="J164" s="47">
        <f>IF(FluxoCaixa7[[#This Row],[Entrada / Saída]]="Saída",FluxoCaixa7[[#This Row],[R$ (Valores)]]*-1,FluxoCaixa7[[#This Row],[R$ (Valores)]])</f>
        <v>-13.35</v>
      </c>
    </row>
    <row r="165" spans="2:10">
      <c r="B165" s="44" t="s">
        <v>231</v>
      </c>
      <c r="C165" s="52" t="str">
        <f>IF(FluxoCaixa7[[#This Row],[Data]]="","",PROPER(TEXT(FluxoCaixa7[[#This Row],[Data]],"mmmm")))</f>
        <v>Junho</v>
      </c>
      <c r="D165" s="45" t="s">
        <v>2</v>
      </c>
      <c r="E165" s="45" t="s">
        <v>222</v>
      </c>
      <c r="F165" s="17" t="s">
        <v>175</v>
      </c>
      <c r="G165" s="46">
        <v>13.35</v>
      </c>
      <c r="H165" s="45" t="s">
        <v>13</v>
      </c>
      <c r="I165" s="20">
        <f>IF(FluxoCaixa7[[#This Row],[Receitas / Despesas]]="Saldo Inicial",FluxoCaixa7[[#This Row],[R$ (Valores)]],I164+FluxoCaixa7[[#This Row],[Valores Receitas / Despesas]])</f>
        <v>1133094.7800000003</v>
      </c>
      <c r="J165" s="47">
        <f>IF(FluxoCaixa7[[#This Row],[Entrada / Saída]]="Saída",FluxoCaixa7[[#This Row],[R$ (Valores)]]*-1,FluxoCaixa7[[#This Row],[R$ (Valores)]])</f>
        <v>-13.35</v>
      </c>
    </row>
    <row r="166" spans="2:10">
      <c r="B166" s="44" t="s">
        <v>231</v>
      </c>
      <c r="C166" s="52" t="str">
        <f>IF(FluxoCaixa7[[#This Row],[Data]]="","",PROPER(TEXT(FluxoCaixa7[[#This Row],[Data]],"mmmm")))</f>
        <v>Junho</v>
      </c>
      <c r="D166" s="45" t="s">
        <v>2</v>
      </c>
      <c r="E166" s="45" t="s">
        <v>70</v>
      </c>
      <c r="F166" s="17" t="s">
        <v>271</v>
      </c>
      <c r="G166" s="46">
        <v>72087.95</v>
      </c>
      <c r="H166" s="45" t="s">
        <v>8</v>
      </c>
      <c r="I166" s="20">
        <f>IF(FluxoCaixa7[[#This Row],[Receitas / Despesas]]="Saldo Inicial",FluxoCaixa7[[#This Row],[R$ (Valores)]],I165+FluxoCaixa7[[#This Row],[Valores Receitas / Despesas]])</f>
        <v>1061006.8300000003</v>
      </c>
      <c r="J166" s="47">
        <f>IF(FluxoCaixa7[[#This Row],[Entrada / Saída]]="Saída",FluxoCaixa7[[#This Row],[R$ (Valores)]]*-1,FluxoCaixa7[[#This Row],[R$ (Valores)]])</f>
        <v>-72087.95</v>
      </c>
    </row>
    <row r="167" spans="2:10">
      <c r="B167" s="44" t="s">
        <v>231</v>
      </c>
      <c r="C167" s="52" t="str">
        <f>IF(FluxoCaixa7[[#This Row],[Data]]="","",PROPER(TEXT(FluxoCaixa7[[#This Row],[Data]],"mmmm")))</f>
        <v>Junho</v>
      </c>
      <c r="D167" s="45" t="s">
        <v>2</v>
      </c>
      <c r="E167" s="45" t="s">
        <v>70</v>
      </c>
      <c r="F167" s="17" t="s">
        <v>272</v>
      </c>
      <c r="G167" s="46">
        <v>6750</v>
      </c>
      <c r="H167" s="45" t="s">
        <v>8</v>
      </c>
      <c r="I167" s="20">
        <f>IF(FluxoCaixa7[[#This Row],[Receitas / Despesas]]="Saldo Inicial",FluxoCaixa7[[#This Row],[R$ (Valores)]],I166+FluxoCaixa7[[#This Row],[Valores Receitas / Despesas]])</f>
        <v>1054256.8300000003</v>
      </c>
      <c r="J167" s="47">
        <f>IF(FluxoCaixa7[[#This Row],[Entrada / Saída]]="Saída",FluxoCaixa7[[#This Row],[R$ (Valores)]]*-1,FluxoCaixa7[[#This Row],[R$ (Valores)]])</f>
        <v>-6750</v>
      </c>
    </row>
    <row r="168" spans="2:10">
      <c r="B168" s="44" t="s">
        <v>231</v>
      </c>
      <c r="C168" s="52" t="str">
        <f>IF(FluxoCaixa7[[#This Row],[Data]]="","",PROPER(TEXT(FluxoCaixa7[[#This Row],[Data]],"mmmm")))</f>
        <v>Junho</v>
      </c>
      <c r="D168" s="45" t="s">
        <v>2</v>
      </c>
      <c r="E168" s="45" t="s">
        <v>70</v>
      </c>
      <c r="F168" s="17" t="s">
        <v>273</v>
      </c>
      <c r="G168" s="46">
        <v>18096</v>
      </c>
      <c r="H168" s="45" t="s">
        <v>8</v>
      </c>
      <c r="I168" s="20">
        <f>IF(FluxoCaixa7[[#This Row],[Receitas / Despesas]]="Saldo Inicial",FluxoCaixa7[[#This Row],[R$ (Valores)]],I167+FluxoCaixa7[[#This Row],[Valores Receitas / Despesas]])</f>
        <v>1036160.8300000003</v>
      </c>
      <c r="J168" s="47">
        <f>IF(FluxoCaixa7[[#This Row],[Entrada / Saída]]="Saída",FluxoCaixa7[[#This Row],[R$ (Valores)]]*-1,FluxoCaixa7[[#This Row],[R$ (Valores)]])</f>
        <v>-18096</v>
      </c>
    </row>
    <row r="169" spans="2:10">
      <c r="B169" s="44" t="s">
        <v>231</v>
      </c>
      <c r="C169" s="52" t="str">
        <f>IF(FluxoCaixa7[[#This Row],[Data]]="","",PROPER(TEXT(FluxoCaixa7[[#This Row],[Data]],"mmmm")))</f>
        <v>Junho</v>
      </c>
      <c r="D169" s="45" t="s">
        <v>2</v>
      </c>
      <c r="E169" s="45" t="s">
        <v>70</v>
      </c>
      <c r="F169" s="17" t="s">
        <v>274</v>
      </c>
      <c r="G169" s="46">
        <v>18597.2</v>
      </c>
      <c r="H169" s="45" t="s">
        <v>8</v>
      </c>
      <c r="I169" s="20">
        <f>IF(FluxoCaixa7[[#This Row],[Receitas / Despesas]]="Saldo Inicial",FluxoCaixa7[[#This Row],[R$ (Valores)]],I168+FluxoCaixa7[[#This Row],[Valores Receitas / Despesas]])</f>
        <v>1017563.6300000004</v>
      </c>
      <c r="J169" s="47">
        <f>IF(FluxoCaixa7[[#This Row],[Entrada / Saída]]="Saída",FluxoCaixa7[[#This Row],[R$ (Valores)]]*-1,FluxoCaixa7[[#This Row],[R$ (Valores)]])</f>
        <v>-18597.2</v>
      </c>
    </row>
    <row r="170" spans="2:10">
      <c r="B170" s="44" t="s">
        <v>231</v>
      </c>
      <c r="C170" s="52" t="str">
        <f>IF(FluxoCaixa7[[#This Row],[Data]]="","",PROPER(TEXT(FluxoCaixa7[[#This Row],[Data]],"mmmm")))</f>
        <v>Junho</v>
      </c>
      <c r="D170" s="45" t="s">
        <v>2</v>
      </c>
      <c r="E170" s="45" t="s">
        <v>70</v>
      </c>
      <c r="F170" s="17" t="s">
        <v>275</v>
      </c>
      <c r="G170" s="46">
        <v>6750</v>
      </c>
      <c r="H170" s="45" t="s">
        <v>8</v>
      </c>
      <c r="I170" s="20">
        <f>IF(FluxoCaixa7[[#This Row],[Receitas / Despesas]]="Saldo Inicial",FluxoCaixa7[[#This Row],[R$ (Valores)]],I169+FluxoCaixa7[[#This Row],[Valores Receitas / Despesas]])</f>
        <v>1010813.6300000004</v>
      </c>
      <c r="J170" s="47">
        <f>IF(FluxoCaixa7[[#This Row],[Entrada / Saída]]="Saída",FluxoCaixa7[[#This Row],[R$ (Valores)]]*-1,FluxoCaixa7[[#This Row],[R$ (Valores)]])</f>
        <v>-6750</v>
      </c>
    </row>
    <row r="171" spans="2:10">
      <c r="B171" s="44" t="s">
        <v>231</v>
      </c>
      <c r="C171" s="52" t="str">
        <f>IF(FluxoCaixa7[[#This Row],[Data]]="","",PROPER(TEXT(FluxoCaixa7[[#This Row],[Data]],"mmmm")))</f>
        <v>Junho</v>
      </c>
      <c r="D171" s="45" t="s">
        <v>2</v>
      </c>
      <c r="E171" s="45" t="s">
        <v>70</v>
      </c>
      <c r="F171" s="17" t="s">
        <v>276</v>
      </c>
      <c r="G171" s="46">
        <v>12750</v>
      </c>
      <c r="H171" s="45" t="s">
        <v>8</v>
      </c>
      <c r="I171" s="20">
        <f>IF(FluxoCaixa7[[#This Row],[Receitas / Despesas]]="Saldo Inicial",FluxoCaixa7[[#This Row],[R$ (Valores)]],I170+FluxoCaixa7[[#This Row],[Valores Receitas / Despesas]])</f>
        <v>998063.63000000035</v>
      </c>
      <c r="J171" s="47">
        <f>IF(FluxoCaixa7[[#This Row],[Entrada / Saída]]="Saída",FluxoCaixa7[[#This Row],[R$ (Valores)]]*-1,FluxoCaixa7[[#This Row],[R$ (Valores)]])</f>
        <v>-12750</v>
      </c>
    </row>
    <row r="172" spans="2:10">
      <c r="B172" s="44" t="s">
        <v>231</v>
      </c>
      <c r="C172" s="52" t="str">
        <f>IF(FluxoCaixa7[[#This Row],[Data]]="","",PROPER(TEXT(FluxoCaixa7[[#This Row],[Data]],"mmmm")))</f>
        <v>Junho</v>
      </c>
      <c r="D172" s="45" t="s">
        <v>2</v>
      </c>
      <c r="E172" s="45" t="s">
        <v>70</v>
      </c>
      <c r="F172" s="17" t="s">
        <v>277</v>
      </c>
      <c r="G172" s="46">
        <v>13697.6</v>
      </c>
      <c r="H172" s="45" t="s">
        <v>8</v>
      </c>
      <c r="I172" s="20">
        <f>IF(FluxoCaixa7[[#This Row],[Receitas / Despesas]]="Saldo Inicial",FluxoCaixa7[[#This Row],[R$ (Valores)]],I171+FluxoCaixa7[[#This Row],[Valores Receitas / Despesas]])</f>
        <v>984366.03000000038</v>
      </c>
      <c r="J172" s="47">
        <f>IF(FluxoCaixa7[[#This Row],[Entrada / Saída]]="Saída",FluxoCaixa7[[#This Row],[R$ (Valores)]]*-1,FluxoCaixa7[[#This Row],[R$ (Valores)]])</f>
        <v>-13697.6</v>
      </c>
    </row>
    <row r="173" spans="2:10">
      <c r="B173" s="44" t="s">
        <v>231</v>
      </c>
      <c r="C173" s="52" t="str">
        <f>IF(FluxoCaixa7[[#This Row],[Data]]="","",PROPER(TEXT(FluxoCaixa7[[#This Row],[Data]],"mmmm")))</f>
        <v>Junho</v>
      </c>
      <c r="D173" s="45" t="s">
        <v>2</v>
      </c>
      <c r="E173" s="45" t="s">
        <v>70</v>
      </c>
      <c r="F173" s="17" t="s">
        <v>278</v>
      </c>
      <c r="G173" s="46">
        <v>20689.45</v>
      </c>
      <c r="H173" s="45" t="s">
        <v>8</v>
      </c>
      <c r="I173" s="20">
        <f>IF(FluxoCaixa7[[#This Row],[Receitas / Despesas]]="Saldo Inicial",FluxoCaixa7[[#This Row],[R$ (Valores)]],I172+FluxoCaixa7[[#This Row],[Valores Receitas / Despesas]])</f>
        <v>963676.58000000042</v>
      </c>
      <c r="J173" s="47">
        <f>IF(FluxoCaixa7[[#This Row],[Entrada / Saída]]="Saída",FluxoCaixa7[[#This Row],[R$ (Valores)]]*-1,FluxoCaixa7[[#This Row],[R$ (Valores)]])</f>
        <v>-20689.45</v>
      </c>
    </row>
    <row r="174" spans="2:10">
      <c r="B174" s="44" t="s">
        <v>231</v>
      </c>
      <c r="C174" s="52" t="str">
        <f>IF(FluxoCaixa7[[#This Row],[Data]]="","",PROPER(TEXT(FluxoCaixa7[[#This Row],[Data]],"mmmm")))</f>
        <v>Junho</v>
      </c>
      <c r="D174" s="45" t="s">
        <v>2</v>
      </c>
      <c r="E174" s="45" t="s">
        <v>70</v>
      </c>
      <c r="F174" s="17" t="s">
        <v>279</v>
      </c>
      <c r="G174" s="46">
        <v>17133.330000000002</v>
      </c>
      <c r="H174" s="45" t="s">
        <v>8</v>
      </c>
      <c r="I174" s="20">
        <f>IF(FluxoCaixa7[[#This Row],[Receitas / Despesas]]="Saldo Inicial",FluxoCaixa7[[#This Row],[R$ (Valores)]],I173+FluxoCaixa7[[#This Row],[Valores Receitas / Despesas]])</f>
        <v>946543.25000000047</v>
      </c>
      <c r="J174" s="47">
        <f>IF(FluxoCaixa7[[#This Row],[Entrada / Saída]]="Saída",FluxoCaixa7[[#This Row],[R$ (Valores)]]*-1,FluxoCaixa7[[#This Row],[R$ (Valores)]])</f>
        <v>-17133.330000000002</v>
      </c>
    </row>
    <row r="175" spans="2:10">
      <c r="B175" s="44" t="s">
        <v>231</v>
      </c>
      <c r="C175" s="52" t="str">
        <f>IF(FluxoCaixa7[[#This Row],[Data]]="","",PROPER(TEXT(FluxoCaixa7[[#This Row],[Data]],"mmmm")))</f>
        <v>Junho</v>
      </c>
      <c r="D175" s="45" t="s">
        <v>2</v>
      </c>
      <c r="E175" s="45" t="s">
        <v>70</v>
      </c>
      <c r="F175" s="17" t="s">
        <v>280</v>
      </c>
      <c r="G175" s="46">
        <v>16595.330000000002</v>
      </c>
      <c r="H175" s="45" t="s">
        <v>8</v>
      </c>
      <c r="I175" s="20">
        <f>IF(FluxoCaixa7[[#This Row],[Receitas / Despesas]]="Saldo Inicial",FluxoCaixa7[[#This Row],[R$ (Valores)]],I174+FluxoCaixa7[[#This Row],[Valores Receitas / Despesas]])</f>
        <v>929947.92000000051</v>
      </c>
      <c r="J175" s="47">
        <f>IF(FluxoCaixa7[[#This Row],[Entrada / Saída]]="Saída",FluxoCaixa7[[#This Row],[R$ (Valores)]]*-1,FluxoCaixa7[[#This Row],[R$ (Valores)]])</f>
        <v>-16595.330000000002</v>
      </c>
    </row>
    <row r="176" spans="2:10">
      <c r="B176" s="44" t="s">
        <v>231</v>
      </c>
      <c r="C176" s="52" t="str">
        <f>IF(FluxoCaixa7[[#This Row],[Data]]="","",PROPER(TEXT(FluxoCaixa7[[#This Row],[Data]],"mmmm")))</f>
        <v>Junho</v>
      </c>
      <c r="D176" s="45" t="s">
        <v>2</v>
      </c>
      <c r="E176" s="45" t="s">
        <v>70</v>
      </c>
      <c r="F176" s="17" t="s">
        <v>281</v>
      </c>
      <c r="G176" s="46">
        <v>7776.75</v>
      </c>
      <c r="H176" s="45" t="s">
        <v>8</v>
      </c>
      <c r="I176" s="20">
        <f>IF(FluxoCaixa7[[#This Row],[Receitas / Despesas]]="Saldo Inicial",FluxoCaixa7[[#This Row],[R$ (Valores)]],I175+FluxoCaixa7[[#This Row],[Valores Receitas / Despesas]])</f>
        <v>922171.17000000051</v>
      </c>
      <c r="J176" s="47">
        <f>IF(FluxoCaixa7[[#This Row],[Entrada / Saída]]="Saída",FluxoCaixa7[[#This Row],[R$ (Valores)]]*-1,FluxoCaixa7[[#This Row],[R$ (Valores)]])</f>
        <v>-7776.75</v>
      </c>
    </row>
    <row r="177" spans="2:10">
      <c r="B177" s="44" t="s">
        <v>231</v>
      </c>
      <c r="C177" s="52" t="str">
        <f>IF(FluxoCaixa7[[#This Row],[Data]]="","",PROPER(TEXT(FluxoCaixa7[[#This Row],[Data]],"mmmm")))</f>
        <v>Junho</v>
      </c>
      <c r="D177" s="45" t="s">
        <v>2</v>
      </c>
      <c r="E177" s="45" t="s">
        <v>70</v>
      </c>
      <c r="F177" s="17" t="s">
        <v>282</v>
      </c>
      <c r="G177" s="46">
        <v>7776.75</v>
      </c>
      <c r="H177" s="45" t="s">
        <v>8</v>
      </c>
      <c r="I177" s="20">
        <f>IF(FluxoCaixa7[[#This Row],[Receitas / Despesas]]="Saldo Inicial",FluxoCaixa7[[#This Row],[R$ (Valores)]],I176+FluxoCaixa7[[#This Row],[Valores Receitas / Despesas]])</f>
        <v>914394.42000000051</v>
      </c>
      <c r="J177" s="47">
        <f>IF(FluxoCaixa7[[#This Row],[Entrada / Saída]]="Saída",FluxoCaixa7[[#This Row],[R$ (Valores)]]*-1,FluxoCaixa7[[#This Row],[R$ (Valores)]])</f>
        <v>-7776.75</v>
      </c>
    </row>
    <row r="178" spans="2:10">
      <c r="B178" s="44" t="s">
        <v>231</v>
      </c>
      <c r="C178" s="52" t="str">
        <f>IF(FluxoCaixa7[[#This Row],[Data]]="","",PROPER(TEXT(FluxoCaixa7[[#This Row],[Data]],"mmmm")))</f>
        <v>Junho</v>
      </c>
      <c r="D178" s="45" t="s">
        <v>2</v>
      </c>
      <c r="E178" s="45" t="s">
        <v>70</v>
      </c>
      <c r="F178" s="17" t="s">
        <v>283</v>
      </c>
      <c r="G178" s="46">
        <v>15731</v>
      </c>
      <c r="H178" s="45" t="s">
        <v>8</v>
      </c>
      <c r="I178" s="20">
        <f>IF(FluxoCaixa7[[#This Row],[Receitas / Despesas]]="Saldo Inicial",FluxoCaixa7[[#This Row],[R$ (Valores)]],I177+FluxoCaixa7[[#This Row],[Valores Receitas / Despesas]])</f>
        <v>898663.42000000051</v>
      </c>
      <c r="J178" s="47">
        <f>IF(FluxoCaixa7[[#This Row],[Entrada / Saída]]="Saída",FluxoCaixa7[[#This Row],[R$ (Valores)]]*-1,FluxoCaixa7[[#This Row],[R$ (Valores)]])</f>
        <v>-15731</v>
      </c>
    </row>
    <row r="179" spans="2:10">
      <c r="B179" s="44" t="s">
        <v>231</v>
      </c>
      <c r="C179" s="52" t="str">
        <f>IF(FluxoCaixa7[[#This Row],[Data]]="","",PROPER(TEXT(FluxoCaixa7[[#This Row],[Data]],"mmmm")))</f>
        <v>Junho</v>
      </c>
      <c r="D179" s="45" t="s">
        <v>2</v>
      </c>
      <c r="E179" s="45" t="s">
        <v>70</v>
      </c>
      <c r="F179" s="17" t="s">
        <v>284</v>
      </c>
      <c r="G179" s="46">
        <v>15705</v>
      </c>
      <c r="H179" s="45" t="s">
        <v>8</v>
      </c>
      <c r="I179" s="20">
        <f>IF(FluxoCaixa7[[#This Row],[Receitas / Despesas]]="Saldo Inicial",FluxoCaixa7[[#This Row],[R$ (Valores)]],I178+FluxoCaixa7[[#This Row],[Valores Receitas / Despesas]])</f>
        <v>882958.42000000051</v>
      </c>
      <c r="J179" s="47">
        <f>IF(FluxoCaixa7[[#This Row],[Entrada / Saída]]="Saída",FluxoCaixa7[[#This Row],[R$ (Valores)]]*-1,FluxoCaixa7[[#This Row],[R$ (Valores)]])</f>
        <v>-15705</v>
      </c>
    </row>
    <row r="180" spans="2:10">
      <c r="B180" s="44" t="s">
        <v>231</v>
      </c>
      <c r="C180" s="52" t="str">
        <f>IF(FluxoCaixa7[[#This Row],[Data]]="","",PROPER(TEXT(FluxoCaixa7[[#This Row],[Data]],"mmmm")))</f>
        <v>Junho</v>
      </c>
      <c r="D180" s="45" t="s">
        <v>2</v>
      </c>
      <c r="E180" s="45" t="s">
        <v>70</v>
      </c>
      <c r="F180" s="17" t="s">
        <v>285</v>
      </c>
      <c r="G180" s="46">
        <v>20299</v>
      </c>
      <c r="H180" s="45" t="s">
        <v>8</v>
      </c>
      <c r="I180" s="20">
        <f>IF(FluxoCaixa7[[#This Row],[Receitas / Despesas]]="Saldo Inicial",FluxoCaixa7[[#This Row],[R$ (Valores)]],I179+FluxoCaixa7[[#This Row],[Valores Receitas / Despesas]])</f>
        <v>862659.42000000051</v>
      </c>
      <c r="J180" s="47">
        <f>IF(FluxoCaixa7[[#This Row],[Entrada / Saída]]="Saída",FluxoCaixa7[[#This Row],[R$ (Valores)]]*-1,FluxoCaixa7[[#This Row],[R$ (Valores)]])</f>
        <v>-20299</v>
      </c>
    </row>
    <row r="181" spans="2:10">
      <c r="B181" s="44" t="s">
        <v>231</v>
      </c>
      <c r="C181" s="52" t="str">
        <f>IF(FluxoCaixa7[[#This Row],[Data]]="","",PROPER(TEXT(FluxoCaixa7[[#This Row],[Data]],"mmmm")))</f>
        <v>Junho</v>
      </c>
      <c r="D181" s="45" t="s">
        <v>2</v>
      </c>
      <c r="E181" s="45" t="s">
        <v>70</v>
      </c>
      <c r="F181" s="17" t="s">
        <v>286</v>
      </c>
      <c r="G181" s="46">
        <v>12765.67</v>
      </c>
      <c r="H181" s="45" t="s">
        <v>8</v>
      </c>
      <c r="I181" s="20">
        <f>IF(FluxoCaixa7[[#This Row],[Receitas / Despesas]]="Saldo Inicial",FluxoCaixa7[[#This Row],[R$ (Valores)]],I180+FluxoCaixa7[[#This Row],[Valores Receitas / Despesas]])</f>
        <v>849893.75000000047</v>
      </c>
      <c r="J181" s="47">
        <f>IF(FluxoCaixa7[[#This Row],[Entrada / Saída]]="Saída",FluxoCaixa7[[#This Row],[R$ (Valores)]]*-1,FluxoCaixa7[[#This Row],[R$ (Valores)]])</f>
        <v>-12765.67</v>
      </c>
    </row>
    <row r="182" spans="2:10">
      <c r="B182" s="44" t="s">
        <v>231</v>
      </c>
      <c r="C182" s="52" t="str">
        <f>IF(FluxoCaixa7[[#This Row],[Data]]="","",PROPER(TEXT(FluxoCaixa7[[#This Row],[Data]],"mmmm")))</f>
        <v>Junho</v>
      </c>
      <c r="D182" s="45" t="s">
        <v>2</v>
      </c>
      <c r="E182" s="45" t="s">
        <v>70</v>
      </c>
      <c r="F182" s="17" t="s">
        <v>287</v>
      </c>
      <c r="G182" s="46">
        <v>6615.3</v>
      </c>
      <c r="H182" s="45" t="s">
        <v>8</v>
      </c>
      <c r="I182" s="20">
        <f>IF(FluxoCaixa7[[#This Row],[Receitas / Despesas]]="Saldo Inicial",FluxoCaixa7[[#This Row],[R$ (Valores)]],I181+FluxoCaixa7[[#This Row],[Valores Receitas / Despesas]])</f>
        <v>843278.45000000042</v>
      </c>
      <c r="J182" s="47">
        <f>IF(FluxoCaixa7[[#This Row],[Entrada / Saída]]="Saída",FluxoCaixa7[[#This Row],[R$ (Valores)]]*-1,FluxoCaixa7[[#This Row],[R$ (Valores)]])</f>
        <v>-6615.3</v>
      </c>
    </row>
    <row r="183" spans="2:10">
      <c r="B183" s="44" t="s">
        <v>231</v>
      </c>
      <c r="C183" s="52" t="str">
        <f>IF(FluxoCaixa7[[#This Row],[Data]]="","",PROPER(TEXT(FluxoCaixa7[[#This Row],[Data]],"mmmm")))</f>
        <v>Junho</v>
      </c>
      <c r="D183" s="45" t="s">
        <v>2</v>
      </c>
      <c r="E183" s="45" t="s">
        <v>70</v>
      </c>
      <c r="F183" s="17" t="s">
        <v>274</v>
      </c>
      <c r="G183" s="46">
        <v>14347.33</v>
      </c>
      <c r="H183" s="45" t="s">
        <v>8</v>
      </c>
      <c r="I183" s="20">
        <f>IF(FluxoCaixa7[[#This Row],[Receitas / Despesas]]="Saldo Inicial",FluxoCaixa7[[#This Row],[R$ (Valores)]],I182+FluxoCaixa7[[#This Row],[Valores Receitas / Despesas]])</f>
        <v>828931.12000000046</v>
      </c>
      <c r="J183" s="47">
        <f>IF(FluxoCaixa7[[#This Row],[Entrada / Saída]]="Saída",FluxoCaixa7[[#This Row],[R$ (Valores)]]*-1,FluxoCaixa7[[#This Row],[R$ (Valores)]])</f>
        <v>-14347.33</v>
      </c>
    </row>
    <row r="184" spans="2:10">
      <c r="B184" s="44" t="s">
        <v>231</v>
      </c>
      <c r="C184" s="52" t="str">
        <f>IF(FluxoCaixa7[[#This Row],[Data]]="","",PROPER(TEXT(FluxoCaixa7[[#This Row],[Data]],"mmmm")))</f>
        <v>Junho</v>
      </c>
      <c r="D184" s="45" t="s">
        <v>2</v>
      </c>
      <c r="E184" s="45" t="s">
        <v>70</v>
      </c>
      <c r="F184" s="17" t="s">
        <v>288</v>
      </c>
      <c r="G184" s="46">
        <v>15723</v>
      </c>
      <c r="H184" s="45" t="s">
        <v>8</v>
      </c>
      <c r="I184" s="20">
        <f>IF(FluxoCaixa7[[#This Row],[Receitas / Despesas]]="Saldo Inicial",FluxoCaixa7[[#This Row],[R$ (Valores)]],I183+FluxoCaixa7[[#This Row],[Valores Receitas / Despesas]])</f>
        <v>813208.12000000046</v>
      </c>
      <c r="J184" s="47">
        <f>IF(FluxoCaixa7[[#This Row],[Entrada / Saída]]="Saída",FluxoCaixa7[[#This Row],[R$ (Valores)]]*-1,FluxoCaixa7[[#This Row],[R$ (Valores)]])</f>
        <v>-15723</v>
      </c>
    </row>
    <row r="185" spans="2:10">
      <c r="B185" s="44" t="s">
        <v>231</v>
      </c>
      <c r="C185" s="52" t="str">
        <f>IF(FluxoCaixa7[[#This Row],[Data]]="","",PROPER(TEXT(FluxoCaixa7[[#This Row],[Data]],"mmmm")))</f>
        <v>Junho</v>
      </c>
      <c r="D185" s="45" t="s">
        <v>2</v>
      </c>
      <c r="E185" s="45" t="s">
        <v>70</v>
      </c>
      <c r="F185" s="17" t="s">
        <v>289</v>
      </c>
      <c r="G185" s="46">
        <v>4005.8</v>
      </c>
      <c r="H185" s="45" t="s">
        <v>8</v>
      </c>
      <c r="I185" s="20">
        <f>IF(FluxoCaixa7[[#This Row],[Receitas / Despesas]]="Saldo Inicial",FluxoCaixa7[[#This Row],[R$ (Valores)]],I184+FluxoCaixa7[[#This Row],[Valores Receitas / Despesas]])</f>
        <v>809202.32000000041</v>
      </c>
      <c r="J185" s="47">
        <f>IF(FluxoCaixa7[[#This Row],[Entrada / Saída]]="Saída",FluxoCaixa7[[#This Row],[R$ (Valores)]]*-1,FluxoCaixa7[[#This Row],[R$ (Valores)]])</f>
        <v>-4005.8</v>
      </c>
    </row>
    <row r="186" spans="2:10">
      <c r="B186" s="44" t="s">
        <v>231</v>
      </c>
      <c r="C186" s="52" t="str">
        <f>IF(FluxoCaixa7[[#This Row],[Data]]="","",PROPER(TEXT(FluxoCaixa7[[#This Row],[Data]],"mmmm")))</f>
        <v>Junho</v>
      </c>
      <c r="D186" s="45" t="s">
        <v>2</v>
      </c>
      <c r="E186" s="45" t="s">
        <v>70</v>
      </c>
      <c r="F186" s="17" t="s">
        <v>290</v>
      </c>
      <c r="G186" s="46">
        <v>12354.55</v>
      </c>
      <c r="H186" s="45" t="s">
        <v>8</v>
      </c>
      <c r="I186" s="20">
        <f>IF(FluxoCaixa7[[#This Row],[Receitas / Despesas]]="Saldo Inicial",FluxoCaixa7[[#This Row],[R$ (Valores)]],I185+FluxoCaixa7[[#This Row],[Valores Receitas / Despesas]])</f>
        <v>796847.77000000037</v>
      </c>
      <c r="J186" s="47">
        <f>IF(FluxoCaixa7[[#This Row],[Entrada / Saída]]="Saída",FluxoCaixa7[[#This Row],[R$ (Valores)]]*-1,FluxoCaixa7[[#This Row],[R$ (Valores)]])</f>
        <v>-12354.55</v>
      </c>
    </row>
    <row r="187" spans="2:10">
      <c r="B187" s="44" t="s">
        <v>231</v>
      </c>
      <c r="C187" s="52" t="str">
        <f>IF(FluxoCaixa7[[#This Row],[Data]]="","",PROPER(TEXT(FluxoCaixa7[[#This Row],[Data]],"mmmm")))</f>
        <v>Junho</v>
      </c>
      <c r="D187" s="45" t="s">
        <v>2</v>
      </c>
      <c r="E187" s="45" t="s">
        <v>70</v>
      </c>
      <c r="F187" s="17" t="s">
        <v>291</v>
      </c>
      <c r="G187" s="46">
        <v>13550.3</v>
      </c>
      <c r="H187" s="45" t="s">
        <v>8</v>
      </c>
      <c r="I187" s="20">
        <f>IF(FluxoCaixa7[[#This Row],[Receitas / Despesas]]="Saldo Inicial",FluxoCaixa7[[#This Row],[R$ (Valores)]],I186+FluxoCaixa7[[#This Row],[Valores Receitas / Despesas]])</f>
        <v>783297.47000000032</v>
      </c>
      <c r="J187" s="47">
        <f>IF(FluxoCaixa7[[#This Row],[Entrada / Saída]]="Saída",FluxoCaixa7[[#This Row],[R$ (Valores)]]*-1,FluxoCaixa7[[#This Row],[R$ (Valores)]])</f>
        <v>-13550.3</v>
      </c>
    </row>
    <row r="188" spans="2:10">
      <c r="B188" s="44" t="s">
        <v>231</v>
      </c>
      <c r="C188" s="52" t="str">
        <f>IF(FluxoCaixa7[[#This Row],[Data]]="","",PROPER(TEXT(FluxoCaixa7[[#This Row],[Data]],"mmmm")))</f>
        <v>Junho</v>
      </c>
      <c r="D188" s="45" t="s">
        <v>2</v>
      </c>
      <c r="E188" s="45" t="s">
        <v>70</v>
      </c>
      <c r="F188" s="17" t="s">
        <v>292</v>
      </c>
      <c r="G188" s="46">
        <v>7833</v>
      </c>
      <c r="H188" s="45" t="s">
        <v>8</v>
      </c>
      <c r="I188" s="20">
        <f>IF(FluxoCaixa7[[#This Row],[Receitas / Despesas]]="Saldo Inicial",FluxoCaixa7[[#This Row],[R$ (Valores)]],I187+FluxoCaixa7[[#This Row],[Valores Receitas / Despesas]])</f>
        <v>775464.47000000032</v>
      </c>
      <c r="J188" s="47">
        <f>IF(FluxoCaixa7[[#This Row],[Entrada / Saída]]="Saída",FluxoCaixa7[[#This Row],[R$ (Valores)]]*-1,FluxoCaixa7[[#This Row],[R$ (Valores)]])</f>
        <v>-7833</v>
      </c>
    </row>
    <row r="189" spans="2:10">
      <c r="B189" s="44" t="s">
        <v>231</v>
      </c>
      <c r="C189" s="52" t="str">
        <f>IF(FluxoCaixa7[[#This Row],[Data]]="","",PROPER(TEXT(FluxoCaixa7[[#This Row],[Data]],"mmmm")))</f>
        <v>Junho</v>
      </c>
      <c r="D189" s="45" t="s">
        <v>2</v>
      </c>
      <c r="E189" s="45" t="s">
        <v>70</v>
      </c>
      <c r="F189" s="17" t="s">
        <v>293</v>
      </c>
      <c r="G189" s="46">
        <v>10516</v>
      </c>
      <c r="H189" s="45" t="s">
        <v>8</v>
      </c>
      <c r="I189" s="20">
        <f>IF(FluxoCaixa7[[#This Row],[Receitas / Despesas]]="Saldo Inicial",FluxoCaixa7[[#This Row],[R$ (Valores)]],I188+FluxoCaixa7[[#This Row],[Valores Receitas / Despesas]])</f>
        <v>764948.47000000032</v>
      </c>
      <c r="J189" s="47">
        <f>IF(FluxoCaixa7[[#This Row],[Entrada / Saída]]="Saída",FluxoCaixa7[[#This Row],[R$ (Valores)]]*-1,FluxoCaixa7[[#This Row],[R$ (Valores)]])</f>
        <v>-10516</v>
      </c>
    </row>
    <row r="190" spans="2:10">
      <c r="B190" s="44" t="s">
        <v>231</v>
      </c>
      <c r="C190" s="52" t="str">
        <f>IF(FluxoCaixa7[[#This Row],[Data]]="","",PROPER(TEXT(FluxoCaixa7[[#This Row],[Data]],"mmmm")))</f>
        <v>Junho</v>
      </c>
      <c r="D190" s="45" t="s">
        <v>2</v>
      </c>
      <c r="E190" s="45" t="s">
        <v>70</v>
      </c>
      <c r="F190" s="17" t="s">
        <v>294</v>
      </c>
      <c r="G190" s="46">
        <v>6615.3</v>
      </c>
      <c r="H190" s="45" t="s">
        <v>8</v>
      </c>
      <c r="I190" s="20">
        <f>IF(FluxoCaixa7[[#This Row],[Receitas / Despesas]]="Saldo Inicial",FluxoCaixa7[[#This Row],[R$ (Valores)]],I189+FluxoCaixa7[[#This Row],[Valores Receitas / Despesas]])</f>
        <v>758333.17000000027</v>
      </c>
      <c r="J190" s="47">
        <f>IF(FluxoCaixa7[[#This Row],[Entrada / Saída]]="Saída",FluxoCaixa7[[#This Row],[R$ (Valores)]]*-1,FluxoCaixa7[[#This Row],[R$ (Valores)]])</f>
        <v>-6615.3</v>
      </c>
    </row>
    <row r="191" spans="2:10">
      <c r="B191" s="44" t="s">
        <v>231</v>
      </c>
      <c r="C191" s="52" t="str">
        <f>IF(FluxoCaixa7[[#This Row],[Data]]="","",PROPER(TEXT(FluxoCaixa7[[#This Row],[Data]],"mmmm")))</f>
        <v>Junho</v>
      </c>
      <c r="D191" s="45" t="s">
        <v>2</v>
      </c>
      <c r="E191" s="45" t="s">
        <v>70</v>
      </c>
      <c r="F191" s="17" t="s">
        <v>295</v>
      </c>
      <c r="G191" s="46">
        <v>2508.3000000000002</v>
      </c>
      <c r="H191" s="45" t="s">
        <v>8</v>
      </c>
      <c r="I191" s="20">
        <f>IF(FluxoCaixa7[[#This Row],[Receitas / Despesas]]="Saldo Inicial",FluxoCaixa7[[#This Row],[R$ (Valores)]],I190+FluxoCaixa7[[#This Row],[Valores Receitas / Despesas]])</f>
        <v>755824.87000000023</v>
      </c>
      <c r="J191" s="47">
        <f>IF(FluxoCaixa7[[#This Row],[Entrada / Saída]]="Saída",FluxoCaixa7[[#This Row],[R$ (Valores)]]*-1,FluxoCaixa7[[#This Row],[R$ (Valores)]])</f>
        <v>-2508.3000000000002</v>
      </c>
    </row>
    <row r="192" spans="2:10">
      <c r="B192" s="44" t="s">
        <v>231</v>
      </c>
      <c r="C192" s="52" t="str">
        <f>IF(FluxoCaixa7[[#This Row],[Data]]="","",PROPER(TEXT(FluxoCaixa7[[#This Row],[Data]],"mmmm")))</f>
        <v>Junho</v>
      </c>
      <c r="D192" s="45" t="s">
        <v>2</v>
      </c>
      <c r="E192" s="45" t="s">
        <v>70</v>
      </c>
      <c r="F192" s="17" t="s">
        <v>296</v>
      </c>
      <c r="G192" s="46">
        <v>20709.5</v>
      </c>
      <c r="H192" s="45" t="s">
        <v>8</v>
      </c>
      <c r="I192" s="20">
        <f>IF(FluxoCaixa7[[#This Row],[Receitas / Despesas]]="Saldo Inicial",FluxoCaixa7[[#This Row],[R$ (Valores)]],I191+FluxoCaixa7[[#This Row],[Valores Receitas / Despesas]])</f>
        <v>735115.37000000023</v>
      </c>
      <c r="J192" s="47">
        <f>IF(FluxoCaixa7[[#This Row],[Entrada / Saída]]="Saída",FluxoCaixa7[[#This Row],[R$ (Valores)]]*-1,FluxoCaixa7[[#This Row],[R$ (Valores)]])</f>
        <v>-20709.5</v>
      </c>
    </row>
    <row r="193" spans="2:10">
      <c r="B193" s="44" t="s">
        <v>231</v>
      </c>
      <c r="C193" s="52" t="str">
        <f>IF(FluxoCaixa7[[#This Row],[Data]]="","",PROPER(TEXT(FluxoCaixa7[[#This Row],[Data]],"mmmm")))</f>
        <v>Junho</v>
      </c>
      <c r="D193" s="45" t="s">
        <v>2</v>
      </c>
      <c r="E193" s="45" t="s">
        <v>70</v>
      </c>
      <c r="F193" s="17" t="s">
        <v>297</v>
      </c>
      <c r="G193" s="46">
        <v>1521.7</v>
      </c>
      <c r="H193" s="45" t="s">
        <v>8</v>
      </c>
      <c r="I193" s="20">
        <f>IF(FluxoCaixa7[[#This Row],[Receitas / Despesas]]="Saldo Inicial",FluxoCaixa7[[#This Row],[R$ (Valores)]],I192+FluxoCaixa7[[#This Row],[Valores Receitas / Despesas]])</f>
        <v>733593.67000000027</v>
      </c>
      <c r="J193" s="47">
        <f>IF(FluxoCaixa7[[#This Row],[Entrada / Saída]]="Saída",FluxoCaixa7[[#This Row],[R$ (Valores)]]*-1,FluxoCaixa7[[#This Row],[R$ (Valores)]])</f>
        <v>-1521.7</v>
      </c>
    </row>
    <row r="194" spans="2:10">
      <c r="B194" s="44" t="s">
        <v>231</v>
      </c>
      <c r="C194" s="52" t="str">
        <f>IF(FluxoCaixa7[[#This Row],[Data]]="","",PROPER(TEXT(FluxoCaixa7[[#This Row],[Data]],"mmmm")))</f>
        <v>Junho</v>
      </c>
      <c r="D194" s="45" t="s">
        <v>2</v>
      </c>
      <c r="E194" s="45" t="s">
        <v>75</v>
      </c>
      <c r="F194" s="17" t="s">
        <v>298</v>
      </c>
      <c r="G194" s="46">
        <v>150000</v>
      </c>
      <c r="H194" s="45" t="s">
        <v>8</v>
      </c>
      <c r="I194" s="20">
        <f>IF(FluxoCaixa7[[#This Row],[Receitas / Despesas]]="Saldo Inicial",FluxoCaixa7[[#This Row],[R$ (Valores)]],I193+FluxoCaixa7[[#This Row],[Valores Receitas / Despesas]])</f>
        <v>583593.67000000027</v>
      </c>
      <c r="J194" s="47">
        <f>IF(FluxoCaixa7[[#This Row],[Entrada / Saída]]="Saída",FluxoCaixa7[[#This Row],[R$ (Valores)]]*-1,FluxoCaixa7[[#This Row],[R$ (Valores)]])</f>
        <v>-150000</v>
      </c>
    </row>
    <row r="195" spans="2:10">
      <c r="B195" s="44" t="s">
        <v>231</v>
      </c>
      <c r="C195" s="52" t="str">
        <f>IF(FluxoCaixa7[[#This Row],[Data]]="","",PROPER(TEXT(FluxoCaixa7[[#This Row],[Data]],"mmmm")))</f>
        <v>Junho</v>
      </c>
      <c r="D195" s="45" t="s">
        <v>2</v>
      </c>
      <c r="E195" s="45" t="s">
        <v>70</v>
      </c>
      <c r="F195" s="17" t="s">
        <v>294</v>
      </c>
      <c r="G195" s="46">
        <v>1000</v>
      </c>
      <c r="H195" s="45" t="s">
        <v>8</v>
      </c>
      <c r="I195" s="20">
        <f>IF(FluxoCaixa7[[#This Row],[Receitas / Despesas]]="Saldo Inicial",FluxoCaixa7[[#This Row],[R$ (Valores)]],I194+FluxoCaixa7[[#This Row],[Valores Receitas / Despesas]])</f>
        <v>582593.67000000027</v>
      </c>
      <c r="J195" s="47">
        <f>IF(FluxoCaixa7[[#This Row],[Entrada / Saída]]="Saída",FluxoCaixa7[[#This Row],[R$ (Valores)]]*-1,FluxoCaixa7[[#This Row],[R$ (Valores)]])</f>
        <v>-1000</v>
      </c>
    </row>
    <row r="196" spans="2:10">
      <c r="B196" s="44" t="s">
        <v>231</v>
      </c>
      <c r="C196" s="52" t="str">
        <f>IF(FluxoCaixa7[[#This Row],[Data]]="","",PROPER(TEXT(FluxoCaixa7[[#This Row],[Data]],"mmmm")))</f>
        <v>Junho</v>
      </c>
      <c r="D196" s="45" t="s">
        <v>2</v>
      </c>
      <c r="E196" s="45" t="s">
        <v>70</v>
      </c>
      <c r="F196" s="17" t="s">
        <v>287</v>
      </c>
      <c r="G196" s="46">
        <v>2487.85</v>
      </c>
      <c r="H196" s="45" t="s">
        <v>8</v>
      </c>
      <c r="I196" s="20">
        <f>IF(FluxoCaixa7[[#This Row],[Receitas / Despesas]]="Saldo Inicial",FluxoCaixa7[[#This Row],[R$ (Valores)]],I195+FluxoCaixa7[[#This Row],[Valores Receitas / Despesas]])</f>
        <v>580105.8200000003</v>
      </c>
      <c r="J196" s="47">
        <f>IF(FluxoCaixa7[[#This Row],[Entrada / Saída]]="Saída",FluxoCaixa7[[#This Row],[R$ (Valores)]]*-1,FluxoCaixa7[[#This Row],[R$ (Valores)]])</f>
        <v>-2487.85</v>
      </c>
    </row>
    <row r="197" spans="2:10">
      <c r="B197" s="44" t="s">
        <v>231</v>
      </c>
      <c r="C197" s="52" t="str">
        <f>IF(FluxoCaixa7[[#This Row],[Data]]="","",PROPER(TEXT(FluxoCaixa7[[#This Row],[Data]],"mmmm")))</f>
        <v>Junho</v>
      </c>
      <c r="D197" s="45" t="s">
        <v>2</v>
      </c>
      <c r="E197" s="45" t="s">
        <v>15</v>
      </c>
      <c r="F197" s="17" t="s">
        <v>299</v>
      </c>
      <c r="G197" s="46">
        <v>131.75</v>
      </c>
      <c r="H197" s="45" t="s">
        <v>13</v>
      </c>
      <c r="I197" s="20">
        <f>IF(FluxoCaixa7[[#This Row],[Receitas / Despesas]]="Saldo Inicial",FluxoCaixa7[[#This Row],[R$ (Valores)]],I196+FluxoCaixa7[[#This Row],[Valores Receitas / Despesas]])</f>
        <v>579974.0700000003</v>
      </c>
      <c r="J197" s="47">
        <f>IF(FluxoCaixa7[[#This Row],[Entrada / Saída]]="Saída",FluxoCaixa7[[#This Row],[R$ (Valores)]]*-1,FluxoCaixa7[[#This Row],[R$ (Valores)]])</f>
        <v>-131.75</v>
      </c>
    </row>
    <row r="198" spans="2:10">
      <c r="B198" s="44" t="s">
        <v>232</v>
      </c>
      <c r="C198" s="52" t="str">
        <f>IF(FluxoCaixa7[[#This Row],[Data]]="","",PROPER(TEXT(FluxoCaixa7[[#This Row],[Data]],"mmmm")))</f>
        <v>Junho</v>
      </c>
      <c r="D198" s="45" t="s">
        <v>1</v>
      </c>
      <c r="E198" s="45" t="s">
        <v>11</v>
      </c>
      <c r="F198" s="17" t="s">
        <v>169</v>
      </c>
      <c r="G198" s="46">
        <v>1.03</v>
      </c>
      <c r="H198" s="45" t="s">
        <v>13</v>
      </c>
      <c r="I198" s="20">
        <f>IF(FluxoCaixa7[[#This Row],[Receitas / Despesas]]="Saldo Inicial",FluxoCaixa7[[#This Row],[R$ (Valores)]],I197+FluxoCaixa7[[#This Row],[Valores Receitas / Despesas]])</f>
        <v>579975.10000000033</v>
      </c>
      <c r="J198" s="47">
        <f>IF(FluxoCaixa7[[#This Row],[Entrada / Saída]]="Saída",FluxoCaixa7[[#This Row],[R$ (Valores)]]*-1,FluxoCaixa7[[#This Row],[R$ (Valores)]])</f>
        <v>1.03</v>
      </c>
    </row>
    <row r="199" spans="2:10">
      <c r="B199" s="44" t="s">
        <v>232</v>
      </c>
      <c r="C199" s="52" t="str">
        <f>IF(FluxoCaixa7[[#This Row],[Data]]="","",PROPER(TEXT(FluxoCaixa7[[#This Row],[Data]],"mmmm")))</f>
        <v>Junho</v>
      </c>
      <c r="D199" s="45" t="s">
        <v>2</v>
      </c>
      <c r="E199" s="45" t="s">
        <v>23</v>
      </c>
      <c r="F199" s="17" t="s">
        <v>300</v>
      </c>
      <c r="G199" s="46">
        <v>4089.7</v>
      </c>
      <c r="H199" s="45" t="s">
        <v>13</v>
      </c>
      <c r="I199" s="20">
        <f>IF(FluxoCaixa7[[#This Row],[Receitas / Despesas]]="Saldo Inicial",FluxoCaixa7[[#This Row],[R$ (Valores)]],I198+FluxoCaixa7[[#This Row],[Valores Receitas / Despesas]])</f>
        <v>575885.40000000037</v>
      </c>
      <c r="J199" s="47">
        <f>IF(FluxoCaixa7[[#This Row],[Entrada / Saída]]="Saída",FluxoCaixa7[[#This Row],[R$ (Valores)]]*-1,FluxoCaixa7[[#This Row],[R$ (Valores)]])</f>
        <v>-4089.7</v>
      </c>
    </row>
    <row r="200" spans="2:10">
      <c r="B200" s="44" t="s">
        <v>232</v>
      </c>
      <c r="C200" s="52" t="str">
        <f>IF(FluxoCaixa7[[#This Row],[Data]]="","",PROPER(TEXT(FluxoCaixa7[[#This Row],[Data]],"mmmm")))</f>
        <v>Junho</v>
      </c>
      <c r="D200" s="45" t="s">
        <v>2</v>
      </c>
      <c r="E200" s="45" t="s">
        <v>17</v>
      </c>
      <c r="F200" s="17" t="s">
        <v>301</v>
      </c>
      <c r="G200" s="46">
        <v>823.06</v>
      </c>
      <c r="H200" s="45" t="s">
        <v>13</v>
      </c>
      <c r="I200" s="20">
        <f>IF(FluxoCaixa7[[#This Row],[Receitas / Despesas]]="Saldo Inicial",FluxoCaixa7[[#This Row],[R$ (Valores)]],I199+FluxoCaixa7[[#This Row],[Valores Receitas / Despesas]])</f>
        <v>575062.34000000032</v>
      </c>
      <c r="J200" s="47">
        <f>IF(FluxoCaixa7[[#This Row],[Entrada / Saída]]="Saída",FluxoCaixa7[[#This Row],[R$ (Valores)]]*-1,FluxoCaixa7[[#This Row],[R$ (Valores)]])</f>
        <v>-823.06</v>
      </c>
    </row>
    <row r="201" spans="2:10">
      <c r="B201" s="44" t="s">
        <v>232</v>
      </c>
      <c r="C201" s="52" t="str">
        <f>IF(FluxoCaixa7[[#This Row],[Data]]="","",PROPER(TEXT(FluxoCaixa7[[#This Row],[Data]],"mmmm")))</f>
        <v>Junho</v>
      </c>
      <c r="D201" s="45" t="s">
        <v>2</v>
      </c>
      <c r="E201" s="45" t="s">
        <v>225</v>
      </c>
      <c r="F201" s="17" t="s">
        <v>302</v>
      </c>
      <c r="G201" s="46">
        <v>1396.65</v>
      </c>
      <c r="H201" s="45" t="s">
        <v>13</v>
      </c>
      <c r="I201" s="20">
        <f>IF(FluxoCaixa7[[#This Row],[Receitas / Despesas]]="Saldo Inicial",FluxoCaixa7[[#This Row],[R$ (Valores)]],I200+FluxoCaixa7[[#This Row],[Valores Receitas / Despesas]])</f>
        <v>573665.69000000029</v>
      </c>
      <c r="J201" s="47">
        <f>IF(FluxoCaixa7[[#This Row],[Entrada / Saída]]="Saída",FluxoCaixa7[[#This Row],[R$ (Valores)]]*-1,FluxoCaixa7[[#This Row],[R$ (Valores)]])</f>
        <v>-1396.65</v>
      </c>
    </row>
    <row r="202" spans="2:10">
      <c r="B202" s="44" t="s">
        <v>232</v>
      </c>
      <c r="C202" s="52" t="str">
        <f>IF(FluxoCaixa7[[#This Row],[Data]]="","",PROPER(TEXT(FluxoCaixa7[[#This Row],[Data]],"mmmm")))</f>
        <v>Junho</v>
      </c>
      <c r="D202" s="45" t="s">
        <v>2</v>
      </c>
      <c r="E202" s="45" t="s">
        <v>23</v>
      </c>
      <c r="F202" s="17" t="s">
        <v>303</v>
      </c>
      <c r="G202" s="46">
        <v>922.5</v>
      </c>
      <c r="H202" s="45" t="s">
        <v>13</v>
      </c>
      <c r="I202" s="20">
        <f>IF(FluxoCaixa7[[#This Row],[Receitas / Despesas]]="Saldo Inicial",FluxoCaixa7[[#This Row],[R$ (Valores)]],I201+FluxoCaixa7[[#This Row],[Valores Receitas / Despesas]])</f>
        <v>572743.19000000029</v>
      </c>
      <c r="J202" s="47">
        <f>IF(FluxoCaixa7[[#This Row],[Entrada / Saída]]="Saída",FluxoCaixa7[[#This Row],[R$ (Valores)]]*-1,FluxoCaixa7[[#This Row],[R$ (Valores)]])</f>
        <v>-922.5</v>
      </c>
    </row>
    <row r="203" spans="2:10">
      <c r="B203" s="44" t="s">
        <v>232</v>
      </c>
      <c r="C203" s="52" t="str">
        <f>IF(FluxoCaixa7[[#This Row],[Data]]="","",PROPER(TEXT(FluxoCaixa7[[#This Row],[Data]],"mmmm")))</f>
        <v>Junho</v>
      </c>
      <c r="D203" s="45" t="s">
        <v>2</v>
      </c>
      <c r="E203" s="45" t="s">
        <v>150</v>
      </c>
      <c r="F203" s="17" t="s">
        <v>304</v>
      </c>
      <c r="G203" s="46">
        <v>1476</v>
      </c>
      <c r="H203" s="45" t="s">
        <v>13</v>
      </c>
      <c r="I203" s="20">
        <f>IF(FluxoCaixa7[[#This Row],[Receitas / Despesas]]="Saldo Inicial",FluxoCaixa7[[#This Row],[R$ (Valores)]],I202+FluxoCaixa7[[#This Row],[Valores Receitas / Despesas]])</f>
        <v>571267.19000000029</v>
      </c>
      <c r="J203" s="47">
        <f>IF(FluxoCaixa7[[#This Row],[Entrada / Saída]]="Saída",FluxoCaixa7[[#This Row],[R$ (Valores)]]*-1,FluxoCaixa7[[#This Row],[R$ (Valores)]])</f>
        <v>-1476</v>
      </c>
    </row>
    <row r="204" spans="2:10">
      <c r="B204" s="44" t="s">
        <v>232</v>
      </c>
      <c r="C204" s="52" t="str">
        <f>IF(FluxoCaixa7[[#This Row],[Data]]="","",PROPER(TEXT(FluxoCaixa7[[#This Row],[Data]],"mmmm")))</f>
        <v>Junho</v>
      </c>
      <c r="D204" s="45" t="s">
        <v>2</v>
      </c>
      <c r="E204" s="45" t="s">
        <v>23</v>
      </c>
      <c r="F204" s="17" t="s">
        <v>305</v>
      </c>
      <c r="G204" s="46">
        <v>335</v>
      </c>
      <c r="H204" s="45" t="s">
        <v>13</v>
      </c>
      <c r="I204" s="20">
        <f>IF(FluxoCaixa7[[#This Row],[Receitas / Despesas]]="Saldo Inicial",FluxoCaixa7[[#This Row],[R$ (Valores)]],I203+FluxoCaixa7[[#This Row],[Valores Receitas / Despesas]])</f>
        <v>570932.19000000029</v>
      </c>
      <c r="J204" s="47">
        <f>IF(FluxoCaixa7[[#This Row],[Entrada / Saída]]="Saída",FluxoCaixa7[[#This Row],[R$ (Valores)]]*-1,FluxoCaixa7[[#This Row],[R$ (Valores)]])</f>
        <v>-335</v>
      </c>
    </row>
    <row r="205" spans="2:10">
      <c r="B205" s="44" t="s">
        <v>232</v>
      </c>
      <c r="C205" s="52" t="str">
        <f>IF(FluxoCaixa7[[#This Row],[Data]]="","",PROPER(TEXT(FluxoCaixa7[[#This Row],[Data]],"mmmm")))</f>
        <v>Junho</v>
      </c>
      <c r="D205" s="45" t="s">
        <v>2</v>
      </c>
      <c r="E205" s="45" t="s">
        <v>23</v>
      </c>
      <c r="F205" s="17" t="s">
        <v>306</v>
      </c>
      <c r="G205" s="46">
        <v>3347.02</v>
      </c>
      <c r="H205" s="45" t="s">
        <v>13</v>
      </c>
      <c r="I205" s="20">
        <f>IF(FluxoCaixa7[[#This Row],[Receitas / Despesas]]="Saldo Inicial",FluxoCaixa7[[#This Row],[R$ (Valores)]],I204+FluxoCaixa7[[#This Row],[Valores Receitas / Despesas]])</f>
        <v>567585.17000000027</v>
      </c>
      <c r="J205" s="47">
        <f>IF(FluxoCaixa7[[#This Row],[Entrada / Saída]]="Saída",FluxoCaixa7[[#This Row],[R$ (Valores)]]*-1,FluxoCaixa7[[#This Row],[R$ (Valores)]])</f>
        <v>-3347.02</v>
      </c>
    </row>
    <row r="206" spans="2:10">
      <c r="B206" s="44" t="s">
        <v>232</v>
      </c>
      <c r="C206" s="52" t="str">
        <f>IF(FluxoCaixa7[[#This Row],[Data]]="","",PROPER(TEXT(FluxoCaixa7[[#This Row],[Data]],"mmmm")))</f>
        <v>Junho</v>
      </c>
      <c r="D206" s="45" t="s">
        <v>2</v>
      </c>
      <c r="E206" s="45" t="s">
        <v>14</v>
      </c>
      <c r="F206" s="17" t="s">
        <v>307</v>
      </c>
      <c r="G206" s="46">
        <v>152.81</v>
      </c>
      <c r="H206" s="45" t="s">
        <v>13</v>
      </c>
      <c r="I206" s="20">
        <f>IF(FluxoCaixa7[[#This Row],[Receitas / Despesas]]="Saldo Inicial",FluxoCaixa7[[#This Row],[R$ (Valores)]],I205+FluxoCaixa7[[#This Row],[Valores Receitas / Despesas]])</f>
        <v>567432.36000000022</v>
      </c>
      <c r="J206" s="47">
        <f>IF(FluxoCaixa7[[#This Row],[Entrada / Saída]]="Saída",FluxoCaixa7[[#This Row],[R$ (Valores)]]*-1,FluxoCaixa7[[#This Row],[R$ (Valores)]])</f>
        <v>-152.81</v>
      </c>
    </row>
    <row r="207" spans="2:10">
      <c r="B207" s="44" t="s">
        <v>232</v>
      </c>
      <c r="C207" s="52" t="str">
        <f>IF(FluxoCaixa7[[#This Row],[Data]]="","",PROPER(TEXT(FluxoCaixa7[[#This Row],[Data]],"mmmm")))</f>
        <v>Junho</v>
      </c>
      <c r="D207" s="45" t="s">
        <v>2</v>
      </c>
      <c r="E207" s="45" t="s">
        <v>14</v>
      </c>
      <c r="F207" s="17" t="s">
        <v>308</v>
      </c>
      <c r="G207" s="46">
        <v>354.31</v>
      </c>
      <c r="H207" s="45" t="s">
        <v>13</v>
      </c>
      <c r="I207" s="20">
        <f>IF(FluxoCaixa7[[#This Row],[Receitas / Despesas]]="Saldo Inicial",FluxoCaixa7[[#This Row],[R$ (Valores)]],I206+FluxoCaixa7[[#This Row],[Valores Receitas / Despesas]])</f>
        <v>567078.05000000016</v>
      </c>
      <c r="J207" s="47">
        <f>IF(FluxoCaixa7[[#This Row],[Entrada / Saída]]="Saída",FluxoCaixa7[[#This Row],[R$ (Valores)]]*-1,FluxoCaixa7[[#This Row],[R$ (Valores)]])</f>
        <v>-354.31</v>
      </c>
    </row>
    <row r="208" spans="2:10">
      <c r="B208" s="44" t="s">
        <v>232</v>
      </c>
      <c r="C208" s="52" t="str">
        <f>IF(FluxoCaixa7[[#This Row],[Data]]="","",PROPER(TEXT(FluxoCaixa7[[#This Row],[Data]],"mmmm")))</f>
        <v>Junho</v>
      </c>
      <c r="D208" s="45" t="s">
        <v>2</v>
      </c>
      <c r="E208" s="45" t="s">
        <v>14</v>
      </c>
      <c r="F208" s="17" t="s">
        <v>309</v>
      </c>
      <c r="G208" s="46">
        <v>225.32</v>
      </c>
      <c r="H208" s="45" t="s">
        <v>13</v>
      </c>
      <c r="I208" s="20">
        <f>IF(FluxoCaixa7[[#This Row],[Receitas / Despesas]]="Saldo Inicial",FluxoCaixa7[[#This Row],[R$ (Valores)]],I207+FluxoCaixa7[[#This Row],[Valores Receitas / Despesas]])</f>
        <v>566852.73000000021</v>
      </c>
      <c r="J208" s="47">
        <f>IF(FluxoCaixa7[[#This Row],[Entrada / Saída]]="Saída",FluxoCaixa7[[#This Row],[R$ (Valores)]]*-1,FluxoCaixa7[[#This Row],[R$ (Valores)]])</f>
        <v>-225.32</v>
      </c>
    </row>
    <row r="209" spans="2:10">
      <c r="B209" s="44" t="s">
        <v>232</v>
      </c>
      <c r="C209" s="52" t="str">
        <f>IF(FluxoCaixa7[[#This Row],[Data]]="","",PROPER(TEXT(FluxoCaixa7[[#This Row],[Data]],"mmmm")))</f>
        <v>Junho</v>
      </c>
      <c r="D209" s="45" t="s">
        <v>2</v>
      </c>
      <c r="E209" s="45" t="s">
        <v>25</v>
      </c>
      <c r="F209" s="17" t="s">
        <v>310</v>
      </c>
      <c r="G209" s="46">
        <v>1077.83</v>
      </c>
      <c r="H209" s="45" t="s">
        <v>13</v>
      </c>
      <c r="I209" s="20">
        <f>IF(FluxoCaixa7[[#This Row],[Receitas / Despesas]]="Saldo Inicial",FluxoCaixa7[[#This Row],[R$ (Valores)]],I208+FluxoCaixa7[[#This Row],[Valores Receitas / Despesas]])</f>
        <v>565774.90000000026</v>
      </c>
      <c r="J209" s="47">
        <f>IF(FluxoCaixa7[[#This Row],[Entrada / Saída]]="Saída",FluxoCaixa7[[#This Row],[R$ (Valores)]]*-1,FluxoCaixa7[[#This Row],[R$ (Valores)]])</f>
        <v>-1077.83</v>
      </c>
    </row>
    <row r="210" spans="2:10">
      <c r="B210" s="44" t="s">
        <v>232</v>
      </c>
      <c r="C210" s="52" t="str">
        <f>IF(FluxoCaixa7[[#This Row],[Data]]="","",PROPER(TEXT(FluxoCaixa7[[#This Row],[Data]],"mmmm")))</f>
        <v>Junho</v>
      </c>
      <c r="D210" s="45" t="s">
        <v>2</v>
      </c>
      <c r="E210" s="45" t="s">
        <v>23</v>
      </c>
      <c r="F210" s="17" t="s">
        <v>311</v>
      </c>
      <c r="G210" s="46">
        <v>797.22</v>
      </c>
      <c r="H210" s="45" t="s">
        <v>13</v>
      </c>
      <c r="I210" s="20">
        <f>IF(FluxoCaixa7[[#This Row],[Receitas / Despesas]]="Saldo Inicial",FluxoCaixa7[[#This Row],[R$ (Valores)]],I209+FluxoCaixa7[[#This Row],[Valores Receitas / Despesas]])</f>
        <v>564977.68000000028</v>
      </c>
      <c r="J210" s="47">
        <f>IF(FluxoCaixa7[[#This Row],[Entrada / Saída]]="Saída",FluxoCaixa7[[#This Row],[R$ (Valores)]]*-1,FluxoCaixa7[[#This Row],[R$ (Valores)]])</f>
        <v>-797.22</v>
      </c>
    </row>
    <row r="211" spans="2:10">
      <c r="B211" s="44" t="s">
        <v>232</v>
      </c>
      <c r="C211" s="52" t="str">
        <f>IF(FluxoCaixa7[[#This Row],[Data]]="","",PROPER(TEXT(FluxoCaixa7[[#This Row],[Data]],"mmmm")))</f>
        <v>Junho</v>
      </c>
      <c r="D211" s="45" t="s">
        <v>2</v>
      </c>
      <c r="E211" s="45" t="s">
        <v>14</v>
      </c>
      <c r="F211" s="17" t="s">
        <v>312</v>
      </c>
      <c r="G211" s="46">
        <v>274.94</v>
      </c>
      <c r="H211" s="45" t="s">
        <v>8</v>
      </c>
      <c r="I211" s="20">
        <f>IF(FluxoCaixa7[[#This Row],[Receitas / Despesas]]="Saldo Inicial",FluxoCaixa7[[#This Row],[R$ (Valores)]],I210+FluxoCaixa7[[#This Row],[Valores Receitas / Despesas]])</f>
        <v>564702.74000000034</v>
      </c>
      <c r="J211" s="47">
        <f>IF(FluxoCaixa7[[#This Row],[Entrada / Saída]]="Saída",FluxoCaixa7[[#This Row],[R$ (Valores)]]*-1,FluxoCaixa7[[#This Row],[R$ (Valores)]])</f>
        <v>-274.94</v>
      </c>
    </row>
    <row r="212" spans="2:10">
      <c r="B212" s="44" t="s">
        <v>233</v>
      </c>
      <c r="C212" s="52" t="str">
        <f>IF(FluxoCaixa7[[#This Row],[Data]]="","",PROPER(TEXT(FluxoCaixa7[[#This Row],[Data]],"mmmm")))</f>
        <v>Junho</v>
      </c>
      <c r="D212" s="45" t="s">
        <v>1</v>
      </c>
      <c r="E212" s="45" t="s">
        <v>11</v>
      </c>
      <c r="F212" s="17" t="s">
        <v>169</v>
      </c>
      <c r="G212" s="46">
        <v>16.86</v>
      </c>
      <c r="H212" s="45" t="s">
        <v>13</v>
      </c>
      <c r="I212" s="20">
        <f>IF(FluxoCaixa7[[#This Row],[Receitas / Despesas]]="Saldo Inicial",FluxoCaixa7[[#This Row],[R$ (Valores)]],I211+FluxoCaixa7[[#This Row],[Valores Receitas / Despesas]])</f>
        <v>564719.60000000033</v>
      </c>
      <c r="J212" s="47">
        <f>IF(FluxoCaixa7[[#This Row],[Entrada / Saída]]="Saída",FluxoCaixa7[[#This Row],[R$ (Valores)]]*-1,FluxoCaixa7[[#This Row],[R$ (Valores)]])</f>
        <v>16.86</v>
      </c>
    </row>
    <row r="213" spans="2:10">
      <c r="B213" s="44" t="s">
        <v>233</v>
      </c>
      <c r="C213" s="52" t="str">
        <f>IF(FluxoCaixa7[[#This Row],[Data]]="","",PROPER(TEXT(FluxoCaixa7[[#This Row],[Data]],"mmmm")))</f>
        <v>Junho</v>
      </c>
      <c r="D213" s="45" t="s">
        <v>2</v>
      </c>
      <c r="E213" s="45" t="s">
        <v>23</v>
      </c>
      <c r="F213" s="17" t="s">
        <v>313</v>
      </c>
      <c r="G213" s="46">
        <v>2328.77</v>
      </c>
      <c r="H213" s="45" t="s">
        <v>13</v>
      </c>
      <c r="I213" s="20">
        <f>IF(FluxoCaixa7[[#This Row],[Receitas / Despesas]]="Saldo Inicial",FluxoCaixa7[[#This Row],[R$ (Valores)]],I212+FluxoCaixa7[[#This Row],[Valores Receitas / Despesas]])</f>
        <v>562390.83000000031</v>
      </c>
      <c r="J213" s="47">
        <f>IF(FluxoCaixa7[[#This Row],[Entrada / Saída]]="Saída",FluxoCaixa7[[#This Row],[R$ (Valores)]]*-1,FluxoCaixa7[[#This Row],[R$ (Valores)]])</f>
        <v>-2328.77</v>
      </c>
    </row>
    <row r="214" spans="2:10">
      <c r="B214" s="44" t="s">
        <v>233</v>
      </c>
      <c r="C214" s="52" t="str">
        <f>IF(FluxoCaixa7[[#This Row],[Data]]="","",PROPER(TEXT(FluxoCaixa7[[#This Row],[Data]],"mmmm")))</f>
        <v>Junho</v>
      </c>
      <c r="D214" s="45" t="s">
        <v>2</v>
      </c>
      <c r="E214" s="45" t="s">
        <v>222</v>
      </c>
      <c r="F214" s="17" t="s">
        <v>176</v>
      </c>
      <c r="G214" s="46">
        <v>0.9</v>
      </c>
      <c r="H214" s="45" t="s">
        <v>13</v>
      </c>
      <c r="I214" s="20">
        <f>IF(FluxoCaixa7[[#This Row],[Receitas / Despesas]]="Saldo Inicial",FluxoCaixa7[[#This Row],[R$ (Valores)]],I213+FluxoCaixa7[[#This Row],[Valores Receitas / Despesas]])</f>
        <v>562389.93000000028</v>
      </c>
      <c r="J214" s="47">
        <f>IF(FluxoCaixa7[[#This Row],[Entrada / Saída]]="Saída",FluxoCaixa7[[#This Row],[R$ (Valores)]]*-1,FluxoCaixa7[[#This Row],[R$ (Valores)]])</f>
        <v>-0.9</v>
      </c>
    </row>
    <row r="215" spans="2:10">
      <c r="B215" s="44" t="s">
        <v>233</v>
      </c>
      <c r="C215" s="52" t="str">
        <f>IF(FluxoCaixa7[[#This Row],[Data]]="","",PROPER(TEXT(FluxoCaixa7[[#This Row],[Data]],"mmmm")))</f>
        <v>Junho</v>
      </c>
      <c r="D215" s="45" t="s">
        <v>2</v>
      </c>
      <c r="E215" s="45" t="s">
        <v>222</v>
      </c>
      <c r="F215" s="17" t="s">
        <v>176</v>
      </c>
      <c r="G215" s="46">
        <v>0.9</v>
      </c>
      <c r="H215" s="45" t="s">
        <v>13</v>
      </c>
      <c r="I215" s="20">
        <f>IF(FluxoCaixa7[[#This Row],[Receitas / Despesas]]="Saldo Inicial",FluxoCaixa7[[#This Row],[R$ (Valores)]],I214+FluxoCaixa7[[#This Row],[Valores Receitas / Despesas]])</f>
        <v>562389.03000000026</v>
      </c>
      <c r="J215" s="47">
        <f>IF(FluxoCaixa7[[#This Row],[Entrada / Saída]]="Saída",FluxoCaixa7[[#This Row],[R$ (Valores)]]*-1,FluxoCaixa7[[#This Row],[R$ (Valores)]])</f>
        <v>-0.9</v>
      </c>
    </row>
    <row r="216" spans="2:10">
      <c r="B216" s="44" t="s">
        <v>233</v>
      </c>
      <c r="C216" s="52" t="str">
        <f>IF(FluxoCaixa7[[#This Row],[Data]]="","",PROPER(TEXT(FluxoCaixa7[[#This Row],[Data]],"mmmm")))</f>
        <v>Junho</v>
      </c>
      <c r="D216" s="45" t="s">
        <v>2</v>
      </c>
      <c r="E216" s="45" t="s">
        <v>222</v>
      </c>
      <c r="F216" s="17" t="s">
        <v>176</v>
      </c>
      <c r="G216" s="46">
        <v>0.9</v>
      </c>
      <c r="H216" s="45" t="s">
        <v>13</v>
      </c>
      <c r="I216" s="20">
        <f>IF(FluxoCaixa7[[#This Row],[Receitas / Despesas]]="Saldo Inicial",FluxoCaixa7[[#This Row],[R$ (Valores)]],I215+FluxoCaixa7[[#This Row],[Valores Receitas / Despesas]])</f>
        <v>562388.13000000024</v>
      </c>
      <c r="J216" s="47">
        <f>IF(FluxoCaixa7[[#This Row],[Entrada / Saída]]="Saída",FluxoCaixa7[[#This Row],[R$ (Valores)]]*-1,FluxoCaixa7[[#This Row],[R$ (Valores)]])</f>
        <v>-0.9</v>
      </c>
    </row>
    <row r="217" spans="2:10">
      <c r="B217" s="44" t="s">
        <v>233</v>
      </c>
      <c r="C217" s="52" t="str">
        <f>IF(FluxoCaixa7[[#This Row],[Data]]="","",PROPER(TEXT(FluxoCaixa7[[#This Row],[Data]],"mmmm")))</f>
        <v>Junho</v>
      </c>
      <c r="D217" s="45" t="s">
        <v>2</v>
      </c>
      <c r="E217" s="45" t="s">
        <v>222</v>
      </c>
      <c r="F217" s="17" t="s">
        <v>176</v>
      </c>
      <c r="G217" s="46">
        <v>0.9</v>
      </c>
      <c r="H217" s="45" t="s">
        <v>13</v>
      </c>
      <c r="I217" s="20">
        <f>IF(FluxoCaixa7[[#This Row],[Receitas / Despesas]]="Saldo Inicial",FluxoCaixa7[[#This Row],[R$ (Valores)]],I216+FluxoCaixa7[[#This Row],[Valores Receitas / Despesas]])</f>
        <v>562387.23000000021</v>
      </c>
      <c r="J217" s="47">
        <f>IF(FluxoCaixa7[[#This Row],[Entrada / Saída]]="Saída",FluxoCaixa7[[#This Row],[R$ (Valores)]]*-1,FluxoCaixa7[[#This Row],[R$ (Valores)]])</f>
        <v>-0.9</v>
      </c>
    </row>
    <row r="218" spans="2:10">
      <c r="B218" s="44" t="s">
        <v>233</v>
      </c>
      <c r="C218" s="52" t="str">
        <f>IF(FluxoCaixa7[[#This Row],[Data]]="","",PROPER(TEXT(FluxoCaixa7[[#This Row],[Data]],"mmmm")))</f>
        <v>Junho</v>
      </c>
      <c r="D218" s="45" t="s">
        <v>2</v>
      </c>
      <c r="E218" s="45" t="s">
        <v>222</v>
      </c>
      <c r="F218" s="17" t="s">
        <v>176</v>
      </c>
      <c r="G218" s="46">
        <v>0.9</v>
      </c>
      <c r="H218" s="45" t="s">
        <v>13</v>
      </c>
      <c r="I218" s="20">
        <f>IF(FluxoCaixa7[[#This Row],[Receitas / Despesas]]="Saldo Inicial",FluxoCaixa7[[#This Row],[R$ (Valores)]],I217+FluxoCaixa7[[#This Row],[Valores Receitas / Despesas]])</f>
        <v>562386.33000000019</v>
      </c>
      <c r="J218" s="47">
        <f>IF(FluxoCaixa7[[#This Row],[Entrada / Saída]]="Saída",FluxoCaixa7[[#This Row],[R$ (Valores)]]*-1,FluxoCaixa7[[#This Row],[R$ (Valores)]])</f>
        <v>-0.9</v>
      </c>
    </row>
    <row r="219" spans="2:10">
      <c r="B219" s="44" t="s">
        <v>233</v>
      </c>
      <c r="C219" s="52" t="str">
        <f>IF(FluxoCaixa7[[#This Row],[Data]]="","",PROPER(TEXT(FluxoCaixa7[[#This Row],[Data]],"mmmm")))</f>
        <v>Junho</v>
      </c>
      <c r="D219" s="45" t="s">
        <v>2</v>
      </c>
      <c r="E219" s="45" t="s">
        <v>222</v>
      </c>
      <c r="F219" s="17" t="s">
        <v>176</v>
      </c>
      <c r="G219" s="46">
        <v>0.9</v>
      </c>
      <c r="H219" s="45" t="s">
        <v>13</v>
      </c>
      <c r="I219" s="20">
        <f>IF(FluxoCaixa7[[#This Row],[Receitas / Despesas]]="Saldo Inicial",FluxoCaixa7[[#This Row],[R$ (Valores)]],I218+FluxoCaixa7[[#This Row],[Valores Receitas / Despesas]])</f>
        <v>562385.43000000017</v>
      </c>
      <c r="J219" s="47">
        <f>IF(FluxoCaixa7[[#This Row],[Entrada / Saída]]="Saída",FluxoCaixa7[[#This Row],[R$ (Valores)]]*-1,FluxoCaixa7[[#This Row],[R$ (Valores)]])</f>
        <v>-0.9</v>
      </c>
    </row>
    <row r="220" spans="2:10">
      <c r="B220" s="44" t="s">
        <v>233</v>
      </c>
      <c r="C220" s="52" t="str">
        <f>IF(FluxoCaixa7[[#This Row],[Data]]="","",PROPER(TEXT(FluxoCaixa7[[#This Row],[Data]],"mmmm")))</f>
        <v>Junho</v>
      </c>
      <c r="D220" s="45" t="s">
        <v>2</v>
      </c>
      <c r="E220" s="45" t="s">
        <v>222</v>
      </c>
      <c r="F220" s="17" t="s">
        <v>176</v>
      </c>
      <c r="G220" s="46">
        <v>0.9</v>
      </c>
      <c r="H220" s="45" t="s">
        <v>13</v>
      </c>
      <c r="I220" s="20">
        <f>IF(FluxoCaixa7[[#This Row],[Receitas / Despesas]]="Saldo Inicial",FluxoCaixa7[[#This Row],[R$ (Valores)]],I219+FluxoCaixa7[[#This Row],[Valores Receitas / Despesas]])</f>
        <v>562384.53000000014</v>
      </c>
      <c r="J220" s="47">
        <f>IF(FluxoCaixa7[[#This Row],[Entrada / Saída]]="Saída",FluxoCaixa7[[#This Row],[R$ (Valores)]]*-1,FluxoCaixa7[[#This Row],[R$ (Valores)]])</f>
        <v>-0.9</v>
      </c>
    </row>
    <row r="221" spans="2:10">
      <c r="B221" s="44" t="s">
        <v>233</v>
      </c>
      <c r="C221" s="52" t="str">
        <f>IF(FluxoCaixa7[[#This Row],[Data]]="","",PROPER(TEXT(FluxoCaixa7[[#This Row],[Data]],"mmmm")))</f>
        <v>Junho</v>
      </c>
      <c r="D221" s="45" t="s">
        <v>2</v>
      </c>
      <c r="E221" s="45" t="s">
        <v>222</v>
      </c>
      <c r="F221" s="17" t="s">
        <v>176</v>
      </c>
      <c r="G221" s="46">
        <v>0.9</v>
      </c>
      <c r="H221" s="45" t="s">
        <v>13</v>
      </c>
      <c r="I221" s="20">
        <f>IF(FluxoCaixa7[[#This Row],[Receitas / Despesas]]="Saldo Inicial",FluxoCaixa7[[#This Row],[R$ (Valores)]],I220+FluxoCaixa7[[#This Row],[Valores Receitas / Despesas]])</f>
        <v>562383.63000000012</v>
      </c>
      <c r="J221" s="47">
        <f>IF(FluxoCaixa7[[#This Row],[Entrada / Saída]]="Saída",FluxoCaixa7[[#This Row],[R$ (Valores)]]*-1,FluxoCaixa7[[#This Row],[R$ (Valores)]])</f>
        <v>-0.9</v>
      </c>
    </row>
    <row r="222" spans="2:10">
      <c r="B222" s="44" t="s">
        <v>233</v>
      </c>
      <c r="C222" s="52" t="str">
        <f>IF(FluxoCaixa7[[#This Row],[Data]]="","",PROPER(TEXT(FluxoCaixa7[[#This Row],[Data]],"mmmm")))</f>
        <v>Junho</v>
      </c>
      <c r="D222" s="45" t="s">
        <v>2</v>
      </c>
      <c r="E222" s="45" t="s">
        <v>222</v>
      </c>
      <c r="F222" s="17" t="s">
        <v>176</v>
      </c>
      <c r="G222" s="46">
        <v>0.9</v>
      </c>
      <c r="H222" s="45" t="s">
        <v>13</v>
      </c>
      <c r="I222" s="20">
        <f>IF(FluxoCaixa7[[#This Row],[Receitas / Despesas]]="Saldo Inicial",FluxoCaixa7[[#This Row],[R$ (Valores)]],I221+FluxoCaixa7[[#This Row],[Valores Receitas / Despesas]])</f>
        <v>562382.7300000001</v>
      </c>
      <c r="J222" s="47">
        <f>IF(FluxoCaixa7[[#This Row],[Entrada / Saída]]="Saída",FluxoCaixa7[[#This Row],[R$ (Valores)]]*-1,FluxoCaixa7[[#This Row],[R$ (Valores)]])</f>
        <v>-0.9</v>
      </c>
    </row>
    <row r="223" spans="2:10">
      <c r="B223" s="44" t="s">
        <v>233</v>
      </c>
      <c r="C223" s="52" t="str">
        <f>IF(FluxoCaixa7[[#This Row],[Data]]="","",PROPER(TEXT(FluxoCaixa7[[#This Row],[Data]],"mmmm")))</f>
        <v>Junho</v>
      </c>
      <c r="D223" s="45" t="s">
        <v>2</v>
      </c>
      <c r="E223" s="45" t="s">
        <v>222</v>
      </c>
      <c r="F223" s="17" t="s">
        <v>176</v>
      </c>
      <c r="G223" s="46">
        <v>0.9</v>
      </c>
      <c r="H223" s="45" t="s">
        <v>13</v>
      </c>
      <c r="I223" s="20">
        <f>IF(FluxoCaixa7[[#This Row],[Receitas / Despesas]]="Saldo Inicial",FluxoCaixa7[[#This Row],[R$ (Valores)]],I222+FluxoCaixa7[[#This Row],[Valores Receitas / Despesas]])</f>
        <v>562381.83000000007</v>
      </c>
      <c r="J223" s="47">
        <f>IF(FluxoCaixa7[[#This Row],[Entrada / Saída]]="Saída",FluxoCaixa7[[#This Row],[R$ (Valores)]]*-1,FluxoCaixa7[[#This Row],[R$ (Valores)]])</f>
        <v>-0.9</v>
      </c>
    </row>
    <row r="224" spans="2:10">
      <c r="B224" s="44" t="s">
        <v>233</v>
      </c>
      <c r="C224" s="52" t="str">
        <f>IF(FluxoCaixa7[[#This Row],[Data]]="","",PROPER(TEXT(FluxoCaixa7[[#This Row],[Data]],"mmmm")))</f>
        <v>Junho</v>
      </c>
      <c r="D224" s="45" t="s">
        <v>2</v>
      </c>
      <c r="E224" s="45" t="s">
        <v>222</v>
      </c>
      <c r="F224" s="17" t="s">
        <v>176</v>
      </c>
      <c r="G224" s="46">
        <v>0.9</v>
      </c>
      <c r="H224" s="45" t="s">
        <v>13</v>
      </c>
      <c r="I224" s="20">
        <f>IF(FluxoCaixa7[[#This Row],[Receitas / Despesas]]="Saldo Inicial",FluxoCaixa7[[#This Row],[R$ (Valores)]],I223+FluxoCaixa7[[#This Row],[Valores Receitas / Despesas]])</f>
        <v>562380.93000000005</v>
      </c>
      <c r="J224" s="47">
        <f>IF(FluxoCaixa7[[#This Row],[Entrada / Saída]]="Saída",FluxoCaixa7[[#This Row],[R$ (Valores)]]*-1,FluxoCaixa7[[#This Row],[R$ (Valores)]])</f>
        <v>-0.9</v>
      </c>
    </row>
    <row r="225" spans="2:10">
      <c r="B225" s="44" t="s">
        <v>233</v>
      </c>
      <c r="C225" s="52" t="str">
        <f>IF(FluxoCaixa7[[#This Row],[Data]]="","",PROPER(TEXT(FluxoCaixa7[[#This Row],[Data]],"mmmm")))</f>
        <v>Junho</v>
      </c>
      <c r="D225" s="45" t="s">
        <v>2</v>
      </c>
      <c r="E225" s="45" t="s">
        <v>222</v>
      </c>
      <c r="F225" s="17" t="s">
        <v>176</v>
      </c>
      <c r="G225" s="46">
        <v>0.9</v>
      </c>
      <c r="H225" s="45" t="s">
        <v>13</v>
      </c>
      <c r="I225" s="20">
        <f>IF(FluxoCaixa7[[#This Row],[Receitas / Despesas]]="Saldo Inicial",FluxoCaixa7[[#This Row],[R$ (Valores)]],I224+FluxoCaixa7[[#This Row],[Valores Receitas / Despesas]])</f>
        <v>562380.03</v>
      </c>
      <c r="J225" s="47">
        <f>IF(FluxoCaixa7[[#This Row],[Entrada / Saída]]="Saída",FluxoCaixa7[[#This Row],[R$ (Valores)]]*-1,FluxoCaixa7[[#This Row],[R$ (Valores)]])</f>
        <v>-0.9</v>
      </c>
    </row>
    <row r="226" spans="2:10">
      <c r="B226" s="44" t="s">
        <v>233</v>
      </c>
      <c r="C226" s="52" t="str">
        <f>IF(FluxoCaixa7[[#This Row],[Data]]="","",PROPER(TEXT(FluxoCaixa7[[#This Row],[Data]],"mmmm")))</f>
        <v>Junho</v>
      </c>
      <c r="D226" s="45" t="s">
        <v>2</v>
      </c>
      <c r="E226" s="45" t="s">
        <v>222</v>
      </c>
      <c r="F226" s="17" t="s">
        <v>176</v>
      </c>
      <c r="G226" s="46">
        <v>0.9</v>
      </c>
      <c r="H226" s="45" t="s">
        <v>13</v>
      </c>
      <c r="I226" s="20">
        <f>IF(FluxoCaixa7[[#This Row],[Receitas / Despesas]]="Saldo Inicial",FluxoCaixa7[[#This Row],[R$ (Valores)]],I225+FluxoCaixa7[[#This Row],[Valores Receitas / Despesas]])</f>
        <v>562379.13</v>
      </c>
      <c r="J226" s="47">
        <f>IF(FluxoCaixa7[[#This Row],[Entrada / Saída]]="Saída",FluxoCaixa7[[#This Row],[R$ (Valores)]]*-1,FluxoCaixa7[[#This Row],[R$ (Valores)]])</f>
        <v>-0.9</v>
      </c>
    </row>
    <row r="227" spans="2:10">
      <c r="B227" s="44" t="s">
        <v>233</v>
      </c>
      <c r="C227" s="52" t="str">
        <f>IF(FluxoCaixa7[[#This Row],[Data]]="","",PROPER(TEXT(FluxoCaixa7[[#This Row],[Data]],"mmmm")))</f>
        <v>Junho</v>
      </c>
      <c r="D227" s="45" t="s">
        <v>2</v>
      </c>
      <c r="E227" s="45" t="s">
        <v>222</v>
      </c>
      <c r="F227" s="17" t="s">
        <v>176</v>
      </c>
      <c r="G227" s="46">
        <v>0.9</v>
      </c>
      <c r="H227" s="45" t="s">
        <v>13</v>
      </c>
      <c r="I227" s="20">
        <f>IF(FluxoCaixa7[[#This Row],[Receitas / Despesas]]="Saldo Inicial",FluxoCaixa7[[#This Row],[R$ (Valores)]],I226+FluxoCaixa7[[#This Row],[Valores Receitas / Despesas]])</f>
        <v>562378.23</v>
      </c>
      <c r="J227" s="47">
        <f>IF(FluxoCaixa7[[#This Row],[Entrada / Saída]]="Saída",FluxoCaixa7[[#This Row],[R$ (Valores)]]*-1,FluxoCaixa7[[#This Row],[R$ (Valores)]])</f>
        <v>-0.9</v>
      </c>
    </row>
    <row r="228" spans="2:10">
      <c r="B228" s="44" t="s">
        <v>233</v>
      </c>
      <c r="C228" s="52" t="str">
        <f>IF(FluxoCaixa7[[#This Row],[Data]]="","",PROPER(TEXT(FluxoCaixa7[[#This Row],[Data]],"mmmm")))</f>
        <v>Junho</v>
      </c>
      <c r="D228" s="45" t="s">
        <v>2</v>
      </c>
      <c r="E228" s="45" t="s">
        <v>222</v>
      </c>
      <c r="F228" s="17" t="s">
        <v>176</v>
      </c>
      <c r="G228" s="46">
        <v>0.9</v>
      </c>
      <c r="H228" s="45" t="s">
        <v>13</v>
      </c>
      <c r="I228" s="20">
        <f>IF(FluxoCaixa7[[#This Row],[Receitas / Despesas]]="Saldo Inicial",FluxoCaixa7[[#This Row],[R$ (Valores)]],I227+FluxoCaixa7[[#This Row],[Valores Receitas / Despesas]])</f>
        <v>562377.32999999996</v>
      </c>
      <c r="J228" s="47">
        <f>IF(FluxoCaixa7[[#This Row],[Entrada / Saída]]="Saída",FluxoCaixa7[[#This Row],[R$ (Valores)]]*-1,FluxoCaixa7[[#This Row],[R$ (Valores)]])</f>
        <v>-0.9</v>
      </c>
    </row>
    <row r="229" spans="2:10">
      <c r="B229" s="44" t="s">
        <v>233</v>
      </c>
      <c r="C229" s="52" t="str">
        <f>IF(FluxoCaixa7[[#This Row],[Data]]="","",PROPER(TEXT(FluxoCaixa7[[#This Row],[Data]],"mmmm")))</f>
        <v>Junho</v>
      </c>
      <c r="D229" s="45" t="s">
        <v>2</v>
      </c>
      <c r="E229" s="45" t="s">
        <v>222</v>
      </c>
      <c r="F229" s="17" t="s">
        <v>176</v>
      </c>
      <c r="G229" s="46">
        <v>0.9</v>
      </c>
      <c r="H229" s="45" t="s">
        <v>13</v>
      </c>
      <c r="I229" s="20">
        <f>IF(FluxoCaixa7[[#This Row],[Receitas / Despesas]]="Saldo Inicial",FluxoCaixa7[[#This Row],[R$ (Valores)]],I228+FluxoCaixa7[[#This Row],[Valores Receitas / Despesas]])</f>
        <v>562376.42999999993</v>
      </c>
      <c r="J229" s="47">
        <f>IF(FluxoCaixa7[[#This Row],[Entrada / Saída]]="Saída",FluxoCaixa7[[#This Row],[R$ (Valores)]]*-1,FluxoCaixa7[[#This Row],[R$ (Valores)]])</f>
        <v>-0.9</v>
      </c>
    </row>
    <row r="230" spans="2:10">
      <c r="B230" s="44" t="s">
        <v>233</v>
      </c>
      <c r="C230" s="52" t="str">
        <f>IF(FluxoCaixa7[[#This Row],[Data]]="","",PROPER(TEXT(FluxoCaixa7[[#This Row],[Data]],"mmmm")))</f>
        <v>Junho</v>
      </c>
      <c r="D230" s="45" t="s">
        <v>2</v>
      </c>
      <c r="E230" s="45" t="s">
        <v>222</v>
      </c>
      <c r="F230" s="17" t="s">
        <v>176</v>
      </c>
      <c r="G230" s="46">
        <v>0.9</v>
      </c>
      <c r="H230" s="45" t="s">
        <v>13</v>
      </c>
      <c r="I230" s="20">
        <f>IF(FluxoCaixa7[[#This Row],[Receitas / Despesas]]="Saldo Inicial",FluxoCaixa7[[#This Row],[R$ (Valores)]],I229+FluxoCaixa7[[#This Row],[Valores Receitas / Despesas]])</f>
        <v>562375.52999999991</v>
      </c>
      <c r="J230" s="47">
        <f>IF(FluxoCaixa7[[#This Row],[Entrada / Saída]]="Saída",FluxoCaixa7[[#This Row],[R$ (Valores)]]*-1,FluxoCaixa7[[#This Row],[R$ (Valores)]])</f>
        <v>-0.9</v>
      </c>
    </row>
    <row r="231" spans="2:10">
      <c r="B231" s="44" t="s">
        <v>233</v>
      </c>
      <c r="C231" s="52" t="str">
        <f>IF(FluxoCaixa7[[#This Row],[Data]]="","",PROPER(TEXT(FluxoCaixa7[[#This Row],[Data]],"mmmm")))</f>
        <v>Junho</v>
      </c>
      <c r="D231" s="45" t="s">
        <v>2</v>
      </c>
      <c r="E231" s="45" t="s">
        <v>222</v>
      </c>
      <c r="F231" s="17" t="s">
        <v>176</v>
      </c>
      <c r="G231" s="46">
        <v>0.9</v>
      </c>
      <c r="H231" s="45" t="s">
        <v>13</v>
      </c>
      <c r="I231" s="20">
        <f>IF(FluxoCaixa7[[#This Row],[Receitas / Despesas]]="Saldo Inicial",FluxoCaixa7[[#This Row],[R$ (Valores)]],I230+FluxoCaixa7[[#This Row],[Valores Receitas / Despesas]])</f>
        <v>562374.62999999989</v>
      </c>
      <c r="J231" s="47">
        <f>IF(FluxoCaixa7[[#This Row],[Entrada / Saída]]="Saída",FluxoCaixa7[[#This Row],[R$ (Valores)]]*-1,FluxoCaixa7[[#This Row],[R$ (Valores)]])</f>
        <v>-0.9</v>
      </c>
    </row>
    <row r="232" spans="2:10">
      <c r="B232" s="44" t="s">
        <v>233</v>
      </c>
      <c r="C232" s="52" t="str">
        <f>IF(FluxoCaixa7[[#This Row],[Data]]="","",PROPER(TEXT(FluxoCaixa7[[#This Row],[Data]],"mmmm")))</f>
        <v>Junho</v>
      </c>
      <c r="D232" s="45" t="s">
        <v>2</v>
      </c>
      <c r="E232" s="45" t="s">
        <v>222</v>
      </c>
      <c r="F232" s="17" t="s">
        <v>176</v>
      </c>
      <c r="G232" s="46">
        <v>0.9</v>
      </c>
      <c r="H232" s="45" t="s">
        <v>13</v>
      </c>
      <c r="I232" s="20">
        <f>IF(FluxoCaixa7[[#This Row],[Receitas / Despesas]]="Saldo Inicial",FluxoCaixa7[[#This Row],[R$ (Valores)]],I231+FluxoCaixa7[[#This Row],[Valores Receitas / Despesas]])</f>
        <v>562373.72999999986</v>
      </c>
      <c r="J232" s="47">
        <f>IF(FluxoCaixa7[[#This Row],[Entrada / Saída]]="Saída",FluxoCaixa7[[#This Row],[R$ (Valores)]]*-1,FluxoCaixa7[[#This Row],[R$ (Valores)]])</f>
        <v>-0.9</v>
      </c>
    </row>
    <row r="233" spans="2:10">
      <c r="B233" s="44" t="s">
        <v>233</v>
      </c>
      <c r="C233" s="52" t="str">
        <f>IF(FluxoCaixa7[[#This Row],[Data]]="","",PROPER(TEXT(FluxoCaixa7[[#This Row],[Data]],"mmmm")))</f>
        <v>Junho</v>
      </c>
      <c r="D233" s="45" t="s">
        <v>2</v>
      </c>
      <c r="E233" s="45" t="s">
        <v>222</v>
      </c>
      <c r="F233" s="17" t="s">
        <v>176</v>
      </c>
      <c r="G233" s="46">
        <v>0.9</v>
      </c>
      <c r="H233" s="45" t="s">
        <v>13</v>
      </c>
      <c r="I233" s="20">
        <f>IF(FluxoCaixa7[[#This Row],[Receitas / Despesas]]="Saldo Inicial",FluxoCaixa7[[#This Row],[R$ (Valores)]],I232+FluxoCaixa7[[#This Row],[Valores Receitas / Despesas]])</f>
        <v>562372.82999999984</v>
      </c>
      <c r="J233" s="47">
        <f>IF(FluxoCaixa7[[#This Row],[Entrada / Saída]]="Saída",FluxoCaixa7[[#This Row],[R$ (Valores)]]*-1,FluxoCaixa7[[#This Row],[R$ (Valores)]])</f>
        <v>-0.9</v>
      </c>
    </row>
    <row r="234" spans="2:10">
      <c r="B234" s="44" t="s">
        <v>233</v>
      </c>
      <c r="C234" s="52" t="str">
        <f>IF(FluxoCaixa7[[#This Row],[Data]]="","",PROPER(TEXT(FluxoCaixa7[[#This Row],[Data]],"mmmm")))</f>
        <v>Junho</v>
      </c>
      <c r="D234" s="45" t="s">
        <v>2</v>
      </c>
      <c r="E234" s="45" t="s">
        <v>222</v>
      </c>
      <c r="F234" s="17" t="s">
        <v>176</v>
      </c>
      <c r="G234" s="46">
        <v>0.9</v>
      </c>
      <c r="H234" s="45" t="s">
        <v>13</v>
      </c>
      <c r="I234" s="20">
        <f>IF(FluxoCaixa7[[#This Row],[Receitas / Despesas]]="Saldo Inicial",FluxoCaixa7[[#This Row],[R$ (Valores)]],I233+FluxoCaixa7[[#This Row],[Valores Receitas / Despesas]])</f>
        <v>562371.92999999982</v>
      </c>
      <c r="J234" s="47">
        <f>IF(FluxoCaixa7[[#This Row],[Entrada / Saída]]="Saída",FluxoCaixa7[[#This Row],[R$ (Valores)]]*-1,FluxoCaixa7[[#This Row],[R$ (Valores)]])</f>
        <v>-0.9</v>
      </c>
    </row>
    <row r="235" spans="2:10">
      <c r="B235" s="44" t="s">
        <v>233</v>
      </c>
      <c r="C235" s="52" t="str">
        <f>IF(FluxoCaixa7[[#This Row],[Data]]="","",PROPER(TEXT(FluxoCaixa7[[#This Row],[Data]],"mmmm")))</f>
        <v>Junho</v>
      </c>
      <c r="D235" s="45" t="s">
        <v>2</v>
      </c>
      <c r="E235" s="45" t="s">
        <v>222</v>
      </c>
      <c r="F235" s="17" t="s">
        <v>176</v>
      </c>
      <c r="G235" s="46">
        <v>0.9</v>
      </c>
      <c r="H235" s="45" t="s">
        <v>13</v>
      </c>
      <c r="I235" s="20">
        <f>IF(FluxoCaixa7[[#This Row],[Receitas / Despesas]]="Saldo Inicial",FluxoCaixa7[[#This Row],[R$ (Valores)]],I234+FluxoCaixa7[[#This Row],[Valores Receitas / Despesas]])</f>
        <v>562371.0299999998</v>
      </c>
      <c r="J235" s="47">
        <f>IF(FluxoCaixa7[[#This Row],[Entrada / Saída]]="Saída",FluxoCaixa7[[#This Row],[R$ (Valores)]]*-1,FluxoCaixa7[[#This Row],[R$ (Valores)]])</f>
        <v>-0.9</v>
      </c>
    </row>
    <row r="236" spans="2:10">
      <c r="B236" s="44" t="s">
        <v>233</v>
      </c>
      <c r="C236" s="52" t="str">
        <f>IF(FluxoCaixa7[[#This Row],[Data]]="","",PROPER(TEXT(FluxoCaixa7[[#This Row],[Data]],"mmmm")))</f>
        <v>Junho</v>
      </c>
      <c r="D236" s="45" t="s">
        <v>2</v>
      </c>
      <c r="E236" s="45" t="s">
        <v>222</v>
      </c>
      <c r="F236" s="17" t="s">
        <v>176</v>
      </c>
      <c r="G236" s="46">
        <v>0.9</v>
      </c>
      <c r="H236" s="45" t="s">
        <v>13</v>
      </c>
      <c r="I236" s="20">
        <f>IF(FluxoCaixa7[[#This Row],[Receitas / Despesas]]="Saldo Inicial",FluxoCaixa7[[#This Row],[R$ (Valores)]],I235+FluxoCaixa7[[#This Row],[Valores Receitas / Despesas]])</f>
        <v>562370.12999999977</v>
      </c>
      <c r="J236" s="47">
        <f>IF(FluxoCaixa7[[#This Row],[Entrada / Saída]]="Saída",FluxoCaixa7[[#This Row],[R$ (Valores)]]*-1,FluxoCaixa7[[#This Row],[R$ (Valores)]])</f>
        <v>-0.9</v>
      </c>
    </row>
    <row r="237" spans="2:10">
      <c r="B237" s="44" t="s">
        <v>233</v>
      </c>
      <c r="C237" s="52" t="str">
        <f>IF(FluxoCaixa7[[#This Row],[Data]]="","",PROPER(TEXT(FluxoCaixa7[[#This Row],[Data]],"mmmm")))</f>
        <v>Junho</v>
      </c>
      <c r="D237" s="45" t="s">
        <v>2</v>
      </c>
      <c r="E237" s="45" t="s">
        <v>222</v>
      </c>
      <c r="F237" s="17" t="s">
        <v>176</v>
      </c>
      <c r="G237" s="46">
        <v>0.9</v>
      </c>
      <c r="H237" s="45" t="s">
        <v>13</v>
      </c>
      <c r="I237" s="20">
        <f>IF(FluxoCaixa7[[#This Row],[Receitas / Despesas]]="Saldo Inicial",FluxoCaixa7[[#This Row],[R$ (Valores)]],I236+FluxoCaixa7[[#This Row],[Valores Receitas / Despesas]])</f>
        <v>562369.22999999975</v>
      </c>
      <c r="J237" s="47">
        <f>IF(FluxoCaixa7[[#This Row],[Entrada / Saída]]="Saída",FluxoCaixa7[[#This Row],[R$ (Valores)]]*-1,FluxoCaixa7[[#This Row],[R$ (Valores)]])</f>
        <v>-0.9</v>
      </c>
    </row>
    <row r="238" spans="2:10">
      <c r="B238" s="44" t="s">
        <v>233</v>
      </c>
      <c r="C238" s="52" t="str">
        <f>IF(FluxoCaixa7[[#This Row],[Data]]="","",PROPER(TEXT(FluxoCaixa7[[#This Row],[Data]],"mmmm")))</f>
        <v>Junho</v>
      </c>
      <c r="D238" s="45" t="s">
        <v>2</v>
      </c>
      <c r="E238" s="45" t="s">
        <v>222</v>
      </c>
      <c r="F238" s="17" t="s">
        <v>176</v>
      </c>
      <c r="G238" s="46">
        <v>0.9</v>
      </c>
      <c r="H238" s="45" t="s">
        <v>13</v>
      </c>
      <c r="I238" s="20">
        <f>IF(FluxoCaixa7[[#This Row],[Receitas / Despesas]]="Saldo Inicial",FluxoCaixa7[[#This Row],[R$ (Valores)]],I237+FluxoCaixa7[[#This Row],[Valores Receitas / Despesas]])</f>
        <v>562368.32999999973</v>
      </c>
      <c r="J238" s="47">
        <f>IF(FluxoCaixa7[[#This Row],[Entrada / Saída]]="Saída",FluxoCaixa7[[#This Row],[R$ (Valores)]]*-1,FluxoCaixa7[[#This Row],[R$ (Valores)]])</f>
        <v>-0.9</v>
      </c>
    </row>
    <row r="239" spans="2:10">
      <c r="B239" s="44" t="s">
        <v>233</v>
      </c>
      <c r="C239" s="52" t="str">
        <f>IF(FluxoCaixa7[[#This Row],[Data]]="","",PROPER(TEXT(FluxoCaixa7[[#This Row],[Data]],"mmmm")))</f>
        <v>Junho</v>
      </c>
      <c r="D239" s="45" t="s">
        <v>2</v>
      </c>
      <c r="E239" s="45" t="s">
        <v>222</v>
      </c>
      <c r="F239" s="17" t="s">
        <v>176</v>
      </c>
      <c r="G239" s="46">
        <v>0.9</v>
      </c>
      <c r="H239" s="45" t="s">
        <v>13</v>
      </c>
      <c r="I239" s="20">
        <f>IF(FluxoCaixa7[[#This Row],[Receitas / Despesas]]="Saldo Inicial",FluxoCaixa7[[#This Row],[R$ (Valores)]],I238+FluxoCaixa7[[#This Row],[Valores Receitas / Despesas]])</f>
        <v>562367.4299999997</v>
      </c>
      <c r="J239" s="47">
        <f>IF(FluxoCaixa7[[#This Row],[Entrada / Saída]]="Saída",FluxoCaixa7[[#This Row],[R$ (Valores)]]*-1,FluxoCaixa7[[#This Row],[R$ (Valores)]])</f>
        <v>-0.9</v>
      </c>
    </row>
    <row r="240" spans="2:10">
      <c r="B240" s="44" t="s">
        <v>233</v>
      </c>
      <c r="C240" s="52" t="str">
        <f>IF(FluxoCaixa7[[#This Row],[Data]]="","",PROPER(TEXT(FluxoCaixa7[[#This Row],[Data]],"mmmm")))</f>
        <v>Junho</v>
      </c>
      <c r="D240" s="45" t="s">
        <v>2</v>
      </c>
      <c r="E240" s="45" t="s">
        <v>222</v>
      </c>
      <c r="F240" s="17" t="s">
        <v>176</v>
      </c>
      <c r="G240" s="46">
        <v>0.9</v>
      </c>
      <c r="H240" s="45" t="s">
        <v>13</v>
      </c>
      <c r="I240" s="20">
        <f>IF(FluxoCaixa7[[#This Row],[Receitas / Despesas]]="Saldo Inicial",FluxoCaixa7[[#This Row],[R$ (Valores)]],I239+FluxoCaixa7[[#This Row],[Valores Receitas / Despesas]])</f>
        <v>562366.52999999968</v>
      </c>
      <c r="J240" s="47">
        <f>IF(FluxoCaixa7[[#This Row],[Entrada / Saída]]="Saída",FluxoCaixa7[[#This Row],[R$ (Valores)]]*-1,FluxoCaixa7[[#This Row],[R$ (Valores)]])</f>
        <v>-0.9</v>
      </c>
    </row>
    <row r="241" spans="2:10">
      <c r="B241" s="44" t="s">
        <v>233</v>
      </c>
      <c r="C241" s="52" t="str">
        <f>IF(FluxoCaixa7[[#This Row],[Data]]="","",PROPER(TEXT(FluxoCaixa7[[#This Row],[Data]],"mmmm")))</f>
        <v>Junho</v>
      </c>
      <c r="D241" s="45" t="s">
        <v>2</v>
      </c>
      <c r="E241" s="45" t="s">
        <v>222</v>
      </c>
      <c r="F241" s="17" t="s">
        <v>176</v>
      </c>
      <c r="G241" s="46">
        <v>0.9</v>
      </c>
      <c r="H241" s="45" t="s">
        <v>13</v>
      </c>
      <c r="I241" s="20">
        <f>IF(FluxoCaixa7[[#This Row],[Receitas / Despesas]]="Saldo Inicial",FluxoCaixa7[[#This Row],[R$ (Valores)]],I240+FluxoCaixa7[[#This Row],[Valores Receitas / Despesas]])</f>
        <v>562365.62999999966</v>
      </c>
      <c r="J241" s="47">
        <f>IF(FluxoCaixa7[[#This Row],[Entrada / Saída]]="Saída",FluxoCaixa7[[#This Row],[R$ (Valores)]]*-1,FluxoCaixa7[[#This Row],[R$ (Valores)]])</f>
        <v>-0.9</v>
      </c>
    </row>
    <row r="242" spans="2:10">
      <c r="B242" s="44" t="s">
        <v>233</v>
      </c>
      <c r="C242" s="52" t="str">
        <f>IF(FluxoCaixa7[[#This Row],[Data]]="","",PROPER(TEXT(FluxoCaixa7[[#This Row],[Data]],"mmmm")))</f>
        <v>Junho</v>
      </c>
      <c r="D242" s="45" t="s">
        <v>2</v>
      </c>
      <c r="E242" s="45" t="s">
        <v>222</v>
      </c>
      <c r="F242" s="17" t="s">
        <v>176</v>
      </c>
      <c r="G242" s="46">
        <v>0.9</v>
      </c>
      <c r="H242" s="45" t="s">
        <v>13</v>
      </c>
      <c r="I242" s="20">
        <f>IF(FluxoCaixa7[[#This Row],[Receitas / Despesas]]="Saldo Inicial",FluxoCaixa7[[#This Row],[R$ (Valores)]],I241+FluxoCaixa7[[#This Row],[Valores Receitas / Despesas]])</f>
        <v>562364.72999999963</v>
      </c>
      <c r="J242" s="47">
        <f>IF(FluxoCaixa7[[#This Row],[Entrada / Saída]]="Saída",FluxoCaixa7[[#This Row],[R$ (Valores)]]*-1,FluxoCaixa7[[#This Row],[R$ (Valores)]])</f>
        <v>-0.9</v>
      </c>
    </row>
    <row r="243" spans="2:10">
      <c r="B243" s="44" t="s">
        <v>233</v>
      </c>
      <c r="C243" s="52" t="str">
        <f>IF(FluxoCaixa7[[#This Row],[Data]]="","",PROPER(TEXT(FluxoCaixa7[[#This Row],[Data]],"mmmm")))</f>
        <v>Junho</v>
      </c>
      <c r="D243" s="45" t="s">
        <v>2</v>
      </c>
      <c r="E243" s="45" t="s">
        <v>222</v>
      </c>
      <c r="F243" s="17" t="s">
        <v>176</v>
      </c>
      <c r="G243" s="46">
        <v>0.9</v>
      </c>
      <c r="H243" s="45" t="s">
        <v>13</v>
      </c>
      <c r="I243" s="20">
        <f>IF(FluxoCaixa7[[#This Row],[Receitas / Despesas]]="Saldo Inicial",FluxoCaixa7[[#This Row],[R$ (Valores)]],I242+FluxoCaixa7[[#This Row],[Valores Receitas / Despesas]])</f>
        <v>562363.82999999961</v>
      </c>
      <c r="J243" s="47">
        <f>IF(FluxoCaixa7[[#This Row],[Entrada / Saída]]="Saída",FluxoCaixa7[[#This Row],[R$ (Valores)]]*-1,FluxoCaixa7[[#This Row],[R$ (Valores)]])</f>
        <v>-0.9</v>
      </c>
    </row>
    <row r="244" spans="2:10">
      <c r="B244" s="44" t="s">
        <v>233</v>
      </c>
      <c r="C244" s="52" t="str">
        <f>IF(FluxoCaixa7[[#This Row],[Data]]="","",PROPER(TEXT(FluxoCaixa7[[#This Row],[Data]],"mmmm")))</f>
        <v>Junho</v>
      </c>
      <c r="D244" s="45" t="s">
        <v>2</v>
      </c>
      <c r="E244" s="45" t="s">
        <v>222</v>
      </c>
      <c r="F244" s="17" t="s">
        <v>176</v>
      </c>
      <c r="G244" s="46">
        <v>0.9</v>
      </c>
      <c r="H244" s="45" t="s">
        <v>13</v>
      </c>
      <c r="I244" s="20">
        <f>IF(FluxoCaixa7[[#This Row],[Receitas / Despesas]]="Saldo Inicial",FluxoCaixa7[[#This Row],[R$ (Valores)]],I243+FluxoCaixa7[[#This Row],[Valores Receitas / Despesas]])</f>
        <v>562362.92999999959</v>
      </c>
      <c r="J244" s="47">
        <f>IF(FluxoCaixa7[[#This Row],[Entrada / Saída]]="Saída",FluxoCaixa7[[#This Row],[R$ (Valores)]]*-1,FluxoCaixa7[[#This Row],[R$ (Valores)]])</f>
        <v>-0.9</v>
      </c>
    </row>
    <row r="245" spans="2:10">
      <c r="B245" s="44" t="s">
        <v>233</v>
      </c>
      <c r="C245" s="52" t="str">
        <f>IF(FluxoCaixa7[[#This Row],[Data]]="","",PROPER(TEXT(FluxoCaixa7[[#This Row],[Data]],"mmmm")))</f>
        <v>Junho</v>
      </c>
      <c r="D245" s="45" t="s">
        <v>2</v>
      </c>
      <c r="E245" s="45" t="s">
        <v>75</v>
      </c>
      <c r="F245" s="17" t="s">
        <v>314</v>
      </c>
      <c r="G245" s="46">
        <v>200000</v>
      </c>
      <c r="H245" s="45" t="s">
        <v>13</v>
      </c>
      <c r="I245" s="20">
        <f>IF(FluxoCaixa7[[#This Row],[Receitas / Despesas]]="Saldo Inicial",FluxoCaixa7[[#This Row],[R$ (Valores)]],I244+FluxoCaixa7[[#This Row],[Valores Receitas / Despesas]])</f>
        <v>362362.92999999959</v>
      </c>
      <c r="J245" s="47">
        <f>IF(FluxoCaixa7[[#This Row],[Entrada / Saída]]="Saída",FluxoCaixa7[[#This Row],[R$ (Valores)]]*-1,FluxoCaixa7[[#This Row],[R$ (Valores)]])</f>
        <v>-200000</v>
      </c>
    </row>
    <row r="246" spans="2:10">
      <c r="B246" s="44" t="s">
        <v>234</v>
      </c>
      <c r="C246" s="52" t="str">
        <f>IF(FluxoCaixa7[[#This Row],[Data]]="","",PROPER(TEXT(FluxoCaixa7[[#This Row],[Data]],"mmmm")))</f>
        <v>Junho</v>
      </c>
      <c r="D246" s="45" t="s">
        <v>1</v>
      </c>
      <c r="E246" s="45" t="s">
        <v>11</v>
      </c>
      <c r="F246" s="17" t="s">
        <v>169</v>
      </c>
      <c r="G246" s="46">
        <v>0.02</v>
      </c>
      <c r="H246" s="45" t="s">
        <v>13</v>
      </c>
      <c r="I246" s="20">
        <f>IF(FluxoCaixa7[[#This Row],[Receitas / Despesas]]="Saldo Inicial",FluxoCaixa7[[#This Row],[R$ (Valores)]],I245+FluxoCaixa7[[#This Row],[Valores Receitas / Despesas]])</f>
        <v>362362.9499999996</v>
      </c>
      <c r="J246" s="47">
        <f>IF(FluxoCaixa7[[#This Row],[Entrada / Saída]]="Saída",FluxoCaixa7[[#This Row],[R$ (Valores)]]*-1,FluxoCaixa7[[#This Row],[R$ (Valores)]])</f>
        <v>0.02</v>
      </c>
    </row>
    <row r="247" spans="2:10">
      <c r="B247" s="44" t="s">
        <v>234</v>
      </c>
      <c r="C247" s="52" t="str">
        <f>IF(FluxoCaixa7[[#This Row],[Data]]="","",PROPER(TEXT(FluxoCaixa7[[#This Row],[Data]],"mmmm")))</f>
        <v>Junho</v>
      </c>
      <c r="D247" s="45" t="s">
        <v>2</v>
      </c>
      <c r="E247" s="45" t="s">
        <v>222</v>
      </c>
      <c r="F247" s="17" t="s">
        <v>210</v>
      </c>
      <c r="G247" s="46">
        <v>177.05</v>
      </c>
      <c r="H247" s="45" t="s">
        <v>13</v>
      </c>
      <c r="I247" s="20">
        <f>IF(FluxoCaixa7[[#This Row],[Receitas / Despesas]]="Saldo Inicial",FluxoCaixa7[[#This Row],[R$ (Valores)]],I246+FluxoCaixa7[[#This Row],[Valores Receitas / Despesas]])</f>
        <v>362185.89999999962</v>
      </c>
      <c r="J247" s="47">
        <f>IF(FluxoCaixa7[[#This Row],[Entrada / Saída]]="Saída",FluxoCaixa7[[#This Row],[R$ (Valores)]]*-1,FluxoCaixa7[[#This Row],[R$ (Valores)]])</f>
        <v>-177.05</v>
      </c>
    </row>
    <row r="248" spans="2:10">
      <c r="B248" s="44" t="s">
        <v>234</v>
      </c>
      <c r="C248" s="52" t="str">
        <f>IF(FluxoCaixa7[[#This Row],[Data]]="","",PROPER(TEXT(FluxoCaixa7[[#This Row],[Data]],"mmmm")))</f>
        <v>Junho</v>
      </c>
      <c r="D248" s="45" t="s">
        <v>2</v>
      </c>
      <c r="E248" s="45" t="s">
        <v>222</v>
      </c>
      <c r="F248" s="17" t="s">
        <v>176</v>
      </c>
      <c r="G248" s="46">
        <v>0.9</v>
      </c>
      <c r="H248" s="45" t="s">
        <v>13</v>
      </c>
      <c r="I248" s="20">
        <f>IF(FluxoCaixa7[[#This Row],[Receitas / Despesas]]="Saldo Inicial",FluxoCaixa7[[#This Row],[R$ (Valores)]],I247+FluxoCaixa7[[#This Row],[Valores Receitas / Despesas]])</f>
        <v>362184.99999999959</v>
      </c>
      <c r="J248" s="47">
        <f>IF(FluxoCaixa7[[#This Row],[Entrada / Saída]]="Saída",FluxoCaixa7[[#This Row],[R$ (Valores)]]*-1,FluxoCaixa7[[#This Row],[R$ (Valores)]])</f>
        <v>-0.9</v>
      </c>
    </row>
    <row r="249" spans="2:10">
      <c r="B249" s="44" t="s">
        <v>234</v>
      </c>
      <c r="C249" s="52" t="str">
        <f>IF(FluxoCaixa7[[#This Row],[Data]]="","",PROPER(TEXT(FluxoCaixa7[[#This Row],[Data]],"mmmm")))</f>
        <v>Junho</v>
      </c>
      <c r="D249" s="45" t="s">
        <v>2</v>
      </c>
      <c r="E249" s="45" t="s">
        <v>222</v>
      </c>
      <c r="F249" s="17" t="s">
        <v>176</v>
      </c>
      <c r="G249" s="46">
        <v>0.9</v>
      </c>
      <c r="H249" s="45" t="s">
        <v>13</v>
      </c>
      <c r="I249" s="20">
        <f>IF(FluxoCaixa7[[#This Row],[Receitas / Despesas]]="Saldo Inicial",FluxoCaixa7[[#This Row],[R$ (Valores)]],I248+FluxoCaixa7[[#This Row],[Valores Receitas / Despesas]])</f>
        <v>362184.09999999957</v>
      </c>
      <c r="J249" s="47">
        <f>IF(FluxoCaixa7[[#This Row],[Entrada / Saída]]="Saída",FluxoCaixa7[[#This Row],[R$ (Valores)]]*-1,FluxoCaixa7[[#This Row],[R$ (Valores)]])</f>
        <v>-0.9</v>
      </c>
    </row>
    <row r="250" spans="2:10">
      <c r="B250" s="44" t="s">
        <v>235</v>
      </c>
      <c r="C250" s="52" t="str">
        <f>IF(FluxoCaixa7[[#This Row],[Data]]="","",PROPER(TEXT(FluxoCaixa7[[#This Row],[Data]],"mmmm")))</f>
        <v>Junho</v>
      </c>
      <c r="D250" s="45" t="s">
        <v>1</v>
      </c>
      <c r="E250" s="45" t="s">
        <v>11</v>
      </c>
      <c r="F250" s="17" t="s">
        <v>169</v>
      </c>
      <c r="G250" s="46">
        <v>10.99</v>
      </c>
      <c r="H250" s="45" t="s">
        <v>13</v>
      </c>
      <c r="I250" s="20">
        <f>IF(FluxoCaixa7[[#This Row],[Receitas / Despesas]]="Saldo Inicial",FluxoCaixa7[[#This Row],[R$ (Valores)]],I249+FluxoCaixa7[[#This Row],[Valores Receitas / Despesas]])</f>
        <v>362195.08999999956</v>
      </c>
      <c r="J250" s="47">
        <f>IF(FluxoCaixa7[[#This Row],[Entrada / Saída]]="Saída",FluxoCaixa7[[#This Row],[R$ (Valores)]]*-1,FluxoCaixa7[[#This Row],[R$ (Valores)]])</f>
        <v>10.99</v>
      </c>
    </row>
    <row r="251" spans="2:10">
      <c r="B251" s="44" t="s">
        <v>235</v>
      </c>
      <c r="C251" s="52" t="str">
        <f>IF(FluxoCaixa7[[#This Row],[Data]]="","",PROPER(TEXT(FluxoCaixa7[[#This Row],[Data]],"mmmm")))</f>
        <v>Junho</v>
      </c>
      <c r="D251" s="45" t="s">
        <v>2</v>
      </c>
      <c r="E251" s="45" t="s">
        <v>25</v>
      </c>
      <c r="F251" s="17" t="s">
        <v>315</v>
      </c>
      <c r="G251" s="46">
        <v>1657.08</v>
      </c>
      <c r="H251" s="45" t="s">
        <v>13</v>
      </c>
      <c r="I251" s="20">
        <f>IF(FluxoCaixa7[[#This Row],[Receitas / Despesas]]="Saldo Inicial",FluxoCaixa7[[#This Row],[R$ (Valores)]],I250+FluxoCaixa7[[#This Row],[Valores Receitas / Despesas]])</f>
        <v>360538.00999999954</v>
      </c>
      <c r="J251" s="47">
        <f>IF(FluxoCaixa7[[#This Row],[Entrada / Saída]]="Saída",FluxoCaixa7[[#This Row],[R$ (Valores)]]*-1,FluxoCaixa7[[#This Row],[R$ (Valores)]])</f>
        <v>-1657.08</v>
      </c>
    </row>
    <row r="252" spans="2:10">
      <c r="B252" s="44" t="s">
        <v>235</v>
      </c>
      <c r="C252" s="52" t="str">
        <f>IF(FluxoCaixa7[[#This Row],[Data]]="","",PROPER(TEXT(FluxoCaixa7[[#This Row],[Data]],"mmmm")))</f>
        <v>Junho</v>
      </c>
      <c r="D252" s="45" t="s">
        <v>2</v>
      </c>
      <c r="E252" s="45" t="s">
        <v>21</v>
      </c>
      <c r="F252" s="17" t="s">
        <v>316</v>
      </c>
      <c r="G252" s="46">
        <v>404.26</v>
      </c>
      <c r="H252" s="45" t="s">
        <v>13</v>
      </c>
      <c r="I252" s="20">
        <f>IF(FluxoCaixa7[[#This Row],[Receitas / Despesas]]="Saldo Inicial",FluxoCaixa7[[#This Row],[R$ (Valores)]],I251+FluxoCaixa7[[#This Row],[Valores Receitas / Despesas]])</f>
        <v>360133.74999999953</v>
      </c>
      <c r="J252" s="47">
        <f>IF(FluxoCaixa7[[#This Row],[Entrada / Saída]]="Saída",FluxoCaixa7[[#This Row],[R$ (Valores)]]*-1,FluxoCaixa7[[#This Row],[R$ (Valores)]])</f>
        <v>-404.26</v>
      </c>
    </row>
    <row r="253" spans="2:10">
      <c r="B253" s="44" t="s">
        <v>235</v>
      </c>
      <c r="C253" s="52" t="str">
        <f>IF(FluxoCaixa7[[#This Row],[Data]]="","",PROPER(TEXT(FluxoCaixa7[[#This Row],[Data]],"mmmm")))</f>
        <v>Junho</v>
      </c>
      <c r="D253" s="45" t="s">
        <v>2</v>
      </c>
      <c r="E253" s="45" t="s">
        <v>23</v>
      </c>
      <c r="F253" s="17" t="s">
        <v>317</v>
      </c>
      <c r="G253" s="46">
        <v>395.65</v>
      </c>
      <c r="H253" s="45" t="s">
        <v>13</v>
      </c>
      <c r="I253" s="20">
        <f>IF(FluxoCaixa7[[#This Row],[Receitas / Despesas]]="Saldo Inicial",FluxoCaixa7[[#This Row],[R$ (Valores)]],I252+FluxoCaixa7[[#This Row],[Valores Receitas / Despesas]])</f>
        <v>359738.09999999951</v>
      </c>
      <c r="J253" s="47">
        <f>IF(FluxoCaixa7[[#This Row],[Entrada / Saída]]="Saída",FluxoCaixa7[[#This Row],[R$ (Valores)]]*-1,FluxoCaixa7[[#This Row],[R$ (Valores)]])</f>
        <v>-395.65</v>
      </c>
    </row>
    <row r="254" spans="2:10">
      <c r="B254" s="44" t="s">
        <v>235</v>
      </c>
      <c r="C254" s="52" t="str">
        <f>IF(FluxoCaixa7[[#This Row],[Data]]="","",PROPER(TEXT(FluxoCaixa7[[#This Row],[Data]],"mmmm")))</f>
        <v>Junho</v>
      </c>
      <c r="D254" s="45" t="s">
        <v>2</v>
      </c>
      <c r="E254" s="45" t="s">
        <v>24</v>
      </c>
      <c r="F254" s="17" t="s">
        <v>318</v>
      </c>
      <c r="G254" s="46">
        <v>45432.49</v>
      </c>
      <c r="H254" s="45" t="s">
        <v>13</v>
      </c>
      <c r="I254" s="20">
        <f>IF(FluxoCaixa7[[#This Row],[Receitas / Despesas]]="Saldo Inicial",FluxoCaixa7[[#This Row],[R$ (Valores)]],I253+FluxoCaixa7[[#This Row],[Valores Receitas / Despesas]])</f>
        <v>314305.60999999952</v>
      </c>
      <c r="J254" s="47">
        <f>IF(FluxoCaixa7[[#This Row],[Entrada / Saída]]="Saída",FluxoCaixa7[[#This Row],[R$ (Valores)]]*-1,FluxoCaixa7[[#This Row],[R$ (Valores)]])</f>
        <v>-45432.49</v>
      </c>
    </row>
    <row r="255" spans="2:10">
      <c r="B255" s="44" t="s">
        <v>235</v>
      </c>
      <c r="C255" s="52" t="str">
        <f>IF(FluxoCaixa7[[#This Row],[Data]]="","",PROPER(TEXT(FluxoCaixa7[[#This Row],[Data]],"mmmm")))</f>
        <v>Junho</v>
      </c>
      <c r="D255" s="45" t="s">
        <v>2</v>
      </c>
      <c r="E255" s="45" t="s">
        <v>24</v>
      </c>
      <c r="F255" s="17" t="s">
        <v>319</v>
      </c>
      <c r="G255" s="46">
        <v>15245.79</v>
      </c>
      <c r="H255" s="45" t="s">
        <v>13</v>
      </c>
      <c r="I255" s="20">
        <f>IF(FluxoCaixa7[[#This Row],[Receitas / Despesas]]="Saldo Inicial",FluxoCaixa7[[#This Row],[R$ (Valores)]],I254+FluxoCaixa7[[#This Row],[Valores Receitas / Despesas]])</f>
        <v>299059.81999999954</v>
      </c>
      <c r="J255" s="47">
        <f>IF(FluxoCaixa7[[#This Row],[Entrada / Saída]]="Saída",FluxoCaixa7[[#This Row],[R$ (Valores)]]*-1,FluxoCaixa7[[#This Row],[R$ (Valores)]])</f>
        <v>-15245.79</v>
      </c>
    </row>
    <row r="256" spans="2:10">
      <c r="B256" s="44" t="s">
        <v>235</v>
      </c>
      <c r="C256" s="52" t="str">
        <f>IF(FluxoCaixa7[[#This Row],[Data]]="","",PROPER(TEXT(FluxoCaixa7[[#This Row],[Data]],"mmmm")))</f>
        <v>Junho</v>
      </c>
      <c r="D256" s="45" t="s">
        <v>2</v>
      </c>
      <c r="E256" s="45" t="s">
        <v>23</v>
      </c>
      <c r="F256" s="17" t="s">
        <v>320</v>
      </c>
      <c r="G256" s="46">
        <v>5099.41</v>
      </c>
      <c r="H256" s="45" t="s">
        <v>13</v>
      </c>
      <c r="I256" s="20">
        <f>IF(FluxoCaixa7[[#This Row],[Receitas / Despesas]]="Saldo Inicial",FluxoCaixa7[[#This Row],[R$ (Valores)]],I255+FluxoCaixa7[[#This Row],[Valores Receitas / Despesas]])</f>
        <v>293960.40999999957</v>
      </c>
      <c r="J256" s="47">
        <f>IF(FluxoCaixa7[[#This Row],[Entrada / Saída]]="Saída",FluxoCaixa7[[#This Row],[R$ (Valores)]]*-1,FluxoCaixa7[[#This Row],[R$ (Valores)]])</f>
        <v>-5099.41</v>
      </c>
    </row>
    <row r="257" spans="2:10">
      <c r="B257" s="44" t="s">
        <v>235</v>
      </c>
      <c r="C257" s="52" t="str">
        <f>IF(FluxoCaixa7[[#This Row],[Data]]="","",PROPER(TEXT(FluxoCaixa7[[#This Row],[Data]],"mmmm")))</f>
        <v>Junho</v>
      </c>
      <c r="D257" s="45" t="s">
        <v>2</v>
      </c>
      <c r="E257" s="45" t="s">
        <v>38</v>
      </c>
      <c r="F257" s="17" t="s">
        <v>321</v>
      </c>
      <c r="G257" s="46">
        <v>3250</v>
      </c>
      <c r="H257" s="45" t="s">
        <v>13</v>
      </c>
      <c r="I257" s="20">
        <f>IF(FluxoCaixa7[[#This Row],[Receitas / Despesas]]="Saldo Inicial",FluxoCaixa7[[#This Row],[R$ (Valores)]],I256+FluxoCaixa7[[#This Row],[Valores Receitas / Despesas]])</f>
        <v>290710.40999999957</v>
      </c>
      <c r="J257" s="47">
        <f>IF(FluxoCaixa7[[#This Row],[Entrada / Saída]]="Saída",FluxoCaixa7[[#This Row],[R$ (Valores)]]*-1,FluxoCaixa7[[#This Row],[R$ (Valores)]])</f>
        <v>-3250</v>
      </c>
    </row>
    <row r="258" spans="2:10">
      <c r="B258" s="44" t="s">
        <v>235</v>
      </c>
      <c r="C258" s="52" t="str">
        <f>IF(FluxoCaixa7[[#This Row],[Data]]="","",PROPER(TEXT(FluxoCaixa7[[#This Row],[Data]],"mmmm")))</f>
        <v>Junho</v>
      </c>
      <c r="D258" s="45" t="s">
        <v>2</v>
      </c>
      <c r="E258" s="45" t="s">
        <v>25</v>
      </c>
      <c r="F258" s="17" t="s">
        <v>322</v>
      </c>
      <c r="G258" s="46">
        <v>1138.33</v>
      </c>
      <c r="H258" s="45" t="s">
        <v>13</v>
      </c>
      <c r="I258" s="20">
        <f>IF(FluxoCaixa7[[#This Row],[Receitas / Despesas]]="Saldo Inicial",FluxoCaixa7[[#This Row],[R$ (Valores)]],I257+FluxoCaixa7[[#This Row],[Valores Receitas / Despesas]])</f>
        <v>289572.07999999955</v>
      </c>
      <c r="J258" s="47">
        <f>IF(FluxoCaixa7[[#This Row],[Entrada / Saída]]="Saída",FluxoCaixa7[[#This Row],[R$ (Valores)]]*-1,FluxoCaixa7[[#This Row],[R$ (Valores)]])</f>
        <v>-1138.33</v>
      </c>
    </row>
    <row r="259" spans="2:10">
      <c r="B259" s="44" t="s">
        <v>235</v>
      </c>
      <c r="C259" s="52" t="str">
        <f>IF(FluxoCaixa7[[#This Row],[Data]]="","",PROPER(TEXT(FluxoCaixa7[[#This Row],[Data]],"mmmm")))</f>
        <v>Junho</v>
      </c>
      <c r="D259" s="45" t="s">
        <v>2</v>
      </c>
      <c r="E259" s="45" t="s">
        <v>105</v>
      </c>
      <c r="F259" s="17" t="s">
        <v>323</v>
      </c>
      <c r="G259" s="46">
        <v>936</v>
      </c>
      <c r="H259" s="45" t="s">
        <v>13</v>
      </c>
      <c r="I259" s="20">
        <f>IF(FluxoCaixa7[[#This Row],[Receitas / Despesas]]="Saldo Inicial",FluxoCaixa7[[#This Row],[R$ (Valores)]],I258+FluxoCaixa7[[#This Row],[Valores Receitas / Despesas]])</f>
        <v>288636.07999999955</v>
      </c>
      <c r="J259" s="47">
        <f>IF(FluxoCaixa7[[#This Row],[Entrada / Saída]]="Saída",FluxoCaixa7[[#This Row],[R$ (Valores)]]*-1,FluxoCaixa7[[#This Row],[R$ (Valores)]])</f>
        <v>-936</v>
      </c>
    </row>
    <row r="260" spans="2:10">
      <c r="B260" s="44" t="s">
        <v>235</v>
      </c>
      <c r="C260" s="52" t="str">
        <f>IF(FluxoCaixa7[[#This Row],[Data]]="","",PROPER(TEXT(FluxoCaixa7[[#This Row],[Data]],"mmmm")))</f>
        <v>Junho</v>
      </c>
      <c r="D260" s="45" t="s">
        <v>2</v>
      </c>
      <c r="E260" s="45" t="s">
        <v>12</v>
      </c>
      <c r="F260" s="17" t="s">
        <v>324</v>
      </c>
      <c r="G260" s="46">
        <v>453.85</v>
      </c>
      <c r="H260" s="45" t="s">
        <v>13</v>
      </c>
      <c r="I260" s="20">
        <f>IF(FluxoCaixa7[[#This Row],[Receitas / Despesas]]="Saldo Inicial",FluxoCaixa7[[#This Row],[R$ (Valores)]],I259+FluxoCaixa7[[#This Row],[Valores Receitas / Despesas]])</f>
        <v>288182.22999999957</v>
      </c>
      <c r="J260" s="47">
        <f>IF(FluxoCaixa7[[#This Row],[Entrada / Saída]]="Saída",FluxoCaixa7[[#This Row],[R$ (Valores)]]*-1,FluxoCaixa7[[#This Row],[R$ (Valores)]])</f>
        <v>-453.85</v>
      </c>
    </row>
    <row r="261" spans="2:10">
      <c r="B261" s="44" t="s">
        <v>235</v>
      </c>
      <c r="C261" s="52" t="str">
        <f>IF(FluxoCaixa7[[#This Row],[Data]]="","",PROPER(TEXT(FluxoCaixa7[[#This Row],[Data]],"mmmm")))</f>
        <v>Junho</v>
      </c>
      <c r="D261" s="45" t="s">
        <v>2</v>
      </c>
      <c r="E261" s="45" t="s">
        <v>146</v>
      </c>
      <c r="F261" s="17" t="s">
        <v>325</v>
      </c>
      <c r="G261" s="46">
        <v>219</v>
      </c>
      <c r="H261" s="45" t="s">
        <v>13</v>
      </c>
      <c r="I261" s="20">
        <f>IF(FluxoCaixa7[[#This Row],[Receitas / Despesas]]="Saldo Inicial",FluxoCaixa7[[#This Row],[R$ (Valores)]],I260+FluxoCaixa7[[#This Row],[Valores Receitas / Despesas]])</f>
        <v>287963.22999999957</v>
      </c>
      <c r="J261" s="47">
        <f>IF(FluxoCaixa7[[#This Row],[Entrada / Saída]]="Saída",FluxoCaixa7[[#This Row],[R$ (Valores)]]*-1,FluxoCaixa7[[#This Row],[R$ (Valores)]])</f>
        <v>-219</v>
      </c>
    </row>
    <row r="262" spans="2:10">
      <c r="B262" s="44" t="s">
        <v>235</v>
      </c>
      <c r="C262" s="52" t="str">
        <f>IF(FluxoCaixa7[[#This Row],[Data]]="","",PROPER(TEXT(FluxoCaixa7[[#This Row],[Data]],"mmmm")))</f>
        <v>Junho</v>
      </c>
      <c r="D262" s="45" t="s">
        <v>2</v>
      </c>
      <c r="E262" s="45" t="s">
        <v>146</v>
      </c>
      <c r="F262" s="17" t="s">
        <v>325</v>
      </c>
      <c r="G262" s="46">
        <v>150</v>
      </c>
      <c r="H262" s="45" t="s">
        <v>13</v>
      </c>
      <c r="I262" s="20">
        <f>IF(FluxoCaixa7[[#This Row],[Receitas / Despesas]]="Saldo Inicial",FluxoCaixa7[[#This Row],[R$ (Valores)]],I261+FluxoCaixa7[[#This Row],[Valores Receitas / Despesas]])</f>
        <v>287813.22999999957</v>
      </c>
      <c r="J262" s="47">
        <f>IF(FluxoCaixa7[[#This Row],[Entrada / Saída]]="Saída",FluxoCaixa7[[#This Row],[R$ (Valores)]]*-1,FluxoCaixa7[[#This Row],[R$ (Valores)]])</f>
        <v>-150</v>
      </c>
    </row>
    <row r="263" spans="2:10">
      <c r="B263" s="44" t="s">
        <v>235</v>
      </c>
      <c r="C263" s="52" t="str">
        <f>IF(FluxoCaixa7[[#This Row],[Data]]="","",PROPER(TEXT(FluxoCaixa7[[#This Row],[Data]],"mmmm")))</f>
        <v>Junho</v>
      </c>
      <c r="D263" s="45" t="s">
        <v>2</v>
      </c>
      <c r="E263" s="45" t="s">
        <v>61</v>
      </c>
      <c r="F263" s="17" t="s">
        <v>326</v>
      </c>
      <c r="G263" s="46">
        <v>6129.14</v>
      </c>
      <c r="H263" s="45" t="s">
        <v>13</v>
      </c>
      <c r="I263" s="20">
        <f>IF(FluxoCaixa7[[#This Row],[Receitas / Despesas]]="Saldo Inicial",FluxoCaixa7[[#This Row],[R$ (Valores)]],I262+FluxoCaixa7[[#This Row],[Valores Receitas / Despesas]])</f>
        <v>281684.08999999956</v>
      </c>
      <c r="J263" s="47">
        <f>IF(FluxoCaixa7[[#This Row],[Entrada / Saída]]="Saída",FluxoCaixa7[[#This Row],[R$ (Valores)]]*-1,FluxoCaixa7[[#This Row],[R$ (Valores)]])</f>
        <v>-6129.14</v>
      </c>
    </row>
    <row r="264" spans="2:10">
      <c r="B264" s="44" t="s">
        <v>235</v>
      </c>
      <c r="C264" s="52" t="str">
        <f>IF(FluxoCaixa7[[#This Row],[Data]]="","",PROPER(TEXT(FluxoCaixa7[[#This Row],[Data]],"mmmm")))</f>
        <v>Junho</v>
      </c>
      <c r="D264" s="45" t="s">
        <v>2</v>
      </c>
      <c r="E264" s="45" t="s">
        <v>225</v>
      </c>
      <c r="F264" s="17" t="s">
        <v>209</v>
      </c>
      <c r="G264" s="46">
        <v>723.79</v>
      </c>
      <c r="H264" s="45" t="s">
        <v>13</v>
      </c>
      <c r="I264" s="20">
        <f>IF(FluxoCaixa7[[#This Row],[Receitas / Despesas]]="Saldo Inicial",FluxoCaixa7[[#This Row],[R$ (Valores)]],I263+FluxoCaixa7[[#This Row],[Valores Receitas / Despesas]])</f>
        <v>280960.29999999958</v>
      </c>
      <c r="J264" s="47">
        <f>IF(FluxoCaixa7[[#This Row],[Entrada / Saída]]="Saída",FluxoCaixa7[[#This Row],[R$ (Valores)]]*-1,FluxoCaixa7[[#This Row],[R$ (Valores)]])</f>
        <v>-723.79</v>
      </c>
    </row>
    <row r="265" spans="2:10">
      <c r="B265" s="44" t="s">
        <v>235</v>
      </c>
      <c r="C265" s="52" t="str">
        <f>IF(FluxoCaixa7[[#This Row],[Data]]="","",PROPER(TEXT(FluxoCaixa7[[#This Row],[Data]],"mmmm")))</f>
        <v>Junho</v>
      </c>
      <c r="D265" s="45" t="s">
        <v>2</v>
      </c>
      <c r="E265" s="45" t="s">
        <v>222</v>
      </c>
      <c r="F265" s="17" t="s">
        <v>176</v>
      </c>
      <c r="G265" s="46">
        <v>0.9</v>
      </c>
      <c r="H265" s="45" t="s">
        <v>13</v>
      </c>
      <c r="I265" s="20">
        <f>IF(FluxoCaixa7[[#This Row],[Receitas / Despesas]]="Saldo Inicial",FluxoCaixa7[[#This Row],[R$ (Valores)]],I264+FluxoCaixa7[[#This Row],[Valores Receitas / Despesas]])</f>
        <v>280959.39999999956</v>
      </c>
      <c r="J265" s="47">
        <f>IF(FluxoCaixa7[[#This Row],[Entrada / Saída]]="Saída",FluxoCaixa7[[#This Row],[R$ (Valores)]]*-1,FluxoCaixa7[[#This Row],[R$ (Valores)]])</f>
        <v>-0.9</v>
      </c>
    </row>
    <row r="266" spans="2:10">
      <c r="B266" s="44" t="s">
        <v>235</v>
      </c>
      <c r="C266" s="52" t="str">
        <f>IF(FluxoCaixa7[[#This Row],[Data]]="","",PROPER(TEXT(FluxoCaixa7[[#This Row],[Data]],"mmmm")))</f>
        <v>Junho</v>
      </c>
      <c r="D266" s="45" t="s">
        <v>2</v>
      </c>
      <c r="E266" s="45" t="s">
        <v>152</v>
      </c>
      <c r="F266" s="17" t="s">
        <v>171</v>
      </c>
      <c r="G266" s="46">
        <v>16.829999999999998</v>
      </c>
      <c r="H266" s="45" t="s">
        <v>13</v>
      </c>
      <c r="I266" s="20">
        <f>IF(FluxoCaixa7[[#This Row],[Receitas / Despesas]]="Saldo Inicial",FluxoCaixa7[[#This Row],[R$ (Valores)]],I265+FluxoCaixa7[[#This Row],[Valores Receitas / Despesas]])</f>
        <v>280942.56999999954</v>
      </c>
      <c r="J266" s="47">
        <f>IF(FluxoCaixa7[[#This Row],[Entrada / Saída]]="Saída",FluxoCaixa7[[#This Row],[R$ (Valores)]]*-1,FluxoCaixa7[[#This Row],[R$ (Valores)]])</f>
        <v>-16.829999999999998</v>
      </c>
    </row>
    <row r="267" spans="2:10">
      <c r="B267" s="44" t="s">
        <v>235</v>
      </c>
      <c r="C267" s="52" t="str">
        <f>IF(FluxoCaixa7[[#This Row],[Data]]="","",PROPER(TEXT(FluxoCaixa7[[#This Row],[Data]],"mmmm")))</f>
        <v>Junho</v>
      </c>
      <c r="D267" s="45" t="s">
        <v>2</v>
      </c>
      <c r="E267" s="45" t="s">
        <v>152</v>
      </c>
      <c r="F267" s="17" t="s">
        <v>171</v>
      </c>
      <c r="G267" s="46">
        <v>22</v>
      </c>
      <c r="H267" s="45" t="s">
        <v>13</v>
      </c>
      <c r="I267" s="20">
        <f>IF(FluxoCaixa7[[#This Row],[Receitas / Despesas]]="Saldo Inicial",FluxoCaixa7[[#This Row],[R$ (Valores)]],I266+FluxoCaixa7[[#This Row],[Valores Receitas / Despesas]])</f>
        <v>280920.56999999954</v>
      </c>
      <c r="J267" s="47">
        <f>IF(FluxoCaixa7[[#This Row],[Entrada / Saída]]="Saída",FluxoCaixa7[[#This Row],[R$ (Valores)]]*-1,FluxoCaixa7[[#This Row],[R$ (Valores)]])</f>
        <v>-22</v>
      </c>
    </row>
    <row r="268" spans="2:10">
      <c r="B268" s="44" t="s">
        <v>235</v>
      </c>
      <c r="C268" s="52" t="str">
        <f>IF(FluxoCaixa7[[#This Row],[Data]]="","",PROPER(TEXT(FluxoCaixa7[[#This Row],[Data]],"mmmm")))</f>
        <v>Junho</v>
      </c>
      <c r="D268" s="45" t="s">
        <v>2</v>
      </c>
      <c r="E268" s="45" t="s">
        <v>70</v>
      </c>
      <c r="F268" s="17" t="s">
        <v>327</v>
      </c>
      <c r="G268" s="46">
        <v>650</v>
      </c>
      <c r="H268" s="45" t="s">
        <v>13</v>
      </c>
      <c r="I268" s="20">
        <f>IF(FluxoCaixa7[[#This Row],[Receitas / Despesas]]="Saldo Inicial",FluxoCaixa7[[#This Row],[R$ (Valores)]],I267+FluxoCaixa7[[#This Row],[Valores Receitas / Despesas]])</f>
        <v>280270.56999999954</v>
      </c>
      <c r="J268" s="47">
        <f>IF(FluxoCaixa7[[#This Row],[Entrada / Saída]]="Saída",FluxoCaixa7[[#This Row],[R$ (Valores)]]*-1,FluxoCaixa7[[#This Row],[R$ (Valores)]])</f>
        <v>-650</v>
      </c>
    </row>
    <row r="269" spans="2:10">
      <c r="B269" s="44" t="s">
        <v>235</v>
      </c>
      <c r="C269" s="52" t="str">
        <f>IF(FluxoCaixa7[[#This Row],[Data]]="","",PROPER(TEXT(FluxoCaixa7[[#This Row],[Data]],"mmmm")))</f>
        <v>Junho</v>
      </c>
      <c r="D269" s="45" t="s">
        <v>2</v>
      </c>
      <c r="E269" s="45" t="s">
        <v>70</v>
      </c>
      <c r="F269" s="17" t="s">
        <v>328</v>
      </c>
      <c r="G269" s="46">
        <v>960</v>
      </c>
      <c r="H269" s="45" t="s">
        <v>13</v>
      </c>
      <c r="I269" s="20">
        <f>IF(FluxoCaixa7[[#This Row],[Receitas / Despesas]]="Saldo Inicial",FluxoCaixa7[[#This Row],[R$ (Valores)]],I268+FluxoCaixa7[[#This Row],[Valores Receitas / Despesas]])</f>
        <v>279310.56999999954</v>
      </c>
      <c r="J269" s="47">
        <f>IF(FluxoCaixa7[[#This Row],[Entrada / Saída]]="Saída",FluxoCaixa7[[#This Row],[R$ (Valores)]]*-1,FluxoCaixa7[[#This Row],[R$ (Valores)]])</f>
        <v>-960</v>
      </c>
    </row>
    <row r="270" spans="2:10">
      <c r="B270" s="44" t="s">
        <v>235</v>
      </c>
      <c r="C270" s="52" t="str">
        <f>IF(FluxoCaixa7[[#This Row],[Data]]="","",PROPER(TEXT(FluxoCaixa7[[#This Row],[Data]],"mmmm")))</f>
        <v>Junho</v>
      </c>
      <c r="D270" s="45" t="s">
        <v>2</v>
      </c>
      <c r="E270" s="45" t="s">
        <v>79</v>
      </c>
      <c r="F270" s="17" t="s">
        <v>329</v>
      </c>
      <c r="G270" s="46">
        <v>331.43</v>
      </c>
      <c r="H270" s="45" t="s">
        <v>13</v>
      </c>
      <c r="I270" s="20">
        <f>IF(FluxoCaixa7[[#This Row],[Receitas / Despesas]]="Saldo Inicial",FluxoCaixa7[[#This Row],[R$ (Valores)]],I269+FluxoCaixa7[[#This Row],[Valores Receitas / Despesas]])</f>
        <v>278979.13999999955</v>
      </c>
      <c r="J270" s="47">
        <f>IF(FluxoCaixa7[[#This Row],[Entrada / Saída]]="Saída",FluxoCaixa7[[#This Row],[R$ (Valores)]]*-1,FluxoCaixa7[[#This Row],[R$ (Valores)]])</f>
        <v>-331.43</v>
      </c>
    </row>
    <row r="271" spans="2:10">
      <c r="B271" s="44" t="s">
        <v>235</v>
      </c>
      <c r="C271" s="52" t="str">
        <f>IF(FluxoCaixa7[[#This Row],[Data]]="","",PROPER(TEXT(FluxoCaixa7[[#This Row],[Data]],"mmmm")))</f>
        <v>Junho</v>
      </c>
      <c r="D271" s="45" t="s">
        <v>2</v>
      </c>
      <c r="E271" s="45" t="s">
        <v>15</v>
      </c>
      <c r="F271" s="17" t="s">
        <v>299</v>
      </c>
      <c r="G271" s="46">
        <v>138.18</v>
      </c>
      <c r="H271" s="45" t="s">
        <v>13</v>
      </c>
      <c r="I271" s="20">
        <f>IF(FluxoCaixa7[[#This Row],[Receitas / Despesas]]="Saldo Inicial",FluxoCaixa7[[#This Row],[R$ (Valores)]],I270+FluxoCaixa7[[#This Row],[Valores Receitas / Despesas]])</f>
        <v>278840.95999999956</v>
      </c>
      <c r="J271" s="47">
        <f>IF(FluxoCaixa7[[#This Row],[Entrada / Saída]]="Saída",FluxoCaixa7[[#This Row],[R$ (Valores)]]*-1,FluxoCaixa7[[#This Row],[R$ (Valores)]])</f>
        <v>-138.18</v>
      </c>
    </row>
    <row r="272" spans="2:10">
      <c r="B272" s="44" t="s">
        <v>236</v>
      </c>
      <c r="C272" s="52" t="str">
        <f>IF(FluxoCaixa7[[#This Row],[Data]]="","",PROPER(TEXT(FluxoCaixa7[[#This Row],[Data]],"mmmm")))</f>
        <v>Junho</v>
      </c>
      <c r="D272" s="45" t="s">
        <v>1</v>
      </c>
      <c r="E272" s="45" t="s">
        <v>11</v>
      </c>
      <c r="F272" s="17" t="s">
        <v>169</v>
      </c>
      <c r="G272" s="46">
        <v>3.02</v>
      </c>
      <c r="H272" s="45" t="s">
        <v>13</v>
      </c>
      <c r="I272" s="20">
        <f>IF(FluxoCaixa7[[#This Row],[Receitas / Despesas]]="Saldo Inicial",FluxoCaixa7[[#This Row],[R$ (Valores)]],I271+FluxoCaixa7[[#This Row],[Valores Receitas / Despesas]])</f>
        <v>278843.97999999957</v>
      </c>
      <c r="J272" s="47">
        <f>IF(FluxoCaixa7[[#This Row],[Entrada / Saída]]="Saída",FluxoCaixa7[[#This Row],[R$ (Valores)]]*-1,FluxoCaixa7[[#This Row],[R$ (Valores)]])</f>
        <v>3.02</v>
      </c>
    </row>
    <row r="273" spans="2:10">
      <c r="B273" s="44" t="s">
        <v>236</v>
      </c>
      <c r="C273" s="52" t="str">
        <f>IF(FluxoCaixa7[[#This Row],[Data]]="","",PROPER(TEXT(FluxoCaixa7[[#This Row],[Data]],"mmmm")))</f>
        <v>Junho</v>
      </c>
      <c r="D273" s="45" t="s">
        <v>2</v>
      </c>
      <c r="E273" s="45" t="s">
        <v>123</v>
      </c>
      <c r="F273" s="17" t="s">
        <v>330</v>
      </c>
      <c r="G273" s="46">
        <v>10076.290000000001</v>
      </c>
      <c r="H273" s="45" t="s">
        <v>13</v>
      </c>
      <c r="I273" s="20">
        <f>IF(FluxoCaixa7[[#This Row],[Receitas / Despesas]]="Saldo Inicial",FluxoCaixa7[[#This Row],[R$ (Valores)]],I272+FluxoCaixa7[[#This Row],[Valores Receitas / Despesas]])</f>
        <v>268767.68999999959</v>
      </c>
      <c r="J273" s="47">
        <f>IF(FluxoCaixa7[[#This Row],[Entrada / Saída]]="Saída",FluxoCaixa7[[#This Row],[R$ (Valores)]]*-1,FluxoCaixa7[[#This Row],[R$ (Valores)]])</f>
        <v>-10076.290000000001</v>
      </c>
    </row>
    <row r="274" spans="2:10">
      <c r="B274" s="44" t="s">
        <v>236</v>
      </c>
      <c r="C274" s="52" t="str">
        <f>IF(FluxoCaixa7[[#This Row],[Data]]="","",PROPER(TEXT(FluxoCaixa7[[#This Row],[Data]],"mmmm")))</f>
        <v>Junho</v>
      </c>
      <c r="D274" s="45" t="s">
        <v>2</v>
      </c>
      <c r="E274" s="45" t="s">
        <v>20</v>
      </c>
      <c r="F274" s="17" t="s">
        <v>331</v>
      </c>
      <c r="G274" s="46">
        <v>9840.76</v>
      </c>
      <c r="H274" s="45" t="s">
        <v>13</v>
      </c>
      <c r="I274" s="20">
        <f>IF(FluxoCaixa7[[#This Row],[Receitas / Despesas]]="Saldo Inicial",FluxoCaixa7[[#This Row],[R$ (Valores)]],I273+FluxoCaixa7[[#This Row],[Valores Receitas / Despesas]])</f>
        <v>258926.92999999959</v>
      </c>
      <c r="J274" s="47">
        <f>IF(FluxoCaixa7[[#This Row],[Entrada / Saída]]="Saída",FluxoCaixa7[[#This Row],[R$ (Valores)]]*-1,FluxoCaixa7[[#This Row],[R$ (Valores)]])</f>
        <v>-9840.76</v>
      </c>
    </row>
    <row r="275" spans="2:10">
      <c r="B275" s="44" t="s">
        <v>237</v>
      </c>
      <c r="C275" s="52" t="str">
        <f>IF(FluxoCaixa7[[#This Row],[Data]]="","",PROPER(TEXT(FluxoCaixa7[[#This Row],[Data]],"mmmm")))</f>
        <v>Junho</v>
      </c>
      <c r="D275" s="45" t="s">
        <v>1</v>
      </c>
      <c r="E275" s="45" t="s">
        <v>11</v>
      </c>
      <c r="F275" s="17" t="s">
        <v>169</v>
      </c>
      <c r="G275" s="46">
        <v>17.5</v>
      </c>
      <c r="H275" s="45" t="s">
        <v>13</v>
      </c>
      <c r="I275" s="20">
        <f>IF(FluxoCaixa7[[#This Row],[Receitas / Despesas]]="Saldo Inicial",FluxoCaixa7[[#This Row],[R$ (Valores)]],I274+FluxoCaixa7[[#This Row],[Valores Receitas / Despesas]])</f>
        <v>258944.42999999959</v>
      </c>
      <c r="J275" s="47">
        <f>IF(FluxoCaixa7[[#This Row],[Entrada / Saída]]="Saída",FluxoCaixa7[[#This Row],[R$ (Valores)]]*-1,FluxoCaixa7[[#This Row],[R$ (Valores)]])</f>
        <v>17.5</v>
      </c>
    </row>
    <row r="276" spans="2:10">
      <c r="B276" s="44" t="s">
        <v>237</v>
      </c>
      <c r="C276" s="52" t="str">
        <f>IF(FluxoCaixa7[[#This Row],[Data]]="","",PROPER(TEXT(FluxoCaixa7[[#This Row],[Data]],"mmmm")))</f>
        <v>Junho</v>
      </c>
      <c r="D276" s="45" t="s">
        <v>2</v>
      </c>
      <c r="E276" s="45" t="s">
        <v>222</v>
      </c>
      <c r="F276" s="17" t="s">
        <v>176</v>
      </c>
      <c r="G276" s="46">
        <v>0.9</v>
      </c>
      <c r="H276" s="45" t="s">
        <v>13</v>
      </c>
      <c r="I276" s="20">
        <f>IF(FluxoCaixa7[[#This Row],[Receitas / Despesas]]="Saldo Inicial",FluxoCaixa7[[#This Row],[R$ (Valores)]],I275+FluxoCaixa7[[#This Row],[Valores Receitas / Despesas]])</f>
        <v>258943.52999999959</v>
      </c>
      <c r="J276" s="47">
        <f>IF(FluxoCaixa7[[#This Row],[Entrada / Saída]]="Saída",FluxoCaixa7[[#This Row],[R$ (Valores)]]*-1,FluxoCaixa7[[#This Row],[R$ (Valores)]])</f>
        <v>-0.9</v>
      </c>
    </row>
    <row r="277" spans="2:10">
      <c r="B277" s="44" t="s">
        <v>237</v>
      </c>
      <c r="C277" s="52" t="str">
        <f>IF(FluxoCaixa7[[#This Row],[Data]]="","",PROPER(TEXT(FluxoCaixa7[[#This Row],[Data]],"mmmm")))</f>
        <v>Junho</v>
      </c>
      <c r="D277" s="45" t="s">
        <v>2</v>
      </c>
      <c r="E277" s="45" t="s">
        <v>222</v>
      </c>
      <c r="F277" s="17" t="s">
        <v>176</v>
      </c>
      <c r="G277" s="46">
        <v>0.9</v>
      </c>
      <c r="H277" s="45" t="s">
        <v>13</v>
      </c>
      <c r="I277" s="20">
        <f>IF(FluxoCaixa7[[#This Row],[Receitas / Despesas]]="Saldo Inicial",FluxoCaixa7[[#This Row],[R$ (Valores)]],I276+FluxoCaixa7[[#This Row],[Valores Receitas / Despesas]])</f>
        <v>258942.6299999996</v>
      </c>
      <c r="J277" s="47">
        <f>IF(FluxoCaixa7[[#This Row],[Entrada / Saída]]="Saída",FluxoCaixa7[[#This Row],[R$ (Valores)]]*-1,FluxoCaixa7[[#This Row],[R$ (Valores)]])</f>
        <v>-0.9</v>
      </c>
    </row>
    <row r="278" spans="2:10">
      <c r="B278" s="44" t="s">
        <v>237</v>
      </c>
      <c r="C278" s="52" t="str">
        <f>IF(FluxoCaixa7[[#This Row],[Data]]="","",PROPER(TEXT(FluxoCaixa7[[#This Row],[Data]],"mmmm")))</f>
        <v>Junho</v>
      </c>
      <c r="D278" s="45" t="s">
        <v>2</v>
      </c>
      <c r="E278" s="45" t="s">
        <v>75</v>
      </c>
      <c r="F278" s="17" t="s">
        <v>332</v>
      </c>
      <c r="G278" s="46">
        <v>100000</v>
      </c>
      <c r="H278" s="45" t="s">
        <v>13</v>
      </c>
      <c r="I278" s="20">
        <f>IF(FluxoCaixa7[[#This Row],[Receitas / Despesas]]="Saldo Inicial",FluxoCaixa7[[#This Row],[R$ (Valores)]],I277+FluxoCaixa7[[#This Row],[Valores Receitas / Despesas]])</f>
        <v>158942.6299999996</v>
      </c>
      <c r="J278" s="47">
        <f>IF(FluxoCaixa7[[#This Row],[Entrada / Saída]]="Saída",FluxoCaixa7[[#This Row],[R$ (Valores)]]*-1,FluxoCaixa7[[#This Row],[R$ (Valores)]])</f>
        <v>-100000</v>
      </c>
    </row>
    <row r="279" spans="2:10">
      <c r="B279" s="44" t="s">
        <v>238</v>
      </c>
      <c r="C279" s="52" t="str">
        <f>IF(FluxoCaixa7[[#This Row],[Data]]="","",PROPER(TEXT(FluxoCaixa7[[#This Row],[Data]],"mmmm")))</f>
        <v>Junho</v>
      </c>
      <c r="D279" s="45" t="s">
        <v>1</v>
      </c>
      <c r="E279" s="45" t="s">
        <v>11</v>
      </c>
      <c r="F279" s="17" t="s">
        <v>169</v>
      </c>
      <c r="G279" s="46">
        <v>12.63</v>
      </c>
      <c r="H279" s="45" t="s">
        <v>13</v>
      </c>
      <c r="I279" s="20">
        <f>IF(FluxoCaixa7[[#This Row],[Receitas / Despesas]]="Saldo Inicial",FluxoCaixa7[[#This Row],[R$ (Valores)]],I278+FluxoCaixa7[[#This Row],[Valores Receitas / Despesas]])</f>
        <v>158955.2599999996</v>
      </c>
      <c r="J279" s="47">
        <f>IF(FluxoCaixa7[[#This Row],[Entrada / Saída]]="Saída",FluxoCaixa7[[#This Row],[R$ (Valores)]]*-1,FluxoCaixa7[[#This Row],[R$ (Valores)]])</f>
        <v>12.63</v>
      </c>
    </row>
    <row r="280" spans="2:10">
      <c r="B280" s="44" t="s">
        <v>238</v>
      </c>
      <c r="C280" s="52" t="str">
        <f>IF(FluxoCaixa7[[#This Row],[Data]]="","",PROPER(TEXT(FluxoCaixa7[[#This Row],[Data]],"mmmm")))</f>
        <v>Junho</v>
      </c>
      <c r="D280" s="45" t="s">
        <v>2</v>
      </c>
      <c r="E280" s="45" t="s">
        <v>222</v>
      </c>
      <c r="F280" s="17" t="s">
        <v>176</v>
      </c>
      <c r="G280" s="46">
        <v>0.9</v>
      </c>
      <c r="H280" s="45" t="s">
        <v>13</v>
      </c>
      <c r="I280" s="20">
        <f>IF(FluxoCaixa7[[#This Row],[Receitas / Despesas]]="Saldo Inicial",FluxoCaixa7[[#This Row],[R$ (Valores)]],I279+FluxoCaixa7[[#This Row],[Valores Receitas / Despesas]])</f>
        <v>158954.35999999961</v>
      </c>
      <c r="J280" s="47">
        <f>IF(FluxoCaixa7[[#This Row],[Entrada / Saída]]="Saída",FluxoCaixa7[[#This Row],[R$ (Valores)]]*-1,FluxoCaixa7[[#This Row],[R$ (Valores)]])</f>
        <v>-0.9</v>
      </c>
    </row>
    <row r="281" spans="2:10">
      <c r="B281" s="44" t="s">
        <v>238</v>
      </c>
      <c r="C281" s="52" t="str">
        <f>IF(FluxoCaixa7[[#This Row],[Data]]="","",PROPER(TEXT(FluxoCaixa7[[#This Row],[Data]],"mmmm")))</f>
        <v>Junho</v>
      </c>
      <c r="D281" s="45" t="s">
        <v>2</v>
      </c>
      <c r="E281" s="45" t="s">
        <v>75</v>
      </c>
      <c r="F281" s="17" t="s">
        <v>333</v>
      </c>
      <c r="G281" s="46">
        <v>50000</v>
      </c>
      <c r="H281" s="45" t="s">
        <v>13</v>
      </c>
      <c r="I281" s="20">
        <f>IF(FluxoCaixa7[[#This Row],[Receitas / Despesas]]="Saldo Inicial",FluxoCaixa7[[#This Row],[R$ (Valores)]],I280+FluxoCaixa7[[#This Row],[Valores Receitas / Despesas]])</f>
        <v>108954.35999999961</v>
      </c>
      <c r="J281" s="47">
        <f>IF(FluxoCaixa7[[#This Row],[Entrada / Saída]]="Saída",FluxoCaixa7[[#This Row],[R$ (Valores)]]*-1,FluxoCaixa7[[#This Row],[R$ (Valores)]])</f>
        <v>-50000</v>
      </c>
    </row>
    <row r="282" spans="2:10">
      <c r="B282" s="44" t="s">
        <v>239</v>
      </c>
      <c r="C282" s="52" t="str">
        <f>IF(FluxoCaixa7[[#This Row],[Data]]="","",PROPER(TEXT(FluxoCaixa7[[#This Row],[Data]],"mmmm")))</f>
        <v>Junho</v>
      </c>
      <c r="D282" s="45" t="s">
        <v>1</v>
      </c>
      <c r="E282" s="45" t="s">
        <v>11</v>
      </c>
      <c r="F282" s="17" t="s">
        <v>169</v>
      </c>
      <c r="G282" s="46">
        <v>8.5</v>
      </c>
      <c r="H282" s="45" t="s">
        <v>13</v>
      </c>
      <c r="I282" s="20">
        <f>IF(FluxoCaixa7[[#This Row],[Receitas / Despesas]]="Saldo Inicial",FluxoCaixa7[[#This Row],[R$ (Valores)]],I281+FluxoCaixa7[[#This Row],[Valores Receitas / Despesas]])</f>
        <v>108962.85999999961</v>
      </c>
      <c r="J282" s="47">
        <f>IF(FluxoCaixa7[[#This Row],[Entrada / Saída]]="Saída",FluxoCaixa7[[#This Row],[R$ (Valores)]]*-1,FluxoCaixa7[[#This Row],[R$ (Valores)]])</f>
        <v>8.5</v>
      </c>
    </row>
    <row r="283" spans="2:10">
      <c r="B283" s="44" t="s">
        <v>239</v>
      </c>
      <c r="C283" s="52" t="str">
        <f>IF(FluxoCaixa7[[#This Row],[Data]]="","",PROPER(TEXT(FluxoCaixa7[[#This Row],[Data]],"mmmm")))</f>
        <v>Junho</v>
      </c>
      <c r="D283" s="45" t="s">
        <v>2</v>
      </c>
      <c r="E283" s="45" t="s">
        <v>75</v>
      </c>
      <c r="F283" s="17" t="s">
        <v>334</v>
      </c>
      <c r="G283" s="46">
        <v>30000</v>
      </c>
      <c r="H283" s="45" t="s">
        <v>13</v>
      </c>
      <c r="I283" s="20">
        <f>IF(FluxoCaixa7[[#This Row],[Receitas / Despesas]]="Saldo Inicial",FluxoCaixa7[[#This Row],[R$ (Valores)]],I282+FluxoCaixa7[[#This Row],[Valores Receitas / Despesas]])</f>
        <v>78962.859999999608</v>
      </c>
      <c r="J283" s="47">
        <f>IF(FluxoCaixa7[[#This Row],[Entrada / Saída]]="Saída",FluxoCaixa7[[#This Row],[R$ (Valores)]]*-1,FluxoCaixa7[[#This Row],[R$ (Valores)]])</f>
        <v>-30000</v>
      </c>
    </row>
    <row r="284" spans="2:10">
      <c r="B284" s="44" t="s">
        <v>240</v>
      </c>
      <c r="C284" s="52" t="str">
        <f>IF(FluxoCaixa7[[#This Row],[Data]]="","",PROPER(TEXT(FluxoCaixa7[[#This Row],[Data]],"mmmm")))</f>
        <v>Junho</v>
      </c>
      <c r="D284" s="45" t="s">
        <v>1</v>
      </c>
      <c r="E284" s="45" t="s">
        <v>11</v>
      </c>
      <c r="F284" s="17" t="s">
        <v>169</v>
      </c>
      <c r="G284" s="46">
        <v>24.64</v>
      </c>
      <c r="H284" s="45" t="s">
        <v>13</v>
      </c>
      <c r="I284" s="20">
        <f>IF(FluxoCaixa7[[#This Row],[Receitas / Despesas]]="Saldo Inicial",FluxoCaixa7[[#This Row],[R$ (Valores)]],I283+FluxoCaixa7[[#This Row],[Valores Receitas / Despesas]])</f>
        <v>78987.499999999607</v>
      </c>
      <c r="J284" s="47">
        <f>IF(FluxoCaixa7[[#This Row],[Entrada / Saída]]="Saída",FluxoCaixa7[[#This Row],[R$ (Valores)]]*-1,FluxoCaixa7[[#This Row],[R$ (Valores)]])</f>
        <v>24.64</v>
      </c>
    </row>
    <row r="285" spans="2:10">
      <c r="B285" s="44" t="s">
        <v>240</v>
      </c>
      <c r="C285" s="52" t="str">
        <f>IF(FluxoCaixa7[[#This Row],[Data]]="","",PROPER(TEXT(FluxoCaixa7[[#This Row],[Data]],"mmmm")))</f>
        <v>Junho</v>
      </c>
      <c r="D285" s="45" t="s">
        <v>2</v>
      </c>
      <c r="E285" s="45" t="s">
        <v>150</v>
      </c>
      <c r="F285" s="17" t="s">
        <v>335</v>
      </c>
      <c r="G285" s="46">
        <v>1476</v>
      </c>
      <c r="H285" s="45" t="s">
        <v>13</v>
      </c>
      <c r="I285" s="20">
        <f>IF(FluxoCaixa7[[#This Row],[Receitas / Despesas]]="Saldo Inicial",FluxoCaixa7[[#This Row],[R$ (Valores)]],I284+FluxoCaixa7[[#This Row],[Valores Receitas / Despesas]])</f>
        <v>77511.499999999607</v>
      </c>
      <c r="J285" s="47">
        <f>IF(FluxoCaixa7[[#This Row],[Entrada / Saída]]="Saída",FluxoCaixa7[[#This Row],[R$ (Valores)]]*-1,FluxoCaixa7[[#This Row],[R$ (Valores)]])</f>
        <v>-1476</v>
      </c>
    </row>
    <row r="286" spans="2:10">
      <c r="B286" s="44" t="s">
        <v>240</v>
      </c>
      <c r="C286" s="52" t="str">
        <f>IF(FluxoCaixa7[[#This Row],[Data]]="","",PROPER(TEXT(FluxoCaixa7[[#This Row],[Data]],"mmmm")))</f>
        <v>Junho</v>
      </c>
      <c r="D286" s="45" t="s">
        <v>2</v>
      </c>
      <c r="E286" s="45" t="s">
        <v>23</v>
      </c>
      <c r="F286" s="17" t="s">
        <v>313</v>
      </c>
      <c r="G286" s="46">
        <v>2328</v>
      </c>
      <c r="H286" s="45" t="s">
        <v>13</v>
      </c>
      <c r="I286" s="20">
        <f>IF(FluxoCaixa7[[#This Row],[Receitas / Despesas]]="Saldo Inicial",FluxoCaixa7[[#This Row],[R$ (Valores)]],I285+FluxoCaixa7[[#This Row],[Valores Receitas / Despesas]])</f>
        <v>75183.499999999607</v>
      </c>
      <c r="J286" s="47">
        <f>IF(FluxoCaixa7[[#This Row],[Entrada / Saída]]="Saída",FluxoCaixa7[[#This Row],[R$ (Valores)]]*-1,FluxoCaixa7[[#This Row],[R$ (Valores)]])</f>
        <v>-2328</v>
      </c>
    </row>
    <row r="287" spans="2:10">
      <c r="B287" s="44" t="s">
        <v>240</v>
      </c>
      <c r="C287" s="52" t="str">
        <f>IF(FluxoCaixa7[[#This Row],[Data]]="","",PROPER(TEXT(FluxoCaixa7[[#This Row],[Data]],"mmmm")))</f>
        <v>Junho</v>
      </c>
      <c r="D287" s="45" t="s">
        <v>2</v>
      </c>
      <c r="E287" s="45" t="s">
        <v>23</v>
      </c>
      <c r="F287" s="17" t="s">
        <v>336</v>
      </c>
      <c r="G287" s="46">
        <v>5549.44</v>
      </c>
      <c r="H287" s="45" t="s">
        <v>13</v>
      </c>
      <c r="I287" s="20">
        <f>IF(FluxoCaixa7[[#This Row],[Receitas / Despesas]]="Saldo Inicial",FluxoCaixa7[[#This Row],[R$ (Valores)]],I286+FluxoCaixa7[[#This Row],[Valores Receitas / Despesas]])</f>
        <v>69634.059999999605</v>
      </c>
      <c r="J287" s="47">
        <f>IF(FluxoCaixa7[[#This Row],[Entrada / Saída]]="Saída",FluxoCaixa7[[#This Row],[R$ (Valores)]]*-1,FluxoCaixa7[[#This Row],[R$ (Valores)]])</f>
        <v>-5549.44</v>
      </c>
    </row>
    <row r="288" spans="2:10">
      <c r="B288" s="44" t="s">
        <v>240</v>
      </c>
      <c r="C288" s="52" t="str">
        <f>IF(FluxoCaixa7[[#This Row],[Data]]="","",PROPER(TEXT(FluxoCaixa7[[#This Row],[Data]],"mmmm")))</f>
        <v>Junho</v>
      </c>
      <c r="D288" s="45" t="s">
        <v>2</v>
      </c>
      <c r="E288" s="45" t="s">
        <v>23</v>
      </c>
      <c r="F288" s="17" t="s">
        <v>336</v>
      </c>
      <c r="G288" s="46">
        <v>11660.49</v>
      </c>
      <c r="H288" s="45" t="s">
        <v>13</v>
      </c>
      <c r="I288" s="20">
        <f>IF(FluxoCaixa7[[#This Row],[Receitas / Despesas]]="Saldo Inicial",FluxoCaixa7[[#This Row],[R$ (Valores)]],I287+FluxoCaixa7[[#This Row],[Valores Receitas / Despesas]])</f>
        <v>57973.569999999607</v>
      </c>
      <c r="J288" s="47">
        <f>IF(FluxoCaixa7[[#This Row],[Entrada / Saída]]="Saída",FluxoCaixa7[[#This Row],[R$ (Valores)]]*-1,FluxoCaixa7[[#This Row],[R$ (Valores)]])</f>
        <v>-11660.49</v>
      </c>
    </row>
    <row r="289" spans="2:10">
      <c r="B289" s="44" t="s">
        <v>240</v>
      </c>
      <c r="C289" s="52" t="str">
        <f>IF(FluxoCaixa7[[#This Row],[Data]]="","",PROPER(TEXT(FluxoCaixa7[[#This Row],[Data]],"mmmm")))</f>
        <v>Junho</v>
      </c>
      <c r="D289" s="45" t="s">
        <v>2</v>
      </c>
      <c r="E289" s="45" t="s">
        <v>23</v>
      </c>
      <c r="F289" s="17" t="s">
        <v>336</v>
      </c>
      <c r="G289" s="46">
        <v>5324.69</v>
      </c>
      <c r="H289" s="45" t="s">
        <v>13</v>
      </c>
      <c r="I289" s="20">
        <f>IF(FluxoCaixa7[[#This Row],[Receitas / Despesas]]="Saldo Inicial",FluxoCaixa7[[#This Row],[R$ (Valores)]],I288+FluxoCaixa7[[#This Row],[Valores Receitas / Despesas]])</f>
        <v>52648.879999999604</v>
      </c>
      <c r="J289" s="47">
        <f>IF(FluxoCaixa7[[#This Row],[Entrada / Saída]]="Saída",FluxoCaixa7[[#This Row],[R$ (Valores)]]*-1,FluxoCaixa7[[#This Row],[R$ (Valores)]])</f>
        <v>-5324.69</v>
      </c>
    </row>
    <row r="290" spans="2:10">
      <c r="B290" s="44" t="s">
        <v>240</v>
      </c>
      <c r="C290" s="52" t="str">
        <f>IF(FluxoCaixa7[[#This Row],[Data]]="","",PROPER(TEXT(FluxoCaixa7[[#This Row],[Data]],"mmmm")))</f>
        <v>Junho</v>
      </c>
      <c r="D290" s="45" t="s">
        <v>2</v>
      </c>
      <c r="E290" s="45" t="s">
        <v>20</v>
      </c>
      <c r="F290" s="17" t="s">
        <v>337</v>
      </c>
      <c r="G290" s="46">
        <v>1705.72</v>
      </c>
      <c r="H290" s="45" t="s">
        <v>13</v>
      </c>
      <c r="I290" s="20">
        <f>IF(FluxoCaixa7[[#This Row],[Receitas / Despesas]]="Saldo Inicial",FluxoCaixa7[[#This Row],[R$ (Valores)]],I289+FluxoCaixa7[[#This Row],[Valores Receitas / Despesas]])</f>
        <v>50943.159999999603</v>
      </c>
      <c r="J290" s="47">
        <f>IF(FluxoCaixa7[[#This Row],[Entrada / Saída]]="Saída",FluxoCaixa7[[#This Row],[R$ (Valores)]]*-1,FluxoCaixa7[[#This Row],[R$ (Valores)]])</f>
        <v>-1705.72</v>
      </c>
    </row>
    <row r="291" spans="2:10">
      <c r="B291" s="44" t="s">
        <v>240</v>
      </c>
      <c r="C291" s="52" t="str">
        <f>IF(FluxoCaixa7[[#This Row],[Data]]="","",PROPER(TEXT(FluxoCaixa7[[#This Row],[Data]],"mmmm")))</f>
        <v>Junho</v>
      </c>
      <c r="D291" s="45" t="s">
        <v>2</v>
      </c>
      <c r="E291" s="45" t="s">
        <v>75</v>
      </c>
      <c r="F291" s="17" t="s">
        <v>170</v>
      </c>
      <c r="G291" s="46">
        <v>70000</v>
      </c>
      <c r="H291" s="45" t="s">
        <v>13</v>
      </c>
      <c r="I291" s="20">
        <f>IF(FluxoCaixa7[[#This Row],[Receitas / Despesas]]="Saldo Inicial",FluxoCaixa7[[#This Row],[R$ (Valores)]],I290+FluxoCaixa7[[#This Row],[Valores Receitas / Despesas]])</f>
        <v>-19056.840000000397</v>
      </c>
      <c r="J291" s="47">
        <f>IF(FluxoCaixa7[[#This Row],[Entrada / Saída]]="Saída",FluxoCaixa7[[#This Row],[R$ (Valores)]]*-1,FluxoCaixa7[[#This Row],[R$ (Valores)]])</f>
        <v>-70000</v>
      </c>
    </row>
    <row r="292" spans="2:10">
      <c r="B292" s="44" t="s">
        <v>240</v>
      </c>
      <c r="C292" s="52" t="str">
        <f>IF(FluxoCaixa7[[#This Row],[Data]]="","",PROPER(TEXT(FluxoCaixa7[[#This Row],[Data]],"mmmm")))</f>
        <v>Junho</v>
      </c>
      <c r="D292" s="45" t="s">
        <v>2</v>
      </c>
      <c r="E292" s="45" t="s">
        <v>222</v>
      </c>
      <c r="F292" s="17" t="s">
        <v>176</v>
      </c>
      <c r="G292" s="46">
        <v>0.9</v>
      </c>
      <c r="H292" s="45" t="s">
        <v>13</v>
      </c>
      <c r="I292" s="20">
        <f>IF(FluxoCaixa7[[#This Row],[Receitas / Despesas]]="Saldo Inicial",FluxoCaixa7[[#This Row],[R$ (Valores)]],I291+FluxoCaixa7[[#This Row],[Valores Receitas / Despesas]])</f>
        <v>-19057.740000000398</v>
      </c>
      <c r="J292" s="47">
        <f>IF(FluxoCaixa7[[#This Row],[Entrada / Saída]]="Saída",FluxoCaixa7[[#This Row],[R$ (Valores)]]*-1,FluxoCaixa7[[#This Row],[R$ (Valores)]])</f>
        <v>-0.9</v>
      </c>
    </row>
    <row r="293" spans="2:10">
      <c r="B293" s="44" t="s">
        <v>240</v>
      </c>
      <c r="C293" s="52" t="str">
        <f>IF(FluxoCaixa7[[#This Row],[Data]]="","",PROPER(TEXT(FluxoCaixa7[[#This Row],[Data]],"mmmm")))</f>
        <v>Junho</v>
      </c>
      <c r="D293" s="45" t="s">
        <v>2</v>
      </c>
      <c r="E293" s="45" t="s">
        <v>21</v>
      </c>
      <c r="F293" s="17" t="s">
        <v>338</v>
      </c>
      <c r="G293" s="46">
        <v>18254.240000000002</v>
      </c>
      <c r="H293" s="45" t="s">
        <v>13</v>
      </c>
      <c r="I293" s="20">
        <f>IF(FluxoCaixa7[[#This Row],[Receitas / Despesas]]="Saldo Inicial",FluxoCaixa7[[#This Row],[R$ (Valores)]],I292+FluxoCaixa7[[#This Row],[Valores Receitas / Despesas]])</f>
        <v>-37311.980000000403</v>
      </c>
      <c r="J293" s="47">
        <f>IF(FluxoCaixa7[[#This Row],[Entrada / Saída]]="Saída",FluxoCaixa7[[#This Row],[R$ (Valores)]]*-1,FluxoCaixa7[[#This Row],[R$ (Valores)]])</f>
        <v>-18254.240000000002</v>
      </c>
    </row>
    <row r="294" spans="2:10">
      <c r="B294" s="44" t="s">
        <v>240</v>
      </c>
      <c r="C294" s="52" t="str">
        <f>IF(FluxoCaixa7[[#This Row],[Data]]="","",PROPER(TEXT(FluxoCaixa7[[#This Row],[Data]],"mmmm")))</f>
        <v>Junho</v>
      </c>
      <c r="D294" s="45" t="s">
        <v>2</v>
      </c>
      <c r="E294" s="45" t="s">
        <v>21</v>
      </c>
      <c r="F294" s="17" t="s">
        <v>338</v>
      </c>
      <c r="G294" s="46">
        <v>84250.33</v>
      </c>
      <c r="H294" s="45" t="s">
        <v>13</v>
      </c>
      <c r="I294" s="20">
        <f>IF(FluxoCaixa7[[#This Row],[Receitas / Despesas]]="Saldo Inicial",FluxoCaixa7[[#This Row],[R$ (Valores)]],I293+FluxoCaixa7[[#This Row],[Valores Receitas / Despesas]])</f>
        <v>-121562.31000000041</v>
      </c>
      <c r="J294" s="47">
        <f>IF(FluxoCaixa7[[#This Row],[Entrada / Saída]]="Saída",FluxoCaixa7[[#This Row],[R$ (Valores)]]*-1,FluxoCaixa7[[#This Row],[R$ (Valores)]])</f>
        <v>-84250.33</v>
      </c>
    </row>
    <row r="295" spans="2:10">
      <c r="B295" s="44" t="s">
        <v>240</v>
      </c>
      <c r="C295" s="52" t="str">
        <f>IF(FluxoCaixa7[[#This Row],[Data]]="","",PROPER(TEXT(FluxoCaixa7[[#This Row],[Data]],"mmmm")))</f>
        <v>Junho</v>
      </c>
      <c r="D295" s="45" t="s">
        <v>2</v>
      </c>
      <c r="E295" s="45" t="s">
        <v>222</v>
      </c>
      <c r="F295" s="17" t="s">
        <v>175</v>
      </c>
      <c r="G295" s="46">
        <v>13.35</v>
      </c>
      <c r="H295" s="45" t="s">
        <v>13</v>
      </c>
      <c r="I295" s="20">
        <f>IF(FluxoCaixa7[[#This Row],[Receitas / Despesas]]="Saldo Inicial",FluxoCaixa7[[#This Row],[R$ (Valores)]],I294+FluxoCaixa7[[#This Row],[Valores Receitas / Despesas]])</f>
        <v>-121575.66000000041</v>
      </c>
      <c r="J295" s="47">
        <f>IF(FluxoCaixa7[[#This Row],[Entrada / Saída]]="Saída",FluxoCaixa7[[#This Row],[R$ (Valores)]]*-1,FluxoCaixa7[[#This Row],[R$ (Valores)]])</f>
        <v>-13.35</v>
      </c>
    </row>
    <row r="296" spans="2:10">
      <c r="B296" s="44" t="s">
        <v>241</v>
      </c>
      <c r="C296" s="52" t="str">
        <f>IF(FluxoCaixa7[[#This Row],[Data]]="","",PROPER(TEXT(FluxoCaixa7[[#This Row],[Data]],"mmmm")))</f>
        <v>Junho</v>
      </c>
      <c r="D296" s="45" t="s">
        <v>2</v>
      </c>
      <c r="E296" s="45" t="s">
        <v>222</v>
      </c>
      <c r="F296" s="17" t="s">
        <v>176</v>
      </c>
      <c r="G296" s="46">
        <v>0.9</v>
      </c>
      <c r="H296" s="45" t="s">
        <v>13</v>
      </c>
      <c r="I296" s="20">
        <f>IF(FluxoCaixa7[[#This Row],[Receitas / Despesas]]="Saldo Inicial",FluxoCaixa7[[#This Row],[R$ (Valores)]],I295+FluxoCaixa7[[#This Row],[Valores Receitas / Despesas]])</f>
        <v>-121576.56000000041</v>
      </c>
      <c r="J296" s="47">
        <f>IF(FluxoCaixa7[[#This Row],[Entrada / Saída]]="Saída",FluxoCaixa7[[#This Row],[R$ (Valores)]]*-1,FluxoCaixa7[[#This Row],[R$ (Valores)]])</f>
        <v>-0.9</v>
      </c>
    </row>
    <row r="297" spans="2:10">
      <c r="B297" s="44" t="s">
        <v>242</v>
      </c>
      <c r="C297" s="52" t="str">
        <f>IF(FluxoCaixa7[[#This Row],[Data]]="","",PROPER(TEXT(FluxoCaixa7[[#This Row],[Data]],"mmmm")))</f>
        <v>Junho</v>
      </c>
      <c r="D297" s="45" t="s">
        <v>1</v>
      </c>
      <c r="E297" s="45" t="s">
        <v>6</v>
      </c>
      <c r="F297" s="17" t="s">
        <v>339</v>
      </c>
      <c r="G297" s="46">
        <v>43127</v>
      </c>
      <c r="H297" s="45" t="s">
        <v>8</v>
      </c>
      <c r="I297" s="20">
        <f>IF(FluxoCaixa7[[#This Row],[Receitas / Despesas]]="Saldo Inicial",FluxoCaixa7[[#This Row],[R$ (Valores)]],I296+FluxoCaixa7[[#This Row],[Valores Receitas / Despesas]])</f>
        <v>-78449.560000000405</v>
      </c>
      <c r="J297" s="47">
        <f>IF(FluxoCaixa7[[#This Row],[Entrada / Saída]]="Saída",FluxoCaixa7[[#This Row],[R$ (Valores)]]*-1,FluxoCaixa7[[#This Row],[R$ (Valores)]])</f>
        <v>43127</v>
      </c>
    </row>
    <row r="298" spans="2:10">
      <c r="B298" s="44" t="s">
        <v>242</v>
      </c>
      <c r="C298" s="52" t="str">
        <f>IF(FluxoCaixa7[[#This Row],[Data]]="","",PROPER(TEXT(FluxoCaixa7[[#This Row],[Data]],"mmmm")))</f>
        <v>Junho</v>
      </c>
      <c r="D298" s="45" t="s">
        <v>1</v>
      </c>
      <c r="E298" s="45" t="s">
        <v>6</v>
      </c>
      <c r="F298" s="17" t="s">
        <v>340</v>
      </c>
      <c r="G298" s="46">
        <v>130081.07</v>
      </c>
      <c r="H298" s="45" t="s">
        <v>8</v>
      </c>
      <c r="I298" s="20">
        <f>IF(FluxoCaixa7[[#This Row],[Receitas / Despesas]]="Saldo Inicial",FluxoCaixa7[[#This Row],[R$ (Valores)]],I297+FluxoCaixa7[[#This Row],[Valores Receitas / Despesas]])</f>
        <v>51631.509999999602</v>
      </c>
      <c r="J298" s="47">
        <f>IF(FluxoCaixa7[[#This Row],[Entrada / Saída]]="Saída",FluxoCaixa7[[#This Row],[R$ (Valores)]]*-1,FluxoCaixa7[[#This Row],[R$ (Valores)]])</f>
        <v>130081.07</v>
      </c>
    </row>
    <row r="299" spans="2:10">
      <c r="B299" s="44" t="s">
        <v>242</v>
      </c>
      <c r="C299" s="52" t="str">
        <f>IF(FluxoCaixa7[[#This Row],[Data]]="","",PROPER(TEXT(FluxoCaixa7[[#This Row],[Data]],"mmmm")))</f>
        <v>Junho</v>
      </c>
      <c r="D299" s="45" t="s">
        <v>2</v>
      </c>
      <c r="E299" s="45" t="s">
        <v>23</v>
      </c>
      <c r="F299" s="17" t="s">
        <v>341</v>
      </c>
      <c r="G299" s="46">
        <v>4028.06</v>
      </c>
      <c r="H299" s="45" t="s">
        <v>13</v>
      </c>
      <c r="I299" s="20">
        <f>IF(FluxoCaixa7[[#This Row],[Receitas / Despesas]]="Saldo Inicial",FluxoCaixa7[[#This Row],[R$ (Valores)]],I298+FluxoCaixa7[[#This Row],[Valores Receitas / Despesas]])</f>
        <v>47603.449999999604</v>
      </c>
      <c r="J299" s="47">
        <f>IF(FluxoCaixa7[[#This Row],[Entrada / Saída]]="Saída",FluxoCaixa7[[#This Row],[R$ (Valores)]]*-1,FluxoCaixa7[[#This Row],[R$ (Valores)]])</f>
        <v>-4028.06</v>
      </c>
    </row>
    <row r="300" spans="2:10">
      <c r="B300" s="44" t="s">
        <v>243</v>
      </c>
      <c r="C300" s="52" t="str">
        <f>IF(FluxoCaixa7[[#This Row],[Data]]="","",PROPER(TEXT(FluxoCaixa7[[#This Row],[Data]],"mmmm")))</f>
        <v>Junho</v>
      </c>
      <c r="D300" s="45" t="s">
        <v>1</v>
      </c>
      <c r="E300" s="45" t="s">
        <v>6</v>
      </c>
      <c r="F300" s="17" t="s">
        <v>215</v>
      </c>
      <c r="G300" s="46">
        <v>1664032.51</v>
      </c>
      <c r="H300" s="45" t="s">
        <v>8</v>
      </c>
      <c r="I300" s="20">
        <f>IF(FluxoCaixa7[[#This Row],[Receitas / Despesas]]="Saldo Inicial",FluxoCaixa7[[#This Row],[R$ (Valores)]],I299+FluxoCaixa7[[#This Row],[Valores Receitas / Despesas]])</f>
        <v>1711635.9599999995</v>
      </c>
      <c r="J300" s="47">
        <f>IF(FluxoCaixa7[[#This Row],[Entrada / Saída]]="Saída",FluxoCaixa7[[#This Row],[R$ (Valores)]]*-1,FluxoCaixa7[[#This Row],[R$ (Valores)]])</f>
        <v>1664032.51</v>
      </c>
    </row>
    <row r="301" spans="2:10">
      <c r="B301" s="44" t="s">
        <v>243</v>
      </c>
      <c r="C301" s="52" t="str">
        <f>IF(FluxoCaixa7[[#This Row],[Data]]="","",PROPER(TEXT(FluxoCaixa7[[#This Row],[Data]],"mmmm")))</f>
        <v>Junho</v>
      </c>
      <c r="D301" s="45" t="s">
        <v>1</v>
      </c>
      <c r="E301" s="45" t="s">
        <v>6</v>
      </c>
      <c r="F301" s="17" t="s">
        <v>342</v>
      </c>
      <c r="G301" s="46">
        <v>2559158.2799999998</v>
      </c>
      <c r="H301" s="45" t="s">
        <v>8</v>
      </c>
      <c r="I301" s="20">
        <f>IF(FluxoCaixa7[[#This Row],[Receitas / Despesas]]="Saldo Inicial",FluxoCaixa7[[#This Row],[R$ (Valores)]],I300+FluxoCaixa7[[#This Row],[Valores Receitas / Despesas]])</f>
        <v>4270794.2399999993</v>
      </c>
      <c r="J301" s="47">
        <f>IF(FluxoCaixa7[[#This Row],[Entrada / Saída]]="Saída",FluxoCaixa7[[#This Row],[R$ (Valores)]]*-1,FluxoCaixa7[[#This Row],[R$ (Valores)]])</f>
        <v>2559158.2799999998</v>
      </c>
    </row>
    <row r="302" spans="2:10">
      <c r="B302" s="44" t="s">
        <v>243</v>
      </c>
      <c r="C302" s="52" t="str">
        <f>IF(FluxoCaixa7[[#This Row],[Data]]="","",PROPER(TEXT(FluxoCaixa7[[#This Row],[Data]],"mmmm")))</f>
        <v>Junho</v>
      </c>
      <c r="D302" s="17" t="s">
        <v>1</v>
      </c>
      <c r="E302" s="17" t="s">
        <v>6</v>
      </c>
      <c r="F302" s="17" t="s">
        <v>342</v>
      </c>
      <c r="G302" s="29">
        <v>0.62</v>
      </c>
      <c r="H302" s="17" t="s">
        <v>8</v>
      </c>
      <c r="I302" s="20">
        <f>IF(FluxoCaixa7[[#This Row],[Receitas / Despesas]]="Saldo Inicial",FluxoCaixa7[[#This Row],[R$ (Valores)]],I301+FluxoCaixa7[[#This Row],[Valores Receitas / Despesas]])</f>
        <v>4270794.8599999994</v>
      </c>
      <c r="J302" s="47">
        <f>IF(FluxoCaixa7[[#This Row],[Entrada / Saída]]="Saída",FluxoCaixa7[[#This Row],[R$ (Valores)]]*-1,FluxoCaixa7[[#This Row],[R$ (Valores)]])</f>
        <v>0.62</v>
      </c>
    </row>
    <row r="303" spans="2:10">
      <c r="B303" s="44" t="s">
        <v>243</v>
      </c>
      <c r="C303" s="52" t="str">
        <f>IF(FluxoCaixa7[[#This Row],[Data]]="","",PROPER(TEXT(FluxoCaixa7[[#This Row],[Data]],"mmmm")))</f>
        <v>Junho</v>
      </c>
      <c r="D303" s="45" t="s">
        <v>2</v>
      </c>
      <c r="E303" s="45" t="s">
        <v>75</v>
      </c>
      <c r="F303" s="17" t="s">
        <v>170</v>
      </c>
      <c r="G303" s="46">
        <v>400000</v>
      </c>
      <c r="H303" s="45" t="s">
        <v>13</v>
      </c>
      <c r="I303" s="20">
        <f>IF(FluxoCaixa7[[#This Row],[Receitas / Despesas]]="Saldo Inicial",FluxoCaixa7[[#This Row],[R$ (Valores)]],I302+FluxoCaixa7[[#This Row],[Valores Receitas / Despesas]])</f>
        <v>3870794.8599999994</v>
      </c>
      <c r="J303" s="47">
        <f>IF(FluxoCaixa7[[#This Row],[Entrada / Saída]]="Saída",FluxoCaixa7[[#This Row],[R$ (Valores)]]*-1,FluxoCaixa7[[#This Row],[R$ (Valores)]])</f>
        <v>-400000</v>
      </c>
    </row>
    <row r="304" spans="2:10">
      <c r="B304" s="44" t="s">
        <v>243</v>
      </c>
      <c r="C304" s="52" t="str">
        <f>IF(FluxoCaixa7[[#This Row],[Data]]="","",PROPER(TEXT(FluxoCaixa7[[#This Row],[Data]],"mmmm")))</f>
        <v>Junho</v>
      </c>
      <c r="D304" s="45" t="s">
        <v>2</v>
      </c>
      <c r="E304" s="45" t="s">
        <v>222</v>
      </c>
      <c r="F304" s="17" t="s">
        <v>175</v>
      </c>
      <c r="G304" s="46">
        <v>13.35</v>
      </c>
      <c r="H304" s="45" t="s">
        <v>13</v>
      </c>
      <c r="I304" s="20">
        <f>IF(FluxoCaixa7[[#This Row],[Receitas / Despesas]]="Saldo Inicial",FluxoCaixa7[[#This Row],[R$ (Valores)]],I303+FluxoCaixa7[[#This Row],[Valores Receitas / Despesas]])</f>
        <v>3870781.5099999993</v>
      </c>
      <c r="J304" s="47">
        <f>IF(FluxoCaixa7[[#This Row],[Entrada / Saída]]="Saída",FluxoCaixa7[[#This Row],[R$ (Valores)]]*-1,FluxoCaixa7[[#This Row],[R$ (Valores)]])</f>
        <v>-13.35</v>
      </c>
    </row>
    <row r="305" spans="2:10">
      <c r="B305" s="44" t="s">
        <v>243</v>
      </c>
      <c r="C305" s="52" t="str">
        <f>IF(FluxoCaixa7[[#This Row],[Data]]="","",PROPER(TEXT(FluxoCaixa7[[#This Row],[Data]],"mmmm")))</f>
        <v>Junho</v>
      </c>
      <c r="D305" s="45" t="s">
        <v>2</v>
      </c>
      <c r="E305" s="45" t="s">
        <v>70</v>
      </c>
      <c r="F305" s="17" t="s">
        <v>343</v>
      </c>
      <c r="G305" s="46">
        <v>10000</v>
      </c>
      <c r="H305" s="45" t="s">
        <v>13</v>
      </c>
      <c r="I305" s="20">
        <f>IF(FluxoCaixa7[[#This Row],[Receitas / Despesas]]="Saldo Inicial",FluxoCaixa7[[#This Row],[R$ (Valores)]],I304+FluxoCaixa7[[#This Row],[Valores Receitas / Despesas]])</f>
        <v>3860781.5099999993</v>
      </c>
      <c r="J305" s="47">
        <f>IF(FluxoCaixa7[[#This Row],[Entrada / Saída]]="Saída",FluxoCaixa7[[#This Row],[R$ (Valores)]]*-1,FluxoCaixa7[[#This Row],[R$ (Valores)]])</f>
        <v>-10000</v>
      </c>
    </row>
    <row r="306" spans="2:10">
      <c r="B306" s="44" t="s">
        <v>243</v>
      </c>
      <c r="C306" s="52" t="str">
        <f>IF(FluxoCaixa7[[#This Row],[Data]]="","",PROPER(TEXT(FluxoCaixa7[[#This Row],[Data]],"mmmm")))</f>
        <v>Junho</v>
      </c>
      <c r="D306" s="45" t="s">
        <v>2</v>
      </c>
      <c r="E306" s="45" t="s">
        <v>70</v>
      </c>
      <c r="F306" s="17" t="s">
        <v>344</v>
      </c>
      <c r="G306" s="46">
        <v>6000</v>
      </c>
      <c r="H306" s="45" t="s">
        <v>13</v>
      </c>
      <c r="I306" s="20">
        <f>IF(FluxoCaixa7[[#This Row],[Receitas / Despesas]]="Saldo Inicial",FluxoCaixa7[[#This Row],[R$ (Valores)]],I305+FluxoCaixa7[[#This Row],[Valores Receitas / Despesas]])</f>
        <v>3854781.5099999993</v>
      </c>
      <c r="J306" s="47">
        <f>IF(FluxoCaixa7[[#This Row],[Entrada / Saída]]="Saída",FluxoCaixa7[[#This Row],[R$ (Valores)]]*-1,FluxoCaixa7[[#This Row],[R$ (Valores)]])</f>
        <v>-6000</v>
      </c>
    </row>
    <row r="307" spans="2:10">
      <c r="B307" s="44" t="s">
        <v>243</v>
      </c>
      <c r="C307" s="52" t="str">
        <f>IF(FluxoCaixa7[[#This Row],[Data]]="","",PROPER(TEXT(FluxoCaixa7[[#This Row],[Data]],"mmmm")))</f>
        <v>Junho</v>
      </c>
      <c r="D307" s="45" t="s">
        <v>2</v>
      </c>
      <c r="E307" s="45" t="s">
        <v>30</v>
      </c>
      <c r="F307" s="17" t="s">
        <v>345</v>
      </c>
      <c r="G307" s="46">
        <v>1000</v>
      </c>
      <c r="H307" s="45" t="s">
        <v>13</v>
      </c>
      <c r="I307" s="20">
        <f>IF(FluxoCaixa7[[#This Row],[Receitas / Despesas]]="Saldo Inicial",FluxoCaixa7[[#This Row],[R$ (Valores)]],I306+FluxoCaixa7[[#This Row],[Valores Receitas / Despesas]])</f>
        <v>3853781.5099999993</v>
      </c>
      <c r="J307" s="47">
        <f>IF(FluxoCaixa7[[#This Row],[Entrada / Saída]]="Saída",FluxoCaixa7[[#This Row],[R$ (Valores)]]*-1,FluxoCaixa7[[#This Row],[R$ (Valores)]])</f>
        <v>-1000</v>
      </c>
    </row>
    <row r="308" spans="2:10">
      <c r="B308" s="44" t="s">
        <v>243</v>
      </c>
      <c r="C308" s="52" t="str">
        <f>IF(FluxoCaixa7[[#This Row],[Data]]="","",PROPER(TEXT(FluxoCaixa7[[#This Row],[Data]],"mmmm")))</f>
        <v>Junho</v>
      </c>
      <c r="D308" s="45" t="s">
        <v>2</v>
      </c>
      <c r="E308" s="45" t="s">
        <v>23</v>
      </c>
      <c r="F308" s="17" t="s">
        <v>346</v>
      </c>
      <c r="G308" s="46">
        <v>3537.37</v>
      </c>
      <c r="H308" s="45" t="s">
        <v>13</v>
      </c>
      <c r="I308" s="20">
        <f>IF(FluxoCaixa7[[#This Row],[Receitas / Despesas]]="Saldo Inicial",FluxoCaixa7[[#This Row],[R$ (Valores)]],I307+FluxoCaixa7[[#This Row],[Valores Receitas / Despesas]])</f>
        <v>3850244.1399999992</v>
      </c>
      <c r="J308" s="47">
        <f>IF(FluxoCaixa7[[#This Row],[Entrada / Saída]]="Saída",FluxoCaixa7[[#This Row],[R$ (Valores)]]*-1,FluxoCaixa7[[#This Row],[R$ (Valores)]])</f>
        <v>-3537.37</v>
      </c>
    </row>
    <row r="309" spans="2:10">
      <c r="B309" s="44" t="s">
        <v>243</v>
      </c>
      <c r="C309" s="48" t="str">
        <f>IF(FluxoCaixa7[[#This Row],[Data]]="","",PROPER(TEXT(FluxoCaixa7[[#This Row],[Data]],"mmmm")))</f>
        <v>Junho</v>
      </c>
      <c r="D309" s="17" t="s">
        <v>2</v>
      </c>
      <c r="E309" s="17" t="s">
        <v>75</v>
      </c>
      <c r="F309" s="17" t="s">
        <v>347</v>
      </c>
      <c r="G309" s="29">
        <v>400000</v>
      </c>
      <c r="H309" s="17" t="s">
        <v>13</v>
      </c>
      <c r="I309" s="20">
        <f>IF(FluxoCaixa7[[#This Row],[Receitas / Despesas]]="Saldo Inicial",FluxoCaixa7[[#This Row],[R$ (Valores)]],I308+FluxoCaixa7[[#This Row],[Valores Receitas / Despesas]])</f>
        <v>3450244.1399999992</v>
      </c>
      <c r="J309" s="47">
        <f>IF(FluxoCaixa7[[#This Row],[Entrada / Saída]]="Saída",FluxoCaixa7[[#This Row],[R$ (Valores)]]*-1,FluxoCaixa7[[#This Row],[R$ (Valores)]])</f>
        <v>-400000</v>
      </c>
    </row>
  </sheetData>
  <dataConsolidate link="1"/>
  <mergeCells count="5">
    <mergeCell ref="E1:I1"/>
    <mergeCell ref="B3:D3"/>
    <mergeCell ref="B4:C4"/>
    <mergeCell ref="B5:C5"/>
    <mergeCell ref="B6:C6"/>
  </mergeCells>
  <conditionalFormatting sqref="D6">
    <cfRule type="cellIs" dxfId="35" priority="1" operator="greaterThan">
      <formula>0</formula>
    </cfRule>
    <cfRule type="cellIs" dxfId="34" priority="2" operator="lessThan">
      <formula>0</formula>
    </cfRule>
  </conditionalFormatting>
  <dataValidations disablePrompts="1" count="3">
    <dataValidation type="list" allowBlank="1" showInputMessage="1" showErrorMessage="1" sqref="F11" xr:uid="{774144A8-9298-4BF8-B091-4FD4788C7A8B}">
      <formula1>INDIRECT($D11)</formula1>
    </dataValidation>
    <dataValidation type="list" allowBlank="1" showInputMessage="1" showErrorMessage="1" sqref="D11:D309" xr:uid="{0D7CF96C-19C7-4316-AA59-E485C62BBA47}">
      <formula1>"Entrada,Saída"</formula1>
    </dataValidation>
    <dataValidation type="list" allowBlank="1" showInputMessage="1" showErrorMessage="1" sqref="E11:E309" xr:uid="{B5E2D4C7-D46C-4B04-AB00-B3D5DAD4D1C8}">
      <formula1>INDIRECT(D11)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F9EFF6A-4604-4682-BC96-2E6CCBA9BDCD}">
          <x14:formula1>
            <xm:f>'Origem de Dados '!$F$3:$F$6</xm:f>
          </x14:formula1>
          <xm:sqref>H11:H309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6CEB-B201-47BD-8D8A-14F540EF06C6}">
  <dimension ref="B1:Q1583"/>
  <sheetViews>
    <sheetView showGridLines="0" zoomScale="85" zoomScaleNormal="85" workbookViewId="0">
      <pane ySplit="10" topLeftCell="A11" activePane="bottomLeft" state="frozen"/>
      <selection pane="bottomLeft" activeCell="I9" sqref="I9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84.7109375" style="1" bestFit="1" customWidth="1"/>
    <col min="7" max="7" width="24.42578125" style="1" customWidth="1"/>
    <col min="8" max="8" width="21.140625" style="1" customWidth="1"/>
    <col min="9" max="9" width="17.85546875" style="1" customWidth="1"/>
    <col min="10" max="10" width="31.42578125" style="1" hidden="1" customWidth="1"/>
    <col min="11" max="11" width="8.85546875" style="1" customWidth="1"/>
    <col min="12" max="12" width="8.85546875" style="1"/>
    <col min="13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154</v>
      </c>
      <c r="F1" s="106"/>
      <c r="G1" s="106"/>
      <c r="H1" s="106"/>
      <c r="I1" s="106"/>
    </row>
    <row r="2" spans="2:17" ht="23.1" customHeight="1">
      <c r="O2" s="31"/>
    </row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SUMPRODUCT(SUBTOTAL(9,OFFSET(FluxoCaixa101315[R$ (Valores)],ROW(FluxoCaixa101315[R$ (Valores)])-ROW(G11),0,1)),--(FluxoCaixa101315[Entrada / Saída]="Entrada"))+SUMPRODUCT(SUBTOTAL(9,OFFSET(FluxoCaixa101315[R$ (Valores)],ROW(FluxoCaixa101315[R$ (Valores)])-ROW(G11),0,1)),--(FluxoCaixa101315[Entrada / Saída]="Saldo Inicial"))</f>
        <v>1453261.23</v>
      </c>
      <c r="N4" s="31"/>
      <c r="O4" s="26"/>
    </row>
    <row r="5" spans="2:17" ht="15.75">
      <c r="B5" s="110" t="s">
        <v>51</v>
      </c>
      <c r="C5" s="110"/>
      <c r="D5" s="8">
        <f ca="1">SUMPRODUCT(SUBTOTAL(9,OFFSET(FluxoCaixa101315[R$ (Valores)],ROW(FluxoCaixa101315[R$ (Valores)])-ROW(G11),0,1)),--(FluxoCaixa101315[Entrada / Saída]="Saída"))</f>
        <v>1453329.9899999949</v>
      </c>
      <c r="N5" s="26"/>
      <c r="Q5" s="31"/>
    </row>
    <row r="6" spans="2:17" ht="15.75">
      <c r="B6" s="110" t="s">
        <v>49</v>
      </c>
      <c r="C6" s="110"/>
      <c r="D6" s="9">
        <f ca="1">D4-D5</f>
        <v>-68.759999994887039</v>
      </c>
      <c r="N6" s="26"/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47724.84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523</v>
      </c>
      <c r="F10" s="25" t="s">
        <v>522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>
      <c r="B11" s="16">
        <v>46023</v>
      </c>
      <c r="C11" s="48" t="str">
        <f>IF(FluxoCaixa101315[[#This Row],[Data]]="","",PROPER(TEXT(FluxoCaixa101315[[#This Row],[Data]],"mmmm")))</f>
        <v>Janeiro</v>
      </c>
      <c r="D11" s="18" t="s">
        <v>1</v>
      </c>
      <c r="E11" s="18" t="s">
        <v>48</v>
      </c>
      <c r="F11" s="17" t="s">
        <v>75</v>
      </c>
      <c r="G11" s="19">
        <v>47724.84</v>
      </c>
      <c r="H11" s="17" t="s">
        <v>13</v>
      </c>
      <c r="I11" s="20">
        <f>IF(FluxoCaixa101315[[#This Row],[d]]="Saldo Inicial",FluxoCaixa101315[[#This Row],[R$ (Valores)]],I10+FluxoCaixa101315[[#This Row],[Valores Receitas / Despesas]])</f>
        <v>47724.84</v>
      </c>
      <c r="J11" s="20">
        <f>IF(FluxoCaixa101315[[#This Row],[Entrada / Saída]]="Saída",FluxoCaixa101315[[#This Row],[R$ (Valores)]]*-1,FluxoCaixa101315[[#This Row],[R$ (Valores)]])</f>
        <v>47724.84</v>
      </c>
    </row>
    <row r="12" spans="2:17">
      <c r="B12" s="16">
        <v>46024</v>
      </c>
      <c r="C12" s="48" t="str">
        <f>IF(FluxoCaixa101315[[#This Row],[Data]]="","",PROPER(TEXT(FluxoCaixa101315[[#This Row],[Data]],"mmmm")))</f>
        <v>Janeiro</v>
      </c>
      <c r="D12" s="17" t="s">
        <v>2</v>
      </c>
      <c r="E12" s="17" t="s">
        <v>225</v>
      </c>
      <c r="F12" s="17" t="s">
        <v>524</v>
      </c>
      <c r="G12" s="21">
        <v>14.44</v>
      </c>
      <c r="H12" s="17" t="s">
        <v>525</v>
      </c>
      <c r="I12" s="20">
        <f>IF(FluxoCaixa101315[[#This Row],[d]]="Saldo Inicial",FluxoCaixa101315[[#This Row],[R$ (Valores)]],I11+FluxoCaixa101315[[#This Row],[Valores Receitas / Despesas]])</f>
        <v>47710.399999999994</v>
      </c>
      <c r="J12" s="20">
        <f>IF(FluxoCaixa101315[[#This Row],[Entrada / Saída]]="Saída",FluxoCaixa101315[[#This Row],[R$ (Valores)]]*-1,FluxoCaixa101315[[#This Row],[R$ (Valores)]])</f>
        <v>-14.44</v>
      </c>
    </row>
    <row r="13" spans="2:17">
      <c r="B13" s="16">
        <v>46024</v>
      </c>
      <c r="C13" s="48" t="str">
        <f>IF(FluxoCaixa101315[[#This Row],[Data]]="","",PROPER(TEXT(FluxoCaixa101315[[#This Row],[Data]],"mmmm")))</f>
        <v>Janeiro</v>
      </c>
      <c r="D13" s="17" t="s">
        <v>2</v>
      </c>
      <c r="E13" s="17" t="s">
        <v>225</v>
      </c>
      <c r="F13" s="17" t="s">
        <v>524</v>
      </c>
      <c r="G13" s="29">
        <v>1.49</v>
      </c>
      <c r="H13" s="17" t="s">
        <v>525</v>
      </c>
      <c r="I13" s="20">
        <f>IF(FluxoCaixa101315[[#This Row],[d]]="Saldo Inicial",FluxoCaixa101315[[#This Row],[R$ (Valores)]],I12+FluxoCaixa101315[[#This Row],[Valores Receitas / Despesas]])</f>
        <v>47708.909999999996</v>
      </c>
      <c r="J13" s="20">
        <f>IF(FluxoCaixa101315[[#This Row],[Entrada / Saída]]="Saída",FluxoCaixa101315[[#This Row],[R$ (Valores)]]*-1,FluxoCaixa101315[[#This Row],[R$ (Valores)]])</f>
        <v>-1.49</v>
      </c>
    </row>
    <row r="14" spans="2:17">
      <c r="B14" s="16">
        <v>46024</v>
      </c>
      <c r="C14" s="48" t="str">
        <f>IF(FluxoCaixa101315[[#This Row],[Data]]="","",PROPER(TEXT(FluxoCaixa101315[[#This Row],[Data]],"mmmm")))</f>
        <v>Janeiro</v>
      </c>
      <c r="D14" s="17" t="s">
        <v>2</v>
      </c>
      <c r="E14" s="17" t="s">
        <v>34</v>
      </c>
      <c r="F14" s="17" t="s">
        <v>526</v>
      </c>
      <c r="G14" s="21">
        <v>3654.87</v>
      </c>
      <c r="H14" s="17" t="s">
        <v>525</v>
      </c>
      <c r="I14" s="20">
        <f>IF(FluxoCaixa101315[[#This Row],[d]]="Saldo Inicial",FluxoCaixa101315[[#This Row],[R$ (Valores)]],I13+FluxoCaixa101315[[#This Row],[Valores Receitas / Despesas]])</f>
        <v>44054.039999999994</v>
      </c>
      <c r="J14" s="20">
        <f>IF(FluxoCaixa101315[[#This Row],[Entrada / Saída]]="Saída",FluxoCaixa101315[[#This Row],[R$ (Valores)]]*-1,FluxoCaixa101315[[#This Row],[R$ (Valores)]])</f>
        <v>-3654.87</v>
      </c>
    </row>
    <row r="15" spans="2:17">
      <c r="B15" s="16">
        <v>46024</v>
      </c>
      <c r="C15" s="48" t="str">
        <f>IF(FluxoCaixa101315[[#This Row],[Data]]="","",PROPER(TEXT(FluxoCaixa101315[[#This Row],[Data]],"mmmm")))</f>
        <v>Janeiro</v>
      </c>
      <c r="D15" s="17" t="s">
        <v>2</v>
      </c>
      <c r="E15" s="17" t="s">
        <v>34</v>
      </c>
      <c r="F15" s="17" t="s">
        <v>527</v>
      </c>
      <c r="G15" s="21">
        <v>1678.46</v>
      </c>
      <c r="H15" s="17" t="s">
        <v>525</v>
      </c>
      <c r="I15" s="20">
        <f>IF(FluxoCaixa101315[[#This Row],[d]]="Saldo Inicial",FluxoCaixa101315[[#This Row],[R$ (Valores)]],I14+FluxoCaixa101315[[#This Row],[Valores Receitas / Despesas]])</f>
        <v>42375.579999999994</v>
      </c>
      <c r="J15" s="20">
        <f>IF(FluxoCaixa101315[[#This Row],[Entrada / Saída]]="Saída",FluxoCaixa101315[[#This Row],[R$ (Valores)]]*-1,FluxoCaixa101315[[#This Row],[R$ (Valores)]])</f>
        <v>-1678.46</v>
      </c>
    </row>
    <row r="16" spans="2:17">
      <c r="B16" s="16">
        <v>46024</v>
      </c>
      <c r="C16" s="48" t="str">
        <f>IF(FluxoCaixa101315[[#This Row],[Data]]="","",PROPER(TEXT(FluxoCaixa101315[[#This Row],[Data]],"mmmm")))</f>
        <v>Janeiro</v>
      </c>
      <c r="D16" s="17" t="s">
        <v>2</v>
      </c>
      <c r="E16" s="17" t="s">
        <v>34</v>
      </c>
      <c r="F16" s="17" t="s">
        <v>528</v>
      </c>
      <c r="G16" s="21">
        <v>3654.87</v>
      </c>
      <c r="H16" s="17" t="s">
        <v>525</v>
      </c>
      <c r="I16" s="20">
        <f>IF(FluxoCaixa101315[[#This Row],[d]]="Saldo Inicial",FluxoCaixa101315[[#This Row],[R$ (Valores)]],I15+FluxoCaixa101315[[#This Row],[Valores Receitas / Despesas]])</f>
        <v>38720.709999999992</v>
      </c>
      <c r="J16" s="20">
        <f>IF(FluxoCaixa101315[[#This Row],[Entrada / Saída]]="Saída",FluxoCaixa101315[[#This Row],[R$ (Valores)]]*-1,FluxoCaixa101315[[#This Row],[R$ (Valores)]])</f>
        <v>-3654.87</v>
      </c>
    </row>
    <row r="17" spans="2:15">
      <c r="B17" s="16">
        <v>46024</v>
      </c>
      <c r="C17" s="48" t="str">
        <f>IF(FluxoCaixa101315[[#This Row],[Data]]="","",PROPER(TEXT(FluxoCaixa101315[[#This Row],[Data]],"mmmm")))</f>
        <v>Janeiro</v>
      </c>
      <c r="D17" s="17" t="s">
        <v>2</v>
      </c>
      <c r="E17" s="17" t="s">
        <v>34</v>
      </c>
      <c r="F17" s="17" t="s">
        <v>529</v>
      </c>
      <c r="G17" s="21">
        <v>3678.46</v>
      </c>
      <c r="H17" s="17" t="s">
        <v>525</v>
      </c>
      <c r="I17" s="20">
        <f>IF(FluxoCaixa101315[[#This Row],[d]]="Saldo Inicial",FluxoCaixa101315[[#This Row],[R$ (Valores)]],I16+FluxoCaixa101315[[#This Row],[Valores Receitas / Despesas]])</f>
        <v>35042.249999999993</v>
      </c>
      <c r="J17" s="20">
        <f>IF(FluxoCaixa101315[[#This Row],[Entrada / Saída]]="Saída",FluxoCaixa101315[[#This Row],[R$ (Valores)]]*-1,FluxoCaixa101315[[#This Row],[R$ (Valores)]])</f>
        <v>-3678.46</v>
      </c>
    </row>
    <row r="18" spans="2:15">
      <c r="B18" s="16">
        <v>46024</v>
      </c>
      <c r="C18" s="48" t="str">
        <f>IF(FluxoCaixa101315[[#This Row],[Data]]="","",PROPER(TEXT(FluxoCaixa101315[[#This Row],[Data]],"mmmm")))</f>
        <v>Janeiro</v>
      </c>
      <c r="D18" s="17" t="s">
        <v>2</v>
      </c>
      <c r="E18" s="17" t="s">
        <v>225</v>
      </c>
      <c r="F18" s="17" t="s">
        <v>524</v>
      </c>
      <c r="G18" s="21">
        <v>11.69</v>
      </c>
      <c r="H18" s="17" t="s">
        <v>525</v>
      </c>
      <c r="I18" s="20">
        <f>IF(FluxoCaixa101315[[#This Row],[d]]="Saldo Inicial",FluxoCaixa101315[[#This Row],[R$ (Valores)]],I17+FluxoCaixa101315[[#This Row],[Valores Receitas / Despesas]])</f>
        <v>35030.55999999999</v>
      </c>
      <c r="J18" s="20">
        <f>IF(FluxoCaixa101315[[#This Row],[Entrada / Saída]]="Saída",FluxoCaixa101315[[#This Row],[R$ (Valores)]]*-1,FluxoCaixa101315[[#This Row],[R$ (Valores)]])</f>
        <v>-11.69</v>
      </c>
    </row>
    <row r="19" spans="2:15">
      <c r="B19" s="16">
        <v>46024</v>
      </c>
      <c r="C19" s="48" t="str">
        <f>IF(FluxoCaixa101315[[#This Row],[Data]]="","",PROPER(TEXT(FluxoCaixa101315[[#This Row],[Data]],"mmmm")))</f>
        <v>Janeiro</v>
      </c>
      <c r="D19" s="17" t="s">
        <v>2</v>
      </c>
      <c r="E19" s="17" t="s">
        <v>225</v>
      </c>
      <c r="F19" s="17" t="s">
        <v>524</v>
      </c>
      <c r="G19" s="21">
        <v>1.49</v>
      </c>
      <c r="H19" s="17" t="s">
        <v>525</v>
      </c>
      <c r="I19" s="20">
        <f>IF(FluxoCaixa101315[[#This Row],[d]]="Saldo Inicial",FluxoCaixa101315[[#This Row],[R$ (Valores)]],I18+FluxoCaixa101315[[#This Row],[Valores Receitas / Despesas]])</f>
        <v>35029.069999999992</v>
      </c>
      <c r="J19" s="20">
        <f>IF(FluxoCaixa101315[[#This Row],[Entrada / Saída]]="Saída",FluxoCaixa101315[[#This Row],[R$ (Valores)]]*-1,FluxoCaixa101315[[#This Row],[R$ (Valores)]])</f>
        <v>-1.49</v>
      </c>
    </row>
    <row r="20" spans="2:15">
      <c r="B20" s="16">
        <v>46024</v>
      </c>
      <c r="C20" s="48" t="str">
        <f>IF(FluxoCaixa101315[[#This Row],[Data]]="","",PROPER(TEXT(FluxoCaixa101315[[#This Row],[Data]],"mmmm")))</f>
        <v>Janeiro</v>
      </c>
      <c r="D20" s="17" t="s">
        <v>2</v>
      </c>
      <c r="E20" s="17" t="s">
        <v>71</v>
      </c>
      <c r="F20" s="17" t="s">
        <v>530</v>
      </c>
      <c r="G20" s="21">
        <v>350</v>
      </c>
      <c r="H20" s="17" t="s">
        <v>525</v>
      </c>
      <c r="I20" s="20">
        <f>IF(FluxoCaixa101315[[#This Row],[d]]="Saldo Inicial",FluxoCaixa101315[[#This Row],[R$ (Valores)]],I19+FluxoCaixa101315[[#This Row],[Valores Receitas / Despesas]])</f>
        <v>34679.069999999992</v>
      </c>
      <c r="J20" s="20">
        <f>IF(FluxoCaixa101315[[#This Row],[Entrada / Saída]]="Saída",FluxoCaixa101315[[#This Row],[R$ (Valores)]]*-1,FluxoCaixa101315[[#This Row],[R$ (Valores)]])</f>
        <v>-350</v>
      </c>
    </row>
    <row r="21" spans="2:15">
      <c r="B21" s="16">
        <v>46024</v>
      </c>
      <c r="C21" s="48" t="str">
        <f>IF(FluxoCaixa101315[[#This Row],[Data]]="","",PROPER(TEXT(FluxoCaixa101315[[#This Row],[Data]],"mmmm")))</f>
        <v>Janeiro</v>
      </c>
      <c r="D21" s="17" t="s">
        <v>2</v>
      </c>
      <c r="E21" s="17" t="s">
        <v>71</v>
      </c>
      <c r="F21" s="17" t="s">
        <v>531</v>
      </c>
      <c r="G21" s="21">
        <v>350</v>
      </c>
      <c r="H21" s="17" t="s">
        <v>525</v>
      </c>
      <c r="I21" s="20">
        <f>IF(FluxoCaixa101315[[#This Row],[d]]="Saldo Inicial",FluxoCaixa101315[[#This Row],[R$ (Valores)]],I20+FluxoCaixa101315[[#This Row],[Valores Receitas / Despesas]])</f>
        <v>34329.069999999992</v>
      </c>
      <c r="J21" s="20">
        <f>IF(FluxoCaixa101315[[#This Row],[Entrada / Saída]]="Saída",FluxoCaixa101315[[#This Row],[R$ (Valores)]]*-1,FluxoCaixa101315[[#This Row],[R$ (Valores)]])</f>
        <v>-350</v>
      </c>
    </row>
    <row r="22" spans="2:15">
      <c r="B22" s="16">
        <v>46024</v>
      </c>
      <c r="C22" s="48" t="str">
        <f>IF(FluxoCaixa101315[[#This Row],[Data]]="","",PROPER(TEXT(FluxoCaixa101315[[#This Row],[Data]],"mmmm")))</f>
        <v>Janeiro</v>
      </c>
      <c r="D22" s="17" t="s">
        <v>2</v>
      </c>
      <c r="E22" s="17" t="s">
        <v>225</v>
      </c>
      <c r="F22" s="17" t="s">
        <v>524</v>
      </c>
      <c r="G22" s="21">
        <v>3.25</v>
      </c>
      <c r="H22" s="17" t="s">
        <v>525</v>
      </c>
      <c r="I22" s="20">
        <f>IF(FluxoCaixa101315[[#This Row],[d]]="Saldo Inicial",FluxoCaixa101315[[#This Row],[R$ (Valores)]],I21+FluxoCaixa101315[[#This Row],[Valores Receitas / Despesas]])</f>
        <v>34325.819999999992</v>
      </c>
      <c r="J22" s="20">
        <f>IF(FluxoCaixa101315[[#This Row],[Entrada / Saída]]="Saída",FluxoCaixa101315[[#This Row],[R$ (Valores)]]*-1,FluxoCaixa101315[[#This Row],[R$ (Valores)]])</f>
        <v>-3.25</v>
      </c>
      <c r="N22" s="26"/>
      <c r="O22" s="30"/>
    </row>
    <row r="23" spans="2:15">
      <c r="B23" s="16">
        <v>46024</v>
      </c>
      <c r="C23" s="48" t="str">
        <f>IF(FluxoCaixa101315[[#This Row],[Data]]="","",PROPER(TEXT(FluxoCaixa101315[[#This Row],[Data]],"mmmm")))</f>
        <v>Janeiro</v>
      </c>
      <c r="D23" s="17" t="s">
        <v>2</v>
      </c>
      <c r="E23" s="17" t="s">
        <v>225</v>
      </c>
      <c r="F23" s="17" t="s">
        <v>524</v>
      </c>
      <c r="G23" s="21">
        <v>1.49</v>
      </c>
      <c r="H23" s="17" t="s">
        <v>525</v>
      </c>
      <c r="I23" s="20">
        <f>IF(FluxoCaixa101315[[#This Row],[d]]="Saldo Inicial",FluxoCaixa101315[[#This Row],[R$ (Valores)]],I22+FluxoCaixa101315[[#This Row],[Valores Receitas / Despesas]])</f>
        <v>34324.329999999994</v>
      </c>
      <c r="J23" s="20">
        <f>IF(FluxoCaixa101315[[#This Row],[Entrada / Saída]]="Saída",FluxoCaixa101315[[#This Row],[R$ (Valores)]]*-1,FluxoCaixa101315[[#This Row],[R$ (Valores)]])</f>
        <v>-1.49</v>
      </c>
    </row>
    <row r="24" spans="2:15">
      <c r="B24" s="16">
        <v>46024</v>
      </c>
      <c r="C24" s="48" t="str">
        <f>IF(FluxoCaixa101315[[#This Row],[Data]]="","",PROPER(TEXT(FluxoCaixa101315[[#This Row],[Data]],"mmmm")))</f>
        <v>Janeiro</v>
      </c>
      <c r="D24" s="17" t="s">
        <v>2</v>
      </c>
      <c r="E24" s="17" t="s">
        <v>225</v>
      </c>
      <c r="F24" s="17" t="s">
        <v>524</v>
      </c>
      <c r="G24" s="21">
        <v>3.25</v>
      </c>
      <c r="H24" s="17" t="s">
        <v>525</v>
      </c>
      <c r="I24" s="20">
        <f>IF(FluxoCaixa101315[[#This Row],[d]]="Saldo Inicial",FluxoCaixa101315[[#This Row],[R$ (Valores)]],I23+FluxoCaixa101315[[#This Row],[Valores Receitas / Despesas]])</f>
        <v>34321.079999999994</v>
      </c>
      <c r="J24" s="20">
        <f>IF(FluxoCaixa101315[[#This Row],[Entrada / Saída]]="Saída",FluxoCaixa101315[[#This Row],[R$ (Valores)]]*-1,FluxoCaixa101315[[#This Row],[R$ (Valores)]])</f>
        <v>-3.25</v>
      </c>
      <c r="O24" s="30"/>
    </row>
    <row r="25" spans="2:15">
      <c r="B25" s="16">
        <v>46027</v>
      </c>
      <c r="C25" s="48" t="str">
        <f>IF(FluxoCaixa101315[[#This Row],[Data]]="","",PROPER(TEXT(FluxoCaixa101315[[#This Row],[Data]],"mmmm")))</f>
        <v>Janeiro</v>
      </c>
      <c r="D25" s="17" t="s">
        <v>2</v>
      </c>
      <c r="E25" s="17" t="s">
        <v>225</v>
      </c>
      <c r="F25" s="17" t="s">
        <v>524</v>
      </c>
      <c r="G25" s="21">
        <v>3.25</v>
      </c>
      <c r="H25" s="17" t="s">
        <v>525</v>
      </c>
      <c r="I25" s="20">
        <f>IF(FluxoCaixa101315[[#This Row],[d]]="Saldo Inicial",FluxoCaixa101315[[#This Row],[R$ (Valores)]],I24+FluxoCaixa101315[[#This Row],[Valores Receitas / Despesas]])</f>
        <v>34317.829999999994</v>
      </c>
      <c r="J25" s="20">
        <f>IF(FluxoCaixa101315[[#This Row],[Entrada / Saída]]="Saída",FluxoCaixa101315[[#This Row],[R$ (Valores)]]*-1,FluxoCaixa101315[[#This Row],[R$ (Valores)]])</f>
        <v>-3.25</v>
      </c>
    </row>
    <row r="26" spans="2:15">
      <c r="B26" s="16">
        <v>46027</v>
      </c>
      <c r="C26" s="48" t="str">
        <f>IF(FluxoCaixa101315[[#This Row],[Data]]="","",PROPER(TEXT(FluxoCaixa101315[[#This Row],[Data]],"mmmm")))</f>
        <v>Janeiro</v>
      </c>
      <c r="D26" s="17" t="s">
        <v>2</v>
      </c>
      <c r="E26" s="17" t="s">
        <v>225</v>
      </c>
      <c r="F26" s="17" t="s">
        <v>524</v>
      </c>
      <c r="G26" s="21">
        <v>3.25</v>
      </c>
      <c r="H26" s="17" t="s">
        <v>525</v>
      </c>
      <c r="I26" s="20">
        <f>IF(FluxoCaixa101315[[#This Row],[d]]="Saldo Inicial",FluxoCaixa101315[[#This Row],[R$ (Valores)]],I25+FluxoCaixa101315[[#This Row],[Valores Receitas / Despesas]])</f>
        <v>34314.579999999994</v>
      </c>
      <c r="J26" s="20">
        <f>IF(FluxoCaixa101315[[#This Row],[Entrada / Saída]]="Saída",FluxoCaixa101315[[#This Row],[R$ (Valores)]]*-1,FluxoCaixa101315[[#This Row],[R$ (Valores)]])</f>
        <v>-3.25</v>
      </c>
      <c r="O26" s="30"/>
    </row>
    <row r="27" spans="2:15">
      <c r="B27" s="16">
        <v>46027</v>
      </c>
      <c r="C27" s="48" t="str">
        <f>IF(FluxoCaixa101315[[#This Row],[Data]]="","",PROPER(TEXT(FluxoCaixa101315[[#This Row],[Data]],"mmmm")))</f>
        <v>Janeiro</v>
      </c>
      <c r="D27" s="17" t="s">
        <v>2</v>
      </c>
      <c r="E27" s="17" t="s">
        <v>225</v>
      </c>
      <c r="F27" s="17" t="s">
        <v>524</v>
      </c>
      <c r="G27" s="21">
        <v>1.49</v>
      </c>
      <c r="H27" s="17" t="s">
        <v>525</v>
      </c>
      <c r="I27" s="20">
        <f>IF(FluxoCaixa101315[[#This Row],[d]]="Saldo Inicial",FluxoCaixa101315[[#This Row],[R$ (Valores)]],I26+FluxoCaixa101315[[#This Row],[Valores Receitas / Despesas]])</f>
        <v>34313.089999999997</v>
      </c>
      <c r="J27" s="20">
        <f>IF(FluxoCaixa101315[[#This Row],[Entrada / Saída]]="Saída",FluxoCaixa101315[[#This Row],[R$ (Valores)]]*-1,FluxoCaixa101315[[#This Row],[R$ (Valores)]])</f>
        <v>-1.49</v>
      </c>
    </row>
    <row r="28" spans="2:15">
      <c r="B28" s="16">
        <v>46027</v>
      </c>
      <c r="C28" s="48" t="str">
        <f>IF(FluxoCaixa101315[[#This Row],[Data]]="","",PROPER(TEXT(FluxoCaixa101315[[#This Row],[Data]],"mmmm")))</f>
        <v>Janeiro</v>
      </c>
      <c r="D28" s="17" t="s">
        <v>2</v>
      </c>
      <c r="E28" s="17" t="s">
        <v>225</v>
      </c>
      <c r="F28" s="17" t="s">
        <v>524</v>
      </c>
      <c r="G28" s="21">
        <v>3.25</v>
      </c>
      <c r="H28" s="17" t="s">
        <v>525</v>
      </c>
      <c r="I28" s="20">
        <f>IF(FluxoCaixa101315[[#This Row],[d]]="Saldo Inicial",FluxoCaixa101315[[#This Row],[R$ (Valores)]],I27+FluxoCaixa101315[[#This Row],[Valores Receitas / Despesas]])</f>
        <v>34309.839999999997</v>
      </c>
      <c r="J28" s="20">
        <f>IF(FluxoCaixa101315[[#This Row],[Entrada / Saída]]="Saída",FluxoCaixa101315[[#This Row],[R$ (Valores)]]*-1,FluxoCaixa101315[[#This Row],[R$ (Valores)]])</f>
        <v>-3.25</v>
      </c>
    </row>
    <row r="29" spans="2:15">
      <c r="B29" s="16">
        <v>46027</v>
      </c>
      <c r="C29" s="48" t="str">
        <f>IF(FluxoCaixa101315[[#This Row],[Data]]="","",PROPER(TEXT(FluxoCaixa101315[[#This Row],[Data]],"mmmm")))</f>
        <v>Janeiro</v>
      </c>
      <c r="D29" s="17" t="s">
        <v>2</v>
      </c>
      <c r="E29" s="17" t="s">
        <v>71</v>
      </c>
      <c r="F29" s="17" t="s">
        <v>581</v>
      </c>
      <c r="G29" s="21">
        <v>200</v>
      </c>
      <c r="H29" s="17" t="s">
        <v>525</v>
      </c>
      <c r="I29" s="20">
        <f>IF(FluxoCaixa101315[[#This Row],[d]]="Saldo Inicial",FluxoCaixa101315[[#This Row],[R$ (Valores)]],I28+FluxoCaixa101315[[#This Row],[Valores Receitas / Despesas]])</f>
        <v>34109.839999999997</v>
      </c>
      <c r="J29" s="20">
        <f>IF(FluxoCaixa101315[[#This Row],[Entrada / Saída]]="Saída",FluxoCaixa101315[[#This Row],[R$ (Valores)]]*-1,FluxoCaixa101315[[#This Row],[R$ (Valores)]])</f>
        <v>-200</v>
      </c>
    </row>
    <row r="30" spans="2:15">
      <c r="B30" s="16">
        <v>46027</v>
      </c>
      <c r="C30" s="48" t="str">
        <f>IF(FluxoCaixa101315[[#This Row],[Data]]="","",PROPER(TEXT(FluxoCaixa101315[[#This Row],[Data]],"mmmm")))</f>
        <v>Janeiro</v>
      </c>
      <c r="D30" s="17" t="s">
        <v>2</v>
      </c>
      <c r="E30" s="17" t="s">
        <v>225</v>
      </c>
      <c r="F30" s="17" t="s">
        <v>524</v>
      </c>
      <c r="G30" s="21">
        <v>3.25</v>
      </c>
      <c r="H30" s="17" t="s">
        <v>525</v>
      </c>
      <c r="I30" s="20">
        <f>IF(FluxoCaixa101315[[#This Row],[d]]="Saldo Inicial",FluxoCaixa101315[[#This Row],[R$ (Valores)]],I29+FluxoCaixa101315[[#This Row],[Valores Receitas / Despesas]])</f>
        <v>34106.589999999997</v>
      </c>
      <c r="J30" s="20">
        <f>IF(FluxoCaixa101315[[#This Row],[Entrada / Saída]]="Saída",FluxoCaixa101315[[#This Row],[R$ (Valores)]]*-1,FluxoCaixa101315[[#This Row],[R$ (Valores)]])</f>
        <v>-3.25</v>
      </c>
    </row>
    <row r="31" spans="2:15">
      <c r="B31" s="16">
        <v>46027</v>
      </c>
      <c r="C31" s="48" t="str">
        <f>IF(FluxoCaixa101315[[#This Row],[Data]]="","",PROPER(TEXT(FluxoCaixa101315[[#This Row],[Data]],"mmmm")))</f>
        <v>Janeiro</v>
      </c>
      <c r="D31" s="17" t="s">
        <v>2</v>
      </c>
      <c r="E31" s="17" t="s">
        <v>70</v>
      </c>
      <c r="F31" s="17" t="s">
        <v>582</v>
      </c>
      <c r="G31" s="21">
        <v>2000</v>
      </c>
      <c r="H31" s="17" t="s">
        <v>525</v>
      </c>
      <c r="I31" s="20">
        <f>IF(FluxoCaixa101315[[#This Row],[d]]="Saldo Inicial",FluxoCaixa101315[[#This Row],[R$ (Valores)]],I30+FluxoCaixa101315[[#This Row],[Valores Receitas / Despesas]])</f>
        <v>32106.589999999997</v>
      </c>
      <c r="J31" s="20">
        <f>IF(FluxoCaixa101315[[#This Row],[Entrada / Saída]]="Saída",FluxoCaixa101315[[#This Row],[R$ (Valores)]]*-1,FluxoCaixa101315[[#This Row],[R$ (Valores)]])</f>
        <v>-2000</v>
      </c>
    </row>
    <row r="32" spans="2:15">
      <c r="B32" s="16">
        <v>46027</v>
      </c>
      <c r="C32" s="48" t="str">
        <f>IF(FluxoCaixa101315[[#This Row],[Data]]="","",PROPER(TEXT(FluxoCaixa101315[[#This Row],[Data]],"mmmm")))</f>
        <v>Janeiro</v>
      </c>
      <c r="D32" s="17" t="s">
        <v>2</v>
      </c>
      <c r="E32" s="17" t="s">
        <v>225</v>
      </c>
      <c r="F32" s="17" t="s">
        <v>524</v>
      </c>
      <c r="G32" s="21">
        <v>9.0299999999999994</v>
      </c>
      <c r="H32" s="17" t="s">
        <v>525</v>
      </c>
      <c r="I32" s="20">
        <f>IF(FluxoCaixa101315[[#This Row],[d]]="Saldo Inicial",FluxoCaixa101315[[#This Row],[R$ (Valores)]],I31+FluxoCaixa101315[[#This Row],[Valores Receitas / Despesas]])</f>
        <v>32097.559999999998</v>
      </c>
      <c r="J32" s="20">
        <f>IF(FluxoCaixa101315[[#This Row],[Entrada / Saída]]="Saída",FluxoCaixa101315[[#This Row],[R$ (Valores)]]*-1,FluxoCaixa101315[[#This Row],[R$ (Valores)]])</f>
        <v>-9.0299999999999994</v>
      </c>
    </row>
    <row r="33" spans="2:10">
      <c r="B33" s="16">
        <v>46027</v>
      </c>
      <c r="C33" s="48" t="str">
        <f>IF(FluxoCaixa101315[[#This Row],[Data]]="","",PROPER(TEXT(FluxoCaixa101315[[#This Row],[Data]],"mmmm")))</f>
        <v>Janeiro</v>
      </c>
      <c r="D33" s="17" t="s">
        <v>2</v>
      </c>
      <c r="E33" s="17" t="s">
        <v>225</v>
      </c>
      <c r="F33" s="17" t="s">
        <v>524</v>
      </c>
      <c r="G33" s="21">
        <v>1.49</v>
      </c>
      <c r="H33" s="17" t="s">
        <v>525</v>
      </c>
      <c r="I33" s="20">
        <f>IF(FluxoCaixa101315[[#This Row],[d]]="Saldo Inicial",FluxoCaixa101315[[#This Row],[R$ (Valores)]],I32+FluxoCaixa101315[[#This Row],[Valores Receitas / Despesas]])</f>
        <v>32096.069999999996</v>
      </c>
      <c r="J33" s="20">
        <f>IF(FluxoCaixa101315[[#This Row],[Entrada / Saída]]="Saída",FluxoCaixa101315[[#This Row],[R$ (Valores)]]*-1,FluxoCaixa101315[[#This Row],[R$ (Valores)]])</f>
        <v>-1.49</v>
      </c>
    </row>
    <row r="34" spans="2:10">
      <c r="B34" s="16">
        <v>46027</v>
      </c>
      <c r="C34" s="48" t="str">
        <f>IF(FluxoCaixa101315[[#This Row],[Data]]="","",PROPER(TEXT(FluxoCaixa101315[[#This Row],[Data]],"mmmm")))</f>
        <v>Janeiro</v>
      </c>
      <c r="D34" s="17" t="s">
        <v>2</v>
      </c>
      <c r="E34" s="17" t="s">
        <v>225</v>
      </c>
      <c r="F34" s="17" t="s">
        <v>524</v>
      </c>
      <c r="G34" s="21">
        <v>9.0299999999999994</v>
      </c>
      <c r="H34" s="17" t="s">
        <v>525</v>
      </c>
      <c r="I34" s="20">
        <f>IF(FluxoCaixa101315[[#This Row],[d]]="Saldo Inicial",FluxoCaixa101315[[#This Row],[R$ (Valores)]],I33+FluxoCaixa101315[[#This Row],[Valores Receitas / Despesas]])</f>
        <v>32087.039999999997</v>
      </c>
      <c r="J34" s="20">
        <f>IF(FluxoCaixa101315[[#This Row],[Entrada / Saída]]="Saída",FluxoCaixa101315[[#This Row],[R$ (Valores)]]*-1,FluxoCaixa101315[[#This Row],[R$ (Valores)]])</f>
        <v>-9.0299999999999994</v>
      </c>
    </row>
    <row r="35" spans="2:10">
      <c r="B35" s="16">
        <v>46027</v>
      </c>
      <c r="C35" s="48" t="str">
        <f>IF(FluxoCaixa101315[[#This Row],[Data]]="","",PROPER(TEXT(FluxoCaixa101315[[#This Row],[Data]],"mmmm")))</f>
        <v>Janeiro</v>
      </c>
      <c r="D35" s="17" t="s">
        <v>2</v>
      </c>
      <c r="E35" s="17" t="s">
        <v>225</v>
      </c>
      <c r="F35" s="17" t="s">
        <v>524</v>
      </c>
      <c r="G35" s="21">
        <v>1.49</v>
      </c>
      <c r="H35" s="17" t="s">
        <v>525</v>
      </c>
      <c r="I35" s="20">
        <f>IF(FluxoCaixa101315[[#This Row],[d]]="Saldo Inicial",FluxoCaixa101315[[#This Row],[R$ (Valores)]],I34+FluxoCaixa101315[[#This Row],[Valores Receitas / Despesas]])</f>
        <v>32085.549999999996</v>
      </c>
      <c r="J35" s="20">
        <f>IF(FluxoCaixa101315[[#This Row],[Entrada / Saída]]="Saída",FluxoCaixa101315[[#This Row],[R$ (Valores)]]*-1,FluxoCaixa101315[[#This Row],[R$ (Valores)]])</f>
        <v>-1.49</v>
      </c>
    </row>
    <row r="36" spans="2:10">
      <c r="B36" s="16">
        <v>46027</v>
      </c>
      <c r="C36" s="48" t="str">
        <f>IF(FluxoCaixa101315[[#This Row],[Data]]="","",PROPER(TEXT(FluxoCaixa101315[[#This Row],[Data]],"mmmm")))</f>
        <v>Janeiro</v>
      </c>
      <c r="D36" s="17" t="s">
        <v>1</v>
      </c>
      <c r="E36" s="17" t="s">
        <v>6</v>
      </c>
      <c r="F36" s="17" t="s">
        <v>583</v>
      </c>
      <c r="G36" s="21">
        <v>2388.0700000000002</v>
      </c>
      <c r="H36" s="17" t="s">
        <v>525</v>
      </c>
      <c r="I36" s="20">
        <f>IF(FluxoCaixa101315[[#This Row],[d]]="Saldo Inicial",FluxoCaixa101315[[#This Row],[R$ (Valores)]],I35+FluxoCaixa101315[[#This Row],[Valores Receitas / Despesas]])</f>
        <v>34473.619999999995</v>
      </c>
      <c r="J36" s="20">
        <f>IF(FluxoCaixa101315[[#This Row],[Entrada / Saída]]="Saída",FluxoCaixa101315[[#This Row],[R$ (Valores)]]*-1,FluxoCaixa101315[[#This Row],[R$ (Valores)]])</f>
        <v>2388.0700000000002</v>
      </c>
    </row>
    <row r="37" spans="2:10">
      <c r="B37" s="16">
        <v>46027</v>
      </c>
      <c r="C37" s="48" t="str">
        <f>IF(FluxoCaixa101315[[#This Row],[Data]]="","",PROPER(TEXT(FluxoCaixa101315[[#This Row],[Data]],"mmmm")))</f>
        <v>Janeiro</v>
      </c>
      <c r="D37" s="17" t="s">
        <v>1</v>
      </c>
      <c r="E37" s="17" t="s">
        <v>6</v>
      </c>
      <c r="F37" s="17" t="s">
        <v>583</v>
      </c>
      <c r="G37" s="21">
        <v>2098.71</v>
      </c>
      <c r="H37" s="17" t="s">
        <v>525</v>
      </c>
      <c r="I37" s="20">
        <f>IF(FluxoCaixa101315[[#This Row],[d]]="Saldo Inicial",FluxoCaixa101315[[#This Row],[R$ (Valores)]],I36+FluxoCaixa101315[[#This Row],[Valores Receitas / Despesas]])</f>
        <v>36572.329999999994</v>
      </c>
      <c r="J37" s="20">
        <f>IF(FluxoCaixa101315[[#This Row],[Entrada / Saída]]="Saída",FluxoCaixa101315[[#This Row],[R$ (Valores)]]*-1,FluxoCaixa101315[[#This Row],[R$ (Valores)]])</f>
        <v>2098.71</v>
      </c>
    </row>
    <row r="38" spans="2:10">
      <c r="B38" s="16">
        <v>46027</v>
      </c>
      <c r="C38" s="48" t="str">
        <f>IF(FluxoCaixa101315[[#This Row],[Data]]="","",PROPER(TEXT(FluxoCaixa101315[[#This Row],[Data]],"mmmm")))</f>
        <v>Janeiro</v>
      </c>
      <c r="D38" s="17" t="s">
        <v>1</v>
      </c>
      <c r="E38" s="17" t="s">
        <v>6</v>
      </c>
      <c r="F38" s="17" t="s">
        <v>583</v>
      </c>
      <c r="G38" s="21">
        <v>3293.65</v>
      </c>
      <c r="H38" s="17" t="s">
        <v>525</v>
      </c>
      <c r="I38" s="20">
        <f>IF(FluxoCaixa101315[[#This Row],[d]]="Saldo Inicial",FluxoCaixa101315[[#This Row],[R$ (Valores)]],I37+FluxoCaixa101315[[#This Row],[Valores Receitas / Despesas]])</f>
        <v>39865.979999999996</v>
      </c>
      <c r="J38" s="20">
        <f>IF(FluxoCaixa101315[[#This Row],[Entrada / Saída]]="Saída",FluxoCaixa101315[[#This Row],[R$ (Valores)]]*-1,FluxoCaixa101315[[#This Row],[R$ (Valores)]])</f>
        <v>3293.65</v>
      </c>
    </row>
    <row r="39" spans="2:10">
      <c r="B39" s="16">
        <v>46027</v>
      </c>
      <c r="C39" s="48" t="str">
        <f>IF(FluxoCaixa101315[[#This Row],[Data]]="","",PROPER(TEXT(FluxoCaixa101315[[#This Row],[Data]],"mmmm")))</f>
        <v>Janeiro</v>
      </c>
      <c r="D39" s="17" t="s">
        <v>1</v>
      </c>
      <c r="E39" s="17" t="s">
        <v>6</v>
      </c>
      <c r="F39" s="17" t="s">
        <v>583</v>
      </c>
      <c r="G39" s="21">
        <v>2166.4899999999998</v>
      </c>
      <c r="H39" s="17" t="s">
        <v>525</v>
      </c>
      <c r="I39" s="20">
        <f>IF(FluxoCaixa101315[[#This Row],[d]]="Saldo Inicial",FluxoCaixa101315[[#This Row],[R$ (Valores)]],I38+FluxoCaixa101315[[#This Row],[Valores Receitas / Despesas]])</f>
        <v>42032.469999999994</v>
      </c>
      <c r="J39" s="20">
        <f>IF(FluxoCaixa101315[[#This Row],[Entrada / Saída]]="Saída",FluxoCaixa101315[[#This Row],[R$ (Valores)]]*-1,FluxoCaixa101315[[#This Row],[R$ (Valores)]])</f>
        <v>2166.4899999999998</v>
      </c>
    </row>
    <row r="40" spans="2:10">
      <c r="B40" s="16">
        <v>46027</v>
      </c>
      <c r="C40" s="48" t="str">
        <f>IF(FluxoCaixa101315[[#This Row],[Data]]="","",PROPER(TEXT(FluxoCaixa101315[[#This Row],[Data]],"mmmm")))</f>
        <v>Janeiro</v>
      </c>
      <c r="D40" s="17" t="s">
        <v>1</v>
      </c>
      <c r="E40" s="17" t="s">
        <v>6</v>
      </c>
      <c r="F40" s="17" t="s">
        <v>583</v>
      </c>
      <c r="G40" s="29">
        <v>1164.54</v>
      </c>
      <c r="H40" s="17" t="s">
        <v>525</v>
      </c>
      <c r="I40" s="20">
        <f>IF(FluxoCaixa101315[[#This Row],[d]]="Saldo Inicial",FluxoCaixa101315[[#This Row],[R$ (Valores)]],I39+FluxoCaixa101315[[#This Row],[Valores Receitas / Despesas]])</f>
        <v>43197.009999999995</v>
      </c>
      <c r="J40" s="20">
        <f>IF(FluxoCaixa101315[[#This Row],[Entrada / Saída]]="Saída",FluxoCaixa101315[[#This Row],[R$ (Valores)]]*-1,FluxoCaixa101315[[#This Row],[R$ (Valores)]])</f>
        <v>1164.54</v>
      </c>
    </row>
    <row r="41" spans="2:10">
      <c r="B41" s="16">
        <v>46027</v>
      </c>
      <c r="C41" s="48" t="str">
        <f>IF(FluxoCaixa101315[[#This Row],[Data]]="","",PROPER(TEXT(FluxoCaixa101315[[#This Row],[Data]],"mmmm")))</f>
        <v>Janeiro</v>
      </c>
      <c r="D41" s="17" t="s">
        <v>1</v>
      </c>
      <c r="E41" s="17" t="s">
        <v>6</v>
      </c>
      <c r="F41" s="17" t="s">
        <v>583</v>
      </c>
      <c r="G41" s="21">
        <v>4202.3500000000004</v>
      </c>
      <c r="H41" s="17" t="s">
        <v>525</v>
      </c>
      <c r="I41" s="20">
        <f>IF(FluxoCaixa101315[[#This Row],[d]]="Saldo Inicial",FluxoCaixa101315[[#This Row],[R$ (Valores)]],I40+FluxoCaixa101315[[#This Row],[Valores Receitas / Despesas]])</f>
        <v>47399.359999999993</v>
      </c>
      <c r="J41" s="20">
        <f>IF(FluxoCaixa101315[[#This Row],[Entrada / Saída]]="Saída",FluxoCaixa101315[[#This Row],[R$ (Valores)]]*-1,FluxoCaixa101315[[#This Row],[R$ (Valores)]])</f>
        <v>4202.3500000000004</v>
      </c>
    </row>
    <row r="42" spans="2:10">
      <c r="B42" s="16">
        <v>46027</v>
      </c>
      <c r="C42" s="48" t="str">
        <f>IF(FluxoCaixa101315[[#This Row],[Data]]="","",PROPER(TEXT(FluxoCaixa101315[[#This Row],[Data]],"mmmm")))</f>
        <v>Janeiro</v>
      </c>
      <c r="D42" s="17" t="s">
        <v>1</v>
      </c>
      <c r="E42" s="17" t="s">
        <v>6</v>
      </c>
      <c r="F42" s="17" t="s">
        <v>583</v>
      </c>
      <c r="G42" s="21">
        <v>2363.27</v>
      </c>
      <c r="H42" s="17" t="s">
        <v>525</v>
      </c>
      <c r="I42" s="20">
        <f>IF(FluxoCaixa101315[[#This Row],[d]]="Saldo Inicial",FluxoCaixa101315[[#This Row],[R$ (Valores)]],I41+FluxoCaixa101315[[#This Row],[Valores Receitas / Despesas]])</f>
        <v>49762.62999999999</v>
      </c>
      <c r="J42" s="20">
        <f>IF(FluxoCaixa101315[[#This Row],[Entrada / Saída]]="Saída",FluxoCaixa101315[[#This Row],[R$ (Valores)]]*-1,FluxoCaixa101315[[#This Row],[R$ (Valores)]])</f>
        <v>2363.27</v>
      </c>
    </row>
    <row r="43" spans="2:10">
      <c r="B43" s="16">
        <v>46027</v>
      </c>
      <c r="C43" s="48" t="str">
        <f>IF(FluxoCaixa101315[[#This Row],[Data]]="","",PROPER(TEXT(FluxoCaixa101315[[#This Row],[Data]],"mmmm")))</f>
        <v>Janeiro</v>
      </c>
      <c r="D43" s="17" t="s">
        <v>2</v>
      </c>
      <c r="E43" s="17" t="s">
        <v>225</v>
      </c>
      <c r="F43" s="17" t="s">
        <v>524</v>
      </c>
      <c r="G43" s="21">
        <v>5</v>
      </c>
      <c r="H43" s="17" t="s">
        <v>525</v>
      </c>
      <c r="I43" s="20">
        <f>IF(FluxoCaixa101315[[#This Row],[d]]="Saldo Inicial",FluxoCaixa101315[[#This Row],[R$ (Valores)]],I42+FluxoCaixa101315[[#This Row],[Valores Receitas / Despesas]])</f>
        <v>49757.62999999999</v>
      </c>
      <c r="J43" s="20">
        <f>IF(FluxoCaixa101315[[#This Row],[Entrada / Saída]]="Saída",FluxoCaixa101315[[#This Row],[R$ (Valores)]]*-1,FluxoCaixa101315[[#This Row],[R$ (Valores)]])</f>
        <v>-5</v>
      </c>
    </row>
    <row r="44" spans="2:10">
      <c r="B44" s="16">
        <v>46027</v>
      </c>
      <c r="C44" s="48" t="str">
        <f>IF(FluxoCaixa101315[[#This Row],[Data]]="","",PROPER(TEXT(FluxoCaixa101315[[#This Row],[Data]],"mmmm")))</f>
        <v>Janeiro</v>
      </c>
      <c r="D44" s="17" t="s">
        <v>2</v>
      </c>
      <c r="E44" s="17" t="s">
        <v>70</v>
      </c>
      <c r="F44" s="17" t="s">
        <v>584</v>
      </c>
      <c r="G44" s="21">
        <v>1000</v>
      </c>
      <c r="H44" s="17" t="s">
        <v>525</v>
      </c>
      <c r="I44" s="20">
        <f>IF(FluxoCaixa101315[[#This Row],[d]]="Saldo Inicial",FluxoCaixa101315[[#This Row],[R$ (Valores)]],I43+FluxoCaixa101315[[#This Row],[Valores Receitas / Despesas]])</f>
        <v>48757.62999999999</v>
      </c>
      <c r="J44" s="20">
        <f>IF(FluxoCaixa101315[[#This Row],[Entrada / Saída]]="Saída",FluxoCaixa101315[[#This Row],[R$ (Valores)]]*-1,FluxoCaixa101315[[#This Row],[R$ (Valores)]])</f>
        <v>-1000</v>
      </c>
    </row>
    <row r="45" spans="2:10">
      <c r="B45" s="16">
        <v>46027</v>
      </c>
      <c r="C45" s="48" t="str">
        <f>IF(FluxoCaixa101315[[#This Row],[Data]]="","",PROPER(TEXT(FluxoCaixa101315[[#This Row],[Data]],"mmmm")))</f>
        <v>Janeiro</v>
      </c>
      <c r="D45" s="17" t="s">
        <v>2</v>
      </c>
      <c r="E45" s="17" t="s">
        <v>71</v>
      </c>
      <c r="F45" s="17" t="s">
        <v>585</v>
      </c>
      <c r="G45" s="21">
        <v>400</v>
      </c>
      <c r="H45" s="17" t="s">
        <v>525</v>
      </c>
      <c r="I45" s="20">
        <f>IF(FluxoCaixa101315[[#This Row],[d]]="Saldo Inicial",FluxoCaixa101315[[#This Row],[R$ (Valores)]],I44+FluxoCaixa101315[[#This Row],[Valores Receitas / Despesas]])</f>
        <v>48357.62999999999</v>
      </c>
      <c r="J45" s="20">
        <f>IF(FluxoCaixa101315[[#This Row],[Entrada / Saída]]="Saída",FluxoCaixa101315[[#This Row],[R$ (Valores)]]*-1,FluxoCaixa101315[[#This Row],[R$ (Valores)]])</f>
        <v>-400</v>
      </c>
    </row>
    <row r="46" spans="2:10">
      <c r="B46" s="16">
        <v>46027</v>
      </c>
      <c r="C46" s="48" t="str">
        <f>IF(FluxoCaixa101315[[#This Row],[Data]]="","",PROPER(TEXT(FluxoCaixa101315[[#This Row],[Data]],"mmmm")))</f>
        <v>Janeiro</v>
      </c>
      <c r="D46" s="17" t="s">
        <v>2</v>
      </c>
      <c r="E46" s="17" t="s">
        <v>71</v>
      </c>
      <c r="F46" s="17" t="s">
        <v>586</v>
      </c>
      <c r="G46" s="21">
        <v>210</v>
      </c>
      <c r="H46" s="17" t="s">
        <v>525</v>
      </c>
      <c r="I46" s="20">
        <f>IF(FluxoCaixa101315[[#This Row],[d]]="Saldo Inicial",FluxoCaixa101315[[#This Row],[R$ (Valores)]],I45+FluxoCaixa101315[[#This Row],[Valores Receitas / Despesas]])</f>
        <v>48147.62999999999</v>
      </c>
      <c r="J46" s="20">
        <f>IF(FluxoCaixa101315[[#This Row],[Entrada / Saída]]="Saída",FluxoCaixa101315[[#This Row],[R$ (Valores)]]*-1,FluxoCaixa101315[[#This Row],[R$ (Valores)]])</f>
        <v>-210</v>
      </c>
    </row>
    <row r="47" spans="2:10">
      <c r="B47" s="16">
        <v>46027</v>
      </c>
      <c r="C47" s="48" t="str">
        <f>IF(FluxoCaixa101315[[#This Row],[Data]]="","",PROPER(TEXT(FluxoCaixa101315[[#This Row],[Data]],"mmmm")))</f>
        <v>Janeiro</v>
      </c>
      <c r="D47" s="17" t="s">
        <v>2</v>
      </c>
      <c r="E47" s="17" t="s">
        <v>71</v>
      </c>
      <c r="F47" s="17" t="s">
        <v>587</v>
      </c>
      <c r="G47" s="21">
        <v>800</v>
      </c>
      <c r="H47" s="17" t="s">
        <v>525</v>
      </c>
      <c r="I47" s="20">
        <f>IF(FluxoCaixa101315[[#This Row],[d]]="Saldo Inicial",FluxoCaixa101315[[#This Row],[R$ (Valores)]],I46+FluxoCaixa101315[[#This Row],[Valores Receitas / Despesas]])</f>
        <v>47347.62999999999</v>
      </c>
      <c r="J47" s="20">
        <f>IF(FluxoCaixa101315[[#This Row],[Entrada / Saída]]="Saída",FluxoCaixa101315[[#This Row],[R$ (Valores)]]*-1,FluxoCaixa101315[[#This Row],[R$ (Valores)]])</f>
        <v>-800</v>
      </c>
    </row>
    <row r="48" spans="2:10">
      <c r="B48" s="16">
        <v>46027</v>
      </c>
      <c r="C48" s="48" t="str">
        <f>IF(FluxoCaixa101315[[#This Row],[Data]]="","",PROPER(TEXT(FluxoCaixa101315[[#This Row],[Data]],"mmmm")))</f>
        <v>Janeiro</v>
      </c>
      <c r="D48" s="17" t="s">
        <v>2</v>
      </c>
      <c r="E48" s="17" t="s">
        <v>79</v>
      </c>
      <c r="F48" s="17" t="s">
        <v>588</v>
      </c>
      <c r="G48" s="21">
        <v>240</v>
      </c>
      <c r="H48" s="17" t="s">
        <v>525</v>
      </c>
      <c r="I48" s="20">
        <f>IF(FluxoCaixa101315[[#This Row],[d]]="Saldo Inicial",FluxoCaixa101315[[#This Row],[R$ (Valores)]],I47+FluxoCaixa101315[[#This Row],[Valores Receitas / Despesas]])</f>
        <v>47107.62999999999</v>
      </c>
      <c r="J48" s="20">
        <f>IF(FluxoCaixa101315[[#This Row],[Entrada / Saída]]="Saída",FluxoCaixa101315[[#This Row],[R$ (Valores)]]*-1,FluxoCaixa101315[[#This Row],[R$ (Valores)]])</f>
        <v>-240</v>
      </c>
    </row>
    <row r="49" spans="2:14">
      <c r="B49" s="16">
        <v>46027</v>
      </c>
      <c r="C49" s="48" t="str">
        <f>IF(FluxoCaixa101315[[#This Row],[Data]]="","",PROPER(TEXT(FluxoCaixa101315[[#This Row],[Data]],"mmmm")))</f>
        <v>Janeiro</v>
      </c>
      <c r="D49" s="17" t="s">
        <v>2</v>
      </c>
      <c r="E49" s="17" t="s">
        <v>70</v>
      </c>
      <c r="F49" s="17" t="s">
        <v>589</v>
      </c>
      <c r="G49" s="21">
        <v>300</v>
      </c>
      <c r="H49" s="17" t="s">
        <v>525</v>
      </c>
      <c r="I49" s="20">
        <f>IF(FluxoCaixa101315[[#This Row],[d]]="Saldo Inicial",FluxoCaixa101315[[#This Row],[R$ (Valores)]],I48+FluxoCaixa101315[[#This Row],[Valores Receitas / Despesas]])</f>
        <v>46807.62999999999</v>
      </c>
      <c r="J49" s="20">
        <f>IF(FluxoCaixa101315[[#This Row],[Entrada / Saída]]="Saída",FluxoCaixa101315[[#This Row],[R$ (Valores)]]*-1,FluxoCaixa101315[[#This Row],[R$ (Valores)]])</f>
        <v>-300</v>
      </c>
    </row>
    <row r="50" spans="2:14">
      <c r="B50" s="16">
        <v>46027</v>
      </c>
      <c r="C50" s="48" t="str">
        <f>IF(FluxoCaixa101315[[#This Row],[Data]]="","",PROPER(TEXT(FluxoCaixa101315[[#This Row],[Data]],"mmmm")))</f>
        <v>Janeiro</v>
      </c>
      <c r="D50" s="17" t="s">
        <v>2</v>
      </c>
      <c r="E50" s="17" t="s">
        <v>70</v>
      </c>
      <c r="F50" s="17" t="s">
        <v>590</v>
      </c>
      <c r="G50" s="21">
        <v>600</v>
      </c>
      <c r="H50" s="17" t="s">
        <v>525</v>
      </c>
      <c r="I50" s="20">
        <f>IF(FluxoCaixa101315[[#This Row],[d]]="Saldo Inicial",FluxoCaixa101315[[#This Row],[R$ (Valores)]],I49+FluxoCaixa101315[[#This Row],[Valores Receitas / Despesas]])</f>
        <v>46207.62999999999</v>
      </c>
      <c r="J50" s="20">
        <f>IF(FluxoCaixa101315[[#This Row],[Entrada / Saída]]="Saída",FluxoCaixa101315[[#This Row],[R$ (Valores)]]*-1,FluxoCaixa101315[[#This Row],[R$ (Valores)]])</f>
        <v>-600</v>
      </c>
    </row>
    <row r="51" spans="2:14">
      <c r="B51" s="16">
        <v>46027</v>
      </c>
      <c r="C51" s="48" t="str">
        <f>IF(FluxoCaixa101315[[#This Row],[Data]]="","",PROPER(TEXT(FluxoCaixa101315[[#This Row],[Data]],"mmmm")))</f>
        <v>Janeiro</v>
      </c>
      <c r="D51" s="17" t="s">
        <v>2</v>
      </c>
      <c r="E51" s="17" t="s">
        <v>70</v>
      </c>
      <c r="F51" s="17" t="s">
        <v>591</v>
      </c>
      <c r="G51" s="21">
        <v>600</v>
      </c>
      <c r="H51" s="17" t="s">
        <v>525</v>
      </c>
      <c r="I51" s="20">
        <f>IF(FluxoCaixa101315[[#This Row],[d]]="Saldo Inicial",FluxoCaixa101315[[#This Row],[R$ (Valores)]],I50+FluxoCaixa101315[[#This Row],[Valores Receitas / Despesas]])</f>
        <v>45607.62999999999</v>
      </c>
      <c r="J51" s="20">
        <f>IF(FluxoCaixa101315[[#This Row],[Entrada / Saída]]="Saída",FluxoCaixa101315[[#This Row],[R$ (Valores)]]*-1,FluxoCaixa101315[[#This Row],[R$ (Valores)]])</f>
        <v>-600</v>
      </c>
    </row>
    <row r="52" spans="2:14">
      <c r="B52" s="16">
        <v>46027</v>
      </c>
      <c r="C52" s="48" t="str">
        <f>IF(FluxoCaixa101315[[#This Row],[Data]]="","",PROPER(TEXT(FluxoCaixa101315[[#This Row],[Data]],"mmmm")))</f>
        <v>Janeiro</v>
      </c>
      <c r="D52" s="17" t="s">
        <v>2</v>
      </c>
      <c r="E52" s="17" t="s">
        <v>70</v>
      </c>
      <c r="F52" s="17" t="s">
        <v>592</v>
      </c>
      <c r="G52" s="21">
        <v>800</v>
      </c>
      <c r="H52" s="17" t="s">
        <v>525</v>
      </c>
      <c r="I52" s="20">
        <f>IF(FluxoCaixa101315[[#This Row],[d]]="Saldo Inicial",FluxoCaixa101315[[#This Row],[R$ (Valores)]],I51+FluxoCaixa101315[[#This Row],[Valores Receitas / Despesas]])</f>
        <v>44807.62999999999</v>
      </c>
      <c r="J52" s="20">
        <f>IF(FluxoCaixa101315[[#This Row],[Entrada / Saída]]="Saída",FluxoCaixa101315[[#This Row],[R$ (Valores)]]*-1,FluxoCaixa101315[[#This Row],[R$ (Valores)]])</f>
        <v>-800</v>
      </c>
    </row>
    <row r="53" spans="2:14">
      <c r="B53" s="16">
        <v>46027</v>
      </c>
      <c r="C53" s="48" t="str">
        <f>IF(FluxoCaixa101315[[#This Row],[Data]]="","",PROPER(TEXT(FluxoCaixa101315[[#This Row],[Data]],"mmmm")))</f>
        <v>Janeiro</v>
      </c>
      <c r="D53" s="17" t="s">
        <v>2</v>
      </c>
      <c r="E53" s="17" t="s">
        <v>70</v>
      </c>
      <c r="F53" s="17" t="s">
        <v>593</v>
      </c>
      <c r="G53" s="21">
        <v>1000</v>
      </c>
      <c r="H53" s="17" t="s">
        <v>525</v>
      </c>
      <c r="I53" s="20">
        <f>IF(FluxoCaixa101315[[#This Row],[d]]="Saldo Inicial",FluxoCaixa101315[[#This Row],[R$ (Valores)]],I52+FluxoCaixa101315[[#This Row],[Valores Receitas / Despesas]])</f>
        <v>43807.62999999999</v>
      </c>
      <c r="J53" s="20">
        <f>IF(FluxoCaixa101315[[#This Row],[Entrada / Saída]]="Saída",FluxoCaixa101315[[#This Row],[R$ (Valores)]]*-1,FluxoCaixa101315[[#This Row],[R$ (Valores)]])</f>
        <v>-1000</v>
      </c>
      <c r="N53" s="31"/>
    </row>
    <row r="54" spans="2:14">
      <c r="B54" s="16">
        <v>46027</v>
      </c>
      <c r="C54" s="48" t="str">
        <f>IF(FluxoCaixa101315[[#This Row],[Data]]="","",PROPER(TEXT(FluxoCaixa101315[[#This Row],[Data]],"mmmm")))</f>
        <v>Janeiro</v>
      </c>
      <c r="D54" s="17" t="s">
        <v>2</v>
      </c>
      <c r="E54" s="17" t="s">
        <v>78</v>
      </c>
      <c r="F54" s="17" t="s">
        <v>594</v>
      </c>
      <c r="G54" s="21">
        <v>210</v>
      </c>
      <c r="H54" s="17" t="s">
        <v>525</v>
      </c>
      <c r="I54" s="20">
        <f>IF(FluxoCaixa101315[[#This Row],[d]]="Saldo Inicial",FluxoCaixa101315[[#This Row],[R$ (Valores)]],I53+FluxoCaixa101315[[#This Row],[Valores Receitas / Despesas]])</f>
        <v>43597.62999999999</v>
      </c>
      <c r="J54" s="20">
        <f>IF(FluxoCaixa101315[[#This Row],[Entrada / Saída]]="Saída",FluxoCaixa101315[[#This Row],[R$ (Valores)]]*-1,FluxoCaixa101315[[#This Row],[R$ (Valores)]])</f>
        <v>-210</v>
      </c>
    </row>
    <row r="55" spans="2:14">
      <c r="B55" s="16">
        <v>46027</v>
      </c>
      <c r="C55" s="48" t="str">
        <f>IF(FluxoCaixa101315[[#This Row],[Data]]="","",PROPER(TEXT(FluxoCaixa101315[[#This Row],[Data]],"mmmm")))</f>
        <v>Janeiro</v>
      </c>
      <c r="D55" s="17" t="s">
        <v>2</v>
      </c>
      <c r="E55" s="17" t="s">
        <v>70</v>
      </c>
      <c r="F55" s="17" t="s">
        <v>595</v>
      </c>
      <c r="G55" s="21">
        <v>3000</v>
      </c>
      <c r="H55" s="17" t="s">
        <v>525</v>
      </c>
      <c r="I55" s="20">
        <f>IF(FluxoCaixa101315[[#This Row],[d]]="Saldo Inicial",FluxoCaixa101315[[#This Row],[R$ (Valores)]],I54+FluxoCaixa101315[[#This Row],[Valores Receitas / Despesas]])</f>
        <v>40597.62999999999</v>
      </c>
      <c r="J55" s="20">
        <f>IF(FluxoCaixa101315[[#This Row],[Entrada / Saída]]="Saída",FluxoCaixa101315[[#This Row],[R$ (Valores)]]*-1,FluxoCaixa101315[[#This Row],[R$ (Valores)]])</f>
        <v>-3000</v>
      </c>
      <c r="N55" s="26"/>
    </row>
    <row r="56" spans="2:14">
      <c r="B56" s="16">
        <v>46027</v>
      </c>
      <c r="C56" s="48" t="str">
        <f>IF(FluxoCaixa101315[[#This Row],[Data]]="","",PROPER(TEXT(FluxoCaixa101315[[#This Row],[Data]],"mmmm")))</f>
        <v>Janeiro</v>
      </c>
      <c r="D56" s="17" t="s">
        <v>2</v>
      </c>
      <c r="E56" s="17" t="s">
        <v>70</v>
      </c>
      <c r="F56" s="17" t="s">
        <v>596</v>
      </c>
      <c r="G56" s="21">
        <v>600</v>
      </c>
      <c r="H56" s="17" t="s">
        <v>525</v>
      </c>
      <c r="I56" s="20">
        <f>IF(FluxoCaixa101315[[#This Row],[d]]="Saldo Inicial",FluxoCaixa101315[[#This Row],[R$ (Valores)]],I55+FluxoCaixa101315[[#This Row],[Valores Receitas / Despesas]])</f>
        <v>39997.62999999999</v>
      </c>
      <c r="J56" s="20">
        <f>IF(FluxoCaixa101315[[#This Row],[Entrada / Saída]]="Saída",FluxoCaixa101315[[#This Row],[R$ (Valores)]]*-1,FluxoCaixa101315[[#This Row],[R$ (Valores)]])</f>
        <v>-600</v>
      </c>
    </row>
    <row r="57" spans="2:14">
      <c r="B57" s="16">
        <v>46027</v>
      </c>
      <c r="C57" s="48" t="str">
        <f>IF(FluxoCaixa101315[[#This Row],[Data]]="","",PROPER(TEXT(FluxoCaixa101315[[#This Row],[Data]],"mmmm")))</f>
        <v>Janeiro</v>
      </c>
      <c r="D57" s="17" t="s">
        <v>2</v>
      </c>
      <c r="E57" s="17" t="s">
        <v>524</v>
      </c>
      <c r="F57" s="17" t="s">
        <v>524</v>
      </c>
      <c r="G57" s="21">
        <v>5</v>
      </c>
      <c r="H57" s="17" t="s">
        <v>525</v>
      </c>
      <c r="I57" s="20">
        <f>IF(FluxoCaixa101315[[#This Row],[d]]="Saldo Inicial",FluxoCaixa101315[[#This Row],[R$ (Valores)]],I56+FluxoCaixa101315[[#This Row],[Valores Receitas / Despesas]])</f>
        <v>39992.62999999999</v>
      </c>
      <c r="J57" s="20">
        <f>IF(FluxoCaixa101315[[#This Row],[Entrada / Saída]]="Saída",FluxoCaixa101315[[#This Row],[R$ (Valores)]]*-1,FluxoCaixa101315[[#This Row],[R$ (Valores)]])</f>
        <v>-5</v>
      </c>
    </row>
    <row r="58" spans="2:14">
      <c r="B58" s="16">
        <v>46027</v>
      </c>
      <c r="C58" s="48" t="str">
        <f>IF(FluxoCaixa101315[[#This Row],[Data]]="","",PROPER(TEXT(FluxoCaixa101315[[#This Row],[Data]],"mmmm")))</f>
        <v>Janeiro</v>
      </c>
      <c r="D58" s="17" t="s">
        <v>2</v>
      </c>
      <c r="E58" s="17" t="s">
        <v>78</v>
      </c>
      <c r="F58" s="17" t="s">
        <v>597</v>
      </c>
      <c r="G58" s="21">
        <v>240</v>
      </c>
      <c r="H58" s="17" t="s">
        <v>525</v>
      </c>
      <c r="I58" s="20">
        <f>IF(FluxoCaixa101315[[#This Row],[d]]="Saldo Inicial",FluxoCaixa101315[[#This Row],[R$ (Valores)]],I57+FluxoCaixa101315[[#This Row],[Valores Receitas / Despesas]])</f>
        <v>39752.62999999999</v>
      </c>
      <c r="J58" s="20">
        <f>IF(FluxoCaixa101315[[#This Row],[Entrada / Saída]]="Saída",FluxoCaixa101315[[#This Row],[R$ (Valores)]]*-1,FluxoCaixa101315[[#This Row],[R$ (Valores)]])</f>
        <v>-240</v>
      </c>
    </row>
    <row r="59" spans="2:14">
      <c r="B59" s="16">
        <v>46027</v>
      </c>
      <c r="C59" s="48" t="str">
        <f>IF(FluxoCaixa101315[[#This Row],[Data]]="","",PROPER(TEXT(FluxoCaixa101315[[#This Row],[Data]],"mmmm")))</f>
        <v>Janeiro</v>
      </c>
      <c r="D59" s="17" t="s">
        <v>2</v>
      </c>
      <c r="E59" s="17" t="s">
        <v>70</v>
      </c>
      <c r="F59" s="17" t="s">
        <v>598</v>
      </c>
      <c r="G59" s="21">
        <v>800</v>
      </c>
      <c r="H59" s="17" t="s">
        <v>525</v>
      </c>
      <c r="I59" s="20">
        <f>IF(FluxoCaixa101315[[#This Row],[d]]="Saldo Inicial",FluxoCaixa101315[[#This Row],[R$ (Valores)]],I58+FluxoCaixa101315[[#This Row],[Valores Receitas / Despesas]])</f>
        <v>38952.62999999999</v>
      </c>
      <c r="J59" s="20">
        <f>IF(FluxoCaixa101315[[#This Row],[Entrada / Saída]]="Saída",FluxoCaixa101315[[#This Row],[R$ (Valores)]]*-1,FluxoCaixa101315[[#This Row],[R$ (Valores)]])</f>
        <v>-800</v>
      </c>
    </row>
    <row r="60" spans="2:14">
      <c r="B60" s="16">
        <v>46027</v>
      </c>
      <c r="C60" s="48" t="str">
        <f>IF(FluxoCaixa101315[[#This Row],[Data]]="","",PROPER(TEXT(FluxoCaixa101315[[#This Row],[Data]],"mmmm")))</f>
        <v>Janeiro</v>
      </c>
      <c r="D60" s="17" t="s">
        <v>2</v>
      </c>
      <c r="E60" s="17" t="s">
        <v>70</v>
      </c>
      <c r="F60" s="17" t="s">
        <v>599</v>
      </c>
      <c r="G60" s="21">
        <v>800</v>
      </c>
      <c r="H60" s="17" t="s">
        <v>525</v>
      </c>
      <c r="I60" s="20">
        <f>IF(FluxoCaixa101315[[#This Row],[d]]="Saldo Inicial",FluxoCaixa101315[[#This Row],[R$ (Valores)]],I59+FluxoCaixa101315[[#This Row],[Valores Receitas / Despesas]])</f>
        <v>38152.62999999999</v>
      </c>
      <c r="J60" s="20">
        <f>IF(FluxoCaixa101315[[#This Row],[Entrada / Saída]]="Saída",FluxoCaixa101315[[#This Row],[R$ (Valores)]]*-1,FluxoCaixa101315[[#This Row],[R$ (Valores)]])</f>
        <v>-800</v>
      </c>
    </row>
    <row r="61" spans="2:14">
      <c r="B61" s="16">
        <v>46027</v>
      </c>
      <c r="C61" s="48" t="str">
        <f>IF(FluxoCaixa101315[[#This Row],[Data]]="","",PROPER(TEXT(FluxoCaixa101315[[#This Row],[Data]],"mmmm")))</f>
        <v>Janeiro</v>
      </c>
      <c r="D61" s="17" t="s">
        <v>2</v>
      </c>
      <c r="E61" s="17" t="s">
        <v>225</v>
      </c>
      <c r="F61" s="17" t="s">
        <v>524</v>
      </c>
      <c r="G61" s="21">
        <v>5</v>
      </c>
      <c r="H61" s="17" t="s">
        <v>525</v>
      </c>
      <c r="I61" s="20">
        <f>IF(FluxoCaixa101315[[#This Row],[d]]="Saldo Inicial",FluxoCaixa101315[[#This Row],[R$ (Valores)]],I60+FluxoCaixa101315[[#This Row],[Valores Receitas / Despesas]])</f>
        <v>38147.62999999999</v>
      </c>
      <c r="J61" s="20">
        <f>IF(FluxoCaixa101315[[#This Row],[Entrada / Saída]]="Saída",FluxoCaixa101315[[#This Row],[R$ (Valores)]]*-1,FluxoCaixa101315[[#This Row],[R$ (Valores)]])</f>
        <v>-5</v>
      </c>
    </row>
    <row r="62" spans="2:14">
      <c r="B62" s="16">
        <v>46027</v>
      </c>
      <c r="C62" s="48" t="str">
        <f>IF(FluxoCaixa101315[[#This Row],[Data]]="","",PROPER(TEXT(FluxoCaixa101315[[#This Row],[Data]],"mmmm")))</f>
        <v>Janeiro</v>
      </c>
      <c r="D62" s="17" t="s">
        <v>2</v>
      </c>
      <c r="E62" s="17" t="s">
        <v>225</v>
      </c>
      <c r="F62" s="17" t="s">
        <v>524</v>
      </c>
      <c r="G62" s="21">
        <v>5</v>
      </c>
      <c r="H62" s="17" t="s">
        <v>525</v>
      </c>
      <c r="I62" s="20">
        <f>IF(FluxoCaixa101315[[#This Row],[d]]="Saldo Inicial",FluxoCaixa101315[[#This Row],[R$ (Valores)]],I61+FluxoCaixa101315[[#This Row],[Valores Receitas / Despesas]])</f>
        <v>38142.62999999999</v>
      </c>
      <c r="J62" s="20">
        <f>IF(FluxoCaixa101315[[#This Row],[Entrada / Saída]]="Saída",FluxoCaixa101315[[#This Row],[R$ (Valores)]]*-1,FluxoCaixa101315[[#This Row],[R$ (Valores)]])</f>
        <v>-5</v>
      </c>
    </row>
    <row r="63" spans="2:14">
      <c r="B63" s="16">
        <v>46027</v>
      </c>
      <c r="C63" s="48" t="str">
        <f>IF(FluxoCaixa101315[[#This Row],[Data]]="","",PROPER(TEXT(FluxoCaixa101315[[#This Row],[Data]],"mmmm")))</f>
        <v>Janeiro</v>
      </c>
      <c r="D63" s="17" t="s">
        <v>2</v>
      </c>
      <c r="E63" s="17" t="s">
        <v>71</v>
      </c>
      <c r="F63" s="17" t="s">
        <v>600</v>
      </c>
      <c r="G63" s="21">
        <v>200</v>
      </c>
      <c r="H63" s="17" t="s">
        <v>525</v>
      </c>
      <c r="I63" s="20">
        <f>IF(FluxoCaixa101315[[#This Row],[d]]="Saldo Inicial",FluxoCaixa101315[[#This Row],[R$ (Valores)]],I62+FluxoCaixa101315[[#This Row],[Valores Receitas / Despesas]])</f>
        <v>37942.62999999999</v>
      </c>
      <c r="J63" s="20">
        <f>IF(FluxoCaixa101315[[#This Row],[Entrada / Saída]]="Saída",FluxoCaixa101315[[#This Row],[R$ (Valores)]]*-1,FluxoCaixa101315[[#This Row],[R$ (Valores)]])</f>
        <v>-200</v>
      </c>
    </row>
    <row r="64" spans="2:14">
      <c r="B64" s="16">
        <v>46027</v>
      </c>
      <c r="C64" s="48" t="str">
        <f>IF(FluxoCaixa101315[[#This Row],[Data]]="","",PROPER(TEXT(FluxoCaixa101315[[#This Row],[Data]],"mmmm")))</f>
        <v>Janeiro</v>
      </c>
      <c r="D64" s="17" t="s">
        <v>2</v>
      </c>
      <c r="E64" s="17" t="s">
        <v>225</v>
      </c>
      <c r="F64" s="17" t="s">
        <v>524</v>
      </c>
      <c r="G64" s="21">
        <v>5</v>
      </c>
      <c r="H64" s="17" t="s">
        <v>525</v>
      </c>
      <c r="I64" s="20">
        <f>IF(FluxoCaixa101315[[#This Row],[d]]="Saldo Inicial",FluxoCaixa101315[[#This Row],[R$ (Valores)]],I63+FluxoCaixa101315[[#This Row],[Valores Receitas / Despesas]])</f>
        <v>37937.62999999999</v>
      </c>
      <c r="J64" s="20">
        <f>IF(FluxoCaixa101315[[#This Row],[Entrada / Saída]]="Saída",FluxoCaixa101315[[#This Row],[R$ (Valores)]]*-1,FluxoCaixa101315[[#This Row],[R$ (Valores)]])</f>
        <v>-5</v>
      </c>
    </row>
    <row r="65" spans="2:10">
      <c r="B65" s="16">
        <v>46027</v>
      </c>
      <c r="C65" s="48" t="str">
        <f>IF(FluxoCaixa101315[[#This Row],[Data]]="","",PROPER(TEXT(FluxoCaixa101315[[#This Row],[Data]],"mmmm")))</f>
        <v>Janeiro</v>
      </c>
      <c r="D65" s="17" t="s">
        <v>2</v>
      </c>
      <c r="E65" s="17" t="s">
        <v>225</v>
      </c>
      <c r="F65" s="17" t="s">
        <v>524</v>
      </c>
      <c r="G65" s="21">
        <v>5</v>
      </c>
      <c r="H65" s="17" t="s">
        <v>525</v>
      </c>
      <c r="I65" s="20">
        <f>IF(FluxoCaixa101315[[#This Row],[d]]="Saldo Inicial",FluxoCaixa101315[[#This Row],[R$ (Valores)]],I64+FluxoCaixa101315[[#This Row],[Valores Receitas / Despesas]])</f>
        <v>37932.62999999999</v>
      </c>
      <c r="J65" s="20">
        <f>IF(FluxoCaixa101315[[#This Row],[Entrada / Saída]]="Saída",FluxoCaixa101315[[#This Row],[R$ (Valores)]]*-1,FluxoCaixa101315[[#This Row],[R$ (Valores)]])</f>
        <v>-5</v>
      </c>
    </row>
    <row r="66" spans="2:10">
      <c r="B66" s="16">
        <v>46027</v>
      </c>
      <c r="C66" s="48" t="str">
        <f>IF(FluxoCaixa101315[[#This Row],[Data]]="","",PROPER(TEXT(FluxoCaixa101315[[#This Row],[Data]],"mmmm")))</f>
        <v>Janeiro</v>
      </c>
      <c r="D66" s="17" t="s">
        <v>2</v>
      </c>
      <c r="E66" s="17" t="s">
        <v>225</v>
      </c>
      <c r="F66" s="17" t="s">
        <v>524</v>
      </c>
      <c r="G66" s="21">
        <v>5</v>
      </c>
      <c r="H66" s="17" t="s">
        <v>525</v>
      </c>
      <c r="I66" s="20">
        <f>IF(FluxoCaixa101315[[#This Row],[d]]="Saldo Inicial",FluxoCaixa101315[[#This Row],[R$ (Valores)]],I65+FluxoCaixa101315[[#This Row],[Valores Receitas / Despesas]])</f>
        <v>37927.62999999999</v>
      </c>
      <c r="J66" s="20">
        <f>IF(FluxoCaixa101315[[#This Row],[Entrada / Saída]]="Saída",FluxoCaixa101315[[#This Row],[R$ (Valores)]]*-1,FluxoCaixa101315[[#This Row],[R$ (Valores)]])</f>
        <v>-5</v>
      </c>
    </row>
    <row r="67" spans="2:10">
      <c r="B67" s="16">
        <v>46027</v>
      </c>
      <c r="C67" s="48" t="str">
        <f>IF(FluxoCaixa101315[[#This Row],[Data]]="","",PROPER(TEXT(FluxoCaixa101315[[#This Row],[Data]],"mmmm")))</f>
        <v>Janeiro</v>
      </c>
      <c r="D67" s="17" t="s">
        <v>2</v>
      </c>
      <c r="E67" s="17" t="s">
        <v>225</v>
      </c>
      <c r="F67" s="17" t="s">
        <v>524</v>
      </c>
      <c r="G67" s="21">
        <v>5</v>
      </c>
      <c r="H67" s="17" t="s">
        <v>525</v>
      </c>
      <c r="I67" s="20">
        <f>IF(FluxoCaixa101315[[#This Row],[d]]="Saldo Inicial",FluxoCaixa101315[[#This Row],[R$ (Valores)]],I66+FluxoCaixa101315[[#This Row],[Valores Receitas / Despesas]])</f>
        <v>37922.62999999999</v>
      </c>
      <c r="J67" s="20">
        <f>IF(FluxoCaixa101315[[#This Row],[Entrada / Saída]]="Saída",FluxoCaixa101315[[#This Row],[R$ (Valores)]]*-1,FluxoCaixa101315[[#This Row],[R$ (Valores)]])</f>
        <v>-5</v>
      </c>
    </row>
    <row r="68" spans="2:10">
      <c r="B68" s="16">
        <v>46027</v>
      </c>
      <c r="C68" s="48" t="str">
        <f>IF(FluxoCaixa101315[[#This Row],[Data]]="","",PROPER(TEXT(FluxoCaixa101315[[#This Row],[Data]],"mmmm")))</f>
        <v>Janeiro</v>
      </c>
      <c r="D68" s="17" t="s">
        <v>2</v>
      </c>
      <c r="E68" s="17" t="s">
        <v>225</v>
      </c>
      <c r="F68" s="17" t="s">
        <v>524</v>
      </c>
      <c r="G68" s="21">
        <v>9.0299999999999994</v>
      </c>
      <c r="H68" s="17" t="s">
        <v>525</v>
      </c>
      <c r="I68" s="20">
        <f>IF(FluxoCaixa101315[[#This Row],[d]]="Saldo Inicial",FluxoCaixa101315[[#This Row],[R$ (Valores)]],I67+FluxoCaixa101315[[#This Row],[Valores Receitas / Despesas]])</f>
        <v>37913.599999999991</v>
      </c>
      <c r="J68" s="20">
        <f>IF(FluxoCaixa101315[[#This Row],[Entrada / Saída]]="Saída",FluxoCaixa101315[[#This Row],[R$ (Valores)]]*-1,FluxoCaixa101315[[#This Row],[R$ (Valores)]])</f>
        <v>-9.0299999999999994</v>
      </c>
    </row>
    <row r="69" spans="2:10">
      <c r="B69" s="16">
        <v>46027</v>
      </c>
      <c r="C69" s="48" t="str">
        <f>IF(FluxoCaixa101315[[#This Row],[Data]]="","",PROPER(TEXT(FluxoCaixa101315[[#This Row],[Data]],"mmmm")))</f>
        <v>Janeiro</v>
      </c>
      <c r="D69" s="17" t="s">
        <v>2</v>
      </c>
      <c r="E69" s="17" t="s">
        <v>225</v>
      </c>
      <c r="F69" s="17" t="s">
        <v>524</v>
      </c>
      <c r="G69" s="21">
        <v>9.0299999999999994</v>
      </c>
      <c r="H69" s="17" t="s">
        <v>525</v>
      </c>
      <c r="I69" s="20">
        <f>IF(FluxoCaixa101315[[#This Row],[d]]="Saldo Inicial",FluxoCaixa101315[[#This Row],[R$ (Valores)]],I68+FluxoCaixa101315[[#This Row],[Valores Receitas / Despesas]])</f>
        <v>37904.569999999992</v>
      </c>
      <c r="J69" s="20">
        <f>IF(FluxoCaixa101315[[#This Row],[Entrada / Saída]]="Saída",FluxoCaixa101315[[#This Row],[R$ (Valores)]]*-1,FluxoCaixa101315[[#This Row],[R$ (Valores)]])</f>
        <v>-9.0299999999999994</v>
      </c>
    </row>
    <row r="70" spans="2:10">
      <c r="B70" s="16">
        <v>46027</v>
      </c>
      <c r="C70" s="48" t="str">
        <f>IF(FluxoCaixa101315[[#This Row],[Data]]="","",PROPER(TEXT(FluxoCaixa101315[[#This Row],[Data]],"mmmm")))</f>
        <v>Janeiro</v>
      </c>
      <c r="D70" s="17" t="s">
        <v>2</v>
      </c>
      <c r="E70" s="17" t="s">
        <v>70</v>
      </c>
      <c r="F70" s="17" t="s">
        <v>147</v>
      </c>
      <c r="G70" s="21">
        <v>1000</v>
      </c>
      <c r="H70" s="17" t="s">
        <v>525</v>
      </c>
      <c r="I70" s="20">
        <f>IF(FluxoCaixa101315[[#This Row],[d]]="Saldo Inicial",FluxoCaixa101315[[#This Row],[R$ (Valores)]],I69+FluxoCaixa101315[[#This Row],[Valores Receitas / Despesas]])</f>
        <v>36904.569999999992</v>
      </c>
      <c r="J70" s="20">
        <f>IF(FluxoCaixa101315[[#This Row],[Entrada / Saída]]="Saída",FluxoCaixa101315[[#This Row],[R$ (Valores)]]*-1,FluxoCaixa101315[[#This Row],[R$ (Valores)]])</f>
        <v>-1000</v>
      </c>
    </row>
    <row r="71" spans="2:10">
      <c r="B71" s="16">
        <v>46027</v>
      </c>
      <c r="C71" s="48" t="str">
        <f>IF(FluxoCaixa101315[[#This Row],[Data]]="","",PROPER(TEXT(FluxoCaixa101315[[#This Row],[Data]],"mmmm")))</f>
        <v>Janeiro</v>
      </c>
      <c r="D71" s="17" t="s">
        <v>2</v>
      </c>
      <c r="E71" s="17" t="s">
        <v>507</v>
      </c>
      <c r="F71" s="17" t="s">
        <v>532</v>
      </c>
      <c r="G71" s="21">
        <v>44</v>
      </c>
      <c r="H71" s="17" t="s">
        <v>525</v>
      </c>
      <c r="I71" s="20">
        <f>IF(FluxoCaixa101315[[#This Row],[d]]="Saldo Inicial",FluxoCaixa101315[[#This Row],[R$ (Valores)]],I70+FluxoCaixa101315[[#This Row],[Valores Receitas / Despesas]])</f>
        <v>36860.569999999992</v>
      </c>
      <c r="J71" s="20">
        <f>IF(FluxoCaixa101315[[#This Row],[Entrada / Saída]]="Saída",FluxoCaixa101315[[#This Row],[R$ (Valores)]]*-1,FluxoCaixa101315[[#This Row],[R$ (Valores)]])</f>
        <v>-44</v>
      </c>
    </row>
    <row r="72" spans="2:10">
      <c r="B72" s="16">
        <v>46028</v>
      </c>
      <c r="C72" s="48" t="str">
        <f>IF(FluxoCaixa101315[[#This Row],[Data]]="","",PROPER(TEXT(FluxoCaixa101315[[#This Row],[Data]],"mmmm")))</f>
        <v>Janeiro</v>
      </c>
      <c r="D72" s="17" t="s">
        <v>1</v>
      </c>
      <c r="E72" s="17" t="s">
        <v>75</v>
      </c>
      <c r="F72" s="17" t="s">
        <v>75</v>
      </c>
      <c r="G72" s="21">
        <v>600000</v>
      </c>
      <c r="H72" s="17" t="s">
        <v>525</v>
      </c>
      <c r="I72" s="20">
        <f>IF(FluxoCaixa101315[[#This Row],[d]]="Saldo Inicial",FluxoCaixa101315[[#This Row],[R$ (Valores)]],I71+FluxoCaixa101315[[#This Row],[Valores Receitas / Despesas]])</f>
        <v>636860.56999999995</v>
      </c>
      <c r="J72" s="20">
        <f>IF(FluxoCaixa101315[[#This Row],[Entrada / Saída]]="Saída",FluxoCaixa101315[[#This Row],[R$ (Valores)]]*-1,FluxoCaixa101315[[#This Row],[R$ (Valores)]])</f>
        <v>600000</v>
      </c>
    </row>
    <row r="73" spans="2:10">
      <c r="B73" s="16">
        <v>46028</v>
      </c>
      <c r="C73" s="48" t="str">
        <f>IF(FluxoCaixa101315[[#This Row],[Data]]="","",PROPER(TEXT(FluxoCaixa101315[[#This Row],[Data]],"mmmm")))</f>
        <v>Janeiro</v>
      </c>
      <c r="D73" s="17" t="s">
        <v>2</v>
      </c>
      <c r="E73" s="17" t="s">
        <v>28</v>
      </c>
      <c r="F73" s="17" t="s">
        <v>617</v>
      </c>
      <c r="G73" s="21">
        <v>1329.1</v>
      </c>
      <c r="H73" s="17" t="s">
        <v>525</v>
      </c>
      <c r="I73" s="20">
        <f>IF(FluxoCaixa101315[[#This Row],[d]]="Saldo Inicial",FluxoCaixa101315[[#This Row],[R$ (Valores)]],I72+FluxoCaixa101315[[#This Row],[Valores Receitas / Despesas]])</f>
        <v>635531.47</v>
      </c>
      <c r="J73" s="20">
        <f>IF(FluxoCaixa101315[[#This Row],[Entrada / Saída]]="Saída",FluxoCaixa101315[[#This Row],[R$ (Valores)]]*-1,FluxoCaixa101315[[#This Row],[R$ (Valores)]])</f>
        <v>-1329.1</v>
      </c>
    </row>
    <row r="74" spans="2:10">
      <c r="B74" s="16">
        <v>46028</v>
      </c>
      <c r="C74" s="48" t="str">
        <f>IF(FluxoCaixa101315[[#This Row],[Data]]="","",PROPER(TEXT(FluxoCaixa101315[[#This Row],[Data]],"mmmm")))</f>
        <v>Janeiro</v>
      </c>
      <c r="D74" s="17" t="s">
        <v>2</v>
      </c>
      <c r="E74" s="17" t="s">
        <v>28</v>
      </c>
      <c r="F74" s="17" t="s">
        <v>618</v>
      </c>
      <c r="G74" s="21">
        <v>2101.38</v>
      </c>
      <c r="H74" s="17" t="s">
        <v>525</v>
      </c>
      <c r="I74" s="20">
        <f>IF(FluxoCaixa101315[[#This Row],[d]]="Saldo Inicial",FluxoCaixa101315[[#This Row],[R$ (Valores)]],I73+FluxoCaixa101315[[#This Row],[Valores Receitas / Despesas]])</f>
        <v>633430.09</v>
      </c>
      <c r="J74" s="20">
        <f>IF(FluxoCaixa101315[[#This Row],[Entrada / Saída]]="Saída",FluxoCaixa101315[[#This Row],[R$ (Valores)]]*-1,FluxoCaixa101315[[#This Row],[R$ (Valores)]])</f>
        <v>-2101.38</v>
      </c>
    </row>
    <row r="75" spans="2:10">
      <c r="B75" s="16">
        <v>46028</v>
      </c>
      <c r="C75" s="48" t="str">
        <f>IF(FluxoCaixa101315[[#This Row],[Data]]="","",PROPER(TEXT(FluxoCaixa101315[[#This Row],[Data]],"mmmm")))</f>
        <v>Janeiro</v>
      </c>
      <c r="D75" s="17" t="s">
        <v>2</v>
      </c>
      <c r="E75" s="17" t="s">
        <v>28</v>
      </c>
      <c r="F75" s="17" t="s">
        <v>619</v>
      </c>
      <c r="G75" s="21">
        <v>559.75</v>
      </c>
      <c r="H75" s="17" t="s">
        <v>525</v>
      </c>
      <c r="I75" s="20">
        <f>IF(FluxoCaixa101315[[#This Row],[d]]="Saldo Inicial",FluxoCaixa101315[[#This Row],[R$ (Valores)]],I74+FluxoCaixa101315[[#This Row],[Valores Receitas / Despesas]])</f>
        <v>632870.34</v>
      </c>
      <c r="J75" s="20">
        <f>IF(FluxoCaixa101315[[#This Row],[Entrada / Saída]]="Saída",FluxoCaixa101315[[#This Row],[R$ (Valores)]]*-1,FluxoCaixa101315[[#This Row],[R$ (Valores)]])</f>
        <v>-559.75</v>
      </c>
    </row>
    <row r="76" spans="2:10">
      <c r="B76" s="16">
        <v>46028</v>
      </c>
      <c r="C76" s="48" t="str">
        <f>IF(FluxoCaixa101315[[#This Row],[Data]]="","",PROPER(TEXT(FluxoCaixa101315[[#This Row],[Data]],"mmmm")))</f>
        <v>Janeiro</v>
      </c>
      <c r="D76" s="17" t="s">
        <v>2</v>
      </c>
      <c r="E76" s="17" t="s">
        <v>28</v>
      </c>
      <c r="F76" s="17" t="s">
        <v>620</v>
      </c>
      <c r="G76" s="21">
        <v>600</v>
      </c>
      <c r="H76" s="17" t="s">
        <v>525</v>
      </c>
      <c r="I76" s="20">
        <f>IF(FluxoCaixa101315[[#This Row],[d]]="Saldo Inicial",FluxoCaixa101315[[#This Row],[R$ (Valores)]],I75+FluxoCaixa101315[[#This Row],[Valores Receitas / Despesas]])</f>
        <v>632270.34</v>
      </c>
      <c r="J76" s="20">
        <f>IF(FluxoCaixa101315[[#This Row],[Entrada / Saída]]="Saída",FluxoCaixa101315[[#This Row],[R$ (Valores)]]*-1,FluxoCaixa101315[[#This Row],[R$ (Valores)]])</f>
        <v>-600</v>
      </c>
    </row>
    <row r="77" spans="2:10">
      <c r="B77" s="16">
        <v>46028</v>
      </c>
      <c r="C77" s="48" t="str">
        <f>IF(FluxoCaixa101315[[#This Row],[Data]]="","",PROPER(TEXT(FluxoCaixa101315[[#This Row],[Data]],"mmmm")))</f>
        <v>Janeiro</v>
      </c>
      <c r="D77" s="17" t="s">
        <v>2</v>
      </c>
      <c r="E77" s="17" t="s">
        <v>28</v>
      </c>
      <c r="F77" s="17" t="s">
        <v>621</v>
      </c>
      <c r="G77" s="21">
        <v>1367.14</v>
      </c>
      <c r="H77" s="17" t="s">
        <v>525</v>
      </c>
      <c r="I77" s="20">
        <f>IF(FluxoCaixa101315[[#This Row],[d]]="Saldo Inicial",FluxoCaixa101315[[#This Row],[R$ (Valores)]],I76+FluxoCaixa101315[[#This Row],[Valores Receitas / Despesas]])</f>
        <v>630903.19999999995</v>
      </c>
      <c r="J77" s="20">
        <f>IF(FluxoCaixa101315[[#This Row],[Entrada / Saída]]="Saída",FluxoCaixa101315[[#This Row],[R$ (Valores)]]*-1,FluxoCaixa101315[[#This Row],[R$ (Valores)]])</f>
        <v>-1367.14</v>
      </c>
    </row>
    <row r="78" spans="2:10">
      <c r="B78" s="16">
        <v>46028</v>
      </c>
      <c r="C78" s="48" t="str">
        <f>IF(FluxoCaixa101315[[#This Row],[Data]]="","",PROPER(TEXT(FluxoCaixa101315[[#This Row],[Data]],"mmmm")))</f>
        <v>Janeiro</v>
      </c>
      <c r="D78" s="17" t="s">
        <v>2</v>
      </c>
      <c r="E78" s="17" t="s">
        <v>28</v>
      </c>
      <c r="F78" s="17" t="s">
        <v>622</v>
      </c>
      <c r="G78" s="21">
        <v>500</v>
      </c>
      <c r="H78" s="17" t="s">
        <v>525</v>
      </c>
      <c r="I78" s="20">
        <f>IF(FluxoCaixa101315[[#This Row],[d]]="Saldo Inicial",FluxoCaixa101315[[#This Row],[R$ (Valores)]],I77+FluxoCaixa101315[[#This Row],[Valores Receitas / Despesas]])</f>
        <v>630403.19999999995</v>
      </c>
      <c r="J78" s="20">
        <f>IF(FluxoCaixa101315[[#This Row],[Entrada / Saída]]="Saída",FluxoCaixa101315[[#This Row],[R$ (Valores)]]*-1,FluxoCaixa101315[[#This Row],[R$ (Valores)]])</f>
        <v>-500</v>
      </c>
    </row>
    <row r="79" spans="2:10">
      <c r="B79" s="16">
        <v>46028</v>
      </c>
      <c r="C79" s="48" t="str">
        <f>IF(FluxoCaixa101315[[#This Row],[Data]]="","",PROPER(TEXT(FluxoCaixa101315[[#This Row],[Data]],"mmmm")))</f>
        <v>Janeiro</v>
      </c>
      <c r="D79" s="17" t="s">
        <v>2</v>
      </c>
      <c r="E79" s="17" t="s">
        <v>70</v>
      </c>
      <c r="F79" s="17" t="s">
        <v>623</v>
      </c>
      <c r="G79" s="21">
        <v>3500</v>
      </c>
      <c r="H79" s="17" t="s">
        <v>525</v>
      </c>
      <c r="I79" s="20">
        <f>IF(FluxoCaixa101315[[#This Row],[d]]="Saldo Inicial",FluxoCaixa101315[[#This Row],[R$ (Valores)]],I78+FluxoCaixa101315[[#This Row],[Valores Receitas / Despesas]])</f>
        <v>626903.19999999995</v>
      </c>
      <c r="J79" s="20">
        <f>IF(FluxoCaixa101315[[#This Row],[Entrada / Saída]]="Saída",FluxoCaixa101315[[#This Row],[R$ (Valores)]]*-1,FluxoCaixa101315[[#This Row],[R$ (Valores)]])</f>
        <v>-3500</v>
      </c>
    </row>
    <row r="80" spans="2:10">
      <c r="B80" s="16">
        <v>46028</v>
      </c>
      <c r="C80" s="48" t="str">
        <f>IF(FluxoCaixa101315[[#This Row],[Data]]="","",PROPER(TEXT(FluxoCaixa101315[[#This Row],[Data]],"mmmm")))</f>
        <v>Janeiro</v>
      </c>
      <c r="D80" s="17" t="s">
        <v>2</v>
      </c>
      <c r="E80" s="17" t="s">
        <v>28</v>
      </c>
      <c r="F80" s="17" t="s">
        <v>624</v>
      </c>
      <c r="G80" s="21">
        <v>2402.3000000000002</v>
      </c>
      <c r="H80" s="17" t="s">
        <v>525</v>
      </c>
      <c r="I80" s="20">
        <f>IF(FluxoCaixa101315[[#This Row],[d]]="Saldo Inicial",FluxoCaixa101315[[#This Row],[R$ (Valores)]],I79+FluxoCaixa101315[[#This Row],[Valores Receitas / Despesas]])</f>
        <v>624500.89999999991</v>
      </c>
      <c r="J80" s="20">
        <f>IF(FluxoCaixa101315[[#This Row],[Entrada / Saída]]="Saída",FluxoCaixa101315[[#This Row],[R$ (Valores)]]*-1,FluxoCaixa101315[[#This Row],[R$ (Valores)]])</f>
        <v>-2402.3000000000002</v>
      </c>
    </row>
    <row r="81" spans="2:10">
      <c r="B81" s="16">
        <v>46028</v>
      </c>
      <c r="C81" s="48" t="str">
        <f>IF(FluxoCaixa101315[[#This Row],[Data]]="","",PROPER(TEXT(FluxoCaixa101315[[#This Row],[Data]],"mmmm")))</f>
        <v>Janeiro</v>
      </c>
      <c r="D81" s="17" t="s">
        <v>2</v>
      </c>
      <c r="E81" s="17" t="s">
        <v>28</v>
      </c>
      <c r="F81" s="17" t="s">
        <v>625</v>
      </c>
      <c r="G81" s="21">
        <v>760.27</v>
      </c>
      <c r="H81" s="17" t="s">
        <v>525</v>
      </c>
      <c r="I81" s="20">
        <f>IF(FluxoCaixa101315[[#This Row],[d]]="Saldo Inicial",FluxoCaixa101315[[#This Row],[R$ (Valores)]],I80+FluxoCaixa101315[[#This Row],[Valores Receitas / Despesas]])</f>
        <v>623740.62999999989</v>
      </c>
      <c r="J81" s="20">
        <f>IF(FluxoCaixa101315[[#This Row],[Entrada / Saída]]="Saída",FluxoCaixa101315[[#This Row],[R$ (Valores)]]*-1,FluxoCaixa101315[[#This Row],[R$ (Valores)]])</f>
        <v>-760.27</v>
      </c>
    </row>
    <row r="82" spans="2:10">
      <c r="B82" s="16">
        <v>46028</v>
      </c>
      <c r="C82" s="48" t="str">
        <f>IF(FluxoCaixa101315[[#This Row],[Data]]="","",PROPER(TEXT(FluxoCaixa101315[[#This Row],[Data]],"mmmm")))</f>
        <v>Janeiro</v>
      </c>
      <c r="D82" s="17" t="s">
        <v>2</v>
      </c>
      <c r="E82" s="17" t="s">
        <v>28</v>
      </c>
      <c r="F82" s="17" t="s">
        <v>626</v>
      </c>
      <c r="G82" s="21">
        <v>1957.21</v>
      </c>
      <c r="H82" s="17" t="s">
        <v>525</v>
      </c>
      <c r="I82" s="20">
        <f>IF(FluxoCaixa101315[[#This Row],[d]]="Saldo Inicial",FluxoCaixa101315[[#This Row],[R$ (Valores)]],I81+FluxoCaixa101315[[#This Row],[Valores Receitas / Despesas]])</f>
        <v>621783.41999999993</v>
      </c>
      <c r="J82" s="20">
        <f>IF(FluxoCaixa101315[[#This Row],[Entrada / Saída]]="Saída",FluxoCaixa101315[[#This Row],[R$ (Valores)]]*-1,FluxoCaixa101315[[#This Row],[R$ (Valores)]])</f>
        <v>-1957.21</v>
      </c>
    </row>
    <row r="83" spans="2:10">
      <c r="B83" s="16">
        <v>46028</v>
      </c>
      <c r="C83" s="48" t="str">
        <f>IF(FluxoCaixa101315[[#This Row],[Data]]="","",PROPER(TEXT(FluxoCaixa101315[[#This Row],[Data]],"mmmm")))</f>
        <v>Janeiro</v>
      </c>
      <c r="D83" s="17" t="s">
        <v>2</v>
      </c>
      <c r="E83" s="17" t="s">
        <v>28</v>
      </c>
      <c r="F83" s="17" t="s">
        <v>627</v>
      </c>
      <c r="G83" s="21">
        <v>3056.08</v>
      </c>
      <c r="H83" s="17" t="s">
        <v>525</v>
      </c>
      <c r="I83" s="20">
        <f>IF(FluxoCaixa101315[[#This Row],[d]]="Saldo Inicial",FluxoCaixa101315[[#This Row],[R$ (Valores)]],I82+FluxoCaixa101315[[#This Row],[Valores Receitas / Despesas]])</f>
        <v>618727.34</v>
      </c>
      <c r="J83" s="20">
        <f>IF(FluxoCaixa101315[[#This Row],[Entrada / Saída]]="Saída",FluxoCaixa101315[[#This Row],[R$ (Valores)]]*-1,FluxoCaixa101315[[#This Row],[R$ (Valores)]])</f>
        <v>-3056.08</v>
      </c>
    </row>
    <row r="84" spans="2:10">
      <c r="B84" s="16">
        <v>46028</v>
      </c>
      <c r="C84" s="48" t="str">
        <f>IF(FluxoCaixa101315[[#This Row],[Data]]="","",PROPER(TEXT(FluxoCaixa101315[[#This Row],[Data]],"mmmm")))</f>
        <v>Janeiro</v>
      </c>
      <c r="D84" s="17" t="s">
        <v>2</v>
      </c>
      <c r="E84" s="17" t="s">
        <v>28</v>
      </c>
      <c r="F84" s="17" t="s">
        <v>628</v>
      </c>
      <c r="G84" s="21">
        <v>1529.1</v>
      </c>
      <c r="H84" s="17" t="s">
        <v>525</v>
      </c>
      <c r="I84" s="20">
        <f>IF(FluxoCaixa101315[[#This Row],[d]]="Saldo Inicial",FluxoCaixa101315[[#This Row],[R$ (Valores)]],I83+FluxoCaixa101315[[#This Row],[Valores Receitas / Despesas]])</f>
        <v>617198.24</v>
      </c>
      <c r="J84" s="20">
        <f>IF(FluxoCaixa101315[[#This Row],[Entrada / Saída]]="Saída",FluxoCaixa101315[[#This Row],[R$ (Valores)]]*-1,FluxoCaixa101315[[#This Row],[R$ (Valores)]])</f>
        <v>-1529.1</v>
      </c>
    </row>
    <row r="85" spans="2:10">
      <c r="B85" s="16">
        <v>46028</v>
      </c>
      <c r="C85" s="48" t="str">
        <f>IF(FluxoCaixa101315[[#This Row],[Data]]="","",PROPER(TEXT(FluxoCaixa101315[[#This Row],[Data]],"mmmm")))</f>
        <v>Janeiro</v>
      </c>
      <c r="D85" s="17" t="s">
        <v>2</v>
      </c>
      <c r="E85" s="17" t="s">
        <v>28</v>
      </c>
      <c r="F85" s="17" t="s">
        <v>628</v>
      </c>
      <c r="G85" s="21">
        <v>405.68</v>
      </c>
      <c r="H85" s="17" t="s">
        <v>525</v>
      </c>
      <c r="I85" s="20">
        <f>IF(FluxoCaixa101315[[#This Row],[d]]="Saldo Inicial",FluxoCaixa101315[[#This Row],[R$ (Valores)]],I84+FluxoCaixa101315[[#This Row],[Valores Receitas / Despesas]])</f>
        <v>616792.55999999994</v>
      </c>
      <c r="J85" s="20">
        <f>IF(FluxoCaixa101315[[#This Row],[Entrada / Saída]]="Saída",FluxoCaixa101315[[#This Row],[R$ (Valores)]]*-1,FluxoCaixa101315[[#This Row],[R$ (Valores)]])</f>
        <v>-405.68</v>
      </c>
    </row>
    <row r="86" spans="2:10">
      <c r="B86" s="16">
        <v>46028</v>
      </c>
      <c r="C86" s="48" t="str">
        <f>IF(FluxoCaixa101315[[#This Row],[Data]]="","",PROPER(TEXT(FluxoCaixa101315[[#This Row],[Data]],"mmmm")))</f>
        <v>Janeiro</v>
      </c>
      <c r="D86" s="17" t="s">
        <v>2</v>
      </c>
      <c r="E86" s="17" t="s">
        <v>28</v>
      </c>
      <c r="F86" s="17" t="s">
        <v>629</v>
      </c>
      <c r="G86" s="21">
        <v>1165.3</v>
      </c>
      <c r="H86" s="17" t="s">
        <v>525</v>
      </c>
      <c r="I86" s="20">
        <f>IF(FluxoCaixa101315[[#This Row],[d]]="Saldo Inicial",FluxoCaixa101315[[#This Row],[R$ (Valores)]],I85+FluxoCaixa101315[[#This Row],[Valores Receitas / Despesas]])</f>
        <v>615627.25999999989</v>
      </c>
      <c r="J86" s="20">
        <f>IF(FluxoCaixa101315[[#This Row],[Entrada / Saída]]="Saída",FluxoCaixa101315[[#This Row],[R$ (Valores)]]*-1,FluxoCaixa101315[[#This Row],[R$ (Valores)]])</f>
        <v>-1165.3</v>
      </c>
    </row>
    <row r="87" spans="2:10">
      <c r="B87" s="16">
        <v>46028</v>
      </c>
      <c r="C87" s="48" t="str">
        <f>IF(FluxoCaixa101315[[#This Row],[Data]]="","",PROPER(TEXT(FluxoCaixa101315[[#This Row],[Data]],"mmmm")))</f>
        <v>Janeiro</v>
      </c>
      <c r="D87" s="17" t="s">
        <v>2</v>
      </c>
      <c r="E87" s="17" t="s">
        <v>28</v>
      </c>
      <c r="F87" s="17" t="s">
        <v>630</v>
      </c>
      <c r="G87" s="21">
        <v>547.27</v>
      </c>
      <c r="H87" s="17" t="s">
        <v>525</v>
      </c>
      <c r="I87" s="20">
        <f>IF(FluxoCaixa101315[[#This Row],[d]]="Saldo Inicial",FluxoCaixa101315[[#This Row],[R$ (Valores)]],I86+FluxoCaixa101315[[#This Row],[Valores Receitas / Despesas]])</f>
        <v>615079.98999999987</v>
      </c>
      <c r="J87" s="20">
        <f>IF(FluxoCaixa101315[[#This Row],[Entrada / Saída]]="Saída",FluxoCaixa101315[[#This Row],[R$ (Valores)]]*-1,FluxoCaixa101315[[#This Row],[R$ (Valores)]])</f>
        <v>-547.27</v>
      </c>
    </row>
    <row r="88" spans="2:10">
      <c r="B88" s="16">
        <v>46028</v>
      </c>
      <c r="C88" s="48" t="str">
        <f>IF(FluxoCaixa101315[[#This Row],[Data]]="","",PROPER(TEXT(FluxoCaixa101315[[#This Row],[Data]],"mmmm")))</f>
        <v>Janeiro</v>
      </c>
      <c r="D88" s="17" t="s">
        <v>2</v>
      </c>
      <c r="E88" s="17" t="s">
        <v>28</v>
      </c>
      <c r="F88" s="17" t="s">
        <v>631</v>
      </c>
      <c r="G88" s="21">
        <v>3329.1</v>
      </c>
      <c r="H88" s="17" t="s">
        <v>525</v>
      </c>
      <c r="I88" s="20">
        <f>IF(FluxoCaixa101315[[#This Row],[d]]="Saldo Inicial",FluxoCaixa101315[[#This Row],[R$ (Valores)]],I87+FluxoCaixa101315[[#This Row],[Valores Receitas / Despesas]])</f>
        <v>611750.8899999999</v>
      </c>
      <c r="J88" s="20">
        <f>IF(FluxoCaixa101315[[#This Row],[Entrada / Saída]]="Saída",FluxoCaixa101315[[#This Row],[R$ (Valores)]]*-1,FluxoCaixa101315[[#This Row],[R$ (Valores)]])</f>
        <v>-3329.1</v>
      </c>
    </row>
    <row r="89" spans="2:10">
      <c r="B89" s="16">
        <v>46028</v>
      </c>
      <c r="C89" s="48" t="str">
        <f>IF(FluxoCaixa101315[[#This Row],[Data]]="","",PROPER(TEXT(FluxoCaixa101315[[#This Row],[Data]],"mmmm")))</f>
        <v>Janeiro</v>
      </c>
      <c r="D89" s="17" t="s">
        <v>2</v>
      </c>
      <c r="E89" s="17" t="s">
        <v>28</v>
      </c>
      <c r="F89" s="17" t="s">
        <v>632</v>
      </c>
      <c r="G89" s="21">
        <v>3675.21</v>
      </c>
      <c r="H89" s="17" t="s">
        <v>525</v>
      </c>
      <c r="I89" s="20">
        <f>IF(FluxoCaixa101315[[#This Row],[d]]="Saldo Inicial",FluxoCaixa101315[[#This Row],[R$ (Valores)]],I88+FluxoCaixa101315[[#This Row],[Valores Receitas / Despesas]])</f>
        <v>608075.67999999993</v>
      </c>
      <c r="J89" s="20">
        <f>IF(FluxoCaixa101315[[#This Row],[Entrada / Saída]]="Saída",FluxoCaixa101315[[#This Row],[R$ (Valores)]]*-1,FluxoCaixa101315[[#This Row],[R$ (Valores)]])</f>
        <v>-3675.21</v>
      </c>
    </row>
    <row r="90" spans="2:10">
      <c r="B90" s="16">
        <v>46028</v>
      </c>
      <c r="C90" s="48" t="str">
        <f>IF(FluxoCaixa101315[[#This Row],[Data]]="","",PROPER(TEXT(FluxoCaixa101315[[#This Row],[Data]],"mmmm")))</f>
        <v>Janeiro</v>
      </c>
      <c r="D90" s="17" t="s">
        <v>2</v>
      </c>
      <c r="E90" s="17" t="s">
        <v>28</v>
      </c>
      <c r="F90" s="17" t="s">
        <v>633</v>
      </c>
      <c r="G90" s="21">
        <v>372.2</v>
      </c>
      <c r="H90" s="17" t="s">
        <v>525</v>
      </c>
      <c r="I90" s="20">
        <f>IF(FluxoCaixa101315[[#This Row],[d]]="Saldo Inicial",FluxoCaixa101315[[#This Row],[R$ (Valores)]],I89+FluxoCaixa101315[[#This Row],[Valores Receitas / Despesas]])</f>
        <v>607703.48</v>
      </c>
      <c r="J90" s="20">
        <f>IF(FluxoCaixa101315[[#This Row],[Entrada / Saída]]="Saída",FluxoCaixa101315[[#This Row],[R$ (Valores)]]*-1,FluxoCaixa101315[[#This Row],[R$ (Valores)]])</f>
        <v>-372.2</v>
      </c>
    </row>
    <row r="91" spans="2:10">
      <c r="B91" s="16">
        <v>46028</v>
      </c>
      <c r="C91" s="48" t="str">
        <f>IF(FluxoCaixa101315[[#This Row],[Data]]="","",PROPER(TEXT(FluxoCaixa101315[[#This Row],[Data]],"mmmm")))</f>
        <v>Janeiro</v>
      </c>
      <c r="D91" s="17" t="s">
        <v>2</v>
      </c>
      <c r="E91" s="17" t="s">
        <v>28</v>
      </c>
      <c r="F91" s="17" t="s">
        <v>615</v>
      </c>
      <c r="G91" s="21">
        <v>67.349999999999994</v>
      </c>
      <c r="H91" s="17" t="s">
        <v>525</v>
      </c>
      <c r="I91" s="20">
        <f>IF(FluxoCaixa101315[[#This Row],[d]]="Saldo Inicial",FluxoCaixa101315[[#This Row],[R$ (Valores)]],I90+FluxoCaixa101315[[#This Row],[Valores Receitas / Despesas]])</f>
        <v>607636.13</v>
      </c>
      <c r="J91" s="20">
        <f>IF(FluxoCaixa101315[[#This Row],[Entrada / Saída]]="Saída",FluxoCaixa101315[[#This Row],[R$ (Valores)]]*-1,FluxoCaixa101315[[#This Row],[R$ (Valores)]])</f>
        <v>-67.349999999999994</v>
      </c>
    </row>
    <row r="92" spans="2:10">
      <c r="B92" s="16">
        <v>46028</v>
      </c>
      <c r="C92" s="48" t="str">
        <f>IF(FluxoCaixa101315[[#This Row],[Data]]="","",PROPER(TEXT(FluxoCaixa101315[[#This Row],[Data]],"mmmm")))</f>
        <v>Janeiro</v>
      </c>
      <c r="D92" s="17" t="s">
        <v>2</v>
      </c>
      <c r="E92" s="17" t="s">
        <v>28</v>
      </c>
      <c r="F92" s="17" t="s">
        <v>634</v>
      </c>
      <c r="G92" s="21">
        <v>64374.58</v>
      </c>
      <c r="H92" s="17" t="s">
        <v>525</v>
      </c>
      <c r="I92" s="20">
        <f>IF(FluxoCaixa101315[[#This Row],[d]]="Saldo Inicial",FluxoCaixa101315[[#This Row],[R$ (Valores)]],I91+FluxoCaixa101315[[#This Row],[Valores Receitas / Despesas]])</f>
        <v>543261.55000000005</v>
      </c>
      <c r="J92" s="20">
        <f>IF(FluxoCaixa101315[[#This Row],[Entrada / Saída]]="Saída",FluxoCaixa101315[[#This Row],[R$ (Valores)]]*-1,FluxoCaixa101315[[#This Row],[R$ (Valores)]])</f>
        <v>-64374.58</v>
      </c>
    </row>
    <row r="93" spans="2:10">
      <c r="B93" s="16">
        <v>46028</v>
      </c>
      <c r="C93" s="48" t="str">
        <f>IF(FluxoCaixa101315[[#This Row],[Data]]="","",PROPER(TEXT(FluxoCaixa101315[[#This Row],[Data]],"mmmm")))</f>
        <v>Janeiro</v>
      </c>
      <c r="D93" s="17" t="s">
        <v>2</v>
      </c>
      <c r="E93" s="17" t="s">
        <v>28</v>
      </c>
      <c r="F93" s="17" t="s">
        <v>635</v>
      </c>
      <c r="G93" s="21">
        <v>34724.21</v>
      </c>
      <c r="H93" s="17" t="s">
        <v>525</v>
      </c>
      <c r="I93" s="20">
        <f>IF(FluxoCaixa101315[[#This Row],[d]]="Saldo Inicial",FluxoCaixa101315[[#This Row],[R$ (Valores)]],I92+FluxoCaixa101315[[#This Row],[Valores Receitas / Despesas]])</f>
        <v>508537.34</v>
      </c>
      <c r="J93" s="20">
        <f>IF(FluxoCaixa101315[[#This Row],[Entrada / Saída]]="Saída",FluxoCaixa101315[[#This Row],[R$ (Valores)]]*-1,FluxoCaixa101315[[#This Row],[R$ (Valores)]])</f>
        <v>-34724.21</v>
      </c>
    </row>
    <row r="94" spans="2:10">
      <c r="B94" s="16">
        <v>46028</v>
      </c>
      <c r="C94" s="48" t="str">
        <f>IF(FluxoCaixa101315[[#This Row],[Data]]="","",PROPER(TEXT(FluxoCaixa101315[[#This Row],[Data]],"mmmm")))</f>
        <v>Janeiro</v>
      </c>
      <c r="D94" s="17" t="s">
        <v>2</v>
      </c>
      <c r="E94" s="17" t="s">
        <v>28</v>
      </c>
      <c r="F94" s="17" t="s">
        <v>636</v>
      </c>
      <c r="G94" s="21">
        <v>3655.84</v>
      </c>
      <c r="H94" s="17" t="s">
        <v>525</v>
      </c>
      <c r="I94" s="20">
        <f>IF(FluxoCaixa101315[[#This Row],[d]]="Saldo Inicial",FluxoCaixa101315[[#This Row],[R$ (Valores)]],I93+FluxoCaixa101315[[#This Row],[Valores Receitas / Despesas]])</f>
        <v>504881.5</v>
      </c>
      <c r="J94" s="20">
        <f>IF(FluxoCaixa101315[[#This Row],[Entrada / Saída]]="Saída",FluxoCaixa101315[[#This Row],[R$ (Valores)]]*-1,FluxoCaixa101315[[#This Row],[R$ (Valores)]])</f>
        <v>-3655.84</v>
      </c>
    </row>
    <row r="95" spans="2:10">
      <c r="B95" s="16">
        <v>46028</v>
      </c>
      <c r="C95" s="48" t="str">
        <f>IF(FluxoCaixa101315[[#This Row],[Data]]="","",PROPER(TEXT(FluxoCaixa101315[[#This Row],[Data]],"mmmm")))</f>
        <v>Janeiro</v>
      </c>
      <c r="D95" s="17" t="s">
        <v>2</v>
      </c>
      <c r="E95" s="17" t="s">
        <v>225</v>
      </c>
      <c r="F95" s="17" t="s">
        <v>524</v>
      </c>
      <c r="G95" s="21">
        <v>5.7</v>
      </c>
      <c r="H95" s="17" t="s">
        <v>525</v>
      </c>
      <c r="I95" s="20">
        <f>IF(FluxoCaixa101315[[#This Row],[d]]="Saldo Inicial",FluxoCaixa101315[[#This Row],[R$ (Valores)]],I94+FluxoCaixa101315[[#This Row],[Valores Receitas / Despesas]])</f>
        <v>504875.8</v>
      </c>
      <c r="J95" s="20">
        <f>IF(FluxoCaixa101315[[#This Row],[Entrada / Saída]]="Saída",FluxoCaixa101315[[#This Row],[R$ (Valores)]]*-1,FluxoCaixa101315[[#This Row],[R$ (Valores)]])</f>
        <v>-5.7</v>
      </c>
    </row>
    <row r="96" spans="2:10">
      <c r="B96" s="16">
        <v>46028</v>
      </c>
      <c r="C96" s="48" t="str">
        <f>IF(FluxoCaixa101315[[#This Row],[Data]]="","",PROPER(TEXT(FluxoCaixa101315[[#This Row],[Data]],"mmmm")))</f>
        <v>Janeiro</v>
      </c>
      <c r="D96" s="17" t="s">
        <v>2</v>
      </c>
      <c r="E96" s="17" t="s">
        <v>225</v>
      </c>
      <c r="F96" s="17" t="s">
        <v>524</v>
      </c>
      <c r="G96" s="21">
        <v>1.49</v>
      </c>
      <c r="H96" s="17" t="s">
        <v>525</v>
      </c>
      <c r="I96" s="20">
        <f>IF(FluxoCaixa101315[[#This Row],[d]]="Saldo Inicial",FluxoCaixa101315[[#This Row],[R$ (Valores)]],I95+FluxoCaixa101315[[#This Row],[Valores Receitas / Despesas]])</f>
        <v>504874.31</v>
      </c>
      <c r="J96" s="20">
        <f>IF(FluxoCaixa101315[[#This Row],[Entrada / Saída]]="Saída",FluxoCaixa101315[[#This Row],[R$ (Valores)]]*-1,FluxoCaixa101315[[#This Row],[R$ (Valores)]])</f>
        <v>-1.49</v>
      </c>
    </row>
    <row r="97" spans="2:10">
      <c r="B97" s="16">
        <v>46028</v>
      </c>
      <c r="C97" s="48" t="str">
        <f>IF(FluxoCaixa101315[[#This Row],[Data]]="","",PROPER(TEXT(FluxoCaixa101315[[#This Row],[Data]],"mmmm")))</f>
        <v>Janeiro</v>
      </c>
      <c r="D97" s="17" t="s">
        <v>2</v>
      </c>
      <c r="E97" s="17" t="s">
        <v>507</v>
      </c>
      <c r="F97" s="17" t="s">
        <v>637</v>
      </c>
      <c r="G97" s="21">
        <v>108.39</v>
      </c>
      <c r="H97" s="17" t="s">
        <v>525</v>
      </c>
      <c r="I97" s="20">
        <f>IF(FluxoCaixa101315[[#This Row],[d]]="Saldo Inicial",FluxoCaixa101315[[#This Row],[R$ (Valores)]],I96+FluxoCaixa101315[[#This Row],[Valores Receitas / Despesas]])</f>
        <v>504765.92</v>
      </c>
      <c r="J97" s="20">
        <f>IF(FluxoCaixa101315[[#This Row],[Entrada / Saída]]="Saída",FluxoCaixa101315[[#This Row],[R$ (Valores)]]*-1,FluxoCaixa101315[[#This Row],[R$ (Valores)]])</f>
        <v>-108.39</v>
      </c>
    </row>
    <row r="98" spans="2:10">
      <c r="B98" s="16">
        <v>46028</v>
      </c>
      <c r="C98" s="48" t="str">
        <f>IF(FluxoCaixa101315[[#This Row],[Data]]="","",PROPER(TEXT(FluxoCaixa101315[[#This Row],[Data]],"mmmm")))</f>
        <v>Janeiro</v>
      </c>
      <c r="D98" s="17" t="s">
        <v>2</v>
      </c>
      <c r="E98" s="17" t="s">
        <v>225</v>
      </c>
      <c r="F98" s="17" t="s">
        <v>524</v>
      </c>
      <c r="G98" s="21">
        <v>5.5</v>
      </c>
      <c r="H98" s="17" t="s">
        <v>525</v>
      </c>
      <c r="I98" s="20">
        <f>IF(FluxoCaixa101315[[#This Row],[d]]="Saldo Inicial",FluxoCaixa101315[[#This Row],[R$ (Valores)]],I97+FluxoCaixa101315[[#This Row],[Valores Receitas / Despesas]])</f>
        <v>504760.42</v>
      </c>
      <c r="J98" s="20">
        <f>IF(FluxoCaixa101315[[#This Row],[Entrada / Saída]]="Saída",FluxoCaixa101315[[#This Row],[R$ (Valores)]]*-1,FluxoCaixa101315[[#This Row],[R$ (Valores)]])</f>
        <v>-5.5</v>
      </c>
    </row>
    <row r="99" spans="2:10">
      <c r="B99" s="16">
        <v>46028</v>
      </c>
      <c r="C99" s="48" t="str">
        <f>IF(FluxoCaixa101315[[#This Row],[Data]]="","",PROPER(TEXT(FluxoCaixa101315[[#This Row],[Data]],"mmmm")))</f>
        <v>Janeiro</v>
      </c>
      <c r="D99" s="17" t="s">
        <v>2</v>
      </c>
      <c r="E99" s="17" t="s">
        <v>225</v>
      </c>
      <c r="F99" s="17" t="s">
        <v>524</v>
      </c>
      <c r="G99" s="21">
        <v>1.49</v>
      </c>
      <c r="H99" s="17" t="s">
        <v>525</v>
      </c>
      <c r="I99" s="20">
        <f>IF(FluxoCaixa101315[[#This Row],[d]]="Saldo Inicial",FluxoCaixa101315[[#This Row],[R$ (Valores)]],I98+FluxoCaixa101315[[#This Row],[Valores Receitas / Despesas]])</f>
        <v>504758.93</v>
      </c>
      <c r="J99" s="20">
        <f>IF(FluxoCaixa101315[[#This Row],[Entrada / Saída]]="Saída",FluxoCaixa101315[[#This Row],[R$ (Valores)]]*-1,FluxoCaixa101315[[#This Row],[R$ (Valores)]])</f>
        <v>-1.49</v>
      </c>
    </row>
    <row r="100" spans="2:10">
      <c r="B100" s="16">
        <v>46028</v>
      </c>
      <c r="C100" s="48" t="str">
        <f>IF(FluxoCaixa101315[[#This Row],[Data]]="","",PROPER(TEXT(FluxoCaixa101315[[#This Row],[Data]],"mmmm")))</f>
        <v>Janeiro</v>
      </c>
      <c r="D100" s="17" t="s">
        <v>2</v>
      </c>
      <c r="E100" s="17" t="s">
        <v>225</v>
      </c>
      <c r="F100" s="17" t="s">
        <v>524</v>
      </c>
      <c r="G100" s="21">
        <v>5.7</v>
      </c>
      <c r="H100" s="17" t="s">
        <v>525</v>
      </c>
      <c r="I100" s="20">
        <f>IF(FluxoCaixa101315[[#This Row],[d]]="Saldo Inicial",FluxoCaixa101315[[#This Row],[R$ (Valores)]],I99+FluxoCaixa101315[[#This Row],[Valores Receitas / Despesas]])</f>
        <v>504753.23</v>
      </c>
      <c r="J100" s="20">
        <f>IF(FluxoCaixa101315[[#This Row],[Entrada / Saída]]="Saída",FluxoCaixa101315[[#This Row],[R$ (Valores)]]*-1,FluxoCaixa101315[[#This Row],[R$ (Valores)]])</f>
        <v>-5.7</v>
      </c>
    </row>
    <row r="101" spans="2:10">
      <c r="B101" s="16">
        <v>46028</v>
      </c>
      <c r="C101" s="48" t="str">
        <f>IF(FluxoCaixa101315[[#This Row],[Data]]="","",PROPER(TEXT(FluxoCaixa101315[[#This Row],[Data]],"mmmm")))</f>
        <v>Janeiro</v>
      </c>
      <c r="D101" s="17" t="s">
        <v>2</v>
      </c>
      <c r="E101" s="17" t="s">
        <v>225</v>
      </c>
      <c r="F101" s="17" t="s">
        <v>524</v>
      </c>
      <c r="G101" s="21">
        <v>1.49</v>
      </c>
      <c r="H101" s="17" t="s">
        <v>525</v>
      </c>
      <c r="I101" s="20">
        <f>IF(FluxoCaixa101315[[#This Row],[d]]="Saldo Inicial",FluxoCaixa101315[[#This Row],[R$ (Valores)]],I100+FluxoCaixa101315[[#This Row],[Valores Receitas / Despesas]])</f>
        <v>504751.74</v>
      </c>
      <c r="J101" s="20">
        <f>IF(FluxoCaixa101315[[#This Row],[Entrada / Saída]]="Saída",FluxoCaixa101315[[#This Row],[R$ (Valores)]]*-1,FluxoCaixa101315[[#This Row],[R$ (Valores)]])</f>
        <v>-1.49</v>
      </c>
    </row>
    <row r="102" spans="2:10">
      <c r="B102" s="16">
        <v>46028</v>
      </c>
      <c r="C102" s="48" t="str">
        <f>IF(FluxoCaixa101315[[#This Row],[Data]]="","",PROPER(TEXT(FluxoCaixa101315[[#This Row],[Data]],"mmmm")))</f>
        <v>Janeiro</v>
      </c>
      <c r="D102" s="17" t="s">
        <v>2</v>
      </c>
      <c r="E102" s="17" t="s">
        <v>225</v>
      </c>
      <c r="F102" s="17" t="s">
        <v>524</v>
      </c>
      <c r="G102" s="21">
        <v>5.7</v>
      </c>
      <c r="H102" s="17" t="s">
        <v>525</v>
      </c>
      <c r="I102" s="20">
        <f>IF(FluxoCaixa101315[[#This Row],[d]]="Saldo Inicial",FluxoCaixa101315[[#This Row],[R$ (Valores)]],I101+FluxoCaixa101315[[#This Row],[Valores Receitas / Despesas]])</f>
        <v>504746.04</v>
      </c>
      <c r="J102" s="20">
        <f>IF(FluxoCaixa101315[[#This Row],[Entrada / Saída]]="Saída",FluxoCaixa101315[[#This Row],[R$ (Valores)]]*-1,FluxoCaixa101315[[#This Row],[R$ (Valores)]])</f>
        <v>-5.7</v>
      </c>
    </row>
    <row r="103" spans="2:10">
      <c r="B103" s="16">
        <v>46028</v>
      </c>
      <c r="C103" s="48" t="str">
        <f>IF(FluxoCaixa101315[[#This Row],[Data]]="","",PROPER(TEXT(FluxoCaixa101315[[#This Row],[Data]],"mmmm")))</f>
        <v>Janeiro</v>
      </c>
      <c r="D103" s="17" t="s">
        <v>2</v>
      </c>
      <c r="E103" s="17" t="s">
        <v>225</v>
      </c>
      <c r="F103" s="17" t="s">
        <v>524</v>
      </c>
      <c r="G103" s="29">
        <v>2.4</v>
      </c>
      <c r="H103" s="17" t="s">
        <v>525</v>
      </c>
      <c r="I103" s="20">
        <f>IF(FluxoCaixa101315[[#This Row],[d]]="Saldo Inicial",FluxoCaixa101315[[#This Row],[R$ (Valores)]],I102+FluxoCaixa101315[[#This Row],[Valores Receitas / Despesas]])</f>
        <v>504743.63999999996</v>
      </c>
      <c r="J103" s="20">
        <f>IF(FluxoCaixa101315[[#This Row],[Entrada / Saída]]="Saída",FluxoCaixa101315[[#This Row],[R$ (Valores)]]*-1,FluxoCaixa101315[[#This Row],[R$ (Valores)]])</f>
        <v>-2.4</v>
      </c>
    </row>
    <row r="104" spans="2:10">
      <c r="B104" s="16">
        <v>46028</v>
      </c>
      <c r="C104" s="48" t="str">
        <f>IF(FluxoCaixa101315[[#This Row],[Data]]="","",PROPER(TEXT(FluxoCaixa101315[[#This Row],[Data]],"mmmm")))</f>
        <v>Janeiro</v>
      </c>
      <c r="D104" s="17" t="s">
        <v>2</v>
      </c>
      <c r="E104" s="17" t="s">
        <v>225</v>
      </c>
      <c r="F104" s="17" t="s">
        <v>524</v>
      </c>
      <c r="G104" s="29">
        <v>5.5</v>
      </c>
      <c r="H104" s="17" t="s">
        <v>525</v>
      </c>
      <c r="I104" s="20">
        <f>IF(FluxoCaixa101315[[#This Row],[d]]="Saldo Inicial",FluxoCaixa101315[[#This Row],[R$ (Valores)]],I103+FluxoCaixa101315[[#This Row],[Valores Receitas / Despesas]])</f>
        <v>504738.13999999996</v>
      </c>
      <c r="J104" s="20">
        <f>IF(FluxoCaixa101315[[#This Row],[Entrada / Saída]]="Saída",FluxoCaixa101315[[#This Row],[R$ (Valores)]]*-1,FluxoCaixa101315[[#This Row],[R$ (Valores)]])</f>
        <v>-5.5</v>
      </c>
    </row>
    <row r="105" spans="2:10">
      <c r="B105" s="16">
        <v>46028</v>
      </c>
      <c r="C105" s="48" t="str">
        <f>IF(FluxoCaixa101315[[#This Row],[Data]]="","",PROPER(TEXT(FluxoCaixa101315[[#This Row],[Data]],"mmmm")))</f>
        <v>Janeiro</v>
      </c>
      <c r="D105" s="17" t="s">
        <v>2</v>
      </c>
      <c r="E105" s="17" t="s">
        <v>225</v>
      </c>
      <c r="F105" s="17" t="s">
        <v>524</v>
      </c>
      <c r="G105" s="29">
        <v>5.7</v>
      </c>
      <c r="H105" s="17" t="s">
        <v>525</v>
      </c>
      <c r="I105" s="20">
        <f>IF(FluxoCaixa101315[[#This Row],[d]]="Saldo Inicial",FluxoCaixa101315[[#This Row],[R$ (Valores)]],I104+FluxoCaixa101315[[#This Row],[Valores Receitas / Despesas]])</f>
        <v>504732.43999999994</v>
      </c>
      <c r="J105" s="20">
        <f>IF(FluxoCaixa101315[[#This Row],[Entrada / Saída]]="Saída",FluxoCaixa101315[[#This Row],[R$ (Valores)]]*-1,FluxoCaixa101315[[#This Row],[R$ (Valores)]])</f>
        <v>-5.7</v>
      </c>
    </row>
    <row r="106" spans="2:10">
      <c r="B106" s="16">
        <v>46028</v>
      </c>
      <c r="C106" s="48" t="str">
        <f>IF(FluxoCaixa101315[[#This Row],[Data]]="","",PROPER(TEXT(FluxoCaixa101315[[#This Row],[Data]],"mmmm")))</f>
        <v>Janeiro</v>
      </c>
      <c r="D106" s="17" t="s">
        <v>2</v>
      </c>
      <c r="E106" s="17" t="s">
        <v>225</v>
      </c>
      <c r="F106" s="17" t="s">
        <v>524</v>
      </c>
      <c r="G106" s="29">
        <v>5.7</v>
      </c>
      <c r="H106" s="17" t="s">
        <v>525</v>
      </c>
      <c r="I106" s="20">
        <f>IF(FluxoCaixa101315[[#This Row],[d]]="Saldo Inicial",FluxoCaixa101315[[#This Row],[R$ (Valores)]],I105+FluxoCaixa101315[[#This Row],[Valores Receitas / Despesas]])</f>
        <v>504726.73999999993</v>
      </c>
      <c r="J106" s="20">
        <f>IF(FluxoCaixa101315[[#This Row],[Entrada / Saída]]="Saída",FluxoCaixa101315[[#This Row],[R$ (Valores)]]*-1,FluxoCaixa101315[[#This Row],[R$ (Valores)]])</f>
        <v>-5.7</v>
      </c>
    </row>
    <row r="107" spans="2:10">
      <c r="B107" s="16">
        <v>46028</v>
      </c>
      <c r="C107" s="48" t="str">
        <f>IF(FluxoCaixa101315[[#This Row],[Data]]="","",PROPER(TEXT(FluxoCaixa101315[[#This Row],[Data]],"mmmm")))</f>
        <v>Janeiro</v>
      </c>
      <c r="D107" s="17" t="s">
        <v>2</v>
      </c>
      <c r="E107" s="17" t="s">
        <v>225</v>
      </c>
      <c r="F107" s="17" t="s">
        <v>524</v>
      </c>
      <c r="G107" s="29">
        <v>1.49</v>
      </c>
      <c r="H107" s="17" t="s">
        <v>525</v>
      </c>
      <c r="I107" s="20">
        <f>IF(FluxoCaixa101315[[#This Row],[d]]="Saldo Inicial",FluxoCaixa101315[[#This Row],[R$ (Valores)]],I106+FluxoCaixa101315[[#This Row],[Valores Receitas / Despesas]])</f>
        <v>504725.24999999994</v>
      </c>
      <c r="J107" s="20">
        <f>IF(FluxoCaixa101315[[#This Row],[Entrada / Saída]]="Saída",FluxoCaixa101315[[#This Row],[R$ (Valores)]]*-1,FluxoCaixa101315[[#This Row],[R$ (Valores)]])</f>
        <v>-1.49</v>
      </c>
    </row>
    <row r="108" spans="2:10">
      <c r="B108" s="16">
        <v>46028</v>
      </c>
      <c r="C108" s="48" t="str">
        <f>IF(FluxoCaixa101315[[#This Row],[Data]]="","",PROPER(TEXT(FluxoCaixa101315[[#This Row],[Data]],"mmmm")))</f>
        <v>Janeiro</v>
      </c>
      <c r="D108" s="17" t="s">
        <v>2</v>
      </c>
      <c r="E108" s="17" t="s">
        <v>28</v>
      </c>
      <c r="F108" s="17" t="s">
        <v>108</v>
      </c>
      <c r="G108" s="29">
        <v>4341.46</v>
      </c>
      <c r="H108" s="17" t="s">
        <v>525</v>
      </c>
      <c r="I108" s="20">
        <f>IF(FluxoCaixa101315[[#This Row],[d]]="Saldo Inicial",FluxoCaixa101315[[#This Row],[R$ (Valores)]],I107+FluxoCaixa101315[[#This Row],[Valores Receitas / Despesas]])</f>
        <v>500383.78999999992</v>
      </c>
      <c r="J108" s="20">
        <f>IF(FluxoCaixa101315[[#This Row],[Entrada / Saída]]="Saída",FluxoCaixa101315[[#This Row],[R$ (Valores)]]*-1,FluxoCaixa101315[[#This Row],[R$ (Valores)]])</f>
        <v>-4341.46</v>
      </c>
    </row>
    <row r="109" spans="2:10">
      <c r="B109" s="16">
        <v>46028</v>
      </c>
      <c r="C109" s="48" t="str">
        <f>IF(FluxoCaixa101315[[#This Row],[Data]]="","",PROPER(TEXT(FluxoCaixa101315[[#This Row],[Data]],"mmmm")))</f>
        <v>Janeiro</v>
      </c>
      <c r="D109" s="17" t="s">
        <v>2</v>
      </c>
      <c r="E109" s="17" t="s">
        <v>28</v>
      </c>
      <c r="F109" s="17" t="s">
        <v>638</v>
      </c>
      <c r="G109" s="29">
        <v>800</v>
      </c>
      <c r="H109" s="17" t="s">
        <v>525</v>
      </c>
      <c r="I109" s="20">
        <f>IF(FluxoCaixa101315[[#This Row],[d]]="Saldo Inicial",FluxoCaixa101315[[#This Row],[R$ (Valores)]],I108+FluxoCaixa101315[[#This Row],[Valores Receitas / Despesas]])</f>
        <v>499583.78999999992</v>
      </c>
      <c r="J109" s="20">
        <f>IF(FluxoCaixa101315[[#This Row],[Entrada / Saída]]="Saída",FluxoCaixa101315[[#This Row],[R$ (Valores)]]*-1,FluxoCaixa101315[[#This Row],[R$ (Valores)]])</f>
        <v>-800</v>
      </c>
    </row>
    <row r="110" spans="2:10">
      <c r="B110" s="16">
        <v>46028</v>
      </c>
      <c r="C110" s="48" t="str">
        <f>IF(FluxoCaixa101315[[#This Row],[Data]]="","",PROPER(TEXT(FluxoCaixa101315[[#This Row],[Data]],"mmmm")))</f>
        <v>Janeiro</v>
      </c>
      <c r="D110" s="17" t="s">
        <v>2</v>
      </c>
      <c r="E110" s="17" t="s">
        <v>28</v>
      </c>
      <c r="F110" s="17" t="s">
        <v>639</v>
      </c>
      <c r="G110" s="29">
        <v>1255.6600000000001</v>
      </c>
      <c r="H110" s="17" t="s">
        <v>525</v>
      </c>
      <c r="I110" s="20">
        <f>IF(FluxoCaixa101315[[#This Row],[d]]="Saldo Inicial",FluxoCaixa101315[[#This Row],[R$ (Valores)]],I109+FluxoCaixa101315[[#This Row],[Valores Receitas / Despesas]])</f>
        <v>498328.12999999995</v>
      </c>
      <c r="J110" s="20">
        <f>IF(FluxoCaixa101315[[#This Row],[Entrada / Saída]]="Saída",FluxoCaixa101315[[#This Row],[R$ (Valores)]]*-1,FluxoCaixa101315[[#This Row],[R$ (Valores)]])</f>
        <v>-1255.6600000000001</v>
      </c>
    </row>
    <row r="111" spans="2:10">
      <c r="B111" s="16">
        <v>46028</v>
      </c>
      <c r="C111" s="48" t="str">
        <f>IF(FluxoCaixa101315[[#This Row],[Data]]="","",PROPER(TEXT(FluxoCaixa101315[[#This Row],[Data]],"mmmm")))</f>
        <v>Janeiro</v>
      </c>
      <c r="D111" s="17" t="s">
        <v>2</v>
      </c>
      <c r="E111" s="17" t="s">
        <v>28</v>
      </c>
      <c r="F111" s="17" t="s">
        <v>640</v>
      </c>
      <c r="G111" s="29">
        <v>1140.77</v>
      </c>
      <c r="H111" s="17" t="s">
        <v>525</v>
      </c>
      <c r="I111" s="20">
        <f>IF(FluxoCaixa101315[[#This Row],[d]]="Saldo Inicial",FluxoCaixa101315[[#This Row],[R$ (Valores)]],I110+FluxoCaixa101315[[#This Row],[Valores Receitas / Despesas]])</f>
        <v>497187.35999999993</v>
      </c>
      <c r="J111" s="20">
        <f>IF(FluxoCaixa101315[[#This Row],[Entrada / Saída]]="Saída",FluxoCaixa101315[[#This Row],[R$ (Valores)]]*-1,FluxoCaixa101315[[#This Row],[R$ (Valores)]])</f>
        <v>-1140.77</v>
      </c>
    </row>
    <row r="112" spans="2:10">
      <c r="B112" s="16">
        <v>46028</v>
      </c>
      <c r="C112" s="48" t="str">
        <f>IF(FluxoCaixa101315[[#This Row],[Data]]="","",PROPER(TEXT(FluxoCaixa101315[[#This Row],[Data]],"mmmm")))</f>
        <v>Janeiro</v>
      </c>
      <c r="D112" s="17" t="s">
        <v>2</v>
      </c>
      <c r="E112" s="17" t="s">
        <v>77</v>
      </c>
      <c r="F112" s="17" t="s">
        <v>641</v>
      </c>
      <c r="G112" s="29">
        <v>246.15</v>
      </c>
      <c r="H112" s="17" t="s">
        <v>525</v>
      </c>
      <c r="I112" s="20">
        <f>IF(FluxoCaixa101315[[#This Row],[d]]="Saldo Inicial",FluxoCaixa101315[[#This Row],[R$ (Valores)]],I111+FluxoCaixa101315[[#This Row],[Valores Receitas / Despesas]])</f>
        <v>496941.2099999999</v>
      </c>
      <c r="J112" s="20">
        <f>IF(FluxoCaixa101315[[#This Row],[Entrada / Saída]]="Saída",FluxoCaixa101315[[#This Row],[R$ (Valores)]]*-1,FluxoCaixa101315[[#This Row],[R$ (Valores)]])</f>
        <v>-246.15</v>
      </c>
    </row>
    <row r="113" spans="2:10">
      <c r="B113" s="16">
        <v>46028</v>
      </c>
      <c r="C113" s="48" t="str">
        <f>IF(FluxoCaixa101315[[#This Row],[Data]]="","",PROPER(TEXT(FluxoCaixa101315[[#This Row],[Data]],"mmmm")))</f>
        <v>Janeiro</v>
      </c>
      <c r="D113" s="17" t="s">
        <v>2</v>
      </c>
      <c r="E113" s="17" t="s">
        <v>28</v>
      </c>
      <c r="F113" s="17" t="s">
        <v>642</v>
      </c>
      <c r="G113" s="29">
        <v>1839.75</v>
      </c>
      <c r="H113" s="17" t="s">
        <v>525</v>
      </c>
      <c r="I113" s="20">
        <f>IF(FluxoCaixa101315[[#This Row],[d]]="Saldo Inicial",FluxoCaixa101315[[#This Row],[R$ (Valores)]],I112+FluxoCaixa101315[[#This Row],[Valores Receitas / Despesas]])</f>
        <v>495101.4599999999</v>
      </c>
      <c r="J113" s="20">
        <f>IF(FluxoCaixa101315[[#This Row],[Entrada / Saída]]="Saída",FluxoCaixa101315[[#This Row],[R$ (Valores)]]*-1,FluxoCaixa101315[[#This Row],[R$ (Valores)]])</f>
        <v>-1839.75</v>
      </c>
    </row>
    <row r="114" spans="2:10">
      <c r="B114" s="16">
        <v>46028</v>
      </c>
      <c r="C114" s="48" t="str">
        <f>IF(FluxoCaixa101315[[#This Row],[Data]]="","",PROPER(TEXT(FluxoCaixa101315[[#This Row],[Data]],"mmmm")))</f>
        <v>Janeiro</v>
      </c>
      <c r="D114" s="17" t="s">
        <v>2</v>
      </c>
      <c r="E114" s="17" t="s">
        <v>28</v>
      </c>
      <c r="F114" s="17" t="s">
        <v>643</v>
      </c>
      <c r="G114" s="29">
        <v>1393.14</v>
      </c>
      <c r="H114" s="17" t="s">
        <v>525</v>
      </c>
      <c r="I114" s="20">
        <f>IF(FluxoCaixa101315[[#This Row],[d]]="Saldo Inicial",FluxoCaixa101315[[#This Row],[R$ (Valores)]],I113+FluxoCaixa101315[[#This Row],[Valores Receitas / Despesas]])</f>
        <v>493708.31999999989</v>
      </c>
      <c r="J114" s="20">
        <f>IF(FluxoCaixa101315[[#This Row],[Entrada / Saída]]="Saída",FluxoCaixa101315[[#This Row],[R$ (Valores)]]*-1,FluxoCaixa101315[[#This Row],[R$ (Valores)]])</f>
        <v>-1393.14</v>
      </c>
    </row>
    <row r="115" spans="2:10">
      <c r="B115" s="16">
        <v>46028</v>
      </c>
      <c r="C115" s="48" t="str">
        <f>IF(FluxoCaixa101315[[#This Row],[Data]]="","",PROPER(TEXT(FluxoCaixa101315[[#This Row],[Data]],"mmmm")))</f>
        <v>Janeiro</v>
      </c>
      <c r="D115" s="17" t="s">
        <v>2</v>
      </c>
      <c r="E115" s="17" t="s">
        <v>36</v>
      </c>
      <c r="F115" s="17" t="s">
        <v>130</v>
      </c>
      <c r="G115" s="29">
        <v>8000</v>
      </c>
      <c r="H115" s="17" t="s">
        <v>525</v>
      </c>
      <c r="I115" s="20">
        <f>IF(FluxoCaixa101315[[#This Row],[d]]="Saldo Inicial",FluxoCaixa101315[[#This Row],[R$ (Valores)]],I114+FluxoCaixa101315[[#This Row],[Valores Receitas / Despesas]])</f>
        <v>485708.31999999989</v>
      </c>
      <c r="J115" s="20">
        <f>IF(FluxoCaixa101315[[#This Row],[Entrada / Saída]]="Saída",FluxoCaixa101315[[#This Row],[R$ (Valores)]]*-1,FluxoCaixa101315[[#This Row],[R$ (Valores)]])</f>
        <v>-8000</v>
      </c>
    </row>
    <row r="116" spans="2:10">
      <c r="B116" s="16">
        <v>46028</v>
      </c>
      <c r="C116" s="48" t="str">
        <f>IF(FluxoCaixa101315[[#This Row],[Data]]="","",PROPER(TEXT(FluxoCaixa101315[[#This Row],[Data]],"mmmm")))</f>
        <v>Janeiro</v>
      </c>
      <c r="D116" s="17" t="s">
        <v>2</v>
      </c>
      <c r="E116" s="17" t="s">
        <v>28</v>
      </c>
      <c r="F116" s="17" t="s">
        <v>644</v>
      </c>
      <c r="G116" s="29">
        <v>1002.28</v>
      </c>
      <c r="H116" s="17" t="s">
        <v>525</v>
      </c>
      <c r="I116" s="20">
        <f>IF(FluxoCaixa101315[[#This Row],[d]]="Saldo Inicial",FluxoCaixa101315[[#This Row],[R$ (Valores)]],I115+FluxoCaixa101315[[#This Row],[Valores Receitas / Despesas]])</f>
        <v>484706.03999999986</v>
      </c>
      <c r="J116" s="20">
        <f>IF(FluxoCaixa101315[[#This Row],[Entrada / Saída]]="Saída",FluxoCaixa101315[[#This Row],[R$ (Valores)]]*-1,FluxoCaixa101315[[#This Row],[R$ (Valores)]])</f>
        <v>-1002.28</v>
      </c>
    </row>
    <row r="117" spans="2:10">
      <c r="B117" s="16">
        <v>46028</v>
      </c>
      <c r="C117" s="48" t="str">
        <f>IF(FluxoCaixa101315[[#This Row],[Data]]="","",PROPER(TEXT(FluxoCaixa101315[[#This Row],[Data]],"mmmm")))</f>
        <v>Janeiro</v>
      </c>
      <c r="D117" s="17" t="s">
        <v>2</v>
      </c>
      <c r="E117" s="17" t="s">
        <v>28</v>
      </c>
      <c r="F117" s="17" t="s">
        <v>109</v>
      </c>
      <c r="G117" s="29">
        <v>2013.15</v>
      </c>
      <c r="H117" s="17" t="s">
        <v>525</v>
      </c>
      <c r="I117" s="20">
        <f>IF(FluxoCaixa101315[[#This Row],[d]]="Saldo Inicial",FluxoCaixa101315[[#This Row],[R$ (Valores)]],I116+FluxoCaixa101315[[#This Row],[Valores Receitas / Despesas]])</f>
        <v>482692.88999999984</v>
      </c>
      <c r="J117" s="20">
        <f>IF(FluxoCaixa101315[[#This Row],[Entrada / Saída]]="Saída",FluxoCaixa101315[[#This Row],[R$ (Valores)]]*-1,FluxoCaixa101315[[#This Row],[R$ (Valores)]])</f>
        <v>-2013.15</v>
      </c>
    </row>
    <row r="118" spans="2:10">
      <c r="B118" s="16">
        <v>46028</v>
      </c>
      <c r="C118" s="48" t="str">
        <f>IF(FluxoCaixa101315[[#This Row],[Data]]="","",PROPER(TEXT(FluxoCaixa101315[[#This Row],[Data]],"mmmm")))</f>
        <v>Janeiro</v>
      </c>
      <c r="D118" s="17" t="s">
        <v>2</v>
      </c>
      <c r="E118" s="17" t="s">
        <v>28</v>
      </c>
      <c r="F118" s="17" t="s">
        <v>645</v>
      </c>
      <c r="G118" s="29">
        <v>2702.04</v>
      </c>
      <c r="H118" s="17" t="s">
        <v>525</v>
      </c>
      <c r="I118" s="20">
        <f>IF(FluxoCaixa101315[[#This Row],[d]]="Saldo Inicial",FluxoCaixa101315[[#This Row],[R$ (Valores)]],I117+FluxoCaixa101315[[#This Row],[Valores Receitas / Despesas]])</f>
        <v>479990.84999999986</v>
      </c>
      <c r="J118" s="20">
        <f>IF(FluxoCaixa101315[[#This Row],[Entrada / Saída]]="Saída",FluxoCaixa101315[[#This Row],[R$ (Valores)]]*-1,FluxoCaixa101315[[#This Row],[R$ (Valores)]])</f>
        <v>-2702.04</v>
      </c>
    </row>
    <row r="119" spans="2:10">
      <c r="B119" s="16">
        <v>46028</v>
      </c>
      <c r="C119" s="48" t="str">
        <f>IF(FluxoCaixa101315[[#This Row],[Data]]="","",PROPER(TEXT(FluxoCaixa101315[[#This Row],[Data]],"mmmm")))</f>
        <v>Janeiro</v>
      </c>
      <c r="D119" s="17" t="s">
        <v>2</v>
      </c>
      <c r="E119" s="17" t="s">
        <v>28</v>
      </c>
      <c r="F119" s="17" t="s">
        <v>646</v>
      </c>
      <c r="G119" s="29">
        <v>605.33000000000004</v>
      </c>
      <c r="H119" s="17" t="s">
        <v>525</v>
      </c>
      <c r="I119" s="20">
        <f>IF(FluxoCaixa101315[[#This Row],[d]]="Saldo Inicial",FluxoCaixa101315[[#This Row],[R$ (Valores)]],I118+FluxoCaixa101315[[#This Row],[Valores Receitas / Despesas]])</f>
        <v>479385.51999999984</v>
      </c>
      <c r="J119" s="20">
        <f>IF(FluxoCaixa101315[[#This Row],[Entrada / Saída]]="Saída",FluxoCaixa101315[[#This Row],[R$ (Valores)]]*-1,FluxoCaixa101315[[#This Row],[R$ (Valores)]])</f>
        <v>-605.33000000000004</v>
      </c>
    </row>
    <row r="120" spans="2:10">
      <c r="B120" s="16">
        <v>46028</v>
      </c>
      <c r="C120" s="48" t="str">
        <f>IF(FluxoCaixa101315[[#This Row],[Data]]="","",PROPER(TEXT(FluxoCaixa101315[[#This Row],[Data]],"mmmm")))</f>
        <v>Janeiro</v>
      </c>
      <c r="D120" s="17" t="s">
        <v>2</v>
      </c>
      <c r="E120" s="17" t="s">
        <v>28</v>
      </c>
      <c r="F120" s="17" t="s">
        <v>647</v>
      </c>
      <c r="G120" s="29">
        <v>1584.89</v>
      </c>
      <c r="H120" s="17" t="s">
        <v>525</v>
      </c>
      <c r="I120" s="20">
        <f>IF(FluxoCaixa101315[[#This Row],[d]]="Saldo Inicial",FluxoCaixa101315[[#This Row],[R$ (Valores)]],I119+FluxoCaixa101315[[#This Row],[Valores Receitas / Despesas]])</f>
        <v>477800.62999999983</v>
      </c>
      <c r="J120" s="20">
        <f>IF(FluxoCaixa101315[[#This Row],[Entrada / Saída]]="Saída",FluxoCaixa101315[[#This Row],[R$ (Valores)]]*-1,FluxoCaixa101315[[#This Row],[R$ (Valores)]])</f>
        <v>-1584.89</v>
      </c>
    </row>
    <row r="121" spans="2:10">
      <c r="B121" s="16">
        <v>46028</v>
      </c>
      <c r="C121" s="48" t="str">
        <f>IF(FluxoCaixa101315[[#This Row],[Data]]="","",PROPER(TEXT(FluxoCaixa101315[[#This Row],[Data]],"mmmm")))</f>
        <v>Janeiro</v>
      </c>
      <c r="D121" s="17" t="s">
        <v>2</v>
      </c>
      <c r="E121" s="17" t="s">
        <v>28</v>
      </c>
      <c r="F121" s="17" t="s">
        <v>648</v>
      </c>
      <c r="G121" s="29">
        <v>3500</v>
      </c>
      <c r="H121" s="17" t="s">
        <v>525</v>
      </c>
      <c r="I121" s="20">
        <f>IF(FluxoCaixa101315[[#This Row],[d]]="Saldo Inicial",FluxoCaixa101315[[#This Row],[R$ (Valores)]],I120+FluxoCaixa101315[[#This Row],[Valores Receitas / Despesas]])</f>
        <v>474300.62999999983</v>
      </c>
      <c r="J121" s="20">
        <f>IF(FluxoCaixa101315[[#This Row],[Entrada / Saída]]="Saída",FluxoCaixa101315[[#This Row],[R$ (Valores)]]*-1,FluxoCaixa101315[[#This Row],[R$ (Valores)]])</f>
        <v>-3500</v>
      </c>
    </row>
    <row r="122" spans="2:10">
      <c r="B122" s="16">
        <v>46028</v>
      </c>
      <c r="C122" s="48" t="str">
        <f>IF(FluxoCaixa101315[[#This Row],[Data]]="","",PROPER(TEXT(FluxoCaixa101315[[#This Row],[Data]],"mmmm")))</f>
        <v>Janeiro</v>
      </c>
      <c r="D122" s="17" t="s">
        <v>2</v>
      </c>
      <c r="E122" s="17" t="s">
        <v>225</v>
      </c>
      <c r="F122" s="17" t="s">
        <v>524</v>
      </c>
      <c r="G122" s="29">
        <v>5.7</v>
      </c>
      <c r="H122" s="17" t="s">
        <v>525</v>
      </c>
      <c r="I122" s="20">
        <f>IF(FluxoCaixa101315[[#This Row],[d]]="Saldo Inicial",FluxoCaixa101315[[#This Row],[R$ (Valores)]],I121+FluxoCaixa101315[[#This Row],[Valores Receitas / Despesas]])</f>
        <v>474294.92999999982</v>
      </c>
      <c r="J122" s="20">
        <f>IF(FluxoCaixa101315[[#This Row],[Entrada / Saída]]="Saída",FluxoCaixa101315[[#This Row],[R$ (Valores)]]*-1,FluxoCaixa101315[[#This Row],[R$ (Valores)]])</f>
        <v>-5.7</v>
      </c>
    </row>
    <row r="123" spans="2:10">
      <c r="B123" s="16">
        <v>46028</v>
      </c>
      <c r="C123" s="48" t="str">
        <f>IF(FluxoCaixa101315[[#This Row],[Data]]="","",PROPER(TEXT(FluxoCaixa101315[[#This Row],[Data]],"mmmm")))</f>
        <v>Janeiro</v>
      </c>
      <c r="D123" s="17" t="s">
        <v>2</v>
      </c>
      <c r="E123" s="17" t="s">
        <v>28</v>
      </c>
      <c r="F123" s="17" t="s">
        <v>649</v>
      </c>
      <c r="G123" s="29">
        <v>1202.98</v>
      </c>
      <c r="H123" s="17" t="s">
        <v>525</v>
      </c>
      <c r="I123" s="20">
        <f>IF(FluxoCaixa101315[[#This Row],[d]]="Saldo Inicial",FluxoCaixa101315[[#This Row],[R$ (Valores)]],I122+FluxoCaixa101315[[#This Row],[Valores Receitas / Despesas]])</f>
        <v>473091.94999999984</v>
      </c>
      <c r="J123" s="20">
        <f>IF(FluxoCaixa101315[[#This Row],[Entrada / Saída]]="Saída",FluxoCaixa101315[[#This Row],[R$ (Valores)]]*-1,FluxoCaixa101315[[#This Row],[R$ (Valores)]])</f>
        <v>-1202.98</v>
      </c>
    </row>
    <row r="124" spans="2:10">
      <c r="B124" s="16">
        <v>46028</v>
      </c>
      <c r="C124" s="48" t="str">
        <f>IF(FluxoCaixa101315[[#This Row],[Data]]="","",PROPER(TEXT(FluxoCaixa101315[[#This Row],[Data]],"mmmm")))</f>
        <v>Janeiro</v>
      </c>
      <c r="D124" s="17" t="s">
        <v>2</v>
      </c>
      <c r="E124" s="17" t="s">
        <v>28</v>
      </c>
      <c r="F124" s="17" t="s">
        <v>650</v>
      </c>
      <c r="G124" s="29">
        <v>1315.16</v>
      </c>
      <c r="H124" s="17" t="s">
        <v>525</v>
      </c>
      <c r="I124" s="20">
        <f>IF(FluxoCaixa101315[[#This Row],[d]]="Saldo Inicial",FluxoCaixa101315[[#This Row],[R$ (Valores)]],I123+FluxoCaixa101315[[#This Row],[Valores Receitas / Despesas]])</f>
        <v>471776.78999999986</v>
      </c>
      <c r="J124" s="20">
        <f>IF(FluxoCaixa101315[[#This Row],[Entrada / Saída]]="Saída",FluxoCaixa101315[[#This Row],[R$ (Valores)]]*-1,FluxoCaixa101315[[#This Row],[R$ (Valores)]])</f>
        <v>-1315.16</v>
      </c>
    </row>
    <row r="125" spans="2:10">
      <c r="B125" s="16">
        <v>46028</v>
      </c>
      <c r="C125" s="48" t="str">
        <f>IF(FluxoCaixa101315[[#This Row],[Data]]="","",PROPER(TEXT(FluxoCaixa101315[[#This Row],[Data]],"mmmm")))</f>
        <v>Janeiro</v>
      </c>
      <c r="D125" s="17" t="s">
        <v>2</v>
      </c>
      <c r="E125" s="17" t="s">
        <v>28</v>
      </c>
      <c r="F125" s="17" t="s">
        <v>651</v>
      </c>
      <c r="G125" s="29">
        <v>591.49</v>
      </c>
      <c r="H125" s="17" t="s">
        <v>525</v>
      </c>
      <c r="I125" s="20">
        <f>IF(FluxoCaixa101315[[#This Row],[d]]="Saldo Inicial",FluxoCaixa101315[[#This Row],[R$ (Valores)]],I124+FluxoCaixa101315[[#This Row],[Valores Receitas / Despesas]])</f>
        <v>471185.29999999987</v>
      </c>
      <c r="J125" s="20">
        <f>IF(FluxoCaixa101315[[#This Row],[Entrada / Saída]]="Saída",FluxoCaixa101315[[#This Row],[R$ (Valores)]]*-1,FluxoCaixa101315[[#This Row],[R$ (Valores)]])</f>
        <v>-591.49</v>
      </c>
    </row>
    <row r="126" spans="2:10">
      <c r="B126" s="16">
        <v>46028</v>
      </c>
      <c r="C126" s="48" t="str">
        <f>IF(FluxoCaixa101315[[#This Row],[Data]]="","",PROPER(TEXT(FluxoCaixa101315[[#This Row],[Data]],"mmmm")))</f>
        <v>Janeiro</v>
      </c>
      <c r="D126" s="17" t="s">
        <v>2</v>
      </c>
      <c r="E126" s="17" t="s">
        <v>28</v>
      </c>
      <c r="F126" s="17" t="s">
        <v>652</v>
      </c>
      <c r="G126" s="29">
        <v>773.29</v>
      </c>
      <c r="H126" s="17" t="s">
        <v>525</v>
      </c>
      <c r="I126" s="20">
        <f>IF(FluxoCaixa101315[[#This Row],[d]]="Saldo Inicial",FluxoCaixa101315[[#This Row],[R$ (Valores)]],I125+FluxoCaixa101315[[#This Row],[Valores Receitas / Despesas]])</f>
        <v>470412.00999999989</v>
      </c>
      <c r="J126" s="20">
        <f>IF(FluxoCaixa101315[[#This Row],[Entrada / Saída]]="Saída",FluxoCaixa101315[[#This Row],[R$ (Valores)]]*-1,FluxoCaixa101315[[#This Row],[R$ (Valores)]])</f>
        <v>-773.29</v>
      </c>
    </row>
    <row r="127" spans="2:10">
      <c r="B127" s="16">
        <v>46028</v>
      </c>
      <c r="C127" s="48" t="str">
        <f>IF(FluxoCaixa101315[[#This Row],[Data]]="","",PROPER(TEXT(FluxoCaixa101315[[#This Row],[Data]],"mmmm")))</f>
        <v>Janeiro</v>
      </c>
      <c r="D127" s="17" t="s">
        <v>2</v>
      </c>
      <c r="E127" s="17" t="s">
        <v>28</v>
      </c>
      <c r="F127" s="17" t="s">
        <v>653</v>
      </c>
      <c r="G127" s="29">
        <v>4282.4399999999996</v>
      </c>
      <c r="H127" s="17" t="s">
        <v>525</v>
      </c>
      <c r="I127" s="20">
        <f>IF(FluxoCaixa101315[[#This Row],[d]]="Saldo Inicial",FluxoCaixa101315[[#This Row],[R$ (Valores)]],I126+FluxoCaixa101315[[#This Row],[Valores Receitas / Despesas]])</f>
        <v>466129.56999999989</v>
      </c>
      <c r="J127" s="20">
        <f>IF(FluxoCaixa101315[[#This Row],[Entrada / Saída]]="Saída",FluxoCaixa101315[[#This Row],[R$ (Valores)]]*-1,FluxoCaixa101315[[#This Row],[R$ (Valores)]])</f>
        <v>-4282.4399999999996</v>
      </c>
    </row>
    <row r="128" spans="2:10">
      <c r="B128" s="16">
        <v>46028</v>
      </c>
      <c r="C128" s="48" t="str">
        <f>IF(FluxoCaixa101315[[#This Row],[Data]]="","",PROPER(TEXT(FluxoCaixa101315[[#This Row],[Data]],"mmmm")))</f>
        <v>Janeiro</v>
      </c>
      <c r="D128" s="17" t="s">
        <v>2</v>
      </c>
      <c r="E128" s="17" t="s">
        <v>28</v>
      </c>
      <c r="F128" s="17" t="s">
        <v>654</v>
      </c>
      <c r="G128" s="29">
        <v>42380.76</v>
      </c>
      <c r="H128" s="17" t="s">
        <v>525</v>
      </c>
      <c r="I128" s="20">
        <f>IF(FluxoCaixa101315[[#This Row],[d]]="Saldo Inicial",FluxoCaixa101315[[#This Row],[R$ (Valores)]],I127+FluxoCaixa101315[[#This Row],[Valores Receitas / Despesas]])</f>
        <v>423748.80999999988</v>
      </c>
      <c r="J128" s="20">
        <f>IF(FluxoCaixa101315[[#This Row],[Entrada / Saída]]="Saída",FluxoCaixa101315[[#This Row],[R$ (Valores)]]*-1,FluxoCaixa101315[[#This Row],[R$ (Valores)]])</f>
        <v>-42380.76</v>
      </c>
    </row>
    <row r="129" spans="2:10">
      <c r="B129" s="16">
        <v>46028</v>
      </c>
      <c r="C129" s="48" t="str">
        <f>IF(FluxoCaixa101315[[#This Row],[Data]]="","",PROPER(TEXT(FluxoCaixa101315[[#This Row],[Data]],"mmmm")))</f>
        <v>Janeiro</v>
      </c>
      <c r="D129" s="17" t="s">
        <v>2</v>
      </c>
      <c r="E129" s="17" t="s">
        <v>225</v>
      </c>
      <c r="F129" s="17" t="s">
        <v>524</v>
      </c>
      <c r="G129" s="29">
        <v>2.4</v>
      </c>
      <c r="H129" s="17" t="s">
        <v>525</v>
      </c>
      <c r="I129" s="20">
        <f>IF(FluxoCaixa101315[[#This Row],[d]]="Saldo Inicial",FluxoCaixa101315[[#This Row],[R$ (Valores)]],I128+FluxoCaixa101315[[#This Row],[Valores Receitas / Despesas]])</f>
        <v>423746.40999999986</v>
      </c>
      <c r="J129" s="20">
        <f>IF(FluxoCaixa101315[[#This Row],[Entrada / Saída]]="Saída",FluxoCaixa101315[[#This Row],[R$ (Valores)]]*-1,FluxoCaixa101315[[#This Row],[R$ (Valores)]])</f>
        <v>-2.4</v>
      </c>
    </row>
    <row r="130" spans="2:10">
      <c r="B130" s="16">
        <v>46028</v>
      </c>
      <c r="C130" s="48" t="str">
        <f>IF(FluxoCaixa101315[[#This Row],[Data]]="","",PROPER(TEXT(FluxoCaixa101315[[#This Row],[Data]],"mmmm")))</f>
        <v>Janeiro</v>
      </c>
      <c r="D130" s="17" t="s">
        <v>2</v>
      </c>
      <c r="E130" s="17" t="s">
        <v>225</v>
      </c>
      <c r="F130" s="17" t="s">
        <v>524</v>
      </c>
      <c r="G130" s="29">
        <v>5.7</v>
      </c>
      <c r="H130" s="17" t="s">
        <v>525</v>
      </c>
      <c r="I130" s="20">
        <f>IF(FluxoCaixa101315[[#This Row],[d]]="Saldo Inicial",FluxoCaixa101315[[#This Row],[R$ (Valores)]],I129+FluxoCaixa101315[[#This Row],[Valores Receitas / Despesas]])</f>
        <v>423740.70999999985</v>
      </c>
      <c r="J130" s="20">
        <f>IF(FluxoCaixa101315[[#This Row],[Entrada / Saída]]="Saída",FluxoCaixa101315[[#This Row],[R$ (Valores)]]*-1,FluxoCaixa101315[[#This Row],[R$ (Valores)]])</f>
        <v>-5.7</v>
      </c>
    </row>
    <row r="131" spans="2:10">
      <c r="B131" s="16">
        <v>46028</v>
      </c>
      <c r="C131" s="48" t="str">
        <f>IF(FluxoCaixa101315[[#This Row],[Data]]="","",PROPER(TEXT(FluxoCaixa101315[[#This Row],[Data]],"mmmm")))</f>
        <v>Janeiro</v>
      </c>
      <c r="D131" s="17" t="s">
        <v>2</v>
      </c>
      <c r="E131" s="17" t="s">
        <v>70</v>
      </c>
      <c r="F131" s="17" t="s">
        <v>655</v>
      </c>
      <c r="G131" s="29">
        <v>8000</v>
      </c>
      <c r="H131" s="17" t="s">
        <v>525</v>
      </c>
      <c r="I131" s="20">
        <f>IF(FluxoCaixa101315[[#This Row],[d]]="Saldo Inicial",FluxoCaixa101315[[#This Row],[R$ (Valores)]],I130+FluxoCaixa101315[[#This Row],[Valores Receitas / Despesas]])</f>
        <v>415740.70999999985</v>
      </c>
      <c r="J131" s="20">
        <f>IF(FluxoCaixa101315[[#This Row],[Entrada / Saída]]="Saída",FluxoCaixa101315[[#This Row],[R$ (Valores)]]*-1,FluxoCaixa101315[[#This Row],[R$ (Valores)]])</f>
        <v>-8000</v>
      </c>
    </row>
    <row r="132" spans="2:10">
      <c r="B132" s="16">
        <v>46028</v>
      </c>
      <c r="C132" s="48" t="str">
        <f>IF(FluxoCaixa101315[[#This Row],[Data]]="","",PROPER(TEXT(FluxoCaixa101315[[#This Row],[Data]],"mmmm")))</f>
        <v>Janeiro</v>
      </c>
      <c r="D132" s="17" t="s">
        <v>2</v>
      </c>
      <c r="E132" s="17" t="s">
        <v>70</v>
      </c>
      <c r="F132" s="17" t="s">
        <v>656</v>
      </c>
      <c r="G132" s="29">
        <v>5250</v>
      </c>
      <c r="H132" s="17" t="s">
        <v>525</v>
      </c>
      <c r="I132" s="20">
        <f>IF(FluxoCaixa101315[[#This Row],[d]]="Saldo Inicial",FluxoCaixa101315[[#This Row],[R$ (Valores)]],I131+FluxoCaixa101315[[#This Row],[Valores Receitas / Despesas]])</f>
        <v>410490.70999999985</v>
      </c>
      <c r="J132" s="20">
        <f>IF(FluxoCaixa101315[[#This Row],[Entrada / Saída]]="Saída",FluxoCaixa101315[[#This Row],[R$ (Valores)]]*-1,FluxoCaixa101315[[#This Row],[R$ (Valores)]])</f>
        <v>-5250</v>
      </c>
    </row>
    <row r="133" spans="2:10">
      <c r="B133" s="16">
        <v>46028</v>
      </c>
      <c r="C133" s="48" t="str">
        <f>IF(FluxoCaixa101315[[#This Row],[Data]]="","",PROPER(TEXT(FluxoCaixa101315[[#This Row],[Data]],"mmmm")))</f>
        <v>Janeiro</v>
      </c>
      <c r="D133" s="17" t="s">
        <v>2</v>
      </c>
      <c r="E133" s="17" t="s">
        <v>70</v>
      </c>
      <c r="F133" s="17" t="s">
        <v>657</v>
      </c>
      <c r="G133" s="29">
        <v>7500</v>
      </c>
      <c r="H133" s="17" t="s">
        <v>525</v>
      </c>
      <c r="I133" s="20">
        <f>IF(FluxoCaixa101315[[#This Row],[d]]="Saldo Inicial",FluxoCaixa101315[[#This Row],[R$ (Valores)]],I132+FluxoCaixa101315[[#This Row],[Valores Receitas / Despesas]])</f>
        <v>402990.70999999985</v>
      </c>
      <c r="J133" s="20">
        <f>IF(FluxoCaixa101315[[#This Row],[Entrada / Saída]]="Saída",FluxoCaixa101315[[#This Row],[R$ (Valores)]]*-1,FluxoCaixa101315[[#This Row],[R$ (Valores)]])</f>
        <v>-7500</v>
      </c>
    </row>
    <row r="134" spans="2:10">
      <c r="B134" s="16">
        <v>46028</v>
      </c>
      <c r="C134" s="48" t="str">
        <f>IF(FluxoCaixa101315[[#This Row],[Data]]="","",PROPER(TEXT(FluxoCaixa101315[[#This Row],[Data]],"mmmm")))</f>
        <v>Janeiro</v>
      </c>
      <c r="D134" s="17" t="s">
        <v>2</v>
      </c>
      <c r="E134" s="17" t="s">
        <v>70</v>
      </c>
      <c r="F134" s="17" t="s">
        <v>658</v>
      </c>
      <c r="G134" s="29">
        <v>10000</v>
      </c>
      <c r="H134" s="17" t="s">
        <v>525</v>
      </c>
      <c r="I134" s="20">
        <f>IF(FluxoCaixa101315[[#This Row],[d]]="Saldo Inicial",FluxoCaixa101315[[#This Row],[R$ (Valores)]],I133+FluxoCaixa101315[[#This Row],[Valores Receitas / Despesas]])</f>
        <v>392990.70999999985</v>
      </c>
      <c r="J134" s="20">
        <f>IF(FluxoCaixa101315[[#This Row],[Entrada / Saída]]="Saída",FluxoCaixa101315[[#This Row],[R$ (Valores)]]*-1,FluxoCaixa101315[[#This Row],[R$ (Valores)]])</f>
        <v>-10000</v>
      </c>
    </row>
    <row r="135" spans="2:10">
      <c r="B135" s="16">
        <v>46028</v>
      </c>
      <c r="C135" s="48" t="str">
        <f>IF(FluxoCaixa101315[[#This Row],[Data]]="","",PROPER(TEXT(FluxoCaixa101315[[#This Row],[Data]],"mmmm")))</f>
        <v>Janeiro</v>
      </c>
      <c r="D135" s="17" t="s">
        <v>2</v>
      </c>
      <c r="E135" s="17" t="s">
        <v>70</v>
      </c>
      <c r="F135" s="17" t="s">
        <v>659</v>
      </c>
      <c r="G135" s="29">
        <v>15813.5</v>
      </c>
      <c r="H135" s="17" t="s">
        <v>525</v>
      </c>
      <c r="I135" s="20">
        <f>IF(FluxoCaixa101315[[#This Row],[d]]="Saldo Inicial",FluxoCaixa101315[[#This Row],[R$ (Valores)]],I134+FluxoCaixa101315[[#This Row],[Valores Receitas / Despesas]])</f>
        <v>377177.20999999985</v>
      </c>
      <c r="J135" s="20">
        <f>IF(FluxoCaixa101315[[#This Row],[Entrada / Saída]]="Saída",FluxoCaixa101315[[#This Row],[R$ (Valores)]]*-1,FluxoCaixa101315[[#This Row],[R$ (Valores)]])</f>
        <v>-15813.5</v>
      </c>
    </row>
    <row r="136" spans="2:10">
      <c r="B136" s="16">
        <v>46028</v>
      </c>
      <c r="C136" s="48" t="str">
        <f>IF(FluxoCaixa101315[[#This Row],[Data]]="","",PROPER(TEXT(FluxoCaixa101315[[#This Row],[Data]],"mmmm")))</f>
        <v>Janeiro</v>
      </c>
      <c r="D136" s="17" t="s">
        <v>2</v>
      </c>
      <c r="E136" s="17" t="s">
        <v>70</v>
      </c>
      <c r="F136" s="17" t="s">
        <v>660</v>
      </c>
      <c r="G136" s="29">
        <v>21433.5</v>
      </c>
      <c r="H136" s="17" t="s">
        <v>525</v>
      </c>
      <c r="I136" s="20">
        <f>IF(FluxoCaixa101315[[#This Row],[d]]="Saldo Inicial",FluxoCaixa101315[[#This Row],[R$ (Valores)]],I135+FluxoCaixa101315[[#This Row],[Valores Receitas / Despesas]])</f>
        <v>355743.70999999985</v>
      </c>
      <c r="J136" s="20">
        <f>IF(FluxoCaixa101315[[#This Row],[Entrada / Saída]]="Saída",FluxoCaixa101315[[#This Row],[R$ (Valores)]]*-1,FluxoCaixa101315[[#This Row],[R$ (Valores)]])</f>
        <v>-21433.5</v>
      </c>
    </row>
    <row r="137" spans="2:10">
      <c r="B137" s="16">
        <v>46028</v>
      </c>
      <c r="C137" s="48" t="str">
        <f>IF(FluxoCaixa101315[[#This Row],[Data]]="","",PROPER(TEXT(FluxoCaixa101315[[#This Row],[Data]],"mmmm")))</f>
        <v>Janeiro</v>
      </c>
      <c r="D137" s="17" t="s">
        <v>2</v>
      </c>
      <c r="E137" s="17" t="s">
        <v>70</v>
      </c>
      <c r="F137" s="17" t="s">
        <v>661</v>
      </c>
      <c r="G137" s="29">
        <v>2600</v>
      </c>
      <c r="H137" s="17" t="s">
        <v>525</v>
      </c>
      <c r="I137" s="20">
        <f>IF(FluxoCaixa101315[[#This Row],[d]]="Saldo Inicial",FluxoCaixa101315[[#This Row],[R$ (Valores)]],I136+FluxoCaixa101315[[#This Row],[Valores Receitas / Despesas]])</f>
        <v>353143.70999999985</v>
      </c>
      <c r="J137" s="20">
        <f>IF(FluxoCaixa101315[[#This Row],[Entrada / Saída]]="Saída",FluxoCaixa101315[[#This Row],[R$ (Valores)]]*-1,FluxoCaixa101315[[#This Row],[R$ (Valores)]])</f>
        <v>-2600</v>
      </c>
    </row>
    <row r="138" spans="2:10">
      <c r="B138" s="16">
        <v>46028</v>
      </c>
      <c r="C138" s="48" t="str">
        <f>IF(FluxoCaixa101315[[#This Row],[Data]]="","",PROPER(TEXT(FluxoCaixa101315[[#This Row],[Data]],"mmmm")))</f>
        <v>Janeiro</v>
      </c>
      <c r="D138" s="17" t="s">
        <v>2</v>
      </c>
      <c r="E138" s="17" t="s">
        <v>70</v>
      </c>
      <c r="F138" s="17" t="s">
        <v>662</v>
      </c>
      <c r="G138" s="29">
        <v>3000</v>
      </c>
      <c r="H138" s="17" t="s">
        <v>525</v>
      </c>
      <c r="I138" s="20">
        <f>IF(FluxoCaixa101315[[#This Row],[d]]="Saldo Inicial",FluxoCaixa101315[[#This Row],[R$ (Valores)]],I137+FluxoCaixa101315[[#This Row],[Valores Receitas / Despesas]])</f>
        <v>350143.70999999985</v>
      </c>
      <c r="J138" s="20">
        <f>IF(FluxoCaixa101315[[#This Row],[Entrada / Saída]]="Saída",FluxoCaixa101315[[#This Row],[R$ (Valores)]]*-1,FluxoCaixa101315[[#This Row],[R$ (Valores)]])</f>
        <v>-3000</v>
      </c>
    </row>
    <row r="139" spans="2:10">
      <c r="B139" s="16">
        <v>46028</v>
      </c>
      <c r="C139" s="48" t="str">
        <f>IF(FluxoCaixa101315[[#This Row],[Data]]="","",PROPER(TEXT(FluxoCaixa101315[[#This Row],[Data]],"mmmm")))</f>
        <v>Janeiro</v>
      </c>
      <c r="D139" s="17" t="s">
        <v>1</v>
      </c>
      <c r="E139" s="17" t="s">
        <v>60</v>
      </c>
      <c r="F139" s="17" t="s">
        <v>663</v>
      </c>
      <c r="G139" s="29">
        <v>20.98</v>
      </c>
      <c r="H139" s="17" t="s">
        <v>525</v>
      </c>
      <c r="I139" s="20">
        <f>IF(FluxoCaixa101315[[#This Row],[d]]="Saldo Inicial",FluxoCaixa101315[[#This Row],[R$ (Valores)]],I138+FluxoCaixa101315[[#This Row],[Valores Receitas / Despesas]])</f>
        <v>350164.68999999983</v>
      </c>
      <c r="J139" s="20">
        <f>IF(FluxoCaixa101315[[#This Row],[Entrada / Saída]]="Saída",FluxoCaixa101315[[#This Row],[R$ (Valores)]]*-1,FluxoCaixa101315[[#This Row],[R$ (Valores)]])</f>
        <v>20.98</v>
      </c>
    </row>
    <row r="140" spans="2:10">
      <c r="B140" s="16">
        <v>46028</v>
      </c>
      <c r="C140" s="48" t="str">
        <f>IF(FluxoCaixa101315[[#This Row],[Data]]="","",PROPER(TEXT(FluxoCaixa101315[[#This Row],[Data]],"mmmm")))</f>
        <v>Janeiro</v>
      </c>
      <c r="D140" s="17" t="s">
        <v>2</v>
      </c>
      <c r="E140" s="17" t="s">
        <v>71</v>
      </c>
      <c r="F140" s="17" t="s">
        <v>664</v>
      </c>
      <c r="G140" s="29">
        <v>80</v>
      </c>
      <c r="H140" s="17" t="s">
        <v>525</v>
      </c>
      <c r="I140" s="20">
        <f>IF(FluxoCaixa101315[[#This Row],[d]]="Saldo Inicial",FluxoCaixa101315[[#This Row],[R$ (Valores)]],I139+FluxoCaixa101315[[#This Row],[Valores Receitas / Despesas]])</f>
        <v>350084.68999999983</v>
      </c>
      <c r="J140" s="20">
        <f>IF(FluxoCaixa101315[[#This Row],[Entrada / Saída]]="Saída",FluxoCaixa101315[[#This Row],[R$ (Valores)]]*-1,FluxoCaixa101315[[#This Row],[R$ (Valores)]])</f>
        <v>-80</v>
      </c>
    </row>
    <row r="141" spans="2:10">
      <c r="B141" s="16">
        <v>46028</v>
      </c>
      <c r="C141" s="48" t="str">
        <f>IF(FluxoCaixa101315[[#This Row],[Data]]="","",PROPER(TEXT(FluxoCaixa101315[[#This Row],[Data]],"mmmm")))</f>
        <v>Janeiro</v>
      </c>
      <c r="D141" s="17" t="s">
        <v>2</v>
      </c>
      <c r="E141" s="17" t="s">
        <v>348</v>
      </c>
      <c r="F141" s="17" t="s">
        <v>665</v>
      </c>
      <c r="G141" s="29">
        <v>200</v>
      </c>
      <c r="H141" s="17" t="s">
        <v>525</v>
      </c>
      <c r="I141" s="20">
        <f>IF(FluxoCaixa101315[[#This Row],[d]]="Saldo Inicial",FluxoCaixa101315[[#This Row],[R$ (Valores)]],I140+FluxoCaixa101315[[#This Row],[Valores Receitas / Despesas]])</f>
        <v>349884.68999999983</v>
      </c>
      <c r="J141" s="20">
        <f>IF(FluxoCaixa101315[[#This Row],[Entrada / Saída]]="Saída",FluxoCaixa101315[[#This Row],[R$ (Valores)]]*-1,FluxoCaixa101315[[#This Row],[R$ (Valores)]])</f>
        <v>-200</v>
      </c>
    </row>
    <row r="142" spans="2:10">
      <c r="B142" s="16">
        <v>46028</v>
      </c>
      <c r="C142" s="48" t="str">
        <f>IF(FluxoCaixa101315[[#This Row],[Data]]="","",PROPER(TEXT(FluxoCaixa101315[[#This Row],[Data]],"mmmm")))</f>
        <v>Janeiro</v>
      </c>
      <c r="D142" s="17" t="s">
        <v>2</v>
      </c>
      <c r="E142" s="17" t="s">
        <v>70</v>
      </c>
      <c r="F142" s="17" t="s">
        <v>666</v>
      </c>
      <c r="G142" s="29">
        <v>4100</v>
      </c>
      <c r="H142" s="17" t="s">
        <v>525</v>
      </c>
      <c r="I142" s="20">
        <f>IF(FluxoCaixa101315[[#This Row],[d]]="Saldo Inicial",FluxoCaixa101315[[#This Row],[R$ (Valores)]],I141+FluxoCaixa101315[[#This Row],[Valores Receitas / Despesas]])</f>
        <v>345784.68999999983</v>
      </c>
      <c r="J142" s="20">
        <f>IF(FluxoCaixa101315[[#This Row],[Entrada / Saída]]="Saída",FluxoCaixa101315[[#This Row],[R$ (Valores)]]*-1,FluxoCaixa101315[[#This Row],[R$ (Valores)]])</f>
        <v>-4100</v>
      </c>
    </row>
    <row r="143" spans="2:10">
      <c r="B143" s="16">
        <v>46028</v>
      </c>
      <c r="C143" s="48" t="str">
        <f>IF(FluxoCaixa101315[[#This Row],[Data]]="","",PROPER(TEXT(FluxoCaixa101315[[#This Row],[Data]],"mmmm")))</f>
        <v>Janeiro</v>
      </c>
      <c r="D143" s="17" t="s">
        <v>2</v>
      </c>
      <c r="E143" s="17" t="s">
        <v>225</v>
      </c>
      <c r="F143" s="17" t="s">
        <v>524</v>
      </c>
      <c r="G143" s="29">
        <v>5.5</v>
      </c>
      <c r="H143" s="17" t="s">
        <v>525</v>
      </c>
      <c r="I143" s="20">
        <f>IF(FluxoCaixa101315[[#This Row],[d]]="Saldo Inicial",FluxoCaixa101315[[#This Row],[R$ (Valores)]],I142+FluxoCaixa101315[[#This Row],[Valores Receitas / Despesas]])</f>
        <v>345779.18999999983</v>
      </c>
      <c r="J143" s="20">
        <f>IF(FluxoCaixa101315[[#This Row],[Entrada / Saída]]="Saída",FluxoCaixa101315[[#This Row],[R$ (Valores)]]*-1,FluxoCaixa101315[[#This Row],[R$ (Valores)]])</f>
        <v>-5.5</v>
      </c>
    </row>
    <row r="144" spans="2:10">
      <c r="B144" s="16">
        <v>46028</v>
      </c>
      <c r="C144" s="48" t="str">
        <f>IF(FluxoCaixa101315[[#This Row],[Data]]="","",PROPER(TEXT(FluxoCaixa101315[[#This Row],[Data]],"mmmm")))</f>
        <v>Janeiro</v>
      </c>
      <c r="D144" s="17" t="s">
        <v>2</v>
      </c>
      <c r="E144" s="17" t="s">
        <v>225</v>
      </c>
      <c r="F144" s="17" t="s">
        <v>524</v>
      </c>
      <c r="G144" s="29">
        <v>5.5</v>
      </c>
      <c r="H144" s="17" t="s">
        <v>525</v>
      </c>
      <c r="I144" s="20">
        <f>IF(FluxoCaixa101315[[#This Row],[d]]="Saldo Inicial",FluxoCaixa101315[[#This Row],[R$ (Valores)]],I143+FluxoCaixa101315[[#This Row],[Valores Receitas / Despesas]])</f>
        <v>345773.68999999983</v>
      </c>
      <c r="J144" s="20">
        <f>IF(FluxoCaixa101315[[#This Row],[Entrada / Saída]]="Saída",FluxoCaixa101315[[#This Row],[R$ (Valores)]]*-1,FluxoCaixa101315[[#This Row],[R$ (Valores)]])</f>
        <v>-5.5</v>
      </c>
    </row>
    <row r="145" spans="2:10">
      <c r="B145" s="16">
        <v>46028</v>
      </c>
      <c r="C145" s="48" t="str">
        <f>IF(FluxoCaixa101315[[#This Row],[Data]]="","",PROPER(TEXT(FluxoCaixa101315[[#This Row],[Data]],"mmmm")))</f>
        <v>Janeiro</v>
      </c>
      <c r="D145" s="17" t="s">
        <v>2</v>
      </c>
      <c r="E145" s="17" t="s">
        <v>225</v>
      </c>
      <c r="F145" s="17" t="s">
        <v>524</v>
      </c>
      <c r="G145" s="29">
        <v>5.7</v>
      </c>
      <c r="H145" s="17" t="s">
        <v>525</v>
      </c>
      <c r="I145" s="20">
        <f>IF(FluxoCaixa101315[[#This Row],[d]]="Saldo Inicial",FluxoCaixa101315[[#This Row],[R$ (Valores)]],I144+FluxoCaixa101315[[#This Row],[Valores Receitas / Despesas]])</f>
        <v>345767.98999999982</v>
      </c>
      <c r="J145" s="20">
        <f>IF(FluxoCaixa101315[[#This Row],[Entrada / Saída]]="Saída",FluxoCaixa101315[[#This Row],[R$ (Valores)]]*-1,FluxoCaixa101315[[#This Row],[R$ (Valores)]])</f>
        <v>-5.7</v>
      </c>
    </row>
    <row r="146" spans="2:10">
      <c r="B146" s="16">
        <v>46029</v>
      </c>
      <c r="C146" s="48" t="str">
        <f>IF(FluxoCaixa101315[[#This Row],[Data]]="","",PROPER(TEXT(FluxoCaixa101315[[#This Row],[Data]],"mmmm")))</f>
        <v>Janeiro</v>
      </c>
      <c r="D146" s="17" t="s">
        <v>2</v>
      </c>
      <c r="E146" s="17" t="s">
        <v>70</v>
      </c>
      <c r="F146" s="17" t="s">
        <v>668</v>
      </c>
      <c r="G146" s="29">
        <v>17913.330000000002</v>
      </c>
      <c r="H146" s="17" t="s">
        <v>525</v>
      </c>
      <c r="I146" s="20">
        <f>IF(FluxoCaixa101315[[#This Row],[d]]="Saldo Inicial",FluxoCaixa101315[[#This Row],[R$ (Valores)]],I145+FluxoCaixa101315[[#This Row],[Valores Receitas / Despesas]])</f>
        <v>327854.6599999998</v>
      </c>
      <c r="J146" s="20">
        <f>IF(FluxoCaixa101315[[#This Row],[Entrada / Saída]]="Saída",FluxoCaixa101315[[#This Row],[R$ (Valores)]]*-1,FluxoCaixa101315[[#This Row],[R$ (Valores)]])</f>
        <v>-17913.330000000002</v>
      </c>
    </row>
    <row r="147" spans="2:10">
      <c r="B147" s="16">
        <v>46029</v>
      </c>
      <c r="C147" s="48" t="str">
        <f>IF(FluxoCaixa101315[[#This Row],[Data]]="","",PROPER(TEXT(FluxoCaixa101315[[#This Row],[Data]],"mmmm")))</f>
        <v>Janeiro</v>
      </c>
      <c r="D147" s="17" t="s">
        <v>2</v>
      </c>
      <c r="E147" s="17" t="s">
        <v>507</v>
      </c>
      <c r="F147" s="17" t="s">
        <v>669</v>
      </c>
      <c r="G147" s="29">
        <v>68.17</v>
      </c>
      <c r="H147" s="17" t="s">
        <v>525</v>
      </c>
      <c r="I147" s="20">
        <f>IF(FluxoCaixa101315[[#This Row],[d]]="Saldo Inicial",FluxoCaixa101315[[#This Row],[R$ (Valores)]],I146+FluxoCaixa101315[[#This Row],[Valores Receitas / Despesas]])</f>
        <v>327786.48999999982</v>
      </c>
      <c r="J147" s="20">
        <f>IF(FluxoCaixa101315[[#This Row],[Entrada / Saída]]="Saída",FluxoCaixa101315[[#This Row],[R$ (Valores)]]*-1,FluxoCaixa101315[[#This Row],[R$ (Valores)]])</f>
        <v>-68.17</v>
      </c>
    </row>
    <row r="148" spans="2:10">
      <c r="B148" s="16">
        <v>46029</v>
      </c>
      <c r="C148" s="48" t="str">
        <f>IF(FluxoCaixa101315[[#This Row],[Data]]="","",PROPER(TEXT(FluxoCaixa101315[[#This Row],[Data]],"mmmm")))</f>
        <v>Janeiro</v>
      </c>
      <c r="D148" s="17" t="s">
        <v>2</v>
      </c>
      <c r="E148" s="17" t="s">
        <v>507</v>
      </c>
      <c r="F148" s="17" t="s">
        <v>670</v>
      </c>
      <c r="G148" s="21">
        <v>108.39</v>
      </c>
      <c r="H148" s="17" t="s">
        <v>525</v>
      </c>
      <c r="I148" s="20">
        <f>IF(FluxoCaixa101315[[#This Row],[d]]="Saldo Inicial",FluxoCaixa101315[[#This Row],[R$ (Valores)]],I147+FluxoCaixa101315[[#This Row],[Valores Receitas / Despesas]])</f>
        <v>327678.0999999998</v>
      </c>
      <c r="J148" s="20">
        <f>IF(FluxoCaixa101315[[#This Row],[Entrada / Saída]]="Saída",FluxoCaixa101315[[#This Row],[R$ (Valores)]]*-1,FluxoCaixa101315[[#This Row],[R$ (Valores)]])</f>
        <v>-108.39</v>
      </c>
    </row>
    <row r="149" spans="2:10">
      <c r="B149" s="16">
        <v>46029</v>
      </c>
      <c r="C149" s="48" t="str">
        <f>IF(FluxoCaixa101315[[#This Row],[Data]]="","",PROPER(TEXT(FluxoCaixa101315[[#This Row],[Data]],"mmmm")))</f>
        <v>Janeiro</v>
      </c>
      <c r="D149" s="17" t="s">
        <v>2</v>
      </c>
      <c r="E149" s="17" t="s">
        <v>507</v>
      </c>
      <c r="F149" s="17" t="s">
        <v>671</v>
      </c>
      <c r="G149" s="29">
        <v>68.17</v>
      </c>
      <c r="H149" s="17" t="s">
        <v>525</v>
      </c>
      <c r="I149" s="20">
        <f>IF(FluxoCaixa101315[[#This Row],[d]]="Saldo Inicial",FluxoCaixa101315[[#This Row],[R$ (Valores)]],I148+FluxoCaixa101315[[#This Row],[Valores Receitas / Despesas]])</f>
        <v>327609.92999999982</v>
      </c>
      <c r="J149" s="20">
        <f>IF(FluxoCaixa101315[[#This Row],[Entrada / Saída]]="Saída",FluxoCaixa101315[[#This Row],[R$ (Valores)]]*-1,FluxoCaixa101315[[#This Row],[R$ (Valores)]])</f>
        <v>-68.17</v>
      </c>
    </row>
    <row r="150" spans="2:10">
      <c r="B150" s="16">
        <v>46029</v>
      </c>
      <c r="C150" s="48" t="str">
        <f>IF(FluxoCaixa101315[[#This Row],[Data]]="","",PROPER(TEXT(FluxoCaixa101315[[#This Row],[Data]],"mmmm")))</f>
        <v>Janeiro</v>
      </c>
      <c r="D150" s="17" t="s">
        <v>2</v>
      </c>
      <c r="E150" s="17" t="s">
        <v>507</v>
      </c>
      <c r="F150" s="17" t="s">
        <v>672</v>
      </c>
      <c r="G150" s="21">
        <v>68.17</v>
      </c>
      <c r="H150" s="17" t="s">
        <v>525</v>
      </c>
      <c r="I150" s="20">
        <f>IF(FluxoCaixa101315[[#This Row],[d]]="Saldo Inicial",FluxoCaixa101315[[#This Row],[R$ (Valores)]],I149+FluxoCaixa101315[[#This Row],[Valores Receitas / Despesas]])</f>
        <v>327541.75999999983</v>
      </c>
      <c r="J150" s="20">
        <f>IF(FluxoCaixa101315[[#This Row],[Entrada / Saída]]="Saída",FluxoCaixa101315[[#This Row],[R$ (Valores)]]*-1,FluxoCaixa101315[[#This Row],[R$ (Valores)]])</f>
        <v>-68.17</v>
      </c>
    </row>
    <row r="151" spans="2:10">
      <c r="B151" s="16">
        <v>46029</v>
      </c>
      <c r="C151" s="48" t="str">
        <f>IF(FluxoCaixa101315[[#This Row],[Data]]="","",PROPER(TEXT(FluxoCaixa101315[[#This Row],[Data]],"mmmm")))</f>
        <v>Janeiro</v>
      </c>
      <c r="D151" s="17" t="s">
        <v>2</v>
      </c>
      <c r="E151" s="17" t="s">
        <v>507</v>
      </c>
      <c r="F151" s="17" t="s">
        <v>673</v>
      </c>
      <c r="G151" s="21">
        <v>68.17</v>
      </c>
      <c r="H151" s="17" t="s">
        <v>525</v>
      </c>
      <c r="I151" s="20">
        <f>IF(FluxoCaixa101315[[#This Row],[d]]="Saldo Inicial",FluxoCaixa101315[[#This Row],[R$ (Valores)]],I150+FluxoCaixa101315[[#This Row],[Valores Receitas / Despesas]])</f>
        <v>327473.58999999985</v>
      </c>
      <c r="J151" s="20">
        <f>IF(FluxoCaixa101315[[#This Row],[Entrada / Saída]]="Saída",FluxoCaixa101315[[#This Row],[R$ (Valores)]]*-1,FluxoCaixa101315[[#This Row],[R$ (Valores)]])</f>
        <v>-68.17</v>
      </c>
    </row>
    <row r="152" spans="2:10">
      <c r="B152" s="16">
        <v>46029</v>
      </c>
      <c r="C152" s="48" t="str">
        <f>IF(FluxoCaixa101315[[#This Row],[Data]]="","",PROPER(TEXT(FluxoCaixa101315[[#This Row],[Data]],"mmmm")))</f>
        <v>Janeiro</v>
      </c>
      <c r="D152" s="17" t="s">
        <v>2</v>
      </c>
      <c r="E152" s="17" t="s">
        <v>507</v>
      </c>
      <c r="F152" s="17" t="s">
        <v>674</v>
      </c>
      <c r="G152" s="21">
        <v>68.17</v>
      </c>
      <c r="H152" s="17" t="s">
        <v>525</v>
      </c>
      <c r="I152" s="20">
        <f>IF(FluxoCaixa101315[[#This Row],[d]]="Saldo Inicial",FluxoCaixa101315[[#This Row],[R$ (Valores)]],I151+FluxoCaixa101315[[#This Row],[Valores Receitas / Despesas]])</f>
        <v>327405.41999999987</v>
      </c>
      <c r="J152" s="20">
        <f>IF(FluxoCaixa101315[[#This Row],[Entrada / Saída]]="Saída",FluxoCaixa101315[[#This Row],[R$ (Valores)]]*-1,FluxoCaixa101315[[#This Row],[R$ (Valores)]])</f>
        <v>-68.17</v>
      </c>
    </row>
    <row r="153" spans="2:10">
      <c r="B153" s="16">
        <v>46029</v>
      </c>
      <c r="C153" s="48" t="str">
        <f>IF(FluxoCaixa101315[[#This Row],[Data]]="","",PROPER(TEXT(FluxoCaixa101315[[#This Row],[Data]],"mmmm")))</f>
        <v>Janeiro</v>
      </c>
      <c r="D153" s="17" t="s">
        <v>2</v>
      </c>
      <c r="E153" s="17" t="s">
        <v>507</v>
      </c>
      <c r="F153" s="17" t="s">
        <v>675</v>
      </c>
      <c r="G153" s="21">
        <v>68.17</v>
      </c>
      <c r="H153" s="17" t="s">
        <v>525</v>
      </c>
      <c r="I153" s="20">
        <f>IF(FluxoCaixa101315[[#This Row],[d]]="Saldo Inicial",FluxoCaixa101315[[#This Row],[R$ (Valores)]],I152+FluxoCaixa101315[[#This Row],[Valores Receitas / Despesas]])</f>
        <v>327337.24999999988</v>
      </c>
      <c r="J153" s="20">
        <f>IF(FluxoCaixa101315[[#This Row],[Entrada / Saída]]="Saída",FluxoCaixa101315[[#This Row],[R$ (Valores)]]*-1,FluxoCaixa101315[[#This Row],[R$ (Valores)]])</f>
        <v>-68.17</v>
      </c>
    </row>
    <row r="154" spans="2:10">
      <c r="B154" s="16">
        <v>46029</v>
      </c>
      <c r="C154" s="48" t="str">
        <f>IF(FluxoCaixa101315[[#This Row],[Data]]="","",PROPER(TEXT(FluxoCaixa101315[[#This Row],[Data]],"mmmm")))</f>
        <v>Janeiro</v>
      </c>
      <c r="D154" s="17" t="s">
        <v>2</v>
      </c>
      <c r="E154" s="17" t="s">
        <v>71</v>
      </c>
      <c r="F154" s="17" t="s">
        <v>676</v>
      </c>
      <c r="G154" s="21">
        <v>500</v>
      </c>
      <c r="H154" s="17" t="s">
        <v>525</v>
      </c>
      <c r="I154" s="20">
        <f>IF(FluxoCaixa101315[[#This Row],[d]]="Saldo Inicial",FluxoCaixa101315[[#This Row],[R$ (Valores)]],I153+FluxoCaixa101315[[#This Row],[Valores Receitas / Despesas]])</f>
        <v>326837.24999999988</v>
      </c>
      <c r="J154" s="20">
        <f>IF(FluxoCaixa101315[[#This Row],[Entrada / Saída]]="Saída",FluxoCaixa101315[[#This Row],[R$ (Valores)]]*-1,FluxoCaixa101315[[#This Row],[R$ (Valores)]])</f>
        <v>-500</v>
      </c>
    </row>
    <row r="155" spans="2:10">
      <c r="B155" s="16">
        <v>46029</v>
      </c>
      <c r="C155" s="48" t="str">
        <f>IF(FluxoCaixa101315[[#This Row],[Data]]="","",PROPER(TEXT(FluxoCaixa101315[[#This Row],[Data]],"mmmm")))</f>
        <v>Janeiro</v>
      </c>
      <c r="D155" s="17" t="s">
        <v>2</v>
      </c>
      <c r="E155" s="17" t="s">
        <v>36</v>
      </c>
      <c r="F155" s="17" t="s">
        <v>704</v>
      </c>
      <c r="G155" s="21">
        <v>10000</v>
      </c>
      <c r="H155" s="17" t="s">
        <v>525</v>
      </c>
      <c r="I155" s="20">
        <f>IF(FluxoCaixa101315[[#This Row],[d]]="Saldo Inicial",FluxoCaixa101315[[#This Row],[R$ (Valores)]],I154+FluxoCaixa101315[[#This Row],[Valores Receitas / Despesas]])</f>
        <v>316837.24999999988</v>
      </c>
      <c r="J155" s="20">
        <f>IF(FluxoCaixa101315[[#This Row],[Entrada / Saída]]="Saída",FluxoCaixa101315[[#This Row],[R$ (Valores)]]*-1,FluxoCaixa101315[[#This Row],[R$ (Valores)]])</f>
        <v>-10000</v>
      </c>
    </row>
    <row r="156" spans="2:10">
      <c r="B156" s="16">
        <v>46029</v>
      </c>
      <c r="C156" s="48" t="str">
        <f>IF(FluxoCaixa101315[[#This Row],[Data]]="","",PROPER(TEXT(FluxoCaixa101315[[#This Row],[Data]],"mmmm")))</f>
        <v>Janeiro</v>
      </c>
      <c r="D156" s="17" t="s">
        <v>2</v>
      </c>
      <c r="E156" s="17" t="s">
        <v>70</v>
      </c>
      <c r="F156" s="17" t="s">
        <v>677</v>
      </c>
      <c r="G156" s="21">
        <v>27000</v>
      </c>
      <c r="H156" s="17" t="s">
        <v>525</v>
      </c>
      <c r="I156" s="20">
        <f>IF(FluxoCaixa101315[[#This Row],[d]]="Saldo Inicial",FluxoCaixa101315[[#This Row],[R$ (Valores)]],I155+FluxoCaixa101315[[#This Row],[Valores Receitas / Despesas]])</f>
        <v>289837.24999999988</v>
      </c>
      <c r="J156" s="20">
        <f>IF(FluxoCaixa101315[[#This Row],[Entrada / Saída]]="Saída",FluxoCaixa101315[[#This Row],[R$ (Valores)]]*-1,FluxoCaixa101315[[#This Row],[R$ (Valores)]])</f>
        <v>-27000</v>
      </c>
    </row>
    <row r="157" spans="2:10">
      <c r="B157" s="16">
        <v>46029</v>
      </c>
      <c r="C157" s="48" t="str">
        <f>IF(FluxoCaixa101315[[#This Row],[Data]]="","",PROPER(TEXT(FluxoCaixa101315[[#This Row],[Data]],"mmmm")))</f>
        <v>Janeiro</v>
      </c>
      <c r="D157" s="17" t="s">
        <v>2</v>
      </c>
      <c r="E157" s="17" t="s">
        <v>70</v>
      </c>
      <c r="F157" s="17" t="s">
        <v>678</v>
      </c>
      <c r="G157" s="21">
        <v>7000</v>
      </c>
      <c r="H157" s="17" t="s">
        <v>525</v>
      </c>
      <c r="I157" s="20">
        <f>IF(FluxoCaixa101315[[#This Row],[d]]="Saldo Inicial",FluxoCaixa101315[[#This Row],[R$ (Valores)]],I156+FluxoCaixa101315[[#This Row],[Valores Receitas / Despesas]])</f>
        <v>282837.24999999988</v>
      </c>
      <c r="J157" s="20">
        <f>IF(FluxoCaixa101315[[#This Row],[Entrada / Saída]]="Saída",FluxoCaixa101315[[#This Row],[R$ (Valores)]]*-1,FluxoCaixa101315[[#This Row],[R$ (Valores)]])</f>
        <v>-7000</v>
      </c>
    </row>
    <row r="158" spans="2:10">
      <c r="B158" s="16">
        <v>46029</v>
      </c>
      <c r="C158" s="48" t="str">
        <f>IF(FluxoCaixa101315[[#This Row],[Data]]="","",PROPER(TEXT(FluxoCaixa101315[[#This Row],[Data]],"mmmm")))</f>
        <v>Janeiro</v>
      </c>
      <c r="D158" s="17" t="s">
        <v>2</v>
      </c>
      <c r="E158" s="17" t="s">
        <v>70</v>
      </c>
      <c r="F158" s="17" t="s">
        <v>679</v>
      </c>
      <c r="G158" s="21">
        <v>16000</v>
      </c>
      <c r="H158" s="17" t="s">
        <v>525</v>
      </c>
      <c r="I158" s="20">
        <f>IF(FluxoCaixa101315[[#This Row],[d]]="Saldo Inicial",FluxoCaixa101315[[#This Row],[R$ (Valores)]],I157+FluxoCaixa101315[[#This Row],[Valores Receitas / Despesas]])</f>
        <v>266837.24999999988</v>
      </c>
      <c r="J158" s="20">
        <f>IF(FluxoCaixa101315[[#This Row],[Entrada / Saída]]="Saída",FluxoCaixa101315[[#This Row],[R$ (Valores)]]*-1,FluxoCaixa101315[[#This Row],[R$ (Valores)]])</f>
        <v>-16000</v>
      </c>
    </row>
    <row r="159" spans="2:10">
      <c r="B159" s="16">
        <v>46029</v>
      </c>
      <c r="C159" s="48" t="str">
        <f>IF(FluxoCaixa101315[[#This Row],[Data]]="","",PROPER(TEXT(FluxoCaixa101315[[#This Row],[Data]],"mmmm")))</f>
        <v>Janeiro</v>
      </c>
      <c r="D159" s="17" t="s">
        <v>2</v>
      </c>
      <c r="E159" s="17" t="s">
        <v>70</v>
      </c>
      <c r="F159" s="17" t="s">
        <v>680</v>
      </c>
      <c r="G159" s="21">
        <v>14000</v>
      </c>
      <c r="H159" s="17" t="s">
        <v>525</v>
      </c>
      <c r="I159" s="20">
        <f>IF(FluxoCaixa101315[[#This Row],[d]]="Saldo Inicial",FluxoCaixa101315[[#This Row],[R$ (Valores)]],I158+FluxoCaixa101315[[#This Row],[Valores Receitas / Despesas]])</f>
        <v>252837.24999999988</v>
      </c>
      <c r="J159" s="20">
        <f>IF(FluxoCaixa101315[[#This Row],[Entrada / Saída]]="Saída",FluxoCaixa101315[[#This Row],[R$ (Valores)]]*-1,FluxoCaixa101315[[#This Row],[R$ (Valores)]])</f>
        <v>-14000</v>
      </c>
    </row>
    <row r="160" spans="2:10">
      <c r="B160" s="16">
        <v>46029</v>
      </c>
      <c r="C160" s="48" t="str">
        <f>IF(FluxoCaixa101315[[#This Row],[Data]]="","",PROPER(TEXT(FluxoCaixa101315[[#This Row],[Data]],"mmmm")))</f>
        <v>Janeiro</v>
      </c>
      <c r="D160" s="17" t="s">
        <v>2</v>
      </c>
      <c r="E160" s="17" t="s">
        <v>70</v>
      </c>
      <c r="F160" s="17" t="s">
        <v>681</v>
      </c>
      <c r="G160" s="21">
        <v>7000</v>
      </c>
      <c r="H160" s="17" t="s">
        <v>525</v>
      </c>
      <c r="I160" s="20">
        <f>IF(FluxoCaixa101315[[#This Row],[d]]="Saldo Inicial",FluxoCaixa101315[[#This Row],[R$ (Valores)]],I159+FluxoCaixa101315[[#This Row],[Valores Receitas / Despesas]])</f>
        <v>245837.24999999988</v>
      </c>
      <c r="J160" s="20">
        <f>IF(FluxoCaixa101315[[#This Row],[Entrada / Saída]]="Saída",FluxoCaixa101315[[#This Row],[R$ (Valores)]]*-1,FluxoCaixa101315[[#This Row],[R$ (Valores)]])</f>
        <v>-7000</v>
      </c>
    </row>
    <row r="161" spans="2:10">
      <c r="B161" s="16">
        <v>46029</v>
      </c>
      <c r="C161" s="48" t="str">
        <f>IF(FluxoCaixa101315[[#This Row],[Data]]="","",PROPER(TEXT(FluxoCaixa101315[[#This Row],[Data]],"mmmm")))</f>
        <v>Janeiro</v>
      </c>
      <c r="D161" s="17" t="s">
        <v>2</v>
      </c>
      <c r="E161" s="17" t="s">
        <v>70</v>
      </c>
      <c r="F161" s="17" t="s">
        <v>682</v>
      </c>
      <c r="G161" s="21">
        <v>7000</v>
      </c>
      <c r="H161" s="17" t="s">
        <v>525</v>
      </c>
      <c r="I161" s="20">
        <f>IF(FluxoCaixa101315[[#This Row],[d]]="Saldo Inicial",FluxoCaixa101315[[#This Row],[R$ (Valores)]],I160+FluxoCaixa101315[[#This Row],[Valores Receitas / Despesas]])</f>
        <v>238837.24999999988</v>
      </c>
      <c r="J161" s="20">
        <f>IF(FluxoCaixa101315[[#This Row],[Entrada / Saída]]="Saída",FluxoCaixa101315[[#This Row],[R$ (Valores)]]*-1,FluxoCaixa101315[[#This Row],[R$ (Valores)]])</f>
        <v>-7000</v>
      </c>
    </row>
    <row r="162" spans="2:10">
      <c r="B162" s="16">
        <v>46029</v>
      </c>
      <c r="C162" s="48" t="str">
        <f>IF(FluxoCaixa101315[[#This Row],[Data]]="","",PROPER(TEXT(FluxoCaixa101315[[#This Row],[Data]],"mmmm")))</f>
        <v>Janeiro</v>
      </c>
      <c r="D162" s="17" t="s">
        <v>2</v>
      </c>
      <c r="E162" s="17" t="s">
        <v>70</v>
      </c>
      <c r="F162" s="17" t="s">
        <v>683</v>
      </c>
      <c r="G162" s="21">
        <v>31140</v>
      </c>
      <c r="H162" s="17" t="s">
        <v>525</v>
      </c>
      <c r="I162" s="20">
        <f>IF(FluxoCaixa101315[[#This Row],[d]]="Saldo Inicial",FluxoCaixa101315[[#This Row],[R$ (Valores)]],I161+FluxoCaixa101315[[#This Row],[Valores Receitas / Despesas]])</f>
        <v>207697.24999999988</v>
      </c>
      <c r="J162" s="20">
        <f>IF(FluxoCaixa101315[[#This Row],[Entrada / Saída]]="Saída",FluxoCaixa101315[[#This Row],[R$ (Valores)]]*-1,FluxoCaixa101315[[#This Row],[R$ (Valores)]])</f>
        <v>-31140</v>
      </c>
    </row>
    <row r="163" spans="2:10">
      <c r="B163" s="16">
        <v>46029</v>
      </c>
      <c r="C163" s="48" t="str">
        <f>IF(FluxoCaixa101315[[#This Row],[Data]]="","",PROPER(TEXT(FluxoCaixa101315[[#This Row],[Data]],"mmmm")))</f>
        <v>Janeiro</v>
      </c>
      <c r="D163" s="17" t="s">
        <v>2</v>
      </c>
      <c r="E163" s="17" t="s">
        <v>28</v>
      </c>
      <c r="F163" s="17" t="s">
        <v>642</v>
      </c>
      <c r="G163" s="21">
        <v>1324.99</v>
      </c>
      <c r="H163" s="17" t="s">
        <v>525</v>
      </c>
      <c r="I163" s="20">
        <f>IF(FluxoCaixa101315[[#This Row],[d]]="Saldo Inicial",FluxoCaixa101315[[#This Row],[R$ (Valores)]],I162+FluxoCaixa101315[[#This Row],[Valores Receitas / Despesas]])</f>
        <v>206372.25999999989</v>
      </c>
      <c r="J163" s="20">
        <f>IF(FluxoCaixa101315[[#This Row],[Entrada / Saída]]="Saída",FluxoCaixa101315[[#This Row],[R$ (Valores)]]*-1,FluxoCaixa101315[[#This Row],[R$ (Valores)]])</f>
        <v>-1324.99</v>
      </c>
    </row>
    <row r="164" spans="2:10">
      <c r="B164" s="16">
        <v>46029</v>
      </c>
      <c r="C164" s="48" t="str">
        <f>IF(FluxoCaixa101315[[#This Row],[Data]]="","",PROPER(TEXT(FluxoCaixa101315[[#This Row],[Data]],"mmmm")))</f>
        <v>Janeiro</v>
      </c>
      <c r="D164" s="17" t="s">
        <v>2</v>
      </c>
      <c r="E164" s="17" t="s">
        <v>28</v>
      </c>
      <c r="F164" s="17" t="s">
        <v>650</v>
      </c>
      <c r="G164" s="21">
        <v>293.98</v>
      </c>
      <c r="H164" s="17" t="s">
        <v>525</v>
      </c>
      <c r="I164" s="20">
        <f>IF(FluxoCaixa101315[[#This Row],[d]]="Saldo Inicial",FluxoCaixa101315[[#This Row],[R$ (Valores)]],I163+FluxoCaixa101315[[#This Row],[Valores Receitas / Despesas]])</f>
        <v>206078.27999999988</v>
      </c>
      <c r="J164" s="20">
        <f>IF(FluxoCaixa101315[[#This Row],[Entrada / Saída]]="Saída",FluxoCaixa101315[[#This Row],[R$ (Valores)]]*-1,FluxoCaixa101315[[#This Row],[R$ (Valores)]])</f>
        <v>-293.98</v>
      </c>
    </row>
    <row r="165" spans="2:10">
      <c r="B165" s="16">
        <v>46029</v>
      </c>
      <c r="C165" s="48" t="str">
        <f>IF(FluxoCaixa101315[[#This Row],[Data]]="","",PROPER(TEXT(FluxoCaixa101315[[#This Row],[Data]],"mmmm")))</f>
        <v>Janeiro</v>
      </c>
      <c r="D165" s="17" t="s">
        <v>2</v>
      </c>
      <c r="E165" s="17" t="s">
        <v>28</v>
      </c>
      <c r="F165" s="17" t="s">
        <v>640</v>
      </c>
      <c r="G165" s="21">
        <v>236.07</v>
      </c>
      <c r="H165" s="17" t="s">
        <v>525</v>
      </c>
      <c r="I165" s="20">
        <f>IF(FluxoCaixa101315[[#This Row],[d]]="Saldo Inicial",FluxoCaixa101315[[#This Row],[R$ (Valores)]],I164+FluxoCaixa101315[[#This Row],[Valores Receitas / Despesas]])</f>
        <v>205842.20999999988</v>
      </c>
      <c r="J165" s="20">
        <f>IF(FluxoCaixa101315[[#This Row],[Entrada / Saída]]="Saída",FluxoCaixa101315[[#This Row],[R$ (Valores)]]*-1,FluxoCaixa101315[[#This Row],[R$ (Valores)]])</f>
        <v>-236.07</v>
      </c>
    </row>
    <row r="166" spans="2:10">
      <c r="B166" s="16">
        <v>46029</v>
      </c>
      <c r="C166" s="48" t="str">
        <f>IF(FluxoCaixa101315[[#This Row],[Data]]="","",PROPER(TEXT(FluxoCaixa101315[[#This Row],[Data]],"mmmm")))</f>
        <v>Janeiro</v>
      </c>
      <c r="D166" s="17" t="s">
        <v>2</v>
      </c>
      <c r="E166" s="17" t="s">
        <v>28</v>
      </c>
      <c r="F166" s="17" t="s">
        <v>684</v>
      </c>
      <c r="G166" s="21">
        <v>4100</v>
      </c>
      <c r="H166" s="17" t="s">
        <v>525</v>
      </c>
      <c r="I166" s="20">
        <f>IF(FluxoCaixa101315[[#This Row],[d]]="Saldo Inicial",FluxoCaixa101315[[#This Row],[R$ (Valores)]],I165+FluxoCaixa101315[[#This Row],[Valores Receitas / Despesas]])</f>
        <v>201742.20999999988</v>
      </c>
      <c r="J166" s="20">
        <f>IF(FluxoCaixa101315[[#This Row],[Entrada / Saída]]="Saída",FluxoCaixa101315[[#This Row],[R$ (Valores)]]*-1,FluxoCaixa101315[[#This Row],[R$ (Valores)]])</f>
        <v>-4100</v>
      </c>
    </row>
    <row r="167" spans="2:10">
      <c r="B167" s="16">
        <v>46029</v>
      </c>
      <c r="C167" s="48" t="str">
        <f>IF(FluxoCaixa101315[[#This Row],[Data]]="","",PROPER(TEXT(FluxoCaixa101315[[#This Row],[Data]],"mmmm")))</f>
        <v>Janeiro</v>
      </c>
      <c r="D167" s="17" t="s">
        <v>2</v>
      </c>
      <c r="E167" s="17" t="s">
        <v>28</v>
      </c>
      <c r="F167" s="17" t="s">
        <v>643</v>
      </c>
      <c r="G167" s="21">
        <v>83.76</v>
      </c>
      <c r="H167" s="17" t="s">
        <v>525</v>
      </c>
      <c r="I167" s="20">
        <f>IF(FluxoCaixa101315[[#This Row],[d]]="Saldo Inicial",FluxoCaixa101315[[#This Row],[R$ (Valores)]],I166+FluxoCaixa101315[[#This Row],[Valores Receitas / Despesas]])</f>
        <v>201658.44999999987</v>
      </c>
      <c r="J167" s="20">
        <f>IF(FluxoCaixa101315[[#This Row],[Entrada / Saída]]="Saída",FluxoCaixa101315[[#This Row],[R$ (Valores)]]*-1,FluxoCaixa101315[[#This Row],[R$ (Valores)]])</f>
        <v>-83.76</v>
      </c>
    </row>
    <row r="168" spans="2:10">
      <c r="B168" s="16">
        <v>46029</v>
      </c>
      <c r="C168" s="48" t="str">
        <f>IF(FluxoCaixa101315[[#This Row],[Data]]="","",PROPER(TEXT(FluxoCaixa101315[[#This Row],[Data]],"mmmm")))</f>
        <v>Janeiro</v>
      </c>
      <c r="D168" s="17" t="s">
        <v>2</v>
      </c>
      <c r="E168" s="17" t="s">
        <v>70</v>
      </c>
      <c r="F168" s="17" t="s">
        <v>685</v>
      </c>
      <c r="G168" s="21">
        <v>11933.86</v>
      </c>
      <c r="H168" s="17" t="s">
        <v>525</v>
      </c>
      <c r="I168" s="20">
        <f>IF(FluxoCaixa101315[[#This Row],[d]]="Saldo Inicial",FluxoCaixa101315[[#This Row],[R$ (Valores)]],I167+FluxoCaixa101315[[#This Row],[Valores Receitas / Despesas]])</f>
        <v>189724.58999999985</v>
      </c>
      <c r="J168" s="20">
        <f>IF(FluxoCaixa101315[[#This Row],[Entrada / Saída]]="Saída",FluxoCaixa101315[[#This Row],[R$ (Valores)]]*-1,FluxoCaixa101315[[#This Row],[R$ (Valores)]])</f>
        <v>-11933.86</v>
      </c>
    </row>
    <row r="169" spans="2:10">
      <c r="B169" s="16">
        <v>46029</v>
      </c>
      <c r="C169" s="48" t="str">
        <f>IF(FluxoCaixa101315[[#This Row],[Data]]="","",PROPER(TEXT(FluxoCaixa101315[[#This Row],[Data]],"mmmm")))</f>
        <v>Janeiro</v>
      </c>
      <c r="D169" s="17" t="s">
        <v>2</v>
      </c>
      <c r="E169" s="17" t="s">
        <v>70</v>
      </c>
      <c r="F169" s="17" t="s">
        <v>686</v>
      </c>
      <c r="G169" s="21">
        <v>5913</v>
      </c>
      <c r="H169" s="17" t="s">
        <v>525</v>
      </c>
      <c r="I169" s="20">
        <f>IF(FluxoCaixa101315[[#This Row],[d]]="Saldo Inicial",FluxoCaixa101315[[#This Row],[R$ (Valores)]],I168+FluxoCaixa101315[[#This Row],[Valores Receitas / Despesas]])</f>
        <v>183811.58999999985</v>
      </c>
      <c r="J169" s="20">
        <f>IF(FluxoCaixa101315[[#This Row],[Entrada / Saída]]="Saída",FluxoCaixa101315[[#This Row],[R$ (Valores)]]*-1,FluxoCaixa101315[[#This Row],[R$ (Valores)]])</f>
        <v>-5913</v>
      </c>
    </row>
    <row r="170" spans="2:10">
      <c r="B170" s="16">
        <v>46029</v>
      </c>
      <c r="C170" s="48" t="str">
        <f>IF(FluxoCaixa101315[[#This Row],[Data]]="","",PROPER(TEXT(FluxoCaixa101315[[#This Row],[Data]],"mmmm")))</f>
        <v>Janeiro</v>
      </c>
      <c r="D170" s="17" t="s">
        <v>2</v>
      </c>
      <c r="E170" s="17" t="s">
        <v>70</v>
      </c>
      <c r="F170" s="17" t="s">
        <v>687</v>
      </c>
      <c r="G170" s="21">
        <v>1000</v>
      </c>
      <c r="H170" s="17" t="s">
        <v>525</v>
      </c>
      <c r="I170" s="20">
        <f>IF(FluxoCaixa101315[[#This Row],[d]]="Saldo Inicial",FluxoCaixa101315[[#This Row],[R$ (Valores)]],I169+FluxoCaixa101315[[#This Row],[Valores Receitas / Despesas]])</f>
        <v>182811.58999999985</v>
      </c>
      <c r="J170" s="20">
        <f>IF(FluxoCaixa101315[[#This Row],[Entrada / Saída]]="Saída",FluxoCaixa101315[[#This Row],[R$ (Valores)]]*-1,FluxoCaixa101315[[#This Row],[R$ (Valores)]])</f>
        <v>-1000</v>
      </c>
    </row>
    <row r="171" spans="2:10">
      <c r="B171" s="16">
        <v>46029</v>
      </c>
      <c r="C171" s="48" t="str">
        <f>IF(FluxoCaixa101315[[#This Row],[Data]]="","",PROPER(TEXT(FluxoCaixa101315[[#This Row],[Data]],"mmmm")))</f>
        <v>Janeiro</v>
      </c>
      <c r="D171" s="17" t="s">
        <v>2</v>
      </c>
      <c r="E171" s="17" t="s">
        <v>70</v>
      </c>
      <c r="F171" s="17" t="s">
        <v>688</v>
      </c>
      <c r="G171" s="21">
        <v>33428</v>
      </c>
      <c r="H171" s="17" t="s">
        <v>525</v>
      </c>
      <c r="I171" s="20">
        <f>IF(FluxoCaixa101315[[#This Row],[d]]="Saldo Inicial",FluxoCaixa101315[[#This Row],[R$ (Valores)]],I170+FluxoCaixa101315[[#This Row],[Valores Receitas / Despesas]])</f>
        <v>149383.58999999985</v>
      </c>
      <c r="J171" s="20">
        <f>IF(FluxoCaixa101315[[#This Row],[Entrada / Saída]]="Saída",FluxoCaixa101315[[#This Row],[R$ (Valores)]]*-1,FluxoCaixa101315[[#This Row],[R$ (Valores)]])</f>
        <v>-33428</v>
      </c>
    </row>
    <row r="172" spans="2:10">
      <c r="B172" s="16">
        <v>46029</v>
      </c>
      <c r="C172" s="48" t="str">
        <f>IF(FluxoCaixa101315[[#This Row],[Data]]="","",PROPER(TEXT(FluxoCaixa101315[[#This Row],[Data]],"mmmm")))</f>
        <v>Janeiro</v>
      </c>
      <c r="D172" s="17" t="s">
        <v>2</v>
      </c>
      <c r="E172" s="17" t="s">
        <v>70</v>
      </c>
      <c r="F172" s="17" t="s">
        <v>689</v>
      </c>
      <c r="G172" s="21">
        <v>8788.7000000000007</v>
      </c>
      <c r="H172" s="17" t="s">
        <v>525</v>
      </c>
      <c r="I172" s="20">
        <f>IF(FluxoCaixa101315[[#This Row],[d]]="Saldo Inicial",FluxoCaixa101315[[#This Row],[R$ (Valores)]],I171+FluxoCaixa101315[[#This Row],[Valores Receitas / Despesas]])</f>
        <v>140594.88999999984</v>
      </c>
      <c r="J172" s="20">
        <f>IF(FluxoCaixa101315[[#This Row],[Entrada / Saída]]="Saída",FluxoCaixa101315[[#This Row],[R$ (Valores)]]*-1,FluxoCaixa101315[[#This Row],[R$ (Valores)]])</f>
        <v>-8788.7000000000007</v>
      </c>
    </row>
    <row r="173" spans="2:10">
      <c r="B173" s="16">
        <v>46029</v>
      </c>
      <c r="C173" s="48" t="str">
        <f>IF(FluxoCaixa101315[[#This Row],[Data]]="","",PROPER(TEXT(FluxoCaixa101315[[#This Row],[Data]],"mmmm")))</f>
        <v>Janeiro</v>
      </c>
      <c r="D173" s="17" t="s">
        <v>2</v>
      </c>
      <c r="E173" s="17" t="s">
        <v>70</v>
      </c>
      <c r="F173" s="17" t="s">
        <v>690</v>
      </c>
      <c r="G173" s="21">
        <v>15320</v>
      </c>
      <c r="H173" s="17" t="s">
        <v>525</v>
      </c>
      <c r="I173" s="20">
        <f>IF(FluxoCaixa101315[[#This Row],[d]]="Saldo Inicial",FluxoCaixa101315[[#This Row],[R$ (Valores)]],I172+FluxoCaixa101315[[#This Row],[Valores Receitas / Despesas]])</f>
        <v>125274.88999999984</v>
      </c>
      <c r="J173" s="20">
        <f>IF(FluxoCaixa101315[[#This Row],[Entrada / Saída]]="Saída",FluxoCaixa101315[[#This Row],[R$ (Valores)]]*-1,FluxoCaixa101315[[#This Row],[R$ (Valores)]])</f>
        <v>-15320</v>
      </c>
    </row>
    <row r="174" spans="2:10">
      <c r="B174" s="16">
        <v>46029</v>
      </c>
      <c r="C174" s="48" t="str">
        <f>IF(FluxoCaixa101315[[#This Row],[Data]]="","",PROPER(TEXT(FluxoCaixa101315[[#This Row],[Data]],"mmmm")))</f>
        <v>Janeiro</v>
      </c>
      <c r="D174" s="17" t="s">
        <v>2</v>
      </c>
      <c r="E174" s="17" t="s">
        <v>70</v>
      </c>
      <c r="F174" s="17" t="s">
        <v>691</v>
      </c>
      <c r="G174" s="21">
        <v>13940</v>
      </c>
      <c r="H174" s="17" t="s">
        <v>525</v>
      </c>
      <c r="I174" s="20">
        <f>IF(FluxoCaixa101315[[#This Row],[d]]="Saldo Inicial",FluxoCaixa101315[[#This Row],[R$ (Valores)]],I173+FluxoCaixa101315[[#This Row],[Valores Receitas / Despesas]])</f>
        <v>111334.88999999984</v>
      </c>
      <c r="J174" s="20">
        <f>IF(FluxoCaixa101315[[#This Row],[Entrada / Saída]]="Saída",FluxoCaixa101315[[#This Row],[R$ (Valores)]]*-1,FluxoCaixa101315[[#This Row],[R$ (Valores)]])</f>
        <v>-13940</v>
      </c>
    </row>
    <row r="175" spans="2:10">
      <c r="B175" s="16">
        <v>46029</v>
      </c>
      <c r="C175" s="48" t="str">
        <f>IF(FluxoCaixa101315[[#This Row],[Data]]="","",PROPER(TEXT(FluxoCaixa101315[[#This Row],[Data]],"mmmm")))</f>
        <v>Janeiro</v>
      </c>
      <c r="D175" s="17" t="s">
        <v>2</v>
      </c>
      <c r="E175" s="17" t="s">
        <v>70</v>
      </c>
      <c r="F175" s="17" t="s">
        <v>692</v>
      </c>
      <c r="G175" s="21">
        <v>24930</v>
      </c>
      <c r="H175" s="17" t="s">
        <v>525</v>
      </c>
      <c r="I175" s="20">
        <f>IF(FluxoCaixa101315[[#This Row],[d]]="Saldo Inicial",FluxoCaixa101315[[#This Row],[R$ (Valores)]],I174+FluxoCaixa101315[[#This Row],[Valores Receitas / Despesas]])</f>
        <v>86404.889999999839</v>
      </c>
      <c r="J175" s="20">
        <f>IF(FluxoCaixa101315[[#This Row],[Entrada / Saída]]="Saída",FluxoCaixa101315[[#This Row],[R$ (Valores)]]*-1,FluxoCaixa101315[[#This Row],[R$ (Valores)]])</f>
        <v>-24930</v>
      </c>
    </row>
    <row r="176" spans="2:10">
      <c r="B176" s="16">
        <v>46029</v>
      </c>
      <c r="C176" s="48" t="str">
        <f>IF(FluxoCaixa101315[[#This Row],[Data]]="","",PROPER(TEXT(FluxoCaixa101315[[#This Row],[Data]],"mmmm")))</f>
        <v>Janeiro</v>
      </c>
      <c r="D176" s="17" t="s">
        <v>2</v>
      </c>
      <c r="E176" s="17" t="s">
        <v>70</v>
      </c>
      <c r="F176" s="17" t="s">
        <v>693</v>
      </c>
      <c r="G176" s="21">
        <v>1725</v>
      </c>
      <c r="H176" s="17" t="s">
        <v>525</v>
      </c>
      <c r="I176" s="20">
        <f>IF(FluxoCaixa101315[[#This Row],[d]]="Saldo Inicial",FluxoCaixa101315[[#This Row],[R$ (Valores)]],I175+FluxoCaixa101315[[#This Row],[Valores Receitas / Despesas]])</f>
        <v>84679.889999999839</v>
      </c>
      <c r="J176" s="20">
        <f>IF(FluxoCaixa101315[[#This Row],[Entrada / Saída]]="Saída",FluxoCaixa101315[[#This Row],[R$ (Valores)]]*-1,FluxoCaixa101315[[#This Row],[R$ (Valores)]])</f>
        <v>-1725</v>
      </c>
    </row>
    <row r="177" spans="2:10">
      <c r="B177" s="16">
        <v>46029</v>
      </c>
      <c r="C177" s="48" t="str">
        <f>IF(FluxoCaixa101315[[#This Row],[Data]]="","",PROPER(TEXT(FluxoCaixa101315[[#This Row],[Data]],"mmmm")))</f>
        <v>Janeiro</v>
      </c>
      <c r="D177" s="17" t="s">
        <v>2</v>
      </c>
      <c r="E177" s="17" t="s">
        <v>70</v>
      </c>
      <c r="F177" s="17" t="s">
        <v>694</v>
      </c>
      <c r="G177" s="21">
        <v>15004.2</v>
      </c>
      <c r="H177" s="17" t="s">
        <v>525</v>
      </c>
      <c r="I177" s="20">
        <f>IF(FluxoCaixa101315[[#This Row],[d]]="Saldo Inicial",FluxoCaixa101315[[#This Row],[R$ (Valores)]],I176+FluxoCaixa101315[[#This Row],[Valores Receitas / Despesas]])</f>
        <v>69675.689999999842</v>
      </c>
      <c r="J177" s="20">
        <f>IF(FluxoCaixa101315[[#This Row],[Entrada / Saída]]="Saída",FluxoCaixa101315[[#This Row],[R$ (Valores)]]*-1,FluxoCaixa101315[[#This Row],[R$ (Valores)]])</f>
        <v>-15004.2</v>
      </c>
    </row>
    <row r="178" spans="2:10">
      <c r="B178" s="16">
        <v>46029</v>
      </c>
      <c r="C178" s="48" t="str">
        <f>IF(FluxoCaixa101315[[#This Row],[Data]]="","",PROPER(TEXT(FluxoCaixa101315[[#This Row],[Data]],"mmmm")))</f>
        <v>Janeiro</v>
      </c>
      <c r="D178" s="17" t="s">
        <v>2</v>
      </c>
      <c r="E178" s="17" t="s">
        <v>70</v>
      </c>
      <c r="F178" s="17" t="s">
        <v>695</v>
      </c>
      <c r="G178" s="21">
        <v>20880</v>
      </c>
      <c r="H178" s="17" t="s">
        <v>525</v>
      </c>
      <c r="I178" s="20">
        <f>IF(FluxoCaixa101315[[#This Row],[d]]="Saldo Inicial",FluxoCaixa101315[[#This Row],[R$ (Valores)]],I177+FluxoCaixa101315[[#This Row],[Valores Receitas / Despesas]])</f>
        <v>48795.689999999842</v>
      </c>
      <c r="J178" s="20">
        <f>IF(FluxoCaixa101315[[#This Row],[Entrada / Saída]]="Saída",FluxoCaixa101315[[#This Row],[R$ (Valores)]]*-1,FluxoCaixa101315[[#This Row],[R$ (Valores)]])</f>
        <v>-20880</v>
      </c>
    </row>
    <row r="179" spans="2:10">
      <c r="B179" s="16">
        <v>46029</v>
      </c>
      <c r="C179" s="48" t="str">
        <f>IF(FluxoCaixa101315[[#This Row],[Data]]="","",PROPER(TEXT(FluxoCaixa101315[[#This Row],[Data]],"mmmm")))</f>
        <v>Janeiro</v>
      </c>
      <c r="D179" s="17" t="s">
        <v>2</v>
      </c>
      <c r="E179" s="17" t="s">
        <v>70</v>
      </c>
      <c r="F179" s="17" t="s">
        <v>696</v>
      </c>
      <c r="G179" s="21">
        <v>440</v>
      </c>
      <c r="H179" s="17" t="s">
        <v>525</v>
      </c>
      <c r="I179" s="20">
        <f>IF(FluxoCaixa101315[[#This Row],[d]]="Saldo Inicial",FluxoCaixa101315[[#This Row],[R$ (Valores)]],I178+FluxoCaixa101315[[#This Row],[Valores Receitas / Despesas]])</f>
        <v>48355.689999999842</v>
      </c>
      <c r="J179" s="20">
        <f>IF(FluxoCaixa101315[[#This Row],[Entrada / Saída]]="Saída",FluxoCaixa101315[[#This Row],[R$ (Valores)]]*-1,FluxoCaixa101315[[#This Row],[R$ (Valores)]])</f>
        <v>-440</v>
      </c>
    </row>
    <row r="180" spans="2:10">
      <c r="B180" s="16">
        <v>46029</v>
      </c>
      <c r="C180" s="48" t="str">
        <f>IF(FluxoCaixa101315[[#This Row],[Data]]="","",PROPER(TEXT(FluxoCaixa101315[[#This Row],[Data]],"mmmm")))</f>
        <v>Janeiro</v>
      </c>
      <c r="D180" s="17" t="s">
        <v>2</v>
      </c>
      <c r="E180" s="17" t="s">
        <v>70</v>
      </c>
      <c r="F180" s="17" t="s">
        <v>697</v>
      </c>
      <c r="G180" s="21">
        <v>29078.7</v>
      </c>
      <c r="H180" s="17" t="s">
        <v>525</v>
      </c>
      <c r="I180" s="20">
        <f>IF(FluxoCaixa101315[[#This Row],[d]]="Saldo Inicial",FluxoCaixa101315[[#This Row],[R$ (Valores)]],I179+FluxoCaixa101315[[#This Row],[Valores Receitas / Despesas]])</f>
        <v>19276.989999999842</v>
      </c>
      <c r="J180" s="20">
        <f>IF(FluxoCaixa101315[[#This Row],[Entrada / Saída]]="Saída",FluxoCaixa101315[[#This Row],[R$ (Valores)]]*-1,FluxoCaixa101315[[#This Row],[R$ (Valores)]])</f>
        <v>-29078.7</v>
      </c>
    </row>
    <row r="181" spans="2:10">
      <c r="B181" s="16">
        <v>46029</v>
      </c>
      <c r="C181" s="48" t="str">
        <f>IF(FluxoCaixa101315[[#This Row],[Data]]="","",PROPER(TEXT(FluxoCaixa101315[[#This Row],[Data]],"mmmm")))</f>
        <v>Janeiro</v>
      </c>
      <c r="D181" s="17" t="s">
        <v>2</v>
      </c>
      <c r="E181" s="17" t="s">
        <v>71</v>
      </c>
      <c r="F181" s="17" t="s">
        <v>698</v>
      </c>
      <c r="G181" s="21">
        <v>200</v>
      </c>
      <c r="H181" s="17" t="s">
        <v>525</v>
      </c>
      <c r="I181" s="20">
        <f>IF(FluxoCaixa101315[[#This Row],[d]]="Saldo Inicial",FluxoCaixa101315[[#This Row],[R$ (Valores)]],I180+FluxoCaixa101315[[#This Row],[Valores Receitas / Despesas]])</f>
        <v>19076.989999999842</v>
      </c>
      <c r="J181" s="20">
        <f>IF(FluxoCaixa101315[[#This Row],[Entrada / Saída]]="Saída",FluxoCaixa101315[[#This Row],[R$ (Valores)]]*-1,FluxoCaixa101315[[#This Row],[R$ (Valores)]])</f>
        <v>-200</v>
      </c>
    </row>
    <row r="182" spans="2:10">
      <c r="B182" s="16">
        <v>46029</v>
      </c>
      <c r="C182" s="48" t="str">
        <f>IF(FluxoCaixa101315[[#This Row],[Data]]="","",PROPER(TEXT(FluxoCaixa101315[[#This Row],[Data]],"mmmm")))</f>
        <v>Janeiro</v>
      </c>
      <c r="D182" s="17" t="s">
        <v>2</v>
      </c>
      <c r="E182" s="17" t="s">
        <v>507</v>
      </c>
      <c r="F182" s="17" t="s">
        <v>699</v>
      </c>
      <c r="G182" s="21">
        <v>68.17</v>
      </c>
      <c r="H182" s="17" t="s">
        <v>525</v>
      </c>
      <c r="I182" s="20">
        <f>IF(FluxoCaixa101315[[#This Row],[d]]="Saldo Inicial",FluxoCaixa101315[[#This Row],[R$ (Valores)]],I181+FluxoCaixa101315[[#This Row],[Valores Receitas / Despesas]])</f>
        <v>19008.819999999843</v>
      </c>
      <c r="J182" s="20">
        <f>IF(FluxoCaixa101315[[#This Row],[Entrada / Saída]]="Saída",FluxoCaixa101315[[#This Row],[R$ (Valores)]]*-1,FluxoCaixa101315[[#This Row],[R$ (Valores)]])</f>
        <v>-68.17</v>
      </c>
    </row>
    <row r="183" spans="2:10">
      <c r="B183" s="16">
        <v>46029</v>
      </c>
      <c r="C183" s="48" t="str">
        <f>IF(FluxoCaixa101315[[#This Row],[Data]]="","",PROPER(TEXT(FluxoCaixa101315[[#This Row],[Data]],"mmmm")))</f>
        <v>Janeiro</v>
      </c>
      <c r="D183" s="17" t="s">
        <v>2</v>
      </c>
      <c r="E183" s="17" t="s">
        <v>70</v>
      </c>
      <c r="F183" s="17" t="s">
        <v>700</v>
      </c>
      <c r="G183" s="21">
        <v>1000</v>
      </c>
      <c r="H183" s="17" t="s">
        <v>525</v>
      </c>
      <c r="I183" s="20">
        <f>IF(FluxoCaixa101315[[#This Row],[d]]="Saldo Inicial",FluxoCaixa101315[[#This Row],[R$ (Valores)]],I182+FluxoCaixa101315[[#This Row],[Valores Receitas / Despesas]])</f>
        <v>18008.819999999843</v>
      </c>
      <c r="J183" s="20">
        <f>IF(FluxoCaixa101315[[#This Row],[Entrada / Saída]]="Saída",FluxoCaixa101315[[#This Row],[R$ (Valores)]]*-1,FluxoCaixa101315[[#This Row],[R$ (Valores)]])</f>
        <v>-1000</v>
      </c>
    </row>
    <row r="184" spans="2:10">
      <c r="B184" s="16">
        <v>46029</v>
      </c>
      <c r="C184" s="48" t="str">
        <f>IF(FluxoCaixa101315[[#This Row],[Data]]="","",PROPER(TEXT(FluxoCaixa101315[[#This Row],[Data]],"mmmm")))</f>
        <v>Janeiro</v>
      </c>
      <c r="D184" s="17" t="s">
        <v>2</v>
      </c>
      <c r="E184" s="17" t="s">
        <v>75</v>
      </c>
      <c r="F184" s="17" t="s">
        <v>75</v>
      </c>
      <c r="G184" s="21">
        <v>8000</v>
      </c>
      <c r="H184" s="17" t="s">
        <v>525</v>
      </c>
      <c r="I184" s="20">
        <f>IF(FluxoCaixa101315[[#This Row],[d]]="Saldo Inicial",FluxoCaixa101315[[#This Row],[R$ (Valores)]],I183+FluxoCaixa101315[[#This Row],[Valores Receitas / Despesas]])</f>
        <v>10008.819999999843</v>
      </c>
      <c r="J184" s="20">
        <f>IF(FluxoCaixa101315[[#This Row],[Entrada / Saída]]="Saída",FluxoCaixa101315[[#This Row],[R$ (Valores)]]*-1,FluxoCaixa101315[[#This Row],[R$ (Valores)]])</f>
        <v>-8000</v>
      </c>
    </row>
    <row r="185" spans="2:10">
      <c r="B185" s="16">
        <v>46030</v>
      </c>
      <c r="C185" s="48" t="str">
        <f>IF(FluxoCaixa101315[[#This Row],[Data]]="","",PROPER(TEXT(FluxoCaixa101315[[#This Row],[Data]],"mmmm")))</f>
        <v>Janeiro</v>
      </c>
      <c r="D185" s="17" t="s">
        <v>2</v>
      </c>
      <c r="E185" s="17" t="s">
        <v>225</v>
      </c>
      <c r="F185" s="17" t="s">
        <v>524</v>
      </c>
      <c r="G185" s="21">
        <v>18.05</v>
      </c>
      <c r="H185" s="17" t="s">
        <v>525</v>
      </c>
      <c r="I185" s="20">
        <f>IF(FluxoCaixa101315[[#This Row],[d]]="Saldo Inicial",FluxoCaixa101315[[#This Row],[R$ (Valores)]],I184+FluxoCaixa101315[[#This Row],[Valores Receitas / Despesas]])</f>
        <v>9990.769999999844</v>
      </c>
      <c r="J185" s="20">
        <f>IF(FluxoCaixa101315[[#This Row],[Entrada / Saída]]="Saída",FluxoCaixa101315[[#This Row],[R$ (Valores)]]*-1,FluxoCaixa101315[[#This Row],[R$ (Valores)]])</f>
        <v>-18.05</v>
      </c>
    </row>
    <row r="186" spans="2:10">
      <c r="B186" s="16">
        <v>46030</v>
      </c>
      <c r="C186" s="48" t="str">
        <f>IF(FluxoCaixa101315[[#This Row],[Data]]="","",PROPER(TEXT(FluxoCaixa101315[[#This Row],[Data]],"mmmm")))</f>
        <v>Janeiro</v>
      </c>
      <c r="D186" s="17" t="s">
        <v>2</v>
      </c>
      <c r="E186" s="17" t="s">
        <v>225</v>
      </c>
      <c r="F186" s="17" t="s">
        <v>524</v>
      </c>
      <c r="G186" s="21">
        <v>1.49</v>
      </c>
      <c r="H186" s="17" t="s">
        <v>525</v>
      </c>
      <c r="I186" s="20">
        <f>IF(FluxoCaixa101315[[#This Row],[d]]="Saldo Inicial",FluxoCaixa101315[[#This Row],[R$ (Valores)]],I185+FluxoCaixa101315[[#This Row],[Valores Receitas / Despesas]])</f>
        <v>9989.2799999998442</v>
      </c>
      <c r="J186" s="20">
        <f>IF(FluxoCaixa101315[[#This Row],[Entrada / Saída]]="Saída",FluxoCaixa101315[[#This Row],[R$ (Valores)]]*-1,FluxoCaixa101315[[#This Row],[R$ (Valores)]])</f>
        <v>-1.49</v>
      </c>
    </row>
    <row r="187" spans="2:10">
      <c r="B187" s="16">
        <v>46030</v>
      </c>
      <c r="C187" s="48" t="str">
        <f>IF(FluxoCaixa101315[[#This Row],[Data]]="","",PROPER(TEXT(FluxoCaixa101315[[#This Row],[Data]],"mmmm")))</f>
        <v>Janeiro</v>
      </c>
      <c r="D187" s="17" t="s">
        <v>2</v>
      </c>
      <c r="E187" s="17" t="s">
        <v>225</v>
      </c>
      <c r="F187" s="17" t="s">
        <v>524</v>
      </c>
      <c r="G187" s="21">
        <v>36.1</v>
      </c>
      <c r="H187" s="17" t="s">
        <v>525</v>
      </c>
      <c r="I187" s="20">
        <f>IF(FluxoCaixa101315[[#This Row],[d]]="Saldo Inicial",FluxoCaixa101315[[#This Row],[R$ (Valores)]],I186+FluxoCaixa101315[[#This Row],[Valores Receitas / Despesas]])</f>
        <v>9953.1799999998439</v>
      </c>
      <c r="J187" s="20">
        <f>IF(FluxoCaixa101315[[#This Row],[Entrada / Saída]]="Saída",FluxoCaixa101315[[#This Row],[R$ (Valores)]]*-1,FluxoCaixa101315[[#This Row],[R$ (Valores)]])</f>
        <v>-36.1</v>
      </c>
    </row>
    <row r="188" spans="2:10">
      <c r="B188" s="16">
        <v>46030</v>
      </c>
      <c r="C188" s="48" t="str">
        <f>IF(FluxoCaixa101315[[#This Row],[Data]]="","",PROPER(TEXT(FluxoCaixa101315[[#This Row],[Data]],"mmmm")))</f>
        <v>Janeiro</v>
      </c>
      <c r="D188" s="17" t="s">
        <v>2</v>
      </c>
      <c r="E188" s="17" t="s">
        <v>225</v>
      </c>
      <c r="F188" s="17" t="s">
        <v>524</v>
      </c>
      <c r="G188" s="21">
        <v>1.49</v>
      </c>
      <c r="H188" s="17" t="s">
        <v>525</v>
      </c>
      <c r="I188" s="20">
        <f>IF(FluxoCaixa101315[[#This Row],[d]]="Saldo Inicial",FluxoCaixa101315[[#This Row],[R$ (Valores)]],I187+FluxoCaixa101315[[#This Row],[Valores Receitas / Despesas]])</f>
        <v>9951.6899999998441</v>
      </c>
      <c r="J188" s="20">
        <f>IF(FluxoCaixa101315[[#This Row],[Entrada / Saída]]="Saída",FluxoCaixa101315[[#This Row],[R$ (Valores)]]*-1,FluxoCaixa101315[[#This Row],[R$ (Valores)]])</f>
        <v>-1.49</v>
      </c>
    </row>
    <row r="189" spans="2:10">
      <c r="B189" s="16">
        <v>46030</v>
      </c>
      <c r="C189" s="48" t="str">
        <f>IF(FluxoCaixa101315[[#This Row],[Data]]="","",PROPER(TEXT(FluxoCaixa101315[[#This Row],[Data]],"mmmm")))</f>
        <v>Janeiro</v>
      </c>
      <c r="D189" s="17" t="s">
        <v>2</v>
      </c>
      <c r="E189" s="17" t="s">
        <v>225</v>
      </c>
      <c r="F189" s="17" t="s">
        <v>524</v>
      </c>
      <c r="G189" s="21">
        <v>20</v>
      </c>
      <c r="H189" s="17" t="s">
        <v>525</v>
      </c>
      <c r="I189" s="20">
        <f>IF(FluxoCaixa101315[[#This Row],[d]]="Saldo Inicial",FluxoCaixa101315[[#This Row],[R$ (Valores)]],I188+FluxoCaixa101315[[#This Row],[Valores Receitas / Despesas]])</f>
        <v>9931.6899999998441</v>
      </c>
      <c r="J189" s="20">
        <f>IF(FluxoCaixa101315[[#This Row],[Entrada / Saída]]="Saída",FluxoCaixa101315[[#This Row],[R$ (Valores)]]*-1,FluxoCaixa101315[[#This Row],[R$ (Valores)]])</f>
        <v>-20</v>
      </c>
    </row>
    <row r="190" spans="2:10">
      <c r="B190" s="16">
        <v>46030</v>
      </c>
      <c r="C190" s="48" t="str">
        <f>IF(FluxoCaixa101315[[#This Row],[Data]]="","",PROPER(TEXT(FluxoCaixa101315[[#This Row],[Data]],"mmmm")))</f>
        <v>Janeiro</v>
      </c>
      <c r="D190" s="17" t="s">
        <v>1</v>
      </c>
      <c r="E190" s="17" t="s">
        <v>75</v>
      </c>
      <c r="F190" s="17" t="s">
        <v>75</v>
      </c>
      <c r="G190" s="21">
        <v>600000</v>
      </c>
      <c r="H190" s="17" t="s">
        <v>525</v>
      </c>
      <c r="I190" s="20">
        <f>IF(FluxoCaixa101315[[#This Row],[d]]="Saldo Inicial",FluxoCaixa101315[[#This Row],[R$ (Valores)]],I189+FluxoCaixa101315[[#This Row],[Valores Receitas / Despesas]])</f>
        <v>609931.68999999983</v>
      </c>
      <c r="J190" s="20">
        <f>IF(FluxoCaixa101315[[#This Row],[Entrada / Saída]]="Saída",FluxoCaixa101315[[#This Row],[R$ (Valores)]]*-1,FluxoCaixa101315[[#This Row],[R$ (Valores)]])</f>
        <v>600000</v>
      </c>
    </row>
    <row r="191" spans="2:10">
      <c r="B191" s="16">
        <v>46030</v>
      </c>
      <c r="C191" s="48" t="str">
        <f>IF(FluxoCaixa101315[[#This Row],[Data]]="","",PROPER(TEXT(FluxoCaixa101315[[#This Row],[Data]],"mmmm")))</f>
        <v>Janeiro</v>
      </c>
      <c r="D191" s="17" t="s">
        <v>2</v>
      </c>
      <c r="E191" s="17" t="s">
        <v>225</v>
      </c>
      <c r="F191" s="17" t="s">
        <v>524</v>
      </c>
      <c r="G191" s="21">
        <v>11</v>
      </c>
      <c r="H191" s="17" t="s">
        <v>525</v>
      </c>
      <c r="I191" s="20">
        <f>IF(FluxoCaixa101315[[#This Row],[d]]="Saldo Inicial",FluxoCaixa101315[[#This Row],[R$ (Valores)]],I190+FluxoCaixa101315[[#This Row],[Valores Receitas / Despesas]])</f>
        <v>609920.68999999983</v>
      </c>
      <c r="J191" s="20">
        <f>IF(FluxoCaixa101315[[#This Row],[Entrada / Saída]]="Saída",FluxoCaixa101315[[#This Row],[R$ (Valores)]]*-1,FluxoCaixa101315[[#This Row],[R$ (Valores)]])</f>
        <v>-11</v>
      </c>
    </row>
    <row r="192" spans="2:10">
      <c r="B192" s="16">
        <v>46030</v>
      </c>
      <c r="C192" s="48" t="str">
        <f>IF(FluxoCaixa101315[[#This Row],[Data]]="","",PROPER(TEXT(FluxoCaixa101315[[#This Row],[Data]],"mmmm")))</f>
        <v>Janeiro</v>
      </c>
      <c r="D192" s="17" t="s">
        <v>2</v>
      </c>
      <c r="E192" s="17" t="s">
        <v>70</v>
      </c>
      <c r="F192" s="17" t="s">
        <v>705</v>
      </c>
      <c r="G192" s="21">
        <v>826</v>
      </c>
      <c r="H192" s="17" t="s">
        <v>525</v>
      </c>
      <c r="I192" s="20">
        <f>IF(FluxoCaixa101315[[#This Row],[d]]="Saldo Inicial",FluxoCaixa101315[[#This Row],[R$ (Valores)]],I191+FluxoCaixa101315[[#This Row],[Valores Receitas / Despesas]])</f>
        <v>609094.68999999983</v>
      </c>
      <c r="J192" s="20">
        <f>IF(FluxoCaixa101315[[#This Row],[Entrada / Saída]]="Saída",FluxoCaixa101315[[#This Row],[R$ (Valores)]]*-1,FluxoCaixa101315[[#This Row],[R$ (Valores)]])</f>
        <v>-826</v>
      </c>
    </row>
    <row r="193" spans="2:10">
      <c r="B193" s="16">
        <v>46030</v>
      </c>
      <c r="C193" s="48" t="str">
        <f>IF(FluxoCaixa101315[[#This Row],[Data]]="","",PROPER(TEXT(FluxoCaixa101315[[#This Row],[Data]],"mmmm")))</f>
        <v>Janeiro</v>
      </c>
      <c r="D193" s="17" t="s">
        <v>2</v>
      </c>
      <c r="E193" s="17" t="s">
        <v>225</v>
      </c>
      <c r="F193" s="17" t="s">
        <v>524</v>
      </c>
      <c r="G193" s="21">
        <v>12.6</v>
      </c>
      <c r="H193" s="17" t="s">
        <v>525</v>
      </c>
      <c r="I193" s="20">
        <f>IF(FluxoCaixa101315[[#This Row],[d]]="Saldo Inicial",FluxoCaixa101315[[#This Row],[R$ (Valores)]],I192+FluxoCaixa101315[[#This Row],[Valores Receitas / Despesas]])</f>
        <v>609082.08999999985</v>
      </c>
      <c r="J193" s="20">
        <f>IF(FluxoCaixa101315[[#This Row],[Entrada / Saída]]="Saída",FluxoCaixa101315[[#This Row],[R$ (Valores)]]*-1,FluxoCaixa101315[[#This Row],[R$ (Valores)]])</f>
        <v>-12.6</v>
      </c>
    </row>
    <row r="194" spans="2:10">
      <c r="B194" s="16">
        <v>46030</v>
      </c>
      <c r="C194" s="48" t="str">
        <f>IF(FluxoCaixa101315[[#This Row],[Data]]="","",PROPER(TEXT(FluxoCaixa101315[[#This Row],[Data]],"mmmm")))</f>
        <v>Janeiro</v>
      </c>
      <c r="D194" s="17" t="s">
        <v>2</v>
      </c>
      <c r="E194" s="17" t="s">
        <v>70</v>
      </c>
      <c r="F194" s="17" t="s">
        <v>706</v>
      </c>
      <c r="G194" s="21">
        <v>4200</v>
      </c>
      <c r="H194" s="17" t="s">
        <v>525</v>
      </c>
      <c r="I194" s="20">
        <f>IF(FluxoCaixa101315[[#This Row],[d]]="Saldo Inicial",FluxoCaixa101315[[#This Row],[R$ (Valores)]],I193+FluxoCaixa101315[[#This Row],[Valores Receitas / Despesas]])</f>
        <v>604882.08999999985</v>
      </c>
      <c r="J194" s="20">
        <f>IF(FluxoCaixa101315[[#This Row],[Entrada / Saída]]="Saída",FluxoCaixa101315[[#This Row],[R$ (Valores)]]*-1,FluxoCaixa101315[[#This Row],[R$ (Valores)]])</f>
        <v>-4200</v>
      </c>
    </row>
    <row r="195" spans="2:10">
      <c r="B195" s="16">
        <v>46030</v>
      </c>
      <c r="C195" s="48" t="str">
        <f>IF(FluxoCaixa101315[[#This Row],[Data]]="","",PROPER(TEXT(FluxoCaixa101315[[#This Row],[Data]],"mmmm")))</f>
        <v>Janeiro</v>
      </c>
      <c r="D195" s="17" t="s">
        <v>2</v>
      </c>
      <c r="E195" s="17" t="s">
        <v>70</v>
      </c>
      <c r="F195" s="17" t="s">
        <v>707</v>
      </c>
      <c r="G195" s="21">
        <v>3500</v>
      </c>
      <c r="H195" s="17" t="s">
        <v>525</v>
      </c>
      <c r="I195" s="20">
        <f>IF(FluxoCaixa101315[[#This Row],[d]]="Saldo Inicial",FluxoCaixa101315[[#This Row],[R$ (Valores)]],I194+FluxoCaixa101315[[#This Row],[Valores Receitas / Despesas]])</f>
        <v>601382.08999999985</v>
      </c>
      <c r="J195" s="20">
        <f>IF(FluxoCaixa101315[[#This Row],[Entrada / Saída]]="Saída",FluxoCaixa101315[[#This Row],[R$ (Valores)]]*-1,FluxoCaixa101315[[#This Row],[R$ (Valores)]])</f>
        <v>-3500</v>
      </c>
    </row>
    <row r="196" spans="2:10">
      <c r="B196" s="16">
        <v>46030</v>
      </c>
      <c r="C196" s="48" t="str">
        <f>IF(FluxoCaixa101315[[#This Row],[Data]]="","",PROPER(TEXT(FluxoCaixa101315[[#This Row],[Data]],"mmmm")))</f>
        <v>Janeiro</v>
      </c>
      <c r="D196" s="17" t="s">
        <v>2</v>
      </c>
      <c r="E196" s="17" t="s">
        <v>70</v>
      </c>
      <c r="F196" s="17" t="s">
        <v>708</v>
      </c>
      <c r="G196" s="21">
        <v>9586</v>
      </c>
      <c r="H196" s="17" t="s">
        <v>525</v>
      </c>
      <c r="I196" s="20">
        <f>IF(FluxoCaixa101315[[#This Row],[d]]="Saldo Inicial",FluxoCaixa101315[[#This Row],[R$ (Valores)]],I195+FluxoCaixa101315[[#This Row],[Valores Receitas / Despesas]])</f>
        <v>591796.08999999985</v>
      </c>
      <c r="J196" s="20">
        <f>IF(FluxoCaixa101315[[#This Row],[Entrada / Saída]]="Saída",FluxoCaixa101315[[#This Row],[R$ (Valores)]]*-1,FluxoCaixa101315[[#This Row],[R$ (Valores)]])</f>
        <v>-9586</v>
      </c>
    </row>
    <row r="197" spans="2:10">
      <c r="B197" s="16">
        <v>46030</v>
      </c>
      <c r="C197" s="48" t="str">
        <f>IF(FluxoCaixa101315[[#This Row],[Data]]="","",PROPER(TEXT(FluxoCaixa101315[[#This Row],[Data]],"mmmm")))</f>
        <v>Janeiro</v>
      </c>
      <c r="D197" s="17" t="s">
        <v>2</v>
      </c>
      <c r="E197" s="17" t="s">
        <v>70</v>
      </c>
      <c r="F197" s="17" t="s">
        <v>709</v>
      </c>
      <c r="G197" s="21">
        <v>2624</v>
      </c>
      <c r="H197" s="17" t="s">
        <v>525</v>
      </c>
      <c r="I197" s="20">
        <f>IF(FluxoCaixa101315[[#This Row],[d]]="Saldo Inicial",FluxoCaixa101315[[#This Row],[R$ (Valores)]],I196+FluxoCaixa101315[[#This Row],[Valores Receitas / Despesas]])</f>
        <v>589172.08999999985</v>
      </c>
      <c r="J197" s="20">
        <f>IF(FluxoCaixa101315[[#This Row],[Entrada / Saída]]="Saída",FluxoCaixa101315[[#This Row],[R$ (Valores)]]*-1,FluxoCaixa101315[[#This Row],[R$ (Valores)]])</f>
        <v>-2624</v>
      </c>
    </row>
    <row r="198" spans="2:10">
      <c r="B198" s="16">
        <v>46030</v>
      </c>
      <c r="C198" s="48" t="str">
        <f>IF(FluxoCaixa101315[[#This Row],[Data]]="","",PROPER(TEXT(FluxoCaixa101315[[#This Row],[Data]],"mmmm")))</f>
        <v>Janeiro</v>
      </c>
      <c r="D198" s="17" t="s">
        <v>2</v>
      </c>
      <c r="E198" s="17" t="s">
        <v>70</v>
      </c>
      <c r="F198" s="17" t="s">
        <v>710</v>
      </c>
      <c r="G198" s="21">
        <v>2000</v>
      </c>
      <c r="H198" s="17" t="s">
        <v>525</v>
      </c>
      <c r="I198" s="20">
        <f>IF(FluxoCaixa101315[[#This Row],[d]]="Saldo Inicial",FluxoCaixa101315[[#This Row],[R$ (Valores)]],I197+FluxoCaixa101315[[#This Row],[Valores Receitas / Despesas]])</f>
        <v>587172.08999999985</v>
      </c>
      <c r="J198" s="20">
        <f>IF(FluxoCaixa101315[[#This Row],[Entrada / Saída]]="Saída",FluxoCaixa101315[[#This Row],[R$ (Valores)]]*-1,FluxoCaixa101315[[#This Row],[R$ (Valores)]])</f>
        <v>-2000</v>
      </c>
    </row>
    <row r="199" spans="2:10">
      <c r="B199" s="16">
        <v>46030</v>
      </c>
      <c r="C199" s="48" t="str">
        <f>IF(FluxoCaixa101315[[#This Row],[Data]]="","",PROPER(TEXT(FluxoCaixa101315[[#This Row],[Data]],"mmmm")))</f>
        <v>Janeiro</v>
      </c>
      <c r="D199" s="17" t="s">
        <v>2</v>
      </c>
      <c r="E199" s="17" t="s">
        <v>70</v>
      </c>
      <c r="F199" s="17" t="s">
        <v>711</v>
      </c>
      <c r="G199" s="21">
        <v>2500</v>
      </c>
      <c r="H199" s="17" t="s">
        <v>525</v>
      </c>
      <c r="I199" s="20">
        <f>IF(FluxoCaixa101315[[#This Row],[d]]="Saldo Inicial",FluxoCaixa101315[[#This Row],[R$ (Valores)]],I198+FluxoCaixa101315[[#This Row],[Valores Receitas / Despesas]])</f>
        <v>584672.08999999985</v>
      </c>
      <c r="J199" s="20">
        <f>IF(FluxoCaixa101315[[#This Row],[Entrada / Saída]]="Saída",FluxoCaixa101315[[#This Row],[R$ (Valores)]]*-1,FluxoCaixa101315[[#This Row],[R$ (Valores)]])</f>
        <v>-2500</v>
      </c>
    </row>
    <row r="200" spans="2:10">
      <c r="B200" s="16">
        <v>46030</v>
      </c>
      <c r="C200" s="48" t="str">
        <f>IF(FluxoCaixa101315[[#This Row],[Data]]="","",PROPER(TEXT(FluxoCaixa101315[[#This Row],[Data]],"mmmm")))</f>
        <v>Janeiro</v>
      </c>
      <c r="D200" s="17" t="s">
        <v>2</v>
      </c>
      <c r="E200" s="17" t="s">
        <v>70</v>
      </c>
      <c r="F200" s="17" t="s">
        <v>725</v>
      </c>
      <c r="G200" s="21">
        <v>25287.200000000001</v>
      </c>
      <c r="H200" s="17" t="s">
        <v>525</v>
      </c>
      <c r="I200" s="20">
        <f>IF(FluxoCaixa101315[[#This Row],[d]]="Saldo Inicial",FluxoCaixa101315[[#This Row],[R$ (Valores)]],I199+FluxoCaixa101315[[#This Row],[Valores Receitas / Despesas]])</f>
        <v>559384.8899999999</v>
      </c>
      <c r="J200" s="20">
        <f>IF(FluxoCaixa101315[[#This Row],[Entrada / Saída]]="Saída",FluxoCaixa101315[[#This Row],[R$ (Valores)]]*-1,FluxoCaixa101315[[#This Row],[R$ (Valores)]])</f>
        <v>-25287.200000000001</v>
      </c>
    </row>
    <row r="201" spans="2:10">
      <c r="B201" s="16">
        <v>46030</v>
      </c>
      <c r="C201" s="48" t="str">
        <f>IF(FluxoCaixa101315[[#This Row],[Data]]="","",PROPER(TEXT(FluxoCaixa101315[[#This Row],[Data]],"mmmm")))</f>
        <v>Janeiro</v>
      </c>
      <c r="D201" s="17" t="s">
        <v>2</v>
      </c>
      <c r="E201" s="17" t="s">
        <v>70</v>
      </c>
      <c r="F201" s="17" t="s">
        <v>726</v>
      </c>
      <c r="G201" s="21">
        <v>9000</v>
      </c>
      <c r="H201" s="17" t="s">
        <v>525</v>
      </c>
      <c r="I201" s="20">
        <f>IF(FluxoCaixa101315[[#This Row],[d]]="Saldo Inicial",FluxoCaixa101315[[#This Row],[R$ (Valores)]],I200+FluxoCaixa101315[[#This Row],[Valores Receitas / Despesas]])</f>
        <v>550384.8899999999</v>
      </c>
      <c r="J201" s="20">
        <f>IF(FluxoCaixa101315[[#This Row],[Entrada / Saída]]="Saída",FluxoCaixa101315[[#This Row],[R$ (Valores)]]*-1,FluxoCaixa101315[[#This Row],[R$ (Valores)]])</f>
        <v>-9000</v>
      </c>
    </row>
    <row r="202" spans="2:10">
      <c r="B202" s="16">
        <v>46030</v>
      </c>
      <c r="C202" s="48" t="str">
        <f>IF(FluxoCaixa101315[[#This Row],[Data]]="","",PROPER(TEXT(FluxoCaixa101315[[#This Row],[Data]],"mmmm")))</f>
        <v>Janeiro</v>
      </c>
      <c r="D202" s="17" t="s">
        <v>2</v>
      </c>
      <c r="E202" s="17" t="s">
        <v>70</v>
      </c>
      <c r="F202" s="17" t="s">
        <v>727</v>
      </c>
      <c r="G202" s="21">
        <v>7565</v>
      </c>
      <c r="H202" s="17" t="s">
        <v>525</v>
      </c>
      <c r="I202" s="20">
        <f>IF(FluxoCaixa101315[[#This Row],[d]]="Saldo Inicial",FluxoCaixa101315[[#This Row],[R$ (Valores)]],I201+FluxoCaixa101315[[#This Row],[Valores Receitas / Despesas]])</f>
        <v>542819.8899999999</v>
      </c>
      <c r="J202" s="20">
        <f>IF(FluxoCaixa101315[[#This Row],[Entrada / Saída]]="Saída",FluxoCaixa101315[[#This Row],[R$ (Valores)]]*-1,FluxoCaixa101315[[#This Row],[R$ (Valores)]])</f>
        <v>-7565</v>
      </c>
    </row>
    <row r="203" spans="2:10">
      <c r="B203" s="16">
        <v>46030</v>
      </c>
      <c r="C203" s="48" t="str">
        <f>IF(FluxoCaixa101315[[#This Row],[Data]]="","",PROPER(TEXT(FluxoCaixa101315[[#This Row],[Data]],"mmmm")))</f>
        <v>Janeiro</v>
      </c>
      <c r="D203" s="17" t="s">
        <v>2</v>
      </c>
      <c r="E203" s="17" t="s">
        <v>70</v>
      </c>
      <c r="F203" s="17" t="s">
        <v>728</v>
      </c>
      <c r="G203" s="21">
        <v>2500</v>
      </c>
      <c r="H203" s="17" t="s">
        <v>525</v>
      </c>
      <c r="I203" s="20">
        <f>IF(FluxoCaixa101315[[#This Row],[d]]="Saldo Inicial",FluxoCaixa101315[[#This Row],[R$ (Valores)]],I202+FluxoCaixa101315[[#This Row],[Valores Receitas / Despesas]])</f>
        <v>540319.8899999999</v>
      </c>
      <c r="J203" s="20">
        <f>IF(FluxoCaixa101315[[#This Row],[Entrada / Saída]]="Saída",FluxoCaixa101315[[#This Row],[R$ (Valores)]]*-1,FluxoCaixa101315[[#This Row],[R$ (Valores)]])</f>
        <v>-2500</v>
      </c>
    </row>
    <row r="204" spans="2:10">
      <c r="B204" s="16">
        <v>46030</v>
      </c>
      <c r="C204" s="48" t="str">
        <f>IF(FluxoCaixa101315[[#This Row],[Data]]="","",PROPER(TEXT(FluxoCaixa101315[[#This Row],[Data]],"mmmm")))</f>
        <v>Janeiro</v>
      </c>
      <c r="D204" s="17" t="s">
        <v>2</v>
      </c>
      <c r="E204" s="17" t="s">
        <v>70</v>
      </c>
      <c r="F204" s="17" t="s">
        <v>729</v>
      </c>
      <c r="G204" s="21">
        <v>19777.5</v>
      </c>
      <c r="H204" s="17" t="s">
        <v>525</v>
      </c>
      <c r="I204" s="20">
        <f>IF(FluxoCaixa101315[[#This Row],[d]]="Saldo Inicial",FluxoCaixa101315[[#This Row],[R$ (Valores)]],I203+FluxoCaixa101315[[#This Row],[Valores Receitas / Despesas]])</f>
        <v>520542.3899999999</v>
      </c>
      <c r="J204" s="20">
        <f>IF(FluxoCaixa101315[[#This Row],[Entrada / Saída]]="Saída",FluxoCaixa101315[[#This Row],[R$ (Valores)]]*-1,FluxoCaixa101315[[#This Row],[R$ (Valores)]])</f>
        <v>-19777.5</v>
      </c>
    </row>
    <row r="205" spans="2:10">
      <c r="B205" s="16">
        <v>46030</v>
      </c>
      <c r="C205" s="48" t="str">
        <f>IF(FluxoCaixa101315[[#This Row],[Data]]="","",PROPER(TEXT(FluxoCaixa101315[[#This Row],[Data]],"mmmm")))</f>
        <v>Janeiro</v>
      </c>
      <c r="D205" s="17" t="s">
        <v>2</v>
      </c>
      <c r="E205" s="17"/>
      <c r="F205" s="17"/>
      <c r="G205" s="21">
        <v>10000</v>
      </c>
      <c r="H205" s="17" t="s">
        <v>525</v>
      </c>
      <c r="I205" s="20">
        <f>IF(FluxoCaixa101315[[#This Row],[d]]="Saldo Inicial",FluxoCaixa101315[[#This Row],[R$ (Valores)]],I204+FluxoCaixa101315[[#This Row],[Valores Receitas / Despesas]])</f>
        <v>510542.3899999999</v>
      </c>
      <c r="J205" s="20">
        <f>IF(FluxoCaixa101315[[#This Row],[Entrada / Saída]]="Saída",FluxoCaixa101315[[#This Row],[R$ (Valores)]]*-1,FluxoCaixa101315[[#This Row],[R$ (Valores)]])</f>
        <v>-10000</v>
      </c>
    </row>
    <row r="206" spans="2:10">
      <c r="B206" s="16">
        <v>46030</v>
      </c>
      <c r="C206" s="48" t="str">
        <f>IF(FluxoCaixa101315[[#This Row],[Data]]="","",PROPER(TEXT(FluxoCaixa101315[[#This Row],[Data]],"mmmm")))</f>
        <v>Janeiro</v>
      </c>
      <c r="D206" s="17" t="s">
        <v>2</v>
      </c>
      <c r="E206" s="17" t="s">
        <v>70</v>
      </c>
      <c r="F206" s="17" t="s">
        <v>730</v>
      </c>
      <c r="G206" s="21">
        <v>962.5</v>
      </c>
      <c r="H206" s="17" t="s">
        <v>525</v>
      </c>
      <c r="I206" s="20">
        <f>IF(FluxoCaixa101315[[#This Row],[d]]="Saldo Inicial",FluxoCaixa101315[[#This Row],[R$ (Valores)]],I205+FluxoCaixa101315[[#This Row],[Valores Receitas / Despesas]])</f>
        <v>509579.8899999999</v>
      </c>
      <c r="J206" s="20">
        <f>IF(FluxoCaixa101315[[#This Row],[Entrada / Saída]]="Saída",FluxoCaixa101315[[#This Row],[R$ (Valores)]]*-1,FluxoCaixa101315[[#This Row],[R$ (Valores)]])</f>
        <v>-962.5</v>
      </c>
    </row>
    <row r="207" spans="2:10">
      <c r="B207" s="16">
        <v>46030</v>
      </c>
      <c r="C207" s="48" t="str">
        <f>IF(FluxoCaixa101315[[#This Row],[Data]]="","",PROPER(TEXT(FluxoCaixa101315[[#This Row],[Data]],"mmmm")))</f>
        <v>Janeiro</v>
      </c>
      <c r="D207" s="17" t="s">
        <v>2</v>
      </c>
      <c r="E207" s="17" t="s">
        <v>70</v>
      </c>
      <c r="F207" s="17" t="s">
        <v>731</v>
      </c>
      <c r="G207" s="21">
        <v>10000</v>
      </c>
      <c r="H207" s="17" t="s">
        <v>525</v>
      </c>
      <c r="I207" s="20">
        <f>IF(FluxoCaixa101315[[#This Row],[d]]="Saldo Inicial",FluxoCaixa101315[[#This Row],[R$ (Valores)]],I206+FluxoCaixa101315[[#This Row],[Valores Receitas / Despesas]])</f>
        <v>499579.8899999999</v>
      </c>
      <c r="J207" s="20">
        <f>IF(FluxoCaixa101315[[#This Row],[Entrada / Saída]]="Saída",FluxoCaixa101315[[#This Row],[R$ (Valores)]]*-1,FluxoCaixa101315[[#This Row],[R$ (Valores)]])</f>
        <v>-10000</v>
      </c>
    </row>
    <row r="208" spans="2:10">
      <c r="B208" s="16">
        <v>46030</v>
      </c>
      <c r="C208" s="48" t="str">
        <f>IF(FluxoCaixa101315[[#This Row],[Data]]="","",PROPER(TEXT(FluxoCaixa101315[[#This Row],[Data]],"mmmm")))</f>
        <v>Janeiro</v>
      </c>
      <c r="D208" s="17" t="s">
        <v>2</v>
      </c>
      <c r="E208" s="17" t="s">
        <v>70</v>
      </c>
      <c r="F208" s="17" t="s">
        <v>732</v>
      </c>
      <c r="G208" s="21">
        <v>8499.9</v>
      </c>
      <c r="H208" s="17" t="s">
        <v>525</v>
      </c>
      <c r="I208" s="20">
        <f>IF(FluxoCaixa101315[[#This Row],[d]]="Saldo Inicial",FluxoCaixa101315[[#This Row],[R$ (Valores)]],I207+FluxoCaixa101315[[#This Row],[Valores Receitas / Despesas]])</f>
        <v>491079.98999999987</v>
      </c>
      <c r="J208" s="20">
        <f>IF(FluxoCaixa101315[[#This Row],[Entrada / Saída]]="Saída",FluxoCaixa101315[[#This Row],[R$ (Valores)]]*-1,FluxoCaixa101315[[#This Row],[R$ (Valores)]])</f>
        <v>-8499.9</v>
      </c>
    </row>
    <row r="209" spans="2:10">
      <c r="B209" s="16">
        <v>46030</v>
      </c>
      <c r="C209" s="48" t="str">
        <f>IF(FluxoCaixa101315[[#This Row],[Data]]="","",PROPER(TEXT(FluxoCaixa101315[[#This Row],[Data]],"mmmm")))</f>
        <v>Janeiro</v>
      </c>
      <c r="D209" s="17" t="s">
        <v>2</v>
      </c>
      <c r="E209" s="17" t="s">
        <v>70</v>
      </c>
      <c r="F209" s="17" t="s">
        <v>733</v>
      </c>
      <c r="G209" s="21">
        <v>18898</v>
      </c>
      <c r="H209" s="17" t="s">
        <v>525</v>
      </c>
      <c r="I209" s="20">
        <f>IF(FluxoCaixa101315[[#This Row],[d]]="Saldo Inicial",FluxoCaixa101315[[#This Row],[R$ (Valores)]],I208+FluxoCaixa101315[[#This Row],[Valores Receitas / Despesas]])</f>
        <v>472181.98999999987</v>
      </c>
      <c r="J209" s="20">
        <f>IF(FluxoCaixa101315[[#This Row],[Entrada / Saída]]="Saída",FluxoCaixa101315[[#This Row],[R$ (Valores)]]*-1,FluxoCaixa101315[[#This Row],[R$ (Valores)]])</f>
        <v>-18898</v>
      </c>
    </row>
    <row r="210" spans="2:10">
      <c r="B210" s="16">
        <v>46030</v>
      </c>
      <c r="C210" s="48" t="str">
        <f>IF(FluxoCaixa101315[[#This Row],[Data]]="","",PROPER(TEXT(FluxoCaixa101315[[#This Row],[Data]],"mmmm")))</f>
        <v>Janeiro</v>
      </c>
      <c r="D210" s="17" t="s">
        <v>2</v>
      </c>
      <c r="E210" s="17" t="s">
        <v>152</v>
      </c>
      <c r="F210" s="17" t="s">
        <v>734</v>
      </c>
      <c r="G210" s="21">
        <v>290.24</v>
      </c>
      <c r="H210" s="17" t="s">
        <v>525</v>
      </c>
      <c r="I210" s="20">
        <f>IF(FluxoCaixa101315[[#This Row],[d]]="Saldo Inicial",FluxoCaixa101315[[#This Row],[R$ (Valores)]],I209+FluxoCaixa101315[[#This Row],[Valores Receitas / Despesas]])</f>
        <v>471891.74999999988</v>
      </c>
      <c r="J210" s="20">
        <f>IF(FluxoCaixa101315[[#This Row],[Entrada / Saída]]="Saída",FluxoCaixa101315[[#This Row],[R$ (Valores)]]*-1,FluxoCaixa101315[[#This Row],[R$ (Valores)]])</f>
        <v>-290.24</v>
      </c>
    </row>
    <row r="211" spans="2:10">
      <c r="B211" s="16">
        <v>46030</v>
      </c>
      <c r="C211" s="48" t="str">
        <f>IF(FluxoCaixa101315[[#This Row],[Data]]="","",PROPER(TEXT(FluxoCaixa101315[[#This Row],[Data]],"mmmm")))</f>
        <v>Janeiro</v>
      </c>
      <c r="D211" s="17" t="s">
        <v>2</v>
      </c>
      <c r="E211" s="17" t="s">
        <v>70</v>
      </c>
      <c r="F211" s="17" t="s">
        <v>735</v>
      </c>
      <c r="G211" s="21">
        <v>8500</v>
      </c>
      <c r="H211" s="17" t="s">
        <v>525</v>
      </c>
      <c r="I211" s="20">
        <f>IF(FluxoCaixa101315[[#This Row],[d]]="Saldo Inicial",FluxoCaixa101315[[#This Row],[R$ (Valores)]],I210+FluxoCaixa101315[[#This Row],[Valores Receitas / Despesas]])</f>
        <v>463391.74999999988</v>
      </c>
      <c r="J211" s="20">
        <f>IF(FluxoCaixa101315[[#This Row],[Entrada / Saída]]="Saída",FluxoCaixa101315[[#This Row],[R$ (Valores)]]*-1,FluxoCaixa101315[[#This Row],[R$ (Valores)]])</f>
        <v>-8500</v>
      </c>
    </row>
    <row r="212" spans="2:10">
      <c r="B212" s="16">
        <v>46030</v>
      </c>
      <c r="C212" s="48" t="str">
        <f>IF(FluxoCaixa101315[[#This Row],[Data]]="","",PROPER(TEXT(FluxoCaixa101315[[#This Row],[Data]],"mmmm")))</f>
        <v>Janeiro</v>
      </c>
      <c r="D212" s="17" t="s">
        <v>2</v>
      </c>
      <c r="E212" s="17" t="s">
        <v>225</v>
      </c>
      <c r="F212" s="17" t="s">
        <v>524</v>
      </c>
      <c r="G212" s="21">
        <v>5.7</v>
      </c>
      <c r="H212" s="17" t="s">
        <v>525</v>
      </c>
      <c r="I212" s="20">
        <f>IF(FluxoCaixa101315[[#This Row],[d]]="Saldo Inicial",FluxoCaixa101315[[#This Row],[R$ (Valores)]],I211+FluxoCaixa101315[[#This Row],[Valores Receitas / Despesas]])</f>
        <v>463386.04999999987</v>
      </c>
      <c r="J212" s="20">
        <f>IF(FluxoCaixa101315[[#This Row],[Entrada / Saída]]="Saída",FluxoCaixa101315[[#This Row],[R$ (Valores)]]*-1,FluxoCaixa101315[[#This Row],[R$ (Valores)]])</f>
        <v>-5.7</v>
      </c>
    </row>
    <row r="213" spans="2:10">
      <c r="B213" s="16">
        <v>46030</v>
      </c>
      <c r="C213" s="48" t="str">
        <f>IF(FluxoCaixa101315[[#This Row],[Data]]="","",PROPER(TEXT(FluxoCaixa101315[[#This Row],[Data]],"mmmm")))</f>
        <v>Janeiro</v>
      </c>
      <c r="D213" s="17" t="s">
        <v>2</v>
      </c>
      <c r="E213" s="17" t="s">
        <v>225</v>
      </c>
      <c r="F213" s="17" t="s">
        <v>524</v>
      </c>
      <c r="G213" s="21">
        <v>1.49</v>
      </c>
      <c r="H213" s="17" t="s">
        <v>525</v>
      </c>
      <c r="I213" s="20">
        <f>IF(FluxoCaixa101315[[#This Row],[d]]="Saldo Inicial",FluxoCaixa101315[[#This Row],[R$ (Valores)]],I212+FluxoCaixa101315[[#This Row],[Valores Receitas / Despesas]])</f>
        <v>463384.55999999988</v>
      </c>
      <c r="J213" s="20">
        <f>IF(FluxoCaixa101315[[#This Row],[Entrada / Saída]]="Saída",FluxoCaixa101315[[#This Row],[R$ (Valores)]]*-1,FluxoCaixa101315[[#This Row],[R$ (Valores)]])</f>
        <v>-1.49</v>
      </c>
    </row>
    <row r="214" spans="2:10">
      <c r="B214" s="16">
        <v>46030</v>
      </c>
      <c r="C214" s="48" t="str">
        <f>IF(FluxoCaixa101315[[#This Row],[Data]]="","",PROPER(TEXT(FluxoCaixa101315[[#This Row],[Data]],"mmmm")))</f>
        <v>Janeiro</v>
      </c>
      <c r="D214" s="17" t="s">
        <v>2</v>
      </c>
      <c r="E214" s="17" t="s">
        <v>70</v>
      </c>
      <c r="F214" s="17" t="s">
        <v>736</v>
      </c>
      <c r="G214" s="21">
        <v>1500</v>
      </c>
      <c r="H214" s="17" t="s">
        <v>525</v>
      </c>
      <c r="I214" s="20">
        <f>IF(FluxoCaixa101315[[#This Row],[d]]="Saldo Inicial",FluxoCaixa101315[[#This Row],[R$ (Valores)]],I213+FluxoCaixa101315[[#This Row],[Valores Receitas / Despesas]])</f>
        <v>461884.55999999988</v>
      </c>
      <c r="J214" s="20">
        <f>IF(FluxoCaixa101315[[#This Row],[Entrada / Saída]]="Saída",FluxoCaixa101315[[#This Row],[R$ (Valores)]]*-1,FluxoCaixa101315[[#This Row],[R$ (Valores)]])</f>
        <v>-1500</v>
      </c>
    </row>
    <row r="215" spans="2:10">
      <c r="B215" s="16">
        <v>46030</v>
      </c>
      <c r="C215" s="48" t="str">
        <f>IF(FluxoCaixa101315[[#This Row],[Data]]="","",PROPER(TEXT(FluxoCaixa101315[[#This Row],[Data]],"mmmm")))</f>
        <v>Janeiro</v>
      </c>
      <c r="D215" s="17" t="s">
        <v>2</v>
      </c>
      <c r="E215" s="17" t="s">
        <v>70</v>
      </c>
      <c r="F215" s="17" t="s">
        <v>737</v>
      </c>
      <c r="G215" s="21">
        <v>600</v>
      </c>
      <c r="H215" s="17" t="s">
        <v>525</v>
      </c>
      <c r="I215" s="20">
        <f>IF(FluxoCaixa101315[[#This Row],[d]]="Saldo Inicial",FluxoCaixa101315[[#This Row],[R$ (Valores)]],I214+FluxoCaixa101315[[#This Row],[Valores Receitas / Despesas]])</f>
        <v>461284.55999999988</v>
      </c>
      <c r="J215" s="20">
        <f>IF(FluxoCaixa101315[[#This Row],[Entrada / Saída]]="Saída",FluxoCaixa101315[[#This Row],[R$ (Valores)]]*-1,FluxoCaixa101315[[#This Row],[R$ (Valores)]])</f>
        <v>-600</v>
      </c>
    </row>
    <row r="216" spans="2:10">
      <c r="B216" s="16">
        <v>46030</v>
      </c>
      <c r="C216" s="48" t="str">
        <f>IF(FluxoCaixa101315[[#This Row],[Data]]="","",PROPER(TEXT(FluxoCaixa101315[[#This Row],[Data]],"mmmm")))</f>
        <v>Janeiro</v>
      </c>
      <c r="D216" s="17" t="s">
        <v>2</v>
      </c>
      <c r="E216" s="17" t="s">
        <v>70</v>
      </c>
      <c r="F216" s="17" t="s">
        <v>738</v>
      </c>
      <c r="G216" s="21">
        <v>600</v>
      </c>
      <c r="H216" s="17" t="s">
        <v>525</v>
      </c>
      <c r="I216" s="20">
        <f>IF(FluxoCaixa101315[[#This Row],[d]]="Saldo Inicial",FluxoCaixa101315[[#This Row],[R$ (Valores)]],I215+FluxoCaixa101315[[#This Row],[Valores Receitas / Despesas]])</f>
        <v>460684.55999999988</v>
      </c>
      <c r="J216" s="20">
        <f>IF(FluxoCaixa101315[[#This Row],[Entrada / Saída]]="Saída",FluxoCaixa101315[[#This Row],[R$ (Valores)]]*-1,FluxoCaixa101315[[#This Row],[R$ (Valores)]])</f>
        <v>-600</v>
      </c>
    </row>
    <row r="217" spans="2:10">
      <c r="B217" s="16">
        <v>46030</v>
      </c>
      <c r="C217" s="48" t="str">
        <f>IF(FluxoCaixa101315[[#This Row],[Data]]="","",PROPER(TEXT(FluxoCaixa101315[[#This Row],[Data]],"mmmm")))</f>
        <v>Janeiro</v>
      </c>
      <c r="D217" s="17" t="s">
        <v>2</v>
      </c>
      <c r="E217" s="17" t="s">
        <v>70</v>
      </c>
      <c r="F217" s="17" t="s">
        <v>739</v>
      </c>
      <c r="G217" s="29">
        <v>2088</v>
      </c>
      <c r="H217" s="17" t="s">
        <v>525</v>
      </c>
      <c r="I217" s="20">
        <f>IF(FluxoCaixa101315[[#This Row],[d]]="Saldo Inicial",FluxoCaixa101315[[#This Row],[R$ (Valores)]],I216+FluxoCaixa101315[[#This Row],[Valores Receitas / Despesas]])</f>
        <v>458596.55999999988</v>
      </c>
      <c r="J217" s="20">
        <f>IF(FluxoCaixa101315[[#This Row],[Entrada / Saída]]="Saída",FluxoCaixa101315[[#This Row],[R$ (Valores)]]*-1,FluxoCaixa101315[[#This Row],[R$ (Valores)]])</f>
        <v>-2088</v>
      </c>
    </row>
    <row r="218" spans="2:10">
      <c r="B218" s="16">
        <v>46030</v>
      </c>
      <c r="C218" s="48" t="str">
        <f>IF(FluxoCaixa101315[[#This Row],[Data]]="","",PROPER(TEXT(FluxoCaixa101315[[#This Row],[Data]],"mmmm")))</f>
        <v>Janeiro</v>
      </c>
      <c r="D218" s="17" t="s">
        <v>2</v>
      </c>
      <c r="E218" s="17" t="s">
        <v>70</v>
      </c>
      <c r="F218" s="17" t="s">
        <v>740</v>
      </c>
      <c r="G218" s="21">
        <v>7198</v>
      </c>
      <c r="H218" s="17" t="s">
        <v>525</v>
      </c>
      <c r="I218" s="20">
        <f>IF(FluxoCaixa101315[[#This Row],[d]]="Saldo Inicial",FluxoCaixa101315[[#This Row],[R$ (Valores)]],I217+FluxoCaixa101315[[#This Row],[Valores Receitas / Despesas]])</f>
        <v>451398.55999999988</v>
      </c>
      <c r="J218" s="20">
        <f>IF(FluxoCaixa101315[[#This Row],[Entrada / Saída]]="Saída",FluxoCaixa101315[[#This Row],[R$ (Valores)]]*-1,FluxoCaixa101315[[#This Row],[R$ (Valores)]])</f>
        <v>-7198</v>
      </c>
    </row>
    <row r="219" spans="2:10">
      <c r="B219" s="16">
        <v>46030</v>
      </c>
      <c r="C219" s="48" t="str">
        <f>IF(FluxoCaixa101315[[#This Row],[Data]]="","",PROPER(TEXT(FluxoCaixa101315[[#This Row],[Data]],"mmmm")))</f>
        <v>Janeiro</v>
      </c>
      <c r="D219" s="17" t="s">
        <v>2</v>
      </c>
      <c r="E219" s="17" t="s">
        <v>70</v>
      </c>
      <c r="F219" s="17" t="s">
        <v>741</v>
      </c>
      <c r="G219" s="21">
        <v>6602.8</v>
      </c>
      <c r="H219" s="17" t="s">
        <v>525</v>
      </c>
      <c r="I219" s="20">
        <f>IF(FluxoCaixa101315[[#This Row],[d]]="Saldo Inicial",FluxoCaixa101315[[#This Row],[R$ (Valores)]],I218+FluxoCaixa101315[[#This Row],[Valores Receitas / Despesas]])</f>
        <v>444795.75999999989</v>
      </c>
      <c r="J219" s="20">
        <f>IF(FluxoCaixa101315[[#This Row],[Entrada / Saída]]="Saída",FluxoCaixa101315[[#This Row],[R$ (Valores)]]*-1,FluxoCaixa101315[[#This Row],[R$ (Valores)]])</f>
        <v>-6602.8</v>
      </c>
    </row>
    <row r="220" spans="2:10">
      <c r="B220" s="16">
        <v>46030</v>
      </c>
      <c r="C220" s="48" t="str">
        <f>IF(FluxoCaixa101315[[#This Row],[Data]]="","",PROPER(TEXT(FluxoCaixa101315[[#This Row],[Data]],"mmmm")))</f>
        <v>Janeiro</v>
      </c>
      <c r="D220" s="17" t="s">
        <v>2</v>
      </c>
      <c r="E220" s="17" t="s">
        <v>70</v>
      </c>
      <c r="F220" s="17" t="s">
        <v>742</v>
      </c>
      <c r="G220" s="21">
        <v>13691.8</v>
      </c>
      <c r="H220" s="17" t="s">
        <v>525</v>
      </c>
      <c r="I220" s="20">
        <f>IF(FluxoCaixa101315[[#This Row],[d]]="Saldo Inicial",FluxoCaixa101315[[#This Row],[R$ (Valores)]],I219+FluxoCaixa101315[[#This Row],[Valores Receitas / Despesas]])</f>
        <v>431103.9599999999</v>
      </c>
      <c r="J220" s="20">
        <f>IF(FluxoCaixa101315[[#This Row],[Entrada / Saída]]="Saída",FluxoCaixa101315[[#This Row],[R$ (Valores)]]*-1,FluxoCaixa101315[[#This Row],[R$ (Valores)]])</f>
        <v>-13691.8</v>
      </c>
    </row>
    <row r="221" spans="2:10">
      <c r="B221" s="16">
        <v>46030</v>
      </c>
      <c r="C221" s="48" t="str">
        <f>IF(FluxoCaixa101315[[#This Row],[Data]]="","",PROPER(TEXT(FluxoCaixa101315[[#This Row],[Data]],"mmmm")))</f>
        <v>Janeiro</v>
      </c>
      <c r="D221" s="17" t="s">
        <v>2</v>
      </c>
      <c r="E221" s="17" t="s">
        <v>70</v>
      </c>
      <c r="F221" s="17" t="s">
        <v>743</v>
      </c>
      <c r="G221" s="21">
        <v>57903.63</v>
      </c>
      <c r="H221" s="17" t="s">
        <v>525</v>
      </c>
      <c r="I221" s="20">
        <f>IF(FluxoCaixa101315[[#This Row],[d]]="Saldo Inicial",FluxoCaixa101315[[#This Row],[R$ (Valores)]],I220+FluxoCaixa101315[[#This Row],[Valores Receitas / Despesas]])</f>
        <v>373200.3299999999</v>
      </c>
      <c r="J221" s="20">
        <f>IF(FluxoCaixa101315[[#This Row],[Entrada / Saída]]="Saída",FluxoCaixa101315[[#This Row],[R$ (Valores)]]*-1,FluxoCaixa101315[[#This Row],[R$ (Valores)]])</f>
        <v>-57903.63</v>
      </c>
    </row>
    <row r="222" spans="2:10">
      <c r="B222" s="16">
        <v>46030</v>
      </c>
      <c r="C222" s="48" t="str">
        <f>IF(FluxoCaixa101315[[#This Row],[Data]]="","",PROPER(TEXT(FluxoCaixa101315[[#This Row],[Data]],"mmmm")))</f>
        <v>Janeiro</v>
      </c>
      <c r="D222" s="17" t="s">
        <v>2</v>
      </c>
      <c r="E222" s="17" t="s">
        <v>70</v>
      </c>
      <c r="F222" s="17" t="s">
        <v>744</v>
      </c>
      <c r="G222" s="21">
        <v>13494</v>
      </c>
      <c r="H222" s="17" t="s">
        <v>525</v>
      </c>
      <c r="I222" s="20">
        <f>IF(FluxoCaixa101315[[#This Row],[d]]="Saldo Inicial",FluxoCaixa101315[[#This Row],[R$ (Valores)]],I221+FluxoCaixa101315[[#This Row],[Valores Receitas / Despesas]])</f>
        <v>359706.3299999999</v>
      </c>
      <c r="J222" s="20">
        <f>IF(FluxoCaixa101315[[#This Row],[Entrada / Saída]]="Saída",FluxoCaixa101315[[#This Row],[R$ (Valores)]]*-1,FluxoCaixa101315[[#This Row],[R$ (Valores)]])</f>
        <v>-13494</v>
      </c>
    </row>
    <row r="223" spans="2:10">
      <c r="B223" s="16">
        <v>46030</v>
      </c>
      <c r="C223" s="48" t="str">
        <f>IF(FluxoCaixa101315[[#This Row],[Data]]="","",PROPER(TEXT(FluxoCaixa101315[[#This Row],[Data]],"mmmm")))</f>
        <v>Janeiro</v>
      </c>
      <c r="D223" s="17" t="s">
        <v>2</v>
      </c>
      <c r="E223" s="17" t="s">
        <v>70</v>
      </c>
      <c r="F223" s="17" t="s">
        <v>745</v>
      </c>
      <c r="G223" s="21">
        <v>7000</v>
      </c>
      <c r="H223" s="17" t="s">
        <v>525</v>
      </c>
      <c r="I223" s="20">
        <f>IF(FluxoCaixa101315[[#This Row],[d]]="Saldo Inicial",FluxoCaixa101315[[#This Row],[R$ (Valores)]],I222+FluxoCaixa101315[[#This Row],[Valores Receitas / Despesas]])</f>
        <v>352706.3299999999</v>
      </c>
      <c r="J223" s="20">
        <f>IF(FluxoCaixa101315[[#This Row],[Entrada / Saída]]="Saída",FluxoCaixa101315[[#This Row],[R$ (Valores)]]*-1,FluxoCaixa101315[[#This Row],[R$ (Valores)]])</f>
        <v>-7000</v>
      </c>
    </row>
    <row r="224" spans="2:10">
      <c r="B224" s="16">
        <v>46030</v>
      </c>
      <c r="C224" s="48" t="str">
        <f>IF(FluxoCaixa101315[[#This Row],[Data]]="","",PROPER(TEXT(FluxoCaixa101315[[#This Row],[Data]],"mmmm")))</f>
        <v>Janeiro</v>
      </c>
      <c r="D224" s="17" t="s">
        <v>2</v>
      </c>
      <c r="E224" s="17" t="s">
        <v>70</v>
      </c>
      <c r="F224" s="17" t="s">
        <v>746</v>
      </c>
      <c r="G224" s="21">
        <v>7500</v>
      </c>
      <c r="H224" s="17" t="s">
        <v>525</v>
      </c>
      <c r="I224" s="20">
        <f>IF(FluxoCaixa101315[[#This Row],[d]]="Saldo Inicial",FluxoCaixa101315[[#This Row],[R$ (Valores)]],I223+FluxoCaixa101315[[#This Row],[Valores Receitas / Despesas]])</f>
        <v>345206.3299999999</v>
      </c>
      <c r="J224" s="20">
        <f>IF(FluxoCaixa101315[[#This Row],[Entrada / Saída]]="Saída",FluxoCaixa101315[[#This Row],[R$ (Valores)]]*-1,FluxoCaixa101315[[#This Row],[R$ (Valores)]])</f>
        <v>-7500</v>
      </c>
    </row>
    <row r="225" spans="2:10">
      <c r="B225" s="16">
        <v>46030</v>
      </c>
      <c r="C225" s="48" t="str">
        <f>IF(FluxoCaixa101315[[#This Row],[Data]]="","",PROPER(TEXT(FluxoCaixa101315[[#This Row],[Data]],"mmmm")))</f>
        <v>Janeiro</v>
      </c>
      <c r="D225" s="17" t="s">
        <v>2</v>
      </c>
      <c r="E225" s="17" t="s">
        <v>70</v>
      </c>
      <c r="F225" s="17" t="s">
        <v>747</v>
      </c>
      <c r="G225" s="21">
        <v>10000</v>
      </c>
      <c r="H225" s="17" t="s">
        <v>525</v>
      </c>
      <c r="I225" s="20">
        <f>IF(FluxoCaixa101315[[#This Row],[d]]="Saldo Inicial",FluxoCaixa101315[[#This Row],[R$ (Valores)]],I224+FluxoCaixa101315[[#This Row],[Valores Receitas / Despesas]])</f>
        <v>335206.3299999999</v>
      </c>
      <c r="J225" s="20">
        <f>IF(FluxoCaixa101315[[#This Row],[Entrada / Saída]]="Saída",FluxoCaixa101315[[#This Row],[R$ (Valores)]]*-1,FluxoCaixa101315[[#This Row],[R$ (Valores)]])</f>
        <v>-10000</v>
      </c>
    </row>
    <row r="226" spans="2:10">
      <c r="B226" s="16">
        <v>46030</v>
      </c>
      <c r="C226" s="48" t="str">
        <f>IF(FluxoCaixa101315[[#This Row],[Data]]="","",PROPER(TEXT(FluxoCaixa101315[[#This Row],[Data]],"mmmm")))</f>
        <v>Janeiro</v>
      </c>
      <c r="D226" s="17" t="s">
        <v>2</v>
      </c>
      <c r="E226" s="17" t="s">
        <v>70</v>
      </c>
      <c r="F226" s="17" t="s">
        <v>748</v>
      </c>
      <c r="G226" s="21">
        <v>7000</v>
      </c>
      <c r="H226" s="17" t="s">
        <v>525</v>
      </c>
      <c r="I226" s="20">
        <f>IF(FluxoCaixa101315[[#This Row],[d]]="Saldo Inicial",FluxoCaixa101315[[#This Row],[R$ (Valores)]],I225+FluxoCaixa101315[[#This Row],[Valores Receitas / Despesas]])</f>
        <v>328206.3299999999</v>
      </c>
      <c r="J226" s="20">
        <f>IF(FluxoCaixa101315[[#This Row],[Entrada / Saída]]="Saída",FluxoCaixa101315[[#This Row],[R$ (Valores)]]*-1,FluxoCaixa101315[[#This Row],[R$ (Valores)]])</f>
        <v>-7000</v>
      </c>
    </row>
    <row r="227" spans="2:10">
      <c r="B227" s="16">
        <v>46030</v>
      </c>
      <c r="C227" s="48" t="str">
        <f>IF(FluxoCaixa101315[[#This Row],[Data]]="","",PROPER(TEXT(FluxoCaixa101315[[#This Row],[Data]],"mmmm")))</f>
        <v>Janeiro</v>
      </c>
      <c r="D227" s="17" t="s">
        <v>2</v>
      </c>
      <c r="E227" s="17" t="s">
        <v>70</v>
      </c>
      <c r="F227" s="17" t="s">
        <v>749</v>
      </c>
      <c r="G227" s="21">
        <v>9000</v>
      </c>
      <c r="H227" s="17" t="s">
        <v>525</v>
      </c>
      <c r="I227" s="20">
        <f>IF(FluxoCaixa101315[[#This Row],[d]]="Saldo Inicial",FluxoCaixa101315[[#This Row],[R$ (Valores)]],I226+FluxoCaixa101315[[#This Row],[Valores Receitas / Despesas]])</f>
        <v>319206.3299999999</v>
      </c>
      <c r="J227" s="20">
        <f>IF(FluxoCaixa101315[[#This Row],[Entrada / Saída]]="Saída",FluxoCaixa101315[[#This Row],[R$ (Valores)]]*-1,FluxoCaixa101315[[#This Row],[R$ (Valores)]])</f>
        <v>-9000</v>
      </c>
    </row>
    <row r="228" spans="2:10">
      <c r="B228" s="16">
        <v>46030</v>
      </c>
      <c r="C228" s="48" t="str">
        <f>IF(FluxoCaixa101315[[#This Row],[Data]]="","",PROPER(TEXT(FluxoCaixa101315[[#This Row],[Data]],"mmmm")))</f>
        <v>Janeiro</v>
      </c>
      <c r="D228" s="17" t="s">
        <v>2</v>
      </c>
      <c r="E228" s="17" t="s">
        <v>70</v>
      </c>
      <c r="F228" s="17" t="s">
        <v>750</v>
      </c>
      <c r="G228" s="21">
        <v>5665</v>
      </c>
      <c r="H228" s="17" t="s">
        <v>525</v>
      </c>
      <c r="I228" s="20">
        <f>IF(FluxoCaixa101315[[#This Row],[d]]="Saldo Inicial",FluxoCaixa101315[[#This Row],[R$ (Valores)]],I227+FluxoCaixa101315[[#This Row],[Valores Receitas / Despesas]])</f>
        <v>313541.3299999999</v>
      </c>
      <c r="J228" s="20">
        <f>IF(FluxoCaixa101315[[#This Row],[Entrada / Saída]]="Saída",FluxoCaixa101315[[#This Row],[R$ (Valores)]]*-1,FluxoCaixa101315[[#This Row],[R$ (Valores)]])</f>
        <v>-5665</v>
      </c>
    </row>
    <row r="229" spans="2:10">
      <c r="B229" s="16">
        <v>46030</v>
      </c>
      <c r="C229" s="48" t="str">
        <f>IF(FluxoCaixa101315[[#This Row],[Data]]="","",PROPER(TEXT(FluxoCaixa101315[[#This Row],[Data]],"mmmm")))</f>
        <v>Janeiro</v>
      </c>
      <c r="D229" s="17" t="s">
        <v>2</v>
      </c>
      <c r="E229" s="17" t="s">
        <v>70</v>
      </c>
      <c r="F229" s="17" t="s">
        <v>751</v>
      </c>
      <c r="G229" s="21">
        <v>3000</v>
      </c>
      <c r="H229" s="17" t="s">
        <v>525</v>
      </c>
      <c r="I229" s="20">
        <f>IF(FluxoCaixa101315[[#This Row],[d]]="Saldo Inicial",FluxoCaixa101315[[#This Row],[R$ (Valores)]],I228+FluxoCaixa101315[[#This Row],[Valores Receitas / Despesas]])</f>
        <v>310541.3299999999</v>
      </c>
      <c r="J229" s="20">
        <f>IF(FluxoCaixa101315[[#This Row],[Entrada / Saída]]="Saída",FluxoCaixa101315[[#This Row],[R$ (Valores)]]*-1,FluxoCaixa101315[[#This Row],[R$ (Valores)]])</f>
        <v>-3000</v>
      </c>
    </row>
    <row r="230" spans="2:10">
      <c r="B230" s="16">
        <v>46030</v>
      </c>
      <c r="C230" s="48" t="str">
        <f>IF(FluxoCaixa101315[[#This Row],[Data]]="","",PROPER(TEXT(FluxoCaixa101315[[#This Row],[Data]],"mmmm")))</f>
        <v>Janeiro</v>
      </c>
      <c r="D230" s="17" t="s">
        <v>2</v>
      </c>
      <c r="E230" s="17" t="s">
        <v>70</v>
      </c>
      <c r="F230" s="17" t="s">
        <v>752</v>
      </c>
      <c r="G230" s="21">
        <v>4300</v>
      </c>
      <c r="H230" s="17" t="s">
        <v>525</v>
      </c>
      <c r="I230" s="20">
        <f>IF(FluxoCaixa101315[[#This Row],[d]]="Saldo Inicial",FluxoCaixa101315[[#This Row],[R$ (Valores)]],I229+FluxoCaixa101315[[#This Row],[Valores Receitas / Despesas]])</f>
        <v>306241.3299999999</v>
      </c>
      <c r="J230" s="20">
        <f>IF(FluxoCaixa101315[[#This Row],[Entrada / Saída]]="Saída",FluxoCaixa101315[[#This Row],[R$ (Valores)]]*-1,FluxoCaixa101315[[#This Row],[R$ (Valores)]])</f>
        <v>-4300</v>
      </c>
    </row>
    <row r="231" spans="2:10">
      <c r="B231" s="16">
        <v>46030</v>
      </c>
      <c r="C231" s="48" t="str">
        <f>IF(FluxoCaixa101315[[#This Row],[Data]]="","",PROPER(TEXT(FluxoCaixa101315[[#This Row],[Data]],"mmmm")))</f>
        <v>Janeiro</v>
      </c>
      <c r="D231" s="17" t="s">
        <v>2</v>
      </c>
      <c r="E231" s="17" t="s">
        <v>70</v>
      </c>
      <c r="F231" s="17" t="s">
        <v>753</v>
      </c>
      <c r="G231" s="21">
        <v>8500</v>
      </c>
      <c r="H231" s="17" t="s">
        <v>525</v>
      </c>
      <c r="I231" s="20">
        <f>IF(FluxoCaixa101315[[#This Row],[d]]="Saldo Inicial",FluxoCaixa101315[[#This Row],[R$ (Valores)]],I230+FluxoCaixa101315[[#This Row],[Valores Receitas / Despesas]])</f>
        <v>297741.3299999999</v>
      </c>
      <c r="J231" s="20">
        <f>IF(FluxoCaixa101315[[#This Row],[Entrada / Saída]]="Saída",FluxoCaixa101315[[#This Row],[R$ (Valores)]]*-1,FluxoCaixa101315[[#This Row],[R$ (Valores)]])</f>
        <v>-8500</v>
      </c>
    </row>
    <row r="232" spans="2:10">
      <c r="B232" s="16">
        <v>46030</v>
      </c>
      <c r="C232" s="48" t="str">
        <f>IF(FluxoCaixa101315[[#This Row],[Data]]="","",PROPER(TEXT(FluxoCaixa101315[[#This Row],[Data]],"mmmm")))</f>
        <v>Janeiro</v>
      </c>
      <c r="D232" s="17" t="s">
        <v>2</v>
      </c>
      <c r="E232" s="17" t="s">
        <v>70</v>
      </c>
      <c r="F232" s="17" t="s">
        <v>754</v>
      </c>
      <c r="G232" s="21">
        <v>10400</v>
      </c>
      <c r="H232" s="17" t="s">
        <v>525</v>
      </c>
      <c r="I232" s="20">
        <f>IF(FluxoCaixa101315[[#This Row],[d]]="Saldo Inicial",FluxoCaixa101315[[#This Row],[R$ (Valores)]],I231+FluxoCaixa101315[[#This Row],[Valores Receitas / Despesas]])</f>
        <v>287341.3299999999</v>
      </c>
      <c r="J232" s="20">
        <f>IF(FluxoCaixa101315[[#This Row],[Entrada / Saída]]="Saída",FluxoCaixa101315[[#This Row],[R$ (Valores)]]*-1,FluxoCaixa101315[[#This Row],[R$ (Valores)]])</f>
        <v>-10400</v>
      </c>
    </row>
    <row r="233" spans="2:10">
      <c r="B233" s="16">
        <v>46030</v>
      </c>
      <c r="C233" s="48" t="str">
        <f>IF(FluxoCaixa101315[[#This Row],[Data]]="","",PROPER(TEXT(FluxoCaixa101315[[#This Row],[Data]],"mmmm")))</f>
        <v>Janeiro</v>
      </c>
      <c r="D233" s="17" t="s">
        <v>2</v>
      </c>
      <c r="E233" s="17" t="s">
        <v>70</v>
      </c>
      <c r="F233" s="17" t="s">
        <v>755</v>
      </c>
      <c r="G233" s="21">
        <v>4500</v>
      </c>
      <c r="H233" s="17" t="s">
        <v>525</v>
      </c>
      <c r="I233" s="20">
        <f>IF(FluxoCaixa101315[[#This Row],[d]]="Saldo Inicial",FluxoCaixa101315[[#This Row],[R$ (Valores)]],I232+FluxoCaixa101315[[#This Row],[Valores Receitas / Despesas]])</f>
        <v>282841.3299999999</v>
      </c>
      <c r="J233" s="20">
        <f>IF(FluxoCaixa101315[[#This Row],[Entrada / Saída]]="Saída",FluxoCaixa101315[[#This Row],[R$ (Valores)]]*-1,FluxoCaixa101315[[#This Row],[R$ (Valores)]])</f>
        <v>-4500</v>
      </c>
    </row>
    <row r="234" spans="2:10">
      <c r="B234" s="16">
        <v>46030</v>
      </c>
      <c r="C234" s="48" t="str">
        <f>IF(FluxoCaixa101315[[#This Row],[Data]]="","",PROPER(TEXT(FluxoCaixa101315[[#This Row],[Data]],"mmmm")))</f>
        <v>Janeiro</v>
      </c>
      <c r="D234" s="17" t="s">
        <v>2</v>
      </c>
      <c r="E234" s="17" t="s">
        <v>225</v>
      </c>
      <c r="F234" s="17" t="s">
        <v>524</v>
      </c>
      <c r="G234" s="21">
        <v>2.4</v>
      </c>
      <c r="H234" s="17" t="s">
        <v>525</v>
      </c>
      <c r="I234" s="20">
        <f>IF(FluxoCaixa101315[[#This Row],[d]]="Saldo Inicial",FluxoCaixa101315[[#This Row],[R$ (Valores)]],I233+FluxoCaixa101315[[#This Row],[Valores Receitas / Despesas]])</f>
        <v>282838.92999999988</v>
      </c>
      <c r="J234" s="20">
        <f>IF(FluxoCaixa101315[[#This Row],[Entrada / Saída]]="Saída",FluxoCaixa101315[[#This Row],[R$ (Valores)]]*-1,FluxoCaixa101315[[#This Row],[R$ (Valores)]])</f>
        <v>-2.4</v>
      </c>
    </row>
    <row r="235" spans="2:10">
      <c r="B235" s="16">
        <v>46030</v>
      </c>
      <c r="C235" s="48" t="str">
        <f>IF(FluxoCaixa101315[[#This Row],[Data]]="","",PROPER(TEXT(FluxoCaixa101315[[#This Row],[Data]],"mmmm")))</f>
        <v>Janeiro</v>
      </c>
      <c r="D235" s="17" t="s">
        <v>2</v>
      </c>
      <c r="E235" s="17" t="s">
        <v>225</v>
      </c>
      <c r="F235" s="17" t="s">
        <v>524</v>
      </c>
      <c r="G235" s="21">
        <v>2.4</v>
      </c>
      <c r="H235" s="17" t="s">
        <v>525</v>
      </c>
      <c r="I235" s="20">
        <f>IF(FluxoCaixa101315[[#This Row],[d]]="Saldo Inicial",FluxoCaixa101315[[#This Row],[R$ (Valores)]],I234+FluxoCaixa101315[[#This Row],[Valores Receitas / Despesas]])</f>
        <v>282836.52999999985</v>
      </c>
      <c r="J235" s="20">
        <f>IF(FluxoCaixa101315[[#This Row],[Entrada / Saída]]="Saída",FluxoCaixa101315[[#This Row],[R$ (Valores)]]*-1,FluxoCaixa101315[[#This Row],[R$ (Valores)]])</f>
        <v>-2.4</v>
      </c>
    </row>
    <row r="236" spans="2:10">
      <c r="B236" s="16">
        <v>46030</v>
      </c>
      <c r="C236" s="48" t="str">
        <f>IF(FluxoCaixa101315[[#This Row],[Data]]="","",PROPER(TEXT(FluxoCaixa101315[[#This Row],[Data]],"mmmm")))</f>
        <v>Janeiro</v>
      </c>
      <c r="D236" s="17" t="s">
        <v>2</v>
      </c>
      <c r="E236" s="17" t="s">
        <v>70</v>
      </c>
      <c r="F236" s="17" t="s">
        <v>756</v>
      </c>
      <c r="G236" s="21">
        <v>2500</v>
      </c>
      <c r="H236" s="17" t="s">
        <v>525</v>
      </c>
      <c r="I236" s="20">
        <f>IF(FluxoCaixa101315[[#This Row],[d]]="Saldo Inicial",FluxoCaixa101315[[#This Row],[R$ (Valores)]],I235+FluxoCaixa101315[[#This Row],[Valores Receitas / Despesas]])</f>
        <v>280336.52999999985</v>
      </c>
      <c r="J236" s="20">
        <f>IF(FluxoCaixa101315[[#This Row],[Entrada / Saída]]="Saída",FluxoCaixa101315[[#This Row],[R$ (Valores)]]*-1,FluxoCaixa101315[[#This Row],[R$ (Valores)]])</f>
        <v>-2500</v>
      </c>
    </row>
    <row r="237" spans="2:10">
      <c r="B237" s="16">
        <v>46030</v>
      </c>
      <c r="C237" s="48" t="str">
        <f>IF(FluxoCaixa101315[[#This Row],[Data]]="","",PROPER(TEXT(FluxoCaixa101315[[#This Row],[Data]],"mmmm")))</f>
        <v>Janeiro</v>
      </c>
      <c r="D237" s="17" t="s">
        <v>2</v>
      </c>
      <c r="E237" s="17" t="s">
        <v>70</v>
      </c>
      <c r="F237" s="17" t="s">
        <v>757</v>
      </c>
      <c r="G237" s="21">
        <v>10000</v>
      </c>
      <c r="H237" s="17" t="s">
        <v>525</v>
      </c>
      <c r="I237" s="20">
        <f>IF(FluxoCaixa101315[[#This Row],[d]]="Saldo Inicial",FluxoCaixa101315[[#This Row],[R$ (Valores)]],I236+FluxoCaixa101315[[#This Row],[Valores Receitas / Despesas]])</f>
        <v>270336.52999999985</v>
      </c>
      <c r="J237" s="20">
        <f>IF(FluxoCaixa101315[[#This Row],[Entrada / Saída]]="Saída",FluxoCaixa101315[[#This Row],[R$ (Valores)]]*-1,FluxoCaixa101315[[#This Row],[R$ (Valores)]])</f>
        <v>-10000</v>
      </c>
    </row>
    <row r="238" spans="2:10">
      <c r="B238" s="16">
        <v>46030</v>
      </c>
      <c r="C238" s="48" t="str">
        <f>IF(FluxoCaixa101315[[#This Row],[Data]]="","",PROPER(TEXT(FluxoCaixa101315[[#This Row],[Data]],"mmmm")))</f>
        <v>Janeiro</v>
      </c>
      <c r="D238" s="17" t="s">
        <v>2</v>
      </c>
      <c r="E238" s="17" t="s">
        <v>70</v>
      </c>
      <c r="F238" s="17" t="s">
        <v>758</v>
      </c>
      <c r="G238" s="21">
        <v>2000</v>
      </c>
      <c r="H238" s="17" t="s">
        <v>525</v>
      </c>
      <c r="I238" s="20">
        <f>IF(FluxoCaixa101315[[#This Row],[d]]="Saldo Inicial",FluxoCaixa101315[[#This Row],[R$ (Valores)]],I237+FluxoCaixa101315[[#This Row],[Valores Receitas / Despesas]])</f>
        <v>268336.52999999985</v>
      </c>
      <c r="J238" s="20">
        <f>IF(FluxoCaixa101315[[#This Row],[Entrada / Saída]]="Saída",FluxoCaixa101315[[#This Row],[R$ (Valores)]]*-1,FluxoCaixa101315[[#This Row],[R$ (Valores)]])</f>
        <v>-2000</v>
      </c>
    </row>
    <row r="239" spans="2:10">
      <c r="B239" s="16">
        <v>46030</v>
      </c>
      <c r="C239" s="48" t="str">
        <f>IF(FluxoCaixa101315[[#This Row],[Data]]="","",PROPER(TEXT(FluxoCaixa101315[[#This Row],[Data]],"mmmm")))</f>
        <v>Janeiro</v>
      </c>
      <c r="D239" s="17" t="s">
        <v>2</v>
      </c>
      <c r="E239" s="17" t="s">
        <v>70</v>
      </c>
      <c r="F239" s="17" t="s">
        <v>760</v>
      </c>
      <c r="G239" s="21">
        <v>3000</v>
      </c>
      <c r="H239" s="17" t="s">
        <v>525</v>
      </c>
      <c r="I239" s="20">
        <f>IF(FluxoCaixa101315[[#This Row],[d]]="Saldo Inicial",FluxoCaixa101315[[#This Row],[R$ (Valores)]],I238+FluxoCaixa101315[[#This Row],[Valores Receitas / Despesas]])</f>
        <v>265336.52999999985</v>
      </c>
      <c r="J239" s="20">
        <f>IF(FluxoCaixa101315[[#This Row],[Entrada / Saída]]="Saída",FluxoCaixa101315[[#This Row],[R$ (Valores)]]*-1,FluxoCaixa101315[[#This Row],[R$ (Valores)]])</f>
        <v>-3000</v>
      </c>
    </row>
    <row r="240" spans="2:10">
      <c r="B240" s="16">
        <v>46030</v>
      </c>
      <c r="C240" s="48" t="str">
        <f>IF(FluxoCaixa101315[[#This Row],[Data]]="","",PROPER(TEXT(FluxoCaixa101315[[#This Row],[Data]],"mmmm")))</f>
        <v>Janeiro</v>
      </c>
      <c r="D240" s="17" t="s">
        <v>2</v>
      </c>
      <c r="E240" s="17" t="s">
        <v>70</v>
      </c>
      <c r="F240" s="17" t="s">
        <v>759</v>
      </c>
      <c r="G240" s="21">
        <v>11000</v>
      </c>
      <c r="H240" s="17" t="s">
        <v>525</v>
      </c>
      <c r="I240" s="20">
        <f>IF(FluxoCaixa101315[[#This Row],[d]]="Saldo Inicial",FluxoCaixa101315[[#This Row],[R$ (Valores)]],I239+FluxoCaixa101315[[#This Row],[Valores Receitas / Despesas]])</f>
        <v>254336.52999999985</v>
      </c>
      <c r="J240" s="20">
        <f>IF(FluxoCaixa101315[[#This Row],[Entrada / Saída]]="Saída",FluxoCaixa101315[[#This Row],[R$ (Valores)]]*-1,FluxoCaixa101315[[#This Row],[R$ (Valores)]])</f>
        <v>-11000</v>
      </c>
    </row>
    <row r="241" spans="2:10">
      <c r="B241" s="16">
        <v>46030</v>
      </c>
      <c r="C241" s="48" t="str">
        <f>IF(FluxoCaixa101315[[#This Row],[Data]]="","",PROPER(TEXT(FluxoCaixa101315[[#This Row],[Data]],"mmmm")))</f>
        <v>Janeiro</v>
      </c>
      <c r="D241" s="17" t="s">
        <v>2</v>
      </c>
      <c r="E241" s="17" t="s">
        <v>70</v>
      </c>
      <c r="F241" s="17" t="s">
        <v>761</v>
      </c>
      <c r="G241" s="21">
        <v>3500</v>
      </c>
      <c r="H241" s="17" t="s">
        <v>525</v>
      </c>
      <c r="I241" s="20">
        <f>IF(FluxoCaixa101315[[#This Row],[d]]="Saldo Inicial",FluxoCaixa101315[[#This Row],[R$ (Valores)]],I240+FluxoCaixa101315[[#This Row],[Valores Receitas / Despesas]])</f>
        <v>250836.52999999985</v>
      </c>
      <c r="J241" s="20">
        <f>IF(FluxoCaixa101315[[#This Row],[Entrada / Saída]]="Saída",FluxoCaixa101315[[#This Row],[R$ (Valores)]]*-1,FluxoCaixa101315[[#This Row],[R$ (Valores)]])</f>
        <v>-3500</v>
      </c>
    </row>
    <row r="242" spans="2:10">
      <c r="B242" s="16">
        <v>46030</v>
      </c>
      <c r="C242" s="48" t="str">
        <f>IF(FluxoCaixa101315[[#This Row],[Data]]="","",PROPER(TEXT(FluxoCaixa101315[[#This Row],[Data]],"mmmm")))</f>
        <v>Janeiro</v>
      </c>
      <c r="D242" s="17" t="s">
        <v>2</v>
      </c>
      <c r="E242" s="17" t="s">
        <v>70</v>
      </c>
      <c r="F242" s="17" t="s">
        <v>762</v>
      </c>
      <c r="G242" s="21">
        <v>7500</v>
      </c>
      <c r="H242" s="17" t="s">
        <v>525</v>
      </c>
      <c r="I242" s="20">
        <f>IF(FluxoCaixa101315[[#This Row],[d]]="Saldo Inicial",FluxoCaixa101315[[#This Row],[R$ (Valores)]],I241+FluxoCaixa101315[[#This Row],[Valores Receitas / Despesas]])</f>
        <v>243336.52999999985</v>
      </c>
      <c r="J242" s="20">
        <f>IF(FluxoCaixa101315[[#This Row],[Entrada / Saída]]="Saída",FluxoCaixa101315[[#This Row],[R$ (Valores)]]*-1,FluxoCaixa101315[[#This Row],[R$ (Valores)]])</f>
        <v>-7500</v>
      </c>
    </row>
    <row r="243" spans="2:10">
      <c r="B243" s="16">
        <v>46030</v>
      </c>
      <c r="C243" s="48" t="str">
        <f>IF(FluxoCaixa101315[[#This Row],[Data]]="","",PROPER(TEXT(FluxoCaixa101315[[#This Row],[Data]],"mmmm")))</f>
        <v>Janeiro</v>
      </c>
      <c r="D243" s="17" t="s">
        <v>2</v>
      </c>
      <c r="E243" s="17" t="s">
        <v>70</v>
      </c>
      <c r="F243" s="17" t="s">
        <v>763</v>
      </c>
      <c r="G243" s="21">
        <v>10000</v>
      </c>
      <c r="H243" s="17" t="s">
        <v>525</v>
      </c>
      <c r="I243" s="20">
        <f>IF(FluxoCaixa101315[[#This Row],[d]]="Saldo Inicial",FluxoCaixa101315[[#This Row],[R$ (Valores)]],I242+FluxoCaixa101315[[#This Row],[Valores Receitas / Despesas]])</f>
        <v>233336.52999999985</v>
      </c>
      <c r="J243" s="20">
        <f>IF(FluxoCaixa101315[[#This Row],[Entrada / Saída]]="Saída",FluxoCaixa101315[[#This Row],[R$ (Valores)]]*-1,FluxoCaixa101315[[#This Row],[R$ (Valores)]])</f>
        <v>-10000</v>
      </c>
    </row>
    <row r="244" spans="2:10">
      <c r="B244" s="16">
        <v>46030</v>
      </c>
      <c r="C244" s="48" t="str">
        <f>IF(FluxoCaixa101315[[#This Row],[Data]]="","",PROPER(TEXT(FluxoCaixa101315[[#This Row],[Data]],"mmmm")))</f>
        <v>Janeiro</v>
      </c>
      <c r="D244" s="17" t="s">
        <v>2</v>
      </c>
      <c r="E244" s="17" t="s">
        <v>70</v>
      </c>
      <c r="F244" s="17" t="s">
        <v>764</v>
      </c>
      <c r="G244" s="21">
        <v>9000</v>
      </c>
      <c r="H244" s="17" t="s">
        <v>525</v>
      </c>
      <c r="I244" s="20">
        <f>IF(FluxoCaixa101315[[#This Row],[d]]="Saldo Inicial",FluxoCaixa101315[[#This Row],[R$ (Valores)]],I243+FluxoCaixa101315[[#This Row],[Valores Receitas / Despesas]])</f>
        <v>224336.52999999985</v>
      </c>
      <c r="J244" s="20">
        <f>IF(FluxoCaixa101315[[#This Row],[Entrada / Saída]]="Saída",FluxoCaixa101315[[#This Row],[R$ (Valores)]]*-1,FluxoCaixa101315[[#This Row],[R$ (Valores)]])</f>
        <v>-9000</v>
      </c>
    </row>
    <row r="245" spans="2:10">
      <c r="B245" s="16">
        <v>46030</v>
      </c>
      <c r="C245" s="48" t="str">
        <f>IF(FluxoCaixa101315[[#This Row],[Data]]="","",PROPER(TEXT(FluxoCaixa101315[[#This Row],[Data]],"mmmm")))</f>
        <v>Janeiro</v>
      </c>
      <c r="D245" s="17" t="s">
        <v>2</v>
      </c>
      <c r="E245" s="17" t="s">
        <v>70</v>
      </c>
      <c r="F245" s="17" t="s">
        <v>765</v>
      </c>
      <c r="G245" s="21">
        <v>4166.66</v>
      </c>
      <c r="H245" s="17" t="s">
        <v>525</v>
      </c>
      <c r="I245" s="20">
        <f>IF(FluxoCaixa101315[[#This Row],[d]]="Saldo Inicial",FluxoCaixa101315[[#This Row],[R$ (Valores)]],I244+FluxoCaixa101315[[#This Row],[Valores Receitas / Despesas]])</f>
        <v>220169.86999999985</v>
      </c>
      <c r="J245" s="20">
        <f>IF(FluxoCaixa101315[[#This Row],[Entrada / Saída]]="Saída",FluxoCaixa101315[[#This Row],[R$ (Valores)]]*-1,FluxoCaixa101315[[#This Row],[R$ (Valores)]])</f>
        <v>-4166.66</v>
      </c>
    </row>
    <row r="246" spans="2:10">
      <c r="B246" s="16">
        <v>46030</v>
      </c>
      <c r="C246" s="48" t="str">
        <f>IF(FluxoCaixa101315[[#This Row],[Data]]="","",PROPER(TEXT(FluxoCaixa101315[[#This Row],[Data]],"mmmm")))</f>
        <v>Janeiro</v>
      </c>
      <c r="D246" s="17" t="s">
        <v>2</v>
      </c>
      <c r="E246" s="17" t="s">
        <v>70</v>
      </c>
      <c r="F246" s="17" t="s">
        <v>598</v>
      </c>
      <c r="G246" s="21">
        <v>800</v>
      </c>
      <c r="H246" s="17" t="s">
        <v>525</v>
      </c>
      <c r="I246" s="20">
        <f>IF(FluxoCaixa101315[[#This Row],[d]]="Saldo Inicial",FluxoCaixa101315[[#This Row],[R$ (Valores)]],I245+FluxoCaixa101315[[#This Row],[Valores Receitas / Despesas]])</f>
        <v>219369.86999999985</v>
      </c>
      <c r="J246" s="20">
        <f>IF(FluxoCaixa101315[[#This Row],[Entrada / Saída]]="Saída",FluxoCaixa101315[[#This Row],[R$ (Valores)]]*-1,FluxoCaixa101315[[#This Row],[R$ (Valores)]])</f>
        <v>-800</v>
      </c>
    </row>
    <row r="247" spans="2:10">
      <c r="B247" s="16">
        <v>46030</v>
      </c>
      <c r="C247" s="48" t="str">
        <f>IF(FluxoCaixa101315[[#This Row],[Data]]="","",PROPER(TEXT(FluxoCaixa101315[[#This Row],[Data]],"mmmm")))</f>
        <v>Janeiro</v>
      </c>
      <c r="D247" s="17" t="s">
        <v>2</v>
      </c>
      <c r="E247" s="17" t="s">
        <v>70</v>
      </c>
      <c r="F247" s="17" t="s">
        <v>766</v>
      </c>
      <c r="G247" s="21">
        <v>2000</v>
      </c>
      <c r="H247" s="17" t="s">
        <v>525</v>
      </c>
      <c r="I247" s="20">
        <f>IF(FluxoCaixa101315[[#This Row],[d]]="Saldo Inicial",FluxoCaixa101315[[#This Row],[R$ (Valores)]],I246+FluxoCaixa101315[[#This Row],[Valores Receitas / Despesas]])</f>
        <v>217369.86999999985</v>
      </c>
      <c r="J247" s="20">
        <f>IF(FluxoCaixa101315[[#This Row],[Entrada / Saída]]="Saída",FluxoCaixa101315[[#This Row],[R$ (Valores)]]*-1,FluxoCaixa101315[[#This Row],[R$ (Valores)]])</f>
        <v>-2000</v>
      </c>
    </row>
    <row r="248" spans="2:10">
      <c r="B248" s="16">
        <v>46030</v>
      </c>
      <c r="C248" s="48" t="str">
        <f>IF(FluxoCaixa101315[[#This Row],[Data]]="","",PROPER(TEXT(FluxoCaixa101315[[#This Row],[Data]],"mmmm")))</f>
        <v>Janeiro</v>
      </c>
      <c r="D248" s="17" t="s">
        <v>2</v>
      </c>
      <c r="E248" s="17" t="s">
        <v>225</v>
      </c>
      <c r="F248" s="17" t="s">
        <v>524</v>
      </c>
      <c r="G248" s="21">
        <v>2.4</v>
      </c>
      <c r="H248" s="17" t="s">
        <v>525</v>
      </c>
      <c r="I248" s="20">
        <f>IF(FluxoCaixa101315[[#This Row],[d]]="Saldo Inicial",FluxoCaixa101315[[#This Row],[R$ (Valores)]],I247+FluxoCaixa101315[[#This Row],[Valores Receitas / Despesas]])</f>
        <v>217367.46999999986</v>
      </c>
      <c r="J248" s="20">
        <f>IF(FluxoCaixa101315[[#This Row],[Entrada / Saída]]="Saída",FluxoCaixa101315[[#This Row],[R$ (Valores)]]*-1,FluxoCaixa101315[[#This Row],[R$ (Valores)]])</f>
        <v>-2.4</v>
      </c>
    </row>
    <row r="249" spans="2:10">
      <c r="B249" s="16">
        <v>46030</v>
      </c>
      <c r="C249" s="48" t="str">
        <f>IF(FluxoCaixa101315[[#This Row],[Data]]="","",PROPER(TEXT(FluxoCaixa101315[[#This Row],[Data]],"mmmm")))</f>
        <v>Janeiro</v>
      </c>
      <c r="D249" s="17" t="s">
        <v>2</v>
      </c>
      <c r="E249" s="17" t="s">
        <v>225</v>
      </c>
      <c r="F249" s="17" t="s">
        <v>524</v>
      </c>
      <c r="G249" s="21">
        <v>2.4</v>
      </c>
      <c r="H249" s="17" t="s">
        <v>525</v>
      </c>
      <c r="I249" s="20">
        <f>IF(FluxoCaixa101315[[#This Row],[d]]="Saldo Inicial",FluxoCaixa101315[[#This Row],[R$ (Valores)]],I248+FluxoCaixa101315[[#This Row],[Valores Receitas / Despesas]])</f>
        <v>217365.06999999986</v>
      </c>
      <c r="J249" s="20">
        <f>IF(FluxoCaixa101315[[#This Row],[Entrada / Saída]]="Saída",FluxoCaixa101315[[#This Row],[R$ (Valores)]]*-1,FluxoCaixa101315[[#This Row],[R$ (Valores)]])</f>
        <v>-2.4</v>
      </c>
    </row>
    <row r="250" spans="2:10">
      <c r="B250" s="16">
        <v>46030</v>
      </c>
      <c r="C250" s="48" t="str">
        <f>IF(FluxoCaixa101315[[#This Row],[Data]]="","",PROPER(TEXT(FluxoCaixa101315[[#This Row],[Data]],"mmmm")))</f>
        <v>Janeiro</v>
      </c>
      <c r="D250" s="17" t="s">
        <v>2</v>
      </c>
      <c r="E250" s="17" t="s">
        <v>70</v>
      </c>
      <c r="F250" s="17" t="s">
        <v>767</v>
      </c>
      <c r="G250" s="21">
        <v>418.53</v>
      </c>
      <c r="H250" s="17" t="s">
        <v>525</v>
      </c>
      <c r="I250" s="20">
        <f>IF(FluxoCaixa101315[[#This Row],[d]]="Saldo Inicial",FluxoCaixa101315[[#This Row],[R$ (Valores)]],I249+FluxoCaixa101315[[#This Row],[Valores Receitas / Despesas]])</f>
        <v>216946.53999999986</v>
      </c>
      <c r="J250" s="20">
        <f>IF(FluxoCaixa101315[[#This Row],[Entrada / Saída]]="Saída",FluxoCaixa101315[[#This Row],[R$ (Valores)]]*-1,FluxoCaixa101315[[#This Row],[R$ (Valores)]])</f>
        <v>-418.53</v>
      </c>
    </row>
    <row r="251" spans="2:10">
      <c r="B251" s="16">
        <v>46030</v>
      </c>
      <c r="C251" s="48" t="str">
        <f>IF(FluxoCaixa101315[[#This Row],[Data]]="","",PROPER(TEXT(FluxoCaixa101315[[#This Row],[Data]],"mmmm")))</f>
        <v>Janeiro</v>
      </c>
      <c r="D251" s="17" t="s">
        <v>2</v>
      </c>
      <c r="E251" s="17" t="s">
        <v>225</v>
      </c>
      <c r="F251" s="17" t="s">
        <v>524</v>
      </c>
      <c r="G251" s="21">
        <v>5.7</v>
      </c>
      <c r="H251" s="17" t="s">
        <v>525</v>
      </c>
      <c r="I251" s="20">
        <f>IF(FluxoCaixa101315[[#This Row],[d]]="Saldo Inicial",FluxoCaixa101315[[#This Row],[R$ (Valores)]],I250+FluxoCaixa101315[[#This Row],[Valores Receitas / Despesas]])</f>
        <v>216940.83999999985</v>
      </c>
      <c r="J251" s="20">
        <f>IF(FluxoCaixa101315[[#This Row],[Entrada / Saída]]="Saída",FluxoCaixa101315[[#This Row],[R$ (Valores)]]*-1,FluxoCaixa101315[[#This Row],[R$ (Valores)]])</f>
        <v>-5.7</v>
      </c>
    </row>
    <row r="252" spans="2:10">
      <c r="B252" s="16">
        <v>46030</v>
      </c>
      <c r="C252" s="48" t="str">
        <f>IF(FluxoCaixa101315[[#This Row],[Data]]="","",PROPER(TEXT(FluxoCaixa101315[[#This Row],[Data]],"mmmm")))</f>
        <v>Janeiro</v>
      </c>
      <c r="D252" s="17" t="s">
        <v>2</v>
      </c>
      <c r="E252" s="17" t="s">
        <v>78</v>
      </c>
      <c r="F252" s="17" t="s">
        <v>768</v>
      </c>
      <c r="G252" s="21">
        <v>200</v>
      </c>
      <c r="H252" s="17" t="s">
        <v>525</v>
      </c>
      <c r="I252" s="20">
        <f>IF(FluxoCaixa101315[[#This Row],[d]]="Saldo Inicial",FluxoCaixa101315[[#This Row],[R$ (Valores)]],I251+FluxoCaixa101315[[#This Row],[Valores Receitas / Despesas]])</f>
        <v>216740.83999999985</v>
      </c>
      <c r="J252" s="20">
        <f>IF(FluxoCaixa101315[[#This Row],[Entrada / Saída]]="Saída",FluxoCaixa101315[[#This Row],[R$ (Valores)]]*-1,FluxoCaixa101315[[#This Row],[R$ (Valores)]])</f>
        <v>-200</v>
      </c>
    </row>
    <row r="253" spans="2:10">
      <c r="B253" s="16">
        <v>46030</v>
      </c>
      <c r="C253" s="48" t="str">
        <f>IF(FluxoCaixa101315[[#This Row],[Data]]="","",PROPER(TEXT(FluxoCaixa101315[[#This Row],[Data]],"mmmm")))</f>
        <v>Janeiro</v>
      </c>
      <c r="D253" s="17" t="s">
        <v>2</v>
      </c>
      <c r="E253" s="17" t="s">
        <v>107</v>
      </c>
      <c r="F253" s="17" t="s">
        <v>769</v>
      </c>
      <c r="G253" s="21">
        <v>4720</v>
      </c>
      <c r="H253" s="17" t="s">
        <v>525</v>
      </c>
      <c r="I253" s="20">
        <f>IF(FluxoCaixa101315[[#This Row],[d]]="Saldo Inicial",FluxoCaixa101315[[#This Row],[R$ (Valores)]],I252+FluxoCaixa101315[[#This Row],[Valores Receitas / Despesas]])</f>
        <v>212020.83999999985</v>
      </c>
      <c r="J253" s="20">
        <f>IF(FluxoCaixa101315[[#This Row],[Entrada / Saída]]="Saída",FluxoCaixa101315[[#This Row],[R$ (Valores)]]*-1,FluxoCaixa101315[[#This Row],[R$ (Valores)]])</f>
        <v>-4720</v>
      </c>
    </row>
    <row r="254" spans="2:10">
      <c r="B254" s="16">
        <v>46030</v>
      </c>
      <c r="C254" s="48" t="str">
        <f>IF(FluxoCaixa101315[[#This Row],[Data]]="","",PROPER(TEXT(FluxoCaixa101315[[#This Row],[Data]],"mmmm")))</f>
        <v>Janeiro</v>
      </c>
      <c r="D254" s="17" t="s">
        <v>2</v>
      </c>
      <c r="E254" s="17" t="s">
        <v>511</v>
      </c>
      <c r="F254" s="17" t="s">
        <v>770</v>
      </c>
      <c r="G254" s="21">
        <v>6100</v>
      </c>
      <c r="H254" s="17" t="s">
        <v>525</v>
      </c>
      <c r="I254" s="20">
        <f>IF(FluxoCaixa101315[[#This Row],[d]]="Saldo Inicial",FluxoCaixa101315[[#This Row],[R$ (Valores)]],I253+FluxoCaixa101315[[#This Row],[Valores Receitas / Despesas]])</f>
        <v>205920.83999999985</v>
      </c>
      <c r="J254" s="20">
        <f>IF(FluxoCaixa101315[[#This Row],[Entrada / Saída]]="Saída",FluxoCaixa101315[[#This Row],[R$ (Valores)]]*-1,FluxoCaixa101315[[#This Row],[R$ (Valores)]])</f>
        <v>-6100</v>
      </c>
    </row>
    <row r="255" spans="2:10">
      <c r="B255" s="16">
        <v>46030</v>
      </c>
      <c r="C255" s="48" t="str">
        <f>IF(FluxoCaixa101315[[#This Row],[Data]]="","",PROPER(TEXT(FluxoCaixa101315[[#This Row],[Data]],"mmmm")))</f>
        <v>Janeiro</v>
      </c>
      <c r="D255" s="17" t="s">
        <v>2</v>
      </c>
      <c r="E255" s="17" t="s">
        <v>511</v>
      </c>
      <c r="F255" s="17" t="s">
        <v>113</v>
      </c>
      <c r="G255" s="21">
        <v>550</v>
      </c>
      <c r="H255" s="17" t="s">
        <v>525</v>
      </c>
      <c r="I255" s="20">
        <f>IF(FluxoCaixa101315[[#This Row],[d]]="Saldo Inicial",FluxoCaixa101315[[#This Row],[R$ (Valores)]],I254+FluxoCaixa101315[[#This Row],[Valores Receitas / Despesas]])</f>
        <v>205370.83999999985</v>
      </c>
      <c r="J255" s="20">
        <f>IF(FluxoCaixa101315[[#This Row],[Entrada / Saída]]="Saída",FluxoCaixa101315[[#This Row],[R$ (Valores)]]*-1,FluxoCaixa101315[[#This Row],[R$ (Valores)]])</f>
        <v>-550</v>
      </c>
    </row>
    <row r="256" spans="2:10">
      <c r="B256" s="16">
        <v>46030</v>
      </c>
      <c r="C256" s="48" t="str">
        <f>IF(FluxoCaixa101315[[#This Row],[Data]]="","",PROPER(TEXT(FluxoCaixa101315[[#This Row],[Data]],"mmmm")))</f>
        <v>Janeiro</v>
      </c>
      <c r="D256" s="17" t="s">
        <v>2</v>
      </c>
      <c r="E256" s="17" t="s">
        <v>70</v>
      </c>
      <c r="F256" s="17" t="s">
        <v>771</v>
      </c>
      <c r="G256" s="21">
        <v>26807.94</v>
      </c>
      <c r="H256" s="17" t="s">
        <v>525</v>
      </c>
      <c r="I256" s="20">
        <f>IF(FluxoCaixa101315[[#This Row],[d]]="Saldo Inicial",FluxoCaixa101315[[#This Row],[R$ (Valores)]],I255+FluxoCaixa101315[[#This Row],[Valores Receitas / Despesas]])</f>
        <v>178562.89999999985</v>
      </c>
      <c r="J256" s="20">
        <f>IF(FluxoCaixa101315[[#This Row],[Entrada / Saída]]="Saída",FluxoCaixa101315[[#This Row],[R$ (Valores)]]*-1,FluxoCaixa101315[[#This Row],[R$ (Valores)]])</f>
        <v>-26807.94</v>
      </c>
    </row>
    <row r="257" spans="2:10">
      <c r="B257" s="16">
        <v>46030</v>
      </c>
      <c r="C257" s="48" t="str">
        <f>IF(FluxoCaixa101315[[#This Row],[Data]]="","",PROPER(TEXT(FluxoCaixa101315[[#This Row],[Data]],"mmmm")))</f>
        <v>Janeiro</v>
      </c>
      <c r="D257" s="17" t="s">
        <v>2</v>
      </c>
      <c r="E257" s="17" t="s">
        <v>225</v>
      </c>
      <c r="F257" s="17" t="s">
        <v>524</v>
      </c>
      <c r="G257" s="21">
        <v>20</v>
      </c>
      <c r="H257" s="17" t="s">
        <v>525</v>
      </c>
      <c r="I257" s="20">
        <f>IF(FluxoCaixa101315[[#This Row],[d]]="Saldo Inicial",FluxoCaixa101315[[#This Row],[R$ (Valores)]],I256+FluxoCaixa101315[[#This Row],[Valores Receitas / Despesas]])</f>
        <v>178542.89999999985</v>
      </c>
      <c r="J257" s="20">
        <f>IF(FluxoCaixa101315[[#This Row],[Entrada / Saída]]="Saída",FluxoCaixa101315[[#This Row],[R$ (Valores)]]*-1,FluxoCaixa101315[[#This Row],[R$ (Valores)]])</f>
        <v>-20</v>
      </c>
    </row>
    <row r="258" spans="2:10">
      <c r="B258" s="16">
        <v>46030</v>
      </c>
      <c r="C258" s="48" t="str">
        <f>IF(FluxoCaixa101315[[#This Row],[Data]]="","",PROPER(TEXT(FluxoCaixa101315[[#This Row],[Data]],"mmmm")))</f>
        <v>Janeiro</v>
      </c>
      <c r="D258" s="17" t="s">
        <v>2</v>
      </c>
      <c r="E258" s="17" t="s">
        <v>225</v>
      </c>
      <c r="F258" s="17" t="s">
        <v>524</v>
      </c>
      <c r="G258" s="21">
        <v>11</v>
      </c>
      <c r="H258" s="17" t="s">
        <v>525</v>
      </c>
      <c r="I258" s="20">
        <f>IF(FluxoCaixa101315[[#This Row],[d]]="Saldo Inicial",FluxoCaixa101315[[#This Row],[R$ (Valores)]],I257+FluxoCaixa101315[[#This Row],[Valores Receitas / Despesas]])</f>
        <v>178531.89999999985</v>
      </c>
      <c r="J258" s="20">
        <f>IF(FluxoCaixa101315[[#This Row],[Entrada / Saída]]="Saída",FluxoCaixa101315[[#This Row],[R$ (Valores)]]*-1,FluxoCaixa101315[[#This Row],[R$ (Valores)]])</f>
        <v>-11</v>
      </c>
    </row>
    <row r="259" spans="2:10">
      <c r="B259" s="16">
        <v>46030</v>
      </c>
      <c r="C259" s="48" t="str">
        <f>IF(FluxoCaixa101315[[#This Row],[Data]]="","",PROPER(TEXT(FluxoCaixa101315[[#This Row],[Data]],"mmmm")))</f>
        <v>Janeiro</v>
      </c>
      <c r="D259" s="17" t="s">
        <v>2</v>
      </c>
      <c r="E259" s="17" t="s">
        <v>225</v>
      </c>
      <c r="F259" s="17" t="s">
        <v>524</v>
      </c>
      <c r="G259" s="21">
        <v>36.1</v>
      </c>
      <c r="H259" s="17" t="s">
        <v>525</v>
      </c>
      <c r="I259" s="20">
        <f>IF(FluxoCaixa101315[[#This Row],[d]]="Saldo Inicial",FluxoCaixa101315[[#This Row],[R$ (Valores)]],I258+FluxoCaixa101315[[#This Row],[Valores Receitas / Despesas]])</f>
        <v>178495.79999999984</v>
      </c>
      <c r="J259" s="20">
        <f>IF(FluxoCaixa101315[[#This Row],[Entrada / Saída]]="Saída",FluxoCaixa101315[[#This Row],[R$ (Valores)]]*-1,FluxoCaixa101315[[#This Row],[R$ (Valores)]])</f>
        <v>-36.1</v>
      </c>
    </row>
    <row r="260" spans="2:10">
      <c r="B260" s="16">
        <v>46030</v>
      </c>
      <c r="C260" s="48" t="str">
        <f>IF(FluxoCaixa101315[[#This Row],[Data]]="","",PROPER(TEXT(FluxoCaixa101315[[#This Row],[Data]],"mmmm")))</f>
        <v>Janeiro</v>
      </c>
      <c r="D260" s="17" t="s">
        <v>2</v>
      </c>
      <c r="E260" s="17" t="s">
        <v>225</v>
      </c>
      <c r="F260" s="17" t="s">
        <v>524</v>
      </c>
      <c r="G260" s="21">
        <v>12.6</v>
      </c>
      <c r="H260" s="17" t="s">
        <v>525</v>
      </c>
      <c r="I260" s="20">
        <f>IF(FluxoCaixa101315[[#This Row],[d]]="Saldo Inicial",FluxoCaixa101315[[#This Row],[R$ (Valores)]],I259+FluxoCaixa101315[[#This Row],[Valores Receitas / Despesas]])</f>
        <v>178483.19999999984</v>
      </c>
      <c r="J260" s="20">
        <f>IF(FluxoCaixa101315[[#This Row],[Entrada / Saída]]="Saída",FluxoCaixa101315[[#This Row],[R$ (Valores)]]*-1,FluxoCaixa101315[[#This Row],[R$ (Valores)]])</f>
        <v>-12.6</v>
      </c>
    </row>
    <row r="261" spans="2:10">
      <c r="B261" s="16">
        <v>46030</v>
      </c>
      <c r="C261" s="48" t="str">
        <f>IF(FluxoCaixa101315[[#This Row],[Data]]="","",PROPER(TEXT(FluxoCaixa101315[[#This Row],[Data]],"mmmm")))</f>
        <v>Janeiro</v>
      </c>
      <c r="D261" s="17" t="s">
        <v>2</v>
      </c>
      <c r="E261" s="17" t="s">
        <v>225</v>
      </c>
      <c r="F261" s="17" t="s">
        <v>524</v>
      </c>
      <c r="G261" s="21">
        <v>11</v>
      </c>
      <c r="H261" s="17" t="s">
        <v>525</v>
      </c>
      <c r="I261" s="20">
        <f>IF(FluxoCaixa101315[[#This Row],[d]]="Saldo Inicial",FluxoCaixa101315[[#This Row],[R$ (Valores)]],I260+FluxoCaixa101315[[#This Row],[Valores Receitas / Despesas]])</f>
        <v>178472.19999999984</v>
      </c>
      <c r="J261" s="20">
        <f>IF(FluxoCaixa101315[[#This Row],[Entrada / Saída]]="Saída",FluxoCaixa101315[[#This Row],[R$ (Valores)]]*-1,FluxoCaixa101315[[#This Row],[R$ (Valores)]])</f>
        <v>-11</v>
      </c>
    </row>
    <row r="262" spans="2:10">
      <c r="B262" s="16">
        <v>46031</v>
      </c>
      <c r="C262" s="48" t="str">
        <f>IF(FluxoCaixa101315[[#This Row],[Data]]="","",PROPER(TEXT(FluxoCaixa101315[[#This Row],[Data]],"mmmm")))</f>
        <v>Janeiro</v>
      </c>
      <c r="D262" s="17" t="s">
        <v>2</v>
      </c>
      <c r="E262" s="17" t="s">
        <v>225</v>
      </c>
      <c r="F262" s="17" t="s">
        <v>524</v>
      </c>
      <c r="G262" s="21">
        <v>12.35</v>
      </c>
      <c r="H262" s="17" t="s">
        <v>525</v>
      </c>
      <c r="I262" s="20">
        <f>IF(FluxoCaixa101315[[#This Row],[d]]="Saldo Inicial",FluxoCaixa101315[[#This Row],[R$ (Valores)]],I261+FluxoCaixa101315[[#This Row],[Valores Receitas / Despesas]])</f>
        <v>178459.84999999983</v>
      </c>
      <c r="J262" s="20">
        <f>IF(FluxoCaixa101315[[#This Row],[Entrada / Saída]]="Saída",FluxoCaixa101315[[#This Row],[R$ (Valores)]]*-1,FluxoCaixa101315[[#This Row],[R$ (Valores)]])</f>
        <v>-12.35</v>
      </c>
    </row>
    <row r="263" spans="2:10">
      <c r="B263" s="16">
        <v>46031</v>
      </c>
      <c r="C263" s="48" t="str">
        <f>IF(FluxoCaixa101315[[#This Row],[Data]]="","",PROPER(TEXT(FluxoCaixa101315[[#This Row],[Data]],"mmmm")))</f>
        <v>Janeiro</v>
      </c>
      <c r="D263" s="17" t="s">
        <v>2</v>
      </c>
      <c r="E263" s="17" t="s">
        <v>225</v>
      </c>
      <c r="F263" s="17" t="s">
        <v>524</v>
      </c>
      <c r="G263" s="21">
        <v>1.49</v>
      </c>
      <c r="H263" s="17" t="s">
        <v>525</v>
      </c>
      <c r="I263" s="20">
        <f>IF(FluxoCaixa101315[[#This Row],[d]]="Saldo Inicial",FluxoCaixa101315[[#This Row],[R$ (Valores)]],I262+FluxoCaixa101315[[#This Row],[Valores Receitas / Despesas]])</f>
        <v>178458.35999999984</v>
      </c>
      <c r="J263" s="20">
        <f>IF(FluxoCaixa101315[[#This Row],[Entrada / Saída]]="Saída",FluxoCaixa101315[[#This Row],[R$ (Valores)]]*-1,FluxoCaixa101315[[#This Row],[R$ (Valores)]])</f>
        <v>-1.49</v>
      </c>
    </row>
    <row r="264" spans="2:10">
      <c r="B264" s="16">
        <v>46031</v>
      </c>
      <c r="C264" s="48" t="str">
        <f>IF(FluxoCaixa101315[[#This Row],[Data]]="","",PROPER(TEXT(FluxoCaixa101315[[#This Row],[Data]],"mmmm")))</f>
        <v>Janeiro</v>
      </c>
      <c r="D264" s="17" t="s">
        <v>2</v>
      </c>
      <c r="E264" s="17" t="s">
        <v>225</v>
      </c>
      <c r="F264" s="17" t="s">
        <v>524</v>
      </c>
      <c r="G264" s="21">
        <v>12.35</v>
      </c>
      <c r="H264" s="17" t="s">
        <v>525</v>
      </c>
      <c r="I264" s="20">
        <f>IF(FluxoCaixa101315[[#This Row],[d]]="Saldo Inicial",FluxoCaixa101315[[#This Row],[R$ (Valores)]],I263+FluxoCaixa101315[[#This Row],[Valores Receitas / Despesas]])</f>
        <v>178446.00999999983</v>
      </c>
      <c r="J264" s="20">
        <f>IF(FluxoCaixa101315[[#This Row],[Entrada / Saída]]="Saída",FluxoCaixa101315[[#This Row],[R$ (Valores)]]*-1,FluxoCaixa101315[[#This Row],[R$ (Valores)]])</f>
        <v>-12.35</v>
      </c>
    </row>
    <row r="265" spans="2:10">
      <c r="B265" s="16">
        <v>46031</v>
      </c>
      <c r="C265" s="48" t="str">
        <f>IF(FluxoCaixa101315[[#This Row],[Data]]="","",PROPER(TEXT(FluxoCaixa101315[[#This Row],[Data]],"mmmm")))</f>
        <v>Janeiro</v>
      </c>
      <c r="D265" s="17" t="s">
        <v>2</v>
      </c>
      <c r="E265" s="17" t="s">
        <v>70</v>
      </c>
      <c r="F265" s="17" t="s">
        <v>712</v>
      </c>
      <c r="G265" s="21">
        <v>26365.25</v>
      </c>
      <c r="H265" s="17" t="s">
        <v>525</v>
      </c>
      <c r="I265" s="20">
        <f>IF(FluxoCaixa101315[[#This Row],[d]]="Saldo Inicial",FluxoCaixa101315[[#This Row],[R$ (Valores)]],I264+FluxoCaixa101315[[#This Row],[Valores Receitas / Despesas]])</f>
        <v>152080.75999999983</v>
      </c>
      <c r="J265" s="20">
        <f>IF(FluxoCaixa101315[[#This Row],[Entrada / Saída]]="Saída",FluxoCaixa101315[[#This Row],[R$ (Valores)]]*-1,FluxoCaixa101315[[#This Row],[R$ (Valores)]])</f>
        <v>-26365.25</v>
      </c>
    </row>
    <row r="266" spans="2:10">
      <c r="B266" s="16">
        <v>46031</v>
      </c>
      <c r="C266" s="48" t="str">
        <f>IF(FluxoCaixa101315[[#This Row],[Data]]="","",PROPER(TEXT(FluxoCaixa101315[[#This Row],[Data]],"mmmm")))</f>
        <v>Janeiro</v>
      </c>
      <c r="D266" s="17" t="s">
        <v>2</v>
      </c>
      <c r="E266" s="17" t="s">
        <v>225</v>
      </c>
      <c r="F266" s="17" t="s">
        <v>524</v>
      </c>
      <c r="G266" s="21">
        <v>11</v>
      </c>
      <c r="H266" s="17" t="s">
        <v>525</v>
      </c>
      <c r="I266" s="20">
        <f>IF(FluxoCaixa101315[[#This Row],[d]]="Saldo Inicial",FluxoCaixa101315[[#This Row],[R$ (Valores)]],I265+FluxoCaixa101315[[#This Row],[Valores Receitas / Despesas]])</f>
        <v>152069.75999999983</v>
      </c>
      <c r="J266" s="20">
        <f>IF(FluxoCaixa101315[[#This Row],[Entrada / Saída]]="Saída",FluxoCaixa101315[[#This Row],[R$ (Valores)]]*-1,FluxoCaixa101315[[#This Row],[R$ (Valores)]])</f>
        <v>-11</v>
      </c>
    </row>
    <row r="267" spans="2:10">
      <c r="B267" s="16">
        <v>46031</v>
      </c>
      <c r="C267" s="48" t="str">
        <f>IF(FluxoCaixa101315[[#This Row],[Data]]="","",PROPER(TEXT(FluxoCaixa101315[[#This Row],[Data]],"mmmm")))</f>
        <v>Janeiro</v>
      </c>
      <c r="D267" s="17" t="s">
        <v>2</v>
      </c>
      <c r="E267" s="17" t="s">
        <v>225</v>
      </c>
      <c r="F267" s="17" t="s">
        <v>524</v>
      </c>
      <c r="G267" s="21">
        <v>1.49</v>
      </c>
      <c r="H267" s="17" t="s">
        <v>525</v>
      </c>
      <c r="I267" s="20">
        <f>IF(FluxoCaixa101315[[#This Row],[d]]="Saldo Inicial",FluxoCaixa101315[[#This Row],[R$ (Valores)]],I266+FluxoCaixa101315[[#This Row],[Valores Receitas / Despesas]])</f>
        <v>152068.26999999984</v>
      </c>
      <c r="J267" s="20">
        <f>IF(FluxoCaixa101315[[#This Row],[Entrada / Saída]]="Saída",FluxoCaixa101315[[#This Row],[R$ (Valores)]]*-1,FluxoCaixa101315[[#This Row],[R$ (Valores)]])</f>
        <v>-1.49</v>
      </c>
    </row>
    <row r="268" spans="2:10">
      <c r="B268" s="16">
        <v>46031</v>
      </c>
      <c r="C268" s="48" t="str">
        <f>IF(FluxoCaixa101315[[#This Row],[Data]]="","",PROPER(TEXT(FluxoCaixa101315[[#This Row],[Data]],"mmmm")))</f>
        <v>Janeiro</v>
      </c>
      <c r="D268" s="17" t="s">
        <v>2</v>
      </c>
      <c r="E268" s="17" t="s">
        <v>225</v>
      </c>
      <c r="F268" s="17" t="s">
        <v>524</v>
      </c>
      <c r="G268" s="21">
        <v>9.0299999999999994</v>
      </c>
      <c r="H268" s="17" t="s">
        <v>525</v>
      </c>
      <c r="I268" s="20">
        <f>IF(FluxoCaixa101315[[#This Row],[d]]="Saldo Inicial",FluxoCaixa101315[[#This Row],[R$ (Valores)]],I267+FluxoCaixa101315[[#This Row],[Valores Receitas / Despesas]])</f>
        <v>152059.23999999985</v>
      </c>
      <c r="J268" s="20">
        <f>IF(FluxoCaixa101315[[#This Row],[Entrada / Saída]]="Saída",FluxoCaixa101315[[#This Row],[R$ (Valores)]]*-1,FluxoCaixa101315[[#This Row],[R$ (Valores)]])</f>
        <v>-9.0299999999999994</v>
      </c>
    </row>
    <row r="269" spans="2:10">
      <c r="B269" s="16">
        <v>46031</v>
      </c>
      <c r="C269" s="48" t="str">
        <f>IF(FluxoCaixa101315[[#This Row],[Data]]="","",PROPER(TEXT(FluxoCaixa101315[[#This Row],[Data]],"mmmm")))</f>
        <v>Janeiro</v>
      </c>
      <c r="D269" s="17" t="s">
        <v>2</v>
      </c>
      <c r="E269" s="17" t="s">
        <v>225</v>
      </c>
      <c r="F269" s="17" t="s">
        <v>524</v>
      </c>
      <c r="G269" s="21">
        <v>1.49</v>
      </c>
      <c r="H269" s="17" t="s">
        <v>525</v>
      </c>
      <c r="I269" s="20">
        <f>IF(FluxoCaixa101315[[#This Row],[d]]="Saldo Inicial",FluxoCaixa101315[[#This Row],[R$ (Valores)]],I268+FluxoCaixa101315[[#This Row],[Valores Receitas / Despesas]])</f>
        <v>152057.74999999985</v>
      </c>
      <c r="J269" s="20">
        <f>IF(FluxoCaixa101315[[#This Row],[Entrada / Saída]]="Saída",FluxoCaixa101315[[#This Row],[R$ (Valores)]]*-1,FluxoCaixa101315[[#This Row],[R$ (Valores)]])</f>
        <v>-1.49</v>
      </c>
    </row>
    <row r="270" spans="2:10">
      <c r="B270" s="16">
        <v>46031</v>
      </c>
      <c r="C270" s="48" t="str">
        <f>IF(FluxoCaixa101315[[#This Row],[Data]]="","",PROPER(TEXT(FluxoCaixa101315[[#This Row],[Data]],"mmmm")))</f>
        <v>Janeiro</v>
      </c>
      <c r="D270" s="17" t="s">
        <v>2</v>
      </c>
      <c r="E270" s="17" t="s">
        <v>225</v>
      </c>
      <c r="F270" s="17" t="s">
        <v>524</v>
      </c>
      <c r="G270" s="21">
        <v>5.5</v>
      </c>
      <c r="H270" s="17" t="s">
        <v>525</v>
      </c>
      <c r="I270" s="20">
        <f>IF(FluxoCaixa101315[[#This Row],[d]]="Saldo Inicial",FluxoCaixa101315[[#This Row],[R$ (Valores)]],I269+FluxoCaixa101315[[#This Row],[Valores Receitas / Despesas]])</f>
        <v>152052.24999999985</v>
      </c>
      <c r="J270" s="20">
        <f>IF(FluxoCaixa101315[[#This Row],[Entrada / Saída]]="Saída",FluxoCaixa101315[[#This Row],[R$ (Valores)]]*-1,FluxoCaixa101315[[#This Row],[R$ (Valores)]])</f>
        <v>-5.5</v>
      </c>
    </row>
    <row r="271" spans="2:10">
      <c r="B271" s="16">
        <v>46031</v>
      </c>
      <c r="C271" s="48" t="str">
        <f>IF(FluxoCaixa101315[[#This Row],[Data]]="","",PROPER(TEXT(FluxoCaixa101315[[#This Row],[Data]],"mmmm")))</f>
        <v>Janeiro</v>
      </c>
      <c r="D271" s="17" t="s">
        <v>2</v>
      </c>
      <c r="E271" s="17" t="s">
        <v>225</v>
      </c>
      <c r="F271" s="17" t="s">
        <v>524</v>
      </c>
      <c r="G271" s="21">
        <v>1.49</v>
      </c>
      <c r="H271" s="17" t="s">
        <v>525</v>
      </c>
      <c r="I271" s="20">
        <f>IF(FluxoCaixa101315[[#This Row],[d]]="Saldo Inicial",FluxoCaixa101315[[#This Row],[R$ (Valores)]],I270+FluxoCaixa101315[[#This Row],[Valores Receitas / Despesas]])</f>
        <v>152050.75999999986</v>
      </c>
      <c r="J271" s="20">
        <f>IF(FluxoCaixa101315[[#This Row],[Entrada / Saída]]="Saída",FluxoCaixa101315[[#This Row],[R$ (Valores)]]*-1,FluxoCaixa101315[[#This Row],[R$ (Valores)]])</f>
        <v>-1.49</v>
      </c>
    </row>
    <row r="272" spans="2:10">
      <c r="B272" s="16">
        <v>46031</v>
      </c>
      <c r="C272" s="48" t="str">
        <f>IF(FluxoCaixa101315[[#This Row],[Data]]="","",PROPER(TEXT(FluxoCaixa101315[[#This Row],[Data]],"mmmm")))</f>
        <v>Janeiro</v>
      </c>
      <c r="D272" s="17" t="s">
        <v>2</v>
      </c>
      <c r="E272" s="17" t="s">
        <v>70</v>
      </c>
      <c r="F272" s="17" t="s">
        <v>713</v>
      </c>
      <c r="G272" s="21">
        <v>7000</v>
      </c>
      <c r="H272" s="17" t="s">
        <v>525</v>
      </c>
      <c r="I272" s="20">
        <f>IF(FluxoCaixa101315[[#This Row],[d]]="Saldo Inicial",FluxoCaixa101315[[#This Row],[R$ (Valores)]],I271+FluxoCaixa101315[[#This Row],[Valores Receitas / Despesas]])</f>
        <v>145050.75999999986</v>
      </c>
      <c r="J272" s="20">
        <f>IF(FluxoCaixa101315[[#This Row],[Entrada / Saída]]="Saída",FluxoCaixa101315[[#This Row],[R$ (Valores)]]*-1,FluxoCaixa101315[[#This Row],[R$ (Valores)]])</f>
        <v>-7000</v>
      </c>
    </row>
    <row r="273" spans="2:16">
      <c r="B273" s="16">
        <v>46031</v>
      </c>
      <c r="C273" s="48" t="str">
        <f>IF(FluxoCaixa101315[[#This Row],[Data]]="","",PROPER(TEXT(FluxoCaixa101315[[#This Row],[Data]],"mmmm")))</f>
        <v>Janeiro</v>
      </c>
      <c r="D273" s="17" t="s">
        <v>2</v>
      </c>
      <c r="E273" s="17" t="s">
        <v>70</v>
      </c>
      <c r="F273" s="17" t="s">
        <v>714</v>
      </c>
      <c r="G273" s="21">
        <v>7000</v>
      </c>
      <c r="H273" s="17" t="s">
        <v>525</v>
      </c>
      <c r="I273" s="20">
        <f>IF(FluxoCaixa101315[[#This Row],[d]]="Saldo Inicial",FluxoCaixa101315[[#This Row],[R$ (Valores)]],I272+FluxoCaixa101315[[#This Row],[Valores Receitas / Despesas]])</f>
        <v>138050.75999999986</v>
      </c>
      <c r="J273" s="20">
        <f>IF(FluxoCaixa101315[[#This Row],[Entrada / Saída]]="Saída",FluxoCaixa101315[[#This Row],[R$ (Valores)]]*-1,FluxoCaixa101315[[#This Row],[R$ (Valores)]])</f>
        <v>-7000</v>
      </c>
    </row>
    <row r="274" spans="2:16">
      <c r="B274" s="16">
        <v>46031</v>
      </c>
      <c r="C274" s="48" t="str">
        <f>IF(FluxoCaixa101315[[#This Row],[Data]]="","",PROPER(TEXT(FluxoCaixa101315[[#This Row],[Data]],"mmmm")))</f>
        <v>Janeiro</v>
      </c>
      <c r="D274" s="17" t="s">
        <v>2</v>
      </c>
      <c r="E274" s="17" t="s">
        <v>225</v>
      </c>
      <c r="F274" s="17" t="s">
        <v>524</v>
      </c>
      <c r="G274" s="21">
        <v>9.0299999999999994</v>
      </c>
      <c r="H274" s="17" t="s">
        <v>525</v>
      </c>
      <c r="I274" s="20">
        <f>IF(FluxoCaixa101315[[#This Row],[d]]="Saldo Inicial",FluxoCaixa101315[[#This Row],[R$ (Valores)]],I273+FluxoCaixa101315[[#This Row],[Valores Receitas / Despesas]])</f>
        <v>138041.72999999986</v>
      </c>
      <c r="J274" s="20">
        <f>IF(FluxoCaixa101315[[#This Row],[Entrada / Saída]]="Saída",FluxoCaixa101315[[#This Row],[R$ (Valores)]]*-1,FluxoCaixa101315[[#This Row],[R$ (Valores)]])</f>
        <v>-9.0299999999999994</v>
      </c>
    </row>
    <row r="275" spans="2:16">
      <c r="B275" s="16">
        <v>46031</v>
      </c>
      <c r="C275" s="48" t="str">
        <f>IF(FluxoCaixa101315[[#This Row],[Data]]="","",PROPER(TEXT(FluxoCaixa101315[[#This Row],[Data]],"mmmm")))</f>
        <v>Janeiro</v>
      </c>
      <c r="D275" s="17" t="s">
        <v>2</v>
      </c>
      <c r="E275" s="17" t="s">
        <v>225</v>
      </c>
      <c r="F275" s="17" t="s">
        <v>524</v>
      </c>
      <c r="G275" s="21">
        <v>9.0299999999999994</v>
      </c>
      <c r="H275" s="17" t="s">
        <v>525</v>
      </c>
      <c r="I275" s="20">
        <f>IF(FluxoCaixa101315[[#This Row],[d]]="Saldo Inicial",FluxoCaixa101315[[#This Row],[R$ (Valores)]],I274+FluxoCaixa101315[[#This Row],[Valores Receitas / Despesas]])</f>
        <v>138032.69999999987</v>
      </c>
      <c r="J275" s="20">
        <f>IF(FluxoCaixa101315[[#This Row],[Entrada / Saída]]="Saída",FluxoCaixa101315[[#This Row],[R$ (Valores)]]*-1,FluxoCaixa101315[[#This Row],[R$ (Valores)]])</f>
        <v>-9.0299999999999994</v>
      </c>
    </row>
    <row r="276" spans="2:16">
      <c r="B276" s="16">
        <v>46031</v>
      </c>
      <c r="C276" s="48" t="str">
        <f>IF(FluxoCaixa101315[[#This Row],[Data]]="","",PROPER(TEXT(FluxoCaixa101315[[#This Row],[Data]],"mmmm")))</f>
        <v>Janeiro</v>
      </c>
      <c r="D276" s="17" t="s">
        <v>2</v>
      </c>
      <c r="E276" s="17" t="s">
        <v>27</v>
      </c>
      <c r="F276" s="17" t="s">
        <v>715</v>
      </c>
      <c r="G276" s="21">
        <v>20555.48</v>
      </c>
      <c r="H276" s="17" t="s">
        <v>525</v>
      </c>
      <c r="I276" s="20">
        <f>IF(FluxoCaixa101315[[#This Row],[d]]="Saldo Inicial",FluxoCaixa101315[[#This Row],[R$ (Valores)]],I275+FluxoCaixa101315[[#This Row],[Valores Receitas / Despesas]])</f>
        <v>117477.21999999987</v>
      </c>
      <c r="J276" s="20">
        <f>IF(FluxoCaixa101315[[#This Row],[Entrada / Saída]]="Saída",FluxoCaixa101315[[#This Row],[R$ (Valores)]]*-1,FluxoCaixa101315[[#This Row],[R$ (Valores)]])</f>
        <v>-20555.48</v>
      </c>
    </row>
    <row r="277" spans="2:16">
      <c r="B277" s="16">
        <v>46031</v>
      </c>
      <c r="C277" s="48" t="str">
        <f>IF(FluxoCaixa101315[[#This Row],[Data]]="","",PROPER(TEXT(FluxoCaixa101315[[#This Row],[Data]],"mmmm")))</f>
        <v>Janeiro</v>
      </c>
      <c r="D277" s="17" t="s">
        <v>2</v>
      </c>
      <c r="E277" s="17" t="s">
        <v>70</v>
      </c>
      <c r="F277" s="17" t="s">
        <v>716</v>
      </c>
      <c r="G277" s="21">
        <v>570</v>
      </c>
      <c r="H277" s="17" t="s">
        <v>525</v>
      </c>
      <c r="I277" s="20">
        <f>IF(FluxoCaixa101315[[#This Row],[d]]="Saldo Inicial",FluxoCaixa101315[[#This Row],[R$ (Valores)]],I276+FluxoCaixa101315[[#This Row],[Valores Receitas / Despesas]])</f>
        <v>116907.21999999987</v>
      </c>
      <c r="J277" s="20">
        <f>IF(FluxoCaixa101315[[#This Row],[Entrada / Saída]]="Saída",FluxoCaixa101315[[#This Row],[R$ (Valores)]]*-1,FluxoCaixa101315[[#This Row],[R$ (Valores)]])</f>
        <v>-570</v>
      </c>
    </row>
    <row r="278" spans="2:16">
      <c r="B278" s="16">
        <v>46031</v>
      </c>
      <c r="C278" s="48" t="str">
        <f>IF(FluxoCaixa101315[[#This Row],[Data]]="","",PROPER(TEXT(FluxoCaixa101315[[#This Row],[Data]],"mmmm")))</f>
        <v>Janeiro</v>
      </c>
      <c r="D278" s="17" t="s">
        <v>2</v>
      </c>
      <c r="E278" s="17"/>
      <c r="F278" s="17"/>
      <c r="G278" s="21">
        <v>8532.85</v>
      </c>
      <c r="H278" s="17" t="s">
        <v>525</v>
      </c>
      <c r="I278" s="20">
        <f>IF(FluxoCaixa101315[[#This Row],[d]]="Saldo Inicial",FluxoCaixa101315[[#This Row],[R$ (Valores)]],I277+FluxoCaixa101315[[#This Row],[Valores Receitas / Despesas]])</f>
        <v>108374.36999999986</v>
      </c>
      <c r="J278" s="20">
        <f>IF(FluxoCaixa101315[[#This Row],[Entrada / Saída]]="Saída",FluxoCaixa101315[[#This Row],[R$ (Valores)]]*-1,FluxoCaixa101315[[#This Row],[R$ (Valores)]])</f>
        <v>-8532.85</v>
      </c>
    </row>
    <row r="279" spans="2:16">
      <c r="B279" s="16">
        <v>46031</v>
      </c>
      <c r="C279" s="48" t="str">
        <f>IF(FluxoCaixa101315[[#This Row],[Data]]="","",PROPER(TEXT(FluxoCaixa101315[[#This Row],[Data]],"mmmm")))</f>
        <v>Janeiro</v>
      </c>
      <c r="D279" s="17" t="s">
        <v>2</v>
      </c>
      <c r="E279" s="17" t="s">
        <v>70</v>
      </c>
      <c r="F279" s="17" t="s">
        <v>717</v>
      </c>
      <c r="G279" s="29">
        <v>9333.32</v>
      </c>
      <c r="H279" s="17" t="s">
        <v>525</v>
      </c>
      <c r="I279" s="20">
        <f>IF(FluxoCaixa101315[[#This Row],[d]]="Saldo Inicial",FluxoCaixa101315[[#This Row],[R$ (Valores)]],I278+FluxoCaixa101315[[#This Row],[Valores Receitas / Despesas]])</f>
        <v>99041.049999999872</v>
      </c>
      <c r="J279" s="20">
        <f>IF(FluxoCaixa101315[[#This Row],[Entrada / Saída]]="Saída",FluxoCaixa101315[[#This Row],[R$ (Valores)]]*-1,FluxoCaixa101315[[#This Row],[R$ (Valores)]])</f>
        <v>-9333.32</v>
      </c>
    </row>
    <row r="280" spans="2:16">
      <c r="B280" s="16">
        <v>46031</v>
      </c>
      <c r="C280" s="48" t="str">
        <f>IF(FluxoCaixa101315[[#This Row],[Data]]="","",PROPER(TEXT(FluxoCaixa101315[[#This Row],[Data]],"mmmm")))</f>
        <v>Janeiro</v>
      </c>
      <c r="D280" s="17" t="s">
        <v>2</v>
      </c>
      <c r="E280" s="17" t="s">
        <v>225</v>
      </c>
      <c r="F280" s="17" t="s">
        <v>524</v>
      </c>
      <c r="G280" s="21">
        <v>5.7</v>
      </c>
      <c r="H280" s="17" t="s">
        <v>525</v>
      </c>
      <c r="I280" s="20">
        <f>IF(FluxoCaixa101315[[#This Row],[d]]="Saldo Inicial",FluxoCaixa101315[[#This Row],[R$ (Valores)]],I279+FluxoCaixa101315[[#This Row],[Valores Receitas / Despesas]])</f>
        <v>99035.349999999875</v>
      </c>
      <c r="J280" s="20">
        <f>IF(FluxoCaixa101315[[#This Row],[Entrada / Saída]]="Saída",FluxoCaixa101315[[#This Row],[R$ (Valores)]]*-1,FluxoCaixa101315[[#This Row],[R$ (Valores)]])</f>
        <v>-5.7</v>
      </c>
    </row>
    <row r="281" spans="2:16">
      <c r="B281" s="16">
        <v>46031</v>
      </c>
      <c r="C281" s="48" t="str">
        <f>IF(FluxoCaixa101315[[#This Row],[Data]]="","",PROPER(TEXT(FluxoCaixa101315[[#This Row],[Data]],"mmmm")))</f>
        <v>Janeiro</v>
      </c>
      <c r="D281" s="17" t="s">
        <v>2</v>
      </c>
      <c r="E281" s="17" t="s">
        <v>225</v>
      </c>
      <c r="F281" s="17" t="s">
        <v>524</v>
      </c>
      <c r="G281" s="21">
        <v>1.49</v>
      </c>
      <c r="H281" s="17" t="s">
        <v>525</v>
      </c>
      <c r="I281" s="20">
        <f>IF(FluxoCaixa101315[[#This Row],[d]]="Saldo Inicial",FluxoCaixa101315[[#This Row],[R$ (Valores)]],I280+FluxoCaixa101315[[#This Row],[Valores Receitas / Despesas]])</f>
        <v>99033.85999999987</v>
      </c>
      <c r="J281" s="20">
        <f>IF(FluxoCaixa101315[[#This Row],[Entrada / Saída]]="Saída",FluxoCaixa101315[[#This Row],[R$ (Valores)]]*-1,FluxoCaixa101315[[#This Row],[R$ (Valores)]])</f>
        <v>-1.49</v>
      </c>
    </row>
    <row r="282" spans="2:16">
      <c r="B282" s="16">
        <v>46031</v>
      </c>
      <c r="C282" s="48" t="str">
        <f>IF(FluxoCaixa101315[[#This Row],[Data]]="","",PROPER(TEXT(FluxoCaixa101315[[#This Row],[Data]],"mmmm")))</f>
        <v>Janeiro</v>
      </c>
      <c r="D282" s="17" t="s">
        <v>2</v>
      </c>
      <c r="E282" s="17" t="s">
        <v>70</v>
      </c>
      <c r="F282" s="17" t="s">
        <v>718</v>
      </c>
      <c r="G282" s="21">
        <v>7000</v>
      </c>
      <c r="H282" s="17" t="s">
        <v>525</v>
      </c>
      <c r="I282" s="20">
        <f>IF(FluxoCaixa101315[[#This Row],[d]]="Saldo Inicial",FluxoCaixa101315[[#This Row],[R$ (Valores)]],I281+FluxoCaixa101315[[#This Row],[Valores Receitas / Despesas]])</f>
        <v>92033.85999999987</v>
      </c>
      <c r="J282" s="20">
        <f>IF(FluxoCaixa101315[[#This Row],[Entrada / Saída]]="Saída",FluxoCaixa101315[[#This Row],[R$ (Valores)]]*-1,FluxoCaixa101315[[#This Row],[R$ (Valores)]])</f>
        <v>-7000</v>
      </c>
    </row>
    <row r="283" spans="2:16">
      <c r="B283" s="16">
        <v>46031</v>
      </c>
      <c r="C283" s="48" t="str">
        <f>IF(FluxoCaixa101315[[#This Row],[Data]]="","",PROPER(TEXT(FluxoCaixa101315[[#This Row],[Data]],"mmmm")))</f>
        <v>Janeiro</v>
      </c>
      <c r="D283" s="17" t="s">
        <v>2</v>
      </c>
      <c r="E283" s="17" t="s">
        <v>70</v>
      </c>
      <c r="F283" s="17" t="s">
        <v>719</v>
      </c>
      <c r="G283" s="21">
        <v>3500</v>
      </c>
      <c r="H283" s="17" t="s">
        <v>525</v>
      </c>
      <c r="I283" s="20">
        <f>IF(FluxoCaixa101315[[#This Row],[d]]="Saldo Inicial",FluxoCaixa101315[[#This Row],[R$ (Valores)]],I282+FluxoCaixa101315[[#This Row],[Valores Receitas / Despesas]])</f>
        <v>88533.85999999987</v>
      </c>
      <c r="J283" s="20">
        <f>IF(FluxoCaixa101315[[#This Row],[Entrada / Saída]]="Saída",FluxoCaixa101315[[#This Row],[R$ (Valores)]]*-1,FluxoCaixa101315[[#This Row],[R$ (Valores)]])</f>
        <v>-3500</v>
      </c>
    </row>
    <row r="284" spans="2:16" s="35" customFormat="1" ht="12" customHeight="1">
      <c r="B284" s="16">
        <v>46031</v>
      </c>
      <c r="C284" s="48" t="str">
        <f>IF(FluxoCaixa101315[[#This Row],[Data]]="","",PROPER(TEXT(FluxoCaixa101315[[#This Row],[Data]],"mmmm")))</f>
        <v>Janeiro</v>
      </c>
      <c r="D284" s="17" t="s">
        <v>2</v>
      </c>
      <c r="E284" s="17" t="s">
        <v>70</v>
      </c>
      <c r="F284" s="17" t="s">
        <v>720</v>
      </c>
      <c r="G284" s="21">
        <v>1700</v>
      </c>
      <c r="H284" s="37" t="s">
        <v>525</v>
      </c>
      <c r="I284" s="20">
        <f>IF(FluxoCaixa101315[[#This Row],[d]]="Saldo Inicial",FluxoCaixa101315[[#This Row],[R$ (Valores)]],I283+FluxoCaixa101315[[#This Row],[Valores Receitas / Despesas]])</f>
        <v>86833.85999999987</v>
      </c>
      <c r="J284" s="39">
        <f>IF(FluxoCaixa101315[[#This Row],[Entrada / Saída]]="Saída",FluxoCaixa101315[[#This Row],[R$ (Valores)]]*-1,FluxoCaixa101315[[#This Row],[R$ (Valores)]])</f>
        <v>-1700</v>
      </c>
      <c r="P284" s="40"/>
    </row>
    <row r="285" spans="2:16">
      <c r="B285" s="16">
        <v>46031</v>
      </c>
      <c r="C285" s="48" t="str">
        <f>IF(FluxoCaixa101315[[#This Row],[Data]]="","",PROPER(TEXT(FluxoCaixa101315[[#This Row],[Data]],"mmmm")))</f>
        <v>Janeiro</v>
      </c>
      <c r="D285" s="17" t="s">
        <v>2</v>
      </c>
      <c r="E285" s="17" t="s">
        <v>70</v>
      </c>
      <c r="F285" s="17" t="s">
        <v>721</v>
      </c>
      <c r="G285" s="21">
        <v>2000</v>
      </c>
      <c r="H285" s="17" t="s">
        <v>525</v>
      </c>
      <c r="I285" s="20">
        <f>IF(FluxoCaixa101315[[#This Row],[d]]="Saldo Inicial",FluxoCaixa101315[[#This Row],[R$ (Valores)]],I284+FluxoCaixa101315[[#This Row],[Valores Receitas / Despesas]])</f>
        <v>84833.85999999987</v>
      </c>
      <c r="J285" s="20">
        <f>IF(FluxoCaixa101315[[#This Row],[Entrada / Saída]]="Saída",FluxoCaixa101315[[#This Row],[R$ (Valores)]]*-1,FluxoCaixa101315[[#This Row],[R$ (Valores)]])</f>
        <v>-2000</v>
      </c>
    </row>
    <row r="286" spans="2:16">
      <c r="B286" s="16">
        <v>46031</v>
      </c>
      <c r="C286" s="48" t="str">
        <f>IF(FluxoCaixa101315[[#This Row],[Data]]="","",PROPER(TEXT(FluxoCaixa101315[[#This Row],[Data]],"mmmm")))</f>
        <v>Janeiro</v>
      </c>
      <c r="D286" s="17" t="s">
        <v>2</v>
      </c>
      <c r="E286" s="17" t="s">
        <v>28</v>
      </c>
      <c r="F286" s="17" t="s">
        <v>722</v>
      </c>
      <c r="G286" s="21">
        <v>700</v>
      </c>
      <c r="H286" s="17" t="s">
        <v>525</v>
      </c>
      <c r="I286" s="20">
        <f>IF(FluxoCaixa101315[[#This Row],[d]]="Saldo Inicial",FluxoCaixa101315[[#This Row],[R$ (Valores)]],I285+FluxoCaixa101315[[#This Row],[Valores Receitas / Despesas]])</f>
        <v>84133.85999999987</v>
      </c>
      <c r="J286" s="20">
        <f>IF(FluxoCaixa101315[[#This Row],[Entrada / Saída]]="Saída",FluxoCaixa101315[[#This Row],[R$ (Valores)]]*-1,FluxoCaixa101315[[#This Row],[R$ (Valores)]])</f>
        <v>-700</v>
      </c>
    </row>
    <row r="287" spans="2:16">
      <c r="B287" s="16">
        <v>46031</v>
      </c>
      <c r="C287" s="48" t="str">
        <f>IF(FluxoCaixa101315[[#This Row],[Data]]="","",PROPER(TEXT(FluxoCaixa101315[[#This Row],[Data]],"mmmm")))</f>
        <v>Janeiro</v>
      </c>
      <c r="D287" s="17" t="s">
        <v>2</v>
      </c>
      <c r="E287" s="17" t="s">
        <v>34</v>
      </c>
      <c r="F287" s="17" t="s">
        <v>723</v>
      </c>
      <c r="G287" s="21">
        <v>1000</v>
      </c>
      <c r="H287" s="17" t="s">
        <v>525</v>
      </c>
      <c r="I287" s="20">
        <f>IF(FluxoCaixa101315[[#This Row],[d]]="Saldo Inicial",FluxoCaixa101315[[#This Row],[R$ (Valores)]],I286+FluxoCaixa101315[[#This Row],[Valores Receitas / Despesas]])</f>
        <v>83133.85999999987</v>
      </c>
      <c r="J287" s="20">
        <f>IF(FluxoCaixa101315[[#This Row],[Entrada / Saída]]="Saída",FluxoCaixa101315[[#This Row],[R$ (Valores)]]*-1,FluxoCaixa101315[[#This Row],[R$ (Valores)]])</f>
        <v>-1000</v>
      </c>
    </row>
    <row r="288" spans="2:16">
      <c r="B288" s="16">
        <v>46031</v>
      </c>
      <c r="C288" s="48" t="str">
        <f>IF(FluxoCaixa101315[[#This Row],[Data]]="","",PROPER(TEXT(FluxoCaixa101315[[#This Row],[Data]],"mmmm")))</f>
        <v>Janeiro</v>
      </c>
      <c r="D288" s="17" t="s">
        <v>2</v>
      </c>
      <c r="E288" s="17" t="s">
        <v>225</v>
      </c>
      <c r="F288" s="17" t="s">
        <v>524</v>
      </c>
      <c r="G288" s="21">
        <v>5.7</v>
      </c>
      <c r="H288" s="17" t="s">
        <v>525</v>
      </c>
      <c r="I288" s="20">
        <f>IF(FluxoCaixa101315[[#This Row],[d]]="Saldo Inicial",FluxoCaixa101315[[#This Row],[R$ (Valores)]],I287+FluxoCaixa101315[[#This Row],[Valores Receitas / Despesas]])</f>
        <v>83128.159999999873</v>
      </c>
      <c r="J288" s="20">
        <f>IF(FluxoCaixa101315[[#This Row],[Entrada / Saída]]="Saída",FluxoCaixa101315[[#This Row],[R$ (Valores)]]*-1,FluxoCaixa101315[[#This Row],[R$ (Valores)]])</f>
        <v>-5.7</v>
      </c>
    </row>
    <row r="289" spans="2:13">
      <c r="B289" s="16">
        <v>46031</v>
      </c>
      <c r="C289" s="48" t="str">
        <f>IF(FluxoCaixa101315[[#This Row],[Data]]="","",PROPER(TEXT(FluxoCaixa101315[[#This Row],[Data]],"mmmm")))</f>
        <v>Janeiro</v>
      </c>
      <c r="D289" s="17" t="s">
        <v>2</v>
      </c>
      <c r="E289" s="17" t="s">
        <v>225</v>
      </c>
      <c r="F289" s="17" t="s">
        <v>524</v>
      </c>
      <c r="G289" s="21">
        <v>11</v>
      </c>
      <c r="H289" s="17" t="s">
        <v>525</v>
      </c>
      <c r="I289" s="20">
        <f>IF(FluxoCaixa101315[[#This Row],[d]]="Saldo Inicial",FluxoCaixa101315[[#This Row],[R$ (Valores)]],I288+FluxoCaixa101315[[#This Row],[Valores Receitas / Despesas]])</f>
        <v>83117.159999999873</v>
      </c>
      <c r="J289" s="20">
        <f>IF(FluxoCaixa101315[[#This Row],[Entrada / Saída]]="Saída",FluxoCaixa101315[[#This Row],[R$ (Valores)]]*-1,FluxoCaixa101315[[#This Row],[R$ (Valores)]])</f>
        <v>-11</v>
      </c>
    </row>
    <row r="290" spans="2:13">
      <c r="B290" s="16">
        <v>46031</v>
      </c>
      <c r="C290" s="48" t="str">
        <f>IF(FluxoCaixa101315[[#This Row],[Data]]="","",PROPER(TEXT(FluxoCaixa101315[[#This Row],[Data]],"mmmm")))</f>
        <v>Janeiro</v>
      </c>
      <c r="D290" s="17" t="s">
        <v>2</v>
      </c>
      <c r="E290" s="17" t="s">
        <v>511</v>
      </c>
      <c r="F290" s="17" t="s">
        <v>724</v>
      </c>
      <c r="G290" s="21">
        <v>750</v>
      </c>
      <c r="H290" s="17" t="s">
        <v>525</v>
      </c>
      <c r="I290" s="20">
        <f>IF(FluxoCaixa101315[[#This Row],[d]]="Saldo Inicial",FluxoCaixa101315[[#This Row],[R$ (Valores)]],I289+FluxoCaixa101315[[#This Row],[Valores Receitas / Despesas]])</f>
        <v>82367.159999999873</v>
      </c>
      <c r="J290" s="20">
        <f>IF(FluxoCaixa101315[[#This Row],[Entrada / Saída]]="Saída",FluxoCaixa101315[[#This Row],[R$ (Valores)]]*-1,FluxoCaixa101315[[#This Row],[R$ (Valores)]])</f>
        <v>-750</v>
      </c>
    </row>
    <row r="291" spans="2:13">
      <c r="B291" s="16">
        <v>46031</v>
      </c>
      <c r="C291" s="48" t="str">
        <f>IF(FluxoCaixa101315[[#This Row],[Data]]="","",PROPER(TEXT(FluxoCaixa101315[[#This Row],[Data]],"mmmm")))</f>
        <v>Janeiro</v>
      </c>
      <c r="D291" s="17" t="s">
        <v>2</v>
      </c>
      <c r="E291" s="17" t="s">
        <v>225</v>
      </c>
      <c r="F291" s="17" t="s">
        <v>524</v>
      </c>
      <c r="G291" s="21">
        <v>5.7</v>
      </c>
      <c r="H291" s="17" t="s">
        <v>525</v>
      </c>
      <c r="I291" s="20">
        <f>IF(FluxoCaixa101315[[#This Row],[d]]="Saldo Inicial",FluxoCaixa101315[[#This Row],[R$ (Valores)]],I290+FluxoCaixa101315[[#This Row],[Valores Receitas / Despesas]])</f>
        <v>82361.459999999875</v>
      </c>
      <c r="J291" s="20">
        <f>IF(FluxoCaixa101315[[#This Row],[Entrada / Saída]]="Saída",FluxoCaixa101315[[#This Row],[R$ (Valores)]]*-1,FluxoCaixa101315[[#This Row],[R$ (Valores)]])</f>
        <v>-5.7</v>
      </c>
    </row>
    <row r="292" spans="2:13">
      <c r="B292" s="16">
        <v>46031</v>
      </c>
      <c r="C292" s="48" t="str">
        <f>IF(FluxoCaixa101315[[#This Row],[Data]]="","",PROPER(TEXT(FluxoCaixa101315[[#This Row],[Data]],"mmmm")))</f>
        <v>Janeiro</v>
      </c>
      <c r="D292" s="17" t="s">
        <v>2</v>
      </c>
      <c r="E292" s="17" t="s">
        <v>225</v>
      </c>
      <c r="F292" s="17" t="s">
        <v>524</v>
      </c>
      <c r="G292" s="21">
        <v>1.49</v>
      </c>
      <c r="H292" s="17" t="s">
        <v>525</v>
      </c>
      <c r="I292" s="20">
        <f>IF(FluxoCaixa101315[[#This Row],[d]]="Saldo Inicial",FluxoCaixa101315[[#This Row],[R$ (Valores)]],I291+FluxoCaixa101315[[#This Row],[Valores Receitas / Despesas]])</f>
        <v>82359.96999999987</v>
      </c>
      <c r="J292" s="20">
        <f>IF(FluxoCaixa101315[[#This Row],[Entrada / Saída]]="Saída",FluxoCaixa101315[[#This Row],[R$ (Valores)]]*-1,FluxoCaixa101315[[#This Row],[R$ (Valores)]])</f>
        <v>-1.49</v>
      </c>
    </row>
    <row r="293" spans="2:13">
      <c r="B293" s="16">
        <v>46034</v>
      </c>
      <c r="C293" s="48" t="str">
        <f>IF(FluxoCaixa101315[[#This Row],[Data]]="","",PROPER(TEXT(FluxoCaixa101315[[#This Row],[Data]],"mmmm")))</f>
        <v>Janeiro</v>
      </c>
      <c r="D293" s="17" t="s">
        <v>2</v>
      </c>
      <c r="E293" s="17" t="s">
        <v>152</v>
      </c>
      <c r="F293" s="17" t="s">
        <v>848</v>
      </c>
      <c r="G293" s="21">
        <v>30978.19</v>
      </c>
      <c r="H293" s="17" t="s">
        <v>525</v>
      </c>
      <c r="I293" s="20">
        <f>IF(FluxoCaixa101315[[#This Row],[d]]="Saldo Inicial",FluxoCaixa101315[[#This Row],[R$ (Valores)]],I292+FluxoCaixa101315[[#This Row],[Valores Receitas / Despesas]])</f>
        <v>51381.779999999868</v>
      </c>
      <c r="J293" s="20">
        <f>IF(FluxoCaixa101315[[#This Row],[Entrada / Saída]]="Saída",FluxoCaixa101315[[#This Row],[R$ (Valores)]]*-1,FluxoCaixa101315[[#This Row],[R$ (Valores)]])</f>
        <v>-30978.19</v>
      </c>
    </row>
    <row r="294" spans="2:13">
      <c r="B294" s="16">
        <v>46034</v>
      </c>
      <c r="C294" s="48" t="str">
        <f>IF(FluxoCaixa101315[[#This Row],[Data]]="","",PROPER(TEXT(FluxoCaixa101315[[#This Row],[Data]],"mmmm")))</f>
        <v>Janeiro</v>
      </c>
      <c r="D294" s="17" t="s">
        <v>2</v>
      </c>
      <c r="E294" s="17"/>
      <c r="F294" s="17"/>
      <c r="G294" s="21">
        <v>7791.61</v>
      </c>
      <c r="H294" s="17" t="s">
        <v>525</v>
      </c>
      <c r="I294" s="20">
        <f>IF(FluxoCaixa101315[[#This Row],[d]]="Saldo Inicial",FluxoCaixa101315[[#This Row],[R$ (Valores)]],I293+FluxoCaixa101315[[#This Row],[Valores Receitas / Despesas]])</f>
        <v>43590.169999999867</v>
      </c>
      <c r="J294" s="20">
        <f>IF(FluxoCaixa101315[[#This Row],[Entrada / Saída]]="Saída",FluxoCaixa101315[[#This Row],[R$ (Valores)]]*-1,FluxoCaixa101315[[#This Row],[R$ (Valores)]])</f>
        <v>-7791.61</v>
      </c>
    </row>
    <row r="295" spans="2:13">
      <c r="B295" s="16">
        <v>46034</v>
      </c>
      <c r="C295" s="48" t="str">
        <f>IF(FluxoCaixa101315[[#This Row],[Data]]="","",PROPER(TEXT(FluxoCaixa101315[[#This Row],[Data]],"mmmm")))</f>
        <v>Janeiro</v>
      </c>
      <c r="D295" s="17" t="s">
        <v>2</v>
      </c>
      <c r="E295" s="17" t="s">
        <v>71</v>
      </c>
      <c r="F295" s="17" t="s">
        <v>944</v>
      </c>
      <c r="G295" s="21">
        <v>500</v>
      </c>
      <c r="H295" s="17" t="s">
        <v>525</v>
      </c>
      <c r="I295" s="20">
        <f>IF(FluxoCaixa101315[[#This Row],[d]]="Saldo Inicial",FluxoCaixa101315[[#This Row],[R$ (Valores)]],I294+FluxoCaixa101315[[#This Row],[Valores Receitas / Despesas]])</f>
        <v>43090.169999999867</v>
      </c>
      <c r="J295" s="20">
        <f>IF(FluxoCaixa101315[[#This Row],[Entrada / Saída]]="Saída",FluxoCaixa101315[[#This Row],[R$ (Valores)]]*-1,FluxoCaixa101315[[#This Row],[R$ (Valores)]])</f>
        <v>-500</v>
      </c>
    </row>
    <row r="296" spans="2:13">
      <c r="B296" s="16">
        <v>46034</v>
      </c>
      <c r="C296" s="48" t="str">
        <f>IF(FluxoCaixa101315[[#This Row],[Data]]="","",PROPER(TEXT(FluxoCaixa101315[[#This Row],[Data]],"mmmm")))</f>
        <v>Janeiro</v>
      </c>
      <c r="D296" s="17" t="s">
        <v>2</v>
      </c>
      <c r="E296" s="17" t="s">
        <v>225</v>
      </c>
      <c r="F296" s="17" t="s">
        <v>524</v>
      </c>
      <c r="G296" s="21">
        <v>3.25</v>
      </c>
      <c r="H296" s="17" t="s">
        <v>525</v>
      </c>
      <c r="I296" s="20">
        <f>IF(FluxoCaixa101315[[#This Row],[d]]="Saldo Inicial",FluxoCaixa101315[[#This Row],[R$ (Valores)]],I295+FluxoCaixa101315[[#This Row],[Valores Receitas / Despesas]])</f>
        <v>43086.919999999867</v>
      </c>
      <c r="J296" s="20">
        <f>IF(FluxoCaixa101315[[#This Row],[Entrada / Saída]]="Saída",FluxoCaixa101315[[#This Row],[R$ (Valores)]]*-1,FluxoCaixa101315[[#This Row],[R$ (Valores)]])</f>
        <v>-3.25</v>
      </c>
    </row>
    <row r="297" spans="2:13">
      <c r="B297" s="16">
        <v>46034</v>
      </c>
      <c r="C297" s="48" t="str">
        <f>IF(FluxoCaixa101315[[#This Row],[Data]]="","",PROPER(TEXT(FluxoCaixa101315[[#This Row],[Data]],"mmmm")))</f>
        <v>Janeiro</v>
      </c>
      <c r="D297" s="17" t="s">
        <v>2</v>
      </c>
      <c r="E297" s="17" t="s">
        <v>225</v>
      </c>
      <c r="F297" s="17" t="s">
        <v>524</v>
      </c>
      <c r="G297" s="21">
        <v>1.49</v>
      </c>
      <c r="H297" s="17" t="s">
        <v>525</v>
      </c>
      <c r="I297" s="20">
        <f>IF(FluxoCaixa101315[[#This Row],[d]]="Saldo Inicial",FluxoCaixa101315[[#This Row],[R$ (Valores)]],I296+FluxoCaixa101315[[#This Row],[Valores Receitas / Despesas]])</f>
        <v>43085.429999999869</v>
      </c>
      <c r="J297" s="20">
        <f>IF(FluxoCaixa101315[[#This Row],[Entrada / Saída]]="Saída",FluxoCaixa101315[[#This Row],[R$ (Valores)]]*-1,FluxoCaixa101315[[#This Row],[R$ (Valores)]])</f>
        <v>-1.49</v>
      </c>
      <c r="M297" s="31"/>
    </row>
    <row r="298" spans="2:13">
      <c r="B298" s="16">
        <v>46034</v>
      </c>
      <c r="C298" s="48" t="str">
        <f>IF(FluxoCaixa101315[[#This Row],[Data]]="","",PROPER(TEXT(FluxoCaixa101315[[#This Row],[Data]],"mmmm")))</f>
        <v>Janeiro</v>
      </c>
      <c r="D298" s="17" t="s">
        <v>2</v>
      </c>
      <c r="E298" s="17" t="s">
        <v>225</v>
      </c>
      <c r="F298" s="17" t="s">
        <v>524</v>
      </c>
      <c r="G298" s="29">
        <v>5.5</v>
      </c>
      <c r="H298" s="17" t="s">
        <v>525</v>
      </c>
      <c r="I298" s="20">
        <f>IF(FluxoCaixa101315[[#This Row],[d]]="Saldo Inicial",FluxoCaixa101315[[#This Row],[R$ (Valores)]],I297+FluxoCaixa101315[[#This Row],[Valores Receitas / Despesas]])</f>
        <v>43079.929999999869</v>
      </c>
      <c r="J298" s="20">
        <f>IF(FluxoCaixa101315[[#This Row],[Entrada / Saída]]="Saída",FluxoCaixa101315[[#This Row],[R$ (Valores)]]*-1,FluxoCaixa101315[[#This Row],[R$ (Valores)]])</f>
        <v>-5.5</v>
      </c>
      <c r="M298" s="26"/>
    </row>
    <row r="299" spans="2:13">
      <c r="B299" s="16">
        <v>46034</v>
      </c>
      <c r="C299" s="48" t="str">
        <f>IF(FluxoCaixa101315[[#This Row],[Data]]="","",PROPER(TEXT(FluxoCaixa101315[[#This Row],[Data]],"mmmm")))</f>
        <v>Janeiro</v>
      </c>
      <c r="D299" s="17" t="s">
        <v>2</v>
      </c>
      <c r="E299" s="17" t="s">
        <v>70</v>
      </c>
      <c r="F299" s="17" t="s">
        <v>147</v>
      </c>
      <c r="G299" s="21">
        <v>5000</v>
      </c>
      <c r="H299" s="17" t="s">
        <v>525</v>
      </c>
      <c r="I299" s="20">
        <f>IF(FluxoCaixa101315[[#This Row],[d]]="Saldo Inicial",FluxoCaixa101315[[#This Row],[R$ (Valores)]],I298+FluxoCaixa101315[[#This Row],[Valores Receitas / Despesas]])</f>
        <v>38079.929999999869</v>
      </c>
      <c r="J299" s="20">
        <f>IF(FluxoCaixa101315[[#This Row],[Entrada / Saída]]="Saída",FluxoCaixa101315[[#This Row],[R$ (Valores)]]*-1,FluxoCaixa101315[[#This Row],[R$ (Valores)]])</f>
        <v>-5000</v>
      </c>
    </row>
    <row r="300" spans="2:13">
      <c r="B300" s="16">
        <v>46034</v>
      </c>
      <c r="C300" s="48" t="str">
        <f>IF(FluxoCaixa101315[[#This Row],[Data]]="","",PROPER(TEXT(FluxoCaixa101315[[#This Row],[Data]],"mmmm")))</f>
        <v>Janeiro</v>
      </c>
      <c r="D300" s="17" t="s">
        <v>2</v>
      </c>
      <c r="E300" s="17" t="s">
        <v>70</v>
      </c>
      <c r="F300" s="17" t="s">
        <v>945</v>
      </c>
      <c r="G300" s="21">
        <v>5000</v>
      </c>
      <c r="H300" s="17" t="s">
        <v>525</v>
      </c>
      <c r="I300" s="20">
        <f>IF(FluxoCaixa101315[[#This Row],[d]]="Saldo Inicial",FluxoCaixa101315[[#This Row],[R$ (Valores)]],I299+FluxoCaixa101315[[#This Row],[Valores Receitas / Despesas]])</f>
        <v>33079.929999999869</v>
      </c>
      <c r="J300" s="20">
        <f>IF(FluxoCaixa101315[[#This Row],[Entrada / Saída]]="Saída",FluxoCaixa101315[[#This Row],[R$ (Valores)]]*-1,FluxoCaixa101315[[#This Row],[R$ (Valores)]])</f>
        <v>-5000</v>
      </c>
    </row>
    <row r="301" spans="2:13">
      <c r="B301" s="16">
        <v>46034</v>
      </c>
      <c r="C301" s="48" t="str">
        <f>IF(FluxoCaixa101315[[#This Row],[Data]]="","",PROPER(TEXT(FluxoCaixa101315[[#This Row],[Data]],"mmmm")))</f>
        <v>Janeiro</v>
      </c>
      <c r="D301" s="17" t="s">
        <v>2</v>
      </c>
      <c r="E301" s="17" t="s">
        <v>225</v>
      </c>
      <c r="F301" s="17" t="s">
        <v>524</v>
      </c>
      <c r="G301" s="21">
        <v>5.5</v>
      </c>
      <c r="H301" s="17" t="s">
        <v>525</v>
      </c>
      <c r="I301" s="20">
        <f>IF(FluxoCaixa101315[[#This Row],[d]]="Saldo Inicial",FluxoCaixa101315[[#This Row],[R$ (Valores)]],I300+FluxoCaixa101315[[#This Row],[Valores Receitas / Despesas]])</f>
        <v>33074.429999999869</v>
      </c>
      <c r="J301" s="20">
        <f>IF(FluxoCaixa101315[[#This Row],[Entrada / Saída]]="Saída",FluxoCaixa101315[[#This Row],[R$ (Valores)]]*-1,FluxoCaixa101315[[#This Row],[R$ (Valores)]])</f>
        <v>-5.5</v>
      </c>
    </row>
    <row r="302" spans="2:13">
      <c r="B302" s="16">
        <v>46034</v>
      </c>
      <c r="C302" s="48" t="str">
        <f>IF(FluxoCaixa101315[[#This Row],[Data]]="","",PROPER(TEXT(FluxoCaixa101315[[#This Row],[Data]],"mmmm")))</f>
        <v>Janeiro</v>
      </c>
      <c r="D302" s="17" t="s">
        <v>2</v>
      </c>
      <c r="E302" s="17" t="s">
        <v>34</v>
      </c>
      <c r="F302" s="17" t="s">
        <v>946</v>
      </c>
      <c r="G302" s="21">
        <v>2524.77</v>
      </c>
      <c r="H302" s="17" t="s">
        <v>525</v>
      </c>
      <c r="I302" s="20">
        <f>IF(FluxoCaixa101315[[#This Row],[d]]="Saldo Inicial",FluxoCaixa101315[[#This Row],[R$ (Valores)]],I301+FluxoCaixa101315[[#This Row],[Valores Receitas / Despesas]])</f>
        <v>30549.659999999869</v>
      </c>
      <c r="J302" s="20">
        <f>IF(FluxoCaixa101315[[#This Row],[Entrada / Saída]]="Saída",FluxoCaixa101315[[#This Row],[R$ (Valores)]]*-1,FluxoCaixa101315[[#This Row],[R$ (Valores)]])</f>
        <v>-2524.77</v>
      </c>
    </row>
    <row r="303" spans="2:13">
      <c r="B303" s="16">
        <v>46034</v>
      </c>
      <c r="C303" s="48" t="str">
        <f>IF(FluxoCaixa101315[[#This Row],[Data]]="","",PROPER(TEXT(FluxoCaixa101315[[#This Row],[Data]],"mmmm")))</f>
        <v>Janeiro</v>
      </c>
      <c r="D303" s="17" t="s">
        <v>2</v>
      </c>
      <c r="E303" s="17" t="s">
        <v>225</v>
      </c>
      <c r="F303" s="17" t="s">
        <v>524</v>
      </c>
      <c r="G303" s="21">
        <v>5.5</v>
      </c>
      <c r="H303" s="17" t="s">
        <v>525</v>
      </c>
      <c r="I303" s="20">
        <f>IF(FluxoCaixa101315[[#This Row],[d]]="Saldo Inicial",FluxoCaixa101315[[#This Row],[R$ (Valores)]],I302+FluxoCaixa101315[[#This Row],[Valores Receitas / Despesas]])</f>
        <v>30544.159999999869</v>
      </c>
      <c r="J303" s="20">
        <f>IF(FluxoCaixa101315[[#This Row],[Entrada / Saída]]="Saída",FluxoCaixa101315[[#This Row],[R$ (Valores)]]*-1,FluxoCaixa101315[[#This Row],[R$ (Valores)]])</f>
        <v>-5.5</v>
      </c>
    </row>
    <row r="304" spans="2:13">
      <c r="B304" s="16">
        <v>46034</v>
      </c>
      <c r="C304" s="48" t="str">
        <f>IF(FluxoCaixa101315[[#This Row],[Data]]="","",PROPER(TEXT(FluxoCaixa101315[[#This Row],[Data]],"mmmm")))</f>
        <v>Janeiro</v>
      </c>
      <c r="D304" s="17" t="s">
        <v>2</v>
      </c>
      <c r="E304" s="17" t="s">
        <v>225</v>
      </c>
      <c r="F304" s="17" t="s">
        <v>524</v>
      </c>
      <c r="G304" s="21">
        <v>5.5</v>
      </c>
      <c r="H304" s="17" t="s">
        <v>525</v>
      </c>
      <c r="I304" s="20">
        <f>IF(FluxoCaixa101315[[#This Row],[d]]="Saldo Inicial",FluxoCaixa101315[[#This Row],[R$ (Valores)]],I303+FluxoCaixa101315[[#This Row],[Valores Receitas / Despesas]])</f>
        <v>30538.659999999869</v>
      </c>
      <c r="J304" s="20">
        <f>IF(FluxoCaixa101315[[#This Row],[Entrada / Saída]]="Saída",FluxoCaixa101315[[#This Row],[R$ (Valores)]]*-1,FluxoCaixa101315[[#This Row],[R$ (Valores)]])</f>
        <v>-5.5</v>
      </c>
    </row>
    <row r="305" spans="2:10">
      <c r="B305" s="16">
        <v>46034</v>
      </c>
      <c r="C305" s="48" t="str">
        <f>IF(FluxoCaixa101315[[#This Row],[Data]]="","",PROPER(TEXT(FluxoCaixa101315[[#This Row],[Data]],"mmmm")))</f>
        <v>Janeiro</v>
      </c>
      <c r="D305" s="17" t="s">
        <v>2</v>
      </c>
      <c r="E305" s="17" t="s">
        <v>225</v>
      </c>
      <c r="F305" s="17" t="s">
        <v>524</v>
      </c>
      <c r="G305" s="21">
        <v>3.25</v>
      </c>
      <c r="H305" s="17" t="s">
        <v>525</v>
      </c>
      <c r="I305" s="20">
        <f>IF(FluxoCaixa101315[[#This Row],[d]]="Saldo Inicial",FluxoCaixa101315[[#This Row],[R$ (Valores)]],I304+FluxoCaixa101315[[#This Row],[Valores Receitas / Despesas]])</f>
        <v>30535.409999999869</v>
      </c>
      <c r="J305" s="20">
        <f>IF(FluxoCaixa101315[[#This Row],[Entrada / Saída]]="Saída",FluxoCaixa101315[[#This Row],[R$ (Valores)]]*-1,FluxoCaixa101315[[#This Row],[R$ (Valores)]])</f>
        <v>-3.25</v>
      </c>
    </row>
    <row r="306" spans="2:10">
      <c r="B306" s="16">
        <v>46034</v>
      </c>
      <c r="C306" s="48" t="str">
        <f>IF(FluxoCaixa101315[[#This Row],[Data]]="","",PROPER(TEXT(FluxoCaixa101315[[#This Row],[Data]],"mmmm")))</f>
        <v>Janeiro</v>
      </c>
      <c r="D306" s="17" t="s">
        <v>2</v>
      </c>
      <c r="E306" s="17" t="s">
        <v>225</v>
      </c>
      <c r="F306" s="17" t="s">
        <v>524</v>
      </c>
      <c r="G306" s="21">
        <v>1.49</v>
      </c>
      <c r="H306" s="17" t="s">
        <v>525</v>
      </c>
      <c r="I306" s="20">
        <f>IF(FluxoCaixa101315[[#This Row],[d]]="Saldo Inicial",FluxoCaixa101315[[#This Row],[R$ (Valores)]],I305+FluxoCaixa101315[[#This Row],[Valores Receitas / Despesas]])</f>
        <v>30533.919999999867</v>
      </c>
      <c r="J306" s="20">
        <f>IF(FluxoCaixa101315[[#This Row],[Entrada / Saída]]="Saída",FluxoCaixa101315[[#This Row],[R$ (Valores)]]*-1,FluxoCaixa101315[[#This Row],[R$ (Valores)]])</f>
        <v>-1.49</v>
      </c>
    </row>
    <row r="307" spans="2:10">
      <c r="B307" s="16">
        <v>46034</v>
      </c>
      <c r="C307" s="48" t="str">
        <f>IF(FluxoCaixa101315[[#This Row],[Data]]="","",PROPER(TEXT(FluxoCaixa101315[[#This Row],[Data]],"mmmm")))</f>
        <v>Janeiro</v>
      </c>
      <c r="D307" s="17" t="s">
        <v>2</v>
      </c>
      <c r="E307" s="17" t="s">
        <v>225</v>
      </c>
      <c r="F307" s="17" t="s">
        <v>524</v>
      </c>
      <c r="G307" s="21">
        <v>3.25</v>
      </c>
      <c r="H307" s="17" t="s">
        <v>525</v>
      </c>
      <c r="I307" s="20">
        <f>IF(FluxoCaixa101315[[#This Row],[d]]="Saldo Inicial",FluxoCaixa101315[[#This Row],[R$ (Valores)]],I306+FluxoCaixa101315[[#This Row],[Valores Receitas / Despesas]])</f>
        <v>30530.669999999867</v>
      </c>
      <c r="J307" s="20">
        <f>IF(FluxoCaixa101315[[#This Row],[Entrada / Saída]]="Saída",FluxoCaixa101315[[#This Row],[R$ (Valores)]]*-1,FluxoCaixa101315[[#This Row],[R$ (Valores)]])</f>
        <v>-3.25</v>
      </c>
    </row>
    <row r="308" spans="2:10">
      <c r="B308" s="16">
        <v>46034</v>
      </c>
      <c r="C308" s="48" t="str">
        <f>IF(FluxoCaixa101315[[#This Row],[Data]]="","",PROPER(TEXT(FluxoCaixa101315[[#This Row],[Data]],"mmmm")))</f>
        <v>Janeiro</v>
      </c>
      <c r="D308" s="17" t="s">
        <v>2</v>
      </c>
      <c r="E308" s="17" t="s">
        <v>225</v>
      </c>
      <c r="F308" s="17" t="s">
        <v>524</v>
      </c>
      <c r="G308" s="21">
        <v>3.25</v>
      </c>
      <c r="H308" s="17" t="s">
        <v>525</v>
      </c>
      <c r="I308" s="20">
        <f>IF(FluxoCaixa101315[[#This Row],[d]]="Saldo Inicial",FluxoCaixa101315[[#This Row],[R$ (Valores)]],I307+FluxoCaixa101315[[#This Row],[Valores Receitas / Despesas]])</f>
        <v>30527.419999999867</v>
      </c>
      <c r="J308" s="20">
        <f>IF(FluxoCaixa101315[[#This Row],[Entrada / Saída]]="Saída",FluxoCaixa101315[[#This Row],[R$ (Valores)]]*-1,FluxoCaixa101315[[#This Row],[R$ (Valores)]])</f>
        <v>-3.25</v>
      </c>
    </row>
    <row r="309" spans="2:10">
      <c r="B309" s="16">
        <v>46034</v>
      </c>
      <c r="C309" s="48" t="str">
        <f>IF(FluxoCaixa101315[[#This Row],[Data]]="","",PROPER(TEXT(FluxoCaixa101315[[#This Row],[Data]],"mmmm")))</f>
        <v>Janeiro</v>
      </c>
      <c r="D309" s="17" t="s">
        <v>2</v>
      </c>
      <c r="E309" s="17" t="s">
        <v>225</v>
      </c>
      <c r="F309" s="17" t="s">
        <v>524</v>
      </c>
      <c r="G309" s="21">
        <v>5.7</v>
      </c>
      <c r="H309" s="17" t="s">
        <v>525</v>
      </c>
      <c r="I309" s="20">
        <f>IF(FluxoCaixa101315[[#This Row],[d]]="Saldo Inicial",FluxoCaixa101315[[#This Row],[R$ (Valores)]],I308+FluxoCaixa101315[[#This Row],[Valores Receitas / Despesas]])</f>
        <v>30521.719999999867</v>
      </c>
      <c r="J309" s="20">
        <f>IF(FluxoCaixa101315[[#This Row],[Entrada / Saída]]="Saída",FluxoCaixa101315[[#This Row],[R$ (Valores)]]*-1,FluxoCaixa101315[[#This Row],[R$ (Valores)]])</f>
        <v>-5.7</v>
      </c>
    </row>
    <row r="310" spans="2:10">
      <c r="B310" s="16">
        <v>46034</v>
      </c>
      <c r="C310" s="48" t="str">
        <f>IF(FluxoCaixa101315[[#This Row],[Data]]="","",PROPER(TEXT(FluxoCaixa101315[[#This Row],[Data]],"mmmm")))</f>
        <v>Janeiro</v>
      </c>
      <c r="D310" s="17" t="s">
        <v>2</v>
      </c>
      <c r="E310" s="17" t="s">
        <v>225</v>
      </c>
      <c r="F310" s="17" t="s">
        <v>524</v>
      </c>
      <c r="G310" s="21">
        <v>1.49</v>
      </c>
      <c r="H310" s="17" t="s">
        <v>525</v>
      </c>
      <c r="I310" s="20">
        <f>IF(FluxoCaixa101315[[#This Row],[d]]="Saldo Inicial",FluxoCaixa101315[[#This Row],[R$ (Valores)]],I309+FluxoCaixa101315[[#This Row],[Valores Receitas / Despesas]])</f>
        <v>30520.229999999865</v>
      </c>
      <c r="J310" s="20">
        <f>IF(FluxoCaixa101315[[#This Row],[Entrada / Saída]]="Saída",FluxoCaixa101315[[#This Row],[R$ (Valores)]]*-1,FluxoCaixa101315[[#This Row],[R$ (Valores)]])</f>
        <v>-1.49</v>
      </c>
    </row>
    <row r="311" spans="2:10">
      <c r="B311" s="16">
        <v>46034</v>
      </c>
      <c r="C311" s="48" t="str">
        <f>IF(FluxoCaixa101315[[#This Row],[Data]]="","",PROPER(TEXT(FluxoCaixa101315[[#This Row],[Data]],"mmmm")))</f>
        <v>Janeiro</v>
      </c>
      <c r="D311" s="17" t="s">
        <v>2</v>
      </c>
      <c r="E311" s="17" t="s">
        <v>70</v>
      </c>
      <c r="F311" s="17" t="s">
        <v>947</v>
      </c>
      <c r="G311" s="21">
        <v>2870</v>
      </c>
      <c r="H311" s="17" t="s">
        <v>525</v>
      </c>
      <c r="I311" s="20">
        <f>IF(FluxoCaixa101315[[#This Row],[d]]="Saldo Inicial",FluxoCaixa101315[[#This Row],[R$ (Valores)]],I310+FluxoCaixa101315[[#This Row],[Valores Receitas / Despesas]])</f>
        <v>27650.229999999865</v>
      </c>
      <c r="J311" s="20">
        <f>IF(FluxoCaixa101315[[#This Row],[Entrada / Saída]]="Saída",FluxoCaixa101315[[#This Row],[R$ (Valores)]]*-1,FluxoCaixa101315[[#This Row],[R$ (Valores)]])</f>
        <v>-2870</v>
      </c>
    </row>
    <row r="312" spans="2:10">
      <c r="B312" s="16">
        <v>46034</v>
      </c>
      <c r="C312" s="48" t="str">
        <f>IF(FluxoCaixa101315[[#This Row],[Data]]="","",PROPER(TEXT(FluxoCaixa101315[[#This Row],[Data]],"mmmm")))</f>
        <v>Janeiro</v>
      </c>
      <c r="D312" s="17" t="s">
        <v>2</v>
      </c>
      <c r="E312" s="17" t="s">
        <v>70</v>
      </c>
      <c r="F312" s="17" t="s">
        <v>948</v>
      </c>
      <c r="G312" s="21">
        <v>800</v>
      </c>
      <c r="H312" s="17" t="s">
        <v>525</v>
      </c>
      <c r="I312" s="20">
        <f>IF(FluxoCaixa101315[[#This Row],[d]]="Saldo Inicial",FluxoCaixa101315[[#This Row],[R$ (Valores)]],I311+FluxoCaixa101315[[#This Row],[Valores Receitas / Despesas]])</f>
        <v>26850.229999999865</v>
      </c>
      <c r="J312" s="20">
        <f>IF(FluxoCaixa101315[[#This Row],[Entrada / Saída]]="Saída",FluxoCaixa101315[[#This Row],[R$ (Valores)]]*-1,FluxoCaixa101315[[#This Row],[R$ (Valores)]])</f>
        <v>-800</v>
      </c>
    </row>
    <row r="313" spans="2:10">
      <c r="B313" s="16">
        <v>46034</v>
      </c>
      <c r="C313" s="48" t="str">
        <f>IF(FluxoCaixa101315[[#This Row],[Data]]="","",PROPER(TEXT(FluxoCaixa101315[[#This Row],[Data]],"mmmm")))</f>
        <v>Janeiro</v>
      </c>
      <c r="D313" s="17" t="s">
        <v>2</v>
      </c>
      <c r="E313" s="17" t="s">
        <v>70</v>
      </c>
      <c r="F313" s="17" t="s">
        <v>949</v>
      </c>
      <c r="G313" s="21">
        <v>700</v>
      </c>
      <c r="H313" s="17" t="s">
        <v>525</v>
      </c>
      <c r="I313" s="20">
        <f>IF(FluxoCaixa101315[[#This Row],[d]]="Saldo Inicial",FluxoCaixa101315[[#This Row],[R$ (Valores)]],I312+FluxoCaixa101315[[#This Row],[Valores Receitas / Despesas]])</f>
        <v>26150.229999999865</v>
      </c>
      <c r="J313" s="20">
        <f>IF(FluxoCaixa101315[[#This Row],[Entrada / Saída]]="Saída",FluxoCaixa101315[[#This Row],[R$ (Valores)]]*-1,FluxoCaixa101315[[#This Row],[R$ (Valores)]])</f>
        <v>-700</v>
      </c>
    </row>
    <row r="314" spans="2:10">
      <c r="B314" s="16">
        <v>46034</v>
      </c>
      <c r="C314" s="48" t="str">
        <f>IF(FluxoCaixa101315[[#This Row],[Data]]="","",PROPER(TEXT(FluxoCaixa101315[[#This Row],[Data]],"mmmm")))</f>
        <v>Janeiro</v>
      </c>
      <c r="D314" s="17" t="s">
        <v>2</v>
      </c>
      <c r="E314" s="17" t="s">
        <v>70</v>
      </c>
      <c r="F314" s="17" t="s">
        <v>950</v>
      </c>
      <c r="G314" s="21">
        <v>700</v>
      </c>
      <c r="H314" s="17" t="s">
        <v>525</v>
      </c>
      <c r="I314" s="20">
        <f>IF(FluxoCaixa101315[[#This Row],[d]]="Saldo Inicial",FluxoCaixa101315[[#This Row],[R$ (Valores)]],I313+FluxoCaixa101315[[#This Row],[Valores Receitas / Despesas]])</f>
        <v>25450.229999999865</v>
      </c>
      <c r="J314" s="20">
        <f>IF(FluxoCaixa101315[[#This Row],[Entrada / Saída]]="Saída",FluxoCaixa101315[[#This Row],[R$ (Valores)]]*-1,FluxoCaixa101315[[#This Row],[R$ (Valores)]])</f>
        <v>-700</v>
      </c>
    </row>
    <row r="315" spans="2:10">
      <c r="B315" s="16">
        <v>46034</v>
      </c>
      <c r="C315" s="48" t="str">
        <f>IF(FluxoCaixa101315[[#This Row],[Data]]="","",PROPER(TEXT(FluxoCaixa101315[[#This Row],[Data]],"mmmm")))</f>
        <v>Janeiro</v>
      </c>
      <c r="D315" s="17" t="s">
        <v>2</v>
      </c>
      <c r="E315" s="17" t="s">
        <v>70</v>
      </c>
      <c r="F315" s="17" t="s">
        <v>951</v>
      </c>
      <c r="G315" s="21">
        <v>700</v>
      </c>
      <c r="H315" s="17" t="s">
        <v>525</v>
      </c>
      <c r="I315" s="20">
        <f>IF(FluxoCaixa101315[[#This Row],[d]]="Saldo Inicial",FluxoCaixa101315[[#This Row],[R$ (Valores)]],I314+FluxoCaixa101315[[#This Row],[Valores Receitas / Despesas]])</f>
        <v>24750.229999999865</v>
      </c>
      <c r="J315" s="20">
        <f>IF(FluxoCaixa101315[[#This Row],[Entrada / Saída]]="Saída",FluxoCaixa101315[[#This Row],[R$ (Valores)]]*-1,FluxoCaixa101315[[#This Row],[R$ (Valores)]])</f>
        <v>-700</v>
      </c>
    </row>
    <row r="316" spans="2:10">
      <c r="B316" s="16">
        <v>46034</v>
      </c>
      <c r="C316" s="48" t="str">
        <f>IF(FluxoCaixa101315[[#This Row],[Data]]="","",PROPER(TEXT(FluxoCaixa101315[[#This Row],[Data]],"mmmm")))</f>
        <v>Janeiro</v>
      </c>
      <c r="D316" s="17" t="s">
        <v>2</v>
      </c>
      <c r="E316" s="17" t="s">
        <v>70</v>
      </c>
      <c r="F316" s="17" t="s">
        <v>952</v>
      </c>
      <c r="G316" s="21">
        <v>750</v>
      </c>
      <c r="H316" s="17" t="s">
        <v>525</v>
      </c>
      <c r="I316" s="20">
        <f>IF(FluxoCaixa101315[[#This Row],[d]]="Saldo Inicial",FluxoCaixa101315[[#This Row],[R$ (Valores)]],I315+FluxoCaixa101315[[#This Row],[Valores Receitas / Despesas]])</f>
        <v>24000.229999999865</v>
      </c>
      <c r="J316" s="20">
        <f>IF(FluxoCaixa101315[[#This Row],[Entrada / Saída]]="Saída",FluxoCaixa101315[[#This Row],[R$ (Valores)]]*-1,FluxoCaixa101315[[#This Row],[R$ (Valores)]])</f>
        <v>-750</v>
      </c>
    </row>
    <row r="317" spans="2:10">
      <c r="B317" s="16">
        <v>46034</v>
      </c>
      <c r="C317" s="48" t="str">
        <f>IF(FluxoCaixa101315[[#This Row],[Data]]="","",PROPER(TEXT(FluxoCaixa101315[[#This Row],[Data]],"mmmm")))</f>
        <v>Janeiro</v>
      </c>
      <c r="D317" s="17" t="s">
        <v>2</v>
      </c>
      <c r="E317" s="17" t="s">
        <v>70</v>
      </c>
      <c r="F317" s="17" t="s">
        <v>953</v>
      </c>
      <c r="G317" s="21">
        <v>750</v>
      </c>
      <c r="H317" s="17" t="s">
        <v>525</v>
      </c>
      <c r="I317" s="20">
        <f>IF(FluxoCaixa101315[[#This Row],[d]]="Saldo Inicial",FluxoCaixa101315[[#This Row],[R$ (Valores)]],I316+FluxoCaixa101315[[#This Row],[Valores Receitas / Despesas]])</f>
        <v>23250.229999999865</v>
      </c>
      <c r="J317" s="20">
        <f>IF(FluxoCaixa101315[[#This Row],[Entrada / Saída]]="Saída",FluxoCaixa101315[[#This Row],[R$ (Valores)]]*-1,FluxoCaixa101315[[#This Row],[R$ (Valores)]])</f>
        <v>-750</v>
      </c>
    </row>
    <row r="318" spans="2:10">
      <c r="B318" s="16">
        <v>46034</v>
      </c>
      <c r="C318" s="48" t="str">
        <f>IF(FluxoCaixa101315[[#This Row],[Data]]="","",PROPER(TEXT(FluxoCaixa101315[[#This Row],[Data]],"mmmm")))</f>
        <v>Janeiro</v>
      </c>
      <c r="D318" s="17" t="s">
        <v>2</v>
      </c>
      <c r="E318" s="17" t="s">
        <v>70</v>
      </c>
      <c r="F318" s="17" t="s">
        <v>954</v>
      </c>
      <c r="G318" s="21">
        <v>1000</v>
      </c>
      <c r="H318" s="17" t="s">
        <v>525</v>
      </c>
      <c r="I318" s="20">
        <f>IF(FluxoCaixa101315[[#This Row],[d]]="Saldo Inicial",FluxoCaixa101315[[#This Row],[R$ (Valores)]],I317+FluxoCaixa101315[[#This Row],[Valores Receitas / Despesas]])</f>
        <v>22250.229999999865</v>
      </c>
      <c r="J318" s="20">
        <f>IF(FluxoCaixa101315[[#This Row],[Entrada / Saída]]="Saída",FluxoCaixa101315[[#This Row],[R$ (Valores)]]*-1,FluxoCaixa101315[[#This Row],[R$ (Valores)]])</f>
        <v>-1000</v>
      </c>
    </row>
    <row r="319" spans="2:10">
      <c r="B319" s="16">
        <v>46034</v>
      </c>
      <c r="C319" s="48" t="str">
        <f>IF(FluxoCaixa101315[[#This Row],[Data]]="","",PROPER(TEXT(FluxoCaixa101315[[#This Row],[Data]],"mmmm")))</f>
        <v>Janeiro</v>
      </c>
      <c r="D319" s="17" t="s">
        <v>2</v>
      </c>
      <c r="E319" s="17" t="s">
        <v>70</v>
      </c>
      <c r="F319" s="17" t="s">
        <v>955</v>
      </c>
      <c r="G319" s="21">
        <v>750</v>
      </c>
      <c r="H319" s="17" t="s">
        <v>525</v>
      </c>
      <c r="I319" s="20">
        <f>IF(FluxoCaixa101315[[#This Row],[d]]="Saldo Inicial",FluxoCaixa101315[[#This Row],[R$ (Valores)]],I318+FluxoCaixa101315[[#This Row],[Valores Receitas / Despesas]])</f>
        <v>21500.229999999865</v>
      </c>
      <c r="J319" s="20">
        <f>IF(FluxoCaixa101315[[#This Row],[Entrada / Saída]]="Saída",FluxoCaixa101315[[#This Row],[R$ (Valores)]]*-1,FluxoCaixa101315[[#This Row],[R$ (Valores)]])</f>
        <v>-750</v>
      </c>
    </row>
    <row r="320" spans="2:10">
      <c r="B320" s="16">
        <v>46034</v>
      </c>
      <c r="C320" s="48" t="str">
        <f>IF(FluxoCaixa101315[[#This Row],[Data]]="","",PROPER(TEXT(FluxoCaixa101315[[#This Row],[Data]],"mmmm")))</f>
        <v>Janeiro</v>
      </c>
      <c r="D320" s="17" t="s">
        <v>2</v>
      </c>
      <c r="E320" s="17" t="s">
        <v>511</v>
      </c>
      <c r="F320" s="17" t="s">
        <v>956</v>
      </c>
      <c r="G320" s="21">
        <v>750</v>
      </c>
      <c r="H320" s="17" t="s">
        <v>525</v>
      </c>
      <c r="I320" s="20">
        <f>IF(FluxoCaixa101315[[#This Row],[d]]="Saldo Inicial",FluxoCaixa101315[[#This Row],[R$ (Valores)]],I319+FluxoCaixa101315[[#This Row],[Valores Receitas / Despesas]])</f>
        <v>20750.229999999865</v>
      </c>
      <c r="J320" s="20">
        <f>IF(FluxoCaixa101315[[#This Row],[Entrada / Saída]]="Saída",FluxoCaixa101315[[#This Row],[R$ (Valores)]]*-1,FluxoCaixa101315[[#This Row],[R$ (Valores)]])</f>
        <v>-750</v>
      </c>
    </row>
    <row r="321" spans="2:10">
      <c r="B321" s="16">
        <v>46034</v>
      </c>
      <c r="C321" s="48" t="str">
        <f>IF(FluxoCaixa101315[[#This Row],[Data]]="","",PROPER(TEXT(FluxoCaixa101315[[#This Row],[Data]],"mmmm")))</f>
        <v>Janeiro</v>
      </c>
      <c r="D321" s="17" t="s">
        <v>2</v>
      </c>
      <c r="E321" s="17" t="s">
        <v>511</v>
      </c>
      <c r="F321" s="17" t="s">
        <v>957</v>
      </c>
      <c r="G321" s="21">
        <v>750</v>
      </c>
      <c r="H321" s="17" t="s">
        <v>525</v>
      </c>
      <c r="I321" s="20">
        <f>IF(FluxoCaixa101315[[#This Row],[d]]="Saldo Inicial",FluxoCaixa101315[[#This Row],[R$ (Valores)]],I320+FluxoCaixa101315[[#This Row],[Valores Receitas / Despesas]])</f>
        <v>20000.229999999865</v>
      </c>
      <c r="J321" s="20">
        <f>IF(FluxoCaixa101315[[#This Row],[Entrada / Saída]]="Saída",FluxoCaixa101315[[#This Row],[R$ (Valores)]]*-1,FluxoCaixa101315[[#This Row],[R$ (Valores)]])</f>
        <v>-750</v>
      </c>
    </row>
    <row r="322" spans="2:10">
      <c r="B322" s="16">
        <v>46034</v>
      </c>
      <c r="C322" s="48" t="str">
        <f>IF(FluxoCaixa101315[[#This Row],[Data]]="","",PROPER(TEXT(FluxoCaixa101315[[#This Row],[Data]],"mmmm")))</f>
        <v>Janeiro</v>
      </c>
      <c r="D322" s="17" t="s">
        <v>2</v>
      </c>
      <c r="E322" s="17" t="s">
        <v>70</v>
      </c>
      <c r="F322" s="17" t="s">
        <v>958</v>
      </c>
      <c r="G322" s="21">
        <v>900</v>
      </c>
      <c r="H322" s="17" t="s">
        <v>525</v>
      </c>
      <c r="I322" s="20">
        <f>IF(FluxoCaixa101315[[#This Row],[d]]="Saldo Inicial",FluxoCaixa101315[[#This Row],[R$ (Valores)]],I321+FluxoCaixa101315[[#This Row],[Valores Receitas / Despesas]])</f>
        <v>19100.229999999865</v>
      </c>
      <c r="J322" s="20">
        <f>IF(FluxoCaixa101315[[#This Row],[Entrada / Saída]]="Saída",FluxoCaixa101315[[#This Row],[R$ (Valores)]]*-1,FluxoCaixa101315[[#This Row],[R$ (Valores)]])</f>
        <v>-900</v>
      </c>
    </row>
    <row r="323" spans="2:10">
      <c r="B323" s="16">
        <v>46034</v>
      </c>
      <c r="C323" s="48" t="str">
        <f>IF(FluxoCaixa101315[[#This Row],[Data]]="","",PROPER(TEXT(FluxoCaixa101315[[#This Row],[Data]],"mmmm")))</f>
        <v>Janeiro</v>
      </c>
      <c r="D323" s="17" t="s">
        <v>2</v>
      </c>
      <c r="E323" s="17" t="s">
        <v>70</v>
      </c>
      <c r="F323" s="17" t="s">
        <v>959</v>
      </c>
      <c r="G323" s="21">
        <v>750</v>
      </c>
      <c r="H323" s="17" t="s">
        <v>525</v>
      </c>
      <c r="I323" s="20">
        <f>IF(FluxoCaixa101315[[#This Row],[d]]="Saldo Inicial",FluxoCaixa101315[[#This Row],[R$ (Valores)]],I322+FluxoCaixa101315[[#This Row],[Valores Receitas / Despesas]])</f>
        <v>18350.229999999865</v>
      </c>
      <c r="J323" s="20">
        <f>IF(FluxoCaixa101315[[#This Row],[Entrada / Saída]]="Saída",FluxoCaixa101315[[#This Row],[R$ (Valores)]]*-1,FluxoCaixa101315[[#This Row],[R$ (Valores)]])</f>
        <v>-750</v>
      </c>
    </row>
    <row r="324" spans="2:10">
      <c r="B324" s="16">
        <v>46034</v>
      </c>
      <c r="C324" s="48" t="str">
        <f>IF(FluxoCaixa101315[[#This Row],[Data]]="","",PROPER(TEXT(FluxoCaixa101315[[#This Row],[Data]],"mmmm")))</f>
        <v>Janeiro</v>
      </c>
      <c r="D324" s="17" t="s">
        <v>2</v>
      </c>
      <c r="E324" s="17" t="s">
        <v>225</v>
      </c>
      <c r="F324" s="17" t="s">
        <v>524</v>
      </c>
      <c r="G324" s="21">
        <v>9.9</v>
      </c>
      <c r="H324" s="17" t="s">
        <v>525</v>
      </c>
      <c r="I324" s="20">
        <f>IF(FluxoCaixa101315[[#This Row],[d]]="Saldo Inicial",FluxoCaixa101315[[#This Row],[R$ (Valores)]],I323+FluxoCaixa101315[[#This Row],[Valores Receitas / Despesas]])</f>
        <v>18340.329999999864</v>
      </c>
      <c r="J324" s="20">
        <f>IF(FluxoCaixa101315[[#This Row],[Entrada / Saída]]="Saída",FluxoCaixa101315[[#This Row],[R$ (Valores)]]*-1,FluxoCaixa101315[[#This Row],[R$ (Valores)]])</f>
        <v>-9.9</v>
      </c>
    </row>
    <row r="325" spans="2:10">
      <c r="B325" s="16">
        <v>46034</v>
      </c>
      <c r="C325" s="48" t="str">
        <f>IF(FluxoCaixa101315[[#This Row],[Data]]="","",PROPER(TEXT(FluxoCaixa101315[[#This Row],[Data]],"mmmm")))</f>
        <v>Janeiro</v>
      </c>
      <c r="D325" s="17" t="s">
        <v>2</v>
      </c>
      <c r="E325" s="17" t="s">
        <v>70</v>
      </c>
      <c r="F325" s="17" t="s">
        <v>960</v>
      </c>
      <c r="G325" s="21">
        <v>1000</v>
      </c>
      <c r="H325" s="17" t="s">
        <v>525</v>
      </c>
      <c r="I325" s="20">
        <f>IF(FluxoCaixa101315[[#This Row],[d]]="Saldo Inicial",FluxoCaixa101315[[#This Row],[R$ (Valores)]],I324+FluxoCaixa101315[[#This Row],[Valores Receitas / Despesas]])</f>
        <v>17340.329999999864</v>
      </c>
      <c r="J325" s="20">
        <f>IF(FluxoCaixa101315[[#This Row],[Entrada / Saída]]="Saída",FluxoCaixa101315[[#This Row],[R$ (Valores)]]*-1,FluxoCaixa101315[[#This Row],[R$ (Valores)]])</f>
        <v>-1000</v>
      </c>
    </row>
    <row r="326" spans="2:10">
      <c r="B326" s="16">
        <v>46034</v>
      </c>
      <c r="C326" s="48" t="str">
        <f>IF(FluxoCaixa101315[[#This Row],[Data]]="","",PROPER(TEXT(FluxoCaixa101315[[#This Row],[Data]],"mmmm")))</f>
        <v>Janeiro</v>
      </c>
      <c r="D326" s="17" t="s">
        <v>2</v>
      </c>
      <c r="E326" s="17" t="s">
        <v>70</v>
      </c>
      <c r="F326" s="17" t="s">
        <v>585</v>
      </c>
      <c r="G326" s="21">
        <v>400</v>
      </c>
      <c r="H326" s="17" t="s">
        <v>525</v>
      </c>
      <c r="I326" s="20">
        <f>IF(FluxoCaixa101315[[#This Row],[d]]="Saldo Inicial",FluxoCaixa101315[[#This Row],[R$ (Valores)]],I325+FluxoCaixa101315[[#This Row],[Valores Receitas / Despesas]])</f>
        <v>16940.329999999864</v>
      </c>
      <c r="J326" s="20">
        <f>IF(FluxoCaixa101315[[#This Row],[Entrada / Saída]]="Saída",FluxoCaixa101315[[#This Row],[R$ (Valores)]]*-1,FluxoCaixa101315[[#This Row],[R$ (Valores)]])</f>
        <v>-400</v>
      </c>
    </row>
    <row r="327" spans="2:10">
      <c r="B327" s="16">
        <v>46034</v>
      </c>
      <c r="C327" s="48" t="str">
        <f>IF(FluxoCaixa101315[[#This Row],[Data]]="","",PROPER(TEXT(FluxoCaixa101315[[#This Row],[Data]],"mmmm")))</f>
        <v>Janeiro</v>
      </c>
      <c r="D327" s="17" t="s">
        <v>2</v>
      </c>
      <c r="E327" s="17" t="s">
        <v>70</v>
      </c>
      <c r="F327" s="17" t="s">
        <v>961</v>
      </c>
      <c r="G327" s="21">
        <v>1100</v>
      </c>
      <c r="H327" s="17" t="s">
        <v>525</v>
      </c>
      <c r="I327" s="20">
        <f>IF(FluxoCaixa101315[[#This Row],[d]]="Saldo Inicial",FluxoCaixa101315[[#This Row],[R$ (Valores)]],I326+FluxoCaixa101315[[#This Row],[Valores Receitas / Despesas]])</f>
        <v>15840.329999999864</v>
      </c>
      <c r="J327" s="20">
        <f>IF(FluxoCaixa101315[[#This Row],[Entrada / Saída]]="Saída",FluxoCaixa101315[[#This Row],[R$ (Valores)]]*-1,FluxoCaixa101315[[#This Row],[R$ (Valores)]])</f>
        <v>-1100</v>
      </c>
    </row>
    <row r="328" spans="2:10">
      <c r="B328" s="16">
        <v>46034</v>
      </c>
      <c r="C328" s="48" t="str">
        <f>IF(FluxoCaixa101315[[#This Row],[Data]]="","",PROPER(TEXT(FluxoCaixa101315[[#This Row],[Data]],"mmmm")))</f>
        <v>Janeiro</v>
      </c>
      <c r="D328" s="17" t="s">
        <v>2</v>
      </c>
      <c r="E328" s="17" t="s">
        <v>70</v>
      </c>
      <c r="F328" s="17" t="s">
        <v>962</v>
      </c>
      <c r="G328" s="21">
        <v>800</v>
      </c>
      <c r="H328" s="17" t="s">
        <v>525</v>
      </c>
      <c r="I328" s="20">
        <f>IF(FluxoCaixa101315[[#This Row],[d]]="Saldo Inicial",FluxoCaixa101315[[#This Row],[R$ (Valores)]],I327+FluxoCaixa101315[[#This Row],[Valores Receitas / Despesas]])</f>
        <v>15040.329999999864</v>
      </c>
      <c r="J328" s="20">
        <f>IF(FluxoCaixa101315[[#This Row],[Entrada / Saída]]="Saída",FluxoCaixa101315[[#This Row],[R$ (Valores)]]*-1,FluxoCaixa101315[[#This Row],[R$ (Valores)]])</f>
        <v>-800</v>
      </c>
    </row>
    <row r="329" spans="2:10">
      <c r="B329" s="16">
        <v>46034</v>
      </c>
      <c r="C329" s="48" t="str">
        <f>IF(FluxoCaixa101315[[#This Row],[Data]]="","",PROPER(TEXT(FluxoCaixa101315[[#This Row],[Data]],"mmmm")))</f>
        <v>Janeiro</v>
      </c>
      <c r="D329" s="17" t="s">
        <v>2</v>
      </c>
      <c r="E329" s="17" t="s">
        <v>70</v>
      </c>
      <c r="F329" s="17" t="s">
        <v>963</v>
      </c>
      <c r="G329" s="21">
        <v>300</v>
      </c>
      <c r="H329" s="17" t="s">
        <v>525</v>
      </c>
      <c r="I329" s="20">
        <f>IF(FluxoCaixa101315[[#This Row],[d]]="Saldo Inicial",FluxoCaixa101315[[#This Row],[R$ (Valores)]],I328+FluxoCaixa101315[[#This Row],[Valores Receitas / Despesas]])</f>
        <v>14740.329999999864</v>
      </c>
      <c r="J329" s="20">
        <f>IF(FluxoCaixa101315[[#This Row],[Entrada / Saída]]="Saída",FluxoCaixa101315[[#This Row],[R$ (Valores)]]*-1,FluxoCaixa101315[[#This Row],[R$ (Valores)]])</f>
        <v>-300</v>
      </c>
    </row>
    <row r="330" spans="2:10">
      <c r="B330" s="16">
        <v>46034</v>
      </c>
      <c r="C330" s="48" t="str">
        <f>IF(FluxoCaixa101315[[#This Row],[Data]]="","",PROPER(TEXT(FluxoCaixa101315[[#This Row],[Data]],"mmmm")))</f>
        <v>Janeiro</v>
      </c>
      <c r="D330" s="17" t="s">
        <v>2</v>
      </c>
      <c r="E330" s="17" t="s">
        <v>70</v>
      </c>
      <c r="F330" s="17" t="s">
        <v>964</v>
      </c>
      <c r="G330" s="21">
        <v>800</v>
      </c>
      <c r="H330" s="17" t="s">
        <v>525</v>
      </c>
      <c r="I330" s="20">
        <f>IF(FluxoCaixa101315[[#This Row],[d]]="Saldo Inicial",FluxoCaixa101315[[#This Row],[R$ (Valores)]],I329+FluxoCaixa101315[[#This Row],[Valores Receitas / Despesas]])</f>
        <v>13940.329999999864</v>
      </c>
      <c r="J330" s="20">
        <f>IF(FluxoCaixa101315[[#This Row],[Entrada / Saída]]="Saída",FluxoCaixa101315[[#This Row],[R$ (Valores)]]*-1,FluxoCaixa101315[[#This Row],[R$ (Valores)]])</f>
        <v>-800</v>
      </c>
    </row>
    <row r="331" spans="2:10">
      <c r="B331" s="16">
        <v>46034</v>
      </c>
      <c r="C331" s="48" t="str">
        <f>IF(FluxoCaixa101315[[#This Row],[Data]]="","",PROPER(TEXT(FluxoCaixa101315[[#This Row],[Data]],"mmmm")))</f>
        <v>Janeiro</v>
      </c>
      <c r="D331" s="17" t="s">
        <v>2</v>
      </c>
      <c r="E331" s="17" t="s">
        <v>70</v>
      </c>
      <c r="F331" s="17" t="s">
        <v>965</v>
      </c>
      <c r="G331" s="21">
        <v>1000</v>
      </c>
      <c r="H331" s="17" t="s">
        <v>525</v>
      </c>
      <c r="I331" s="20">
        <f>IF(FluxoCaixa101315[[#This Row],[d]]="Saldo Inicial",FluxoCaixa101315[[#This Row],[R$ (Valores)]],I330+FluxoCaixa101315[[#This Row],[Valores Receitas / Despesas]])</f>
        <v>12940.329999999864</v>
      </c>
      <c r="J331" s="20">
        <f>IF(FluxoCaixa101315[[#This Row],[Entrada / Saída]]="Saída",FluxoCaixa101315[[#This Row],[R$ (Valores)]]*-1,FluxoCaixa101315[[#This Row],[R$ (Valores)]])</f>
        <v>-1000</v>
      </c>
    </row>
    <row r="332" spans="2:10">
      <c r="B332" s="16">
        <v>46034</v>
      </c>
      <c r="C332" s="48" t="str">
        <f>IF(FluxoCaixa101315[[#This Row],[Data]]="","",PROPER(TEXT(FluxoCaixa101315[[#This Row],[Data]],"mmmm")))</f>
        <v>Janeiro</v>
      </c>
      <c r="D332" s="17" t="s">
        <v>2</v>
      </c>
      <c r="E332" s="17" t="s">
        <v>70</v>
      </c>
      <c r="F332" s="17" t="s">
        <v>966</v>
      </c>
      <c r="G332" s="21">
        <v>3000</v>
      </c>
      <c r="H332" s="17" t="s">
        <v>525</v>
      </c>
      <c r="I332" s="20">
        <f>IF(FluxoCaixa101315[[#This Row],[d]]="Saldo Inicial",FluxoCaixa101315[[#This Row],[R$ (Valores)]],I331+FluxoCaixa101315[[#This Row],[Valores Receitas / Despesas]])</f>
        <v>9940.3299999998635</v>
      </c>
      <c r="J332" s="20">
        <f>IF(FluxoCaixa101315[[#This Row],[Entrada / Saída]]="Saída",FluxoCaixa101315[[#This Row],[R$ (Valores)]]*-1,FluxoCaixa101315[[#This Row],[R$ (Valores)]])</f>
        <v>-3000</v>
      </c>
    </row>
    <row r="333" spans="2:10">
      <c r="B333" s="16">
        <v>46034</v>
      </c>
      <c r="C333" s="48" t="str">
        <f>IF(FluxoCaixa101315[[#This Row],[Data]]="","",PROPER(TEXT(FluxoCaixa101315[[#This Row],[Data]],"mmmm")))</f>
        <v>Janeiro</v>
      </c>
      <c r="D333" s="17" t="s">
        <v>2</v>
      </c>
      <c r="E333" s="17" t="s">
        <v>78</v>
      </c>
      <c r="F333" s="17" t="s">
        <v>967</v>
      </c>
      <c r="G333" s="21">
        <v>210</v>
      </c>
      <c r="H333" s="17" t="s">
        <v>525</v>
      </c>
      <c r="I333" s="20">
        <f>IF(FluxoCaixa101315[[#This Row],[d]]="Saldo Inicial",FluxoCaixa101315[[#This Row],[R$ (Valores)]],I332+FluxoCaixa101315[[#This Row],[Valores Receitas / Despesas]])</f>
        <v>9730.3299999998635</v>
      </c>
      <c r="J333" s="20">
        <f>IF(FluxoCaixa101315[[#This Row],[Entrada / Saída]]="Saída",FluxoCaixa101315[[#This Row],[R$ (Valores)]]*-1,FluxoCaixa101315[[#This Row],[R$ (Valores)]])</f>
        <v>-210</v>
      </c>
    </row>
    <row r="334" spans="2:10">
      <c r="B334" s="16">
        <v>46034</v>
      </c>
      <c r="C334" s="48" t="str">
        <f>IF(FluxoCaixa101315[[#This Row],[Data]]="","",PROPER(TEXT(FluxoCaixa101315[[#This Row],[Data]],"mmmm")))</f>
        <v>Janeiro</v>
      </c>
      <c r="D334" s="17" t="s">
        <v>2</v>
      </c>
      <c r="E334" s="17" t="s">
        <v>70</v>
      </c>
      <c r="F334" s="17" t="s">
        <v>968</v>
      </c>
      <c r="G334" s="29">
        <v>3000</v>
      </c>
      <c r="H334" s="17" t="s">
        <v>525</v>
      </c>
      <c r="I334" s="20">
        <f>IF(FluxoCaixa101315[[#This Row],[d]]="Saldo Inicial",FluxoCaixa101315[[#This Row],[R$ (Valores)]],I333+FluxoCaixa101315[[#This Row],[Valores Receitas / Despesas]])</f>
        <v>6730.3299999998635</v>
      </c>
      <c r="J334" s="20">
        <f>IF(FluxoCaixa101315[[#This Row],[Entrada / Saída]]="Saída",FluxoCaixa101315[[#This Row],[R$ (Valores)]]*-1,FluxoCaixa101315[[#This Row],[R$ (Valores)]])</f>
        <v>-3000</v>
      </c>
    </row>
    <row r="335" spans="2:10">
      <c r="B335" s="16">
        <v>46034</v>
      </c>
      <c r="C335" s="48" t="str">
        <f>IF(FluxoCaixa101315[[#This Row],[Data]]="","",PROPER(TEXT(FluxoCaixa101315[[#This Row],[Data]],"mmmm")))</f>
        <v>Janeiro</v>
      </c>
      <c r="D335" s="17" t="s">
        <v>2</v>
      </c>
      <c r="E335" s="17" t="s">
        <v>70</v>
      </c>
      <c r="F335" s="17" t="s">
        <v>969</v>
      </c>
      <c r="G335" s="21">
        <v>2637</v>
      </c>
      <c r="H335" s="17" t="s">
        <v>525</v>
      </c>
      <c r="I335" s="20">
        <f>IF(FluxoCaixa101315[[#This Row],[d]]="Saldo Inicial",FluxoCaixa101315[[#This Row],[R$ (Valores)]],I334+FluxoCaixa101315[[#This Row],[Valores Receitas / Despesas]])</f>
        <v>4093.3299999998635</v>
      </c>
      <c r="J335" s="20">
        <f>IF(FluxoCaixa101315[[#This Row],[Entrada / Saída]]="Saída",FluxoCaixa101315[[#This Row],[R$ (Valores)]]*-1,FluxoCaixa101315[[#This Row],[R$ (Valores)]])</f>
        <v>-2637</v>
      </c>
    </row>
    <row r="336" spans="2:10">
      <c r="B336" s="16">
        <v>46034</v>
      </c>
      <c r="C336" s="48" t="str">
        <f>IF(FluxoCaixa101315[[#This Row],[Data]]="","",PROPER(TEXT(FluxoCaixa101315[[#This Row],[Data]],"mmmm")))</f>
        <v>Janeiro</v>
      </c>
      <c r="D336" s="17" t="s">
        <v>2</v>
      </c>
      <c r="E336" s="17" t="s">
        <v>70</v>
      </c>
      <c r="F336" s="17" t="s">
        <v>970</v>
      </c>
      <c r="G336" s="21">
        <v>600</v>
      </c>
      <c r="H336" s="17" t="s">
        <v>525</v>
      </c>
      <c r="I336" s="20">
        <f>IF(FluxoCaixa101315[[#This Row],[d]]="Saldo Inicial",FluxoCaixa101315[[#This Row],[R$ (Valores)]],I335+FluxoCaixa101315[[#This Row],[Valores Receitas / Despesas]])</f>
        <v>3493.3299999998635</v>
      </c>
      <c r="J336" s="20">
        <f>IF(FluxoCaixa101315[[#This Row],[Entrada / Saída]]="Saída",FluxoCaixa101315[[#This Row],[R$ (Valores)]]*-1,FluxoCaixa101315[[#This Row],[R$ (Valores)]])</f>
        <v>-600</v>
      </c>
    </row>
    <row r="337" spans="2:10">
      <c r="B337" s="16">
        <v>46034</v>
      </c>
      <c r="C337" s="48" t="str">
        <f>IF(FluxoCaixa101315[[#This Row],[Data]]="","",PROPER(TEXT(FluxoCaixa101315[[#This Row],[Data]],"mmmm")))</f>
        <v>Janeiro</v>
      </c>
      <c r="D337" s="17" t="s">
        <v>2</v>
      </c>
      <c r="E337" s="17" t="s">
        <v>70</v>
      </c>
      <c r="F337" s="17" t="s">
        <v>971</v>
      </c>
      <c r="G337" s="21">
        <v>1000</v>
      </c>
      <c r="H337" s="17" t="s">
        <v>525</v>
      </c>
      <c r="I337" s="20">
        <f>IF(FluxoCaixa101315[[#This Row],[d]]="Saldo Inicial",FluxoCaixa101315[[#This Row],[R$ (Valores)]],I336+FluxoCaixa101315[[#This Row],[Valores Receitas / Despesas]])</f>
        <v>2493.3299999998635</v>
      </c>
      <c r="J337" s="20">
        <f>IF(FluxoCaixa101315[[#This Row],[Entrada / Saída]]="Saída",FluxoCaixa101315[[#This Row],[R$ (Valores)]]*-1,FluxoCaixa101315[[#This Row],[R$ (Valores)]])</f>
        <v>-1000</v>
      </c>
    </row>
    <row r="338" spans="2:10">
      <c r="B338" s="16">
        <v>46034</v>
      </c>
      <c r="C338" s="48" t="str">
        <f>IF(FluxoCaixa101315[[#This Row],[Data]]="","",PROPER(TEXT(FluxoCaixa101315[[#This Row],[Data]],"mmmm")))</f>
        <v>Janeiro</v>
      </c>
      <c r="D338" s="17" t="s">
        <v>2</v>
      </c>
      <c r="E338" s="17" t="s">
        <v>70</v>
      </c>
      <c r="F338" s="17" t="s">
        <v>972</v>
      </c>
      <c r="G338" s="21">
        <v>800</v>
      </c>
      <c r="H338" s="17" t="s">
        <v>525</v>
      </c>
      <c r="I338" s="20">
        <f>IF(FluxoCaixa101315[[#This Row],[d]]="Saldo Inicial",FluxoCaixa101315[[#This Row],[R$ (Valores)]],I337+FluxoCaixa101315[[#This Row],[Valores Receitas / Despesas]])</f>
        <v>1693.3299999998635</v>
      </c>
      <c r="J338" s="20">
        <f>IF(FluxoCaixa101315[[#This Row],[Entrada / Saída]]="Saída",FluxoCaixa101315[[#This Row],[R$ (Valores)]]*-1,FluxoCaixa101315[[#This Row],[R$ (Valores)]])</f>
        <v>-800</v>
      </c>
    </row>
    <row r="339" spans="2:10">
      <c r="B339" s="16">
        <v>46034</v>
      </c>
      <c r="C339" s="48" t="str">
        <f>IF(FluxoCaixa101315[[#This Row],[Data]]="","",PROPER(TEXT(FluxoCaixa101315[[#This Row],[Data]],"mmmm")))</f>
        <v>Janeiro</v>
      </c>
      <c r="D339" s="17" t="s">
        <v>2</v>
      </c>
      <c r="E339" s="17" t="s">
        <v>70</v>
      </c>
      <c r="F339" s="17" t="s">
        <v>973</v>
      </c>
      <c r="G339" s="21">
        <v>800</v>
      </c>
      <c r="H339" s="17" t="s">
        <v>525</v>
      </c>
      <c r="I339" s="20">
        <f>IF(FluxoCaixa101315[[#This Row],[d]]="Saldo Inicial",FluxoCaixa101315[[#This Row],[R$ (Valores)]],I338+FluxoCaixa101315[[#This Row],[Valores Receitas / Despesas]])</f>
        <v>893.3299999998635</v>
      </c>
      <c r="J339" s="20">
        <f>IF(FluxoCaixa101315[[#This Row],[Entrada / Saída]]="Saída",FluxoCaixa101315[[#This Row],[R$ (Valores)]]*-1,FluxoCaixa101315[[#This Row],[R$ (Valores)]])</f>
        <v>-800</v>
      </c>
    </row>
    <row r="340" spans="2:10">
      <c r="B340" s="16">
        <v>46034</v>
      </c>
      <c r="C340" s="48" t="str">
        <f>IF(FluxoCaixa101315[[#This Row],[Data]]="","",PROPER(TEXT(FluxoCaixa101315[[#This Row],[Data]],"mmmm")))</f>
        <v>Janeiro</v>
      </c>
      <c r="D340" s="17" t="s">
        <v>2</v>
      </c>
      <c r="E340" s="17" t="s">
        <v>225</v>
      </c>
      <c r="F340" s="17" t="s">
        <v>524</v>
      </c>
      <c r="G340" s="21">
        <v>36.1</v>
      </c>
      <c r="H340" s="17" t="s">
        <v>525</v>
      </c>
      <c r="I340" s="20">
        <f>IF(FluxoCaixa101315[[#This Row],[d]]="Saldo Inicial",FluxoCaixa101315[[#This Row],[R$ (Valores)]],I339+FluxoCaixa101315[[#This Row],[Valores Receitas / Despesas]])</f>
        <v>857.22999999986348</v>
      </c>
      <c r="J340" s="20">
        <f>IF(FluxoCaixa101315[[#This Row],[Entrada / Saída]]="Saída",FluxoCaixa101315[[#This Row],[R$ (Valores)]]*-1,FluxoCaixa101315[[#This Row],[R$ (Valores)]])</f>
        <v>-36.1</v>
      </c>
    </row>
    <row r="341" spans="2:10">
      <c r="B341" s="16">
        <v>46034</v>
      </c>
      <c r="C341" s="48" t="str">
        <f>IF(FluxoCaixa101315[[#This Row],[Data]]="","",PROPER(TEXT(FluxoCaixa101315[[#This Row],[Data]],"mmmm")))</f>
        <v>Janeiro</v>
      </c>
      <c r="D341" s="17" t="s">
        <v>2</v>
      </c>
      <c r="E341" s="17" t="s">
        <v>225</v>
      </c>
      <c r="F341" s="17" t="s">
        <v>524</v>
      </c>
      <c r="G341" s="21">
        <v>1.49</v>
      </c>
      <c r="H341" s="17" t="s">
        <v>525</v>
      </c>
      <c r="I341" s="20">
        <f>IF(FluxoCaixa101315[[#This Row],[d]]="Saldo Inicial",FluxoCaixa101315[[#This Row],[R$ (Valores)]],I340+FluxoCaixa101315[[#This Row],[Valores Receitas / Despesas]])</f>
        <v>855.73999999986347</v>
      </c>
      <c r="J341" s="20">
        <f>IF(FluxoCaixa101315[[#This Row],[Entrada / Saída]]="Saída",FluxoCaixa101315[[#This Row],[R$ (Valores)]]*-1,FluxoCaixa101315[[#This Row],[R$ (Valores)]])</f>
        <v>-1.49</v>
      </c>
    </row>
    <row r="342" spans="2:10">
      <c r="B342" s="16">
        <v>46034</v>
      </c>
      <c r="C342" s="48" t="str">
        <f>IF(FluxoCaixa101315[[#This Row],[Data]]="","",PROPER(TEXT(FluxoCaixa101315[[#This Row],[Data]],"mmmm")))</f>
        <v>Janeiro</v>
      </c>
      <c r="D342" s="17" t="s">
        <v>2</v>
      </c>
      <c r="E342" s="17" t="s">
        <v>225</v>
      </c>
      <c r="F342" s="17" t="s">
        <v>524</v>
      </c>
      <c r="G342" s="21">
        <v>3.25</v>
      </c>
      <c r="H342" s="17" t="s">
        <v>525</v>
      </c>
      <c r="I342" s="20">
        <f>IF(FluxoCaixa101315[[#This Row],[d]]="Saldo Inicial",FluxoCaixa101315[[#This Row],[R$ (Valores)]],I341+FluxoCaixa101315[[#This Row],[Valores Receitas / Despesas]])</f>
        <v>852.48999999986347</v>
      </c>
      <c r="J342" s="20">
        <f>IF(FluxoCaixa101315[[#This Row],[Entrada / Saída]]="Saída",FluxoCaixa101315[[#This Row],[R$ (Valores)]]*-1,FluxoCaixa101315[[#This Row],[R$ (Valores)]])</f>
        <v>-3.25</v>
      </c>
    </row>
    <row r="343" spans="2:10">
      <c r="B343" s="16">
        <v>46034</v>
      </c>
      <c r="C343" s="48" t="str">
        <f>IF(FluxoCaixa101315[[#This Row],[Data]]="","",PROPER(TEXT(FluxoCaixa101315[[#This Row],[Data]],"mmmm")))</f>
        <v>Janeiro</v>
      </c>
      <c r="D343" s="17" t="s">
        <v>2</v>
      </c>
      <c r="E343" s="17" t="s">
        <v>225</v>
      </c>
      <c r="F343" s="17" t="s">
        <v>524</v>
      </c>
      <c r="G343" s="21">
        <v>20</v>
      </c>
      <c r="H343" s="17" t="s">
        <v>525</v>
      </c>
      <c r="I343" s="20">
        <f>IF(FluxoCaixa101315[[#This Row],[d]]="Saldo Inicial",FluxoCaixa101315[[#This Row],[R$ (Valores)]],I342+FluxoCaixa101315[[#This Row],[Valores Receitas / Despesas]])</f>
        <v>832.48999999986347</v>
      </c>
      <c r="J343" s="20">
        <f>IF(FluxoCaixa101315[[#This Row],[Entrada / Saída]]="Saída",FluxoCaixa101315[[#This Row],[R$ (Valores)]]*-1,FluxoCaixa101315[[#This Row],[R$ (Valores)]])</f>
        <v>-20</v>
      </c>
    </row>
    <row r="344" spans="2:10">
      <c r="B344" s="16">
        <v>46034</v>
      </c>
      <c r="C344" s="48" t="str">
        <f>IF(FluxoCaixa101315[[#This Row],[Data]]="","",PROPER(TEXT(FluxoCaixa101315[[#This Row],[Data]],"mmmm")))</f>
        <v>Janeiro</v>
      </c>
      <c r="D344" s="17" t="s">
        <v>2</v>
      </c>
      <c r="E344" s="17" t="s">
        <v>225</v>
      </c>
      <c r="F344" s="17" t="s">
        <v>524</v>
      </c>
      <c r="G344" s="21">
        <v>20</v>
      </c>
      <c r="H344" s="17" t="s">
        <v>525</v>
      </c>
      <c r="I344" s="20">
        <f>IF(FluxoCaixa101315[[#This Row],[d]]="Saldo Inicial",FluxoCaixa101315[[#This Row],[R$ (Valores)]],I343+FluxoCaixa101315[[#This Row],[Valores Receitas / Despesas]])</f>
        <v>812.48999999986347</v>
      </c>
      <c r="J344" s="20">
        <f>IF(FluxoCaixa101315[[#This Row],[Entrada / Saída]]="Saída",FluxoCaixa101315[[#This Row],[R$ (Valores)]]*-1,FluxoCaixa101315[[#This Row],[R$ (Valores)]])</f>
        <v>-20</v>
      </c>
    </row>
    <row r="345" spans="2:10">
      <c r="B345" s="16">
        <v>46034</v>
      </c>
      <c r="C345" s="48" t="str">
        <f>IF(FluxoCaixa101315[[#This Row],[Data]]="","",PROPER(TEXT(FluxoCaixa101315[[#This Row],[Data]],"mmmm")))</f>
        <v>Janeiro</v>
      </c>
      <c r="D345" s="17" t="s">
        <v>2</v>
      </c>
      <c r="E345" s="17" t="s">
        <v>225</v>
      </c>
      <c r="F345" s="17" t="s">
        <v>524</v>
      </c>
      <c r="G345" s="21">
        <v>20</v>
      </c>
      <c r="H345" s="17" t="s">
        <v>525</v>
      </c>
      <c r="I345" s="20">
        <f>IF(FluxoCaixa101315[[#This Row],[d]]="Saldo Inicial",FluxoCaixa101315[[#This Row],[R$ (Valores)]],I344+FluxoCaixa101315[[#This Row],[Valores Receitas / Despesas]])</f>
        <v>792.48999999986347</v>
      </c>
      <c r="J345" s="20">
        <f>IF(FluxoCaixa101315[[#This Row],[Entrada / Saída]]="Saída",FluxoCaixa101315[[#This Row],[R$ (Valores)]]*-1,FluxoCaixa101315[[#This Row],[R$ (Valores)]])</f>
        <v>-20</v>
      </c>
    </row>
    <row r="346" spans="2:10">
      <c r="B346" s="16">
        <v>46034</v>
      </c>
      <c r="C346" s="48" t="str">
        <f>IF(FluxoCaixa101315[[#This Row],[Data]]="","",PROPER(TEXT(FluxoCaixa101315[[#This Row],[Data]],"mmmm")))</f>
        <v>Janeiro</v>
      </c>
      <c r="D346" s="17" t="s">
        <v>2</v>
      </c>
      <c r="E346" s="17" t="s">
        <v>225</v>
      </c>
      <c r="F346" s="17" t="s">
        <v>524</v>
      </c>
      <c r="G346" s="21">
        <v>20</v>
      </c>
      <c r="H346" s="17" t="s">
        <v>525</v>
      </c>
      <c r="I346" s="20">
        <f>IF(FluxoCaixa101315[[#This Row],[d]]="Saldo Inicial",FluxoCaixa101315[[#This Row],[R$ (Valores)]],I345+FluxoCaixa101315[[#This Row],[Valores Receitas / Despesas]])</f>
        <v>772.48999999986347</v>
      </c>
      <c r="J346" s="20">
        <f>IF(FluxoCaixa101315[[#This Row],[Entrada / Saída]]="Saída",FluxoCaixa101315[[#This Row],[R$ (Valores)]]*-1,FluxoCaixa101315[[#This Row],[R$ (Valores)]])</f>
        <v>-20</v>
      </c>
    </row>
    <row r="347" spans="2:10">
      <c r="B347" s="16">
        <v>46034</v>
      </c>
      <c r="C347" s="48" t="str">
        <f>IF(FluxoCaixa101315[[#This Row],[Data]]="","",PROPER(TEXT(FluxoCaixa101315[[#This Row],[Data]],"mmmm")))</f>
        <v>Janeiro</v>
      </c>
      <c r="D347" s="17" t="s">
        <v>2</v>
      </c>
      <c r="E347" s="17" t="s">
        <v>225</v>
      </c>
      <c r="F347" s="17" t="s">
        <v>524</v>
      </c>
      <c r="G347" s="21">
        <v>20</v>
      </c>
      <c r="H347" s="17" t="s">
        <v>525</v>
      </c>
      <c r="I347" s="20">
        <f>IF(FluxoCaixa101315[[#This Row],[d]]="Saldo Inicial",FluxoCaixa101315[[#This Row],[R$ (Valores)]],I346+FluxoCaixa101315[[#This Row],[Valores Receitas / Despesas]])</f>
        <v>752.48999999986347</v>
      </c>
      <c r="J347" s="20">
        <f>IF(FluxoCaixa101315[[#This Row],[Entrada / Saída]]="Saída",FluxoCaixa101315[[#This Row],[R$ (Valores)]]*-1,FluxoCaixa101315[[#This Row],[R$ (Valores)]])</f>
        <v>-20</v>
      </c>
    </row>
    <row r="348" spans="2:10">
      <c r="B348" s="16">
        <v>46034</v>
      </c>
      <c r="C348" s="48" t="str">
        <f>IF(FluxoCaixa101315[[#This Row],[Data]]="","",PROPER(TEXT(FluxoCaixa101315[[#This Row],[Data]],"mmmm")))</f>
        <v>Janeiro</v>
      </c>
      <c r="D348" s="17" t="s">
        <v>2</v>
      </c>
      <c r="E348" s="17" t="s">
        <v>225</v>
      </c>
      <c r="F348" s="17" t="s">
        <v>524</v>
      </c>
      <c r="G348" s="21">
        <v>5.7</v>
      </c>
      <c r="H348" s="17" t="s">
        <v>525</v>
      </c>
      <c r="I348" s="20">
        <f>IF(FluxoCaixa101315[[#This Row],[d]]="Saldo Inicial",FluxoCaixa101315[[#This Row],[R$ (Valores)]],I347+FluxoCaixa101315[[#This Row],[Valores Receitas / Despesas]])</f>
        <v>746.78999999986343</v>
      </c>
      <c r="J348" s="20">
        <f>IF(FluxoCaixa101315[[#This Row],[Entrada / Saída]]="Saída",FluxoCaixa101315[[#This Row],[R$ (Valores)]]*-1,FluxoCaixa101315[[#This Row],[R$ (Valores)]])</f>
        <v>-5.7</v>
      </c>
    </row>
    <row r="349" spans="2:10">
      <c r="B349" s="16">
        <v>46034</v>
      </c>
      <c r="C349" s="48" t="str">
        <f>IF(FluxoCaixa101315[[#This Row],[Data]]="","",PROPER(TEXT(FluxoCaixa101315[[#This Row],[Data]],"mmmm")))</f>
        <v>Janeiro</v>
      </c>
      <c r="D349" s="17" t="s">
        <v>2</v>
      </c>
      <c r="E349" s="17" t="s">
        <v>225</v>
      </c>
      <c r="F349" s="17" t="s">
        <v>524</v>
      </c>
      <c r="G349" s="21">
        <v>1.49</v>
      </c>
      <c r="H349" s="17" t="s">
        <v>525</v>
      </c>
      <c r="I349" s="20">
        <f>IF(FluxoCaixa101315[[#This Row],[d]]="Saldo Inicial",FluxoCaixa101315[[#This Row],[R$ (Valores)]],I348+FluxoCaixa101315[[#This Row],[Valores Receitas / Despesas]])</f>
        <v>745.29999999986342</v>
      </c>
      <c r="J349" s="20">
        <f>IF(FluxoCaixa101315[[#This Row],[Entrada / Saída]]="Saída",FluxoCaixa101315[[#This Row],[R$ (Valores)]]*-1,FluxoCaixa101315[[#This Row],[R$ (Valores)]])</f>
        <v>-1.49</v>
      </c>
    </row>
    <row r="350" spans="2:10">
      <c r="B350" s="16">
        <v>46034</v>
      </c>
      <c r="C350" s="48" t="str">
        <f>IF(FluxoCaixa101315[[#This Row],[Data]]="","",PROPER(TEXT(FluxoCaixa101315[[#This Row],[Data]],"mmmm")))</f>
        <v>Janeiro</v>
      </c>
      <c r="D350" s="17" t="s">
        <v>2</v>
      </c>
      <c r="E350" s="17" t="s">
        <v>225</v>
      </c>
      <c r="F350" s="17" t="s">
        <v>524</v>
      </c>
      <c r="G350" s="21">
        <v>5.7</v>
      </c>
      <c r="H350" s="17" t="s">
        <v>525</v>
      </c>
      <c r="I350" s="20">
        <f>IF(FluxoCaixa101315[[#This Row],[d]]="Saldo Inicial",FluxoCaixa101315[[#This Row],[R$ (Valores)]],I349+FluxoCaixa101315[[#This Row],[Valores Receitas / Despesas]])</f>
        <v>739.59999999986337</v>
      </c>
      <c r="J350" s="20">
        <f>IF(FluxoCaixa101315[[#This Row],[Entrada / Saída]]="Saída",FluxoCaixa101315[[#This Row],[R$ (Valores)]]*-1,FluxoCaixa101315[[#This Row],[R$ (Valores)]])</f>
        <v>-5.7</v>
      </c>
    </row>
    <row r="351" spans="2:10">
      <c r="B351" s="16">
        <v>46034</v>
      </c>
      <c r="C351" s="48" t="str">
        <f>IF(FluxoCaixa101315[[#This Row],[Data]]="","",PROPER(TEXT(FluxoCaixa101315[[#This Row],[Data]],"mmmm")))</f>
        <v>Janeiro</v>
      </c>
      <c r="D351" s="17" t="s">
        <v>1</v>
      </c>
      <c r="E351" s="17" t="s">
        <v>3</v>
      </c>
      <c r="F351" s="17" t="s">
        <v>974</v>
      </c>
      <c r="G351" s="21">
        <v>438.33</v>
      </c>
      <c r="H351" s="17" t="s">
        <v>525</v>
      </c>
      <c r="I351" s="20">
        <f>IF(FluxoCaixa101315[[#This Row],[d]]="Saldo Inicial",FluxoCaixa101315[[#This Row],[R$ (Valores)]],I350+FluxoCaixa101315[[#This Row],[Valores Receitas / Despesas]])</f>
        <v>1177.9299999998634</v>
      </c>
      <c r="J351" s="20">
        <f>IF(FluxoCaixa101315[[#This Row],[Entrada / Saída]]="Saída",FluxoCaixa101315[[#This Row],[R$ (Valores)]]*-1,FluxoCaixa101315[[#This Row],[R$ (Valores)]])</f>
        <v>438.33</v>
      </c>
    </row>
    <row r="352" spans="2:10">
      <c r="B352" s="16">
        <v>46034</v>
      </c>
      <c r="C352" s="48" t="str">
        <f>IF(FluxoCaixa101315[[#This Row],[Data]]="","",PROPER(TEXT(FluxoCaixa101315[[#This Row],[Data]],"mmmm")))</f>
        <v>Janeiro</v>
      </c>
      <c r="D352" s="17" t="s">
        <v>2</v>
      </c>
      <c r="E352" s="17" t="s">
        <v>225</v>
      </c>
      <c r="F352" s="17" t="s">
        <v>524</v>
      </c>
      <c r="G352" s="21">
        <v>5.7</v>
      </c>
      <c r="H352" s="17" t="s">
        <v>525</v>
      </c>
      <c r="I352" s="20">
        <f>IF(FluxoCaixa101315[[#This Row],[d]]="Saldo Inicial",FluxoCaixa101315[[#This Row],[R$ (Valores)]],I351+FluxoCaixa101315[[#This Row],[Valores Receitas / Despesas]])</f>
        <v>1172.2299999998634</v>
      </c>
      <c r="J352" s="20">
        <f>IF(FluxoCaixa101315[[#This Row],[Entrada / Saída]]="Saída",FluxoCaixa101315[[#This Row],[R$ (Valores)]]*-1,FluxoCaixa101315[[#This Row],[R$ (Valores)]])</f>
        <v>-5.7</v>
      </c>
    </row>
    <row r="353" spans="2:10">
      <c r="B353" s="16">
        <v>46034</v>
      </c>
      <c r="C353" s="48" t="str">
        <f>IF(FluxoCaixa101315[[#This Row],[Data]]="","",PROPER(TEXT(FluxoCaixa101315[[#This Row],[Data]],"mmmm")))</f>
        <v>Janeiro</v>
      </c>
      <c r="D353" s="17" t="s">
        <v>2</v>
      </c>
      <c r="E353" s="17" t="s">
        <v>70</v>
      </c>
      <c r="F353" s="17" t="s">
        <v>975</v>
      </c>
      <c r="G353" s="21">
        <v>250</v>
      </c>
      <c r="H353" s="17" t="s">
        <v>525</v>
      </c>
      <c r="I353" s="20">
        <f>IF(FluxoCaixa101315[[#This Row],[d]]="Saldo Inicial",FluxoCaixa101315[[#This Row],[R$ (Valores)]],I352+FluxoCaixa101315[[#This Row],[Valores Receitas / Despesas]])</f>
        <v>922.22999999986337</v>
      </c>
      <c r="J353" s="20">
        <f>IF(FluxoCaixa101315[[#This Row],[Entrada / Saída]]="Saída",FluxoCaixa101315[[#This Row],[R$ (Valores)]]*-1,FluxoCaixa101315[[#This Row],[R$ (Valores)]])</f>
        <v>-250</v>
      </c>
    </row>
    <row r="354" spans="2:10">
      <c r="B354" s="16">
        <v>46034</v>
      </c>
      <c r="C354" s="48" t="str">
        <f>IF(FluxoCaixa101315[[#This Row],[Data]]="","",PROPER(TEXT(FluxoCaixa101315[[#This Row],[Data]],"mmmm")))</f>
        <v>Janeiro</v>
      </c>
      <c r="D354" s="17" t="s">
        <v>2</v>
      </c>
      <c r="E354" s="17" t="s">
        <v>225</v>
      </c>
      <c r="F354" s="17" t="s">
        <v>524</v>
      </c>
      <c r="G354" s="21">
        <v>5.7</v>
      </c>
      <c r="H354" s="17" t="s">
        <v>525</v>
      </c>
      <c r="I354" s="20">
        <f>IF(FluxoCaixa101315[[#This Row],[d]]="Saldo Inicial",FluxoCaixa101315[[#This Row],[R$ (Valores)]],I353+FluxoCaixa101315[[#This Row],[Valores Receitas / Despesas]])</f>
        <v>916.52999999986332</v>
      </c>
      <c r="J354" s="20">
        <f>IF(FluxoCaixa101315[[#This Row],[Entrada / Saída]]="Saída",FluxoCaixa101315[[#This Row],[R$ (Valores)]]*-1,FluxoCaixa101315[[#This Row],[R$ (Valores)]])</f>
        <v>-5.7</v>
      </c>
    </row>
    <row r="355" spans="2:10">
      <c r="B355" s="16">
        <v>46034</v>
      </c>
      <c r="C355" s="48" t="str">
        <f>IF(FluxoCaixa101315[[#This Row],[Data]]="","",PROPER(TEXT(FluxoCaixa101315[[#This Row],[Data]],"mmmm")))</f>
        <v>Janeiro</v>
      </c>
      <c r="D355" s="17" t="s">
        <v>2</v>
      </c>
      <c r="E355" s="17" t="s">
        <v>225</v>
      </c>
      <c r="F355" s="17" t="s">
        <v>524</v>
      </c>
      <c r="G355" s="21">
        <v>5.7</v>
      </c>
      <c r="H355" s="17" t="s">
        <v>525</v>
      </c>
      <c r="I355" s="20">
        <f>IF(FluxoCaixa101315[[#This Row],[d]]="Saldo Inicial",FluxoCaixa101315[[#This Row],[R$ (Valores)]],I354+FluxoCaixa101315[[#This Row],[Valores Receitas / Despesas]])</f>
        <v>910.82999999986328</v>
      </c>
      <c r="J355" s="20">
        <f>IF(FluxoCaixa101315[[#This Row],[Entrada / Saída]]="Saída",FluxoCaixa101315[[#This Row],[R$ (Valores)]]*-1,FluxoCaixa101315[[#This Row],[R$ (Valores)]])</f>
        <v>-5.7</v>
      </c>
    </row>
    <row r="356" spans="2:10">
      <c r="B356" s="16">
        <v>46034</v>
      </c>
      <c r="C356" s="48" t="str">
        <f>IF(FluxoCaixa101315[[#This Row],[Data]]="","",PROPER(TEXT(FluxoCaixa101315[[#This Row],[Data]],"mmmm")))</f>
        <v>Janeiro</v>
      </c>
      <c r="D356" s="17" t="s">
        <v>2</v>
      </c>
      <c r="E356" s="17" t="s">
        <v>70</v>
      </c>
      <c r="F356" s="17" t="s">
        <v>976</v>
      </c>
      <c r="G356" s="21">
        <v>750</v>
      </c>
      <c r="H356" s="17" t="s">
        <v>525</v>
      </c>
      <c r="I356" s="20">
        <f>IF(FluxoCaixa101315[[#This Row],[d]]="Saldo Inicial",FluxoCaixa101315[[#This Row],[R$ (Valores)]],I355+FluxoCaixa101315[[#This Row],[Valores Receitas / Despesas]])</f>
        <v>160.82999999986328</v>
      </c>
      <c r="J356" s="20">
        <f>IF(FluxoCaixa101315[[#This Row],[Entrada / Saída]]="Saída",FluxoCaixa101315[[#This Row],[R$ (Valores)]]*-1,FluxoCaixa101315[[#This Row],[R$ (Valores)]])</f>
        <v>-750</v>
      </c>
    </row>
    <row r="357" spans="2:10">
      <c r="B357" s="16">
        <v>46035</v>
      </c>
      <c r="C357" s="48" t="str">
        <f>IF(FluxoCaixa101315[[#This Row],[Data]]="","",PROPER(TEXT(FluxoCaixa101315[[#This Row],[Data]],"mmmm")))</f>
        <v>Janeiro</v>
      </c>
      <c r="D357" s="17" t="s">
        <v>1</v>
      </c>
      <c r="E357" s="17" t="s">
        <v>60</v>
      </c>
      <c r="F357" s="17" t="s">
        <v>977</v>
      </c>
      <c r="G357" s="21">
        <v>400</v>
      </c>
      <c r="H357" s="17" t="s">
        <v>525</v>
      </c>
      <c r="I357" s="20">
        <f>IF(FluxoCaixa101315[[#This Row],[d]]="Saldo Inicial",FluxoCaixa101315[[#This Row],[R$ (Valores)]],I356+FluxoCaixa101315[[#This Row],[Valores Receitas / Despesas]])</f>
        <v>560.82999999986328</v>
      </c>
      <c r="J357" s="20">
        <f>IF(FluxoCaixa101315[[#This Row],[Entrada / Saída]]="Saída",FluxoCaixa101315[[#This Row],[R$ (Valores)]]*-1,FluxoCaixa101315[[#This Row],[R$ (Valores)]])</f>
        <v>400</v>
      </c>
    </row>
    <row r="358" spans="2:10">
      <c r="B358" s="16">
        <v>46035</v>
      </c>
      <c r="C358" s="48" t="str">
        <f>IF(FluxoCaixa101315[[#This Row],[Data]]="","",PROPER(TEXT(FluxoCaixa101315[[#This Row],[Data]],"mmmm")))</f>
        <v>Janeiro</v>
      </c>
      <c r="D358" s="17" t="s">
        <v>2</v>
      </c>
      <c r="E358" s="17" t="s">
        <v>225</v>
      </c>
      <c r="F358" s="17" t="s">
        <v>524</v>
      </c>
      <c r="G358" s="21">
        <v>5.7</v>
      </c>
      <c r="H358" s="17" t="s">
        <v>525</v>
      </c>
      <c r="I358" s="20">
        <f>IF(FluxoCaixa101315[[#This Row],[d]]="Saldo Inicial",FluxoCaixa101315[[#This Row],[R$ (Valores)]],I357+FluxoCaixa101315[[#This Row],[Valores Receitas / Despesas]])</f>
        <v>555.12999999986323</v>
      </c>
      <c r="J358" s="20">
        <f>IF(FluxoCaixa101315[[#This Row],[Entrada / Saída]]="Saída",FluxoCaixa101315[[#This Row],[R$ (Valores)]]*-1,FluxoCaixa101315[[#This Row],[R$ (Valores)]])</f>
        <v>-5.7</v>
      </c>
    </row>
    <row r="359" spans="2:10">
      <c r="B359" s="16">
        <v>46035</v>
      </c>
      <c r="C359" s="48" t="str">
        <f>IF(FluxoCaixa101315[[#This Row],[Data]]="","",PROPER(TEXT(FluxoCaixa101315[[#This Row],[Data]],"mmmm")))</f>
        <v>Janeiro</v>
      </c>
      <c r="D359" s="17" t="s">
        <v>2</v>
      </c>
      <c r="E359" s="17" t="s">
        <v>225</v>
      </c>
      <c r="F359" s="17" t="s">
        <v>524</v>
      </c>
      <c r="G359" s="21">
        <v>1.49</v>
      </c>
      <c r="H359" s="17" t="s">
        <v>525</v>
      </c>
      <c r="I359" s="20">
        <f>IF(FluxoCaixa101315[[#This Row],[d]]="Saldo Inicial",FluxoCaixa101315[[#This Row],[R$ (Valores)]],I358+FluxoCaixa101315[[#This Row],[Valores Receitas / Despesas]])</f>
        <v>553.63999999986322</v>
      </c>
      <c r="J359" s="20">
        <f>IF(FluxoCaixa101315[[#This Row],[Entrada / Saída]]="Saída",FluxoCaixa101315[[#This Row],[R$ (Valores)]]*-1,FluxoCaixa101315[[#This Row],[R$ (Valores)]])</f>
        <v>-1.49</v>
      </c>
    </row>
    <row r="360" spans="2:10">
      <c r="B360" s="16">
        <v>46035</v>
      </c>
      <c r="C360" s="48" t="str">
        <f>IF(FluxoCaixa101315[[#This Row],[Data]]="","",PROPER(TEXT(FluxoCaixa101315[[#This Row],[Data]],"mmmm")))</f>
        <v>Janeiro</v>
      </c>
      <c r="D360" s="17" t="s">
        <v>2</v>
      </c>
      <c r="E360" s="17" t="s">
        <v>225</v>
      </c>
      <c r="F360" s="17" t="s">
        <v>524</v>
      </c>
      <c r="G360" s="21">
        <v>2.4</v>
      </c>
      <c r="H360" s="17" t="s">
        <v>525</v>
      </c>
      <c r="I360" s="20">
        <f>IF(FluxoCaixa101315[[#This Row],[d]]="Saldo Inicial",FluxoCaixa101315[[#This Row],[R$ (Valores)]],I359+FluxoCaixa101315[[#This Row],[Valores Receitas / Despesas]])</f>
        <v>551.23999999986324</v>
      </c>
      <c r="J360" s="20">
        <f>IF(FluxoCaixa101315[[#This Row],[Entrada / Saída]]="Saída",FluxoCaixa101315[[#This Row],[R$ (Valores)]]*-1,FluxoCaixa101315[[#This Row],[R$ (Valores)]])</f>
        <v>-2.4</v>
      </c>
    </row>
    <row r="361" spans="2:10">
      <c r="B361" s="16">
        <v>46035</v>
      </c>
      <c r="C361" s="48" t="str">
        <f>IF(FluxoCaixa101315[[#This Row],[Data]]="","",PROPER(TEXT(FluxoCaixa101315[[#This Row],[Data]],"mmmm")))</f>
        <v>Janeiro</v>
      </c>
      <c r="D361" s="17" t="s">
        <v>2</v>
      </c>
      <c r="E361" s="17" t="s">
        <v>225</v>
      </c>
      <c r="F361" s="17" t="s">
        <v>524</v>
      </c>
      <c r="G361" s="21">
        <v>2.4</v>
      </c>
      <c r="H361" s="17" t="s">
        <v>525</v>
      </c>
      <c r="I361" s="20">
        <f>IF(FluxoCaixa101315[[#This Row],[d]]="Saldo Inicial",FluxoCaixa101315[[#This Row],[R$ (Valores)]],I360+FluxoCaixa101315[[#This Row],[Valores Receitas / Despesas]])</f>
        <v>548.83999999986327</v>
      </c>
      <c r="J361" s="20">
        <f>IF(FluxoCaixa101315[[#This Row],[Entrada / Saída]]="Saída",FluxoCaixa101315[[#This Row],[R$ (Valores)]]*-1,FluxoCaixa101315[[#This Row],[R$ (Valores)]])</f>
        <v>-2.4</v>
      </c>
    </row>
    <row r="362" spans="2:10">
      <c r="B362" s="16">
        <v>46035</v>
      </c>
      <c r="C362" s="48" t="str">
        <f>IF(FluxoCaixa101315[[#This Row],[Data]]="","",PROPER(TEXT(FluxoCaixa101315[[#This Row],[Data]],"mmmm")))</f>
        <v>Janeiro</v>
      </c>
      <c r="D362" s="17" t="s">
        <v>2</v>
      </c>
      <c r="E362" s="17" t="s">
        <v>225</v>
      </c>
      <c r="F362" s="17" t="s">
        <v>524</v>
      </c>
      <c r="G362" s="21">
        <v>2.4</v>
      </c>
      <c r="H362" s="17" t="s">
        <v>525</v>
      </c>
      <c r="I362" s="20">
        <f>IF(FluxoCaixa101315[[#This Row],[d]]="Saldo Inicial",FluxoCaixa101315[[#This Row],[R$ (Valores)]],I361+FluxoCaixa101315[[#This Row],[Valores Receitas / Despesas]])</f>
        <v>546.43999999986329</v>
      </c>
      <c r="J362" s="20">
        <f>IF(FluxoCaixa101315[[#This Row],[Entrada / Saída]]="Saída",FluxoCaixa101315[[#This Row],[R$ (Valores)]]*-1,FluxoCaixa101315[[#This Row],[R$ (Valores)]])</f>
        <v>-2.4</v>
      </c>
    </row>
    <row r="363" spans="2:10">
      <c r="B363" s="16">
        <v>46035</v>
      </c>
      <c r="C363" s="48" t="str">
        <f>IF(FluxoCaixa101315[[#This Row],[Data]]="","",PROPER(TEXT(FluxoCaixa101315[[#This Row],[Data]],"mmmm")))</f>
        <v>Janeiro</v>
      </c>
      <c r="D363" s="17" t="s">
        <v>2</v>
      </c>
      <c r="E363" s="17" t="s">
        <v>225</v>
      </c>
      <c r="F363" s="17" t="s">
        <v>524</v>
      </c>
      <c r="G363" s="21">
        <v>5.7</v>
      </c>
      <c r="H363" s="17" t="s">
        <v>525</v>
      </c>
      <c r="I363" s="20">
        <f>IF(FluxoCaixa101315[[#This Row],[d]]="Saldo Inicial",FluxoCaixa101315[[#This Row],[R$ (Valores)]],I362+FluxoCaixa101315[[#This Row],[Valores Receitas / Despesas]])</f>
        <v>540.73999999986324</v>
      </c>
      <c r="J363" s="20">
        <f>IF(FluxoCaixa101315[[#This Row],[Entrada / Saída]]="Saída",FluxoCaixa101315[[#This Row],[R$ (Valores)]]*-1,FluxoCaixa101315[[#This Row],[R$ (Valores)]])</f>
        <v>-5.7</v>
      </c>
    </row>
    <row r="364" spans="2:10">
      <c r="B364" s="16">
        <v>46035</v>
      </c>
      <c r="C364" s="48" t="str">
        <f>IF(FluxoCaixa101315[[#This Row],[Data]]="","",PROPER(TEXT(FluxoCaixa101315[[#This Row],[Data]],"mmmm")))</f>
        <v>Janeiro</v>
      </c>
      <c r="D364" s="17" t="s">
        <v>2</v>
      </c>
      <c r="E364" s="17" t="s">
        <v>225</v>
      </c>
      <c r="F364" s="17" t="s">
        <v>524</v>
      </c>
      <c r="G364" s="21">
        <v>1.49</v>
      </c>
      <c r="H364" s="17" t="s">
        <v>525</v>
      </c>
      <c r="I364" s="20">
        <f>IF(FluxoCaixa101315[[#This Row],[d]]="Saldo Inicial",FluxoCaixa101315[[#This Row],[R$ (Valores)]],I363+FluxoCaixa101315[[#This Row],[Valores Receitas / Despesas]])</f>
        <v>539.24999999986323</v>
      </c>
      <c r="J364" s="20">
        <f>IF(FluxoCaixa101315[[#This Row],[Entrada / Saída]]="Saída",FluxoCaixa101315[[#This Row],[R$ (Valores)]]*-1,FluxoCaixa101315[[#This Row],[R$ (Valores)]])</f>
        <v>-1.49</v>
      </c>
    </row>
    <row r="365" spans="2:10">
      <c r="B365" s="16">
        <v>46035</v>
      </c>
      <c r="C365" s="48" t="str">
        <f>IF(FluxoCaixa101315[[#This Row],[Data]]="","",PROPER(TEXT(FluxoCaixa101315[[#This Row],[Data]],"mmmm")))</f>
        <v>Janeiro</v>
      </c>
      <c r="D365" s="17" t="s">
        <v>2</v>
      </c>
      <c r="E365" s="17" t="s">
        <v>225</v>
      </c>
      <c r="F365" s="17" t="s">
        <v>524</v>
      </c>
      <c r="G365" s="21">
        <v>2.4</v>
      </c>
      <c r="H365" s="17" t="s">
        <v>525</v>
      </c>
      <c r="I365" s="20">
        <f>IF(FluxoCaixa101315[[#This Row],[d]]="Saldo Inicial",FluxoCaixa101315[[#This Row],[R$ (Valores)]],I364+FluxoCaixa101315[[#This Row],[Valores Receitas / Despesas]])</f>
        <v>536.84999999986326</v>
      </c>
      <c r="J365" s="20">
        <f>IF(FluxoCaixa101315[[#This Row],[Entrada / Saída]]="Saída",FluxoCaixa101315[[#This Row],[R$ (Valores)]]*-1,FluxoCaixa101315[[#This Row],[R$ (Valores)]])</f>
        <v>-2.4</v>
      </c>
    </row>
    <row r="366" spans="2:10">
      <c r="B366" s="16">
        <v>46035</v>
      </c>
      <c r="C366" s="48" t="str">
        <f>IF(FluxoCaixa101315[[#This Row],[Data]]="","",PROPER(TEXT(FluxoCaixa101315[[#This Row],[Data]],"mmmm")))</f>
        <v>Janeiro</v>
      </c>
      <c r="D366" s="17" t="s">
        <v>2</v>
      </c>
      <c r="E366" s="17" t="s">
        <v>225</v>
      </c>
      <c r="F366" s="17" t="s">
        <v>524</v>
      </c>
      <c r="G366" s="21">
        <v>5.5</v>
      </c>
      <c r="H366" s="17" t="s">
        <v>525</v>
      </c>
      <c r="I366" s="20">
        <f>IF(FluxoCaixa101315[[#This Row],[d]]="Saldo Inicial",FluxoCaixa101315[[#This Row],[R$ (Valores)]],I365+FluxoCaixa101315[[#This Row],[Valores Receitas / Despesas]])</f>
        <v>531.34999999986326</v>
      </c>
      <c r="J366" s="20">
        <f>IF(FluxoCaixa101315[[#This Row],[Entrada / Saída]]="Saída",FluxoCaixa101315[[#This Row],[R$ (Valores)]]*-1,FluxoCaixa101315[[#This Row],[R$ (Valores)]])</f>
        <v>-5.5</v>
      </c>
    </row>
    <row r="367" spans="2:10">
      <c r="B367" s="16">
        <v>46035</v>
      </c>
      <c r="C367" s="48" t="str">
        <f>IF(FluxoCaixa101315[[#This Row],[Data]]="","",PROPER(TEXT(FluxoCaixa101315[[#This Row],[Data]],"mmmm")))</f>
        <v>Janeiro</v>
      </c>
      <c r="D367" s="17" t="s">
        <v>2</v>
      </c>
      <c r="E367" s="17" t="s">
        <v>225</v>
      </c>
      <c r="F367" s="17" t="s">
        <v>524</v>
      </c>
      <c r="G367" s="21">
        <v>2.4</v>
      </c>
      <c r="H367" s="17" t="s">
        <v>525</v>
      </c>
      <c r="I367" s="20">
        <f>IF(FluxoCaixa101315[[#This Row],[d]]="Saldo Inicial",FluxoCaixa101315[[#This Row],[R$ (Valores)]],I366+FluxoCaixa101315[[#This Row],[Valores Receitas / Despesas]])</f>
        <v>528.94999999986328</v>
      </c>
      <c r="J367" s="20">
        <f>IF(FluxoCaixa101315[[#This Row],[Entrada / Saída]]="Saída",FluxoCaixa101315[[#This Row],[R$ (Valores)]]*-1,FluxoCaixa101315[[#This Row],[R$ (Valores)]])</f>
        <v>-2.4</v>
      </c>
    </row>
    <row r="368" spans="2:10">
      <c r="B368" s="16">
        <v>46035</v>
      </c>
      <c r="C368" s="48" t="str">
        <f>IF(FluxoCaixa101315[[#This Row],[Data]]="","",PROPER(TEXT(FluxoCaixa101315[[#This Row],[Data]],"mmmm")))</f>
        <v>Janeiro</v>
      </c>
      <c r="D368" s="17" t="s">
        <v>2</v>
      </c>
      <c r="E368" s="17" t="s">
        <v>225</v>
      </c>
      <c r="F368" s="17" t="s">
        <v>524</v>
      </c>
      <c r="G368" s="21">
        <v>5.5</v>
      </c>
      <c r="H368" s="17" t="s">
        <v>525</v>
      </c>
      <c r="I368" s="20">
        <f>IF(FluxoCaixa101315[[#This Row],[d]]="Saldo Inicial",FluxoCaixa101315[[#This Row],[R$ (Valores)]],I367+FluxoCaixa101315[[#This Row],[Valores Receitas / Despesas]])</f>
        <v>523.44999999986328</v>
      </c>
      <c r="J368" s="20">
        <f>IF(FluxoCaixa101315[[#This Row],[Entrada / Saída]]="Saída",FluxoCaixa101315[[#This Row],[R$ (Valores)]]*-1,FluxoCaixa101315[[#This Row],[R$ (Valores)]])</f>
        <v>-5.5</v>
      </c>
    </row>
    <row r="369" spans="2:10">
      <c r="B369" s="16">
        <v>46035</v>
      </c>
      <c r="C369" s="48" t="str">
        <f>IF(FluxoCaixa101315[[#This Row],[Data]]="","",PROPER(TEXT(FluxoCaixa101315[[#This Row],[Data]],"mmmm")))</f>
        <v>Janeiro</v>
      </c>
      <c r="D369" s="17" t="s">
        <v>2</v>
      </c>
      <c r="E369" s="17" t="s">
        <v>225</v>
      </c>
      <c r="F369" s="17" t="s">
        <v>524</v>
      </c>
      <c r="G369" s="21">
        <v>2.4</v>
      </c>
      <c r="H369" s="17" t="s">
        <v>525</v>
      </c>
      <c r="I369" s="20">
        <f>IF(FluxoCaixa101315[[#This Row],[d]]="Saldo Inicial",FluxoCaixa101315[[#This Row],[R$ (Valores)]],I368+FluxoCaixa101315[[#This Row],[Valores Receitas / Despesas]])</f>
        <v>521.0499999998633</v>
      </c>
      <c r="J369" s="20">
        <f>IF(FluxoCaixa101315[[#This Row],[Entrada / Saída]]="Saída",FluxoCaixa101315[[#This Row],[R$ (Valores)]]*-1,FluxoCaixa101315[[#This Row],[R$ (Valores)]])</f>
        <v>-2.4</v>
      </c>
    </row>
    <row r="370" spans="2:10">
      <c r="B370" s="16">
        <v>46035</v>
      </c>
      <c r="C370" s="48" t="str">
        <f>IF(FluxoCaixa101315[[#This Row],[Data]]="","",PROPER(TEXT(FluxoCaixa101315[[#This Row],[Data]],"mmmm")))</f>
        <v>Janeiro</v>
      </c>
      <c r="D370" s="17" t="s">
        <v>2</v>
      </c>
      <c r="E370" s="17" t="s">
        <v>225</v>
      </c>
      <c r="F370" s="17" t="s">
        <v>524</v>
      </c>
      <c r="G370" s="21">
        <v>5.5</v>
      </c>
      <c r="H370" s="17" t="s">
        <v>525</v>
      </c>
      <c r="I370" s="20">
        <f>IF(FluxoCaixa101315[[#This Row],[d]]="Saldo Inicial",FluxoCaixa101315[[#This Row],[R$ (Valores)]],I369+FluxoCaixa101315[[#This Row],[Valores Receitas / Despesas]])</f>
        <v>515.5499999998633</v>
      </c>
      <c r="J370" s="20">
        <f>IF(FluxoCaixa101315[[#This Row],[Entrada / Saída]]="Saída",FluxoCaixa101315[[#This Row],[R$ (Valores)]]*-1,FluxoCaixa101315[[#This Row],[R$ (Valores)]])</f>
        <v>-5.5</v>
      </c>
    </row>
    <row r="371" spans="2:10">
      <c r="B371" s="16">
        <v>46035</v>
      </c>
      <c r="C371" s="48" t="str">
        <f>IF(FluxoCaixa101315[[#This Row],[Data]]="","",PROPER(TEXT(FluxoCaixa101315[[#This Row],[Data]],"mmmm")))</f>
        <v>Janeiro</v>
      </c>
      <c r="D371" s="17" t="s">
        <v>2</v>
      </c>
      <c r="E371" s="17" t="s">
        <v>507</v>
      </c>
      <c r="F371" s="17" t="s">
        <v>978</v>
      </c>
      <c r="G371" s="21">
        <v>68.17</v>
      </c>
      <c r="H371" s="17" t="s">
        <v>525</v>
      </c>
      <c r="I371" s="20">
        <f>IF(FluxoCaixa101315[[#This Row],[d]]="Saldo Inicial",FluxoCaixa101315[[#This Row],[R$ (Valores)]],I370+FluxoCaixa101315[[#This Row],[Valores Receitas / Despesas]])</f>
        <v>447.37999999986329</v>
      </c>
      <c r="J371" s="20">
        <f>IF(FluxoCaixa101315[[#This Row],[Entrada / Saída]]="Saída",FluxoCaixa101315[[#This Row],[R$ (Valores)]]*-1,FluxoCaixa101315[[#This Row],[R$ (Valores)]])</f>
        <v>-68.17</v>
      </c>
    </row>
    <row r="372" spans="2:10">
      <c r="B372" s="16">
        <v>46035</v>
      </c>
      <c r="C372" s="48" t="str">
        <f>IF(FluxoCaixa101315[[#This Row],[Data]]="","",PROPER(TEXT(FluxoCaixa101315[[#This Row],[Data]],"mmmm")))</f>
        <v>Janeiro</v>
      </c>
      <c r="D372" s="17" t="s">
        <v>2</v>
      </c>
      <c r="E372" s="17" t="s">
        <v>507</v>
      </c>
      <c r="F372" s="17" t="s">
        <v>979</v>
      </c>
      <c r="G372" s="21">
        <v>68.17</v>
      </c>
      <c r="H372" s="17" t="s">
        <v>525</v>
      </c>
      <c r="I372" s="20">
        <f>IF(FluxoCaixa101315[[#This Row],[d]]="Saldo Inicial",FluxoCaixa101315[[#This Row],[R$ (Valores)]],I371+FluxoCaixa101315[[#This Row],[Valores Receitas / Despesas]])</f>
        <v>379.20999999986327</v>
      </c>
      <c r="J372" s="20">
        <f>IF(FluxoCaixa101315[[#This Row],[Entrada / Saída]]="Saída",FluxoCaixa101315[[#This Row],[R$ (Valores)]]*-1,FluxoCaixa101315[[#This Row],[R$ (Valores)]])</f>
        <v>-68.17</v>
      </c>
    </row>
    <row r="373" spans="2:10">
      <c r="B373" s="16">
        <v>46035</v>
      </c>
      <c r="C373" s="48" t="str">
        <f>IF(FluxoCaixa101315[[#This Row],[Data]]="","",PROPER(TEXT(FluxoCaixa101315[[#This Row],[Data]],"mmmm")))</f>
        <v>Janeiro</v>
      </c>
      <c r="D373" s="17" t="s">
        <v>2</v>
      </c>
      <c r="E373" s="17" t="s">
        <v>71</v>
      </c>
      <c r="F373" s="17" t="s">
        <v>980</v>
      </c>
      <c r="G373" s="21">
        <v>22.8</v>
      </c>
      <c r="H373" s="17" t="s">
        <v>525</v>
      </c>
      <c r="I373" s="20">
        <f>IF(FluxoCaixa101315[[#This Row],[d]]="Saldo Inicial",FluxoCaixa101315[[#This Row],[R$ (Valores)]],I372+FluxoCaixa101315[[#This Row],[Valores Receitas / Despesas]])</f>
        <v>356.40999999986326</v>
      </c>
      <c r="J373" s="20">
        <f>IF(FluxoCaixa101315[[#This Row],[Entrada / Saída]]="Saída",FluxoCaixa101315[[#This Row],[R$ (Valores)]]*-1,FluxoCaixa101315[[#This Row],[R$ (Valores)]])</f>
        <v>-22.8</v>
      </c>
    </row>
    <row r="374" spans="2:10">
      <c r="B374" s="16">
        <v>46035</v>
      </c>
      <c r="C374" s="48" t="str">
        <f>IF(FluxoCaixa101315[[#This Row],[Data]]="","",PROPER(TEXT(FluxoCaixa101315[[#This Row],[Data]],"mmmm")))</f>
        <v>Janeiro</v>
      </c>
      <c r="D374" s="17" t="s">
        <v>2</v>
      </c>
      <c r="E374" s="17" t="s">
        <v>71</v>
      </c>
      <c r="F374" s="17" t="s">
        <v>981</v>
      </c>
      <c r="G374" s="21">
        <v>93</v>
      </c>
      <c r="H374" s="17" t="s">
        <v>525</v>
      </c>
      <c r="I374" s="20">
        <f>IF(FluxoCaixa101315[[#This Row],[d]]="Saldo Inicial",FluxoCaixa101315[[#This Row],[R$ (Valores)]],I373+FluxoCaixa101315[[#This Row],[Valores Receitas / Despesas]])</f>
        <v>263.40999999986326</v>
      </c>
      <c r="J374" s="20">
        <f>IF(FluxoCaixa101315[[#This Row],[Entrada / Saída]]="Saída",FluxoCaixa101315[[#This Row],[R$ (Valores)]]*-1,FluxoCaixa101315[[#This Row],[R$ (Valores)]])</f>
        <v>-93</v>
      </c>
    </row>
    <row r="375" spans="2:10">
      <c r="B375" s="16">
        <v>46035</v>
      </c>
      <c r="C375" s="48" t="str">
        <f>IF(FluxoCaixa101315[[#This Row],[Data]]="","",PROPER(TEXT(FluxoCaixa101315[[#This Row],[Data]],"mmmm")))</f>
        <v>Janeiro</v>
      </c>
      <c r="D375" s="17" t="s">
        <v>2</v>
      </c>
      <c r="E375" s="17" t="s">
        <v>71</v>
      </c>
      <c r="F375" s="17" t="s">
        <v>982</v>
      </c>
      <c r="G375" s="21">
        <v>108.23</v>
      </c>
      <c r="H375" s="17" t="s">
        <v>525</v>
      </c>
      <c r="I375" s="20">
        <f>IF(FluxoCaixa101315[[#This Row],[d]]="Saldo Inicial",FluxoCaixa101315[[#This Row],[R$ (Valores)]],I374+FluxoCaixa101315[[#This Row],[Valores Receitas / Despesas]])</f>
        <v>155.17999999986324</v>
      </c>
      <c r="J375" s="20">
        <f>IF(FluxoCaixa101315[[#This Row],[Entrada / Saída]]="Saída",FluxoCaixa101315[[#This Row],[R$ (Valores)]]*-1,FluxoCaixa101315[[#This Row],[R$ (Valores)]])</f>
        <v>-108.23</v>
      </c>
    </row>
    <row r="376" spans="2:10">
      <c r="B376" s="16">
        <v>46035</v>
      </c>
      <c r="C376" s="48" t="str">
        <f>IF(FluxoCaixa101315[[#This Row],[Data]]="","",PROPER(TEXT(FluxoCaixa101315[[#This Row],[Data]],"mmmm")))</f>
        <v>Janeiro</v>
      </c>
      <c r="D376" s="17" t="s">
        <v>1</v>
      </c>
      <c r="E376" s="17" t="s">
        <v>60</v>
      </c>
      <c r="F376" s="17" t="s">
        <v>983</v>
      </c>
      <c r="G376" s="21">
        <v>4000</v>
      </c>
      <c r="H376" s="17" t="s">
        <v>525</v>
      </c>
      <c r="I376" s="20">
        <f>IF(FluxoCaixa101315[[#This Row],[d]]="Saldo Inicial",FluxoCaixa101315[[#This Row],[R$ (Valores)]],I375+FluxoCaixa101315[[#This Row],[Valores Receitas / Despesas]])</f>
        <v>4155.179999999863</v>
      </c>
      <c r="J376" s="20">
        <f>IF(FluxoCaixa101315[[#This Row],[Entrada / Saída]]="Saída",FluxoCaixa101315[[#This Row],[R$ (Valores)]]*-1,FluxoCaixa101315[[#This Row],[R$ (Valores)]])</f>
        <v>4000</v>
      </c>
    </row>
    <row r="377" spans="2:10">
      <c r="B377" s="16">
        <v>46035</v>
      </c>
      <c r="C377" s="48" t="str">
        <f>IF(FluxoCaixa101315[[#This Row],[Data]]="","",PROPER(TEXT(FluxoCaixa101315[[#This Row],[Data]],"mmmm")))</f>
        <v>Janeiro</v>
      </c>
      <c r="D377" s="17" t="s">
        <v>2</v>
      </c>
      <c r="E377" s="17" t="s">
        <v>225</v>
      </c>
      <c r="F377" s="17" t="s">
        <v>524</v>
      </c>
      <c r="G377" s="21">
        <v>3.25</v>
      </c>
      <c r="H377" s="17" t="s">
        <v>525</v>
      </c>
      <c r="I377" s="20">
        <f>IF(FluxoCaixa101315[[#This Row],[d]]="Saldo Inicial",FluxoCaixa101315[[#This Row],[R$ (Valores)]],I376+FluxoCaixa101315[[#This Row],[Valores Receitas / Despesas]])</f>
        <v>4151.929999999863</v>
      </c>
      <c r="J377" s="20">
        <f>IF(FluxoCaixa101315[[#This Row],[Entrada / Saída]]="Saída",FluxoCaixa101315[[#This Row],[R$ (Valores)]]*-1,FluxoCaixa101315[[#This Row],[R$ (Valores)]])</f>
        <v>-3.25</v>
      </c>
    </row>
    <row r="378" spans="2:10">
      <c r="B378" s="16">
        <v>46035</v>
      </c>
      <c r="C378" s="48" t="str">
        <f>IF(FluxoCaixa101315[[#This Row],[Data]]="","",PROPER(TEXT(FluxoCaixa101315[[#This Row],[Data]],"mmmm")))</f>
        <v>Janeiro</v>
      </c>
      <c r="D378" s="17" t="s">
        <v>2</v>
      </c>
      <c r="E378" s="17" t="s">
        <v>225</v>
      </c>
      <c r="F378" s="17" t="s">
        <v>524</v>
      </c>
      <c r="G378" s="21">
        <v>1.49</v>
      </c>
      <c r="H378" s="17" t="s">
        <v>525</v>
      </c>
      <c r="I378" s="20">
        <f>IF(FluxoCaixa101315[[#This Row],[d]]="Saldo Inicial",FluxoCaixa101315[[#This Row],[R$ (Valores)]],I377+FluxoCaixa101315[[#This Row],[Valores Receitas / Despesas]])</f>
        <v>4150.4399999998632</v>
      </c>
      <c r="J378" s="20">
        <f>IF(FluxoCaixa101315[[#This Row],[Entrada / Saída]]="Saída",FluxoCaixa101315[[#This Row],[R$ (Valores)]]*-1,FluxoCaixa101315[[#This Row],[R$ (Valores)]])</f>
        <v>-1.49</v>
      </c>
    </row>
    <row r="379" spans="2:10">
      <c r="B379" s="16">
        <v>46035</v>
      </c>
      <c r="C379" s="48" t="str">
        <f>IF(FluxoCaixa101315[[#This Row],[Data]]="","",PROPER(TEXT(FluxoCaixa101315[[#This Row],[Data]],"mmmm")))</f>
        <v>Janeiro</v>
      </c>
      <c r="D379" s="17" t="s">
        <v>2</v>
      </c>
      <c r="E379" s="17" t="s">
        <v>225</v>
      </c>
      <c r="F379" s="17" t="s">
        <v>524</v>
      </c>
      <c r="G379" s="21">
        <v>3.25</v>
      </c>
      <c r="H379" s="17" t="s">
        <v>525</v>
      </c>
      <c r="I379" s="20">
        <f>IF(FluxoCaixa101315[[#This Row],[d]]="Saldo Inicial",FluxoCaixa101315[[#This Row],[R$ (Valores)]],I378+FluxoCaixa101315[[#This Row],[Valores Receitas / Despesas]])</f>
        <v>4147.1899999998632</v>
      </c>
      <c r="J379" s="20">
        <f>IF(FluxoCaixa101315[[#This Row],[Entrada / Saída]]="Saída",FluxoCaixa101315[[#This Row],[R$ (Valores)]]*-1,FluxoCaixa101315[[#This Row],[R$ (Valores)]])</f>
        <v>-3.25</v>
      </c>
    </row>
    <row r="380" spans="2:10">
      <c r="B380" s="16">
        <v>46035</v>
      </c>
      <c r="C380" s="48" t="str">
        <f>IF(FluxoCaixa101315[[#This Row],[Data]]="","",PROPER(TEXT(FluxoCaixa101315[[#This Row],[Data]],"mmmm")))</f>
        <v>Janeiro</v>
      </c>
      <c r="D380" s="17" t="s">
        <v>1</v>
      </c>
      <c r="E380" s="17" t="s">
        <v>60</v>
      </c>
      <c r="F380" s="17" t="s">
        <v>983</v>
      </c>
      <c r="G380" s="21">
        <v>10000</v>
      </c>
      <c r="H380" s="17" t="s">
        <v>525</v>
      </c>
      <c r="I380" s="20">
        <f>IF(FluxoCaixa101315[[#This Row],[d]]="Saldo Inicial",FluxoCaixa101315[[#This Row],[R$ (Valores)]],I379+FluxoCaixa101315[[#This Row],[Valores Receitas / Despesas]])</f>
        <v>14147.189999999864</v>
      </c>
      <c r="J380" s="20">
        <f>IF(FluxoCaixa101315[[#This Row],[Entrada / Saída]]="Saída",FluxoCaixa101315[[#This Row],[R$ (Valores)]]*-1,FluxoCaixa101315[[#This Row],[R$ (Valores)]])</f>
        <v>10000</v>
      </c>
    </row>
    <row r="381" spans="2:10">
      <c r="B381" s="16">
        <v>46035</v>
      </c>
      <c r="C381" s="48" t="str">
        <f>IF(FluxoCaixa101315[[#This Row],[Data]]="","",PROPER(TEXT(FluxoCaixa101315[[#This Row],[Data]],"mmmm")))</f>
        <v>Janeiro</v>
      </c>
      <c r="D381" s="17" t="s">
        <v>2</v>
      </c>
      <c r="E381" s="17" t="s">
        <v>70</v>
      </c>
      <c r="F381" s="17" t="s">
        <v>984</v>
      </c>
      <c r="G381" s="21">
        <v>800</v>
      </c>
      <c r="H381" s="17" t="s">
        <v>525</v>
      </c>
      <c r="I381" s="20">
        <f>IF(FluxoCaixa101315[[#This Row],[d]]="Saldo Inicial",FluxoCaixa101315[[#This Row],[R$ (Valores)]],I380+FluxoCaixa101315[[#This Row],[Valores Receitas / Despesas]])</f>
        <v>13347.189999999864</v>
      </c>
      <c r="J381" s="20">
        <f>IF(FluxoCaixa101315[[#This Row],[Entrada / Saída]]="Saída",FluxoCaixa101315[[#This Row],[R$ (Valores)]]*-1,FluxoCaixa101315[[#This Row],[R$ (Valores)]])</f>
        <v>-800</v>
      </c>
    </row>
    <row r="382" spans="2:10">
      <c r="B382" s="16">
        <v>46035</v>
      </c>
      <c r="C382" s="48" t="str">
        <f>IF(FluxoCaixa101315[[#This Row],[Data]]="","",PROPER(TEXT(FluxoCaixa101315[[#This Row],[Data]],"mmmm")))</f>
        <v>Janeiro</v>
      </c>
      <c r="D382" s="17" t="s">
        <v>2</v>
      </c>
      <c r="E382" s="17" t="s">
        <v>71</v>
      </c>
      <c r="F382" s="17" t="s">
        <v>530</v>
      </c>
      <c r="G382" s="21">
        <v>100</v>
      </c>
      <c r="H382" s="17" t="s">
        <v>525</v>
      </c>
      <c r="I382" s="20">
        <f>IF(FluxoCaixa101315[[#This Row],[d]]="Saldo Inicial",FluxoCaixa101315[[#This Row],[R$ (Valores)]],I381+FluxoCaixa101315[[#This Row],[Valores Receitas / Despesas]])</f>
        <v>13247.189999999864</v>
      </c>
      <c r="J382" s="20">
        <f>IF(FluxoCaixa101315[[#This Row],[Entrada / Saída]]="Saída",FluxoCaixa101315[[#This Row],[R$ (Valores)]]*-1,FluxoCaixa101315[[#This Row],[R$ (Valores)]])</f>
        <v>-100</v>
      </c>
    </row>
    <row r="383" spans="2:10">
      <c r="B383" s="16">
        <v>46035</v>
      </c>
      <c r="C383" s="48" t="str">
        <f>IF(FluxoCaixa101315[[#This Row],[Data]]="","",PROPER(TEXT(FluxoCaixa101315[[#This Row],[Data]],"mmmm")))</f>
        <v>Janeiro</v>
      </c>
      <c r="D383" s="17" t="s">
        <v>2</v>
      </c>
      <c r="E383" s="17" t="s">
        <v>70</v>
      </c>
      <c r="F383" s="17" t="s">
        <v>985</v>
      </c>
      <c r="G383" s="21">
        <v>400</v>
      </c>
      <c r="H383" s="17" t="s">
        <v>525</v>
      </c>
      <c r="I383" s="20">
        <f>IF(FluxoCaixa101315[[#This Row],[d]]="Saldo Inicial",FluxoCaixa101315[[#This Row],[R$ (Valores)]],I382+FluxoCaixa101315[[#This Row],[Valores Receitas / Despesas]])</f>
        <v>12847.189999999864</v>
      </c>
      <c r="J383" s="20">
        <f>IF(FluxoCaixa101315[[#This Row],[Entrada / Saída]]="Saída",FluxoCaixa101315[[#This Row],[R$ (Valores)]]*-1,FluxoCaixa101315[[#This Row],[R$ (Valores)]])</f>
        <v>-400</v>
      </c>
    </row>
    <row r="384" spans="2:10">
      <c r="B384" s="16">
        <v>46035</v>
      </c>
      <c r="C384" s="48" t="str">
        <f>IF(FluxoCaixa101315[[#This Row],[Data]]="","",PROPER(TEXT(FluxoCaixa101315[[#This Row],[Data]],"mmmm")))</f>
        <v>Janeiro</v>
      </c>
      <c r="D384" s="17" t="s">
        <v>2</v>
      </c>
      <c r="E384" s="17" t="s">
        <v>225</v>
      </c>
      <c r="F384" s="17" t="s">
        <v>524</v>
      </c>
      <c r="G384" s="21">
        <v>5.7</v>
      </c>
      <c r="H384" s="17" t="s">
        <v>525</v>
      </c>
      <c r="I384" s="20">
        <f>IF(FluxoCaixa101315[[#This Row],[d]]="Saldo Inicial",FluxoCaixa101315[[#This Row],[R$ (Valores)]],I383+FluxoCaixa101315[[#This Row],[Valores Receitas / Despesas]])</f>
        <v>12841.489999999863</v>
      </c>
      <c r="J384" s="20">
        <f>IF(FluxoCaixa101315[[#This Row],[Entrada / Saída]]="Saída",FluxoCaixa101315[[#This Row],[R$ (Valores)]]*-1,FluxoCaixa101315[[#This Row],[R$ (Valores)]])</f>
        <v>-5.7</v>
      </c>
    </row>
    <row r="385" spans="2:10">
      <c r="B385" s="16">
        <v>46035</v>
      </c>
      <c r="C385" s="48" t="str">
        <f>IF(FluxoCaixa101315[[#This Row],[Data]]="","",PROPER(TEXT(FluxoCaixa101315[[#This Row],[Data]],"mmmm")))</f>
        <v>Janeiro</v>
      </c>
      <c r="D385" s="17" t="s">
        <v>2</v>
      </c>
      <c r="E385" s="17" t="s">
        <v>225</v>
      </c>
      <c r="F385" s="17" t="s">
        <v>524</v>
      </c>
      <c r="G385" s="21">
        <v>2.4</v>
      </c>
      <c r="H385" s="17" t="s">
        <v>525</v>
      </c>
      <c r="I385" s="20">
        <f>IF(FluxoCaixa101315[[#This Row],[d]]="Saldo Inicial",FluxoCaixa101315[[#This Row],[R$ (Valores)]],I384+FluxoCaixa101315[[#This Row],[Valores Receitas / Despesas]])</f>
        <v>12839.089999999864</v>
      </c>
      <c r="J385" s="20">
        <f>IF(FluxoCaixa101315[[#This Row],[Entrada / Saída]]="Saída",FluxoCaixa101315[[#This Row],[R$ (Valores)]]*-1,FluxoCaixa101315[[#This Row],[R$ (Valores)]])</f>
        <v>-2.4</v>
      </c>
    </row>
    <row r="386" spans="2:10">
      <c r="B386" s="16">
        <v>46035</v>
      </c>
      <c r="C386" s="48" t="str">
        <f>IF(FluxoCaixa101315[[#This Row],[Data]]="","",PROPER(TEXT(FluxoCaixa101315[[#This Row],[Data]],"mmmm")))</f>
        <v>Janeiro</v>
      </c>
      <c r="D386" s="17" t="s">
        <v>2</v>
      </c>
      <c r="E386" s="17" t="s">
        <v>70</v>
      </c>
      <c r="F386" s="17" t="s">
        <v>986</v>
      </c>
      <c r="G386" s="21">
        <v>3000</v>
      </c>
      <c r="H386" s="17" t="s">
        <v>525</v>
      </c>
      <c r="I386" s="20">
        <f>IF(FluxoCaixa101315[[#This Row],[d]]="Saldo Inicial",FluxoCaixa101315[[#This Row],[R$ (Valores)]],I385+FluxoCaixa101315[[#This Row],[Valores Receitas / Despesas]])</f>
        <v>9839.0899999998637</v>
      </c>
      <c r="J386" s="20">
        <f>IF(FluxoCaixa101315[[#This Row],[Entrada / Saída]]="Saída",FluxoCaixa101315[[#This Row],[R$ (Valores)]]*-1,FluxoCaixa101315[[#This Row],[R$ (Valores)]])</f>
        <v>-3000</v>
      </c>
    </row>
    <row r="387" spans="2:10">
      <c r="B387" s="16">
        <v>46035</v>
      </c>
      <c r="C387" s="48" t="str">
        <f>IF(FluxoCaixa101315[[#This Row],[Data]]="","",PROPER(TEXT(FluxoCaixa101315[[#This Row],[Data]],"mmmm")))</f>
        <v>Janeiro</v>
      </c>
      <c r="D387" s="17" t="s">
        <v>2</v>
      </c>
      <c r="E387" s="17" t="s">
        <v>70</v>
      </c>
      <c r="F387" s="17" t="s">
        <v>987</v>
      </c>
      <c r="G387" s="21">
        <v>600</v>
      </c>
      <c r="H387" s="17" t="s">
        <v>525</v>
      </c>
      <c r="I387" s="20">
        <f>IF(FluxoCaixa101315[[#This Row],[d]]="Saldo Inicial",FluxoCaixa101315[[#This Row],[R$ (Valores)]],I386+FluxoCaixa101315[[#This Row],[Valores Receitas / Despesas]])</f>
        <v>9239.0899999998637</v>
      </c>
      <c r="J387" s="20">
        <f>IF(FluxoCaixa101315[[#This Row],[Entrada / Saída]]="Saída",FluxoCaixa101315[[#This Row],[R$ (Valores)]]*-1,FluxoCaixa101315[[#This Row],[R$ (Valores)]])</f>
        <v>-600</v>
      </c>
    </row>
    <row r="388" spans="2:10">
      <c r="B388" s="16">
        <v>46035</v>
      </c>
      <c r="C388" s="48" t="str">
        <f>IF(FluxoCaixa101315[[#This Row],[Data]]="","",PROPER(TEXT(FluxoCaixa101315[[#This Row],[Data]],"mmmm")))</f>
        <v>Janeiro</v>
      </c>
      <c r="D388" s="17" t="s">
        <v>2</v>
      </c>
      <c r="E388" s="17" t="s">
        <v>225</v>
      </c>
      <c r="F388" s="17" t="s">
        <v>524</v>
      </c>
      <c r="G388" s="21">
        <v>3.25</v>
      </c>
      <c r="H388" s="17" t="s">
        <v>525</v>
      </c>
      <c r="I388" s="20">
        <f>IF(FluxoCaixa101315[[#This Row],[d]]="Saldo Inicial",FluxoCaixa101315[[#This Row],[R$ (Valores)]],I387+FluxoCaixa101315[[#This Row],[Valores Receitas / Despesas]])</f>
        <v>9235.8399999998637</v>
      </c>
      <c r="J388" s="20">
        <f>IF(FluxoCaixa101315[[#This Row],[Entrada / Saída]]="Saída",FluxoCaixa101315[[#This Row],[R$ (Valores)]]*-1,FluxoCaixa101315[[#This Row],[R$ (Valores)]])</f>
        <v>-3.25</v>
      </c>
    </row>
    <row r="389" spans="2:10">
      <c r="B389" s="16">
        <v>46035</v>
      </c>
      <c r="C389" s="48" t="str">
        <f>IF(FluxoCaixa101315[[#This Row],[Data]]="","",PROPER(TEXT(FluxoCaixa101315[[#This Row],[Data]],"mmmm")))</f>
        <v>Janeiro</v>
      </c>
      <c r="D389" s="17" t="s">
        <v>2</v>
      </c>
      <c r="E389" s="17" t="s">
        <v>225</v>
      </c>
      <c r="F389" s="17" t="s">
        <v>524</v>
      </c>
      <c r="G389" s="21">
        <v>1.49</v>
      </c>
      <c r="H389" s="17" t="s">
        <v>525</v>
      </c>
      <c r="I389" s="20">
        <f>IF(FluxoCaixa101315[[#This Row],[d]]="Saldo Inicial",FluxoCaixa101315[[#This Row],[R$ (Valores)]],I388+FluxoCaixa101315[[#This Row],[Valores Receitas / Despesas]])</f>
        <v>9234.3499999998639</v>
      </c>
      <c r="J389" s="20">
        <f>IF(FluxoCaixa101315[[#This Row],[Entrada / Saída]]="Saída",FluxoCaixa101315[[#This Row],[R$ (Valores)]]*-1,FluxoCaixa101315[[#This Row],[R$ (Valores)]])</f>
        <v>-1.49</v>
      </c>
    </row>
    <row r="390" spans="2:10">
      <c r="B390" s="16">
        <v>46036</v>
      </c>
      <c r="C390" s="48" t="str">
        <f>IF(FluxoCaixa101315[[#This Row],[Data]]="","",PROPER(TEXT(FluxoCaixa101315[[#This Row],[Data]],"mmmm")))</f>
        <v>Janeiro</v>
      </c>
      <c r="D390" s="17" t="s">
        <v>2</v>
      </c>
      <c r="E390" s="17" t="s">
        <v>225</v>
      </c>
      <c r="F390" s="17" t="s">
        <v>524</v>
      </c>
      <c r="G390" s="21">
        <v>3.25</v>
      </c>
      <c r="H390" s="17" t="s">
        <v>525</v>
      </c>
      <c r="I390" s="20">
        <f>IF(FluxoCaixa101315[[#This Row],[d]]="Saldo Inicial",FluxoCaixa101315[[#This Row],[R$ (Valores)]],I389+FluxoCaixa101315[[#This Row],[Valores Receitas / Despesas]])</f>
        <v>9231.0999999998639</v>
      </c>
      <c r="J390" s="20">
        <f>IF(FluxoCaixa101315[[#This Row],[Entrada / Saída]]="Saída",FluxoCaixa101315[[#This Row],[R$ (Valores)]]*-1,FluxoCaixa101315[[#This Row],[R$ (Valores)]])</f>
        <v>-3.25</v>
      </c>
    </row>
    <row r="391" spans="2:10">
      <c r="B391" s="16">
        <v>46036</v>
      </c>
      <c r="C391" s="48" t="str">
        <f>IF(FluxoCaixa101315[[#This Row],[Data]]="","",PROPER(TEXT(FluxoCaixa101315[[#This Row],[Data]],"mmmm")))</f>
        <v>Janeiro</v>
      </c>
      <c r="D391" s="17" t="s">
        <v>2</v>
      </c>
      <c r="E391" s="17" t="s">
        <v>225</v>
      </c>
      <c r="F391" s="17" t="s">
        <v>524</v>
      </c>
      <c r="G391" s="21">
        <v>1.49</v>
      </c>
      <c r="H391" s="17" t="s">
        <v>525</v>
      </c>
      <c r="I391" s="20">
        <f>IF(FluxoCaixa101315[[#This Row],[d]]="Saldo Inicial",FluxoCaixa101315[[#This Row],[R$ (Valores)]],I390+FluxoCaixa101315[[#This Row],[Valores Receitas / Despesas]])</f>
        <v>9229.6099999998642</v>
      </c>
      <c r="J391" s="20">
        <f>IF(FluxoCaixa101315[[#This Row],[Entrada / Saída]]="Saída",FluxoCaixa101315[[#This Row],[R$ (Valores)]]*-1,FluxoCaixa101315[[#This Row],[R$ (Valores)]])</f>
        <v>-1.49</v>
      </c>
    </row>
    <row r="392" spans="2:10">
      <c r="B392" s="16">
        <v>46036</v>
      </c>
      <c r="C392" s="48" t="str">
        <f>IF(FluxoCaixa101315[[#This Row],[Data]]="","",PROPER(TEXT(FluxoCaixa101315[[#This Row],[Data]],"mmmm")))</f>
        <v>Janeiro</v>
      </c>
      <c r="D392" s="17" t="s">
        <v>2</v>
      </c>
      <c r="E392" s="17" t="s">
        <v>507</v>
      </c>
      <c r="F392" s="17" t="s">
        <v>978</v>
      </c>
      <c r="G392" s="21">
        <v>68.17</v>
      </c>
      <c r="H392" s="17" t="s">
        <v>525</v>
      </c>
      <c r="I392" s="20">
        <f>IF(FluxoCaixa101315[[#This Row],[d]]="Saldo Inicial",FluxoCaixa101315[[#This Row],[R$ (Valores)]],I391+FluxoCaixa101315[[#This Row],[Valores Receitas / Despesas]])</f>
        <v>9161.4399999998641</v>
      </c>
      <c r="J392" s="20">
        <f>IF(FluxoCaixa101315[[#This Row],[Entrada / Saída]]="Saída",FluxoCaixa101315[[#This Row],[R$ (Valores)]]*-1,FluxoCaixa101315[[#This Row],[R$ (Valores)]])</f>
        <v>-68.17</v>
      </c>
    </row>
    <row r="393" spans="2:10">
      <c r="B393" s="16">
        <v>46036</v>
      </c>
      <c r="C393" s="48" t="str">
        <f>IF(FluxoCaixa101315[[#This Row],[Data]]="","",PROPER(TEXT(FluxoCaixa101315[[#This Row],[Data]],"mmmm")))</f>
        <v>Janeiro</v>
      </c>
      <c r="D393" s="17" t="s">
        <v>2</v>
      </c>
      <c r="E393" s="17" t="s">
        <v>507</v>
      </c>
      <c r="F393" s="17" t="s">
        <v>993</v>
      </c>
      <c r="G393" s="21">
        <v>68.17</v>
      </c>
      <c r="H393" s="17" t="s">
        <v>525</v>
      </c>
      <c r="I393" s="20">
        <f>IF(FluxoCaixa101315[[#This Row],[d]]="Saldo Inicial",FluxoCaixa101315[[#This Row],[R$ (Valores)]],I392+FluxoCaixa101315[[#This Row],[Valores Receitas / Despesas]])</f>
        <v>9093.269999999864</v>
      </c>
      <c r="J393" s="20">
        <f>IF(FluxoCaixa101315[[#This Row],[Entrada / Saída]]="Saída",FluxoCaixa101315[[#This Row],[R$ (Valores)]]*-1,FluxoCaixa101315[[#This Row],[R$ (Valores)]])</f>
        <v>-68.17</v>
      </c>
    </row>
    <row r="394" spans="2:10">
      <c r="B394" s="16">
        <v>46036</v>
      </c>
      <c r="C394" s="48" t="str">
        <f>IF(FluxoCaixa101315[[#This Row],[Data]]="","",PROPER(TEXT(FluxoCaixa101315[[#This Row],[Data]],"mmmm")))</f>
        <v>Janeiro</v>
      </c>
      <c r="D394" s="17" t="s">
        <v>2</v>
      </c>
      <c r="E394" s="17" t="s">
        <v>507</v>
      </c>
      <c r="F394" s="17" t="s">
        <v>994</v>
      </c>
      <c r="G394" s="21">
        <v>68.17</v>
      </c>
      <c r="H394" s="17" t="s">
        <v>525</v>
      </c>
      <c r="I394" s="20">
        <f>IF(FluxoCaixa101315[[#This Row],[d]]="Saldo Inicial",FluxoCaixa101315[[#This Row],[R$ (Valores)]],I393+FluxoCaixa101315[[#This Row],[Valores Receitas / Despesas]])</f>
        <v>9025.0999999998639</v>
      </c>
      <c r="J394" s="20">
        <f>IF(FluxoCaixa101315[[#This Row],[Entrada / Saída]]="Saída",FluxoCaixa101315[[#This Row],[R$ (Valores)]]*-1,FluxoCaixa101315[[#This Row],[R$ (Valores)]])</f>
        <v>-68.17</v>
      </c>
    </row>
    <row r="395" spans="2:10">
      <c r="B395" s="16">
        <v>46036</v>
      </c>
      <c r="C395" s="48" t="str">
        <f>IF(FluxoCaixa101315[[#This Row],[Data]]="","",PROPER(TEXT(FluxoCaixa101315[[#This Row],[Data]],"mmmm")))</f>
        <v>Janeiro</v>
      </c>
      <c r="D395" s="17" t="s">
        <v>2</v>
      </c>
      <c r="E395" s="17" t="s">
        <v>507</v>
      </c>
      <c r="F395" s="17" t="s">
        <v>995</v>
      </c>
      <c r="G395" s="21">
        <v>68.17</v>
      </c>
      <c r="H395" s="17" t="s">
        <v>525</v>
      </c>
      <c r="I395" s="20">
        <f>IF(FluxoCaixa101315[[#This Row],[d]]="Saldo Inicial",FluxoCaixa101315[[#This Row],[R$ (Valores)]],I394+FluxoCaixa101315[[#This Row],[Valores Receitas / Despesas]])</f>
        <v>8956.9299999998639</v>
      </c>
      <c r="J395" s="20">
        <f>IF(FluxoCaixa101315[[#This Row],[Entrada / Saída]]="Saída",FluxoCaixa101315[[#This Row],[R$ (Valores)]]*-1,FluxoCaixa101315[[#This Row],[R$ (Valores)]])</f>
        <v>-68.17</v>
      </c>
    </row>
    <row r="396" spans="2:10">
      <c r="B396" s="16">
        <v>46036</v>
      </c>
      <c r="C396" s="48" t="str">
        <f>IF(FluxoCaixa101315[[#This Row],[Data]]="","",PROPER(TEXT(FluxoCaixa101315[[#This Row],[Data]],"mmmm")))</f>
        <v>Janeiro</v>
      </c>
      <c r="D396" s="17" t="s">
        <v>2</v>
      </c>
      <c r="E396" s="17" t="s">
        <v>507</v>
      </c>
      <c r="F396" s="17" t="s">
        <v>996</v>
      </c>
      <c r="G396" s="21">
        <v>68.17</v>
      </c>
      <c r="H396" s="17" t="s">
        <v>525</v>
      </c>
      <c r="I396" s="20">
        <f>IF(FluxoCaixa101315[[#This Row],[d]]="Saldo Inicial",FluxoCaixa101315[[#This Row],[R$ (Valores)]],I395+FluxoCaixa101315[[#This Row],[Valores Receitas / Despesas]])</f>
        <v>8888.7599999998638</v>
      </c>
      <c r="J396" s="20">
        <f>IF(FluxoCaixa101315[[#This Row],[Entrada / Saída]]="Saída",FluxoCaixa101315[[#This Row],[R$ (Valores)]]*-1,FluxoCaixa101315[[#This Row],[R$ (Valores)]])</f>
        <v>-68.17</v>
      </c>
    </row>
    <row r="397" spans="2:10">
      <c r="B397" s="16">
        <v>46036</v>
      </c>
      <c r="C397" s="48" t="str">
        <f>IF(FluxoCaixa101315[[#This Row],[Data]]="","",PROPER(TEXT(FluxoCaixa101315[[#This Row],[Data]],"mmmm")))</f>
        <v>Janeiro</v>
      </c>
      <c r="D397" s="17" t="s">
        <v>2</v>
      </c>
      <c r="E397" s="17" t="s">
        <v>225</v>
      </c>
      <c r="F397" s="17" t="s">
        <v>524</v>
      </c>
      <c r="G397" s="21">
        <v>5.7</v>
      </c>
      <c r="H397" s="17" t="s">
        <v>525</v>
      </c>
      <c r="I397" s="20">
        <f>IF(FluxoCaixa101315[[#This Row],[d]]="Saldo Inicial",FluxoCaixa101315[[#This Row],[R$ (Valores)]],I396+FluxoCaixa101315[[#This Row],[Valores Receitas / Despesas]])</f>
        <v>8883.0599999998631</v>
      </c>
      <c r="J397" s="20">
        <f>IF(FluxoCaixa101315[[#This Row],[Entrada / Saída]]="Saída",FluxoCaixa101315[[#This Row],[R$ (Valores)]]*-1,FluxoCaixa101315[[#This Row],[R$ (Valores)]])</f>
        <v>-5.7</v>
      </c>
    </row>
    <row r="398" spans="2:10">
      <c r="B398" s="16">
        <v>46036</v>
      </c>
      <c r="C398" s="48" t="str">
        <f>IF(FluxoCaixa101315[[#This Row],[Data]]="","",PROPER(TEXT(FluxoCaixa101315[[#This Row],[Data]],"mmmm")))</f>
        <v>Janeiro</v>
      </c>
      <c r="D398" s="17" t="s">
        <v>2</v>
      </c>
      <c r="E398" s="17" t="s">
        <v>225</v>
      </c>
      <c r="F398" s="17" t="s">
        <v>524</v>
      </c>
      <c r="G398" s="21">
        <v>1.49</v>
      </c>
      <c r="H398" s="17" t="s">
        <v>525</v>
      </c>
      <c r="I398" s="20">
        <f>IF(FluxoCaixa101315[[#This Row],[d]]="Saldo Inicial",FluxoCaixa101315[[#This Row],[R$ (Valores)]],I397+FluxoCaixa101315[[#This Row],[Valores Receitas / Despesas]])</f>
        <v>8881.5699999998633</v>
      </c>
      <c r="J398" s="20">
        <f>IF(FluxoCaixa101315[[#This Row],[Entrada / Saída]]="Saída",FluxoCaixa101315[[#This Row],[R$ (Valores)]]*-1,FluxoCaixa101315[[#This Row],[R$ (Valores)]])</f>
        <v>-1.49</v>
      </c>
    </row>
    <row r="399" spans="2:10">
      <c r="B399" s="16">
        <v>46036</v>
      </c>
      <c r="C399" s="48" t="str">
        <f>IF(FluxoCaixa101315[[#This Row],[Data]]="","",PROPER(TEXT(FluxoCaixa101315[[#This Row],[Data]],"mmmm")))</f>
        <v>Janeiro</v>
      </c>
      <c r="D399" s="17" t="s">
        <v>2</v>
      </c>
      <c r="E399" s="17" t="s">
        <v>225</v>
      </c>
      <c r="F399" s="17" t="s">
        <v>524</v>
      </c>
      <c r="G399" s="21">
        <v>3.25</v>
      </c>
      <c r="H399" s="17" t="s">
        <v>525</v>
      </c>
      <c r="I399" s="20">
        <f>IF(FluxoCaixa101315[[#This Row],[d]]="Saldo Inicial",FluxoCaixa101315[[#This Row],[R$ (Valores)]],I398+FluxoCaixa101315[[#This Row],[Valores Receitas / Despesas]])</f>
        <v>8878.3199999998633</v>
      </c>
      <c r="J399" s="20">
        <f>IF(FluxoCaixa101315[[#This Row],[Entrada / Saída]]="Saída",FluxoCaixa101315[[#This Row],[R$ (Valores)]]*-1,FluxoCaixa101315[[#This Row],[R$ (Valores)]])</f>
        <v>-3.25</v>
      </c>
    </row>
    <row r="400" spans="2:10">
      <c r="B400" s="16">
        <v>46036</v>
      </c>
      <c r="C400" s="48" t="str">
        <f>IF(FluxoCaixa101315[[#This Row],[Data]]="","",PROPER(TEXT(FluxoCaixa101315[[#This Row],[Data]],"mmmm")))</f>
        <v>Janeiro</v>
      </c>
      <c r="D400" s="17" t="s">
        <v>2</v>
      </c>
      <c r="E400" s="17" t="s">
        <v>225</v>
      </c>
      <c r="F400" s="17" t="s">
        <v>524</v>
      </c>
      <c r="G400" s="21">
        <v>1.49</v>
      </c>
      <c r="H400" s="17" t="s">
        <v>525</v>
      </c>
      <c r="I400" s="20">
        <f>IF(FluxoCaixa101315[[#This Row],[d]]="Saldo Inicial",FluxoCaixa101315[[#This Row],[R$ (Valores)]],I399+FluxoCaixa101315[[#This Row],[Valores Receitas / Despesas]])</f>
        <v>8876.8299999998635</v>
      </c>
      <c r="J400" s="20">
        <f>IF(FluxoCaixa101315[[#This Row],[Entrada / Saída]]="Saída",FluxoCaixa101315[[#This Row],[R$ (Valores)]]*-1,FluxoCaixa101315[[#This Row],[R$ (Valores)]])</f>
        <v>-1.49</v>
      </c>
    </row>
    <row r="401" spans="2:10">
      <c r="B401" s="16">
        <v>46036</v>
      </c>
      <c r="C401" s="48" t="str">
        <f>IF(FluxoCaixa101315[[#This Row],[Data]]="","",PROPER(TEXT(FluxoCaixa101315[[#This Row],[Data]],"mmmm")))</f>
        <v>Janeiro</v>
      </c>
      <c r="D401" s="17" t="s">
        <v>2</v>
      </c>
      <c r="E401" s="17" t="s">
        <v>225</v>
      </c>
      <c r="F401" s="17" t="s">
        <v>524</v>
      </c>
      <c r="G401" s="21">
        <v>3.25</v>
      </c>
      <c r="H401" s="17" t="s">
        <v>525</v>
      </c>
      <c r="I401" s="20">
        <f>IF(FluxoCaixa101315[[#This Row],[d]]="Saldo Inicial",FluxoCaixa101315[[#This Row],[R$ (Valores)]],I400+FluxoCaixa101315[[#This Row],[Valores Receitas / Despesas]])</f>
        <v>8873.5799999998635</v>
      </c>
      <c r="J401" s="20">
        <f>IF(FluxoCaixa101315[[#This Row],[Entrada / Saída]]="Saída",FluxoCaixa101315[[#This Row],[R$ (Valores)]]*-1,FluxoCaixa101315[[#This Row],[R$ (Valores)]])</f>
        <v>-3.25</v>
      </c>
    </row>
    <row r="402" spans="2:10">
      <c r="B402" s="16">
        <v>46036</v>
      </c>
      <c r="C402" s="48" t="str">
        <f>IF(FluxoCaixa101315[[#This Row],[Data]]="","",PROPER(TEXT(FluxoCaixa101315[[#This Row],[Data]],"mmmm")))</f>
        <v>Janeiro</v>
      </c>
      <c r="D402" s="17" t="s">
        <v>2</v>
      </c>
      <c r="E402" s="17" t="s">
        <v>225</v>
      </c>
      <c r="F402" s="17" t="s">
        <v>524</v>
      </c>
      <c r="G402" s="21">
        <v>5.7</v>
      </c>
      <c r="H402" s="17" t="s">
        <v>525</v>
      </c>
      <c r="I402" s="20">
        <f>IF(FluxoCaixa101315[[#This Row],[d]]="Saldo Inicial",FluxoCaixa101315[[#This Row],[R$ (Valores)]],I401+FluxoCaixa101315[[#This Row],[Valores Receitas / Despesas]])</f>
        <v>8867.8799999998628</v>
      </c>
      <c r="J402" s="20">
        <f>IF(FluxoCaixa101315[[#This Row],[Entrada / Saída]]="Saída",FluxoCaixa101315[[#This Row],[R$ (Valores)]]*-1,FluxoCaixa101315[[#This Row],[R$ (Valores)]])</f>
        <v>-5.7</v>
      </c>
    </row>
    <row r="403" spans="2:10">
      <c r="B403" s="16">
        <v>46036</v>
      </c>
      <c r="C403" s="48" t="str">
        <f>IF(FluxoCaixa101315[[#This Row],[Data]]="","",PROPER(TEXT(FluxoCaixa101315[[#This Row],[Data]],"mmmm")))</f>
        <v>Janeiro</v>
      </c>
      <c r="D403" s="17" t="s">
        <v>1</v>
      </c>
      <c r="E403" s="17" t="s">
        <v>75</v>
      </c>
      <c r="F403" s="17" t="s">
        <v>997</v>
      </c>
      <c r="G403" s="21">
        <v>25000</v>
      </c>
      <c r="H403" s="17" t="s">
        <v>525</v>
      </c>
      <c r="I403" s="20">
        <f>IF(FluxoCaixa101315[[#This Row],[d]]="Saldo Inicial",FluxoCaixa101315[[#This Row],[R$ (Valores)]],I402+FluxoCaixa101315[[#This Row],[Valores Receitas / Despesas]])</f>
        <v>33867.879999999859</v>
      </c>
      <c r="J403" s="20">
        <f>IF(FluxoCaixa101315[[#This Row],[Entrada / Saída]]="Saída",FluxoCaixa101315[[#This Row],[R$ (Valores)]]*-1,FluxoCaixa101315[[#This Row],[R$ (Valores)]])</f>
        <v>25000</v>
      </c>
    </row>
    <row r="404" spans="2:10">
      <c r="B404" s="16">
        <v>46036</v>
      </c>
      <c r="C404" s="48" t="str">
        <f>IF(FluxoCaixa101315[[#This Row],[Data]]="","",PROPER(TEXT(FluxoCaixa101315[[#This Row],[Data]],"mmmm")))</f>
        <v>Janeiro</v>
      </c>
      <c r="D404" s="17" t="s">
        <v>2</v>
      </c>
      <c r="E404" s="17" t="s">
        <v>70</v>
      </c>
      <c r="F404" s="17" t="s">
        <v>998</v>
      </c>
      <c r="G404" s="21">
        <v>7821.5</v>
      </c>
      <c r="H404" s="17" t="s">
        <v>525</v>
      </c>
      <c r="I404" s="20">
        <f>IF(FluxoCaixa101315[[#This Row],[d]]="Saldo Inicial",FluxoCaixa101315[[#This Row],[R$ (Valores)]],I403+FluxoCaixa101315[[#This Row],[Valores Receitas / Despesas]])</f>
        <v>26046.379999999859</v>
      </c>
      <c r="J404" s="20">
        <f>IF(FluxoCaixa101315[[#This Row],[Entrada / Saída]]="Saída",FluxoCaixa101315[[#This Row],[R$ (Valores)]]*-1,FluxoCaixa101315[[#This Row],[R$ (Valores)]])</f>
        <v>-7821.5</v>
      </c>
    </row>
    <row r="405" spans="2:10">
      <c r="B405" s="16">
        <v>46036</v>
      </c>
      <c r="C405" s="48" t="str">
        <f>IF(FluxoCaixa101315[[#This Row],[Data]]="","",PROPER(TEXT(FluxoCaixa101315[[#This Row],[Data]],"mmmm")))</f>
        <v>Janeiro</v>
      </c>
      <c r="D405" s="17" t="s">
        <v>2</v>
      </c>
      <c r="E405" s="17" t="s">
        <v>225</v>
      </c>
      <c r="F405" s="17" t="s">
        <v>524</v>
      </c>
      <c r="G405" s="21">
        <v>20</v>
      </c>
      <c r="H405" s="17" t="s">
        <v>525</v>
      </c>
      <c r="I405" s="20">
        <f>IF(FluxoCaixa101315[[#This Row],[d]]="Saldo Inicial",FluxoCaixa101315[[#This Row],[R$ (Valores)]],I404+FluxoCaixa101315[[#This Row],[Valores Receitas / Despesas]])</f>
        <v>26026.379999999859</v>
      </c>
      <c r="J405" s="20">
        <f>IF(FluxoCaixa101315[[#This Row],[Entrada / Saída]]="Saída",FluxoCaixa101315[[#This Row],[R$ (Valores)]]*-1,FluxoCaixa101315[[#This Row],[R$ (Valores)]])</f>
        <v>-20</v>
      </c>
    </row>
    <row r="406" spans="2:10">
      <c r="B406" s="16">
        <v>46036</v>
      </c>
      <c r="C406" s="48" t="str">
        <f>IF(FluxoCaixa101315[[#This Row],[Data]]="","",PROPER(TEXT(FluxoCaixa101315[[#This Row],[Data]],"mmmm")))</f>
        <v>Janeiro</v>
      </c>
      <c r="D406" s="17" t="s">
        <v>2</v>
      </c>
      <c r="E406" s="17" t="s">
        <v>225</v>
      </c>
      <c r="F406" s="17" t="s">
        <v>524</v>
      </c>
      <c r="G406" s="21">
        <v>1.49</v>
      </c>
      <c r="H406" s="17" t="s">
        <v>525</v>
      </c>
      <c r="I406" s="20">
        <f>IF(FluxoCaixa101315[[#This Row],[d]]="Saldo Inicial",FluxoCaixa101315[[#This Row],[R$ (Valores)]],I405+FluxoCaixa101315[[#This Row],[Valores Receitas / Despesas]])</f>
        <v>26024.889999999858</v>
      </c>
      <c r="J406" s="20">
        <f>IF(FluxoCaixa101315[[#This Row],[Entrada / Saída]]="Saída",FluxoCaixa101315[[#This Row],[R$ (Valores)]]*-1,FluxoCaixa101315[[#This Row],[R$ (Valores)]])</f>
        <v>-1.49</v>
      </c>
    </row>
    <row r="407" spans="2:10">
      <c r="B407" s="16">
        <v>46036</v>
      </c>
      <c r="C407" s="48" t="str">
        <f>IF(FluxoCaixa101315[[#This Row],[Data]]="","",PROPER(TEXT(FluxoCaixa101315[[#This Row],[Data]],"mmmm")))</f>
        <v>Janeiro</v>
      </c>
      <c r="D407" s="17" t="s">
        <v>2</v>
      </c>
      <c r="E407" s="17" t="s">
        <v>225</v>
      </c>
      <c r="F407" s="17" t="s">
        <v>524</v>
      </c>
      <c r="G407" s="21">
        <v>20</v>
      </c>
      <c r="H407" s="17" t="s">
        <v>525</v>
      </c>
      <c r="I407" s="20">
        <f>IF(FluxoCaixa101315[[#This Row],[d]]="Saldo Inicial",FluxoCaixa101315[[#This Row],[R$ (Valores)]],I406+FluxoCaixa101315[[#This Row],[Valores Receitas / Despesas]])</f>
        <v>26004.889999999858</v>
      </c>
      <c r="J407" s="20">
        <f>IF(FluxoCaixa101315[[#This Row],[Entrada / Saída]]="Saída",FluxoCaixa101315[[#This Row],[R$ (Valores)]]*-1,FluxoCaixa101315[[#This Row],[R$ (Valores)]])</f>
        <v>-20</v>
      </c>
    </row>
    <row r="408" spans="2:10">
      <c r="B408" s="16">
        <v>46036</v>
      </c>
      <c r="C408" s="48" t="str">
        <f>IF(FluxoCaixa101315[[#This Row],[Data]]="","",PROPER(TEXT(FluxoCaixa101315[[#This Row],[Data]],"mmmm")))</f>
        <v>Janeiro</v>
      </c>
      <c r="D408" s="17" t="s">
        <v>2</v>
      </c>
      <c r="E408" s="17" t="s">
        <v>225</v>
      </c>
      <c r="F408" s="17" t="s">
        <v>524</v>
      </c>
      <c r="G408" s="21">
        <v>20</v>
      </c>
      <c r="H408" s="17" t="s">
        <v>525</v>
      </c>
      <c r="I408" s="20">
        <f>IF(FluxoCaixa101315[[#This Row],[d]]="Saldo Inicial",FluxoCaixa101315[[#This Row],[R$ (Valores)]],I407+FluxoCaixa101315[[#This Row],[Valores Receitas / Despesas]])</f>
        <v>25984.889999999858</v>
      </c>
      <c r="J408" s="20">
        <f>IF(FluxoCaixa101315[[#This Row],[Entrada / Saída]]="Saída",FluxoCaixa101315[[#This Row],[R$ (Valores)]]*-1,FluxoCaixa101315[[#This Row],[R$ (Valores)]])</f>
        <v>-20</v>
      </c>
    </row>
    <row r="409" spans="2:10">
      <c r="B409" s="16">
        <v>46036</v>
      </c>
      <c r="C409" s="48" t="str">
        <f>IF(FluxoCaixa101315[[#This Row],[Data]]="","",PROPER(TEXT(FluxoCaixa101315[[#This Row],[Data]],"mmmm")))</f>
        <v>Janeiro</v>
      </c>
      <c r="D409" s="17" t="s">
        <v>2</v>
      </c>
      <c r="E409" s="17" t="s">
        <v>225</v>
      </c>
      <c r="F409" s="17" t="s">
        <v>524</v>
      </c>
      <c r="G409" s="21">
        <v>20</v>
      </c>
      <c r="H409" s="17" t="s">
        <v>525</v>
      </c>
      <c r="I409" s="20">
        <f>IF(FluxoCaixa101315[[#This Row],[d]]="Saldo Inicial",FluxoCaixa101315[[#This Row],[R$ (Valores)]],I408+FluxoCaixa101315[[#This Row],[Valores Receitas / Despesas]])</f>
        <v>25964.889999999858</v>
      </c>
      <c r="J409" s="20">
        <f>IF(FluxoCaixa101315[[#This Row],[Entrada / Saída]]="Saída",FluxoCaixa101315[[#This Row],[R$ (Valores)]]*-1,FluxoCaixa101315[[#This Row],[R$ (Valores)]])</f>
        <v>-20</v>
      </c>
    </row>
    <row r="410" spans="2:10">
      <c r="B410" s="16">
        <v>46036</v>
      </c>
      <c r="C410" s="48" t="str">
        <f>IF(FluxoCaixa101315[[#This Row],[Data]]="","",PROPER(TEXT(FluxoCaixa101315[[#This Row],[Data]],"mmmm")))</f>
        <v>Janeiro</v>
      </c>
      <c r="D410" s="17" t="s">
        <v>2</v>
      </c>
      <c r="E410" s="17" t="s">
        <v>225</v>
      </c>
      <c r="F410" s="17" t="s">
        <v>524</v>
      </c>
      <c r="G410" s="21">
        <v>20</v>
      </c>
      <c r="H410" s="17" t="s">
        <v>525</v>
      </c>
      <c r="I410" s="20">
        <f>IF(FluxoCaixa101315[[#This Row],[d]]="Saldo Inicial",FluxoCaixa101315[[#This Row],[R$ (Valores)]],I409+FluxoCaixa101315[[#This Row],[Valores Receitas / Despesas]])</f>
        <v>25944.889999999858</v>
      </c>
      <c r="J410" s="20">
        <f>IF(FluxoCaixa101315[[#This Row],[Entrada / Saída]]="Saída",FluxoCaixa101315[[#This Row],[R$ (Valores)]]*-1,FluxoCaixa101315[[#This Row],[R$ (Valores)]])</f>
        <v>-20</v>
      </c>
    </row>
    <row r="411" spans="2:10">
      <c r="B411" s="16">
        <v>46037</v>
      </c>
      <c r="C411" s="48" t="str">
        <f>IF(FluxoCaixa101315[[#This Row],[Data]]="","",PROPER(TEXT(FluxoCaixa101315[[#This Row],[Data]],"mmmm")))</f>
        <v>Janeiro</v>
      </c>
      <c r="D411" s="17" t="s">
        <v>2</v>
      </c>
      <c r="E411" s="17" t="s">
        <v>80</v>
      </c>
      <c r="F411" s="17" t="s">
        <v>1007</v>
      </c>
      <c r="G411" s="21">
        <v>1760.58</v>
      </c>
      <c r="H411" s="17" t="s">
        <v>525</v>
      </c>
      <c r="I411" s="20">
        <f>IF(FluxoCaixa101315[[#This Row],[d]]="Saldo Inicial",FluxoCaixa101315[[#This Row],[R$ (Valores)]],I410+FluxoCaixa101315[[#This Row],[Valores Receitas / Despesas]])</f>
        <v>24184.309999999859</v>
      </c>
      <c r="J411" s="20">
        <f>IF(FluxoCaixa101315[[#This Row],[Entrada / Saída]]="Saída",FluxoCaixa101315[[#This Row],[R$ (Valores)]]*-1,FluxoCaixa101315[[#This Row],[R$ (Valores)]])</f>
        <v>-1760.58</v>
      </c>
    </row>
    <row r="412" spans="2:10">
      <c r="B412" s="16">
        <v>46037</v>
      </c>
      <c r="C412" s="48" t="str">
        <f>IF(FluxoCaixa101315[[#This Row],[Data]]="","",PROPER(TEXT(FluxoCaixa101315[[#This Row],[Data]],"mmmm")))</f>
        <v>Janeiro</v>
      </c>
      <c r="D412" s="17" t="s">
        <v>2</v>
      </c>
      <c r="E412" s="17" t="s">
        <v>80</v>
      </c>
      <c r="F412" s="17" t="s">
        <v>1007</v>
      </c>
      <c r="G412" s="21">
        <v>522.34</v>
      </c>
      <c r="H412" s="17" t="s">
        <v>525</v>
      </c>
      <c r="I412" s="20">
        <f>IF(FluxoCaixa101315[[#This Row],[d]]="Saldo Inicial",FluxoCaixa101315[[#This Row],[R$ (Valores)]],I411+FluxoCaixa101315[[#This Row],[Valores Receitas / Despesas]])</f>
        <v>23661.969999999859</v>
      </c>
      <c r="J412" s="20">
        <f>IF(FluxoCaixa101315[[#This Row],[Entrada / Saída]]="Saída",FluxoCaixa101315[[#This Row],[R$ (Valores)]]*-1,FluxoCaixa101315[[#This Row],[R$ (Valores)]])</f>
        <v>-522.34</v>
      </c>
    </row>
    <row r="413" spans="2:10">
      <c r="B413" s="16">
        <v>46037</v>
      </c>
      <c r="C413" s="48" t="str">
        <f>IF(FluxoCaixa101315[[#This Row],[Data]]="","",PROPER(TEXT(FluxoCaixa101315[[#This Row],[Data]],"mmmm")))</f>
        <v>Janeiro</v>
      </c>
      <c r="D413" s="17" t="s">
        <v>2</v>
      </c>
      <c r="E413" s="17" t="s">
        <v>225</v>
      </c>
      <c r="F413" s="17" t="s">
        <v>524</v>
      </c>
      <c r="G413" s="21">
        <v>36.1</v>
      </c>
      <c r="H413" s="17" t="s">
        <v>525</v>
      </c>
      <c r="I413" s="20">
        <f>IF(FluxoCaixa101315[[#This Row],[d]]="Saldo Inicial",FluxoCaixa101315[[#This Row],[R$ (Valores)]],I412+FluxoCaixa101315[[#This Row],[Valores Receitas / Despesas]])</f>
        <v>23625.869999999861</v>
      </c>
      <c r="J413" s="20">
        <f>IF(FluxoCaixa101315[[#This Row],[Entrada / Saída]]="Saída",FluxoCaixa101315[[#This Row],[R$ (Valores)]]*-1,FluxoCaixa101315[[#This Row],[R$ (Valores)]])</f>
        <v>-36.1</v>
      </c>
    </row>
    <row r="414" spans="2:10">
      <c r="B414" s="16">
        <v>46037</v>
      </c>
      <c r="C414" s="48" t="str">
        <f>IF(FluxoCaixa101315[[#This Row],[Data]]="","",PROPER(TEXT(FluxoCaixa101315[[#This Row],[Data]],"mmmm")))</f>
        <v>Janeiro</v>
      </c>
      <c r="D414" s="17" t="s">
        <v>2</v>
      </c>
      <c r="E414" s="17" t="s">
        <v>225</v>
      </c>
      <c r="F414" s="17" t="s">
        <v>524</v>
      </c>
      <c r="G414" s="21">
        <v>1.49</v>
      </c>
      <c r="H414" s="17" t="s">
        <v>525</v>
      </c>
      <c r="I414" s="20">
        <f>IF(FluxoCaixa101315[[#This Row],[d]]="Saldo Inicial",FluxoCaixa101315[[#This Row],[R$ (Valores)]],I413+FluxoCaixa101315[[#This Row],[Valores Receitas / Despesas]])</f>
        <v>23624.379999999859</v>
      </c>
      <c r="J414" s="20">
        <f>IF(FluxoCaixa101315[[#This Row],[Entrada / Saída]]="Saída",FluxoCaixa101315[[#This Row],[R$ (Valores)]]*-1,FluxoCaixa101315[[#This Row],[R$ (Valores)]])</f>
        <v>-1.49</v>
      </c>
    </row>
    <row r="415" spans="2:10">
      <c r="B415" s="16">
        <v>46037</v>
      </c>
      <c r="C415" s="48" t="str">
        <f>IF(FluxoCaixa101315[[#This Row],[Data]]="","",PROPER(TEXT(FluxoCaixa101315[[#This Row],[Data]],"mmmm")))</f>
        <v>Janeiro</v>
      </c>
      <c r="D415" s="17" t="s">
        <v>2</v>
      </c>
      <c r="E415" s="17" t="s">
        <v>225</v>
      </c>
      <c r="F415" s="17" t="s">
        <v>524</v>
      </c>
      <c r="G415" s="21">
        <v>5.7</v>
      </c>
      <c r="H415" s="17" t="s">
        <v>525</v>
      </c>
      <c r="I415" s="20">
        <f>IF(FluxoCaixa101315[[#This Row],[d]]="Saldo Inicial",FluxoCaixa101315[[#This Row],[R$ (Valores)]],I414+FluxoCaixa101315[[#This Row],[Valores Receitas / Despesas]])</f>
        <v>23618.679999999858</v>
      </c>
      <c r="J415" s="20">
        <f>IF(FluxoCaixa101315[[#This Row],[Entrada / Saída]]="Saída",FluxoCaixa101315[[#This Row],[R$ (Valores)]]*-1,FluxoCaixa101315[[#This Row],[R$ (Valores)]])</f>
        <v>-5.7</v>
      </c>
    </row>
    <row r="416" spans="2:10">
      <c r="B416" s="16">
        <v>46037</v>
      </c>
      <c r="C416" s="48" t="str">
        <f>IF(FluxoCaixa101315[[#This Row],[Data]]="","",PROPER(TEXT(FluxoCaixa101315[[#This Row],[Data]],"mmmm")))</f>
        <v>Janeiro</v>
      </c>
      <c r="D416" s="17" t="s">
        <v>2</v>
      </c>
      <c r="E416" s="17" t="s">
        <v>225</v>
      </c>
      <c r="F416" s="17" t="s">
        <v>524</v>
      </c>
      <c r="G416" s="21">
        <v>1.49</v>
      </c>
      <c r="H416" s="17" t="s">
        <v>525</v>
      </c>
      <c r="I416" s="20">
        <f>IF(FluxoCaixa101315[[#This Row],[d]]="Saldo Inicial",FluxoCaixa101315[[#This Row],[R$ (Valores)]],I415+FluxoCaixa101315[[#This Row],[Valores Receitas / Despesas]])</f>
        <v>23617.189999999857</v>
      </c>
      <c r="J416" s="20">
        <f>IF(FluxoCaixa101315[[#This Row],[Entrada / Saída]]="Saída",FluxoCaixa101315[[#This Row],[R$ (Valores)]]*-1,FluxoCaixa101315[[#This Row],[R$ (Valores)]])</f>
        <v>-1.49</v>
      </c>
    </row>
    <row r="417" spans="2:10">
      <c r="B417" s="16">
        <v>46037</v>
      </c>
      <c r="C417" s="48" t="str">
        <f>IF(FluxoCaixa101315[[#This Row],[Data]]="","",PROPER(TEXT(FluxoCaixa101315[[#This Row],[Data]],"mmmm")))</f>
        <v>Janeiro</v>
      </c>
      <c r="D417" s="17" t="s">
        <v>2</v>
      </c>
      <c r="E417" s="17" t="s">
        <v>225</v>
      </c>
      <c r="F417" s="17" t="s">
        <v>524</v>
      </c>
      <c r="G417" s="21">
        <v>5.7</v>
      </c>
      <c r="H417" s="17" t="s">
        <v>525</v>
      </c>
      <c r="I417" s="20">
        <f>IF(FluxoCaixa101315[[#This Row],[d]]="Saldo Inicial",FluxoCaixa101315[[#This Row],[R$ (Valores)]],I416+FluxoCaixa101315[[#This Row],[Valores Receitas / Despesas]])</f>
        <v>23611.489999999856</v>
      </c>
      <c r="J417" s="20">
        <f>IF(FluxoCaixa101315[[#This Row],[Entrada / Saída]]="Saída",FluxoCaixa101315[[#This Row],[R$ (Valores)]]*-1,FluxoCaixa101315[[#This Row],[R$ (Valores)]])</f>
        <v>-5.7</v>
      </c>
    </row>
    <row r="418" spans="2:10">
      <c r="B418" s="16">
        <v>46037</v>
      </c>
      <c r="C418" s="48" t="str">
        <f>IF(FluxoCaixa101315[[#This Row],[Data]]="","",PROPER(TEXT(FluxoCaixa101315[[#This Row],[Data]],"mmmm")))</f>
        <v>Janeiro</v>
      </c>
      <c r="D418" s="17" t="s">
        <v>2</v>
      </c>
      <c r="E418" s="17" t="s">
        <v>225</v>
      </c>
      <c r="F418" s="17" t="s">
        <v>524</v>
      </c>
      <c r="G418" s="21">
        <v>18.05</v>
      </c>
      <c r="H418" s="17" t="s">
        <v>525</v>
      </c>
      <c r="I418" s="20">
        <f>IF(FluxoCaixa101315[[#This Row],[d]]="Saldo Inicial",FluxoCaixa101315[[#This Row],[R$ (Valores)]],I417+FluxoCaixa101315[[#This Row],[Valores Receitas / Despesas]])</f>
        <v>23593.439999999857</v>
      </c>
      <c r="J418" s="20">
        <f>IF(FluxoCaixa101315[[#This Row],[Entrada / Saída]]="Saída",FluxoCaixa101315[[#This Row],[R$ (Valores)]]*-1,FluxoCaixa101315[[#This Row],[R$ (Valores)]])</f>
        <v>-18.05</v>
      </c>
    </row>
    <row r="419" spans="2:10">
      <c r="B419" s="16">
        <v>46037</v>
      </c>
      <c r="C419" s="48" t="str">
        <f>IF(FluxoCaixa101315[[#This Row],[Data]]="","",PROPER(TEXT(FluxoCaixa101315[[#This Row],[Data]],"mmmm")))</f>
        <v>Janeiro</v>
      </c>
      <c r="D419" s="17" t="s">
        <v>2</v>
      </c>
      <c r="E419" s="17" t="s">
        <v>225</v>
      </c>
      <c r="F419" s="17" t="s">
        <v>524</v>
      </c>
      <c r="G419" s="21">
        <v>1.49</v>
      </c>
      <c r="H419" s="17" t="s">
        <v>525</v>
      </c>
      <c r="I419" s="20">
        <f>IF(FluxoCaixa101315[[#This Row],[d]]="Saldo Inicial",FluxoCaixa101315[[#This Row],[R$ (Valores)]],I418+FluxoCaixa101315[[#This Row],[Valores Receitas / Despesas]])</f>
        <v>23591.949999999855</v>
      </c>
      <c r="J419" s="20">
        <f>IF(FluxoCaixa101315[[#This Row],[Entrada / Saída]]="Saída",FluxoCaixa101315[[#This Row],[R$ (Valores)]]*-1,FluxoCaixa101315[[#This Row],[R$ (Valores)]])</f>
        <v>-1.49</v>
      </c>
    </row>
    <row r="420" spans="2:10">
      <c r="B420" s="16">
        <v>46037</v>
      </c>
      <c r="C420" s="48" t="str">
        <f>IF(FluxoCaixa101315[[#This Row],[Data]]="","",PROPER(TEXT(FluxoCaixa101315[[#This Row],[Data]],"mmmm")))</f>
        <v>Janeiro</v>
      </c>
      <c r="D420" s="17" t="s">
        <v>2</v>
      </c>
      <c r="E420" s="17" t="s">
        <v>105</v>
      </c>
      <c r="F420" s="17" t="s">
        <v>1008</v>
      </c>
      <c r="G420" s="21">
        <v>200</v>
      </c>
      <c r="H420" s="17" t="s">
        <v>525</v>
      </c>
      <c r="I420" s="20">
        <f>IF(FluxoCaixa101315[[#This Row],[d]]="Saldo Inicial",FluxoCaixa101315[[#This Row],[R$ (Valores)]],I419+FluxoCaixa101315[[#This Row],[Valores Receitas / Despesas]])</f>
        <v>23391.949999999855</v>
      </c>
      <c r="J420" s="20">
        <f>IF(FluxoCaixa101315[[#This Row],[Entrada / Saída]]="Saída",FluxoCaixa101315[[#This Row],[R$ (Valores)]]*-1,FluxoCaixa101315[[#This Row],[R$ (Valores)]])</f>
        <v>-200</v>
      </c>
    </row>
    <row r="421" spans="2:10">
      <c r="B421" s="16">
        <v>46037</v>
      </c>
      <c r="C421" s="48" t="str">
        <f>IF(FluxoCaixa101315[[#This Row],[Data]]="","",PROPER(TEXT(FluxoCaixa101315[[#This Row],[Data]],"mmmm")))</f>
        <v>Janeiro</v>
      </c>
      <c r="D421" s="17" t="s">
        <v>2</v>
      </c>
      <c r="E421" s="17" t="s">
        <v>70</v>
      </c>
      <c r="F421" s="17" t="s">
        <v>592</v>
      </c>
      <c r="G421" s="21">
        <v>2000</v>
      </c>
      <c r="H421" s="17" t="s">
        <v>525</v>
      </c>
      <c r="I421" s="20">
        <f>IF(FluxoCaixa101315[[#This Row],[d]]="Saldo Inicial",FluxoCaixa101315[[#This Row],[R$ (Valores)]],I420+FluxoCaixa101315[[#This Row],[Valores Receitas / Despesas]])</f>
        <v>21391.949999999855</v>
      </c>
      <c r="J421" s="20">
        <f>IF(FluxoCaixa101315[[#This Row],[Entrada / Saída]]="Saída",FluxoCaixa101315[[#This Row],[R$ (Valores)]]*-1,FluxoCaixa101315[[#This Row],[R$ (Valores)]])</f>
        <v>-2000</v>
      </c>
    </row>
    <row r="422" spans="2:10">
      <c r="B422" s="16">
        <v>46037</v>
      </c>
      <c r="C422" s="48" t="str">
        <f>IF(FluxoCaixa101315[[#This Row],[Data]]="","",PROPER(TEXT(FluxoCaixa101315[[#This Row],[Data]],"mmmm")))</f>
        <v>Janeiro</v>
      </c>
      <c r="D422" s="17" t="s">
        <v>2</v>
      </c>
      <c r="E422" s="17" t="s">
        <v>225</v>
      </c>
      <c r="F422" s="17" t="s">
        <v>524</v>
      </c>
      <c r="G422" s="21">
        <v>5.5</v>
      </c>
      <c r="H422" s="17" t="s">
        <v>525</v>
      </c>
      <c r="I422" s="20">
        <f>IF(FluxoCaixa101315[[#This Row],[d]]="Saldo Inicial",FluxoCaixa101315[[#This Row],[R$ (Valores)]],I421+FluxoCaixa101315[[#This Row],[Valores Receitas / Despesas]])</f>
        <v>21386.449999999855</v>
      </c>
      <c r="J422" s="20">
        <f>IF(FluxoCaixa101315[[#This Row],[Entrada / Saída]]="Saída",FluxoCaixa101315[[#This Row],[R$ (Valores)]]*-1,FluxoCaixa101315[[#This Row],[R$ (Valores)]])</f>
        <v>-5.5</v>
      </c>
    </row>
    <row r="423" spans="2:10">
      <c r="B423" s="16">
        <v>46037</v>
      </c>
      <c r="C423" s="48" t="str">
        <f>IF(FluxoCaixa101315[[#This Row],[Data]]="","",PROPER(TEXT(FluxoCaixa101315[[#This Row],[Data]],"mmmm")))</f>
        <v>Janeiro</v>
      </c>
      <c r="D423" s="17" t="s">
        <v>2</v>
      </c>
      <c r="E423" s="17" t="s">
        <v>225</v>
      </c>
      <c r="F423" s="17" t="s">
        <v>524</v>
      </c>
      <c r="G423" s="21">
        <v>1.49</v>
      </c>
      <c r="H423" s="17" t="s">
        <v>525</v>
      </c>
      <c r="I423" s="20">
        <f>IF(FluxoCaixa101315[[#This Row],[d]]="Saldo Inicial",FluxoCaixa101315[[#This Row],[R$ (Valores)]],I422+FluxoCaixa101315[[#This Row],[Valores Receitas / Despesas]])</f>
        <v>21384.959999999854</v>
      </c>
      <c r="J423" s="20">
        <f>IF(FluxoCaixa101315[[#This Row],[Entrada / Saída]]="Saída",FluxoCaixa101315[[#This Row],[R$ (Valores)]]*-1,FluxoCaixa101315[[#This Row],[R$ (Valores)]])</f>
        <v>-1.49</v>
      </c>
    </row>
    <row r="424" spans="2:10">
      <c r="B424" s="16">
        <v>46037</v>
      </c>
      <c r="C424" s="48" t="str">
        <f>IF(FluxoCaixa101315[[#This Row],[Data]]="","",PROPER(TEXT(FluxoCaixa101315[[#This Row],[Data]],"mmmm")))</f>
        <v>Janeiro</v>
      </c>
      <c r="D424" s="17" t="s">
        <v>2</v>
      </c>
      <c r="E424" s="17" t="s">
        <v>225</v>
      </c>
      <c r="F424" s="17" t="s">
        <v>524</v>
      </c>
      <c r="G424" s="21">
        <v>11</v>
      </c>
      <c r="H424" s="17" t="s">
        <v>525</v>
      </c>
      <c r="I424" s="20">
        <f>IF(FluxoCaixa101315[[#This Row],[d]]="Saldo Inicial",FluxoCaixa101315[[#This Row],[R$ (Valores)]],I423+FluxoCaixa101315[[#This Row],[Valores Receitas / Despesas]])</f>
        <v>21373.959999999854</v>
      </c>
      <c r="J424" s="20">
        <f>IF(FluxoCaixa101315[[#This Row],[Entrada / Saída]]="Saída",FluxoCaixa101315[[#This Row],[R$ (Valores)]]*-1,FluxoCaixa101315[[#This Row],[R$ (Valores)]])</f>
        <v>-11</v>
      </c>
    </row>
    <row r="425" spans="2:10">
      <c r="B425" s="16">
        <v>46037</v>
      </c>
      <c r="C425" s="48" t="str">
        <f>IF(FluxoCaixa101315[[#This Row],[Data]]="","",PROPER(TEXT(FluxoCaixa101315[[#This Row],[Data]],"mmmm")))</f>
        <v>Janeiro</v>
      </c>
      <c r="D425" s="17" t="s">
        <v>2</v>
      </c>
      <c r="E425" s="17" t="s">
        <v>225</v>
      </c>
      <c r="F425" s="17" t="s">
        <v>524</v>
      </c>
      <c r="G425" s="21">
        <v>12.6</v>
      </c>
      <c r="H425" s="17" t="s">
        <v>525</v>
      </c>
      <c r="I425" s="20">
        <f>IF(FluxoCaixa101315[[#This Row],[d]]="Saldo Inicial",FluxoCaixa101315[[#This Row],[R$ (Valores)]],I424+FluxoCaixa101315[[#This Row],[Valores Receitas / Despesas]])</f>
        <v>21361.359999999855</v>
      </c>
      <c r="J425" s="20">
        <f>IF(FluxoCaixa101315[[#This Row],[Entrada / Saída]]="Saída",FluxoCaixa101315[[#This Row],[R$ (Valores)]]*-1,FluxoCaixa101315[[#This Row],[R$ (Valores)]])</f>
        <v>-12.6</v>
      </c>
    </row>
    <row r="426" spans="2:10">
      <c r="B426" s="16">
        <v>46037</v>
      </c>
      <c r="C426" s="48" t="str">
        <f>IF(FluxoCaixa101315[[#This Row],[Data]]="","",PROPER(TEXT(FluxoCaixa101315[[#This Row],[Data]],"mmmm")))</f>
        <v>Janeiro</v>
      </c>
      <c r="D426" s="17" t="s">
        <v>2</v>
      </c>
      <c r="E426" s="17" t="s">
        <v>225</v>
      </c>
      <c r="F426" s="17" t="s">
        <v>524</v>
      </c>
      <c r="G426" s="21">
        <v>3.25</v>
      </c>
      <c r="H426" s="17" t="s">
        <v>525</v>
      </c>
      <c r="I426" s="20">
        <f>IF(FluxoCaixa101315[[#This Row],[d]]="Saldo Inicial",FluxoCaixa101315[[#This Row],[R$ (Valores)]],I425+FluxoCaixa101315[[#This Row],[Valores Receitas / Despesas]])</f>
        <v>21358.109999999855</v>
      </c>
      <c r="J426" s="20">
        <f>IF(FluxoCaixa101315[[#This Row],[Entrada / Saída]]="Saída",FluxoCaixa101315[[#This Row],[R$ (Valores)]]*-1,FluxoCaixa101315[[#This Row],[R$ (Valores)]])</f>
        <v>-3.25</v>
      </c>
    </row>
    <row r="427" spans="2:10">
      <c r="B427" s="16">
        <v>46037</v>
      </c>
      <c r="C427" s="48" t="str">
        <f>IF(FluxoCaixa101315[[#This Row],[Data]]="","",PROPER(TEXT(FluxoCaixa101315[[#This Row],[Data]],"mmmm")))</f>
        <v>Janeiro</v>
      </c>
      <c r="D427" s="17" t="s">
        <v>2</v>
      </c>
      <c r="E427" s="17" t="s">
        <v>225</v>
      </c>
      <c r="F427" s="17" t="s">
        <v>524</v>
      </c>
      <c r="G427" s="21">
        <v>1.49</v>
      </c>
      <c r="H427" s="17" t="s">
        <v>525</v>
      </c>
      <c r="I427" s="20">
        <f>IF(FluxoCaixa101315[[#This Row],[d]]="Saldo Inicial",FluxoCaixa101315[[#This Row],[R$ (Valores)]],I426+FluxoCaixa101315[[#This Row],[Valores Receitas / Despesas]])</f>
        <v>21356.619999999853</v>
      </c>
      <c r="J427" s="20">
        <f>IF(FluxoCaixa101315[[#This Row],[Entrada / Saída]]="Saída",FluxoCaixa101315[[#This Row],[R$ (Valores)]]*-1,FluxoCaixa101315[[#This Row],[R$ (Valores)]])</f>
        <v>-1.49</v>
      </c>
    </row>
    <row r="428" spans="2:10">
      <c r="B428" s="16">
        <v>46037</v>
      </c>
      <c r="C428" s="48" t="str">
        <f>IF(FluxoCaixa101315[[#This Row],[Data]]="","",PROPER(TEXT(FluxoCaixa101315[[#This Row],[Data]],"mmmm")))</f>
        <v>Janeiro</v>
      </c>
      <c r="D428" s="17" t="s">
        <v>2</v>
      </c>
      <c r="E428" s="17" t="s">
        <v>225</v>
      </c>
      <c r="F428" s="17" t="s">
        <v>524</v>
      </c>
      <c r="G428" s="21">
        <v>5.5</v>
      </c>
      <c r="H428" s="17" t="s">
        <v>525</v>
      </c>
      <c r="I428" s="20">
        <f>IF(FluxoCaixa101315[[#This Row],[d]]="Saldo Inicial",FluxoCaixa101315[[#This Row],[R$ (Valores)]],I427+FluxoCaixa101315[[#This Row],[Valores Receitas / Despesas]])</f>
        <v>21351.119999999853</v>
      </c>
      <c r="J428" s="20">
        <f>IF(FluxoCaixa101315[[#This Row],[Entrada / Saída]]="Saída",FluxoCaixa101315[[#This Row],[R$ (Valores)]]*-1,FluxoCaixa101315[[#This Row],[R$ (Valores)]])</f>
        <v>-5.5</v>
      </c>
    </row>
    <row r="429" spans="2:10">
      <c r="B429" s="16">
        <v>46037</v>
      </c>
      <c r="C429" s="48" t="str">
        <f>IF(FluxoCaixa101315[[#This Row],[Data]]="","",PROPER(TEXT(FluxoCaixa101315[[#This Row],[Data]],"mmmm")))</f>
        <v>Janeiro</v>
      </c>
      <c r="D429" s="17" t="s">
        <v>2</v>
      </c>
      <c r="E429" s="17" t="s">
        <v>225</v>
      </c>
      <c r="F429" s="17" t="s">
        <v>524</v>
      </c>
      <c r="G429" s="21">
        <v>5.5</v>
      </c>
      <c r="H429" s="17" t="s">
        <v>525</v>
      </c>
      <c r="I429" s="20">
        <f>IF(FluxoCaixa101315[[#This Row],[d]]="Saldo Inicial",FluxoCaixa101315[[#This Row],[R$ (Valores)]],I428+FluxoCaixa101315[[#This Row],[Valores Receitas / Despesas]])</f>
        <v>21345.619999999853</v>
      </c>
      <c r="J429" s="20">
        <f>IF(FluxoCaixa101315[[#This Row],[Entrada / Saída]]="Saída",FluxoCaixa101315[[#This Row],[R$ (Valores)]]*-1,FluxoCaixa101315[[#This Row],[R$ (Valores)]])</f>
        <v>-5.5</v>
      </c>
    </row>
    <row r="430" spans="2:10">
      <c r="B430" s="16">
        <v>46037</v>
      </c>
      <c r="C430" s="48" t="str">
        <f>IF(FluxoCaixa101315[[#This Row],[Data]]="","",PROPER(TEXT(FluxoCaixa101315[[#This Row],[Data]],"mmmm")))</f>
        <v>Janeiro</v>
      </c>
      <c r="D430" s="17" t="s">
        <v>2</v>
      </c>
      <c r="E430" s="17" t="s">
        <v>225</v>
      </c>
      <c r="F430" s="17" t="s">
        <v>524</v>
      </c>
      <c r="G430" s="21">
        <v>5.5</v>
      </c>
      <c r="H430" s="17" t="s">
        <v>525</v>
      </c>
      <c r="I430" s="20">
        <f>IF(FluxoCaixa101315[[#This Row],[d]]="Saldo Inicial",FluxoCaixa101315[[#This Row],[R$ (Valores)]],I429+FluxoCaixa101315[[#This Row],[Valores Receitas / Despesas]])</f>
        <v>21340.119999999853</v>
      </c>
      <c r="J430" s="20">
        <f>IF(FluxoCaixa101315[[#This Row],[Entrada / Saída]]="Saída",FluxoCaixa101315[[#This Row],[R$ (Valores)]]*-1,FluxoCaixa101315[[#This Row],[R$ (Valores)]])</f>
        <v>-5.5</v>
      </c>
    </row>
    <row r="431" spans="2:10">
      <c r="B431" s="16">
        <v>46037</v>
      </c>
      <c r="C431" s="48" t="str">
        <f>IF(FluxoCaixa101315[[#This Row],[Data]]="","",PROPER(TEXT(FluxoCaixa101315[[#This Row],[Data]],"mmmm")))</f>
        <v>Janeiro</v>
      </c>
      <c r="D431" s="17" t="s">
        <v>2</v>
      </c>
      <c r="E431" s="17" t="s">
        <v>71</v>
      </c>
      <c r="F431" s="17" t="s">
        <v>1009</v>
      </c>
      <c r="G431" s="21">
        <v>100</v>
      </c>
      <c r="H431" s="17" t="s">
        <v>525</v>
      </c>
      <c r="I431" s="20">
        <f>IF(FluxoCaixa101315[[#This Row],[d]]="Saldo Inicial",FluxoCaixa101315[[#This Row],[R$ (Valores)]],I430+FluxoCaixa101315[[#This Row],[Valores Receitas / Despesas]])</f>
        <v>21240.119999999853</v>
      </c>
      <c r="J431" s="20">
        <f>IF(FluxoCaixa101315[[#This Row],[Entrada / Saída]]="Saída",FluxoCaixa101315[[#This Row],[R$ (Valores)]]*-1,FluxoCaixa101315[[#This Row],[R$ (Valores)]])</f>
        <v>-100</v>
      </c>
    </row>
    <row r="432" spans="2:10">
      <c r="B432" s="16">
        <v>46037</v>
      </c>
      <c r="C432" s="48" t="str">
        <f>IF(FluxoCaixa101315[[#This Row],[Data]]="","",PROPER(TEXT(FluxoCaixa101315[[#This Row],[Data]],"mmmm")))</f>
        <v>Janeiro</v>
      </c>
      <c r="D432" s="17" t="s">
        <v>2</v>
      </c>
      <c r="E432" s="17" t="s">
        <v>225</v>
      </c>
      <c r="F432" s="17" t="s">
        <v>524</v>
      </c>
      <c r="G432" s="21">
        <v>3.25</v>
      </c>
      <c r="H432" s="17" t="s">
        <v>525</v>
      </c>
      <c r="I432" s="20">
        <f>IF(FluxoCaixa101315[[#This Row],[d]]="Saldo Inicial",FluxoCaixa101315[[#This Row],[R$ (Valores)]],I431+FluxoCaixa101315[[#This Row],[Valores Receitas / Despesas]])</f>
        <v>21236.869999999853</v>
      </c>
      <c r="J432" s="20">
        <f>IF(FluxoCaixa101315[[#This Row],[Entrada / Saída]]="Saída",FluxoCaixa101315[[#This Row],[R$ (Valores)]]*-1,FluxoCaixa101315[[#This Row],[R$ (Valores)]])</f>
        <v>-3.25</v>
      </c>
    </row>
    <row r="433" spans="2:10">
      <c r="B433" s="16">
        <v>46037</v>
      </c>
      <c r="C433" s="48" t="str">
        <f>IF(FluxoCaixa101315[[#This Row],[Data]]="","",PROPER(TEXT(FluxoCaixa101315[[#This Row],[Data]],"mmmm")))</f>
        <v>Janeiro</v>
      </c>
      <c r="D433" s="17" t="s">
        <v>2</v>
      </c>
      <c r="E433" s="17" t="s">
        <v>225</v>
      </c>
      <c r="F433" s="17" t="s">
        <v>524</v>
      </c>
      <c r="G433" s="21">
        <v>3.25</v>
      </c>
      <c r="H433" s="17" t="s">
        <v>525</v>
      </c>
      <c r="I433" s="20">
        <f>IF(FluxoCaixa101315[[#This Row],[d]]="Saldo Inicial",FluxoCaixa101315[[#This Row],[R$ (Valores)]],I432+FluxoCaixa101315[[#This Row],[Valores Receitas / Despesas]])</f>
        <v>21233.619999999853</v>
      </c>
      <c r="J433" s="20">
        <f>IF(FluxoCaixa101315[[#This Row],[Entrada / Saída]]="Saída",FluxoCaixa101315[[#This Row],[R$ (Valores)]]*-1,FluxoCaixa101315[[#This Row],[R$ (Valores)]])</f>
        <v>-3.25</v>
      </c>
    </row>
    <row r="434" spans="2:10">
      <c r="B434" s="16">
        <v>46038</v>
      </c>
      <c r="C434" s="48" t="str">
        <f>IF(FluxoCaixa101315[[#This Row],[Data]]="","",PROPER(TEXT(FluxoCaixa101315[[#This Row],[Data]],"mmmm")))</f>
        <v>Janeiro</v>
      </c>
      <c r="D434" s="17" t="s">
        <v>2</v>
      </c>
      <c r="E434" s="17" t="s">
        <v>225</v>
      </c>
      <c r="F434" s="17" t="s">
        <v>524</v>
      </c>
      <c r="G434" s="21">
        <v>5.7</v>
      </c>
      <c r="H434" s="17" t="s">
        <v>525</v>
      </c>
      <c r="I434" s="20">
        <f>IF(FluxoCaixa101315[[#This Row],[d]]="Saldo Inicial",FluxoCaixa101315[[#This Row],[R$ (Valores)]],I433+FluxoCaixa101315[[#This Row],[Valores Receitas / Despesas]])</f>
        <v>21227.919999999853</v>
      </c>
      <c r="J434" s="20">
        <f>IF(FluxoCaixa101315[[#This Row],[Entrada / Saída]]="Saída",FluxoCaixa101315[[#This Row],[R$ (Valores)]]*-1,FluxoCaixa101315[[#This Row],[R$ (Valores)]])</f>
        <v>-5.7</v>
      </c>
    </row>
    <row r="435" spans="2:10">
      <c r="B435" s="16">
        <v>46038</v>
      </c>
      <c r="C435" s="48" t="str">
        <f>IF(FluxoCaixa101315[[#This Row],[Data]]="","",PROPER(TEXT(FluxoCaixa101315[[#This Row],[Data]],"mmmm")))</f>
        <v>Janeiro</v>
      </c>
      <c r="D435" s="17" t="s">
        <v>2</v>
      </c>
      <c r="E435" s="17" t="s">
        <v>225</v>
      </c>
      <c r="F435" s="17" t="s">
        <v>524</v>
      </c>
      <c r="G435" s="21">
        <v>1.49</v>
      </c>
      <c r="H435" s="17" t="s">
        <v>525</v>
      </c>
      <c r="I435" s="20">
        <f>IF(FluxoCaixa101315[[#This Row],[d]]="Saldo Inicial",FluxoCaixa101315[[#This Row],[R$ (Valores)]],I434+FluxoCaixa101315[[#This Row],[Valores Receitas / Despesas]])</f>
        <v>21226.429999999851</v>
      </c>
      <c r="J435" s="20">
        <f>IF(FluxoCaixa101315[[#This Row],[Entrada / Saída]]="Saída",FluxoCaixa101315[[#This Row],[R$ (Valores)]]*-1,FluxoCaixa101315[[#This Row],[R$ (Valores)]])</f>
        <v>-1.49</v>
      </c>
    </row>
    <row r="436" spans="2:10">
      <c r="B436" s="16">
        <v>46038</v>
      </c>
      <c r="C436" s="48" t="str">
        <f>IF(FluxoCaixa101315[[#This Row],[Data]]="","",PROPER(TEXT(FluxoCaixa101315[[#This Row],[Data]],"mmmm")))</f>
        <v>Janeiro</v>
      </c>
      <c r="D436" s="17" t="s">
        <v>2</v>
      </c>
      <c r="E436" s="17" t="s">
        <v>225</v>
      </c>
      <c r="F436" s="17" t="s">
        <v>524</v>
      </c>
      <c r="G436" s="21">
        <v>5.5</v>
      </c>
      <c r="H436" s="17" t="s">
        <v>525</v>
      </c>
      <c r="I436" s="20">
        <f>IF(FluxoCaixa101315[[#This Row],[d]]="Saldo Inicial",FluxoCaixa101315[[#This Row],[R$ (Valores)]],I435+FluxoCaixa101315[[#This Row],[Valores Receitas / Despesas]])</f>
        <v>21220.929999999851</v>
      </c>
      <c r="J436" s="20">
        <f>IF(FluxoCaixa101315[[#This Row],[Entrada / Saída]]="Saída",FluxoCaixa101315[[#This Row],[R$ (Valores)]]*-1,FluxoCaixa101315[[#This Row],[R$ (Valores)]])</f>
        <v>-5.5</v>
      </c>
    </row>
    <row r="437" spans="2:10">
      <c r="B437" s="16">
        <v>46038</v>
      </c>
      <c r="C437" s="48" t="str">
        <f>IF(FluxoCaixa101315[[#This Row],[Data]]="","",PROPER(TEXT(FluxoCaixa101315[[#This Row],[Data]],"mmmm")))</f>
        <v>Janeiro</v>
      </c>
      <c r="D437" s="17" t="s">
        <v>2</v>
      </c>
      <c r="E437" s="17" t="s">
        <v>225</v>
      </c>
      <c r="F437" s="17" t="s">
        <v>524</v>
      </c>
      <c r="G437" s="21">
        <v>1.49</v>
      </c>
      <c r="H437" s="17" t="s">
        <v>525</v>
      </c>
      <c r="I437" s="20">
        <f>IF(FluxoCaixa101315[[#This Row],[d]]="Saldo Inicial",FluxoCaixa101315[[#This Row],[R$ (Valores)]],I436+FluxoCaixa101315[[#This Row],[Valores Receitas / Despesas]])</f>
        <v>21219.43999999985</v>
      </c>
      <c r="J437" s="20">
        <f>IF(FluxoCaixa101315[[#This Row],[Entrada / Saída]]="Saída",FluxoCaixa101315[[#This Row],[R$ (Valores)]]*-1,FluxoCaixa101315[[#This Row],[R$ (Valores)]])</f>
        <v>-1.49</v>
      </c>
    </row>
    <row r="438" spans="2:10">
      <c r="B438" s="16">
        <v>46038</v>
      </c>
      <c r="C438" s="48" t="str">
        <f>IF(FluxoCaixa101315[[#This Row],[Data]]="","",PROPER(TEXT(FluxoCaixa101315[[#This Row],[Data]],"mmmm")))</f>
        <v>Janeiro</v>
      </c>
      <c r="D438" s="17" t="s">
        <v>2</v>
      </c>
      <c r="E438" s="17" t="s">
        <v>225</v>
      </c>
      <c r="F438" s="17" t="s">
        <v>524</v>
      </c>
      <c r="G438" s="21">
        <v>5.5</v>
      </c>
      <c r="H438" s="17" t="s">
        <v>525</v>
      </c>
      <c r="I438" s="20">
        <f>IF(FluxoCaixa101315[[#This Row],[d]]="Saldo Inicial",FluxoCaixa101315[[#This Row],[R$ (Valores)]],I437+FluxoCaixa101315[[#This Row],[Valores Receitas / Despesas]])</f>
        <v>21213.93999999985</v>
      </c>
      <c r="J438" s="20">
        <f>IF(FluxoCaixa101315[[#This Row],[Entrada / Saída]]="Saída",FluxoCaixa101315[[#This Row],[R$ (Valores)]]*-1,FluxoCaixa101315[[#This Row],[R$ (Valores)]])</f>
        <v>-5.5</v>
      </c>
    </row>
    <row r="439" spans="2:10">
      <c r="B439" s="16">
        <v>46038</v>
      </c>
      <c r="C439" s="48" t="str">
        <f>IF(FluxoCaixa101315[[#This Row],[Data]]="","",PROPER(TEXT(FluxoCaixa101315[[#This Row],[Data]],"mmmm")))</f>
        <v>Janeiro</v>
      </c>
      <c r="D439" s="17" t="s">
        <v>2</v>
      </c>
      <c r="E439" s="17" t="s">
        <v>225</v>
      </c>
      <c r="F439" s="17" t="s">
        <v>524</v>
      </c>
      <c r="G439" s="21">
        <v>5.7</v>
      </c>
      <c r="H439" s="17" t="s">
        <v>525</v>
      </c>
      <c r="I439" s="20">
        <f>IF(FluxoCaixa101315[[#This Row],[d]]="Saldo Inicial",FluxoCaixa101315[[#This Row],[R$ (Valores)]],I438+FluxoCaixa101315[[#This Row],[Valores Receitas / Despesas]])</f>
        <v>21208.239999999849</v>
      </c>
      <c r="J439" s="20">
        <f>IF(FluxoCaixa101315[[#This Row],[Entrada / Saída]]="Saída",FluxoCaixa101315[[#This Row],[R$ (Valores)]]*-1,FluxoCaixa101315[[#This Row],[R$ (Valores)]])</f>
        <v>-5.7</v>
      </c>
    </row>
    <row r="440" spans="2:10">
      <c r="B440" s="16">
        <v>46038</v>
      </c>
      <c r="C440" s="48" t="str">
        <f>IF(FluxoCaixa101315[[#This Row],[Data]]="","",PROPER(TEXT(FluxoCaixa101315[[#This Row],[Data]],"mmmm")))</f>
        <v>Janeiro</v>
      </c>
      <c r="D440" s="17" t="s">
        <v>2</v>
      </c>
      <c r="E440" s="17" t="s">
        <v>225</v>
      </c>
      <c r="F440" s="17" t="s">
        <v>524</v>
      </c>
      <c r="G440" s="21">
        <v>1.49</v>
      </c>
      <c r="H440" s="17" t="s">
        <v>525</v>
      </c>
      <c r="I440" s="20">
        <f>IF(FluxoCaixa101315[[#This Row],[d]]="Saldo Inicial",FluxoCaixa101315[[#This Row],[R$ (Valores)]],I439+FluxoCaixa101315[[#This Row],[Valores Receitas / Despesas]])</f>
        <v>21206.749999999847</v>
      </c>
      <c r="J440" s="20">
        <f>IF(FluxoCaixa101315[[#This Row],[Entrada / Saída]]="Saída",FluxoCaixa101315[[#This Row],[R$ (Valores)]]*-1,FluxoCaixa101315[[#This Row],[R$ (Valores)]])</f>
        <v>-1.49</v>
      </c>
    </row>
    <row r="441" spans="2:10">
      <c r="B441" s="16">
        <v>46038</v>
      </c>
      <c r="C441" s="48" t="str">
        <f>IF(FluxoCaixa101315[[#This Row],[Data]]="","",PROPER(TEXT(FluxoCaixa101315[[#This Row],[Data]],"mmmm")))</f>
        <v>Janeiro</v>
      </c>
      <c r="D441" s="17" t="s">
        <v>2</v>
      </c>
      <c r="E441" s="17" t="s">
        <v>225</v>
      </c>
      <c r="F441" s="17" t="s">
        <v>524</v>
      </c>
      <c r="G441" s="21">
        <v>5.5</v>
      </c>
      <c r="H441" s="17" t="s">
        <v>525</v>
      </c>
      <c r="I441" s="20">
        <f>IF(FluxoCaixa101315[[#This Row],[d]]="Saldo Inicial",FluxoCaixa101315[[#This Row],[R$ (Valores)]],I440+FluxoCaixa101315[[#This Row],[Valores Receitas / Despesas]])</f>
        <v>21201.249999999847</v>
      </c>
      <c r="J441" s="20">
        <f>IF(FluxoCaixa101315[[#This Row],[Entrada / Saída]]="Saída",FluxoCaixa101315[[#This Row],[R$ (Valores)]]*-1,FluxoCaixa101315[[#This Row],[R$ (Valores)]])</f>
        <v>-5.5</v>
      </c>
    </row>
    <row r="442" spans="2:10">
      <c r="B442" s="16">
        <v>46038</v>
      </c>
      <c r="C442" s="48" t="str">
        <f>IF(FluxoCaixa101315[[#This Row],[Data]]="","",PROPER(TEXT(FluxoCaixa101315[[#This Row],[Data]],"mmmm")))</f>
        <v>Janeiro</v>
      </c>
      <c r="D442" s="17" t="s">
        <v>2</v>
      </c>
      <c r="E442" s="17" t="s">
        <v>225</v>
      </c>
      <c r="F442" s="17" t="s">
        <v>524</v>
      </c>
      <c r="G442" s="21">
        <v>2.4</v>
      </c>
      <c r="H442" s="17" t="s">
        <v>525</v>
      </c>
      <c r="I442" s="20">
        <f>IF(FluxoCaixa101315[[#This Row],[d]]="Saldo Inicial",FluxoCaixa101315[[#This Row],[R$ (Valores)]],I441+FluxoCaixa101315[[#This Row],[Valores Receitas / Despesas]])</f>
        <v>21198.849999999846</v>
      </c>
      <c r="J442" s="20">
        <f>IF(FluxoCaixa101315[[#This Row],[Entrada / Saída]]="Saída",FluxoCaixa101315[[#This Row],[R$ (Valores)]]*-1,FluxoCaixa101315[[#This Row],[R$ (Valores)]])</f>
        <v>-2.4</v>
      </c>
    </row>
    <row r="443" spans="2:10">
      <c r="B443" s="16">
        <v>46038</v>
      </c>
      <c r="C443" s="48" t="str">
        <f>IF(FluxoCaixa101315[[#This Row],[Data]]="","",PROPER(TEXT(FluxoCaixa101315[[#This Row],[Data]],"mmmm")))</f>
        <v>Janeiro</v>
      </c>
      <c r="D443" s="17" t="s">
        <v>2</v>
      </c>
      <c r="E443" s="17" t="s">
        <v>225</v>
      </c>
      <c r="F443" s="17" t="s">
        <v>524</v>
      </c>
      <c r="G443" s="21">
        <v>5.7</v>
      </c>
      <c r="H443" s="17" t="s">
        <v>525</v>
      </c>
      <c r="I443" s="20">
        <f>IF(FluxoCaixa101315[[#This Row],[d]]="Saldo Inicial",FluxoCaixa101315[[#This Row],[R$ (Valores)]],I442+FluxoCaixa101315[[#This Row],[Valores Receitas / Despesas]])</f>
        <v>21193.149999999845</v>
      </c>
      <c r="J443" s="20">
        <f>IF(FluxoCaixa101315[[#This Row],[Entrada / Saída]]="Saída",FluxoCaixa101315[[#This Row],[R$ (Valores)]]*-1,FluxoCaixa101315[[#This Row],[R$ (Valores)]])</f>
        <v>-5.7</v>
      </c>
    </row>
    <row r="444" spans="2:10">
      <c r="B444" s="16">
        <v>46038</v>
      </c>
      <c r="C444" s="48" t="str">
        <f>IF(FluxoCaixa101315[[#This Row],[Data]]="","",PROPER(TEXT(FluxoCaixa101315[[#This Row],[Data]],"mmmm")))</f>
        <v>Janeiro</v>
      </c>
      <c r="D444" s="17" t="s">
        <v>2</v>
      </c>
      <c r="E444" s="17" t="s">
        <v>225</v>
      </c>
      <c r="F444" s="17" t="s">
        <v>524</v>
      </c>
      <c r="G444" s="21">
        <v>1.49</v>
      </c>
      <c r="H444" s="17" t="s">
        <v>525</v>
      </c>
      <c r="I444" s="20">
        <f>IF(FluxoCaixa101315[[#This Row],[d]]="Saldo Inicial",FluxoCaixa101315[[#This Row],[R$ (Valores)]],I443+FluxoCaixa101315[[#This Row],[Valores Receitas / Despesas]])</f>
        <v>21191.659999999843</v>
      </c>
      <c r="J444" s="20">
        <f>IF(FluxoCaixa101315[[#This Row],[Entrada / Saída]]="Saída",FluxoCaixa101315[[#This Row],[R$ (Valores)]]*-1,FluxoCaixa101315[[#This Row],[R$ (Valores)]])</f>
        <v>-1.49</v>
      </c>
    </row>
    <row r="445" spans="2:10">
      <c r="B445" s="16">
        <v>46038</v>
      </c>
      <c r="C445" s="48" t="str">
        <f>IF(FluxoCaixa101315[[#This Row],[Data]]="","",PROPER(TEXT(FluxoCaixa101315[[#This Row],[Data]],"mmmm")))</f>
        <v>Janeiro</v>
      </c>
      <c r="D445" s="17" t="s">
        <v>2</v>
      </c>
      <c r="E445" s="17" t="s">
        <v>225</v>
      </c>
      <c r="F445" s="17" t="s">
        <v>524</v>
      </c>
      <c r="G445" s="21">
        <v>2.4</v>
      </c>
      <c r="H445" s="17" t="s">
        <v>525</v>
      </c>
      <c r="I445" s="20">
        <f>IF(FluxoCaixa101315[[#This Row],[d]]="Saldo Inicial",FluxoCaixa101315[[#This Row],[R$ (Valores)]],I444+FluxoCaixa101315[[#This Row],[Valores Receitas / Despesas]])</f>
        <v>21189.259999999842</v>
      </c>
      <c r="J445" s="20">
        <f>IF(FluxoCaixa101315[[#This Row],[Entrada / Saída]]="Saída",FluxoCaixa101315[[#This Row],[R$ (Valores)]]*-1,FluxoCaixa101315[[#This Row],[R$ (Valores)]])</f>
        <v>-2.4</v>
      </c>
    </row>
    <row r="446" spans="2:10">
      <c r="B446" s="16">
        <v>46038</v>
      </c>
      <c r="C446" s="48" t="str">
        <f>IF(FluxoCaixa101315[[#This Row],[Data]]="","",PROPER(TEXT(FluxoCaixa101315[[#This Row],[Data]],"mmmm")))</f>
        <v>Janeiro</v>
      </c>
      <c r="D446" s="17" t="s">
        <v>2</v>
      </c>
      <c r="E446" s="17" t="s">
        <v>225</v>
      </c>
      <c r="F446" s="17" t="s">
        <v>524</v>
      </c>
      <c r="G446" s="21">
        <v>2.4</v>
      </c>
      <c r="H446" s="17" t="s">
        <v>525</v>
      </c>
      <c r="I446" s="20">
        <f>IF(FluxoCaixa101315[[#This Row],[d]]="Saldo Inicial",FluxoCaixa101315[[#This Row],[R$ (Valores)]],I445+FluxoCaixa101315[[#This Row],[Valores Receitas / Despesas]])</f>
        <v>21186.859999999841</v>
      </c>
      <c r="J446" s="20">
        <f>IF(FluxoCaixa101315[[#This Row],[Entrada / Saída]]="Saída",FluxoCaixa101315[[#This Row],[R$ (Valores)]]*-1,FluxoCaixa101315[[#This Row],[R$ (Valores)]])</f>
        <v>-2.4</v>
      </c>
    </row>
    <row r="447" spans="2:10">
      <c r="B447" s="16">
        <v>46038</v>
      </c>
      <c r="C447" s="48" t="str">
        <f>IF(FluxoCaixa101315[[#This Row],[Data]]="","",PROPER(TEXT(FluxoCaixa101315[[#This Row],[Data]],"mmmm")))</f>
        <v>Janeiro</v>
      </c>
      <c r="D447" s="17" t="s">
        <v>2</v>
      </c>
      <c r="E447" s="17" t="s">
        <v>225</v>
      </c>
      <c r="F447" s="17" t="s">
        <v>524</v>
      </c>
      <c r="G447" s="21">
        <v>2.4</v>
      </c>
      <c r="H447" s="17" t="s">
        <v>525</v>
      </c>
      <c r="I447" s="20">
        <f>IF(FluxoCaixa101315[[#This Row],[d]]="Saldo Inicial",FluxoCaixa101315[[#This Row],[R$ (Valores)]],I446+FluxoCaixa101315[[#This Row],[Valores Receitas / Despesas]])</f>
        <v>21184.459999999839</v>
      </c>
      <c r="J447" s="20">
        <f>IF(FluxoCaixa101315[[#This Row],[Entrada / Saída]]="Saída",FluxoCaixa101315[[#This Row],[R$ (Valores)]]*-1,FluxoCaixa101315[[#This Row],[R$ (Valores)]])</f>
        <v>-2.4</v>
      </c>
    </row>
    <row r="448" spans="2:10">
      <c r="B448" s="16">
        <v>46038</v>
      </c>
      <c r="C448" s="48" t="str">
        <f>IF(FluxoCaixa101315[[#This Row],[Data]]="","",PROPER(TEXT(FluxoCaixa101315[[#This Row],[Data]],"mmmm")))</f>
        <v>Janeiro</v>
      </c>
      <c r="D448" s="17" t="s">
        <v>2</v>
      </c>
      <c r="E448" s="17" t="s">
        <v>225</v>
      </c>
      <c r="F448" s="17" t="s">
        <v>524</v>
      </c>
      <c r="G448" s="21">
        <v>2.4</v>
      </c>
      <c r="H448" s="17" t="s">
        <v>525</v>
      </c>
      <c r="I448" s="20">
        <f>IF(FluxoCaixa101315[[#This Row],[d]]="Saldo Inicial",FluxoCaixa101315[[#This Row],[R$ (Valores)]],I447+FluxoCaixa101315[[#This Row],[Valores Receitas / Despesas]])</f>
        <v>21182.059999999838</v>
      </c>
      <c r="J448" s="20">
        <f>IF(FluxoCaixa101315[[#This Row],[Entrada / Saída]]="Saída",FluxoCaixa101315[[#This Row],[R$ (Valores)]]*-1,FluxoCaixa101315[[#This Row],[R$ (Valores)]])</f>
        <v>-2.4</v>
      </c>
    </row>
    <row r="449" spans="2:13">
      <c r="B449" s="16">
        <v>46038</v>
      </c>
      <c r="C449" s="48" t="str">
        <f>IF(FluxoCaixa101315[[#This Row],[Data]]="","",PROPER(TEXT(FluxoCaixa101315[[#This Row],[Data]],"mmmm")))</f>
        <v>Janeiro</v>
      </c>
      <c r="D449" s="17" t="s">
        <v>2</v>
      </c>
      <c r="E449" s="17" t="s">
        <v>225</v>
      </c>
      <c r="F449" s="17" t="s">
        <v>524</v>
      </c>
      <c r="G449" s="21">
        <v>2.4</v>
      </c>
      <c r="H449" s="17" t="s">
        <v>525</v>
      </c>
      <c r="I449" s="20">
        <f>IF(FluxoCaixa101315[[#This Row],[d]]="Saldo Inicial",FluxoCaixa101315[[#This Row],[R$ (Valores)]],I448+FluxoCaixa101315[[#This Row],[Valores Receitas / Despesas]])</f>
        <v>21179.659999999836</v>
      </c>
      <c r="J449" s="20">
        <f>IF(FluxoCaixa101315[[#This Row],[Entrada / Saída]]="Saída",FluxoCaixa101315[[#This Row],[R$ (Valores)]]*-1,FluxoCaixa101315[[#This Row],[R$ (Valores)]])</f>
        <v>-2.4</v>
      </c>
    </row>
    <row r="450" spans="2:13">
      <c r="B450" s="16">
        <v>46038</v>
      </c>
      <c r="C450" s="48" t="str">
        <f>IF(FluxoCaixa101315[[#This Row],[Data]]="","",PROPER(TEXT(FluxoCaixa101315[[#This Row],[Data]],"mmmm")))</f>
        <v>Janeiro</v>
      </c>
      <c r="D450" s="17" t="s">
        <v>2</v>
      </c>
      <c r="E450" s="17" t="s">
        <v>225</v>
      </c>
      <c r="F450" s="17" t="s">
        <v>524</v>
      </c>
      <c r="G450" s="21">
        <v>5.7</v>
      </c>
      <c r="H450" s="17" t="s">
        <v>525</v>
      </c>
      <c r="I450" s="20">
        <f>IF(FluxoCaixa101315[[#This Row],[d]]="Saldo Inicial",FluxoCaixa101315[[#This Row],[R$ (Valores)]],I449+FluxoCaixa101315[[#This Row],[Valores Receitas / Despesas]])</f>
        <v>21173.959999999835</v>
      </c>
      <c r="J450" s="20">
        <f>IF(FluxoCaixa101315[[#This Row],[Entrada / Saída]]="Saída",FluxoCaixa101315[[#This Row],[R$ (Valores)]]*-1,FluxoCaixa101315[[#This Row],[R$ (Valores)]])</f>
        <v>-5.7</v>
      </c>
    </row>
    <row r="451" spans="2:13">
      <c r="B451" s="16">
        <v>46038</v>
      </c>
      <c r="C451" s="48" t="str">
        <f>IF(FluxoCaixa101315[[#This Row],[Data]]="","",PROPER(TEXT(FluxoCaixa101315[[#This Row],[Data]],"mmmm")))</f>
        <v>Janeiro</v>
      </c>
      <c r="D451" s="17" t="s">
        <v>2</v>
      </c>
      <c r="E451" s="17" t="s">
        <v>225</v>
      </c>
      <c r="F451" s="17" t="s">
        <v>524</v>
      </c>
      <c r="G451" s="21">
        <v>5.7</v>
      </c>
      <c r="H451" s="17" t="s">
        <v>525</v>
      </c>
      <c r="I451" s="20">
        <f>IF(FluxoCaixa101315[[#This Row],[d]]="Saldo Inicial",FluxoCaixa101315[[#This Row],[R$ (Valores)]],I450+FluxoCaixa101315[[#This Row],[Valores Receitas / Despesas]])</f>
        <v>21168.259999999835</v>
      </c>
      <c r="J451" s="20">
        <f>IF(FluxoCaixa101315[[#This Row],[Entrada / Saída]]="Saída",FluxoCaixa101315[[#This Row],[R$ (Valores)]]*-1,FluxoCaixa101315[[#This Row],[R$ (Valores)]])</f>
        <v>-5.7</v>
      </c>
    </row>
    <row r="452" spans="2:13">
      <c r="B452" s="16">
        <v>46038</v>
      </c>
      <c r="C452" s="48" t="str">
        <f>IF(FluxoCaixa101315[[#This Row],[Data]]="","",PROPER(TEXT(FluxoCaixa101315[[#This Row],[Data]],"mmmm")))</f>
        <v>Janeiro</v>
      </c>
      <c r="D452" s="17" t="s">
        <v>2</v>
      </c>
      <c r="E452" s="17" t="s">
        <v>225</v>
      </c>
      <c r="F452" s="17" t="s">
        <v>524</v>
      </c>
      <c r="G452" s="21">
        <v>3.25</v>
      </c>
      <c r="H452" s="17" t="s">
        <v>525</v>
      </c>
      <c r="I452" s="20">
        <f>IF(FluxoCaixa101315[[#This Row],[d]]="Saldo Inicial",FluxoCaixa101315[[#This Row],[R$ (Valores)]],I451+FluxoCaixa101315[[#This Row],[Valores Receitas / Despesas]])</f>
        <v>21165.009999999835</v>
      </c>
      <c r="J452" s="20">
        <f>IF(FluxoCaixa101315[[#This Row],[Entrada / Saída]]="Saída",FluxoCaixa101315[[#This Row],[R$ (Valores)]]*-1,FluxoCaixa101315[[#This Row],[R$ (Valores)]])</f>
        <v>-3.25</v>
      </c>
    </row>
    <row r="453" spans="2:13">
      <c r="B453" s="16">
        <v>46038</v>
      </c>
      <c r="C453" s="48" t="str">
        <f>IF(FluxoCaixa101315[[#This Row],[Data]]="","",PROPER(TEXT(FluxoCaixa101315[[#This Row],[Data]],"mmmm")))</f>
        <v>Janeiro</v>
      </c>
      <c r="D453" s="17" t="s">
        <v>2</v>
      </c>
      <c r="E453" s="17" t="s">
        <v>225</v>
      </c>
      <c r="F453" s="17" t="s">
        <v>524</v>
      </c>
      <c r="G453" s="21">
        <v>1.49</v>
      </c>
      <c r="H453" s="17" t="s">
        <v>525</v>
      </c>
      <c r="I453" s="20">
        <f>IF(FluxoCaixa101315[[#This Row],[d]]="Saldo Inicial",FluxoCaixa101315[[#This Row],[R$ (Valores)]],I452+FluxoCaixa101315[[#This Row],[Valores Receitas / Despesas]])</f>
        <v>21163.519999999833</v>
      </c>
      <c r="J453" s="20">
        <f>IF(FluxoCaixa101315[[#This Row],[Entrada / Saída]]="Saída",FluxoCaixa101315[[#This Row],[R$ (Valores)]]*-1,FluxoCaixa101315[[#This Row],[R$ (Valores)]])</f>
        <v>-1.49</v>
      </c>
    </row>
    <row r="454" spans="2:13">
      <c r="B454" s="16">
        <v>46038</v>
      </c>
      <c r="C454" s="48" t="str">
        <f>IF(FluxoCaixa101315[[#This Row],[Data]]="","",PROPER(TEXT(FluxoCaixa101315[[#This Row],[Data]],"mmmm")))</f>
        <v>Janeiro</v>
      </c>
      <c r="D454" s="17" t="s">
        <v>2</v>
      </c>
      <c r="E454" s="17" t="s">
        <v>225</v>
      </c>
      <c r="F454" s="17" t="s">
        <v>524</v>
      </c>
      <c r="G454" s="21">
        <v>2.4</v>
      </c>
      <c r="H454" s="17" t="s">
        <v>525</v>
      </c>
      <c r="I454" s="20">
        <f>IF(FluxoCaixa101315[[#This Row],[d]]="Saldo Inicial",FluxoCaixa101315[[#This Row],[R$ (Valores)]],I453+FluxoCaixa101315[[#This Row],[Valores Receitas / Despesas]])</f>
        <v>21161.119999999832</v>
      </c>
      <c r="J454" s="20">
        <f>IF(FluxoCaixa101315[[#This Row],[Entrada / Saída]]="Saída",FluxoCaixa101315[[#This Row],[R$ (Valores)]]*-1,FluxoCaixa101315[[#This Row],[R$ (Valores)]])</f>
        <v>-2.4</v>
      </c>
    </row>
    <row r="455" spans="2:13">
      <c r="B455" s="16">
        <v>46038</v>
      </c>
      <c r="C455" s="48" t="str">
        <f>IF(FluxoCaixa101315[[#This Row],[Data]]="","",PROPER(TEXT(FluxoCaixa101315[[#This Row],[Data]],"mmmm")))</f>
        <v>Janeiro</v>
      </c>
      <c r="D455" s="17" t="s">
        <v>2</v>
      </c>
      <c r="E455" s="17" t="s">
        <v>225</v>
      </c>
      <c r="F455" s="17" t="s">
        <v>524</v>
      </c>
      <c r="G455" s="21">
        <v>2.4</v>
      </c>
      <c r="H455" s="17" t="s">
        <v>525</v>
      </c>
      <c r="I455" s="20">
        <f>IF(FluxoCaixa101315[[#This Row],[d]]="Saldo Inicial",FluxoCaixa101315[[#This Row],[R$ (Valores)]],I454+FluxoCaixa101315[[#This Row],[Valores Receitas / Despesas]])</f>
        <v>21158.71999999983</v>
      </c>
      <c r="J455" s="20">
        <f>IF(FluxoCaixa101315[[#This Row],[Entrada / Saída]]="Saída",FluxoCaixa101315[[#This Row],[R$ (Valores)]]*-1,FluxoCaixa101315[[#This Row],[R$ (Valores)]])</f>
        <v>-2.4</v>
      </c>
    </row>
    <row r="456" spans="2:13">
      <c r="B456" s="16">
        <v>46038</v>
      </c>
      <c r="C456" s="48" t="str">
        <f>IF(FluxoCaixa101315[[#This Row],[Data]]="","",PROPER(TEXT(FluxoCaixa101315[[#This Row],[Data]],"mmmm")))</f>
        <v>Janeiro</v>
      </c>
      <c r="D456" s="17" t="s">
        <v>2</v>
      </c>
      <c r="E456" s="17" t="s">
        <v>225</v>
      </c>
      <c r="F456" s="17" t="s">
        <v>524</v>
      </c>
      <c r="G456" s="21">
        <v>5.7</v>
      </c>
      <c r="H456" s="17" t="s">
        <v>525</v>
      </c>
      <c r="I456" s="20">
        <f>IF(FluxoCaixa101315[[#This Row],[d]]="Saldo Inicial",FluxoCaixa101315[[#This Row],[R$ (Valores)]],I455+FluxoCaixa101315[[#This Row],[Valores Receitas / Despesas]])</f>
        <v>21153.019999999829</v>
      </c>
      <c r="J456" s="20">
        <f>IF(FluxoCaixa101315[[#This Row],[Entrada / Saída]]="Saída",FluxoCaixa101315[[#This Row],[R$ (Valores)]]*-1,FluxoCaixa101315[[#This Row],[R$ (Valores)]])</f>
        <v>-5.7</v>
      </c>
    </row>
    <row r="457" spans="2:13">
      <c r="B457" s="16">
        <v>46038</v>
      </c>
      <c r="C457" s="48" t="str">
        <f>IF(FluxoCaixa101315[[#This Row],[Data]]="","",PROPER(TEXT(FluxoCaixa101315[[#This Row],[Data]],"mmmm")))</f>
        <v>Janeiro</v>
      </c>
      <c r="D457" s="17" t="s">
        <v>2</v>
      </c>
      <c r="E457" s="17" t="s">
        <v>507</v>
      </c>
      <c r="F457" s="17" t="s">
        <v>1051</v>
      </c>
      <c r="G457" s="21">
        <v>68.17</v>
      </c>
      <c r="H457" s="17" t="s">
        <v>525</v>
      </c>
      <c r="I457" s="20">
        <f>IF(FluxoCaixa101315[[#This Row],[d]]="Saldo Inicial",FluxoCaixa101315[[#This Row],[R$ (Valores)]],I456+FluxoCaixa101315[[#This Row],[Valores Receitas / Despesas]])</f>
        <v>21084.849999999831</v>
      </c>
      <c r="J457" s="20">
        <f>IF(FluxoCaixa101315[[#This Row],[Entrada / Saída]]="Saída",FluxoCaixa101315[[#This Row],[R$ (Valores)]]*-1,FluxoCaixa101315[[#This Row],[R$ (Valores)]])</f>
        <v>-68.17</v>
      </c>
    </row>
    <row r="458" spans="2:13">
      <c r="B458" s="16">
        <v>46038</v>
      </c>
      <c r="C458" s="48" t="str">
        <f>IF(FluxoCaixa101315[[#This Row],[Data]]="","",PROPER(TEXT(FluxoCaixa101315[[#This Row],[Data]],"mmmm")))</f>
        <v>Janeiro</v>
      </c>
      <c r="D458" s="17" t="s">
        <v>2</v>
      </c>
      <c r="E458" s="17" t="s">
        <v>507</v>
      </c>
      <c r="F458" s="17" t="s">
        <v>1052</v>
      </c>
      <c r="G458" s="21">
        <v>68.17</v>
      </c>
      <c r="H458" s="17" t="s">
        <v>525</v>
      </c>
      <c r="I458" s="20">
        <f>IF(FluxoCaixa101315[[#This Row],[d]]="Saldo Inicial",FluxoCaixa101315[[#This Row],[R$ (Valores)]],I457+FluxoCaixa101315[[#This Row],[Valores Receitas / Despesas]])</f>
        <v>21016.679999999833</v>
      </c>
      <c r="J458" s="20">
        <f>IF(FluxoCaixa101315[[#This Row],[Entrada / Saída]]="Saída",FluxoCaixa101315[[#This Row],[R$ (Valores)]]*-1,FluxoCaixa101315[[#This Row],[R$ (Valores)]])</f>
        <v>-68.17</v>
      </c>
      <c r="M458" s="31"/>
    </row>
    <row r="459" spans="2:13">
      <c r="B459" s="16">
        <v>46038</v>
      </c>
      <c r="C459" s="48" t="str">
        <f>IF(FluxoCaixa101315[[#This Row],[Data]]="","",PROPER(TEXT(FluxoCaixa101315[[#This Row],[Data]],"mmmm")))</f>
        <v>Janeiro</v>
      </c>
      <c r="D459" s="17" t="s">
        <v>2</v>
      </c>
      <c r="E459" s="17" t="s">
        <v>225</v>
      </c>
      <c r="F459" s="17" t="s">
        <v>524</v>
      </c>
      <c r="G459" s="21">
        <v>5.5</v>
      </c>
      <c r="H459" s="17" t="s">
        <v>525</v>
      </c>
      <c r="I459" s="20">
        <f>IF(FluxoCaixa101315[[#This Row],[d]]="Saldo Inicial",FluxoCaixa101315[[#This Row],[R$ (Valores)]],I458+FluxoCaixa101315[[#This Row],[Valores Receitas / Despesas]])</f>
        <v>21011.179999999833</v>
      </c>
      <c r="J459" s="20">
        <f>IF(FluxoCaixa101315[[#This Row],[Entrada / Saída]]="Saída",FluxoCaixa101315[[#This Row],[R$ (Valores)]]*-1,FluxoCaixa101315[[#This Row],[R$ (Valores)]])</f>
        <v>-5.5</v>
      </c>
    </row>
    <row r="460" spans="2:13">
      <c r="B460" s="16">
        <v>46038</v>
      </c>
      <c r="C460" s="48" t="str">
        <f>IF(FluxoCaixa101315[[#This Row],[Data]]="","",PROPER(TEXT(FluxoCaixa101315[[#This Row],[Data]],"mmmm")))</f>
        <v>Janeiro</v>
      </c>
      <c r="D460" s="17" t="s">
        <v>2</v>
      </c>
      <c r="E460" s="17" t="s">
        <v>225</v>
      </c>
      <c r="F460" s="17" t="s">
        <v>524</v>
      </c>
      <c r="G460" s="21">
        <v>1.49</v>
      </c>
      <c r="H460" s="17" t="s">
        <v>525</v>
      </c>
      <c r="I460" s="20">
        <f>IF(FluxoCaixa101315[[#This Row],[d]]="Saldo Inicial",FluxoCaixa101315[[#This Row],[R$ (Valores)]],I459+FluxoCaixa101315[[#This Row],[Valores Receitas / Despesas]])</f>
        <v>21009.689999999831</v>
      </c>
      <c r="J460" s="20">
        <f>IF(FluxoCaixa101315[[#This Row],[Entrada / Saída]]="Saída",FluxoCaixa101315[[#This Row],[R$ (Valores)]]*-1,FluxoCaixa101315[[#This Row],[R$ (Valores)]])</f>
        <v>-1.49</v>
      </c>
      <c r="M460" s="26"/>
    </row>
    <row r="461" spans="2:13">
      <c r="B461" s="16">
        <v>46038</v>
      </c>
      <c r="C461" s="48" t="str">
        <f>IF(FluxoCaixa101315[[#This Row],[Data]]="","",PROPER(TEXT(FluxoCaixa101315[[#This Row],[Data]],"mmmm")))</f>
        <v>Janeiro</v>
      </c>
      <c r="D461" s="17" t="s">
        <v>2</v>
      </c>
      <c r="E461" s="17" t="s">
        <v>71</v>
      </c>
      <c r="F461" s="17" t="s">
        <v>1053</v>
      </c>
      <c r="G461" s="21">
        <v>250</v>
      </c>
      <c r="H461" s="17" t="s">
        <v>525</v>
      </c>
      <c r="I461" s="20">
        <f>IF(FluxoCaixa101315[[#This Row],[d]]="Saldo Inicial",FluxoCaixa101315[[#This Row],[R$ (Valores)]],I460+FluxoCaixa101315[[#This Row],[Valores Receitas / Despesas]])</f>
        <v>20759.689999999831</v>
      </c>
      <c r="J461" s="20">
        <f>IF(FluxoCaixa101315[[#This Row],[Entrada / Saída]]="Saída",FluxoCaixa101315[[#This Row],[R$ (Valores)]]*-1,FluxoCaixa101315[[#This Row],[R$ (Valores)]])</f>
        <v>-250</v>
      </c>
    </row>
    <row r="462" spans="2:13">
      <c r="B462" s="16">
        <v>46038</v>
      </c>
      <c r="C462" s="48" t="str">
        <f>IF(FluxoCaixa101315[[#This Row],[Data]]="","",PROPER(TEXT(FluxoCaixa101315[[#This Row],[Data]],"mmmm")))</f>
        <v>Janeiro</v>
      </c>
      <c r="D462" s="17" t="s">
        <v>2</v>
      </c>
      <c r="E462" s="17" t="s">
        <v>225</v>
      </c>
      <c r="F462" s="17" t="s">
        <v>524</v>
      </c>
      <c r="G462" s="21">
        <v>5.5</v>
      </c>
      <c r="H462" s="17" t="s">
        <v>525</v>
      </c>
      <c r="I462" s="20">
        <f>IF(FluxoCaixa101315[[#This Row],[d]]="Saldo Inicial",FluxoCaixa101315[[#This Row],[R$ (Valores)]],I461+FluxoCaixa101315[[#This Row],[Valores Receitas / Despesas]])</f>
        <v>20754.189999999831</v>
      </c>
      <c r="J462" s="20">
        <f>IF(FluxoCaixa101315[[#This Row],[Entrada / Saída]]="Saída",FluxoCaixa101315[[#This Row],[R$ (Valores)]]*-1,FluxoCaixa101315[[#This Row],[R$ (Valores)]])</f>
        <v>-5.5</v>
      </c>
    </row>
    <row r="463" spans="2:13">
      <c r="B463" s="16">
        <v>46038</v>
      </c>
      <c r="C463" s="48" t="str">
        <f>IF(FluxoCaixa101315[[#This Row],[Data]]="","",PROPER(TEXT(FluxoCaixa101315[[#This Row],[Data]],"mmmm")))</f>
        <v>Janeiro</v>
      </c>
      <c r="D463" s="17" t="s">
        <v>2</v>
      </c>
      <c r="E463" s="17" t="s">
        <v>225</v>
      </c>
      <c r="F463" s="17" t="s">
        <v>524</v>
      </c>
      <c r="G463" s="21">
        <v>5.5</v>
      </c>
      <c r="H463" s="17" t="s">
        <v>525</v>
      </c>
      <c r="I463" s="20">
        <f>IF(FluxoCaixa101315[[#This Row],[d]]="Saldo Inicial",FluxoCaixa101315[[#This Row],[R$ (Valores)]],I462+FluxoCaixa101315[[#This Row],[Valores Receitas / Despesas]])</f>
        <v>20748.689999999831</v>
      </c>
      <c r="J463" s="20">
        <f>IF(FluxoCaixa101315[[#This Row],[Entrada / Saída]]="Saída",FluxoCaixa101315[[#This Row],[R$ (Valores)]]*-1,FluxoCaixa101315[[#This Row],[R$ (Valores)]])</f>
        <v>-5.5</v>
      </c>
    </row>
    <row r="464" spans="2:13">
      <c r="B464" s="16">
        <v>46038</v>
      </c>
      <c r="C464" s="48" t="str">
        <f>IF(FluxoCaixa101315[[#This Row],[Data]]="","",PROPER(TEXT(FluxoCaixa101315[[#This Row],[Data]],"mmmm")))</f>
        <v>Janeiro</v>
      </c>
      <c r="D464" s="17" t="s">
        <v>2</v>
      </c>
      <c r="E464" s="17" t="s">
        <v>225</v>
      </c>
      <c r="F464" s="17" t="s">
        <v>524</v>
      </c>
      <c r="G464" s="21">
        <v>5.7</v>
      </c>
      <c r="H464" s="17" t="s">
        <v>525</v>
      </c>
      <c r="I464" s="20">
        <f>IF(FluxoCaixa101315[[#This Row],[d]]="Saldo Inicial",FluxoCaixa101315[[#This Row],[R$ (Valores)]],I463+FluxoCaixa101315[[#This Row],[Valores Receitas / Despesas]])</f>
        <v>20742.989999999831</v>
      </c>
      <c r="J464" s="20">
        <f>IF(FluxoCaixa101315[[#This Row],[Entrada / Saída]]="Saída",FluxoCaixa101315[[#This Row],[R$ (Valores)]]*-1,FluxoCaixa101315[[#This Row],[R$ (Valores)]])</f>
        <v>-5.7</v>
      </c>
    </row>
    <row r="465" spans="2:10">
      <c r="B465" s="16">
        <v>46038</v>
      </c>
      <c r="C465" s="48" t="str">
        <f>IF(FluxoCaixa101315[[#This Row],[Data]]="","",PROPER(TEXT(FluxoCaixa101315[[#This Row],[Data]],"mmmm")))</f>
        <v>Janeiro</v>
      </c>
      <c r="D465" s="17" t="s">
        <v>2</v>
      </c>
      <c r="E465" s="17" t="s">
        <v>225</v>
      </c>
      <c r="F465" s="17" t="s">
        <v>524</v>
      </c>
      <c r="G465" s="21">
        <v>5.7</v>
      </c>
      <c r="H465" s="17" t="s">
        <v>525</v>
      </c>
      <c r="I465" s="20">
        <f>IF(FluxoCaixa101315[[#This Row],[d]]="Saldo Inicial",FluxoCaixa101315[[#This Row],[R$ (Valores)]],I464+FluxoCaixa101315[[#This Row],[Valores Receitas / Despesas]])</f>
        <v>20737.28999999983</v>
      </c>
      <c r="J465" s="20">
        <f>IF(FluxoCaixa101315[[#This Row],[Entrada / Saída]]="Saída",FluxoCaixa101315[[#This Row],[R$ (Valores)]]*-1,FluxoCaixa101315[[#This Row],[R$ (Valores)]])</f>
        <v>-5.7</v>
      </c>
    </row>
    <row r="466" spans="2:10">
      <c r="B466" s="16">
        <v>46038</v>
      </c>
      <c r="C466" s="48" t="str">
        <f>IF(FluxoCaixa101315[[#This Row],[Data]]="","",PROPER(TEXT(FluxoCaixa101315[[#This Row],[Data]],"mmmm")))</f>
        <v>Janeiro</v>
      </c>
      <c r="D466" s="17" t="s">
        <v>2</v>
      </c>
      <c r="E466" s="17" t="s">
        <v>225</v>
      </c>
      <c r="F466" s="17" t="s">
        <v>524</v>
      </c>
      <c r="G466" s="21">
        <v>5.7</v>
      </c>
      <c r="H466" s="17" t="s">
        <v>525</v>
      </c>
      <c r="I466" s="20">
        <f>IF(FluxoCaixa101315[[#This Row],[d]]="Saldo Inicial",FluxoCaixa101315[[#This Row],[R$ (Valores)]],I465+FluxoCaixa101315[[#This Row],[Valores Receitas / Despesas]])</f>
        <v>20731.589999999829</v>
      </c>
      <c r="J466" s="20">
        <f>IF(FluxoCaixa101315[[#This Row],[Entrada / Saída]]="Saída",FluxoCaixa101315[[#This Row],[R$ (Valores)]]*-1,FluxoCaixa101315[[#This Row],[R$ (Valores)]])</f>
        <v>-5.7</v>
      </c>
    </row>
    <row r="467" spans="2:10">
      <c r="B467" s="16">
        <v>46038</v>
      </c>
      <c r="C467" s="48" t="str">
        <f>IF(FluxoCaixa101315[[#This Row],[Data]]="","",PROPER(TEXT(FluxoCaixa101315[[#This Row],[Data]],"mmmm")))</f>
        <v>Janeiro</v>
      </c>
      <c r="D467" s="17" t="s">
        <v>2</v>
      </c>
      <c r="E467" s="17" t="s">
        <v>225</v>
      </c>
      <c r="F467" s="17" t="s">
        <v>524</v>
      </c>
      <c r="G467" s="21">
        <v>5.7</v>
      </c>
      <c r="H467" s="17" t="s">
        <v>525</v>
      </c>
      <c r="I467" s="20">
        <f>IF(FluxoCaixa101315[[#This Row],[d]]="Saldo Inicial",FluxoCaixa101315[[#This Row],[R$ (Valores)]],I466+FluxoCaixa101315[[#This Row],[Valores Receitas / Despesas]])</f>
        <v>20725.889999999828</v>
      </c>
      <c r="J467" s="20">
        <f>IF(FluxoCaixa101315[[#This Row],[Entrada / Saída]]="Saída",FluxoCaixa101315[[#This Row],[R$ (Valores)]]*-1,FluxoCaixa101315[[#This Row],[R$ (Valores)]])</f>
        <v>-5.7</v>
      </c>
    </row>
    <row r="468" spans="2:10">
      <c r="B468" s="16">
        <v>46038</v>
      </c>
      <c r="C468" s="48" t="str">
        <f>IF(FluxoCaixa101315[[#This Row],[Data]]="","",PROPER(TEXT(FluxoCaixa101315[[#This Row],[Data]],"mmmm")))</f>
        <v>Janeiro</v>
      </c>
      <c r="D468" s="17" t="s">
        <v>2</v>
      </c>
      <c r="E468" s="17" t="s">
        <v>225</v>
      </c>
      <c r="F468" s="17" t="s">
        <v>524</v>
      </c>
      <c r="G468" s="21">
        <v>5.7</v>
      </c>
      <c r="H468" s="17" t="s">
        <v>525</v>
      </c>
      <c r="I468" s="20">
        <f>IF(FluxoCaixa101315[[#This Row],[d]]="Saldo Inicial",FluxoCaixa101315[[#This Row],[R$ (Valores)]],I467+FluxoCaixa101315[[#This Row],[Valores Receitas / Despesas]])</f>
        <v>20720.189999999828</v>
      </c>
      <c r="J468" s="20">
        <f>IF(FluxoCaixa101315[[#This Row],[Entrada / Saída]]="Saída",FluxoCaixa101315[[#This Row],[R$ (Valores)]]*-1,FluxoCaixa101315[[#This Row],[R$ (Valores)]])</f>
        <v>-5.7</v>
      </c>
    </row>
    <row r="469" spans="2:10">
      <c r="B469" s="16">
        <v>46041</v>
      </c>
      <c r="C469" s="48" t="str">
        <f>IF(FluxoCaixa101315[[#This Row],[Data]]="","",PROPER(TEXT(FluxoCaixa101315[[#This Row],[Data]],"mmmm")))</f>
        <v>Janeiro</v>
      </c>
      <c r="D469" s="17" t="s">
        <v>2</v>
      </c>
      <c r="E469" s="17" t="s">
        <v>28</v>
      </c>
      <c r="F469" s="17" t="s">
        <v>1054</v>
      </c>
      <c r="G469" s="21">
        <v>800</v>
      </c>
      <c r="H469" s="17" t="s">
        <v>525</v>
      </c>
      <c r="I469" s="20">
        <f>IF(FluxoCaixa101315[[#This Row],[d]]="Saldo Inicial",FluxoCaixa101315[[#This Row],[R$ (Valores)]],I468+FluxoCaixa101315[[#This Row],[Valores Receitas / Despesas]])</f>
        <v>19920.189999999828</v>
      </c>
      <c r="J469" s="20">
        <f>IF(FluxoCaixa101315[[#This Row],[Entrada / Saída]]="Saída",FluxoCaixa101315[[#This Row],[R$ (Valores)]]*-1,FluxoCaixa101315[[#This Row],[R$ (Valores)]])</f>
        <v>-800</v>
      </c>
    </row>
    <row r="470" spans="2:10">
      <c r="B470" s="16">
        <v>46041</v>
      </c>
      <c r="C470" s="48" t="str">
        <f>IF(FluxoCaixa101315[[#This Row],[Data]]="","",PROPER(TEXT(FluxoCaixa101315[[#This Row],[Data]],"mmmm")))</f>
        <v>Janeiro</v>
      </c>
      <c r="D470" s="17" t="s">
        <v>2</v>
      </c>
      <c r="E470" s="17" t="s">
        <v>225</v>
      </c>
      <c r="F470" s="17" t="s">
        <v>524</v>
      </c>
      <c r="G470" s="21">
        <v>5.7</v>
      </c>
      <c r="H470" s="17" t="s">
        <v>525</v>
      </c>
      <c r="I470" s="20">
        <f>IF(FluxoCaixa101315[[#This Row],[d]]="Saldo Inicial",FluxoCaixa101315[[#This Row],[R$ (Valores)]],I469+FluxoCaixa101315[[#This Row],[Valores Receitas / Despesas]])</f>
        <v>19914.489999999827</v>
      </c>
      <c r="J470" s="20">
        <f>IF(FluxoCaixa101315[[#This Row],[Entrada / Saída]]="Saída",FluxoCaixa101315[[#This Row],[R$ (Valores)]]*-1,FluxoCaixa101315[[#This Row],[R$ (Valores)]])</f>
        <v>-5.7</v>
      </c>
    </row>
    <row r="471" spans="2:10">
      <c r="B471" s="16">
        <v>46041</v>
      </c>
      <c r="C471" s="48" t="str">
        <f>IF(FluxoCaixa101315[[#This Row],[Data]]="","",PROPER(TEXT(FluxoCaixa101315[[#This Row],[Data]],"mmmm")))</f>
        <v>Janeiro</v>
      </c>
      <c r="D471" s="17" t="s">
        <v>2</v>
      </c>
      <c r="E471" s="17" t="s">
        <v>225</v>
      </c>
      <c r="F471" s="17" t="s">
        <v>524</v>
      </c>
      <c r="G471" s="21">
        <v>1.49</v>
      </c>
      <c r="H471" s="17" t="s">
        <v>525</v>
      </c>
      <c r="I471" s="20">
        <f>IF(FluxoCaixa101315[[#This Row],[d]]="Saldo Inicial",FluxoCaixa101315[[#This Row],[R$ (Valores)]],I470+FluxoCaixa101315[[#This Row],[Valores Receitas / Despesas]])</f>
        <v>19912.999999999825</v>
      </c>
      <c r="J471" s="20">
        <f>IF(FluxoCaixa101315[[#This Row],[Entrada / Saída]]="Saída",FluxoCaixa101315[[#This Row],[R$ (Valores)]]*-1,FluxoCaixa101315[[#This Row],[R$ (Valores)]])</f>
        <v>-1.49</v>
      </c>
    </row>
    <row r="472" spans="2:10">
      <c r="B472" s="16">
        <v>46041</v>
      </c>
      <c r="C472" s="48" t="str">
        <f>IF(FluxoCaixa101315[[#This Row],[Data]]="","",PROPER(TEXT(FluxoCaixa101315[[#This Row],[Data]],"mmmm")))</f>
        <v>Janeiro</v>
      </c>
      <c r="D472" s="17" t="s">
        <v>2</v>
      </c>
      <c r="E472" s="17" t="s">
        <v>225</v>
      </c>
      <c r="F472" s="17" t="s">
        <v>524</v>
      </c>
      <c r="G472" s="21">
        <v>5.5</v>
      </c>
      <c r="H472" s="17" t="s">
        <v>525</v>
      </c>
      <c r="I472" s="20">
        <f>IF(FluxoCaixa101315[[#This Row],[d]]="Saldo Inicial",FluxoCaixa101315[[#This Row],[R$ (Valores)]],I471+FluxoCaixa101315[[#This Row],[Valores Receitas / Despesas]])</f>
        <v>19907.499999999825</v>
      </c>
      <c r="J472" s="20">
        <f>IF(FluxoCaixa101315[[#This Row],[Entrada / Saída]]="Saída",FluxoCaixa101315[[#This Row],[R$ (Valores)]]*-1,FluxoCaixa101315[[#This Row],[R$ (Valores)]])</f>
        <v>-5.5</v>
      </c>
    </row>
    <row r="473" spans="2:10">
      <c r="B473" s="16">
        <v>46041</v>
      </c>
      <c r="C473" s="48" t="str">
        <f>IF(FluxoCaixa101315[[#This Row],[Data]]="","",PROPER(TEXT(FluxoCaixa101315[[#This Row],[Data]],"mmmm")))</f>
        <v>Janeiro</v>
      </c>
      <c r="D473" s="17" t="s">
        <v>2</v>
      </c>
      <c r="E473" s="17" t="s">
        <v>225</v>
      </c>
      <c r="F473" s="17" t="s">
        <v>524</v>
      </c>
      <c r="G473" s="21">
        <v>1.49</v>
      </c>
      <c r="H473" s="17" t="s">
        <v>525</v>
      </c>
      <c r="I473" s="20">
        <f>IF(FluxoCaixa101315[[#This Row],[d]]="Saldo Inicial",FluxoCaixa101315[[#This Row],[R$ (Valores)]],I472+FluxoCaixa101315[[#This Row],[Valores Receitas / Despesas]])</f>
        <v>19906.009999999824</v>
      </c>
      <c r="J473" s="20">
        <f>IF(FluxoCaixa101315[[#This Row],[Entrada / Saída]]="Saída",FluxoCaixa101315[[#This Row],[R$ (Valores)]]*-1,FluxoCaixa101315[[#This Row],[R$ (Valores)]])</f>
        <v>-1.49</v>
      </c>
    </row>
    <row r="474" spans="2:10">
      <c r="B474" s="16">
        <v>46041</v>
      </c>
      <c r="C474" s="48" t="str">
        <f>IF(FluxoCaixa101315[[#This Row],[Data]]="","",PROPER(TEXT(FluxoCaixa101315[[#This Row],[Data]],"mmmm")))</f>
        <v>Janeiro</v>
      </c>
      <c r="D474" s="17" t="s">
        <v>2</v>
      </c>
      <c r="E474" s="17" t="s">
        <v>225</v>
      </c>
      <c r="F474" s="17" t="s">
        <v>524</v>
      </c>
      <c r="G474" s="21">
        <v>5.5</v>
      </c>
      <c r="H474" s="17" t="s">
        <v>525</v>
      </c>
      <c r="I474" s="20">
        <f>IF(FluxoCaixa101315[[#This Row],[d]]="Saldo Inicial",FluxoCaixa101315[[#This Row],[R$ (Valores)]],I473+FluxoCaixa101315[[#This Row],[Valores Receitas / Despesas]])</f>
        <v>19900.509999999824</v>
      </c>
      <c r="J474" s="20">
        <f>IF(FluxoCaixa101315[[#This Row],[Entrada / Saída]]="Saída",FluxoCaixa101315[[#This Row],[R$ (Valores)]]*-1,FluxoCaixa101315[[#This Row],[R$ (Valores)]])</f>
        <v>-5.5</v>
      </c>
    </row>
    <row r="475" spans="2:10">
      <c r="B475" s="16">
        <v>46041</v>
      </c>
      <c r="C475" s="48" t="str">
        <f>IF(FluxoCaixa101315[[#This Row],[Data]]="","",PROPER(TEXT(FluxoCaixa101315[[#This Row],[Data]],"mmmm")))</f>
        <v>Janeiro</v>
      </c>
      <c r="D475" s="17" t="s">
        <v>2</v>
      </c>
      <c r="E475" s="17" t="s">
        <v>225</v>
      </c>
      <c r="F475" s="17" t="s">
        <v>524</v>
      </c>
      <c r="G475" s="21">
        <v>5.7</v>
      </c>
      <c r="H475" s="17" t="s">
        <v>525</v>
      </c>
      <c r="I475" s="20">
        <f>IF(FluxoCaixa101315[[#This Row],[d]]="Saldo Inicial",FluxoCaixa101315[[#This Row],[R$ (Valores)]],I474+FluxoCaixa101315[[#This Row],[Valores Receitas / Despesas]])</f>
        <v>19894.809999999823</v>
      </c>
      <c r="J475" s="20">
        <f>IF(FluxoCaixa101315[[#This Row],[Entrada / Saída]]="Saída",FluxoCaixa101315[[#This Row],[R$ (Valores)]]*-1,FluxoCaixa101315[[#This Row],[R$ (Valores)]])</f>
        <v>-5.7</v>
      </c>
    </row>
    <row r="476" spans="2:10">
      <c r="B476" s="16">
        <v>46041</v>
      </c>
      <c r="C476" s="48" t="str">
        <f>IF(FluxoCaixa101315[[#This Row],[Data]]="","",PROPER(TEXT(FluxoCaixa101315[[#This Row],[Data]],"mmmm")))</f>
        <v>Janeiro</v>
      </c>
      <c r="D476" s="17" t="s">
        <v>2</v>
      </c>
      <c r="E476" s="17" t="s">
        <v>225</v>
      </c>
      <c r="F476" s="17" t="s">
        <v>524</v>
      </c>
      <c r="G476" s="21">
        <v>5.5</v>
      </c>
      <c r="H476" s="17" t="s">
        <v>525</v>
      </c>
      <c r="I476" s="20">
        <f>IF(FluxoCaixa101315[[#This Row],[d]]="Saldo Inicial",FluxoCaixa101315[[#This Row],[R$ (Valores)]],I475+FluxoCaixa101315[[#This Row],[Valores Receitas / Despesas]])</f>
        <v>19889.309999999823</v>
      </c>
      <c r="J476" s="20">
        <f>IF(FluxoCaixa101315[[#This Row],[Entrada / Saída]]="Saída",FluxoCaixa101315[[#This Row],[R$ (Valores)]]*-1,FluxoCaixa101315[[#This Row],[R$ (Valores)]])</f>
        <v>-5.5</v>
      </c>
    </row>
    <row r="477" spans="2:10">
      <c r="B477" s="16">
        <v>46041</v>
      </c>
      <c r="C477" s="48" t="str">
        <f>IF(FluxoCaixa101315[[#This Row],[Data]]="","",PROPER(TEXT(FluxoCaixa101315[[#This Row],[Data]],"mmmm")))</f>
        <v>Janeiro</v>
      </c>
      <c r="D477" s="17" t="s">
        <v>2</v>
      </c>
      <c r="E477" s="17" t="s">
        <v>225</v>
      </c>
      <c r="F477" s="17" t="s">
        <v>524</v>
      </c>
      <c r="G477" s="21">
        <v>5.5</v>
      </c>
      <c r="H477" s="17" t="s">
        <v>525</v>
      </c>
      <c r="I477" s="20">
        <f>IF(FluxoCaixa101315[[#This Row],[d]]="Saldo Inicial",FluxoCaixa101315[[#This Row],[R$ (Valores)]],I476+FluxoCaixa101315[[#This Row],[Valores Receitas / Despesas]])</f>
        <v>19883.809999999823</v>
      </c>
      <c r="J477" s="20">
        <f>IF(FluxoCaixa101315[[#This Row],[Entrada / Saída]]="Saída",FluxoCaixa101315[[#This Row],[R$ (Valores)]]*-1,FluxoCaixa101315[[#This Row],[R$ (Valores)]])</f>
        <v>-5.5</v>
      </c>
    </row>
    <row r="478" spans="2:10">
      <c r="B478" s="16">
        <v>46041</v>
      </c>
      <c r="C478" s="48" t="str">
        <f>IF(FluxoCaixa101315[[#This Row],[Data]]="","",PROPER(TEXT(FluxoCaixa101315[[#This Row],[Data]],"mmmm")))</f>
        <v>Janeiro</v>
      </c>
      <c r="D478" s="17" t="s">
        <v>2</v>
      </c>
      <c r="E478" s="17" t="s">
        <v>225</v>
      </c>
      <c r="F478" s="17" t="s">
        <v>524</v>
      </c>
      <c r="G478" s="21">
        <v>3.25</v>
      </c>
      <c r="H478" s="17" t="s">
        <v>525</v>
      </c>
      <c r="I478" s="20">
        <f>IF(FluxoCaixa101315[[#This Row],[d]]="Saldo Inicial",FluxoCaixa101315[[#This Row],[R$ (Valores)]],I477+FluxoCaixa101315[[#This Row],[Valores Receitas / Despesas]])</f>
        <v>19880.559999999823</v>
      </c>
      <c r="J478" s="20">
        <f>IF(FluxoCaixa101315[[#This Row],[Entrada / Saída]]="Saída",FluxoCaixa101315[[#This Row],[R$ (Valores)]]*-1,FluxoCaixa101315[[#This Row],[R$ (Valores)]])</f>
        <v>-3.25</v>
      </c>
    </row>
    <row r="479" spans="2:10">
      <c r="B479" s="16">
        <v>46041</v>
      </c>
      <c r="C479" s="48" t="str">
        <f>IF(FluxoCaixa101315[[#This Row],[Data]]="","",PROPER(TEXT(FluxoCaixa101315[[#This Row],[Data]],"mmmm")))</f>
        <v>Janeiro</v>
      </c>
      <c r="D479" s="17" t="s">
        <v>2</v>
      </c>
      <c r="E479" s="17" t="s">
        <v>225</v>
      </c>
      <c r="F479" s="17" t="s">
        <v>524</v>
      </c>
      <c r="G479" s="21">
        <v>1.49</v>
      </c>
      <c r="H479" s="17" t="s">
        <v>525</v>
      </c>
      <c r="I479" s="20">
        <f>IF(FluxoCaixa101315[[#This Row],[d]]="Saldo Inicial",FluxoCaixa101315[[#This Row],[R$ (Valores)]],I478+FluxoCaixa101315[[#This Row],[Valores Receitas / Despesas]])</f>
        <v>19879.069999999821</v>
      </c>
      <c r="J479" s="20">
        <f>IF(FluxoCaixa101315[[#This Row],[Entrada / Saída]]="Saída",FluxoCaixa101315[[#This Row],[R$ (Valores)]]*-1,FluxoCaixa101315[[#This Row],[R$ (Valores)]])</f>
        <v>-1.49</v>
      </c>
    </row>
    <row r="480" spans="2:10">
      <c r="B480" s="16">
        <v>46041</v>
      </c>
      <c r="C480" s="48" t="str">
        <f>IF(FluxoCaixa101315[[#This Row],[Data]]="","",PROPER(TEXT(FluxoCaixa101315[[#This Row],[Data]],"mmmm")))</f>
        <v>Janeiro</v>
      </c>
      <c r="D480" s="17" t="s">
        <v>2</v>
      </c>
      <c r="E480" s="17" t="s">
        <v>225</v>
      </c>
      <c r="F480" s="17" t="s">
        <v>524</v>
      </c>
      <c r="G480" s="21">
        <v>5.5</v>
      </c>
      <c r="H480" s="17" t="s">
        <v>525</v>
      </c>
      <c r="I480" s="20">
        <f>IF(FluxoCaixa101315[[#This Row],[d]]="Saldo Inicial",FluxoCaixa101315[[#This Row],[R$ (Valores)]],I479+FluxoCaixa101315[[#This Row],[Valores Receitas / Despesas]])</f>
        <v>19873.569999999821</v>
      </c>
      <c r="J480" s="20">
        <f>IF(FluxoCaixa101315[[#This Row],[Entrada / Saída]]="Saída",FluxoCaixa101315[[#This Row],[R$ (Valores)]]*-1,FluxoCaixa101315[[#This Row],[R$ (Valores)]])</f>
        <v>-5.5</v>
      </c>
    </row>
    <row r="481" spans="2:10">
      <c r="B481" s="16">
        <v>46041</v>
      </c>
      <c r="C481" s="48" t="str">
        <f>IF(FluxoCaixa101315[[#This Row],[Data]]="","",PROPER(TEXT(FluxoCaixa101315[[#This Row],[Data]],"mmmm")))</f>
        <v>Janeiro</v>
      </c>
      <c r="D481" s="17" t="s">
        <v>2</v>
      </c>
      <c r="E481" s="17" t="s">
        <v>225</v>
      </c>
      <c r="F481" s="17" t="s">
        <v>524</v>
      </c>
      <c r="G481" s="21">
        <v>1.49</v>
      </c>
      <c r="H481" s="17" t="s">
        <v>525</v>
      </c>
      <c r="I481" s="20">
        <f>IF(FluxoCaixa101315[[#This Row],[d]]="Saldo Inicial",FluxoCaixa101315[[#This Row],[R$ (Valores)]],I480+FluxoCaixa101315[[#This Row],[Valores Receitas / Despesas]])</f>
        <v>19872.07999999982</v>
      </c>
      <c r="J481" s="20">
        <f>IF(FluxoCaixa101315[[#This Row],[Entrada / Saída]]="Saída",FluxoCaixa101315[[#This Row],[R$ (Valores)]]*-1,FluxoCaixa101315[[#This Row],[R$ (Valores)]])</f>
        <v>-1.49</v>
      </c>
    </row>
    <row r="482" spans="2:10">
      <c r="B482" s="16">
        <v>46041</v>
      </c>
      <c r="C482" s="48" t="str">
        <f>IF(FluxoCaixa101315[[#This Row],[Data]]="","",PROPER(TEXT(FluxoCaixa101315[[#This Row],[Data]],"mmmm")))</f>
        <v>Janeiro</v>
      </c>
      <c r="D482" s="17" t="s">
        <v>2</v>
      </c>
      <c r="E482" s="17" t="s">
        <v>225</v>
      </c>
      <c r="F482" s="17" t="s">
        <v>524</v>
      </c>
      <c r="G482" s="21">
        <v>5.5</v>
      </c>
      <c r="H482" s="17" t="s">
        <v>525</v>
      </c>
      <c r="I482" s="20">
        <f>IF(FluxoCaixa101315[[#This Row],[d]]="Saldo Inicial",FluxoCaixa101315[[#This Row],[R$ (Valores)]],I481+FluxoCaixa101315[[#This Row],[Valores Receitas / Despesas]])</f>
        <v>19866.57999999982</v>
      </c>
      <c r="J482" s="20">
        <f>IF(FluxoCaixa101315[[#This Row],[Entrada / Saída]]="Saída",FluxoCaixa101315[[#This Row],[R$ (Valores)]]*-1,FluxoCaixa101315[[#This Row],[R$ (Valores)]])</f>
        <v>-5.5</v>
      </c>
    </row>
    <row r="483" spans="2:10">
      <c r="B483" s="16">
        <v>46041</v>
      </c>
      <c r="C483" s="48" t="str">
        <f>IF(FluxoCaixa101315[[#This Row],[Data]]="","",PROPER(TEXT(FluxoCaixa101315[[#This Row],[Data]],"mmmm")))</f>
        <v>Janeiro</v>
      </c>
      <c r="D483" s="17" t="s">
        <v>2</v>
      </c>
      <c r="E483" s="17" t="s">
        <v>225</v>
      </c>
      <c r="F483" s="17" t="s">
        <v>524</v>
      </c>
      <c r="G483" s="21">
        <v>3.25</v>
      </c>
      <c r="H483" s="17" t="s">
        <v>525</v>
      </c>
      <c r="I483" s="20">
        <f>IF(FluxoCaixa101315[[#This Row],[d]]="Saldo Inicial",FluxoCaixa101315[[#This Row],[R$ (Valores)]],I482+FluxoCaixa101315[[#This Row],[Valores Receitas / Despesas]])</f>
        <v>19863.32999999982</v>
      </c>
      <c r="J483" s="20">
        <f>IF(FluxoCaixa101315[[#This Row],[Entrada / Saída]]="Saída",FluxoCaixa101315[[#This Row],[R$ (Valores)]]*-1,FluxoCaixa101315[[#This Row],[R$ (Valores)]])</f>
        <v>-3.25</v>
      </c>
    </row>
    <row r="484" spans="2:10">
      <c r="B484" s="16">
        <v>46041</v>
      </c>
      <c r="C484" s="48" t="str">
        <f>IF(FluxoCaixa101315[[#This Row],[Data]]="","",PROPER(TEXT(FluxoCaixa101315[[#This Row],[Data]],"mmmm")))</f>
        <v>Janeiro</v>
      </c>
      <c r="D484" s="17" t="s">
        <v>2</v>
      </c>
      <c r="E484" s="17" t="s">
        <v>225</v>
      </c>
      <c r="F484" s="17" t="s">
        <v>524</v>
      </c>
      <c r="G484" s="21">
        <v>3.25</v>
      </c>
      <c r="H484" s="17" t="s">
        <v>525</v>
      </c>
      <c r="I484" s="20">
        <f>IF(FluxoCaixa101315[[#This Row],[d]]="Saldo Inicial",FluxoCaixa101315[[#This Row],[R$ (Valores)]],I483+FluxoCaixa101315[[#This Row],[Valores Receitas / Despesas]])</f>
        <v>19860.07999999982</v>
      </c>
      <c r="J484" s="20">
        <f>IF(FluxoCaixa101315[[#This Row],[Entrada / Saída]]="Saída",FluxoCaixa101315[[#This Row],[R$ (Valores)]]*-1,FluxoCaixa101315[[#This Row],[R$ (Valores)]])</f>
        <v>-3.25</v>
      </c>
    </row>
    <row r="485" spans="2:10">
      <c r="B485" s="16">
        <v>46041</v>
      </c>
      <c r="C485" s="48" t="str">
        <f>IF(FluxoCaixa101315[[#This Row],[Data]]="","",PROPER(TEXT(FluxoCaixa101315[[#This Row],[Data]],"mmmm")))</f>
        <v>Janeiro</v>
      </c>
      <c r="D485" s="17" t="s">
        <v>2</v>
      </c>
      <c r="E485" s="17" t="s">
        <v>70</v>
      </c>
      <c r="F485" s="17" t="s">
        <v>1055</v>
      </c>
      <c r="G485" s="21">
        <v>800</v>
      </c>
      <c r="H485" s="17" t="s">
        <v>525</v>
      </c>
      <c r="I485" s="20">
        <f>IF(FluxoCaixa101315[[#This Row],[d]]="Saldo Inicial",FluxoCaixa101315[[#This Row],[R$ (Valores)]],I484+FluxoCaixa101315[[#This Row],[Valores Receitas / Despesas]])</f>
        <v>19060.07999999982</v>
      </c>
      <c r="J485" s="20">
        <f>IF(FluxoCaixa101315[[#This Row],[Entrada / Saída]]="Saída",FluxoCaixa101315[[#This Row],[R$ (Valores)]]*-1,FluxoCaixa101315[[#This Row],[R$ (Valores)]])</f>
        <v>-800</v>
      </c>
    </row>
    <row r="486" spans="2:10">
      <c r="B486" s="16">
        <v>46041</v>
      </c>
      <c r="C486" s="48" t="str">
        <f>IF(FluxoCaixa101315[[#This Row],[Data]]="","",PROPER(TEXT(FluxoCaixa101315[[#This Row],[Data]],"mmmm")))</f>
        <v>Janeiro</v>
      </c>
      <c r="D486" s="17" t="s">
        <v>2</v>
      </c>
      <c r="E486" s="17" t="s">
        <v>70</v>
      </c>
      <c r="F486" s="17" t="s">
        <v>960</v>
      </c>
      <c r="G486" s="21">
        <v>1000</v>
      </c>
      <c r="H486" s="17" t="s">
        <v>525</v>
      </c>
      <c r="I486" s="20">
        <f>IF(FluxoCaixa101315[[#This Row],[d]]="Saldo Inicial",FluxoCaixa101315[[#This Row],[R$ (Valores)]],I485+FluxoCaixa101315[[#This Row],[Valores Receitas / Despesas]])</f>
        <v>18060.07999999982</v>
      </c>
      <c r="J486" s="20">
        <f>IF(FluxoCaixa101315[[#This Row],[Entrada / Saída]]="Saída",FluxoCaixa101315[[#This Row],[R$ (Valores)]]*-1,FluxoCaixa101315[[#This Row],[R$ (Valores)]])</f>
        <v>-1000</v>
      </c>
    </row>
    <row r="487" spans="2:10">
      <c r="B487" s="16">
        <v>46041</v>
      </c>
      <c r="C487" s="48" t="str">
        <f>IF(FluxoCaixa101315[[#This Row],[Data]]="","",PROPER(TEXT(FluxoCaixa101315[[#This Row],[Data]],"mmmm")))</f>
        <v>Janeiro</v>
      </c>
      <c r="D487" s="17" t="s">
        <v>2</v>
      </c>
      <c r="E487" s="17" t="s">
        <v>70</v>
      </c>
      <c r="F487" s="17" t="s">
        <v>963</v>
      </c>
      <c r="G487" s="21">
        <v>300</v>
      </c>
      <c r="H487" s="17" t="s">
        <v>525</v>
      </c>
      <c r="I487" s="20">
        <f>IF(FluxoCaixa101315[[#This Row],[d]]="Saldo Inicial",FluxoCaixa101315[[#This Row],[R$ (Valores)]],I486+FluxoCaixa101315[[#This Row],[Valores Receitas / Despesas]])</f>
        <v>17760.07999999982</v>
      </c>
      <c r="J487" s="20">
        <f>IF(FluxoCaixa101315[[#This Row],[Entrada / Saída]]="Saída",FluxoCaixa101315[[#This Row],[R$ (Valores)]]*-1,FluxoCaixa101315[[#This Row],[R$ (Valores)]])</f>
        <v>-300</v>
      </c>
    </row>
    <row r="488" spans="2:10">
      <c r="B488" s="16">
        <v>46041</v>
      </c>
      <c r="C488" s="48" t="str">
        <f>IF(FluxoCaixa101315[[#This Row],[Data]]="","",PROPER(TEXT(FluxoCaixa101315[[#This Row],[Data]],"mmmm")))</f>
        <v>Janeiro</v>
      </c>
      <c r="D488" s="17" t="s">
        <v>2</v>
      </c>
      <c r="E488" s="17" t="s">
        <v>70</v>
      </c>
      <c r="F488" s="17" t="s">
        <v>964</v>
      </c>
      <c r="G488" s="21">
        <v>800</v>
      </c>
      <c r="H488" s="17" t="s">
        <v>525</v>
      </c>
      <c r="I488" s="20">
        <f>IF(FluxoCaixa101315[[#This Row],[d]]="Saldo Inicial",FluxoCaixa101315[[#This Row],[R$ (Valores)]],I487+FluxoCaixa101315[[#This Row],[Valores Receitas / Despesas]])</f>
        <v>16960.07999999982</v>
      </c>
      <c r="J488" s="20">
        <f>IF(FluxoCaixa101315[[#This Row],[Entrada / Saída]]="Saída",FluxoCaixa101315[[#This Row],[R$ (Valores)]]*-1,FluxoCaixa101315[[#This Row],[R$ (Valores)]])</f>
        <v>-800</v>
      </c>
    </row>
    <row r="489" spans="2:10">
      <c r="B489" s="16">
        <v>46041</v>
      </c>
      <c r="C489" s="48" t="str">
        <f>IF(FluxoCaixa101315[[#This Row],[Data]]="","",PROPER(TEXT(FluxoCaixa101315[[#This Row],[Data]],"mmmm")))</f>
        <v>Janeiro</v>
      </c>
      <c r="D489" s="17" t="s">
        <v>2</v>
      </c>
      <c r="E489" s="17" t="s">
        <v>70</v>
      </c>
      <c r="F489" s="17" t="s">
        <v>1056</v>
      </c>
      <c r="G489" s="21">
        <v>1000</v>
      </c>
      <c r="H489" s="17" t="s">
        <v>525</v>
      </c>
      <c r="I489" s="20">
        <f>IF(FluxoCaixa101315[[#This Row],[d]]="Saldo Inicial",FluxoCaixa101315[[#This Row],[R$ (Valores)]],I488+FluxoCaixa101315[[#This Row],[Valores Receitas / Despesas]])</f>
        <v>15960.07999999982</v>
      </c>
      <c r="J489" s="20">
        <f>IF(FluxoCaixa101315[[#This Row],[Entrada / Saída]]="Saída",FluxoCaixa101315[[#This Row],[R$ (Valores)]]*-1,FluxoCaixa101315[[#This Row],[R$ (Valores)]])</f>
        <v>-1000</v>
      </c>
    </row>
    <row r="490" spans="2:10">
      <c r="B490" s="16">
        <v>46041</v>
      </c>
      <c r="C490" s="48" t="str">
        <f>IF(FluxoCaixa101315[[#This Row],[Data]]="","",PROPER(TEXT(FluxoCaixa101315[[#This Row],[Data]],"mmmm")))</f>
        <v>Janeiro</v>
      </c>
      <c r="D490" s="17" t="s">
        <v>2</v>
      </c>
      <c r="E490" s="17" t="s">
        <v>70</v>
      </c>
      <c r="F490" s="17" t="s">
        <v>1057</v>
      </c>
      <c r="G490" s="21">
        <v>3000</v>
      </c>
      <c r="H490" s="17" t="s">
        <v>525</v>
      </c>
      <c r="I490" s="20">
        <f>IF(FluxoCaixa101315[[#This Row],[d]]="Saldo Inicial",FluxoCaixa101315[[#This Row],[R$ (Valores)]],I489+FluxoCaixa101315[[#This Row],[Valores Receitas / Despesas]])</f>
        <v>12960.07999999982</v>
      </c>
      <c r="J490" s="20">
        <f>IF(FluxoCaixa101315[[#This Row],[Entrada / Saída]]="Saída",FluxoCaixa101315[[#This Row],[R$ (Valores)]]*-1,FluxoCaixa101315[[#This Row],[R$ (Valores)]])</f>
        <v>-3000</v>
      </c>
    </row>
    <row r="491" spans="2:10">
      <c r="B491" s="16">
        <v>46041</v>
      </c>
      <c r="C491" s="48" t="str">
        <f>IF(FluxoCaixa101315[[#This Row],[Data]]="","",PROPER(TEXT(FluxoCaixa101315[[#This Row],[Data]],"mmmm")))</f>
        <v>Janeiro</v>
      </c>
      <c r="D491" s="17" t="s">
        <v>2</v>
      </c>
      <c r="E491" s="17" t="s">
        <v>70</v>
      </c>
      <c r="F491" s="17" t="s">
        <v>1058</v>
      </c>
      <c r="G491" s="21">
        <v>5000</v>
      </c>
      <c r="H491" s="17" t="s">
        <v>525</v>
      </c>
      <c r="I491" s="20">
        <f>IF(FluxoCaixa101315[[#This Row],[d]]="Saldo Inicial",FluxoCaixa101315[[#This Row],[R$ (Valores)]],I490+FluxoCaixa101315[[#This Row],[Valores Receitas / Despesas]])</f>
        <v>7960.0799999998198</v>
      </c>
      <c r="J491" s="20">
        <f>IF(FluxoCaixa101315[[#This Row],[Entrada / Saída]]="Saída",FluxoCaixa101315[[#This Row],[R$ (Valores)]]*-1,FluxoCaixa101315[[#This Row],[R$ (Valores)]])</f>
        <v>-5000</v>
      </c>
    </row>
    <row r="492" spans="2:10">
      <c r="B492" s="16">
        <v>46041</v>
      </c>
      <c r="C492" s="48" t="str">
        <f>IF(FluxoCaixa101315[[#This Row],[Data]]="","",PROPER(TEXT(FluxoCaixa101315[[#This Row],[Data]],"mmmm")))</f>
        <v>Janeiro</v>
      </c>
      <c r="D492" s="17" t="s">
        <v>2</v>
      </c>
      <c r="E492" s="17" t="s">
        <v>70</v>
      </c>
      <c r="F492" s="17" t="s">
        <v>1059</v>
      </c>
      <c r="G492" s="21">
        <v>600</v>
      </c>
      <c r="H492" s="17" t="s">
        <v>525</v>
      </c>
      <c r="I492" s="20">
        <f>IF(FluxoCaixa101315[[#This Row],[d]]="Saldo Inicial",FluxoCaixa101315[[#This Row],[R$ (Valores)]],I491+FluxoCaixa101315[[#This Row],[Valores Receitas / Despesas]])</f>
        <v>7360.0799999998198</v>
      </c>
      <c r="J492" s="20">
        <f>IF(FluxoCaixa101315[[#This Row],[Entrada / Saída]]="Saída",FluxoCaixa101315[[#This Row],[R$ (Valores)]]*-1,FluxoCaixa101315[[#This Row],[R$ (Valores)]])</f>
        <v>-600</v>
      </c>
    </row>
    <row r="493" spans="2:10">
      <c r="B493" s="16">
        <v>46041</v>
      </c>
      <c r="C493" s="48" t="str">
        <f>IF(FluxoCaixa101315[[#This Row],[Data]]="","",PROPER(TEXT(FluxoCaixa101315[[#This Row],[Data]],"mmmm")))</f>
        <v>Janeiro</v>
      </c>
      <c r="D493" s="17" t="s">
        <v>2</v>
      </c>
      <c r="E493" s="17" t="s">
        <v>70</v>
      </c>
      <c r="F493" s="17" t="s">
        <v>1060</v>
      </c>
      <c r="G493" s="21">
        <v>1000</v>
      </c>
      <c r="H493" s="17" t="s">
        <v>525</v>
      </c>
      <c r="I493" s="20">
        <f>IF(FluxoCaixa101315[[#This Row],[d]]="Saldo Inicial",FluxoCaixa101315[[#This Row],[R$ (Valores)]],I492+FluxoCaixa101315[[#This Row],[Valores Receitas / Despesas]])</f>
        <v>6360.0799999998198</v>
      </c>
      <c r="J493" s="20">
        <f>IF(FluxoCaixa101315[[#This Row],[Entrada / Saída]]="Saída",FluxoCaixa101315[[#This Row],[R$ (Valores)]]*-1,FluxoCaixa101315[[#This Row],[R$ (Valores)]])</f>
        <v>-1000</v>
      </c>
    </row>
    <row r="494" spans="2:10">
      <c r="B494" s="16">
        <v>46041</v>
      </c>
      <c r="C494" s="48" t="str">
        <f>IF(FluxoCaixa101315[[#This Row],[Data]]="","",PROPER(TEXT(FluxoCaixa101315[[#This Row],[Data]],"mmmm")))</f>
        <v>Janeiro</v>
      </c>
      <c r="D494" s="17" t="s">
        <v>2</v>
      </c>
      <c r="E494" s="17" t="s">
        <v>70</v>
      </c>
      <c r="F494" s="17" t="s">
        <v>586</v>
      </c>
      <c r="G494" s="21">
        <v>210</v>
      </c>
      <c r="H494" s="17" t="s">
        <v>525</v>
      </c>
      <c r="I494" s="20">
        <f>IF(FluxoCaixa101315[[#This Row],[d]]="Saldo Inicial",FluxoCaixa101315[[#This Row],[R$ (Valores)]],I493+FluxoCaixa101315[[#This Row],[Valores Receitas / Despesas]])</f>
        <v>6150.0799999998198</v>
      </c>
      <c r="J494" s="20">
        <f>IF(FluxoCaixa101315[[#This Row],[Entrada / Saída]]="Saída",FluxoCaixa101315[[#This Row],[R$ (Valores)]]*-1,FluxoCaixa101315[[#This Row],[R$ (Valores)]])</f>
        <v>-210</v>
      </c>
    </row>
    <row r="495" spans="2:10">
      <c r="B495" s="16">
        <v>46041</v>
      </c>
      <c r="C495" s="48" t="str">
        <f>IF(FluxoCaixa101315[[#This Row],[Data]]="","",PROPER(TEXT(FluxoCaixa101315[[#This Row],[Data]],"mmmm")))</f>
        <v>Janeiro</v>
      </c>
      <c r="D495" s="17" t="s">
        <v>2</v>
      </c>
      <c r="E495" s="17" t="s">
        <v>70</v>
      </c>
      <c r="F495" s="17" t="s">
        <v>1061</v>
      </c>
      <c r="G495" s="21">
        <v>210</v>
      </c>
      <c r="H495" s="17" t="s">
        <v>525</v>
      </c>
      <c r="I495" s="20">
        <f>IF(FluxoCaixa101315[[#This Row],[d]]="Saldo Inicial",FluxoCaixa101315[[#This Row],[R$ (Valores)]],I494+FluxoCaixa101315[[#This Row],[Valores Receitas / Despesas]])</f>
        <v>5940.0799999998198</v>
      </c>
      <c r="J495" s="20">
        <f>IF(FluxoCaixa101315[[#This Row],[Entrada / Saída]]="Saída",FluxoCaixa101315[[#This Row],[R$ (Valores)]]*-1,FluxoCaixa101315[[#This Row],[R$ (Valores)]])</f>
        <v>-210</v>
      </c>
    </row>
    <row r="496" spans="2:10">
      <c r="B496" s="16">
        <v>46041</v>
      </c>
      <c r="C496" s="48" t="str">
        <f>IF(FluxoCaixa101315[[#This Row],[Data]]="","",PROPER(TEXT(FluxoCaixa101315[[#This Row],[Data]],"mmmm")))</f>
        <v>Janeiro</v>
      </c>
      <c r="D496" s="17" t="s">
        <v>2</v>
      </c>
      <c r="E496" s="17" t="s">
        <v>70</v>
      </c>
      <c r="F496" s="17" t="s">
        <v>1062</v>
      </c>
      <c r="G496" s="21">
        <v>1300</v>
      </c>
      <c r="H496" s="17" t="s">
        <v>525</v>
      </c>
      <c r="I496" s="20">
        <f>IF(FluxoCaixa101315[[#This Row],[d]]="Saldo Inicial",FluxoCaixa101315[[#This Row],[R$ (Valores)]],I495+FluxoCaixa101315[[#This Row],[Valores Receitas / Despesas]])</f>
        <v>4640.0799999998198</v>
      </c>
      <c r="J496" s="20">
        <f>IF(FluxoCaixa101315[[#This Row],[Entrada / Saída]]="Saída",FluxoCaixa101315[[#This Row],[R$ (Valores)]]*-1,FluxoCaixa101315[[#This Row],[R$ (Valores)]])</f>
        <v>-1300</v>
      </c>
    </row>
    <row r="497" spans="2:10">
      <c r="B497" s="16">
        <v>46041</v>
      </c>
      <c r="C497" s="48" t="str">
        <f>IF(FluxoCaixa101315[[#This Row],[Data]]="","",PROPER(TEXT(FluxoCaixa101315[[#This Row],[Data]],"mmmm")))</f>
        <v>Janeiro</v>
      </c>
      <c r="D497" s="17" t="s">
        <v>2</v>
      </c>
      <c r="E497" s="17" t="s">
        <v>70</v>
      </c>
      <c r="F497" s="17" t="s">
        <v>599</v>
      </c>
      <c r="G497" s="21">
        <v>800</v>
      </c>
      <c r="H497" s="17" t="s">
        <v>525</v>
      </c>
      <c r="I497" s="20">
        <f>IF(FluxoCaixa101315[[#This Row],[d]]="Saldo Inicial",FluxoCaixa101315[[#This Row],[R$ (Valores)]],I496+FluxoCaixa101315[[#This Row],[Valores Receitas / Despesas]])</f>
        <v>3840.0799999998198</v>
      </c>
      <c r="J497" s="20">
        <f>IF(FluxoCaixa101315[[#This Row],[Entrada / Saída]]="Saída",FluxoCaixa101315[[#This Row],[R$ (Valores)]]*-1,FluxoCaixa101315[[#This Row],[R$ (Valores)]])</f>
        <v>-800</v>
      </c>
    </row>
    <row r="498" spans="2:10">
      <c r="B498" s="16">
        <v>46041</v>
      </c>
      <c r="C498" s="48" t="str">
        <f>IF(FluxoCaixa101315[[#This Row],[Data]]="","",PROPER(TEXT(FluxoCaixa101315[[#This Row],[Data]],"mmmm")))</f>
        <v>Janeiro</v>
      </c>
      <c r="D498" s="17" t="s">
        <v>2</v>
      </c>
      <c r="E498" s="17" t="s">
        <v>70</v>
      </c>
      <c r="F498" s="17" t="s">
        <v>591</v>
      </c>
      <c r="G498" s="21">
        <v>940</v>
      </c>
      <c r="H498" s="17" t="s">
        <v>525</v>
      </c>
      <c r="I498" s="20">
        <f>IF(FluxoCaixa101315[[#This Row],[d]]="Saldo Inicial",FluxoCaixa101315[[#This Row],[R$ (Valores)]],I497+FluxoCaixa101315[[#This Row],[Valores Receitas / Despesas]])</f>
        <v>2900.0799999998198</v>
      </c>
      <c r="J498" s="20">
        <f>IF(FluxoCaixa101315[[#This Row],[Entrada / Saída]]="Saída",FluxoCaixa101315[[#This Row],[R$ (Valores)]]*-1,FluxoCaixa101315[[#This Row],[R$ (Valores)]])</f>
        <v>-940</v>
      </c>
    </row>
    <row r="499" spans="2:10">
      <c r="B499" s="16">
        <v>46041</v>
      </c>
      <c r="C499" s="48" t="str">
        <f>IF(FluxoCaixa101315[[#This Row],[Data]]="","",PROPER(TEXT(FluxoCaixa101315[[#This Row],[Data]],"mmmm")))</f>
        <v>Janeiro</v>
      </c>
      <c r="D499" s="17" t="s">
        <v>1</v>
      </c>
      <c r="E499" s="17" t="s">
        <v>75</v>
      </c>
      <c r="F499" s="17" t="s">
        <v>997</v>
      </c>
      <c r="G499" s="21">
        <v>25000</v>
      </c>
      <c r="H499" s="17" t="s">
        <v>525</v>
      </c>
      <c r="I499" s="20">
        <f>IF(FluxoCaixa101315[[#This Row],[d]]="Saldo Inicial",FluxoCaixa101315[[#This Row],[R$ (Valores)]],I498+FluxoCaixa101315[[#This Row],[Valores Receitas / Despesas]])</f>
        <v>27900.07999999982</v>
      </c>
      <c r="J499" s="20">
        <f>IF(FluxoCaixa101315[[#This Row],[Entrada / Saída]]="Saída",FluxoCaixa101315[[#This Row],[R$ (Valores)]]*-1,FluxoCaixa101315[[#This Row],[R$ (Valores)]])</f>
        <v>25000</v>
      </c>
    </row>
    <row r="500" spans="2:10">
      <c r="B500" s="16">
        <v>46041</v>
      </c>
      <c r="C500" s="48" t="str">
        <f>IF(FluxoCaixa101315[[#This Row],[Data]]="","",PROPER(TEXT(FluxoCaixa101315[[#This Row],[Data]],"mmmm")))</f>
        <v>Janeiro</v>
      </c>
      <c r="D500" s="17" t="s">
        <v>2</v>
      </c>
      <c r="E500" s="17" t="s">
        <v>70</v>
      </c>
      <c r="F500" s="17" t="s">
        <v>738</v>
      </c>
      <c r="G500" s="21">
        <v>2000</v>
      </c>
      <c r="H500" s="17" t="s">
        <v>525</v>
      </c>
      <c r="I500" s="20">
        <f>IF(FluxoCaixa101315[[#This Row],[d]]="Saldo Inicial",FluxoCaixa101315[[#This Row],[R$ (Valores)]],I499+FluxoCaixa101315[[#This Row],[Valores Receitas / Despesas]])</f>
        <v>25900.07999999982</v>
      </c>
      <c r="J500" s="20">
        <f>IF(FluxoCaixa101315[[#This Row],[Entrada / Saída]]="Saída",FluxoCaixa101315[[#This Row],[R$ (Valores)]]*-1,FluxoCaixa101315[[#This Row],[R$ (Valores)]])</f>
        <v>-2000</v>
      </c>
    </row>
    <row r="501" spans="2:10">
      <c r="B501" s="16">
        <v>46041</v>
      </c>
      <c r="C501" s="48" t="str">
        <f>IF(FluxoCaixa101315[[#This Row],[Data]]="","",PROPER(TEXT(FluxoCaixa101315[[#This Row],[Data]],"mmmm")))</f>
        <v>Janeiro</v>
      </c>
      <c r="D501" s="17" t="s">
        <v>2</v>
      </c>
      <c r="E501" s="17" t="s">
        <v>70</v>
      </c>
      <c r="F501" s="17" t="s">
        <v>598</v>
      </c>
      <c r="G501" s="21">
        <v>2000</v>
      </c>
      <c r="H501" s="17" t="s">
        <v>525</v>
      </c>
      <c r="I501" s="20">
        <f>IF(FluxoCaixa101315[[#This Row],[d]]="Saldo Inicial",FluxoCaixa101315[[#This Row],[R$ (Valores)]],I500+FluxoCaixa101315[[#This Row],[Valores Receitas / Despesas]])</f>
        <v>23900.07999999982</v>
      </c>
      <c r="J501" s="20">
        <f>IF(FluxoCaixa101315[[#This Row],[Entrada / Saída]]="Saída",FluxoCaixa101315[[#This Row],[R$ (Valores)]]*-1,FluxoCaixa101315[[#This Row],[R$ (Valores)]])</f>
        <v>-2000</v>
      </c>
    </row>
    <row r="502" spans="2:10">
      <c r="B502" s="16">
        <v>46041</v>
      </c>
      <c r="C502" s="48" t="str">
        <f>IF(FluxoCaixa101315[[#This Row],[Data]]="","",PROPER(TEXT(FluxoCaixa101315[[#This Row],[Data]],"mmmm")))</f>
        <v>Janeiro</v>
      </c>
      <c r="D502" s="17" t="s">
        <v>2</v>
      </c>
      <c r="E502" s="17" t="s">
        <v>70</v>
      </c>
      <c r="F502" s="17" t="s">
        <v>1063</v>
      </c>
      <c r="G502" s="21">
        <v>1000</v>
      </c>
      <c r="H502" s="17" t="s">
        <v>525</v>
      </c>
      <c r="I502" s="20">
        <f>IF(FluxoCaixa101315[[#This Row],[d]]="Saldo Inicial",FluxoCaixa101315[[#This Row],[R$ (Valores)]],I501+FluxoCaixa101315[[#This Row],[Valores Receitas / Despesas]])</f>
        <v>22900.07999999982</v>
      </c>
      <c r="J502" s="20">
        <f>IF(FluxoCaixa101315[[#This Row],[Entrada / Saída]]="Saída",FluxoCaixa101315[[#This Row],[R$ (Valores)]]*-1,FluxoCaixa101315[[#This Row],[R$ (Valores)]])</f>
        <v>-1000</v>
      </c>
    </row>
    <row r="503" spans="2:10">
      <c r="B503" s="16">
        <v>46041</v>
      </c>
      <c r="C503" s="48" t="str">
        <f>IF(FluxoCaixa101315[[#This Row],[Data]]="","",PROPER(TEXT(FluxoCaixa101315[[#This Row],[Data]],"mmmm")))</f>
        <v>Janeiro</v>
      </c>
      <c r="D503" s="17" t="s">
        <v>2</v>
      </c>
      <c r="E503" s="17" t="s">
        <v>70</v>
      </c>
      <c r="F503" s="17" t="s">
        <v>590</v>
      </c>
      <c r="G503" s="21">
        <v>1100</v>
      </c>
      <c r="H503" s="17" t="s">
        <v>525</v>
      </c>
      <c r="I503" s="20">
        <f>IF(FluxoCaixa101315[[#This Row],[d]]="Saldo Inicial",FluxoCaixa101315[[#This Row],[R$ (Valores)]],I502+FluxoCaixa101315[[#This Row],[Valores Receitas / Despesas]])</f>
        <v>21800.07999999982</v>
      </c>
      <c r="J503" s="20">
        <f>IF(FluxoCaixa101315[[#This Row],[Entrada / Saída]]="Saída",FluxoCaixa101315[[#This Row],[R$ (Valores)]]*-1,FluxoCaixa101315[[#This Row],[R$ (Valores)]])</f>
        <v>-1100</v>
      </c>
    </row>
    <row r="504" spans="2:10">
      <c r="B504" s="16">
        <v>46041</v>
      </c>
      <c r="C504" s="48" t="str">
        <f>IF(FluxoCaixa101315[[#This Row],[Data]]="","",PROPER(TEXT(FluxoCaixa101315[[#This Row],[Data]],"mmmm")))</f>
        <v>Janeiro</v>
      </c>
      <c r="D504" s="17" t="s">
        <v>2</v>
      </c>
      <c r="E504" s="17" t="s">
        <v>70</v>
      </c>
      <c r="F504" s="17" t="s">
        <v>1064</v>
      </c>
      <c r="G504" s="21">
        <v>3000</v>
      </c>
      <c r="H504" s="17" t="s">
        <v>525</v>
      </c>
      <c r="I504" s="20">
        <f>IF(FluxoCaixa101315[[#This Row],[d]]="Saldo Inicial",FluxoCaixa101315[[#This Row],[R$ (Valores)]],I503+FluxoCaixa101315[[#This Row],[Valores Receitas / Despesas]])</f>
        <v>18800.07999999982</v>
      </c>
      <c r="J504" s="20">
        <f>IF(FluxoCaixa101315[[#This Row],[Entrada / Saída]]="Saída",FluxoCaixa101315[[#This Row],[R$ (Valores)]]*-1,FluxoCaixa101315[[#This Row],[R$ (Valores)]])</f>
        <v>-3000</v>
      </c>
    </row>
    <row r="505" spans="2:10">
      <c r="B505" s="16">
        <v>46041</v>
      </c>
      <c r="C505" s="48" t="str">
        <f>IF(FluxoCaixa101315[[#This Row],[Data]]="","",PROPER(TEXT(FluxoCaixa101315[[#This Row],[Data]],"mmmm")))</f>
        <v>Janeiro</v>
      </c>
      <c r="D505" s="17" t="s">
        <v>2</v>
      </c>
      <c r="E505" s="17" t="s">
        <v>225</v>
      </c>
      <c r="F505" s="17" t="s">
        <v>524</v>
      </c>
      <c r="G505" s="21">
        <v>5.7</v>
      </c>
      <c r="H505" s="17" t="s">
        <v>525</v>
      </c>
      <c r="I505" s="20">
        <f>IF(FluxoCaixa101315[[#This Row],[d]]="Saldo Inicial",FluxoCaixa101315[[#This Row],[R$ (Valores)]],I504+FluxoCaixa101315[[#This Row],[Valores Receitas / Despesas]])</f>
        <v>18794.379999999819</v>
      </c>
      <c r="J505" s="20">
        <f>IF(FluxoCaixa101315[[#This Row],[Entrada / Saída]]="Saída",FluxoCaixa101315[[#This Row],[R$ (Valores)]]*-1,FluxoCaixa101315[[#This Row],[R$ (Valores)]])</f>
        <v>-5.7</v>
      </c>
    </row>
    <row r="506" spans="2:10">
      <c r="B506" s="16">
        <v>46041</v>
      </c>
      <c r="C506" s="48" t="str">
        <f>IF(FluxoCaixa101315[[#This Row],[Data]]="","",PROPER(TEXT(FluxoCaixa101315[[#This Row],[Data]],"mmmm")))</f>
        <v>Janeiro</v>
      </c>
      <c r="D506" s="17" t="s">
        <v>2</v>
      </c>
      <c r="E506" s="17" t="s">
        <v>225</v>
      </c>
      <c r="F506" s="17" t="s">
        <v>524</v>
      </c>
      <c r="G506" s="21">
        <v>1.49</v>
      </c>
      <c r="H506" s="17" t="s">
        <v>525</v>
      </c>
      <c r="I506" s="20">
        <f>IF(FluxoCaixa101315[[#This Row],[d]]="Saldo Inicial",FluxoCaixa101315[[#This Row],[R$ (Valores)]],I505+FluxoCaixa101315[[#This Row],[Valores Receitas / Despesas]])</f>
        <v>18792.889999999818</v>
      </c>
      <c r="J506" s="20">
        <f>IF(FluxoCaixa101315[[#This Row],[Entrada / Saída]]="Saída",FluxoCaixa101315[[#This Row],[R$ (Valores)]]*-1,FluxoCaixa101315[[#This Row],[R$ (Valores)]])</f>
        <v>-1.49</v>
      </c>
    </row>
    <row r="507" spans="2:10">
      <c r="B507" s="16">
        <v>46041</v>
      </c>
      <c r="C507" s="48" t="str">
        <f>IF(FluxoCaixa101315[[#This Row],[Data]]="","",PROPER(TEXT(FluxoCaixa101315[[#This Row],[Data]],"mmmm")))</f>
        <v>Janeiro</v>
      </c>
      <c r="D507" s="17" t="s">
        <v>2</v>
      </c>
      <c r="E507" s="17" t="s">
        <v>225</v>
      </c>
      <c r="F507" s="17" t="s">
        <v>524</v>
      </c>
      <c r="G507" s="21">
        <v>5.5</v>
      </c>
      <c r="H507" s="17" t="s">
        <v>525</v>
      </c>
      <c r="I507" s="20">
        <f>IF(FluxoCaixa101315[[#This Row],[d]]="Saldo Inicial",FluxoCaixa101315[[#This Row],[R$ (Valores)]],I506+FluxoCaixa101315[[#This Row],[Valores Receitas / Despesas]])</f>
        <v>18787.389999999818</v>
      </c>
      <c r="J507" s="20">
        <f>IF(FluxoCaixa101315[[#This Row],[Entrada / Saída]]="Saída",FluxoCaixa101315[[#This Row],[R$ (Valores)]]*-1,FluxoCaixa101315[[#This Row],[R$ (Valores)]])</f>
        <v>-5.5</v>
      </c>
    </row>
    <row r="508" spans="2:10">
      <c r="B508" s="16">
        <v>46041</v>
      </c>
      <c r="C508" s="48" t="str">
        <f>IF(FluxoCaixa101315[[#This Row],[Data]]="","",PROPER(TEXT(FluxoCaixa101315[[#This Row],[Data]],"mmmm")))</f>
        <v>Janeiro</v>
      </c>
      <c r="D508" s="17" t="s">
        <v>2</v>
      </c>
      <c r="E508" s="17" t="s">
        <v>225</v>
      </c>
      <c r="F508" s="17" t="s">
        <v>524</v>
      </c>
      <c r="G508" s="21">
        <v>1.49</v>
      </c>
      <c r="H508" s="17" t="s">
        <v>525</v>
      </c>
      <c r="I508" s="20">
        <f>IF(FluxoCaixa101315[[#This Row],[d]]="Saldo Inicial",FluxoCaixa101315[[#This Row],[R$ (Valores)]],I507+FluxoCaixa101315[[#This Row],[Valores Receitas / Despesas]])</f>
        <v>18785.899999999816</v>
      </c>
      <c r="J508" s="20">
        <f>IF(FluxoCaixa101315[[#This Row],[Entrada / Saída]]="Saída",FluxoCaixa101315[[#This Row],[R$ (Valores)]]*-1,FluxoCaixa101315[[#This Row],[R$ (Valores)]])</f>
        <v>-1.49</v>
      </c>
    </row>
    <row r="509" spans="2:10">
      <c r="B509" s="16">
        <v>46041</v>
      </c>
      <c r="C509" s="48" t="str">
        <f>IF(FluxoCaixa101315[[#This Row],[Data]]="","",PROPER(TEXT(FluxoCaixa101315[[#This Row],[Data]],"mmmm")))</f>
        <v>Janeiro</v>
      </c>
      <c r="D509" s="17" t="s">
        <v>2</v>
      </c>
      <c r="E509" s="17" t="s">
        <v>225</v>
      </c>
      <c r="F509" s="17" t="s">
        <v>524</v>
      </c>
      <c r="G509" s="21">
        <v>5.5</v>
      </c>
      <c r="H509" s="17" t="s">
        <v>525</v>
      </c>
      <c r="I509" s="20">
        <f>IF(FluxoCaixa101315[[#This Row],[d]]="Saldo Inicial",FluxoCaixa101315[[#This Row],[R$ (Valores)]],I508+FluxoCaixa101315[[#This Row],[Valores Receitas / Despesas]])</f>
        <v>18780.399999999816</v>
      </c>
      <c r="J509" s="20">
        <f>IF(FluxoCaixa101315[[#This Row],[Entrada / Saída]]="Saída",FluxoCaixa101315[[#This Row],[R$ (Valores)]]*-1,FluxoCaixa101315[[#This Row],[R$ (Valores)]])</f>
        <v>-5.5</v>
      </c>
    </row>
    <row r="510" spans="2:10">
      <c r="B510" s="16">
        <v>46041</v>
      </c>
      <c r="C510" s="48" t="str">
        <f>IF(FluxoCaixa101315[[#This Row],[Data]]="","",PROPER(TEXT(FluxoCaixa101315[[#This Row],[Data]],"mmmm")))</f>
        <v>Janeiro</v>
      </c>
      <c r="D510" s="17" t="s">
        <v>2</v>
      </c>
      <c r="E510" s="17" t="s">
        <v>225</v>
      </c>
      <c r="F510" s="17" t="s">
        <v>524</v>
      </c>
      <c r="G510" s="21">
        <v>5.5</v>
      </c>
      <c r="H510" s="17" t="s">
        <v>525</v>
      </c>
      <c r="I510" s="20">
        <f>IF(FluxoCaixa101315[[#This Row],[d]]="Saldo Inicial",FluxoCaixa101315[[#This Row],[R$ (Valores)]],I509+FluxoCaixa101315[[#This Row],[Valores Receitas / Despesas]])</f>
        <v>18774.899999999816</v>
      </c>
      <c r="J510" s="20">
        <f>IF(FluxoCaixa101315[[#This Row],[Entrada / Saída]]="Saída",FluxoCaixa101315[[#This Row],[R$ (Valores)]]*-1,FluxoCaixa101315[[#This Row],[R$ (Valores)]])</f>
        <v>-5.5</v>
      </c>
    </row>
    <row r="511" spans="2:10">
      <c r="B511" s="16">
        <v>46041</v>
      </c>
      <c r="C511" s="48" t="str">
        <f>IF(FluxoCaixa101315[[#This Row],[Data]]="","",PROPER(TEXT(FluxoCaixa101315[[#This Row],[Data]],"mmmm")))</f>
        <v>Janeiro</v>
      </c>
      <c r="D511" s="17" t="s">
        <v>2</v>
      </c>
      <c r="E511" s="17" t="s">
        <v>79</v>
      </c>
      <c r="F511" s="17" t="s">
        <v>1065</v>
      </c>
      <c r="G511" s="21">
        <v>32.4</v>
      </c>
      <c r="H511" s="17" t="s">
        <v>525</v>
      </c>
      <c r="I511" s="20">
        <f>IF(FluxoCaixa101315[[#This Row],[d]]="Saldo Inicial",FluxoCaixa101315[[#This Row],[R$ (Valores)]],I510+FluxoCaixa101315[[#This Row],[Valores Receitas / Despesas]])</f>
        <v>18742.499999999814</v>
      </c>
      <c r="J511" s="20">
        <f>IF(FluxoCaixa101315[[#This Row],[Entrada / Saída]]="Saída",FluxoCaixa101315[[#This Row],[R$ (Valores)]]*-1,FluxoCaixa101315[[#This Row],[R$ (Valores)]])</f>
        <v>-32.4</v>
      </c>
    </row>
    <row r="512" spans="2:10">
      <c r="B512" s="16">
        <v>46041</v>
      </c>
      <c r="C512" s="48" t="str">
        <f>IF(FluxoCaixa101315[[#This Row],[Data]]="","",PROPER(TEXT(FluxoCaixa101315[[#This Row],[Data]],"mmmm")))</f>
        <v>Janeiro</v>
      </c>
      <c r="D512" s="17" t="s">
        <v>2</v>
      </c>
      <c r="E512" s="17" t="s">
        <v>507</v>
      </c>
      <c r="F512" s="17" t="s">
        <v>1066</v>
      </c>
      <c r="G512" s="21">
        <v>68.17</v>
      </c>
      <c r="H512" s="17" t="s">
        <v>525</v>
      </c>
      <c r="I512" s="20">
        <f>IF(FluxoCaixa101315[[#This Row],[d]]="Saldo Inicial",FluxoCaixa101315[[#This Row],[R$ (Valores)]],I511+FluxoCaixa101315[[#This Row],[Valores Receitas / Despesas]])</f>
        <v>18674.329999999816</v>
      </c>
      <c r="J512" s="20">
        <f>IF(FluxoCaixa101315[[#This Row],[Entrada / Saída]]="Saída",FluxoCaixa101315[[#This Row],[R$ (Valores)]]*-1,FluxoCaixa101315[[#This Row],[R$ (Valores)]])</f>
        <v>-68.17</v>
      </c>
    </row>
    <row r="513" spans="2:10">
      <c r="B513" s="16">
        <v>46041</v>
      </c>
      <c r="C513" s="48" t="str">
        <f>IF(FluxoCaixa101315[[#This Row],[Data]]="","",PROPER(TEXT(FluxoCaixa101315[[#This Row],[Data]],"mmmm")))</f>
        <v>Janeiro</v>
      </c>
      <c r="D513" s="17" t="s">
        <v>2</v>
      </c>
      <c r="E513" s="17" t="s">
        <v>507</v>
      </c>
      <c r="F513" s="17" t="s">
        <v>1067</v>
      </c>
      <c r="G513" s="21">
        <v>68.17</v>
      </c>
      <c r="H513" s="17" t="s">
        <v>525</v>
      </c>
      <c r="I513" s="20">
        <f>IF(FluxoCaixa101315[[#This Row],[d]]="Saldo Inicial",FluxoCaixa101315[[#This Row],[R$ (Valores)]],I512+FluxoCaixa101315[[#This Row],[Valores Receitas / Despesas]])</f>
        <v>18606.159999999818</v>
      </c>
      <c r="J513" s="20">
        <f>IF(FluxoCaixa101315[[#This Row],[Entrada / Saída]]="Saída",FluxoCaixa101315[[#This Row],[R$ (Valores)]]*-1,FluxoCaixa101315[[#This Row],[R$ (Valores)]])</f>
        <v>-68.17</v>
      </c>
    </row>
    <row r="514" spans="2:10">
      <c r="B514" s="16">
        <v>46041</v>
      </c>
      <c r="C514" s="48" t="str">
        <f>IF(FluxoCaixa101315[[#This Row],[Data]]="","",PROPER(TEXT(FluxoCaixa101315[[#This Row],[Data]],"mmmm")))</f>
        <v>Janeiro</v>
      </c>
      <c r="D514" s="17" t="s">
        <v>2</v>
      </c>
      <c r="E514" s="17" t="s">
        <v>225</v>
      </c>
      <c r="F514" s="17" t="s">
        <v>524</v>
      </c>
      <c r="G514" s="21">
        <v>5.5</v>
      </c>
      <c r="H514" s="17" t="s">
        <v>525</v>
      </c>
      <c r="I514" s="20">
        <f>IF(FluxoCaixa101315[[#This Row],[d]]="Saldo Inicial",FluxoCaixa101315[[#This Row],[R$ (Valores)]],I513+FluxoCaixa101315[[#This Row],[Valores Receitas / Despesas]])</f>
        <v>18600.659999999818</v>
      </c>
      <c r="J514" s="20">
        <f>IF(FluxoCaixa101315[[#This Row],[Entrada / Saída]]="Saída",FluxoCaixa101315[[#This Row],[R$ (Valores)]]*-1,FluxoCaixa101315[[#This Row],[R$ (Valores)]])</f>
        <v>-5.5</v>
      </c>
    </row>
    <row r="515" spans="2:10">
      <c r="B515" s="16">
        <v>46041</v>
      </c>
      <c r="C515" s="48" t="str">
        <f>IF(FluxoCaixa101315[[#This Row],[Data]]="","",PROPER(TEXT(FluxoCaixa101315[[#This Row],[Data]],"mmmm")))</f>
        <v>Janeiro</v>
      </c>
      <c r="D515" s="17" t="s">
        <v>2</v>
      </c>
      <c r="E515" s="17" t="s">
        <v>225</v>
      </c>
      <c r="F515" s="17" t="s">
        <v>524</v>
      </c>
      <c r="G515" s="21">
        <v>1.49</v>
      </c>
      <c r="H515" s="17" t="s">
        <v>525</v>
      </c>
      <c r="I515" s="20">
        <f>IF(FluxoCaixa101315[[#This Row],[d]]="Saldo Inicial",FluxoCaixa101315[[#This Row],[R$ (Valores)]],I514+FluxoCaixa101315[[#This Row],[Valores Receitas / Despesas]])</f>
        <v>18599.169999999816</v>
      </c>
      <c r="J515" s="20">
        <f>IF(FluxoCaixa101315[[#This Row],[Entrada / Saída]]="Saída",FluxoCaixa101315[[#This Row],[R$ (Valores)]]*-1,FluxoCaixa101315[[#This Row],[R$ (Valores)]])</f>
        <v>-1.49</v>
      </c>
    </row>
    <row r="516" spans="2:10">
      <c r="B516" s="16">
        <v>46041</v>
      </c>
      <c r="C516" s="48" t="str">
        <f>IF(FluxoCaixa101315[[#This Row],[Data]]="","",PROPER(TEXT(FluxoCaixa101315[[#This Row],[Data]],"mmmm")))</f>
        <v>Janeiro</v>
      </c>
      <c r="D516" s="17" t="s">
        <v>2</v>
      </c>
      <c r="E516" s="17" t="s">
        <v>225</v>
      </c>
      <c r="F516" s="17" t="s">
        <v>524</v>
      </c>
      <c r="G516" s="21">
        <v>5.5</v>
      </c>
      <c r="H516" s="17" t="s">
        <v>525</v>
      </c>
      <c r="I516" s="20">
        <f>IF(FluxoCaixa101315[[#This Row],[d]]="Saldo Inicial",FluxoCaixa101315[[#This Row],[R$ (Valores)]],I515+FluxoCaixa101315[[#This Row],[Valores Receitas / Despesas]])</f>
        <v>18593.669999999816</v>
      </c>
      <c r="J516" s="20">
        <f>IF(FluxoCaixa101315[[#This Row],[Entrada / Saída]]="Saída",FluxoCaixa101315[[#This Row],[R$ (Valores)]]*-1,FluxoCaixa101315[[#This Row],[R$ (Valores)]])</f>
        <v>-5.5</v>
      </c>
    </row>
    <row r="517" spans="2:10">
      <c r="B517" s="16">
        <v>46041</v>
      </c>
      <c r="C517" s="48" t="str">
        <f>IF(FluxoCaixa101315[[#This Row],[Data]]="","",PROPER(TEXT(FluxoCaixa101315[[#This Row],[Data]],"mmmm")))</f>
        <v>Janeiro</v>
      </c>
      <c r="D517" s="17" t="s">
        <v>2</v>
      </c>
      <c r="E517" s="17" t="s">
        <v>225</v>
      </c>
      <c r="F517" s="17" t="s">
        <v>524</v>
      </c>
      <c r="G517" s="21">
        <v>1.49</v>
      </c>
      <c r="H517" s="17" t="s">
        <v>525</v>
      </c>
      <c r="I517" s="20">
        <f>IF(FluxoCaixa101315[[#This Row],[d]]="Saldo Inicial",FluxoCaixa101315[[#This Row],[R$ (Valores)]],I516+FluxoCaixa101315[[#This Row],[Valores Receitas / Despesas]])</f>
        <v>18592.179999999815</v>
      </c>
      <c r="J517" s="20">
        <f>IF(FluxoCaixa101315[[#This Row],[Entrada / Saída]]="Saída",FluxoCaixa101315[[#This Row],[R$ (Valores)]]*-1,FluxoCaixa101315[[#This Row],[R$ (Valores)]])</f>
        <v>-1.49</v>
      </c>
    </row>
    <row r="518" spans="2:10">
      <c r="B518" s="16">
        <v>46041</v>
      </c>
      <c r="C518" s="48" t="str">
        <f>IF(FluxoCaixa101315[[#This Row],[Data]]="","",PROPER(TEXT(FluxoCaixa101315[[#This Row],[Data]],"mmmm")))</f>
        <v>Janeiro</v>
      </c>
      <c r="D518" s="17" t="s">
        <v>2</v>
      </c>
      <c r="E518" s="17" t="s">
        <v>225</v>
      </c>
      <c r="F518" s="17" t="s">
        <v>524</v>
      </c>
      <c r="G518" s="21">
        <v>5.7</v>
      </c>
      <c r="H518" s="17" t="s">
        <v>525</v>
      </c>
      <c r="I518" s="20">
        <f>IF(FluxoCaixa101315[[#This Row],[d]]="Saldo Inicial",FluxoCaixa101315[[#This Row],[R$ (Valores)]],I517+FluxoCaixa101315[[#This Row],[Valores Receitas / Despesas]])</f>
        <v>18586.479999999814</v>
      </c>
      <c r="J518" s="20">
        <f>IF(FluxoCaixa101315[[#This Row],[Entrada / Saída]]="Saída",FluxoCaixa101315[[#This Row],[R$ (Valores)]]*-1,FluxoCaixa101315[[#This Row],[R$ (Valores)]])</f>
        <v>-5.7</v>
      </c>
    </row>
    <row r="519" spans="2:10">
      <c r="B519" s="16">
        <v>46041</v>
      </c>
      <c r="C519" s="48" t="str">
        <f>IF(FluxoCaixa101315[[#This Row],[Data]]="","",PROPER(TEXT(FluxoCaixa101315[[#This Row],[Data]],"mmmm")))</f>
        <v>Janeiro</v>
      </c>
      <c r="D519" s="17" t="s">
        <v>2</v>
      </c>
      <c r="E519" s="17" t="s">
        <v>225</v>
      </c>
      <c r="F519" s="17" t="s">
        <v>524</v>
      </c>
      <c r="G519" s="21">
        <v>36.1</v>
      </c>
      <c r="H519" s="17" t="s">
        <v>525</v>
      </c>
      <c r="I519" s="20">
        <f>IF(FluxoCaixa101315[[#This Row],[d]]="Saldo Inicial",FluxoCaixa101315[[#This Row],[R$ (Valores)]],I518+FluxoCaixa101315[[#This Row],[Valores Receitas / Despesas]])</f>
        <v>18550.379999999815</v>
      </c>
      <c r="J519" s="20">
        <f>IF(FluxoCaixa101315[[#This Row],[Entrada / Saída]]="Saída",FluxoCaixa101315[[#This Row],[R$ (Valores)]]*-1,FluxoCaixa101315[[#This Row],[R$ (Valores)]])</f>
        <v>-36.1</v>
      </c>
    </row>
    <row r="520" spans="2:10">
      <c r="B520" s="16">
        <v>46041</v>
      </c>
      <c r="C520" s="48" t="str">
        <f>IF(FluxoCaixa101315[[#This Row],[Data]]="","",PROPER(TEXT(FluxoCaixa101315[[#This Row],[Data]],"mmmm")))</f>
        <v>Janeiro</v>
      </c>
      <c r="D520" s="17" t="s">
        <v>2</v>
      </c>
      <c r="E520" s="17" t="s">
        <v>225</v>
      </c>
      <c r="F520" s="17" t="s">
        <v>524</v>
      </c>
      <c r="G520" s="21">
        <v>1.49</v>
      </c>
      <c r="H520" s="17" t="s">
        <v>525</v>
      </c>
      <c r="I520" s="20">
        <f>IF(FluxoCaixa101315[[#This Row],[d]]="Saldo Inicial",FluxoCaixa101315[[#This Row],[R$ (Valores)]],I519+FluxoCaixa101315[[#This Row],[Valores Receitas / Despesas]])</f>
        <v>18548.889999999814</v>
      </c>
      <c r="J520" s="20">
        <f>IF(FluxoCaixa101315[[#This Row],[Entrada / Saída]]="Saída",FluxoCaixa101315[[#This Row],[R$ (Valores)]]*-1,FluxoCaixa101315[[#This Row],[R$ (Valores)]])</f>
        <v>-1.49</v>
      </c>
    </row>
    <row r="521" spans="2:10">
      <c r="B521" s="16">
        <v>46041</v>
      </c>
      <c r="C521" s="48" t="str">
        <f>IF(FluxoCaixa101315[[#This Row],[Data]]="","",PROPER(TEXT(FluxoCaixa101315[[#This Row],[Data]],"mmmm")))</f>
        <v>Janeiro</v>
      </c>
      <c r="D521" s="17" t="s">
        <v>2</v>
      </c>
      <c r="E521" s="17" t="s">
        <v>225</v>
      </c>
      <c r="F521" s="17" t="s">
        <v>524</v>
      </c>
      <c r="G521" s="21">
        <v>20</v>
      </c>
      <c r="H521" s="17" t="s">
        <v>525</v>
      </c>
      <c r="I521" s="20">
        <f>IF(FluxoCaixa101315[[#This Row],[d]]="Saldo Inicial",FluxoCaixa101315[[#This Row],[R$ (Valores)]],I520+FluxoCaixa101315[[#This Row],[Valores Receitas / Despesas]])</f>
        <v>18528.889999999814</v>
      </c>
      <c r="J521" s="20">
        <f>IF(FluxoCaixa101315[[#This Row],[Entrada / Saída]]="Saída",FluxoCaixa101315[[#This Row],[R$ (Valores)]]*-1,FluxoCaixa101315[[#This Row],[R$ (Valores)]])</f>
        <v>-20</v>
      </c>
    </row>
    <row r="522" spans="2:10">
      <c r="B522" s="16">
        <v>46041</v>
      </c>
      <c r="C522" s="48" t="str">
        <f>IF(FluxoCaixa101315[[#This Row],[Data]]="","",PROPER(TEXT(FluxoCaixa101315[[#This Row],[Data]],"mmmm")))</f>
        <v>Janeiro</v>
      </c>
      <c r="D522" s="17" t="s">
        <v>2</v>
      </c>
      <c r="E522" s="17" t="s">
        <v>225</v>
      </c>
      <c r="F522" s="17" t="s">
        <v>524</v>
      </c>
      <c r="G522" s="21">
        <v>20</v>
      </c>
      <c r="H522" s="17" t="s">
        <v>525</v>
      </c>
      <c r="I522" s="20">
        <f>IF(FluxoCaixa101315[[#This Row],[d]]="Saldo Inicial",FluxoCaixa101315[[#This Row],[R$ (Valores)]],I521+FluxoCaixa101315[[#This Row],[Valores Receitas / Despesas]])</f>
        <v>18508.889999999814</v>
      </c>
      <c r="J522" s="20">
        <f>IF(FluxoCaixa101315[[#This Row],[Entrada / Saída]]="Saída",FluxoCaixa101315[[#This Row],[R$ (Valores)]]*-1,FluxoCaixa101315[[#This Row],[R$ (Valores)]])</f>
        <v>-20</v>
      </c>
    </row>
    <row r="523" spans="2:10">
      <c r="B523" s="16">
        <v>46041</v>
      </c>
      <c r="C523" s="48" t="str">
        <f>IF(FluxoCaixa101315[[#This Row],[Data]]="","",PROPER(TEXT(FluxoCaixa101315[[#This Row],[Data]],"mmmm")))</f>
        <v>Janeiro</v>
      </c>
      <c r="D523" s="17" t="s">
        <v>2</v>
      </c>
      <c r="E523" s="17" t="s">
        <v>225</v>
      </c>
      <c r="F523" s="17" t="s">
        <v>524</v>
      </c>
      <c r="G523" s="21">
        <v>5.5</v>
      </c>
      <c r="H523" s="17" t="s">
        <v>525</v>
      </c>
      <c r="I523" s="20">
        <f>IF(FluxoCaixa101315[[#This Row],[d]]="Saldo Inicial",FluxoCaixa101315[[#This Row],[R$ (Valores)]],I522+FluxoCaixa101315[[#This Row],[Valores Receitas / Despesas]])</f>
        <v>18503.389999999814</v>
      </c>
      <c r="J523" s="20">
        <f>IF(FluxoCaixa101315[[#This Row],[Entrada / Saída]]="Saída",FluxoCaixa101315[[#This Row],[R$ (Valores)]]*-1,FluxoCaixa101315[[#This Row],[R$ (Valores)]])</f>
        <v>-5.5</v>
      </c>
    </row>
    <row r="524" spans="2:10">
      <c r="B524" s="16">
        <v>46041</v>
      </c>
      <c r="C524" s="48" t="str">
        <f>IF(FluxoCaixa101315[[#This Row],[Data]]="","",PROPER(TEXT(FluxoCaixa101315[[#This Row],[Data]],"mmmm")))</f>
        <v>Janeiro</v>
      </c>
      <c r="D524" s="17" t="s">
        <v>2</v>
      </c>
      <c r="E524" s="17" t="s">
        <v>225</v>
      </c>
      <c r="F524" s="17" t="s">
        <v>524</v>
      </c>
      <c r="G524" s="21">
        <v>5.5</v>
      </c>
      <c r="H524" s="17" t="s">
        <v>525</v>
      </c>
      <c r="I524" s="20">
        <f>IF(FluxoCaixa101315[[#This Row],[d]]="Saldo Inicial",FluxoCaixa101315[[#This Row],[R$ (Valores)]],I523+FluxoCaixa101315[[#This Row],[Valores Receitas / Despesas]])</f>
        <v>18497.889999999814</v>
      </c>
      <c r="J524" s="20">
        <f>IF(FluxoCaixa101315[[#This Row],[Entrada / Saída]]="Saída",FluxoCaixa101315[[#This Row],[R$ (Valores)]]*-1,FluxoCaixa101315[[#This Row],[R$ (Valores)]])</f>
        <v>-5.5</v>
      </c>
    </row>
    <row r="525" spans="2:10">
      <c r="B525" s="16">
        <v>46041</v>
      </c>
      <c r="C525" s="48" t="str">
        <f>IF(FluxoCaixa101315[[#This Row],[Data]]="","",PROPER(TEXT(FluxoCaixa101315[[#This Row],[Data]],"mmmm")))</f>
        <v>Janeiro</v>
      </c>
      <c r="D525" s="17" t="s">
        <v>2</v>
      </c>
      <c r="E525" s="17" t="s">
        <v>225</v>
      </c>
      <c r="F525" s="17" t="s">
        <v>524</v>
      </c>
      <c r="G525" s="21">
        <v>20</v>
      </c>
      <c r="H525" s="17" t="s">
        <v>525</v>
      </c>
      <c r="I525" s="20">
        <f>IF(FluxoCaixa101315[[#This Row],[d]]="Saldo Inicial",FluxoCaixa101315[[#This Row],[R$ (Valores)]],I524+FluxoCaixa101315[[#This Row],[Valores Receitas / Despesas]])</f>
        <v>18477.889999999814</v>
      </c>
      <c r="J525" s="20">
        <f>IF(FluxoCaixa101315[[#This Row],[Entrada / Saída]]="Saída",FluxoCaixa101315[[#This Row],[R$ (Valores)]]*-1,FluxoCaixa101315[[#This Row],[R$ (Valores)]])</f>
        <v>-20</v>
      </c>
    </row>
    <row r="526" spans="2:10">
      <c r="B526" s="16">
        <v>46041</v>
      </c>
      <c r="C526" s="48" t="str">
        <f>IF(FluxoCaixa101315[[#This Row],[Data]]="","",PROPER(TEXT(FluxoCaixa101315[[#This Row],[Data]],"mmmm")))</f>
        <v>Janeiro</v>
      </c>
      <c r="D526" s="17" t="s">
        <v>2</v>
      </c>
      <c r="E526" s="17" t="s">
        <v>225</v>
      </c>
      <c r="F526" s="17" t="s">
        <v>524</v>
      </c>
      <c r="G526" s="21">
        <v>5.5</v>
      </c>
      <c r="H526" s="17" t="s">
        <v>525</v>
      </c>
      <c r="I526" s="20">
        <f>IF(FluxoCaixa101315[[#This Row],[d]]="Saldo Inicial",FluxoCaixa101315[[#This Row],[R$ (Valores)]],I525+FluxoCaixa101315[[#This Row],[Valores Receitas / Despesas]])</f>
        <v>18472.389999999814</v>
      </c>
      <c r="J526" s="20">
        <f>IF(FluxoCaixa101315[[#This Row],[Entrada / Saída]]="Saída",FluxoCaixa101315[[#This Row],[R$ (Valores)]]*-1,FluxoCaixa101315[[#This Row],[R$ (Valores)]])</f>
        <v>-5.5</v>
      </c>
    </row>
    <row r="527" spans="2:10">
      <c r="B527" s="16">
        <v>46041</v>
      </c>
      <c r="C527" s="48" t="str">
        <f>IF(FluxoCaixa101315[[#This Row],[Data]]="","",PROPER(TEXT(FluxoCaixa101315[[#This Row],[Data]],"mmmm")))</f>
        <v>Janeiro</v>
      </c>
      <c r="D527" s="17" t="s">
        <v>2</v>
      </c>
      <c r="E527" s="17" t="s">
        <v>225</v>
      </c>
      <c r="F527" s="17" t="s">
        <v>524</v>
      </c>
      <c r="G527" s="21">
        <v>5.5</v>
      </c>
      <c r="H527" s="17" t="s">
        <v>525</v>
      </c>
      <c r="I527" s="20">
        <f>IF(FluxoCaixa101315[[#This Row],[d]]="Saldo Inicial",FluxoCaixa101315[[#This Row],[R$ (Valores)]],I526+FluxoCaixa101315[[#This Row],[Valores Receitas / Despesas]])</f>
        <v>18466.889999999814</v>
      </c>
      <c r="J527" s="20">
        <f>IF(FluxoCaixa101315[[#This Row],[Entrada / Saída]]="Saída",FluxoCaixa101315[[#This Row],[R$ (Valores)]]*-1,FluxoCaixa101315[[#This Row],[R$ (Valores)]])</f>
        <v>-5.5</v>
      </c>
    </row>
    <row r="528" spans="2:10">
      <c r="B528" s="16">
        <v>46041</v>
      </c>
      <c r="C528" s="48" t="str">
        <f>IF(FluxoCaixa101315[[#This Row],[Data]]="","",PROPER(TEXT(FluxoCaixa101315[[#This Row],[Data]],"mmmm")))</f>
        <v>Janeiro</v>
      </c>
      <c r="D528" s="17" t="s">
        <v>2</v>
      </c>
      <c r="E528" s="17" t="s">
        <v>225</v>
      </c>
      <c r="F528" s="17" t="s">
        <v>524</v>
      </c>
      <c r="G528" s="21">
        <v>20</v>
      </c>
      <c r="H528" s="17" t="s">
        <v>525</v>
      </c>
      <c r="I528" s="20">
        <f>IF(FluxoCaixa101315[[#This Row],[d]]="Saldo Inicial",FluxoCaixa101315[[#This Row],[R$ (Valores)]],I527+FluxoCaixa101315[[#This Row],[Valores Receitas / Despesas]])</f>
        <v>18446.889999999814</v>
      </c>
      <c r="J528" s="20">
        <f>IF(FluxoCaixa101315[[#This Row],[Entrada / Saída]]="Saída",FluxoCaixa101315[[#This Row],[R$ (Valores)]]*-1,FluxoCaixa101315[[#This Row],[R$ (Valores)]])</f>
        <v>-20</v>
      </c>
    </row>
    <row r="529" spans="2:16">
      <c r="B529" s="16">
        <v>46041</v>
      </c>
      <c r="C529" s="48" t="str">
        <f>IF(FluxoCaixa101315[[#This Row],[Data]]="","",PROPER(TEXT(FluxoCaixa101315[[#This Row],[Data]],"mmmm")))</f>
        <v>Janeiro</v>
      </c>
      <c r="D529" s="17" t="s">
        <v>2</v>
      </c>
      <c r="E529" s="17" t="s">
        <v>225</v>
      </c>
      <c r="F529" s="17" t="s">
        <v>524</v>
      </c>
      <c r="G529" s="21">
        <v>20</v>
      </c>
      <c r="H529" s="17" t="s">
        <v>525</v>
      </c>
      <c r="I529" s="20">
        <f>IF(FluxoCaixa101315[[#This Row],[d]]="Saldo Inicial",FluxoCaixa101315[[#This Row],[R$ (Valores)]],I528+FluxoCaixa101315[[#This Row],[Valores Receitas / Despesas]])</f>
        <v>18426.889999999814</v>
      </c>
      <c r="J529" s="20">
        <f>IF(FluxoCaixa101315[[#This Row],[Entrada / Saída]]="Saída",FluxoCaixa101315[[#This Row],[R$ (Valores)]]*-1,FluxoCaixa101315[[#This Row],[R$ (Valores)]])</f>
        <v>-20</v>
      </c>
    </row>
    <row r="530" spans="2:16" s="50" customFormat="1">
      <c r="B530" s="16">
        <v>46041</v>
      </c>
      <c r="C530" s="48" t="str">
        <f>IF(FluxoCaixa101315[[#This Row],[Data]]="","",PROPER(TEXT(FluxoCaixa101315[[#This Row],[Data]],"mmmm")))</f>
        <v>Janeiro</v>
      </c>
      <c r="D530" s="17" t="s">
        <v>2</v>
      </c>
      <c r="E530" s="17" t="s">
        <v>225</v>
      </c>
      <c r="F530" s="17" t="s">
        <v>524</v>
      </c>
      <c r="G530" s="21">
        <v>5.5</v>
      </c>
      <c r="H530" s="17" t="s">
        <v>525</v>
      </c>
      <c r="I530" s="20">
        <f>IF(FluxoCaixa101315[[#This Row],[d]]="Saldo Inicial",FluxoCaixa101315[[#This Row],[R$ (Valores)]],I529+FluxoCaixa101315[[#This Row],[Valores Receitas / Despesas]])</f>
        <v>18421.389999999814</v>
      </c>
      <c r="J530" s="49">
        <f>IF(FluxoCaixa101315[[#This Row],[Entrada / Saída]]="Saída",FluxoCaixa101315[[#This Row],[R$ (Valores)]]*-1,FluxoCaixa101315[[#This Row],[R$ (Valores)]])</f>
        <v>-5.5</v>
      </c>
      <c r="P530" s="51"/>
    </row>
    <row r="531" spans="2:16">
      <c r="B531" s="16">
        <v>46042</v>
      </c>
      <c r="C531" s="48" t="str">
        <f>IF(FluxoCaixa101315[[#This Row],[Data]]="","",PROPER(TEXT(FluxoCaixa101315[[#This Row],[Data]],"mmmm")))</f>
        <v>Janeiro</v>
      </c>
      <c r="D531" s="17" t="s">
        <v>2</v>
      </c>
      <c r="E531" s="17" t="s">
        <v>225</v>
      </c>
      <c r="F531" s="17" t="s">
        <v>524</v>
      </c>
      <c r="G531" s="21">
        <v>5.5</v>
      </c>
      <c r="H531" s="17" t="s">
        <v>525</v>
      </c>
      <c r="I531" s="20">
        <f>IF(FluxoCaixa101315[[#This Row],[d]]="Saldo Inicial",FluxoCaixa101315[[#This Row],[R$ (Valores)]],I530+FluxoCaixa101315[[#This Row],[Valores Receitas / Despesas]])</f>
        <v>18415.889999999814</v>
      </c>
      <c r="J531" s="20">
        <f>IF(FluxoCaixa101315[[#This Row],[Entrada / Saída]]="Saída",FluxoCaixa101315[[#This Row],[R$ (Valores)]]*-1,FluxoCaixa101315[[#This Row],[R$ (Valores)]])</f>
        <v>-5.5</v>
      </c>
    </row>
    <row r="532" spans="2:16">
      <c r="B532" s="16">
        <v>46042</v>
      </c>
      <c r="C532" s="48" t="str">
        <f>IF(FluxoCaixa101315[[#This Row],[Data]]="","",PROPER(TEXT(FluxoCaixa101315[[#This Row],[Data]],"mmmm")))</f>
        <v>Janeiro</v>
      </c>
      <c r="D532" s="17" t="s">
        <v>2</v>
      </c>
      <c r="E532" s="17" t="s">
        <v>225</v>
      </c>
      <c r="F532" s="17" t="s">
        <v>524</v>
      </c>
      <c r="G532" s="21">
        <v>1.49</v>
      </c>
      <c r="H532" s="17" t="s">
        <v>525</v>
      </c>
      <c r="I532" s="20">
        <f>IF(FluxoCaixa101315[[#This Row],[d]]="Saldo Inicial",FluxoCaixa101315[[#This Row],[R$ (Valores)]],I531+FluxoCaixa101315[[#This Row],[Valores Receitas / Despesas]])</f>
        <v>18414.399999999812</v>
      </c>
      <c r="J532" s="20">
        <f>IF(FluxoCaixa101315[[#This Row],[Entrada / Saída]]="Saída",FluxoCaixa101315[[#This Row],[R$ (Valores)]]*-1,FluxoCaixa101315[[#This Row],[R$ (Valores)]])</f>
        <v>-1.49</v>
      </c>
    </row>
    <row r="533" spans="2:16">
      <c r="B533" s="16">
        <v>46042</v>
      </c>
      <c r="C533" s="48" t="str">
        <f>IF(FluxoCaixa101315[[#This Row],[Data]]="","",PROPER(TEXT(FluxoCaixa101315[[#This Row],[Data]],"mmmm")))</f>
        <v>Janeiro</v>
      </c>
      <c r="D533" s="17" t="s">
        <v>2</v>
      </c>
      <c r="E533" s="17" t="s">
        <v>225</v>
      </c>
      <c r="F533" s="17" t="s">
        <v>524</v>
      </c>
      <c r="G533" s="21">
        <v>5.5</v>
      </c>
      <c r="H533" s="17" t="s">
        <v>525</v>
      </c>
      <c r="I533" s="20">
        <f>IF(FluxoCaixa101315[[#This Row],[d]]="Saldo Inicial",FluxoCaixa101315[[#This Row],[R$ (Valores)]],I532+FluxoCaixa101315[[#This Row],[Valores Receitas / Despesas]])</f>
        <v>18408.899999999812</v>
      </c>
      <c r="J533" s="20">
        <f>IF(FluxoCaixa101315[[#This Row],[Entrada / Saída]]="Saída",FluxoCaixa101315[[#This Row],[R$ (Valores)]]*-1,FluxoCaixa101315[[#This Row],[R$ (Valores)]])</f>
        <v>-5.5</v>
      </c>
    </row>
    <row r="534" spans="2:16">
      <c r="B534" s="16">
        <v>46042</v>
      </c>
      <c r="C534" s="48" t="str">
        <f>IF(FluxoCaixa101315[[#This Row],[Data]]="","",PROPER(TEXT(FluxoCaixa101315[[#This Row],[Data]],"mmmm")))</f>
        <v>Janeiro</v>
      </c>
      <c r="D534" s="17" t="s">
        <v>2</v>
      </c>
      <c r="E534" s="17" t="s">
        <v>225</v>
      </c>
      <c r="F534" s="17" t="s">
        <v>524</v>
      </c>
      <c r="G534" s="21">
        <v>5.5</v>
      </c>
      <c r="H534" s="17" t="s">
        <v>525</v>
      </c>
      <c r="I534" s="20">
        <f>IF(FluxoCaixa101315[[#This Row],[d]]="Saldo Inicial",FluxoCaixa101315[[#This Row],[R$ (Valores)]],I533+FluxoCaixa101315[[#This Row],[Valores Receitas / Despesas]])</f>
        <v>18403.399999999812</v>
      </c>
      <c r="J534" s="20">
        <f>IF(FluxoCaixa101315[[#This Row],[Entrada / Saída]]="Saída",FluxoCaixa101315[[#This Row],[R$ (Valores)]]*-1,FluxoCaixa101315[[#This Row],[R$ (Valores)]])</f>
        <v>-5.5</v>
      </c>
    </row>
    <row r="535" spans="2:16">
      <c r="B535" s="16">
        <v>46042</v>
      </c>
      <c r="C535" s="48" t="str">
        <f>IF(FluxoCaixa101315[[#This Row],[Data]]="","",PROPER(TEXT(FluxoCaixa101315[[#This Row],[Data]],"mmmm")))</f>
        <v>Janeiro</v>
      </c>
      <c r="D535" s="17" t="s">
        <v>2</v>
      </c>
      <c r="E535" s="17" t="s">
        <v>225</v>
      </c>
      <c r="F535" s="17" t="s">
        <v>524</v>
      </c>
      <c r="G535" s="21">
        <v>1.49</v>
      </c>
      <c r="H535" s="17" t="s">
        <v>525</v>
      </c>
      <c r="I535" s="20">
        <f>IF(FluxoCaixa101315[[#This Row],[d]]="Saldo Inicial",FluxoCaixa101315[[#This Row],[R$ (Valores)]],I534+FluxoCaixa101315[[#This Row],[Valores Receitas / Despesas]])</f>
        <v>18401.909999999811</v>
      </c>
      <c r="J535" s="20">
        <f>IF(FluxoCaixa101315[[#This Row],[Entrada / Saída]]="Saída",FluxoCaixa101315[[#This Row],[R$ (Valores)]]*-1,FluxoCaixa101315[[#This Row],[R$ (Valores)]])</f>
        <v>-1.49</v>
      </c>
    </row>
    <row r="536" spans="2:16">
      <c r="B536" s="16">
        <v>46042</v>
      </c>
      <c r="C536" s="48" t="str">
        <f>IF(FluxoCaixa101315[[#This Row],[Data]]="","",PROPER(TEXT(FluxoCaixa101315[[#This Row],[Data]],"mmmm")))</f>
        <v>Janeiro</v>
      </c>
      <c r="D536" s="17" t="s">
        <v>2</v>
      </c>
      <c r="E536" s="17" t="s">
        <v>70</v>
      </c>
      <c r="F536" s="17" t="s">
        <v>147</v>
      </c>
      <c r="G536" s="21">
        <v>1000</v>
      </c>
      <c r="H536" s="17" t="s">
        <v>525</v>
      </c>
      <c r="I536" s="20">
        <f>IF(FluxoCaixa101315[[#This Row],[d]]="Saldo Inicial",FluxoCaixa101315[[#This Row],[R$ (Valores)]],I535+FluxoCaixa101315[[#This Row],[Valores Receitas / Despesas]])</f>
        <v>17401.909999999811</v>
      </c>
      <c r="J536" s="20">
        <f>IF(FluxoCaixa101315[[#This Row],[Entrada / Saída]]="Saída",FluxoCaixa101315[[#This Row],[R$ (Valores)]]*-1,FluxoCaixa101315[[#This Row],[R$ (Valores)]])</f>
        <v>-1000</v>
      </c>
    </row>
    <row r="537" spans="2:16">
      <c r="B537" s="16">
        <v>46042</v>
      </c>
      <c r="C537" s="48" t="str">
        <f>IF(FluxoCaixa101315[[#This Row],[Data]]="","",PROPER(TEXT(FluxoCaixa101315[[#This Row],[Data]],"mmmm")))</f>
        <v>Janeiro</v>
      </c>
      <c r="D537" s="17" t="s">
        <v>2</v>
      </c>
      <c r="E537" s="17" t="s">
        <v>70</v>
      </c>
      <c r="F537" s="17" t="s">
        <v>1098</v>
      </c>
      <c r="G537" s="21">
        <v>600</v>
      </c>
      <c r="H537" s="17" t="s">
        <v>525</v>
      </c>
      <c r="I537" s="20">
        <f>IF(FluxoCaixa101315[[#This Row],[d]]="Saldo Inicial",FluxoCaixa101315[[#This Row],[R$ (Valores)]],I536+FluxoCaixa101315[[#This Row],[Valores Receitas / Despesas]])</f>
        <v>16801.909999999811</v>
      </c>
      <c r="J537" s="20">
        <f>IF(FluxoCaixa101315[[#This Row],[Entrada / Saída]]="Saída",FluxoCaixa101315[[#This Row],[R$ (Valores)]]*-1,FluxoCaixa101315[[#This Row],[R$ (Valores)]])</f>
        <v>-600</v>
      </c>
    </row>
    <row r="538" spans="2:16">
      <c r="B538" s="16">
        <v>46042</v>
      </c>
      <c r="C538" s="48" t="str">
        <f>IF(FluxoCaixa101315[[#This Row],[Data]]="","",PROPER(TEXT(FluxoCaixa101315[[#This Row],[Data]],"mmmm")))</f>
        <v>Janeiro</v>
      </c>
      <c r="D538" s="17" t="s">
        <v>2</v>
      </c>
      <c r="E538" s="17" t="s">
        <v>70</v>
      </c>
      <c r="F538" s="17" t="s">
        <v>944</v>
      </c>
      <c r="G538" s="21">
        <v>200</v>
      </c>
      <c r="H538" s="17" t="s">
        <v>525</v>
      </c>
      <c r="I538" s="20">
        <f>IF(FluxoCaixa101315[[#This Row],[d]]="Saldo Inicial",FluxoCaixa101315[[#This Row],[R$ (Valores)]],I537+FluxoCaixa101315[[#This Row],[Valores Receitas / Despesas]])</f>
        <v>16601.909999999811</v>
      </c>
      <c r="J538" s="20">
        <f>IF(FluxoCaixa101315[[#This Row],[Entrada / Saída]]="Saída",FluxoCaixa101315[[#This Row],[R$ (Valores)]]*-1,FluxoCaixa101315[[#This Row],[R$ (Valores)]])</f>
        <v>-200</v>
      </c>
    </row>
    <row r="539" spans="2:16">
      <c r="B539" s="16">
        <v>46042</v>
      </c>
      <c r="C539" s="48" t="str">
        <f>IF(FluxoCaixa101315[[#This Row],[Data]]="","",PROPER(TEXT(FluxoCaixa101315[[#This Row],[Data]],"mmmm")))</f>
        <v>Janeiro</v>
      </c>
      <c r="D539" s="17" t="s">
        <v>2</v>
      </c>
      <c r="E539" s="17" t="s">
        <v>70</v>
      </c>
      <c r="F539" s="17" t="s">
        <v>1099</v>
      </c>
      <c r="G539" s="21">
        <v>1107.0899999999999</v>
      </c>
      <c r="H539" s="17" t="s">
        <v>525</v>
      </c>
      <c r="I539" s="20">
        <f>IF(FluxoCaixa101315[[#This Row],[d]]="Saldo Inicial",FluxoCaixa101315[[#This Row],[R$ (Valores)]],I538+FluxoCaixa101315[[#This Row],[Valores Receitas / Despesas]])</f>
        <v>15494.819999999811</v>
      </c>
      <c r="J539" s="20">
        <f>IF(FluxoCaixa101315[[#This Row],[Entrada / Saída]]="Saída",FluxoCaixa101315[[#This Row],[R$ (Valores)]]*-1,FluxoCaixa101315[[#This Row],[R$ (Valores)]])</f>
        <v>-1107.0899999999999</v>
      </c>
    </row>
    <row r="540" spans="2:16">
      <c r="B540" s="16">
        <v>46042</v>
      </c>
      <c r="C540" s="48" t="str">
        <f>IF(FluxoCaixa101315[[#This Row],[Data]]="","",PROPER(TEXT(FluxoCaixa101315[[#This Row],[Data]],"mmmm")))</f>
        <v>Janeiro</v>
      </c>
      <c r="D540" s="17" t="s">
        <v>2</v>
      </c>
      <c r="E540" s="17" t="s">
        <v>70</v>
      </c>
      <c r="F540" s="17" t="s">
        <v>1100</v>
      </c>
      <c r="G540" s="21">
        <v>1058</v>
      </c>
      <c r="H540" s="17" t="s">
        <v>525</v>
      </c>
      <c r="I540" s="20">
        <f>IF(FluxoCaixa101315[[#This Row],[d]]="Saldo Inicial",FluxoCaixa101315[[#This Row],[R$ (Valores)]],I539+FluxoCaixa101315[[#This Row],[Valores Receitas / Despesas]])</f>
        <v>14436.819999999811</v>
      </c>
      <c r="J540" s="20">
        <f>IF(FluxoCaixa101315[[#This Row],[Entrada / Saída]]="Saída",FluxoCaixa101315[[#This Row],[R$ (Valores)]]*-1,FluxoCaixa101315[[#This Row],[R$ (Valores)]])</f>
        <v>-1058</v>
      </c>
    </row>
    <row r="541" spans="2:16">
      <c r="B541" s="16">
        <v>46042</v>
      </c>
      <c r="C541" s="48" t="str">
        <f>IF(FluxoCaixa101315[[#This Row],[Data]]="","",PROPER(TEXT(FluxoCaixa101315[[#This Row],[Data]],"mmmm")))</f>
        <v>Janeiro</v>
      </c>
      <c r="D541" s="17" t="s">
        <v>2</v>
      </c>
      <c r="E541" s="17" t="s">
        <v>70</v>
      </c>
      <c r="F541" s="17" t="s">
        <v>1101</v>
      </c>
      <c r="G541" s="21">
        <v>716.8</v>
      </c>
      <c r="H541" s="17" t="s">
        <v>525</v>
      </c>
      <c r="I541" s="20">
        <f>IF(FluxoCaixa101315[[#This Row],[d]]="Saldo Inicial",FluxoCaixa101315[[#This Row],[R$ (Valores)]],I540+FluxoCaixa101315[[#This Row],[Valores Receitas / Despesas]])</f>
        <v>13720.019999999811</v>
      </c>
      <c r="J541" s="20">
        <f>IF(FluxoCaixa101315[[#This Row],[Entrada / Saída]]="Saída",FluxoCaixa101315[[#This Row],[R$ (Valores)]]*-1,FluxoCaixa101315[[#This Row],[R$ (Valores)]])</f>
        <v>-716.8</v>
      </c>
    </row>
    <row r="542" spans="2:16">
      <c r="B542" s="16">
        <v>46042</v>
      </c>
      <c r="C542" s="48" t="str">
        <f>IF(FluxoCaixa101315[[#This Row],[Data]]="","",PROPER(TEXT(FluxoCaixa101315[[#This Row],[Data]],"mmmm")))</f>
        <v>Janeiro</v>
      </c>
      <c r="D542" s="17" t="s">
        <v>2</v>
      </c>
      <c r="E542" s="17" t="s">
        <v>70</v>
      </c>
      <c r="F542" s="17" t="s">
        <v>1102</v>
      </c>
      <c r="G542" s="21">
        <v>716.8</v>
      </c>
      <c r="H542" s="17" t="s">
        <v>525</v>
      </c>
      <c r="I542" s="20">
        <f>IF(FluxoCaixa101315[[#This Row],[d]]="Saldo Inicial",FluxoCaixa101315[[#This Row],[R$ (Valores)]],I541+FluxoCaixa101315[[#This Row],[Valores Receitas / Despesas]])</f>
        <v>13003.219999999812</v>
      </c>
      <c r="J542" s="20">
        <f>IF(FluxoCaixa101315[[#This Row],[Entrada / Saída]]="Saída",FluxoCaixa101315[[#This Row],[R$ (Valores)]]*-1,FluxoCaixa101315[[#This Row],[R$ (Valores)]])</f>
        <v>-716.8</v>
      </c>
    </row>
    <row r="543" spans="2:16">
      <c r="B543" s="16">
        <v>46042</v>
      </c>
      <c r="C543" s="48" t="str">
        <f>IF(FluxoCaixa101315[[#This Row],[Data]]="","",PROPER(TEXT(FluxoCaixa101315[[#This Row],[Data]],"mmmm")))</f>
        <v>Janeiro</v>
      </c>
      <c r="D543" s="17" t="s">
        <v>2</v>
      </c>
      <c r="E543" s="17" t="s">
        <v>70</v>
      </c>
      <c r="F543" s="17" t="s">
        <v>1103</v>
      </c>
      <c r="G543" s="21">
        <v>1329.26</v>
      </c>
      <c r="H543" s="17" t="s">
        <v>525</v>
      </c>
      <c r="I543" s="20">
        <f>IF(FluxoCaixa101315[[#This Row],[d]]="Saldo Inicial",FluxoCaixa101315[[#This Row],[R$ (Valores)]],I542+FluxoCaixa101315[[#This Row],[Valores Receitas / Despesas]])</f>
        <v>11673.959999999812</v>
      </c>
      <c r="J543" s="20">
        <f>IF(FluxoCaixa101315[[#This Row],[Entrada / Saída]]="Saída",FluxoCaixa101315[[#This Row],[R$ (Valores)]]*-1,FluxoCaixa101315[[#This Row],[R$ (Valores)]])</f>
        <v>-1329.26</v>
      </c>
    </row>
    <row r="544" spans="2:16">
      <c r="B544" s="16">
        <v>46042</v>
      </c>
      <c r="C544" s="48" t="str">
        <f>IF(FluxoCaixa101315[[#This Row],[Data]]="","",PROPER(TEXT(FluxoCaixa101315[[#This Row],[Data]],"mmmm")))</f>
        <v>Janeiro</v>
      </c>
      <c r="D544" s="17" t="s">
        <v>2</v>
      </c>
      <c r="E544" s="17" t="s">
        <v>70</v>
      </c>
      <c r="F544" s="17" t="s">
        <v>582</v>
      </c>
      <c r="G544" s="21">
        <v>2000</v>
      </c>
      <c r="H544" s="17" t="s">
        <v>525</v>
      </c>
      <c r="I544" s="20">
        <f>IF(FluxoCaixa101315[[#This Row],[d]]="Saldo Inicial",FluxoCaixa101315[[#This Row],[R$ (Valores)]],I543+FluxoCaixa101315[[#This Row],[Valores Receitas / Despesas]])</f>
        <v>9673.9599999998118</v>
      </c>
      <c r="J544" s="20">
        <f>IF(FluxoCaixa101315[[#This Row],[Entrada / Saída]]="Saída",FluxoCaixa101315[[#This Row],[R$ (Valores)]]*-1,FluxoCaixa101315[[#This Row],[R$ (Valores)]])</f>
        <v>-2000</v>
      </c>
    </row>
    <row r="545" spans="2:10">
      <c r="B545" s="16">
        <v>46042</v>
      </c>
      <c r="C545" s="48" t="str">
        <f>IF(FluxoCaixa101315[[#This Row],[Data]]="","",PROPER(TEXT(FluxoCaixa101315[[#This Row],[Data]],"mmmm")))</f>
        <v>Janeiro</v>
      </c>
      <c r="D545" s="17" t="s">
        <v>2</v>
      </c>
      <c r="E545" s="17" t="s">
        <v>70</v>
      </c>
      <c r="F545" s="17" t="s">
        <v>1104</v>
      </c>
      <c r="G545" s="21">
        <v>1500</v>
      </c>
      <c r="H545" s="17" t="s">
        <v>525</v>
      </c>
      <c r="I545" s="20">
        <f>IF(FluxoCaixa101315[[#This Row],[d]]="Saldo Inicial",FluxoCaixa101315[[#This Row],[R$ (Valores)]],I544+FluxoCaixa101315[[#This Row],[Valores Receitas / Despesas]])</f>
        <v>8173.9599999998118</v>
      </c>
      <c r="J545" s="20">
        <f>IF(FluxoCaixa101315[[#This Row],[Entrada / Saída]]="Saída",FluxoCaixa101315[[#This Row],[R$ (Valores)]]*-1,FluxoCaixa101315[[#This Row],[R$ (Valores)]])</f>
        <v>-1500</v>
      </c>
    </row>
    <row r="546" spans="2:10">
      <c r="B546" s="16">
        <v>46042</v>
      </c>
      <c r="C546" s="48" t="str">
        <f>IF(FluxoCaixa101315[[#This Row],[Data]]="","",PROPER(TEXT(FluxoCaixa101315[[#This Row],[Data]],"mmmm")))</f>
        <v>Janeiro</v>
      </c>
      <c r="D546" s="17" t="s">
        <v>2</v>
      </c>
      <c r="E546" s="17" t="s">
        <v>1106</v>
      </c>
      <c r="F546" s="17" t="s">
        <v>1105</v>
      </c>
      <c r="G546" s="21">
        <v>108.39</v>
      </c>
      <c r="H546" s="17" t="s">
        <v>525</v>
      </c>
      <c r="I546" s="20">
        <f>IF(FluxoCaixa101315[[#This Row],[d]]="Saldo Inicial",FluxoCaixa101315[[#This Row],[R$ (Valores)]],I545+FluxoCaixa101315[[#This Row],[Valores Receitas / Despesas]])</f>
        <v>8065.5699999998114</v>
      </c>
      <c r="J546" s="20">
        <f>IF(FluxoCaixa101315[[#This Row],[Entrada / Saída]]="Saída",FluxoCaixa101315[[#This Row],[R$ (Valores)]]*-1,FluxoCaixa101315[[#This Row],[R$ (Valores)]])</f>
        <v>-108.39</v>
      </c>
    </row>
    <row r="547" spans="2:10">
      <c r="B547" s="16">
        <v>46042</v>
      </c>
      <c r="C547" s="48" t="str">
        <f>IF(FluxoCaixa101315[[#This Row],[Data]]="","",PROPER(TEXT(FluxoCaixa101315[[#This Row],[Data]],"mmmm")))</f>
        <v>Janeiro</v>
      </c>
      <c r="D547" s="17" t="s">
        <v>2</v>
      </c>
      <c r="E547" s="17" t="s">
        <v>507</v>
      </c>
      <c r="F547" s="17" t="s">
        <v>1107</v>
      </c>
      <c r="G547" s="21">
        <v>68.17</v>
      </c>
      <c r="H547" s="17" t="s">
        <v>525</v>
      </c>
      <c r="I547" s="20">
        <f>IF(FluxoCaixa101315[[#This Row],[d]]="Saldo Inicial",FluxoCaixa101315[[#This Row],[R$ (Valores)]],I546+FluxoCaixa101315[[#This Row],[Valores Receitas / Despesas]])</f>
        <v>7997.3999999998114</v>
      </c>
      <c r="J547" s="20">
        <f>IF(FluxoCaixa101315[[#This Row],[Entrada / Saída]]="Saída",FluxoCaixa101315[[#This Row],[R$ (Valores)]]*-1,FluxoCaixa101315[[#This Row],[R$ (Valores)]])</f>
        <v>-68.17</v>
      </c>
    </row>
    <row r="548" spans="2:10">
      <c r="B548" s="16">
        <v>46042</v>
      </c>
      <c r="C548" s="48" t="str">
        <f>IF(FluxoCaixa101315[[#This Row],[Data]]="","",PROPER(TEXT(FluxoCaixa101315[[#This Row],[Data]],"mmmm")))</f>
        <v>Janeiro</v>
      </c>
      <c r="D548" s="17" t="s">
        <v>2</v>
      </c>
      <c r="E548" s="17" t="s">
        <v>26</v>
      </c>
      <c r="F548" s="17" t="s">
        <v>1108</v>
      </c>
      <c r="G548" s="21">
        <v>600</v>
      </c>
      <c r="H548" s="17" t="s">
        <v>525</v>
      </c>
      <c r="I548" s="20">
        <f>IF(FluxoCaixa101315[[#This Row],[d]]="Saldo Inicial",FluxoCaixa101315[[#This Row],[R$ (Valores)]],I547+FluxoCaixa101315[[#This Row],[Valores Receitas / Despesas]])</f>
        <v>7397.3999999998114</v>
      </c>
      <c r="J548" s="20">
        <f>IF(FluxoCaixa101315[[#This Row],[Entrada / Saída]]="Saída",FluxoCaixa101315[[#This Row],[R$ (Valores)]]*-1,FluxoCaixa101315[[#This Row],[R$ (Valores)]])</f>
        <v>-600</v>
      </c>
    </row>
    <row r="549" spans="2:10">
      <c r="B549" s="16">
        <v>46042</v>
      </c>
      <c r="C549" s="48" t="str">
        <f>IF(FluxoCaixa101315[[#This Row],[Data]]="","",PROPER(TEXT(FluxoCaixa101315[[#This Row],[Data]],"mmmm")))</f>
        <v>Janeiro</v>
      </c>
      <c r="D549" s="17" t="s">
        <v>2</v>
      </c>
      <c r="E549" s="17" t="s">
        <v>225</v>
      </c>
      <c r="F549" s="17" t="s">
        <v>524</v>
      </c>
      <c r="G549" s="21">
        <v>5.5</v>
      </c>
      <c r="H549" s="17" t="s">
        <v>525</v>
      </c>
      <c r="I549" s="20">
        <f>IF(FluxoCaixa101315[[#This Row],[d]]="Saldo Inicial",FluxoCaixa101315[[#This Row],[R$ (Valores)]],I548+FluxoCaixa101315[[#This Row],[Valores Receitas / Despesas]])</f>
        <v>7391.8999999998114</v>
      </c>
      <c r="J549" s="20">
        <f>IF(FluxoCaixa101315[[#This Row],[Entrada / Saída]]="Saída",FluxoCaixa101315[[#This Row],[R$ (Valores)]]*-1,FluxoCaixa101315[[#This Row],[R$ (Valores)]])</f>
        <v>-5.5</v>
      </c>
    </row>
    <row r="550" spans="2:10">
      <c r="B550" s="16">
        <v>46042</v>
      </c>
      <c r="C550" s="48" t="str">
        <f>IF(FluxoCaixa101315[[#This Row],[Data]]="","",PROPER(TEXT(FluxoCaixa101315[[#This Row],[Data]],"mmmm")))</f>
        <v>Janeiro</v>
      </c>
      <c r="D550" s="17" t="s">
        <v>2</v>
      </c>
      <c r="E550" s="17" t="s">
        <v>225</v>
      </c>
      <c r="F550" s="17" t="s">
        <v>524</v>
      </c>
      <c r="G550" s="21">
        <v>1.49</v>
      </c>
      <c r="H550" s="17" t="s">
        <v>525</v>
      </c>
      <c r="I550" s="20">
        <f>IF(FluxoCaixa101315[[#This Row],[d]]="Saldo Inicial",FluxoCaixa101315[[#This Row],[R$ (Valores)]],I549+FluxoCaixa101315[[#This Row],[Valores Receitas / Despesas]])</f>
        <v>7390.4099999998116</v>
      </c>
      <c r="J550" s="20">
        <f>IF(FluxoCaixa101315[[#This Row],[Entrada / Saída]]="Saída",FluxoCaixa101315[[#This Row],[R$ (Valores)]]*-1,FluxoCaixa101315[[#This Row],[R$ (Valores)]])</f>
        <v>-1.49</v>
      </c>
    </row>
    <row r="551" spans="2:10">
      <c r="B551" s="16">
        <v>46042</v>
      </c>
      <c r="C551" s="48" t="str">
        <f>IF(FluxoCaixa101315[[#This Row],[Data]]="","",PROPER(TEXT(FluxoCaixa101315[[#This Row],[Data]],"mmmm")))</f>
        <v>Janeiro</v>
      </c>
      <c r="D551" s="17" t="s">
        <v>1</v>
      </c>
      <c r="E551" s="17" t="s">
        <v>75</v>
      </c>
      <c r="F551" s="17" t="s">
        <v>997</v>
      </c>
      <c r="G551" s="21">
        <v>85000</v>
      </c>
      <c r="H551" s="17" t="s">
        <v>525</v>
      </c>
      <c r="I551" s="20">
        <f>IF(FluxoCaixa101315[[#This Row],[d]]="Saldo Inicial",FluxoCaixa101315[[#This Row],[R$ (Valores)]],I550+FluxoCaixa101315[[#This Row],[Valores Receitas / Despesas]])</f>
        <v>92390.409999999814</v>
      </c>
      <c r="J551" s="20">
        <f>IF(FluxoCaixa101315[[#This Row],[Entrada / Saída]]="Saída",FluxoCaixa101315[[#This Row],[R$ (Valores)]]*-1,FluxoCaixa101315[[#This Row],[R$ (Valores)]])</f>
        <v>85000</v>
      </c>
    </row>
    <row r="552" spans="2:10">
      <c r="B552" s="16">
        <v>46042</v>
      </c>
      <c r="C552" s="48" t="str">
        <f>IF(FluxoCaixa101315[[#This Row],[Data]]="","",PROPER(TEXT(FluxoCaixa101315[[#This Row],[Data]],"mmmm")))</f>
        <v>Janeiro</v>
      </c>
      <c r="D552" s="17" t="s">
        <v>2</v>
      </c>
      <c r="E552" s="17" t="s">
        <v>28</v>
      </c>
      <c r="F552" s="17" t="s">
        <v>634</v>
      </c>
      <c r="G552" s="21">
        <v>45370.559999999998</v>
      </c>
      <c r="H552" s="17" t="s">
        <v>525</v>
      </c>
      <c r="I552" s="20">
        <f>IF(FluxoCaixa101315[[#This Row],[d]]="Saldo Inicial",FluxoCaixa101315[[#This Row],[R$ (Valores)]],I551+FluxoCaixa101315[[#This Row],[Valores Receitas / Despesas]])</f>
        <v>47019.849999999817</v>
      </c>
      <c r="J552" s="20">
        <f>IF(FluxoCaixa101315[[#This Row],[Entrada / Saída]]="Saída",FluxoCaixa101315[[#This Row],[R$ (Valores)]]*-1,FluxoCaixa101315[[#This Row],[R$ (Valores)]])</f>
        <v>-45370.559999999998</v>
      </c>
    </row>
    <row r="553" spans="2:10">
      <c r="B553" s="16">
        <v>46042</v>
      </c>
      <c r="C553" s="48" t="str">
        <f>IF(FluxoCaixa101315[[#This Row],[Data]]="","",PROPER(TEXT(FluxoCaixa101315[[#This Row],[Data]],"mmmm")))</f>
        <v>Janeiro</v>
      </c>
      <c r="D553" s="17" t="s">
        <v>2</v>
      </c>
      <c r="E553" s="17" t="s">
        <v>28</v>
      </c>
      <c r="F553" s="17" t="s">
        <v>635</v>
      </c>
      <c r="G553" s="21">
        <v>18653.66</v>
      </c>
      <c r="H553" s="17" t="s">
        <v>525</v>
      </c>
      <c r="I553" s="20">
        <f>IF(FluxoCaixa101315[[#This Row],[d]]="Saldo Inicial",FluxoCaixa101315[[#This Row],[R$ (Valores)]],I552+FluxoCaixa101315[[#This Row],[Valores Receitas / Despesas]])</f>
        <v>28366.189999999817</v>
      </c>
      <c r="J553" s="20">
        <f>IF(FluxoCaixa101315[[#This Row],[Entrada / Saída]]="Saída",FluxoCaixa101315[[#This Row],[R$ (Valores)]]*-1,FluxoCaixa101315[[#This Row],[R$ (Valores)]])</f>
        <v>-18653.66</v>
      </c>
    </row>
    <row r="554" spans="2:10">
      <c r="B554" s="16">
        <v>46042</v>
      </c>
      <c r="C554" s="48" t="str">
        <f>IF(FluxoCaixa101315[[#This Row],[Data]]="","",PROPER(TEXT(FluxoCaixa101315[[#This Row],[Data]],"mmmm")))</f>
        <v>Janeiro</v>
      </c>
      <c r="D554" s="17" t="s">
        <v>2</v>
      </c>
      <c r="E554" s="17" t="s">
        <v>28</v>
      </c>
      <c r="F554" s="17" t="s">
        <v>1109</v>
      </c>
      <c r="G554" s="21">
        <v>1053.26</v>
      </c>
      <c r="H554" s="17" t="s">
        <v>525</v>
      </c>
      <c r="I554" s="20">
        <f>IF(FluxoCaixa101315[[#This Row],[d]]="Saldo Inicial",FluxoCaixa101315[[#This Row],[R$ (Valores)]],I553+FluxoCaixa101315[[#This Row],[Valores Receitas / Despesas]])</f>
        <v>27312.929999999818</v>
      </c>
      <c r="J554" s="20">
        <f>IF(FluxoCaixa101315[[#This Row],[Entrada / Saída]]="Saída",FluxoCaixa101315[[#This Row],[R$ (Valores)]]*-1,FluxoCaixa101315[[#This Row],[R$ (Valores)]])</f>
        <v>-1053.26</v>
      </c>
    </row>
    <row r="555" spans="2:10">
      <c r="B555" s="16">
        <v>46042</v>
      </c>
      <c r="C555" s="48" t="str">
        <f>IF(FluxoCaixa101315[[#This Row],[Data]]="","",PROPER(TEXT(FluxoCaixa101315[[#This Row],[Data]],"mmmm")))</f>
        <v>Janeiro</v>
      </c>
      <c r="D555" s="17" t="s">
        <v>2</v>
      </c>
      <c r="E555" s="17" t="s">
        <v>79</v>
      </c>
      <c r="F555" s="17" t="s">
        <v>1065</v>
      </c>
      <c r="G555" s="21">
        <v>32.450000000000003</v>
      </c>
      <c r="H555" s="17" t="s">
        <v>525</v>
      </c>
      <c r="I555" s="20">
        <f>IF(FluxoCaixa101315[[#This Row],[d]]="Saldo Inicial",FluxoCaixa101315[[#This Row],[R$ (Valores)]],I554+FluxoCaixa101315[[#This Row],[Valores Receitas / Despesas]])</f>
        <v>27280.479999999818</v>
      </c>
      <c r="J555" s="20">
        <f>IF(FluxoCaixa101315[[#This Row],[Entrada / Saída]]="Saída",FluxoCaixa101315[[#This Row],[R$ (Valores)]]*-1,FluxoCaixa101315[[#This Row],[R$ (Valores)]])</f>
        <v>-32.450000000000003</v>
      </c>
    </row>
    <row r="556" spans="2:10">
      <c r="B556" s="16">
        <v>46042</v>
      </c>
      <c r="C556" s="48" t="str">
        <f>IF(FluxoCaixa101315[[#This Row],[Data]]="","",PROPER(TEXT(FluxoCaixa101315[[#This Row],[Data]],"mmmm")))</f>
        <v>Janeiro</v>
      </c>
      <c r="D556" s="17" t="s">
        <v>2</v>
      </c>
      <c r="E556" s="17" t="s">
        <v>225</v>
      </c>
      <c r="F556" s="17" t="s">
        <v>524</v>
      </c>
      <c r="G556" s="21">
        <v>5.5</v>
      </c>
      <c r="H556" s="17" t="s">
        <v>525</v>
      </c>
      <c r="I556" s="20">
        <f>IF(FluxoCaixa101315[[#This Row],[d]]="Saldo Inicial",FluxoCaixa101315[[#This Row],[R$ (Valores)]],I555+FluxoCaixa101315[[#This Row],[Valores Receitas / Despesas]])</f>
        <v>27274.979999999818</v>
      </c>
      <c r="J556" s="20">
        <f>IF(FluxoCaixa101315[[#This Row],[Entrada / Saída]]="Saída",FluxoCaixa101315[[#This Row],[R$ (Valores)]]*-1,FluxoCaixa101315[[#This Row],[R$ (Valores)]])</f>
        <v>-5.5</v>
      </c>
    </row>
    <row r="557" spans="2:10">
      <c r="B557" s="16">
        <v>46042</v>
      </c>
      <c r="C557" s="48" t="str">
        <f>IF(FluxoCaixa101315[[#This Row],[Data]]="","",PROPER(TEXT(FluxoCaixa101315[[#This Row],[Data]],"mmmm")))</f>
        <v>Janeiro</v>
      </c>
      <c r="D557" s="17" t="s">
        <v>2</v>
      </c>
      <c r="E557" s="17" t="s">
        <v>225</v>
      </c>
      <c r="F557" s="17" t="s">
        <v>524</v>
      </c>
      <c r="G557" s="21">
        <v>5.5</v>
      </c>
      <c r="H557" s="17" t="s">
        <v>525</v>
      </c>
      <c r="I557" s="20">
        <f>IF(FluxoCaixa101315[[#This Row],[d]]="Saldo Inicial",FluxoCaixa101315[[#This Row],[R$ (Valores)]],I556+FluxoCaixa101315[[#This Row],[Valores Receitas / Despesas]])</f>
        <v>27269.479999999818</v>
      </c>
      <c r="J557" s="20">
        <f>IF(FluxoCaixa101315[[#This Row],[Entrada / Saída]]="Saída",FluxoCaixa101315[[#This Row],[R$ (Valores)]]*-1,FluxoCaixa101315[[#This Row],[R$ (Valores)]])</f>
        <v>-5.5</v>
      </c>
    </row>
    <row r="558" spans="2:10">
      <c r="B558" s="16">
        <v>46042</v>
      </c>
      <c r="C558" s="48" t="str">
        <f>IF(FluxoCaixa101315[[#This Row],[Data]]="","",PROPER(TEXT(FluxoCaixa101315[[#This Row],[Data]],"mmmm")))</f>
        <v>Janeiro</v>
      </c>
      <c r="D558" s="17" t="s">
        <v>2</v>
      </c>
      <c r="E558" s="17" t="s">
        <v>70</v>
      </c>
      <c r="F558" s="17" t="s">
        <v>1110</v>
      </c>
      <c r="G558" s="21">
        <v>1200</v>
      </c>
      <c r="H558" s="17" t="s">
        <v>525</v>
      </c>
      <c r="I558" s="20">
        <f>IF(FluxoCaixa101315[[#This Row],[d]]="Saldo Inicial",FluxoCaixa101315[[#This Row],[R$ (Valores)]],I557+FluxoCaixa101315[[#This Row],[Valores Receitas / Despesas]])</f>
        <v>26069.479999999818</v>
      </c>
      <c r="J558" s="20">
        <f>IF(FluxoCaixa101315[[#This Row],[Entrada / Saída]]="Saída",FluxoCaixa101315[[#This Row],[R$ (Valores)]]*-1,FluxoCaixa101315[[#This Row],[R$ (Valores)]])</f>
        <v>-1200</v>
      </c>
    </row>
    <row r="559" spans="2:10">
      <c r="B559" s="16">
        <v>46042</v>
      </c>
      <c r="C559" s="48" t="str">
        <f>IF(FluxoCaixa101315[[#This Row],[Data]]="","",PROPER(TEXT(FluxoCaixa101315[[#This Row],[Data]],"mmmm")))</f>
        <v>Janeiro</v>
      </c>
      <c r="D559" s="17" t="s">
        <v>2</v>
      </c>
      <c r="E559" s="17" t="s">
        <v>225</v>
      </c>
      <c r="F559" s="17" t="s">
        <v>524</v>
      </c>
      <c r="G559" s="21">
        <v>17.29</v>
      </c>
      <c r="H559" s="17" t="s">
        <v>525</v>
      </c>
      <c r="I559" s="20">
        <f>IF(FluxoCaixa101315[[#This Row],[d]]="Saldo Inicial",FluxoCaixa101315[[#This Row],[R$ (Valores)]],I558+FluxoCaixa101315[[#This Row],[Valores Receitas / Despesas]])</f>
        <v>26052.189999999817</v>
      </c>
      <c r="J559" s="20">
        <f>IF(FluxoCaixa101315[[#This Row],[Entrada / Saída]]="Saída",FluxoCaixa101315[[#This Row],[R$ (Valores)]]*-1,FluxoCaixa101315[[#This Row],[R$ (Valores)]])</f>
        <v>-17.29</v>
      </c>
    </row>
    <row r="560" spans="2:10">
      <c r="B560" s="16">
        <v>46042</v>
      </c>
      <c r="C560" s="48" t="str">
        <f>IF(FluxoCaixa101315[[#This Row],[Data]]="","",PROPER(TEXT(FluxoCaixa101315[[#This Row],[Data]],"mmmm")))</f>
        <v>Janeiro</v>
      </c>
      <c r="D560" s="17" t="s">
        <v>2</v>
      </c>
      <c r="E560" s="17" t="s">
        <v>225</v>
      </c>
      <c r="F560" s="17" t="s">
        <v>524</v>
      </c>
      <c r="G560" s="21">
        <v>1.49</v>
      </c>
      <c r="H560" s="17" t="s">
        <v>525</v>
      </c>
      <c r="I560" s="20">
        <f>IF(FluxoCaixa101315[[#This Row],[d]]="Saldo Inicial",FluxoCaixa101315[[#This Row],[R$ (Valores)]],I559+FluxoCaixa101315[[#This Row],[Valores Receitas / Despesas]])</f>
        <v>26050.699999999815</v>
      </c>
      <c r="J560" s="20">
        <f>IF(FluxoCaixa101315[[#This Row],[Entrada / Saída]]="Saída",FluxoCaixa101315[[#This Row],[R$ (Valores)]]*-1,FluxoCaixa101315[[#This Row],[R$ (Valores)]])</f>
        <v>-1.49</v>
      </c>
    </row>
    <row r="561" spans="2:10">
      <c r="B561" s="16">
        <v>46042</v>
      </c>
      <c r="C561" s="48" t="str">
        <f>IF(FluxoCaixa101315[[#This Row],[Data]]="","",PROPER(TEXT(FluxoCaixa101315[[#This Row],[Data]],"mmmm")))</f>
        <v>Janeiro</v>
      </c>
      <c r="D561" s="17" t="s">
        <v>2</v>
      </c>
      <c r="E561" s="17" t="s">
        <v>225</v>
      </c>
      <c r="F561" s="17" t="s">
        <v>524</v>
      </c>
      <c r="G561" s="21">
        <v>17.29</v>
      </c>
      <c r="H561" s="17" t="s">
        <v>525</v>
      </c>
      <c r="I561" s="20">
        <f>IF(FluxoCaixa101315[[#This Row],[d]]="Saldo Inicial",FluxoCaixa101315[[#This Row],[R$ (Valores)]],I560+FluxoCaixa101315[[#This Row],[Valores Receitas / Despesas]])</f>
        <v>26033.409999999814</v>
      </c>
      <c r="J561" s="20">
        <f>IF(FluxoCaixa101315[[#This Row],[Entrada / Saída]]="Saída",FluxoCaixa101315[[#This Row],[R$ (Valores)]]*-1,FluxoCaixa101315[[#This Row],[R$ (Valores)]])</f>
        <v>-17.29</v>
      </c>
    </row>
    <row r="562" spans="2:10">
      <c r="B562" s="16">
        <v>46042</v>
      </c>
      <c r="C562" s="48" t="str">
        <f>IF(FluxoCaixa101315[[#This Row],[Data]]="","",PROPER(TEXT(FluxoCaixa101315[[#This Row],[Data]],"mmmm")))</f>
        <v>Janeiro</v>
      </c>
      <c r="D562" s="17" t="s">
        <v>2</v>
      </c>
      <c r="E562" s="17" t="s">
        <v>225</v>
      </c>
      <c r="F562" s="17" t="s">
        <v>524</v>
      </c>
      <c r="G562" s="21">
        <v>5.5</v>
      </c>
      <c r="H562" s="17" t="s">
        <v>525</v>
      </c>
      <c r="I562" s="20">
        <f>IF(FluxoCaixa101315[[#This Row],[d]]="Saldo Inicial",FluxoCaixa101315[[#This Row],[R$ (Valores)]],I561+FluxoCaixa101315[[#This Row],[Valores Receitas / Despesas]])</f>
        <v>26027.909999999814</v>
      </c>
      <c r="J562" s="20">
        <f>IF(FluxoCaixa101315[[#This Row],[Entrada / Saída]]="Saída",FluxoCaixa101315[[#This Row],[R$ (Valores)]]*-1,FluxoCaixa101315[[#This Row],[R$ (Valores)]])</f>
        <v>-5.5</v>
      </c>
    </row>
    <row r="563" spans="2:10">
      <c r="B563" s="16">
        <v>46042</v>
      </c>
      <c r="C563" s="48" t="str">
        <f>IF(FluxoCaixa101315[[#This Row],[Data]]="","",PROPER(TEXT(FluxoCaixa101315[[#This Row],[Data]],"mmmm")))</f>
        <v>Janeiro</v>
      </c>
      <c r="D563" s="17" t="s">
        <v>2</v>
      </c>
      <c r="E563" s="17" t="s">
        <v>225</v>
      </c>
      <c r="F563" s="17" t="s">
        <v>524</v>
      </c>
      <c r="G563" s="21">
        <v>21.47</v>
      </c>
      <c r="H563" s="17" t="s">
        <v>525</v>
      </c>
      <c r="I563" s="20">
        <f>IF(FluxoCaixa101315[[#This Row],[d]]="Saldo Inicial",FluxoCaixa101315[[#This Row],[R$ (Valores)]],I562+FluxoCaixa101315[[#This Row],[Valores Receitas / Despesas]])</f>
        <v>26006.439999999813</v>
      </c>
      <c r="J563" s="20">
        <f>IF(FluxoCaixa101315[[#This Row],[Entrada / Saída]]="Saída",FluxoCaixa101315[[#This Row],[R$ (Valores)]]*-1,FluxoCaixa101315[[#This Row],[R$ (Valores)]])</f>
        <v>-21.47</v>
      </c>
    </row>
    <row r="564" spans="2:10">
      <c r="B564" s="16">
        <v>46042</v>
      </c>
      <c r="C564" s="48" t="str">
        <f>IF(FluxoCaixa101315[[#This Row],[Data]]="","",PROPER(TEXT(FluxoCaixa101315[[#This Row],[Data]],"mmmm")))</f>
        <v>Janeiro</v>
      </c>
      <c r="D564" s="17" t="s">
        <v>2</v>
      </c>
      <c r="E564" s="17" t="s">
        <v>225</v>
      </c>
      <c r="F564" s="17" t="s">
        <v>524</v>
      </c>
      <c r="G564" s="21">
        <v>24.7</v>
      </c>
      <c r="H564" s="17" t="s">
        <v>525</v>
      </c>
      <c r="I564" s="20">
        <f>IF(FluxoCaixa101315[[#This Row],[d]]="Saldo Inicial",FluxoCaixa101315[[#This Row],[R$ (Valores)]],I563+FluxoCaixa101315[[#This Row],[Valores Receitas / Despesas]])</f>
        <v>25981.739999999812</v>
      </c>
      <c r="J564" s="20">
        <f>IF(FluxoCaixa101315[[#This Row],[Entrada / Saída]]="Saída",FluxoCaixa101315[[#This Row],[R$ (Valores)]]*-1,FluxoCaixa101315[[#This Row],[R$ (Valores)]])</f>
        <v>-24.7</v>
      </c>
    </row>
    <row r="565" spans="2:10">
      <c r="B565" s="16">
        <v>46042</v>
      </c>
      <c r="C565" s="48" t="str">
        <f>IF(FluxoCaixa101315[[#This Row],[Data]]="","",PROPER(TEXT(FluxoCaixa101315[[#This Row],[Data]],"mmmm")))</f>
        <v>Janeiro</v>
      </c>
      <c r="D565" s="17" t="s">
        <v>2</v>
      </c>
      <c r="E565" s="17" t="s">
        <v>225</v>
      </c>
      <c r="F565" s="17" t="s">
        <v>524</v>
      </c>
      <c r="G565" s="21">
        <v>5.5</v>
      </c>
      <c r="H565" s="17" t="s">
        <v>525</v>
      </c>
      <c r="I565" s="20">
        <f>IF(FluxoCaixa101315[[#This Row],[d]]="Saldo Inicial",FluxoCaixa101315[[#This Row],[R$ (Valores)]],I564+FluxoCaixa101315[[#This Row],[Valores Receitas / Despesas]])</f>
        <v>25976.239999999812</v>
      </c>
      <c r="J565" s="20">
        <f>IF(FluxoCaixa101315[[#This Row],[Entrada / Saída]]="Saída",FluxoCaixa101315[[#This Row],[R$ (Valores)]]*-1,FluxoCaixa101315[[#This Row],[R$ (Valores)]])</f>
        <v>-5.5</v>
      </c>
    </row>
    <row r="566" spans="2:10">
      <c r="B566" s="16">
        <v>46043</v>
      </c>
      <c r="C566" s="48" t="str">
        <f>IF(FluxoCaixa101315[[#This Row],[Data]]="","",PROPER(TEXT(FluxoCaixa101315[[#This Row],[Data]],"mmmm")))</f>
        <v>Janeiro</v>
      </c>
      <c r="D566" s="17" t="s">
        <v>2</v>
      </c>
      <c r="E566" s="17" t="s">
        <v>225</v>
      </c>
      <c r="F566" s="17" t="s">
        <v>524</v>
      </c>
      <c r="G566" s="21">
        <v>5.7</v>
      </c>
      <c r="H566" s="17" t="s">
        <v>525</v>
      </c>
      <c r="I566" s="20">
        <f>IF(FluxoCaixa101315[[#This Row],[d]]="Saldo Inicial",FluxoCaixa101315[[#This Row],[R$ (Valores)]],I565+FluxoCaixa101315[[#This Row],[Valores Receitas / Despesas]])</f>
        <v>25970.539999999812</v>
      </c>
      <c r="J566" s="20">
        <f>IF(FluxoCaixa101315[[#This Row],[Entrada / Saída]]="Saída",FluxoCaixa101315[[#This Row],[R$ (Valores)]]*-1,FluxoCaixa101315[[#This Row],[R$ (Valores)]])</f>
        <v>-5.7</v>
      </c>
    </row>
    <row r="567" spans="2:10">
      <c r="B567" s="16">
        <v>46043</v>
      </c>
      <c r="C567" s="48" t="str">
        <f>IF(FluxoCaixa101315[[#This Row],[Data]]="","",PROPER(TEXT(FluxoCaixa101315[[#This Row],[Data]],"mmmm")))</f>
        <v>Janeiro</v>
      </c>
      <c r="D567" s="17" t="s">
        <v>2</v>
      </c>
      <c r="E567" s="17" t="s">
        <v>225</v>
      </c>
      <c r="F567" s="17" t="s">
        <v>524</v>
      </c>
      <c r="G567" s="21">
        <v>1.49</v>
      </c>
      <c r="H567" s="17" t="s">
        <v>525</v>
      </c>
      <c r="I567" s="20">
        <f>IF(FluxoCaixa101315[[#This Row],[d]]="Saldo Inicial",FluxoCaixa101315[[#This Row],[R$ (Valores)]],I566+FluxoCaixa101315[[#This Row],[Valores Receitas / Despesas]])</f>
        <v>25969.04999999981</v>
      </c>
      <c r="J567" s="20">
        <f>IF(FluxoCaixa101315[[#This Row],[Entrada / Saída]]="Saída",FluxoCaixa101315[[#This Row],[R$ (Valores)]]*-1,FluxoCaixa101315[[#This Row],[R$ (Valores)]])</f>
        <v>-1.49</v>
      </c>
    </row>
    <row r="568" spans="2:10">
      <c r="B568" s="16">
        <v>46043</v>
      </c>
      <c r="C568" s="48" t="str">
        <f>IF(FluxoCaixa101315[[#This Row],[Data]]="","",PROPER(TEXT(FluxoCaixa101315[[#This Row],[Data]],"mmmm")))</f>
        <v>Janeiro</v>
      </c>
      <c r="D568" s="17" t="s">
        <v>2</v>
      </c>
      <c r="E568" s="17" t="s">
        <v>70</v>
      </c>
      <c r="F568" s="17" t="s">
        <v>1119</v>
      </c>
      <c r="G568" s="21">
        <v>2000</v>
      </c>
      <c r="H568" s="17" t="s">
        <v>525</v>
      </c>
      <c r="I568" s="20">
        <f>IF(FluxoCaixa101315[[#This Row],[d]]="Saldo Inicial",FluxoCaixa101315[[#This Row],[R$ (Valores)]],I567+FluxoCaixa101315[[#This Row],[Valores Receitas / Despesas]])</f>
        <v>23969.04999999981</v>
      </c>
      <c r="J568" s="20">
        <f>IF(FluxoCaixa101315[[#This Row],[Entrada / Saída]]="Saída",FluxoCaixa101315[[#This Row],[R$ (Valores)]]*-1,FluxoCaixa101315[[#This Row],[R$ (Valores)]])</f>
        <v>-2000</v>
      </c>
    </row>
    <row r="569" spans="2:10">
      <c r="B569" s="16">
        <v>46043</v>
      </c>
      <c r="C569" s="48" t="str">
        <f>IF(FluxoCaixa101315[[#This Row],[Data]]="","",PROPER(TEXT(FluxoCaixa101315[[#This Row],[Data]],"mmmm")))</f>
        <v>Janeiro</v>
      </c>
      <c r="D569" s="17" t="s">
        <v>2</v>
      </c>
      <c r="E569" s="17" t="s">
        <v>1106</v>
      </c>
      <c r="F569" s="17" t="s">
        <v>1120</v>
      </c>
      <c r="G569" s="21">
        <v>68.17</v>
      </c>
      <c r="H569" s="17" t="s">
        <v>525</v>
      </c>
      <c r="I569" s="20">
        <f>IF(FluxoCaixa101315[[#This Row],[d]]="Saldo Inicial",FluxoCaixa101315[[#This Row],[R$ (Valores)]],I568+FluxoCaixa101315[[#This Row],[Valores Receitas / Despesas]])</f>
        <v>23900.879999999812</v>
      </c>
      <c r="J569" s="20">
        <f>IF(FluxoCaixa101315[[#This Row],[Entrada / Saída]]="Saída",FluxoCaixa101315[[#This Row],[R$ (Valores)]]*-1,FluxoCaixa101315[[#This Row],[R$ (Valores)]])</f>
        <v>-68.17</v>
      </c>
    </row>
    <row r="570" spans="2:10">
      <c r="B570" s="16">
        <v>46043</v>
      </c>
      <c r="C570" s="48" t="str">
        <f>IF(FluxoCaixa101315[[#This Row],[Data]]="","",PROPER(TEXT(FluxoCaixa101315[[#This Row],[Data]],"mmmm")))</f>
        <v>Janeiro</v>
      </c>
      <c r="D570" s="17" t="s">
        <v>2</v>
      </c>
      <c r="E570" s="17" t="s">
        <v>1106</v>
      </c>
      <c r="F570" s="17" t="s">
        <v>1121</v>
      </c>
      <c r="G570" s="21">
        <v>37.950000000000003</v>
      </c>
      <c r="H570" s="17" t="s">
        <v>525</v>
      </c>
      <c r="I570" s="20">
        <f>IF(FluxoCaixa101315[[#This Row],[d]]="Saldo Inicial",FluxoCaixa101315[[#This Row],[R$ (Valores)]],I569+FluxoCaixa101315[[#This Row],[Valores Receitas / Despesas]])</f>
        <v>23862.929999999811</v>
      </c>
      <c r="J570" s="20">
        <f>IF(FluxoCaixa101315[[#This Row],[Entrada / Saída]]="Saída",FluxoCaixa101315[[#This Row],[R$ (Valores)]]*-1,FluxoCaixa101315[[#This Row],[R$ (Valores)]])</f>
        <v>-37.950000000000003</v>
      </c>
    </row>
    <row r="571" spans="2:10">
      <c r="B571" s="16">
        <v>46043</v>
      </c>
      <c r="C571" s="48" t="str">
        <f>IF(FluxoCaixa101315[[#This Row],[Data]]="","",PROPER(TEXT(FluxoCaixa101315[[#This Row],[Data]],"mmmm")))</f>
        <v>Janeiro</v>
      </c>
      <c r="D571" s="17" t="s">
        <v>2</v>
      </c>
      <c r="E571" s="17" t="s">
        <v>1106</v>
      </c>
      <c r="F571" s="17" t="s">
        <v>1122</v>
      </c>
      <c r="G571" s="21">
        <v>68.17</v>
      </c>
      <c r="H571" s="17" t="s">
        <v>525</v>
      </c>
      <c r="I571" s="20">
        <f>IF(FluxoCaixa101315[[#This Row],[d]]="Saldo Inicial",FluxoCaixa101315[[#This Row],[R$ (Valores)]],I570+FluxoCaixa101315[[#This Row],[Valores Receitas / Despesas]])</f>
        <v>23794.759999999813</v>
      </c>
      <c r="J571" s="20">
        <f>IF(FluxoCaixa101315[[#This Row],[Entrada / Saída]]="Saída",FluxoCaixa101315[[#This Row],[R$ (Valores)]]*-1,FluxoCaixa101315[[#This Row],[R$ (Valores)]])</f>
        <v>-68.17</v>
      </c>
    </row>
    <row r="572" spans="2:10">
      <c r="B572" s="16">
        <v>46043</v>
      </c>
      <c r="C572" s="48" t="str">
        <f>IF(FluxoCaixa101315[[#This Row],[Data]]="","",PROPER(TEXT(FluxoCaixa101315[[#This Row],[Data]],"mmmm")))</f>
        <v>Janeiro</v>
      </c>
      <c r="D572" s="17" t="s">
        <v>2</v>
      </c>
      <c r="E572" s="17" t="s">
        <v>1106</v>
      </c>
      <c r="F572" s="17" t="s">
        <v>1116</v>
      </c>
      <c r="G572" s="21">
        <v>108.39</v>
      </c>
      <c r="H572" s="17" t="s">
        <v>525</v>
      </c>
      <c r="I572" s="20">
        <f>IF(FluxoCaixa101315[[#This Row],[d]]="Saldo Inicial",FluxoCaixa101315[[#This Row],[R$ (Valores)]],I571+FluxoCaixa101315[[#This Row],[Valores Receitas / Despesas]])</f>
        <v>23686.369999999813</v>
      </c>
      <c r="J572" s="20">
        <f>IF(FluxoCaixa101315[[#This Row],[Entrada / Saída]]="Saída",FluxoCaixa101315[[#This Row],[R$ (Valores)]]*-1,FluxoCaixa101315[[#This Row],[R$ (Valores)]])</f>
        <v>-108.39</v>
      </c>
    </row>
    <row r="573" spans="2:10">
      <c r="B573" s="16">
        <v>46043</v>
      </c>
      <c r="C573" s="48" t="str">
        <f>IF(FluxoCaixa101315[[#This Row],[Data]]="","",PROPER(TEXT(FluxoCaixa101315[[#This Row],[Data]],"mmmm")))</f>
        <v>Janeiro</v>
      </c>
      <c r="D573" s="17" t="s">
        <v>2</v>
      </c>
      <c r="E573" s="17" t="s">
        <v>225</v>
      </c>
      <c r="F573" s="17" t="s">
        <v>524</v>
      </c>
      <c r="G573" s="21">
        <v>2.4</v>
      </c>
      <c r="H573" s="17" t="s">
        <v>525</v>
      </c>
      <c r="I573" s="20">
        <f>IF(FluxoCaixa101315[[#This Row],[d]]="Saldo Inicial",FluxoCaixa101315[[#This Row],[R$ (Valores)]],I572+FluxoCaixa101315[[#This Row],[Valores Receitas / Despesas]])</f>
        <v>23683.969999999812</v>
      </c>
      <c r="J573" s="20">
        <f>IF(FluxoCaixa101315[[#This Row],[Entrada / Saída]]="Saída",FluxoCaixa101315[[#This Row],[R$ (Valores)]]*-1,FluxoCaixa101315[[#This Row],[R$ (Valores)]])</f>
        <v>-2.4</v>
      </c>
    </row>
    <row r="574" spans="2:10">
      <c r="B574" s="16">
        <v>46043</v>
      </c>
      <c r="C574" s="48" t="str">
        <f>IF(FluxoCaixa101315[[#This Row],[Data]]="","",PROPER(TEXT(FluxoCaixa101315[[#This Row],[Data]],"mmmm")))</f>
        <v>Janeiro</v>
      </c>
      <c r="D574" s="17" t="s">
        <v>2</v>
      </c>
      <c r="E574" s="17" t="s">
        <v>225</v>
      </c>
      <c r="F574" s="17" t="s">
        <v>524</v>
      </c>
      <c r="G574" s="21">
        <v>5.5</v>
      </c>
      <c r="H574" s="17" t="s">
        <v>525</v>
      </c>
      <c r="I574" s="20">
        <f>IF(FluxoCaixa101315[[#This Row],[d]]="Saldo Inicial",FluxoCaixa101315[[#This Row],[R$ (Valores)]],I573+FluxoCaixa101315[[#This Row],[Valores Receitas / Despesas]])</f>
        <v>23678.469999999812</v>
      </c>
      <c r="J574" s="20">
        <f>IF(FluxoCaixa101315[[#This Row],[Entrada / Saída]]="Saída",FluxoCaixa101315[[#This Row],[R$ (Valores)]]*-1,FluxoCaixa101315[[#This Row],[R$ (Valores)]])</f>
        <v>-5.5</v>
      </c>
    </row>
    <row r="575" spans="2:10">
      <c r="B575" s="16">
        <v>46043</v>
      </c>
      <c r="C575" s="48" t="str">
        <f>IF(FluxoCaixa101315[[#This Row],[Data]]="","",PROPER(TEXT(FluxoCaixa101315[[#This Row],[Data]],"mmmm")))</f>
        <v>Janeiro</v>
      </c>
      <c r="D575" s="17" t="s">
        <v>2</v>
      </c>
      <c r="E575" s="17" t="s">
        <v>225</v>
      </c>
      <c r="F575" s="17" t="s">
        <v>524</v>
      </c>
      <c r="G575" s="21">
        <v>1.49</v>
      </c>
      <c r="H575" s="17" t="s">
        <v>525</v>
      </c>
      <c r="I575" s="20">
        <f>IF(FluxoCaixa101315[[#This Row],[d]]="Saldo Inicial",FluxoCaixa101315[[#This Row],[R$ (Valores)]],I574+FluxoCaixa101315[[#This Row],[Valores Receitas / Despesas]])</f>
        <v>23676.97999999981</v>
      </c>
      <c r="J575" s="20">
        <f>IF(FluxoCaixa101315[[#This Row],[Entrada / Saída]]="Saída",FluxoCaixa101315[[#This Row],[R$ (Valores)]]*-1,FluxoCaixa101315[[#This Row],[R$ (Valores)]])</f>
        <v>-1.49</v>
      </c>
    </row>
    <row r="576" spans="2:10">
      <c r="B576" s="16">
        <v>46043</v>
      </c>
      <c r="C576" s="48" t="str">
        <f>IF(FluxoCaixa101315[[#This Row],[Data]]="","",PROPER(TEXT(FluxoCaixa101315[[#This Row],[Data]],"mmmm")))</f>
        <v>Janeiro</v>
      </c>
      <c r="D576" s="17" t="s">
        <v>2</v>
      </c>
      <c r="E576" s="17" t="s">
        <v>70</v>
      </c>
      <c r="F576" s="17" t="s">
        <v>968</v>
      </c>
      <c r="G576" s="21">
        <v>12000</v>
      </c>
      <c r="H576" s="17" t="s">
        <v>525</v>
      </c>
      <c r="I576" s="20">
        <f>IF(FluxoCaixa101315[[#This Row],[d]]="Saldo Inicial",FluxoCaixa101315[[#This Row],[R$ (Valores)]],I575+FluxoCaixa101315[[#This Row],[Valores Receitas / Despesas]])</f>
        <v>11676.97999999981</v>
      </c>
      <c r="J576" s="20">
        <f>IF(FluxoCaixa101315[[#This Row],[Entrada / Saída]]="Saída",FluxoCaixa101315[[#This Row],[R$ (Valores)]]*-1,FluxoCaixa101315[[#This Row],[R$ (Valores)]])</f>
        <v>-12000</v>
      </c>
    </row>
    <row r="577" spans="2:10">
      <c r="B577" s="16">
        <v>46043</v>
      </c>
      <c r="C577" s="48" t="str">
        <f>IF(FluxoCaixa101315[[#This Row],[Data]]="","",PROPER(TEXT(FluxoCaixa101315[[#This Row],[Data]],"mmmm")))</f>
        <v>Janeiro</v>
      </c>
      <c r="D577" s="17" t="s">
        <v>2</v>
      </c>
      <c r="E577" s="17" t="s">
        <v>225</v>
      </c>
      <c r="F577" s="17" t="s">
        <v>524</v>
      </c>
      <c r="G577" s="21">
        <v>2.4</v>
      </c>
      <c r="H577" s="17" t="s">
        <v>525</v>
      </c>
      <c r="I577" s="20">
        <f>IF(FluxoCaixa101315[[#This Row],[d]]="Saldo Inicial",FluxoCaixa101315[[#This Row],[R$ (Valores)]],I576+FluxoCaixa101315[[#This Row],[Valores Receitas / Despesas]])</f>
        <v>11674.579999999811</v>
      </c>
      <c r="J577" s="20">
        <f>IF(FluxoCaixa101315[[#This Row],[Entrada / Saída]]="Saída",FluxoCaixa101315[[#This Row],[R$ (Valores)]]*-1,FluxoCaixa101315[[#This Row],[R$ (Valores)]])</f>
        <v>-2.4</v>
      </c>
    </row>
    <row r="578" spans="2:10">
      <c r="B578" s="16">
        <v>46043</v>
      </c>
      <c r="C578" s="48" t="str">
        <f>IF(FluxoCaixa101315[[#This Row],[Data]]="","",PROPER(TEXT(FluxoCaixa101315[[#This Row],[Data]],"mmmm")))</f>
        <v>Janeiro</v>
      </c>
      <c r="D578" s="17" t="s">
        <v>2</v>
      </c>
      <c r="E578" s="17" t="s">
        <v>225</v>
      </c>
      <c r="F578" s="17" t="s">
        <v>524</v>
      </c>
      <c r="G578" s="21">
        <v>2.4</v>
      </c>
      <c r="H578" s="17" t="s">
        <v>525</v>
      </c>
      <c r="I578" s="20">
        <f>IF(FluxoCaixa101315[[#This Row],[d]]="Saldo Inicial",FluxoCaixa101315[[#This Row],[R$ (Valores)]],I577+FluxoCaixa101315[[#This Row],[Valores Receitas / Despesas]])</f>
        <v>11672.179999999811</v>
      </c>
      <c r="J578" s="20">
        <f>IF(FluxoCaixa101315[[#This Row],[Entrada / Saída]]="Saída",FluxoCaixa101315[[#This Row],[R$ (Valores)]]*-1,FluxoCaixa101315[[#This Row],[R$ (Valores)]])</f>
        <v>-2.4</v>
      </c>
    </row>
    <row r="579" spans="2:10">
      <c r="B579" s="16">
        <v>46043</v>
      </c>
      <c r="C579" s="48" t="str">
        <f>IF(FluxoCaixa101315[[#This Row],[Data]]="","",PROPER(TEXT(FluxoCaixa101315[[#This Row],[Data]],"mmmm")))</f>
        <v>Janeiro</v>
      </c>
      <c r="D579" s="17" t="s">
        <v>2</v>
      </c>
      <c r="E579" s="17" t="s">
        <v>225</v>
      </c>
      <c r="F579" s="17" t="s">
        <v>524</v>
      </c>
      <c r="G579" s="21">
        <v>2.4</v>
      </c>
      <c r="H579" s="17" t="s">
        <v>525</v>
      </c>
      <c r="I579" s="20">
        <f>IF(FluxoCaixa101315[[#This Row],[d]]="Saldo Inicial",FluxoCaixa101315[[#This Row],[R$ (Valores)]],I578+FluxoCaixa101315[[#This Row],[Valores Receitas / Despesas]])</f>
        <v>11669.779999999811</v>
      </c>
      <c r="J579" s="20">
        <f>IF(FluxoCaixa101315[[#This Row],[Entrada / Saída]]="Saída",FluxoCaixa101315[[#This Row],[R$ (Valores)]]*-1,FluxoCaixa101315[[#This Row],[R$ (Valores)]])</f>
        <v>-2.4</v>
      </c>
    </row>
    <row r="580" spans="2:10">
      <c r="B580" s="16">
        <v>46043</v>
      </c>
      <c r="C580" s="48" t="str">
        <f>IF(FluxoCaixa101315[[#This Row],[Data]]="","",PROPER(TEXT(FluxoCaixa101315[[#This Row],[Data]],"mmmm")))</f>
        <v>Janeiro</v>
      </c>
      <c r="D580" s="17" t="s">
        <v>2</v>
      </c>
      <c r="E580" s="17" t="s">
        <v>79</v>
      </c>
      <c r="F580" s="17" t="s">
        <v>1065</v>
      </c>
      <c r="G580" s="21">
        <v>40.659999999999997</v>
      </c>
      <c r="H580" s="17" t="s">
        <v>525</v>
      </c>
      <c r="I580" s="20">
        <f>IF(FluxoCaixa101315[[#This Row],[d]]="Saldo Inicial",FluxoCaixa101315[[#This Row],[R$ (Valores)]],I579+FluxoCaixa101315[[#This Row],[Valores Receitas / Despesas]])</f>
        <v>11629.119999999812</v>
      </c>
      <c r="J580" s="20">
        <f>IF(FluxoCaixa101315[[#This Row],[Entrada / Saída]]="Saída",FluxoCaixa101315[[#This Row],[R$ (Valores)]]*-1,FluxoCaixa101315[[#This Row],[R$ (Valores)]])</f>
        <v>-40.659999999999997</v>
      </c>
    </row>
    <row r="581" spans="2:10">
      <c r="B581" s="16">
        <v>46043</v>
      </c>
      <c r="C581" s="48" t="str">
        <f>IF(FluxoCaixa101315[[#This Row],[Data]]="","",PROPER(TEXT(FluxoCaixa101315[[#This Row],[Data]],"mmmm")))</f>
        <v>Janeiro</v>
      </c>
      <c r="D581" s="17" t="s">
        <v>2</v>
      </c>
      <c r="E581" s="17" t="s">
        <v>225</v>
      </c>
      <c r="F581" s="17" t="s">
        <v>524</v>
      </c>
      <c r="G581" s="21">
        <v>5.7</v>
      </c>
      <c r="H581" s="17" t="s">
        <v>525</v>
      </c>
      <c r="I581" s="20">
        <f>IF(FluxoCaixa101315[[#This Row],[d]]="Saldo Inicial",FluxoCaixa101315[[#This Row],[R$ (Valores)]],I580+FluxoCaixa101315[[#This Row],[Valores Receitas / Despesas]])</f>
        <v>11623.419999999811</v>
      </c>
      <c r="J581" s="20">
        <f>IF(FluxoCaixa101315[[#This Row],[Entrada / Saída]]="Saída",FluxoCaixa101315[[#This Row],[R$ (Valores)]]*-1,FluxoCaixa101315[[#This Row],[R$ (Valores)]])</f>
        <v>-5.7</v>
      </c>
    </row>
    <row r="582" spans="2:10">
      <c r="B582" s="16">
        <v>46043</v>
      </c>
      <c r="C582" s="48" t="str">
        <f>IF(FluxoCaixa101315[[#This Row],[Data]]="","",PROPER(TEXT(FluxoCaixa101315[[#This Row],[Data]],"mmmm")))</f>
        <v>Janeiro</v>
      </c>
      <c r="D582" s="17" t="s">
        <v>2</v>
      </c>
      <c r="E582" s="17" t="s">
        <v>225</v>
      </c>
      <c r="F582" s="17" t="s">
        <v>524</v>
      </c>
      <c r="G582" s="21">
        <v>1.49</v>
      </c>
      <c r="H582" s="17" t="s">
        <v>525</v>
      </c>
      <c r="I582" s="20">
        <f>IF(FluxoCaixa101315[[#This Row],[d]]="Saldo Inicial",FluxoCaixa101315[[#This Row],[R$ (Valores)]],I581+FluxoCaixa101315[[#This Row],[Valores Receitas / Despesas]])</f>
        <v>11621.929999999811</v>
      </c>
      <c r="J582" s="20">
        <f>IF(FluxoCaixa101315[[#This Row],[Entrada / Saída]]="Saída",FluxoCaixa101315[[#This Row],[R$ (Valores)]]*-1,FluxoCaixa101315[[#This Row],[R$ (Valores)]])</f>
        <v>-1.49</v>
      </c>
    </row>
    <row r="583" spans="2:10">
      <c r="B583" s="16">
        <v>46043</v>
      </c>
      <c r="C583" s="48" t="str">
        <f>IF(FluxoCaixa101315[[#This Row],[Data]]="","",PROPER(TEXT(FluxoCaixa101315[[#This Row],[Data]],"mmmm")))</f>
        <v>Janeiro</v>
      </c>
      <c r="D583" s="17" t="s">
        <v>2</v>
      </c>
      <c r="E583" s="17" t="s">
        <v>225</v>
      </c>
      <c r="F583" s="17" t="s">
        <v>524</v>
      </c>
      <c r="G583" s="21">
        <v>5.5</v>
      </c>
      <c r="H583" s="17" t="s">
        <v>525</v>
      </c>
      <c r="I583" s="20">
        <f>IF(FluxoCaixa101315[[#This Row],[d]]="Saldo Inicial",FluxoCaixa101315[[#This Row],[R$ (Valores)]],I582+FluxoCaixa101315[[#This Row],[Valores Receitas / Despesas]])</f>
        <v>11616.429999999811</v>
      </c>
      <c r="J583" s="20">
        <f>IF(FluxoCaixa101315[[#This Row],[Entrada / Saída]]="Saída",FluxoCaixa101315[[#This Row],[R$ (Valores)]]*-1,FluxoCaixa101315[[#This Row],[R$ (Valores)]])</f>
        <v>-5.5</v>
      </c>
    </row>
    <row r="584" spans="2:10">
      <c r="B584" s="16">
        <v>46043</v>
      </c>
      <c r="C584" s="48" t="str">
        <f>IF(FluxoCaixa101315[[#This Row],[Data]]="","",PROPER(TEXT(FluxoCaixa101315[[#This Row],[Data]],"mmmm")))</f>
        <v>Janeiro</v>
      </c>
      <c r="D584" s="17" t="s">
        <v>2</v>
      </c>
      <c r="E584" s="17" t="s">
        <v>70</v>
      </c>
      <c r="F584" s="17" t="s">
        <v>147</v>
      </c>
      <c r="G584" s="21">
        <v>2300</v>
      </c>
      <c r="H584" s="17" t="s">
        <v>525</v>
      </c>
      <c r="I584" s="20">
        <f>IF(FluxoCaixa101315[[#This Row],[d]]="Saldo Inicial",FluxoCaixa101315[[#This Row],[R$ (Valores)]],I583+FluxoCaixa101315[[#This Row],[Valores Receitas / Despesas]])</f>
        <v>9316.4299999998111</v>
      </c>
      <c r="J584" s="20">
        <f>IF(FluxoCaixa101315[[#This Row],[Entrada / Saída]]="Saída",FluxoCaixa101315[[#This Row],[R$ (Valores)]]*-1,FluxoCaixa101315[[#This Row],[R$ (Valores)]])</f>
        <v>-2300</v>
      </c>
    </row>
    <row r="585" spans="2:10">
      <c r="B585" s="16">
        <v>46043</v>
      </c>
      <c r="C585" s="48" t="str">
        <f>IF(FluxoCaixa101315[[#This Row],[Data]]="","",PROPER(TEXT(FluxoCaixa101315[[#This Row],[Data]],"mmmm")))</f>
        <v>Janeiro</v>
      </c>
      <c r="D585" s="17" t="s">
        <v>2</v>
      </c>
      <c r="E585" s="17" t="s">
        <v>225</v>
      </c>
      <c r="F585" s="17" t="s">
        <v>524</v>
      </c>
      <c r="G585" s="21">
        <v>5.7</v>
      </c>
      <c r="H585" s="17" t="s">
        <v>525</v>
      </c>
      <c r="I585" s="20">
        <f>IF(FluxoCaixa101315[[#This Row],[d]]="Saldo Inicial",FluxoCaixa101315[[#This Row],[R$ (Valores)]],I584+FluxoCaixa101315[[#This Row],[Valores Receitas / Despesas]])</f>
        <v>9310.7299999998104</v>
      </c>
      <c r="J585" s="20">
        <f>IF(FluxoCaixa101315[[#This Row],[Entrada / Saída]]="Saída",FluxoCaixa101315[[#This Row],[R$ (Valores)]]*-1,FluxoCaixa101315[[#This Row],[R$ (Valores)]])</f>
        <v>-5.7</v>
      </c>
    </row>
    <row r="586" spans="2:10">
      <c r="B586" s="16">
        <v>46043</v>
      </c>
      <c r="C586" s="48" t="str">
        <f>IF(FluxoCaixa101315[[#This Row],[Data]]="","",PROPER(TEXT(FluxoCaixa101315[[#This Row],[Data]],"mmmm")))</f>
        <v>Janeiro</v>
      </c>
      <c r="D586" s="17" t="s">
        <v>2</v>
      </c>
      <c r="E586" s="17" t="s">
        <v>225</v>
      </c>
      <c r="F586" s="17" t="s">
        <v>524</v>
      </c>
      <c r="G586" s="21">
        <v>20</v>
      </c>
      <c r="H586" s="17" t="s">
        <v>525</v>
      </c>
      <c r="I586" s="20">
        <f>IF(FluxoCaixa101315[[#This Row],[d]]="Saldo Inicial",FluxoCaixa101315[[#This Row],[R$ (Valores)]],I585+FluxoCaixa101315[[#This Row],[Valores Receitas / Despesas]])</f>
        <v>9290.7299999998104</v>
      </c>
      <c r="J586" s="20">
        <f>IF(FluxoCaixa101315[[#This Row],[Entrada / Saída]]="Saída",FluxoCaixa101315[[#This Row],[R$ (Valores)]]*-1,FluxoCaixa101315[[#This Row],[R$ (Valores)]])</f>
        <v>-20</v>
      </c>
    </row>
    <row r="587" spans="2:10">
      <c r="B587" s="16">
        <v>46043</v>
      </c>
      <c r="C587" s="48" t="str">
        <f>IF(FluxoCaixa101315[[#This Row],[Data]]="","",PROPER(TEXT(FluxoCaixa101315[[#This Row],[Data]],"mmmm")))</f>
        <v>Janeiro</v>
      </c>
      <c r="D587" s="17" t="s">
        <v>2</v>
      </c>
      <c r="E587" s="17" t="s">
        <v>225</v>
      </c>
      <c r="F587" s="17" t="s">
        <v>524</v>
      </c>
      <c r="G587" s="21">
        <v>1.49</v>
      </c>
      <c r="H587" s="17" t="s">
        <v>525</v>
      </c>
      <c r="I587" s="20">
        <f>IF(FluxoCaixa101315[[#This Row],[d]]="Saldo Inicial",FluxoCaixa101315[[#This Row],[R$ (Valores)]],I586+FluxoCaixa101315[[#This Row],[Valores Receitas / Despesas]])</f>
        <v>9289.2399999998106</v>
      </c>
      <c r="J587" s="20">
        <f>IF(FluxoCaixa101315[[#This Row],[Entrada / Saída]]="Saída",FluxoCaixa101315[[#This Row],[R$ (Valores)]]*-1,FluxoCaixa101315[[#This Row],[R$ (Valores)]])</f>
        <v>-1.49</v>
      </c>
    </row>
    <row r="588" spans="2:10">
      <c r="B588" s="16">
        <v>46043</v>
      </c>
      <c r="C588" s="48" t="str">
        <f>IF(FluxoCaixa101315[[#This Row],[Data]]="","",PROPER(TEXT(FluxoCaixa101315[[#This Row],[Data]],"mmmm")))</f>
        <v>Janeiro</v>
      </c>
      <c r="D588" s="17" t="s">
        <v>2</v>
      </c>
      <c r="E588" s="17" t="s">
        <v>225</v>
      </c>
      <c r="F588" s="17" t="s">
        <v>524</v>
      </c>
      <c r="G588" s="21">
        <v>20</v>
      </c>
      <c r="H588" s="17" t="s">
        <v>525</v>
      </c>
      <c r="I588" s="20">
        <f>IF(FluxoCaixa101315[[#This Row],[d]]="Saldo Inicial",FluxoCaixa101315[[#This Row],[R$ (Valores)]],I587+FluxoCaixa101315[[#This Row],[Valores Receitas / Despesas]])</f>
        <v>9269.2399999998106</v>
      </c>
      <c r="J588" s="20">
        <f>IF(FluxoCaixa101315[[#This Row],[Entrada / Saída]]="Saída",FluxoCaixa101315[[#This Row],[R$ (Valores)]]*-1,FluxoCaixa101315[[#This Row],[R$ (Valores)]])</f>
        <v>-20</v>
      </c>
    </row>
    <row r="589" spans="2:10">
      <c r="B589" s="16">
        <v>46043</v>
      </c>
      <c r="C589" s="48" t="str">
        <f>IF(FluxoCaixa101315[[#This Row],[Data]]="","",PROPER(TEXT(FluxoCaixa101315[[#This Row],[Data]],"mmmm")))</f>
        <v>Janeiro</v>
      </c>
      <c r="D589" s="17" t="s">
        <v>2</v>
      </c>
      <c r="E589" s="17" t="s">
        <v>225</v>
      </c>
      <c r="F589" s="17" t="s">
        <v>524</v>
      </c>
      <c r="G589" s="21">
        <v>2.4</v>
      </c>
      <c r="H589" s="17" t="s">
        <v>525</v>
      </c>
      <c r="I589" s="20">
        <f>IF(FluxoCaixa101315[[#This Row],[d]]="Saldo Inicial",FluxoCaixa101315[[#This Row],[R$ (Valores)]],I588+FluxoCaixa101315[[#This Row],[Valores Receitas / Despesas]])</f>
        <v>9266.839999999811</v>
      </c>
      <c r="J589" s="20">
        <f>IF(FluxoCaixa101315[[#This Row],[Entrada / Saída]]="Saída",FluxoCaixa101315[[#This Row],[R$ (Valores)]]*-1,FluxoCaixa101315[[#This Row],[R$ (Valores)]])</f>
        <v>-2.4</v>
      </c>
    </row>
    <row r="590" spans="2:10">
      <c r="B590" s="16">
        <v>46043</v>
      </c>
      <c r="C590" s="48" t="str">
        <f>IF(FluxoCaixa101315[[#This Row],[Data]]="","",PROPER(TEXT(FluxoCaixa101315[[#This Row],[Data]],"mmmm")))</f>
        <v>Janeiro</v>
      </c>
      <c r="D590" s="17" t="s">
        <v>2</v>
      </c>
      <c r="E590" s="17" t="s">
        <v>225</v>
      </c>
      <c r="F590" s="17" t="s">
        <v>524</v>
      </c>
      <c r="G590" s="21">
        <v>20</v>
      </c>
      <c r="H590" s="17" t="s">
        <v>525</v>
      </c>
      <c r="I590" s="20">
        <f>IF(FluxoCaixa101315[[#This Row],[d]]="Saldo Inicial",FluxoCaixa101315[[#This Row],[R$ (Valores)]],I589+FluxoCaixa101315[[#This Row],[Valores Receitas / Despesas]])</f>
        <v>9246.839999999811</v>
      </c>
      <c r="J590" s="20">
        <f>IF(FluxoCaixa101315[[#This Row],[Entrada / Saída]]="Saída",FluxoCaixa101315[[#This Row],[R$ (Valores)]]*-1,FluxoCaixa101315[[#This Row],[R$ (Valores)]])</f>
        <v>-20</v>
      </c>
    </row>
    <row r="591" spans="2:10">
      <c r="B591" s="16">
        <v>46043</v>
      </c>
      <c r="C591" s="48" t="str">
        <f>IF(FluxoCaixa101315[[#This Row],[Data]]="","",PROPER(TEXT(FluxoCaixa101315[[#This Row],[Data]],"mmmm")))</f>
        <v>Janeiro</v>
      </c>
      <c r="D591" s="17" t="s">
        <v>2</v>
      </c>
      <c r="E591" s="17" t="s">
        <v>225</v>
      </c>
      <c r="F591" s="17" t="s">
        <v>524</v>
      </c>
      <c r="G591" s="21">
        <v>2.4</v>
      </c>
      <c r="H591" s="17" t="s">
        <v>525</v>
      </c>
      <c r="I591" s="20">
        <f>IF(FluxoCaixa101315[[#This Row],[d]]="Saldo Inicial",FluxoCaixa101315[[#This Row],[R$ (Valores)]],I590+FluxoCaixa101315[[#This Row],[Valores Receitas / Despesas]])</f>
        <v>9244.4399999998113</v>
      </c>
      <c r="J591" s="20">
        <f>IF(FluxoCaixa101315[[#This Row],[Entrada / Saída]]="Saída",FluxoCaixa101315[[#This Row],[R$ (Valores)]]*-1,FluxoCaixa101315[[#This Row],[R$ (Valores)]])</f>
        <v>-2.4</v>
      </c>
    </row>
    <row r="592" spans="2:10">
      <c r="B592" s="16">
        <v>46043</v>
      </c>
      <c r="C592" s="48" t="str">
        <f>IF(FluxoCaixa101315[[#This Row],[Data]]="","",PROPER(TEXT(FluxoCaixa101315[[#This Row],[Data]],"mmmm")))</f>
        <v>Janeiro</v>
      </c>
      <c r="D592" s="17" t="s">
        <v>2</v>
      </c>
      <c r="E592" s="17" t="s">
        <v>225</v>
      </c>
      <c r="F592" s="17" t="s">
        <v>524</v>
      </c>
      <c r="G592" s="21">
        <v>2.4</v>
      </c>
      <c r="H592" s="17" t="s">
        <v>525</v>
      </c>
      <c r="I592" s="20">
        <f>IF(FluxoCaixa101315[[#This Row],[d]]="Saldo Inicial",FluxoCaixa101315[[#This Row],[R$ (Valores)]],I591+FluxoCaixa101315[[#This Row],[Valores Receitas / Despesas]])</f>
        <v>9242.0399999998117</v>
      </c>
      <c r="J592" s="20">
        <f>IF(FluxoCaixa101315[[#This Row],[Entrada / Saída]]="Saída",FluxoCaixa101315[[#This Row],[R$ (Valores)]]*-1,FluxoCaixa101315[[#This Row],[R$ (Valores)]])</f>
        <v>-2.4</v>
      </c>
    </row>
    <row r="593" spans="2:10">
      <c r="B593" s="16">
        <v>46043</v>
      </c>
      <c r="C593" s="48" t="str">
        <f>IF(FluxoCaixa101315[[#This Row],[Data]]="","",PROPER(TEXT(FluxoCaixa101315[[#This Row],[Data]],"mmmm")))</f>
        <v>Janeiro</v>
      </c>
      <c r="D593" s="17" t="s">
        <v>2</v>
      </c>
      <c r="E593" s="17" t="s">
        <v>225</v>
      </c>
      <c r="F593" s="17" t="s">
        <v>524</v>
      </c>
      <c r="G593" s="21">
        <v>20</v>
      </c>
      <c r="H593" s="17" t="s">
        <v>525</v>
      </c>
      <c r="I593" s="20">
        <f>IF(FluxoCaixa101315[[#This Row],[d]]="Saldo Inicial",FluxoCaixa101315[[#This Row],[R$ (Valores)]],I592+FluxoCaixa101315[[#This Row],[Valores Receitas / Despesas]])</f>
        <v>9222.0399999998117</v>
      </c>
      <c r="J593" s="20">
        <f>IF(FluxoCaixa101315[[#This Row],[Entrada / Saída]]="Saída",FluxoCaixa101315[[#This Row],[R$ (Valores)]]*-1,FluxoCaixa101315[[#This Row],[R$ (Valores)]])</f>
        <v>-20</v>
      </c>
    </row>
    <row r="594" spans="2:10">
      <c r="B594" s="16">
        <v>46043</v>
      </c>
      <c r="C594" s="48" t="str">
        <f>IF(FluxoCaixa101315[[#This Row],[Data]]="","",PROPER(TEXT(FluxoCaixa101315[[#This Row],[Data]],"mmmm")))</f>
        <v>Janeiro</v>
      </c>
      <c r="D594" s="17" t="s">
        <v>2</v>
      </c>
      <c r="E594" s="17" t="s">
        <v>225</v>
      </c>
      <c r="F594" s="17" t="s">
        <v>524</v>
      </c>
      <c r="G594" s="21">
        <v>5.7</v>
      </c>
      <c r="H594" s="17" t="s">
        <v>525</v>
      </c>
      <c r="I594" s="20">
        <f>IF(FluxoCaixa101315[[#This Row],[d]]="Saldo Inicial",FluxoCaixa101315[[#This Row],[R$ (Valores)]],I593+FluxoCaixa101315[[#This Row],[Valores Receitas / Despesas]])</f>
        <v>9216.339999999811</v>
      </c>
      <c r="J594" s="20">
        <f>IF(FluxoCaixa101315[[#This Row],[Entrada / Saída]]="Saída",FluxoCaixa101315[[#This Row],[R$ (Valores)]]*-1,FluxoCaixa101315[[#This Row],[R$ (Valores)]])</f>
        <v>-5.7</v>
      </c>
    </row>
    <row r="595" spans="2:10">
      <c r="B595" s="16">
        <v>46043</v>
      </c>
      <c r="C595" s="48" t="str">
        <f>IF(FluxoCaixa101315[[#This Row],[Data]]="","",PROPER(TEXT(FluxoCaixa101315[[#This Row],[Data]],"mmmm")))</f>
        <v>Janeiro</v>
      </c>
      <c r="D595" s="17" t="s">
        <v>2</v>
      </c>
      <c r="E595" s="17" t="s">
        <v>225</v>
      </c>
      <c r="F595" s="17" t="s">
        <v>524</v>
      </c>
      <c r="G595" s="21">
        <v>20</v>
      </c>
      <c r="H595" s="17" t="s">
        <v>525</v>
      </c>
      <c r="I595" s="20">
        <f>IF(FluxoCaixa101315[[#This Row],[d]]="Saldo Inicial",FluxoCaixa101315[[#This Row],[R$ (Valores)]],I594+FluxoCaixa101315[[#This Row],[Valores Receitas / Despesas]])</f>
        <v>9196.339999999811</v>
      </c>
      <c r="J595" s="20">
        <f>IF(FluxoCaixa101315[[#This Row],[Entrada / Saída]]="Saída",FluxoCaixa101315[[#This Row],[R$ (Valores)]]*-1,FluxoCaixa101315[[#This Row],[R$ (Valores)]])</f>
        <v>-20</v>
      </c>
    </row>
    <row r="596" spans="2:10">
      <c r="B596" s="16">
        <v>46043</v>
      </c>
      <c r="C596" s="48" t="str">
        <f>IF(FluxoCaixa101315[[#This Row],[Data]]="","",PROPER(TEXT(FluxoCaixa101315[[#This Row],[Data]],"mmmm")))</f>
        <v>Janeiro</v>
      </c>
      <c r="D596" s="17" t="s">
        <v>2</v>
      </c>
      <c r="E596" s="17" t="s">
        <v>225</v>
      </c>
      <c r="F596" s="17" t="s">
        <v>524</v>
      </c>
      <c r="G596" s="21">
        <v>36.1</v>
      </c>
      <c r="H596" s="17" t="s">
        <v>525</v>
      </c>
      <c r="I596" s="20">
        <f>IF(FluxoCaixa101315[[#This Row],[d]]="Saldo Inicial",FluxoCaixa101315[[#This Row],[R$ (Valores)]],I595+FluxoCaixa101315[[#This Row],[Valores Receitas / Despesas]])</f>
        <v>9160.2399999998106</v>
      </c>
      <c r="J596" s="20">
        <f>IF(FluxoCaixa101315[[#This Row],[Entrada / Saída]]="Saída",FluxoCaixa101315[[#This Row],[R$ (Valores)]]*-1,FluxoCaixa101315[[#This Row],[R$ (Valores)]])</f>
        <v>-36.1</v>
      </c>
    </row>
    <row r="597" spans="2:10">
      <c r="B597" s="16">
        <v>46043</v>
      </c>
      <c r="C597" s="48" t="str">
        <f>IF(FluxoCaixa101315[[#This Row],[Data]]="","",PROPER(TEXT(FluxoCaixa101315[[#This Row],[Data]],"mmmm")))</f>
        <v>Janeiro</v>
      </c>
      <c r="D597" s="17" t="s">
        <v>2</v>
      </c>
      <c r="E597" s="17" t="s">
        <v>225</v>
      </c>
      <c r="F597" s="17" t="s">
        <v>524</v>
      </c>
      <c r="G597" s="21">
        <v>5.5</v>
      </c>
      <c r="H597" s="17" t="s">
        <v>525</v>
      </c>
      <c r="I597" s="20">
        <f>IF(FluxoCaixa101315[[#This Row],[d]]="Saldo Inicial",FluxoCaixa101315[[#This Row],[R$ (Valores)]],I596+FluxoCaixa101315[[#This Row],[Valores Receitas / Despesas]])</f>
        <v>9154.7399999998106</v>
      </c>
      <c r="J597" s="20">
        <f>IF(FluxoCaixa101315[[#This Row],[Entrada / Saída]]="Saída",FluxoCaixa101315[[#This Row],[R$ (Valores)]]*-1,FluxoCaixa101315[[#This Row],[R$ (Valores)]])</f>
        <v>-5.5</v>
      </c>
    </row>
    <row r="598" spans="2:10">
      <c r="B598" s="56">
        <v>46044</v>
      </c>
      <c r="C598" s="52" t="str">
        <f>IF(FluxoCaixa101315[[#This Row],[Data]]="","",PROPER(TEXT(FluxoCaixa101315[[#This Row],[Data]],"mmmm")))</f>
        <v>Janeiro</v>
      </c>
      <c r="D598" s="17" t="s">
        <v>2</v>
      </c>
      <c r="E598" s="17" t="s">
        <v>225</v>
      </c>
      <c r="F598" s="17" t="s">
        <v>524</v>
      </c>
      <c r="G598" s="21">
        <v>1.49</v>
      </c>
      <c r="H598" s="17" t="s">
        <v>525</v>
      </c>
      <c r="I598" s="20">
        <f>IF(FluxoCaixa101315[[#This Row],[d]]="Saldo Inicial",FluxoCaixa101315[[#This Row],[R$ (Valores)]],I597+FluxoCaixa101315[[#This Row],[Valores Receitas / Despesas]])</f>
        <v>9153.2499999998108</v>
      </c>
      <c r="J598" s="20">
        <f>IF(FluxoCaixa101315[[#This Row],[Entrada / Saída]]="Saída",FluxoCaixa101315[[#This Row],[R$ (Valores)]]*-1,FluxoCaixa101315[[#This Row],[R$ (Valores)]])</f>
        <v>-1.49</v>
      </c>
    </row>
    <row r="599" spans="2:10">
      <c r="B599" s="56">
        <v>46044</v>
      </c>
      <c r="C599" s="52" t="str">
        <f>IF(FluxoCaixa101315[[#This Row],[Data]]="","",PROPER(TEXT(FluxoCaixa101315[[#This Row],[Data]],"mmmm")))</f>
        <v>Janeiro</v>
      </c>
      <c r="D599" s="17" t="s">
        <v>2</v>
      </c>
      <c r="E599" s="17" t="s">
        <v>225</v>
      </c>
      <c r="F599" s="17" t="s">
        <v>524</v>
      </c>
      <c r="G599" s="21">
        <v>5.7</v>
      </c>
      <c r="H599" s="17" t="s">
        <v>525</v>
      </c>
      <c r="I599" s="20">
        <f>IF(FluxoCaixa101315[[#This Row],[d]]="Saldo Inicial",FluxoCaixa101315[[#This Row],[R$ (Valores)]],I598+FluxoCaixa101315[[#This Row],[Valores Receitas / Despesas]])</f>
        <v>9147.5499999998101</v>
      </c>
      <c r="J599" s="20">
        <f>IF(FluxoCaixa101315[[#This Row],[Entrada / Saída]]="Saída",FluxoCaixa101315[[#This Row],[R$ (Valores)]]*-1,FluxoCaixa101315[[#This Row],[R$ (Valores)]])</f>
        <v>-5.7</v>
      </c>
    </row>
    <row r="600" spans="2:10">
      <c r="B600" s="56">
        <v>46044</v>
      </c>
      <c r="C600" s="52" t="str">
        <f>IF(FluxoCaixa101315[[#This Row],[Data]]="","",PROPER(TEXT(FluxoCaixa101315[[#This Row],[Data]],"mmmm")))</f>
        <v>Janeiro</v>
      </c>
      <c r="D600" s="17" t="s">
        <v>2</v>
      </c>
      <c r="E600" s="17" t="s">
        <v>225</v>
      </c>
      <c r="F600" s="17" t="s">
        <v>524</v>
      </c>
      <c r="G600" s="21">
        <v>1.49</v>
      </c>
      <c r="H600" s="17" t="s">
        <v>525</v>
      </c>
      <c r="I600" s="20">
        <f>IF(FluxoCaixa101315[[#This Row],[d]]="Saldo Inicial",FluxoCaixa101315[[#This Row],[R$ (Valores)]],I599+FluxoCaixa101315[[#This Row],[Valores Receitas / Despesas]])</f>
        <v>9146.0599999998103</v>
      </c>
      <c r="J600" s="20">
        <f>IF(FluxoCaixa101315[[#This Row],[Entrada / Saída]]="Saída",FluxoCaixa101315[[#This Row],[R$ (Valores)]]*-1,FluxoCaixa101315[[#This Row],[R$ (Valores)]])</f>
        <v>-1.49</v>
      </c>
    </row>
    <row r="601" spans="2:10">
      <c r="B601" s="56">
        <v>46044</v>
      </c>
      <c r="C601" s="52" t="str">
        <f>IF(FluxoCaixa101315[[#This Row],[Data]]="","",PROPER(TEXT(FluxoCaixa101315[[#This Row],[Data]],"mmmm")))</f>
        <v>Janeiro</v>
      </c>
      <c r="D601" s="17" t="s">
        <v>2</v>
      </c>
      <c r="E601" s="17" t="s">
        <v>225</v>
      </c>
      <c r="F601" s="17" t="s">
        <v>524</v>
      </c>
      <c r="G601" s="21">
        <v>5.5</v>
      </c>
      <c r="H601" s="17" t="s">
        <v>525</v>
      </c>
      <c r="I601" s="20">
        <f>IF(FluxoCaixa101315[[#This Row],[d]]="Saldo Inicial",FluxoCaixa101315[[#This Row],[R$ (Valores)]],I600+FluxoCaixa101315[[#This Row],[Valores Receitas / Despesas]])</f>
        <v>9140.5599999998103</v>
      </c>
      <c r="J601" s="20">
        <f>IF(FluxoCaixa101315[[#This Row],[Entrada / Saída]]="Saída",FluxoCaixa101315[[#This Row],[R$ (Valores)]]*-1,FluxoCaixa101315[[#This Row],[R$ (Valores)]])</f>
        <v>-5.5</v>
      </c>
    </row>
    <row r="602" spans="2:10">
      <c r="B602" s="56">
        <v>46044</v>
      </c>
      <c r="C602" s="52" t="str">
        <f>IF(FluxoCaixa101315[[#This Row],[Data]]="","",PROPER(TEXT(FluxoCaixa101315[[#This Row],[Data]],"mmmm")))</f>
        <v>Janeiro</v>
      </c>
      <c r="D602" s="17" t="s">
        <v>2</v>
      </c>
      <c r="E602" s="17" t="s">
        <v>225</v>
      </c>
      <c r="F602" s="17" t="s">
        <v>524</v>
      </c>
      <c r="G602" s="21">
        <v>5.7</v>
      </c>
      <c r="H602" s="17" t="s">
        <v>525</v>
      </c>
      <c r="I602" s="20">
        <f>IF(FluxoCaixa101315[[#This Row],[d]]="Saldo Inicial",FluxoCaixa101315[[#This Row],[R$ (Valores)]],I601+FluxoCaixa101315[[#This Row],[Valores Receitas / Despesas]])</f>
        <v>9134.8599999998096</v>
      </c>
      <c r="J602" s="20">
        <f>IF(FluxoCaixa101315[[#This Row],[Entrada / Saída]]="Saída",FluxoCaixa101315[[#This Row],[R$ (Valores)]]*-1,FluxoCaixa101315[[#This Row],[R$ (Valores)]])</f>
        <v>-5.7</v>
      </c>
    </row>
    <row r="603" spans="2:10">
      <c r="B603" s="56">
        <v>46044</v>
      </c>
      <c r="C603" s="52" t="str">
        <f>IF(FluxoCaixa101315[[#This Row],[Data]]="","",PROPER(TEXT(FluxoCaixa101315[[#This Row],[Data]],"mmmm")))</f>
        <v>Janeiro</v>
      </c>
      <c r="D603" s="17" t="s">
        <v>2</v>
      </c>
      <c r="E603" s="17" t="s">
        <v>225</v>
      </c>
      <c r="F603" s="17" t="s">
        <v>524</v>
      </c>
      <c r="G603" s="21">
        <v>1.49</v>
      </c>
      <c r="H603" s="17" t="s">
        <v>525</v>
      </c>
      <c r="I603" s="20">
        <f>IF(FluxoCaixa101315[[#This Row],[d]]="Saldo Inicial",FluxoCaixa101315[[#This Row],[R$ (Valores)]],I602+FluxoCaixa101315[[#This Row],[Valores Receitas / Despesas]])</f>
        <v>9133.3699999998098</v>
      </c>
      <c r="J603" s="20">
        <f>IF(FluxoCaixa101315[[#This Row],[Entrada / Saída]]="Saída",FluxoCaixa101315[[#This Row],[R$ (Valores)]]*-1,FluxoCaixa101315[[#This Row],[R$ (Valores)]])</f>
        <v>-1.49</v>
      </c>
    </row>
    <row r="604" spans="2:10">
      <c r="B604" s="56">
        <v>46044</v>
      </c>
      <c r="C604" s="52" t="str">
        <f>IF(FluxoCaixa101315[[#This Row],[Data]]="","",PROPER(TEXT(FluxoCaixa101315[[#This Row],[Data]],"mmmm")))</f>
        <v>Janeiro</v>
      </c>
      <c r="D604" s="17" t="s">
        <v>2</v>
      </c>
      <c r="E604" s="17" t="s">
        <v>1106</v>
      </c>
      <c r="F604" s="17" t="s">
        <v>1127</v>
      </c>
      <c r="G604" s="21">
        <v>68.17</v>
      </c>
      <c r="H604" s="17" t="s">
        <v>525</v>
      </c>
      <c r="I604" s="20">
        <f>IF(FluxoCaixa101315[[#This Row],[d]]="Saldo Inicial",FluxoCaixa101315[[#This Row],[R$ (Valores)]],I603+FluxoCaixa101315[[#This Row],[Valores Receitas / Despesas]])</f>
        <v>9065.1999999998097</v>
      </c>
      <c r="J604" s="20">
        <f>IF(FluxoCaixa101315[[#This Row],[Entrada / Saída]]="Saída",FluxoCaixa101315[[#This Row],[R$ (Valores)]]*-1,FluxoCaixa101315[[#This Row],[R$ (Valores)]])</f>
        <v>-68.17</v>
      </c>
    </row>
    <row r="605" spans="2:10">
      <c r="B605" s="56">
        <v>46044</v>
      </c>
      <c r="C605" s="52" t="str">
        <f>IF(FluxoCaixa101315[[#This Row],[Data]]="","",PROPER(TEXT(FluxoCaixa101315[[#This Row],[Data]],"mmmm")))</f>
        <v>Janeiro</v>
      </c>
      <c r="D605" s="17" t="s">
        <v>2</v>
      </c>
      <c r="E605" s="17" t="s">
        <v>1106</v>
      </c>
      <c r="F605" s="17" t="s">
        <v>1128</v>
      </c>
      <c r="G605" s="21">
        <v>108.39</v>
      </c>
      <c r="H605" s="17" t="s">
        <v>525</v>
      </c>
      <c r="I605" s="20">
        <f>IF(FluxoCaixa101315[[#This Row],[d]]="Saldo Inicial",FluxoCaixa101315[[#This Row],[R$ (Valores)]],I604+FluxoCaixa101315[[#This Row],[Valores Receitas / Despesas]])</f>
        <v>8956.8099999998103</v>
      </c>
      <c r="J605" s="20">
        <f>IF(FluxoCaixa101315[[#This Row],[Entrada / Saída]]="Saída",FluxoCaixa101315[[#This Row],[R$ (Valores)]]*-1,FluxoCaixa101315[[#This Row],[R$ (Valores)]])</f>
        <v>-108.39</v>
      </c>
    </row>
    <row r="606" spans="2:10">
      <c r="B606" s="56">
        <v>46044</v>
      </c>
      <c r="C606" s="52" t="str">
        <f>IF(FluxoCaixa101315[[#This Row],[Data]]="","",PROPER(TEXT(FluxoCaixa101315[[#This Row],[Data]],"mmmm")))</f>
        <v>Janeiro</v>
      </c>
      <c r="D606" s="17" t="s">
        <v>2</v>
      </c>
      <c r="E606" s="17" t="s">
        <v>1106</v>
      </c>
      <c r="F606" s="17" t="s">
        <v>1129</v>
      </c>
      <c r="G606" s="21">
        <v>68.17</v>
      </c>
      <c r="H606" s="17" t="s">
        <v>525</v>
      </c>
      <c r="I606" s="20">
        <f>IF(FluxoCaixa101315[[#This Row],[d]]="Saldo Inicial",FluxoCaixa101315[[#This Row],[R$ (Valores)]],I605+FluxoCaixa101315[[#This Row],[Valores Receitas / Despesas]])</f>
        <v>8888.6399999998102</v>
      </c>
      <c r="J606" s="20">
        <f>IF(FluxoCaixa101315[[#This Row],[Entrada / Saída]]="Saída",FluxoCaixa101315[[#This Row],[R$ (Valores)]]*-1,FluxoCaixa101315[[#This Row],[R$ (Valores)]])</f>
        <v>-68.17</v>
      </c>
    </row>
    <row r="607" spans="2:10">
      <c r="B607" s="56">
        <v>46044</v>
      </c>
      <c r="C607" s="52" t="str">
        <f>IF(FluxoCaixa101315[[#This Row],[Data]]="","",PROPER(TEXT(FluxoCaixa101315[[#This Row],[Data]],"mmmm")))</f>
        <v>Janeiro</v>
      </c>
      <c r="D607" s="17" t="s">
        <v>2</v>
      </c>
      <c r="E607" s="17" t="s">
        <v>1106</v>
      </c>
      <c r="F607" s="17" t="s">
        <v>1130</v>
      </c>
      <c r="G607" s="21">
        <v>68.17</v>
      </c>
      <c r="H607" s="17" t="s">
        <v>525</v>
      </c>
      <c r="I607" s="20">
        <f>IF(FluxoCaixa101315[[#This Row],[d]]="Saldo Inicial",FluxoCaixa101315[[#This Row],[R$ (Valores)]],I606+FluxoCaixa101315[[#This Row],[Valores Receitas / Despesas]])</f>
        <v>8820.4699999998102</v>
      </c>
      <c r="J607" s="20">
        <f>IF(FluxoCaixa101315[[#This Row],[Entrada / Saída]]="Saída",FluxoCaixa101315[[#This Row],[R$ (Valores)]]*-1,FluxoCaixa101315[[#This Row],[R$ (Valores)]])</f>
        <v>-68.17</v>
      </c>
    </row>
    <row r="608" spans="2:10">
      <c r="B608" s="56">
        <v>46044</v>
      </c>
      <c r="C608" s="52" t="str">
        <f>IF(FluxoCaixa101315[[#This Row],[Data]]="","",PROPER(TEXT(FluxoCaixa101315[[#This Row],[Data]],"mmmm")))</f>
        <v>Janeiro</v>
      </c>
      <c r="D608" s="17" t="s">
        <v>2</v>
      </c>
      <c r="E608" s="17" t="s">
        <v>1106</v>
      </c>
      <c r="F608" s="17" t="s">
        <v>1131</v>
      </c>
      <c r="G608" s="21">
        <v>68.17</v>
      </c>
      <c r="H608" s="17" t="s">
        <v>525</v>
      </c>
      <c r="I608" s="20">
        <f>IF(FluxoCaixa101315[[#This Row],[d]]="Saldo Inicial",FluxoCaixa101315[[#This Row],[R$ (Valores)]],I607+FluxoCaixa101315[[#This Row],[Valores Receitas / Despesas]])</f>
        <v>8752.2999999998101</v>
      </c>
      <c r="J608" s="20">
        <f>IF(FluxoCaixa101315[[#This Row],[Entrada / Saída]]="Saída",FluxoCaixa101315[[#This Row],[R$ (Valores)]]*-1,FluxoCaixa101315[[#This Row],[R$ (Valores)]])</f>
        <v>-68.17</v>
      </c>
    </row>
    <row r="609" spans="2:10">
      <c r="B609" s="56">
        <v>46044</v>
      </c>
      <c r="C609" s="52" t="str">
        <f>IF(FluxoCaixa101315[[#This Row],[Data]]="","",PROPER(TEXT(FluxoCaixa101315[[#This Row],[Data]],"mmmm")))</f>
        <v>Janeiro</v>
      </c>
      <c r="D609" s="17" t="s">
        <v>2</v>
      </c>
      <c r="E609" s="17" t="s">
        <v>70</v>
      </c>
      <c r="F609" s="17" t="s">
        <v>1132</v>
      </c>
      <c r="G609" s="21">
        <v>1000</v>
      </c>
      <c r="H609" s="17" t="s">
        <v>525</v>
      </c>
      <c r="I609" s="20">
        <f>IF(FluxoCaixa101315[[#This Row],[d]]="Saldo Inicial",FluxoCaixa101315[[#This Row],[R$ (Valores)]],I608+FluxoCaixa101315[[#This Row],[Valores Receitas / Despesas]])</f>
        <v>7752.2999999998101</v>
      </c>
      <c r="J609" s="20">
        <f>IF(FluxoCaixa101315[[#This Row],[Entrada / Saída]]="Saída",FluxoCaixa101315[[#This Row],[R$ (Valores)]]*-1,FluxoCaixa101315[[#This Row],[R$ (Valores)]])</f>
        <v>-1000</v>
      </c>
    </row>
    <row r="610" spans="2:10">
      <c r="B610" s="56">
        <v>46044</v>
      </c>
      <c r="C610" s="52" t="str">
        <f>IF(FluxoCaixa101315[[#This Row],[Data]]="","",PROPER(TEXT(FluxoCaixa101315[[#This Row],[Data]],"mmmm")))</f>
        <v>Janeiro</v>
      </c>
      <c r="D610" s="17" t="s">
        <v>2</v>
      </c>
      <c r="E610" s="17" t="s">
        <v>70</v>
      </c>
      <c r="F610" s="17" t="s">
        <v>963</v>
      </c>
      <c r="G610" s="21">
        <v>3000</v>
      </c>
      <c r="H610" s="17" t="s">
        <v>525</v>
      </c>
      <c r="I610" s="20">
        <f>IF(FluxoCaixa101315[[#This Row],[d]]="Saldo Inicial",FluxoCaixa101315[[#This Row],[R$ (Valores)]],I609+FluxoCaixa101315[[#This Row],[Valores Receitas / Despesas]])</f>
        <v>4752.2999999998101</v>
      </c>
      <c r="J610" s="20">
        <f>IF(FluxoCaixa101315[[#This Row],[Entrada / Saída]]="Saída",FluxoCaixa101315[[#This Row],[R$ (Valores)]]*-1,FluxoCaixa101315[[#This Row],[R$ (Valores)]])</f>
        <v>-3000</v>
      </c>
    </row>
    <row r="611" spans="2:10">
      <c r="B611" s="56">
        <v>46044</v>
      </c>
      <c r="C611" s="52" t="str">
        <f>IF(FluxoCaixa101315[[#This Row],[Data]]="","",PROPER(TEXT(FluxoCaixa101315[[#This Row],[Data]],"mmmm")))</f>
        <v>Janeiro</v>
      </c>
      <c r="D611" s="17" t="s">
        <v>2</v>
      </c>
      <c r="E611" s="17" t="s">
        <v>225</v>
      </c>
      <c r="F611" s="17" t="s">
        <v>524</v>
      </c>
      <c r="G611" s="21">
        <v>2.4</v>
      </c>
      <c r="H611" s="17" t="s">
        <v>525</v>
      </c>
      <c r="I611" s="20">
        <f>IF(FluxoCaixa101315[[#This Row],[d]]="Saldo Inicial",FluxoCaixa101315[[#This Row],[R$ (Valores)]],I610+FluxoCaixa101315[[#This Row],[Valores Receitas / Despesas]])</f>
        <v>4749.8999999998105</v>
      </c>
      <c r="J611" s="20">
        <f>IF(FluxoCaixa101315[[#This Row],[Entrada / Saída]]="Saída",FluxoCaixa101315[[#This Row],[R$ (Valores)]]*-1,FluxoCaixa101315[[#This Row],[R$ (Valores)]])</f>
        <v>-2.4</v>
      </c>
    </row>
    <row r="612" spans="2:10">
      <c r="B612" s="56">
        <v>46044</v>
      </c>
      <c r="C612" s="52" t="str">
        <f>IF(FluxoCaixa101315[[#This Row],[Data]]="","",PROPER(TEXT(FluxoCaixa101315[[#This Row],[Data]],"mmmm")))</f>
        <v>Janeiro</v>
      </c>
      <c r="D612" s="17" t="s">
        <v>2</v>
      </c>
      <c r="E612" s="17" t="s">
        <v>225</v>
      </c>
      <c r="F612" s="17" t="s">
        <v>524</v>
      </c>
      <c r="G612" s="21">
        <v>3.25</v>
      </c>
      <c r="H612" s="17" t="s">
        <v>525</v>
      </c>
      <c r="I612" s="20">
        <f>IF(FluxoCaixa101315[[#This Row],[d]]="Saldo Inicial",FluxoCaixa101315[[#This Row],[R$ (Valores)]],I611+FluxoCaixa101315[[#This Row],[Valores Receitas / Despesas]])</f>
        <v>4746.6499999998105</v>
      </c>
      <c r="J612" s="20">
        <f>IF(FluxoCaixa101315[[#This Row],[Entrada / Saída]]="Saída",FluxoCaixa101315[[#This Row],[R$ (Valores)]]*-1,FluxoCaixa101315[[#This Row],[R$ (Valores)]])</f>
        <v>-3.25</v>
      </c>
    </row>
    <row r="613" spans="2:10">
      <c r="B613" s="56">
        <v>46044</v>
      </c>
      <c r="C613" s="52" t="str">
        <f>IF(FluxoCaixa101315[[#This Row],[Data]]="","",PROPER(TEXT(FluxoCaixa101315[[#This Row],[Data]],"mmmm")))</f>
        <v>Janeiro</v>
      </c>
      <c r="D613" s="17" t="s">
        <v>2</v>
      </c>
      <c r="E613" s="17" t="s">
        <v>225</v>
      </c>
      <c r="F613" s="17" t="s">
        <v>524</v>
      </c>
      <c r="G613" s="21">
        <v>1.49</v>
      </c>
      <c r="H613" s="17" t="s">
        <v>525</v>
      </c>
      <c r="I613" s="20">
        <f>IF(FluxoCaixa101315[[#This Row],[d]]="Saldo Inicial",FluxoCaixa101315[[#This Row],[R$ (Valores)]],I612+FluxoCaixa101315[[#This Row],[Valores Receitas / Despesas]])</f>
        <v>4745.1599999998107</v>
      </c>
      <c r="J613" s="20">
        <f>IF(FluxoCaixa101315[[#This Row],[Entrada / Saída]]="Saída",FluxoCaixa101315[[#This Row],[R$ (Valores)]]*-1,FluxoCaixa101315[[#This Row],[R$ (Valores)]])</f>
        <v>-1.49</v>
      </c>
    </row>
    <row r="614" spans="2:10">
      <c r="B614" s="56">
        <v>46044</v>
      </c>
      <c r="C614" s="52" t="str">
        <f>IF(FluxoCaixa101315[[#This Row],[Data]]="","",PROPER(TEXT(FluxoCaixa101315[[#This Row],[Data]],"mmmm")))</f>
        <v>Janeiro</v>
      </c>
      <c r="D614" s="17" t="s">
        <v>2</v>
      </c>
      <c r="E614" s="17" t="s">
        <v>79</v>
      </c>
      <c r="F614" s="17" t="s">
        <v>1065</v>
      </c>
      <c r="G614" s="21">
        <v>33.71</v>
      </c>
      <c r="H614" s="17" t="s">
        <v>525</v>
      </c>
      <c r="I614" s="20">
        <f>IF(FluxoCaixa101315[[#This Row],[d]]="Saldo Inicial",FluxoCaixa101315[[#This Row],[R$ (Valores)]],I613+FluxoCaixa101315[[#This Row],[Valores Receitas / Despesas]])</f>
        <v>4711.4499999998106</v>
      </c>
      <c r="J614" s="20">
        <f>IF(FluxoCaixa101315[[#This Row],[Entrada / Saída]]="Saída",FluxoCaixa101315[[#This Row],[R$ (Valores)]]*-1,FluxoCaixa101315[[#This Row],[R$ (Valores)]])</f>
        <v>-33.71</v>
      </c>
    </row>
    <row r="615" spans="2:10">
      <c r="B615" s="56">
        <v>46044</v>
      </c>
      <c r="C615" s="52" t="str">
        <f>IF(FluxoCaixa101315[[#This Row],[Data]]="","",PROPER(TEXT(FluxoCaixa101315[[#This Row],[Data]],"mmmm")))</f>
        <v>Janeiro</v>
      </c>
      <c r="D615" s="17" t="s">
        <v>2</v>
      </c>
      <c r="E615" s="17" t="s">
        <v>70</v>
      </c>
      <c r="F615" s="17" t="s">
        <v>1133</v>
      </c>
      <c r="G615" s="21">
        <v>500</v>
      </c>
      <c r="H615" s="17" t="s">
        <v>525</v>
      </c>
      <c r="I615" s="20">
        <f>IF(FluxoCaixa101315[[#This Row],[d]]="Saldo Inicial",FluxoCaixa101315[[#This Row],[R$ (Valores)]],I614+FluxoCaixa101315[[#This Row],[Valores Receitas / Despesas]])</f>
        <v>4211.4499999998106</v>
      </c>
      <c r="J615" s="20">
        <f>IF(FluxoCaixa101315[[#This Row],[Entrada / Saída]]="Saída",FluxoCaixa101315[[#This Row],[R$ (Valores)]]*-1,FluxoCaixa101315[[#This Row],[R$ (Valores)]])</f>
        <v>-500</v>
      </c>
    </row>
    <row r="616" spans="2:10">
      <c r="B616" s="56">
        <v>46044</v>
      </c>
      <c r="C616" s="52" t="str">
        <f>IF(FluxoCaixa101315[[#This Row],[Data]]="","",PROPER(TEXT(FluxoCaixa101315[[#This Row],[Data]],"mmmm")))</f>
        <v>Janeiro</v>
      </c>
      <c r="D616" s="17" t="s">
        <v>2</v>
      </c>
      <c r="E616" s="17" t="s">
        <v>70</v>
      </c>
      <c r="F616" s="17" t="s">
        <v>939</v>
      </c>
      <c r="G616" s="21">
        <v>382.7</v>
      </c>
      <c r="H616" s="17" t="s">
        <v>525</v>
      </c>
      <c r="I616" s="20">
        <f>IF(FluxoCaixa101315[[#This Row],[d]]="Saldo Inicial",FluxoCaixa101315[[#This Row],[R$ (Valores)]],I615+FluxoCaixa101315[[#This Row],[Valores Receitas / Despesas]])</f>
        <v>3828.7499999998108</v>
      </c>
      <c r="J616" s="20">
        <f>IF(FluxoCaixa101315[[#This Row],[Entrada / Saída]]="Saída",FluxoCaixa101315[[#This Row],[R$ (Valores)]]*-1,FluxoCaixa101315[[#This Row],[R$ (Valores)]])</f>
        <v>-382.7</v>
      </c>
    </row>
    <row r="617" spans="2:10">
      <c r="B617" s="56">
        <v>46044</v>
      </c>
      <c r="C617" s="52" t="str">
        <f>IF(FluxoCaixa101315[[#This Row],[Data]]="","",PROPER(TEXT(FluxoCaixa101315[[#This Row],[Data]],"mmmm")))</f>
        <v>Janeiro</v>
      </c>
      <c r="D617" s="17" t="s">
        <v>2</v>
      </c>
      <c r="E617" s="17" t="s">
        <v>70</v>
      </c>
      <c r="F617" s="17" t="s">
        <v>1134</v>
      </c>
      <c r="G617" s="21">
        <v>171.01</v>
      </c>
      <c r="H617" s="17" t="s">
        <v>525</v>
      </c>
      <c r="I617" s="20">
        <f>IF(FluxoCaixa101315[[#This Row],[d]]="Saldo Inicial",FluxoCaixa101315[[#This Row],[R$ (Valores)]],I616+FluxoCaixa101315[[#This Row],[Valores Receitas / Despesas]])</f>
        <v>3657.7399999998106</v>
      </c>
      <c r="J617" s="20">
        <f>IF(FluxoCaixa101315[[#This Row],[Entrada / Saída]]="Saída",FluxoCaixa101315[[#This Row],[R$ (Valores)]]*-1,FluxoCaixa101315[[#This Row],[R$ (Valores)]])</f>
        <v>-171.01</v>
      </c>
    </row>
    <row r="618" spans="2:10">
      <c r="B618" s="56">
        <v>46044</v>
      </c>
      <c r="C618" s="52" t="str">
        <f>IF(FluxoCaixa101315[[#This Row],[Data]]="","",PROPER(TEXT(FluxoCaixa101315[[#This Row],[Data]],"mmmm")))</f>
        <v>Janeiro</v>
      </c>
      <c r="D618" s="17" t="s">
        <v>2</v>
      </c>
      <c r="E618" s="17" t="s">
        <v>70</v>
      </c>
      <c r="F618" s="17" t="s">
        <v>1135</v>
      </c>
      <c r="G618" s="21">
        <v>59.35</v>
      </c>
      <c r="H618" s="17" t="s">
        <v>525</v>
      </c>
      <c r="I618" s="20">
        <f>IF(FluxoCaixa101315[[#This Row],[d]]="Saldo Inicial",FluxoCaixa101315[[#This Row],[R$ (Valores)]],I617+FluxoCaixa101315[[#This Row],[Valores Receitas / Despesas]])</f>
        <v>3598.3899999998107</v>
      </c>
      <c r="J618" s="20">
        <f>IF(FluxoCaixa101315[[#This Row],[Entrada / Saída]]="Saída",FluxoCaixa101315[[#This Row],[R$ (Valores)]]*-1,FluxoCaixa101315[[#This Row],[R$ (Valores)]])</f>
        <v>-59.35</v>
      </c>
    </row>
    <row r="619" spans="2:10">
      <c r="B619" s="56">
        <v>46044</v>
      </c>
      <c r="C619" s="52" t="str">
        <f>IF(FluxoCaixa101315[[#This Row],[Data]]="","",PROPER(TEXT(FluxoCaixa101315[[#This Row],[Data]],"mmmm")))</f>
        <v>Janeiro</v>
      </c>
      <c r="D619" s="17" t="s">
        <v>2</v>
      </c>
      <c r="E619" s="17" t="s">
        <v>70</v>
      </c>
      <c r="F619" s="17" t="s">
        <v>1136</v>
      </c>
      <c r="G619" s="21">
        <v>580</v>
      </c>
      <c r="H619" s="17" t="s">
        <v>525</v>
      </c>
      <c r="I619" s="20">
        <f>IF(FluxoCaixa101315[[#This Row],[d]]="Saldo Inicial",FluxoCaixa101315[[#This Row],[R$ (Valores)]],I618+FluxoCaixa101315[[#This Row],[Valores Receitas / Despesas]])</f>
        <v>3018.3899999998107</v>
      </c>
      <c r="J619" s="20">
        <f>IF(FluxoCaixa101315[[#This Row],[Entrada / Saída]]="Saída",FluxoCaixa101315[[#This Row],[R$ (Valores)]]*-1,FluxoCaixa101315[[#This Row],[R$ (Valores)]])</f>
        <v>-580</v>
      </c>
    </row>
    <row r="620" spans="2:10">
      <c r="B620" s="56">
        <v>46044</v>
      </c>
      <c r="C620" s="52" t="str">
        <f>IF(FluxoCaixa101315[[#This Row],[Data]]="","",PROPER(TEXT(FluxoCaixa101315[[#This Row],[Data]],"mmmm")))</f>
        <v>Janeiro</v>
      </c>
      <c r="D620" s="17" t="s">
        <v>2</v>
      </c>
      <c r="E620" s="17" t="s">
        <v>70</v>
      </c>
      <c r="F620" s="17" t="s">
        <v>1137</v>
      </c>
      <c r="G620" s="21">
        <v>11.4</v>
      </c>
      <c r="H620" s="17" t="s">
        <v>525</v>
      </c>
      <c r="I620" s="20">
        <f>IF(FluxoCaixa101315[[#This Row],[d]]="Saldo Inicial",FluxoCaixa101315[[#This Row],[R$ (Valores)]],I619+FluxoCaixa101315[[#This Row],[Valores Receitas / Despesas]])</f>
        <v>3006.9899999998106</v>
      </c>
      <c r="J620" s="20">
        <f>IF(FluxoCaixa101315[[#This Row],[Entrada / Saída]]="Saída",FluxoCaixa101315[[#This Row],[R$ (Valores)]]*-1,FluxoCaixa101315[[#This Row],[R$ (Valores)]])</f>
        <v>-11.4</v>
      </c>
    </row>
    <row r="621" spans="2:10">
      <c r="B621" s="56">
        <v>46044</v>
      </c>
      <c r="C621" s="52" t="str">
        <f>IF(FluxoCaixa101315[[#This Row],[Data]]="","",PROPER(TEXT(FluxoCaixa101315[[#This Row],[Data]],"mmmm")))</f>
        <v>Janeiro</v>
      </c>
      <c r="D621" s="17" t="s">
        <v>2</v>
      </c>
      <c r="E621" s="17" t="s">
        <v>70</v>
      </c>
      <c r="F621" s="17" t="s">
        <v>1138</v>
      </c>
      <c r="G621" s="21">
        <v>171.7</v>
      </c>
      <c r="H621" s="17" t="s">
        <v>525</v>
      </c>
      <c r="I621" s="20">
        <f>IF(FluxoCaixa101315[[#This Row],[d]]="Saldo Inicial",FluxoCaixa101315[[#This Row],[R$ (Valores)]],I620+FluxoCaixa101315[[#This Row],[Valores Receitas / Despesas]])</f>
        <v>2835.2899999998108</v>
      </c>
      <c r="J621" s="20">
        <f>IF(FluxoCaixa101315[[#This Row],[Entrada / Saída]]="Saída",FluxoCaixa101315[[#This Row],[R$ (Valores)]]*-1,FluxoCaixa101315[[#This Row],[R$ (Valores)]])</f>
        <v>-171.7</v>
      </c>
    </row>
    <row r="622" spans="2:10">
      <c r="B622" s="56">
        <v>46044</v>
      </c>
      <c r="C622" s="52" t="str">
        <f>IF(FluxoCaixa101315[[#This Row],[Data]]="","",PROPER(TEXT(FluxoCaixa101315[[#This Row],[Data]],"mmmm")))</f>
        <v>Janeiro</v>
      </c>
      <c r="D622" s="17" t="s">
        <v>2</v>
      </c>
      <c r="E622" s="17" t="s">
        <v>70</v>
      </c>
      <c r="F622" s="17" t="s">
        <v>1139</v>
      </c>
      <c r="G622" s="21">
        <v>82.2</v>
      </c>
      <c r="H622" s="17" t="s">
        <v>525</v>
      </c>
      <c r="I622" s="20">
        <f>IF(FluxoCaixa101315[[#This Row],[d]]="Saldo Inicial",FluxoCaixa101315[[#This Row],[R$ (Valores)]],I621+FluxoCaixa101315[[#This Row],[Valores Receitas / Despesas]])</f>
        <v>2753.089999999811</v>
      </c>
      <c r="J622" s="20">
        <f>IF(FluxoCaixa101315[[#This Row],[Entrada / Saída]]="Saída",FluxoCaixa101315[[#This Row],[R$ (Valores)]]*-1,FluxoCaixa101315[[#This Row],[R$ (Valores)]])</f>
        <v>-82.2</v>
      </c>
    </row>
    <row r="623" spans="2:10">
      <c r="B623" s="56">
        <v>46044</v>
      </c>
      <c r="C623" s="52" t="str">
        <f>IF(FluxoCaixa101315[[#This Row],[Data]]="","",PROPER(TEXT(FluxoCaixa101315[[#This Row],[Data]],"mmmm")))</f>
        <v>Janeiro</v>
      </c>
      <c r="D623" s="17" t="s">
        <v>2</v>
      </c>
      <c r="E623" s="17" t="s">
        <v>70</v>
      </c>
      <c r="F623" s="17" t="s">
        <v>1140</v>
      </c>
      <c r="G623" s="21">
        <v>11.4</v>
      </c>
      <c r="H623" s="17" t="s">
        <v>525</v>
      </c>
      <c r="I623" s="20">
        <f>IF(FluxoCaixa101315[[#This Row],[d]]="Saldo Inicial",FluxoCaixa101315[[#This Row],[R$ (Valores)]],I622+FluxoCaixa101315[[#This Row],[Valores Receitas / Despesas]])</f>
        <v>2741.6899999998109</v>
      </c>
      <c r="J623" s="20">
        <f>IF(FluxoCaixa101315[[#This Row],[Entrada / Saída]]="Saída",FluxoCaixa101315[[#This Row],[R$ (Valores)]]*-1,FluxoCaixa101315[[#This Row],[R$ (Valores)]])</f>
        <v>-11.4</v>
      </c>
    </row>
    <row r="624" spans="2:10">
      <c r="B624" s="56">
        <v>46044</v>
      </c>
      <c r="C624" s="52" t="str">
        <f>IF(FluxoCaixa101315[[#This Row],[Data]]="","",PROPER(TEXT(FluxoCaixa101315[[#This Row],[Data]],"mmmm")))</f>
        <v>Janeiro</v>
      </c>
      <c r="D624" s="17" t="s">
        <v>2</v>
      </c>
      <c r="E624" s="17" t="s">
        <v>70</v>
      </c>
      <c r="F624" s="17" t="s">
        <v>1141</v>
      </c>
      <c r="G624" s="21">
        <v>8.76</v>
      </c>
      <c r="H624" s="17" t="s">
        <v>525</v>
      </c>
      <c r="I624" s="20">
        <f>IF(FluxoCaixa101315[[#This Row],[d]]="Saldo Inicial",FluxoCaixa101315[[#This Row],[R$ (Valores)]],I623+FluxoCaixa101315[[#This Row],[Valores Receitas / Despesas]])</f>
        <v>2732.9299999998107</v>
      </c>
      <c r="J624" s="20">
        <f>IF(FluxoCaixa101315[[#This Row],[Entrada / Saída]]="Saída",FluxoCaixa101315[[#This Row],[R$ (Valores)]]*-1,FluxoCaixa101315[[#This Row],[R$ (Valores)]])</f>
        <v>-8.76</v>
      </c>
    </row>
    <row r="625" spans="2:10">
      <c r="B625" s="56">
        <v>46044</v>
      </c>
      <c r="C625" s="52" t="str">
        <f>IF(FluxoCaixa101315[[#This Row],[Data]]="","",PROPER(TEXT(FluxoCaixa101315[[#This Row],[Data]],"mmmm")))</f>
        <v>Janeiro</v>
      </c>
      <c r="D625" s="17" t="s">
        <v>2</v>
      </c>
      <c r="E625" s="17" t="s">
        <v>70</v>
      </c>
      <c r="F625" s="17" t="s">
        <v>1142</v>
      </c>
      <c r="G625" s="21">
        <v>1009.82</v>
      </c>
      <c r="H625" s="17" t="s">
        <v>525</v>
      </c>
      <c r="I625" s="20">
        <f>IF(FluxoCaixa101315[[#This Row],[d]]="Saldo Inicial",FluxoCaixa101315[[#This Row],[R$ (Valores)]],I624+FluxoCaixa101315[[#This Row],[Valores Receitas / Despesas]])</f>
        <v>1723.1099999998105</v>
      </c>
      <c r="J625" s="20">
        <f>IF(FluxoCaixa101315[[#This Row],[Entrada / Saída]]="Saída",FluxoCaixa101315[[#This Row],[R$ (Valores)]]*-1,FluxoCaixa101315[[#This Row],[R$ (Valores)]])</f>
        <v>-1009.82</v>
      </c>
    </row>
    <row r="626" spans="2:10">
      <c r="B626" s="56">
        <v>46044</v>
      </c>
      <c r="C626" s="52" t="str">
        <f>IF(FluxoCaixa101315[[#This Row],[Data]]="","",PROPER(TEXT(FluxoCaixa101315[[#This Row],[Data]],"mmmm")))</f>
        <v>Janeiro</v>
      </c>
      <c r="D626" s="17" t="s">
        <v>2</v>
      </c>
      <c r="E626" s="17" t="s">
        <v>225</v>
      </c>
      <c r="F626" s="17" t="s">
        <v>524</v>
      </c>
      <c r="G626" s="21">
        <v>2.4</v>
      </c>
      <c r="H626" s="17" t="s">
        <v>525</v>
      </c>
      <c r="I626" s="20">
        <f>IF(FluxoCaixa101315[[#This Row],[d]]="Saldo Inicial",FluxoCaixa101315[[#This Row],[R$ (Valores)]],I625+FluxoCaixa101315[[#This Row],[Valores Receitas / Despesas]])</f>
        <v>1720.7099999998104</v>
      </c>
      <c r="J626" s="20">
        <f>IF(FluxoCaixa101315[[#This Row],[Entrada / Saída]]="Saída",FluxoCaixa101315[[#This Row],[R$ (Valores)]]*-1,FluxoCaixa101315[[#This Row],[R$ (Valores)]])</f>
        <v>-2.4</v>
      </c>
    </row>
    <row r="627" spans="2:10">
      <c r="B627" s="56">
        <v>46044</v>
      </c>
      <c r="C627" s="52" t="str">
        <f>IF(FluxoCaixa101315[[#This Row],[Data]]="","",PROPER(TEXT(FluxoCaixa101315[[#This Row],[Data]],"mmmm")))</f>
        <v>Janeiro</v>
      </c>
      <c r="D627" s="17" t="s">
        <v>2</v>
      </c>
      <c r="E627" s="17" t="s">
        <v>225</v>
      </c>
      <c r="F627" s="17" t="s">
        <v>524</v>
      </c>
      <c r="G627" s="21">
        <v>5.7</v>
      </c>
      <c r="H627" s="17" t="s">
        <v>525</v>
      </c>
      <c r="I627" s="20">
        <f>IF(FluxoCaixa101315[[#This Row],[d]]="Saldo Inicial",FluxoCaixa101315[[#This Row],[R$ (Valores)]],I626+FluxoCaixa101315[[#This Row],[Valores Receitas / Despesas]])</f>
        <v>1715.0099999998104</v>
      </c>
      <c r="J627" s="20">
        <f>IF(FluxoCaixa101315[[#This Row],[Entrada / Saída]]="Saída",FluxoCaixa101315[[#This Row],[R$ (Valores)]]*-1,FluxoCaixa101315[[#This Row],[R$ (Valores)]])</f>
        <v>-5.7</v>
      </c>
    </row>
    <row r="628" spans="2:10">
      <c r="B628" s="56">
        <v>46044</v>
      </c>
      <c r="C628" s="52" t="str">
        <f>IF(FluxoCaixa101315[[#This Row],[Data]]="","",PROPER(TEXT(FluxoCaixa101315[[#This Row],[Data]],"mmmm")))</f>
        <v>Janeiro</v>
      </c>
      <c r="D628" s="17" t="s">
        <v>2</v>
      </c>
      <c r="E628" s="17" t="s">
        <v>225</v>
      </c>
      <c r="F628" s="17" t="s">
        <v>524</v>
      </c>
      <c r="G628" s="21">
        <v>3.25</v>
      </c>
      <c r="H628" s="17" t="s">
        <v>525</v>
      </c>
      <c r="I628" s="20">
        <f>IF(FluxoCaixa101315[[#This Row],[d]]="Saldo Inicial",FluxoCaixa101315[[#This Row],[R$ (Valores)]],I627+FluxoCaixa101315[[#This Row],[Valores Receitas / Despesas]])</f>
        <v>1711.7599999998104</v>
      </c>
      <c r="J628" s="20">
        <f>IF(FluxoCaixa101315[[#This Row],[Entrada / Saída]]="Saída",FluxoCaixa101315[[#This Row],[R$ (Valores)]]*-1,FluxoCaixa101315[[#This Row],[R$ (Valores)]])</f>
        <v>-3.25</v>
      </c>
    </row>
    <row r="629" spans="2:10">
      <c r="B629" s="56">
        <v>46044</v>
      </c>
      <c r="C629" s="52" t="str">
        <f>IF(FluxoCaixa101315[[#This Row],[Data]]="","",PROPER(TEXT(FluxoCaixa101315[[#This Row],[Data]],"mmmm")))</f>
        <v>Janeiro</v>
      </c>
      <c r="D629" s="17" t="s">
        <v>2</v>
      </c>
      <c r="E629" s="17" t="s">
        <v>225</v>
      </c>
      <c r="F629" s="17" t="s">
        <v>524</v>
      </c>
      <c r="G629" s="21">
        <v>1.49</v>
      </c>
      <c r="H629" s="17" t="s">
        <v>525</v>
      </c>
      <c r="I629" s="20">
        <f>IF(FluxoCaixa101315[[#This Row],[d]]="Saldo Inicial",FluxoCaixa101315[[#This Row],[R$ (Valores)]],I628+FluxoCaixa101315[[#This Row],[Valores Receitas / Despesas]])</f>
        <v>1710.2699999998104</v>
      </c>
      <c r="J629" s="20">
        <f>IF(FluxoCaixa101315[[#This Row],[Entrada / Saída]]="Saída",FluxoCaixa101315[[#This Row],[R$ (Valores)]]*-1,FluxoCaixa101315[[#This Row],[R$ (Valores)]])</f>
        <v>-1.49</v>
      </c>
    </row>
    <row r="630" spans="2:10">
      <c r="B630" s="56">
        <v>46044</v>
      </c>
      <c r="C630" s="52" t="str">
        <f>IF(FluxoCaixa101315[[#This Row],[Data]]="","",PROPER(TEXT(FluxoCaixa101315[[#This Row],[Data]],"mmmm")))</f>
        <v>Janeiro</v>
      </c>
      <c r="D630" s="17" t="s">
        <v>2</v>
      </c>
      <c r="E630" s="17" t="s">
        <v>225</v>
      </c>
      <c r="F630" s="17" t="s">
        <v>524</v>
      </c>
      <c r="G630" s="21">
        <v>5.7</v>
      </c>
      <c r="H630" s="17" t="s">
        <v>525</v>
      </c>
      <c r="I630" s="20">
        <f>IF(FluxoCaixa101315[[#This Row],[d]]="Saldo Inicial",FluxoCaixa101315[[#This Row],[R$ (Valores)]],I629+FluxoCaixa101315[[#This Row],[Valores Receitas / Despesas]])</f>
        <v>1704.5699999998103</v>
      </c>
      <c r="J630" s="20">
        <f>IF(FluxoCaixa101315[[#This Row],[Entrada / Saída]]="Saída",FluxoCaixa101315[[#This Row],[R$ (Valores)]]*-1,FluxoCaixa101315[[#This Row],[R$ (Valores)]])</f>
        <v>-5.7</v>
      </c>
    </row>
    <row r="631" spans="2:10">
      <c r="B631" s="56">
        <v>46044</v>
      </c>
      <c r="C631" s="52" t="str">
        <f>IF(FluxoCaixa101315[[#This Row],[Data]]="","",PROPER(TEXT(FluxoCaixa101315[[#This Row],[Data]],"mmmm")))</f>
        <v>Janeiro</v>
      </c>
      <c r="D631" s="17" t="s">
        <v>2</v>
      </c>
      <c r="E631" s="17" t="s">
        <v>225</v>
      </c>
      <c r="F631" s="17" t="s">
        <v>524</v>
      </c>
      <c r="G631" s="21">
        <v>3.25</v>
      </c>
      <c r="H631" s="17" t="s">
        <v>525</v>
      </c>
      <c r="I631" s="20">
        <f>IF(FluxoCaixa101315[[#This Row],[d]]="Saldo Inicial",FluxoCaixa101315[[#This Row],[R$ (Valores)]],I630+FluxoCaixa101315[[#This Row],[Valores Receitas / Despesas]])</f>
        <v>1701.3199999998103</v>
      </c>
      <c r="J631" s="20">
        <f>IF(FluxoCaixa101315[[#This Row],[Entrada / Saída]]="Saída",FluxoCaixa101315[[#This Row],[R$ (Valores)]]*-1,FluxoCaixa101315[[#This Row],[R$ (Valores)]])</f>
        <v>-3.25</v>
      </c>
    </row>
    <row r="632" spans="2:10">
      <c r="B632" s="56">
        <v>46045</v>
      </c>
      <c r="C632" s="52" t="str">
        <f>IF(FluxoCaixa101315[[#This Row],[Data]]="","",PROPER(TEXT(FluxoCaixa101315[[#This Row],[Data]],"mmmm")))</f>
        <v>Janeiro</v>
      </c>
      <c r="D632" s="17" t="s">
        <v>2</v>
      </c>
      <c r="E632" s="17" t="s">
        <v>225</v>
      </c>
      <c r="F632" s="17" t="s">
        <v>524</v>
      </c>
      <c r="G632" s="21">
        <v>5.7</v>
      </c>
      <c r="H632" s="17" t="s">
        <v>525</v>
      </c>
      <c r="I632" s="20">
        <f>IF(FluxoCaixa101315[[#This Row],[d]]="Saldo Inicial",FluxoCaixa101315[[#This Row],[R$ (Valores)]],I631+FluxoCaixa101315[[#This Row],[Valores Receitas / Despesas]])</f>
        <v>1695.6199999998103</v>
      </c>
      <c r="J632" s="20">
        <f>IF(FluxoCaixa101315[[#This Row],[Entrada / Saída]]="Saída",FluxoCaixa101315[[#This Row],[R$ (Valores)]]*-1,FluxoCaixa101315[[#This Row],[R$ (Valores)]])</f>
        <v>-5.7</v>
      </c>
    </row>
    <row r="633" spans="2:10">
      <c r="B633" s="56">
        <v>46045</v>
      </c>
      <c r="C633" s="52" t="str">
        <f>IF(FluxoCaixa101315[[#This Row],[Data]]="","",PROPER(TEXT(FluxoCaixa101315[[#This Row],[Data]],"mmmm")))</f>
        <v>Janeiro</v>
      </c>
      <c r="D633" s="17" t="s">
        <v>2</v>
      </c>
      <c r="E633" s="17" t="s">
        <v>225</v>
      </c>
      <c r="F633" s="17" t="s">
        <v>524</v>
      </c>
      <c r="G633" s="21">
        <v>1.49</v>
      </c>
      <c r="H633" s="17" t="s">
        <v>525</v>
      </c>
      <c r="I633" s="20">
        <f>IF(FluxoCaixa101315[[#This Row],[d]]="Saldo Inicial",FluxoCaixa101315[[#This Row],[R$ (Valores)]],I632+FluxoCaixa101315[[#This Row],[Valores Receitas / Despesas]])</f>
        <v>1694.1299999998103</v>
      </c>
      <c r="J633" s="20">
        <f>IF(FluxoCaixa101315[[#This Row],[Entrada / Saída]]="Saída",FluxoCaixa101315[[#This Row],[R$ (Valores)]]*-1,FluxoCaixa101315[[#This Row],[R$ (Valores)]])</f>
        <v>-1.49</v>
      </c>
    </row>
    <row r="634" spans="2:10">
      <c r="B634" s="56">
        <v>46045</v>
      </c>
      <c r="C634" s="52" t="str">
        <f>IF(FluxoCaixa101315[[#This Row],[Data]]="","",PROPER(TEXT(FluxoCaixa101315[[#This Row],[Data]],"mmmm")))</f>
        <v>Janeiro</v>
      </c>
      <c r="D634" s="17" t="s">
        <v>2</v>
      </c>
      <c r="E634" s="17" t="s">
        <v>225</v>
      </c>
      <c r="F634" s="17" t="s">
        <v>524</v>
      </c>
      <c r="G634" s="21">
        <v>8.84</v>
      </c>
      <c r="H634" s="17" t="s">
        <v>525</v>
      </c>
      <c r="I634" s="20">
        <f>IF(FluxoCaixa101315[[#This Row],[d]]="Saldo Inicial",FluxoCaixa101315[[#This Row],[R$ (Valores)]],I633+FluxoCaixa101315[[#This Row],[Valores Receitas / Despesas]])</f>
        <v>1685.2899999998103</v>
      </c>
      <c r="J634" s="20">
        <f>IF(FluxoCaixa101315[[#This Row],[Entrada / Saída]]="Saída",FluxoCaixa101315[[#This Row],[R$ (Valores)]]*-1,FluxoCaixa101315[[#This Row],[R$ (Valores)]])</f>
        <v>-8.84</v>
      </c>
    </row>
    <row r="635" spans="2:10">
      <c r="B635" s="56">
        <v>46045</v>
      </c>
      <c r="C635" s="52" t="str">
        <f>IF(FluxoCaixa101315[[#This Row],[Data]]="","",PROPER(TEXT(FluxoCaixa101315[[#This Row],[Data]],"mmmm")))</f>
        <v>Janeiro</v>
      </c>
      <c r="D635" s="17" t="s">
        <v>2</v>
      </c>
      <c r="E635" s="17" t="s">
        <v>225</v>
      </c>
      <c r="F635" s="17" t="s">
        <v>524</v>
      </c>
      <c r="G635" s="29">
        <v>1.49</v>
      </c>
      <c r="H635" s="17" t="s">
        <v>525</v>
      </c>
      <c r="I635" s="20">
        <f>IF(FluxoCaixa101315[[#This Row],[d]]="Saldo Inicial",FluxoCaixa101315[[#This Row],[R$ (Valores)]],I634+FluxoCaixa101315[[#This Row],[Valores Receitas / Despesas]])</f>
        <v>1683.7999999998103</v>
      </c>
      <c r="J635" s="20">
        <f>IF(FluxoCaixa101315[[#This Row],[Entrada / Saída]]="Saída",FluxoCaixa101315[[#This Row],[R$ (Valores)]]*-1,FluxoCaixa101315[[#This Row],[R$ (Valores)]])</f>
        <v>-1.49</v>
      </c>
    </row>
    <row r="636" spans="2:10">
      <c r="B636" s="56">
        <v>46045</v>
      </c>
      <c r="C636" s="52" t="str">
        <f>IF(FluxoCaixa101315[[#This Row],[Data]]="","",PROPER(TEXT(FluxoCaixa101315[[#This Row],[Data]],"mmmm")))</f>
        <v>Janeiro</v>
      </c>
      <c r="D636" s="17" t="s">
        <v>2</v>
      </c>
      <c r="E636" s="17" t="s">
        <v>225</v>
      </c>
      <c r="F636" s="17" t="s">
        <v>524</v>
      </c>
      <c r="G636" s="21">
        <v>11.4</v>
      </c>
      <c r="H636" s="17" t="s">
        <v>525</v>
      </c>
      <c r="I636" s="20">
        <f>IF(FluxoCaixa101315[[#This Row],[d]]="Saldo Inicial",FluxoCaixa101315[[#This Row],[R$ (Valores)]],I635+FluxoCaixa101315[[#This Row],[Valores Receitas / Despesas]])</f>
        <v>1672.3999999998102</v>
      </c>
      <c r="J636" s="20">
        <f>IF(FluxoCaixa101315[[#This Row],[Entrada / Saída]]="Saída",FluxoCaixa101315[[#This Row],[R$ (Valores)]]*-1,FluxoCaixa101315[[#This Row],[R$ (Valores)]])</f>
        <v>-11.4</v>
      </c>
    </row>
    <row r="637" spans="2:10">
      <c r="B637" s="56">
        <v>46045</v>
      </c>
      <c r="C637" s="52" t="str">
        <f>IF(FluxoCaixa101315[[#This Row],[Data]]="","",PROPER(TEXT(FluxoCaixa101315[[#This Row],[Data]],"mmmm")))</f>
        <v>Janeiro</v>
      </c>
      <c r="D637" s="17" t="s">
        <v>2</v>
      </c>
      <c r="E637" s="17" t="s">
        <v>225</v>
      </c>
      <c r="F637" s="17" t="s">
        <v>524</v>
      </c>
      <c r="G637" s="29">
        <v>12.16</v>
      </c>
      <c r="H637" s="17" t="s">
        <v>525</v>
      </c>
      <c r="I637" s="20">
        <f>IF(FluxoCaixa101315[[#This Row],[d]]="Saldo Inicial",FluxoCaixa101315[[#This Row],[R$ (Valores)]],I636+FluxoCaixa101315[[#This Row],[Valores Receitas / Despesas]])</f>
        <v>1660.2399999998102</v>
      </c>
      <c r="J637" s="20">
        <f>IF(FluxoCaixa101315[[#This Row],[Entrada / Saída]]="Saída",FluxoCaixa101315[[#This Row],[R$ (Valores)]]*-1,FluxoCaixa101315[[#This Row],[R$ (Valores)]])</f>
        <v>-12.16</v>
      </c>
    </row>
    <row r="638" spans="2:10">
      <c r="B638" s="56">
        <v>46045</v>
      </c>
      <c r="C638" s="52" t="str">
        <f>IF(FluxoCaixa101315[[#This Row],[Data]]="","",PROPER(TEXT(FluxoCaixa101315[[#This Row],[Data]],"mmmm")))</f>
        <v>Janeiro</v>
      </c>
      <c r="D638" s="17" t="s">
        <v>2</v>
      </c>
      <c r="E638" s="17" t="s">
        <v>225</v>
      </c>
      <c r="F638" s="17" t="s">
        <v>524</v>
      </c>
      <c r="G638" s="29">
        <v>12.16</v>
      </c>
      <c r="H638" s="17" t="s">
        <v>525</v>
      </c>
      <c r="I638" s="20">
        <f>IF(FluxoCaixa101315[[#This Row],[d]]="Saldo Inicial",FluxoCaixa101315[[#This Row],[R$ (Valores)]],I637+FluxoCaixa101315[[#This Row],[Valores Receitas / Despesas]])</f>
        <v>1648.0799999998101</v>
      </c>
      <c r="J638" s="20">
        <f>IF(FluxoCaixa101315[[#This Row],[Entrada / Saída]]="Saída",FluxoCaixa101315[[#This Row],[R$ (Valores)]]*-1,FluxoCaixa101315[[#This Row],[R$ (Valores)]])</f>
        <v>-12.16</v>
      </c>
    </row>
    <row r="639" spans="2:10">
      <c r="B639" s="56">
        <v>46045</v>
      </c>
      <c r="C639" s="52" t="str">
        <f>IF(FluxoCaixa101315[[#This Row],[Data]]="","",PROPER(TEXT(FluxoCaixa101315[[#This Row],[Data]],"mmmm")))</f>
        <v>Janeiro</v>
      </c>
      <c r="D639" s="17" t="s">
        <v>2</v>
      </c>
      <c r="E639" s="17" t="s">
        <v>225</v>
      </c>
      <c r="F639" s="17" t="s">
        <v>524</v>
      </c>
      <c r="G639" s="29">
        <v>12.16</v>
      </c>
      <c r="H639" s="17" t="s">
        <v>525</v>
      </c>
      <c r="I639" s="20">
        <f>IF(FluxoCaixa101315[[#This Row],[d]]="Saldo Inicial",FluxoCaixa101315[[#This Row],[R$ (Valores)]],I638+FluxoCaixa101315[[#This Row],[Valores Receitas / Despesas]])</f>
        <v>1635.91999999981</v>
      </c>
      <c r="J639" s="20">
        <f>IF(FluxoCaixa101315[[#This Row],[Entrada / Saída]]="Saída",FluxoCaixa101315[[#This Row],[R$ (Valores)]]*-1,FluxoCaixa101315[[#This Row],[R$ (Valores)]])</f>
        <v>-12.16</v>
      </c>
    </row>
    <row r="640" spans="2:10">
      <c r="B640" s="56">
        <v>46045</v>
      </c>
      <c r="C640" s="52" t="str">
        <f>IF(FluxoCaixa101315[[#This Row],[Data]]="","",PROPER(TEXT(FluxoCaixa101315[[#This Row],[Data]],"mmmm")))</f>
        <v>Janeiro</v>
      </c>
      <c r="D640" s="17" t="s">
        <v>2</v>
      </c>
      <c r="E640" s="17" t="s">
        <v>225</v>
      </c>
      <c r="F640" s="17" t="s">
        <v>524</v>
      </c>
      <c r="G640" s="29">
        <v>5.5</v>
      </c>
      <c r="H640" s="17" t="s">
        <v>525</v>
      </c>
      <c r="I640" s="20">
        <f>IF(FluxoCaixa101315[[#This Row],[d]]="Saldo Inicial",FluxoCaixa101315[[#This Row],[R$ (Valores)]],I639+FluxoCaixa101315[[#This Row],[Valores Receitas / Despesas]])</f>
        <v>1630.41999999981</v>
      </c>
      <c r="J640" s="20">
        <f>IF(FluxoCaixa101315[[#This Row],[Entrada / Saída]]="Saída",FluxoCaixa101315[[#This Row],[R$ (Valores)]]*-1,FluxoCaixa101315[[#This Row],[R$ (Valores)]])</f>
        <v>-5.5</v>
      </c>
    </row>
    <row r="641" spans="2:10">
      <c r="B641" s="56">
        <v>46045</v>
      </c>
      <c r="C641" s="52" t="str">
        <f>IF(FluxoCaixa101315[[#This Row],[Data]]="","",PROPER(TEXT(FluxoCaixa101315[[#This Row],[Data]],"mmmm")))</f>
        <v>Janeiro</v>
      </c>
      <c r="D641" s="17" t="s">
        <v>2</v>
      </c>
      <c r="E641" s="17" t="s">
        <v>225</v>
      </c>
      <c r="F641" s="17" t="s">
        <v>524</v>
      </c>
      <c r="G641" s="21">
        <v>1.49</v>
      </c>
      <c r="H641" s="17" t="s">
        <v>525</v>
      </c>
      <c r="I641" s="20">
        <f>IF(FluxoCaixa101315[[#This Row],[d]]="Saldo Inicial",FluxoCaixa101315[[#This Row],[R$ (Valores)]],I640+FluxoCaixa101315[[#This Row],[Valores Receitas / Despesas]])</f>
        <v>1628.92999999981</v>
      </c>
      <c r="J641" s="20">
        <f>IF(FluxoCaixa101315[[#This Row],[Entrada / Saída]]="Saída",FluxoCaixa101315[[#This Row],[R$ (Valores)]]*-1,FluxoCaixa101315[[#This Row],[R$ (Valores)]])</f>
        <v>-1.49</v>
      </c>
    </row>
    <row r="642" spans="2:10">
      <c r="B642" s="56">
        <v>46045</v>
      </c>
      <c r="C642" s="52" t="str">
        <f>IF(FluxoCaixa101315[[#This Row],[Data]]="","",PROPER(TEXT(FluxoCaixa101315[[#This Row],[Data]],"mmmm")))</f>
        <v>Janeiro</v>
      </c>
      <c r="D642" s="17" t="s">
        <v>2</v>
      </c>
      <c r="E642" s="17" t="s">
        <v>225</v>
      </c>
      <c r="F642" s="17" t="s">
        <v>524</v>
      </c>
      <c r="G642" s="29">
        <v>5.5</v>
      </c>
      <c r="H642" s="17" t="s">
        <v>525</v>
      </c>
      <c r="I642" s="20">
        <f>IF(FluxoCaixa101315[[#This Row],[d]]="Saldo Inicial",FluxoCaixa101315[[#This Row],[R$ (Valores)]],I641+FluxoCaixa101315[[#This Row],[Valores Receitas / Despesas]])</f>
        <v>1623.42999999981</v>
      </c>
      <c r="J642" s="20">
        <f>IF(FluxoCaixa101315[[#This Row],[Entrada / Saída]]="Saída",FluxoCaixa101315[[#This Row],[R$ (Valores)]]*-1,FluxoCaixa101315[[#This Row],[R$ (Valores)]])</f>
        <v>-5.5</v>
      </c>
    </row>
    <row r="643" spans="2:10">
      <c r="B643" s="56">
        <v>46045</v>
      </c>
      <c r="C643" s="52" t="str">
        <f>IF(FluxoCaixa101315[[#This Row],[Data]]="","",PROPER(TEXT(FluxoCaixa101315[[#This Row],[Data]],"mmmm")))</f>
        <v>Janeiro</v>
      </c>
      <c r="D643" s="17" t="s">
        <v>1</v>
      </c>
      <c r="E643" s="17" t="s">
        <v>75</v>
      </c>
      <c r="F643" s="17" t="s">
        <v>997</v>
      </c>
      <c r="G643" s="29">
        <v>20000</v>
      </c>
      <c r="H643" s="17" t="s">
        <v>525</v>
      </c>
      <c r="I643" s="20">
        <f>IF(FluxoCaixa101315[[#This Row],[d]]="Saldo Inicial",FluxoCaixa101315[[#This Row],[R$ (Valores)]],I642+FluxoCaixa101315[[#This Row],[Valores Receitas / Despesas]])</f>
        <v>21623.429999999811</v>
      </c>
      <c r="J643" s="20">
        <f>IF(FluxoCaixa101315[[#This Row],[Entrada / Saída]]="Saída",FluxoCaixa101315[[#This Row],[R$ (Valores)]]*-1,FluxoCaixa101315[[#This Row],[R$ (Valores)]])</f>
        <v>20000</v>
      </c>
    </row>
    <row r="644" spans="2:10">
      <c r="B644" s="56">
        <v>46045</v>
      </c>
      <c r="C644" s="52" t="str">
        <f>IF(FluxoCaixa101315[[#This Row],[Data]]="","",PROPER(TEXT(FluxoCaixa101315[[#This Row],[Data]],"mmmm")))</f>
        <v>Janeiro</v>
      </c>
      <c r="D644" s="17" t="s">
        <v>2</v>
      </c>
      <c r="E644" s="17" t="s">
        <v>70</v>
      </c>
      <c r="F644" s="17" t="s">
        <v>1158</v>
      </c>
      <c r="G644" s="29">
        <v>7000</v>
      </c>
      <c r="H644" s="17" t="s">
        <v>525</v>
      </c>
      <c r="I644" s="20">
        <f>IF(FluxoCaixa101315[[#This Row],[d]]="Saldo Inicial",FluxoCaixa101315[[#This Row],[R$ (Valores)]],I643+FluxoCaixa101315[[#This Row],[Valores Receitas / Despesas]])</f>
        <v>14623.429999999811</v>
      </c>
      <c r="J644" s="20">
        <f>IF(FluxoCaixa101315[[#This Row],[Entrada / Saída]]="Saída",FluxoCaixa101315[[#This Row],[R$ (Valores)]]*-1,FluxoCaixa101315[[#This Row],[R$ (Valores)]])</f>
        <v>-7000</v>
      </c>
    </row>
    <row r="645" spans="2:10">
      <c r="B645" s="56">
        <v>46045</v>
      </c>
      <c r="C645" s="52" t="str">
        <f>IF(FluxoCaixa101315[[#This Row],[Data]]="","",PROPER(TEXT(FluxoCaixa101315[[#This Row],[Data]],"mmmm")))</f>
        <v>Janeiro</v>
      </c>
      <c r="D645" s="17" t="s">
        <v>2</v>
      </c>
      <c r="E645" s="17" t="s">
        <v>70</v>
      </c>
      <c r="F645" s="17" t="s">
        <v>1159</v>
      </c>
      <c r="G645" s="21">
        <v>1000</v>
      </c>
      <c r="H645" s="17" t="s">
        <v>525</v>
      </c>
      <c r="I645" s="20">
        <f>IF(FluxoCaixa101315[[#This Row],[d]]="Saldo Inicial",FluxoCaixa101315[[#This Row],[R$ (Valores)]],I644+FluxoCaixa101315[[#This Row],[Valores Receitas / Despesas]])</f>
        <v>13623.429999999811</v>
      </c>
      <c r="J645" s="20">
        <f>IF(FluxoCaixa101315[[#This Row],[Entrada / Saída]]="Saída",FluxoCaixa101315[[#This Row],[R$ (Valores)]]*-1,FluxoCaixa101315[[#This Row],[R$ (Valores)]])</f>
        <v>-1000</v>
      </c>
    </row>
    <row r="646" spans="2:10">
      <c r="B646" s="56">
        <v>46045</v>
      </c>
      <c r="C646" s="52" t="str">
        <f>IF(FluxoCaixa101315[[#This Row],[Data]]="","",PROPER(TEXT(FluxoCaixa101315[[#This Row],[Data]],"mmmm")))</f>
        <v>Janeiro</v>
      </c>
      <c r="D646" s="17" t="s">
        <v>2</v>
      </c>
      <c r="E646" s="17" t="s">
        <v>34</v>
      </c>
      <c r="F646" s="17" t="s">
        <v>1160</v>
      </c>
      <c r="G646" s="21">
        <v>4509.9799999999996</v>
      </c>
      <c r="H646" s="17" t="s">
        <v>525</v>
      </c>
      <c r="I646" s="20">
        <f>IF(FluxoCaixa101315[[#This Row],[d]]="Saldo Inicial",FluxoCaixa101315[[#This Row],[R$ (Valores)]],I645+FluxoCaixa101315[[#This Row],[Valores Receitas / Despesas]])</f>
        <v>9113.4499999998116</v>
      </c>
      <c r="J646" s="20">
        <f>IF(FluxoCaixa101315[[#This Row],[Entrada / Saída]]="Saída",FluxoCaixa101315[[#This Row],[R$ (Valores)]]*-1,FluxoCaixa101315[[#This Row],[R$ (Valores)]])</f>
        <v>-4509.9799999999996</v>
      </c>
    </row>
    <row r="647" spans="2:10">
      <c r="B647" s="56">
        <v>46045</v>
      </c>
      <c r="C647" s="52" t="str">
        <f>IF(FluxoCaixa101315[[#This Row],[Data]]="","",PROPER(TEXT(FluxoCaixa101315[[#This Row],[Data]],"mmmm")))</f>
        <v>Janeiro</v>
      </c>
      <c r="D647" s="17" t="s">
        <v>2</v>
      </c>
      <c r="E647" s="17" t="s">
        <v>34</v>
      </c>
      <c r="F647" s="17" t="s">
        <v>1161</v>
      </c>
      <c r="G647" s="21">
        <v>4823.3500000000004</v>
      </c>
      <c r="H647" s="17" t="s">
        <v>525</v>
      </c>
      <c r="I647" s="20">
        <f>IF(FluxoCaixa101315[[#This Row],[d]]="Saldo Inicial",FluxoCaixa101315[[#This Row],[R$ (Valores)]],I646+FluxoCaixa101315[[#This Row],[Valores Receitas / Despesas]])</f>
        <v>4290.0999999998112</v>
      </c>
      <c r="J647" s="20">
        <f>IF(FluxoCaixa101315[[#This Row],[Entrada / Saída]]="Saída",FluxoCaixa101315[[#This Row],[R$ (Valores)]]*-1,FluxoCaixa101315[[#This Row],[R$ (Valores)]])</f>
        <v>-4823.3500000000004</v>
      </c>
    </row>
    <row r="648" spans="2:10">
      <c r="B648" s="56">
        <v>46045</v>
      </c>
      <c r="C648" s="52" t="str">
        <f>IF(FluxoCaixa101315[[#This Row],[Data]]="","",PROPER(TEXT(FluxoCaixa101315[[#This Row],[Data]],"mmmm")))</f>
        <v>Janeiro</v>
      </c>
      <c r="D648" s="17" t="s">
        <v>2</v>
      </c>
      <c r="E648" s="17" t="s">
        <v>78</v>
      </c>
      <c r="F648" s="17" t="s">
        <v>1162</v>
      </c>
      <c r="G648" s="21">
        <v>400</v>
      </c>
      <c r="H648" s="17" t="s">
        <v>525</v>
      </c>
      <c r="I648" s="20">
        <f>IF(FluxoCaixa101315[[#This Row],[d]]="Saldo Inicial",FluxoCaixa101315[[#This Row],[R$ (Valores)]],I647+FluxoCaixa101315[[#This Row],[Valores Receitas / Despesas]])</f>
        <v>3890.0999999998112</v>
      </c>
      <c r="J648" s="20">
        <f>IF(FluxoCaixa101315[[#This Row],[Entrada / Saída]]="Saída",FluxoCaixa101315[[#This Row],[R$ (Valores)]]*-1,FluxoCaixa101315[[#This Row],[R$ (Valores)]])</f>
        <v>-400</v>
      </c>
    </row>
    <row r="649" spans="2:10">
      <c r="B649" s="56">
        <v>46045</v>
      </c>
      <c r="C649" s="52" t="str">
        <f>IF(FluxoCaixa101315[[#This Row],[Data]]="","",PROPER(TEXT(FluxoCaixa101315[[#This Row],[Data]],"mmmm")))</f>
        <v>Janeiro</v>
      </c>
      <c r="D649" s="17" t="s">
        <v>2</v>
      </c>
      <c r="E649" s="17" t="s">
        <v>225</v>
      </c>
      <c r="F649" s="17" t="s">
        <v>524</v>
      </c>
      <c r="G649" s="21">
        <v>5.7</v>
      </c>
      <c r="H649" s="17" t="s">
        <v>525</v>
      </c>
      <c r="I649" s="20">
        <f>IF(FluxoCaixa101315[[#This Row],[d]]="Saldo Inicial",FluxoCaixa101315[[#This Row],[R$ (Valores)]],I648+FluxoCaixa101315[[#This Row],[Valores Receitas / Despesas]])</f>
        <v>3884.3999999998114</v>
      </c>
      <c r="J649" s="20">
        <f>IF(FluxoCaixa101315[[#This Row],[Entrada / Saída]]="Saída",FluxoCaixa101315[[#This Row],[R$ (Valores)]]*-1,FluxoCaixa101315[[#This Row],[R$ (Valores)]])</f>
        <v>-5.7</v>
      </c>
    </row>
    <row r="650" spans="2:10">
      <c r="B650" s="56">
        <v>46045</v>
      </c>
      <c r="C650" s="52" t="str">
        <f>IF(FluxoCaixa101315[[#This Row],[Data]]="","",PROPER(TEXT(FluxoCaixa101315[[#This Row],[Data]],"mmmm")))</f>
        <v>Janeiro</v>
      </c>
      <c r="D650" s="17" t="s">
        <v>2</v>
      </c>
      <c r="E650" s="17" t="s">
        <v>61</v>
      </c>
      <c r="F650" s="17" t="s">
        <v>1163</v>
      </c>
      <c r="G650" s="21">
        <v>3000</v>
      </c>
      <c r="H650" s="17" t="s">
        <v>525</v>
      </c>
      <c r="I650" s="20">
        <f>IF(FluxoCaixa101315[[#This Row],[d]]="Saldo Inicial",FluxoCaixa101315[[#This Row],[R$ (Valores)]],I649+FluxoCaixa101315[[#This Row],[Valores Receitas / Despesas]])</f>
        <v>884.39999999981137</v>
      </c>
      <c r="J650" s="20">
        <f>IF(FluxoCaixa101315[[#This Row],[Entrada / Saída]]="Saída",FluxoCaixa101315[[#This Row],[R$ (Valores)]]*-1,FluxoCaixa101315[[#This Row],[R$ (Valores)]])</f>
        <v>-3000</v>
      </c>
    </row>
    <row r="651" spans="2:10">
      <c r="B651" s="56">
        <v>46045</v>
      </c>
      <c r="C651" s="52" t="str">
        <f>IF(FluxoCaixa101315[[#This Row],[Data]]="","",PROPER(TEXT(FluxoCaixa101315[[#This Row],[Data]],"mmmm")))</f>
        <v>Janeiro</v>
      </c>
      <c r="D651" s="17" t="s">
        <v>2</v>
      </c>
      <c r="E651" s="17" t="s">
        <v>225</v>
      </c>
      <c r="F651" s="17" t="s">
        <v>524</v>
      </c>
      <c r="G651" s="21">
        <v>5.5</v>
      </c>
      <c r="H651" s="17" t="s">
        <v>525</v>
      </c>
      <c r="I651" s="20">
        <f>IF(FluxoCaixa101315[[#This Row],[d]]="Saldo Inicial",FluxoCaixa101315[[#This Row],[R$ (Valores)]],I650+FluxoCaixa101315[[#This Row],[Valores Receitas / Despesas]])</f>
        <v>878.89999999981137</v>
      </c>
      <c r="J651" s="20">
        <f>IF(FluxoCaixa101315[[#This Row],[Entrada / Saída]]="Saída",FluxoCaixa101315[[#This Row],[R$ (Valores)]]*-1,FluxoCaixa101315[[#This Row],[R$ (Valores)]])</f>
        <v>-5.5</v>
      </c>
    </row>
    <row r="652" spans="2:10">
      <c r="B652" s="56">
        <v>46045</v>
      </c>
      <c r="C652" s="52" t="str">
        <f>IF(FluxoCaixa101315[[#This Row],[Data]]="","",PROPER(TEXT(FluxoCaixa101315[[#This Row],[Data]],"mmmm")))</f>
        <v>Janeiro</v>
      </c>
      <c r="D652" s="17" t="s">
        <v>2</v>
      </c>
      <c r="E652" s="17" t="s">
        <v>225</v>
      </c>
      <c r="F652" s="17" t="s">
        <v>524</v>
      </c>
      <c r="G652" s="21">
        <v>5.5</v>
      </c>
      <c r="H652" s="17" t="s">
        <v>525</v>
      </c>
      <c r="I652" s="20">
        <f>IF(FluxoCaixa101315[[#This Row],[d]]="Saldo Inicial",FluxoCaixa101315[[#This Row],[R$ (Valores)]],I651+FluxoCaixa101315[[#This Row],[Valores Receitas / Despesas]])</f>
        <v>873.39999999981137</v>
      </c>
      <c r="J652" s="20">
        <f>IF(FluxoCaixa101315[[#This Row],[Entrada / Saída]]="Saída",FluxoCaixa101315[[#This Row],[R$ (Valores)]]*-1,FluxoCaixa101315[[#This Row],[R$ (Valores)]])</f>
        <v>-5.5</v>
      </c>
    </row>
    <row r="653" spans="2:10">
      <c r="B653" s="56">
        <v>46045</v>
      </c>
      <c r="C653" s="52" t="str">
        <f>IF(FluxoCaixa101315[[#This Row],[Data]]="","",PROPER(TEXT(FluxoCaixa101315[[#This Row],[Data]],"mmmm")))</f>
        <v>Janeiro</v>
      </c>
      <c r="D653" s="17" t="s">
        <v>2</v>
      </c>
      <c r="E653" s="17" t="s">
        <v>225</v>
      </c>
      <c r="F653" s="17" t="s">
        <v>524</v>
      </c>
      <c r="G653" s="21">
        <v>3.25</v>
      </c>
      <c r="H653" s="17" t="s">
        <v>525</v>
      </c>
      <c r="I653" s="20">
        <f>IF(FluxoCaixa101315[[#This Row],[d]]="Saldo Inicial",FluxoCaixa101315[[#This Row],[R$ (Valores)]],I652+FluxoCaixa101315[[#This Row],[Valores Receitas / Despesas]])</f>
        <v>870.14999999981137</v>
      </c>
      <c r="J653" s="20">
        <f>IF(FluxoCaixa101315[[#This Row],[Entrada / Saída]]="Saída",FluxoCaixa101315[[#This Row],[R$ (Valores)]]*-1,FluxoCaixa101315[[#This Row],[R$ (Valores)]])</f>
        <v>-3.25</v>
      </c>
    </row>
    <row r="654" spans="2:10">
      <c r="B654" s="56">
        <v>46045</v>
      </c>
      <c r="C654" s="52" t="str">
        <f>IF(FluxoCaixa101315[[#This Row],[Data]]="","",PROPER(TEXT(FluxoCaixa101315[[#This Row],[Data]],"mmmm")))</f>
        <v>Janeiro</v>
      </c>
      <c r="D654" s="17" t="s">
        <v>2</v>
      </c>
      <c r="E654" s="17" t="s">
        <v>225</v>
      </c>
      <c r="F654" s="17" t="s">
        <v>524</v>
      </c>
      <c r="G654" s="21">
        <v>14.44</v>
      </c>
      <c r="H654" s="17" t="s">
        <v>525</v>
      </c>
      <c r="I654" s="20">
        <f>IF(FluxoCaixa101315[[#This Row],[d]]="Saldo Inicial",FluxoCaixa101315[[#This Row],[R$ (Valores)]],I653+FluxoCaixa101315[[#This Row],[Valores Receitas / Despesas]])</f>
        <v>855.70999999981132</v>
      </c>
      <c r="J654" s="20">
        <f>IF(FluxoCaixa101315[[#This Row],[Entrada / Saída]]="Saída",FluxoCaixa101315[[#This Row],[R$ (Valores)]]*-1,FluxoCaixa101315[[#This Row],[R$ (Valores)]])</f>
        <v>-14.44</v>
      </c>
    </row>
    <row r="655" spans="2:10">
      <c r="B655" s="56">
        <v>46045</v>
      </c>
      <c r="C655" s="52" t="str">
        <f>IF(FluxoCaixa101315[[#This Row],[Data]]="","",PROPER(TEXT(FluxoCaixa101315[[#This Row],[Data]],"mmmm")))</f>
        <v>Janeiro</v>
      </c>
      <c r="D655" s="17" t="s">
        <v>2</v>
      </c>
      <c r="E655" s="17" t="s">
        <v>28</v>
      </c>
      <c r="F655" s="17" t="s">
        <v>1054</v>
      </c>
      <c r="G655" s="21">
        <v>200</v>
      </c>
      <c r="H655" s="17" t="s">
        <v>525</v>
      </c>
      <c r="I655" s="20">
        <f>IF(FluxoCaixa101315[[#This Row],[d]]="Saldo Inicial",FluxoCaixa101315[[#This Row],[R$ (Valores)]],I654+FluxoCaixa101315[[#This Row],[Valores Receitas / Despesas]])</f>
        <v>655.70999999981132</v>
      </c>
      <c r="J655" s="20">
        <f>IF(FluxoCaixa101315[[#This Row],[Entrada / Saída]]="Saída",FluxoCaixa101315[[#This Row],[R$ (Valores)]]*-1,FluxoCaixa101315[[#This Row],[R$ (Valores)]])</f>
        <v>-200</v>
      </c>
    </row>
    <row r="656" spans="2:10">
      <c r="B656" s="56">
        <v>46045</v>
      </c>
      <c r="C656" s="52" t="str">
        <f>IF(FluxoCaixa101315[[#This Row],[Data]]="","",PROPER(TEXT(FluxoCaixa101315[[#This Row],[Data]],"mmmm")))</f>
        <v>Janeiro</v>
      </c>
      <c r="D656" s="17" t="s">
        <v>2</v>
      </c>
      <c r="E656" s="17" t="s">
        <v>26</v>
      </c>
      <c r="F656" s="17" t="s">
        <v>1164</v>
      </c>
      <c r="G656" s="21">
        <v>150</v>
      </c>
      <c r="H656" s="17" t="s">
        <v>525</v>
      </c>
      <c r="I656" s="20">
        <f>IF(FluxoCaixa101315[[#This Row],[d]]="Saldo Inicial",FluxoCaixa101315[[#This Row],[R$ (Valores)]],I655+FluxoCaixa101315[[#This Row],[Valores Receitas / Despesas]])</f>
        <v>505.70999999981132</v>
      </c>
      <c r="J656" s="20">
        <f>IF(FluxoCaixa101315[[#This Row],[Entrada / Saída]]="Saída",FluxoCaixa101315[[#This Row],[R$ (Valores)]]*-1,FluxoCaixa101315[[#This Row],[R$ (Valores)]])</f>
        <v>-150</v>
      </c>
    </row>
    <row r="657" spans="2:10">
      <c r="B657" s="56">
        <v>46048</v>
      </c>
      <c r="C657" s="52" t="str">
        <f>IF(FluxoCaixa101315[[#This Row],[Data]]="","",PROPER(TEXT(FluxoCaixa101315[[#This Row],[Data]],"mmmm")))</f>
        <v>Janeiro</v>
      </c>
      <c r="D657" s="17" t="s">
        <v>2</v>
      </c>
      <c r="E657" s="17" t="s">
        <v>225</v>
      </c>
      <c r="F657" s="17" t="s">
        <v>524</v>
      </c>
      <c r="G657" s="21">
        <v>5.5</v>
      </c>
      <c r="H657" s="17" t="s">
        <v>525</v>
      </c>
      <c r="I657" s="20">
        <f>IF(FluxoCaixa101315[[#This Row],[d]]="Saldo Inicial",FluxoCaixa101315[[#This Row],[R$ (Valores)]],I656+FluxoCaixa101315[[#This Row],[Valores Receitas / Despesas]])</f>
        <v>500.20999999981132</v>
      </c>
      <c r="J657" s="20">
        <f>IF(FluxoCaixa101315[[#This Row],[Entrada / Saída]]="Saída",FluxoCaixa101315[[#This Row],[R$ (Valores)]]*-1,FluxoCaixa101315[[#This Row],[R$ (Valores)]])</f>
        <v>-5.5</v>
      </c>
    </row>
    <row r="658" spans="2:10">
      <c r="B658" s="56">
        <v>46048</v>
      </c>
      <c r="C658" s="52" t="str">
        <f>IF(FluxoCaixa101315[[#This Row],[Data]]="","",PROPER(TEXT(FluxoCaixa101315[[#This Row],[Data]],"mmmm")))</f>
        <v>Janeiro</v>
      </c>
      <c r="D658" s="17" t="s">
        <v>2</v>
      </c>
      <c r="E658" s="17" t="s">
        <v>225</v>
      </c>
      <c r="F658" s="17" t="s">
        <v>524</v>
      </c>
      <c r="G658" s="21">
        <v>1.49</v>
      </c>
      <c r="H658" s="17" t="s">
        <v>525</v>
      </c>
      <c r="I658" s="20">
        <f>IF(FluxoCaixa101315[[#This Row],[d]]="Saldo Inicial",FluxoCaixa101315[[#This Row],[R$ (Valores)]],I657+FluxoCaixa101315[[#This Row],[Valores Receitas / Despesas]])</f>
        <v>498.71999999981131</v>
      </c>
      <c r="J658" s="20">
        <f>IF(FluxoCaixa101315[[#This Row],[Entrada / Saída]]="Saída",FluxoCaixa101315[[#This Row],[R$ (Valores)]]*-1,FluxoCaixa101315[[#This Row],[R$ (Valores)]])</f>
        <v>-1.49</v>
      </c>
    </row>
    <row r="659" spans="2:10">
      <c r="B659" s="56">
        <v>46048</v>
      </c>
      <c r="C659" s="52" t="str">
        <f>IF(FluxoCaixa101315[[#This Row],[Data]]="","",PROPER(TEXT(FluxoCaixa101315[[#This Row],[Data]],"mmmm")))</f>
        <v>Janeiro</v>
      </c>
      <c r="D659" s="17" t="s">
        <v>2</v>
      </c>
      <c r="E659" s="17" t="s">
        <v>225</v>
      </c>
      <c r="F659" s="17" t="s">
        <v>524</v>
      </c>
      <c r="G659" s="21">
        <v>5.5</v>
      </c>
      <c r="H659" s="17" t="s">
        <v>525</v>
      </c>
      <c r="I659" s="20">
        <f>IF(FluxoCaixa101315[[#This Row],[d]]="Saldo Inicial",FluxoCaixa101315[[#This Row],[R$ (Valores)]],I658+FluxoCaixa101315[[#This Row],[Valores Receitas / Despesas]])</f>
        <v>493.21999999981131</v>
      </c>
      <c r="J659" s="20">
        <f>IF(FluxoCaixa101315[[#This Row],[Entrada / Saída]]="Saída",FluxoCaixa101315[[#This Row],[R$ (Valores)]]*-1,FluxoCaixa101315[[#This Row],[R$ (Valores)]])</f>
        <v>-5.5</v>
      </c>
    </row>
    <row r="660" spans="2:10">
      <c r="B660" s="56">
        <v>46048</v>
      </c>
      <c r="C660" s="52" t="str">
        <f>IF(FluxoCaixa101315[[#This Row],[Data]]="","",PROPER(TEXT(FluxoCaixa101315[[#This Row],[Data]],"mmmm")))</f>
        <v>Janeiro</v>
      </c>
      <c r="D660" s="17" t="s">
        <v>2</v>
      </c>
      <c r="E660" s="17" t="s">
        <v>225</v>
      </c>
      <c r="F660" s="17" t="s">
        <v>524</v>
      </c>
      <c r="G660" s="21">
        <v>14.44</v>
      </c>
      <c r="H660" s="17" t="s">
        <v>525</v>
      </c>
      <c r="I660" s="20">
        <f>IF(FluxoCaixa101315[[#This Row],[d]]="Saldo Inicial",FluxoCaixa101315[[#This Row],[R$ (Valores)]],I659+FluxoCaixa101315[[#This Row],[Valores Receitas / Despesas]])</f>
        <v>478.77999999981131</v>
      </c>
      <c r="J660" s="20">
        <f>IF(FluxoCaixa101315[[#This Row],[Entrada / Saída]]="Saída",FluxoCaixa101315[[#This Row],[R$ (Valores)]]*-1,FluxoCaixa101315[[#This Row],[R$ (Valores)]])</f>
        <v>-14.44</v>
      </c>
    </row>
    <row r="661" spans="2:10">
      <c r="B661" s="56">
        <v>46048</v>
      </c>
      <c r="C661" s="52" t="str">
        <f>IF(FluxoCaixa101315[[#This Row],[Data]]="","",PROPER(TEXT(FluxoCaixa101315[[#This Row],[Data]],"mmmm")))</f>
        <v>Janeiro</v>
      </c>
      <c r="D661" s="17" t="s">
        <v>2</v>
      </c>
      <c r="E661" s="17" t="s">
        <v>225</v>
      </c>
      <c r="F661" s="17" t="s">
        <v>524</v>
      </c>
      <c r="G661" s="21">
        <v>1.49</v>
      </c>
      <c r="H661" s="17" t="s">
        <v>525</v>
      </c>
      <c r="I661" s="20">
        <f>IF(FluxoCaixa101315[[#This Row],[d]]="Saldo Inicial",FluxoCaixa101315[[#This Row],[R$ (Valores)]],I660+FluxoCaixa101315[[#This Row],[Valores Receitas / Despesas]])</f>
        <v>477.2899999998113</v>
      </c>
      <c r="J661" s="20">
        <f>IF(FluxoCaixa101315[[#This Row],[Entrada / Saída]]="Saída",FluxoCaixa101315[[#This Row],[R$ (Valores)]]*-1,FluxoCaixa101315[[#This Row],[R$ (Valores)]])</f>
        <v>-1.49</v>
      </c>
    </row>
    <row r="662" spans="2:10">
      <c r="B662" s="56">
        <v>46048</v>
      </c>
      <c r="C662" s="52" t="str">
        <f>IF(FluxoCaixa101315[[#This Row],[Data]]="","",PROPER(TEXT(FluxoCaixa101315[[#This Row],[Data]],"mmmm")))</f>
        <v>Janeiro</v>
      </c>
      <c r="D662" s="17" t="s">
        <v>2</v>
      </c>
      <c r="E662" s="17" t="s">
        <v>225</v>
      </c>
      <c r="F662" s="17" t="s">
        <v>524</v>
      </c>
      <c r="G662" s="21">
        <v>14.35</v>
      </c>
      <c r="H662" s="17" t="s">
        <v>525</v>
      </c>
      <c r="I662" s="20">
        <f>IF(FluxoCaixa101315[[#This Row],[d]]="Saldo Inicial",FluxoCaixa101315[[#This Row],[R$ (Valores)]],I661+FluxoCaixa101315[[#This Row],[Valores Receitas / Despesas]])</f>
        <v>462.93999999981128</v>
      </c>
      <c r="J662" s="20">
        <f>IF(FluxoCaixa101315[[#This Row],[Entrada / Saída]]="Saída",FluxoCaixa101315[[#This Row],[R$ (Valores)]]*-1,FluxoCaixa101315[[#This Row],[R$ (Valores)]])</f>
        <v>-14.35</v>
      </c>
    </row>
    <row r="663" spans="2:10">
      <c r="B663" s="56">
        <v>46048</v>
      </c>
      <c r="C663" s="52" t="str">
        <f>IF(FluxoCaixa101315[[#This Row],[Data]]="","",PROPER(TEXT(FluxoCaixa101315[[#This Row],[Data]],"mmmm")))</f>
        <v>Janeiro</v>
      </c>
      <c r="D663" s="17" t="s">
        <v>2</v>
      </c>
      <c r="E663" s="17" t="s">
        <v>225</v>
      </c>
      <c r="F663" s="17" t="s">
        <v>524</v>
      </c>
      <c r="G663" s="21">
        <v>9.0299999999999994</v>
      </c>
      <c r="H663" s="17" t="s">
        <v>525</v>
      </c>
      <c r="I663" s="20">
        <f>IF(FluxoCaixa101315[[#This Row],[d]]="Saldo Inicial",FluxoCaixa101315[[#This Row],[R$ (Valores)]],I662+FluxoCaixa101315[[#This Row],[Valores Receitas / Despesas]])</f>
        <v>453.9099999998113</v>
      </c>
      <c r="J663" s="20">
        <f>IF(FluxoCaixa101315[[#This Row],[Entrada / Saída]]="Saída",FluxoCaixa101315[[#This Row],[R$ (Valores)]]*-1,FluxoCaixa101315[[#This Row],[R$ (Valores)]])</f>
        <v>-9.0299999999999994</v>
      </c>
    </row>
    <row r="664" spans="2:10">
      <c r="B664" s="56">
        <v>46048</v>
      </c>
      <c r="C664" s="52" t="str">
        <f>IF(FluxoCaixa101315[[#This Row],[Data]]="","",PROPER(TEXT(FluxoCaixa101315[[#This Row],[Data]],"mmmm")))</f>
        <v>Janeiro</v>
      </c>
      <c r="D664" s="17" t="s">
        <v>2</v>
      </c>
      <c r="E664" s="17" t="s">
        <v>225</v>
      </c>
      <c r="F664" s="17" t="s">
        <v>524</v>
      </c>
      <c r="G664" s="21">
        <v>1.49</v>
      </c>
      <c r="H664" s="17" t="s">
        <v>525</v>
      </c>
      <c r="I664" s="20">
        <f>IF(FluxoCaixa101315[[#This Row],[d]]="Saldo Inicial",FluxoCaixa101315[[#This Row],[R$ (Valores)]],I663+FluxoCaixa101315[[#This Row],[Valores Receitas / Despesas]])</f>
        <v>452.4199999998113</v>
      </c>
      <c r="J664" s="20">
        <f>IF(FluxoCaixa101315[[#This Row],[Entrada / Saída]]="Saída",FluxoCaixa101315[[#This Row],[R$ (Valores)]]*-1,FluxoCaixa101315[[#This Row],[R$ (Valores)]])</f>
        <v>-1.49</v>
      </c>
    </row>
    <row r="665" spans="2:10">
      <c r="B665" s="56">
        <v>46048</v>
      </c>
      <c r="C665" s="52" t="str">
        <f>IF(FluxoCaixa101315[[#This Row],[Data]]="","",PROPER(TEXT(FluxoCaixa101315[[#This Row],[Data]],"mmmm")))</f>
        <v>Janeiro</v>
      </c>
      <c r="D665" s="17" t="s">
        <v>2</v>
      </c>
      <c r="E665" s="17" t="s">
        <v>225</v>
      </c>
      <c r="F665" s="17" t="s">
        <v>524</v>
      </c>
      <c r="G665" s="21">
        <v>14.44</v>
      </c>
      <c r="H665" s="17" t="s">
        <v>525</v>
      </c>
      <c r="I665" s="20">
        <f>IF(FluxoCaixa101315[[#This Row],[d]]="Saldo Inicial",FluxoCaixa101315[[#This Row],[R$ (Valores)]],I664+FluxoCaixa101315[[#This Row],[Valores Receitas / Despesas]])</f>
        <v>437.9799999998113</v>
      </c>
      <c r="J665" s="20">
        <f>IF(FluxoCaixa101315[[#This Row],[Entrada / Saída]]="Saída",FluxoCaixa101315[[#This Row],[R$ (Valores)]]*-1,FluxoCaixa101315[[#This Row],[R$ (Valores)]])</f>
        <v>-14.44</v>
      </c>
    </row>
    <row r="666" spans="2:10">
      <c r="B666" s="56">
        <v>46048</v>
      </c>
      <c r="C666" s="52" t="str">
        <f>IF(FluxoCaixa101315[[#This Row],[Data]]="","",PROPER(TEXT(FluxoCaixa101315[[#This Row],[Data]],"mmmm")))</f>
        <v>Janeiro</v>
      </c>
      <c r="D666" s="17" t="s">
        <v>2</v>
      </c>
      <c r="E666" s="17" t="s">
        <v>225</v>
      </c>
      <c r="F666" s="17" t="s">
        <v>524</v>
      </c>
      <c r="G666" s="21">
        <v>15.3</v>
      </c>
      <c r="H666" s="17" t="s">
        <v>525</v>
      </c>
      <c r="I666" s="20">
        <f>IF(FluxoCaixa101315[[#This Row],[d]]="Saldo Inicial",FluxoCaixa101315[[#This Row],[R$ (Valores)]],I665+FluxoCaixa101315[[#This Row],[Valores Receitas / Despesas]])</f>
        <v>422.67999999981129</v>
      </c>
      <c r="J666" s="20">
        <f>IF(FluxoCaixa101315[[#This Row],[Entrada / Saída]]="Saída",FluxoCaixa101315[[#This Row],[R$ (Valores)]]*-1,FluxoCaixa101315[[#This Row],[R$ (Valores)]])</f>
        <v>-15.3</v>
      </c>
    </row>
    <row r="667" spans="2:10">
      <c r="B667" s="56">
        <v>46048</v>
      </c>
      <c r="C667" s="52" t="str">
        <f>IF(FluxoCaixa101315[[#This Row],[Data]]="","",PROPER(TEXT(FluxoCaixa101315[[#This Row],[Data]],"mmmm")))</f>
        <v>Janeiro</v>
      </c>
      <c r="D667" s="17" t="s">
        <v>2</v>
      </c>
      <c r="E667" s="17" t="s">
        <v>225</v>
      </c>
      <c r="F667" s="17" t="s">
        <v>524</v>
      </c>
      <c r="G667" s="21">
        <v>15.87</v>
      </c>
      <c r="H667" s="17" t="s">
        <v>525</v>
      </c>
      <c r="I667" s="20">
        <f>IF(FluxoCaixa101315[[#This Row],[d]]="Saldo Inicial",FluxoCaixa101315[[#This Row],[R$ (Valores)]],I666+FluxoCaixa101315[[#This Row],[Valores Receitas / Despesas]])</f>
        <v>406.80999999981128</v>
      </c>
      <c r="J667" s="20">
        <f>IF(FluxoCaixa101315[[#This Row],[Entrada / Saída]]="Saída",FluxoCaixa101315[[#This Row],[R$ (Valores)]]*-1,FluxoCaixa101315[[#This Row],[R$ (Valores)]])</f>
        <v>-15.87</v>
      </c>
    </row>
    <row r="668" spans="2:10">
      <c r="B668" s="56">
        <v>46048</v>
      </c>
      <c r="C668" s="52" t="str">
        <f>IF(FluxoCaixa101315[[#This Row],[Data]]="","",PROPER(TEXT(FluxoCaixa101315[[#This Row],[Data]],"mmmm")))</f>
        <v>Janeiro</v>
      </c>
      <c r="D668" s="17" t="s">
        <v>2</v>
      </c>
      <c r="E668" s="17" t="s">
        <v>225</v>
      </c>
      <c r="F668" s="17" t="s">
        <v>524</v>
      </c>
      <c r="G668" s="21">
        <v>10.36</v>
      </c>
      <c r="H668" s="17" t="s">
        <v>525</v>
      </c>
      <c r="I668" s="20">
        <f>IF(FluxoCaixa101315[[#This Row],[d]]="Saldo Inicial",FluxoCaixa101315[[#This Row],[R$ (Valores)]],I667+FluxoCaixa101315[[#This Row],[Valores Receitas / Despesas]])</f>
        <v>396.44999999981127</v>
      </c>
      <c r="J668" s="20">
        <f>IF(FluxoCaixa101315[[#This Row],[Entrada / Saída]]="Saída",FluxoCaixa101315[[#This Row],[R$ (Valores)]]*-1,FluxoCaixa101315[[#This Row],[R$ (Valores)]])</f>
        <v>-10.36</v>
      </c>
    </row>
    <row r="669" spans="2:10">
      <c r="B669" s="56">
        <v>46048</v>
      </c>
      <c r="C669" s="52" t="str">
        <f>IF(FluxoCaixa101315[[#This Row],[Data]]="","",PROPER(TEXT(FluxoCaixa101315[[#This Row],[Data]],"mmmm")))</f>
        <v>Janeiro</v>
      </c>
      <c r="D669" s="17" t="s">
        <v>2</v>
      </c>
      <c r="E669" s="17" t="s">
        <v>225</v>
      </c>
      <c r="F669" s="17" t="s">
        <v>524</v>
      </c>
      <c r="G669" s="21">
        <v>9.0299999999999994</v>
      </c>
      <c r="H669" s="17" t="s">
        <v>525</v>
      </c>
      <c r="I669" s="20">
        <f>IF(FluxoCaixa101315[[#This Row],[d]]="Saldo Inicial",FluxoCaixa101315[[#This Row],[R$ (Valores)]],I668+FluxoCaixa101315[[#This Row],[Valores Receitas / Despesas]])</f>
        <v>387.4199999998113</v>
      </c>
      <c r="J669" s="20">
        <f>IF(FluxoCaixa101315[[#This Row],[Entrada / Saída]]="Saída",FluxoCaixa101315[[#This Row],[R$ (Valores)]]*-1,FluxoCaixa101315[[#This Row],[R$ (Valores)]])</f>
        <v>-9.0299999999999994</v>
      </c>
    </row>
    <row r="670" spans="2:10">
      <c r="B670" s="56">
        <v>46048</v>
      </c>
      <c r="C670" s="52" t="str">
        <f>IF(FluxoCaixa101315[[#This Row],[Data]]="","",PROPER(TEXT(FluxoCaixa101315[[#This Row],[Data]],"mmmm")))</f>
        <v>Janeiro</v>
      </c>
      <c r="D670" s="17" t="s">
        <v>2</v>
      </c>
      <c r="E670" s="17" t="s">
        <v>225</v>
      </c>
      <c r="F670" s="17" t="s">
        <v>524</v>
      </c>
      <c r="G670" s="21">
        <v>11.12</v>
      </c>
      <c r="H670" s="17" t="s">
        <v>525</v>
      </c>
      <c r="I670" s="20">
        <f>IF(FluxoCaixa101315[[#This Row],[d]]="Saldo Inicial",FluxoCaixa101315[[#This Row],[R$ (Valores)]],I669+FluxoCaixa101315[[#This Row],[Valores Receitas / Despesas]])</f>
        <v>376.29999999981129</v>
      </c>
      <c r="J670" s="20">
        <f>IF(FluxoCaixa101315[[#This Row],[Entrada / Saída]]="Saída",FluxoCaixa101315[[#This Row],[R$ (Valores)]]*-1,FluxoCaixa101315[[#This Row],[R$ (Valores)]])</f>
        <v>-11.12</v>
      </c>
    </row>
    <row r="671" spans="2:10">
      <c r="B671" s="56">
        <v>46048</v>
      </c>
      <c r="C671" s="52" t="str">
        <f>IF(FluxoCaixa101315[[#This Row],[Data]]="","",PROPER(TEXT(FluxoCaixa101315[[#This Row],[Data]],"mmmm")))</f>
        <v>Janeiro</v>
      </c>
      <c r="D671" s="17" t="s">
        <v>2</v>
      </c>
      <c r="E671" s="17" t="s">
        <v>225</v>
      </c>
      <c r="F671" s="17" t="s">
        <v>524</v>
      </c>
      <c r="G671" s="21">
        <v>8.84</v>
      </c>
      <c r="H671" s="17" t="s">
        <v>525</v>
      </c>
      <c r="I671" s="20">
        <f>IF(FluxoCaixa101315[[#This Row],[d]]="Saldo Inicial",FluxoCaixa101315[[#This Row],[R$ (Valores)]],I670+FluxoCaixa101315[[#This Row],[Valores Receitas / Despesas]])</f>
        <v>367.45999999981132</v>
      </c>
      <c r="J671" s="20">
        <f>IF(FluxoCaixa101315[[#This Row],[Entrada / Saída]]="Saída",FluxoCaixa101315[[#This Row],[R$ (Valores)]]*-1,FluxoCaixa101315[[#This Row],[R$ (Valores)]])</f>
        <v>-8.84</v>
      </c>
    </row>
    <row r="672" spans="2:10">
      <c r="B672" s="56">
        <v>46048</v>
      </c>
      <c r="C672" s="52" t="str">
        <f>IF(FluxoCaixa101315[[#This Row],[Data]]="","",PROPER(TEXT(FluxoCaixa101315[[#This Row],[Data]],"mmmm")))</f>
        <v>Janeiro</v>
      </c>
      <c r="D672" s="17" t="s">
        <v>2</v>
      </c>
      <c r="E672" s="17" t="s">
        <v>225</v>
      </c>
      <c r="F672" s="17" t="s">
        <v>524</v>
      </c>
      <c r="G672" s="21">
        <v>22.8</v>
      </c>
      <c r="H672" s="17" t="s">
        <v>525</v>
      </c>
      <c r="I672" s="20">
        <f>IF(FluxoCaixa101315[[#This Row],[d]]="Saldo Inicial",FluxoCaixa101315[[#This Row],[R$ (Valores)]],I671+FluxoCaixa101315[[#This Row],[Valores Receitas / Despesas]])</f>
        <v>344.6599999998113</v>
      </c>
      <c r="J672" s="20">
        <f>IF(FluxoCaixa101315[[#This Row],[Entrada / Saída]]="Saída",FluxoCaixa101315[[#This Row],[R$ (Valores)]]*-1,FluxoCaixa101315[[#This Row],[R$ (Valores)]])</f>
        <v>-22.8</v>
      </c>
    </row>
    <row r="673" spans="2:10">
      <c r="B673" s="56">
        <v>46048</v>
      </c>
      <c r="C673" s="52" t="str">
        <f>IF(FluxoCaixa101315[[#This Row],[Data]]="","",PROPER(TEXT(FluxoCaixa101315[[#This Row],[Data]],"mmmm")))</f>
        <v>Janeiro</v>
      </c>
      <c r="D673" s="17" t="s">
        <v>2</v>
      </c>
      <c r="E673" s="17" t="s">
        <v>225</v>
      </c>
      <c r="F673" s="17" t="s">
        <v>524</v>
      </c>
      <c r="G673" s="21">
        <v>1.49</v>
      </c>
      <c r="H673" s="17" t="s">
        <v>525</v>
      </c>
      <c r="I673" s="20">
        <f>IF(FluxoCaixa101315[[#This Row],[d]]="Saldo Inicial",FluxoCaixa101315[[#This Row],[R$ (Valores)]],I672+FluxoCaixa101315[[#This Row],[Valores Receitas / Despesas]])</f>
        <v>343.1699999998113</v>
      </c>
      <c r="J673" s="20">
        <f>IF(FluxoCaixa101315[[#This Row],[Entrada / Saída]]="Saída",FluxoCaixa101315[[#This Row],[R$ (Valores)]]*-1,FluxoCaixa101315[[#This Row],[R$ (Valores)]])</f>
        <v>-1.49</v>
      </c>
    </row>
    <row r="674" spans="2:10">
      <c r="B674" s="56">
        <v>46048</v>
      </c>
      <c r="C674" s="52" t="str">
        <f>IF(FluxoCaixa101315[[#This Row],[Data]]="","",PROPER(TEXT(FluxoCaixa101315[[#This Row],[Data]],"mmmm")))</f>
        <v>Janeiro</v>
      </c>
      <c r="D674" s="17" t="s">
        <v>2</v>
      </c>
      <c r="E674" s="17" t="s">
        <v>225</v>
      </c>
      <c r="F674" s="17" t="s">
        <v>524</v>
      </c>
      <c r="G674" s="21">
        <v>5.5</v>
      </c>
      <c r="H674" s="17" t="s">
        <v>525</v>
      </c>
      <c r="I674" s="20">
        <f>IF(FluxoCaixa101315[[#This Row],[d]]="Saldo Inicial",FluxoCaixa101315[[#This Row],[R$ (Valores)]],I673+FluxoCaixa101315[[#This Row],[Valores Receitas / Despesas]])</f>
        <v>337.6699999998113</v>
      </c>
      <c r="J674" s="20">
        <f>IF(FluxoCaixa101315[[#This Row],[Entrada / Saída]]="Saída",FluxoCaixa101315[[#This Row],[R$ (Valores)]]*-1,FluxoCaixa101315[[#This Row],[R$ (Valores)]])</f>
        <v>-5.5</v>
      </c>
    </row>
    <row r="675" spans="2:10">
      <c r="B675" s="56">
        <v>46048</v>
      </c>
      <c r="C675" s="52" t="str">
        <f>IF(FluxoCaixa101315[[#This Row],[Data]]="","",PROPER(TEXT(FluxoCaixa101315[[#This Row],[Data]],"mmmm")))</f>
        <v>Janeiro</v>
      </c>
      <c r="D675" s="17" t="s">
        <v>2</v>
      </c>
      <c r="E675" s="17" t="s">
        <v>225</v>
      </c>
      <c r="F675" s="17" t="s">
        <v>524</v>
      </c>
      <c r="G675" s="21">
        <v>1.49</v>
      </c>
      <c r="H675" s="17" t="s">
        <v>525</v>
      </c>
      <c r="I675" s="20">
        <f>IF(FluxoCaixa101315[[#This Row],[d]]="Saldo Inicial",FluxoCaixa101315[[#This Row],[R$ (Valores)]],I674+FluxoCaixa101315[[#This Row],[Valores Receitas / Despesas]])</f>
        <v>336.17999999981129</v>
      </c>
      <c r="J675" s="20">
        <f>IF(FluxoCaixa101315[[#This Row],[Entrada / Saída]]="Saída",FluxoCaixa101315[[#This Row],[R$ (Valores)]]*-1,FluxoCaixa101315[[#This Row],[R$ (Valores)]])</f>
        <v>-1.49</v>
      </c>
    </row>
    <row r="676" spans="2:10">
      <c r="B676" s="56">
        <v>46048</v>
      </c>
      <c r="C676" s="52" t="str">
        <f>IF(FluxoCaixa101315[[#This Row],[Data]]="","",PROPER(TEXT(FluxoCaixa101315[[#This Row],[Data]],"mmmm")))</f>
        <v>Janeiro</v>
      </c>
      <c r="D676" s="17" t="s">
        <v>2</v>
      </c>
      <c r="E676" s="17" t="s">
        <v>225</v>
      </c>
      <c r="F676" s="17" t="s">
        <v>524</v>
      </c>
      <c r="G676" s="21">
        <v>5.5</v>
      </c>
      <c r="H676" s="17" t="s">
        <v>525</v>
      </c>
      <c r="I676" s="20">
        <f>IF(FluxoCaixa101315[[#This Row],[d]]="Saldo Inicial",FluxoCaixa101315[[#This Row],[R$ (Valores)]],I675+FluxoCaixa101315[[#This Row],[Valores Receitas / Despesas]])</f>
        <v>330.67999999981129</v>
      </c>
      <c r="J676" s="20">
        <f>IF(FluxoCaixa101315[[#This Row],[Entrada / Saída]]="Saída",FluxoCaixa101315[[#This Row],[R$ (Valores)]]*-1,FluxoCaixa101315[[#This Row],[R$ (Valores)]])</f>
        <v>-5.5</v>
      </c>
    </row>
    <row r="677" spans="2:10">
      <c r="B677" s="56">
        <v>46048</v>
      </c>
      <c r="C677" s="52" t="str">
        <f>IF(FluxoCaixa101315[[#This Row],[Data]]="","",PROPER(TEXT(FluxoCaixa101315[[#This Row],[Data]],"mmmm")))</f>
        <v>Janeiro</v>
      </c>
      <c r="D677" s="17" t="s">
        <v>2</v>
      </c>
      <c r="E677" s="17" t="s">
        <v>225</v>
      </c>
      <c r="F677" s="17" t="s">
        <v>524</v>
      </c>
      <c r="G677" s="21">
        <v>12.35</v>
      </c>
      <c r="H677" s="17" t="s">
        <v>525</v>
      </c>
      <c r="I677" s="20">
        <f>IF(FluxoCaixa101315[[#This Row],[d]]="Saldo Inicial",FluxoCaixa101315[[#This Row],[R$ (Valores)]],I676+FluxoCaixa101315[[#This Row],[Valores Receitas / Despesas]])</f>
        <v>318.32999999981126</v>
      </c>
      <c r="J677" s="20">
        <f>IF(FluxoCaixa101315[[#This Row],[Entrada / Saída]]="Saída",FluxoCaixa101315[[#This Row],[R$ (Valores)]]*-1,FluxoCaixa101315[[#This Row],[R$ (Valores)]])</f>
        <v>-12.35</v>
      </c>
    </row>
    <row r="678" spans="2:10">
      <c r="B678" s="56">
        <v>46048</v>
      </c>
      <c r="C678" s="52" t="str">
        <f>IF(FluxoCaixa101315[[#This Row],[Data]]="","",PROPER(TEXT(FluxoCaixa101315[[#This Row],[Data]],"mmmm")))</f>
        <v>Janeiro</v>
      </c>
      <c r="D678" s="17" t="s">
        <v>2</v>
      </c>
      <c r="E678" s="17" t="s">
        <v>225</v>
      </c>
      <c r="F678" s="17" t="s">
        <v>524</v>
      </c>
      <c r="G678" s="21">
        <v>1.49</v>
      </c>
      <c r="H678" s="17" t="s">
        <v>525</v>
      </c>
      <c r="I678" s="20">
        <f>IF(FluxoCaixa101315[[#This Row],[d]]="Saldo Inicial",FluxoCaixa101315[[#This Row],[R$ (Valores)]],I677+FluxoCaixa101315[[#This Row],[Valores Receitas / Despesas]])</f>
        <v>316.83999999981125</v>
      </c>
      <c r="J678" s="20">
        <f>IF(FluxoCaixa101315[[#This Row],[Entrada / Saída]]="Saída",FluxoCaixa101315[[#This Row],[R$ (Valores)]]*-1,FluxoCaixa101315[[#This Row],[R$ (Valores)]])</f>
        <v>-1.49</v>
      </c>
    </row>
    <row r="679" spans="2:10">
      <c r="B679" s="56">
        <v>46048</v>
      </c>
      <c r="C679" s="52" t="str">
        <f>IF(FluxoCaixa101315[[#This Row],[Data]]="","",PROPER(TEXT(FluxoCaixa101315[[#This Row],[Data]],"mmmm")))</f>
        <v>Janeiro</v>
      </c>
      <c r="D679" s="17" t="s">
        <v>2</v>
      </c>
      <c r="E679" s="17" t="s">
        <v>225</v>
      </c>
      <c r="F679" s="17" t="s">
        <v>524</v>
      </c>
      <c r="G679" s="21">
        <v>12.35</v>
      </c>
      <c r="H679" s="17" t="s">
        <v>525</v>
      </c>
      <c r="I679" s="20">
        <f>IF(FluxoCaixa101315[[#This Row],[d]]="Saldo Inicial",FluxoCaixa101315[[#This Row],[R$ (Valores)]],I678+FluxoCaixa101315[[#This Row],[Valores Receitas / Despesas]])</f>
        <v>304.48999999981123</v>
      </c>
      <c r="J679" s="17">
        <f>IF(FluxoCaixa101315[[#This Row],[Entrada / Saída]]="Saída",FluxoCaixa101315[[#This Row],[R$ (Valores)]]*-1,FluxoCaixa101315[[#This Row],[R$ (Valores)]])</f>
        <v>-12.35</v>
      </c>
    </row>
    <row r="680" spans="2:10">
      <c r="B680" s="56">
        <v>46048</v>
      </c>
      <c r="C680" s="52" t="str">
        <f>IF(FluxoCaixa101315[[#This Row],[Data]]="","",PROPER(TEXT(FluxoCaixa101315[[#This Row],[Data]],"mmmm")))</f>
        <v>Janeiro</v>
      </c>
      <c r="D680" s="17" t="s">
        <v>2</v>
      </c>
      <c r="E680" s="17" t="s">
        <v>222</v>
      </c>
      <c r="F680" s="17" t="s">
        <v>1207</v>
      </c>
      <c r="G680" s="21">
        <v>304.49</v>
      </c>
      <c r="H680" s="17" t="s">
        <v>525</v>
      </c>
      <c r="I680" s="20">
        <f>IF(FluxoCaixa101315[[#This Row],[d]]="Saldo Inicial",FluxoCaixa101315[[#This Row],[R$ (Valores)]],I679+FluxoCaixa101315[[#This Row],[Valores Receitas / Despesas]])</f>
        <v>-1.8877699403674342E-10</v>
      </c>
      <c r="J680" s="20">
        <f>IF(FluxoCaixa101315[[#This Row],[Entrada / Saída]]="Saída",FluxoCaixa101315[[#This Row],[R$ (Valores)]]*-1,FluxoCaixa101315[[#This Row],[R$ (Valores)]])</f>
        <v>-304.49</v>
      </c>
    </row>
    <row r="681" spans="2:10">
      <c r="B681" s="56">
        <v>46049</v>
      </c>
      <c r="C681" s="52" t="str">
        <f>IF(FluxoCaixa101315[[#This Row],[Data]]="","",PROPER(TEXT(FluxoCaixa101315[[#This Row],[Data]],"mmmm")))</f>
        <v>Janeiro</v>
      </c>
      <c r="D681" s="17" t="s">
        <v>2</v>
      </c>
      <c r="E681" s="17" t="s">
        <v>20</v>
      </c>
      <c r="F681" s="17" t="s">
        <v>1207</v>
      </c>
      <c r="G681" s="21">
        <v>17448.59</v>
      </c>
      <c r="H681" s="17" t="s">
        <v>525</v>
      </c>
      <c r="I681" s="20">
        <f>IF(FluxoCaixa101315[[#This Row],[d]]="Saldo Inicial",FluxoCaixa101315[[#This Row],[R$ (Valores)]],I680+FluxoCaixa101315[[#This Row],[Valores Receitas / Despesas]])</f>
        <v>-17448.590000000189</v>
      </c>
      <c r="J681" s="20">
        <f>IF(FluxoCaixa101315[[#This Row],[Entrada / Saída]]="Saída",FluxoCaixa101315[[#This Row],[R$ (Valores)]]*-1,FluxoCaixa101315[[#This Row],[R$ (Valores)]])</f>
        <v>-17448.59</v>
      </c>
    </row>
    <row r="682" spans="2:10">
      <c r="B682" s="56">
        <v>46049</v>
      </c>
      <c r="C682" s="52" t="str">
        <f>IF(FluxoCaixa101315[[#This Row],[Data]]="","",PROPER(TEXT(FluxoCaixa101315[[#This Row],[Data]],"mmmm")))</f>
        <v>Janeiro</v>
      </c>
      <c r="D682" s="17" t="s">
        <v>2</v>
      </c>
      <c r="E682" s="17" t="s">
        <v>225</v>
      </c>
      <c r="F682" s="17" t="s">
        <v>524</v>
      </c>
      <c r="G682" s="21">
        <v>5.7</v>
      </c>
      <c r="H682" s="17" t="s">
        <v>525</v>
      </c>
      <c r="I682" s="20">
        <f>IF(FluxoCaixa101315[[#This Row],[d]]="Saldo Inicial",FluxoCaixa101315[[#This Row],[R$ (Valores)]],I681+FluxoCaixa101315[[#This Row],[Valores Receitas / Despesas]])</f>
        <v>-17454.29000000019</v>
      </c>
      <c r="J682" s="20">
        <f>IF(FluxoCaixa101315[[#This Row],[Entrada / Saída]]="Saída",FluxoCaixa101315[[#This Row],[R$ (Valores)]]*-1,FluxoCaixa101315[[#This Row],[R$ (Valores)]])</f>
        <v>-5.7</v>
      </c>
    </row>
    <row r="683" spans="2:10">
      <c r="B683" s="56">
        <v>46049</v>
      </c>
      <c r="C683" s="52" t="str">
        <f>IF(FluxoCaixa101315[[#This Row],[Data]]="","",PROPER(TEXT(FluxoCaixa101315[[#This Row],[Data]],"mmmm")))</f>
        <v>Janeiro</v>
      </c>
      <c r="D683" s="17" t="s">
        <v>2</v>
      </c>
      <c r="E683" s="17" t="s">
        <v>225</v>
      </c>
      <c r="F683" s="17" t="s">
        <v>524</v>
      </c>
      <c r="G683" s="21">
        <v>1.49</v>
      </c>
      <c r="H683" s="17" t="s">
        <v>525</v>
      </c>
      <c r="I683" s="20">
        <f>IF(FluxoCaixa101315[[#This Row],[d]]="Saldo Inicial",FluxoCaixa101315[[#This Row],[R$ (Valores)]],I682+FluxoCaixa101315[[#This Row],[Valores Receitas / Despesas]])</f>
        <v>-17455.780000000192</v>
      </c>
      <c r="J683" s="20">
        <f>IF(FluxoCaixa101315[[#This Row],[Entrada / Saída]]="Saída",FluxoCaixa101315[[#This Row],[R$ (Valores)]]*-1,FluxoCaixa101315[[#This Row],[R$ (Valores)]])</f>
        <v>-1.49</v>
      </c>
    </row>
    <row r="684" spans="2:10">
      <c r="B684" s="56">
        <v>46049</v>
      </c>
      <c r="C684" s="52" t="str">
        <f>IF(FluxoCaixa101315[[#This Row],[Data]]="","",PROPER(TEXT(FluxoCaixa101315[[#This Row],[Data]],"mmmm")))</f>
        <v>Janeiro</v>
      </c>
      <c r="D684" s="17" t="s">
        <v>2</v>
      </c>
      <c r="E684" s="17" t="s">
        <v>225</v>
      </c>
      <c r="F684" s="17" t="s">
        <v>524</v>
      </c>
      <c r="G684" s="21">
        <v>5.7</v>
      </c>
      <c r="H684" s="17" t="s">
        <v>525</v>
      </c>
      <c r="I684" s="20">
        <f>IF(FluxoCaixa101315[[#This Row],[d]]="Saldo Inicial",FluxoCaixa101315[[#This Row],[R$ (Valores)]],I683+FluxoCaixa101315[[#This Row],[Valores Receitas / Despesas]])</f>
        <v>-17461.480000000192</v>
      </c>
      <c r="J684" s="5">
        <f>IF(FluxoCaixa101315[[#This Row],[Entrada / Saída]]="Saída",FluxoCaixa101315[[#This Row],[R$ (Valores)]]*-1,FluxoCaixa101315[[#This Row],[R$ (Valores)]])</f>
        <v>-5.7</v>
      </c>
    </row>
    <row r="685" spans="2:10">
      <c r="B685" s="56">
        <v>46049</v>
      </c>
      <c r="C685" s="52" t="str">
        <f>IF(FluxoCaixa101315[[#This Row],[Data]]="","",PROPER(TEXT(FluxoCaixa101315[[#This Row],[Data]],"mmmm")))</f>
        <v>Janeiro</v>
      </c>
      <c r="D685" s="17" t="s">
        <v>2</v>
      </c>
      <c r="E685" s="17" t="s">
        <v>225</v>
      </c>
      <c r="F685" s="17" t="s">
        <v>524</v>
      </c>
      <c r="G685" s="21">
        <v>5.7</v>
      </c>
      <c r="H685" s="17" t="s">
        <v>525</v>
      </c>
      <c r="I685" s="20">
        <f>IF(FluxoCaixa101315[[#This Row],[d]]="Saldo Inicial",FluxoCaixa101315[[#This Row],[R$ (Valores)]],I684+FluxoCaixa101315[[#This Row],[Valores Receitas / Despesas]])</f>
        <v>-17467.180000000193</v>
      </c>
      <c r="J685" s="5">
        <f>IF(FluxoCaixa101315[[#This Row],[Entrada / Saída]]="Saída",FluxoCaixa101315[[#This Row],[R$ (Valores)]]*-1,FluxoCaixa101315[[#This Row],[R$ (Valores)]])</f>
        <v>-5.7</v>
      </c>
    </row>
    <row r="686" spans="2:10">
      <c r="B686" s="56">
        <v>46049</v>
      </c>
      <c r="C686" s="52" t="str">
        <f>IF(FluxoCaixa101315[[#This Row],[Data]]="","",PROPER(TEXT(FluxoCaixa101315[[#This Row],[Data]],"mmmm")))</f>
        <v>Janeiro</v>
      </c>
      <c r="D686" s="17" t="s">
        <v>2</v>
      </c>
      <c r="E686" s="17" t="s">
        <v>225</v>
      </c>
      <c r="F686" s="17" t="s">
        <v>524</v>
      </c>
      <c r="G686" s="21">
        <v>5.7</v>
      </c>
      <c r="H686" s="17" t="s">
        <v>525</v>
      </c>
      <c r="I686" s="20">
        <f>IF(FluxoCaixa101315[[#This Row],[d]]="Saldo Inicial",FluxoCaixa101315[[#This Row],[R$ (Valores)]],I685+FluxoCaixa101315[[#This Row],[Valores Receitas / Despesas]])</f>
        <v>-17472.880000000194</v>
      </c>
      <c r="J686" s="5">
        <f>IF(FluxoCaixa101315[[#This Row],[Entrada / Saída]]="Saída",FluxoCaixa101315[[#This Row],[R$ (Valores)]]*-1,FluxoCaixa101315[[#This Row],[R$ (Valores)]])</f>
        <v>-5.7</v>
      </c>
    </row>
    <row r="687" spans="2:10">
      <c r="B687" s="56">
        <v>46049</v>
      </c>
      <c r="C687" s="52" t="str">
        <f>IF(FluxoCaixa101315[[#This Row],[Data]]="","",PROPER(TEXT(FluxoCaixa101315[[#This Row],[Data]],"mmmm")))</f>
        <v>Janeiro</v>
      </c>
      <c r="D687" s="17" t="s">
        <v>2</v>
      </c>
      <c r="E687" s="17" t="s">
        <v>225</v>
      </c>
      <c r="F687" s="17" t="s">
        <v>524</v>
      </c>
      <c r="G687" s="21">
        <v>5.5</v>
      </c>
      <c r="H687" s="17" t="s">
        <v>525</v>
      </c>
      <c r="I687" s="20">
        <f>IF(FluxoCaixa101315[[#This Row],[d]]="Saldo Inicial",FluxoCaixa101315[[#This Row],[R$ (Valores)]],I686+FluxoCaixa101315[[#This Row],[Valores Receitas / Despesas]])</f>
        <v>-17478.380000000194</v>
      </c>
      <c r="J687" s="5">
        <f>IF(FluxoCaixa101315[[#This Row],[Entrada / Saída]]="Saída",FluxoCaixa101315[[#This Row],[R$ (Valores)]]*-1,FluxoCaixa101315[[#This Row],[R$ (Valores)]])</f>
        <v>-5.5</v>
      </c>
    </row>
    <row r="688" spans="2:10">
      <c r="B688" s="56">
        <v>46049</v>
      </c>
      <c r="C688" s="52" t="str">
        <f>IF(FluxoCaixa101315[[#This Row],[Data]]="","",PROPER(TEXT(FluxoCaixa101315[[#This Row],[Data]],"mmmm")))</f>
        <v>Janeiro</v>
      </c>
      <c r="D688" s="17" t="s">
        <v>2</v>
      </c>
      <c r="E688" s="17" t="s">
        <v>225</v>
      </c>
      <c r="F688" s="17" t="s">
        <v>524</v>
      </c>
      <c r="G688" s="21">
        <v>1.49</v>
      </c>
      <c r="H688" s="17" t="s">
        <v>525</v>
      </c>
      <c r="I688" s="20">
        <f>IF(FluxoCaixa101315[[#This Row],[d]]="Saldo Inicial",FluxoCaixa101315[[#This Row],[R$ (Valores)]],I687+FluxoCaixa101315[[#This Row],[Valores Receitas / Despesas]])</f>
        <v>-17479.870000000195</v>
      </c>
      <c r="J688" s="5">
        <f>IF(FluxoCaixa101315[[#This Row],[Entrada / Saída]]="Saída",FluxoCaixa101315[[#This Row],[R$ (Valores)]]*-1,FluxoCaixa101315[[#This Row],[R$ (Valores)]])</f>
        <v>-1.49</v>
      </c>
    </row>
    <row r="689" spans="2:10">
      <c r="B689" s="56">
        <v>46049</v>
      </c>
      <c r="C689" s="52" t="str">
        <f>IF(FluxoCaixa101315[[#This Row],[Data]]="","",PROPER(TEXT(FluxoCaixa101315[[#This Row],[Data]],"mmmm")))</f>
        <v>Janeiro</v>
      </c>
      <c r="D689" s="17" t="s">
        <v>2</v>
      </c>
      <c r="E689" s="17" t="s">
        <v>225</v>
      </c>
      <c r="F689" s="17" t="s">
        <v>524</v>
      </c>
      <c r="G689" s="21">
        <v>5.5</v>
      </c>
      <c r="H689" s="17" t="s">
        <v>525</v>
      </c>
      <c r="I689" s="20">
        <f>IF(FluxoCaixa101315[[#This Row],[d]]="Saldo Inicial",FluxoCaixa101315[[#This Row],[R$ (Valores)]],I688+FluxoCaixa101315[[#This Row],[Valores Receitas / Despesas]])</f>
        <v>-17485.370000000195</v>
      </c>
      <c r="J689" s="5">
        <f>IF(FluxoCaixa101315[[#This Row],[Entrada / Saída]]="Saída",FluxoCaixa101315[[#This Row],[R$ (Valores)]]*-1,FluxoCaixa101315[[#This Row],[R$ (Valores)]])</f>
        <v>-5.5</v>
      </c>
    </row>
    <row r="690" spans="2:10">
      <c r="B690" s="56">
        <v>46049</v>
      </c>
      <c r="C690" s="52" t="str">
        <f>IF(FluxoCaixa101315[[#This Row],[Data]]="","",PROPER(TEXT(FluxoCaixa101315[[#This Row],[Data]],"mmmm")))</f>
        <v>Janeiro</v>
      </c>
      <c r="D690" s="17" t="s">
        <v>1</v>
      </c>
      <c r="E690" s="17" t="s">
        <v>75</v>
      </c>
      <c r="F690" s="17" t="s">
        <v>997</v>
      </c>
      <c r="G690" s="21">
        <v>18000</v>
      </c>
      <c r="H690" s="17" t="s">
        <v>525</v>
      </c>
      <c r="I690" s="20">
        <f>IF(FluxoCaixa101315[[#This Row],[d]]="Saldo Inicial",FluxoCaixa101315[[#This Row],[R$ (Valores)]],I689+FluxoCaixa101315[[#This Row],[Valores Receitas / Despesas]])</f>
        <v>514.62999999980457</v>
      </c>
      <c r="J690" s="5">
        <f>IF(FluxoCaixa101315[[#This Row],[Entrada / Saída]]="Saída",FluxoCaixa101315[[#This Row],[R$ (Valores)]]*-1,FluxoCaixa101315[[#This Row],[R$ (Valores)]])</f>
        <v>18000</v>
      </c>
    </row>
    <row r="691" spans="2:10">
      <c r="B691" s="56">
        <v>46049</v>
      </c>
      <c r="C691" s="52" t="str">
        <f>IF(FluxoCaixa101315[[#This Row],[Data]]="","",PROPER(TEXT(FluxoCaixa101315[[#This Row],[Data]],"mmmm")))</f>
        <v>Janeiro</v>
      </c>
      <c r="D691" s="17" t="s">
        <v>2</v>
      </c>
      <c r="E691" s="17" t="s">
        <v>225</v>
      </c>
      <c r="F691" s="17" t="s">
        <v>524</v>
      </c>
      <c r="G691" s="21">
        <v>5.5</v>
      </c>
      <c r="H691" s="17" t="s">
        <v>525</v>
      </c>
      <c r="I691" s="20">
        <f>IF(FluxoCaixa101315[[#This Row],[d]]="Saldo Inicial",FluxoCaixa101315[[#This Row],[R$ (Valores)]],I690+FluxoCaixa101315[[#This Row],[Valores Receitas / Despesas]])</f>
        <v>509.12999999980457</v>
      </c>
      <c r="J691" s="53">
        <f>IF(FluxoCaixa101315[[#This Row],[Entrada / Saída]]="Saída",FluxoCaixa101315[[#This Row],[R$ (Valores)]]*-1,FluxoCaixa101315[[#This Row],[R$ (Valores)]])</f>
        <v>-5.5</v>
      </c>
    </row>
    <row r="692" spans="2:10">
      <c r="B692" s="56">
        <v>46049</v>
      </c>
      <c r="C692" s="52" t="str">
        <f>IF(FluxoCaixa101315[[#This Row],[Data]]="","",PROPER(TEXT(FluxoCaixa101315[[#This Row],[Data]],"mmmm")))</f>
        <v>Janeiro</v>
      </c>
      <c r="D692" s="17" t="s">
        <v>2</v>
      </c>
      <c r="E692" s="17" t="s">
        <v>225</v>
      </c>
      <c r="F692" s="17" t="s">
        <v>524</v>
      </c>
      <c r="G692" s="21">
        <v>5.5</v>
      </c>
      <c r="H692" s="17" t="s">
        <v>525</v>
      </c>
      <c r="I692" s="20">
        <f>IF(FluxoCaixa101315[[#This Row],[d]]="Saldo Inicial",FluxoCaixa101315[[#This Row],[R$ (Valores)]],I691+FluxoCaixa101315[[#This Row],[Valores Receitas / Despesas]])</f>
        <v>503.62999999980457</v>
      </c>
      <c r="J692" s="5">
        <f>IF(FluxoCaixa101315[[#This Row],[Entrada / Saída]]="Saída",FluxoCaixa101315[[#This Row],[R$ (Valores)]]*-1,FluxoCaixa101315[[#This Row],[R$ (Valores)]])</f>
        <v>-5.5</v>
      </c>
    </row>
    <row r="693" spans="2:10">
      <c r="B693" s="56">
        <v>46050</v>
      </c>
      <c r="C693" s="52" t="str">
        <f>IF(FluxoCaixa101315[[#This Row],[Data]]="","",PROPER(TEXT(FluxoCaixa101315[[#This Row],[Data]],"mmmm")))</f>
        <v>Janeiro</v>
      </c>
      <c r="D693" s="17" t="s">
        <v>2</v>
      </c>
      <c r="E693" s="17" t="s">
        <v>225</v>
      </c>
      <c r="F693" s="17" t="s">
        <v>524</v>
      </c>
      <c r="G693" s="21">
        <v>18.05</v>
      </c>
      <c r="H693" s="17" t="s">
        <v>525</v>
      </c>
      <c r="I693" s="20">
        <f>IF(FluxoCaixa101315[[#This Row],[d]]="Saldo Inicial",FluxoCaixa101315[[#This Row],[R$ (Valores)]],I692+FluxoCaixa101315[[#This Row],[Valores Receitas / Despesas]])</f>
        <v>485.57999999980456</v>
      </c>
      <c r="J693" s="5">
        <f>IF(FluxoCaixa101315[[#This Row],[Entrada / Saída]]="Saída",FluxoCaixa101315[[#This Row],[R$ (Valores)]]*-1,FluxoCaixa101315[[#This Row],[R$ (Valores)]])</f>
        <v>-18.05</v>
      </c>
    </row>
    <row r="694" spans="2:10">
      <c r="B694" s="56">
        <v>46050</v>
      </c>
      <c r="C694" s="52" t="str">
        <f>IF(FluxoCaixa101315[[#This Row],[Data]]="","",PROPER(TEXT(FluxoCaixa101315[[#This Row],[Data]],"mmmm")))</f>
        <v>Janeiro</v>
      </c>
      <c r="D694" s="17" t="s">
        <v>2</v>
      </c>
      <c r="E694" s="17" t="s">
        <v>225</v>
      </c>
      <c r="F694" s="17" t="s">
        <v>524</v>
      </c>
      <c r="G694" s="21">
        <v>1.49</v>
      </c>
      <c r="H694" s="17" t="s">
        <v>525</v>
      </c>
      <c r="I694" s="20">
        <f>IF(FluxoCaixa101315[[#This Row],[d]]="Saldo Inicial",FluxoCaixa101315[[#This Row],[R$ (Valores)]],I693+FluxoCaixa101315[[#This Row],[Valores Receitas / Despesas]])</f>
        <v>484.08999999980455</v>
      </c>
      <c r="J694" s="5">
        <f>IF(FluxoCaixa101315[[#This Row],[Entrada / Saída]]="Saída",FluxoCaixa101315[[#This Row],[R$ (Valores)]]*-1,FluxoCaixa101315[[#This Row],[R$ (Valores)]])</f>
        <v>-1.49</v>
      </c>
    </row>
    <row r="695" spans="2:10">
      <c r="B695" s="56">
        <v>46050</v>
      </c>
      <c r="C695" s="52" t="str">
        <f>IF(FluxoCaixa101315[[#This Row],[Data]]="","",PROPER(TEXT(FluxoCaixa101315[[#This Row],[Data]],"mmmm")))</f>
        <v>Janeiro</v>
      </c>
      <c r="D695" s="17" t="s">
        <v>2</v>
      </c>
      <c r="E695" s="17" t="s">
        <v>225</v>
      </c>
      <c r="F695" s="17" t="s">
        <v>524</v>
      </c>
      <c r="G695" s="21">
        <v>5.5</v>
      </c>
      <c r="H695" s="17" t="s">
        <v>525</v>
      </c>
      <c r="I695" s="20">
        <f>IF(FluxoCaixa101315[[#This Row],[d]]="Saldo Inicial",FluxoCaixa101315[[#This Row],[R$ (Valores)]],I694+FluxoCaixa101315[[#This Row],[Valores Receitas / Despesas]])</f>
        <v>478.58999999980455</v>
      </c>
      <c r="J695" s="5">
        <f>IF(FluxoCaixa101315[[#This Row],[Entrada / Saída]]="Saída",FluxoCaixa101315[[#This Row],[R$ (Valores)]]*-1,FluxoCaixa101315[[#This Row],[R$ (Valores)]])</f>
        <v>-5.5</v>
      </c>
    </row>
    <row r="696" spans="2:10">
      <c r="B696" s="56">
        <v>46050</v>
      </c>
      <c r="C696" s="52" t="str">
        <f>IF(FluxoCaixa101315[[#This Row],[Data]]="","",PROPER(TEXT(FluxoCaixa101315[[#This Row],[Data]],"mmmm")))</f>
        <v>Janeiro</v>
      </c>
      <c r="D696" s="17" t="s">
        <v>2</v>
      </c>
      <c r="E696" s="17" t="s">
        <v>225</v>
      </c>
      <c r="F696" s="17" t="s">
        <v>524</v>
      </c>
      <c r="G696" s="21">
        <v>1.49</v>
      </c>
      <c r="H696" s="17" t="s">
        <v>525</v>
      </c>
      <c r="I696" s="20">
        <f>IF(FluxoCaixa101315[[#This Row],[d]]="Saldo Inicial",FluxoCaixa101315[[#This Row],[R$ (Valores)]],I695+FluxoCaixa101315[[#This Row],[Valores Receitas / Despesas]])</f>
        <v>477.09999999980454</v>
      </c>
      <c r="J696" s="5">
        <f>IF(FluxoCaixa101315[[#This Row],[Entrada / Saída]]="Saída",FluxoCaixa101315[[#This Row],[R$ (Valores)]]*-1,FluxoCaixa101315[[#This Row],[R$ (Valores)]])</f>
        <v>-1.49</v>
      </c>
    </row>
    <row r="697" spans="2:10">
      <c r="B697" s="56">
        <v>46050</v>
      </c>
      <c r="C697" s="52" t="str">
        <f>IF(FluxoCaixa101315[[#This Row],[Data]]="","",PROPER(TEXT(FluxoCaixa101315[[#This Row],[Data]],"mmmm")))</f>
        <v>Janeiro</v>
      </c>
      <c r="D697" s="17" t="s">
        <v>2</v>
      </c>
      <c r="E697" s="17" t="s">
        <v>225</v>
      </c>
      <c r="F697" s="17" t="s">
        <v>524</v>
      </c>
      <c r="G697" s="21">
        <v>5.5</v>
      </c>
      <c r="H697" s="17" t="s">
        <v>525</v>
      </c>
      <c r="I697" s="20">
        <f>IF(FluxoCaixa101315[[#This Row],[d]]="Saldo Inicial",FluxoCaixa101315[[#This Row],[R$ (Valores)]],I696+FluxoCaixa101315[[#This Row],[Valores Receitas / Despesas]])</f>
        <v>471.59999999980454</v>
      </c>
      <c r="J697" s="5">
        <f>IF(FluxoCaixa101315[[#This Row],[Entrada / Saída]]="Saída",FluxoCaixa101315[[#This Row],[R$ (Valores)]]*-1,FluxoCaixa101315[[#This Row],[R$ (Valores)]])</f>
        <v>-5.5</v>
      </c>
    </row>
    <row r="698" spans="2:10">
      <c r="B698" s="56">
        <v>46050</v>
      </c>
      <c r="C698" s="52" t="str">
        <f>IF(FluxoCaixa101315[[#This Row],[Data]]="","",PROPER(TEXT(FluxoCaixa101315[[#This Row],[Data]],"mmmm")))</f>
        <v>Janeiro</v>
      </c>
      <c r="D698" s="17" t="s">
        <v>2</v>
      </c>
      <c r="E698" s="17" t="s">
        <v>225</v>
      </c>
      <c r="F698" s="17" t="s">
        <v>524</v>
      </c>
      <c r="G698" s="21">
        <v>8.84</v>
      </c>
      <c r="H698" s="17" t="s">
        <v>525</v>
      </c>
      <c r="I698" s="20">
        <f>IF(FluxoCaixa101315[[#This Row],[d]]="Saldo Inicial",FluxoCaixa101315[[#This Row],[R$ (Valores)]],I697+FluxoCaixa101315[[#This Row],[Valores Receitas / Despesas]])</f>
        <v>462.75999999980456</v>
      </c>
      <c r="J698" s="5">
        <f>IF(FluxoCaixa101315[[#This Row],[Entrada / Saída]]="Saída",FluxoCaixa101315[[#This Row],[R$ (Valores)]]*-1,FluxoCaixa101315[[#This Row],[R$ (Valores)]])</f>
        <v>-8.84</v>
      </c>
    </row>
    <row r="699" spans="2:10">
      <c r="B699" s="56">
        <v>46050</v>
      </c>
      <c r="C699" s="52" t="str">
        <f>IF(FluxoCaixa101315[[#This Row],[Data]]="","",PROPER(TEXT(FluxoCaixa101315[[#This Row],[Data]],"mmmm")))</f>
        <v>Janeiro</v>
      </c>
      <c r="D699" s="17" t="s">
        <v>2</v>
      </c>
      <c r="E699" s="17" t="s">
        <v>225</v>
      </c>
      <c r="F699" s="17" t="s">
        <v>524</v>
      </c>
      <c r="G699" s="21">
        <v>1.49</v>
      </c>
      <c r="H699" s="17" t="s">
        <v>525</v>
      </c>
      <c r="I699" s="20">
        <f>IF(FluxoCaixa101315[[#This Row],[d]]="Saldo Inicial",FluxoCaixa101315[[#This Row],[R$ (Valores)]],I698+FluxoCaixa101315[[#This Row],[Valores Receitas / Despesas]])</f>
        <v>461.26999999980455</v>
      </c>
      <c r="J699" s="5">
        <f>IF(FluxoCaixa101315[[#This Row],[Entrada / Saída]]="Saída",FluxoCaixa101315[[#This Row],[R$ (Valores)]]*-1,FluxoCaixa101315[[#This Row],[R$ (Valores)]])</f>
        <v>-1.49</v>
      </c>
    </row>
    <row r="700" spans="2:10">
      <c r="B700" s="56">
        <v>46050</v>
      </c>
      <c r="C700" s="52" t="str">
        <f>IF(FluxoCaixa101315[[#This Row],[Data]]="","",PROPER(TEXT(FluxoCaixa101315[[#This Row],[Data]],"mmmm")))</f>
        <v>Janeiro</v>
      </c>
      <c r="D700" s="17" t="s">
        <v>2</v>
      </c>
      <c r="E700" s="17" t="s">
        <v>225</v>
      </c>
      <c r="F700" s="17" t="s">
        <v>524</v>
      </c>
      <c r="G700" s="21">
        <v>11.4</v>
      </c>
      <c r="H700" s="17" t="s">
        <v>525</v>
      </c>
      <c r="I700" s="20">
        <f>IF(FluxoCaixa101315[[#This Row],[d]]="Saldo Inicial",FluxoCaixa101315[[#This Row],[R$ (Valores)]],I699+FluxoCaixa101315[[#This Row],[Valores Receitas / Despesas]])</f>
        <v>449.86999999980458</v>
      </c>
      <c r="J700" s="5">
        <f>IF(FluxoCaixa101315[[#This Row],[Entrada / Saída]]="Saída",FluxoCaixa101315[[#This Row],[R$ (Valores)]]*-1,FluxoCaixa101315[[#This Row],[R$ (Valores)]])</f>
        <v>-11.4</v>
      </c>
    </row>
    <row r="701" spans="2:10">
      <c r="B701" s="56">
        <v>46050</v>
      </c>
      <c r="C701" s="52" t="str">
        <f>IF(FluxoCaixa101315[[#This Row],[Data]]="","",PROPER(TEXT(FluxoCaixa101315[[#This Row],[Data]],"mmmm")))</f>
        <v>Janeiro</v>
      </c>
      <c r="D701" s="17" t="s">
        <v>2</v>
      </c>
      <c r="E701" s="17" t="s">
        <v>225</v>
      </c>
      <c r="F701" s="17" t="s">
        <v>524</v>
      </c>
      <c r="G701" s="21">
        <v>3.25</v>
      </c>
      <c r="H701" s="17" t="s">
        <v>525</v>
      </c>
      <c r="I701" s="20">
        <f>IF(FluxoCaixa101315[[#This Row],[d]]="Saldo Inicial",FluxoCaixa101315[[#This Row],[R$ (Valores)]],I700+FluxoCaixa101315[[#This Row],[Valores Receitas / Despesas]])</f>
        <v>446.61999999980458</v>
      </c>
      <c r="J701" s="5">
        <f>IF(FluxoCaixa101315[[#This Row],[Entrada / Saída]]="Saída",FluxoCaixa101315[[#This Row],[R$ (Valores)]]*-1,FluxoCaixa101315[[#This Row],[R$ (Valores)]])</f>
        <v>-3.25</v>
      </c>
    </row>
    <row r="702" spans="2:10">
      <c r="B702" s="56">
        <v>46050</v>
      </c>
      <c r="C702" s="52" t="str">
        <f>IF(FluxoCaixa101315[[#This Row],[Data]]="","",PROPER(TEXT(FluxoCaixa101315[[#This Row],[Data]],"mmmm")))</f>
        <v>Janeiro</v>
      </c>
      <c r="D702" s="17" t="s">
        <v>2</v>
      </c>
      <c r="E702" s="17" t="s">
        <v>225</v>
      </c>
      <c r="F702" s="17" t="s">
        <v>524</v>
      </c>
      <c r="G702" s="21">
        <v>1.49</v>
      </c>
      <c r="H702" s="17" t="s">
        <v>525</v>
      </c>
      <c r="I702" s="20">
        <f>IF(FluxoCaixa101315[[#This Row],[d]]="Saldo Inicial",FluxoCaixa101315[[#This Row],[R$ (Valores)]],I701+FluxoCaixa101315[[#This Row],[Valores Receitas / Despesas]])</f>
        <v>445.12999999980457</v>
      </c>
      <c r="J702" s="5">
        <f>IF(FluxoCaixa101315[[#This Row],[Entrada / Saída]]="Saída",FluxoCaixa101315[[#This Row],[R$ (Valores)]]*-1,FluxoCaixa101315[[#This Row],[R$ (Valores)]])</f>
        <v>-1.49</v>
      </c>
    </row>
    <row r="703" spans="2:10">
      <c r="B703" s="56">
        <v>46050</v>
      </c>
      <c r="C703" s="52" t="str">
        <f>IF(FluxoCaixa101315[[#This Row],[Data]]="","",PROPER(TEXT(FluxoCaixa101315[[#This Row],[Data]],"mmmm")))</f>
        <v>Janeiro</v>
      </c>
      <c r="D703" s="17" t="s">
        <v>2</v>
      </c>
      <c r="E703" s="17" t="s">
        <v>225</v>
      </c>
      <c r="F703" s="17" t="s">
        <v>524</v>
      </c>
      <c r="G703" s="21">
        <v>10</v>
      </c>
      <c r="H703" s="17" t="s">
        <v>525</v>
      </c>
      <c r="I703" s="20">
        <f>IF(FluxoCaixa101315[[#This Row],[d]]="Saldo Inicial",FluxoCaixa101315[[#This Row],[R$ (Valores)]],I702+FluxoCaixa101315[[#This Row],[Valores Receitas / Despesas]])</f>
        <v>435.12999999980457</v>
      </c>
      <c r="J703" s="5">
        <f>IF(FluxoCaixa101315[[#This Row],[Entrada / Saída]]="Saída",FluxoCaixa101315[[#This Row],[R$ (Valores)]]*-1,FluxoCaixa101315[[#This Row],[R$ (Valores)]])</f>
        <v>-10</v>
      </c>
    </row>
    <row r="704" spans="2:10">
      <c r="B704" s="56">
        <v>46051</v>
      </c>
      <c r="C704" s="52" t="str">
        <f>IF(FluxoCaixa101315[[#This Row],[Data]]="","",PROPER(TEXT(FluxoCaixa101315[[#This Row],[Data]],"mmmm")))</f>
        <v>Janeiro</v>
      </c>
      <c r="D704" s="17" t="s">
        <v>2</v>
      </c>
      <c r="E704" s="17" t="s">
        <v>225</v>
      </c>
      <c r="F704" s="17" t="s">
        <v>524</v>
      </c>
      <c r="G704" s="21">
        <v>8.84</v>
      </c>
      <c r="H704" s="17" t="s">
        <v>525</v>
      </c>
      <c r="I704" s="20">
        <f>IF(FluxoCaixa101315[[#This Row],[d]]="Saldo Inicial",FluxoCaixa101315[[#This Row],[R$ (Valores)]],I703+FluxoCaixa101315[[#This Row],[Valores Receitas / Despesas]])</f>
        <v>426.28999999980459</v>
      </c>
      <c r="J704" s="5">
        <f>IF(FluxoCaixa101315[[#This Row],[Entrada / Saída]]="Saída",FluxoCaixa101315[[#This Row],[R$ (Valores)]]*-1,FluxoCaixa101315[[#This Row],[R$ (Valores)]])</f>
        <v>-8.84</v>
      </c>
    </row>
    <row r="705" spans="2:10">
      <c r="B705" s="56">
        <v>46051</v>
      </c>
      <c r="C705" s="52" t="str">
        <f>IF(FluxoCaixa101315[[#This Row],[Data]]="","",PROPER(TEXT(FluxoCaixa101315[[#This Row],[Data]],"mmmm")))</f>
        <v>Janeiro</v>
      </c>
      <c r="D705" s="17" t="s">
        <v>2</v>
      </c>
      <c r="E705" s="17" t="s">
        <v>225</v>
      </c>
      <c r="F705" s="17" t="s">
        <v>524</v>
      </c>
      <c r="G705" s="21">
        <v>18.05</v>
      </c>
      <c r="H705" s="17" t="s">
        <v>525</v>
      </c>
      <c r="I705" s="20">
        <f>IF(FluxoCaixa101315[[#This Row],[d]]="Saldo Inicial",FluxoCaixa101315[[#This Row],[R$ (Valores)]],I704+FluxoCaixa101315[[#This Row],[Valores Receitas / Despesas]])</f>
        <v>408.23999999980458</v>
      </c>
      <c r="J705" s="5">
        <f>IF(FluxoCaixa101315[[#This Row],[Entrada / Saída]]="Saída",FluxoCaixa101315[[#This Row],[R$ (Valores)]]*-1,FluxoCaixa101315[[#This Row],[R$ (Valores)]])</f>
        <v>-18.05</v>
      </c>
    </row>
    <row r="706" spans="2:10">
      <c r="B706" s="56">
        <v>46051</v>
      </c>
      <c r="C706" s="52" t="str">
        <f>IF(FluxoCaixa101315[[#This Row],[Data]]="","",PROPER(TEXT(FluxoCaixa101315[[#This Row],[Data]],"mmmm")))</f>
        <v>Janeiro</v>
      </c>
      <c r="D706" s="17" t="s">
        <v>2</v>
      </c>
      <c r="E706" s="17" t="s">
        <v>225</v>
      </c>
      <c r="F706" s="17" t="s">
        <v>524</v>
      </c>
      <c r="G706" s="21">
        <v>5.5</v>
      </c>
      <c r="H706" s="17" t="s">
        <v>525</v>
      </c>
      <c r="I706" s="20">
        <f>IF(FluxoCaixa101315[[#This Row],[d]]="Saldo Inicial",FluxoCaixa101315[[#This Row],[R$ (Valores)]],I705+FluxoCaixa101315[[#This Row],[Valores Receitas / Despesas]])</f>
        <v>402.73999999980458</v>
      </c>
      <c r="J706" s="5">
        <f>IF(FluxoCaixa101315[[#This Row],[Entrada / Saída]]="Saída",FluxoCaixa101315[[#This Row],[R$ (Valores)]]*-1,FluxoCaixa101315[[#This Row],[R$ (Valores)]])</f>
        <v>-5.5</v>
      </c>
    </row>
    <row r="707" spans="2:10">
      <c r="B707" s="56">
        <v>46051</v>
      </c>
      <c r="C707" s="52" t="str">
        <f>IF(FluxoCaixa101315[[#This Row],[Data]]="","",PROPER(TEXT(FluxoCaixa101315[[#This Row],[Data]],"mmmm")))</f>
        <v>Janeiro</v>
      </c>
      <c r="D707" s="17" t="s">
        <v>2</v>
      </c>
      <c r="E707" s="17" t="s">
        <v>225</v>
      </c>
      <c r="F707" s="17" t="s">
        <v>524</v>
      </c>
      <c r="G707" s="21">
        <v>5.5</v>
      </c>
      <c r="H707" s="17" t="s">
        <v>525</v>
      </c>
      <c r="I707" s="20">
        <f>IF(FluxoCaixa101315[[#This Row],[d]]="Saldo Inicial",FluxoCaixa101315[[#This Row],[R$ (Valores)]],I706+FluxoCaixa101315[[#This Row],[Valores Receitas / Despesas]])</f>
        <v>397.23999999980458</v>
      </c>
      <c r="J707" s="5">
        <f>IF(FluxoCaixa101315[[#This Row],[Entrada / Saída]]="Saída",FluxoCaixa101315[[#This Row],[R$ (Valores)]]*-1,FluxoCaixa101315[[#This Row],[R$ (Valores)]])</f>
        <v>-5.5</v>
      </c>
    </row>
    <row r="708" spans="2:10">
      <c r="B708" s="56">
        <v>46051</v>
      </c>
      <c r="C708" s="52" t="str">
        <f>IF(FluxoCaixa101315[[#This Row],[Data]]="","",PROPER(TEXT(FluxoCaixa101315[[#This Row],[Data]],"mmmm")))</f>
        <v>Janeiro</v>
      </c>
      <c r="D708" s="17" t="s">
        <v>2</v>
      </c>
      <c r="E708" s="17" t="s">
        <v>225</v>
      </c>
      <c r="F708" s="17" t="s">
        <v>524</v>
      </c>
      <c r="G708" s="21">
        <v>11.4</v>
      </c>
      <c r="H708" s="17" t="s">
        <v>525</v>
      </c>
      <c r="I708" s="20">
        <f>IF(FluxoCaixa101315[[#This Row],[d]]="Saldo Inicial",FluxoCaixa101315[[#This Row],[R$ (Valores)]],I707+FluxoCaixa101315[[#This Row],[Valores Receitas / Despesas]])</f>
        <v>385.8399999998046</v>
      </c>
      <c r="J708" s="5">
        <f>IF(FluxoCaixa101315[[#This Row],[Entrada / Saída]]="Saída",FluxoCaixa101315[[#This Row],[R$ (Valores)]]*-1,FluxoCaixa101315[[#This Row],[R$ (Valores)]])</f>
        <v>-11.4</v>
      </c>
    </row>
    <row r="709" spans="2:10">
      <c r="B709" s="56">
        <v>46051</v>
      </c>
      <c r="C709" s="52" t="str">
        <f>IF(FluxoCaixa101315[[#This Row],[Data]]="","",PROPER(TEXT(FluxoCaixa101315[[#This Row],[Data]],"mmmm")))</f>
        <v>Janeiro</v>
      </c>
      <c r="D709" s="17" t="s">
        <v>2</v>
      </c>
      <c r="E709" s="17" t="s">
        <v>225</v>
      </c>
      <c r="F709" s="17" t="s">
        <v>524</v>
      </c>
      <c r="G709" s="21">
        <v>3.25</v>
      </c>
      <c r="H709" s="17" t="s">
        <v>525</v>
      </c>
      <c r="I709" s="20">
        <f>IF(FluxoCaixa101315[[#This Row],[d]]="Saldo Inicial",FluxoCaixa101315[[#This Row],[R$ (Valores)]],I708+FluxoCaixa101315[[#This Row],[Valores Receitas / Despesas]])</f>
        <v>382.5899999998046</v>
      </c>
      <c r="J709" s="5">
        <f>IF(FluxoCaixa101315[[#This Row],[Entrada / Saída]]="Saída",FluxoCaixa101315[[#This Row],[R$ (Valores)]]*-1,FluxoCaixa101315[[#This Row],[R$ (Valores)]])</f>
        <v>-3.25</v>
      </c>
    </row>
    <row r="710" spans="2:10">
      <c r="B710" s="56">
        <v>46051</v>
      </c>
      <c r="C710" s="52" t="str">
        <f>IF(FluxoCaixa101315[[#This Row],[Data]]="","",PROPER(TEXT(FluxoCaixa101315[[#This Row],[Data]],"mmmm")))</f>
        <v>Janeiro</v>
      </c>
      <c r="D710" s="17" t="s">
        <v>2</v>
      </c>
      <c r="E710" s="17" t="s">
        <v>225</v>
      </c>
      <c r="F710" s="17" t="s">
        <v>524</v>
      </c>
      <c r="G710" s="21">
        <v>1.49</v>
      </c>
      <c r="H710" s="17" t="s">
        <v>525</v>
      </c>
      <c r="I710" s="20">
        <f>IF(FluxoCaixa101315[[#This Row],[d]]="Saldo Inicial",FluxoCaixa101315[[#This Row],[R$ (Valores)]],I709+FluxoCaixa101315[[#This Row],[Valores Receitas / Despesas]])</f>
        <v>381.0999999998046</v>
      </c>
      <c r="J710" s="5">
        <f>IF(FluxoCaixa101315[[#This Row],[Entrada / Saída]]="Saída",FluxoCaixa101315[[#This Row],[R$ (Valores)]]*-1,FluxoCaixa101315[[#This Row],[R$ (Valores)]])</f>
        <v>-1.49</v>
      </c>
    </row>
    <row r="711" spans="2:10">
      <c r="B711" s="56">
        <v>46051</v>
      </c>
      <c r="C711" s="52" t="str">
        <f>IF(FluxoCaixa101315[[#This Row],[Data]]="","",PROPER(TEXT(FluxoCaixa101315[[#This Row],[Data]],"mmmm")))</f>
        <v>Janeiro</v>
      </c>
      <c r="D711" s="17" t="s">
        <v>2</v>
      </c>
      <c r="E711" s="17" t="s">
        <v>225</v>
      </c>
      <c r="F711" s="17" t="s">
        <v>524</v>
      </c>
      <c r="G711" s="21">
        <v>11</v>
      </c>
      <c r="H711" s="17" t="s">
        <v>525</v>
      </c>
      <c r="I711" s="20">
        <f>IF(FluxoCaixa101315[[#This Row],[d]]="Saldo Inicial",FluxoCaixa101315[[#This Row],[R$ (Valores)]],I710+FluxoCaixa101315[[#This Row],[Valores Receitas / Despesas]])</f>
        <v>370.0999999998046</v>
      </c>
      <c r="J711" s="5">
        <f>IF(FluxoCaixa101315[[#This Row],[Entrada / Saída]]="Saída",FluxoCaixa101315[[#This Row],[R$ (Valores)]]*-1,FluxoCaixa101315[[#This Row],[R$ (Valores)]])</f>
        <v>-11</v>
      </c>
    </row>
    <row r="712" spans="2:10">
      <c r="B712" s="56">
        <v>46051</v>
      </c>
      <c r="C712" s="52" t="str">
        <f>IF(FluxoCaixa101315[[#This Row],[Data]]="","",PROPER(TEXT(FluxoCaixa101315[[#This Row],[Data]],"mmmm")))</f>
        <v>Janeiro</v>
      </c>
      <c r="D712" s="17" t="s">
        <v>2</v>
      </c>
      <c r="E712" s="17" t="s">
        <v>225</v>
      </c>
      <c r="F712" s="17" t="s">
        <v>524</v>
      </c>
      <c r="G712" s="21">
        <v>1.49</v>
      </c>
      <c r="H712" s="17" t="s">
        <v>525</v>
      </c>
      <c r="I712" s="20">
        <f>IF(FluxoCaixa101315[[#This Row],[d]]="Saldo Inicial",FluxoCaixa101315[[#This Row],[R$ (Valores)]],I711+FluxoCaixa101315[[#This Row],[Valores Receitas / Despesas]])</f>
        <v>368.60999999980459</v>
      </c>
      <c r="J712" s="5">
        <f>IF(FluxoCaixa101315[[#This Row],[Entrada / Saída]]="Saída",FluxoCaixa101315[[#This Row],[R$ (Valores)]]*-1,FluxoCaixa101315[[#This Row],[R$ (Valores)]])</f>
        <v>-1.49</v>
      </c>
    </row>
    <row r="713" spans="2:10">
      <c r="B713" s="56">
        <v>46051</v>
      </c>
      <c r="C713" s="52" t="str">
        <f>IF(FluxoCaixa101315[[#This Row],[Data]]="","",PROPER(TEXT(FluxoCaixa101315[[#This Row],[Data]],"mmmm")))</f>
        <v>Janeiro</v>
      </c>
      <c r="D713" s="17" t="s">
        <v>2</v>
      </c>
      <c r="E713" s="17" t="s">
        <v>225</v>
      </c>
      <c r="F713" s="17" t="s">
        <v>524</v>
      </c>
      <c r="G713" s="21">
        <v>11</v>
      </c>
      <c r="H713" s="17" t="s">
        <v>525</v>
      </c>
      <c r="I713" s="20">
        <f>IF(FluxoCaixa101315[[#This Row],[d]]="Saldo Inicial",FluxoCaixa101315[[#This Row],[R$ (Valores)]],I712+FluxoCaixa101315[[#This Row],[Valores Receitas / Despesas]])</f>
        <v>357.60999999980459</v>
      </c>
      <c r="J713" s="5">
        <f>IF(FluxoCaixa101315[[#This Row],[Entrada / Saída]]="Saída",FluxoCaixa101315[[#This Row],[R$ (Valores)]]*-1,FluxoCaixa101315[[#This Row],[R$ (Valores)]])</f>
        <v>-11</v>
      </c>
    </row>
    <row r="714" spans="2:10">
      <c r="B714" s="56">
        <v>46051</v>
      </c>
      <c r="C714" s="52" t="str">
        <f>IF(FluxoCaixa101315[[#This Row],[Data]]="","",PROPER(TEXT(FluxoCaixa101315[[#This Row],[Data]],"mmmm")))</f>
        <v>Janeiro</v>
      </c>
      <c r="D714" s="17" t="s">
        <v>2</v>
      </c>
      <c r="E714" s="17" t="s">
        <v>225</v>
      </c>
      <c r="F714" s="17" t="s">
        <v>524</v>
      </c>
      <c r="G714" s="21">
        <v>12.35</v>
      </c>
      <c r="H714" s="17" t="s">
        <v>525</v>
      </c>
      <c r="I714" s="20">
        <f>IF(FluxoCaixa101315[[#This Row],[d]]="Saldo Inicial",FluxoCaixa101315[[#This Row],[R$ (Valores)]],I713+FluxoCaixa101315[[#This Row],[Valores Receitas / Despesas]])</f>
        <v>345.25999999980456</v>
      </c>
      <c r="J714" s="5">
        <f>IF(FluxoCaixa101315[[#This Row],[Entrada / Saída]]="Saída",FluxoCaixa101315[[#This Row],[R$ (Valores)]]*-1,FluxoCaixa101315[[#This Row],[R$ (Valores)]])</f>
        <v>-12.35</v>
      </c>
    </row>
    <row r="715" spans="2:10">
      <c r="B715" s="56">
        <v>46051</v>
      </c>
      <c r="C715" s="52" t="str">
        <f>IF(FluxoCaixa101315[[#This Row],[Data]]="","",PROPER(TEXT(FluxoCaixa101315[[#This Row],[Data]],"mmmm")))</f>
        <v>Janeiro</v>
      </c>
      <c r="D715" s="17" t="s">
        <v>2</v>
      </c>
      <c r="E715" s="17" t="s">
        <v>225</v>
      </c>
      <c r="F715" s="17" t="s">
        <v>524</v>
      </c>
      <c r="G715" s="21">
        <v>1.49</v>
      </c>
      <c r="H715" s="17" t="s">
        <v>525</v>
      </c>
      <c r="I715" s="20">
        <f>IF(FluxoCaixa101315[[#This Row],[d]]="Saldo Inicial",FluxoCaixa101315[[#This Row],[R$ (Valores)]],I714+FluxoCaixa101315[[#This Row],[Valores Receitas / Despesas]])</f>
        <v>343.76999999980455</v>
      </c>
      <c r="J715" s="5">
        <f>IF(FluxoCaixa101315[[#This Row],[Entrada / Saída]]="Saída",FluxoCaixa101315[[#This Row],[R$ (Valores)]]*-1,FluxoCaixa101315[[#This Row],[R$ (Valores)]])</f>
        <v>-1.49</v>
      </c>
    </row>
    <row r="716" spans="2:10">
      <c r="B716" s="56">
        <v>46051</v>
      </c>
      <c r="C716" s="52" t="str">
        <f>IF(FluxoCaixa101315[[#This Row],[Data]]="","",PROPER(TEXT(FluxoCaixa101315[[#This Row],[Data]],"mmmm")))</f>
        <v>Janeiro</v>
      </c>
      <c r="D716" s="17" t="s">
        <v>2</v>
      </c>
      <c r="E716" s="17" t="s">
        <v>26</v>
      </c>
      <c r="F716" s="17" t="s">
        <v>1239</v>
      </c>
      <c r="G716" s="21">
        <v>300</v>
      </c>
      <c r="H716" s="17" t="s">
        <v>525</v>
      </c>
      <c r="I716" s="20">
        <f>IF(FluxoCaixa101315[[#This Row],[d]]="Saldo Inicial",FluxoCaixa101315[[#This Row],[R$ (Valores)]],I715+FluxoCaixa101315[[#This Row],[Valores Receitas / Despesas]])</f>
        <v>43.769999999804554</v>
      </c>
      <c r="J716" s="5">
        <f>IF(FluxoCaixa101315[[#This Row],[Entrada / Saída]]="Saída",FluxoCaixa101315[[#This Row],[R$ (Valores)]]*-1,FluxoCaixa101315[[#This Row],[R$ (Valores)]])</f>
        <v>-300</v>
      </c>
    </row>
    <row r="717" spans="2:10">
      <c r="B717" s="56">
        <v>46051</v>
      </c>
      <c r="C717" s="52" t="str">
        <f>IF(FluxoCaixa101315[[#This Row],[Data]]="","",PROPER(TEXT(FluxoCaixa101315[[#This Row],[Data]],"mmmm")))</f>
        <v>Janeiro</v>
      </c>
      <c r="D717" s="17" t="s">
        <v>2</v>
      </c>
      <c r="E717" s="17" t="s">
        <v>225</v>
      </c>
      <c r="F717" s="17" t="s">
        <v>524</v>
      </c>
      <c r="G717" s="21">
        <v>12.35</v>
      </c>
      <c r="H717" s="17" t="s">
        <v>525</v>
      </c>
      <c r="I717" s="20">
        <f>IF(FluxoCaixa101315[[#This Row],[d]]="Saldo Inicial",FluxoCaixa101315[[#This Row],[R$ (Valores)]],I716+FluxoCaixa101315[[#This Row],[Valores Receitas / Despesas]])</f>
        <v>31.419999999804553</v>
      </c>
      <c r="J717" s="5">
        <f>IF(FluxoCaixa101315[[#This Row],[Entrada / Saída]]="Saída",FluxoCaixa101315[[#This Row],[R$ (Valores)]]*-1,FluxoCaixa101315[[#This Row],[R$ (Valores)]])</f>
        <v>-12.35</v>
      </c>
    </row>
    <row r="718" spans="2:10">
      <c r="B718" s="56">
        <v>46051</v>
      </c>
      <c r="C718" s="52" t="str">
        <f>IF(FluxoCaixa101315[[#This Row],[Data]]="","",PROPER(TEXT(FluxoCaixa101315[[#This Row],[Data]],"mmmm")))</f>
        <v>Janeiro</v>
      </c>
      <c r="D718" s="17" t="s">
        <v>2</v>
      </c>
      <c r="E718" s="17" t="s">
        <v>225</v>
      </c>
      <c r="F718" s="17" t="s">
        <v>524</v>
      </c>
      <c r="G718" s="21">
        <v>11</v>
      </c>
      <c r="H718" s="17" t="s">
        <v>525</v>
      </c>
      <c r="I718" s="20">
        <f>IF(FluxoCaixa101315[[#This Row],[d]]="Saldo Inicial",FluxoCaixa101315[[#This Row],[R$ (Valores)]],I717+FluxoCaixa101315[[#This Row],[Valores Receitas / Despesas]])</f>
        <v>20.419999999804553</v>
      </c>
      <c r="J718" s="5">
        <f>IF(FluxoCaixa101315[[#This Row],[Entrada / Saída]]="Saída",FluxoCaixa101315[[#This Row],[R$ (Valores)]]*-1,FluxoCaixa101315[[#This Row],[R$ (Valores)]])</f>
        <v>-11</v>
      </c>
    </row>
    <row r="719" spans="2:10">
      <c r="B719" s="56">
        <v>46051</v>
      </c>
      <c r="C719" s="52" t="str">
        <f>IF(FluxoCaixa101315[[#This Row],[Data]]="","",PROPER(TEXT(FluxoCaixa101315[[#This Row],[Data]],"mmmm")))</f>
        <v>Janeiro</v>
      </c>
      <c r="D719" s="17" t="s">
        <v>2</v>
      </c>
      <c r="E719" s="17" t="s">
        <v>225</v>
      </c>
      <c r="F719" s="17" t="s">
        <v>524</v>
      </c>
      <c r="G719" s="21">
        <v>11</v>
      </c>
      <c r="H719" s="17" t="s">
        <v>525</v>
      </c>
      <c r="I719" s="20">
        <f>IF(FluxoCaixa101315[[#This Row],[d]]="Saldo Inicial",FluxoCaixa101315[[#This Row],[R$ (Valores)]],I718+FluxoCaixa101315[[#This Row],[Valores Receitas / Despesas]])</f>
        <v>9.4199999998045527</v>
      </c>
      <c r="J719" s="5">
        <f>IF(FluxoCaixa101315[[#This Row],[Entrada / Saída]]="Saída",FluxoCaixa101315[[#This Row],[R$ (Valores)]]*-1,FluxoCaixa101315[[#This Row],[R$ (Valores)]])</f>
        <v>-11</v>
      </c>
    </row>
    <row r="720" spans="2:10">
      <c r="B720" s="56">
        <v>46051</v>
      </c>
      <c r="C720" s="52" t="str">
        <f>IF(FluxoCaixa101315[[#This Row],[Data]]="","",PROPER(TEXT(FluxoCaixa101315[[#This Row],[Data]],"mmmm")))</f>
        <v>Janeiro</v>
      </c>
      <c r="D720" s="17" t="s">
        <v>2</v>
      </c>
      <c r="E720" s="17" t="s">
        <v>225</v>
      </c>
      <c r="F720" s="17" t="s">
        <v>524</v>
      </c>
      <c r="G720" s="21">
        <v>11</v>
      </c>
      <c r="H720" s="17" t="s">
        <v>525</v>
      </c>
      <c r="I720" s="20">
        <f>IF(FluxoCaixa101315[[#This Row],[d]]="Saldo Inicial",FluxoCaixa101315[[#This Row],[R$ (Valores)]],I719+FluxoCaixa101315[[#This Row],[Valores Receitas / Despesas]])</f>
        <v>-1.5800000001954473</v>
      </c>
      <c r="J720" s="5">
        <f>IF(FluxoCaixa101315[[#This Row],[Entrada / Saída]]="Saída",FluxoCaixa101315[[#This Row],[R$ (Valores)]]*-1,FluxoCaixa101315[[#This Row],[R$ (Valores)]])</f>
        <v>-11</v>
      </c>
    </row>
    <row r="721" spans="2:10">
      <c r="B721" s="56">
        <v>46051</v>
      </c>
      <c r="C721" s="52" t="str">
        <f>IF(FluxoCaixa101315[[#This Row],[Data]]="","",PROPER(TEXT(FluxoCaixa101315[[#This Row],[Data]],"mmmm")))</f>
        <v>Janeiro</v>
      </c>
      <c r="D721" s="17" t="s">
        <v>2</v>
      </c>
      <c r="E721" s="17" t="s">
        <v>225</v>
      </c>
      <c r="F721" s="17" t="s">
        <v>524</v>
      </c>
      <c r="G721" s="21">
        <v>5.7</v>
      </c>
      <c r="H721" s="17" t="s">
        <v>525</v>
      </c>
      <c r="I721" s="20">
        <f>IF(FluxoCaixa101315[[#This Row],[d]]="Saldo Inicial",FluxoCaixa101315[[#This Row],[R$ (Valores)]],I720+FluxoCaixa101315[[#This Row],[Valores Receitas / Despesas]])</f>
        <v>-7.2800000001954475</v>
      </c>
      <c r="J721" s="5">
        <f>IF(FluxoCaixa101315[[#This Row],[Entrada / Saída]]="Saída",FluxoCaixa101315[[#This Row],[R$ (Valores)]]*-1,FluxoCaixa101315[[#This Row],[R$ (Valores)]])</f>
        <v>-5.7</v>
      </c>
    </row>
    <row r="722" spans="2:10">
      <c r="B722" s="56">
        <v>46051</v>
      </c>
      <c r="C722" s="52" t="str">
        <f>IF(FluxoCaixa101315[[#This Row],[Data]]="","",PROPER(TEXT(FluxoCaixa101315[[#This Row],[Data]],"mmmm")))</f>
        <v>Janeiro</v>
      </c>
      <c r="D722" s="17" t="s">
        <v>2</v>
      </c>
      <c r="E722" s="17" t="s">
        <v>225</v>
      </c>
      <c r="F722" s="17" t="s">
        <v>524</v>
      </c>
      <c r="G722" s="21">
        <v>1.49</v>
      </c>
      <c r="H722" s="17" t="s">
        <v>525</v>
      </c>
      <c r="I722" s="20">
        <f>IF(FluxoCaixa101315[[#This Row],[d]]="Saldo Inicial",FluxoCaixa101315[[#This Row],[R$ (Valores)]],I721+FluxoCaixa101315[[#This Row],[Valores Receitas / Despesas]])</f>
        <v>-8.7700000001954468</v>
      </c>
      <c r="J722" s="5">
        <f>IF(FluxoCaixa101315[[#This Row],[Entrada / Saída]]="Saída",FluxoCaixa101315[[#This Row],[R$ (Valores)]]*-1,FluxoCaixa101315[[#This Row],[R$ (Valores)]])</f>
        <v>-1.49</v>
      </c>
    </row>
    <row r="723" spans="2:10">
      <c r="B723" s="56">
        <v>46051</v>
      </c>
      <c r="C723" s="52" t="str">
        <f>IF(FluxoCaixa101315[[#This Row],[Data]]="","",PROPER(TEXT(FluxoCaixa101315[[#This Row],[Data]],"mmmm")))</f>
        <v>Janeiro</v>
      </c>
      <c r="D723" s="17" t="s">
        <v>2</v>
      </c>
      <c r="E723" s="17" t="s">
        <v>225</v>
      </c>
      <c r="F723" s="17" t="s">
        <v>524</v>
      </c>
      <c r="G723" s="21">
        <v>20</v>
      </c>
      <c r="H723" s="17" t="s">
        <v>525</v>
      </c>
      <c r="I723" s="20">
        <f>IF(FluxoCaixa101315[[#This Row],[d]]="Saldo Inicial",FluxoCaixa101315[[#This Row],[R$ (Valores)]],I722+FluxoCaixa101315[[#This Row],[Valores Receitas / Despesas]])</f>
        <v>-28.770000000195445</v>
      </c>
      <c r="J723" s="5">
        <f>IF(FluxoCaixa101315[[#This Row],[Entrada / Saída]]="Saída",FluxoCaixa101315[[#This Row],[R$ (Valores)]]*-1,FluxoCaixa101315[[#This Row],[R$ (Valores)]])</f>
        <v>-20</v>
      </c>
    </row>
    <row r="724" spans="2:10">
      <c r="B724" s="56">
        <v>46052</v>
      </c>
      <c r="C724" s="52" t="str">
        <f>IF(FluxoCaixa101315[[#This Row],[Data]]="","",PROPER(TEXT(FluxoCaixa101315[[#This Row],[Data]],"mmmm")))</f>
        <v>Janeiro</v>
      </c>
      <c r="D724" s="17" t="s">
        <v>2</v>
      </c>
      <c r="E724" s="17" t="s">
        <v>225</v>
      </c>
      <c r="F724" s="17" t="s">
        <v>524</v>
      </c>
      <c r="G724" s="21">
        <v>5.7</v>
      </c>
      <c r="H724" s="17" t="s">
        <v>525</v>
      </c>
      <c r="I724" s="20">
        <f>IF(FluxoCaixa101315[[#This Row],[d]]="Saldo Inicial",FluxoCaixa101315[[#This Row],[R$ (Valores)]],I723+FluxoCaixa101315[[#This Row],[Valores Receitas / Despesas]])</f>
        <v>-34.470000000195448</v>
      </c>
      <c r="J724" s="5">
        <f>IF(FluxoCaixa101315[[#This Row],[Entrada / Saída]]="Saída",FluxoCaixa101315[[#This Row],[R$ (Valores)]]*-1,FluxoCaixa101315[[#This Row],[R$ (Valores)]])</f>
        <v>-5.7</v>
      </c>
    </row>
    <row r="725" spans="2:10">
      <c r="B725" s="56">
        <v>46052</v>
      </c>
      <c r="C725" s="52" t="str">
        <f>IF(FluxoCaixa101315[[#This Row],[Data]]="","",PROPER(TEXT(FluxoCaixa101315[[#This Row],[Data]],"mmmm")))</f>
        <v>Janeiro</v>
      </c>
      <c r="D725" s="17" t="s">
        <v>2</v>
      </c>
      <c r="E725" s="17" t="s">
        <v>225</v>
      </c>
      <c r="F725" s="17" t="s">
        <v>524</v>
      </c>
      <c r="G725" s="21">
        <v>5.7</v>
      </c>
      <c r="H725" s="17" t="s">
        <v>525</v>
      </c>
      <c r="I725" s="20">
        <f>IF(FluxoCaixa101315[[#This Row],[d]]="Saldo Inicial",FluxoCaixa101315[[#This Row],[R$ (Valores)]],I724+FluxoCaixa101315[[#This Row],[Valores Receitas / Despesas]])</f>
        <v>-40.170000000195451</v>
      </c>
      <c r="J725" s="5">
        <f>IF(FluxoCaixa101315[[#This Row],[Entrada / Saída]]="Saída",FluxoCaixa101315[[#This Row],[R$ (Valores)]]*-1,FluxoCaixa101315[[#This Row],[R$ (Valores)]])</f>
        <v>-5.7</v>
      </c>
    </row>
    <row r="726" spans="2:10">
      <c r="B726" s="56">
        <v>46052</v>
      </c>
      <c r="C726" s="52" t="str">
        <f>IF(FluxoCaixa101315[[#This Row],[Data]]="","",PROPER(TEXT(FluxoCaixa101315[[#This Row],[Data]],"mmmm")))</f>
        <v>Janeiro</v>
      </c>
      <c r="D726" s="17" t="s">
        <v>2</v>
      </c>
      <c r="E726" s="17" t="s">
        <v>225</v>
      </c>
      <c r="F726" s="17" t="s">
        <v>524</v>
      </c>
      <c r="G726" s="21">
        <v>1.49</v>
      </c>
      <c r="H726" s="17" t="s">
        <v>525</v>
      </c>
      <c r="I726" s="20">
        <f>IF(FluxoCaixa101315[[#This Row],[d]]="Saldo Inicial",FluxoCaixa101315[[#This Row],[R$ (Valores)]],I725+FluxoCaixa101315[[#This Row],[Valores Receitas / Despesas]])</f>
        <v>-41.660000000195453</v>
      </c>
      <c r="J726" s="5">
        <f>IF(FluxoCaixa101315[[#This Row],[Entrada / Saída]]="Saída",FluxoCaixa101315[[#This Row],[R$ (Valores)]]*-1,FluxoCaixa101315[[#This Row],[R$ (Valores)]])</f>
        <v>-1.49</v>
      </c>
    </row>
    <row r="727" spans="2:10">
      <c r="B727" s="56">
        <v>46052</v>
      </c>
      <c r="C727" s="52" t="str">
        <f>IF(FluxoCaixa101315[[#This Row],[Data]]="","",PROPER(TEXT(FluxoCaixa101315[[#This Row],[Data]],"mmmm")))</f>
        <v>Janeiro</v>
      </c>
      <c r="D727" s="17" t="s">
        <v>2</v>
      </c>
      <c r="E727" s="17" t="s">
        <v>225</v>
      </c>
      <c r="F727" s="17" t="s">
        <v>524</v>
      </c>
      <c r="G727" s="21">
        <v>5.7</v>
      </c>
      <c r="H727" s="17" t="s">
        <v>525</v>
      </c>
      <c r="I727" s="20">
        <f>IF(FluxoCaixa101315[[#This Row],[d]]="Saldo Inicial",FluxoCaixa101315[[#This Row],[R$ (Valores)]],I726+FluxoCaixa101315[[#This Row],[Valores Receitas / Despesas]])</f>
        <v>-47.360000000195456</v>
      </c>
      <c r="J727" s="5">
        <f>IF(FluxoCaixa101315[[#This Row],[Entrada / Saída]]="Saída",FluxoCaixa101315[[#This Row],[R$ (Valores)]]*-1,FluxoCaixa101315[[#This Row],[R$ (Valores)]])</f>
        <v>-5.7</v>
      </c>
    </row>
    <row r="728" spans="2:10">
      <c r="B728" s="56">
        <v>46052</v>
      </c>
      <c r="C728" s="52" t="str">
        <f>IF(FluxoCaixa101315[[#This Row],[Data]]="","",PROPER(TEXT(FluxoCaixa101315[[#This Row],[Data]],"mmmm")))</f>
        <v>Janeiro</v>
      </c>
      <c r="D728" s="17" t="s">
        <v>2</v>
      </c>
      <c r="E728" s="17" t="s">
        <v>225</v>
      </c>
      <c r="F728" s="17" t="s">
        <v>524</v>
      </c>
      <c r="G728" s="21">
        <v>5.7</v>
      </c>
      <c r="H728" s="17" t="s">
        <v>525</v>
      </c>
      <c r="I728" s="20">
        <f>IF(FluxoCaixa101315[[#This Row],[d]]="Saldo Inicial",FluxoCaixa101315[[#This Row],[R$ (Valores)]],I727+FluxoCaixa101315[[#This Row],[Valores Receitas / Despesas]])</f>
        <v>-53.060000000195458</v>
      </c>
      <c r="J728" s="5">
        <f>IF(FluxoCaixa101315[[#This Row],[Entrada / Saída]]="Saída",FluxoCaixa101315[[#This Row],[R$ (Valores)]]*-1,FluxoCaixa101315[[#This Row],[R$ (Valores)]])</f>
        <v>-5.7</v>
      </c>
    </row>
    <row r="729" spans="2:10">
      <c r="B729" s="56">
        <v>46052</v>
      </c>
      <c r="C729" s="52" t="str">
        <f>IF(FluxoCaixa101315[[#This Row],[Data]]="","",PROPER(TEXT(FluxoCaixa101315[[#This Row],[Data]],"mmmm")))</f>
        <v>Janeiro</v>
      </c>
      <c r="D729" s="17" t="s">
        <v>2</v>
      </c>
      <c r="E729" s="17" t="s">
        <v>225</v>
      </c>
      <c r="F729" s="17" t="s">
        <v>524</v>
      </c>
      <c r="G729" s="21">
        <v>5.7</v>
      </c>
      <c r="H729" s="17" t="s">
        <v>525</v>
      </c>
      <c r="I729" s="20">
        <f>IF(FluxoCaixa101315[[#This Row],[d]]="Saldo Inicial",FluxoCaixa101315[[#This Row],[R$ (Valores)]],I728+FluxoCaixa101315[[#This Row],[Valores Receitas / Despesas]])</f>
        <v>-58.760000000195461</v>
      </c>
      <c r="J729" s="5">
        <f>IF(FluxoCaixa101315[[#This Row],[Entrada / Saída]]="Saída",FluxoCaixa101315[[#This Row],[R$ (Valores)]]*-1,FluxoCaixa101315[[#This Row],[R$ (Valores)]])</f>
        <v>-5.7</v>
      </c>
    </row>
    <row r="730" spans="2:10">
      <c r="B730" s="56">
        <v>46052</v>
      </c>
      <c r="C730" s="52" t="str">
        <f>IF(FluxoCaixa101315[[#This Row],[Data]]="","",PROPER(TEXT(FluxoCaixa101315[[#This Row],[Data]],"mmmm")))</f>
        <v>Janeiro</v>
      </c>
      <c r="D730" s="17" t="s">
        <v>2</v>
      </c>
      <c r="E730" s="17" t="s">
        <v>225</v>
      </c>
      <c r="F730" s="17" t="s">
        <v>524</v>
      </c>
      <c r="G730" s="21">
        <v>10</v>
      </c>
      <c r="H730" s="17" t="s">
        <v>525</v>
      </c>
      <c r="I730" s="20">
        <f>IF(FluxoCaixa101315[[#This Row],[d]]="Saldo Inicial",FluxoCaixa101315[[#This Row],[R$ (Valores)]],I729+FluxoCaixa101315[[#This Row],[Valores Receitas / Despesas]])</f>
        <v>-68.760000000195461</v>
      </c>
      <c r="J730" s="5">
        <f>IF(FluxoCaixa101315[[#This Row],[Entrada / Saída]]="Saída",FluxoCaixa101315[[#This Row],[R$ (Valores)]]*-1,FluxoCaixa101315[[#This Row],[R$ (Valores)]])</f>
        <v>-10</v>
      </c>
    </row>
    <row r="731" spans="2:10">
      <c r="B731" s="56">
        <v>46052</v>
      </c>
      <c r="C731" s="52" t="str">
        <f>IF(FluxoCaixa101315[[#This Row],[Data]]="","",PROPER(TEXT(FluxoCaixa101315[[#This Row],[Data]],"mmmm")))</f>
        <v>Janeiro</v>
      </c>
      <c r="D731" s="17"/>
      <c r="E731" s="17"/>
      <c r="F731" s="17"/>
      <c r="G731" s="29"/>
      <c r="H731" s="17"/>
      <c r="I731" s="20">
        <f>IF(FluxoCaixa101315[[#This Row],[d]]="Saldo Inicial",FluxoCaixa101315[[#This Row],[R$ (Valores)]],I730+FluxoCaixa101315[[#This Row],[Valores Receitas / Despesas]])</f>
        <v>-68.760000000195461</v>
      </c>
      <c r="J731" s="5">
        <f>IF(FluxoCaixa101315[[#This Row],[Entrada / Saída]]="Saída",FluxoCaixa101315[[#This Row],[R$ (Valores)]]*-1,FluxoCaixa101315[[#This Row],[R$ (Valores)]])</f>
        <v>0</v>
      </c>
    </row>
    <row r="732" spans="2:10">
      <c r="B732" s="16"/>
      <c r="C732" s="48"/>
      <c r="D732" s="17"/>
      <c r="E732" s="17"/>
      <c r="F732" s="17"/>
      <c r="G732" s="21"/>
      <c r="H732" s="17"/>
      <c r="I732" s="20">
        <f>IF(FluxoCaixa101315[[#This Row],[d]]="Saldo Inicial",FluxoCaixa101315[[#This Row],[R$ (Valores)]],I731+FluxoCaixa101315[[#This Row],[Valores Receitas / Despesas]])</f>
        <v>-68.760000000195461</v>
      </c>
      <c r="J732" s="5">
        <f>IF(FluxoCaixa101315[[#This Row],[Entrada / Saída]]="Saída",FluxoCaixa101315[[#This Row],[R$ (Valores)]]*-1,FluxoCaixa101315[[#This Row],[R$ (Valores)]])</f>
        <v>0</v>
      </c>
    </row>
    <row r="733" spans="2:10">
      <c r="B733" s="16"/>
      <c r="C733" s="48"/>
      <c r="D733" s="17"/>
      <c r="E733" s="17"/>
      <c r="F733" s="17"/>
      <c r="G733" s="21"/>
      <c r="H733" s="17"/>
      <c r="I733" s="20">
        <f>IF(FluxoCaixa101315[[#This Row],[d]]="Saldo Inicial",FluxoCaixa101315[[#This Row],[R$ (Valores)]],I732+FluxoCaixa101315[[#This Row],[Valores Receitas / Despesas]])</f>
        <v>-68.760000000195461</v>
      </c>
      <c r="J733" s="17">
        <f>IF(FluxoCaixa101315[[#This Row],[Entrada / Saída]]="Saída",FluxoCaixa101315[[#This Row],[R$ (Valores)]]*-1,FluxoCaixa101315[[#This Row],[R$ (Valores)]])</f>
        <v>0</v>
      </c>
    </row>
    <row r="734" spans="2:10">
      <c r="B734" s="16"/>
      <c r="C734" s="48"/>
      <c r="D734" s="17"/>
      <c r="E734" s="17"/>
      <c r="F734" s="17"/>
      <c r="G734" s="29"/>
      <c r="H734" s="17"/>
      <c r="I734" s="20">
        <f>IF(FluxoCaixa101315[[#This Row],[d]]="Saldo Inicial",FluxoCaixa101315[[#This Row],[R$ (Valores)]],I733+FluxoCaixa101315[[#This Row],[Valores Receitas / Despesas]])</f>
        <v>-68.760000000195461</v>
      </c>
      <c r="J734" s="5">
        <f>IF(FluxoCaixa101315[[#This Row],[Entrada / Saída]]="Saída",FluxoCaixa101315[[#This Row],[R$ (Valores)]]*-1,FluxoCaixa101315[[#This Row],[R$ (Valores)]])</f>
        <v>0</v>
      </c>
    </row>
    <row r="735" spans="2:10">
      <c r="B735" s="16"/>
      <c r="C735" s="48"/>
      <c r="D735" s="17"/>
      <c r="E735" s="17"/>
      <c r="F735" s="17"/>
      <c r="G735" s="21"/>
      <c r="H735" s="17"/>
      <c r="I735" s="20">
        <f>IF(FluxoCaixa101315[[#This Row],[d]]="Saldo Inicial",FluxoCaixa101315[[#This Row],[R$ (Valores)]],I734+FluxoCaixa101315[[#This Row],[Valores Receitas / Despesas]])</f>
        <v>-68.760000000195461</v>
      </c>
      <c r="J735" s="5">
        <f>IF(FluxoCaixa101315[[#This Row],[Entrada / Saída]]="Saída",FluxoCaixa101315[[#This Row],[R$ (Valores)]]*-1,FluxoCaixa101315[[#This Row],[R$ (Valores)]])</f>
        <v>0</v>
      </c>
    </row>
    <row r="736" spans="2:10">
      <c r="B736" s="16"/>
      <c r="C736" s="48"/>
      <c r="D736" s="17"/>
      <c r="E736" s="17"/>
      <c r="F736" s="17"/>
      <c r="G736" s="21"/>
      <c r="H736" s="17"/>
      <c r="I736" s="20">
        <f>IF(FluxoCaixa101315[[#This Row],[d]]="Saldo Inicial",FluxoCaixa101315[[#This Row],[R$ (Valores)]],I735+FluxoCaixa101315[[#This Row],[Valores Receitas / Despesas]])</f>
        <v>-68.760000000195461</v>
      </c>
      <c r="J736" s="5">
        <f>IF(FluxoCaixa101315[[#This Row],[Entrada / Saída]]="Saída",FluxoCaixa101315[[#This Row],[R$ (Valores)]]*-1,FluxoCaixa101315[[#This Row],[R$ (Valores)]])</f>
        <v>0</v>
      </c>
    </row>
    <row r="737" spans="2:10">
      <c r="B737" s="16"/>
      <c r="C737" s="48"/>
      <c r="D737" s="17"/>
      <c r="E737" s="17"/>
      <c r="F737" s="17"/>
      <c r="G737" s="21"/>
      <c r="H737" s="17"/>
      <c r="I737" s="20">
        <f>IF(FluxoCaixa101315[[#This Row],[d]]="Saldo Inicial",FluxoCaixa101315[[#This Row],[R$ (Valores)]],I736+FluxoCaixa101315[[#This Row],[Valores Receitas / Despesas]])</f>
        <v>-68.760000000195461</v>
      </c>
      <c r="J737" s="5">
        <f>IF(FluxoCaixa101315[[#This Row],[Entrada / Saída]]="Saída",FluxoCaixa101315[[#This Row],[R$ (Valores)]]*-1,FluxoCaixa101315[[#This Row],[R$ (Valores)]])</f>
        <v>0</v>
      </c>
    </row>
    <row r="738" spans="2:10">
      <c r="B738" s="16"/>
      <c r="C738" s="48"/>
      <c r="D738" s="17"/>
      <c r="E738" s="17"/>
      <c r="F738" s="17"/>
      <c r="G738" s="21"/>
      <c r="H738" s="17"/>
      <c r="I738" s="20">
        <f>IF(FluxoCaixa101315[[#This Row],[d]]="Saldo Inicial",FluxoCaixa101315[[#This Row],[R$ (Valores)]],I737+FluxoCaixa101315[[#This Row],[Valores Receitas / Despesas]])</f>
        <v>-68.760000000195461</v>
      </c>
      <c r="J738" s="5">
        <f>IF(FluxoCaixa101315[[#This Row],[Entrada / Saída]]="Saída",FluxoCaixa101315[[#This Row],[R$ (Valores)]]*-1,FluxoCaixa101315[[#This Row],[R$ (Valores)]])</f>
        <v>0</v>
      </c>
    </row>
    <row r="739" spans="2:10">
      <c r="B739" s="16"/>
      <c r="C739" s="48"/>
      <c r="D739" s="17"/>
      <c r="E739" s="17"/>
      <c r="F739" s="17"/>
      <c r="G739" s="21"/>
      <c r="H739" s="17"/>
      <c r="I739" s="20">
        <f>IF(FluxoCaixa101315[[#This Row],[d]]="Saldo Inicial",FluxoCaixa101315[[#This Row],[R$ (Valores)]],I738+FluxoCaixa101315[[#This Row],[Valores Receitas / Despesas]])</f>
        <v>-68.760000000195461</v>
      </c>
      <c r="J739" s="5">
        <f>IF(FluxoCaixa101315[[#This Row],[Entrada / Saída]]="Saída",FluxoCaixa101315[[#This Row],[R$ (Valores)]]*-1,FluxoCaixa101315[[#This Row],[R$ (Valores)]])</f>
        <v>0</v>
      </c>
    </row>
    <row r="740" spans="2:10">
      <c r="B740" s="16"/>
      <c r="C740" s="48"/>
      <c r="D740" s="17"/>
      <c r="E740" s="17"/>
      <c r="F740" s="17"/>
      <c r="G740" s="21"/>
      <c r="H740" s="17"/>
      <c r="I740" s="20">
        <f>IF(FluxoCaixa101315[[#This Row],[d]]="Saldo Inicial",FluxoCaixa101315[[#This Row],[R$ (Valores)]],I739+FluxoCaixa101315[[#This Row],[Valores Receitas / Despesas]])</f>
        <v>-68.760000000195461</v>
      </c>
      <c r="J740" s="5">
        <f>IF(FluxoCaixa101315[[#This Row],[Entrada / Saída]]="Saída",FluxoCaixa101315[[#This Row],[R$ (Valores)]]*-1,FluxoCaixa101315[[#This Row],[R$ (Valores)]])</f>
        <v>0</v>
      </c>
    </row>
    <row r="741" spans="2:10">
      <c r="B741" s="16"/>
      <c r="C741" s="48"/>
      <c r="D741" s="17"/>
      <c r="E741" s="17"/>
      <c r="F741" s="17"/>
      <c r="G741" s="21"/>
      <c r="H741" s="17"/>
      <c r="I741" s="20">
        <f>IF(FluxoCaixa101315[[#This Row],[d]]="Saldo Inicial",FluxoCaixa101315[[#This Row],[R$ (Valores)]],I740+FluxoCaixa101315[[#This Row],[Valores Receitas / Despesas]])</f>
        <v>-68.760000000195461</v>
      </c>
      <c r="J741" s="5">
        <f>IF(FluxoCaixa101315[[#This Row],[Entrada / Saída]]="Saída",FluxoCaixa101315[[#This Row],[R$ (Valores)]]*-1,FluxoCaixa101315[[#This Row],[R$ (Valores)]])</f>
        <v>0</v>
      </c>
    </row>
    <row r="742" spans="2:10">
      <c r="B742" s="16"/>
      <c r="C742" s="48"/>
      <c r="D742" s="17"/>
      <c r="E742" s="17"/>
      <c r="F742" s="17"/>
      <c r="G742" s="21"/>
      <c r="H742" s="17"/>
      <c r="I742" s="20">
        <f>IF(FluxoCaixa101315[[#This Row],[d]]="Saldo Inicial",FluxoCaixa101315[[#This Row],[R$ (Valores)]],I741+FluxoCaixa101315[[#This Row],[Valores Receitas / Despesas]])</f>
        <v>-68.760000000195461</v>
      </c>
      <c r="J742" s="5">
        <f>IF(FluxoCaixa101315[[#This Row],[Entrada / Saída]]="Saída",FluxoCaixa101315[[#This Row],[R$ (Valores)]]*-1,FluxoCaixa101315[[#This Row],[R$ (Valores)]])</f>
        <v>0</v>
      </c>
    </row>
    <row r="743" spans="2:10">
      <c r="B743" s="16"/>
      <c r="C743" s="48"/>
      <c r="D743" s="17"/>
      <c r="E743" s="17"/>
      <c r="F743" s="17"/>
      <c r="G743" s="21"/>
      <c r="H743" s="17"/>
      <c r="I743" s="20">
        <f>IF(FluxoCaixa101315[[#This Row],[d]]="Saldo Inicial",FluxoCaixa101315[[#This Row],[R$ (Valores)]],I742+FluxoCaixa101315[[#This Row],[Valores Receitas / Despesas]])</f>
        <v>-68.760000000195461</v>
      </c>
      <c r="J743" s="5">
        <f>IF(FluxoCaixa101315[[#This Row],[Entrada / Saída]]="Saída",FluxoCaixa101315[[#This Row],[R$ (Valores)]]*-1,FluxoCaixa101315[[#This Row],[R$ (Valores)]])</f>
        <v>0</v>
      </c>
    </row>
    <row r="744" spans="2:10">
      <c r="B744" s="16"/>
      <c r="C744" s="48"/>
      <c r="D744" s="17"/>
      <c r="E744" s="17"/>
      <c r="F744" s="17"/>
      <c r="G744" s="21"/>
      <c r="H744" s="17"/>
      <c r="I744" s="20">
        <f>IF(FluxoCaixa101315[[#This Row],[d]]="Saldo Inicial",FluxoCaixa101315[[#This Row],[R$ (Valores)]],I743+FluxoCaixa101315[[#This Row],[Valores Receitas / Despesas]])</f>
        <v>-68.760000000195461</v>
      </c>
      <c r="J744" s="5">
        <f>IF(FluxoCaixa101315[[#This Row],[Entrada / Saída]]="Saída",FluxoCaixa101315[[#This Row],[R$ (Valores)]]*-1,FluxoCaixa101315[[#This Row],[R$ (Valores)]])</f>
        <v>0</v>
      </c>
    </row>
    <row r="745" spans="2:10">
      <c r="B745" s="16"/>
      <c r="C745" s="48"/>
      <c r="D745" s="17"/>
      <c r="E745" s="17"/>
      <c r="F745" s="17"/>
      <c r="G745" s="21"/>
      <c r="H745" s="17"/>
      <c r="I745" s="20">
        <f>IF(FluxoCaixa101315[[#This Row],[d]]="Saldo Inicial",FluxoCaixa101315[[#This Row],[R$ (Valores)]],I744+FluxoCaixa101315[[#This Row],[Valores Receitas / Despesas]])</f>
        <v>-68.760000000195461</v>
      </c>
      <c r="J745" s="5">
        <f>IF(FluxoCaixa101315[[#This Row],[Entrada / Saída]]="Saída",FluxoCaixa101315[[#This Row],[R$ (Valores)]]*-1,FluxoCaixa101315[[#This Row],[R$ (Valores)]])</f>
        <v>0</v>
      </c>
    </row>
    <row r="746" spans="2:10">
      <c r="B746" s="16"/>
      <c r="C746" s="48"/>
      <c r="D746" s="17"/>
      <c r="E746" s="17"/>
      <c r="F746" s="17"/>
      <c r="G746" s="21"/>
      <c r="H746" s="17"/>
      <c r="I746" s="20">
        <f>IF(FluxoCaixa101315[[#This Row],[d]]="Saldo Inicial",FluxoCaixa101315[[#This Row],[R$ (Valores)]],I745+FluxoCaixa101315[[#This Row],[Valores Receitas / Despesas]])</f>
        <v>-68.760000000195461</v>
      </c>
      <c r="J746" s="5">
        <f>IF(FluxoCaixa101315[[#This Row],[Entrada / Saída]]="Saída",FluxoCaixa101315[[#This Row],[R$ (Valores)]]*-1,FluxoCaixa101315[[#This Row],[R$ (Valores)]])</f>
        <v>0</v>
      </c>
    </row>
    <row r="747" spans="2:10">
      <c r="B747" s="16"/>
      <c r="C747" s="48"/>
      <c r="D747" s="17"/>
      <c r="E747" s="17"/>
      <c r="F747" s="17"/>
      <c r="G747" s="21"/>
      <c r="H747" s="17"/>
      <c r="I747" s="20">
        <f>IF(FluxoCaixa101315[[#This Row],[d]]="Saldo Inicial",FluxoCaixa101315[[#This Row],[R$ (Valores)]],I746+FluxoCaixa101315[[#This Row],[Valores Receitas / Despesas]])</f>
        <v>-68.760000000195461</v>
      </c>
      <c r="J747" s="5">
        <f>IF(FluxoCaixa101315[[#This Row],[Entrada / Saída]]="Saída",FluxoCaixa101315[[#This Row],[R$ (Valores)]]*-1,FluxoCaixa101315[[#This Row],[R$ (Valores)]])</f>
        <v>0</v>
      </c>
    </row>
    <row r="748" spans="2:10">
      <c r="B748" s="16"/>
      <c r="C748" s="48"/>
      <c r="D748" s="17"/>
      <c r="E748" s="17"/>
      <c r="F748" s="17"/>
      <c r="G748" s="21"/>
      <c r="H748" s="17"/>
      <c r="I748" s="20">
        <f>IF(FluxoCaixa101315[[#This Row],[d]]="Saldo Inicial",FluxoCaixa101315[[#This Row],[R$ (Valores)]],I747+FluxoCaixa101315[[#This Row],[Valores Receitas / Despesas]])</f>
        <v>-68.760000000195461</v>
      </c>
      <c r="J748" s="5">
        <f>IF(FluxoCaixa101315[[#This Row],[Entrada / Saída]]="Saída",FluxoCaixa101315[[#This Row],[R$ (Valores)]]*-1,FluxoCaixa101315[[#This Row],[R$ (Valores)]])</f>
        <v>0</v>
      </c>
    </row>
    <row r="749" spans="2:10">
      <c r="B749" s="16"/>
      <c r="C749" s="48"/>
      <c r="D749" s="17"/>
      <c r="E749" s="17"/>
      <c r="F749" s="17"/>
      <c r="G749" s="21"/>
      <c r="H749" s="17"/>
      <c r="I749" s="20">
        <f>IF(FluxoCaixa101315[[#This Row],[d]]="Saldo Inicial",FluxoCaixa101315[[#This Row],[R$ (Valores)]],I748+FluxoCaixa101315[[#This Row],[Valores Receitas / Despesas]])</f>
        <v>-68.760000000195461</v>
      </c>
      <c r="J749" s="5">
        <f>IF(FluxoCaixa101315[[#This Row],[Entrada / Saída]]="Saída",FluxoCaixa101315[[#This Row],[R$ (Valores)]]*-1,FluxoCaixa101315[[#This Row],[R$ (Valores)]])</f>
        <v>0</v>
      </c>
    </row>
    <row r="750" spans="2:10">
      <c r="B750" s="16"/>
      <c r="C750" s="48"/>
      <c r="D750" s="17"/>
      <c r="E750" s="17"/>
      <c r="F750" s="17"/>
      <c r="G750" s="21"/>
      <c r="H750" s="17"/>
      <c r="I750" s="20">
        <f>IF(FluxoCaixa101315[[#This Row],[d]]="Saldo Inicial",FluxoCaixa101315[[#This Row],[R$ (Valores)]],I749+FluxoCaixa101315[[#This Row],[Valores Receitas / Despesas]])</f>
        <v>-68.760000000195461</v>
      </c>
      <c r="J750" s="5">
        <f>IF(FluxoCaixa101315[[#This Row],[Entrada / Saída]]="Saída",FluxoCaixa101315[[#This Row],[R$ (Valores)]]*-1,FluxoCaixa101315[[#This Row],[R$ (Valores)]])</f>
        <v>0</v>
      </c>
    </row>
    <row r="751" spans="2:10">
      <c r="B751" s="16"/>
      <c r="C751" s="48"/>
      <c r="D751" s="17"/>
      <c r="E751" s="17"/>
      <c r="F751" s="17"/>
      <c r="G751" s="21"/>
      <c r="H751" s="17"/>
      <c r="I751" s="20">
        <f>IF(FluxoCaixa101315[[#This Row],[d]]="Saldo Inicial",FluxoCaixa101315[[#This Row],[R$ (Valores)]],I750+FluxoCaixa101315[[#This Row],[Valores Receitas / Despesas]])</f>
        <v>-68.760000000195461</v>
      </c>
      <c r="J751" s="5">
        <f>IF(FluxoCaixa101315[[#This Row],[Entrada / Saída]]="Saída",FluxoCaixa101315[[#This Row],[R$ (Valores)]]*-1,FluxoCaixa101315[[#This Row],[R$ (Valores)]])</f>
        <v>0</v>
      </c>
    </row>
    <row r="752" spans="2:10">
      <c r="B752" s="16"/>
      <c r="C752" s="48"/>
      <c r="D752" s="17"/>
      <c r="E752" s="17"/>
      <c r="F752" s="17"/>
      <c r="G752" s="21"/>
      <c r="H752" s="17"/>
      <c r="I752" s="20">
        <f>IF(FluxoCaixa101315[[#This Row],[d]]="Saldo Inicial",FluxoCaixa101315[[#This Row],[R$ (Valores)]],I751+FluxoCaixa101315[[#This Row],[Valores Receitas / Despesas]])</f>
        <v>-68.760000000195461</v>
      </c>
      <c r="J752" s="5">
        <f>IF(FluxoCaixa101315[[#This Row],[Entrada / Saída]]="Saída",FluxoCaixa101315[[#This Row],[R$ (Valores)]]*-1,FluxoCaixa101315[[#This Row],[R$ (Valores)]])</f>
        <v>0</v>
      </c>
    </row>
    <row r="753" spans="2:10">
      <c r="B753" s="16"/>
      <c r="C753" s="48"/>
      <c r="D753" s="17"/>
      <c r="E753" s="17"/>
      <c r="F753" s="17"/>
      <c r="G753" s="21"/>
      <c r="H753" s="17"/>
      <c r="I753" s="20">
        <f>IF(FluxoCaixa101315[[#This Row],[d]]="Saldo Inicial",FluxoCaixa101315[[#This Row],[R$ (Valores)]],I752+FluxoCaixa101315[[#This Row],[Valores Receitas / Despesas]])</f>
        <v>-68.760000000195461</v>
      </c>
      <c r="J753" s="5">
        <f>IF(FluxoCaixa101315[[#This Row],[Entrada / Saída]]="Saída",FluxoCaixa101315[[#This Row],[R$ (Valores)]]*-1,FluxoCaixa101315[[#This Row],[R$ (Valores)]])</f>
        <v>0</v>
      </c>
    </row>
    <row r="754" spans="2:10">
      <c r="B754" s="16"/>
      <c r="C754" s="48"/>
      <c r="D754" s="17"/>
      <c r="E754" s="17"/>
      <c r="F754" s="17"/>
      <c r="G754" s="21"/>
      <c r="H754" s="17"/>
      <c r="I754" s="20">
        <f>IF(FluxoCaixa101315[[#This Row],[d]]="Saldo Inicial",FluxoCaixa101315[[#This Row],[R$ (Valores)]],I753+FluxoCaixa101315[[#This Row],[Valores Receitas / Despesas]])</f>
        <v>-68.760000000195461</v>
      </c>
      <c r="J754" s="5">
        <f>IF(FluxoCaixa101315[[#This Row],[Entrada / Saída]]="Saída",FluxoCaixa101315[[#This Row],[R$ (Valores)]]*-1,FluxoCaixa101315[[#This Row],[R$ (Valores)]])</f>
        <v>0</v>
      </c>
    </row>
    <row r="755" spans="2:10">
      <c r="B755" s="16"/>
      <c r="C755" s="48"/>
      <c r="D755" s="17"/>
      <c r="E755" s="17"/>
      <c r="F755" s="17"/>
      <c r="G755" s="21"/>
      <c r="H755" s="17"/>
      <c r="I755" s="20">
        <f>IF(FluxoCaixa101315[[#This Row],[d]]="Saldo Inicial",FluxoCaixa101315[[#This Row],[R$ (Valores)]],I754+FluxoCaixa101315[[#This Row],[Valores Receitas / Despesas]])</f>
        <v>-68.760000000195461</v>
      </c>
      <c r="J755" s="5">
        <f>IF(FluxoCaixa101315[[#This Row],[Entrada / Saída]]="Saída",FluxoCaixa101315[[#This Row],[R$ (Valores)]]*-1,FluxoCaixa101315[[#This Row],[R$ (Valores)]])</f>
        <v>0</v>
      </c>
    </row>
    <row r="756" spans="2:10">
      <c r="B756" s="16"/>
      <c r="C756" s="48"/>
      <c r="D756" s="17"/>
      <c r="E756" s="17"/>
      <c r="F756" s="17"/>
      <c r="G756" s="21"/>
      <c r="H756" s="17"/>
      <c r="I756" s="20">
        <f>IF(FluxoCaixa101315[[#This Row],[d]]="Saldo Inicial",FluxoCaixa101315[[#This Row],[R$ (Valores)]],I755+FluxoCaixa101315[[#This Row],[Valores Receitas / Despesas]])</f>
        <v>-68.760000000195461</v>
      </c>
      <c r="J756" s="5">
        <f>IF(FluxoCaixa101315[[#This Row],[Entrada / Saída]]="Saída",FluxoCaixa101315[[#This Row],[R$ (Valores)]]*-1,FluxoCaixa101315[[#This Row],[R$ (Valores)]])</f>
        <v>0</v>
      </c>
    </row>
    <row r="757" spans="2:10">
      <c r="B757" s="16"/>
      <c r="C757" s="48"/>
      <c r="D757" s="17"/>
      <c r="E757" s="17"/>
      <c r="F757" s="17"/>
      <c r="G757" s="21"/>
      <c r="H757" s="17"/>
      <c r="I757" s="20">
        <f>IF(FluxoCaixa101315[[#This Row],[d]]="Saldo Inicial",FluxoCaixa101315[[#This Row],[R$ (Valores)]],I756+FluxoCaixa101315[[#This Row],[Valores Receitas / Despesas]])</f>
        <v>-68.760000000195461</v>
      </c>
      <c r="J757" s="5">
        <f>IF(FluxoCaixa101315[[#This Row],[Entrada / Saída]]="Saída",FluxoCaixa101315[[#This Row],[R$ (Valores)]]*-1,FluxoCaixa101315[[#This Row],[R$ (Valores)]])</f>
        <v>0</v>
      </c>
    </row>
    <row r="758" spans="2:10">
      <c r="B758" s="16"/>
      <c r="C758" s="48"/>
      <c r="D758" s="17"/>
      <c r="E758" s="17"/>
      <c r="F758" s="17"/>
      <c r="G758" s="21"/>
      <c r="H758" s="17"/>
      <c r="I758" s="20">
        <f>IF(FluxoCaixa101315[[#This Row],[d]]="Saldo Inicial",FluxoCaixa101315[[#This Row],[R$ (Valores)]],I757+FluxoCaixa101315[[#This Row],[Valores Receitas / Despesas]])</f>
        <v>-68.760000000195461</v>
      </c>
      <c r="J758" s="5">
        <f>IF(FluxoCaixa101315[[#This Row],[Entrada / Saída]]="Saída",FluxoCaixa101315[[#This Row],[R$ (Valores)]]*-1,FluxoCaixa101315[[#This Row],[R$ (Valores)]])</f>
        <v>0</v>
      </c>
    </row>
    <row r="759" spans="2:10">
      <c r="B759" s="16"/>
      <c r="C759" s="48"/>
      <c r="D759" s="17"/>
      <c r="E759" s="17"/>
      <c r="F759" s="17"/>
      <c r="G759" s="21"/>
      <c r="H759" s="17"/>
      <c r="I759" s="20">
        <f>IF(FluxoCaixa101315[[#This Row],[d]]="Saldo Inicial",FluxoCaixa101315[[#This Row],[R$ (Valores)]],I758+FluxoCaixa101315[[#This Row],[Valores Receitas / Despesas]])</f>
        <v>-68.760000000195461</v>
      </c>
      <c r="J759" s="5">
        <f>IF(FluxoCaixa101315[[#This Row],[Entrada / Saída]]="Saída",FluxoCaixa101315[[#This Row],[R$ (Valores)]]*-1,FluxoCaixa101315[[#This Row],[R$ (Valores)]])</f>
        <v>0</v>
      </c>
    </row>
    <row r="760" spans="2:10">
      <c r="B760" s="16"/>
      <c r="C760" s="48"/>
      <c r="D760" s="17"/>
      <c r="E760" s="17"/>
      <c r="F760" s="17"/>
      <c r="G760" s="21"/>
      <c r="H760" s="17"/>
      <c r="I760" s="20">
        <f>IF(FluxoCaixa101315[[#This Row],[d]]="Saldo Inicial",FluxoCaixa101315[[#This Row],[R$ (Valores)]],I759+FluxoCaixa101315[[#This Row],[Valores Receitas / Despesas]])</f>
        <v>-68.760000000195461</v>
      </c>
      <c r="J760" s="5">
        <f>IF(FluxoCaixa101315[[#This Row],[Entrada / Saída]]="Saída",FluxoCaixa101315[[#This Row],[R$ (Valores)]]*-1,FluxoCaixa101315[[#This Row],[R$ (Valores)]])</f>
        <v>0</v>
      </c>
    </row>
    <row r="761" spans="2:10">
      <c r="B761" s="16"/>
      <c r="C761" s="48"/>
      <c r="D761" s="17"/>
      <c r="E761" s="17"/>
      <c r="F761" s="17"/>
      <c r="G761" s="21"/>
      <c r="H761" s="17"/>
      <c r="I761" s="20">
        <f>IF(FluxoCaixa101315[[#This Row],[d]]="Saldo Inicial",FluxoCaixa101315[[#This Row],[R$ (Valores)]],I760+FluxoCaixa101315[[#This Row],[Valores Receitas / Despesas]])</f>
        <v>-68.760000000195461</v>
      </c>
      <c r="J761" s="5">
        <f>IF(FluxoCaixa101315[[#This Row],[Entrada / Saída]]="Saída",FluxoCaixa101315[[#This Row],[R$ (Valores)]]*-1,FluxoCaixa101315[[#This Row],[R$ (Valores)]])</f>
        <v>0</v>
      </c>
    </row>
    <row r="762" spans="2:10">
      <c r="B762" s="16"/>
      <c r="C762" s="48"/>
      <c r="D762" s="17"/>
      <c r="E762" s="17"/>
      <c r="F762" s="17"/>
      <c r="G762" s="21"/>
      <c r="H762" s="17"/>
      <c r="I762" s="20">
        <f>IF(FluxoCaixa101315[[#This Row],[d]]="Saldo Inicial",FluxoCaixa101315[[#This Row],[R$ (Valores)]],I761+FluxoCaixa101315[[#This Row],[Valores Receitas / Despesas]])</f>
        <v>-68.760000000195461</v>
      </c>
      <c r="J762" s="5">
        <f>IF(FluxoCaixa101315[[#This Row],[Entrada / Saída]]="Saída",FluxoCaixa101315[[#This Row],[R$ (Valores)]]*-1,FluxoCaixa101315[[#This Row],[R$ (Valores)]])</f>
        <v>0</v>
      </c>
    </row>
    <row r="763" spans="2:10">
      <c r="B763" s="16"/>
      <c r="C763" s="48"/>
      <c r="D763" s="17"/>
      <c r="E763" s="17"/>
      <c r="F763" s="17"/>
      <c r="G763" s="21"/>
      <c r="H763" s="17"/>
      <c r="I763" s="20">
        <f>IF(FluxoCaixa101315[[#This Row],[d]]="Saldo Inicial",FluxoCaixa101315[[#This Row],[R$ (Valores)]],I762+FluxoCaixa101315[[#This Row],[Valores Receitas / Despesas]])</f>
        <v>-68.760000000195461</v>
      </c>
      <c r="J763" s="5">
        <f>IF(FluxoCaixa101315[[#This Row],[Entrada / Saída]]="Saída",FluxoCaixa101315[[#This Row],[R$ (Valores)]]*-1,FluxoCaixa101315[[#This Row],[R$ (Valores)]])</f>
        <v>0</v>
      </c>
    </row>
    <row r="764" spans="2:10">
      <c r="B764" s="16"/>
      <c r="C764" s="48"/>
      <c r="D764" s="17"/>
      <c r="E764" s="17"/>
      <c r="F764" s="17"/>
      <c r="G764" s="21"/>
      <c r="H764" s="17"/>
      <c r="I764" s="20">
        <f>IF(FluxoCaixa101315[[#This Row],[d]]="Saldo Inicial",FluxoCaixa101315[[#This Row],[R$ (Valores)]],I763+FluxoCaixa101315[[#This Row],[Valores Receitas / Despesas]])</f>
        <v>-68.760000000195461</v>
      </c>
      <c r="J764" s="5">
        <f>IF(FluxoCaixa101315[[#This Row],[Entrada / Saída]]="Saída",FluxoCaixa101315[[#This Row],[R$ (Valores)]]*-1,FluxoCaixa101315[[#This Row],[R$ (Valores)]])</f>
        <v>0</v>
      </c>
    </row>
    <row r="765" spans="2:10">
      <c r="B765" s="16"/>
      <c r="C765" s="48"/>
      <c r="D765" s="17"/>
      <c r="E765" s="17"/>
      <c r="F765" s="17"/>
      <c r="G765" s="21"/>
      <c r="H765" s="17"/>
      <c r="I765" s="20">
        <f>IF(FluxoCaixa101315[[#This Row],[d]]="Saldo Inicial",FluxoCaixa101315[[#This Row],[R$ (Valores)]],I764+FluxoCaixa101315[[#This Row],[Valores Receitas / Despesas]])</f>
        <v>-68.760000000195461</v>
      </c>
      <c r="J765" s="5">
        <f>IF(FluxoCaixa101315[[#This Row],[Entrada / Saída]]="Saída",FluxoCaixa101315[[#This Row],[R$ (Valores)]]*-1,FluxoCaixa101315[[#This Row],[R$ (Valores)]])</f>
        <v>0</v>
      </c>
    </row>
    <row r="766" spans="2:10">
      <c r="B766" s="16"/>
      <c r="C766" s="48"/>
      <c r="D766" s="17"/>
      <c r="E766" s="17"/>
      <c r="F766" s="17"/>
      <c r="G766" s="54"/>
      <c r="H766" s="17"/>
      <c r="I766" s="47">
        <f>IF(FluxoCaixa101315[[#This Row],[d]]="Saldo Inicial",FluxoCaixa101315[[#This Row],[R$ (Valores)]],I765+FluxoCaixa101315[[#This Row],[Valores Receitas / Despesas]])</f>
        <v>-68.760000000195461</v>
      </c>
      <c r="J766" s="53">
        <f>IF(FluxoCaixa101315[[#This Row],[Entrada / Saída]]="Saída",FluxoCaixa101315[[#This Row],[R$ (Valores)]]*-1,FluxoCaixa101315[[#This Row],[R$ (Valores)]])</f>
        <v>0</v>
      </c>
    </row>
    <row r="767" spans="2:10">
      <c r="B767" s="16"/>
      <c r="C767" s="48"/>
      <c r="D767" s="17"/>
      <c r="E767" s="17"/>
      <c r="F767" s="17"/>
      <c r="G767" s="54"/>
      <c r="H767" s="17"/>
      <c r="I767" s="47">
        <f>IF(FluxoCaixa101315[[#This Row],[d]]="Saldo Inicial",FluxoCaixa101315[[#This Row],[R$ (Valores)]],I766+FluxoCaixa101315[[#This Row],[Valores Receitas / Despesas]])</f>
        <v>-68.760000000195461</v>
      </c>
      <c r="J767" s="53">
        <f>IF(FluxoCaixa101315[[#This Row],[Entrada / Saída]]="Saída",FluxoCaixa101315[[#This Row],[R$ (Valores)]]*-1,FluxoCaixa101315[[#This Row],[R$ (Valores)]])</f>
        <v>0</v>
      </c>
    </row>
    <row r="768" spans="2:10">
      <c r="B768" s="16"/>
      <c r="C768" s="48"/>
      <c r="D768" s="17"/>
      <c r="E768" s="17"/>
      <c r="F768" s="17"/>
      <c r="G768" s="54"/>
      <c r="H768" s="17"/>
      <c r="I768" s="47">
        <f>IF(FluxoCaixa101315[[#This Row],[d]]="Saldo Inicial",FluxoCaixa101315[[#This Row],[R$ (Valores)]],I767+FluxoCaixa101315[[#This Row],[Valores Receitas / Despesas]])</f>
        <v>-68.760000000195461</v>
      </c>
      <c r="J768" s="53">
        <f>IF(FluxoCaixa101315[[#This Row],[Entrada / Saída]]="Saída",FluxoCaixa101315[[#This Row],[R$ (Valores)]]*-1,FluxoCaixa101315[[#This Row],[R$ (Valores)]])</f>
        <v>0</v>
      </c>
    </row>
    <row r="769" spans="2:10">
      <c r="B769" s="16"/>
      <c r="C769" s="48"/>
      <c r="D769" s="17"/>
      <c r="E769" s="17"/>
      <c r="F769" s="17"/>
      <c r="G769" s="54"/>
      <c r="H769" s="17"/>
      <c r="I769" s="47">
        <f>IF(FluxoCaixa101315[[#This Row],[d]]="Saldo Inicial",FluxoCaixa101315[[#This Row],[R$ (Valores)]],I768+FluxoCaixa101315[[#This Row],[Valores Receitas / Despesas]])</f>
        <v>-68.760000000195461</v>
      </c>
      <c r="J769" s="53">
        <f>IF(FluxoCaixa101315[[#This Row],[Entrada / Saída]]="Saída",FluxoCaixa101315[[#This Row],[R$ (Valores)]]*-1,FluxoCaixa101315[[#This Row],[R$ (Valores)]])</f>
        <v>0</v>
      </c>
    </row>
    <row r="770" spans="2:10">
      <c r="B770" s="16"/>
      <c r="C770" s="48"/>
      <c r="D770" s="17"/>
      <c r="E770" s="17"/>
      <c r="F770" s="17"/>
      <c r="G770" s="54"/>
      <c r="H770" s="17"/>
      <c r="I770" s="47">
        <f>IF(FluxoCaixa101315[[#This Row],[d]]="Saldo Inicial",FluxoCaixa101315[[#This Row],[R$ (Valores)]],I769+FluxoCaixa101315[[#This Row],[Valores Receitas / Despesas]])</f>
        <v>-68.760000000195461</v>
      </c>
      <c r="J770" s="53">
        <f>IF(FluxoCaixa101315[[#This Row],[Entrada / Saída]]="Saída",FluxoCaixa101315[[#This Row],[R$ (Valores)]]*-1,FluxoCaixa101315[[#This Row],[R$ (Valores)]])</f>
        <v>0</v>
      </c>
    </row>
    <row r="771" spans="2:10">
      <c r="B771" s="16"/>
      <c r="C771" s="48"/>
      <c r="D771" s="17"/>
      <c r="E771" s="17"/>
      <c r="F771" s="17"/>
      <c r="G771" s="54"/>
      <c r="H771" s="17"/>
      <c r="I771" s="47">
        <f>IF(FluxoCaixa101315[[#This Row],[d]]="Saldo Inicial",FluxoCaixa101315[[#This Row],[R$ (Valores)]],I770+FluxoCaixa101315[[#This Row],[Valores Receitas / Despesas]])</f>
        <v>-68.760000000195461</v>
      </c>
      <c r="J771" s="53">
        <f>IF(FluxoCaixa101315[[#This Row],[Entrada / Saída]]="Saída",FluxoCaixa101315[[#This Row],[R$ (Valores)]]*-1,FluxoCaixa101315[[#This Row],[R$ (Valores)]])</f>
        <v>0</v>
      </c>
    </row>
    <row r="772" spans="2:10">
      <c r="B772" s="16"/>
      <c r="C772" s="48"/>
      <c r="D772" s="17"/>
      <c r="E772" s="17"/>
      <c r="F772" s="17"/>
      <c r="G772" s="54"/>
      <c r="H772" s="17"/>
      <c r="I772" s="47">
        <f>IF(FluxoCaixa101315[[#This Row],[d]]="Saldo Inicial",FluxoCaixa101315[[#This Row],[R$ (Valores)]],I771+FluxoCaixa101315[[#This Row],[Valores Receitas / Despesas]])</f>
        <v>-68.760000000195461</v>
      </c>
      <c r="J772" s="53">
        <f>IF(FluxoCaixa101315[[#This Row],[Entrada / Saída]]="Saída",FluxoCaixa101315[[#This Row],[R$ (Valores)]]*-1,FluxoCaixa101315[[#This Row],[R$ (Valores)]])</f>
        <v>0</v>
      </c>
    </row>
    <row r="773" spans="2:10">
      <c r="B773" s="16"/>
      <c r="C773" s="48"/>
      <c r="D773" s="17"/>
      <c r="E773" s="17"/>
      <c r="F773" s="17"/>
      <c r="G773" s="54"/>
      <c r="H773" s="17"/>
      <c r="I773" s="47">
        <f>IF(FluxoCaixa101315[[#This Row],[d]]="Saldo Inicial",FluxoCaixa101315[[#This Row],[R$ (Valores)]],I772+FluxoCaixa101315[[#This Row],[Valores Receitas / Despesas]])</f>
        <v>-68.760000000195461</v>
      </c>
      <c r="J773" s="53">
        <f>IF(FluxoCaixa101315[[#This Row],[Entrada / Saída]]="Saída",FluxoCaixa101315[[#This Row],[R$ (Valores)]]*-1,FluxoCaixa101315[[#This Row],[R$ (Valores)]])</f>
        <v>0</v>
      </c>
    </row>
    <row r="774" spans="2:10">
      <c r="B774" s="16"/>
      <c r="C774" s="48"/>
      <c r="D774" s="17"/>
      <c r="E774" s="17"/>
      <c r="F774" s="17"/>
      <c r="G774" s="54"/>
      <c r="H774" s="17"/>
      <c r="I774" s="47">
        <f>IF(FluxoCaixa101315[[#This Row],[d]]="Saldo Inicial",FluxoCaixa101315[[#This Row],[R$ (Valores)]],I773+FluxoCaixa101315[[#This Row],[Valores Receitas / Despesas]])</f>
        <v>-68.760000000195461</v>
      </c>
      <c r="J774" s="53">
        <f>IF(FluxoCaixa101315[[#This Row],[Entrada / Saída]]="Saída",FluxoCaixa101315[[#This Row],[R$ (Valores)]]*-1,FluxoCaixa101315[[#This Row],[R$ (Valores)]])</f>
        <v>0</v>
      </c>
    </row>
    <row r="775" spans="2:10">
      <c r="B775" s="16"/>
      <c r="C775" s="48"/>
      <c r="D775" s="17"/>
      <c r="E775" s="17"/>
      <c r="F775" s="17"/>
      <c r="G775" s="54"/>
      <c r="H775" s="17"/>
      <c r="I775" s="47">
        <f>IF(FluxoCaixa101315[[#This Row],[d]]="Saldo Inicial",FluxoCaixa101315[[#This Row],[R$ (Valores)]],I774+FluxoCaixa101315[[#This Row],[Valores Receitas / Despesas]])</f>
        <v>-68.760000000195461</v>
      </c>
      <c r="J775" s="53">
        <f>IF(FluxoCaixa101315[[#This Row],[Entrada / Saída]]="Saída",FluxoCaixa101315[[#This Row],[R$ (Valores)]]*-1,FluxoCaixa101315[[#This Row],[R$ (Valores)]])</f>
        <v>0</v>
      </c>
    </row>
    <row r="776" spans="2:10">
      <c r="B776" s="16"/>
      <c r="C776" s="48"/>
      <c r="D776" s="17"/>
      <c r="E776" s="17"/>
      <c r="F776" s="17"/>
      <c r="G776" s="54"/>
      <c r="H776" s="17"/>
      <c r="I776" s="47">
        <f>IF(FluxoCaixa101315[[#This Row],[d]]="Saldo Inicial",FluxoCaixa101315[[#This Row],[R$ (Valores)]],I775+FluxoCaixa101315[[#This Row],[Valores Receitas / Despesas]])</f>
        <v>-68.760000000195461</v>
      </c>
      <c r="J776" s="53">
        <f>IF(FluxoCaixa101315[[#This Row],[Entrada / Saída]]="Saída",FluxoCaixa101315[[#This Row],[R$ (Valores)]]*-1,FluxoCaixa101315[[#This Row],[R$ (Valores)]])</f>
        <v>0</v>
      </c>
    </row>
    <row r="777" spans="2:10">
      <c r="B777" s="16"/>
      <c r="C777" s="48"/>
      <c r="D777" s="17"/>
      <c r="E777" s="17"/>
      <c r="F777" s="17"/>
      <c r="G777" s="54"/>
      <c r="H777" s="17"/>
      <c r="I777" s="47">
        <f>IF(FluxoCaixa101315[[#This Row],[d]]="Saldo Inicial",FluxoCaixa101315[[#This Row],[R$ (Valores)]],I776+FluxoCaixa101315[[#This Row],[Valores Receitas / Despesas]])</f>
        <v>-68.760000000195461</v>
      </c>
      <c r="J777" s="53">
        <f>IF(FluxoCaixa101315[[#This Row],[Entrada / Saída]]="Saída",FluxoCaixa101315[[#This Row],[R$ (Valores)]]*-1,FluxoCaixa101315[[#This Row],[R$ (Valores)]])</f>
        <v>0</v>
      </c>
    </row>
    <row r="778" spans="2:10">
      <c r="B778" s="16"/>
      <c r="C778" s="48"/>
      <c r="D778" s="17"/>
      <c r="E778" s="17"/>
      <c r="F778" s="17"/>
      <c r="G778" s="54"/>
      <c r="H778" s="17"/>
      <c r="I778" s="47">
        <f>IF(FluxoCaixa101315[[#This Row],[d]]="Saldo Inicial",FluxoCaixa101315[[#This Row],[R$ (Valores)]],I777+FluxoCaixa101315[[#This Row],[Valores Receitas / Despesas]])</f>
        <v>-68.760000000195461</v>
      </c>
      <c r="J778" s="53">
        <f>IF(FluxoCaixa101315[[#This Row],[Entrada / Saída]]="Saída",FluxoCaixa101315[[#This Row],[R$ (Valores)]]*-1,FluxoCaixa101315[[#This Row],[R$ (Valores)]])</f>
        <v>0</v>
      </c>
    </row>
    <row r="779" spans="2:10">
      <c r="B779" s="16"/>
      <c r="C779" s="48"/>
      <c r="D779" s="17"/>
      <c r="E779" s="17"/>
      <c r="F779" s="17"/>
      <c r="G779" s="54"/>
      <c r="H779" s="17"/>
      <c r="I779" s="47">
        <f>IF(FluxoCaixa101315[[#This Row],[d]]="Saldo Inicial",FluxoCaixa101315[[#This Row],[R$ (Valores)]],I778+FluxoCaixa101315[[#This Row],[Valores Receitas / Despesas]])</f>
        <v>-68.760000000195461</v>
      </c>
      <c r="J779" s="53">
        <f>IF(FluxoCaixa101315[[#This Row],[Entrada / Saída]]="Saída",FluxoCaixa101315[[#This Row],[R$ (Valores)]]*-1,FluxoCaixa101315[[#This Row],[R$ (Valores)]])</f>
        <v>0</v>
      </c>
    </row>
    <row r="780" spans="2:10">
      <c r="B780" s="16"/>
      <c r="C780" s="48"/>
      <c r="D780" s="17"/>
      <c r="E780" s="17"/>
      <c r="F780" s="17"/>
      <c r="G780" s="54"/>
      <c r="H780" s="17"/>
      <c r="I780" s="47">
        <f>IF(FluxoCaixa101315[[#This Row],[d]]="Saldo Inicial",FluxoCaixa101315[[#This Row],[R$ (Valores)]],I779+FluxoCaixa101315[[#This Row],[Valores Receitas / Despesas]])</f>
        <v>-68.760000000195461</v>
      </c>
      <c r="J780" s="53">
        <f>IF(FluxoCaixa101315[[#This Row],[Entrada / Saída]]="Saída",FluxoCaixa101315[[#This Row],[R$ (Valores)]]*-1,FluxoCaixa101315[[#This Row],[R$ (Valores)]])</f>
        <v>0</v>
      </c>
    </row>
    <row r="781" spans="2:10">
      <c r="B781" s="16"/>
      <c r="C781" s="48"/>
      <c r="D781" s="17"/>
      <c r="E781" s="17"/>
      <c r="F781" s="17"/>
      <c r="G781" s="21"/>
      <c r="H781" s="45"/>
      <c r="I781" s="47">
        <f>IF(FluxoCaixa101315[[#This Row],[d]]="Saldo Inicial",FluxoCaixa101315[[#This Row],[R$ (Valores)]],I780+FluxoCaixa101315[[#This Row],[Valores Receitas / Despesas]])</f>
        <v>-68.760000000195461</v>
      </c>
      <c r="J781" s="53">
        <f>IF(FluxoCaixa101315[[#This Row],[Entrada / Saída]]="Saída",FluxoCaixa101315[[#This Row],[R$ (Valores)]]*-1,FluxoCaixa101315[[#This Row],[R$ (Valores)]])</f>
        <v>0</v>
      </c>
    </row>
    <row r="782" spans="2:10">
      <c r="B782" s="16"/>
      <c r="C782" s="48"/>
      <c r="D782" s="17"/>
      <c r="E782" s="17"/>
      <c r="F782" s="17"/>
      <c r="G782" s="21"/>
      <c r="H782" s="45"/>
      <c r="I782" s="47">
        <f>IF(FluxoCaixa101315[[#This Row],[d]]="Saldo Inicial",FluxoCaixa101315[[#This Row],[R$ (Valores)]],I781+FluxoCaixa101315[[#This Row],[Valores Receitas / Despesas]])</f>
        <v>-68.760000000195461</v>
      </c>
      <c r="J782" s="53">
        <f>IF(FluxoCaixa101315[[#This Row],[Entrada / Saída]]="Saída",FluxoCaixa101315[[#This Row],[R$ (Valores)]]*-1,FluxoCaixa101315[[#This Row],[R$ (Valores)]])</f>
        <v>0</v>
      </c>
    </row>
    <row r="783" spans="2:10">
      <c r="B783" s="16"/>
      <c r="C783" s="48"/>
      <c r="D783" s="45"/>
      <c r="E783" s="45"/>
      <c r="F783" s="17"/>
      <c r="G783" s="54"/>
      <c r="H783" s="45"/>
      <c r="I783" s="47">
        <f>IF(FluxoCaixa101315[[#This Row],[d]]="Saldo Inicial",FluxoCaixa101315[[#This Row],[R$ (Valores)]],I782+FluxoCaixa101315[[#This Row],[Valores Receitas / Despesas]])</f>
        <v>-68.760000000195461</v>
      </c>
      <c r="J783" s="53">
        <f>IF(FluxoCaixa101315[[#This Row],[Entrada / Saída]]="Saída",FluxoCaixa101315[[#This Row],[R$ (Valores)]]*-1,FluxoCaixa101315[[#This Row],[R$ (Valores)]])</f>
        <v>0</v>
      </c>
    </row>
    <row r="784" spans="2:10">
      <c r="B784" s="16"/>
      <c r="C784" s="48"/>
      <c r="D784" s="45"/>
      <c r="E784" s="45"/>
      <c r="F784" s="17"/>
      <c r="G784" s="54"/>
      <c r="H784" s="45"/>
      <c r="I784" s="47">
        <f>IF(FluxoCaixa101315[[#This Row],[d]]="Saldo Inicial",FluxoCaixa101315[[#This Row],[R$ (Valores)]],I783+FluxoCaixa101315[[#This Row],[Valores Receitas / Despesas]])</f>
        <v>-68.760000000195461</v>
      </c>
      <c r="J784" s="53">
        <f>IF(FluxoCaixa101315[[#This Row],[Entrada / Saída]]="Saída",FluxoCaixa101315[[#This Row],[R$ (Valores)]]*-1,FluxoCaixa101315[[#This Row],[R$ (Valores)]])</f>
        <v>0</v>
      </c>
    </row>
    <row r="785" spans="2:10">
      <c r="B785" s="16"/>
      <c r="C785" s="48"/>
      <c r="D785" s="17"/>
      <c r="E785" s="45"/>
      <c r="F785" s="17"/>
      <c r="G785" s="54"/>
      <c r="H785" s="45"/>
      <c r="I785" s="47">
        <f>IF(FluxoCaixa101315[[#This Row],[d]]="Saldo Inicial",FluxoCaixa101315[[#This Row],[R$ (Valores)]],I784+FluxoCaixa101315[[#This Row],[Valores Receitas / Despesas]])</f>
        <v>-68.760000000195461</v>
      </c>
      <c r="J785" s="53">
        <f>IF(FluxoCaixa101315[[#This Row],[Entrada / Saída]]="Saída",FluxoCaixa101315[[#This Row],[R$ (Valores)]]*-1,FluxoCaixa101315[[#This Row],[R$ (Valores)]])</f>
        <v>0</v>
      </c>
    </row>
    <row r="786" spans="2:10">
      <c r="B786" s="16"/>
      <c r="C786" s="48"/>
      <c r="D786" s="17"/>
      <c r="E786" s="45"/>
      <c r="F786" s="17"/>
      <c r="G786" s="54"/>
      <c r="H786" s="45"/>
      <c r="I786" s="47">
        <f>IF(FluxoCaixa101315[[#This Row],[d]]="Saldo Inicial",FluxoCaixa101315[[#This Row],[R$ (Valores)]],I785+FluxoCaixa101315[[#This Row],[Valores Receitas / Despesas]])</f>
        <v>-68.760000000195461</v>
      </c>
      <c r="J786" s="53">
        <f>IF(FluxoCaixa101315[[#This Row],[Entrada / Saída]]="Saída",FluxoCaixa101315[[#This Row],[R$ (Valores)]]*-1,FluxoCaixa101315[[#This Row],[R$ (Valores)]])</f>
        <v>0</v>
      </c>
    </row>
    <row r="787" spans="2:10">
      <c r="B787" s="16"/>
      <c r="C787" s="48"/>
      <c r="D787" s="45"/>
      <c r="E787" s="45"/>
      <c r="F787" s="17"/>
      <c r="G787" s="54"/>
      <c r="H787" s="45"/>
      <c r="I787" s="47">
        <f>IF(FluxoCaixa101315[[#This Row],[d]]="Saldo Inicial",FluxoCaixa101315[[#This Row],[R$ (Valores)]],I786+FluxoCaixa101315[[#This Row],[Valores Receitas / Despesas]])</f>
        <v>-68.760000000195461</v>
      </c>
      <c r="J787" s="53">
        <f>IF(FluxoCaixa101315[[#This Row],[Entrada / Saída]]="Saída",FluxoCaixa101315[[#This Row],[R$ (Valores)]]*-1,FluxoCaixa101315[[#This Row],[R$ (Valores)]])</f>
        <v>0</v>
      </c>
    </row>
    <row r="788" spans="2:10">
      <c r="B788" s="16"/>
      <c r="C788" s="48"/>
      <c r="D788" s="45"/>
      <c r="E788" s="45"/>
      <c r="F788" s="17"/>
      <c r="G788" s="54"/>
      <c r="H788" s="45"/>
      <c r="I788" s="47">
        <f>IF(FluxoCaixa101315[[#This Row],[d]]="Saldo Inicial",FluxoCaixa101315[[#This Row],[R$ (Valores)]],I787+FluxoCaixa101315[[#This Row],[Valores Receitas / Despesas]])</f>
        <v>-68.760000000195461</v>
      </c>
      <c r="J788" s="53">
        <f>IF(FluxoCaixa101315[[#This Row],[Entrada / Saída]]="Saída",FluxoCaixa101315[[#This Row],[R$ (Valores)]]*-1,FluxoCaixa101315[[#This Row],[R$ (Valores)]])</f>
        <v>0</v>
      </c>
    </row>
    <row r="789" spans="2:10">
      <c r="B789" s="16"/>
      <c r="C789" s="48"/>
      <c r="D789" s="17"/>
      <c r="E789" s="17"/>
      <c r="F789" s="17"/>
      <c r="G789" s="54"/>
      <c r="H789" s="45"/>
      <c r="I789" s="47">
        <f>IF(FluxoCaixa101315[[#This Row],[d]]="Saldo Inicial",FluxoCaixa101315[[#This Row],[R$ (Valores)]],I788+FluxoCaixa101315[[#This Row],[Valores Receitas / Despesas]])</f>
        <v>-68.760000000195461</v>
      </c>
      <c r="J789" s="53">
        <f>IF(FluxoCaixa101315[[#This Row],[Entrada / Saída]]="Saída",FluxoCaixa101315[[#This Row],[R$ (Valores)]]*-1,FluxoCaixa101315[[#This Row],[R$ (Valores)]])</f>
        <v>0</v>
      </c>
    </row>
    <row r="790" spans="2:10">
      <c r="B790" s="16"/>
      <c r="C790" s="48"/>
      <c r="D790" s="17"/>
      <c r="E790" s="17"/>
      <c r="F790" s="17"/>
      <c r="G790" s="54"/>
      <c r="H790" s="45"/>
      <c r="I790" s="47">
        <f>IF(FluxoCaixa101315[[#This Row],[d]]="Saldo Inicial",FluxoCaixa101315[[#This Row],[R$ (Valores)]],I789+FluxoCaixa101315[[#This Row],[Valores Receitas / Despesas]])</f>
        <v>-68.760000000195461</v>
      </c>
      <c r="J790" s="53">
        <f>IF(FluxoCaixa101315[[#This Row],[Entrada / Saída]]="Saída",FluxoCaixa101315[[#This Row],[R$ (Valores)]]*-1,FluxoCaixa101315[[#This Row],[R$ (Valores)]])</f>
        <v>0</v>
      </c>
    </row>
    <row r="791" spans="2:10">
      <c r="B791" s="16"/>
      <c r="C791" s="48"/>
      <c r="D791" s="17"/>
      <c r="E791" s="17"/>
      <c r="F791" s="17"/>
      <c r="G791" s="54"/>
      <c r="H791" s="45"/>
      <c r="I791" s="47">
        <f>IF(FluxoCaixa101315[[#This Row],[d]]="Saldo Inicial",FluxoCaixa101315[[#This Row],[R$ (Valores)]],I790+FluxoCaixa101315[[#This Row],[Valores Receitas / Despesas]])</f>
        <v>-68.760000000195461</v>
      </c>
      <c r="J791" s="53">
        <f>IF(FluxoCaixa101315[[#This Row],[Entrada / Saída]]="Saída",FluxoCaixa101315[[#This Row],[R$ (Valores)]]*-1,FluxoCaixa101315[[#This Row],[R$ (Valores)]])</f>
        <v>0</v>
      </c>
    </row>
    <row r="792" spans="2:10">
      <c r="B792" s="16"/>
      <c r="C792" s="48"/>
      <c r="D792" s="45"/>
      <c r="E792" s="45"/>
      <c r="F792" s="17"/>
      <c r="G792" s="54"/>
      <c r="H792" s="45"/>
      <c r="I792" s="47">
        <f>IF(FluxoCaixa101315[[#This Row],[d]]="Saldo Inicial",FluxoCaixa101315[[#This Row],[R$ (Valores)]],I791+FluxoCaixa101315[[#This Row],[Valores Receitas / Despesas]])</f>
        <v>-68.760000000195461</v>
      </c>
      <c r="J792" s="53">
        <f>IF(FluxoCaixa101315[[#This Row],[Entrada / Saída]]="Saída",FluxoCaixa101315[[#This Row],[R$ (Valores)]]*-1,FluxoCaixa101315[[#This Row],[R$ (Valores)]])</f>
        <v>0</v>
      </c>
    </row>
    <row r="793" spans="2:10">
      <c r="B793" s="16"/>
      <c r="C793" s="48"/>
      <c r="D793" s="45"/>
      <c r="E793" s="17"/>
      <c r="F793" s="17"/>
      <c r="G793" s="54"/>
      <c r="H793" s="45"/>
      <c r="I793" s="47">
        <f>IF(FluxoCaixa101315[[#This Row],[d]]="Saldo Inicial",FluxoCaixa101315[[#This Row],[R$ (Valores)]],I792+FluxoCaixa101315[[#This Row],[Valores Receitas / Despesas]])</f>
        <v>-68.760000000195461</v>
      </c>
      <c r="J793" s="53">
        <f>IF(FluxoCaixa101315[[#This Row],[Entrada / Saída]]="Saída",FluxoCaixa101315[[#This Row],[R$ (Valores)]]*-1,FluxoCaixa101315[[#This Row],[R$ (Valores)]])</f>
        <v>0</v>
      </c>
    </row>
    <row r="794" spans="2:10">
      <c r="B794" s="16"/>
      <c r="C794" s="48"/>
      <c r="D794" s="45"/>
      <c r="E794" s="17"/>
      <c r="F794" s="17"/>
      <c r="G794" s="54"/>
      <c r="H794" s="45"/>
      <c r="I794" s="47">
        <f>IF(FluxoCaixa101315[[#This Row],[d]]="Saldo Inicial",FluxoCaixa101315[[#This Row],[R$ (Valores)]],I793+FluxoCaixa101315[[#This Row],[Valores Receitas / Despesas]])</f>
        <v>-68.760000000195461</v>
      </c>
      <c r="J794" s="53">
        <f>IF(FluxoCaixa101315[[#This Row],[Entrada / Saída]]="Saída",FluxoCaixa101315[[#This Row],[R$ (Valores)]]*-1,FluxoCaixa101315[[#This Row],[R$ (Valores)]])</f>
        <v>0</v>
      </c>
    </row>
    <row r="795" spans="2:10">
      <c r="B795" s="16"/>
      <c r="C795" s="48"/>
      <c r="D795" s="17"/>
      <c r="E795" s="17"/>
      <c r="F795" s="17"/>
      <c r="G795" s="54"/>
      <c r="H795" s="45"/>
      <c r="I795" s="47">
        <f>IF(FluxoCaixa101315[[#This Row],[d]]="Saldo Inicial",FluxoCaixa101315[[#This Row],[R$ (Valores)]],I794+FluxoCaixa101315[[#This Row],[Valores Receitas / Despesas]])</f>
        <v>-68.760000000195461</v>
      </c>
      <c r="J795" s="53">
        <f>IF(FluxoCaixa101315[[#This Row],[Entrada / Saída]]="Saída",FluxoCaixa101315[[#This Row],[R$ (Valores)]]*-1,FluxoCaixa101315[[#This Row],[R$ (Valores)]])</f>
        <v>0</v>
      </c>
    </row>
    <row r="796" spans="2:10">
      <c r="B796" s="16"/>
      <c r="C796" s="48"/>
      <c r="D796" s="17"/>
      <c r="E796" s="17"/>
      <c r="F796" s="17"/>
      <c r="G796" s="54"/>
      <c r="H796" s="45"/>
      <c r="I796" s="47">
        <f>IF(FluxoCaixa101315[[#This Row],[d]]="Saldo Inicial",FluxoCaixa101315[[#This Row],[R$ (Valores)]],I795+FluxoCaixa101315[[#This Row],[Valores Receitas / Despesas]])</f>
        <v>-68.760000000195461</v>
      </c>
      <c r="J796" s="53">
        <f>IF(FluxoCaixa101315[[#This Row],[Entrada / Saída]]="Saída",FluxoCaixa101315[[#This Row],[R$ (Valores)]]*-1,FluxoCaixa101315[[#This Row],[R$ (Valores)]])</f>
        <v>0</v>
      </c>
    </row>
    <row r="797" spans="2:10">
      <c r="B797" s="16"/>
      <c r="C797" s="48"/>
      <c r="D797" s="45"/>
      <c r="E797" s="17"/>
      <c r="F797" s="17"/>
      <c r="G797" s="54"/>
      <c r="H797" s="45"/>
      <c r="I797" s="47">
        <f>IF(FluxoCaixa101315[[#This Row],[d]]="Saldo Inicial",FluxoCaixa101315[[#This Row],[R$ (Valores)]],I796+FluxoCaixa101315[[#This Row],[Valores Receitas / Despesas]])</f>
        <v>-68.760000000195461</v>
      </c>
      <c r="J797" s="53">
        <f>IF(FluxoCaixa101315[[#This Row],[Entrada / Saída]]="Saída",FluxoCaixa101315[[#This Row],[R$ (Valores)]]*-1,FluxoCaixa101315[[#This Row],[R$ (Valores)]])</f>
        <v>0</v>
      </c>
    </row>
    <row r="798" spans="2:10">
      <c r="B798" s="16"/>
      <c r="C798" s="48"/>
      <c r="D798" s="17"/>
      <c r="E798" s="17"/>
      <c r="F798" s="17"/>
      <c r="G798" s="21"/>
      <c r="H798" s="45"/>
      <c r="I798" s="47">
        <f>IF(FluxoCaixa101315[[#This Row],[d]]="Saldo Inicial",FluxoCaixa101315[[#This Row],[R$ (Valores)]],I797+FluxoCaixa101315[[#This Row],[Valores Receitas / Despesas]])</f>
        <v>-68.760000000195461</v>
      </c>
      <c r="J798" s="53">
        <f>IF(FluxoCaixa101315[[#This Row],[Entrada / Saída]]="Saída",FluxoCaixa101315[[#This Row],[R$ (Valores)]]*-1,FluxoCaixa101315[[#This Row],[R$ (Valores)]])</f>
        <v>0</v>
      </c>
    </row>
    <row r="799" spans="2:10">
      <c r="B799" s="16"/>
      <c r="C799" s="48"/>
      <c r="D799" s="17"/>
      <c r="E799" s="17"/>
      <c r="F799" s="17"/>
      <c r="G799" s="54"/>
      <c r="H799" s="45"/>
      <c r="I799" s="47">
        <f>IF(FluxoCaixa101315[[#This Row],[d]]="Saldo Inicial",FluxoCaixa101315[[#This Row],[R$ (Valores)]],I798+FluxoCaixa101315[[#This Row],[Valores Receitas / Despesas]])</f>
        <v>-68.760000000195461</v>
      </c>
      <c r="J799" s="53">
        <f>IF(FluxoCaixa101315[[#This Row],[Entrada / Saída]]="Saída",FluxoCaixa101315[[#This Row],[R$ (Valores)]]*-1,FluxoCaixa101315[[#This Row],[R$ (Valores)]])</f>
        <v>0</v>
      </c>
    </row>
    <row r="800" spans="2:10">
      <c r="B800" s="16"/>
      <c r="C800" s="48"/>
      <c r="D800" s="17"/>
      <c r="E800" s="17"/>
      <c r="F800" s="17"/>
      <c r="G800" s="54"/>
      <c r="H800" s="45"/>
      <c r="I800" s="47">
        <f>IF(FluxoCaixa101315[[#This Row],[d]]="Saldo Inicial",FluxoCaixa101315[[#This Row],[R$ (Valores)]],I799+FluxoCaixa101315[[#This Row],[Valores Receitas / Despesas]])</f>
        <v>-68.760000000195461</v>
      </c>
      <c r="J800" s="53">
        <f>IF(FluxoCaixa101315[[#This Row],[Entrada / Saída]]="Saída",FluxoCaixa101315[[#This Row],[R$ (Valores)]]*-1,FluxoCaixa101315[[#This Row],[R$ (Valores)]])</f>
        <v>0</v>
      </c>
    </row>
    <row r="801" spans="2:10">
      <c r="B801" s="16"/>
      <c r="C801" s="48"/>
      <c r="D801" s="17"/>
      <c r="E801" s="17"/>
      <c r="F801" s="17"/>
      <c r="G801" s="54"/>
      <c r="H801" s="45"/>
      <c r="I801" s="47">
        <f>IF(FluxoCaixa101315[[#This Row],[d]]="Saldo Inicial",FluxoCaixa101315[[#This Row],[R$ (Valores)]],I800+FluxoCaixa101315[[#This Row],[Valores Receitas / Despesas]])</f>
        <v>-68.760000000195461</v>
      </c>
      <c r="J801" s="53">
        <f>IF(FluxoCaixa101315[[#This Row],[Entrada / Saída]]="Saída",FluxoCaixa101315[[#This Row],[R$ (Valores)]]*-1,FluxoCaixa101315[[#This Row],[R$ (Valores)]])</f>
        <v>0</v>
      </c>
    </row>
    <row r="802" spans="2:10">
      <c r="B802" s="16"/>
      <c r="C802" s="48"/>
      <c r="D802" s="17"/>
      <c r="E802" s="17"/>
      <c r="F802" s="17"/>
      <c r="G802" s="54"/>
      <c r="H802" s="45"/>
      <c r="I802" s="47">
        <f>IF(FluxoCaixa101315[[#This Row],[d]]="Saldo Inicial",FluxoCaixa101315[[#This Row],[R$ (Valores)]],I801+FluxoCaixa101315[[#This Row],[Valores Receitas / Despesas]])</f>
        <v>-68.760000000195461</v>
      </c>
      <c r="J802" s="53">
        <f>IF(FluxoCaixa101315[[#This Row],[Entrada / Saída]]="Saída",FluxoCaixa101315[[#This Row],[R$ (Valores)]]*-1,FluxoCaixa101315[[#This Row],[R$ (Valores)]])</f>
        <v>0</v>
      </c>
    </row>
    <row r="803" spans="2:10">
      <c r="B803" s="16"/>
      <c r="C803" s="48"/>
      <c r="D803" s="17"/>
      <c r="E803" s="17"/>
      <c r="F803" s="17"/>
      <c r="G803" s="54"/>
      <c r="H803" s="45"/>
      <c r="I803" s="47">
        <f>IF(FluxoCaixa101315[[#This Row],[d]]="Saldo Inicial",FluxoCaixa101315[[#This Row],[R$ (Valores)]],I802+FluxoCaixa101315[[#This Row],[Valores Receitas / Despesas]])</f>
        <v>-68.760000000195461</v>
      </c>
      <c r="J803" s="53">
        <f>IF(FluxoCaixa101315[[#This Row],[Entrada / Saída]]="Saída",FluxoCaixa101315[[#This Row],[R$ (Valores)]]*-1,FluxoCaixa101315[[#This Row],[R$ (Valores)]])</f>
        <v>0</v>
      </c>
    </row>
    <row r="804" spans="2:10">
      <c r="B804" s="16"/>
      <c r="C804" s="48"/>
      <c r="D804" s="17"/>
      <c r="E804" s="17"/>
      <c r="F804" s="17"/>
      <c r="G804" s="54"/>
      <c r="H804" s="45"/>
      <c r="I804" s="47">
        <f>IF(FluxoCaixa101315[[#This Row],[d]]="Saldo Inicial",FluxoCaixa101315[[#This Row],[R$ (Valores)]],I803+FluxoCaixa101315[[#This Row],[Valores Receitas / Despesas]])</f>
        <v>-68.760000000195461</v>
      </c>
      <c r="J804" s="53">
        <f>IF(FluxoCaixa101315[[#This Row],[Entrada / Saída]]="Saída",FluxoCaixa101315[[#This Row],[R$ (Valores)]]*-1,FluxoCaixa101315[[#This Row],[R$ (Valores)]])</f>
        <v>0</v>
      </c>
    </row>
    <row r="805" spans="2:10">
      <c r="B805" s="16"/>
      <c r="C805" s="48"/>
      <c r="D805" s="17"/>
      <c r="E805" s="17"/>
      <c r="F805" s="17"/>
      <c r="G805" s="54"/>
      <c r="H805" s="45"/>
      <c r="I805" s="47">
        <f>IF(FluxoCaixa101315[[#This Row],[d]]="Saldo Inicial",FluxoCaixa101315[[#This Row],[R$ (Valores)]],I804+FluxoCaixa101315[[#This Row],[Valores Receitas / Despesas]])</f>
        <v>-68.760000000195461</v>
      </c>
      <c r="J805" s="53">
        <f>IF(FluxoCaixa101315[[#This Row],[Entrada / Saída]]="Saída",FluxoCaixa101315[[#This Row],[R$ (Valores)]]*-1,FluxoCaixa101315[[#This Row],[R$ (Valores)]])</f>
        <v>0</v>
      </c>
    </row>
    <row r="806" spans="2:10">
      <c r="B806" s="16"/>
      <c r="C806" s="48"/>
      <c r="D806" s="17"/>
      <c r="E806" s="17"/>
      <c r="F806" s="17"/>
      <c r="G806" s="54"/>
      <c r="H806" s="45"/>
      <c r="I806" s="47">
        <f>IF(FluxoCaixa101315[[#This Row],[d]]="Saldo Inicial",FluxoCaixa101315[[#This Row],[R$ (Valores)]],I805+FluxoCaixa101315[[#This Row],[Valores Receitas / Despesas]])</f>
        <v>-68.760000000195461</v>
      </c>
      <c r="J806" s="53">
        <f>IF(FluxoCaixa101315[[#This Row],[Entrada / Saída]]="Saída",FluxoCaixa101315[[#This Row],[R$ (Valores)]]*-1,FluxoCaixa101315[[#This Row],[R$ (Valores)]])</f>
        <v>0</v>
      </c>
    </row>
    <row r="807" spans="2:10">
      <c r="B807" s="16"/>
      <c r="C807" s="48"/>
      <c r="D807" s="17"/>
      <c r="E807" s="17"/>
      <c r="F807" s="17"/>
      <c r="G807" s="54"/>
      <c r="H807" s="45"/>
      <c r="I807" s="47">
        <f>IF(FluxoCaixa101315[[#This Row],[d]]="Saldo Inicial",FluxoCaixa101315[[#This Row],[R$ (Valores)]],I806+FluxoCaixa101315[[#This Row],[Valores Receitas / Despesas]])</f>
        <v>-68.760000000195461</v>
      </c>
      <c r="J807" s="53">
        <f>IF(FluxoCaixa101315[[#This Row],[Entrada / Saída]]="Saída",FluxoCaixa101315[[#This Row],[R$ (Valores)]]*-1,FluxoCaixa101315[[#This Row],[R$ (Valores)]])</f>
        <v>0</v>
      </c>
    </row>
    <row r="808" spans="2:10">
      <c r="B808" s="16"/>
      <c r="C808" s="48"/>
      <c r="D808" s="45"/>
      <c r="E808" s="45"/>
      <c r="F808" s="17"/>
      <c r="G808" s="54"/>
      <c r="H808" s="45"/>
      <c r="I808" s="47">
        <f>IF(FluxoCaixa101315[[#This Row],[d]]="Saldo Inicial",FluxoCaixa101315[[#This Row],[R$ (Valores)]],I807+FluxoCaixa101315[[#This Row],[Valores Receitas / Despesas]])</f>
        <v>-68.760000000195461</v>
      </c>
      <c r="J808" s="53">
        <f>IF(FluxoCaixa101315[[#This Row],[Entrada / Saída]]="Saída",FluxoCaixa101315[[#This Row],[R$ (Valores)]]*-1,FluxoCaixa101315[[#This Row],[R$ (Valores)]])</f>
        <v>0</v>
      </c>
    </row>
    <row r="809" spans="2:10">
      <c r="B809" s="16"/>
      <c r="C809" s="48"/>
      <c r="D809" s="45"/>
      <c r="E809" s="45"/>
      <c r="F809" s="17"/>
      <c r="G809" s="54"/>
      <c r="H809" s="45"/>
      <c r="I809" s="47">
        <f>IF(FluxoCaixa101315[[#This Row],[d]]="Saldo Inicial",FluxoCaixa101315[[#This Row],[R$ (Valores)]],I808+FluxoCaixa101315[[#This Row],[Valores Receitas / Despesas]])</f>
        <v>-68.760000000195461</v>
      </c>
      <c r="J809" s="53">
        <f>IF(FluxoCaixa101315[[#This Row],[Entrada / Saída]]="Saída",FluxoCaixa101315[[#This Row],[R$ (Valores)]]*-1,FluxoCaixa101315[[#This Row],[R$ (Valores)]])</f>
        <v>0</v>
      </c>
    </row>
    <row r="810" spans="2:10">
      <c r="B810" s="16"/>
      <c r="C810" s="48"/>
      <c r="D810" s="45"/>
      <c r="E810" s="45"/>
      <c r="F810" s="17"/>
      <c r="G810" s="54"/>
      <c r="H810" s="45"/>
      <c r="I810" s="47">
        <f>IF(FluxoCaixa101315[[#This Row],[d]]="Saldo Inicial",FluxoCaixa101315[[#This Row],[R$ (Valores)]],I809+FluxoCaixa101315[[#This Row],[Valores Receitas / Despesas]])</f>
        <v>-68.760000000195461</v>
      </c>
      <c r="J810" s="53">
        <f>IF(FluxoCaixa101315[[#This Row],[Entrada / Saída]]="Saída",FluxoCaixa101315[[#This Row],[R$ (Valores)]]*-1,FluxoCaixa101315[[#This Row],[R$ (Valores)]])</f>
        <v>0</v>
      </c>
    </row>
    <row r="811" spans="2:10">
      <c r="B811" s="16"/>
      <c r="C811" s="48"/>
      <c r="D811" s="45"/>
      <c r="E811" s="45"/>
      <c r="F811" s="17"/>
      <c r="G811" s="54"/>
      <c r="H811" s="45"/>
      <c r="I811" s="47">
        <f>IF(FluxoCaixa101315[[#This Row],[d]]="Saldo Inicial",FluxoCaixa101315[[#This Row],[R$ (Valores)]],I810+FluxoCaixa101315[[#This Row],[Valores Receitas / Despesas]])</f>
        <v>-68.760000000195461</v>
      </c>
      <c r="J811" s="53">
        <f>IF(FluxoCaixa101315[[#This Row],[Entrada / Saída]]="Saída",FluxoCaixa101315[[#This Row],[R$ (Valores)]]*-1,FluxoCaixa101315[[#This Row],[R$ (Valores)]])</f>
        <v>0</v>
      </c>
    </row>
    <row r="812" spans="2:10">
      <c r="B812" s="16"/>
      <c r="C812" s="48"/>
      <c r="D812" s="17"/>
      <c r="E812" s="17"/>
      <c r="F812" s="17"/>
      <c r="G812" s="54"/>
      <c r="H812" s="45"/>
      <c r="I812" s="47">
        <f>IF(FluxoCaixa101315[[#This Row],[d]]="Saldo Inicial",FluxoCaixa101315[[#This Row],[R$ (Valores)]],I811+FluxoCaixa101315[[#This Row],[Valores Receitas / Despesas]])</f>
        <v>-68.760000000195461</v>
      </c>
      <c r="J812" s="53">
        <f>IF(FluxoCaixa101315[[#This Row],[Entrada / Saída]]="Saída",FluxoCaixa101315[[#This Row],[R$ (Valores)]]*-1,FluxoCaixa101315[[#This Row],[R$ (Valores)]])</f>
        <v>0</v>
      </c>
    </row>
    <row r="813" spans="2:10">
      <c r="B813" s="16"/>
      <c r="C813" s="48"/>
      <c r="D813" s="17"/>
      <c r="E813" s="17"/>
      <c r="F813" s="17"/>
      <c r="G813" s="54"/>
      <c r="H813" s="45"/>
      <c r="I813" s="47">
        <f>IF(FluxoCaixa101315[[#This Row],[d]]="Saldo Inicial",FluxoCaixa101315[[#This Row],[R$ (Valores)]],I812+FluxoCaixa101315[[#This Row],[Valores Receitas / Despesas]])</f>
        <v>-68.760000000195461</v>
      </c>
      <c r="J813" s="53">
        <f>IF(FluxoCaixa101315[[#This Row],[Entrada / Saída]]="Saída",FluxoCaixa101315[[#This Row],[R$ (Valores)]]*-1,FluxoCaixa101315[[#This Row],[R$ (Valores)]])</f>
        <v>0</v>
      </c>
    </row>
    <row r="814" spans="2:10">
      <c r="B814" s="16"/>
      <c r="C814" s="48"/>
      <c r="D814" s="45"/>
      <c r="E814" s="45"/>
      <c r="F814" s="17"/>
      <c r="G814" s="54"/>
      <c r="H814" s="45"/>
      <c r="I814" s="47">
        <f>IF(FluxoCaixa101315[[#This Row],[d]]="Saldo Inicial",FluxoCaixa101315[[#This Row],[R$ (Valores)]],I813+FluxoCaixa101315[[#This Row],[Valores Receitas / Despesas]])</f>
        <v>-68.760000000195461</v>
      </c>
      <c r="J814" s="53">
        <f>IF(FluxoCaixa101315[[#This Row],[Entrada / Saída]]="Saída",FluxoCaixa101315[[#This Row],[R$ (Valores)]]*-1,FluxoCaixa101315[[#This Row],[R$ (Valores)]])</f>
        <v>0</v>
      </c>
    </row>
    <row r="815" spans="2:10">
      <c r="B815" s="16"/>
      <c r="C815" s="48"/>
      <c r="D815" s="17"/>
      <c r="E815" s="17"/>
      <c r="F815" s="17"/>
      <c r="G815" s="54"/>
      <c r="H815" s="45"/>
      <c r="I815" s="47">
        <f>IF(FluxoCaixa101315[[#This Row],[d]]="Saldo Inicial",FluxoCaixa101315[[#This Row],[R$ (Valores)]],I814+FluxoCaixa101315[[#This Row],[Valores Receitas / Despesas]])</f>
        <v>-68.760000000195461</v>
      </c>
      <c r="J815" s="53">
        <f>IF(FluxoCaixa101315[[#This Row],[Entrada / Saída]]="Saída",FluxoCaixa101315[[#This Row],[R$ (Valores)]]*-1,FluxoCaixa101315[[#This Row],[R$ (Valores)]])</f>
        <v>0</v>
      </c>
    </row>
    <row r="816" spans="2:10">
      <c r="B816" s="16"/>
      <c r="C816" s="48"/>
      <c r="D816" s="17"/>
      <c r="E816" s="17"/>
      <c r="F816" s="17"/>
      <c r="G816" s="54"/>
      <c r="H816" s="45"/>
      <c r="I816" s="47">
        <f>IF(FluxoCaixa101315[[#This Row],[d]]="Saldo Inicial",FluxoCaixa101315[[#This Row],[R$ (Valores)]],I815+FluxoCaixa101315[[#This Row],[Valores Receitas / Despesas]])</f>
        <v>-68.760000000195461</v>
      </c>
      <c r="J816" s="53">
        <f>IF(FluxoCaixa101315[[#This Row],[Entrada / Saída]]="Saída",FluxoCaixa101315[[#This Row],[R$ (Valores)]]*-1,FluxoCaixa101315[[#This Row],[R$ (Valores)]])</f>
        <v>0</v>
      </c>
    </row>
    <row r="817" spans="2:10">
      <c r="B817" s="16"/>
      <c r="C817" s="48"/>
      <c r="D817" s="17"/>
      <c r="E817" s="17"/>
      <c r="F817" s="17"/>
      <c r="G817" s="54"/>
      <c r="H817" s="45"/>
      <c r="I817" s="47">
        <f>IF(FluxoCaixa101315[[#This Row],[d]]="Saldo Inicial",FluxoCaixa101315[[#This Row],[R$ (Valores)]],I816+FluxoCaixa101315[[#This Row],[Valores Receitas / Despesas]])</f>
        <v>-68.760000000195461</v>
      </c>
      <c r="J817" s="53">
        <f>IF(FluxoCaixa101315[[#This Row],[Entrada / Saída]]="Saída",FluxoCaixa101315[[#This Row],[R$ (Valores)]]*-1,FluxoCaixa101315[[#This Row],[R$ (Valores)]])</f>
        <v>0</v>
      </c>
    </row>
    <row r="818" spans="2:10">
      <c r="B818" s="16"/>
      <c r="C818" s="48"/>
      <c r="D818" s="17"/>
      <c r="E818" s="17"/>
      <c r="F818" s="17"/>
      <c r="G818" s="54"/>
      <c r="H818" s="45"/>
      <c r="I818" s="47">
        <f>IF(FluxoCaixa101315[[#This Row],[d]]="Saldo Inicial",FluxoCaixa101315[[#This Row],[R$ (Valores)]],I817+FluxoCaixa101315[[#This Row],[Valores Receitas / Despesas]])</f>
        <v>-68.760000000195461</v>
      </c>
      <c r="J818" s="53">
        <f>IF(FluxoCaixa101315[[#This Row],[Entrada / Saída]]="Saída",FluxoCaixa101315[[#This Row],[R$ (Valores)]]*-1,FluxoCaixa101315[[#This Row],[R$ (Valores)]])</f>
        <v>0</v>
      </c>
    </row>
    <row r="819" spans="2:10">
      <c r="B819" s="16"/>
      <c r="C819" s="48"/>
      <c r="D819" s="17"/>
      <c r="E819" s="17"/>
      <c r="F819" s="17"/>
      <c r="G819" s="54"/>
      <c r="H819" s="45"/>
      <c r="I819" s="47">
        <f>IF(FluxoCaixa101315[[#This Row],[d]]="Saldo Inicial",FluxoCaixa101315[[#This Row],[R$ (Valores)]],I818+FluxoCaixa101315[[#This Row],[Valores Receitas / Despesas]])</f>
        <v>-68.760000000195461</v>
      </c>
      <c r="J819" s="53">
        <f>IF(FluxoCaixa101315[[#This Row],[Entrada / Saída]]="Saída",FluxoCaixa101315[[#This Row],[R$ (Valores)]]*-1,FluxoCaixa101315[[#This Row],[R$ (Valores)]])</f>
        <v>0</v>
      </c>
    </row>
    <row r="820" spans="2:10">
      <c r="B820" s="16"/>
      <c r="C820" s="48"/>
      <c r="D820" s="17"/>
      <c r="E820" s="17"/>
      <c r="F820" s="17"/>
      <c r="G820" s="54"/>
      <c r="H820" s="45"/>
      <c r="I820" s="47">
        <f>IF(FluxoCaixa101315[[#This Row],[d]]="Saldo Inicial",FluxoCaixa101315[[#This Row],[R$ (Valores)]],I819+FluxoCaixa101315[[#This Row],[Valores Receitas / Despesas]])</f>
        <v>-68.760000000195461</v>
      </c>
      <c r="J820" s="53">
        <f>IF(FluxoCaixa101315[[#This Row],[Entrada / Saída]]="Saída",FluxoCaixa101315[[#This Row],[R$ (Valores)]]*-1,FluxoCaixa101315[[#This Row],[R$ (Valores)]])</f>
        <v>0</v>
      </c>
    </row>
    <row r="821" spans="2:10">
      <c r="B821" s="16"/>
      <c r="C821" s="48"/>
      <c r="D821" s="17"/>
      <c r="E821" s="17"/>
      <c r="F821" s="17"/>
      <c r="G821" s="54"/>
      <c r="H821" s="45"/>
      <c r="I821" s="47">
        <f>IF(FluxoCaixa101315[[#This Row],[d]]="Saldo Inicial",FluxoCaixa101315[[#This Row],[R$ (Valores)]],I820+FluxoCaixa101315[[#This Row],[Valores Receitas / Despesas]])</f>
        <v>-68.760000000195461</v>
      </c>
      <c r="J821" s="53">
        <f>IF(FluxoCaixa101315[[#This Row],[Entrada / Saída]]="Saída",FluxoCaixa101315[[#This Row],[R$ (Valores)]]*-1,FluxoCaixa101315[[#This Row],[R$ (Valores)]])</f>
        <v>0</v>
      </c>
    </row>
    <row r="822" spans="2:10">
      <c r="B822" s="16"/>
      <c r="C822" s="48"/>
      <c r="D822" s="17"/>
      <c r="E822" s="17"/>
      <c r="F822" s="17"/>
      <c r="G822" s="54"/>
      <c r="H822" s="45"/>
      <c r="I822" s="47">
        <f>IF(FluxoCaixa101315[[#This Row],[d]]="Saldo Inicial",FluxoCaixa101315[[#This Row],[R$ (Valores)]],I821+FluxoCaixa101315[[#This Row],[Valores Receitas / Despesas]])</f>
        <v>-68.760000000195461</v>
      </c>
      <c r="J822" s="53">
        <f>IF(FluxoCaixa101315[[#This Row],[Entrada / Saída]]="Saída",FluxoCaixa101315[[#This Row],[R$ (Valores)]]*-1,FluxoCaixa101315[[#This Row],[R$ (Valores)]])</f>
        <v>0</v>
      </c>
    </row>
    <row r="823" spans="2:10">
      <c r="B823" s="16"/>
      <c r="C823" s="48"/>
      <c r="D823" s="17"/>
      <c r="E823" s="17"/>
      <c r="F823" s="17"/>
      <c r="G823" s="54"/>
      <c r="H823" s="45"/>
      <c r="I823" s="47">
        <f>IF(FluxoCaixa101315[[#This Row],[d]]="Saldo Inicial",FluxoCaixa101315[[#This Row],[R$ (Valores)]],I822+FluxoCaixa101315[[#This Row],[Valores Receitas / Despesas]])</f>
        <v>-68.760000000195461</v>
      </c>
      <c r="J823" s="53">
        <f>IF(FluxoCaixa101315[[#This Row],[Entrada / Saída]]="Saída",FluxoCaixa101315[[#This Row],[R$ (Valores)]]*-1,FluxoCaixa101315[[#This Row],[R$ (Valores)]])</f>
        <v>0</v>
      </c>
    </row>
    <row r="824" spans="2:10">
      <c r="B824" s="16"/>
      <c r="C824" s="48"/>
      <c r="D824" s="17"/>
      <c r="E824" s="17"/>
      <c r="F824" s="17"/>
      <c r="G824" s="54"/>
      <c r="H824" s="45"/>
      <c r="I824" s="47">
        <f>IF(FluxoCaixa101315[[#This Row],[d]]="Saldo Inicial",FluxoCaixa101315[[#This Row],[R$ (Valores)]],I823+FluxoCaixa101315[[#This Row],[Valores Receitas / Despesas]])</f>
        <v>-68.760000000195461</v>
      </c>
      <c r="J824" s="53">
        <f>IF(FluxoCaixa101315[[#This Row],[Entrada / Saída]]="Saída",FluxoCaixa101315[[#This Row],[R$ (Valores)]]*-1,FluxoCaixa101315[[#This Row],[R$ (Valores)]])</f>
        <v>0</v>
      </c>
    </row>
    <row r="825" spans="2:10">
      <c r="B825" s="16"/>
      <c r="C825" s="48"/>
      <c r="D825" s="17"/>
      <c r="E825" s="17"/>
      <c r="F825" s="17"/>
      <c r="G825" s="54"/>
      <c r="H825" s="45"/>
      <c r="I825" s="47">
        <f>IF(FluxoCaixa101315[[#This Row],[d]]="Saldo Inicial",FluxoCaixa101315[[#This Row],[R$ (Valores)]],I824+FluxoCaixa101315[[#This Row],[Valores Receitas / Despesas]])</f>
        <v>-68.760000000195461</v>
      </c>
      <c r="J825" s="53">
        <f>IF(FluxoCaixa101315[[#This Row],[Entrada / Saída]]="Saída",FluxoCaixa101315[[#This Row],[R$ (Valores)]]*-1,FluxoCaixa101315[[#This Row],[R$ (Valores)]])</f>
        <v>0</v>
      </c>
    </row>
    <row r="826" spans="2:10">
      <c r="B826" s="16"/>
      <c r="C826" s="48"/>
      <c r="D826" s="17"/>
      <c r="E826" s="17"/>
      <c r="F826" s="17"/>
      <c r="G826" s="54"/>
      <c r="H826" s="45"/>
      <c r="I826" s="47">
        <f>IF(FluxoCaixa101315[[#This Row],[d]]="Saldo Inicial",FluxoCaixa101315[[#This Row],[R$ (Valores)]],I825+FluxoCaixa101315[[#This Row],[Valores Receitas / Despesas]])</f>
        <v>-68.760000000195461</v>
      </c>
      <c r="J826" s="53">
        <f>IF(FluxoCaixa101315[[#This Row],[Entrada / Saída]]="Saída",FluxoCaixa101315[[#This Row],[R$ (Valores)]]*-1,FluxoCaixa101315[[#This Row],[R$ (Valores)]])</f>
        <v>0</v>
      </c>
    </row>
    <row r="827" spans="2:10">
      <c r="B827" s="16"/>
      <c r="C827" s="48"/>
      <c r="D827" s="17"/>
      <c r="E827" s="17"/>
      <c r="F827" s="17"/>
      <c r="G827" s="54"/>
      <c r="H827" s="45"/>
      <c r="I827" s="47">
        <f>IF(FluxoCaixa101315[[#This Row],[d]]="Saldo Inicial",FluxoCaixa101315[[#This Row],[R$ (Valores)]],I826+FluxoCaixa101315[[#This Row],[Valores Receitas / Despesas]])</f>
        <v>-68.760000000195461</v>
      </c>
      <c r="J827" s="53">
        <f>IF(FluxoCaixa101315[[#This Row],[Entrada / Saída]]="Saída",FluxoCaixa101315[[#This Row],[R$ (Valores)]]*-1,FluxoCaixa101315[[#This Row],[R$ (Valores)]])</f>
        <v>0</v>
      </c>
    </row>
    <row r="828" spans="2:10">
      <c r="B828" s="16"/>
      <c r="C828" s="48"/>
      <c r="D828" s="17"/>
      <c r="E828" s="17"/>
      <c r="F828" s="17"/>
      <c r="G828" s="54"/>
      <c r="H828" s="45"/>
      <c r="I828" s="47">
        <f>IF(FluxoCaixa101315[[#This Row],[d]]="Saldo Inicial",FluxoCaixa101315[[#This Row],[R$ (Valores)]],I827+FluxoCaixa101315[[#This Row],[Valores Receitas / Despesas]])</f>
        <v>-68.760000000195461</v>
      </c>
      <c r="J828" s="53">
        <f>IF(FluxoCaixa101315[[#This Row],[Entrada / Saída]]="Saída",FluxoCaixa101315[[#This Row],[R$ (Valores)]]*-1,FluxoCaixa101315[[#This Row],[R$ (Valores)]])</f>
        <v>0</v>
      </c>
    </row>
    <row r="829" spans="2:10">
      <c r="B829" s="16"/>
      <c r="C829" s="48"/>
      <c r="D829" s="17"/>
      <c r="E829" s="17"/>
      <c r="F829" s="17"/>
      <c r="G829" s="54"/>
      <c r="H829" s="45"/>
      <c r="I829" s="47">
        <f>IF(FluxoCaixa101315[[#This Row],[d]]="Saldo Inicial",FluxoCaixa101315[[#This Row],[R$ (Valores)]],I828+FluxoCaixa101315[[#This Row],[Valores Receitas / Despesas]])</f>
        <v>-68.760000000195461</v>
      </c>
      <c r="J829" s="53">
        <f>IF(FluxoCaixa101315[[#This Row],[Entrada / Saída]]="Saída",FluxoCaixa101315[[#This Row],[R$ (Valores)]]*-1,FluxoCaixa101315[[#This Row],[R$ (Valores)]])</f>
        <v>0</v>
      </c>
    </row>
    <row r="830" spans="2:10">
      <c r="B830" s="16"/>
      <c r="C830" s="48"/>
      <c r="D830" s="17"/>
      <c r="E830" s="17"/>
      <c r="F830" s="17"/>
      <c r="G830" s="54"/>
      <c r="H830" s="45"/>
      <c r="I830" s="47">
        <f>IF(FluxoCaixa101315[[#This Row],[d]]="Saldo Inicial",FluxoCaixa101315[[#This Row],[R$ (Valores)]],I829+FluxoCaixa101315[[#This Row],[Valores Receitas / Despesas]])</f>
        <v>-68.760000000195461</v>
      </c>
      <c r="J830" s="53">
        <f>IF(FluxoCaixa101315[[#This Row],[Entrada / Saída]]="Saída",FluxoCaixa101315[[#This Row],[R$ (Valores)]]*-1,FluxoCaixa101315[[#This Row],[R$ (Valores)]])</f>
        <v>0</v>
      </c>
    </row>
    <row r="831" spans="2:10">
      <c r="B831" s="16"/>
      <c r="C831" s="48"/>
      <c r="D831" s="17"/>
      <c r="E831" s="17"/>
      <c r="F831" s="17"/>
      <c r="G831" s="54"/>
      <c r="H831" s="45"/>
      <c r="I831" s="47">
        <f>IF(FluxoCaixa101315[[#This Row],[d]]="Saldo Inicial",FluxoCaixa101315[[#This Row],[R$ (Valores)]],I830+FluxoCaixa101315[[#This Row],[Valores Receitas / Despesas]])</f>
        <v>-68.760000000195461</v>
      </c>
      <c r="J831" s="53">
        <f>IF(FluxoCaixa101315[[#This Row],[Entrada / Saída]]="Saída",FluxoCaixa101315[[#This Row],[R$ (Valores)]]*-1,FluxoCaixa101315[[#This Row],[R$ (Valores)]])</f>
        <v>0</v>
      </c>
    </row>
    <row r="832" spans="2:10">
      <c r="B832" s="16"/>
      <c r="C832" s="48"/>
      <c r="D832" s="17"/>
      <c r="E832" s="17"/>
      <c r="F832" s="17"/>
      <c r="G832" s="54"/>
      <c r="H832" s="45"/>
      <c r="I832" s="47">
        <f>IF(FluxoCaixa101315[[#This Row],[d]]="Saldo Inicial",FluxoCaixa101315[[#This Row],[R$ (Valores)]],I831+FluxoCaixa101315[[#This Row],[Valores Receitas / Despesas]])</f>
        <v>-68.760000000195461</v>
      </c>
      <c r="J832" s="53">
        <f>IF(FluxoCaixa101315[[#This Row],[Entrada / Saída]]="Saída",FluxoCaixa101315[[#This Row],[R$ (Valores)]]*-1,FluxoCaixa101315[[#This Row],[R$ (Valores)]])</f>
        <v>0</v>
      </c>
    </row>
    <row r="833" spans="2:10">
      <c r="B833" s="16"/>
      <c r="C833" s="48"/>
      <c r="D833" s="17"/>
      <c r="E833" s="17"/>
      <c r="F833" s="17"/>
      <c r="G833" s="54"/>
      <c r="H833" s="45"/>
      <c r="I833" s="47">
        <f>IF(FluxoCaixa101315[[#This Row],[d]]="Saldo Inicial",FluxoCaixa101315[[#This Row],[R$ (Valores)]],I832+FluxoCaixa101315[[#This Row],[Valores Receitas / Despesas]])</f>
        <v>-68.760000000195461</v>
      </c>
      <c r="J833" s="53">
        <f>IF(FluxoCaixa101315[[#This Row],[Entrada / Saída]]="Saída",FluxoCaixa101315[[#This Row],[R$ (Valores)]]*-1,FluxoCaixa101315[[#This Row],[R$ (Valores)]])</f>
        <v>0</v>
      </c>
    </row>
    <row r="834" spans="2:10">
      <c r="B834" s="16"/>
      <c r="C834" s="48"/>
      <c r="D834" s="17"/>
      <c r="E834" s="17"/>
      <c r="F834" s="17"/>
      <c r="G834" s="54"/>
      <c r="H834" s="45"/>
      <c r="I834" s="47">
        <f>IF(FluxoCaixa101315[[#This Row],[d]]="Saldo Inicial",FluxoCaixa101315[[#This Row],[R$ (Valores)]],I833+FluxoCaixa101315[[#This Row],[Valores Receitas / Despesas]])</f>
        <v>-68.760000000195461</v>
      </c>
      <c r="J834" s="53">
        <f>IF(FluxoCaixa101315[[#This Row],[Entrada / Saída]]="Saída",FluxoCaixa101315[[#This Row],[R$ (Valores)]]*-1,FluxoCaixa101315[[#This Row],[R$ (Valores)]])</f>
        <v>0</v>
      </c>
    </row>
    <row r="835" spans="2:10">
      <c r="B835" s="16"/>
      <c r="C835" s="48"/>
      <c r="D835" s="45"/>
      <c r="E835" s="17"/>
      <c r="F835" s="17"/>
      <c r="G835" s="54"/>
      <c r="H835" s="45"/>
      <c r="I835" s="47">
        <f>IF(FluxoCaixa101315[[#This Row],[d]]="Saldo Inicial",FluxoCaixa101315[[#This Row],[R$ (Valores)]],I834+FluxoCaixa101315[[#This Row],[Valores Receitas / Despesas]])</f>
        <v>-68.760000000195461</v>
      </c>
      <c r="J835" s="53">
        <f>IF(FluxoCaixa101315[[#This Row],[Entrada / Saída]]="Saída",FluxoCaixa101315[[#This Row],[R$ (Valores)]]*-1,FluxoCaixa101315[[#This Row],[R$ (Valores)]])</f>
        <v>0</v>
      </c>
    </row>
    <row r="836" spans="2:10">
      <c r="B836" s="16"/>
      <c r="C836" s="48"/>
      <c r="D836" s="17"/>
      <c r="E836" s="17"/>
      <c r="F836" s="17"/>
      <c r="G836" s="54"/>
      <c r="H836" s="45"/>
      <c r="I836" s="47">
        <f>IF(FluxoCaixa101315[[#This Row],[d]]="Saldo Inicial",FluxoCaixa101315[[#This Row],[R$ (Valores)]],I835+FluxoCaixa101315[[#This Row],[Valores Receitas / Despesas]])</f>
        <v>-68.760000000195461</v>
      </c>
      <c r="J836" s="53">
        <f>IF(FluxoCaixa101315[[#This Row],[Entrada / Saída]]="Saída",FluxoCaixa101315[[#This Row],[R$ (Valores)]]*-1,FluxoCaixa101315[[#This Row],[R$ (Valores)]])</f>
        <v>0</v>
      </c>
    </row>
    <row r="837" spans="2:10">
      <c r="B837" s="16"/>
      <c r="C837" s="48"/>
      <c r="D837" s="45"/>
      <c r="E837" s="45"/>
      <c r="F837" s="17"/>
      <c r="G837" s="54"/>
      <c r="H837" s="45"/>
      <c r="I837" s="47">
        <f>IF(FluxoCaixa101315[[#This Row],[d]]="Saldo Inicial",FluxoCaixa101315[[#This Row],[R$ (Valores)]],I836+FluxoCaixa101315[[#This Row],[Valores Receitas / Despesas]])</f>
        <v>-68.760000000195461</v>
      </c>
      <c r="J837" s="53">
        <f>IF(FluxoCaixa101315[[#This Row],[Entrada / Saída]]="Saída",FluxoCaixa101315[[#This Row],[R$ (Valores)]]*-1,FluxoCaixa101315[[#This Row],[R$ (Valores)]])</f>
        <v>0</v>
      </c>
    </row>
    <row r="838" spans="2:10">
      <c r="B838" s="16"/>
      <c r="C838" s="48"/>
      <c r="D838" s="45"/>
      <c r="E838" s="17"/>
      <c r="F838" s="17"/>
      <c r="G838" s="54"/>
      <c r="H838" s="45"/>
      <c r="I838" s="47">
        <f>IF(FluxoCaixa101315[[#This Row],[d]]="Saldo Inicial",FluxoCaixa101315[[#This Row],[R$ (Valores)]],I837+FluxoCaixa101315[[#This Row],[Valores Receitas / Despesas]])</f>
        <v>-68.760000000195461</v>
      </c>
      <c r="J838" s="53">
        <f>IF(FluxoCaixa101315[[#This Row],[Entrada / Saída]]="Saída",FluxoCaixa101315[[#This Row],[R$ (Valores)]]*-1,FluxoCaixa101315[[#This Row],[R$ (Valores)]])</f>
        <v>0</v>
      </c>
    </row>
    <row r="839" spans="2:10">
      <c r="B839" s="16"/>
      <c r="C839" s="48"/>
      <c r="D839" s="45"/>
      <c r="E839" s="17"/>
      <c r="F839" s="17"/>
      <c r="G839" s="54"/>
      <c r="H839" s="45"/>
      <c r="I839" s="47">
        <f>IF(FluxoCaixa101315[[#This Row],[d]]="Saldo Inicial",FluxoCaixa101315[[#This Row],[R$ (Valores)]],I838+FluxoCaixa101315[[#This Row],[Valores Receitas / Despesas]])</f>
        <v>-68.760000000195461</v>
      </c>
      <c r="J839" s="53">
        <f>IF(FluxoCaixa101315[[#This Row],[Entrada / Saída]]="Saída",FluxoCaixa101315[[#This Row],[R$ (Valores)]]*-1,FluxoCaixa101315[[#This Row],[R$ (Valores)]])</f>
        <v>0</v>
      </c>
    </row>
    <row r="840" spans="2:10">
      <c r="B840" s="16"/>
      <c r="C840" s="48"/>
      <c r="D840" s="45"/>
      <c r="E840" s="17"/>
      <c r="F840" s="17"/>
      <c r="G840" s="54"/>
      <c r="H840" s="45"/>
      <c r="I840" s="47">
        <f>IF(FluxoCaixa101315[[#This Row],[d]]="Saldo Inicial",FluxoCaixa101315[[#This Row],[R$ (Valores)]],I839+FluxoCaixa101315[[#This Row],[Valores Receitas / Despesas]])</f>
        <v>-68.760000000195461</v>
      </c>
      <c r="J840" s="53">
        <f>IF(FluxoCaixa101315[[#This Row],[Entrada / Saída]]="Saída",FluxoCaixa101315[[#This Row],[R$ (Valores)]]*-1,FluxoCaixa101315[[#This Row],[R$ (Valores)]])</f>
        <v>0</v>
      </c>
    </row>
    <row r="841" spans="2:10">
      <c r="B841" s="16"/>
      <c r="C841" s="48"/>
      <c r="D841" s="45"/>
      <c r="E841" s="17"/>
      <c r="F841" s="17"/>
      <c r="G841" s="54"/>
      <c r="H841" s="45"/>
      <c r="I841" s="47">
        <f>IF(FluxoCaixa101315[[#This Row],[d]]="Saldo Inicial",FluxoCaixa101315[[#This Row],[R$ (Valores)]],I840+FluxoCaixa101315[[#This Row],[Valores Receitas / Despesas]])</f>
        <v>-68.760000000195461</v>
      </c>
      <c r="J841" s="53">
        <f>IF(FluxoCaixa101315[[#This Row],[Entrada / Saída]]="Saída",FluxoCaixa101315[[#This Row],[R$ (Valores)]]*-1,FluxoCaixa101315[[#This Row],[R$ (Valores)]])</f>
        <v>0</v>
      </c>
    </row>
    <row r="842" spans="2:10">
      <c r="B842" s="16"/>
      <c r="C842" s="48"/>
      <c r="D842" s="45"/>
      <c r="E842" s="45"/>
      <c r="F842" s="17"/>
      <c r="G842" s="54"/>
      <c r="H842" s="45"/>
      <c r="I842" s="47">
        <f>IF(FluxoCaixa101315[[#This Row],[d]]="Saldo Inicial",FluxoCaixa101315[[#This Row],[R$ (Valores)]],I841+FluxoCaixa101315[[#This Row],[Valores Receitas / Despesas]])</f>
        <v>-68.760000000195461</v>
      </c>
      <c r="J842" s="53">
        <f>IF(FluxoCaixa101315[[#This Row],[Entrada / Saída]]="Saída",FluxoCaixa101315[[#This Row],[R$ (Valores)]]*-1,FluxoCaixa101315[[#This Row],[R$ (Valores)]])</f>
        <v>0</v>
      </c>
    </row>
    <row r="843" spans="2:10">
      <c r="B843" s="16"/>
      <c r="C843" s="48"/>
      <c r="D843" s="17"/>
      <c r="E843" s="17"/>
      <c r="F843" s="17"/>
      <c r="G843" s="54"/>
      <c r="H843" s="45"/>
      <c r="I843" s="47">
        <f>IF(FluxoCaixa101315[[#This Row],[d]]="Saldo Inicial",FluxoCaixa101315[[#This Row],[R$ (Valores)]],I842+FluxoCaixa101315[[#This Row],[Valores Receitas / Despesas]])</f>
        <v>-68.760000000195461</v>
      </c>
      <c r="J843" s="53">
        <f>IF(FluxoCaixa101315[[#This Row],[Entrada / Saída]]="Saída",FluxoCaixa101315[[#This Row],[R$ (Valores)]]*-1,FluxoCaixa101315[[#This Row],[R$ (Valores)]])</f>
        <v>0</v>
      </c>
    </row>
    <row r="844" spans="2:10">
      <c r="B844" s="16"/>
      <c r="C844" s="48"/>
      <c r="D844" s="45"/>
      <c r="E844" s="45"/>
      <c r="F844" s="17"/>
      <c r="G844" s="54"/>
      <c r="H844" s="45"/>
      <c r="I844" s="47">
        <f>IF(FluxoCaixa101315[[#This Row],[d]]="Saldo Inicial",FluxoCaixa101315[[#This Row],[R$ (Valores)]],I843+FluxoCaixa101315[[#This Row],[Valores Receitas / Despesas]])</f>
        <v>-68.760000000195461</v>
      </c>
      <c r="J844" s="53">
        <f>IF(FluxoCaixa101315[[#This Row],[Entrada / Saída]]="Saída",FluxoCaixa101315[[#This Row],[R$ (Valores)]]*-1,FluxoCaixa101315[[#This Row],[R$ (Valores)]])</f>
        <v>0</v>
      </c>
    </row>
    <row r="845" spans="2:10">
      <c r="B845" s="16"/>
      <c r="C845" s="48"/>
      <c r="D845" s="45"/>
      <c r="E845" s="45"/>
      <c r="F845" s="17"/>
      <c r="G845" s="54"/>
      <c r="H845" s="45"/>
      <c r="I845" s="47">
        <f>IF(FluxoCaixa101315[[#This Row],[d]]="Saldo Inicial",FluxoCaixa101315[[#This Row],[R$ (Valores)]],I844+FluxoCaixa101315[[#This Row],[Valores Receitas / Despesas]])</f>
        <v>-68.760000000195461</v>
      </c>
      <c r="J845" s="53">
        <f>IF(FluxoCaixa101315[[#This Row],[Entrada / Saída]]="Saída",FluxoCaixa101315[[#This Row],[R$ (Valores)]]*-1,FluxoCaixa101315[[#This Row],[R$ (Valores)]])</f>
        <v>0</v>
      </c>
    </row>
    <row r="846" spans="2:10">
      <c r="B846" s="16"/>
      <c r="C846" s="48"/>
      <c r="D846" s="45"/>
      <c r="E846" s="45"/>
      <c r="F846" s="17"/>
      <c r="G846" s="54"/>
      <c r="H846" s="45"/>
      <c r="I846" s="47">
        <f>IF(FluxoCaixa101315[[#This Row],[d]]="Saldo Inicial",FluxoCaixa101315[[#This Row],[R$ (Valores)]],I845+FluxoCaixa101315[[#This Row],[Valores Receitas / Despesas]])</f>
        <v>-68.760000000195461</v>
      </c>
      <c r="J846" s="53">
        <f>IF(FluxoCaixa101315[[#This Row],[Entrada / Saída]]="Saída",FluxoCaixa101315[[#This Row],[R$ (Valores)]]*-1,FluxoCaixa101315[[#This Row],[R$ (Valores)]])</f>
        <v>0</v>
      </c>
    </row>
    <row r="847" spans="2:10">
      <c r="B847" s="16"/>
      <c r="C847" s="48"/>
      <c r="D847" s="17"/>
      <c r="E847" s="45"/>
      <c r="F847" s="17"/>
      <c r="G847" s="21"/>
      <c r="H847" s="17"/>
      <c r="I847" s="20">
        <f>IF(FluxoCaixa101315[[#This Row],[d]]="Saldo Inicial",FluxoCaixa101315[[#This Row],[R$ (Valores)]],I846+FluxoCaixa101315[[#This Row],[Valores Receitas / Despesas]])</f>
        <v>-68.760000000195461</v>
      </c>
      <c r="J847" s="53">
        <f>IF(FluxoCaixa101315[[#This Row],[Entrada / Saída]]="Saída",FluxoCaixa101315[[#This Row],[R$ (Valores)]]*-1,FluxoCaixa101315[[#This Row],[R$ (Valores)]])</f>
        <v>0</v>
      </c>
    </row>
    <row r="848" spans="2:10">
      <c r="B848" s="16"/>
      <c r="C848" s="48"/>
      <c r="D848" s="45"/>
      <c r="E848" s="17"/>
      <c r="F848" s="17"/>
      <c r="G848" s="54"/>
      <c r="H848" s="45"/>
      <c r="I848" s="47">
        <f>IF(FluxoCaixa101315[[#This Row],[d]]="Saldo Inicial",FluxoCaixa101315[[#This Row],[R$ (Valores)]],I847+FluxoCaixa101315[[#This Row],[Valores Receitas / Despesas]])</f>
        <v>-68.760000000195461</v>
      </c>
      <c r="J848" s="53">
        <f>IF(FluxoCaixa101315[[#This Row],[Entrada / Saída]]="Saída",FluxoCaixa101315[[#This Row],[R$ (Valores)]]*-1,FluxoCaixa101315[[#This Row],[R$ (Valores)]])</f>
        <v>0</v>
      </c>
    </row>
    <row r="849" spans="2:10">
      <c r="B849" s="16"/>
      <c r="C849" s="48"/>
      <c r="D849" s="17"/>
      <c r="E849" s="45"/>
      <c r="F849" s="17"/>
      <c r="G849" s="21"/>
      <c r="H849" s="17"/>
      <c r="I849" s="20">
        <f>IF(FluxoCaixa101315[[#This Row],[d]]="Saldo Inicial",FluxoCaixa101315[[#This Row],[R$ (Valores)]],I848+FluxoCaixa101315[[#This Row],[Valores Receitas / Despesas]])</f>
        <v>-68.760000000195461</v>
      </c>
      <c r="J849" s="53">
        <f>IF(FluxoCaixa101315[[#This Row],[Entrada / Saída]]="Saída",FluxoCaixa101315[[#This Row],[R$ (Valores)]]*-1,FluxoCaixa101315[[#This Row],[R$ (Valores)]])</f>
        <v>0</v>
      </c>
    </row>
    <row r="850" spans="2:10">
      <c r="B850" s="16"/>
      <c r="C850" s="48"/>
      <c r="D850" s="17"/>
      <c r="E850" s="45"/>
      <c r="F850" s="17"/>
      <c r="G850" s="21"/>
      <c r="H850" s="17"/>
      <c r="I850" s="20">
        <f>IF(FluxoCaixa101315[[#This Row],[d]]="Saldo Inicial",FluxoCaixa101315[[#This Row],[R$ (Valores)]],I849+FluxoCaixa101315[[#This Row],[Valores Receitas / Despesas]])</f>
        <v>-68.760000000195461</v>
      </c>
      <c r="J850" s="53">
        <f>IF(FluxoCaixa101315[[#This Row],[Entrada / Saída]]="Saída",FluxoCaixa101315[[#This Row],[R$ (Valores)]]*-1,FluxoCaixa101315[[#This Row],[R$ (Valores)]])</f>
        <v>0</v>
      </c>
    </row>
    <row r="851" spans="2:10">
      <c r="B851" s="16"/>
      <c r="C851" s="48"/>
      <c r="D851" s="17"/>
      <c r="E851" s="45"/>
      <c r="F851" s="17"/>
      <c r="G851" s="21"/>
      <c r="H851" s="17"/>
      <c r="I851" s="20">
        <f>IF(FluxoCaixa101315[[#This Row],[d]]="Saldo Inicial",FluxoCaixa101315[[#This Row],[R$ (Valores)]],I850+FluxoCaixa101315[[#This Row],[Valores Receitas / Despesas]])</f>
        <v>-68.760000000195461</v>
      </c>
      <c r="J851" s="53">
        <f>IF(FluxoCaixa101315[[#This Row],[Entrada / Saída]]="Saída",FluxoCaixa101315[[#This Row],[R$ (Valores)]]*-1,FluxoCaixa101315[[#This Row],[R$ (Valores)]])</f>
        <v>0</v>
      </c>
    </row>
    <row r="852" spans="2:10">
      <c r="B852" s="16"/>
      <c r="C852" s="48"/>
      <c r="D852" s="17"/>
      <c r="E852" s="45"/>
      <c r="F852" s="17"/>
      <c r="G852" s="21"/>
      <c r="H852" s="17"/>
      <c r="I852" s="20">
        <f>IF(FluxoCaixa101315[[#This Row],[d]]="Saldo Inicial",FluxoCaixa101315[[#This Row],[R$ (Valores)]],I851+FluxoCaixa101315[[#This Row],[Valores Receitas / Despesas]])</f>
        <v>-68.760000000195461</v>
      </c>
      <c r="J852" s="53">
        <f>IF(FluxoCaixa101315[[#This Row],[Entrada / Saída]]="Saída",FluxoCaixa101315[[#This Row],[R$ (Valores)]]*-1,FluxoCaixa101315[[#This Row],[R$ (Valores)]])</f>
        <v>0</v>
      </c>
    </row>
    <row r="853" spans="2:10">
      <c r="B853" s="16"/>
      <c r="C853" s="48"/>
      <c r="D853" s="17"/>
      <c r="E853" s="17"/>
      <c r="F853" s="17"/>
      <c r="G853" s="21"/>
      <c r="H853" s="17"/>
      <c r="I853" s="20">
        <f>IF(FluxoCaixa101315[[#This Row],[d]]="Saldo Inicial",FluxoCaixa101315[[#This Row],[R$ (Valores)]],I852+FluxoCaixa101315[[#This Row],[Valores Receitas / Despesas]])</f>
        <v>-68.760000000195461</v>
      </c>
      <c r="J853" s="53">
        <f>IF(FluxoCaixa101315[[#This Row],[Entrada / Saída]]="Saída",FluxoCaixa101315[[#This Row],[R$ (Valores)]]*-1,FluxoCaixa101315[[#This Row],[R$ (Valores)]])</f>
        <v>0</v>
      </c>
    </row>
    <row r="854" spans="2:10">
      <c r="B854" s="16"/>
      <c r="C854" s="48"/>
      <c r="D854" s="17"/>
      <c r="E854" s="17"/>
      <c r="F854" s="17"/>
      <c r="G854" s="21"/>
      <c r="H854" s="17"/>
      <c r="I854" s="20">
        <f>IF(FluxoCaixa101315[[#This Row],[d]]="Saldo Inicial",FluxoCaixa101315[[#This Row],[R$ (Valores)]],I853+FluxoCaixa101315[[#This Row],[Valores Receitas / Despesas]])</f>
        <v>-68.760000000195461</v>
      </c>
      <c r="J854" s="53">
        <f>IF(FluxoCaixa101315[[#This Row],[Entrada / Saída]]="Saída",FluxoCaixa101315[[#This Row],[R$ (Valores)]]*-1,FluxoCaixa101315[[#This Row],[R$ (Valores)]])</f>
        <v>0</v>
      </c>
    </row>
    <row r="855" spans="2:10">
      <c r="B855" s="16"/>
      <c r="C855" s="48"/>
      <c r="D855" s="17"/>
      <c r="E855" s="17"/>
      <c r="F855" s="17"/>
      <c r="G855" s="21"/>
      <c r="H855" s="17"/>
      <c r="I855" s="20">
        <f>IF(FluxoCaixa101315[[#This Row],[d]]="Saldo Inicial",FluxoCaixa101315[[#This Row],[R$ (Valores)]],I854+FluxoCaixa101315[[#This Row],[Valores Receitas / Despesas]])</f>
        <v>-68.760000000195461</v>
      </c>
      <c r="J855" s="53">
        <f>IF(FluxoCaixa101315[[#This Row],[Entrada / Saída]]="Saída",FluxoCaixa101315[[#This Row],[R$ (Valores)]]*-1,FluxoCaixa101315[[#This Row],[R$ (Valores)]])</f>
        <v>0</v>
      </c>
    </row>
    <row r="856" spans="2:10">
      <c r="B856" s="16"/>
      <c r="C856" s="48"/>
      <c r="D856" s="17"/>
      <c r="E856" s="17"/>
      <c r="F856" s="17"/>
      <c r="G856" s="21"/>
      <c r="H856" s="17"/>
      <c r="I856" s="20">
        <f>IF(FluxoCaixa101315[[#This Row],[d]]="Saldo Inicial",FluxoCaixa101315[[#This Row],[R$ (Valores)]],I855+FluxoCaixa101315[[#This Row],[Valores Receitas / Despesas]])</f>
        <v>-68.760000000195461</v>
      </c>
      <c r="J856" s="53">
        <f>IF(FluxoCaixa101315[[#This Row],[Entrada / Saída]]="Saída",FluxoCaixa101315[[#This Row],[R$ (Valores)]]*-1,FluxoCaixa101315[[#This Row],[R$ (Valores)]])</f>
        <v>0</v>
      </c>
    </row>
    <row r="857" spans="2:10">
      <c r="B857" s="16"/>
      <c r="C857" s="48"/>
      <c r="D857" s="17"/>
      <c r="E857" s="17"/>
      <c r="F857" s="17"/>
      <c r="G857" s="21"/>
      <c r="H857" s="17"/>
      <c r="I857" s="20">
        <f>IF(FluxoCaixa101315[[#This Row],[d]]="Saldo Inicial",FluxoCaixa101315[[#This Row],[R$ (Valores)]],I856+FluxoCaixa101315[[#This Row],[Valores Receitas / Despesas]])</f>
        <v>-68.760000000195461</v>
      </c>
      <c r="J857" s="53">
        <f>IF(FluxoCaixa101315[[#This Row],[Entrada / Saída]]="Saída",FluxoCaixa101315[[#This Row],[R$ (Valores)]]*-1,FluxoCaixa101315[[#This Row],[R$ (Valores)]])</f>
        <v>0</v>
      </c>
    </row>
    <row r="858" spans="2:10">
      <c r="B858" s="16"/>
      <c r="C858" s="48"/>
      <c r="D858" s="17"/>
      <c r="E858" s="17"/>
      <c r="F858" s="17"/>
      <c r="G858" s="21"/>
      <c r="H858" s="17"/>
      <c r="I858" s="20">
        <f>IF(FluxoCaixa101315[[#This Row],[d]]="Saldo Inicial",FluxoCaixa101315[[#This Row],[R$ (Valores)]],I857+FluxoCaixa101315[[#This Row],[Valores Receitas / Despesas]])</f>
        <v>-68.760000000195461</v>
      </c>
      <c r="J858" s="53">
        <f>IF(FluxoCaixa101315[[#This Row],[Entrada / Saída]]="Saída",FluxoCaixa101315[[#This Row],[R$ (Valores)]]*-1,FluxoCaixa101315[[#This Row],[R$ (Valores)]])</f>
        <v>0</v>
      </c>
    </row>
    <row r="859" spans="2:10">
      <c r="B859" s="16"/>
      <c r="C859" s="48"/>
      <c r="D859" s="17"/>
      <c r="E859" s="17"/>
      <c r="F859" s="17"/>
      <c r="G859" s="21"/>
      <c r="H859" s="17"/>
      <c r="I859" s="20">
        <f>IF(FluxoCaixa101315[[#This Row],[d]]="Saldo Inicial",FluxoCaixa101315[[#This Row],[R$ (Valores)]],I858+FluxoCaixa101315[[#This Row],[Valores Receitas / Despesas]])</f>
        <v>-68.760000000195461</v>
      </c>
      <c r="J859" s="53">
        <f>IF(FluxoCaixa101315[[#This Row],[Entrada / Saída]]="Saída",FluxoCaixa101315[[#This Row],[R$ (Valores)]]*-1,FluxoCaixa101315[[#This Row],[R$ (Valores)]])</f>
        <v>0</v>
      </c>
    </row>
    <row r="860" spans="2:10">
      <c r="B860" s="16"/>
      <c r="C860" s="48"/>
      <c r="D860" s="17"/>
      <c r="E860" s="17"/>
      <c r="F860" s="17"/>
      <c r="G860" s="21"/>
      <c r="H860" s="17"/>
      <c r="I860" s="20">
        <f>IF(FluxoCaixa101315[[#This Row],[d]]="Saldo Inicial",FluxoCaixa101315[[#This Row],[R$ (Valores)]],I859+FluxoCaixa101315[[#This Row],[Valores Receitas / Despesas]])</f>
        <v>-68.760000000195461</v>
      </c>
      <c r="J860" s="53">
        <f>IF(FluxoCaixa101315[[#This Row],[Entrada / Saída]]="Saída",FluxoCaixa101315[[#This Row],[R$ (Valores)]]*-1,FluxoCaixa101315[[#This Row],[R$ (Valores)]])</f>
        <v>0</v>
      </c>
    </row>
    <row r="861" spans="2:10">
      <c r="B861" s="16"/>
      <c r="C861" s="48"/>
      <c r="D861" s="17"/>
      <c r="E861" s="17"/>
      <c r="F861" s="17"/>
      <c r="G861" s="21"/>
      <c r="H861" s="17"/>
      <c r="I861" s="20">
        <f>IF(FluxoCaixa101315[[#This Row],[d]]="Saldo Inicial",FluxoCaixa101315[[#This Row],[R$ (Valores)]],I860+FluxoCaixa101315[[#This Row],[Valores Receitas / Despesas]])</f>
        <v>-68.760000000195461</v>
      </c>
      <c r="J861" s="53">
        <f>IF(FluxoCaixa101315[[#This Row],[Entrada / Saída]]="Saída",FluxoCaixa101315[[#This Row],[R$ (Valores)]]*-1,FluxoCaixa101315[[#This Row],[R$ (Valores)]])</f>
        <v>0</v>
      </c>
    </row>
    <row r="862" spans="2:10">
      <c r="B862" s="16"/>
      <c r="C862" s="48"/>
      <c r="D862" s="17"/>
      <c r="E862" s="17"/>
      <c r="F862" s="17"/>
      <c r="G862" s="21"/>
      <c r="H862" s="17"/>
      <c r="I862" s="20">
        <f>IF(FluxoCaixa101315[[#This Row],[d]]="Saldo Inicial",FluxoCaixa101315[[#This Row],[R$ (Valores)]],I861+FluxoCaixa101315[[#This Row],[Valores Receitas / Despesas]])</f>
        <v>-68.760000000195461</v>
      </c>
      <c r="J862" s="53">
        <f>IF(FluxoCaixa101315[[#This Row],[Entrada / Saída]]="Saída",FluxoCaixa101315[[#This Row],[R$ (Valores)]]*-1,FluxoCaixa101315[[#This Row],[R$ (Valores)]])</f>
        <v>0</v>
      </c>
    </row>
    <row r="863" spans="2:10">
      <c r="B863" s="16"/>
      <c r="C863" s="48"/>
      <c r="D863" s="17"/>
      <c r="E863" s="17"/>
      <c r="F863" s="17"/>
      <c r="G863" s="54"/>
      <c r="H863" s="45"/>
      <c r="I863" s="47">
        <f>IF(FluxoCaixa101315[[#This Row],[d]]="Saldo Inicial",FluxoCaixa101315[[#This Row],[R$ (Valores)]],I862+FluxoCaixa101315[[#This Row],[Valores Receitas / Despesas]])</f>
        <v>-68.760000000195461</v>
      </c>
      <c r="J863" s="53">
        <f>IF(FluxoCaixa101315[[#This Row],[Entrada / Saída]]="Saída",FluxoCaixa101315[[#This Row],[R$ (Valores)]]*-1,FluxoCaixa101315[[#This Row],[R$ (Valores)]])</f>
        <v>0</v>
      </c>
    </row>
    <row r="864" spans="2:10">
      <c r="B864" s="16"/>
      <c r="C864" s="48"/>
      <c r="D864" s="17"/>
      <c r="E864" s="17"/>
      <c r="F864" s="17"/>
      <c r="G864" s="21"/>
      <c r="H864" s="17"/>
      <c r="I864" s="20">
        <f>IF(FluxoCaixa101315[[#This Row],[d]]="Saldo Inicial",FluxoCaixa101315[[#This Row],[R$ (Valores)]],I863+FluxoCaixa101315[[#This Row],[Valores Receitas / Despesas]])</f>
        <v>-68.760000000195461</v>
      </c>
      <c r="J864" s="53">
        <f>IF(FluxoCaixa101315[[#This Row],[Entrada / Saída]]="Saída",FluxoCaixa101315[[#This Row],[R$ (Valores)]]*-1,FluxoCaixa101315[[#This Row],[R$ (Valores)]])</f>
        <v>0</v>
      </c>
    </row>
    <row r="865" spans="2:10">
      <c r="B865" s="16"/>
      <c r="C865" s="48"/>
      <c r="D865" s="17"/>
      <c r="E865" s="17"/>
      <c r="F865" s="17"/>
      <c r="G865" s="21"/>
      <c r="H865" s="17"/>
      <c r="I865" s="20">
        <f>IF(FluxoCaixa101315[[#This Row],[d]]="Saldo Inicial",FluxoCaixa101315[[#This Row],[R$ (Valores)]],I864+FluxoCaixa101315[[#This Row],[Valores Receitas / Despesas]])</f>
        <v>-68.760000000195461</v>
      </c>
      <c r="J865" s="53">
        <f>IF(FluxoCaixa101315[[#This Row],[Entrada / Saída]]="Saída",FluxoCaixa101315[[#This Row],[R$ (Valores)]]*-1,FluxoCaixa101315[[#This Row],[R$ (Valores)]])</f>
        <v>0</v>
      </c>
    </row>
    <row r="866" spans="2:10">
      <c r="B866" s="16"/>
      <c r="C866" s="48"/>
      <c r="D866" s="17"/>
      <c r="E866" s="17"/>
      <c r="F866" s="17"/>
      <c r="G866" s="21"/>
      <c r="H866" s="17"/>
      <c r="I866" s="20">
        <f>IF(FluxoCaixa101315[[#This Row],[d]]="Saldo Inicial",FluxoCaixa101315[[#This Row],[R$ (Valores)]],I865+FluxoCaixa101315[[#This Row],[Valores Receitas / Despesas]])</f>
        <v>-68.760000000195461</v>
      </c>
      <c r="J866" s="53">
        <f>IF(FluxoCaixa101315[[#This Row],[Entrada / Saída]]="Saída",FluxoCaixa101315[[#This Row],[R$ (Valores)]]*-1,FluxoCaixa101315[[#This Row],[R$ (Valores)]])</f>
        <v>0</v>
      </c>
    </row>
    <row r="867" spans="2:10">
      <c r="B867" s="16"/>
      <c r="C867" s="48"/>
      <c r="D867" s="17"/>
      <c r="E867" s="17"/>
      <c r="F867" s="17"/>
      <c r="G867" s="21"/>
      <c r="H867" s="17"/>
      <c r="I867" s="20">
        <f>IF(FluxoCaixa101315[[#This Row],[d]]="Saldo Inicial",FluxoCaixa101315[[#This Row],[R$ (Valores)]],I866+FluxoCaixa101315[[#This Row],[Valores Receitas / Despesas]])</f>
        <v>-68.760000000195461</v>
      </c>
      <c r="J867" s="53">
        <f>IF(FluxoCaixa101315[[#This Row],[Entrada / Saída]]="Saída",FluxoCaixa101315[[#This Row],[R$ (Valores)]]*-1,FluxoCaixa101315[[#This Row],[R$ (Valores)]])</f>
        <v>0</v>
      </c>
    </row>
    <row r="868" spans="2:10">
      <c r="B868" s="16"/>
      <c r="C868" s="48"/>
      <c r="D868" s="17"/>
      <c r="E868" s="17"/>
      <c r="F868" s="17"/>
      <c r="G868" s="21"/>
      <c r="H868" s="17"/>
      <c r="I868" s="20">
        <f>IF(FluxoCaixa101315[[#This Row],[d]]="Saldo Inicial",FluxoCaixa101315[[#This Row],[R$ (Valores)]],I867+FluxoCaixa101315[[#This Row],[Valores Receitas / Despesas]])</f>
        <v>-68.760000000195461</v>
      </c>
      <c r="J868" s="53">
        <f>IF(FluxoCaixa101315[[#This Row],[Entrada / Saída]]="Saída",FluxoCaixa101315[[#This Row],[R$ (Valores)]]*-1,FluxoCaixa101315[[#This Row],[R$ (Valores)]])</f>
        <v>0</v>
      </c>
    </row>
    <row r="869" spans="2:10">
      <c r="B869" s="16"/>
      <c r="C869" s="48"/>
      <c r="D869" s="17"/>
      <c r="E869" s="17"/>
      <c r="F869" s="17"/>
      <c r="G869" s="21"/>
      <c r="H869" s="17"/>
      <c r="I869" s="20">
        <f>IF(FluxoCaixa101315[[#This Row],[d]]="Saldo Inicial",FluxoCaixa101315[[#This Row],[R$ (Valores)]],I868+FluxoCaixa101315[[#This Row],[Valores Receitas / Despesas]])</f>
        <v>-68.760000000195461</v>
      </c>
      <c r="J869" s="53">
        <f>IF(FluxoCaixa101315[[#This Row],[Entrada / Saída]]="Saída",FluxoCaixa101315[[#This Row],[R$ (Valores)]]*-1,FluxoCaixa101315[[#This Row],[R$ (Valores)]])</f>
        <v>0</v>
      </c>
    </row>
    <row r="870" spans="2:10">
      <c r="B870" s="16"/>
      <c r="C870" s="48"/>
      <c r="D870" s="17"/>
      <c r="E870" s="17"/>
      <c r="F870" s="17"/>
      <c r="G870" s="21"/>
      <c r="H870" s="17"/>
      <c r="I870" s="20">
        <f>IF(FluxoCaixa101315[[#This Row],[d]]="Saldo Inicial",FluxoCaixa101315[[#This Row],[R$ (Valores)]],I869+FluxoCaixa101315[[#This Row],[Valores Receitas / Despesas]])</f>
        <v>-68.760000000195461</v>
      </c>
      <c r="J870" s="53">
        <f>IF(FluxoCaixa101315[[#This Row],[Entrada / Saída]]="Saída",FluxoCaixa101315[[#This Row],[R$ (Valores)]]*-1,FluxoCaixa101315[[#This Row],[R$ (Valores)]])</f>
        <v>0</v>
      </c>
    </row>
    <row r="871" spans="2:10">
      <c r="B871" s="16"/>
      <c r="C871" s="48"/>
      <c r="D871" s="17"/>
      <c r="E871" s="17"/>
      <c r="F871" s="17"/>
      <c r="G871" s="21"/>
      <c r="H871" s="17"/>
      <c r="I871" s="20">
        <f>IF(FluxoCaixa101315[[#This Row],[d]]="Saldo Inicial",FluxoCaixa101315[[#This Row],[R$ (Valores)]],I870+FluxoCaixa101315[[#This Row],[Valores Receitas / Despesas]])</f>
        <v>-68.760000000195461</v>
      </c>
      <c r="J871" s="53">
        <f>IF(FluxoCaixa101315[[#This Row],[Entrada / Saída]]="Saída",FluxoCaixa101315[[#This Row],[R$ (Valores)]]*-1,FluxoCaixa101315[[#This Row],[R$ (Valores)]])</f>
        <v>0</v>
      </c>
    </row>
    <row r="872" spans="2:10">
      <c r="B872" s="16"/>
      <c r="C872" s="48"/>
      <c r="D872" s="17"/>
      <c r="E872" s="17"/>
      <c r="F872" s="17"/>
      <c r="G872" s="21"/>
      <c r="H872" s="17"/>
      <c r="I872" s="20">
        <f>IF(FluxoCaixa101315[[#This Row],[d]]="Saldo Inicial",FluxoCaixa101315[[#This Row],[R$ (Valores)]],I871+FluxoCaixa101315[[#This Row],[Valores Receitas / Despesas]])</f>
        <v>-68.760000000195461</v>
      </c>
      <c r="J872" s="53">
        <f>IF(FluxoCaixa101315[[#This Row],[Entrada / Saída]]="Saída",FluxoCaixa101315[[#This Row],[R$ (Valores)]]*-1,FluxoCaixa101315[[#This Row],[R$ (Valores)]])</f>
        <v>0</v>
      </c>
    </row>
    <row r="873" spans="2:10">
      <c r="B873" s="16"/>
      <c r="C873" s="48"/>
      <c r="D873" s="17"/>
      <c r="E873" s="17"/>
      <c r="F873" s="17"/>
      <c r="G873" s="21"/>
      <c r="H873" s="17"/>
      <c r="I873" s="20">
        <f>IF(FluxoCaixa101315[[#This Row],[d]]="Saldo Inicial",FluxoCaixa101315[[#This Row],[R$ (Valores)]],I872+FluxoCaixa101315[[#This Row],[Valores Receitas / Despesas]])</f>
        <v>-68.760000000195461</v>
      </c>
      <c r="J873" s="53">
        <f>IF(FluxoCaixa101315[[#This Row],[Entrada / Saída]]="Saída",FluxoCaixa101315[[#This Row],[R$ (Valores)]]*-1,FluxoCaixa101315[[#This Row],[R$ (Valores)]])</f>
        <v>0</v>
      </c>
    </row>
    <row r="874" spans="2:10">
      <c r="B874" s="16"/>
      <c r="C874" s="48"/>
      <c r="D874" s="17"/>
      <c r="E874" s="45"/>
      <c r="F874" s="17"/>
      <c r="G874" s="21"/>
      <c r="H874" s="17"/>
      <c r="I874" s="20">
        <f>IF(FluxoCaixa101315[[#This Row],[d]]="Saldo Inicial",FluxoCaixa101315[[#This Row],[R$ (Valores)]],I873+FluxoCaixa101315[[#This Row],[Valores Receitas / Despesas]])</f>
        <v>-68.760000000195461</v>
      </c>
      <c r="J874" s="53">
        <f>IF(FluxoCaixa101315[[#This Row],[Entrada / Saída]]="Saída",FluxoCaixa101315[[#This Row],[R$ (Valores)]]*-1,FluxoCaixa101315[[#This Row],[R$ (Valores)]])</f>
        <v>0</v>
      </c>
    </row>
    <row r="875" spans="2:10">
      <c r="B875" s="16"/>
      <c r="C875" s="48"/>
      <c r="D875" s="17"/>
      <c r="E875" s="17"/>
      <c r="F875" s="17"/>
      <c r="G875" s="21"/>
      <c r="H875" s="17"/>
      <c r="I875" s="20">
        <f>IF(FluxoCaixa101315[[#This Row],[d]]="Saldo Inicial",FluxoCaixa101315[[#This Row],[R$ (Valores)]],I874+FluxoCaixa101315[[#This Row],[Valores Receitas / Despesas]])</f>
        <v>-68.760000000195461</v>
      </c>
      <c r="J875" s="53">
        <f>IF(FluxoCaixa101315[[#This Row],[Entrada / Saída]]="Saída",FluxoCaixa101315[[#This Row],[R$ (Valores)]]*-1,FluxoCaixa101315[[#This Row],[R$ (Valores)]])</f>
        <v>0</v>
      </c>
    </row>
    <row r="876" spans="2:10">
      <c r="B876" s="16"/>
      <c r="C876" s="48"/>
      <c r="D876" s="17"/>
      <c r="E876" s="17"/>
      <c r="F876" s="17"/>
      <c r="G876" s="21"/>
      <c r="H876" s="17"/>
      <c r="I876" s="20">
        <f>IF(FluxoCaixa101315[[#This Row],[d]]="Saldo Inicial",FluxoCaixa101315[[#This Row],[R$ (Valores)]],I875+FluxoCaixa101315[[#This Row],[Valores Receitas / Despesas]])</f>
        <v>-68.760000000195461</v>
      </c>
      <c r="J876" s="53">
        <f>IF(FluxoCaixa101315[[#This Row],[Entrada / Saída]]="Saída",FluxoCaixa101315[[#This Row],[R$ (Valores)]]*-1,FluxoCaixa101315[[#This Row],[R$ (Valores)]])</f>
        <v>0</v>
      </c>
    </row>
    <row r="877" spans="2:10">
      <c r="B877" s="16"/>
      <c r="C877" s="48"/>
      <c r="D877" s="17"/>
      <c r="E877" s="17"/>
      <c r="F877" s="17"/>
      <c r="G877" s="21"/>
      <c r="H877" s="17"/>
      <c r="I877" s="20">
        <f>IF(FluxoCaixa101315[[#This Row],[d]]="Saldo Inicial",FluxoCaixa101315[[#This Row],[R$ (Valores)]],I876+FluxoCaixa101315[[#This Row],[Valores Receitas / Despesas]])</f>
        <v>-68.760000000195461</v>
      </c>
      <c r="J877" s="53">
        <f>IF(FluxoCaixa101315[[#This Row],[Entrada / Saída]]="Saída",FluxoCaixa101315[[#This Row],[R$ (Valores)]]*-1,FluxoCaixa101315[[#This Row],[R$ (Valores)]])</f>
        <v>0</v>
      </c>
    </row>
    <row r="878" spans="2:10">
      <c r="B878" s="16"/>
      <c r="C878" s="48"/>
      <c r="D878" s="17"/>
      <c r="E878" s="17"/>
      <c r="F878" s="17"/>
      <c r="G878" s="21"/>
      <c r="H878" s="17"/>
      <c r="I878" s="20">
        <f>IF(FluxoCaixa101315[[#This Row],[d]]="Saldo Inicial",FluxoCaixa101315[[#This Row],[R$ (Valores)]],I877+FluxoCaixa101315[[#This Row],[Valores Receitas / Despesas]])</f>
        <v>-68.760000000195461</v>
      </c>
      <c r="J878" s="53">
        <f>IF(FluxoCaixa101315[[#This Row],[Entrada / Saída]]="Saída",FluxoCaixa101315[[#This Row],[R$ (Valores)]]*-1,FluxoCaixa101315[[#This Row],[R$ (Valores)]])</f>
        <v>0</v>
      </c>
    </row>
    <row r="879" spans="2:10">
      <c r="B879" s="16"/>
      <c r="C879" s="48"/>
      <c r="D879" s="17"/>
      <c r="E879" s="17"/>
      <c r="F879" s="17"/>
      <c r="G879" s="21"/>
      <c r="H879" s="17"/>
      <c r="I879" s="20">
        <f>IF(FluxoCaixa101315[[#This Row],[d]]="Saldo Inicial",FluxoCaixa101315[[#This Row],[R$ (Valores)]],I878+FluxoCaixa101315[[#This Row],[Valores Receitas / Despesas]])</f>
        <v>-68.760000000195461</v>
      </c>
      <c r="J879" s="53">
        <f>IF(FluxoCaixa101315[[#This Row],[Entrada / Saída]]="Saída",FluxoCaixa101315[[#This Row],[R$ (Valores)]]*-1,FluxoCaixa101315[[#This Row],[R$ (Valores)]])</f>
        <v>0</v>
      </c>
    </row>
    <row r="880" spans="2:10">
      <c r="B880" s="16"/>
      <c r="C880" s="48"/>
      <c r="D880" s="17"/>
      <c r="E880" s="17"/>
      <c r="F880" s="17"/>
      <c r="G880" s="21"/>
      <c r="H880" s="17"/>
      <c r="I880" s="20">
        <f>IF(FluxoCaixa101315[[#This Row],[d]]="Saldo Inicial",FluxoCaixa101315[[#This Row],[R$ (Valores)]],I879+FluxoCaixa101315[[#This Row],[Valores Receitas / Despesas]])</f>
        <v>-68.760000000195461</v>
      </c>
      <c r="J880" s="53">
        <f>IF(FluxoCaixa101315[[#This Row],[Entrada / Saída]]="Saída",FluxoCaixa101315[[#This Row],[R$ (Valores)]]*-1,FluxoCaixa101315[[#This Row],[R$ (Valores)]])</f>
        <v>0</v>
      </c>
    </row>
    <row r="881" spans="2:10">
      <c r="B881" s="16"/>
      <c r="C881" s="48"/>
      <c r="D881" s="17"/>
      <c r="E881" s="17"/>
      <c r="F881" s="17"/>
      <c r="G881" s="21"/>
      <c r="H881" s="17"/>
      <c r="I881" s="20">
        <f>IF(FluxoCaixa101315[[#This Row],[d]]="Saldo Inicial",FluxoCaixa101315[[#This Row],[R$ (Valores)]],I880+FluxoCaixa101315[[#This Row],[Valores Receitas / Despesas]])</f>
        <v>-68.760000000195461</v>
      </c>
      <c r="J881" s="53">
        <f>IF(FluxoCaixa101315[[#This Row],[Entrada / Saída]]="Saída",FluxoCaixa101315[[#This Row],[R$ (Valores)]]*-1,FluxoCaixa101315[[#This Row],[R$ (Valores)]])</f>
        <v>0</v>
      </c>
    </row>
    <row r="882" spans="2:10">
      <c r="B882" s="16"/>
      <c r="C882" s="48"/>
      <c r="D882" s="17"/>
      <c r="E882" s="17"/>
      <c r="F882" s="17"/>
      <c r="G882" s="21"/>
      <c r="H882" s="17"/>
      <c r="I882" s="20">
        <f>IF(FluxoCaixa101315[[#This Row],[d]]="Saldo Inicial",FluxoCaixa101315[[#This Row],[R$ (Valores)]],I881+FluxoCaixa101315[[#This Row],[Valores Receitas / Despesas]])</f>
        <v>-68.760000000195461</v>
      </c>
      <c r="J882" s="53">
        <f>IF(FluxoCaixa101315[[#This Row],[Entrada / Saída]]="Saída",FluxoCaixa101315[[#This Row],[R$ (Valores)]]*-1,FluxoCaixa101315[[#This Row],[R$ (Valores)]])</f>
        <v>0</v>
      </c>
    </row>
    <row r="883" spans="2:10">
      <c r="B883" s="16"/>
      <c r="C883" s="48"/>
      <c r="D883" s="17"/>
      <c r="E883" s="17"/>
      <c r="F883" s="17"/>
      <c r="G883" s="21"/>
      <c r="H883" s="17"/>
      <c r="I883" s="20">
        <f>IF(FluxoCaixa101315[[#This Row],[d]]="Saldo Inicial",FluxoCaixa101315[[#This Row],[R$ (Valores)]],I882+FluxoCaixa101315[[#This Row],[Valores Receitas / Despesas]])</f>
        <v>-68.760000000195461</v>
      </c>
      <c r="J883" s="53">
        <f>IF(FluxoCaixa101315[[#This Row],[Entrada / Saída]]="Saída",FluxoCaixa101315[[#This Row],[R$ (Valores)]]*-1,FluxoCaixa101315[[#This Row],[R$ (Valores)]])</f>
        <v>0</v>
      </c>
    </row>
    <row r="884" spans="2:10">
      <c r="B884" s="16"/>
      <c r="C884" s="48"/>
      <c r="D884" s="17"/>
      <c r="E884" s="17"/>
      <c r="F884" s="17"/>
      <c r="G884" s="21"/>
      <c r="H884" s="17"/>
      <c r="I884" s="20">
        <f>IF(FluxoCaixa101315[[#This Row],[d]]="Saldo Inicial",FluxoCaixa101315[[#This Row],[R$ (Valores)]],I883+FluxoCaixa101315[[#This Row],[Valores Receitas / Despesas]])</f>
        <v>-68.760000000195461</v>
      </c>
      <c r="J884" s="53">
        <f>IF(FluxoCaixa101315[[#This Row],[Entrada / Saída]]="Saída",FluxoCaixa101315[[#This Row],[R$ (Valores)]]*-1,FluxoCaixa101315[[#This Row],[R$ (Valores)]])</f>
        <v>0</v>
      </c>
    </row>
    <row r="885" spans="2:10">
      <c r="B885" s="16"/>
      <c r="C885" s="48"/>
      <c r="D885" s="17"/>
      <c r="E885" s="17"/>
      <c r="F885" s="17"/>
      <c r="G885" s="21"/>
      <c r="H885" s="17"/>
      <c r="I885" s="20">
        <f>IF(FluxoCaixa101315[[#This Row],[d]]="Saldo Inicial",FluxoCaixa101315[[#This Row],[R$ (Valores)]],I884+FluxoCaixa101315[[#This Row],[Valores Receitas / Despesas]])</f>
        <v>-68.760000000195461</v>
      </c>
      <c r="J885" s="53">
        <f>IF(FluxoCaixa101315[[#This Row],[Entrada / Saída]]="Saída",FluxoCaixa101315[[#This Row],[R$ (Valores)]]*-1,FluxoCaixa101315[[#This Row],[R$ (Valores)]])</f>
        <v>0</v>
      </c>
    </row>
    <row r="886" spans="2:10">
      <c r="B886" s="16"/>
      <c r="C886" s="48"/>
      <c r="D886" s="17"/>
      <c r="E886" s="17"/>
      <c r="F886" s="17"/>
      <c r="G886" s="21"/>
      <c r="H886" s="17"/>
      <c r="I886" s="20">
        <f>IF(FluxoCaixa101315[[#This Row],[d]]="Saldo Inicial",FluxoCaixa101315[[#This Row],[R$ (Valores)]],I885+FluxoCaixa101315[[#This Row],[Valores Receitas / Despesas]])</f>
        <v>-68.760000000195461</v>
      </c>
      <c r="J886" s="53">
        <f>IF(FluxoCaixa101315[[#This Row],[Entrada / Saída]]="Saída",FluxoCaixa101315[[#This Row],[R$ (Valores)]]*-1,FluxoCaixa101315[[#This Row],[R$ (Valores)]])</f>
        <v>0</v>
      </c>
    </row>
    <row r="887" spans="2:10">
      <c r="B887" s="16"/>
      <c r="C887" s="48"/>
      <c r="D887" s="17"/>
      <c r="E887" s="17"/>
      <c r="F887" s="17"/>
      <c r="G887" s="21"/>
      <c r="H887" s="17"/>
      <c r="I887" s="20">
        <f>IF(FluxoCaixa101315[[#This Row],[d]]="Saldo Inicial",FluxoCaixa101315[[#This Row],[R$ (Valores)]],I886+FluxoCaixa101315[[#This Row],[Valores Receitas / Despesas]])</f>
        <v>-68.760000000195461</v>
      </c>
      <c r="J887" s="53">
        <f>IF(FluxoCaixa101315[[#This Row],[Entrada / Saída]]="Saída",FluxoCaixa101315[[#This Row],[R$ (Valores)]]*-1,FluxoCaixa101315[[#This Row],[R$ (Valores)]])</f>
        <v>0</v>
      </c>
    </row>
    <row r="888" spans="2:10">
      <c r="B888" s="16"/>
      <c r="C888" s="48"/>
      <c r="D888" s="17"/>
      <c r="E888" s="17"/>
      <c r="F888" s="17"/>
      <c r="G888" s="21"/>
      <c r="H888" s="17"/>
      <c r="I888" s="20">
        <f>IF(FluxoCaixa101315[[#This Row],[d]]="Saldo Inicial",FluxoCaixa101315[[#This Row],[R$ (Valores)]],I887+FluxoCaixa101315[[#This Row],[Valores Receitas / Despesas]])</f>
        <v>-68.760000000195461</v>
      </c>
      <c r="J888" s="53">
        <f>IF(FluxoCaixa101315[[#This Row],[Entrada / Saída]]="Saída",FluxoCaixa101315[[#This Row],[R$ (Valores)]]*-1,FluxoCaixa101315[[#This Row],[R$ (Valores)]])</f>
        <v>0</v>
      </c>
    </row>
    <row r="889" spans="2:10">
      <c r="B889" s="16"/>
      <c r="C889" s="48"/>
      <c r="D889" s="17"/>
      <c r="E889" s="17"/>
      <c r="F889" s="17"/>
      <c r="G889" s="21"/>
      <c r="H889" s="17"/>
      <c r="I889" s="20">
        <f>IF(FluxoCaixa101315[[#This Row],[d]]="Saldo Inicial",FluxoCaixa101315[[#This Row],[R$ (Valores)]],I888+FluxoCaixa101315[[#This Row],[Valores Receitas / Despesas]])</f>
        <v>-68.760000000195461</v>
      </c>
      <c r="J889" s="53">
        <f>IF(FluxoCaixa101315[[#This Row],[Entrada / Saída]]="Saída",FluxoCaixa101315[[#This Row],[R$ (Valores)]]*-1,FluxoCaixa101315[[#This Row],[R$ (Valores)]])</f>
        <v>0</v>
      </c>
    </row>
    <row r="890" spans="2:10">
      <c r="B890" s="16"/>
      <c r="C890" s="48"/>
      <c r="D890" s="17"/>
      <c r="E890" s="17"/>
      <c r="F890" s="17"/>
      <c r="G890" s="21"/>
      <c r="H890" s="17"/>
      <c r="I890" s="20">
        <f>IF(FluxoCaixa101315[[#This Row],[d]]="Saldo Inicial",FluxoCaixa101315[[#This Row],[R$ (Valores)]],I889+FluxoCaixa101315[[#This Row],[Valores Receitas / Despesas]])</f>
        <v>-68.760000000195461</v>
      </c>
      <c r="J890" s="53">
        <f>IF(FluxoCaixa101315[[#This Row],[Entrada / Saída]]="Saída",FluxoCaixa101315[[#This Row],[R$ (Valores)]]*-1,FluxoCaixa101315[[#This Row],[R$ (Valores)]])</f>
        <v>0</v>
      </c>
    </row>
    <row r="891" spans="2:10">
      <c r="B891" s="16"/>
      <c r="C891" s="48"/>
      <c r="D891" s="17"/>
      <c r="E891" s="17"/>
      <c r="F891" s="17"/>
      <c r="G891" s="21"/>
      <c r="H891" s="17"/>
      <c r="I891" s="20">
        <f>IF(FluxoCaixa101315[[#This Row],[d]]="Saldo Inicial",FluxoCaixa101315[[#This Row],[R$ (Valores)]],I890+FluxoCaixa101315[[#This Row],[Valores Receitas / Despesas]])</f>
        <v>-68.760000000195461</v>
      </c>
      <c r="J891" s="53">
        <f>IF(FluxoCaixa101315[[#This Row],[Entrada / Saída]]="Saída",FluxoCaixa101315[[#This Row],[R$ (Valores)]]*-1,FluxoCaixa101315[[#This Row],[R$ (Valores)]])</f>
        <v>0</v>
      </c>
    </row>
    <row r="892" spans="2:10">
      <c r="B892" s="16"/>
      <c r="C892" s="48"/>
      <c r="D892" s="17"/>
      <c r="E892" s="17"/>
      <c r="F892" s="17"/>
      <c r="G892" s="21"/>
      <c r="H892" s="17"/>
      <c r="I892" s="20">
        <f>IF(FluxoCaixa101315[[#This Row],[d]]="Saldo Inicial",FluxoCaixa101315[[#This Row],[R$ (Valores)]],I891+FluxoCaixa101315[[#This Row],[Valores Receitas / Despesas]])</f>
        <v>-68.760000000195461</v>
      </c>
      <c r="J892" s="53">
        <f>IF(FluxoCaixa101315[[#This Row],[Entrada / Saída]]="Saída",FluxoCaixa101315[[#This Row],[R$ (Valores)]]*-1,FluxoCaixa101315[[#This Row],[R$ (Valores)]])</f>
        <v>0</v>
      </c>
    </row>
    <row r="893" spans="2:10">
      <c r="B893" s="16"/>
      <c r="C893" s="48"/>
      <c r="D893" s="17"/>
      <c r="E893" s="17"/>
      <c r="F893" s="17"/>
      <c r="G893" s="21"/>
      <c r="H893" s="17"/>
      <c r="I893" s="20">
        <f>IF(FluxoCaixa101315[[#This Row],[d]]="Saldo Inicial",FluxoCaixa101315[[#This Row],[R$ (Valores)]],I892+FluxoCaixa101315[[#This Row],[Valores Receitas / Despesas]])</f>
        <v>-68.760000000195461</v>
      </c>
      <c r="J893" s="53">
        <f>IF(FluxoCaixa101315[[#This Row],[Entrada / Saída]]="Saída",FluxoCaixa101315[[#This Row],[R$ (Valores)]]*-1,FluxoCaixa101315[[#This Row],[R$ (Valores)]])</f>
        <v>0</v>
      </c>
    </row>
    <row r="894" spans="2:10">
      <c r="B894" s="16"/>
      <c r="C894" s="48"/>
      <c r="D894" s="17"/>
      <c r="E894" s="17"/>
      <c r="F894" s="17"/>
      <c r="G894" s="21"/>
      <c r="H894" s="17"/>
      <c r="I894" s="20">
        <f>IF(FluxoCaixa101315[[#This Row],[d]]="Saldo Inicial",FluxoCaixa101315[[#This Row],[R$ (Valores)]],I893+FluxoCaixa101315[[#This Row],[Valores Receitas / Despesas]])</f>
        <v>-68.760000000195461</v>
      </c>
      <c r="J894" s="53">
        <f>IF(FluxoCaixa101315[[#This Row],[Entrada / Saída]]="Saída",FluxoCaixa101315[[#This Row],[R$ (Valores)]]*-1,FluxoCaixa101315[[#This Row],[R$ (Valores)]])</f>
        <v>0</v>
      </c>
    </row>
    <row r="895" spans="2:10">
      <c r="B895" s="16"/>
      <c r="C895" s="48"/>
      <c r="D895" s="45"/>
      <c r="E895" s="17"/>
      <c r="F895" s="17"/>
      <c r="G895" s="54"/>
      <c r="H895" s="45"/>
      <c r="I895" s="47">
        <f>IF(FluxoCaixa101315[[#This Row],[d]]="Saldo Inicial",FluxoCaixa101315[[#This Row],[R$ (Valores)]],I894+FluxoCaixa101315[[#This Row],[Valores Receitas / Despesas]])</f>
        <v>-68.760000000195461</v>
      </c>
      <c r="J895" s="53">
        <f>IF(FluxoCaixa101315[[#This Row],[Entrada / Saída]]="Saída",FluxoCaixa101315[[#This Row],[R$ (Valores)]]*-1,FluxoCaixa101315[[#This Row],[R$ (Valores)]])</f>
        <v>0</v>
      </c>
    </row>
    <row r="896" spans="2:10">
      <c r="B896" s="16"/>
      <c r="C896" s="48"/>
      <c r="D896" s="45"/>
      <c r="E896" s="45"/>
      <c r="F896" s="17"/>
      <c r="G896" s="54"/>
      <c r="H896" s="45"/>
      <c r="I896" s="47">
        <f>IF(FluxoCaixa101315[[#This Row],[d]]="Saldo Inicial",FluxoCaixa101315[[#This Row],[R$ (Valores)]],I895+FluxoCaixa101315[[#This Row],[Valores Receitas / Despesas]])</f>
        <v>-68.760000000195461</v>
      </c>
      <c r="J896" s="53">
        <f>IF(FluxoCaixa101315[[#This Row],[Entrada / Saída]]="Saída",FluxoCaixa101315[[#This Row],[R$ (Valores)]]*-1,FluxoCaixa101315[[#This Row],[R$ (Valores)]])</f>
        <v>0</v>
      </c>
    </row>
    <row r="897" spans="2:13">
      <c r="B897" s="16"/>
      <c r="C897" s="48"/>
      <c r="D897" s="17"/>
      <c r="E897" s="17"/>
      <c r="F897" s="17"/>
      <c r="G897" s="21"/>
      <c r="H897" s="45"/>
      <c r="I897" s="20">
        <f>IF(FluxoCaixa101315[[#This Row],[d]]="Saldo Inicial",FluxoCaixa101315[[#This Row],[R$ (Valores)]],I896+FluxoCaixa101315[[#This Row],[Valores Receitas / Despesas]])</f>
        <v>-68.760000000195461</v>
      </c>
      <c r="J897" s="53">
        <f>IF(FluxoCaixa101315[[#This Row],[Entrada / Saída]]="Saída",FluxoCaixa101315[[#This Row],[R$ (Valores)]]*-1,FluxoCaixa101315[[#This Row],[R$ (Valores)]])</f>
        <v>0</v>
      </c>
    </row>
    <row r="898" spans="2:13">
      <c r="B898" s="16"/>
      <c r="C898" s="48"/>
      <c r="D898" s="17"/>
      <c r="E898" s="45"/>
      <c r="F898" s="17"/>
      <c r="G898" s="54"/>
      <c r="H898" s="45"/>
      <c r="I898" s="47">
        <f>IF(FluxoCaixa101315[[#This Row],[d]]="Saldo Inicial",FluxoCaixa101315[[#This Row],[R$ (Valores)]],I897+FluxoCaixa101315[[#This Row],[Valores Receitas / Despesas]])</f>
        <v>-68.760000000195461</v>
      </c>
      <c r="J898" s="53">
        <f>IF(FluxoCaixa101315[[#This Row],[Entrada / Saída]]="Saída",FluxoCaixa101315[[#This Row],[R$ (Valores)]]*-1,FluxoCaixa101315[[#This Row],[R$ (Valores)]])</f>
        <v>0</v>
      </c>
    </row>
    <row r="899" spans="2:13">
      <c r="B899" s="16"/>
      <c r="C899" s="48"/>
      <c r="D899" s="17"/>
      <c r="E899" s="17"/>
      <c r="F899" s="17"/>
      <c r="G899" s="21"/>
      <c r="H899" s="45"/>
      <c r="I899" s="20">
        <f>IF(FluxoCaixa101315[[#This Row],[d]]="Saldo Inicial",FluxoCaixa101315[[#This Row],[R$ (Valores)]],I898+FluxoCaixa101315[[#This Row],[Valores Receitas / Despesas]])</f>
        <v>-68.760000000195461</v>
      </c>
      <c r="J899" s="53">
        <f>IF(FluxoCaixa101315[[#This Row],[Entrada / Saída]]="Saída",FluxoCaixa101315[[#This Row],[R$ (Valores)]]*-1,FluxoCaixa101315[[#This Row],[R$ (Valores)]])</f>
        <v>0</v>
      </c>
    </row>
    <row r="900" spans="2:13">
      <c r="B900" s="16"/>
      <c r="C900" s="48"/>
      <c r="D900" s="17"/>
      <c r="E900" s="17"/>
      <c r="F900" s="17"/>
      <c r="G900" s="21"/>
      <c r="H900" s="45"/>
      <c r="I900" s="20">
        <f>IF(FluxoCaixa101315[[#This Row],[d]]="Saldo Inicial",FluxoCaixa101315[[#This Row],[R$ (Valores)]],I899+FluxoCaixa101315[[#This Row],[Valores Receitas / Despesas]])</f>
        <v>-68.760000000195461</v>
      </c>
      <c r="J900" s="53">
        <f>IF(FluxoCaixa101315[[#This Row],[Entrada / Saída]]="Saída",FluxoCaixa101315[[#This Row],[R$ (Valores)]]*-1,FluxoCaixa101315[[#This Row],[R$ (Valores)]])</f>
        <v>0</v>
      </c>
    </row>
    <row r="901" spans="2:13">
      <c r="B901" s="16"/>
      <c r="C901" s="48"/>
      <c r="D901" s="17"/>
      <c r="E901" s="17"/>
      <c r="F901" s="17"/>
      <c r="G901" s="21"/>
      <c r="H901" s="45"/>
      <c r="I901" s="20">
        <f>IF(FluxoCaixa101315[[#This Row],[d]]="Saldo Inicial",FluxoCaixa101315[[#This Row],[R$ (Valores)]],I900+FluxoCaixa101315[[#This Row],[Valores Receitas / Despesas]])</f>
        <v>-68.760000000195461</v>
      </c>
      <c r="J901" s="53">
        <f>IF(FluxoCaixa101315[[#This Row],[Entrada / Saída]]="Saída",FluxoCaixa101315[[#This Row],[R$ (Valores)]]*-1,FluxoCaixa101315[[#This Row],[R$ (Valores)]])</f>
        <v>0</v>
      </c>
    </row>
    <row r="902" spans="2:13">
      <c r="B902" s="16"/>
      <c r="C902" s="48"/>
      <c r="D902" s="17"/>
      <c r="E902" s="17"/>
      <c r="F902" s="17"/>
      <c r="G902" s="21"/>
      <c r="H902" s="45"/>
      <c r="I902" s="20">
        <f>IF(FluxoCaixa101315[[#This Row],[d]]="Saldo Inicial",FluxoCaixa101315[[#This Row],[R$ (Valores)]],I901+FluxoCaixa101315[[#This Row],[Valores Receitas / Despesas]])</f>
        <v>-68.760000000195461</v>
      </c>
      <c r="J902" s="53">
        <f>IF(FluxoCaixa101315[[#This Row],[Entrada / Saída]]="Saída",FluxoCaixa101315[[#This Row],[R$ (Valores)]]*-1,FluxoCaixa101315[[#This Row],[R$ (Valores)]])</f>
        <v>0</v>
      </c>
    </row>
    <row r="903" spans="2:13">
      <c r="B903" s="16"/>
      <c r="C903" s="48"/>
      <c r="D903" s="17"/>
      <c r="E903" s="17"/>
      <c r="F903" s="17"/>
      <c r="G903" s="21"/>
      <c r="H903" s="45"/>
      <c r="I903" s="20">
        <f>IF(FluxoCaixa101315[[#This Row],[d]]="Saldo Inicial",FluxoCaixa101315[[#This Row],[R$ (Valores)]],I902+FluxoCaixa101315[[#This Row],[Valores Receitas / Despesas]])</f>
        <v>-68.760000000195461</v>
      </c>
      <c r="J903" s="53">
        <f>IF(FluxoCaixa101315[[#This Row],[Entrada / Saída]]="Saída",FluxoCaixa101315[[#This Row],[R$ (Valores)]]*-1,FluxoCaixa101315[[#This Row],[R$ (Valores)]])</f>
        <v>0</v>
      </c>
    </row>
    <row r="904" spans="2:13">
      <c r="B904" s="16"/>
      <c r="C904" s="48"/>
      <c r="D904" s="17"/>
      <c r="E904" s="17"/>
      <c r="F904" s="17"/>
      <c r="G904" s="21"/>
      <c r="H904" s="45"/>
      <c r="I904" s="20">
        <f>IF(FluxoCaixa101315[[#This Row],[d]]="Saldo Inicial",FluxoCaixa101315[[#This Row],[R$ (Valores)]],I903+FluxoCaixa101315[[#This Row],[Valores Receitas / Despesas]])</f>
        <v>-68.760000000195461</v>
      </c>
      <c r="J904" s="53">
        <f>IF(FluxoCaixa101315[[#This Row],[Entrada / Saída]]="Saída",FluxoCaixa101315[[#This Row],[R$ (Valores)]]*-1,FluxoCaixa101315[[#This Row],[R$ (Valores)]])</f>
        <v>0</v>
      </c>
      <c r="M904" s="31"/>
    </row>
    <row r="905" spans="2:13">
      <c r="B905" s="16"/>
      <c r="C905" s="48"/>
      <c r="D905" s="17"/>
      <c r="E905" s="17"/>
      <c r="F905" s="17"/>
      <c r="G905" s="21"/>
      <c r="H905" s="45"/>
      <c r="I905" s="20">
        <f>IF(FluxoCaixa101315[[#This Row],[d]]="Saldo Inicial",FluxoCaixa101315[[#This Row],[R$ (Valores)]],I904+FluxoCaixa101315[[#This Row],[Valores Receitas / Despesas]])</f>
        <v>-68.760000000195461</v>
      </c>
      <c r="J905" s="53">
        <f>IF(FluxoCaixa101315[[#This Row],[Entrada / Saída]]="Saída",FluxoCaixa101315[[#This Row],[R$ (Valores)]]*-1,FluxoCaixa101315[[#This Row],[R$ (Valores)]])</f>
        <v>0</v>
      </c>
    </row>
    <row r="906" spans="2:13">
      <c r="B906" s="16"/>
      <c r="C906" s="48"/>
      <c r="D906" s="17"/>
      <c r="E906" s="17"/>
      <c r="F906" s="17"/>
      <c r="G906" s="21"/>
      <c r="H906" s="45"/>
      <c r="I906" s="20">
        <f>IF(FluxoCaixa101315[[#This Row],[d]]="Saldo Inicial",FluxoCaixa101315[[#This Row],[R$ (Valores)]],I905+FluxoCaixa101315[[#This Row],[Valores Receitas / Despesas]])</f>
        <v>-68.760000000195461</v>
      </c>
      <c r="J906" s="53">
        <f>IF(FluxoCaixa101315[[#This Row],[Entrada / Saída]]="Saída",FluxoCaixa101315[[#This Row],[R$ (Valores)]]*-1,FluxoCaixa101315[[#This Row],[R$ (Valores)]])</f>
        <v>0</v>
      </c>
      <c r="M906" s="26"/>
    </row>
    <row r="907" spans="2:13">
      <c r="B907" s="16"/>
      <c r="C907" s="48"/>
      <c r="D907" s="17"/>
      <c r="E907" s="17"/>
      <c r="F907" s="17"/>
      <c r="G907" s="21"/>
      <c r="H907" s="45"/>
      <c r="I907" s="20">
        <f>IF(FluxoCaixa101315[[#This Row],[d]]="Saldo Inicial",FluxoCaixa101315[[#This Row],[R$ (Valores)]],I906+FluxoCaixa101315[[#This Row],[Valores Receitas / Despesas]])</f>
        <v>-68.760000000195461</v>
      </c>
      <c r="J907" s="53">
        <f>IF(FluxoCaixa101315[[#This Row],[Entrada / Saída]]="Saída",FluxoCaixa101315[[#This Row],[R$ (Valores)]]*-1,FluxoCaixa101315[[#This Row],[R$ (Valores)]])</f>
        <v>0</v>
      </c>
    </row>
    <row r="908" spans="2:13">
      <c r="B908" s="16"/>
      <c r="C908" s="48"/>
      <c r="D908" s="17"/>
      <c r="E908" s="17"/>
      <c r="F908" s="17"/>
      <c r="G908" s="21"/>
      <c r="H908" s="17"/>
      <c r="I908" s="20">
        <f>IF(FluxoCaixa101315[[#This Row],[d]]="Saldo Inicial",FluxoCaixa101315[[#This Row],[R$ (Valores)]],I907+FluxoCaixa101315[[#This Row],[Valores Receitas / Despesas]])</f>
        <v>-68.760000000195461</v>
      </c>
      <c r="J908" s="53">
        <f>IF(FluxoCaixa101315[[#This Row],[Entrada / Saída]]="Saída",FluxoCaixa101315[[#This Row],[R$ (Valores)]]*-1,FluxoCaixa101315[[#This Row],[R$ (Valores)]])</f>
        <v>0</v>
      </c>
    </row>
    <row r="909" spans="2:13">
      <c r="B909" s="16"/>
      <c r="C909" s="48"/>
      <c r="D909" s="17"/>
      <c r="E909" s="17"/>
      <c r="F909" s="17"/>
      <c r="G909" s="21"/>
      <c r="H909" s="17"/>
      <c r="I909" s="20">
        <f>IF(FluxoCaixa101315[[#This Row],[d]]="Saldo Inicial",FluxoCaixa101315[[#This Row],[R$ (Valores)]],I908+FluxoCaixa101315[[#This Row],[Valores Receitas / Despesas]])</f>
        <v>-68.760000000195461</v>
      </c>
      <c r="J909" s="53">
        <f>IF(FluxoCaixa101315[[#This Row],[Entrada / Saída]]="Saída",FluxoCaixa101315[[#This Row],[R$ (Valores)]]*-1,FluxoCaixa101315[[#This Row],[R$ (Valores)]])</f>
        <v>0</v>
      </c>
    </row>
    <row r="910" spans="2:13">
      <c r="B910" s="16"/>
      <c r="C910" s="48"/>
      <c r="D910" s="17"/>
      <c r="E910" s="17"/>
      <c r="F910" s="17"/>
      <c r="G910" s="21"/>
      <c r="H910" s="17"/>
      <c r="I910" s="20">
        <f>IF(FluxoCaixa101315[[#This Row],[d]]="Saldo Inicial",FluxoCaixa101315[[#This Row],[R$ (Valores)]],I909+FluxoCaixa101315[[#This Row],[Valores Receitas / Despesas]])</f>
        <v>-68.760000000195461</v>
      </c>
      <c r="J910" s="53">
        <f>IF(FluxoCaixa101315[[#This Row],[Entrada / Saída]]="Saída",FluxoCaixa101315[[#This Row],[R$ (Valores)]]*-1,FluxoCaixa101315[[#This Row],[R$ (Valores)]])</f>
        <v>0</v>
      </c>
    </row>
    <row r="911" spans="2:13">
      <c r="B911" s="16"/>
      <c r="C911" s="48"/>
      <c r="D911" s="17"/>
      <c r="E911" s="17"/>
      <c r="F911" s="17"/>
      <c r="G911" s="21"/>
      <c r="H911" s="17"/>
      <c r="I911" s="20">
        <f>IF(FluxoCaixa101315[[#This Row],[d]]="Saldo Inicial",FluxoCaixa101315[[#This Row],[R$ (Valores)]],I910+FluxoCaixa101315[[#This Row],[Valores Receitas / Despesas]])</f>
        <v>-68.760000000195461</v>
      </c>
      <c r="J911" s="53">
        <f>IF(FluxoCaixa101315[[#This Row],[Entrada / Saída]]="Saída",FluxoCaixa101315[[#This Row],[R$ (Valores)]]*-1,FluxoCaixa101315[[#This Row],[R$ (Valores)]])</f>
        <v>0</v>
      </c>
    </row>
    <row r="912" spans="2:13">
      <c r="B912" s="16"/>
      <c r="C912" s="48"/>
      <c r="D912" s="17"/>
      <c r="E912" s="17"/>
      <c r="F912" s="17"/>
      <c r="G912" s="21"/>
      <c r="H912" s="17"/>
      <c r="I912" s="20">
        <f>IF(FluxoCaixa101315[[#This Row],[d]]="Saldo Inicial",FluxoCaixa101315[[#This Row],[R$ (Valores)]],I911+FluxoCaixa101315[[#This Row],[Valores Receitas / Despesas]])</f>
        <v>-68.760000000195461</v>
      </c>
      <c r="J912" s="53">
        <f>IF(FluxoCaixa101315[[#This Row],[Entrada / Saída]]="Saída",FluxoCaixa101315[[#This Row],[R$ (Valores)]]*-1,FluxoCaixa101315[[#This Row],[R$ (Valores)]])</f>
        <v>0</v>
      </c>
    </row>
    <row r="913" spans="2:10">
      <c r="B913" s="16"/>
      <c r="C913" s="48"/>
      <c r="D913" s="17"/>
      <c r="E913" s="17"/>
      <c r="F913" s="17"/>
      <c r="G913" s="21"/>
      <c r="H913" s="17"/>
      <c r="I913" s="20">
        <f>IF(FluxoCaixa101315[[#This Row],[d]]="Saldo Inicial",FluxoCaixa101315[[#This Row],[R$ (Valores)]],I912+FluxoCaixa101315[[#This Row],[Valores Receitas / Despesas]])</f>
        <v>-68.760000000195461</v>
      </c>
      <c r="J913" s="53">
        <f>IF(FluxoCaixa101315[[#This Row],[Entrada / Saída]]="Saída",FluxoCaixa101315[[#This Row],[R$ (Valores)]]*-1,FluxoCaixa101315[[#This Row],[R$ (Valores)]])</f>
        <v>0</v>
      </c>
    </row>
    <row r="914" spans="2:10">
      <c r="B914" s="16"/>
      <c r="C914" s="48"/>
      <c r="D914" s="17"/>
      <c r="E914" s="17"/>
      <c r="F914" s="17"/>
      <c r="G914" s="21"/>
      <c r="H914" s="17"/>
      <c r="I914" s="20">
        <f>IF(FluxoCaixa101315[[#This Row],[d]]="Saldo Inicial",FluxoCaixa101315[[#This Row],[R$ (Valores)]],I913+FluxoCaixa101315[[#This Row],[Valores Receitas / Despesas]])</f>
        <v>-68.760000000195461</v>
      </c>
      <c r="J914" s="53">
        <f>IF(FluxoCaixa101315[[#This Row],[Entrada / Saída]]="Saída",FluxoCaixa101315[[#This Row],[R$ (Valores)]]*-1,FluxoCaixa101315[[#This Row],[R$ (Valores)]])</f>
        <v>0</v>
      </c>
    </row>
    <row r="915" spans="2:10">
      <c r="B915" s="16"/>
      <c r="C915" s="48"/>
      <c r="D915" s="17"/>
      <c r="E915" s="17"/>
      <c r="F915" s="17"/>
      <c r="G915" s="21"/>
      <c r="H915" s="17"/>
      <c r="I915" s="20">
        <f>IF(FluxoCaixa101315[[#This Row],[d]]="Saldo Inicial",FluxoCaixa101315[[#This Row],[R$ (Valores)]],I914+FluxoCaixa101315[[#This Row],[Valores Receitas / Despesas]])</f>
        <v>-68.760000000195461</v>
      </c>
      <c r="J915" s="53">
        <f>IF(FluxoCaixa101315[[#This Row],[Entrada / Saída]]="Saída",FluxoCaixa101315[[#This Row],[R$ (Valores)]]*-1,FluxoCaixa101315[[#This Row],[R$ (Valores)]])</f>
        <v>0</v>
      </c>
    </row>
    <row r="916" spans="2:10">
      <c r="B916" s="16"/>
      <c r="C916" s="48"/>
      <c r="D916" s="17"/>
      <c r="E916" s="17"/>
      <c r="F916" s="17"/>
      <c r="G916" s="21"/>
      <c r="H916" s="17"/>
      <c r="I916" s="20">
        <f>IF(FluxoCaixa101315[[#This Row],[d]]="Saldo Inicial",FluxoCaixa101315[[#This Row],[R$ (Valores)]],I915+FluxoCaixa101315[[#This Row],[Valores Receitas / Despesas]])</f>
        <v>-68.760000000195461</v>
      </c>
      <c r="J916" s="53">
        <f>IF(FluxoCaixa101315[[#This Row],[Entrada / Saída]]="Saída",FluxoCaixa101315[[#This Row],[R$ (Valores)]]*-1,FluxoCaixa101315[[#This Row],[R$ (Valores)]])</f>
        <v>0</v>
      </c>
    </row>
    <row r="917" spans="2:10">
      <c r="B917" s="16"/>
      <c r="C917" s="48"/>
      <c r="D917" s="17"/>
      <c r="E917" s="17"/>
      <c r="F917" s="17"/>
      <c r="G917" s="21"/>
      <c r="H917" s="17"/>
      <c r="I917" s="20">
        <f>IF(FluxoCaixa101315[[#This Row],[d]]="Saldo Inicial",FluxoCaixa101315[[#This Row],[R$ (Valores)]],I916+FluxoCaixa101315[[#This Row],[Valores Receitas / Despesas]])</f>
        <v>-68.760000000195461</v>
      </c>
      <c r="J917" s="53">
        <f>IF(FluxoCaixa101315[[#This Row],[Entrada / Saída]]="Saída",FluxoCaixa101315[[#This Row],[R$ (Valores)]]*-1,FluxoCaixa101315[[#This Row],[R$ (Valores)]])</f>
        <v>0</v>
      </c>
    </row>
    <row r="918" spans="2:10">
      <c r="B918" s="16"/>
      <c r="C918" s="48"/>
      <c r="D918" s="17"/>
      <c r="E918" s="17"/>
      <c r="F918" s="17"/>
      <c r="G918" s="21"/>
      <c r="H918" s="17"/>
      <c r="I918" s="20">
        <f>IF(FluxoCaixa101315[[#This Row],[d]]="Saldo Inicial",FluxoCaixa101315[[#This Row],[R$ (Valores)]],I917+FluxoCaixa101315[[#This Row],[Valores Receitas / Despesas]])</f>
        <v>-68.760000000195461</v>
      </c>
      <c r="J918" s="53">
        <f>IF(FluxoCaixa101315[[#This Row],[Entrada / Saída]]="Saída",FluxoCaixa101315[[#This Row],[R$ (Valores)]]*-1,FluxoCaixa101315[[#This Row],[R$ (Valores)]])</f>
        <v>0</v>
      </c>
    </row>
    <row r="919" spans="2:10">
      <c r="B919" s="16"/>
      <c r="C919" s="48"/>
      <c r="D919" s="17"/>
      <c r="E919" s="17"/>
      <c r="F919" s="17"/>
      <c r="G919" s="21"/>
      <c r="H919" s="17"/>
      <c r="I919" s="20">
        <f>IF(FluxoCaixa101315[[#This Row],[d]]="Saldo Inicial",FluxoCaixa101315[[#This Row],[R$ (Valores)]],I918+FluxoCaixa101315[[#This Row],[Valores Receitas / Despesas]])</f>
        <v>-68.760000000195461</v>
      </c>
      <c r="J919" s="53">
        <f>IF(FluxoCaixa101315[[#This Row],[Entrada / Saída]]="Saída",FluxoCaixa101315[[#This Row],[R$ (Valores)]]*-1,FluxoCaixa101315[[#This Row],[R$ (Valores)]])</f>
        <v>0</v>
      </c>
    </row>
    <row r="920" spans="2:10">
      <c r="B920" s="16"/>
      <c r="C920" s="48"/>
      <c r="D920" s="17"/>
      <c r="E920" s="17"/>
      <c r="F920" s="17"/>
      <c r="G920" s="21"/>
      <c r="H920" s="17"/>
      <c r="I920" s="20">
        <f>IF(FluxoCaixa101315[[#This Row],[d]]="Saldo Inicial",FluxoCaixa101315[[#This Row],[R$ (Valores)]],I919+FluxoCaixa101315[[#This Row],[Valores Receitas / Despesas]])</f>
        <v>-68.760000000195461</v>
      </c>
      <c r="J920" s="5">
        <f>IF(FluxoCaixa101315[[#This Row],[Entrada / Saída]]="Saída",FluxoCaixa101315[[#This Row],[R$ (Valores)]]*-1,FluxoCaixa101315[[#This Row],[R$ (Valores)]])</f>
        <v>0</v>
      </c>
    </row>
    <row r="921" spans="2:10">
      <c r="B921" s="16"/>
      <c r="C921" s="48"/>
      <c r="D921" s="17"/>
      <c r="E921" s="17"/>
      <c r="F921" s="17"/>
      <c r="G921" s="21"/>
      <c r="H921" s="17"/>
      <c r="I921" s="20">
        <f>IF(FluxoCaixa101315[[#This Row],[d]]="Saldo Inicial",FluxoCaixa101315[[#This Row],[R$ (Valores)]],I920+FluxoCaixa101315[[#This Row],[Valores Receitas / Despesas]])</f>
        <v>-68.760000000195461</v>
      </c>
      <c r="J921" s="5">
        <f>IF(FluxoCaixa101315[[#This Row],[Entrada / Saída]]="Saída",FluxoCaixa101315[[#This Row],[R$ (Valores)]]*-1,FluxoCaixa101315[[#This Row],[R$ (Valores)]])</f>
        <v>0</v>
      </c>
    </row>
    <row r="922" spans="2:10">
      <c r="B922" s="16"/>
      <c r="C922" s="48"/>
      <c r="D922" s="17"/>
      <c r="E922" s="17"/>
      <c r="F922" s="17"/>
      <c r="G922" s="21"/>
      <c r="H922" s="17"/>
      <c r="I922" s="20">
        <f>IF(FluxoCaixa101315[[#This Row],[d]]="Saldo Inicial",FluxoCaixa101315[[#This Row],[R$ (Valores)]],I921+FluxoCaixa101315[[#This Row],[Valores Receitas / Despesas]])</f>
        <v>-68.760000000195461</v>
      </c>
      <c r="J922" s="5">
        <f>IF(FluxoCaixa101315[[#This Row],[Entrada / Saída]]="Saída",FluxoCaixa101315[[#This Row],[R$ (Valores)]]*-1,FluxoCaixa101315[[#This Row],[R$ (Valores)]])</f>
        <v>0</v>
      </c>
    </row>
    <row r="923" spans="2:10">
      <c r="B923" s="16"/>
      <c r="C923" s="48"/>
      <c r="D923" s="17"/>
      <c r="E923" s="17"/>
      <c r="F923" s="17"/>
      <c r="G923" s="21"/>
      <c r="H923" s="17"/>
      <c r="I923" s="20">
        <f>IF(FluxoCaixa101315[[#This Row],[d]]="Saldo Inicial",FluxoCaixa101315[[#This Row],[R$ (Valores)]],I922+FluxoCaixa101315[[#This Row],[Valores Receitas / Despesas]])</f>
        <v>-68.760000000195461</v>
      </c>
      <c r="J923" s="5">
        <f>IF(FluxoCaixa101315[[#This Row],[Entrada / Saída]]="Saída",FluxoCaixa101315[[#This Row],[R$ (Valores)]]*-1,FluxoCaixa101315[[#This Row],[R$ (Valores)]])</f>
        <v>0</v>
      </c>
    </row>
    <row r="924" spans="2:10">
      <c r="B924" s="16"/>
      <c r="C924" s="48"/>
      <c r="D924" s="17"/>
      <c r="E924" s="17"/>
      <c r="F924" s="17"/>
      <c r="G924" s="21"/>
      <c r="H924" s="17"/>
      <c r="I924" s="20">
        <f>IF(FluxoCaixa101315[[#This Row],[d]]="Saldo Inicial",FluxoCaixa101315[[#This Row],[R$ (Valores)]],I923+FluxoCaixa101315[[#This Row],[Valores Receitas / Despesas]])</f>
        <v>-68.760000000195461</v>
      </c>
      <c r="J924" s="5">
        <f>IF(FluxoCaixa101315[[#This Row],[Entrada / Saída]]="Saída",FluxoCaixa101315[[#This Row],[R$ (Valores)]]*-1,FluxoCaixa101315[[#This Row],[R$ (Valores)]])</f>
        <v>0</v>
      </c>
    </row>
    <row r="925" spans="2:10">
      <c r="B925" s="16"/>
      <c r="C925" s="48"/>
      <c r="D925" s="17"/>
      <c r="E925" s="17"/>
      <c r="F925" s="17"/>
      <c r="G925" s="21"/>
      <c r="H925" s="17"/>
      <c r="I925" s="20">
        <f>IF(FluxoCaixa101315[[#This Row],[d]]="Saldo Inicial",FluxoCaixa101315[[#This Row],[R$ (Valores)]],I924+FluxoCaixa101315[[#This Row],[Valores Receitas / Despesas]])</f>
        <v>-68.760000000195461</v>
      </c>
      <c r="J925" s="5">
        <f>IF(FluxoCaixa101315[[#This Row],[Entrada / Saída]]="Saída",FluxoCaixa101315[[#This Row],[R$ (Valores)]]*-1,FluxoCaixa101315[[#This Row],[R$ (Valores)]])</f>
        <v>0</v>
      </c>
    </row>
    <row r="926" spans="2:10">
      <c r="B926" s="16"/>
      <c r="C926" s="48"/>
      <c r="D926" s="17"/>
      <c r="E926" s="17"/>
      <c r="F926" s="17"/>
      <c r="G926" s="21"/>
      <c r="H926" s="17"/>
      <c r="I926" s="20">
        <f>IF(FluxoCaixa101315[[#This Row],[d]]="Saldo Inicial",FluxoCaixa101315[[#This Row],[R$ (Valores)]],I925+FluxoCaixa101315[[#This Row],[Valores Receitas / Despesas]])</f>
        <v>-68.760000000195461</v>
      </c>
      <c r="J926" s="5">
        <f>IF(FluxoCaixa101315[[#This Row],[Entrada / Saída]]="Saída",FluxoCaixa101315[[#This Row],[R$ (Valores)]]*-1,FluxoCaixa101315[[#This Row],[R$ (Valores)]])</f>
        <v>0</v>
      </c>
    </row>
    <row r="927" spans="2:10">
      <c r="B927" s="16"/>
      <c r="C927" s="48"/>
      <c r="D927" s="17"/>
      <c r="E927" s="17"/>
      <c r="F927" s="17"/>
      <c r="G927" s="21"/>
      <c r="H927" s="17"/>
      <c r="I927" s="20">
        <f>IF(FluxoCaixa101315[[#This Row],[d]]="Saldo Inicial",FluxoCaixa101315[[#This Row],[R$ (Valores)]],I926+FluxoCaixa101315[[#This Row],[Valores Receitas / Despesas]])</f>
        <v>-68.760000000195461</v>
      </c>
      <c r="J927" s="5">
        <f>IF(FluxoCaixa101315[[#This Row],[Entrada / Saída]]="Saída",FluxoCaixa101315[[#This Row],[R$ (Valores)]]*-1,FluxoCaixa101315[[#This Row],[R$ (Valores)]])</f>
        <v>0</v>
      </c>
    </row>
    <row r="928" spans="2:10">
      <c r="B928" s="16"/>
      <c r="C928" s="48"/>
      <c r="D928" s="17"/>
      <c r="E928" s="17"/>
      <c r="F928" s="17"/>
      <c r="G928" s="21"/>
      <c r="H928" s="17"/>
      <c r="I928" s="20">
        <f>IF(FluxoCaixa101315[[#This Row],[d]]="Saldo Inicial",FluxoCaixa101315[[#This Row],[R$ (Valores)]],I927+FluxoCaixa101315[[#This Row],[Valores Receitas / Despesas]])</f>
        <v>-68.760000000195461</v>
      </c>
      <c r="J928" s="5">
        <f>IF(FluxoCaixa101315[[#This Row],[Entrada / Saída]]="Saída",FluxoCaixa101315[[#This Row],[R$ (Valores)]]*-1,FluxoCaixa101315[[#This Row],[R$ (Valores)]])</f>
        <v>0</v>
      </c>
    </row>
    <row r="929" spans="2:10">
      <c r="B929" s="16"/>
      <c r="C929" s="48"/>
      <c r="D929" s="17"/>
      <c r="E929" s="17"/>
      <c r="F929" s="17"/>
      <c r="G929" s="21"/>
      <c r="H929" s="17"/>
      <c r="I929" s="20">
        <f>IF(FluxoCaixa101315[[#This Row],[d]]="Saldo Inicial",FluxoCaixa101315[[#This Row],[R$ (Valores)]],I928+FluxoCaixa101315[[#This Row],[Valores Receitas / Despesas]])</f>
        <v>-68.760000000195461</v>
      </c>
      <c r="J929" s="5">
        <f>IF(FluxoCaixa101315[[#This Row],[Entrada / Saída]]="Saída",FluxoCaixa101315[[#This Row],[R$ (Valores)]]*-1,FluxoCaixa101315[[#This Row],[R$ (Valores)]])</f>
        <v>0</v>
      </c>
    </row>
    <row r="930" spans="2:10">
      <c r="B930" s="16"/>
      <c r="C930" s="48"/>
      <c r="D930" s="17"/>
      <c r="E930" s="17"/>
      <c r="F930" s="17"/>
      <c r="G930" s="21"/>
      <c r="H930" s="17"/>
      <c r="I930" s="20">
        <f>IF(FluxoCaixa101315[[#This Row],[d]]="Saldo Inicial",FluxoCaixa101315[[#This Row],[R$ (Valores)]],I929+FluxoCaixa101315[[#This Row],[Valores Receitas / Despesas]])</f>
        <v>-68.760000000195461</v>
      </c>
      <c r="J930" s="5">
        <f>IF(FluxoCaixa101315[[#This Row],[Entrada / Saída]]="Saída",FluxoCaixa101315[[#This Row],[R$ (Valores)]]*-1,FluxoCaixa101315[[#This Row],[R$ (Valores)]])</f>
        <v>0</v>
      </c>
    </row>
    <row r="931" spans="2:10">
      <c r="B931" s="16"/>
      <c r="C931" s="48"/>
      <c r="D931" s="17"/>
      <c r="E931" s="17"/>
      <c r="F931" s="17"/>
      <c r="G931" s="21"/>
      <c r="H931" s="17"/>
      <c r="I931" s="20">
        <f>IF(FluxoCaixa101315[[#This Row],[d]]="Saldo Inicial",FluxoCaixa101315[[#This Row],[R$ (Valores)]],I930+FluxoCaixa101315[[#This Row],[Valores Receitas / Despesas]])</f>
        <v>-68.760000000195461</v>
      </c>
      <c r="J931" s="5">
        <f>IF(FluxoCaixa101315[[#This Row],[Entrada / Saída]]="Saída",FluxoCaixa101315[[#This Row],[R$ (Valores)]]*-1,FluxoCaixa101315[[#This Row],[R$ (Valores)]])</f>
        <v>0</v>
      </c>
    </row>
    <row r="932" spans="2:10">
      <c r="B932" s="16"/>
      <c r="C932" s="48"/>
      <c r="D932" s="17"/>
      <c r="E932" s="17"/>
      <c r="F932" s="17"/>
      <c r="G932" s="21"/>
      <c r="H932" s="17"/>
      <c r="I932" s="20">
        <f>IF(FluxoCaixa101315[[#This Row],[d]]="Saldo Inicial",FluxoCaixa101315[[#This Row],[R$ (Valores)]],I931+FluxoCaixa101315[[#This Row],[Valores Receitas / Despesas]])</f>
        <v>-68.760000000195461</v>
      </c>
      <c r="J932" s="5">
        <f>IF(FluxoCaixa101315[[#This Row],[Entrada / Saída]]="Saída",FluxoCaixa101315[[#This Row],[R$ (Valores)]]*-1,FluxoCaixa101315[[#This Row],[R$ (Valores)]])</f>
        <v>0</v>
      </c>
    </row>
    <row r="933" spans="2:10">
      <c r="B933" s="16"/>
      <c r="C933" s="48"/>
      <c r="D933" s="17"/>
      <c r="E933" s="17"/>
      <c r="F933" s="17"/>
      <c r="G933" s="21"/>
      <c r="H933" s="17"/>
      <c r="I933" s="20">
        <f>IF(FluxoCaixa101315[[#This Row],[d]]="Saldo Inicial",FluxoCaixa101315[[#This Row],[R$ (Valores)]],I932+FluxoCaixa101315[[#This Row],[Valores Receitas / Despesas]])</f>
        <v>-68.760000000195461</v>
      </c>
      <c r="J933" s="5">
        <f>IF(FluxoCaixa101315[[#This Row],[Entrada / Saída]]="Saída",FluxoCaixa101315[[#This Row],[R$ (Valores)]]*-1,FluxoCaixa101315[[#This Row],[R$ (Valores)]])</f>
        <v>0</v>
      </c>
    </row>
    <row r="934" spans="2:10">
      <c r="B934" s="16"/>
      <c r="C934" s="48"/>
      <c r="D934" s="17"/>
      <c r="E934" s="17"/>
      <c r="F934" s="17"/>
      <c r="G934" s="21"/>
      <c r="H934" s="17"/>
      <c r="I934" s="20">
        <f>IF(FluxoCaixa101315[[#This Row],[d]]="Saldo Inicial",FluxoCaixa101315[[#This Row],[R$ (Valores)]],I933+FluxoCaixa101315[[#This Row],[Valores Receitas / Despesas]])</f>
        <v>-68.760000000195461</v>
      </c>
      <c r="J934" s="5">
        <f>IF(FluxoCaixa101315[[#This Row],[Entrada / Saída]]="Saída",FluxoCaixa101315[[#This Row],[R$ (Valores)]]*-1,FluxoCaixa101315[[#This Row],[R$ (Valores)]])</f>
        <v>0</v>
      </c>
    </row>
    <row r="935" spans="2:10">
      <c r="B935" s="16"/>
      <c r="C935" s="48"/>
      <c r="D935" s="17"/>
      <c r="E935" s="17"/>
      <c r="F935" s="17"/>
      <c r="G935" s="21"/>
      <c r="H935" s="17"/>
      <c r="I935" s="20">
        <f>IF(FluxoCaixa101315[[#This Row],[d]]="Saldo Inicial",FluxoCaixa101315[[#This Row],[R$ (Valores)]],I934+FluxoCaixa101315[[#This Row],[Valores Receitas / Despesas]])</f>
        <v>-68.760000000195461</v>
      </c>
      <c r="J935" s="5">
        <f>IF(FluxoCaixa101315[[#This Row],[Entrada / Saída]]="Saída",FluxoCaixa101315[[#This Row],[R$ (Valores)]]*-1,FluxoCaixa101315[[#This Row],[R$ (Valores)]])</f>
        <v>0</v>
      </c>
    </row>
    <row r="936" spans="2:10">
      <c r="B936" s="16"/>
      <c r="C936" s="48"/>
      <c r="D936" s="17"/>
      <c r="E936" s="17"/>
      <c r="F936" s="17"/>
      <c r="G936" s="21"/>
      <c r="H936" s="17"/>
      <c r="I936" s="20">
        <f>IF(FluxoCaixa101315[[#This Row],[d]]="Saldo Inicial",FluxoCaixa101315[[#This Row],[R$ (Valores)]],I935+FluxoCaixa101315[[#This Row],[Valores Receitas / Despesas]])</f>
        <v>-68.760000000195461</v>
      </c>
      <c r="J936" s="5">
        <f>IF(FluxoCaixa101315[[#This Row],[Entrada / Saída]]="Saída",FluxoCaixa101315[[#This Row],[R$ (Valores)]]*-1,FluxoCaixa101315[[#This Row],[R$ (Valores)]])</f>
        <v>0</v>
      </c>
    </row>
    <row r="937" spans="2:10">
      <c r="B937" s="16"/>
      <c r="C937" s="48"/>
      <c r="D937" s="17"/>
      <c r="E937" s="17"/>
      <c r="F937" s="17"/>
      <c r="G937" s="21"/>
      <c r="H937" s="17"/>
      <c r="I937" s="20">
        <f>IF(FluxoCaixa101315[[#This Row],[d]]="Saldo Inicial",FluxoCaixa101315[[#This Row],[R$ (Valores)]],I936+FluxoCaixa101315[[#This Row],[Valores Receitas / Despesas]])</f>
        <v>-68.760000000195461</v>
      </c>
      <c r="J937" s="5">
        <f>IF(FluxoCaixa101315[[#This Row],[Entrada / Saída]]="Saída",FluxoCaixa101315[[#This Row],[R$ (Valores)]]*-1,FluxoCaixa101315[[#This Row],[R$ (Valores)]])</f>
        <v>0</v>
      </c>
    </row>
    <row r="938" spans="2:10">
      <c r="B938" s="16"/>
      <c r="C938" s="48"/>
      <c r="D938" s="17"/>
      <c r="E938" s="17"/>
      <c r="F938" s="17"/>
      <c r="G938" s="21"/>
      <c r="H938" s="17"/>
      <c r="I938" s="20">
        <f>IF(FluxoCaixa101315[[#This Row],[d]]="Saldo Inicial",FluxoCaixa101315[[#This Row],[R$ (Valores)]],I937+FluxoCaixa101315[[#This Row],[Valores Receitas / Despesas]])</f>
        <v>-68.760000000195461</v>
      </c>
      <c r="J938" s="5">
        <f>IF(FluxoCaixa101315[[#This Row],[Entrada / Saída]]="Saída",FluxoCaixa101315[[#This Row],[R$ (Valores)]]*-1,FluxoCaixa101315[[#This Row],[R$ (Valores)]])</f>
        <v>0</v>
      </c>
    </row>
    <row r="939" spans="2:10">
      <c r="B939" s="16"/>
      <c r="C939" s="48"/>
      <c r="D939" s="17"/>
      <c r="E939" s="17"/>
      <c r="F939" s="17"/>
      <c r="G939" s="21"/>
      <c r="H939" s="17"/>
      <c r="I939" s="20">
        <f>IF(FluxoCaixa101315[[#This Row],[d]]="Saldo Inicial",FluxoCaixa101315[[#This Row],[R$ (Valores)]],I938+FluxoCaixa101315[[#This Row],[Valores Receitas / Despesas]])</f>
        <v>-68.760000000195461</v>
      </c>
      <c r="J939" s="5">
        <f>IF(FluxoCaixa101315[[#This Row],[Entrada / Saída]]="Saída",FluxoCaixa101315[[#This Row],[R$ (Valores)]]*-1,FluxoCaixa101315[[#This Row],[R$ (Valores)]])</f>
        <v>0</v>
      </c>
    </row>
    <row r="940" spans="2:10">
      <c r="B940" s="16"/>
      <c r="C940" s="48"/>
      <c r="D940" s="17"/>
      <c r="E940" s="17"/>
      <c r="F940" s="17"/>
      <c r="G940" s="21"/>
      <c r="H940" s="17"/>
      <c r="I940" s="20">
        <f>IF(FluxoCaixa101315[[#This Row],[d]]="Saldo Inicial",FluxoCaixa101315[[#This Row],[R$ (Valores)]],I939+FluxoCaixa101315[[#This Row],[Valores Receitas / Despesas]])</f>
        <v>-68.760000000195461</v>
      </c>
      <c r="J940" s="5">
        <f>IF(FluxoCaixa101315[[#This Row],[Entrada / Saída]]="Saída",FluxoCaixa101315[[#This Row],[R$ (Valores)]]*-1,FluxoCaixa101315[[#This Row],[R$ (Valores)]])</f>
        <v>0</v>
      </c>
    </row>
    <row r="941" spans="2:10">
      <c r="B941" s="16"/>
      <c r="C941" s="48"/>
      <c r="D941" s="17"/>
      <c r="E941" s="17"/>
      <c r="F941" s="17"/>
      <c r="G941" s="21"/>
      <c r="H941" s="17"/>
      <c r="I941" s="20">
        <f>IF(FluxoCaixa101315[[#This Row],[d]]="Saldo Inicial",FluxoCaixa101315[[#This Row],[R$ (Valores)]],I940+FluxoCaixa101315[[#This Row],[Valores Receitas / Despesas]])</f>
        <v>-68.760000000195461</v>
      </c>
      <c r="J941" s="5">
        <f>IF(FluxoCaixa101315[[#This Row],[Entrada / Saída]]="Saída",FluxoCaixa101315[[#This Row],[R$ (Valores)]]*-1,FluxoCaixa101315[[#This Row],[R$ (Valores)]])</f>
        <v>0</v>
      </c>
    </row>
    <row r="942" spans="2:10">
      <c r="B942" s="16"/>
      <c r="C942" s="48"/>
      <c r="D942" s="17"/>
      <c r="E942" s="17"/>
      <c r="F942" s="17"/>
      <c r="G942" s="21"/>
      <c r="H942" s="17"/>
      <c r="I942" s="20">
        <f>IF(FluxoCaixa101315[[#This Row],[d]]="Saldo Inicial",FluxoCaixa101315[[#This Row],[R$ (Valores)]],I941+FluxoCaixa101315[[#This Row],[Valores Receitas / Despesas]])</f>
        <v>-68.760000000195461</v>
      </c>
      <c r="J942" s="5">
        <f>IF(FluxoCaixa101315[[#This Row],[Entrada / Saída]]="Saída",FluxoCaixa101315[[#This Row],[R$ (Valores)]]*-1,FluxoCaixa101315[[#This Row],[R$ (Valores)]])</f>
        <v>0</v>
      </c>
    </row>
    <row r="943" spans="2:10">
      <c r="B943" s="16"/>
      <c r="C943" s="48"/>
      <c r="D943" s="17"/>
      <c r="E943" s="17"/>
      <c r="F943" s="17"/>
      <c r="G943" s="21"/>
      <c r="H943" s="17"/>
      <c r="I943" s="20">
        <f>IF(FluxoCaixa101315[[#This Row],[d]]="Saldo Inicial",FluxoCaixa101315[[#This Row],[R$ (Valores)]],I942+FluxoCaixa101315[[#This Row],[Valores Receitas / Despesas]])</f>
        <v>-68.760000000195461</v>
      </c>
      <c r="J943" s="5">
        <f>IF(FluxoCaixa101315[[#This Row],[Entrada / Saída]]="Saída",FluxoCaixa101315[[#This Row],[R$ (Valores)]]*-1,FluxoCaixa101315[[#This Row],[R$ (Valores)]])</f>
        <v>0</v>
      </c>
    </row>
    <row r="944" spans="2:10">
      <c r="B944" s="16"/>
      <c r="C944" s="48"/>
      <c r="D944" s="17"/>
      <c r="E944" s="17"/>
      <c r="F944" s="17"/>
      <c r="G944" s="21"/>
      <c r="H944" s="17"/>
      <c r="I944" s="20">
        <f>IF(FluxoCaixa101315[[#This Row],[d]]="Saldo Inicial",FluxoCaixa101315[[#This Row],[R$ (Valores)]],I943+FluxoCaixa101315[[#This Row],[Valores Receitas / Despesas]])</f>
        <v>-68.760000000195461</v>
      </c>
      <c r="J944" s="5">
        <f>IF(FluxoCaixa101315[[#This Row],[Entrada / Saída]]="Saída",FluxoCaixa101315[[#This Row],[R$ (Valores)]]*-1,FluxoCaixa101315[[#This Row],[R$ (Valores)]])</f>
        <v>0</v>
      </c>
    </row>
    <row r="945" spans="2:10">
      <c r="B945" s="16"/>
      <c r="C945" s="48"/>
      <c r="D945" s="17"/>
      <c r="E945" s="17"/>
      <c r="F945" s="17"/>
      <c r="G945" s="21"/>
      <c r="H945" s="17"/>
      <c r="I945" s="20">
        <f>IF(FluxoCaixa101315[[#This Row],[d]]="Saldo Inicial",FluxoCaixa101315[[#This Row],[R$ (Valores)]],I944+FluxoCaixa101315[[#This Row],[Valores Receitas / Despesas]])</f>
        <v>-68.760000000195461</v>
      </c>
      <c r="J945" s="5">
        <f>IF(FluxoCaixa101315[[#This Row],[Entrada / Saída]]="Saída",FluxoCaixa101315[[#This Row],[R$ (Valores)]]*-1,FluxoCaixa101315[[#This Row],[R$ (Valores)]])</f>
        <v>0</v>
      </c>
    </row>
    <row r="946" spans="2:10">
      <c r="B946" s="16"/>
      <c r="C946" s="48"/>
      <c r="D946" s="17"/>
      <c r="E946" s="17"/>
      <c r="F946" s="17"/>
      <c r="G946" s="21"/>
      <c r="H946" s="17"/>
      <c r="I946" s="20">
        <f>IF(FluxoCaixa101315[[#This Row],[d]]="Saldo Inicial",FluxoCaixa101315[[#This Row],[R$ (Valores)]],I945+FluxoCaixa101315[[#This Row],[Valores Receitas / Despesas]])</f>
        <v>-68.760000000195461</v>
      </c>
      <c r="J946" s="5">
        <f>IF(FluxoCaixa101315[[#This Row],[Entrada / Saída]]="Saída",FluxoCaixa101315[[#This Row],[R$ (Valores)]]*-1,FluxoCaixa101315[[#This Row],[R$ (Valores)]])</f>
        <v>0</v>
      </c>
    </row>
    <row r="947" spans="2:10">
      <c r="B947" s="16"/>
      <c r="C947" s="48"/>
      <c r="D947" s="17"/>
      <c r="E947" s="17"/>
      <c r="F947" s="17"/>
      <c r="G947" s="21"/>
      <c r="H947" s="17"/>
      <c r="I947" s="20">
        <f>IF(FluxoCaixa101315[[#This Row],[d]]="Saldo Inicial",FluxoCaixa101315[[#This Row],[R$ (Valores)]],I946+FluxoCaixa101315[[#This Row],[Valores Receitas / Despesas]])</f>
        <v>-68.760000000195461</v>
      </c>
      <c r="J947" s="5">
        <f>IF(FluxoCaixa101315[[#This Row],[Entrada / Saída]]="Saída",FluxoCaixa101315[[#This Row],[R$ (Valores)]]*-1,FluxoCaixa101315[[#This Row],[R$ (Valores)]])</f>
        <v>0</v>
      </c>
    </row>
    <row r="948" spans="2:10">
      <c r="B948" s="16"/>
      <c r="C948" s="48"/>
      <c r="D948" s="17"/>
      <c r="E948" s="17"/>
      <c r="F948" s="17"/>
      <c r="G948" s="21"/>
      <c r="H948" s="17"/>
      <c r="I948" s="20">
        <f>IF(FluxoCaixa101315[[#This Row],[d]]="Saldo Inicial",FluxoCaixa101315[[#This Row],[R$ (Valores)]],I947+FluxoCaixa101315[[#This Row],[Valores Receitas / Despesas]])</f>
        <v>-68.760000000195461</v>
      </c>
      <c r="J948" s="5">
        <f>IF(FluxoCaixa101315[[#This Row],[Entrada / Saída]]="Saída",FluxoCaixa101315[[#This Row],[R$ (Valores)]]*-1,FluxoCaixa101315[[#This Row],[R$ (Valores)]])</f>
        <v>0</v>
      </c>
    </row>
    <row r="949" spans="2:10">
      <c r="B949" s="16"/>
      <c r="C949" s="48"/>
      <c r="D949" s="17"/>
      <c r="E949" s="17"/>
      <c r="F949" s="17"/>
      <c r="G949" s="21"/>
      <c r="H949" s="17"/>
      <c r="I949" s="20">
        <f>IF(FluxoCaixa101315[[#This Row],[d]]="Saldo Inicial",FluxoCaixa101315[[#This Row],[R$ (Valores)]],I948+FluxoCaixa101315[[#This Row],[Valores Receitas / Despesas]])</f>
        <v>-68.760000000195461</v>
      </c>
      <c r="J949" s="5">
        <f>IF(FluxoCaixa101315[[#This Row],[Entrada / Saída]]="Saída",FluxoCaixa101315[[#This Row],[R$ (Valores)]]*-1,FluxoCaixa101315[[#This Row],[R$ (Valores)]])</f>
        <v>0</v>
      </c>
    </row>
    <row r="950" spans="2:10">
      <c r="B950" s="16"/>
      <c r="C950" s="48"/>
      <c r="D950" s="17"/>
      <c r="E950" s="17"/>
      <c r="F950" s="17"/>
      <c r="G950" s="21"/>
      <c r="H950" s="17"/>
      <c r="I950" s="20">
        <f>IF(FluxoCaixa101315[[#This Row],[d]]="Saldo Inicial",FluxoCaixa101315[[#This Row],[R$ (Valores)]],I949+FluxoCaixa101315[[#This Row],[Valores Receitas / Despesas]])</f>
        <v>-68.760000000195461</v>
      </c>
      <c r="J950" s="5">
        <f>IF(FluxoCaixa101315[[#This Row],[Entrada / Saída]]="Saída",FluxoCaixa101315[[#This Row],[R$ (Valores)]]*-1,FluxoCaixa101315[[#This Row],[R$ (Valores)]])</f>
        <v>0</v>
      </c>
    </row>
    <row r="951" spans="2:10">
      <c r="B951" s="16"/>
      <c r="C951" s="48"/>
      <c r="D951" s="17"/>
      <c r="E951" s="17"/>
      <c r="F951" s="17"/>
      <c r="G951" s="21"/>
      <c r="H951" s="17"/>
      <c r="I951" s="20">
        <f>IF(FluxoCaixa101315[[#This Row],[d]]="Saldo Inicial",FluxoCaixa101315[[#This Row],[R$ (Valores)]],I950+FluxoCaixa101315[[#This Row],[Valores Receitas / Despesas]])</f>
        <v>-68.760000000195461</v>
      </c>
      <c r="J951" s="5">
        <f>IF(FluxoCaixa101315[[#This Row],[Entrada / Saída]]="Saída",FluxoCaixa101315[[#This Row],[R$ (Valores)]]*-1,FluxoCaixa101315[[#This Row],[R$ (Valores)]])</f>
        <v>0</v>
      </c>
    </row>
    <row r="952" spans="2:10">
      <c r="B952" s="16"/>
      <c r="C952" s="48"/>
      <c r="D952" s="17"/>
      <c r="E952" s="17"/>
      <c r="F952" s="17"/>
      <c r="G952" s="21"/>
      <c r="H952" s="17"/>
      <c r="I952" s="20">
        <f>IF(FluxoCaixa101315[[#This Row],[d]]="Saldo Inicial",FluxoCaixa101315[[#This Row],[R$ (Valores)]],I951+FluxoCaixa101315[[#This Row],[Valores Receitas / Despesas]])</f>
        <v>-68.760000000195461</v>
      </c>
      <c r="J952" s="5">
        <f>IF(FluxoCaixa101315[[#This Row],[Entrada / Saída]]="Saída",FluxoCaixa101315[[#This Row],[R$ (Valores)]]*-1,FluxoCaixa101315[[#This Row],[R$ (Valores)]])</f>
        <v>0</v>
      </c>
    </row>
    <row r="953" spans="2:10">
      <c r="B953" s="16"/>
      <c r="C953" s="48"/>
      <c r="D953" s="17"/>
      <c r="E953" s="17"/>
      <c r="F953" s="17"/>
      <c r="G953" s="21"/>
      <c r="H953" s="17"/>
      <c r="I953" s="20">
        <f>IF(FluxoCaixa101315[[#This Row],[d]]="Saldo Inicial",FluxoCaixa101315[[#This Row],[R$ (Valores)]],I952+FluxoCaixa101315[[#This Row],[Valores Receitas / Despesas]])</f>
        <v>-68.760000000195461</v>
      </c>
      <c r="J953" s="5">
        <f>IF(FluxoCaixa101315[[#This Row],[Entrada / Saída]]="Saída",FluxoCaixa101315[[#This Row],[R$ (Valores)]]*-1,FluxoCaixa101315[[#This Row],[R$ (Valores)]])</f>
        <v>0</v>
      </c>
    </row>
    <row r="954" spans="2:10">
      <c r="B954" s="16"/>
      <c r="C954" s="48"/>
      <c r="D954" s="17"/>
      <c r="E954" s="17"/>
      <c r="F954" s="17"/>
      <c r="G954" s="21"/>
      <c r="H954" s="17"/>
      <c r="I954" s="20">
        <f>IF(FluxoCaixa101315[[#This Row],[d]]="Saldo Inicial",FluxoCaixa101315[[#This Row],[R$ (Valores)]],I953+FluxoCaixa101315[[#This Row],[Valores Receitas / Despesas]])</f>
        <v>-68.760000000195461</v>
      </c>
      <c r="J954" s="5">
        <f>IF(FluxoCaixa101315[[#This Row],[Entrada / Saída]]="Saída",FluxoCaixa101315[[#This Row],[R$ (Valores)]]*-1,FluxoCaixa101315[[#This Row],[R$ (Valores)]])</f>
        <v>0</v>
      </c>
    </row>
    <row r="955" spans="2:10">
      <c r="B955" s="16"/>
      <c r="C955" s="48"/>
      <c r="D955" s="17"/>
      <c r="E955" s="17"/>
      <c r="F955" s="17"/>
      <c r="G955" s="21"/>
      <c r="H955" s="17"/>
      <c r="I955" s="20">
        <f>IF(FluxoCaixa101315[[#This Row],[d]]="Saldo Inicial",FluxoCaixa101315[[#This Row],[R$ (Valores)]],I954+FluxoCaixa101315[[#This Row],[Valores Receitas / Despesas]])</f>
        <v>-68.760000000195461</v>
      </c>
      <c r="J955" s="5">
        <f>IF(FluxoCaixa101315[[#This Row],[Entrada / Saída]]="Saída",FluxoCaixa101315[[#This Row],[R$ (Valores)]]*-1,FluxoCaixa101315[[#This Row],[R$ (Valores)]])</f>
        <v>0</v>
      </c>
    </row>
    <row r="956" spans="2:10">
      <c r="B956" s="16"/>
      <c r="C956" s="48"/>
      <c r="D956" s="17"/>
      <c r="E956" s="17"/>
      <c r="F956" s="17"/>
      <c r="G956" s="21"/>
      <c r="H956" s="17"/>
      <c r="I956" s="20">
        <f>IF(FluxoCaixa101315[[#This Row],[d]]="Saldo Inicial",FluxoCaixa101315[[#This Row],[R$ (Valores)]],I955+FluxoCaixa101315[[#This Row],[Valores Receitas / Despesas]])</f>
        <v>-68.760000000195461</v>
      </c>
      <c r="J956" s="5">
        <f>IF(FluxoCaixa101315[[#This Row],[Entrada / Saída]]="Saída",FluxoCaixa101315[[#This Row],[R$ (Valores)]]*-1,FluxoCaixa101315[[#This Row],[R$ (Valores)]])</f>
        <v>0</v>
      </c>
    </row>
    <row r="957" spans="2:10">
      <c r="B957" s="16"/>
      <c r="C957" s="48"/>
      <c r="D957" s="17"/>
      <c r="E957" s="17"/>
      <c r="F957" s="17"/>
      <c r="G957" s="21"/>
      <c r="H957" s="17"/>
      <c r="I957" s="20">
        <f>IF(FluxoCaixa101315[[#This Row],[d]]="Saldo Inicial",FluxoCaixa101315[[#This Row],[R$ (Valores)]],I956+FluxoCaixa101315[[#This Row],[Valores Receitas / Despesas]])</f>
        <v>-68.760000000195461</v>
      </c>
      <c r="J957" s="5">
        <f>IF(FluxoCaixa101315[[#This Row],[Entrada / Saída]]="Saída",FluxoCaixa101315[[#This Row],[R$ (Valores)]]*-1,FluxoCaixa101315[[#This Row],[R$ (Valores)]])</f>
        <v>0</v>
      </c>
    </row>
    <row r="958" spans="2:10">
      <c r="B958" s="16"/>
      <c r="C958" s="48"/>
      <c r="D958" s="17"/>
      <c r="E958" s="17"/>
      <c r="F958" s="17"/>
      <c r="G958" s="21"/>
      <c r="H958" s="17"/>
      <c r="I958" s="20">
        <f>IF(FluxoCaixa101315[[#This Row],[d]]="Saldo Inicial",FluxoCaixa101315[[#This Row],[R$ (Valores)]],I957+FluxoCaixa101315[[#This Row],[Valores Receitas / Despesas]])</f>
        <v>-68.760000000195461</v>
      </c>
      <c r="J958" s="5">
        <f>IF(FluxoCaixa101315[[#This Row],[Entrada / Saída]]="Saída",FluxoCaixa101315[[#This Row],[R$ (Valores)]]*-1,FluxoCaixa101315[[#This Row],[R$ (Valores)]])</f>
        <v>0</v>
      </c>
    </row>
    <row r="959" spans="2:10">
      <c r="B959" s="16"/>
      <c r="C959" s="48"/>
      <c r="D959" s="17"/>
      <c r="E959" s="17"/>
      <c r="F959" s="17"/>
      <c r="G959" s="21"/>
      <c r="H959" s="17"/>
      <c r="I959" s="20">
        <f>IF(FluxoCaixa101315[[#This Row],[d]]="Saldo Inicial",FluxoCaixa101315[[#This Row],[R$ (Valores)]],I958+FluxoCaixa101315[[#This Row],[Valores Receitas / Despesas]])</f>
        <v>-68.760000000195461</v>
      </c>
      <c r="J959" s="5">
        <f>IF(FluxoCaixa101315[[#This Row],[Entrada / Saída]]="Saída",FluxoCaixa101315[[#This Row],[R$ (Valores)]]*-1,FluxoCaixa101315[[#This Row],[R$ (Valores)]])</f>
        <v>0</v>
      </c>
    </row>
    <row r="960" spans="2:10">
      <c r="B960" s="16"/>
      <c r="C960" s="48"/>
      <c r="D960" s="17"/>
      <c r="E960" s="17"/>
      <c r="F960" s="17"/>
      <c r="G960" s="21"/>
      <c r="H960" s="17"/>
      <c r="I960" s="20">
        <f>IF(FluxoCaixa101315[[#This Row],[d]]="Saldo Inicial",FluxoCaixa101315[[#This Row],[R$ (Valores)]],I959+FluxoCaixa101315[[#This Row],[Valores Receitas / Despesas]])</f>
        <v>-68.760000000195461</v>
      </c>
      <c r="J960" s="5">
        <f>IF(FluxoCaixa101315[[#This Row],[Entrada / Saída]]="Saída",FluxoCaixa101315[[#This Row],[R$ (Valores)]]*-1,FluxoCaixa101315[[#This Row],[R$ (Valores)]])</f>
        <v>0</v>
      </c>
    </row>
    <row r="961" spans="2:10">
      <c r="B961" s="16"/>
      <c r="C961" s="48"/>
      <c r="D961" s="17"/>
      <c r="E961" s="17"/>
      <c r="F961" s="17"/>
      <c r="G961" s="21"/>
      <c r="H961" s="17"/>
      <c r="I961" s="20">
        <f>IF(FluxoCaixa101315[[#This Row],[d]]="Saldo Inicial",FluxoCaixa101315[[#This Row],[R$ (Valores)]],I960+FluxoCaixa101315[[#This Row],[Valores Receitas / Despesas]])</f>
        <v>-68.760000000195461</v>
      </c>
      <c r="J961" s="5">
        <f>IF(FluxoCaixa101315[[#This Row],[Entrada / Saída]]="Saída",FluxoCaixa101315[[#This Row],[R$ (Valores)]]*-1,FluxoCaixa101315[[#This Row],[R$ (Valores)]])</f>
        <v>0</v>
      </c>
    </row>
    <row r="962" spans="2:10">
      <c r="B962" s="16"/>
      <c r="C962" s="48"/>
      <c r="D962" s="17"/>
      <c r="E962" s="17"/>
      <c r="F962" s="17"/>
      <c r="G962" s="21"/>
      <c r="H962" s="17"/>
      <c r="I962" s="20">
        <f>IF(FluxoCaixa101315[[#This Row],[d]]="Saldo Inicial",FluxoCaixa101315[[#This Row],[R$ (Valores)]],I961+FluxoCaixa101315[[#This Row],[Valores Receitas / Despesas]])</f>
        <v>-68.760000000195461</v>
      </c>
      <c r="J962" s="5">
        <f>IF(FluxoCaixa101315[[#This Row],[Entrada / Saída]]="Saída",FluxoCaixa101315[[#This Row],[R$ (Valores)]]*-1,FluxoCaixa101315[[#This Row],[R$ (Valores)]])</f>
        <v>0</v>
      </c>
    </row>
    <row r="963" spans="2:10">
      <c r="B963" s="16"/>
      <c r="C963" s="48"/>
      <c r="D963" s="17"/>
      <c r="E963" s="17"/>
      <c r="F963" s="17"/>
      <c r="G963" s="21"/>
      <c r="H963" s="17"/>
      <c r="I963" s="20">
        <f>IF(FluxoCaixa101315[[#This Row],[d]]="Saldo Inicial",FluxoCaixa101315[[#This Row],[R$ (Valores)]],I962+FluxoCaixa101315[[#This Row],[Valores Receitas / Despesas]])</f>
        <v>-68.760000000195461</v>
      </c>
      <c r="J963" s="5">
        <f>IF(FluxoCaixa101315[[#This Row],[Entrada / Saída]]="Saída",FluxoCaixa101315[[#This Row],[R$ (Valores)]]*-1,FluxoCaixa101315[[#This Row],[R$ (Valores)]])</f>
        <v>0</v>
      </c>
    </row>
    <row r="964" spans="2:10">
      <c r="B964" s="16"/>
      <c r="C964" s="48"/>
      <c r="D964" s="17"/>
      <c r="E964" s="17"/>
      <c r="F964" s="17"/>
      <c r="G964" s="21"/>
      <c r="H964" s="17"/>
      <c r="I964" s="20">
        <f>IF(FluxoCaixa101315[[#This Row],[d]]="Saldo Inicial",FluxoCaixa101315[[#This Row],[R$ (Valores)]],I963+FluxoCaixa101315[[#This Row],[Valores Receitas / Despesas]])</f>
        <v>-68.760000000195461</v>
      </c>
      <c r="J964" s="5">
        <f>IF(FluxoCaixa101315[[#This Row],[Entrada / Saída]]="Saída",FluxoCaixa101315[[#This Row],[R$ (Valores)]]*-1,FluxoCaixa101315[[#This Row],[R$ (Valores)]])</f>
        <v>0</v>
      </c>
    </row>
    <row r="965" spans="2:10">
      <c r="B965" s="16"/>
      <c r="C965" s="48"/>
      <c r="D965" s="17"/>
      <c r="E965" s="17"/>
      <c r="F965" s="17"/>
      <c r="G965" s="21"/>
      <c r="H965" s="17"/>
      <c r="I965" s="20">
        <f>IF(FluxoCaixa101315[[#This Row],[d]]="Saldo Inicial",FluxoCaixa101315[[#This Row],[R$ (Valores)]],I964+FluxoCaixa101315[[#This Row],[Valores Receitas / Despesas]])</f>
        <v>-68.760000000195461</v>
      </c>
      <c r="J965" s="5">
        <f>IF(FluxoCaixa101315[[#This Row],[Entrada / Saída]]="Saída",FluxoCaixa101315[[#This Row],[R$ (Valores)]]*-1,FluxoCaixa101315[[#This Row],[R$ (Valores)]])</f>
        <v>0</v>
      </c>
    </row>
    <row r="966" spans="2:10">
      <c r="B966" s="16"/>
      <c r="C966" s="48"/>
      <c r="D966" s="17"/>
      <c r="E966" s="17"/>
      <c r="F966" s="17"/>
      <c r="G966" s="21"/>
      <c r="H966" s="17"/>
      <c r="I966" s="20">
        <f>IF(FluxoCaixa101315[[#This Row],[d]]="Saldo Inicial",FluxoCaixa101315[[#This Row],[R$ (Valores)]],I965+FluxoCaixa101315[[#This Row],[Valores Receitas / Despesas]])</f>
        <v>-68.760000000195461</v>
      </c>
      <c r="J966" s="5">
        <f>IF(FluxoCaixa101315[[#This Row],[Entrada / Saída]]="Saída",FluxoCaixa101315[[#This Row],[R$ (Valores)]]*-1,FluxoCaixa101315[[#This Row],[R$ (Valores)]])</f>
        <v>0</v>
      </c>
    </row>
    <row r="967" spans="2:10">
      <c r="B967" s="16"/>
      <c r="C967" s="48"/>
      <c r="D967" s="17"/>
      <c r="E967" s="17"/>
      <c r="F967" s="17"/>
      <c r="G967" s="21"/>
      <c r="H967" s="17"/>
      <c r="I967" s="20">
        <f>IF(FluxoCaixa101315[[#This Row],[d]]="Saldo Inicial",FluxoCaixa101315[[#This Row],[R$ (Valores)]],I966+FluxoCaixa101315[[#This Row],[Valores Receitas / Despesas]])</f>
        <v>-68.760000000195461</v>
      </c>
      <c r="J967" s="5">
        <f>IF(FluxoCaixa101315[[#This Row],[Entrada / Saída]]="Saída",FluxoCaixa101315[[#This Row],[R$ (Valores)]]*-1,FluxoCaixa101315[[#This Row],[R$ (Valores)]])</f>
        <v>0</v>
      </c>
    </row>
    <row r="968" spans="2:10">
      <c r="B968" s="16"/>
      <c r="C968" s="48"/>
      <c r="D968" s="17"/>
      <c r="E968" s="17"/>
      <c r="F968" s="17"/>
      <c r="G968" s="21"/>
      <c r="H968" s="17"/>
      <c r="I968" s="20">
        <f>IF(FluxoCaixa101315[[#This Row],[d]]="Saldo Inicial",FluxoCaixa101315[[#This Row],[R$ (Valores)]],I967+FluxoCaixa101315[[#This Row],[Valores Receitas / Despesas]])</f>
        <v>-68.760000000195461</v>
      </c>
      <c r="J968" s="5">
        <f>IF(FluxoCaixa101315[[#This Row],[Entrada / Saída]]="Saída",FluxoCaixa101315[[#This Row],[R$ (Valores)]]*-1,FluxoCaixa101315[[#This Row],[R$ (Valores)]])</f>
        <v>0</v>
      </c>
    </row>
    <row r="969" spans="2:10">
      <c r="B969" s="16"/>
      <c r="C969" s="48"/>
      <c r="D969" s="17"/>
      <c r="E969" s="17"/>
      <c r="F969" s="17"/>
      <c r="G969" s="21"/>
      <c r="H969" s="17"/>
      <c r="I969" s="20">
        <f>IF(FluxoCaixa101315[[#This Row],[d]]="Saldo Inicial",FluxoCaixa101315[[#This Row],[R$ (Valores)]],I968+FluxoCaixa101315[[#This Row],[Valores Receitas / Despesas]])</f>
        <v>-68.760000000195461</v>
      </c>
      <c r="J969" s="5">
        <f>IF(FluxoCaixa101315[[#This Row],[Entrada / Saída]]="Saída",FluxoCaixa101315[[#This Row],[R$ (Valores)]]*-1,FluxoCaixa101315[[#This Row],[R$ (Valores)]])</f>
        <v>0</v>
      </c>
    </row>
    <row r="970" spans="2:10">
      <c r="B970" s="16"/>
      <c r="C970" s="48"/>
      <c r="D970" s="17"/>
      <c r="E970" s="17"/>
      <c r="F970" s="17"/>
      <c r="G970" s="21"/>
      <c r="I970" s="20">
        <f>IF(FluxoCaixa101315[[#This Row],[d]]="Saldo Inicial",FluxoCaixa101315[[#This Row],[R$ (Valores)]],I969+FluxoCaixa101315[[#This Row],[Valores Receitas / Despesas]])</f>
        <v>-68.760000000195461</v>
      </c>
      <c r="J970" s="5">
        <f>IF(FluxoCaixa101315[[#This Row],[Entrada / Saída]]="Saída",FluxoCaixa101315[[#This Row],[R$ (Valores)]]*-1,FluxoCaixa101315[[#This Row],[R$ (Valores)]])</f>
        <v>0</v>
      </c>
    </row>
    <row r="971" spans="2:10">
      <c r="B971" s="16"/>
      <c r="C971" s="48"/>
      <c r="D971" s="17"/>
      <c r="E971" s="17"/>
      <c r="F971" s="17"/>
      <c r="G971" s="21"/>
      <c r="H971" s="17"/>
      <c r="I971" s="20">
        <f>IF(FluxoCaixa101315[[#This Row],[d]]="Saldo Inicial",FluxoCaixa101315[[#This Row],[R$ (Valores)]],I970+FluxoCaixa101315[[#This Row],[Valores Receitas / Despesas]])</f>
        <v>-68.760000000195461</v>
      </c>
      <c r="J971" s="5">
        <f>IF(FluxoCaixa101315[[#This Row],[Entrada / Saída]]="Saída",FluxoCaixa101315[[#This Row],[R$ (Valores)]]*-1,FluxoCaixa101315[[#This Row],[R$ (Valores)]])</f>
        <v>0</v>
      </c>
    </row>
    <row r="972" spans="2:10">
      <c r="B972" s="16"/>
      <c r="C972" s="48"/>
      <c r="D972" s="17"/>
      <c r="E972" s="17"/>
      <c r="F972" s="17"/>
      <c r="G972" s="21"/>
      <c r="H972" s="17"/>
      <c r="I972" s="20">
        <f>IF(FluxoCaixa101315[[#This Row],[d]]="Saldo Inicial",FluxoCaixa101315[[#This Row],[R$ (Valores)]],I971+FluxoCaixa101315[[#This Row],[Valores Receitas / Despesas]])</f>
        <v>-68.760000000195461</v>
      </c>
      <c r="J972" s="5">
        <f>IF(FluxoCaixa101315[[#This Row],[Entrada / Saída]]="Saída",FluxoCaixa101315[[#This Row],[R$ (Valores)]]*-1,FluxoCaixa101315[[#This Row],[R$ (Valores)]])</f>
        <v>0</v>
      </c>
    </row>
    <row r="973" spans="2:10">
      <c r="B973" s="16"/>
      <c r="C973" s="48"/>
      <c r="D973" s="17"/>
      <c r="E973" s="17"/>
      <c r="F973" s="17"/>
      <c r="G973" s="21"/>
      <c r="H973" s="17"/>
      <c r="I973" s="20">
        <f>IF(FluxoCaixa101315[[#This Row],[d]]="Saldo Inicial",FluxoCaixa101315[[#This Row],[R$ (Valores)]],I972+FluxoCaixa101315[[#This Row],[Valores Receitas / Despesas]])</f>
        <v>-68.760000000195461</v>
      </c>
      <c r="J973" s="5">
        <f>IF(FluxoCaixa101315[[#This Row],[Entrada / Saída]]="Saída",FluxoCaixa101315[[#This Row],[R$ (Valores)]]*-1,FluxoCaixa101315[[#This Row],[R$ (Valores)]])</f>
        <v>0</v>
      </c>
    </row>
    <row r="974" spans="2:10">
      <c r="B974" s="16"/>
      <c r="C974" s="48"/>
      <c r="D974" s="17"/>
      <c r="E974" s="17"/>
      <c r="F974" s="17"/>
      <c r="G974" s="21"/>
      <c r="H974" s="17"/>
      <c r="I974" s="20">
        <f>IF(FluxoCaixa101315[[#This Row],[d]]="Saldo Inicial",FluxoCaixa101315[[#This Row],[R$ (Valores)]],I973+FluxoCaixa101315[[#This Row],[Valores Receitas / Despesas]])</f>
        <v>-68.760000000195461</v>
      </c>
      <c r="J974" s="5">
        <f>IF(FluxoCaixa101315[[#This Row],[Entrada / Saída]]="Saída",FluxoCaixa101315[[#This Row],[R$ (Valores)]]*-1,FluxoCaixa101315[[#This Row],[R$ (Valores)]])</f>
        <v>0</v>
      </c>
    </row>
    <row r="975" spans="2:10">
      <c r="B975" s="16"/>
      <c r="C975" s="48"/>
      <c r="D975" s="17"/>
      <c r="E975" s="17"/>
      <c r="F975" s="17"/>
      <c r="G975" s="21"/>
      <c r="H975" s="17"/>
      <c r="I975" s="20">
        <f>IF(FluxoCaixa101315[[#This Row],[d]]="Saldo Inicial",FluxoCaixa101315[[#This Row],[R$ (Valores)]],I974+FluxoCaixa101315[[#This Row],[Valores Receitas / Despesas]])</f>
        <v>-68.760000000195461</v>
      </c>
      <c r="J975" s="5">
        <f>IF(FluxoCaixa101315[[#This Row],[Entrada / Saída]]="Saída",FluxoCaixa101315[[#This Row],[R$ (Valores)]]*-1,FluxoCaixa101315[[#This Row],[R$ (Valores)]])</f>
        <v>0</v>
      </c>
    </row>
    <row r="976" spans="2:10">
      <c r="B976" s="16"/>
      <c r="C976" s="48"/>
      <c r="D976" s="17"/>
      <c r="E976" s="17"/>
      <c r="F976" s="17"/>
      <c r="G976" s="21"/>
      <c r="H976" s="17"/>
      <c r="I976" s="20">
        <f>IF(FluxoCaixa101315[[#This Row],[d]]="Saldo Inicial",FluxoCaixa101315[[#This Row],[R$ (Valores)]],I975+FluxoCaixa101315[[#This Row],[Valores Receitas / Despesas]])</f>
        <v>-68.760000000195461</v>
      </c>
      <c r="J976" s="5">
        <f>IF(FluxoCaixa101315[[#This Row],[Entrada / Saída]]="Saída",FluxoCaixa101315[[#This Row],[R$ (Valores)]]*-1,FluxoCaixa101315[[#This Row],[R$ (Valores)]])</f>
        <v>0</v>
      </c>
    </row>
    <row r="977" spans="2:10">
      <c r="B977" s="16"/>
      <c r="C977" s="48"/>
      <c r="D977" s="17"/>
      <c r="E977" s="17"/>
      <c r="F977" s="17"/>
      <c r="G977" s="21"/>
      <c r="H977" s="17"/>
      <c r="I977" s="20">
        <f>IF(FluxoCaixa101315[[#This Row],[d]]="Saldo Inicial",FluxoCaixa101315[[#This Row],[R$ (Valores)]],I976+FluxoCaixa101315[[#This Row],[Valores Receitas / Despesas]])</f>
        <v>-68.760000000195461</v>
      </c>
      <c r="J977" s="5">
        <f>IF(FluxoCaixa101315[[#This Row],[Entrada / Saída]]="Saída",FluxoCaixa101315[[#This Row],[R$ (Valores)]]*-1,FluxoCaixa101315[[#This Row],[R$ (Valores)]])</f>
        <v>0</v>
      </c>
    </row>
    <row r="978" spans="2:10">
      <c r="B978" s="16"/>
      <c r="C978" s="48"/>
      <c r="D978" s="17"/>
      <c r="E978" s="17"/>
      <c r="F978" s="17"/>
      <c r="G978" s="21"/>
      <c r="H978" s="17"/>
      <c r="I978" s="20">
        <f>IF(FluxoCaixa101315[[#This Row],[d]]="Saldo Inicial",FluxoCaixa101315[[#This Row],[R$ (Valores)]],I977+FluxoCaixa101315[[#This Row],[Valores Receitas / Despesas]])</f>
        <v>-68.760000000195461</v>
      </c>
      <c r="J978" s="5">
        <f>IF(FluxoCaixa101315[[#This Row],[Entrada / Saída]]="Saída",FluxoCaixa101315[[#This Row],[R$ (Valores)]]*-1,FluxoCaixa101315[[#This Row],[R$ (Valores)]])</f>
        <v>0</v>
      </c>
    </row>
    <row r="979" spans="2:10">
      <c r="B979" s="16"/>
      <c r="C979" s="48"/>
      <c r="D979" s="17"/>
      <c r="E979" s="17"/>
      <c r="F979" s="17"/>
      <c r="G979" s="21"/>
      <c r="H979" s="17"/>
      <c r="I979" s="20">
        <f>IF(FluxoCaixa101315[[#This Row],[d]]="Saldo Inicial",FluxoCaixa101315[[#This Row],[R$ (Valores)]],I978+FluxoCaixa101315[[#This Row],[Valores Receitas / Despesas]])</f>
        <v>-68.760000000195461</v>
      </c>
      <c r="J979" s="5">
        <f>IF(FluxoCaixa101315[[#This Row],[Entrada / Saída]]="Saída",FluxoCaixa101315[[#This Row],[R$ (Valores)]]*-1,FluxoCaixa101315[[#This Row],[R$ (Valores)]])</f>
        <v>0</v>
      </c>
    </row>
    <row r="980" spans="2:10">
      <c r="B980" s="16"/>
      <c r="C980" s="48"/>
      <c r="D980" s="17"/>
      <c r="E980" s="17"/>
      <c r="F980" s="17"/>
      <c r="G980" s="21"/>
      <c r="H980" s="17"/>
      <c r="I980" s="20">
        <f>IF(FluxoCaixa101315[[#This Row],[d]]="Saldo Inicial",FluxoCaixa101315[[#This Row],[R$ (Valores)]],I979+FluxoCaixa101315[[#This Row],[Valores Receitas / Despesas]])</f>
        <v>-68.760000000195461</v>
      </c>
      <c r="J980" s="5">
        <f>IF(FluxoCaixa101315[[#This Row],[Entrada / Saída]]="Saída",FluxoCaixa101315[[#This Row],[R$ (Valores)]]*-1,FluxoCaixa101315[[#This Row],[R$ (Valores)]])</f>
        <v>0</v>
      </c>
    </row>
    <row r="981" spans="2:10">
      <c r="B981" s="16"/>
      <c r="C981" s="48"/>
      <c r="D981" s="17"/>
      <c r="E981" s="17"/>
      <c r="F981" s="17"/>
      <c r="G981" s="21"/>
      <c r="H981" s="17"/>
      <c r="I981" s="20">
        <f>IF(FluxoCaixa101315[[#This Row],[d]]="Saldo Inicial",FluxoCaixa101315[[#This Row],[R$ (Valores)]],I980+FluxoCaixa101315[[#This Row],[Valores Receitas / Despesas]])</f>
        <v>-68.760000000195461</v>
      </c>
      <c r="J981" s="5">
        <f>IF(FluxoCaixa101315[[#This Row],[Entrada / Saída]]="Saída",FluxoCaixa101315[[#This Row],[R$ (Valores)]]*-1,FluxoCaixa101315[[#This Row],[R$ (Valores)]])</f>
        <v>0</v>
      </c>
    </row>
    <row r="982" spans="2:10">
      <c r="B982" s="16"/>
      <c r="C982" s="48"/>
      <c r="D982" s="17"/>
      <c r="E982" s="17"/>
      <c r="F982" s="17"/>
      <c r="G982" s="21"/>
      <c r="H982" s="17"/>
      <c r="I982" s="20">
        <f>IF(FluxoCaixa101315[[#This Row],[d]]="Saldo Inicial",FluxoCaixa101315[[#This Row],[R$ (Valores)]],I981+FluxoCaixa101315[[#This Row],[Valores Receitas / Despesas]])</f>
        <v>-68.760000000195461</v>
      </c>
      <c r="J982" s="5">
        <f>IF(FluxoCaixa101315[[#This Row],[Entrada / Saída]]="Saída",FluxoCaixa101315[[#This Row],[R$ (Valores)]]*-1,FluxoCaixa101315[[#This Row],[R$ (Valores)]])</f>
        <v>0</v>
      </c>
    </row>
    <row r="983" spans="2:10">
      <c r="B983" s="16"/>
      <c r="C983" s="48"/>
      <c r="D983" s="17"/>
      <c r="E983" s="17"/>
      <c r="F983" s="17"/>
      <c r="G983" s="21"/>
      <c r="H983" s="17"/>
      <c r="I983" s="20">
        <f>IF(FluxoCaixa101315[[#This Row],[d]]="Saldo Inicial",FluxoCaixa101315[[#This Row],[R$ (Valores)]],I982+FluxoCaixa101315[[#This Row],[Valores Receitas / Despesas]])</f>
        <v>-68.760000000195461</v>
      </c>
      <c r="J983" s="5">
        <f>IF(FluxoCaixa101315[[#This Row],[Entrada / Saída]]="Saída",FluxoCaixa101315[[#This Row],[R$ (Valores)]]*-1,FluxoCaixa101315[[#This Row],[R$ (Valores)]])</f>
        <v>0</v>
      </c>
    </row>
    <row r="984" spans="2:10">
      <c r="B984" s="16"/>
      <c r="C984" s="48"/>
      <c r="D984" s="17"/>
      <c r="E984" s="17"/>
      <c r="F984" s="17"/>
      <c r="G984" s="21"/>
      <c r="H984" s="17"/>
      <c r="I984" s="20">
        <f>IF(FluxoCaixa101315[[#This Row],[d]]="Saldo Inicial",FluxoCaixa101315[[#This Row],[R$ (Valores)]],I983+FluxoCaixa101315[[#This Row],[Valores Receitas / Despesas]])</f>
        <v>-68.760000000195461</v>
      </c>
      <c r="J984" s="5">
        <f>IF(FluxoCaixa101315[[#This Row],[Entrada / Saída]]="Saída",FluxoCaixa101315[[#This Row],[R$ (Valores)]]*-1,FluxoCaixa101315[[#This Row],[R$ (Valores)]])</f>
        <v>0</v>
      </c>
    </row>
    <row r="985" spans="2:10">
      <c r="B985" s="16"/>
      <c r="C985" s="48"/>
      <c r="D985" s="17"/>
      <c r="E985" s="17"/>
      <c r="F985" s="17"/>
      <c r="G985" s="21"/>
      <c r="H985" s="17"/>
      <c r="I985" s="20">
        <f>IF(FluxoCaixa101315[[#This Row],[d]]="Saldo Inicial",FluxoCaixa101315[[#This Row],[R$ (Valores)]],I984+FluxoCaixa101315[[#This Row],[Valores Receitas / Despesas]])</f>
        <v>-68.760000000195461</v>
      </c>
      <c r="J985" s="5">
        <f>IF(FluxoCaixa101315[[#This Row],[Entrada / Saída]]="Saída",FluxoCaixa101315[[#This Row],[R$ (Valores)]]*-1,FluxoCaixa101315[[#This Row],[R$ (Valores)]])</f>
        <v>0</v>
      </c>
    </row>
    <row r="986" spans="2:10">
      <c r="B986" s="16"/>
      <c r="C986" s="48"/>
      <c r="D986" s="17"/>
      <c r="E986" s="17"/>
      <c r="F986" s="17"/>
      <c r="G986" s="21"/>
      <c r="H986" s="17"/>
      <c r="I986" s="20">
        <f>IF(FluxoCaixa101315[[#This Row],[d]]="Saldo Inicial",FluxoCaixa101315[[#This Row],[R$ (Valores)]],I985+FluxoCaixa101315[[#This Row],[Valores Receitas / Despesas]])</f>
        <v>-68.760000000195461</v>
      </c>
      <c r="J986" s="5">
        <f>IF(FluxoCaixa101315[[#This Row],[Entrada / Saída]]="Saída",FluxoCaixa101315[[#This Row],[R$ (Valores)]]*-1,FluxoCaixa101315[[#This Row],[R$ (Valores)]])</f>
        <v>0</v>
      </c>
    </row>
    <row r="987" spans="2:10">
      <c r="B987" s="16"/>
      <c r="C987" s="48"/>
      <c r="D987" s="17"/>
      <c r="E987" s="17"/>
      <c r="F987" s="17"/>
      <c r="G987" s="21"/>
      <c r="H987" s="17"/>
      <c r="I987" s="20">
        <f>IF(FluxoCaixa101315[[#This Row],[d]]="Saldo Inicial",FluxoCaixa101315[[#This Row],[R$ (Valores)]],I986+FluxoCaixa101315[[#This Row],[Valores Receitas / Despesas]])</f>
        <v>-68.760000000195461</v>
      </c>
      <c r="J987" s="5">
        <f>IF(FluxoCaixa101315[[#This Row],[Entrada / Saída]]="Saída",FluxoCaixa101315[[#This Row],[R$ (Valores)]]*-1,FluxoCaixa101315[[#This Row],[R$ (Valores)]])</f>
        <v>0</v>
      </c>
    </row>
    <row r="988" spans="2:10">
      <c r="B988" s="16"/>
      <c r="C988" s="48"/>
      <c r="D988" s="17"/>
      <c r="E988" s="17"/>
      <c r="F988" s="17"/>
      <c r="G988" s="21"/>
      <c r="H988" s="17"/>
      <c r="I988" s="20">
        <f>IF(FluxoCaixa101315[[#This Row],[d]]="Saldo Inicial",FluxoCaixa101315[[#This Row],[R$ (Valores)]],I987+FluxoCaixa101315[[#This Row],[Valores Receitas / Despesas]])</f>
        <v>-68.760000000195461</v>
      </c>
      <c r="J988" s="5">
        <f>IF(FluxoCaixa101315[[#This Row],[Entrada / Saída]]="Saída",FluxoCaixa101315[[#This Row],[R$ (Valores)]]*-1,FluxoCaixa101315[[#This Row],[R$ (Valores)]])</f>
        <v>0</v>
      </c>
    </row>
    <row r="989" spans="2:10">
      <c r="B989" s="16"/>
      <c r="C989" s="48"/>
      <c r="D989" s="17"/>
      <c r="E989" s="17"/>
      <c r="F989" s="17"/>
      <c r="G989" s="21"/>
      <c r="H989" s="17"/>
      <c r="I989" s="20">
        <f>IF(FluxoCaixa101315[[#This Row],[d]]="Saldo Inicial",FluxoCaixa101315[[#This Row],[R$ (Valores)]],I988+FluxoCaixa101315[[#This Row],[Valores Receitas / Despesas]])</f>
        <v>-68.760000000195461</v>
      </c>
      <c r="J989" s="5">
        <f>IF(FluxoCaixa101315[[#This Row],[Entrada / Saída]]="Saída",FluxoCaixa101315[[#This Row],[R$ (Valores)]]*-1,FluxoCaixa101315[[#This Row],[R$ (Valores)]])</f>
        <v>0</v>
      </c>
    </row>
    <row r="990" spans="2:10">
      <c r="B990" s="16"/>
      <c r="C990" s="48"/>
      <c r="D990" s="17"/>
      <c r="E990" s="17"/>
      <c r="F990" s="17"/>
      <c r="G990" s="21"/>
      <c r="H990" s="17"/>
      <c r="I990" s="20">
        <f>IF(FluxoCaixa101315[[#This Row],[d]]="Saldo Inicial",FluxoCaixa101315[[#This Row],[R$ (Valores)]],I989+FluxoCaixa101315[[#This Row],[Valores Receitas / Despesas]])</f>
        <v>-68.760000000195461</v>
      </c>
      <c r="J990" s="5">
        <f>IF(FluxoCaixa101315[[#This Row],[Entrada / Saída]]="Saída",FluxoCaixa101315[[#This Row],[R$ (Valores)]]*-1,FluxoCaixa101315[[#This Row],[R$ (Valores)]])</f>
        <v>0</v>
      </c>
    </row>
    <row r="991" spans="2:10">
      <c r="B991" s="16"/>
      <c r="C991" s="48"/>
      <c r="D991" s="17"/>
      <c r="E991" s="17"/>
      <c r="F991" s="17"/>
      <c r="G991" s="21"/>
      <c r="H991" s="17"/>
      <c r="I991" s="20">
        <f>IF(FluxoCaixa101315[[#This Row],[d]]="Saldo Inicial",FluxoCaixa101315[[#This Row],[R$ (Valores)]],I990+FluxoCaixa101315[[#This Row],[Valores Receitas / Despesas]])</f>
        <v>-68.760000000195461</v>
      </c>
      <c r="J991" s="5">
        <f>IF(FluxoCaixa101315[[#This Row],[Entrada / Saída]]="Saída",FluxoCaixa101315[[#This Row],[R$ (Valores)]]*-1,FluxoCaixa101315[[#This Row],[R$ (Valores)]])</f>
        <v>0</v>
      </c>
    </row>
    <row r="992" spans="2:10">
      <c r="B992" s="16"/>
      <c r="C992" s="48"/>
      <c r="D992" s="17"/>
      <c r="E992" s="17"/>
      <c r="F992" s="17"/>
      <c r="G992" s="21"/>
      <c r="H992" s="17"/>
      <c r="I992" s="20">
        <f>IF(FluxoCaixa101315[[#This Row],[d]]="Saldo Inicial",FluxoCaixa101315[[#This Row],[R$ (Valores)]],I991+FluxoCaixa101315[[#This Row],[Valores Receitas / Despesas]])</f>
        <v>-68.760000000195461</v>
      </c>
      <c r="J992" s="5">
        <f>IF(FluxoCaixa101315[[#This Row],[Entrada / Saída]]="Saída",FluxoCaixa101315[[#This Row],[R$ (Valores)]]*-1,FluxoCaixa101315[[#This Row],[R$ (Valores)]])</f>
        <v>0</v>
      </c>
    </row>
    <row r="993" spans="2:10">
      <c r="B993" s="16"/>
      <c r="C993" s="48"/>
      <c r="D993" s="17"/>
      <c r="E993" s="17"/>
      <c r="F993" s="17"/>
      <c r="G993" s="21"/>
      <c r="H993" s="17"/>
      <c r="I993" s="20">
        <f>IF(FluxoCaixa101315[[#This Row],[d]]="Saldo Inicial",FluxoCaixa101315[[#This Row],[R$ (Valores)]],I992+FluxoCaixa101315[[#This Row],[Valores Receitas / Despesas]])</f>
        <v>-68.760000000195461</v>
      </c>
      <c r="J993" s="5">
        <f>IF(FluxoCaixa101315[[#This Row],[Entrada / Saída]]="Saída",FluxoCaixa101315[[#This Row],[R$ (Valores)]]*-1,FluxoCaixa101315[[#This Row],[R$ (Valores)]])</f>
        <v>0</v>
      </c>
    </row>
    <row r="994" spans="2:10">
      <c r="B994" s="16"/>
      <c r="C994" s="48"/>
      <c r="D994" s="17"/>
      <c r="E994" s="17"/>
      <c r="F994" s="17"/>
      <c r="G994" s="21"/>
      <c r="H994" s="17"/>
      <c r="I994" s="20">
        <f>IF(FluxoCaixa101315[[#This Row],[d]]="Saldo Inicial",FluxoCaixa101315[[#This Row],[R$ (Valores)]],I993+FluxoCaixa101315[[#This Row],[Valores Receitas / Despesas]])</f>
        <v>-68.760000000195461</v>
      </c>
      <c r="J994" s="5">
        <f>IF(FluxoCaixa101315[[#This Row],[Entrada / Saída]]="Saída",FluxoCaixa101315[[#This Row],[R$ (Valores)]]*-1,FluxoCaixa101315[[#This Row],[R$ (Valores)]])</f>
        <v>0</v>
      </c>
    </row>
    <row r="995" spans="2:10">
      <c r="B995" s="16"/>
      <c r="C995" s="48"/>
      <c r="D995" s="17"/>
      <c r="E995" s="17"/>
      <c r="F995" s="17"/>
      <c r="G995" s="21"/>
      <c r="H995" s="17"/>
      <c r="I995" s="20">
        <f>IF(FluxoCaixa101315[[#This Row],[d]]="Saldo Inicial",FluxoCaixa101315[[#This Row],[R$ (Valores)]],I994+FluxoCaixa101315[[#This Row],[Valores Receitas / Despesas]])</f>
        <v>-68.760000000195461</v>
      </c>
      <c r="J995" s="5">
        <f>IF(FluxoCaixa101315[[#This Row],[Entrada / Saída]]="Saída",FluxoCaixa101315[[#This Row],[R$ (Valores)]]*-1,FluxoCaixa101315[[#This Row],[R$ (Valores)]])</f>
        <v>0</v>
      </c>
    </row>
    <row r="996" spans="2:10">
      <c r="B996" s="16"/>
      <c r="C996" s="48"/>
      <c r="D996" s="17"/>
      <c r="E996" s="17"/>
      <c r="F996" s="17"/>
      <c r="G996" s="21"/>
      <c r="H996" s="17"/>
      <c r="I996" s="20">
        <f>IF(FluxoCaixa101315[[#This Row],[d]]="Saldo Inicial",FluxoCaixa101315[[#This Row],[R$ (Valores)]],I995+FluxoCaixa101315[[#This Row],[Valores Receitas / Despesas]])</f>
        <v>-68.760000000195461</v>
      </c>
      <c r="J996" s="5">
        <f>IF(FluxoCaixa101315[[#This Row],[Entrada / Saída]]="Saída",FluxoCaixa101315[[#This Row],[R$ (Valores)]]*-1,FluxoCaixa101315[[#This Row],[R$ (Valores)]])</f>
        <v>0</v>
      </c>
    </row>
    <row r="997" spans="2:10">
      <c r="B997" s="16"/>
      <c r="C997" s="48"/>
      <c r="D997" s="17"/>
      <c r="E997" s="17"/>
      <c r="F997" s="17"/>
      <c r="G997" s="21"/>
      <c r="H997" s="17"/>
      <c r="I997" s="20">
        <f>IF(FluxoCaixa101315[[#This Row],[d]]="Saldo Inicial",FluxoCaixa101315[[#This Row],[R$ (Valores)]],I996+FluxoCaixa101315[[#This Row],[Valores Receitas / Despesas]])</f>
        <v>-68.760000000195461</v>
      </c>
      <c r="J997" s="5">
        <f>IF(FluxoCaixa101315[[#This Row],[Entrada / Saída]]="Saída",FluxoCaixa101315[[#This Row],[R$ (Valores)]]*-1,FluxoCaixa101315[[#This Row],[R$ (Valores)]])</f>
        <v>0</v>
      </c>
    </row>
    <row r="998" spans="2:10">
      <c r="B998" s="16"/>
      <c r="C998" s="48"/>
      <c r="D998" s="17"/>
      <c r="E998" s="17"/>
      <c r="F998" s="17"/>
      <c r="G998" s="21"/>
      <c r="H998" s="17"/>
      <c r="I998" s="20">
        <f>IF(FluxoCaixa101315[[#This Row],[d]]="Saldo Inicial",FluxoCaixa101315[[#This Row],[R$ (Valores)]],I997+FluxoCaixa101315[[#This Row],[Valores Receitas / Despesas]])</f>
        <v>-68.760000000195461</v>
      </c>
      <c r="J998" s="5">
        <f>IF(FluxoCaixa101315[[#This Row],[Entrada / Saída]]="Saída",FluxoCaixa101315[[#This Row],[R$ (Valores)]]*-1,FluxoCaixa101315[[#This Row],[R$ (Valores)]])</f>
        <v>0</v>
      </c>
    </row>
    <row r="999" spans="2:10">
      <c r="B999" s="16"/>
      <c r="C999" s="48"/>
      <c r="D999" s="17"/>
      <c r="E999" s="17"/>
      <c r="F999" s="17"/>
      <c r="G999" s="21"/>
      <c r="H999" s="17"/>
      <c r="I999" s="20">
        <f>IF(FluxoCaixa101315[[#This Row],[d]]="Saldo Inicial",FluxoCaixa101315[[#This Row],[R$ (Valores)]],I998+FluxoCaixa101315[[#This Row],[Valores Receitas / Despesas]])</f>
        <v>-68.760000000195461</v>
      </c>
      <c r="J999" s="5">
        <f>IF(FluxoCaixa101315[[#This Row],[Entrada / Saída]]="Saída",FluxoCaixa101315[[#This Row],[R$ (Valores)]]*-1,FluxoCaixa101315[[#This Row],[R$ (Valores)]])</f>
        <v>0</v>
      </c>
    </row>
    <row r="1000" spans="2:10">
      <c r="B1000" s="16"/>
      <c r="C1000" s="48"/>
      <c r="D1000" s="17"/>
      <c r="E1000" s="17"/>
      <c r="F1000" s="17"/>
      <c r="G1000" s="21"/>
      <c r="H1000" s="17"/>
      <c r="I1000" s="20">
        <f>IF(FluxoCaixa101315[[#This Row],[d]]="Saldo Inicial",FluxoCaixa101315[[#This Row],[R$ (Valores)]],I999+FluxoCaixa101315[[#This Row],[Valores Receitas / Despesas]])</f>
        <v>-68.760000000195461</v>
      </c>
      <c r="J1000" s="5">
        <f>IF(FluxoCaixa101315[[#This Row],[Entrada / Saída]]="Saída",FluxoCaixa101315[[#This Row],[R$ (Valores)]]*-1,FluxoCaixa101315[[#This Row],[R$ (Valores)]])</f>
        <v>0</v>
      </c>
    </row>
    <row r="1001" spans="2:10">
      <c r="B1001" s="16"/>
      <c r="C1001" s="48"/>
      <c r="D1001" s="17"/>
      <c r="E1001" s="17"/>
      <c r="F1001" s="17"/>
      <c r="G1001" s="21"/>
      <c r="H1001" s="17"/>
      <c r="I1001" s="20">
        <f>IF(FluxoCaixa101315[[#This Row],[d]]="Saldo Inicial",FluxoCaixa101315[[#This Row],[R$ (Valores)]],I1000+FluxoCaixa101315[[#This Row],[Valores Receitas / Despesas]])</f>
        <v>-68.760000000195461</v>
      </c>
      <c r="J1001" s="5">
        <f>IF(FluxoCaixa101315[[#This Row],[Entrada / Saída]]="Saída",FluxoCaixa101315[[#This Row],[R$ (Valores)]]*-1,FluxoCaixa101315[[#This Row],[R$ (Valores)]])</f>
        <v>0</v>
      </c>
    </row>
    <row r="1002" spans="2:10">
      <c r="B1002" s="16"/>
      <c r="C1002" s="48"/>
      <c r="D1002" s="17"/>
      <c r="E1002" s="17"/>
      <c r="F1002" s="17"/>
      <c r="G1002" s="21"/>
      <c r="H1002" s="17"/>
      <c r="I1002" s="20">
        <f>IF(FluxoCaixa101315[[#This Row],[d]]="Saldo Inicial",FluxoCaixa101315[[#This Row],[R$ (Valores)]],I1001+FluxoCaixa101315[[#This Row],[Valores Receitas / Despesas]])</f>
        <v>-68.760000000195461</v>
      </c>
      <c r="J1002" s="5">
        <f>IF(FluxoCaixa101315[[#This Row],[Entrada / Saída]]="Saída",FluxoCaixa101315[[#This Row],[R$ (Valores)]]*-1,FluxoCaixa101315[[#This Row],[R$ (Valores)]])</f>
        <v>0</v>
      </c>
    </row>
    <row r="1003" spans="2:10">
      <c r="B1003" s="16"/>
      <c r="C1003" s="48"/>
      <c r="D1003" s="17"/>
      <c r="E1003" s="17"/>
      <c r="F1003" s="17"/>
      <c r="G1003" s="21"/>
      <c r="H1003" s="17"/>
      <c r="I1003" s="20">
        <f>IF(FluxoCaixa101315[[#This Row],[d]]="Saldo Inicial",FluxoCaixa101315[[#This Row],[R$ (Valores)]],I1002+FluxoCaixa101315[[#This Row],[Valores Receitas / Despesas]])</f>
        <v>-68.760000000195461</v>
      </c>
      <c r="J1003" s="5">
        <f>IF(FluxoCaixa101315[[#This Row],[Entrada / Saída]]="Saída",FluxoCaixa101315[[#This Row],[R$ (Valores)]]*-1,FluxoCaixa101315[[#This Row],[R$ (Valores)]])</f>
        <v>0</v>
      </c>
    </row>
    <row r="1004" spans="2:10">
      <c r="B1004" s="16"/>
      <c r="C1004" s="48"/>
      <c r="D1004" s="17"/>
      <c r="E1004" s="17"/>
      <c r="F1004" s="17"/>
      <c r="G1004" s="21"/>
      <c r="H1004" s="17"/>
      <c r="I1004" s="20">
        <f>IF(FluxoCaixa101315[[#This Row],[d]]="Saldo Inicial",FluxoCaixa101315[[#This Row],[R$ (Valores)]],I1003+FluxoCaixa101315[[#This Row],[Valores Receitas / Despesas]])</f>
        <v>-68.760000000195461</v>
      </c>
      <c r="J1004" s="5">
        <f>IF(FluxoCaixa101315[[#This Row],[Entrada / Saída]]="Saída",FluxoCaixa101315[[#This Row],[R$ (Valores)]]*-1,FluxoCaixa101315[[#This Row],[R$ (Valores)]])</f>
        <v>0</v>
      </c>
    </row>
    <row r="1005" spans="2:10">
      <c r="B1005" s="16"/>
      <c r="C1005" s="48"/>
      <c r="D1005" s="17"/>
      <c r="E1005" s="17"/>
      <c r="F1005" s="17"/>
      <c r="G1005" s="21"/>
      <c r="H1005" s="17"/>
      <c r="I1005" s="20">
        <f>IF(FluxoCaixa101315[[#This Row],[d]]="Saldo Inicial",FluxoCaixa101315[[#This Row],[R$ (Valores)]],I1004+FluxoCaixa101315[[#This Row],[Valores Receitas / Despesas]])</f>
        <v>-68.760000000195461</v>
      </c>
      <c r="J1005" s="5">
        <f>IF(FluxoCaixa101315[[#This Row],[Entrada / Saída]]="Saída",FluxoCaixa101315[[#This Row],[R$ (Valores)]]*-1,FluxoCaixa101315[[#This Row],[R$ (Valores)]])</f>
        <v>0</v>
      </c>
    </row>
    <row r="1006" spans="2:10">
      <c r="B1006" s="16"/>
      <c r="C1006" s="48"/>
      <c r="D1006" s="17"/>
      <c r="E1006" s="17"/>
      <c r="F1006" s="17"/>
      <c r="G1006" s="21"/>
      <c r="H1006" s="17"/>
      <c r="I1006" s="20">
        <f>IF(FluxoCaixa101315[[#This Row],[d]]="Saldo Inicial",FluxoCaixa101315[[#This Row],[R$ (Valores)]],I1005+FluxoCaixa101315[[#This Row],[Valores Receitas / Despesas]])</f>
        <v>-68.760000000195461</v>
      </c>
      <c r="J1006" s="5">
        <f>IF(FluxoCaixa101315[[#This Row],[Entrada / Saída]]="Saída",FluxoCaixa101315[[#This Row],[R$ (Valores)]]*-1,FluxoCaixa101315[[#This Row],[R$ (Valores)]])</f>
        <v>0</v>
      </c>
    </row>
    <row r="1007" spans="2:10">
      <c r="B1007" s="16"/>
      <c r="C1007" s="48"/>
      <c r="D1007" s="17"/>
      <c r="E1007" s="17"/>
      <c r="F1007" s="17"/>
      <c r="G1007" s="21"/>
      <c r="H1007" s="17"/>
      <c r="I1007" s="20">
        <f>IF(FluxoCaixa101315[[#This Row],[d]]="Saldo Inicial",FluxoCaixa101315[[#This Row],[R$ (Valores)]],I1006+FluxoCaixa101315[[#This Row],[Valores Receitas / Despesas]])</f>
        <v>-68.760000000195461</v>
      </c>
      <c r="J1007" s="5">
        <f>IF(FluxoCaixa101315[[#This Row],[Entrada / Saída]]="Saída",FluxoCaixa101315[[#This Row],[R$ (Valores)]]*-1,FluxoCaixa101315[[#This Row],[R$ (Valores)]])</f>
        <v>0</v>
      </c>
    </row>
    <row r="1008" spans="2:10">
      <c r="B1008" s="16"/>
      <c r="C1008" s="48"/>
      <c r="D1008" s="17"/>
      <c r="E1008" s="17"/>
      <c r="F1008" s="17"/>
      <c r="G1008" s="21"/>
      <c r="H1008" s="17"/>
      <c r="I1008" s="20">
        <f>IF(FluxoCaixa101315[[#This Row],[d]]="Saldo Inicial",FluxoCaixa101315[[#This Row],[R$ (Valores)]],I1007+FluxoCaixa101315[[#This Row],[Valores Receitas / Despesas]])</f>
        <v>-68.760000000195461</v>
      </c>
      <c r="J1008" s="5">
        <f>IF(FluxoCaixa101315[[#This Row],[Entrada / Saída]]="Saída",FluxoCaixa101315[[#This Row],[R$ (Valores)]]*-1,FluxoCaixa101315[[#This Row],[R$ (Valores)]])</f>
        <v>0</v>
      </c>
    </row>
    <row r="1009" spans="2:10">
      <c r="B1009" s="16"/>
      <c r="C1009" s="48"/>
      <c r="D1009" s="17"/>
      <c r="E1009" s="17"/>
      <c r="F1009" s="17"/>
      <c r="G1009" s="21"/>
      <c r="H1009" s="17"/>
      <c r="I1009" s="20">
        <f>IF(FluxoCaixa101315[[#This Row],[d]]="Saldo Inicial",FluxoCaixa101315[[#This Row],[R$ (Valores)]],I1008+FluxoCaixa101315[[#This Row],[Valores Receitas / Despesas]])</f>
        <v>-68.760000000195461</v>
      </c>
      <c r="J1009" s="5">
        <f>IF(FluxoCaixa101315[[#This Row],[Entrada / Saída]]="Saída",FluxoCaixa101315[[#This Row],[R$ (Valores)]]*-1,FluxoCaixa101315[[#This Row],[R$ (Valores)]])</f>
        <v>0</v>
      </c>
    </row>
    <row r="1010" spans="2:10">
      <c r="B1010" s="16"/>
      <c r="C1010" s="48"/>
      <c r="D1010" s="17"/>
      <c r="E1010" s="17"/>
      <c r="F1010" s="17"/>
      <c r="G1010" s="21"/>
      <c r="H1010" s="17"/>
      <c r="I1010" s="20">
        <f>IF(FluxoCaixa101315[[#This Row],[d]]="Saldo Inicial",FluxoCaixa101315[[#This Row],[R$ (Valores)]],I1009+FluxoCaixa101315[[#This Row],[Valores Receitas / Despesas]])</f>
        <v>-68.760000000195461</v>
      </c>
      <c r="J1010" s="5">
        <f>IF(FluxoCaixa101315[[#This Row],[Entrada / Saída]]="Saída",FluxoCaixa101315[[#This Row],[R$ (Valores)]]*-1,FluxoCaixa101315[[#This Row],[R$ (Valores)]])</f>
        <v>0</v>
      </c>
    </row>
    <row r="1011" spans="2:10">
      <c r="B1011" s="16"/>
      <c r="C1011" s="48"/>
      <c r="D1011" s="17"/>
      <c r="E1011" s="17"/>
      <c r="F1011" s="17"/>
      <c r="G1011" s="21"/>
      <c r="H1011" s="17"/>
      <c r="I1011" s="20">
        <f>IF(FluxoCaixa101315[[#This Row],[d]]="Saldo Inicial",FluxoCaixa101315[[#This Row],[R$ (Valores)]],I1010+FluxoCaixa101315[[#This Row],[Valores Receitas / Despesas]])</f>
        <v>-68.760000000195461</v>
      </c>
      <c r="J1011" s="5">
        <f>IF(FluxoCaixa101315[[#This Row],[Entrada / Saída]]="Saída",FluxoCaixa101315[[#This Row],[R$ (Valores)]]*-1,FluxoCaixa101315[[#This Row],[R$ (Valores)]])</f>
        <v>0</v>
      </c>
    </row>
    <row r="1012" spans="2:10">
      <c r="B1012" s="16"/>
      <c r="C1012" s="48"/>
      <c r="D1012" s="17"/>
      <c r="E1012" s="17"/>
      <c r="F1012" s="17"/>
      <c r="G1012" s="21"/>
      <c r="H1012" s="17"/>
      <c r="I1012" s="20">
        <f>IF(FluxoCaixa101315[[#This Row],[d]]="Saldo Inicial",FluxoCaixa101315[[#This Row],[R$ (Valores)]],I1011+FluxoCaixa101315[[#This Row],[Valores Receitas / Despesas]])</f>
        <v>-68.760000000195461</v>
      </c>
      <c r="J1012" s="5">
        <f>IF(FluxoCaixa101315[[#This Row],[Entrada / Saída]]="Saída",FluxoCaixa101315[[#This Row],[R$ (Valores)]]*-1,FluxoCaixa101315[[#This Row],[R$ (Valores)]])</f>
        <v>0</v>
      </c>
    </row>
    <row r="1013" spans="2:10">
      <c r="B1013" s="16"/>
      <c r="C1013" s="48"/>
      <c r="D1013" s="17"/>
      <c r="E1013" s="17"/>
      <c r="F1013" s="17"/>
      <c r="G1013" s="21"/>
      <c r="H1013" s="17"/>
      <c r="I1013" s="20">
        <f>IF(FluxoCaixa101315[[#This Row],[d]]="Saldo Inicial",FluxoCaixa101315[[#This Row],[R$ (Valores)]],I1012+FluxoCaixa101315[[#This Row],[Valores Receitas / Despesas]])</f>
        <v>-68.760000000195461</v>
      </c>
      <c r="J1013" s="5">
        <f>IF(FluxoCaixa101315[[#This Row],[Entrada / Saída]]="Saída",FluxoCaixa101315[[#This Row],[R$ (Valores)]]*-1,FluxoCaixa101315[[#This Row],[R$ (Valores)]])</f>
        <v>0</v>
      </c>
    </row>
    <row r="1014" spans="2:10">
      <c r="B1014" s="16"/>
      <c r="C1014" s="48"/>
      <c r="D1014" s="17"/>
      <c r="E1014" s="17"/>
      <c r="F1014" s="17"/>
      <c r="G1014" s="21"/>
      <c r="H1014" s="17"/>
      <c r="I1014" s="20">
        <f>IF(FluxoCaixa101315[[#This Row],[d]]="Saldo Inicial",FluxoCaixa101315[[#This Row],[R$ (Valores)]],I1013+FluxoCaixa101315[[#This Row],[Valores Receitas / Despesas]])</f>
        <v>-68.760000000195461</v>
      </c>
      <c r="J1014" s="5">
        <f>IF(FluxoCaixa101315[[#This Row],[Entrada / Saída]]="Saída",FluxoCaixa101315[[#This Row],[R$ (Valores)]]*-1,FluxoCaixa101315[[#This Row],[R$ (Valores)]])</f>
        <v>0</v>
      </c>
    </row>
    <row r="1015" spans="2:10">
      <c r="B1015" s="16"/>
      <c r="C1015" s="48"/>
      <c r="D1015" s="17"/>
      <c r="E1015" s="17"/>
      <c r="F1015" s="17"/>
      <c r="G1015" s="21"/>
      <c r="H1015" s="17"/>
      <c r="I1015" s="20">
        <f>IF(FluxoCaixa101315[[#This Row],[d]]="Saldo Inicial",FluxoCaixa101315[[#This Row],[R$ (Valores)]],I1014+FluxoCaixa101315[[#This Row],[Valores Receitas / Despesas]])</f>
        <v>-68.760000000195461</v>
      </c>
      <c r="J1015" s="5">
        <f>IF(FluxoCaixa101315[[#This Row],[Entrada / Saída]]="Saída",FluxoCaixa101315[[#This Row],[R$ (Valores)]]*-1,FluxoCaixa101315[[#This Row],[R$ (Valores)]])</f>
        <v>0</v>
      </c>
    </row>
    <row r="1016" spans="2:10">
      <c r="B1016" s="16"/>
      <c r="C1016" s="48"/>
      <c r="D1016" s="17"/>
      <c r="E1016" s="17"/>
      <c r="F1016" s="17"/>
      <c r="G1016" s="21"/>
      <c r="H1016" s="17"/>
      <c r="I1016" s="20">
        <f>IF(FluxoCaixa101315[[#This Row],[d]]="Saldo Inicial",FluxoCaixa101315[[#This Row],[R$ (Valores)]],I1015+FluxoCaixa101315[[#This Row],[Valores Receitas / Despesas]])</f>
        <v>-68.760000000195461</v>
      </c>
      <c r="J1016" s="5">
        <f>IF(FluxoCaixa101315[[#This Row],[Entrada / Saída]]="Saída",FluxoCaixa101315[[#This Row],[R$ (Valores)]]*-1,FluxoCaixa101315[[#This Row],[R$ (Valores)]])</f>
        <v>0</v>
      </c>
    </row>
    <row r="1017" spans="2:10">
      <c r="B1017" s="16"/>
      <c r="C1017" s="48"/>
      <c r="D1017" s="17"/>
      <c r="E1017" s="17"/>
      <c r="F1017" s="17"/>
      <c r="G1017" s="21"/>
      <c r="H1017" s="17"/>
      <c r="I1017" s="20">
        <f>IF(FluxoCaixa101315[[#This Row],[d]]="Saldo Inicial",FluxoCaixa101315[[#This Row],[R$ (Valores)]],I1016+FluxoCaixa101315[[#This Row],[Valores Receitas / Despesas]])</f>
        <v>-68.760000000195461</v>
      </c>
      <c r="J1017" s="5">
        <f>IF(FluxoCaixa101315[[#This Row],[Entrada / Saída]]="Saída",FluxoCaixa101315[[#This Row],[R$ (Valores)]]*-1,FluxoCaixa101315[[#This Row],[R$ (Valores)]])</f>
        <v>0</v>
      </c>
    </row>
    <row r="1018" spans="2:10">
      <c r="B1018" s="16"/>
      <c r="C1018" s="48"/>
      <c r="D1018" s="17"/>
      <c r="E1018" s="17"/>
      <c r="F1018" s="17"/>
      <c r="G1018" s="21"/>
      <c r="H1018" s="17"/>
      <c r="I1018" s="20">
        <f>IF(FluxoCaixa101315[[#This Row],[d]]="Saldo Inicial",FluxoCaixa101315[[#This Row],[R$ (Valores)]],I1017+FluxoCaixa101315[[#This Row],[Valores Receitas / Despesas]])</f>
        <v>-68.760000000195461</v>
      </c>
      <c r="J1018" s="5">
        <f>IF(FluxoCaixa101315[[#This Row],[Entrada / Saída]]="Saída",FluxoCaixa101315[[#This Row],[R$ (Valores)]]*-1,FluxoCaixa101315[[#This Row],[R$ (Valores)]])</f>
        <v>0</v>
      </c>
    </row>
    <row r="1019" spans="2:10">
      <c r="B1019" s="16"/>
      <c r="C1019" s="48"/>
      <c r="D1019" s="17"/>
      <c r="E1019" s="17"/>
      <c r="F1019" s="17"/>
      <c r="G1019" s="21"/>
      <c r="H1019" s="17"/>
      <c r="I1019" s="20">
        <f>IF(FluxoCaixa101315[[#This Row],[d]]="Saldo Inicial",FluxoCaixa101315[[#This Row],[R$ (Valores)]],I1018+FluxoCaixa101315[[#This Row],[Valores Receitas / Despesas]])</f>
        <v>-68.760000000195461</v>
      </c>
      <c r="J1019" s="5">
        <f>IF(FluxoCaixa101315[[#This Row],[Entrada / Saída]]="Saída",FluxoCaixa101315[[#This Row],[R$ (Valores)]]*-1,FluxoCaixa101315[[#This Row],[R$ (Valores)]])</f>
        <v>0</v>
      </c>
    </row>
    <row r="1020" spans="2:10">
      <c r="B1020" s="16"/>
      <c r="C1020" s="48"/>
      <c r="D1020" s="17"/>
      <c r="E1020" s="17"/>
      <c r="F1020" s="17"/>
      <c r="G1020" s="21"/>
      <c r="H1020" s="17"/>
      <c r="I1020" s="20">
        <f>IF(FluxoCaixa101315[[#This Row],[d]]="Saldo Inicial",FluxoCaixa101315[[#This Row],[R$ (Valores)]],I1019+FluxoCaixa101315[[#This Row],[Valores Receitas / Despesas]])</f>
        <v>-68.760000000195461</v>
      </c>
      <c r="J1020" s="5">
        <f>IF(FluxoCaixa101315[[#This Row],[Entrada / Saída]]="Saída",FluxoCaixa101315[[#This Row],[R$ (Valores)]]*-1,FluxoCaixa101315[[#This Row],[R$ (Valores)]])</f>
        <v>0</v>
      </c>
    </row>
    <row r="1021" spans="2:10">
      <c r="B1021" s="16"/>
      <c r="C1021" s="48"/>
      <c r="D1021" s="17"/>
      <c r="E1021" s="17"/>
      <c r="F1021" s="17"/>
      <c r="G1021" s="21"/>
      <c r="H1021" s="17"/>
      <c r="I1021" s="20">
        <f>IF(FluxoCaixa101315[[#This Row],[d]]="Saldo Inicial",FluxoCaixa101315[[#This Row],[R$ (Valores)]],I1020+FluxoCaixa101315[[#This Row],[Valores Receitas / Despesas]])</f>
        <v>-68.760000000195461</v>
      </c>
      <c r="J1021" s="5">
        <f>IF(FluxoCaixa101315[[#This Row],[Entrada / Saída]]="Saída",FluxoCaixa101315[[#This Row],[R$ (Valores)]]*-1,FluxoCaixa101315[[#This Row],[R$ (Valores)]])</f>
        <v>0</v>
      </c>
    </row>
    <row r="1022" spans="2:10">
      <c r="B1022" s="16"/>
      <c r="C1022" s="48"/>
      <c r="D1022" s="17"/>
      <c r="E1022" s="17"/>
      <c r="F1022" s="17"/>
      <c r="G1022" s="21"/>
      <c r="H1022" s="17"/>
      <c r="I1022" s="20">
        <f>IF(FluxoCaixa101315[[#This Row],[d]]="Saldo Inicial",FluxoCaixa101315[[#This Row],[R$ (Valores)]],I1021+FluxoCaixa101315[[#This Row],[Valores Receitas / Despesas]])</f>
        <v>-68.760000000195461</v>
      </c>
      <c r="J1022" s="5">
        <f>IF(FluxoCaixa101315[[#This Row],[Entrada / Saída]]="Saída",FluxoCaixa101315[[#This Row],[R$ (Valores)]]*-1,FluxoCaixa101315[[#This Row],[R$ (Valores)]])</f>
        <v>0</v>
      </c>
    </row>
    <row r="1023" spans="2:10">
      <c r="B1023" s="16"/>
      <c r="C1023" s="48"/>
      <c r="D1023" s="17"/>
      <c r="E1023" s="17"/>
      <c r="F1023" s="17"/>
      <c r="G1023" s="21"/>
      <c r="H1023" s="17"/>
      <c r="I1023" s="47">
        <f>IF(FluxoCaixa101315[[#This Row],[d]]="Saldo Inicial",FluxoCaixa101315[[#This Row],[R$ (Valores)]],I1022+FluxoCaixa101315[[#This Row],[Valores Receitas / Despesas]])</f>
        <v>-68.760000000195461</v>
      </c>
      <c r="J1023" s="53">
        <f>IF(FluxoCaixa101315[[#This Row],[Entrada / Saída]]="Saída",FluxoCaixa101315[[#This Row],[R$ (Valores)]]*-1,FluxoCaixa101315[[#This Row],[R$ (Valores)]])</f>
        <v>0</v>
      </c>
    </row>
    <row r="1024" spans="2:10">
      <c r="B1024" s="16"/>
      <c r="C1024" s="48"/>
      <c r="D1024" s="17"/>
      <c r="E1024" s="17"/>
      <c r="F1024" s="17"/>
      <c r="G1024" s="21"/>
      <c r="H1024" s="17"/>
      <c r="I1024" s="20">
        <f>IF(FluxoCaixa101315[[#This Row],[d]]="Saldo Inicial",FluxoCaixa101315[[#This Row],[R$ (Valores)]],I1023+FluxoCaixa101315[[#This Row],[Valores Receitas / Despesas]])</f>
        <v>-68.760000000195461</v>
      </c>
      <c r="J1024" s="5">
        <f>IF(FluxoCaixa101315[[#This Row],[Entrada / Saída]]="Saída",FluxoCaixa101315[[#This Row],[R$ (Valores)]]*-1,FluxoCaixa101315[[#This Row],[R$ (Valores)]])</f>
        <v>0</v>
      </c>
    </row>
    <row r="1025" spans="2:10">
      <c r="B1025" s="16"/>
      <c r="C1025" s="48"/>
      <c r="D1025" s="17"/>
      <c r="E1025" s="17"/>
      <c r="F1025" s="17"/>
      <c r="G1025" s="21"/>
      <c r="H1025" s="17"/>
      <c r="I1025" s="20">
        <f>IF(FluxoCaixa101315[[#This Row],[d]]="Saldo Inicial",FluxoCaixa101315[[#This Row],[R$ (Valores)]],I1024+FluxoCaixa101315[[#This Row],[Valores Receitas / Despesas]])</f>
        <v>-68.760000000195461</v>
      </c>
      <c r="J1025" s="5">
        <f>IF(FluxoCaixa101315[[#This Row],[Entrada / Saída]]="Saída",FluxoCaixa101315[[#This Row],[R$ (Valores)]]*-1,FluxoCaixa101315[[#This Row],[R$ (Valores)]])</f>
        <v>0</v>
      </c>
    </row>
    <row r="1026" spans="2:10">
      <c r="B1026" s="16"/>
      <c r="C1026" s="48"/>
      <c r="D1026" s="17"/>
      <c r="E1026" s="17"/>
      <c r="F1026" s="17"/>
      <c r="G1026" s="21"/>
      <c r="H1026" s="17"/>
      <c r="I1026" s="20">
        <f>IF(FluxoCaixa101315[[#This Row],[d]]="Saldo Inicial",FluxoCaixa101315[[#This Row],[R$ (Valores)]],I1025+FluxoCaixa101315[[#This Row],[Valores Receitas / Despesas]])</f>
        <v>-68.760000000195461</v>
      </c>
      <c r="J1026" s="5">
        <f>IF(FluxoCaixa101315[[#This Row],[Entrada / Saída]]="Saída",FluxoCaixa101315[[#This Row],[R$ (Valores)]]*-1,FluxoCaixa101315[[#This Row],[R$ (Valores)]])</f>
        <v>0</v>
      </c>
    </row>
    <row r="1027" spans="2:10">
      <c r="B1027" s="16"/>
      <c r="C1027" s="48"/>
      <c r="D1027" s="17"/>
      <c r="E1027" s="17"/>
      <c r="F1027" s="17"/>
      <c r="G1027" s="21"/>
      <c r="H1027" s="17"/>
      <c r="I1027" s="20">
        <f>IF(FluxoCaixa101315[[#This Row],[d]]="Saldo Inicial",FluxoCaixa101315[[#This Row],[R$ (Valores)]],I1026+FluxoCaixa101315[[#This Row],[Valores Receitas / Despesas]])</f>
        <v>-68.760000000195461</v>
      </c>
      <c r="J1027" s="5">
        <f>IF(FluxoCaixa101315[[#This Row],[Entrada / Saída]]="Saída",FluxoCaixa101315[[#This Row],[R$ (Valores)]]*-1,FluxoCaixa101315[[#This Row],[R$ (Valores)]])</f>
        <v>0</v>
      </c>
    </row>
    <row r="1028" spans="2:10">
      <c r="B1028" s="16"/>
      <c r="C1028" s="48"/>
      <c r="D1028" s="17"/>
      <c r="E1028" s="17"/>
      <c r="F1028" s="17"/>
      <c r="G1028" s="21"/>
      <c r="H1028" s="17"/>
      <c r="I1028" s="20">
        <f>IF(FluxoCaixa101315[[#This Row],[d]]="Saldo Inicial",FluxoCaixa101315[[#This Row],[R$ (Valores)]],I1027+FluxoCaixa101315[[#This Row],[Valores Receitas / Despesas]])</f>
        <v>-68.760000000195461</v>
      </c>
      <c r="J1028" s="5">
        <f>IF(FluxoCaixa101315[[#This Row],[Entrada / Saída]]="Saída",FluxoCaixa101315[[#This Row],[R$ (Valores)]]*-1,FluxoCaixa101315[[#This Row],[R$ (Valores)]])</f>
        <v>0</v>
      </c>
    </row>
    <row r="1029" spans="2:10">
      <c r="B1029" s="16"/>
      <c r="C1029" s="48"/>
      <c r="D1029" s="17"/>
      <c r="E1029" s="17"/>
      <c r="F1029" s="17"/>
      <c r="G1029" s="21"/>
      <c r="H1029" s="17"/>
      <c r="I1029" s="20">
        <f>IF(FluxoCaixa101315[[#This Row],[d]]="Saldo Inicial",FluxoCaixa101315[[#This Row],[R$ (Valores)]],I1028+FluxoCaixa101315[[#This Row],[Valores Receitas / Despesas]])</f>
        <v>-68.760000000195461</v>
      </c>
      <c r="J1029" s="5">
        <f>IF(FluxoCaixa101315[[#This Row],[Entrada / Saída]]="Saída",FluxoCaixa101315[[#This Row],[R$ (Valores)]]*-1,FluxoCaixa101315[[#This Row],[R$ (Valores)]])</f>
        <v>0</v>
      </c>
    </row>
    <row r="1030" spans="2:10">
      <c r="B1030" s="16"/>
      <c r="C1030" s="48"/>
      <c r="D1030" s="17"/>
      <c r="E1030" s="17"/>
      <c r="F1030" s="17"/>
      <c r="G1030" s="21"/>
      <c r="H1030" s="17"/>
      <c r="I1030" s="20">
        <f>IF(FluxoCaixa101315[[#This Row],[d]]="Saldo Inicial",FluxoCaixa101315[[#This Row],[R$ (Valores)]],I1029+FluxoCaixa101315[[#This Row],[Valores Receitas / Despesas]])</f>
        <v>-68.760000000195461</v>
      </c>
      <c r="J1030" s="5">
        <f>IF(FluxoCaixa101315[[#This Row],[Entrada / Saída]]="Saída",FluxoCaixa101315[[#This Row],[R$ (Valores)]]*-1,FluxoCaixa101315[[#This Row],[R$ (Valores)]])</f>
        <v>0</v>
      </c>
    </row>
    <row r="1031" spans="2:10">
      <c r="B1031" s="16"/>
      <c r="C1031" s="48"/>
      <c r="D1031" s="17"/>
      <c r="E1031" s="17"/>
      <c r="F1031" s="17"/>
      <c r="G1031" s="21"/>
      <c r="H1031" s="17"/>
      <c r="I1031" s="20">
        <f>IF(FluxoCaixa101315[[#This Row],[d]]="Saldo Inicial",FluxoCaixa101315[[#This Row],[R$ (Valores)]],I1030+FluxoCaixa101315[[#This Row],[Valores Receitas / Despesas]])</f>
        <v>-68.760000000195461</v>
      </c>
      <c r="J1031" s="5">
        <f>IF(FluxoCaixa101315[[#This Row],[Entrada / Saída]]="Saída",FluxoCaixa101315[[#This Row],[R$ (Valores)]]*-1,FluxoCaixa101315[[#This Row],[R$ (Valores)]])</f>
        <v>0</v>
      </c>
    </row>
    <row r="1032" spans="2:10">
      <c r="B1032" s="16"/>
      <c r="C1032" s="48"/>
      <c r="D1032" s="17"/>
      <c r="E1032" s="17"/>
      <c r="F1032" s="17"/>
      <c r="G1032" s="21"/>
      <c r="H1032" s="17"/>
      <c r="I1032" s="20">
        <f>IF(FluxoCaixa101315[[#This Row],[d]]="Saldo Inicial",FluxoCaixa101315[[#This Row],[R$ (Valores)]],I1031+FluxoCaixa101315[[#This Row],[Valores Receitas / Despesas]])</f>
        <v>-68.760000000195461</v>
      </c>
      <c r="J1032" s="5">
        <f>IF(FluxoCaixa101315[[#This Row],[Entrada / Saída]]="Saída",FluxoCaixa101315[[#This Row],[R$ (Valores)]]*-1,FluxoCaixa101315[[#This Row],[R$ (Valores)]])</f>
        <v>0</v>
      </c>
    </row>
    <row r="1033" spans="2:10">
      <c r="B1033" s="16"/>
      <c r="C1033" s="48"/>
      <c r="D1033" s="17"/>
      <c r="E1033" s="17"/>
      <c r="F1033" s="17"/>
      <c r="G1033" s="21"/>
      <c r="H1033" s="17"/>
      <c r="I1033" s="20">
        <f>IF(FluxoCaixa101315[[#This Row],[d]]="Saldo Inicial",FluxoCaixa101315[[#This Row],[R$ (Valores)]],I1032+FluxoCaixa101315[[#This Row],[Valores Receitas / Despesas]])</f>
        <v>-68.760000000195461</v>
      </c>
      <c r="J1033" s="5">
        <f>IF(FluxoCaixa101315[[#This Row],[Entrada / Saída]]="Saída",FluxoCaixa101315[[#This Row],[R$ (Valores)]]*-1,FluxoCaixa101315[[#This Row],[R$ (Valores)]])</f>
        <v>0</v>
      </c>
    </row>
    <row r="1034" spans="2:10">
      <c r="B1034" s="16"/>
      <c r="C1034" s="48"/>
      <c r="D1034" s="17"/>
      <c r="E1034" s="17"/>
      <c r="F1034" s="17"/>
      <c r="G1034" s="21"/>
      <c r="H1034" s="17"/>
      <c r="I1034" s="20">
        <f>IF(FluxoCaixa101315[[#This Row],[d]]="Saldo Inicial",FluxoCaixa101315[[#This Row],[R$ (Valores)]],I1033+FluxoCaixa101315[[#This Row],[Valores Receitas / Despesas]])</f>
        <v>-68.760000000195461</v>
      </c>
      <c r="J1034" s="5">
        <f>IF(FluxoCaixa101315[[#This Row],[Entrada / Saída]]="Saída",FluxoCaixa101315[[#This Row],[R$ (Valores)]]*-1,FluxoCaixa101315[[#This Row],[R$ (Valores)]])</f>
        <v>0</v>
      </c>
    </row>
    <row r="1035" spans="2:10">
      <c r="B1035" s="16"/>
      <c r="C1035" s="48"/>
      <c r="D1035" s="17"/>
      <c r="E1035" s="17"/>
      <c r="F1035" s="17"/>
      <c r="G1035" s="21"/>
      <c r="H1035" s="17"/>
      <c r="I1035" s="20">
        <f>IF(FluxoCaixa101315[[#This Row],[d]]="Saldo Inicial",FluxoCaixa101315[[#This Row],[R$ (Valores)]],I1034+FluxoCaixa101315[[#This Row],[Valores Receitas / Despesas]])</f>
        <v>-68.760000000195461</v>
      </c>
      <c r="J1035" s="5">
        <f>IF(FluxoCaixa101315[[#This Row],[Entrada / Saída]]="Saída",FluxoCaixa101315[[#This Row],[R$ (Valores)]]*-1,FluxoCaixa101315[[#This Row],[R$ (Valores)]])</f>
        <v>0</v>
      </c>
    </row>
    <row r="1036" spans="2:10">
      <c r="B1036" s="16"/>
      <c r="C1036" s="48"/>
      <c r="D1036" s="17"/>
      <c r="E1036" s="17"/>
      <c r="F1036" s="17"/>
      <c r="G1036" s="21"/>
      <c r="H1036" s="17"/>
      <c r="I1036" s="20">
        <f>IF(FluxoCaixa101315[[#This Row],[d]]="Saldo Inicial",FluxoCaixa101315[[#This Row],[R$ (Valores)]],I1035+FluxoCaixa101315[[#This Row],[Valores Receitas / Despesas]])</f>
        <v>-68.760000000195461</v>
      </c>
      <c r="J1036" s="5">
        <f>IF(FluxoCaixa101315[[#This Row],[Entrada / Saída]]="Saída",FluxoCaixa101315[[#This Row],[R$ (Valores)]]*-1,FluxoCaixa101315[[#This Row],[R$ (Valores)]])</f>
        <v>0</v>
      </c>
    </row>
    <row r="1037" spans="2:10">
      <c r="B1037" s="16"/>
      <c r="C1037" s="48"/>
      <c r="D1037" s="17"/>
      <c r="E1037" s="17"/>
      <c r="F1037" s="17"/>
      <c r="G1037" s="21"/>
      <c r="H1037" s="17"/>
      <c r="I1037" s="20">
        <f>IF(FluxoCaixa101315[[#This Row],[d]]="Saldo Inicial",FluxoCaixa101315[[#This Row],[R$ (Valores)]],I1036+FluxoCaixa101315[[#This Row],[Valores Receitas / Despesas]])</f>
        <v>-68.760000000195461</v>
      </c>
      <c r="J1037" s="5">
        <f>IF(FluxoCaixa101315[[#This Row],[Entrada / Saída]]="Saída",FluxoCaixa101315[[#This Row],[R$ (Valores)]]*-1,FluxoCaixa101315[[#This Row],[R$ (Valores)]])</f>
        <v>0</v>
      </c>
    </row>
    <row r="1038" spans="2:10">
      <c r="B1038" s="16"/>
      <c r="C1038" s="48"/>
      <c r="D1038" s="17"/>
      <c r="E1038" s="17"/>
      <c r="F1038" s="17"/>
      <c r="G1038" s="21"/>
      <c r="H1038" s="17"/>
      <c r="I1038" s="20">
        <f>IF(FluxoCaixa101315[[#This Row],[d]]="Saldo Inicial",FluxoCaixa101315[[#This Row],[R$ (Valores)]],I1037+FluxoCaixa101315[[#This Row],[Valores Receitas / Despesas]])</f>
        <v>-68.760000000195461</v>
      </c>
      <c r="J1038" s="5">
        <f>IF(FluxoCaixa101315[[#This Row],[Entrada / Saída]]="Saída",FluxoCaixa101315[[#This Row],[R$ (Valores)]]*-1,FluxoCaixa101315[[#This Row],[R$ (Valores)]])</f>
        <v>0</v>
      </c>
    </row>
    <row r="1039" spans="2:10">
      <c r="B1039" s="16"/>
      <c r="C1039" s="48"/>
      <c r="D1039" s="17"/>
      <c r="E1039" s="17"/>
      <c r="F1039" s="17"/>
      <c r="G1039" s="21"/>
      <c r="H1039" s="17"/>
      <c r="I1039" s="20">
        <f>IF(FluxoCaixa101315[[#This Row],[d]]="Saldo Inicial",FluxoCaixa101315[[#This Row],[R$ (Valores)]],I1038+FluxoCaixa101315[[#This Row],[Valores Receitas / Despesas]])</f>
        <v>-68.760000000195461</v>
      </c>
      <c r="J1039" s="5">
        <f>IF(FluxoCaixa101315[[#This Row],[Entrada / Saída]]="Saída",FluxoCaixa101315[[#This Row],[R$ (Valores)]]*-1,FluxoCaixa101315[[#This Row],[R$ (Valores)]])</f>
        <v>0</v>
      </c>
    </row>
    <row r="1040" spans="2:10">
      <c r="B1040" s="16"/>
      <c r="C1040" s="48"/>
      <c r="D1040" s="17"/>
      <c r="E1040" s="17"/>
      <c r="F1040" s="17"/>
      <c r="G1040" s="21"/>
      <c r="H1040" s="17"/>
      <c r="I1040" s="20">
        <f>IF(FluxoCaixa101315[[#This Row],[d]]="Saldo Inicial",FluxoCaixa101315[[#This Row],[R$ (Valores)]],I1039+FluxoCaixa101315[[#This Row],[Valores Receitas / Despesas]])</f>
        <v>-68.760000000195461</v>
      </c>
      <c r="J1040" s="5">
        <f>IF(FluxoCaixa101315[[#This Row],[Entrada / Saída]]="Saída",FluxoCaixa101315[[#This Row],[R$ (Valores)]]*-1,FluxoCaixa101315[[#This Row],[R$ (Valores)]])</f>
        <v>0</v>
      </c>
    </row>
    <row r="1041" spans="2:10">
      <c r="B1041" s="16"/>
      <c r="C1041" s="48"/>
      <c r="D1041" s="17"/>
      <c r="E1041" s="17"/>
      <c r="F1041" s="17"/>
      <c r="G1041" s="21"/>
      <c r="H1041" s="17"/>
      <c r="I1041" s="20">
        <f>IF(FluxoCaixa101315[[#This Row],[d]]="Saldo Inicial",FluxoCaixa101315[[#This Row],[R$ (Valores)]],I1040+FluxoCaixa101315[[#This Row],[Valores Receitas / Despesas]])</f>
        <v>-68.760000000195461</v>
      </c>
      <c r="J1041" s="5">
        <f>IF(FluxoCaixa101315[[#This Row],[Entrada / Saída]]="Saída",FluxoCaixa101315[[#This Row],[R$ (Valores)]]*-1,FluxoCaixa101315[[#This Row],[R$ (Valores)]])</f>
        <v>0</v>
      </c>
    </row>
    <row r="1042" spans="2:10">
      <c r="B1042" s="16"/>
      <c r="C1042" s="48"/>
      <c r="D1042" s="17"/>
      <c r="E1042" s="17"/>
      <c r="F1042" s="17"/>
      <c r="G1042" s="21"/>
      <c r="H1042" s="17"/>
      <c r="I1042" s="20">
        <f>IF(FluxoCaixa101315[[#This Row],[d]]="Saldo Inicial",FluxoCaixa101315[[#This Row],[R$ (Valores)]],I1041+FluxoCaixa101315[[#This Row],[Valores Receitas / Despesas]])</f>
        <v>-68.760000000195461</v>
      </c>
      <c r="J1042" s="5">
        <f>IF(FluxoCaixa101315[[#This Row],[Entrada / Saída]]="Saída",FluxoCaixa101315[[#This Row],[R$ (Valores)]]*-1,FluxoCaixa101315[[#This Row],[R$ (Valores)]])</f>
        <v>0</v>
      </c>
    </row>
    <row r="1043" spans="2:10">
      <c r="B1043" s="16"/>
      <c r="C1043" s="48"/>
      <c r="D1043" s="17"/>
      <c r="E1043" s="17"/>
      <c r="F1043" s="17"/>
      <c r="G1043" s="21"/>
      <c r="H1043" s="17"/>
      <c r="I1043" s="20">
        <f>IF(FluxoCaixa101315[[#This Row],[d]]="Saldo Inicial",FluxoCaixa101315[[#This Row],[R$ (Valores)]],I1042+FluxoCaixa101315[[#This Row],[Valores Receitas / Despesas]])</f>
        <v>-68.760000000195461</v>
      </c>
      <c r="J1043" s="5">
        <f>IF(FluxoCaixa101315[[#This Row],[Entrada / Saída]]="Saída",FluxoCaixa101315[[#This Row],[R$ (Valores)]]*-1,FluxoCaixa101315[[#This Row],[R$ (Valores)]])</f>
        <v>0</v>
      </c>
    </row>
    <row r="1044" spans="2:10">
      <c r="B1044" s="16"/>
      <c r="C1044" s="48"/>
      <c r="D1044" s="17"/>
      <c r="E1044" s="17"/>
      <c r="F1044" s="17"/>
      <c r="G1044" s="21"/>
      <c r="H1044" s="17"/>
      <c r="I1044" s="20">
        <f>IF(FluxoCaixa101315[[#This Row],[d]]="Saldo Inicial",FluxoCaixa101315[[#This Row],[R$ (Valores)]],I1043+FluxoCaixa101315[[#This Row],[Valores Receitas / Despesas]])</f>
        <v>-68.760000000195461</v>
      </c>
      <c r="J1044" s="5">
        <f>IF(FluxoCaixa101315[[#This Row],[Entrada / Saída]]="Saída",FluxoCaixa101315[[#This Row],[R$ (Valores)]]*-1,FluxoCaixa101315[[#This Row],[R$ (Valores)]])</f>
        <v>0</v>
      </c>
    </row>
    <row r="1045" spans="2:10">
      <c r="B1045" s="16"/>
      <c r="C1045" s="48"/>
      <c r="D1045" s="17"/>
      <c r="E1045" s="17"/>
      <c r="F1045" s="17"/>
      <c r="G1045" s="21"/>
      <c r="H1045" s="17"/>
      <c r="I1045" s="20">
        <f>IF(FluxoCaixa101315[[#This Row],[d]]="Saldo Inicial",FluxoCaixa101315[[#This Row],[R$ (Valores)]],I1044+FluxoCaixa101315[[#This Row],[Valores Receitas / Despesas]])</f>
        <v>-68.760000000195461</v>
      </c>
      <c r="J1045" s="5">
        <f>IF(FluxoCaixa101315[[#This Row],[Entrada / Saída]]="Saída",FluxoCaixa101315[[#This Row],[R$ (Valores)]]*-1,FluxoCaixa101315[[#This Row],[R$ (Valores)]])</f>
        <v>0</v>
      </c>
    </row>
    <row r="1046" spans="2:10">
      <c r="B1046" s="16"/>
      <c r="C1046" s="48"/>
      <c r="D1046" s="17"/>
      <c r="E1046" s="17"/>
      <c r="F1046" s="17"/>
      <c r="G1046" s="21"/>
      <c r="H1046" s="17"/>
      <c r="I1046" s="20">
        <f>IF(FluxoCaixa101315[[#This Row],[d]]="Saldo Inicial",FluxoCaixa101315[[#This Row],[R$ (Valores)]],I1045+FluxoCaixa101315[[#This Row],[Valores Receitas / Despesas]])</f>
        <v>-68.760000000195461</v>
      </c>
      <c r="J1046" s="5">
        <f>IF(FluxoCaixa101315[[#This Row],[Entrada / Saída]]="Saída",FluxoCaixa101315[[#This Row],[R$ (Valores)]]*-1,FluxoCaixa101315[[#This Row],[R$ (Valores)]])</f>
        <v>0</v>
      </c>
    </row>
    <row r="1047" spans="2:10">
      <c r="B1047" s="16"/>
      <c r="C1047" s="48"/>
      <c r="D1047" s="17"/>
      <c r="E1047" s="17"/>
      <c r="F1047" s="17"/>
      <c r="G1047" s="21"/>
      <c r="H1047" s="17"/>
      <c r="I1047" s="20">
        <f>IF(FluxoCaixa101315[[#This Row],[d]]="Saldo Inicial",FluxoCaixa101315[[#This Row],[R$ (Valores)]],I1046+FluxoCaixa101315[[#This Row],[Valores Receitas / Despesas]])</f>
        <v>-68.760000000195461</v>
      </c>
      <c r="J1047" s="5">
        <f>IF(FluxoCaixa101315[[#This Row],[Entrada / Saída]]="Saída",FluxoCaixa101315[[#This Row],[R$ (Valores)]]*-1,FluxoCaixa101315[[#This Row],[R$ (Valores)]])</f>
        <v>0</v>
      </c>
    </row>
    <row r="1048" spans="2:10">
      <c r="B1048" s="16"/>
      <c r="C1048" s="48"/>
      <c r="D1048" s="17"/>
      <c r="E1048" s="17"/>
      <c r="F1048" s="17"/>
      <c r="G1048" s="21"/>
      <c r="H1048" s="17"/>
      <c r="I1048" s="20">
        <f>IF(FluxoCaixa101315[[#This Row],[d]]="Saldo Inicial",FluxoCaixa101315[[#This Row],[R$ (Valores)]],I1047+FluxoCaixa101315[[#This Row],[Valores Receitas / Despesas]])</f>
        <v>-68.760000000195461</v>
      </c>
      <c r="J1048" s="5">
        <f>IF(FluxoCaixa101315[[#This Row],[Entrada / Saída]]="Saída",FluxoCaixa101315[[#This Row],[R$ (Valores)]]*-1,FluxoCaixa101315[[#This Row],[R$ (Valores)]])</f>
        <v>0</v>
      </c>
    </row>
    <row r="1049" spans="2:10">
      <c r="B1049" s="16"/>
      <c r="C1049" s="48"/>
      <c r="D1049" s="17"/>
      <c r="E1049" s="17"/>
      <c r="F1049" s="17"/>
      <c r="G1049" s="21"/>
      <c r="H1049" s="17"/>
      <c r="I1049" s="20">
        <f>IF(FluxoCaixa101315[[#This Row],[d]]="Saldo Inicial",FluxoCaixa101315[[#This Row],[R$ (Valores)]],I1048+FluxoCaixa101315[[#This Row],[Valores Receitas / Despesas]])</f>
        <v>-68.760000000195461</v>
      </c>
      <c r="J1049" s="5">
        <f>IF(FluxoCaixa101315[[#This Row],[Entrada / Saída]]="Saída",FluxoCaixa101315[[#This Row],[R$ (Valores)]]*-1,FluxoCaixa101315[[#This Row],[R$ (Valores)]])</f>
        <v>0</v>
      </c>
    </row>
    <row r="1050" spans="2:10">
      <c r="B1050" s="16"/>
      <c r="C1050" s="48"/>
      <c r="D1050" s="17"/>
      <c r="E1050" s="17"/>
      <c r="F1050" s="17"/>
      <c r="G1050" s="21"/>
      <c r="H1050" s="17"/>
      <c r="I1050" s="20">
        <f>IF(FluxoCaixa101315[[#This Row],[d]]="Saldo Inicial",FluxoCaixa101315[[#This Row],[R$ (Valores)]],I1049+FluxoCaixa101315[[#This Row],[Valores Receitas / Despesas]])</f>
        <v>-68.760000000195461</v>
      </c>
      <c r="J1050" s="5">
        <f>IF(FluxoCaixa101315[[#This Row],[Entrada / Saída]]="Saída",FluxoCaixa101315[[#This Row],[R$ (Valores)]]*-1,FluxoCaixa101315[[#This Row],[R$ (Valores)]])</f>
        <v>0</v>
      </c>
    </row>
    <row r="1051" spans="2:10">
      <c r="B1051" s="16"/>
      <c r="C1051" s="48"/>
      <c r="D1051" s="17"/>
      <c r="E1051" s="17"/>
      <c r="F1051" s="17"/>
      <c r="G1051" s="21"/>
      <c r="H1051" s="17"/>
      <c r="I1051" s="20">
        <f>IF(FluxoCaixa101315[[#This Row],[d]]="Saldo Inicial",FluxoCaixa101315[[#This Row],[R$ (Valores)]],I1050+FluxoCaixa101315[[#This Row],[Valores Receitas / Despesas]])</f>
        <v>-68.760000000195461</v>
      </c>
      <c r="J1051" s="5">
        <f>IF(FluxoCaixa101315[[#This Row],[Entrada / Saída]]="Saída",FluxoCaixa101315[[#This Row],[R$ (Valores)]]*-1,FluxoCaixa101315[[#This Row],[R$ (Valores)]])</f>
        <v>0</v>
      </c>
    </row>
    <row r="1052" spans="2:10">
      <c r="B1052" s="16"/>
      <c r="C1052" s="48"/>
      <c r="D1052" s="17"/>
      <c r="E1052" s="17"/>
      <c r="F1052" s="17"/>
      <c r="G1052" s="21"/>
      <c r="H1052" s="17"/>
      <c r="I1052" s="20">
        <f>IF(FluxoCaixa101315[[#This Row],[d]]="Saldo Inicial",FluxoCaixa101315[[#This Row],[R$ (Valores)]],I1051+FluxoCaixa101315[[#This Row],[Valores Receitas / Despesas]])</f>
        <v>-68.760000000195461</v>
      </c>
      <c r="J1052" s="5">
        <f>IF(FluxoCaixa101315[[#This Row],[Entrada / Saída]]="Saída",FluxoCaixa101315[[#This Row],[R$ (Valores)]]*-1,FluxoCaixa101315[[#This Row],[R$ (Valores)]])</f>
        <v>0</v>
      </c>
    </row>
    <row r="1053" spans="2:10">
      <c r="B1053" s="16"/>
      <c r="C1053" s="48"/>
      <c r="D1053" s="17"/>
      <c r="E1053" s="17"/>
      <c r="F1053" s="17"/>
      <c r="G1053" s="21"/>
      <c r="H1053" s="17"/>
      <c r="I1053" s="20">
        <f>IF(FluxoCaixa101315[[#This Row],[d]]="Saldo Inicial",FluxoCaixa101315[[#This Row],[R$ (Valores)]],I1052+FluxoCaixa101315[[#This Row],[Valores Receitas / Despesas]])</f>
        <v>-68.760000000195461</v>
      </c>
      <c r="J1053" s="5">
        <f>IF(FluxoCaixa101315[[#This Row],[Entrada / Saída]]="Saída",FluxoCaixa101315[[#This Row],[R$ (Valores)]]*-1,FluxoCaixa101315[[#This Row],[R$ (Valores)]])</f>
        <v>0</v>
      </c>
    </row>
    <row r="1054" spans="2:10">
      <c r="B1054" s="16"/>
      <c r="C1054" s="48"/>
      <c r="D1054" s="17"/>
      <c r="E1054" s="17"/>
      <c r="F1054" s="17"/>
      <c r="G1054" s="21"/>
      <c r="H1054" s="17"/>
      <c r="I1054" s="20">
        <f>IF(FluxoCaixa101315[[#This Row],[d]]="Saldo Inicial",FluxoCaixa101315[[#This Row],[R$ (Valores)]],I1053+FluxoCaixa101315[[#This Row],[Valores Receitas / Despesas]])</f>
        <v>-68.760000000195461</v>
      </c>
      <c r="J1054" s="5">
        <f>IF(FluxoCaixa101315[[#This Row],[Entrada / Saída]]="Saída",FluxoCaixa101315[[#This Row],[R$ (Valores)]]*-1,FluxoCaixa101315[[#This Row],[R$ (Valores)]])</f>
        <v>0</v>
      </c>
    </row>
    <row r="1055" spans="2:10">
      <c r="B1055" s="16"/>
      <c r="C1055" s="48"/>
      <c r="D1055" s="17"/>
      <c r="E1055" s="17"/>
      <c r="F1055" s="17"/>
      <c r="G1055" s="21"/>
      <c r="H1055" s="17"/>
      <c r="I1055" s="20">
        <f>IF(FluxoCaixa101315[[#This Row],[d]]="Saldo Inicial",FluxoCaixa101315[[#This Row],[R$ (Valores)]],I1054+FluxoCaixa101315[[#This Row],[Valores Receitas / Despesas]])</f>
        <v>-68.760000000195461</v>
      </c>
      <c r="J1055" s="5">
        <f>IF(FluxoCaixa101315[[#This Row],[Entrada / Saída]]="Saída",FluxoCaixa101315[[#This Row],[R$ (Valores)]]*-1,FluxoCaixa101315[[#This Row],[R$ (Valores)]])</f>
        <v>0</v>
      </c>
    </row>
    <row r="1056" spans="2:10">
      <c r="B1056" s="16"/>
      <c r="C1056" s="48"/>
      <c r="D1056" s="17"/>
      <c r="E1056" s="17"/>
      <c r="F1056" s="17"/>
      <c r="G1056" s="21"/>
      <c r="H1056" s="17"/>
      <c r="I1056" s="20">
        <f>IF(FluxoCaixa101315[[#This Row],[d]]="Saldo Inicial",FluxoCaixa101315[[#This Row],[R$ (Valores)]],I1055+FluxoCaixa101315[[#This Row],[Valores Receitas / Despesas]])</f>
        <v>-68.760000000195461</v>
      </c>
      <c r="J1056" s="5">
        <f>IF(FluxoCaixa101315[[#This Row],[Entrada / Saída]]="Saída",FluxoCaixa101315[[#This Row],[R$ (Valores)]]*-1,FluxoCaixa101315[[#This Row],[R$ (Valores)]])</f>
        <v>0</v>
      </c>
    </row>
    <row r="1057" spans="2:10">
      <c r="B1057" s="16"/>
      <c r="C1057" s="48"/>
      <c r="D1057" s="17"/>
      <c r="E1057" s="17"/>
      <c r="F1057" s="17"/>
      <c r="G1057" s="21"/>
      <c r="H1057" s="17"/>
      <c r="I1057" s="20">
        <f>IF(FluxoCaixa101315[[#This Row],[d]]="Saldo Inicial",FluxoCaixa101315[[#This Row],[R$ (Valores)]],I1056+FluxoCaixa101315[[#This Row],[Valores Receitas / Despesas]])</f>
        <v>-68.760000000195461</v>
      </c>
      <c r="J1057" s="5">
        <f>IF(FluxoCaixa101315[[#This Row],[Entrada / Saída]]="Saída",FluxoCaixa101315[[#This Row],[R$ (Valores)]]*-1,FluxoCaixa101315[[#This Row],[R$ (Valores)]])</f>
        <v>0</v>
      </c>
    </row>
    <row r="1058" spans="2:10">
      <c r="B1058" s="16"/>
      <c r="C1058" s="48"/>
      <c r="D1058" s="17"/>
      <c r="E1058" s="17"/>
      <c r="F1058" s="17"/>
      <c r="G1058" s="21"/>
      <c r="H1058" s="17"/>
      <c r="I1058" s="20">
        <f>IF(FluxoCaixa101315[[#This Row],[d]]="Saldo Inicial",FluxoCaixa101315[[#This Row],[R$ (Valores)]],I1057+FluxoCaixa101315[[#This Row],[Valores Receitas / Despesas]])</f>
        <v>-68.760000000195461</v>
      </c>
      <c r="J1058" s="5">
        <f>IF(FluxoCaixa101315[[#This Row],[Entrada / Saída]]="Saída",FluxoCaixa101315[[#This Row],[R$ (Valores)]]*-1,FluxoCaixa101315[[#This Row],[R$ (Valores)]])</f>
        <v>0</v>
      </c>
    </row>
    <row r="1059" spans="2:10">
      <c r="B1059" s="16"/>
      <c r="C1059" s="48"/>
      <c r="D1059" s="17"/>
      <c r="E1059" s="17"/>
      <c r="F1059" s="17"/>
      <c r="G1059" s="21"/>
      <c r="H1059" s="17"/>
      <c r="I1059" s="20">
        <f>IF(FluxoCaixa101315[[#This Row],[d]]="Saldo Inicial",FluxoCaixa101315[[#This Row],[R$ (Valores)]],I1058+FluxoCaixa101315[[#This Row],[Valores Receitas / Despesas]])</f>
        <v>-68.760000000195461</v>
      </c>
      <c r="J1059" s="5">
        <f>IF(FluxoCaixa101315[[#This Row],[Entrada / Saída]]="Saída",FluxoCaixa101315[[#This Row],[R$ (Valores)]]*-1,FluxoCaixa101315[[#This Row],[R$ (Valores)]])</f>
        <v>0</v>
      </c>
    </row>
    <row r="1060" spans="2:10">
      <c r="B1060" s="16"/>
      <c r="C1060" s="48"/>
      <c r="D1060" s="17"/>
      <c r="E1060" s="17"/>
      <c r="F1060" s="17"/>
      <c r="G1060" s="21"/>
      <c r="H1060" s="17"/>
      <c r="I1060" s="20">
        <f>IF(FluxoCaixa101315[[#This Row],[d]]="Saldo Inicial",FluxoCaixa101315[[#This Row],[R$ (Valores)]],I1059+FluxoCaixa101315[[#This Row],[Valores Receitas / Despesas]])</f>
        <v>-68.760000000195461</v>
      </c>
      <c r="J1060" s="5">
        <f>IF(FluxoCaixa101315[[#This Row],[Entrada / Saída]]="Saída",FluxoCaixa101315[[#This Row],[R$ (Valores)]]*-1,FluxoCaixa101315[[#This Row],[R$ (Valores)]])</f>
        <v>0</v>
      </c>
    </row>
    <row r="1061" spans="2:10">
      <c r="B1061" s="16"/>
      <c r="C1061" s="48"/>
      <c r="D1061" s="17"/>
      <c r="E1061" s="17"/>
      <c r="F1061" s="17"/>
      <c r="G1061" s="21"/>
      <c r="H1061" s="17"/>
      <c r="I1061" s="20">
        <f>IF(FluxoCaixa101315[[#This Row],[d]]="Saldo Inicial",FluxoCaixa101315[[#This Row],[R$ (Valores)]],I1060+FluxoCaixa101315[[#This Row],[Valores Receitas / Despesas]])</f>
        <v>-68.760000000195461</v>
      </c>
      <c r="J1061" s="5">
        <f>IF(FluxoCaixa101315[[#This Row],[Entrada / Saída]]="Saída",FluxoCaixa101315[[#This Row],[R$ (Valores)]]*-1,FluxoCaixa101315[[#This Row],[R$ (Valores)]])</f>
        <v>0</v>
      </c>
    </row>
    <row r="1062" spans="2:10">
      <c r="B1062" s="16"/>
      <c r="C1062" s="48"/>
      <c r="D1062" s="45"/>
      <c r="E1062" s="17"/>
      <c r="F1062" s="17"/>
      <c r="G1062" s="54"/>
      <c r="H1062" s="45"/>
      <c r="I1062" s="20">
        <f>IF(FluxoCaixa101315[[#This Row],[d]]="Saldo Inicial",FluxoCaixa101315[[#This Row],[R$ (Valores)]],I1061+FluxoCaixa101315[[#This Row],[Valores Receitas / Despesas]])</f>
        <v>-68.760000000195461</v>
      </c>
      <c r="J1062" s="53">
        <f>IF(FluxoCaixa101315[[#This Row],[Entrada / Saída]]="Saída",FluxoCaixa101315[[#This Row],[R$ (Valores)]]*-1,FluxoCaixa101315[[#This Row],[R$ (Valores)]])</f>
        <v>0</v>
      </c>
    </row>
    <row r="1063" spans="2:10">
      <c r="B1063" s="16"/>
      <c r="C1063" s="48"/>
      <c r="D1063" s="45"/>
      <c r="E1063" s="45"/>
      <c r="F1063" s="17"/>
      <c r="G1063" s="54"/>
      <c r="H1063" s="45"/>
      <c r="I1063" s="20">
        <f>IF(FluxoCaixa101315[[#This Row],[d]]="Saldo Inicial",FluxoCaixa101315[[#This Row],[R$ (Valores)]],I1062+FluxoCaixa101315[[#This Row],[Valores Receitas / Despesas]])</f>
        <v>-68.760000000195461</v>
      </c>
      <c r="J1063" s="53">
        <f>IF(FluxoCaixa101315[[#This Row],[Entrada / Saída]]="Saída",FluxoCaixa101315[[#This Row],[R$ (Valores)]]*-1,FluxoCaixa101315[[#This Row],[R$ (Valores)]])</f>
        <v>0</v>
      </c>
    </row>
    <row r="1064" spans="2:10">
      <c r="B1064" s="16"/>
      <c r="C1064" s="48"/>
      <c r="D1064" s="45"/>
      <c r="E1064" s="45"/>
      <c r="F1064" s="17"/>
      <c r="G1064" s="54"/>
      <c r="H1064" s="45"/>
      <c r="I1064" s="20">
        <f>IF(FluxoCaixa101315[[#This Row],[d]]="Saldo Inicial",FluxoCaixa101315[[#This Row],[R$ (Valores)]],I1063+FluxoCaixa101315[[#This Row],[Valores Receitas / Despesas]])</f>
        <v>-68.760000000195461</v>
      </c>
      <c r="J1064" s="53">
        <f>IF(FluxoCaixa101315[[#This Row],[Entrada / Saída]]="Saída",FluxoCaixa101315[[#This Row],[R$ (Valores)]]*-1,FluxoCaixa101315[[#This Row],[R$ (Valores)]])</f>
        <v>0</v>
      </c>
    </row>
    <row r="1065" spans="2:10">
      <c r="B1065" s="16"/>
      <c r="C1065" s="48"/>
      <c r="D1065" s="17"/>
      <c r="E1065" s="17"/>
      <c r="F1065" s="17"/>
      <c r="G1065" s="54"/>
      <c r="H1065" s="45"/>
      <c r="I1065" s="20">
        <f>IF(FluxoCaixa101315[[#This Row],[d]]="Saldo Inicial",FluxoCaixa101315[[#This Row],[R$ (Valores)]],I1064+FluxoCaixa101315[[#This Row],[Valores Receitas / Despesas]])</f>
        <v>-68.760000000195461</v>
      </c>
      <c r="J1065" s="53">
        <f>IF(FluxoCaixa101315[[#This Row],[Entrada / Saída]]="Saída",FluxoCaixa101315[[#This Row],[R$ (Valores)]]*-1,FluxoCaixa101315[[#This Row],[R$ (Valores)]])</f>
        <v>0</v>
      </c>
    </row>
    <row r="1066" spans="2:10">
      <c r="B1066" s="16"/>
      <c r="C1066" s="48"/>
      <c r="D1066" s="17"/>
      <c r="E1066" s="17"/>
      <c r="F1066" s="17"/>
      <c r="G1066" s="54"/>
      <c r="H1066" s="45"/>
      <c r="I1066" s="20">
        <f>IF(FluxoCaixa101315[[#This Row],[d]]="Saldo Inicial",FluxoCaixa101315[[#This Row],[R$ (Valores)]],I1065+FluxoCaixa101315[[#This Row],[Valores Receitas / Despesas]])</f>
        <v>-68.760000000195461</v>
      </c>
      <c r="J1066" s="53">
        <f>IF(FluxoCaixa101315[[#This Row],[Entrada / Saída]]="Saída",FluxoCaixa101315[[#This Row],[R$ (Valores)]]*-1,FluxoCaixa101315[[#This Row],[R$ (Valores)]])</f>
        <v>0</v>
      </c>
    </row>
    <row r="1067" spans="2:10">
      <c r="B1067" s="16"/>
      <c r="C1067" s="48"/>
      <c r="D1067" s="17"/>
      <c r="E1067" s="17"/>
      <c r="F1067" s="17"/>
      <c r="G1067" s="54"/>
      <c r="H1067" s="45"/>
      <c r="I1067" s="20">
        <f>IF(FluxoCaixa101315[[#This Row],[d]]="Saldo Inicial",FluxoCaixa101315[[#This Row],[R$ (Valores)]],I1066+FluxoCaixa101315[[#This Row],[Valores Receitas / Despesas]])</f>
        <v>-68.760000000195461</v>
      </c>
      <c r="J1067" s="53">
        <f>IF(FluxoCaixa101315[[#This Row],[Entrada / Saída]]="Saída",FluxoCaixa101315[[#This Row],[R$ (Valores)]]*-1,FluxoCaixa101315[[#This Row],[R$ (Valores)]])</f>
        <v>0</v>
      </c>
    </row>
    <row r="1068" spans="2:10">
      <c r="B1068" s="16"/>
      <c r="C1068" s="48"/>
      <c r="D1068" s="17"/>
      <c r="E1068" s="17"/>
      <c r="F1068" s="17"/>
      <c r="G1068" s="54"/>
      <c r="H1068" s="45"/>
      <c r="I1068" s="20">
        <f>IF(FluxoCaixa101315[[#This Row],[d]]="Saldo Inicial",FluxoCaixa101315[[#This Row],[R$ (Valores)]],I1067+FluxoCaixa101315[[#This Row],[Valores Receitas / Despesas]])</f>
        <v>-68.760000000195461</v>
      </c>
      <c r="J1068" s="53">
        <f>IF(FluxoCaixa101315[[#This Row],[Entrada / Saída]]="Saída",FluxoCaixa101315[[#This Row],[R$ (Valores)]]*-1,FluxoCaixa101315[[#This Row],[R$ (Valores)]])</f>
        <v>0</v>
      </c>
    </row>
    <row r="1069" spans="2:10">
      <c r="B1069" s="16"/>
      <c r="C1069" s="48"/>
      <c r="D1069" s="17"/>
      <c r="E1069" s="17"/>
      <c r="F1069" s="17"/>
      <c r="G1069" s="54"/>
      <c r="H1069" s="45"/>
      <c r="I1069" s="20">
        <f>IF(FluxoCaixa101315[[#This Row],[d]]="Saldo Inicial",FluxoCaixa101315[[#This Row],[R$ (Valores)]],I1068+FluxoCaixa101315[[#This Row],[Valores Receitas / Despesas]])</f>
        <v>-68.760000000195461</v>
      </c>
      <c r="J1069" s="53">
        <f>IF(FluxoCaixa101315[[#This Row],[Entrada / Saída]]="Saída",FluxoCaixa101315[[#This Row],[R$ (Valores)]]*-1,FluxoCaixa101315[[#This Row],[R$ (Valores)]])</f>
        <v>0</v>
      </c>
    </row>
    <row r="1070" spans="2:10">
      <c r="B1070" s="16"/>
      <c r="C1070" s="48"/>
      <c r="D1070" s="17"/>
      <c r="E1070" s="17"/>
      <c r="F1070" s="17"/>
      <c r="G1070" s="54"/>
      <c r="H1070" s="45"/>
      <c r="I1070" s="20">
        <f>IF(FluxoCaixa101315[[#This Row],[d]]="Saldo Inicial",FluxoCaixa101315[[#This Row],[R$ (Valores)]],I1069+FluxoCaixa101315[[#This Row],[Valores Receitas / Despesas]])</f>
        <v>-68.760000000195461</v>
      </c>
      <c r="J1070" s="53">
        <f>IF(FluxoCaixa101315[[#This Row],[Entrada / Saída]]="Saída",FluxoCaixa101315[[#This Row],[R$ (Valores)]]*-1,FluxoCaixa101315[[#This Row],[R$ (Valores)]])</f>
        <v>0</v>
      </c>
    </row>
    <row r="1071" spans="2:10">
      <c r="B1071" s="16"/>
      <c r="C1071" s="48"/>
      <c r="D1071" s="17"/>
      <c r="E1071" s="17"/>
      <c r="F1071" s="17"/>
      <c r="G1071" s="54"/>
      <c r="H1071" s="45"/>
      <c r="I1071" s="20">
        <f>IF(FluxoCaixa101315[[#This Row],[d]]="Saldo Inicial",FluxoCaixa101315[[#This Row],[R$ (Valores)]],I1070+FluxoCaixa101315[[#This Row],[Valores Receitas / Despesas]])</f>
        <v>-68.760000000195461</v>
      </c>
      <c r="J1071" s="53">
        <f>IF(FluxoCaixa101315[[#This Row],[Entrada / Saída]]="Saída",FluxoCaixa101315[[#This Row],[R$ (Valores)]]*-1,FluxoCaixa101315[[#This Row],[R$ (Valores)]])</f>
        <v>0</v>
      </c>
    </row>
    <row r="1072" spans="2:10">
      <c r="B1072" s="16"/>
      <c r="C1072" s="48"/>
      <c r="D1072" s="17"/>
      <c r="E1072" s="17"/>
      <c r="F1072" s="17"/>
      <c r="G1072" s="54"/>
      <c r="H1072" s="45"/>
      <c r="I1072" s="20">
        <f>IF(FluxoCaixa101315[[#This Row],[d]]="Saldo Inicial",FluxoCaixa101315[[#This Row],[R$ (Valores)]],I1071+FluxoCaixa101315[[#This Row],[Valores Receitas / Despesas]])</f>
        <v>-68.760000000195461</v>
      </c>
      <c r="J1072" s="53">
        <f>IF(FluxoCaixa101315[[#This Row],[Entrada / Saída]]="Saída",FluxoCaixa101315[[#This Row],[R$ (Valores)]]*-1,FluxoCaixa101315[[#This Row],[R$ (Valores)]])</f>
        <v>0</v>
      </c>
    </row>
    <row r="1073" spans="2:10">
      <c r="B1073" s="16"/>
      <c r="C1073" s="48"/>
      <c r="D1073" s="17"/>
      <c r="E1073" s="17"/>
      <c r="F1073" s="17"/>
      <c r="G1073" s="54"/>
      <c r="H1073" s="45"/>
      <c r="I1073" s="20">
        <f>IF(FluxoCaixa101315[[#This Row],[d]]="Saldo Inicial",FluxoCaixa101315[[#This Row],[R$ (Valores)]],I1072+FluxoCaixa101315[[#This Row],[Valores Receitas / Despesas]])</f>
        <v>-68.760000000195461</v>
      </c>
      <c r="J1073" s="53">
        <f>IF(FluxoCaixa101315[[#This Row],[Entrada / Saída]]="Saída",FluxoCaixa101315[[#This Row],[R$ (Valores)]]*-1,FluxoCaixa101315[[#This Row],[R$ (Valores)]])</f>
        <v>0</v>
      </c>
    </row>
    <row r="1074" spans="2:10">
      <c r="B1074" s="16"/>
      <c r="C1074" s="48"/>
      <c r="D1074" s="17"/>
      <c r="E1074" s="17"/>
      <c r="F1074" s="17"/>
      <c r="G1074" s="54"/>
      <c r="H1074" s="45"/>
      <c r="I1074" s="20">
        <f>IF(FluxoCaixa101315[[#This Row],[d]]="Saldo Inicial",FluxoCaixa101315[[#This Row],[R$ (Valores)]],I1073+FluxoCaixa101315[[#This Row],[Valores Receitas / Despesas]])</f>
        <v>-68.760000000195461</v>
      </c>
      <c r="J1074" s="53">
        <f>IF(FluxoCaixa101315[[#This Row],[Entrada / Saída]]="Saída",FluxoCaixa101315[[#This Row],[R$ (Valores)]]*-1,FluxoCaixa101315[[#This Row],[R$ (Valores)]])</f>
        <v>0</v>
      </c>
    </row>
    <row r="1075" spans="2:10">
      <c r="B1075" s="16"/>
      <c r="C1075" s="48"/>
      <c r="D1075" s="17"/>
      <c r="E1075" s="17"/>
      <c r="F1075" s="17"/>
      <c r="G1075" s="54"/>
      <c r="H1075" s="45"/>
      <c r="I1075" s="20">
        <f>IF(FluxoCaixa101315[[#This Row],[d]]="Saldo Inicial",FluxoCaixa101315[[#This Row],[R$ (Valores)]],I1074+FluxoCaixa101315[[#This Row],[Valores Receitas / Despesas]])</f>
        <v>-68.760000000195461</v>
      </c>
      <c r="J1075" s="53">
        <f>IF(FluxoCaixa101315[[#This Row],[Entrada / Saída]]="Saída",FluxoCaixa101315[[#This Row],[R$ (Valores)]]*-1,FluxoCaixa101315[[#This Row],[R$ (Valores)]])</f>
        <v>0</v>
      </c>
    </row>
    <row r="1076" spans="2:10">
      <c r="B1076" s="16"/>
      <c r="C1076" s="48"/>
      <c r="D1076" s="17"/>
      <c r="E1076" s="17"/>
      <c r="F1076" s="17"/>
      <c r="G1076" s="54"/>
      <c r="H1076" s="45"/>
      <c r="I1076" s="20">
        <f>IF(FluxoCaixa101315[[#This Row],[d]]="Saldo Inicial",FluxoCaixa101315[[#This Row],[R$ (Valores)]],I1075+FluxoCaixa101315[[#This Row],[Valores Receitas / Despesas]])</f>
        <v>-68.760000000195461</v>
      </c>
      <c r="J1076" s="53">
        <f>IF(FluxoCaixa101315[[#This Row],[Entrada / Saída]]="Saída",FluxoCaixa101315[[#This Row],[R$ (Valores)]]*-1,FluxoCaixa101315[[#This Row],[R$ (Valores)]])</f>
        <v>0</v>
      </c>
    </row>
    <row r="1077" spans="2:10">
      <c r="B1077" s="16"/>
      <c r="C1077" s="48"/>
      <c r="D1077" s="17"/>
      <c r="E1077" s="17"/>
      <c r="F1077" s="17"/>
      <c r="G1077" s="54"/>
      <c r="H1077" s="45"/>
      <c r="I1077" s="20">
        <f>IF(FluxoCaixa101315[[#This Row],[d]]="Saldo Inicial",FluxoCaixa101315[[#This Row],[R$ (Valores)]],I1076+FluxoCaixa101315[[#This Row],[Valores Receitas / Despesas]])</f>
        <v>-68.760000000195461</v>
      </c>
      <c r="J1077" s="53">
        <f>IF(FluxoCaixa101315[[#This Row],[Entrada / Saída]]="Saída",FluxoCaixa101315[[#This Row],[R$ (Valores)]]*-1,FluxoCaixa101315[[#This Row],[R$ (Valores)]])</f>
        <v>0</v>
      </c>
    </row>
    <row r="1078" spans="2:10">
      <c r="B1078" s="16"/>
      <c r="C1078" s="48"/>
      <c r="D1078" s="17"/>
      <c r="E1078" s="17"/>
      <c r="F1078" s="17"/>
      <c r="G1078" s="54"/>
      <c r="H1078" s="45"/>
      <c r="I1078" s="20">
        <f>IF(FluxoCaixa101315[[#This Row],[d]]="Saldo Inicial",FluxoCaixa101315[[#This Row],[R$ (Valores)]],I1077+FluxoCaixa101315[[#This Row],[Valores Receitas / Despesas]])</f>
        <v>-68.760000000195461</v>
      </c>
      <c r="J1078" s="53">
        <f>IF(FluxoCaixa101315[[#This Row],[Entrada / Saída]]="Saída",FluxoCaixa101315[[#This Row],[R$ (Valores)]]*-1,FluxoCaixa101315[[#This Row],[R$ (Valores)]])</f>
        <v>0</v>
      </c>
    </row>
    <row r="1079" spans="2:10">
      <c r="B1079" s="16"/>
      <c r="C1079" s="48"/>
      <c r="D1079" s="17"/>
      <c r="E1079" s="17"/>
      <c r="F1079" s="17"/>
      <c r="G1079" s="54"/>
      <c r="H1079" s="45"/>
      <c r="I1079" s="20">
        <f>IF(FluxoCaixa101315[[#This Row],[d]]="Saldo Inicial",FluxoCaixa101315[[#This Row],[R$ (Valores)]],I1078+FluxoCaixa101315[[#This Row],[Valores Receitas / Despesas]])</f>
        <v>-68.760000000195461</v>
      </c>
      <c r="J1079" s="53">
        <f>IF(FluxoCaixa101315[[#This Row],[Entrada / Saída]]="Saída",FluxoCaixa101315[[#This Row],[R$ (Valores)]]*-1,FluxoCaixa101315[[#This Row],[R$ (Valores)]])</f>
        <v>0</v>
      </c>
    </row>
    <row r="1080" spans="2:10">
      <c r="B1080" s="16"/>
      <c r="C1080" s="48"/>
      <c r="D1080" s="17"/>
      <c r="E1080" s="17"/>
      <c r="F1080" s="17"/>
      <c r="G1080" s="54"/>
      <c r="H1080" s="45"/>
      <c r="I1080" s="20">
        <f>IF(FluxoCaixa101315[[#This Row],[d]]="Saldo Inicial",FluxoCaixa101315[[#This Row],[R$ (Valores)]],I1079+FluxoCaixa101315[[#This Row],[Valores Receitas / Despesas]])</f>
        <v>-68.760000000195461</v>
      </c>
      <c r="J1080" s="53">
        <f>IF(FluxoCaixa101315[[#This Row],[Entrada / Saída]]="Saída",FluxoCaixa101315[[#This Row],[R$ (Valores)]]*-1,FluxoCaixa101315[[#This Row],[R$ (Valores)]])</f>
        <v>0</v>
      </c>
    </row>
    <row r="1081" spans="2:10">
      <c r="B1081" s="16"/>
      <c r="C1081" s="48"/>
      <c r="D1081" s="17"/>
      <c r="E1081" s="17"/>
      <c r="F1081" s="17"/>
      <c r="G1081" s="54"/>
      <c r="H1081" s="45"/>
      <c r="I1081" s="20">
        <f>IF(FluxoCaixa101315[[#This Row],[d]]="Saldo Inicial",FluxoCaixa101315[[#This Row],[R$ (Valores)]],I1080+FluxoCaixa101315[[#This Row],[Valores Receitas / Despesas]])</f>
        <v>-68.760000000195461</v>
      </c>
      <c r="J1081" s="53">
        <f>IF(FluxoCaixa101315[[#This Row],[Entrada / Saída]]="Saída",FluxoCaixa101315[[#This Row],[R$ (Valores)]]*-1,FluxoCaixa101315[[#This Row],[R$ (Valores)]])</f>
        <v>0</v>
      </c>
    </row>
    <row r="1082" spans="2:10">
      <c r="B1082" s="16"/>
      <c r="C1082" s="48"/>
      <c r="D1082" s="17"/>
      <c r="E1082" s="17"/>
      <c r="F1082" s="17"/>
      <c r="G1082" s="54"/>
      <c r="H1082" s="45"/>
      <c r="I1082" s="20">
        <f>IF(FluxoCaixa101315[[#This Row],[d]]="Saldo Inicial",FluxoCaixa101315[[#This Row],[R$ (Valores)]],I1081+FluxoCaixa101315[[#This Row],[Valores Receitas / Despesas]])</f>
        <v>-68.760000000195461</v>
      </c>
      <c r="J1082" s="53">
        <f>IF(FluxoCaixa101315[[#This Row],[Entrada / Saída]]="Saída",FluxoCaixa101315[[#This Row],[R$ (Valores)]]*-1,FluxoCaixa101315[[#This Row],[R$ (Valores)]])</f>
        <v>0</v>
      </c>
    </row>
    <row r="1083" spans="2:10">
      <c r="B1083" s="16"/>
      <c r="C1083" s="48"/>
      <c r="D1083" s="17"/>
      <c r="E1083" s="17"/>
      <c r="F1083" s="17"/>
      <c r="G1083" s="54"/>
      <c r="H1083" s="45"/>
      <c r="I1083" s="20">
        <f>IF(FluxoCaixa101315[[#This Row],[d]]="Saldo Inicial",FluxoCaixa101315[[#This Row],[R$ (Valores)]],I1082+FluxoCaixa101315[[#This Row],[Valores Receitas / Despesas]])</f>
        <v>-68.760000000195461</v>
      </c>
      <c r="J1083" s="53">
        <f>IF(FluxoCaixa101315[[#This Row],[Entrada / Saída]]="Saída",FluxoCaixa101315[[#This Row],[R$ (Valores)]]*-1,FluxoCaixa101315[[#This Row],[R$ (Valores)]])</f>
        <v>0</v>
      </c>
    </row>
    <row r="1084" spans="2:10">
      <c r="B1084" s="16"/>
      <c r="C1084" s="48"/>
      <c r="D1084" s="17"/>
      <c r="E1084" s="17"/>
      <c r="F1084" s="17"/>
      <c r="G1084" s="54"/>
      <c r="H1084" s="45"/>
      <c r="I1084" s="20">
        <f>IF(FluxoCaixa101315[[#This Row],[d]]="Saldo Inicial",FluxoCaixa101315[[#This Row],[R$ (Valores)]],I1083+FluxoCaixa101315[[#This Row],[Valores Receitas / Despesas]])</f>
        <v>-68.760000000195461</v>
      </c>
      <c r="J1084" s="53">
        <f>IF(FluxoCaixa101315[[#This Row],[Entrada / Saída]]="Saída",FluxoCaixa101315[[#This Row],[R$ (Valores)]]*-1,FluxoCaixa101315[[#This Row],[R$ (Valores)]])</f>
        <v>0</v>
      </c>
    </row>
    <row r="1085" spans="2:10">
      <c r="B1085" s="16"/>
      <c r="C1085" s="48"/>
      <c r="D1085" s="17"/>
      <c r="E1085" s="17"/>
      <c r="F1085" s="17"/>
      <c r="G1085" s="54"/>
      <c r="H1085" s="45"/>
      <c r="I1085" s="20">
        <f>IF(FluxoCaixa101315[[#This Row],[d]]="Saldo Inicial",FluxoCaixa101315[[#This Row],[R$ (Valores)]],I1084+FluxoCaixa101315[[#This Row],[Valores Receitas / Despesas]])</f>
        <v>-68.760000000195461</v>
      </c>
      <c r="J1085" s="53">
        <f>IF(FluxoCaixa101315[[#This Row],[Entrada / Saída]]="Saída",FluxoCaixa101315[[#This Row],[R$ (Valores)]]*-1,FluxoCaixa101315[[#This Row],[R$ (Valores)]])</f>
        <v>0</v>
      </c>
    </row>
    <row r="1086" spans="2:10">
      <c r="B1086" s="16"/>
      <c r="C1086" s="48"/>
      <c r="D1086" s="17"/>
      <c r="E1086" s="17"/>
      <c r="F1086" s="17"/>
      <c r="G1086" s="54"/>
      <c r="H1086" s="45"/>
      <c r="I1086" s="20">
        <f>IF(FluxoCaixa101315[[#This Row],[d]]="Saldo Inicial",FluxoCaixa101315[[#This Row],[R$ (Valores)]],I1085+FluxoCaixa101315[[#This Row],[Valores Receitas / Despesas]])</f>
        <v>-68.760000000195461</v>
      </c>
      <c r="J1086" s="53">
        <f>IF(FluxoCaixa101315[[#This Row],[Entrada / Saída]]="Saída",FluxoCaixa101315[[#This Row],[R$ (Valores)]]*-1,FluxoCaixa101315[[#This Row],[R$ (Valores)]])</f>
        <v>0</v>
      </c>
    </row>
    <row r="1087" spans="2:10">
      <c r="B1087" s="16"/>
      <c r="C1087" s="48"/>
      <c r="D1087" s="17"/>
      <c r="E1087" s="17"/>
      <c r="F1087" s="17"/>
      <c r="G1087" s="54"/>
      <c r="H1087" s="45"/>
      <c r="I1087" s="20">
        <f>IF(FluxoCaixa101315[[#This Row],[d]]="Saldo Inicial",FluxoCaixa101315[[#This Row],[R$ (Valores)]],I1086+FluxoCaixa101315[[#This Row],[Valores Receitas / Despesas]])</f>
        <v>-68.760000000195461</v>
      </c>
      <c r="J1087" s="53">
        <f>IF(FluxoCaixa101315[[#This Row],[Entrada / Saída]]="Saída",FluxoCaixa101315[[#This Row],[R$ (Valores)]]*-1,FluxoCaixa101315[[#This Row],[R$ (Valores)]])</f>
        <v>0</v>
      </c>
    </row>
    <row r="1088" spans="2:10">
      <c r="B1088" s="16"/>
      <c r="C1088" s="48"/>
      <c r="D1088" s="17"/>
      <c r="E1088" s="17"/>
      <c r="F1088" s="17"/>
      <c r="G1088" s="54"/>
      <c r="H1088" s="45"/>
      <c r="I1088" s="20">
        <f>IF(FluxoCaixa101315[[#This Row],[d]]="Saldo Inicial",FluxoCaixa101315[[#This Row],[R$ (Valores)]],I1087+FluxoCaixa101315[[#This Row],[Valores Receitas / Despesas]])</f>
        <v>-68.760000000195461</v>
      </c>
      <c r="J1088" s="53">
        <f>IF(FluxoCaixa101315[[#This Row],[Entrada / Saída]]="Saída",FluxoCaixa101315[[#This Row],[R$ (Valores)]]*-1,FluxoCaixa101315[[#This Row],[R$ (Valores)]])</f>
        <v>0</v>
      </c>
    </row>
    <row r="1089" spans="2:10">
      <c r="B1089" s="16"/>
      <c r="C1089" s="48"/>
      <c r="D1089" s="17"/>
      <c r="E1089" s="17"/>
      <c r="F1089" s="17"/>
      <c r="G1089" s="54"/>
      <c r="H1089" s="45"/>
      <c r="I1089" s="20">
        <f>IF(FluxoCaixa101315[[#This Row],[d]]="Saldo Inicial",FluxoCaixa101315[[#This Row],[R$ (Valores)]],I1088+FluxoCaixa101315[[#This Row],[Valores Receitas / Despesas]])</f>
        <v>-68.760000000195461</v>
      </c>
      <c r="J1089" s="53">
        <f>IF(FluxoCaixa101315[[#This Row],[Entrada / Saída]]="Saída",FluxoCaixa101315[[#This Row],[R$ (Valores)]]*-1,FluxoCaixa101315[[#This Row],[R$ (Valores)]])</f>
        <v>0</v>
      </c>
    </row>
    <row r="1090" spans="2:10">
      <c r="B1090" s="16"/>
      <c r="C1090" s="48"/>
      <c r="D1090" s="17"/>
      <c r="E1090" s="17"/>
      <c r="F1090" s="17"/>
      <c r="G1090" s="54"/>
      <c r="H1090" s="45"/>
      <c r="I1090" s="20">
        <f>IF(FluxoCaixa101315[[#This Row],[d]]="Saldo Inicial",FluxoCaixa101315[[#This Row],[R$ (Valores)]],I1089+FluxoCaixa101315[[#This Row],[Valores Receitas / Despesas]])</f>
        <v>-68.760000000195461</v>
      </c>
      <c r="J1090" s="53">
        <f>IF(FluxoCaixa101315[[#This Row],[Entrada / Saída]]="Saída",FluxoCaixa101315[[#This Row],[R$ (Valores)]]*-1,FluxoCaixa101315[[#This Row],[R$ (Valores)]])</f>
        <v>0</v>
      </c>
    </row>
    <row r="1091" spans="2:10">
      <c r="B1091" s="16"/>
      <c r="C1091" s="48"/>
      <c r="D1091" s="17"/>
      <c r="E1091" s="17"/>
      <c r="F1091" s="17"/>
      <c r="G1091" s="54"/>
      <c r="H1091" s="45"/>
      <c r="I1091" s="20">
        <f>IF(FluxoCaixa101315[[#This Row],[d]]="Saldo Inicial",FluxoCaixa101315[[#This Row],[R$ (Valores)]],I1090+FluxoCaixa101315[[#This Row],[Valores Receitas / Despesas]])</f>
        <v>-68.760000000195461</v>
      </c>
      <c r="J1091" s="53">
        <f>IF(FluxoCaixa101315[[#This Row],[Entrada / Saída]]="Saída",FluxoCaixa101315[[#This Row],[R$ (Valores)]]*-1,FluxoCaixa101315[[#This Row],[R$ (Valores)]])</f>
        <v>0</v>
      </c>
    </row>
    <row r="1092" spans="2:10">
      <c r="B1092" s="16"/>
      <c r="C1092" s="48"/>
      <c r="D1092" s="17"/>
      <c r="E1092" s="17"/>
      <c r="F1092" s="17"/>
      <c r="G1092" s="54"/>
      <c r="H1092" s="45"/>
      <c r="I1092" s="20">
        <f>IF(FluxoCaixa101315[[#This Row],[d]]="Saldo Inicial",FluxoCaixa101315[[#This Row],[R$ (Valores)]],I1091+FluxoCaixa101315[[#This Row],[Valores Receitas / Despesas]])</f>
        <v>-68.760000000195461</v>
      </c>
      <c r="J1092" s="53">
        <f>IF(FluxoCaixa101315[[#This Row],[Entrada / Saída]]="Saída",FluxoCaixa101315[[#This Row],[R$ (Valores)]]*-1,FluxoCaixa101315[[#This Row],[R$ (Valores)]])</f>
        <v>0</v>
      </c>
    </row>
    <row r="1093" spans="2:10">
      <c r="B1093" s="16"/>
      <c r="C1093" s="48"/>
      <c r="D1093" s="17"/>
      <c r="E1093" s="17"/>
      <c r="F1093" s="17"/>
      <c r="G1093" s="54"/>
      <c r="H1093" s="45"/>
      <c r="I1093" s="20">
        <f>IF(FluxoCaixa101315[[#This Row],[d]]="Saldo Inicial",FluxoCaixa101315[[#This Row],[R$ (Valores)]],I1092+FluxoCaixa101315[[#This Row],[Valores Receitas / Despesas]])</f>
        <v>-68.760000000195461</v>
      </c>
      <c r="J1093" s="53">
        <f>IF(FluxoCaixa101315[[#This Row],[Entrada / Saída]]="Saída",FluxoCaixa101315[[#This Row],[R$ (Valores)]]*-1,FluxoCaixa101315[[#This Row],[R$ (Valores)]])</f>
        <v>0</v>
      </c>
    </row>
    <row r="1094" spans="2:10">
      <c r="B1094" s="16"/>
      <c r="C1094" s="48"/>
      <c r="D1094" s="17"/>
      <c r="E1094" s="17"/>
      <c r="F1094" s="17"/>
      <c r="G1094" s="54"/>
      <c r="H1094" s="45"/>
      <c r="I1094" s="20">
        <f>IF(FluxoCaixa101315[[#This Row],[d]]="Saldo Inicial",FluxoCaixa101315[[#This Row],[R$ (Valores)]],I1093+FluxoCaixa101315[[#This Row],[Valores Receitas / Despesas]])</f>
        <v>-68.760000000195461</v>
      </c>
      <c r="J1094" s="53">
        <f>IF(FluxoCaixa101315[[#This Row],[Entrada / Saída]]="Saída",FluxoCaixa101315[[#This Row],[R$ (Valores)]]*-1,FluxoCaixa101315[[#This Row],[R$ (Valores)]])</f>
        <v>0</v>
      </c>
    </row>
    <row r="1095" spans="2:10">
      <c r="B1095" s="16"/>
      <c r="C1095" s="48"/>
      <c r="D1095" s="17"/>
      <c r="E1095" s="17"/>
      <c r="F1095" s="17"/>
      <c r="G1095" s="54"/>
      <c r="H1095" s="45"/>
      <c r="I1095" s="20">
        <f>IF(FluxoCaixa101315[[#This Row],[d]]="Saldo Inicial",FluxoCaixa101315[[#This Row],[R$ (Valores)]],I1094+FluxoCaixa101315[[#This Row],[Valores Receitas / Despesas]])</f>
        <v>-68.760000000195461</v>
      </c>
      <c r="J1095" s="53">
        <f>IF(FluxoCaixa101315[[#This Row],[Entrada / Saída]]="Saída",FluxoCaixa101315[[#This Row],[R$ (Valores)]]*-1,FluxoCaixa101315[[#This Row],[R$ (Valores)]])</f>
        <v>0</v>
      </c>
    </row>
    <row r="1096" spans="2:10">
      <c r="B1096" s="16"/>
      <c r="C1096" s="48"/>
      <c r="D1096" s="17"/>
      <c r="E1096" s="17"/>
      <c r="F1096" s="17"/>
      <c r="G1096" s="54"/>
      <c r="H1096" s="45"/>
      <c r="I1096" s="20">
        <f>IF(FluxoCaixa101315[[#This Row],[d]]="Saldo Inicial",FluxoCaixa101315[[#This Row],[R$ (Valores)]],I1095+FluxoCaixa101315[[#This Row],[Valores Receitas / Despesas]])</f>
        <v>-68.760000000195461</v>
      </c>
      <c r="J1096" s="53">
        <f>IF(FluxoCaixa101315[[#This Row],[Entrada / Saída]]="Saída",FluxoCaixa101315[[#This Row],[R$ (Valores)]]*-1,FluxoCaixa101315[[#This Row],[R$ (Valores)]])</f>
        <v>0</v>
      </c>
    </row>
    <row r="1097" spans="2:10">
      <c r="B1097" s="16"/>
      <c r="C1097" s="48"/>
      <c r="D1097" s="17"/>
      <c r="E1097" s="17"/>
      <c r="F1097" s="17"/>
      <c r="G1097" s="54"/>
      <c r="H1097" s="45"/>
      <c r="I1097" s="20">
        <f>IF(FluxoCaixa101315[[#This Row],[d]]="Saldo Inicial",FluxoCaixa101315[[#This Row],[R$ (Valores)]],I1096+FluxoCaixa101315[[#This Row],[Valores Receitas / Despesas]])</f>
        <v>-68.760000000195461</v>
      </c>
      <c r="J1097" s="53">
        <f>IF(FluxoCaixa101315[[#This Row],[Entrada / Saída]]="Saída",FluxoCaixa101315[[#This Row],[R$ (Valores)]]*-1,FluxoCaixa101315[[#This Row],[R$ (Valores)]])</f>
        <v>0</v>
      </c>
    </row>
    <row r="1098" spans="2:10">
      <c r="B1098" s="16"/>
      <c r="C1098" s="48"/>
      <c r="D1098" s="17"/>
      <c r="E1098" s="17"/>
      <c r="F1098" s="17"/>
      <c r="G1098" s="54"/>
      <c r="H1098" s="45"/>
      <c r="I1098" s="20">
        <f>IF(FluxoCaixa101315[[#This Row],[d]]="Saldo Inicial",FluxoCaixa101315[[#This Row],[R$ (Valores)]],I1097+FluxoCaixa101315[[#This Row],[Valores Receitas / Despesas]])</f>
        <v>-68.760000000195461</v>
      </c>
      <c r="J1098" s="53">
        <f>IF(FluxoCaixa101315[[#This Row],[Entrada / Saída]]="Saída",FluxoCaixa101315[[#This Row],[R$ (Valores)]]*-1,FluxoCaixa101315[[#This Row],[R$ (Valores)]])</f>
        <v>0</v>
      </c>
    </row>
    <row r="1099" spans="2:10">
      <c r="B1099" s="16"/>
      <c r="C1099" s="48"/>
      <c r="D1099" s="17"/>
      <c r="E1099" s="17"/>
      <c r="F1099" s="17"/>
      <c r="G1099" s="54"/>
      <c r="H1099" s="45"/>
      <c r="I1099" s="20">
        <f>IF(FluxoCaixa101315[[#This Row],[d]]="Saldo Inicial",FluxoCaixa101315[[#This Row],[R$ (Valores)]],I1098+FluxoCaixa101315[[#This Row],[Valores Receitas / Despesas]])</f>
        <v>-68.760000000195461</v>
      </c>
      <c r="J1099" s="53">
        <f>IF(FluxoCaixa101315[[#This Row],[Entrada / Saída]]="Saída",FluxoCaixa101315[[#This Row],[R$ (Valores)]]*-1,FluxoCaixa101315[[#This Row],[R$ (Valores)]])</f>
        <v>0</v>
      </c>
    </row>
    <row r="1100" spans="2:10">
      <c r="B1100" s="16"/>
      <c r="C1100" s="48"/>
      <c r="D1100" s="17"/>
      <c r="E1100" s="17"/>
      <c r="F1100" s="17"/>
      <c r="G1100" s="54"/>
      <c r="H1100" s="45"/>
      <c r="I1100" s="20">
        <f>IF(FluxoCaixa101315[[#This Row],[d]]="Saldo Inicial",FluxoCaixa101315[[#This Row],[R$ (Valores)]],I1099+FluxoCaixa101315[[#This Row],[Valores Receitas / Despesas]])</f>
        <v>-68.760000000195461</v>
      </c>
      <c r="J1100" s="53">
        <f>IF(FluxoCaixa101315[[#This Row],[Entrada / Saída]]="Saída",FluxoCaixa101315[[#This Row],[R$ (Valores)]]*-1,FluxoCaixa101315[[#This Row],[R$ (Valores)]])</f>
        <v>0</v>
      </c>
    </row>
    <row r="1101" spans="2:10">
      <c r="B1101" s="16"/>
      <c r="C1101" s="48"/>
      <c r="D1101" s="17"/>
      <c r="E1101" s="17"/>
      <c r="F1101" s="17"/>
      <c r="G1101" s="54"/>
      <c r="H1101" s="45"/>
      <c r="I1101" s="20">
        <f>IF(FluxoCaixa101315[[#This Row],[d]]="Saldo Inicial",FluxoCaixa101315[[#This Row],[R$ (Valores)]],I1100+FluxoCaixa101315[[#This Row],[Valores Receitas / Despesas]])</f>
        <v>-68.760000000195461</v>
      </c>
      <c r="J1101" s="53">
        <f>IF(FluxoCaixa101315[[#This Row],[Entrada / Saída]]="Saída",FluxoCaixa101315[[#This Row],[R$ (Valores)]]*-1,FluxoCaixa101315[[#This Row],[R$ (Valores)]])</f>
        <v>0</v>
      </c>
    </row>
    <row r="1102" spans="2:10">
      <c r="B1102" s="16"/>
      <c r="C1102" s="48"/>
      <c r="D1102" s="17"/>
      <c r="E1102" s="17"/>
      <c r="F1102" s="17"/>
      <c r="G1102" s="54"/>
      <c r="H1102" s="45"/>
      <c r="I1102" s="20">
        <f>IF(FluxoCaixa101315[[#This Row],[d]]="Saldo Inicial",FluxoCaixa101315[[#This Row],[R$ (Valores)]],I1101+FluxoCaixa101315[[#This Row],[Valores Receitas / Despesas]])</f>
        <v>-68.760000000195461</v>
      </c>
      <c r="J1102" s="53">
        <f>IF(FluxoCaixa101315[[#This Row],[Entrada / Saída]]="Saída",FluxoCaixa101315[[#This Row],[R$ (Valores)]]*-1,FluxoCaixa101315[[#This Row],[R$ (Valores)]])</f>
        <v>0</v>
      </c>
    </row>
    <row r="1103" spans="2:10">
      <c r="B1103" s="16"/>
      <c r="C1103" s="48"/>
      <c r="D1103" s="17"/>
      <c r="E1103" s="17"/>
      <c r="F1103" s="17"/>
      <c r="G1103" s="54"/>
      <c r="H1103" s="45"/>
      <c r="I1103" s="20">
        <f>IF(FluxoCaixa101315[[#This Row],[d]]="Saldo Inicial",FluxoCaixa101315[[#This Row],[R$ (Valores)]],I1102+FluxoCaixa101315[[#This Row],[Valores Receitas / Despesas]])</f>
        <v>-68.760000000195461</v>
      </c>
      <c r="J1103" s="53">
        <f>IF(FluxoCaixa101315[[#This Row],[Entrada / Saída]]="Saída",FluxoCaixa101315[[#This Row],[R$ (Valores)]]*-1,FluxoCaixa101315[[#This Row],[R$ (Valores)]])</f>
        <v>0</v>
      </c>
    </row>
    <row r="1104" spans="2:10">
      <c r="B1104" s="16"/>
      <c r="C1104" s="48"/>
      <c r="D1104" s="17"/>
      <c r="E1104" s="17"/>
      <c r="F1104" s="17"/>
      <c r="G1104" s="54"/>
      <c r="H1104" s="45"/>
      <c r="I1104" s="20">
        <f>IF(FluxoCaixa101315[[#This Row],[d]]="Saldo Inicial",FluxoCaixa101315[[#This Row],[R$ (Valores)]],I1103+FluxoCaixa101315[[#This Row],[Valores Receitas / Despesas]])</f>
        <v>-68.760000000195461</v>
      </c>
      <c r="J1104" s="53">
        <f>IF(FluxoCaixa101315[[#This Row],[Entrada / Saída]]="Saída",FluxoCaixa101315[[#This Row],[R$ (Valores)]]*-1,FluxoCaixa101315[[#This Row],[R$ (Valores)]])</f>
        <v>0</v>
      </c>
    </row>
    <row r="1105" spans="2:10">
      <c r="B1105" s="16"/>
      <c r="C1105" s="48"/>
      <c r="D1105" s="17"/>
      <c r="E1105" s="17"/>
      <c r="F1105" s="17"/>
      <c r="G1105" s="54"/>
      <c r="H1105" s="45"/>
      <c r="I1105" s="20">
        <f>IF(FluxoCaixa101315[[#This Row],[d]]="Saldo Inicial",FluxoCaixa101315[[#This Row],[R$ (Valores)]],I1104+FluxoCaixa101315[[#This Row],[Valores Receitas / Despesas]])</f>
        <v>-68.760000000195461</v>
      </c>
      <c r="J1105" s="53">
        <f>IF(FluxoCaixa101315[[#This Row],[Entrada / Saída]]="Saída",FluxoCaixa101315[[#This Row],[R$ (Valores)]]*-1,FluxoCaixa101315[[#This Row],[R$ (Valores)]])</f>
        <v>0</v>
      </c>
    </row>
    <row r="1106" spans="2:10">
      <c r="B1106" s="16"/>
      <c r="C1106" s="48"/>
      <c r="D1106" s="17"/>
      <c r="E1106" s="17"/>
      <c r="F1106" s="17"/>
      <c r="G1106" s="54"/>
      <c r="H1106" s="45"/>
      <c r="I1106" s="20">
        <f>IF(FluxoCaixa101315[[#This Row],[d]]="Saldo Inicial",FluxoCaixa101315[[#This Row],[R$ (Valores)]],I1105+FluxoCaixa101315[[#This Row],[Valores Receitas / Despesas]])</f>
        <v>-68.760000000195461</v>
      </c>
      <c r="J1106" s="53">
        <f>IF(FluxoCaixa101315[[#This Row],[Entrada / Saída]]="Saída",FluxoCaixa101315[[#This Row],[R$ (Valores)]]*-1,FluxoCaixa101315[[#This Row],[R$ (Valores)]])</f>
        <v>0</v>
      </c>
    </row>
    <row r="1107" spans="2:10">
      <c r="B1107" s="16"/>
      <c r="C1107" s="48"/>
      <c r="D1107" s="17"/>
      <c r="E1107" s="17"/>
      <c r="F1107" s="17"/>
      <c r="G1107" s="54"/>
      <c r="H1107" s="45"/>
      <c r="I1107" s="20">
        <f>IF(FluxoCaixa101315[[#This Row],[d]]="Saldo Inicial",FluxoCaixa101315[[#This Row],[R$ (Valores)]],I1106+FluxoCaixa101315[[#This Row],[Valores Receitas / Despesas]])</f>
        <v>-68.760000000195461</v>
      </c>
      <c r="J1107" s="53">
        <f>IF(FluxoCaixa101315[[#This Row],[Entrada / Saída]]="Saída",FluxoCaixa101315[[#This Row],[R$ (Valores)]]*-1,FluxoCaixa101315[[#This Row],[R$ (Valores)]])</f>
        <v>0</v>
      </c>
    </row>
    <row r="1108" spans="2:10">
      <c r="B1108" s="16"/>
      <c r="C1108" s="48"/>
      <c r="D1108" s="17"/>
      <c r="E1108" s="17"/>
      <c r="F1108" s="17"/>
      <c r="G1108" s="54"/>
      <c r="H1108" s="45"/>
      <c r="I1108" s="20">
        <f>IF(FluxoCaixa101315[[#This Row],[d]]="Saldo Inicial",FluxoCaixa101315[[#This Row],[R$ (Valores)]],I1107+FluxoCaixa101315[[#This Row],[Valores Receitas / Despesas]])</f>
        <v>-68.760000000195461</v>
      </c>
      <c r="J1108" s="53">
        <f>IF(FluxoCaixa101315[[#This Row],[Entrada / Saída]]="Saída",FluxoCaixa101315[[#This Row],[R$ (Valores)]]*-1,FluxoCaixa101315[[#This Row],[R$ (Valores)]])</f>
        <v>0</v>
      </c>
    </row>
    <row r="1109" spans="2:10">
      <c r="B1109" s="16"/>
      <c r="C1109" s="48"/>
      <c r="D1109" s="17"/>
      <c r="E1109" s="17"/>
      <c r="F1109" s="17"/>
      <c r="G1109" s="54"/>
      <c r="H1109" s="45"/>
      <c r="I1109" s="20">
        <f>IF(FluxoCaixa101315[[#This Row],[d]]="Saldo Inicial",FluxoCaixa101315[[#This Row],[R$ (Valores)]],I1108+FluxoCaixa101315[[#This Row],[Valores Receitas / Despesas]])</f>
        <v>-68.760000000195461</v>
      </c>
      <c r="J1109" s="53">
        <f>IF(FluxoCaixa101315[[#This Row],[Entrada / Saída]]="Saída",FluxoCaixa101315[[#This Row],[R$ (Valores)]]*-1,FluxoCaixa101315[[#This Row],[R$ (Valores)]])</f>
        <v>0</v>
      </c>
    </row>
    <row r="1110" spans="2:10">
      <c r="B1110" s="16"/>
      <c r="C1110" s="48"/>
      <c r="D1110" s="17"/>
      <c r="E1110" s="17"/>
      <c r="F1110" s="17"/>
      <c r="G1110" s="54"/>
      <c r="H1110" s="45"/>
      <c r="I1110" s="20">
        <f>IF(FluxoCaixa101315[[#This Row],[d]]="Saldo Inicial",FluxoCaixa101315[[#This Row],[R$ (Valores)]],I1109+FluxoCaixa101315[[#This Row],[Valores Receitas / Despesas]])</f>
        <v>-68.760000000195461</v>
      </c>
      <c r="J1110" s="53">
        <f>IF(FluxoCaixa101315[[#This Row],[Entrada / Saída]]="Saída",FluxoCaixa101315[[#This Row],[R$ (Valores)]]*-1,FluxoCaixa101315[[#This Row],[R$ (Valores)]])</f>
        <v>0</v>
      </c>
    </row>
    <row r="1111" spans="2:10">
      <c r="B1111" s="16"/>
      <c r="C1111" s="48"/>
      <c r="D1111" s="17"/>
      <c r="E1111" s="17"/>
      <c r="F1111" s="17"/>
      <c r="G1111" s="54"/>
      <c r="H1111" s="45"/>
      <c r="I1111" s="20">
        <f>IF(FluxoCaixa101315[[#This Row],[d]]="Saldo Inicial",FluxoCaixa101315[[#This Row],[R$ (Valores)]],I1110+FluxoCaixa101315[[#This Row],[Valores Receitas / Despesas]])</f>
        <v>-68.760000000195461</v>
      </c>
      <c r="J1111" s="53">
        <f>IF(FluxoCaixa101315[[#This Row],[Entrada / Saída]]="Saída",FluxoCaixa101315[[#This Row],[R$ (Valores)]]*-1,FluxoCaixa101315[[#This Row],[R$ (Valores)]])</f>
        <v>0</v>
      </c>
    </row>
    <row r="1112" spans="2:10">
      <c r="B1112" s="16"/>
      <c r="C1112" s="48"/>
      <c r="D1112" s="17"/>
      <c r="E1112" s="17"/>
      <c r="F1112" s="17"/>
      <c r="G1112" s="54"/>
      <c r="H1112" s="45"/>
      <c r="I1112" s="20">
        <f>IF(FluxoCaixa101315[[#This Row],[d]]="Saldo Inicial",FluxoCaixa101315[[#This Row],[R$ (Valores)]],I1111+FluxoCaixa101315[[#This Row],[Valores Receitas / Despesas]])</f>
        <v>-68.760000000195461</v>
      </c>
      <c r="J1112" s="53">
        <f>IF(FluxoCaixa101315[[#This Row],[Entrada / Saída]]="Saída",FluxoCaixa101315[[#This Row],[R$ (Valores)]]*-1,FluxoCaixa101315[[#This Row],[R$ (Valores)]])</f>
        <v>0</v>
      </c>
    </row>
    <row r="1113" spans="2:10">
      <c r="B1113" s="16"/>
      <c r="C1113" s="48"/>
      <c r="D1113" s="17"/>
      <c r="E1113" s="17"/>
      <c r="F1113" s="17"/>
      <c r="G1113" s="54"/>
      <c r="H1113" s="45"/>
      <c r="I1113" s="20">
        <f>IF(FluxoCaixa101315[[#This Row],[d]]="Saldo Inicial",FluxoCaixa101315[[#This Row],[R$ (Valores)]],I1112+FluxoCaixa101315[[#This Row],[Valores Receitas / Despesas]])</f>
        <v>-68.760000000195461</v>
      </c>
      <c r="J1113" s="53">
        <f>IF(FluxoCaixa101315[[#This Row],[Entrada / Saída]]="Saída",FluxoCaixa101315[[#This Row],[R$ (Valores)]]*-1,FluxoCaixa101315[[#This Row],[R$ (Valores)]])</f>
        <v>0</v>
      </c>
    </row>
    <row r="1114" spans="2:10">
      <c r="B1114" s="16"/>
      <c r="C1114" s="48"/>
      <c r="D1114" s="17"/>
      <c r="E1114" s="17"/>
      <c r="F1114" s="17"/>
      <c r="G1114" s="54"/>
      <c r="H1114" s="45"/>
      <c r="I1114" s="20">
        <f>IF(FluxoCaixa101315[[#This Row],[d]]="Saldo Inicial",FluxoCaixa101315[[#This Row],[R$ (Valores)]],I1113+FluxoCaixa101315[[#This Row],[Valores Receitas / Despesas]])</f>
        <v>-68.760000000195461</v>
      </c>
      <c r="J1114" s="53">
        <f>IF(FluxoCaixa101315[[#This Row],[Entrada / Saída]]="Saída",FluxoCaixa101315[[#This Row],[R$ (Valores)]]*-1,FluxoCaixa101315[[#This Row],[R$ (Valores)]])</f>
        <v>0</v>
      </c>
    </row>
    <row r="1115" spans="2:10">
      <c r="B1115" s="16"/>
      <c r="C1115" s="48"/>
      <c r="D1115" s="17"/>
      <c r="E1115" s="17"/>
      <c r="F1115" s="17"/>
      <c r="G1115" s="54"/>
      <c r="H1115" s="45"/>
      <c r="I1115" s="20">
        <f>IF(FluxoCaixa101315[[#This Row],[d]]="Saldo Inicial",FluxoCaixa101315[[#This Row],[R$ (Valores)]],I1114+FluxoCaixa101315[[#This Row],[Valores Receitas / Despesas]])</f>
        <v>-68.760000000195461</v>
      </c>
      <c r="J1115" s="53">
        <f>IF(FluxoCaixa101315[[#This Row],[Entrada / Saída]]="Saída",FluxoCaixa101315[[#This Row],[R$ (Valores)]]*-1,FluxoCaixa101315[[#This Row],[R$ (Valores)]])</f>
        <v>0</v>
      </c>
    </row>
    <row r="1116" spans="2:10">
      <c r="B1116" s="16"/>
      <c r="C1116" s="48"/>
      <c r="D1116" s="17"/>
      <c r="E1116" s="17"/>
      <c r="F1116" s="17"/>
      <c r="G1116" s="54"/>
      <c r="H1116" s="45"/>
      <c r="I1116" s="20">
        <f>IF(FluxoCaixa101315[[#This Row],[d]]="Saldo Inicial",FluxoCaixa101315[[#This Row],[R$ (Valores)]],I1115+FluxoCaixa101315[[#This Row],[Valores Receitas / Despesas]])</f>
        <v>-68.760000000195461</v>
      </c>
      <c r="J1116" s="53">
        <f>IF(FluxoCaixa101315[[#This Row],[Entrada / Saída]]="Saída",FluxoCaixa101315[[#This Row],[R$ (Valores)]]*-1,FluxoCaixa101315[[#This Row],[R$ (Valores)]])</f>
        <v>0</v>
      </c>
    </row>
    <row r="1117" spans="2:10">
      <c r="B1117" s="16"/>
      <c r="C1117" s="48"/>
      <c r="D1117" s="17"/>
      <c r="E1117" s="17"/>
      <c r="F1117" s="17"/>
      <c r="G1117" s="54"/>
      <c r="H1117" s="45"/>
      <c r="I1117" s="20">
        <f>IF(FluxoCaixa101315[[#This Row],[d]]="Saldo Inicial",FluxoCaixa101315[[#This Row],[R$ (Valores)]],I1116+FluxoCaixa101315[[#This Row],[Valores Receitas / Despesas]])</f>
        <v>-68.760000000195461</v>
      </c>
      <c r="J1117" s="53">
        <f>IF(FluxoCaixa101315[[#This Row],[Entrada / Saída]]="Saída",FluxoCaixa101315[[#This Row],[R$ (Valores)]]*-1,FluxoCaixa101315[[#This Row],[R$ (Valores)]])</f>
        <v>0</v>
      </c>
    </row>
    <row r="1118" spans="2:10">
      <c r="B1118" s="16"/>
      <c r="C1118" s="48"/>
      <c r="D1118" s="17"/>
      <c r="E1118" s="17"/>
      <c r="F1118" s="17"/>
      <c r="G1118" s="54"/>
      <c r="H1118" s="45"/>
      <c r="I1118" s="20">
        <f>IF(FluxoCaixa101315[[#This Row],[d]]="Saldo Inicial",FluxoCaixa101315[[#This Row],[R$ (Valores)]],I1117+FluxoCaixa101315[[#This Row],[Valores Receitas / Despesas]])</f>
        <v>-68.760000000195461</v>
      </c>
      <c r="J1118" s="53">
        <f>IF(FluxoCaixa101315[[#This Row],[Entrada / Saída]]="Saída",FluxoCaixa101315[[#This Row],[R$ (Valores)]]*-1,FluxoCaixa101315[[#This Row],[R$ (Valores)]])</f>
        <v>0</v>
      </c>
    </row>
    <row r="1119" spans="2:10">
      <c r="B1119" s="16"/>
      <c r="C1119" s="48"/>
      <c r="D1119" s="17"/>
      <c r="E1119" s="17"/>
      <c r="F1119" s="17"/>
      <c r="G1119" s="54"/>
      <c r="H1119" s="45"/>
      <c r="I1119" s="20">
        <f>IF(FluxoCaixa101315[[#This Row],[d]]="Saldo Inicial",FluxoCaixa101315[[#This Row],[R$ (Valores)]],I1118+FluxoCaixa101315[[#This Row],[Valores Receitas / Despesas]])</f>
        <v>-68.760000000195461</v>
      </c>
      <c r="J1119" s="53">
        <f>IF(FluxoCaixa101315[[#This Row],[Entrada / Saída]]="Saída",FluxoCaixa101315[[#This Row],[R$ (Valores)]]*-1,FluxoCaixa101315[[#This Row],[R$ (Valores)]])</f>
        <v>0</v>
      </c>
    </row>
    <row r="1120" spans="2:10">
      <c r="B1120" s="16"/>
      <c r="C1120" s="48"/>
      <c r="D1120" s="17"/>
      <c r="E1120" s="17"/>
      <c r="F1120" s="17"/>
      <c r="G1120" s="54"/>
      <c r="H1120" s="45"/>
      <c r="I1120" s="20">
        <f>IF(FluxoCaixa101315[[#This Row],[d]]="Saldo Inicial",FluxoCaixa101315[[#This Row],[R$ (Valores)]],I1119+FluxoCaixa101315[[#This Row],[Valores Receitas / Despesas]])</f>
        <v>-68.760000000195461</v>
      </c>
      <c r="J1120" s="53">
        <f>IF(FluxoCaixa101315[[#This Row],[Entrada / Saída]]="Saída",FluxoCaixa101315[[#This Row],[R$ (Valores)]]*-1,FluxoCaixa101315[[#This Row],[R$ (Valores)]])</f>
        <v>0</v>
      </c>
    </row>
    <row r="1121" spans="2:10">
      <c r="B1121" s="16"/>
      <c r="C1121" s="48"/>
      <c r="D1121" s="17"/>
      <c r="E1121" s="17"/>
      <c r="F1121" s="17"/>
      <c r="G1121" s="54"/>
      <c r="H1121" s="45"/>
      <c r="I1121" s="20">
        <f>IF(FluxoCaixa101315[[#This Row],[d]]="Saldo Inicial",FluxoCaixa101315[[#This Row],[R$ (Valores)]],I1120+FluxoCaixa101315[[#This Row],[Valores Receitas / Despesas]])</f>
        <v>-68.760000000195461</v>
      </c>
      <c r="J1121" s="53">
        <f>IF(FluxoCaixa101315[[#This Row],[Entrada / Saída]]="Saída",FluxoCaixa101315[[#This Row],[R$ (Valores)]]*-1,FluxoCaixa101315[[#This Row],[R$ (Valores)]])</f>
        <v>0</v>
      </c>
    </row>
    <row r="1122" spans="2:10">
      <c r="B1122" s="16"/>
      <c r="C1122" s="48"/>
      <c r="D1122" s="17"/>
      <c r="E1122" s="17"/>
      <c r="F1122" s="17"/>
      <c r="G1122" s="54"/>
      <c r="H1122" s="45"/>
      <c r="I1122" s="20">
        <f>IF(FluxoCaixa101315[[#This Row],[d]]="Saldo Inicial",FluxoCaixa101315[[#This Row],[R$ (Valores)]],I1121+FluxoCaixa101315[[#This Row],[Valores Receitas / Despesas]])</f>
        <v>-68.760000000195461</v>
      </c>
      <c r="J1122" s="53">
        <f>IF(FluxoCaixa101315[[#This Row],[Entrada / Saída]]="Saída",FluxoCaixa101315[[#This Row],[R$ (Valores)]]*-1,FluxoCaixa101315[[#This Row],[R$ (Valores)]])</f>
        <v>0</v>
      </c>
    </row>
    <row r="1123" spans="2:10">
      <c r="B1123" s="16"/>
      <c r="C1123" s="48"/>
      <c r="D1123" s="17"/>
      <c r="E1123" s="17"/>
      <c r="F1123" s="17"/>
      <c r="G1123" s="54"/>
      <c r="H1123" s="45"/>
      <c r="I1123" s="20">
        <f>IF(FluxoCaixa101315[[#This Row],[d]]="Saldo Inicial",FluxoCaixa101315[[#This Row],[R$ (Valores)]],I1122+FluxoCaixa101315[[#This Row],[Valores Receitas / Despesas]])</f>
        <v>-68.760000000195461</v>
      </c>
      <c r="J1123" s="53">
        <f>IF(FluxoCaixa101315[[#This Row],[Entrada / Saída]]="Saída",FluxoCaixa101315[[#This Row],[R$ (Valores)]]*-1,FluxoCaixa101315[[#This Row],[R$ (Valores)]])</f>
        <v>0</v>
      </c>
    </row>
    <row r="1124" spans="2:10">
      <c r="B1124" s="16"/>
      <c r="C1124" s="48"/>
      <c r="D1124" s="17"/>
      <c r="E1124" s="17"/>
      <c r="F1124" s="17"/>
      <c r="G1124" s="54"/>
      <c r="H1124" s="45"/>
      <c r="I1124" s="20">
        <f>IF(FluxoCaixa101315[[#This Row],[d]]="Saldo Inicial",FluxoCaixa101315[[#This Row],[R$ (Valores)]],I1123+FluxoCaixa101315[[#This Row],[Valores Receitas / Despesas]])</f>
        <v>-68.760000000195461</v>
      </c>
      <c r="J1124" s="53">
        <f>IF(FluxoCaixa101315[[#This Row],[Entrada / Saída]]="Saída",FluxoCaixa101315[[#This Row],[R$ (Valores)]]*-1,FluxoCaixa101315[[#This Row],[R$ (Valores)]])</f>
        <v>0</v>
      </c>
    </row>
    <row r="1125" spans="2:10">
      <c r="B1125" s="16"/>
      <c r="C1125" s="48"/>
      <c r="D1125" s="17"/>
      <c r="E1125" s="17"/>
      <c r="F1125" s="17"/>
      <c r="G1125" s="54"/>
      <c r="H1125" s="45"/>
      <c r="I1125" s="20">
        <f>IF(FluxoCaixa101315[[#This Row],[d]]="Saldo Inicial",FluxoCaixa101315[[#This Row],[R$ (Valores)]],I1124+FluxoCaixa101315[[#This Row],[Valores Receitas / Despesas]])</f>
        <v>-68.760000000195461</v>
      </c>
      <c r="J1125" s="53">
        <f>IF(FluxoCaixa101315[[#This Row],[Entrada / Saída]]="Saída",FluxoCaixa101315[[#This Row],[R$ (Valores)]]*-1,FluxoCaixa101315[[#This Row],[R$ (Valores)]])</f>
        <v>0</v>
      </c>
    </row>
    <row r="1126" spans="2:10">
      <c r="B1126" s="16"/>
      <c r="C1126" s="48"/>
      <c r="D1126" s="17"/>
      <c r="E1126" s="17"/>
      <c r="F1126" s="17"/>
      <c r="G1126" s="54"/>
      <c r="H1126" s="45"/>
      <c r="I1126" s="20">
        <f>IF(FluxoCaixa101315[[#This Row],[d]]="Saldo Inicial",FluxoCaixa101315[[#This Row],[R$ (Valores)]],I1125+FluxoCaixa101315[[#This Row],[Valores Receitas / Despesas]])</f>
        <v>-68.760000000195461</v>
      </c>
      <c r="J1126" s="53">
        <f>IF(FluxoCaixa101315[[#This Row],[Entrada / Saída]]="Saída",FluxoCaixa101315[[#This Row],[R$ (Valores)]]*-1,FluxoCaixa101315[[#This Row],[R$ (Valores)]])</f>
        <v>0</v>
      </c>
    </row>
    <row r="1127" spans="2:10">
      <c r="B1127" s="16"/>
      <c r="C1127" s="48"/>
      <c r="D1127" s="17"/>
      <c r="E1127" s="17"/>
      <c r="F1127" s="17"/>
      <c r="G1127" s="54"/>
      <c r="H1127" s="45"/>
      <c r="I1127" s="20">
        <f>IF(FluxoCaixa101315[[#This Row],[d]]="Saldo Inicial",FluxoCaixa101315[[#This Row],[R$ (Valores)]],I1126+FluxoCaixa101315[[#This Row],[Valores Receitas / Despesas]])</f>
        <v>-68.760000000195461</v>
      </c>
      <c r="J1127" s="53">
        <f>IF(FluxoCaixa101315[[#This Row],[Entrada / Saída]]="Saída",FluxoCaixa101315[[#This Row],[R$ (Valores)]]*-1,FluxoCaixa101315[[#This Row],[R$ (Valores)]])</f>
        <v>0</v>
      </c>
    </row>
    <row r="1128" spans="2:10">
      <c r="B1128" s="16"/>
      <c r="C1128" s="48"/>
      <c r="D1128" s="17"/>
      <c r="E1128" s="17"/>
      <c r="F1128" s="17"/>
      <c r="G1128" s="54"/>
      <c r="H1128" s="45"/>
      <c r="I1128" s="20">
        <f>IF(FluxoCaixa101315[[#This Row],[d]]="Saldo Inicial",FluxoCaixa101315[[#This Row],[R$ (Valores)]],I1127+FluxoCaixa101315[[#This Row],[Valores Receitas / Despesas]])</f>
        <v>-68.760000000195461</v>
      </c>
      <c r="J1128" s="53">
        <f>IF(FluxoCaixa101315[[#This Row],[Entrada / Saída]]="Saída",FluxoCaixa101315[[#This Row],[R$ (Valores)]]*-1,FluxoCaixa101315[[#This Row],[R$ (Valores)]])</f>
        <v>0</v>
      </c>
    </row>
    <row r="1129" spans="2:10">
      <c r="B1129" s="16"/>
      <c r="C1129" s="48"/>
      <c r="D1129" s="17"/>
      <c r="E1129" s="17"/>
      <c r="F1129" s="17"/>
      <c r="G1129" s="54"/>
      <c r="H1129" s="45"/>
      <c r="I1129" s="20">
        <f>IF(FluxoCaixa101315[[#This Row],[d]]="Saldo Inicial",FluxoCaixa101315[[#This Row],[R$ (Valores)]],I1128+FluxoCaixa101315[[#This Row],[Valores Receitas / Despesas]])</f>
        <v>-68.760000000195461</v>
      </c>
      <c r="J1129" s="53">
        <f>IF(FluxoCaixa101315[[#This Row],[Entrada / Saída]]="Saída",FluxoCaixa101315[[#This Row],[R$ (Valores)]]*-1,FluxoCaixa101315[[#This Row],[R$ (Valores)]])</f>
        <v>0</v>
      </c>
    </row>
    <row r="1130" spans="2:10">
      <c r="B1130" s="16"/>
      <c r="C1130" s="48"/>
      <c r="D1130" s="17"/>
      <c r="E1130" s="17"/>
      <c r="F1130" s="17"/>
      <c r="G1130" s="54"/>
      <c r="H1130" s="45"/>
      <c r="I1130" s="20">
        <f>IF(FluxoCaixa101315[[#This Row],[d]]="Saldo Inicial",FluxoCaixa101315[[#This Row],[R$ (Valores)]],I1129+FluxoCaixa101315[[#This Row],[Valores Receitas / Despesas]])</f>
        <v>-68.760000000195461</v>
      </c>
      <c r="J1130" s="53">
        <f>IF(FluxoCaixa101315[[#This Row],[Entrada / Saída]]="Saída",FluxoCaixa101315[[#This Row],[R$ (Valores)]]*-1,FluxoCaixa101315[[#This Row],[R$ (Valores)]])</f>
        <v>0</v>
      </c>
    </row>
    <row r="1131" spans="2:10">
      <c r="B1131" s="16"/>
      <c r="C1131" s="48"/>
      <c r="D1131" s="17"/>
      <c r="E1131" s="17"/>
      <c r="F1131" s="17"/>
      <c r="G1131" s="54"/>
      <c r="H1131" s="45"/>
      <c r="I1131" s="20">
        <f>IF(FluxoCaixa101315[[#This Row],[d]]="Saldo Inicial",FluxoCaixa101315[[#This Row],[R$ (Valores)]],I1130+FluxoCaixa101315[[#This Row],[Valores Receitas / Despesas]])</f>
        <v>-68.760000000195461</v>
      </c>
      <c r="J1131" s="53">
        <f>IF(FluxoCaixa101315[[#This Row],[Entrada / Saída]]="Saída",FluxoCaixa101315[[#This Row],[R$ (Valores)]]*-1,FluxoCaixa101315[[#This Row],[R$ (Valores)]])</f>
        <v>0</v>
      </c>
    </row>
    <row r="1132" spans="2:10">
      <c r="B1132" s="16"/>
      <c r="C1132" s="48"/>
      <c r="D1132" s="17"/>
      <c r="E1132" s="17"/>
      <c r="F1132" s="17"/>
      <c r="G1132" s="54"/>
      <c r="H1132" s="45"/>
      <c r="I1132" s="20">
        <f>IF(FluxoCaixa101315[[#This Row],[d]]="Saldo Inicial",FluxoCaixa101315[[#This Row],[R$ (Valores)]],I1131+FluxoCaixa101315[[#This Row],[Valores Receitas / Despesas]])</f>
        <v>-68.760000000195461</v>
      </c>
      <c r="J1132" s="53">
        <f>IF(FluxoCaixa101315[[#This Row],[Entrada / Saída]]="Saída",FluxoCaixa101315[[#This Row],[R$ (Valores)]]*-1,FluxoCaixa101315[[#This Row],[R$ (Valores)]])</f>
        <v>0</v>
      </c>
    </row>
    <row r="1133" spans="2:10">
      <c r="B1133" s="16"/>
      <c r="C1133" s="48"/>
      <c r="D1133" s="17"/>
      <c r="E1133" s="17"/>
      <c r="F1133" s="17"/>
      <c r="G1133" s="54"/>
      <c r="H1133" s="45"/>
      <c r="I1133" s="20">
        <f>IF(FluxoCaixa101315[[#This Row],[d]]="Saldo Inicial",FluxoCaixa101315[[#This Row],[R$ (Valores)]],I1132+FluxoCaixa101315[[#This Row],[Valores Receitas / Despesas]])</f>
        <v>-68.760000000195461</v>
      </c>
      <c r="J1133" s="53">
        <f>IF(FluxoCaixa101315[[#This Row],[Entrada / Saída]]="Saída",FluxoCaixa101315[[#This Row],[R$ (Valores)]]*-1,FluxoCaixa101315[[#This Row],[R$ (Valores)]])</f>
        <v>0</v>
      </c>
    </row>
    <row r="1134" spans="2:10">
      <c r="B1134" s="16"/>
      <c r="C1134" s="48"/>
      <c r="D1134" s="17"/>
      <c r="E1134" s="17"/>
      <c r="F1134" s="17"/>
      <c r="G1134" s="54"/>
      <c r="H1134" s="45"/>
      <c r="I1134" s="20">
        <f>IF(FluxoCaixa101315[[#This Row],[d]]="Saldo Inicial",FluxoCaixa101315[[#This Row],[R$ (Valores)]],I1133+FluxoCaixa101315[[#This Row],[Valores Receitas / Despesas]])</f>
        <v>-68.760000000195461</v>
      </c>
      <c r="J1134" s="53">
        <f>IF(FluxoCaixa101315[[#This Row],[Entrada / Saída]]="Saída",FluxoCaixa101315[[#This Row],[R$ (Valores)]]*-1,FluxoCaixa101315[[#This Row],[R$ (Valores)]])</f>
        <v>0</v>
      </c>
    </row>
    <row r="1135" spans="2:10">
      <c r="B1135" s="16"/>
      <c r="C1135" s="48"/>
      <c r="D1135" s="17"/>
      <c r="E1135" s="17"/>
      <c r="F1135" s="17"/>
      <c r="G1135" s="54"/>
      <c r="H1135" s="45"/>
      <c r="I1135" s="20">
        <f>IF(FluxoCaixa101315[[#This Row],[d]]="Saldo Inicial",FluxoCaixa101315[[#This Row],[R$ (Valores)]],I1134+FluxoCaixa101315[[#This Row],[Valores Receitas / Despesas]])</f>
        <v>-68.760000000195461</v>
      </c>
      <c r="J1135" s="53">
        <f>IF(FluxoCaixa101315[[#This Row],[Entrada / Saída]]="Saída",FluxoCaixa101315[[#This Row],[R$ (Valores)]]*-1,FluxoCaixa101315[[#This Row],[R$ (Valores)]])</f>
        <v>0</v>
      </c>
    </row>
    <row r="1136" spans="2:10">
      <c r="B1136" s="16"/>
      <c r="C1136" s="48"/>
      <c r="D1136" s="17"/>
      <c r="E1136" s="17"/>
      <c r="F1136" s="17"/>
      <c r="G1136" s="54"/>
      <c r="H1136" s="45"/>
      <c r="I1136" s="20">
        <f>IF(FluxoCaixa101315[[#This Row],[d]]="Saldo Inicial",FluxoCaixa101315[[#This Row],[R$ (Valores)]],I1135+FluxoCaixa101315[[#This Row],[Valores Receitas / Despesas]])</f>
        <v>-68.760000000195461</v>
      </c>
      <c r="J1136" s="53">
        <f>IF(FluxoCaixa101315[[#This Row],[Entrada / Saída]]="Saída",FluxoCaixa101315[[#This Row],[R$ (Valores)]]*-1,FluxoCaixa101315[[#This Row],[R$ (Valores)]])</f>
        <v>0</v>
      </c>
    </row>
    <row r="1137" spans="2:10">
      <c r="B1137" s="16"/>
      <c r="C1137" s="48"/>
      <c r="D1137" s="17"/>
      <c r="E1137" s="17"/>
      <c r="F1137" s="17"/>
      <c r="G1137" s="54"/>
      <c r="H1137" s="45"/>
      <c r="I1137" s="20">
        <f>IF(FluxoCaixa101315[[#This Row],[d]]="Saldo Inicial",FluxoCaixa101315[[#This Row],[R$ (Valores)]],I1136+FluxoCaixa101315[[#This Row],[Valores Receitas / Despesas]])</f>
        <v>-68.760000000195461</v>
      </c>
      <c r="J1137" s="53">
        <f>IF(FluxoCaixa101315[[#This Row],[Entrada / Saída]]="Saída",FluxoCaixa101315[[#This Row],[R$ (Valores)]]*-1,FluxoCaixa101315[[#This Row],[R$ (Valores)]])</f>
        <v>0</v>
      </c>
    </row>
    <row r="1138" spans="2:10">
      <c r="B1138" s="16"/>
      <c r="C1138" s="48"/>
      <c r="D1138" s="17"/>
      <c r="E1138" s="17"/>
      <c r="F1138" s="17"/>
      <c r="G1138" s="54"/>
      <c r="H1138" s="45"/>
      <c r="I1138" s="20">
        <f>IF(FluxoCaixa101315[[#This Row],[d]]="Saldo Inicial",FluxoCaixa101315[[#This Row],[R$ (Valores)]],I1137+FluxoCaixa101315[[#This Row],[Valores Receitas / Despesas]])</f>
        <v>-68.760000000195461</v>
      </c>
      <c r="J1138" s="53">
        <f>IF(FluxoCaixa101315[[#This Row],[Entrada / Saída]]="Saída",FluxoCaixa101315[[#This Row],[R$ (Valores)]]*-1,FluxoCaixa101315[[#This Row],[R$ (Valores)]])</f>
        <v>0</v>
      </c>
    </row>
    <row r="1139" spans="2:10">
      <c r="B1139" s="16"/>
      <c r="C1139" s="48"/>
      <c r="D1139" s="17"/>
      <c r="E1139" s="17"/>
      <c r="F1139" s="17"/>
      <c r="G1139" s="54"/>
      <c r="H1139" s="45"/>
      <c r="I1139" s="20">
        <f>IF(FluxoCaixa101315[[#This Row],[d]]="Saldo Inicial",FluxoCaixa101315[[#This Row],[R$ (Valores)]],I1138+FluxoCaixa101315[[#This Row],[Valores Receitas / Despesas]])</f>
        <v>-68.760000000195461</v>
      </c>
      <c r="J1139" s="53">
        <f>IF(FluxoCaixa101315[[#This Row],[Entrada / Saída]]="Saída",FluxoCaixa101315[[#This Row],[R$ (Valores)]]*-1,FluxoCaixa101315[[#This Row],[R$ (Valores)]])</f>
        <v>0</v>
      </c>
    </row>
    <row r="1140" spans="2:10">
      <c r="B1140" s="16"/>
      <c r="C1140" s="48"/>
      <c r="D1140" s="17"/>
      <c r="E1140" s="17"/>
      <c r="F1140" s="17"/>
      <c r="G1140" s="54"/>
      <c r="H1140" s="45"/>
      <c r="I1140" s="20">
        <f>IF(FluxoCaixa101315[[#This Row],[d]]="Saldo Inicial",FluxoCaixa101315[[#This Row],[R$ (Valores)]],I1139+FluxoCaixa101315[[#This Row],[Valores Receitas / Despesas]])</f>
        <v>-68.760000000195461</v>
      </c>
      <c r="J1140" s="53">
        <f>IF(FluxoCaixa101315[[#This Row],[Entrada / Saída]]="Saída",FluxoCaixa101315[[#This Row],[R$ (Valores)]]*-1,FluxoCaixa101315[[#This Row],[R$ (Valores)]])</f>
        <v>0</v>
      </c>
    </row>
    <row r="1141" spans="2:10">
      <c r="B1141" s="16"/>
      <c r="C1141" s="48"/>
      <c r="D1141" s="17"/>
      <c r="E1141" s="17"/>
      <c r="F1141" s="17"/>
      <c r="G1141" s="54"/>
      <c r="H1141" s="45"/>
      <c r="I1141" s="20">
        <f>IF(FluxoCaixa101315[[#This Row],[d]]="Saldo Inicial",FluxoCaixa101315[[#This Row],[R$ (Valores)]],I1140+FluxoCaixa101315[[#This Row],[Valores Receitas / Despesas]])</f>
        <v>-68.760000000195461</v>
      </c>
      <c r="J1141" s="53">
        <f>IF(FluxoCaixa101315[[#This Row],[Entrada / Saída]]="Saída",FluxoCaixa101315[[#This Row],[R$ (Valores)]]*-1,FluxoCaixa101315[[#This Row],[R$ (Valores)]])</f>
        <v>0</v>
      </c>
    </row>
    <row r="1142" spans="2:10">
      <c r="B1142" s="16"/>
      <c r="C1142" s="48"/>
      <c r="D1142" s="17"/>
      <c r="E1142" s="17"/>
      <c r="F1142" s="17"/>
      <c r="G1142" s="54"/>
      <c r="H1142" s="45"/>
      <c r="I1142" s="20">
        <f>IF(FluxoCaixa101315[[#This Row],[d]]="Saldo Inicial",FluxoCaixa101315[[#This Row],[R$ (Valores)]],I1141+FluxoCaixa101315[[#This Row],[Valores Receitas / Despesas]])</f>
        <v>-68.760000000195461</v>
      </c>
      <c r="J1142" s="53">
        <f>IF(FluxoCaixa101315[[#This Row],[Entrada / Saída]]="Saída",FluxoCaixa101315[[#This Row],[R$ (Valores)]]*-1,FluxoCaixa101315[[#This Row],[R$ (Valores)]])</f>
        <v>0</v>
      </c>
    </row>
    <row r="1143" spans="2:10">
      <c r="B1143" s="16"/>
      <c r="C1143" s="48"/>
      <c r="D1143" s="17"/>
      <c r="E1143" s="17"/>
      <c r="F1143" s="17"/>
      <c r="G1143" s="54"/>
      <c r="H1143" s="45"/>
      <c r="I1143" s="20">
        <f>IF(FluxoCaixa101315[[#This Row],[d]]="Saldo Inicial",FluxoCaixa101315[[#This Row],[R$ (Valores)]],I1142+FluxoCaixa101315[[#This Row],[Valores Receitas / Despesas]])</f>
        <v>-68.760000000195461</v>
      </c>
      <c r="J1143" s="53">
        <f>IF(FluxoCaixa101315[[#This Row],[Entrada / Saída]]="Saída",FluxoCaixa101315[[#This Row],[R$ (Valores)]]*-1,FluxoCaixa101315[[#This Row],[R$ (Valores)]])</f>
        <v>0</v>
      </c>
    </row>
    <row r="1144" spans="2:10">
      <c r="B1144" s="16"/>
      <c r="C1144" s="48"/>
      <c r="D1144" s="17"/>
      <c r="E1144" s="17"/>
      <c r="F1144" s="17"/>
      <c r="G1144" s="54"/>
      <c r="H1144" s="45"/>
      <c r="I1144" s="20">
        <f>IF(FluxoCaixa101315[[#This Row],[d]]="Saldo Inicial",FluxoCaixa101315[[#This Row],[R$ (Valores)]],I1143+FluxoCaixa101315[[#This Row],[Valores Receitas / Despesas]])</f>
        <v>-68.760000000195461</v>
      </c>
      <c r="J1144" s="53">
        <f>IF(FluxoCaixa101315[[#This Row],[Entrada / Saída]]="Saída",FluxoCaixa101315[[#This Row],[R$ (Valores)]]*-1,FluxoCaixa101315[[#This Row],[R$ (Valores)]])</f>
        <v>0</v>
      </c>
    </row>
    <row r="1145" spans="2:10">
      <c r="B1145" s="16"/>
      <c r="C1145" s="48"/>
      <c r="D1145" s="17"/>
      <c r="E1145" s="17"/>
      <c r="F1145" s="17"/>
      <c r="G1145" s="54"/>
      <c r="H1145" s="45"/>
      <c r="I1145" s="20">
        <f>IF(FluxoCaixa101315[[#This Row],[d]]="Saldo Inicial",FluxoCaixa101315[[#This Row],[R$ (Valores)]],I1144+FluxoCaixa101315[[#This Row],[Valores Receitas / Despesas]])</f>
        <v>-68.760000000195461</v>
      </c>
      <c r="J1145" s="53">
        <f>IF(FluxoCaixa101315[[#This Row],[Entrada / Saída]]="Saída",FluxoCaixa101315[[#This Row],[R$ (Valores)]]*-1,FluxoCaixa101315[[#This Row],[R$ (Valores)]])</f>
        <v>0</v>
      </c>
    </row>
    <row r="1146" spans="2:10">
      <c r="B1146" s="16"/>
      <c r="C1146" s="48"/>
      <c r="D1146" s="17"/>
      <c r="E1146" s="17"/>
      <c r="F1146" s="17"/>
      <c r="G1146" s="54"/>
      <c r="H1146" s="45"/>
      <c r="I1146" s="20">
        <f>IF(FluxoCaixa101315[[#This Row],[d]]="Saldo Inicial",FluxoCaixa101315[[#This Row],[R$ (Valores)]],I1145+FluxoCaixa101315[[#This Row],[Valores Receitas / Despesas]])</f>
        <v>-68.760000000195461</v>
      </c>
      <c r="J1146" s="53">
        <f>IF(FluxoCaixa101315[[#This Row],[Entrada / Saída]]="Saída",FluxoCaixa101315[[#This Row],[R$ (Valores)]]*-1,FluxoCaixa101315[[#This Row],[R$ (Valores)]])</f>
        <v>0</v>
      </c>
    </row>
    <row r="1147" spans="2:10">
      <c r="B1147" s="16"/>
      <c r="C1147" s="48"/>
      <c r="D1147" s="17"/>
      <c r="E1147" s="17"/>
      <c r="F1147" s="17"/>
      <c r="G1147" s="54"/>
      <c r="H1147" s="45"/>
      <c r="I1147" s="20">
        <f>IF(FluxoCaixa101315[[#This Row],[d]]="Saldo Inicial",FluxoCaixa101315[[#This Row],[R$ (Valores)]],I1146+FluxoCaixa101315[[#This Row],[Valores Receitas / Despesas]])</f>
        <v>-68.760000000195461</v>
      </c>
      <c r="J1147" s="53">
        <f>IF(FluxoCaixa101315[[#This Row],[Entrada / Saída]]="Saída",FluxoCaixa101315[[#This Row],[R$ (Valores)]]*-1,FluxoCaixa101315[[#This Row],[R$ (Valores)]])</f>
        <v>0</v>
      </c>
    </row>
    <row r="1148" spans="2:10">
      <c r="B1148" s="16"/>
      <c r="C1148" s="48"/>
      <c r="D1148" s="17"/>
      <c r="E1148" s="17"/>
      <c r="F1148" s="17"/>
      <c r="G1148" s="54"/>
      <c r="H1148" s="45"/>
      <c r="I1148" s="20">
        <f>IF(FluxoCaixa101315[[#This Row],[d]]="Saldo Inicial",FluxoCaixa101315[[#This Row],[R$ (Valores)]],I1147+FluxoCaixa101315[[#This Row],[Valores Receitas / Despesas]])</f>
        <v>-68.760000000195461</v>
      </c>
      <c r="J1148" s="53">
        <f>IF(FluxoCaixa101315[[#This Row],[Entrada / Saída]]="Saída",FluxoCaixa101315[[#This Row],[R$ (Valores)]]*-1,FluxoCaixa101315[[#This Row],[R$ (Valores)]])</f>
        <v>0</v>
      </c>
    </row>
    <row r="1149" spans="2:10">
      <c r="B1149" s="16"/>
      <c r="C1149" s="48"/>
      <c r="D1149" s="17"/>
      <c r="E1149" s="17"/>
      <c r="F1149" s="17"/>
      <c r="G1149" s="54"/>
      <c r="H1149" s="45"/>
      <c r="I1149" s="20">
        <f>IF(FluxoCaixa101315[[#This Row],[d]]="Saldo Inicial",FluxoCaixa101315[[#This Row],[R$ (Valores)]],I1148+FluxoCaixa101315[[#This Row],[Valores Receitas / Despesas]])</f>
        <v>-68.760000000195461</v>
      </c>
      <c r="J1149" s="53">
        <f>IF(FluxoCaixa101315[[#This Row],[Entrada / Saída]]="Saída",FluxoCaixa101315[[#This Row],[R$ (Valores)]]*-1,FluxoCaixa101315[[#This Row],[R$ (Valores)]])</f>
        <v>0</v>
      </c>
    </row>
    <row r="1150" spans="2:10">
      <c r="B1150" s="16"/>
      <c r="C1150" s="48"/>
      <c r="D1150" s="17"/>
      <c r="E1150" s="17"/>
      <c r="F1150" s="17"/>
      <c r="G1150" s="54"/>
      <c r="H1150" s="45"/>
      <c r="I1150" s="20">
        <f>IF(FluxoCaixa101315[[#This Row],[d]]="Saldo Inicial",FluxoCaixa101315[[#This Row],[R$ (Valores)]],I1149+FluxoCaixa101315[[#This Row],[Valores Receitas / Despesas]])</f>
        <v>-68.760000000195461</v>
      </c>
      <c r="J1150" s="53">
        <f>IF(FluxoCaixa101315[[#This Row],[Entrada / Saída]]="Saída",FluxoCaixa101315[[#This Row],[R$ (Valores)]]*-1,FluxoCaixa101315[[#This Row],[R$ (Valores)]])</f>
        <v>0</v>
      </c>
    </row>
    <row r="1151" spans="2:10">
      <c r="B1151" s="16"/>
      <c r="C1151" s="48"/>
      <c r="D1151" s="17"/>
      <c r="E1151" s="17"/>
      <c r="F1151" s="17"/>
      <c r="G1151" s="54"/>
      <c r="H1151" s="45"/>
      <c r="I1151" s="20">
        <f>IF(FluxoCaixa101315[[#This Row],[d]]="Saldo Inicial",FluxoCaixa101315[[#This Row],[R$ (Valores)]],I1150+FluxoCaixa101315[[#This Row],[Valores Receitas / Despesas]])</f>
        <v>-68.760000000195461</v>
      </c>
      <c r="J1151" s="53">
        <f>IF(FluxoCaixa101315[[#This Row],[Entrada / Saída]]="Saída",FluxoCaixa101315[[#This Row],[R$ (Valores)]]*-1,FluxoCaixa101315[[#This Row],[R$ (Valores)]])</f>
        <v>0</v>
      </c>
    </row>
    <row r="1152" spans="2:10">
      <c r="B1152" s="16"/>
      <c r="C1152" s="48"/>
      <c r="D1152" s="17"/>
      <c r="E1152" s="17"/>
      <c r="F1152" s="17"/>
      <c r="G1152" s="54"/>
      <c r="H1152" s="45"/>
      <c r="I1152" s="20">
        <f>IF(FluxoCaixa101315[[#This Row],[d]]="Saldo Inicial",FluxoCaixa101315[[#This Row],[R$ (Valores)]],I1151+FluxoCaixa101315[[#This Row],[Valores Receitas / Despesas]])</f>
        <v>-68.760000000195461</v>
      </c>
      <c r="J1152" s="53">
        <f>IF(FluxoCaixa101315[[#This Row],[Entrada / Saída]]="Saída",FluxoCaixa101315[[#This Row],[R$ (Valores)]]*-1,FluxoCaixa101315[[#This Row],[R$ (Valores)]])</f>
        <v>0</v>
      </c>
    </row>
    <row r="1153" spans="2:10">
      <c r="B1153" s="16"/>
      <c r="C1153" s="48"/>
      <c r="D1153" s="17"/>
      <c r="E1153" s="17"/>
      <c r="F1153" s="17"/>
      <c r="G1153" s="54"/>
      <c r="H1153" s="45"/>
      <c r="I1153" s="20">
        <f>IF(FluxoCaixa101315[[#This Row],[d]]="Saldo Inicial",FluxoCaixa101315[[#This Row],[R$ (Valores)]],I1152+FluxoCaixa101315[[#This Row],[Valores Receitas / Despesas]])</f>
        <v>-68.760000000195461</v>
      </c>
      <c r="J1153" s="53">
        <f>IF(FluxoCaixa101315[[#This Row],[Entrada / Saída]]="Saída",FluxoCaixa101315[[#This Row],[R$ (Valores)]]*-1,FluxoCaixa101315[[#This Row],[R$ (Valores)]])</f>
        <v>0</v>
      </c>
    </row>
    <row r="1154" spans="2:10">
      <c r="B1154" s="16"/>
      <c r="C1154" s="48"/>
      <c r="D1154" s="17"/>
      <c r="E1154" s="17"/>
      <c r="F1154" s="17"/>
      <c r="G1154" s="54"/>
      <c r="H1154" s="45"/>
      <c r="I1154" s="20">
        <f>IF(FluxoCaixa101315[[#This Row],[d]]="Saldo Inicial",FluxoCaixa101315[[#This Row],[R$ (Valores)]],I1153+FluxoCaixa101315[[#This Row],[Valores Receitas / Despesas]])</f>
        <v>-68.760000000195461</v>
      </c>
      <c r="J1154" s="53">
        <f>IF(FluxoCaixa101315[[#This Row],[Entrada / Saída]]="Saída",FluxoCaixa101315[[#This Row],[R$ (Valores)]]*-1,FluxoCaixa101315[[#This Row],[R$ (Valores)]])</f>
        <v>0</v>
      </c>
    </row>
    <row r="1155" spans="2:10">
      <c r="B1155" s="16"/>
      <c r="C1155" s="48"/>
      <c r="D1155" s="17"/>
      <c r="E1155" s="17"/>
      <c r="F1155" s="17"/>
      <c r="G1155" s="54"/>
      <c r="H1155" s="45"/>
      <c r="I1155" s="20">
        <f>IF(FluxoCaixa101315[[#This Row],[d]]="Saldo Inicial",FluxoCaixa101315[[#This Row],[R$ (Valores)]],I1154+FluxoCaixa101315[[#This Row],[Valores Receitas / Despesas]])</f>
        <v>-68.760000000195461</v>
      </c>
      <c r="J1155" s="53">
        <f>IF(FluxoCaixa101315[[#This Row],[Entrada / Saída]]="Saída",FluxoCaixa101315[[#This Row],[R$ (Valores)]]*-1,FluxoCaixa101315[[#This Row],[R$ (Valores)]])</f>
        <v>0</v>
      </c>
    </row>
    <row r="1156" spans="2:10">
      <c r="B1156" s="16"/>
      <c r="C1156" s="48"/>
      <c r="D1156" s="17"/>
      <c r="E1156" s="17"/>
      <c r="F1156" s="17"/>
      <c r="G1156" s="54"/>
      <c r="H1156" s="45"/>
      <c r="I1156" s="20">
        <f>IF(FluxoCaixa101315[[#This Row],[d]]="Saldo Inicial",FluxoCaixa101315[[#This Row],[R$ (Valores)]],I1155+FluxoCaixa101315[[#This Row],[Valores Receitas / Despesas]])</f>
        <v>-68.760000000195461</v>
      </c>
      <c r="J1156" s="53">
        <f>IF(FluxoCaixa101315[[#This Row],[Entrada / Saída]]="Saída",FluxoCaixa101315[[#This Row],[R$ (Valores)]]*-1,FluxoCaixa101315[[#This Row],[R$ (Valores)]])</f>
        <v>0</v>
      </c>
    </row>
    <row r="1157" spans="2:10">
      <c r="B1157" s="16"/>
      <c r="C1157" s="48"/>
      <c r="D1157" s="17"/>
      <c r="E1157" s="17"/>
      <c r="F1157" s="17"/>
      <c r="G1157" s="54"/>
      <c r="H1157" s="45"/>
      <c r="I1157" s="20">
        <f>IF(FluxoCaixa101315[[#This Row],[d]]="Saldo Inicial",FluxoCaixa101315[[#This Row],[R$ (Valores)]],I1156+FluxoCaixa101315[[#This Row],[Valores Receitas / Despesas]])</f>
        <v>-68.760000000195461</v>
      </c>
      <c r="J1157" s="53">
        <f>IF(FluxoCaixa101315[[#This Row],[Entrada / Saída]]="Saída",FluxoCaixa101315[[#This Row],[R$ (Valores)]]*-1,FluxoCaixa101315[[#This Row],[R$ (Valores)]])</f>
        <v>0</v>
      </c>
    </row>
    <row r="1158" spans="2:10">
      <c r="B1158" s="16"/>
      <c r="C1158" s="48"/>
      <c r="D1158" s="17"/>
      <c r="E1158" s="17"/>
      <c r="F1158" s="17"/>
      <c r="G1158" s="54"/>
      <c r="H1158" s="45"/>
      <c r="I1158" s="20">
        <f>IF(FluxoCaixa101315[[#This Row],[d]]="Saldo Inicial",FluxoCaixa101315[[#This Row],[R$ (Valores)]],I1157+FluxoCaixa101315[[#This Row],[Valores Receitas / Despesas]])</f>
        <v>-68.760000000195461</v>
      </c>
      <c r="J1158" s="53">
        <f>IF(FluxoCaixa101315[[#This Row],[Entrada / Saída]]="Saída",FluxoCaixa101315[[#This Row],[R$ (Valores)]]*-1,FluxoCaixa101315[[#This Row],[R$ (Valores)]])</f>
        <v>0</v>
      </c>
    </row>
    <row r="1159" spans="2:10">
      <c r="B1159" s="16"/>
      <c r="C1159" s="48"/>
      <c r="D1159" s="17"/>
      <c r="E1159" s="17"/>
      <c r="F1159" s="17"/>
      <c r="G1159" s="54"/>
      <c r="H1159" s="45"/>
      <c r="I1159" s="20">
        <f>IF(FluxoCaixa101315[[#This Row],[d]]="Saldo Inicial",FluxoCaixa101315[[#This Row],[R$ (Valores)]],I1158+FluxoCaixa101315[[#This Row],[Valores Receitas / Despesas]])</f>
        <v>-68.760000000195461</v>
      </c>
      <c r="J1159" s="53">
        <f>IF(FluxoCaixa101315[[#This Row],[Entrada / Saída]]="Saída",FluxoCaixa101315[[#This Row],[R$ (Valores)]]*-1,FluxoCaixa101315[[#This Row],[R$ (Valores)]])</f>
        <v>0</v>
      </c>
    </row>
    <row r="1160" spans="2:10">
      <c r="B1160" s="16"/>
      <c r="C1160" s="48"/>
      <c r="D1160" s="17"/>
      <c r="E1160" s="17"/>
      <c r="F1160" s="17"/>
      <c r="G1160" s="54"/>
      <c r="H1160" s="45"/>
      <c r="I1160" s="20">
        <f>IF(FluxoCaixa101315[[#This Row],[d]]="Saldo Inicial",FluxoCaixa101315[[#This Row],[R$ (Valores)]],I1159+FluxoCaixa101315[[#This Row],[Valores Receitas / Despesas]])</f>
        <v>-68.760000000195461</v>
      </c>
      <c r="J1160" s="53">
        <f>IF(FluxoCaixa101315[[#This Row],[Entrada / Saída]]="Saída",FluxoCaixa101315[[#This Row],[R$ (Valores)]]*-1,FluxoCaixa101315[[#This Row],[R$ (Valores)]])</f>
        <v>0</v>
      </c>
    </row>
    <row r="1161" spans="2:10">
      <c r="B1161" s="16"/>
      <c r="C1161" s="48"/>
      <c r="D1161" s="17"/>
      <c r="E1161" s="17"/>
      <c r="F1161" s="17"/>
      <c r="G1161" s="54"/>
      <c r="H1161" s="45"/>
      <c r="I1161" s="20">
        <f>IF(FluxoCaixa101315[[#This Row],[d]]="Saldo Inicial",FluxoCaixa101315[[#This Row],[R$ (Valores)]],I1160+FluxoCaixa101315[[#This Row],[Valores Receitas / Despesas]])</f>
        <v>-68.760000000195461</v>
      </c>
      <c r="J1161" s="53">
        <f>IF(FluxoCaixa101315[[#This Row],[Entrada / Saída]]="Saída",FluxoCaixa101315[[#This Row],[R$ (Valores)]]*-1,FluxoCaixa101315[[#This Row],[R$ (Valores)]])</f>
        <v>0</v>
      </c>
    </row>
    <row r="1162" spans="2:10">
      <c r="B1162" s="16"/>
      <c r="C1162" s="48"/>
      <c r="D1162" s="17"/>
      <c r="E1162" s="17"/>
      <c r="F1162" s="17"/>
      <c r="G1162" s="54"/>
      <c r="H1162" s="45"/>
      <c r="I1162" s="20">
        <f>IF(FluxoCaixa101315[[#This Row],[d]]="Saldo Inicial",FluxoCaixa101315[[#This Row],[R$ (Valores)]],I1161+FluxoCaixa101315[[#This Row],[Valores Receitas / Despesas]])</f>
        <v>-68.760000000195461</v>
      </c>
      <c r="J1162" s="53">
        <f>IF(FluxoCaixa101315[[#This Row],[Entrada / Saída]]="Saída",FluxoCaixa101315[[#This Row],[R$ (Valores)]]*-1,FluxoCaixa101315[[#This Row],[R$ (Valores)]])</f>
        <v>0</v>
      </c>
    </row>
    <row r="1163" spans="2:10">
      <c r="B1163" s="16"/>
      <c r="C1163" s="48"/>
      <c r="D1163" s="17"/>
      <c r="E1163" s="17"/>
      <c r="F1163" s="17"/>
      <c r="G1163" s="54"/>
      <c r="H1163" s="45"/>
      <c r="I1163" s="20">
        <f>IF(FluxoCaixa101315[[#This Row],[d]]="Saldo Inicial",FluxoCaixa101315[[#This Row],[R$ (Valores)]],I1162+FluxoCaixa101315[[#This Row],[Valores Receitas / Despesas]])</f>
        <v>-68.760000000195461</v>
      </c>
      <c r="J1163" s="53">
        <f>IF(FluxoCaixa101315[[#This Row],[Entrada / Saída]]="Saída",FluxoCaixa101315[[#This Row],[R$ (Valores)]]*-1,FluxoCaixa101315[[#This Row],[R$ (Valores)]])</f>
        <v>0</v>
      </c>
    </row>
    <row r="1164" spans="2:10">
      <c r="B1164" s="16"/>
      <c r="C1164" s="48"/>
      <c r="D1164" s="17"/>
      <c r="E1164" s="17"/>
      <c r="F1164" s="17"/>
      <c r="G1164" s="54"/>
      <c r="H1164" s="45"/>
      <c r="I1164" s="20">
        <f>IF(FluxoCaixa101315[[#This Row],[d]]="Saldo Inicial",FluxoCaixa101315[[#This Row],[R$ (Valores)]],I1163+FluxoCaixa101315[[#This Row],[Valores Receitas / Despesas]])</f>
        <v>-68.760000000195461</v>
      </c>
      <c r="J1164" s="53">
        <f>IF(FluxoCaixa101315[[#This Row],[Entrada / Saída]]="Saída",FluxoCaixa101315[[#This Row],[R$ (Valores)]]*-1,FluxoCaixa101315[[#This Row],[R$ (Valores)]])</f>
        <v>0</v>
      </c>
    </row>
    <row r="1165" spans="2:10">
      <c r="B1165" s="16"/>
      <c r="C1165" s="48"/>
      <c r="D1165" s="17"/>
      <c r="E1165" s="17"/>
      <c r="F1165" s="17"/>
      <c r="G1165" s="54"/>
      <c r="H1165" s="45"/>
      <c r="I1165" s="20">
        <f>IF(FluxoCaixa101315[[#This Row],[d]]="Saldo Inicial",FluxoCaixa101315[[#This Row],[R$ (Valores)]],I1164+FluxoCaixa101315[[#This Row],[Valores Receitas / Despesas]])</f>
        <v>-68.760000000195461</v>
      </c>
      <c r="J1165" s="53">
        <f>IF(FluxoCaixa101315[[#This Row],[Entrada / Saída]]="Saída",FluxoCaixa101315[[#This Row],[R$ (Valores)]]*-1,FluxoCaixa101315[[#This Row],[R$ (Valores)]])</f>
        <v>0</v>
      </c>
    </row>
    <row r="1166" spans="2:10">
      <c r="B1166" s="16"/>
      <c r="C1166" s="48"/>
      <c r="D1166" s="17"/>
      <c r="E1166" s="17"/>
      <c r="F1166" s="17"/>
      <c r="G1166" s="54"/>
      <c r="H1166" s="45"/>
      <c r="I1166" s="20">
        <f>IF(FluxoCaixa101315[[#This Row],[d]]="Saldo Inicial",FluxoCaixa101315[[#This Row],[R$ (Valores)]],I1165+FluxoCaixa101315[[#This Row],[Valores Receitas / Despesas]])</f>
        <v>-68.760000000195461</v>
      </c>
      <c r="J1166" s="53">
        <f>IF(FluxoCaixa101315[[#This Row],[Entrada / Saída]]="Saída",FluxoCaixa101315[[#This Row],[R$ (Valores)]]*-1,FluxoCaixa101315[[#This Row],[R$ (Valores)]])</f>
        <v>0</v>
      </c>
    </row>
    <row r="1167" spans="2:10">
      <c r="B1167" s="16"/>
      <c r="C1167" s="48"/>
      <c r="D1167" s="17"/>
      <c r="E1167" s="17"/>
      <c r="F1167" s="17"/>
      <c r="G1167" s="54"/>
      <c r="H1167" s="45"/>
      <c r="I1167" s="20">
        <f>IF(FluxoCaixa101315[[#This Row],[d]]="Saldo Inicial",FluxoCaixa101315[[#This Row],[R$ (Valores)]],I1166+FluxoCaixa101315[[#This Row],[Valores Receitas / Despesas]])</f>
        <v>-68.760000000195461</v>
      </c>
      <c r="J1167" s="53">
        <f>IF(FluxoCaixa101315[[#This Row],[Entrada / Saída]]="Saída",FluxoCaixa101315[[#This Row],[R$ (Valores)]]*-1,FluxoCaixa101315[[#This Row],[R$ (Valores)]])</f>
        <v>0</v>
      </c>
    </row>
    <row r="1168" spans="2:10">
      <c r="B1168" s="16"/>
      <c r="C1168" s="48"/>
      <c r="D1168" s="17"/>
      <c r="E1168" s="17"/>
      <c r="F1168" s="17"/>
      <c r="G1168" s="54"/>
      <c r="H1168" s="45"/>
      <c r="I1168" s="20">
        <f>IF(FluxoCaixa101315[[#This Row],[d]]="Saldo Inicial",FluxoCaixa101315[[#This Row],[R$ (Valores)]],I1167+FluxoCaixa101315[[#This Row],[Valores Receitas / Despesas]])</f>
        <v>-68.760000000195461</v>
      </c>
      <c r="J1168" s="53">
        <f>IF(FluxoCaixa101315[[#This Row],[Entrada / Saída]]="Saída",FluxoCaixa101315[[#This Row],[R$ (Valores)]]*-1,FluxoCaixa101315[[#This Row],[R$ (Valores)]])</f>
        <v>0</v>
      </c>
    </row>
    <row r="1169" spans="2:10">
      <c r="B1169" s="16"/>
      <c r="C1169" s="48"/>
      <c r="D1169" s="17"/>
      <c r="E1169" s="17"/>
      <c r="F1169" s="17"/>
      <c r="G1169" s="54"/>
      <c r="H1169" s="45"/>
      <c r="I1169" s="20">
        <f>IF(FluxoCaixa101315[[#This Row],[d]]="Saldo Inicial",FluxoCaixa101315[[#This Row],[R$ (Valores)]],I1168+FluxoCaixa101315[[#This Row],[Valores Receitas / Despesas]])</f>
        <v>-68.760000000195461</v>
      </c>
      <c r="J1169" s="53">
        <f>IF(FluxoCaixa101315[[#This Row],[Entrada / Saída]]="Saída",FluxoCaixa101315[[#This Row],[R$ (Valores)]]*-1,FluxoCaixa101315[[#This Row],[R$ (Valores)]])</f>
        <v>0</v>
      </c>
    </row>
    <row r="1170" spans="2:10">
      <c r="B1170" s="16"/>
      <c r="C1170" s="48"/>
      <c r="D1170" s="17"/>
      <c r="E1170" s="17"/>
      <c r="F1170" s="17"/>
      <c r="G1170" s="54"/>
      <c r="H1170" s="45"/>
      <c r="I1170" s="20">
        <f>IF(FluxoCaixa101315[[#This Row],[d]]="Saldo Inicial",FluxoCaixa101315[[#This Row],[R$ (Valores)]],I1169+FluxoCaixa101315[[#This Row],[Valores Receitas / Despesas]])</f>
        <v>-68.760000000195461</v>
      </c>
      <c r="J1170" s="53">
        <f>IF(FluxoCaixa101315[[#This Row],[Entrada / Saída]]="Saída",FluxoCaixa101315[[#This Row],[R$ (Valores)]]*-1,FluxoCaixa101315[[#This Row],[R$ (Valores)]])</f>
        <v>0</v>
      </c>
    </row>
    <row r="1171" spans="2:10">
      <c r="B1171" s="16"/>
      <c r="C1171" s="48"/>
      <c r="D1171" s="17"/>
      <c r="E1171" s="17"/>
      <c r="F1171" s="17"/>
      <c r="G1171" s="54"/>
      <c r="H1171" s="45"/>
      <c r="I1171" s="20">
        <f>IF(FluxoCaixa101315[[#This Row],[d]]="Saldo Inicial",FluxoCaixa101315[[#This Row],[R$ (Valores)]],I1170+FluxoCaixa101315[[#This Row],[Valores Receitas / Despesas]])</f>
        <v>-68.760000000195461</v>
      </c>
      <c r="J1171" s="53">
        <f>IF(FluxoCaixa101315[[#This Row],[Entrada / Saída]]="Saída",FluxoCaixa101315[[#This Row],[R$ (Valores)]]*-1,FluxoCaixa101315[[#This Row],[R$ (Valores)]])</f>
        <v>0</v>
      </c>
    </row>
    <row r="1172" spans="2:10">
      <c r="B1172" s="16"/>
      <c r="C1172" s="48"/>
      <c r="D1172" s="17"/>
      <c r="E1172" s="17"/>
      <c r="F1172" s="17"/>
      <c r="G1172" s="54"/>
      <c r="H1172" s="45"/>
      <c r="I1172" s="20">
        <f>IF(FluxoCaixa101315[[#This Row],[d]]="Saldo Inicial",FluxoCaixa101315[[#This Row],[R$ (Valores)]],I1171+FluxoCaixa101315[[#This Row],[Valores Receitas / Despesas]])</f>
        <v>-68.760000000195461</v>
      </c>
      <c r="J1172" s="53">
        <f>IF(FluxoCaixa101315[[#This Row],[Entrada / Saída]]="Saída",FluxoCaixa101315[[#This Row],[R$ (Valores)]]*-1,FluxoCaixa101315[[#This Row],[R$ (Valores)]])</f>
        <v>0</v>
      </c>
    </row>
    <row r="1173" spans="2:10">
      <c r="B1173" s="16"/>
      <c r="C1173" s="48"/>
      <c r="D1173" s="17"/>
      <c r="E1173" s="17"/>
      <c r="F1173" s="17"/>
      <c r="G1173" s="54"/>
      <c r="H1173" s="45"/>
      <c r="I1173" s="20">
        <f>IF(FluxoCaixa101315[[#This Row],[d]]="Saldo Inicial",FluxoCaixa101315[[#This Row],[R$ (Valores)]],I1172+FluxoCaixa101315[[#This Row],[Valores Receitas / Despesas]])</f>
        <v>-68.760000000195461</v>
      </c>
      <c r="J1173" s="53">
        <f>IF(FluxoCaixa101315[[#This Row],[Entrada / Saída]]="Saída",FluxoCaixa101315[[#This Row],[R$ (Valores)]]*-1,FluxoCaixa101315[[#This Row],[R$ (Valores)]])</f>
        <v>0</v>
      </c>
    </row>
    <row r="1174" spans="2:10">
      <c r="B1174" s="16"/>
      <c r="C1174" s="48"/>
      <c r="D1174" s="17"/>
      <c r="E1174" s="17"/>
      <c r="F1174" s="17"/>
      <c r="G1174" s="54"/>
      <c r="H1174" s="45"/>
      <c r="I1174" s="20">
        <f>IF(FluxoCaixa101315[[#This Row],[d]]="Saldo Inicial",FluxoCaixa101315[[#This Row],[R$ (Valores)]],I1173+FluxoCaixa101315[[#This Row],[Valores Receitas / Despesas]])</f>
        <v>-68.760000000195461</v>
      </c>
      <c r="J1174" s="53">
        <f>IF(FluxoCaixa101315[[#This Row],[Entrada / Saída]]="Saída",FluxoCaixa101315[[#This Row],[R$ (Valores)]]*-1,FluxoCaixa101315[[#This Row],[R$ (Valores)]])</f>
        <v>0</v>
      </c>
    </row>
    <row r="1175" spans="2:10">
      <c r="B1175" s="16"/>
      <c r="C1175" s="48"/>
      <c r="D1175" s="17"/>
      <c r="E1175" s="17"/>
      <c r="F1175" s="17"/>
      <c r="G1175" s="54"/>
      <c r="H1175" s="45"/>
      <c r="I1175" s="20">
        <f>IF(FluxoCaixa101315[[#This Row],[d]]="Saldo Inicial",FluxoCaixa101315[[#This Row],[R$ (Valores)]],I1174+FluxoCaixa101315[[#This Row],[Valores Receitas / Despesas]])</f>
        <v>-68.760000000195461</v>
      </c>
      <c r="J1175" s="53">
        <f>IF(FluxoCaixa101315[[#This Row],[Entrada / Saída]]="Saída",FluxoCaixa101315[[#This Row],[R$ (Valores)]]*-1,FluxoCaixa101315[[#This Row],[R$ (Valores)]])</f>
        <v>0</v>
      </c>
    </row>
    <row r="1176" spans="2:10">
      <c r="B1176" s="16"/>
      <c r="C1176" s="48"/>
      <c r="D1176" s="17"/>
      <c r="E1176" s="17"/>
      <c r="F1176" s="17"/>
      <c r="G1176" s="54"/>
      <c r="H1176" s="45"/>
      <c r="I1176" s="20">
        <f>IF(FluxoCaixa101315[[#This Row],[d]]="Saldo Inicial",FluxoCaixa101315[[#This Row],[R$ (Valores)]],I1175+FluxoCaixa101315[[#This Row],[Valores Receitas / Despesas]])</f>
        <v>-68.760000000195461</v>
      </c>
      <c r="J1176" s="53">
        <f>IF(FluxoCaixa101315[[#This Row],[Entrada / Saída]]="Saída",FluxoCaixa101315[[#This Row],[R$ (Valores)]]*-1,FluxoCaixa101315[[#This Row],[R$ (Valores)]])</f>
        <v>0</v>
      </c>
    </row>
    <row r="1177" spans="2:10">
      <c r="B1177" s="16"/>
      <c r="C1177" s="48"/>
      <c r="D1177" s="17"/>
      <c r="E1177" s="17"/>
      <c r="F1177" s="17"/>
      <c r="G1177" s="54"/>
      <c r="H1177" s="45"/>
      <c r="I1177" s="20">
        <f>IF(FluxoCaixa101315[[#This Row],[d]]="Saldo Inicial",FluxoCaixa101315[[#This Row],[R$ (Valores)]],I1176+FluxoCaixa101315[[#This Row],[Valores Receitas / Despesas]])</f>
        <v>-68.760000000195461</v>
      </c>
      <c r="J1177" s="53">
        <f>IF(FluxoCaixa101315[[#This Row],[Entrada / Saída]]="Saída",FluxoCaixa101315[[#This Row],[R$ (Valores)]]*-1,FluxoCaixa101315[[#This Row],[R$ (Valores)]])</f>
        <v>0</v>
      </c>
    </row>
    <row r="1178" spans="2:10">
      <c r="B1178" s="16"/>
      <c r="C1178" s="48"/>
      <c r="D1178" s="17"/>
      <c r="E1178" s="17"/>
      <c r="F1178" s="17"/>
      <c r="G1178" s="54"/>
      <c r="H1178" s="45"/>
      <c r="I1178" s="20">
        <f>IF(FluxoCaixa101315[[#This Row],[d]]="Saldo Inicial",FluxoCaixa101315[[#This Row],[R$ (Valores)]],I1177+FluxoCaixa101315[[#This Row],[Valores Receitas / Despesas]])</f>
        <v>-68.760000000195461</v>
      </c>
      <c r="J1178" s="53">
        <f>IF(FluxoCaixa101315[[#This Row],[Entrada / Saída]]="Saída",FluxoCaixa101315[[#This Row],[R$ (Valores)]]*-1,FluxoCaixa101315[[#This Row],[R$ (Valores)]])</f>
        <v>0</v>
      </c>
    </row>
    <row r="1179" spans="2:10">
      <c r="B1179" s="16"/>
      <c r="C1179" s="48"/>
      <c r="D1179" s="17"/>
      <c r="E1179" s="17"/>
      <c r="F1179" s="17"/>
      <c r="G1179" s="54"/>
      <c r="H1179" s="45"/>
      <c r="I1179" s="20">
        <f>IF(FluxoCaixa101315[[#This Row],[d]]="Saldo Inicial",FluxoCaixa101315[[#This Row],[R$ (Valores)]],I1178+FluxoCaixa101315[[#This Row],[Valores Receitas / Despesas]])</f>
        <v>-68.760000000195461</v>
      </c>
      <c r="J1179" s="53">
        <f>IF(FluxoCaixa101315[[#This Row],[Entrada / Saída]]="Saída",FluxoCaixa101315[[#This Row],[R$ (Valores)]]*-1,FluxoCaixa101315[[#This Row],[R$ (Valores)]])</f>
        <v>0</v>
      </c>
    </row>
    <row r="1180" spans="2:10">
      <c r="B1180" s="16"/>
      <c r="C1180" s="48"/>
      <c r="D1180" s="17"/>
      <c r="E1180" s="17"/>
      <c r="F1180" s="17"/>
      <c r="G1180" s="54"/>
      <c r="H1180" s="45"/>
      <c r="I1180" s="20">
        <f>IF(FluxoCaixa101315[[#This Row],[d]]="Saldo Inicial",FluxoCaixa101315[[#This Row],[R$ (Valores)]],I1179+FluxoCaixa101315[[#This Row],[Valores Receitas / Despesas]])</f>
        <v>-68.760000000195461</v>
      </c>
      <c r="J1180" s="53">
        <f>IF(FluxoCaixa101315[[#This Row],[Entrada / Saída]]="Saída",FluxoCaixa101315[[#This Row],[R$ (Valores)]]*-1,FluxoCaixa101315[[#This Row],[R$ (Valores)]])</f>
        <v>0</v>
      </c>
    </row>
    <row r="1181" spans="2:10">
      <c r="B1181" s="16"/>
      <c r="C1181" s="48"/>
      <c r="D1181" s="17"/>
      <c r="E1181" s="17"/>
      <c r="F1181" s="17"/>
      <c r="G1181" s="54"/>
      <c r="H1181" s="45"/>
      <c r="I1181" s="20">
        <f>IF(FluxoCaixa101315[[#This Row],[d]]="Saldo Inicial",FluxoCaixa101315[[#This Row],[R$ (Valores)]],I1180+FluxoCaixa101315[[#This Row],[Valores Receitas / Despesas]])</f>
        <v>-68.760000000195461</v>
      </c>
      <c r="J1181" s="53">
        <f>IF(FluxoCaixa101315[[#This Row],[Entrada / Saída]]="Saída",FluxoCaixa101315[[#This Row],[R$ (Valores)]]*-1,FluxoCaixa101315[[#This Row],[R$ (Valores)]])</f>
        <v>0</v>
      </c>
    </row>
    <row r="1182" spans="2:10">
      <c r="B1182" s="16"/>
      <c r="C1182" s="48"/>
      <c r="D1182" s="17"/>
      <c r="E1182" s="17"/>
      <c r="F1182" s="17"/>
      <c r="G1182" s="54"/>
      <c r="H1182" s="45"/>
      <c r="I1182" s="20">
        <f>IF(FluxoCaixa101315[[#This Row],[d]]="Saldo Inicial",FluxoCaixa101315[[#This Row],[R$ (Valores)]],I1181+FluxoCaixa101315[[#This Row],[Valores Receitas / Despesas]])</f>
        <v>-68.760000000195461</v>
      </c>
      <c r="J1182" s="53">
        <f>IF(FluxoCaixa101315[[#This Row],[Entrada / Saída]]="Saída",FluxoCaixa101315[[#This Row],[R$ (Valores)]]*-1,FluxoCaixa101315[[#This Row],[R$ (Valores)]])</f>
        <v>0</v>
      </c>
    </row>
    <row r="1183" spans="2:10">
      <c r="B1183" s="16"/>
      <c r="C1183" s="48"/>
      <c r="D1183" s="17"/>
      <c r="E1183" s="17"/>
      <c r="F1183" s="17"/>
      <c r="G1183" s="54"/>
      <c r="H1183" s="45"/>
      <c r="I1183" s="20">
        <f>IF(FluxoCaixa101315[[#This Row],[d]]="Saldo Inicial",FluxoCaixa101315[[#This Row],[R$ (Valores)]],I1182+FluxoCaixa101315[[#This Row],[Valores Receitas / Despesas]])</f>
        <v>-68.760000000195461</v>
      </c>
      <c r="J1183" s="53">
        <f>IF(FluxoCaixa101315[[#This Row],[Entrada / Saída]]="Saída",FluxoCaixa101315[[#This Row],[R$ (Valores)]]*-1,FluxoCaixa101315[[#This Row],[R$ (Valores)]])</f>
        <v>0</v>
      </c>
    </row>
    <row r="1184" spans="2:10">
      <c r="B1184" s="16"/>
      <c r="C1184" s="48"/>
      <c r="D1184" s="17"/>
      <c r="E1184" s="17"/>
      <c r="F1184" s="17"/>
      <c r="G1184" s="54"/>
      <c r="H1184" s="45"/>
      <c r="I1184" s="20">
        <f>IF(FluxoCaixa101315[[#This Row],[d]]="Saldo Inicial",FluxoCaixa101315[[#This Row],[R$ (Valores)]],I1183+FluxoCaixa101315[[#This Row],[Valores Receitas / Despesas]])</f>
        <v>-68.760000000195461</v>
      </c>
      <c r="J1184" s="53">
        <f>IF(FluxoCaixa101315[[#This Row],[Entrada / Saída]]="Saída",FluxoCaixa101315[[#This Row],[R$ (Valores)]]*-1,FluxoCaixa101315[[#This Row],[R$ (Valores)]])</f>
        <v>0</v>
      </c>
    </row>
    <row r="1185" spans="2:10">
      <c r="B1185" s="16"/>
      <c r="C1185" s="48"/>
      <c r="D1185" s="17"/>
      <c r="E1185" s="17"/>
      <c r="F1185" s="17"/>
      <c r="G1185" s="54"/>
      <c r="H1185" s="45"/>
      <c r="I1185" s="20">
        <f>IF(FluxoCaixa101315[[#This Row],[d]]="Saldo Inicial",FluxoCaixa101315[[#This Row],[R$ (Valores)]],I1184+FluxoCaixa101315[[#This Row],[Valores Receitas / Despesas]])</f>
        <v>-68.760000000195461</v>
      </c>
      <c r="J1185" s="53">
        <f>IF(FluxoCaixa101315[[#This Row],[Entrada / Saída]]="Saída",FluxoCaixa101315[[#This Row],[R$ (Valores)]]*-1,FluxoCaixa101315[[#This Row],[R$ (Valores)]])</f>
        <v>0</v>
      </c>
    </row>
    <row r="1186" spans="2:10">
      <c r="B1186" s="16"/>
      <c r="C1186" s="48"/>
      <c r="D1186" s="17"/>
      <c r="E1186" s="17"/>
      <c r="F1186" s="17"/>
      <c r="G1186" s="54"/>
      <c r="H1186" s="45"/>
      <c r="I1186" s="20">
        <f>IF(FluxoCaixa101315[[#This Row],[d]]="Saldo Inicial",FluxoCaixa101315[[#This Row],[R$ (Valores)]],I1185+FluxoCaixa101315[[#This Row],[Valores Receitas / Despesas]])</f>
        <v>-68.760000000195461</v>
      </c>
      <c r="J1186" s="53">
        <f>IF(FluxoCaixa101315[[#This Row],[Entrada / Saída]]="Saída",FluxoCaixa101315[[#This Row],[R$ (Valores)]]*-1,FluxoCaixa101315[[#This Row],[R$ (Valores)]])</f>
        <v>0</v>
      </c>
    </row>
    <row r="1187" spans="2:10">
      <c r="B1187" s="16"/>
      <c r="C1187" s="48"/>
      <c r="D1187" s="17"/>
      <c r="E1187" s="17"/>
      <c r="F1187" s="17"/>
      <c r="G1187" s="54"/>
      <c r="H1187" s="45"/>
      <c r="I1187" s="20">
        <f>IF(FluxoCaixa101315[[#This Row],[d]]="Saldo Inicial",FluxoCaixa101315[[#This Row],[R$ (Valores)]],I1186+FluxoCaixa101315[[#This Row],[Valores Receitas / Despesas]])</f>
        <v>-68.760000000195461</v>
      </c>
      <c r="J1187" s="53">
        <f>IF(FluxoCaixa101315[[#This Row],[Entrada / Saída]]="Saída",FluxoCaixa101315[[#This Row],[R$ (Valores)]]*-1,FluxoCaixa101315[[#This Row],[R$ (Valores)]])</f>
        <v>0</v>
      </c>
    </row>
    <row r="1188" spans="2:10">
      <c r="B1188" s="16"/>
      <c r="C1188" s="48"/>
      <c r="D1188" s="17"/>
      <c r="E1188" s="17"/>
      <c r="F1188" s="17"/>
      <c r="G1188" s="54"/>
      <c r="H1188" s="45"/>
      <c r="I1188" s="20">
        <f>IF(FluxoCaixa101315[[#This Row],[d]]="Saldo Inicial",FluxoCaixa101315[[#This Row],[R$ (Valores)]],I1187+FluxoCaixa101315[[#This Row],[Valores Receitas / Despesas]])</f>
        <v>-68.760000000195461</v>
      </c>
      <c r="J1188" s="53">
        <f>IF(FluxoCaixa101315[[#This Row],[Entrada / Saída]]="Saída",FluxoCaixa101315[[#This Row],[R$ (Valores)]]*-1,FluxoCaixa101315[[#This Row],[R$ (Valores)]])</f>
        <v>0</v>
      </c>
    </row>
    <row r="1189" spans="2:10">
      <c r="B1189" s="16"/>
      <c r="C1189" s="48"/>
      <c r="D1189" s="17"/>
      <c r="E1189" s="17"/>
      <c r="F1189" s="17"/>
      <c r="G1189" s="54"/>
      <c r="H1189" s="45"/>
      <c r="I1189" s="20">
        <f>IF(FluxoCaixa101315[[#This Row],[d]]="Saldo Inicial",FluxoCaixa101315[[#This Row],[R$ (Valores)]],I1188+FluxoCaixa101315[[#This Row],[Valores Receitas / Despesas]])</f>
        <v>-68.760000000195461</v>
      </c>
      <c r="J1189" s="53">
        <f>IF(FluxoCaixa101315[[#This Row],[Entrada / Saída]]="Saída",FluxoCaixa101315[[#This Row],[R$ (Valores)]]*-1,FluxoCaixa101315[[#This Row],[R$ (Valores)]])</f>
        <v>0</v>
      </c>
    </row>
    <row r="1190" spans="2:10">
      <c r="B1190" s="16"/>
      <c r="C1190" s="48"/>
      <c r="D1190" s="17"/>
      <c r="E1190" s="17"/>
      <c r="F1190" s="17"/>
      <c r="G1190" s="54"/>
      <c r="H1190" s="45"/>
      <c r="I1190" s="20">
        <f>IF(FluxoCaixa101315[[#This Row],[d]]="Saldo Inicial",FluxoCaixa101315[[#This Row],[R$ (Valores)]],I1189+FluxoCaixa101315[[#This Row],[Valores Receitas / Despesas]])</f>
        <v>-68.760000000195461</v>
      </c>
      <c r="J1190" s="53">
        <f>IF(FluxoCaixa101315[[#This Row],[Entrada / Saída]]="Saída",FluxoCaixa101315[[#This Row],[R$ (Valores)]]*-1,FluxoCaixa101315[[#This Row],[R$ (Valores)]])</f>
        <v>0</v>
      </c>
    </row>
    <row r="1191" spans="2:10">
      <c r="B1191" s="16"/>
      <c r="C1191" s="48"/>
      <c r="D1191" s="17"/>
      <c r="E1191" s="17"/>
      <c r="F1191" s="17"/>
      <c r="G1191" s="54"/>
      <c r="H1191" s="45"/>
      <c r="I1191" s="20">
        <f>IF(FluxoCaixa101315[[#This Row],[d]]="Saldo Inicial",FluxoCaixa101315[[#This Row],[R$ (Valores)]],I1190+FluxoCaixa101315[[#This Row],[Valores Receitas / Despesas]])</f>
        <v>-68.760000000195461</v>
      </c>
      <c r="J1191" s="53">
        <f>IF(FluxoCaixa101315[[#This Row],[Entrada / Saída]]="Saída",FluxoCaixa101315[[#This Row],[R$ (Valores)]]*-1,FluxoCaixa101315[[#This Row],[R$ (Valores)]])</f>
        <v>0</v>
      </c>
    </row>
    <row r="1192" spans="2:10">
      <c r="B1192" s="16"/>
      <c r="C1192" s="48"/>
      <c r="D1192" s="17"/>
      <c r="E1192" s="17"/>
      <c r="F1192" s="17"/>
      <c r="G1192" s="54"/>
      <c r="H1192" s="45"/>
      <c r="I1192" s="20">
        <f>IF(FluxoCaixa101315[[#This Row],[d]]="Saldo Inicial",FluxoCaixa101315[[#This Row],[R$ (Valores)]],I1191+FluxoCaixa101315[[#This Row],[Valores Receitas / Despesas]])</f>
        <v>-68.760000000195461</v>
      </c>
      <c r="J1192" s="53">
        <f>IF(FluxoCaixa101315[[#This Row],[Entrada / Saída]]="Saída",FluxoCaixa101315[[#This Row],[R$ (Valores)]]*-1,FluxoCaixa101315[[#This Row],[R$ (Valores)]])</f>
        <v>0</v>
      </c>
    </row>
    <row r="1193" spans="2:10">
      <c r="B1193" s="16"/>
      <c r="C1193" s="48"/>
      <c r="D1193" s="17"/>
      <c r="E1193" s="17"/>
      <c r="F1193" s="17"/>
      <c r="G1193" s="54"/>
      <c r="H1193" s="45"/>
      <c r="I1193" s="20">
        <f>IF(FluxoCaixa101315[[#This Row],[d]]="Saldo Inicial",FluxoCaixa101315[[#This Row],[R$ (Valores)]],I1192+FluxoCaixa101315[[#This Row],[Valores Receitas / Despesas]])</f>
        <v>-68.760000000195461</v>
      </c>
      <c r="J1193" s="53">
        <f>IF(FluxoCaixa101315[[#This Row],[Entrada / Saída]]="Saída",FluxoCaixa101315[[#This Row],[R$ (Valores)]]*-1,FluxoCaixa101315[[#This Row],[R$ (Valores)]])</f>
        <v>0</v>
      </c>
    </row>
    <row r="1194" spans="2:10">
      <c r="B1194" s="16"/>
      <c r="C1194" s="48"/>
      <c r="D1194" s="17"/>
      <c r="E1194" s="17"/>
      <c r="F1194" s="17"/>
      <c r="G1194" s="54"/>
      <c r="H1194" s="45"/>
      <c r="I1194" s="20">
        <f>IF(FluxoCaixa101315[[#This Row],[d]]="Saldo Inicial",FluxoCaixa101315[[#This Row],[R$ (Valores)]],I1193+FluxoCaixa101315[[#This Row],[Valores Receitas / Despesas]])</f>
        <v>-68.760000000195461</v>
      </c>
      <c r="J1194" s="53">
        <f>IF(FluxoCaixa101315[[#This Row],[Entrada / Saída]]="Saída",FluxoCaixa101315[[#This Row],[R$ (Valores)]]*-1,FluxoCaixa101315[[#This Row],[R$ (Valores)]])</f>
        <v>0</v>
      </c>
    </row>
    <row r="1195" spans="2:10">
      <c r="B1195" s="16"/>
      <c r="C1195" s="48"/>
      <c r="D1195" s="17"/>
      <c r="E1195" s="17"/>
      <c r="F1195" s="17"/>
      <c r="G1195" s="54"/>
      <c r="H1195" s="45"/>
      <c r="I1195" s="20">
        <f>IF(FluxoCaixa101315[[#This Row],[d]]="Saldo Inicial",FluxoCaixa101315[[#This Row],[R$ (Valores)]],I1194+FluxoCaixa101315[[#This Row],[Valores Receitas / Despesas]])</f>
        <v>-68.760000000195461</v>
      </c>
      <c r="J1195" s="53">
        <f>IF(FluxoCaixa101315[[#This Row],[Entrada / Saída]]="Saída",FluxoCaixa101315[[#This Row],[R$ (Valores)]]*-1,FluxoCaixa101315[[#This Row],[R$ (Valores)]])</f>
        <v>0</v>
      </c>
    </row>
    <row r="1196" spans="2:10">
      <c r="B1196" s="16"/>
      <c r="C1196" s="48"/>
      <c r="D1196" s="17"/>
      <c r="E1196" s="17"/>
      <c r="F1196" s="17"/>
      <c r="G1196" s="54"/>
      <c r="H1196" s="45"/>
      <c r="I1196" s="20">
        <f>IF(FluxoCaixa101315[[#This Row],[d]]="Saldo Inicial",FluxoCaixa101315[[#This Row],[R$ (Valores)]],I1195+FluxoCaixa101315[[#This Row],[Valores Receitas / Despesas]])</f>
        <v>-68.760000000195461</v>
      </c>
      <c r="J1196" s="53">
        <f>IF(FluxoCaixa101315[[#This Row],[Entrada / Saída]]="Saída",FluxoCaixa101315[[#This Row],[R$ (Valores)]]*-1,FluxoCaixa101315[[#This Row],[R$ (Valores)]])</f>
        <v>0</v>
      </c>
    </row>
    <row r="1197" spans="2:10">
      <c r="B1197" s="16"/>
      <c r="C1197" s="48"/>
      <c r="D1197" s="17"/>
      <c r="E1197" s="17"/>
      <c r="F1197" s="17"/>
      <c r="G1197" s="54"/>
      <c r="H1197" s="45"/>
      <c r="I1197" s="20">
        <f>IF(FluxoCaixa101315[[#This Row],[d]]="Saldo Inicial",FluxoCaixa101315[[#This Row],[R$ (Valores)]],I1196+FluxoCaixa101315[[#This Row],[Valores Receitas / Despesas]])</f>
        <v>-68.760000000195461</v>
      </c>
      <c r="J1197" s="53">
        <f>IF(FluxoCaixa101315[[#This Row],[Entrada / Saída]]="Saída",FluxoCaixa101315[[#This Row],[R$ (Valores)]]*-1,FluxoCaixa101315[[#This Row],[R$ (Valores)]])</f>
        <v>0</v>
      </c>
    </row>
    <row r="1198" spans="2:10">
      <c r="B1198" s="16"/>
      <c r="C1198" s="48"/>
      <c r="D1198" s="17"/>
      <c r="E1198" s="17"/>
      <c r="F1198" s="17"/>
      <c r="G1198" s="54"/>
      <c r="H1198" s="45"/>
      <c r="I1198" s="20">
        <f>IF(FluxoCaixa101315[[#This Row],[d]]="Saldo Inicial",FluxoCaixa101315[[#This Row],[R$ (Valores)]],I1197+FluxoCaixa101315[[#This Row],[Valores Receitas / Despesas]])</f>
        <v>-68.760000000195461</v>
      </c>
      <c r="J1198" s="53">
        <f>IF(FluxoCaixa101315[[#This Row],[Entrada / Saída]]="Saída",FluxoCaixa101315[[#This Row],[R$ (Valores)]]*-1,FluxoCaixa101315[[#This Row],[R$ (Valores)]])</f>
        <v>0</v>
      </c>
    </row>
    <row r="1199" spans="2:10">
      <c r="B1199" s="16"/>
      <c r="C1199" s="48"/>
      <c r="D1199" s="17"/>
      <c r="E1199" s="17"/>
      <c r="F1199" s="17"/>
      <c r="G1199" s="54"/>
      <c r="H1199" s="45"/>
      <c r="I1199" s="20">
        <f>IF(FluxoCaixa101315[[#This Row],[d]]="Saldo Inicial",FluxoCaixa101315[[#This Row],[R$ (Valores)]],I1198+FluxoCaixa101315[[#This Row],[Valores Receitas / Despesas]])</f>
        <v>-68.760000000195461</v>
      </c>
      <c r="J1199" s="53">
        <f>IF(FluxoCaixa101315[[#This Row],[Entrada / Saída]]="Saída",FluxoCaixa101315[[#This Row],[R$ (Valores)]]*-1,FluxoCaixa101315[[#This Row],[R$ (Valores)]])</f>
        <v>0</v>
      </c>
    </row>
    <row r="1200" spans="2:10">
      <c r="B1200" s="16"/>
      <c r="C1200" s="48"/>
      <c r="D1200" s="17"/>
      <c r="E1200" s="17"/>
      <c r="F1200" s="17"/>
      <c r="G1200" s="54"/>
      <c r="H1200" s="45"/>
      <c r="I1200" s="20">
        <f>IF(FluxoCaixa101315[[#This Row],[d]]="Saldo Inicial",FluxoCaixa101315[[#This Row],[R$ (Valores)]],I1199+FluxoCaixa101315[[#This Row],[Valores Receitas / Despesas]])</f>
        <v>-68.760000000195461</v>
      </c>
      <c r="J1200" s="53">
        <f>IF(FluxoCaixa101315[[#This Row],[Entrada / Saída]]="Saída",FluxoCaixa101315[[#This Row],[R$ (Valores)]]*-1,FluxoCaixa101315[[#This Row],[R$ (Valores)]])</f>
        <v>0</v>
      </c>
    </row>
    <row r="1201" spans="2:10">
      <c r="B1201" s="16"/>
      <c r="C1201" s="48"/>
      <c r="D1201" s="17"/>
      <c r="E1201" s="17"/>
      <c r="F1201" s="17"/>
      <c r="G1201" s="54"/>
      <c r="H1201" s="45"/>
      <c r="I1201" s="20">
        <f>IF(FluxoCaixa101315[[#This Row],[d]]="Saldo Inicial",FluxoCaixa101315[[#This Row],[R$ (Valores)]],I1200+FluxoCaixa101315[[#This Row],[Valores Receitas / Despesas]])</f>
        <v>-68.760000000195461</v>
      </c>
      <c r="J1201" s="53">
        <f>IF(FluxoCaixa101315[[#This Row],[Entrada / Saída]]="Saída",FluxoCaixa101315[[#This Row],[R$ (Valores)]]*-1,FluxoCaixa101315[[#This Row],[R$ (Valores)]])</f>
        <v>0</v>
      </c>
    </row>
    <row r="1202" spans="2:10">
      <c r="B1202" s="16"/>
      <c r="C1202" s="48"/>
      <c r="D1202" s="17"/>
      <c r="E1202" s="17"/>
      <c r="F1202" s="17"/>
      <c r="G1202" s="54"/>
      <c r="H1202" s="45"/>
      <c r="I1202" s="20">
        <f>IF(FluxoCaixa101315[[#This Row],[d]]="Saldo Inicial",FluxoCaixa101315[[#This Row],[R$ (Valores)]],I1201+FluxoCaixa101315[[#This Row],[Valores Receitas / Despesas]])</f>
        <v>-68.760000000195461</v>
      </c>
      <c r="J1202" s="53">
        <f>IF(FluxoCaixa101315[[#This Row],[Entrada / Saída]]="Saída",FluxoCaixa101315[[#This Row],[R$ (Valores)]]*-1,FluxoCaixa101315[[#This Row],[R$ (Valores)]])</f>
        <v>0</v>
      </c>
    </row>
    <row r="1203" spans="2:10">
      <c r="B1203" s="16"/>
      <c r="C1203" s="48"/>
      <c r="D1203" s="17"/>
      <c r="E1203" s="17"/>
      <c r="F1203" s="17"/>
      <c r="G1203" s="54"/>
      <c r="H1203" s="45"/>
      <c r="I1203" s="20">
        <f>IF(FluxoCaixa101315[[#This Row],[d]]="Saldo Inicial",FluxoCaixa101315[[#This Row],[R$ (Valores)]],I1202+FluxoCaixa101315[[#This Row],[Valores Receitas / Despesas]])</f>
        <v>-68.760000000195461</v>
      </c>
      <c r="J1203" s="53">
        <f>IF(FluxoCaixa101315[[#This Row],[Entrada / Saída]]="Saída",FluxoCaixa101315[[#This Row],[R$ (Valores)]]*-1,FluxoCaixa101315[[#This Row],[R$ (Valores)]])</f>
        <v>0</v>
      </c>
    </row>
    <row r="1204" spans="2:10">
      <c r="B1204" s="16"/>
      <c r="C1204" s="48"/>
      <c r="D1204" s="17"/>
      <c r="E1204" s="17"/>
      <c r="F1204" s="17"/>
      <c r="G1204" s="54"/>
      <c r="H1204" s="45"/>
      <c r="I1204" s="20">
        <f>IF(FluxoCaixa101315[[#This Row],[d]]="Saldo Inicial",FluxoCaixa101315[[#This Row],[R$ (Valores)]],I1203+FluxoCaixa101315[[#This Row],[Valores Receitas / Despesas]])</f>
        <v>-68.760000000195461</v>
      </c>
      <c r="J1204" s="53">
        <f>IF(FluxoCaixa101315[[#This Row],[Entrada / Saída]]="Saída",FluxoCaixa101315[[#This Row],[R$ (Valores)]]*-1,FluxoCaixa101315[[#This Row],[R$ (Valores)]])</f>
        <v>0</v>
      </c>
    </row>
    <row r="1205" spans="2:10">
      <c r="B1205" s="16"/>
      <c r="C1205" s="48"/>
      <c r="D1205" s="17"/>
      <c r="E1205" s="17"/>
      <c r="F1205" s="17"/>
      <c r="G1205" s="54"/>
      <c r="H1205" s="45"/>
      <c r="I1205" s="20">
        <f>IF(FluxoCaixa101315[[#This Row],[d]]="Saldo Inicial",FluxoCaixa101315[[#This Row],[R$ (Valores)]],I1204+FluxoCaixa101315[[#This Row],[Valores Receitas / Despesas]])</f>
        <v>-68.760000000195461</v>
      </c>
      <c r="J1205" s="53">
        <f>IF(FluxoCaixa101315[[#This Row],[Entrada / Saída]]="Saída",FluxoCaixa101315[[#This Row],[R$ (Valores)]]*-1,FluxoCaixa101315[[#This Row],[R$ (Valores)]])</f>
        <v>0</v>
      </c>
    </row>
    <row r="1206" spans="2:10">
      <c r="B1206" s="16"/>
      <c r="C1206" s="48"/>
      <c r="D1206" s="17"/>
      <c r="E1206" s="17"/>
      <c r="F1206" s="17"/>
      <c r="G1206" s="54"/>
      <c r="H1206" s="45"/>
      <c r="I1206" s="20">
        <f>IF(FluxoCaixa101315[[#This Row],[d]]="Saldo Inicial",FluxoCaixa101315[[#This Row],[R$ (Valores)]],I1205+FluxoCaixa101315[[#This Row],[Valores Receitas / Despesas]])</f>
        <v>-68.760000000195461</v>
      </c>
      <c r="J1206" s="53">
        <f>IF(FluxoCaixa101315[[#This Row],[Entrada / Saída]]="Saída",FluxoCaixa101315[[#This Row],[R$ (Valores)]]*-1,FluxoCaixa101315[[#This Row],[R$ (Valores)]])</f>
        <v>0</v>
      </c>
    </row>
    <row r="1207" spans="2:10">
      <c r="B1207" s="16"/>
      <c r="C1207" s="48"/>
      <c r="D1207" s="17"/>
      <c r="E1207" s="17"/>
      <c r="F1207" s="17"/>
      <c r="G1207" s="54"/>
      <c r="H1207" s="45"/>
      <c r="I1207" s="20">
        <f>IF(FluxoCaixa101315[[#This Row],[d]]="Saldo Inicial",FluxoCaixa101315[[#This Row],[R$ (Valores)]],I1206+FluxoCaixa101315[[#This Row],[Valores Receitas / Despesas]])</f>
        <v>-68.760000000195461</v>
      </c>
      <c r="J1207" s="53">
        <f>IF(FluxoCaixa101315[[#This Row],[Entrada / Saída]]="Saída",FluxoCaixa101315[[#This Row],[R$ (Valores)]]*-1,FluxoCaixa101315[[#This Row],[R$ (Valores)]])</f>
        <v>0</v>
      </c>
    </row>
    <row r="1208" spans="2:10">
      <c r="B1208" s="16"/>
      <c r="C1208" s="48"/>
      <c r="D1208" s="17"/>
      <c r="E1208" s="17"/>
      <c r="F1208" s="17"/>
      <c r="G1208" s="54"/>
      <c r="H1208" s="45"/>
      <c r="I1208" s="20">
        <f>IF(FluxoCaixa101315[[#This Row],[d]]="Saldo Inicial",FluxoCaixa101315[[#This Row],[R$ (Valores)]],I1207+FluxoCaixa101315[[#This Row],[Valores Receitas / Despesas]])</f>
        <v>-68.760000000195461</v>
      </c>
      <c r="J1208" s="53">
        <f>IF(FluxoCaixa101315[[#This Row],[Entrada / Saída]]="Saída",FluxoCaixa101315[[#This Row],[R$ (Valores)]]*-1,FluxoCaixa101315[[#This Row],[R$ (Valores)]])</f>
        <v>0</v>
      </c>
    </row>
    <row r="1209" spans="2:10">
      <c r="B1209" s="16"/>
      <c r="C1209" s="48"/>
      <c r="D1209" s="17"/>
      <c r="E1209" s="17"/>
      <c r="F1209" s="17"/>
      <c r="G1209" s="54"/>
      <c r="H1209" s="45"/>
      <c r="I1209" s="20">
        <f>IF(FluxoCaixa101315[[#This Row],[d]]="Saldo Inicial",FluxoCaixa101315[[#This Row],[R$ (Valores)]],I1208+FluxoCaixa101315[[#This Row],[Valores Receitas / Despesas]])</f>
        <v>-68.760000000195461</v>
      </c>
      <c r="J1209" s="53">
        <f>IF(FluxoCaixa101315[[#This Row],[Entrada / Saída]]="Saída",FluxoCaixa101315[[#This Row],[R$ (Valores)]]*-1,FluxoCaixa101315[[#This Row],[R$ (Valores)]])</f>
        <v>0</v>
      </c>
    </row>
    <row r="1210" spans="2:10">
      <c r="B1210" s="16"/>
      <c r="C1210" s="48"/>
      <c r="D1210" s="17"/>
      <c r="E1210" s="17"/>
      <c r="F1210" s="17"/>
      <c r="G1210" s="54"/>
      <c r="H1210" s="45"/>
      <c r="I1210" s="20">
        <f>IF(FluxoCaixa101315[[#This Row],[d]]="Saldo Inicial",FluxoCaixa101315[[#This Row],[R$ (Valores)]],I1209+FluxoCaixa101315[[#This Row],[Valores Receitas / Despesas]])</f>
        <v>-68.760000000195461</v>
      </c>
      <c r="J1210" s="53">
        <f>IF(FluxoCaixa101315[[#This Row],[Entrada / Saída]]="Saída",FluxoCaixa101315[[#This Row],[R$ (Valores)]]*-1,FluxoCaixa101315[[#This Row],[R$ (Valores)]])</f>
        <v>0</v>
      </c>
    </row>
    <row r="1211" spans="2:10">
      <c r="B1211" s="16"/>
      <c r="C1211" s="48"/>
      <c r="D1211" s="17"/>
      <c r="E1211" s="17"/>
      <c r="F1211" s="17"/>
      <c r="G1211" s="54"/>
      <c r="H1211" s="45"/>
      <c r="I1211" s="20">
        <f>IF(FluxoCaixa101315[[#This Row],[d]]="Saldo Inicial",FluxoCaixa101315[[#This Row],[R$ (Valores)]],I1210+FluxoCaixa101315[[#This Row],[Valores Receitas / Despesas]])</f>
        <v>-68.760000000195461</v>
      </c>
      <c r="J1211" s="53">
        <f>IF(FluxoCaixa101315[[#This Row],[Entrada / Saída]]="Saída",FluxoCaixa101315[[#This Row],[R$ (Valores)]]*-1,FluxoCaixa101315[[#This Row],[R$ (Valores)]])</f>
        <v>0</v>
      </c>
    </row>
    <row r="1212" spans="2:10">
      <c r="B1212" s="16"/>
      <c r="C1212" s="48"/>
      <c r="D1212" s="17"/>
      <c r="E1212" s="17"/>
      <c r="F1212" s="17"/>
      <c r="G1212" s="54"/>
      <c r="H1212" s="45"/>
      <c r="I1212" s="20">
        <f>IF(FluxoCaixa101315[[#This Row],[d]]="Saldo Inicial",FluxoCaixa101315[[#This Row],[R$ (Valores)]],I1211+FluxoCaixa101315[[#This Row],[Valores Receitas / Despesas]])</f>
        <v>-68.760000000195461</v>
      </c>
      <c r="J1212" s="53">
        <f>IF(FluxoCaixa101315[[#This Row],[Entrada / Saída]]="Saída",FluxoCaixa101315[[#This Row],[R$ (Valores)]]*-1,FluxoCaixa101315[[#This Row],[R$ (Valores)]])</f>
        <v>0</v>
      </c>
    </row>
    <row r="1213" spans="2:10">
      <c r="B1213" s="16"/>
      <c r="C1213" s="48"/>
      <c r="D1213" s="17"/>
      <c r="E1213" s="17"/>
      <c r="F1213" s="17"/>
      <c r="G1213" s="54"/>
      <c r="H1213" s="45"/>
      <c r="I1213" s="20">
        <f>IF(FluxoCaixa101315[[#This Row],[d]]="Saldo Inicial",FluxoCaixa101315[[#This Row],[R$ (Valores)]],I1212+FluxoCaixa101315[[#This Row],[Valores Receitas / Despesas]])</f>
        <v>-68.760000000195461</v>
      </c>
      <c r="J1213" s="53">
        <f>IF(FluxoCaixa101315[[#This Row],[Entrada / Saída]]="Saída",FluxoCaixa101315[[#This Row],[R$ (Valores)]]*-1,FluxoCaixa101315[[#This Row],[R$ (Valores)]])</f>
        <v>0</v>
      </c>
    </row>
    <row r="1214" spans="2:10">
      <c r="B1214" s="16"/>
      <c r="C1214" s="48"/>
      <c r="D1214" s="17"/>
      <c r="E1214" s="17"/>
      <c r="F1214" s="17"/>
      <c r="G1214" s="54"/>
      <c r="H1214" s="45"/>
      <c r="I1214" s="20">
        <f>IF(FluxoCaixa101315[[#This Row],[d]]="Saldo Inicial",FluxoCaixa101315[[#This Row],[R$ (Valores)]],I1213+FluxoCaixa101315[[#This Row],[Valores Receitas / Despesas]])</f>
        <v>-68.760000000195461</v>
      </c>
      <c r="J1214" s="53">
        <f>IF(FluxoCaixa101315[[#This Row],[Entrada / Saída]]="Saída",FluxoCaixa101315[[#This Row],[R$ (Valores)]]*-1,FluxoCaixa101315[[#This Row],[R$ (Valores)]])</f>
        <v>0</v>
      </c>
    </row>
    <row r="1215" spans="2:10">
      <c r="B1215" s="16"/>
      <c r="C1215" s="48"/>
      <c r="D1215" s="17"/>
      <c r="E1215" s="17"/>
      <c r="F1215" s="17"/>
      <c r="G1215" s="54"/>
      <c r="H1215" s="45"/>
      <c r="I1215" s="20">
        <f>IF(FluxoCaixa101315[[#This Row],[d]]="Saldo Inicial",FluxoCaixa101315[[#This Row],[R$ (Valores)]],I1214+FluxoCaixa101315[[#This Row],[Valores Receitas / Despesas]])</f>
        <v>-68.760000000195461</v>
      </c>
      <c r="J1215" s="53">
        <f>IF(FluxoCaixa101315[[#This Row],[Entrada / Saída]]="Saída",FluxoCaixa101315[[#This Row],[R$ (Valores)]]*-1,FluxoCaixa101315[[#This Row],[R$ (Valores)]])</f>
        <v>0</v>
      </c>
    </row>
    <row r="1216" spans="2:10">
      <c r="B1216" s="16"/>
      <c r="C1216" s="48"/>
      <c r="D1216" s="17"/>
      <c r="E1216" s="17"/>
      <c r="F1216" s="17"/>
      <c r="G1216" s="54"/>
      <c r="H1216" s="45"/>
      <c r="I1216" s="20">
        <f>IF(FluxoCaixa101315[[#This Row],[d]]="Saldo Inicial",FluxoCaixa101315[[#This Row],[R$ (Valores)]],I1215+FluxoCaixa101315[[#This Row],[Valores Receitas / Despesas]])</f>
        <v>-68.760000000195461</v>
      </c>
      <c r="J1216" s="53">
        <f>IF(FluxoCaixa101315[[#This Row],[Entrada / Saída]]="Saída",FluxoCaixa101315[[#This Row],[R$ (Valores)]]*-1,FluxoCaixa101315[[#This Row],[R$ (Valores)]])</f>
        <v>0</v>
      </c>
    </row>
    <row r="1217" spans="2:10">
      <c r="B1217" s="16"/>
      <c r="C1217" s="48"/>
      <c r="D1217" s="17"/>
      <c r="E1217" s="17"/>
      <c r="F1217" s="17"/>
      <c r="G1217" s="54"/>
      <c r="H1217" s="45"/>
      <c r="I1217" s="20">
        <f>IF(FluxoCaixa101315[[#This Row],[d]]="Saldo Inicial",FluxoCaixa101315[[#This Row],[R$ (Valores)]],I1216+FluxoCaixa101315[[#This Row],[Valores Receitas / Despesas]])</f>
        <v>-68.760000000195461</v>
      </c>
      <c r="J1217" s="53">
        <f>IF(FluxoCaixa101315[[#This Row],[Entrada / Saída]]="Saída",FluxoCaixa101315[[#This Row],[R$ (Valores)]]*-1,FluxoCaixa101315[[#This Row],[R$ (Valores)]])</f>
        <v>0</v>
      </c>
    </row>
    <row r="1218" spans="2:10">
      <c r="B1218" s="16"/>
      <c r="C1218" s="48"/>
      <c r="D1218" s="17"/>
      <c r="E1218" s="17"/>
      <c r="F1218" s="17"/>
      <c r="G1218" s="54"/>
      <c r="H1218" s="45"/>
      <c r="I1218" s="20">
        <f>IF(FluxoCaixa101315[[#This Row],[d]]="Saldo Inicial",FluxoCaixa101315[[#This Row],[R$ (Valores)]],I1217+FluxoCaixa101315[[#This Row],[Valores Receitas / Despesas]])</f>
        <v>-68.760000000195461</v>
      </c>
      <c r="J1218" s="53">
        <f>IF(FluxoCaixa101315[[#This Row],[Entrada / Saída]]="Saída",FluxoCaixa101315[[#This Row],[R$ (Valores)]]*-1,FluxoCaixa101315[[#This Row],[R$ (Valores)]])</f>
        <v>0</v>
      </c>
    </row>
    <row r="1219" spans="2:10">
      <c r="B1219" s="16"/>
      <c r="C1219" s="48"/>
      <c r="D1219" s="17"/>
      <c r="E1219" s="17"/>
      <c r="F1219" s="17"/>
      <c r="G1219" s="54"/>
      <c r="H1219" s="45"/>
      <c r="I1219" s="20">
        <f>IF(FluxoCaixa101315[[#This Row],[d]]="Saldo Inicial",FluxoCaixa101315[[#This Row],[R$ (Valores)]],I1218+FluxoCaixa101315[[#This Row],[Valores Receitas / Despesas]])</f>
        <v>-68.760000000195461</v>
      </c>
      <c r="J1219" s="53">
        <f>IF(FluxoCaixa101315[[#This Row],[Entrada / Saída]]="Saída",FluxoCaixa101315[[#This Row],[R$ (Valores)]]*-1,FluxoCaixa101315[[#This Row],[R$ (Valores)]])</f>
        <v>0</v>
      </c>
    </row>
    <row r="1220" spans="2:10">
      <c r="B1220" s="16"/>
      <c r="C1220" s="48"/>
      <c r="D1220" s="17"/>
      <c r="E1220" s="17"/>
      <c r="F1220" s="17"/>
      <c r="G1220" s="54"/>
      <c r="H1220" s="45"/>
      <c r="I1220" s="20">
        <f>IF(FluxoCaixa101315[[#This Row],[d]]="Saldo Inicial",FluxoCaixa101315[[#This Row],[R$ (Valores)]],I1219+FluxoCaixa101315[[#This Row],[Valores Receitas / Despesas]])</f>
        <v>-68.760000000195461</v>
      </c>
      <c r="J1220" s="53">
        <f>IF(FluxoCaixa101315[[#This Row],[Entrada / Saída]]="Saída",FluxoCaixa101315[[#This Row],[R$ (Valores)]]*-1,FluxoCaixa101315[[#This Row],[R$ (Valores)]])</f>
        <v>0</v>
      </c>
    </row>
    <row r="1221" spans="2:10">
      <c r="B1221" s="16"/>
      <c r="C1221" s="48"/>
      <c r="D1221" s="17"/>
      <c r="E1221" s="17"/>
      <c r="F1221" s="17"/>
      <c r="G1221" s="54"/>
      <c r="H1221" s="45"/>
      <c r="I1221" s="20">
        <f>IF(FluxoCaixa101315[[#This Row],[d]]="Saldo Inicial",FluxoCaixa101315[[#This Row],[R$ (Valores)]],I1220+FluxoCaixa101315[[#This Row],[Valores Receitas / Despesas]])</f>
        <v>-68.760000000195461</v>
      </c>
      <c r="J1221" s="53">
        <f>IF(FluxoCaixa101315[[#This Row],[Entrada / Saída]]="Saída",FluxoCaixa101315[[#This Row],[R$ (Valores)]]*-1,FluxoCaixa101315[[#This Row],[R$ (Valores)]])</f>
        <v>0</v>
      </c>
    </row>
    <row r="1222" spans="2:10">
      <c r="B1222" s="16"/>
      <c r="C1222" s="48"/>
      <c r="D1222" s="17"/>
      <c r="E1222" s="17"/>
      <c r="F1222" s="17"/>
      <c r="G1222" s="54"/>
      <c r="H1222" s="45"/>
      <c r="I1222" s="20">
        <f>IF(FluxoCaixa101315[[#This Row],[d]]="Saldo Inicial",FluxoCaixa101315[[#This Row],[R$ (Valores)]],I1221+FluxoCaixa101315[[#This Row],[Valores Receitas / Despesas]])</f>
        <v>-68.760000000195461</v>
      </c>
      <c r="J1222" s="53">
        <f>IF(FluxoCaixa101315[[#This Row],[Entrada / Saída]]="Saída",FluxoCaixa101315[[#This Row],[R$ (Valores)]]*-1,FluxoCaixa101315[[#This Row],[R$ (Valores)]])</f>
        <v>0</v>
      </c>
    </row>
    <row r="1223" spans="2:10">
      <c r="B1223" s="16"/>
      <c r="C1223" s="48"/>
      <c r="D1223" s="17"/>
      <c r="E1223" s="17"/>
      <c r="F1223" s="17"/>
      <c r="G1223" s="54"/>
      <c r="H1223" s="45"/>
      <c r="I1223" s="20">
        <f>IF(FluxoCaixa101315[[#This Row],[d]]="Saldo Inicial",FluxoCaixa101315[[#This Row],[R$ (Valores)]],I1222+FluxoCaixa101315[[#This Row],[Valores Receitas / Despesas]])</f>
        <v>-68.760000000195461</v>
      </c>
      <c r="J1223" s="53">
        <f>IF(FluxoCaixa101315[[#This Row],[Entrada / Saída]]="Saída",FluxoCaixa101315[[#This Row],[R$ (Valores)]]*-1,FluxoCaixa101315[[#This Row],[R$ (Valores)]])</f>
        <v>0</v>
      </c>
    </row>
    <row r="1224" spans="2:10">
      <c r="B1224" s="16"/>
      <c r="C1224" s="48"/>
      <c r="D1224" s="17"/>
      <c r="E1224" s="17"/>
      <c r="F1224" s="17"/>
      <c r="G1224" s="54"/>
      <c r="H1224" s="45"/>
      <c r="I1224" s="20">
        <f>IF(FluxoCaixa101315[[#This Row],[d]]="Saldo Inicial",FluxoCaixa101315[[#This Row],[R$ (Valores)]],I1223+FluxoCaixa101315[[#This Row],[Valores Receitas / Despesas]])</f>
        <v>-68.760000000195461</v>
      </c>
      <c r="J1224" s="53">
        <f>IF(FluxoCaixa101315[[#This Row],[Entrada / Saída]]="Saída",FluxoCaixa101315[[#This Row],[R$ (Valores)]]*-1,FluxoCaixa101315[[#This Row],[R$ (Valores)]])</f>
        <v>0</v>
      </c>
    </row>
    <row r="1225" spans="2:10">
      <c r="B1225" s="16"/>
      <c r="C1225" s="48"/>
      <c r="D1225" s="17"/>
      <c r="E1225" s="17"/>
      <c r="F1225" s="17"/>
      <c r="G1225" s="54"/>
      <c r="H1225" s="45"/>
      <c r="I1225" s="20">
        <f>IF(FluxoCaixa101315[[#This Row],[d]]="Saldo Inicial",FluxoCaixa101315[[#This Row],[R$ (Valores)]],I1224+FluxoCaixa101315[[#This Row],[Valores Receitas / Despesas]])</f>
        <v>-68.760000000195461</v>
      </c>
      <c r="J1225" s="53">
        <f>IF(FluxoCaixa101315[[#This Row],[Entrada / Saída]]="Saída",FluxoCaixa101315[[#This Row],[R$ (Valores)]]*-1,FluxoCaixa101315[[#This Row],[R$ (Valores)]])</f>
        <v>0</v>
      </c>
    </row>
    <row r="1226" spans="2:10">
      <c r="B1226" s="16"/>
      <c r="C1226" s="48"/>
      <c r="D1226" s="17"/>
      <c r="E1226" s="17"/>
      <c r="F1226" s="17"/>
      <c r="G1226" s="54"/>
      <c r="H1226" s="45"/>
      <c r="I1226" s="20">
        <f>IF(FluxoCaixa101315[[#This Row],[d]]="Saldo Inicial",FluxoCaixa101315[[#This Row],[R$ (Valores)]],I1225+FluxoCaixa101315[[#This Row],[Valores Receitas / Despesas]])</f>
        <v>-68.760000000195461</v>
      </c>
      <c r="J1226" s="53">
        <f>IF(FluxoCaixa101315[[#This Row],[Entrada / Saída]]="Saída",FluxoCaixa101315[[#This Row],[R$ (Valores)]]*-1,FluxoCaixa101315[[#This Row],[R$ (Valores)]])</f>
        <v>0</v>
      </c>
    </row>
    <row r="1227" spans="2:10">
      <c r="B1227" s="16"/>
      <c r="C1227" s="48"/>
      <c r="D1227" s="17"/>
      <c r="E1227" s="17"/>
      <c r="F1227" s="17"/>
      <c r="G1227" s="54"/>
      <c r="H1227" s="45"/>
      <c r="I1227" s="20">
        <f>IF(FluxoCaixa101315[[#This Row],[d]]="Saldo Inicial",FluxoCaixa101315[[#This Row],[R$ (Valores)]],I1226+FluxoCaixa101315[[#This Row],[Valores Receitas / Despesas]])</f>
        <v>-68.760000000195461</v>
      </c>
      <c r="J1227" s="53">
        <f>IF(FluxoCaixa101315[[#This Row],[Entrada / Saída]]="Saída",FluxoCaixa101315[[#This Row],[R$ (Valores)]]*-1,FluxoCaixa101315[[#This Row],[R$ (Valores)]])</f>
        <v>0</v>
      </c>
    </row>
    <row r="1228" spans="2:10">
      <c r="B1228" s="16"/>
      <c r="C1228" s="48"/>
      <c r="D1228" s="17"/>
      <c r="E1228" s="17"/>
      <c r="F1228" s="17"/>
      <c r="G1228" s="54"/>
      <c r="H1228" s="45"/>
      <c r="I1228" s="20">
        <f>IF(FluxoCaixa101315[[#This Row],[d]]="Saldo Inicial",FluxoCaixa101315[[#This Row],[R$ (Valores)]],I1227+FluxoCaixa101315[[#This Row],[Valores Receitas / Despesas]])</f>
        <v>-68.760000000195461</v>
      </c>
      <c r="J1228" s="53">
        <f>IF(FluxoCaixa101315[[#This Row],[Entrada / Saída]]="Saída",FluxoCaixa101315[[#This Row],[R$ (Valores)]]*-1,FluxoCaixa101315[[#This Row],[R$ (Valores)]])</f>
        <v>0</v>
      </c>
    </row>
    <row r="1229" spans="2:10">
      <c r="B1229" s="16"/>
      <c r="C1229" s="48"/>
      <c r="D1229" s="17"/>
      <c r="E1229" s="17"/>
      <c r="F1229" s="17"/>
      <c r="G1229" s="54"/>
      <c r="H1229" s="45"/>
      <c r="I1229" s="20">
        <f>IF(FluxoCaixa101315[[#This Row],[d]]="Saldo Inicial",FluxoCaixa101315[[#This Row],[R$ (Valores)]],I1228+FluxoCaixa101315[[#This Row],[Valores Receitas / Despesas]])</f>
        <v>-68.760000000195461</v>
      </c>
      <c r="J1229" s="53">
        <f>IF(FluxoCaixa101315[[#This Row],[Entrada / Saída]]="Saída",FluxoCaixa101315[[#This Row],[R$ (Valores)]]*-1,FluxoCaixa101315[[#This Row],[R$ (Valores)]])</f>
        <v>0</v>
      </c>
    </row>
    <row r="1230" spans="2:10">
      <c r="B1230" s="16"/>
      <c r="C1230" s="48"/>
      <c r="D1230" s="17"/>
      <c r="E1230" s="17"/>
      <c r="F1230" s="17"/>
      <c r="G1230" s="54"/>
      <c r="H1230" s="45"/>
      <c r="I1230" s="20">
        <f>IF(FluxoCaixa101315[[#This Row],[d]]="Saldo Inicial",FluxoCaixa101315[[#This Row],[R$ (Valores)]],I1229+FluxoCaixa101315[[#This Row],[Valores Receitas / Despesas]])</f>
        <v>-68.760000000195461</v>
      </c>
      <c r="J1230" s="53">
        <f>IF(FluxoCaixa101315[[#This Row],[Entrada / Saída]]="Saída",FluxoCaixa101315[[#This Row],[R$ (Valores)]]*-1,FluxoCaixa101315[[#This Row],[R$ (Valores)]])</f>
        <v>0</v>
      </c>
    </row>
    <row r="1231" spans="2:10">
      <c r="B1231" s="16"/>
      <c r="C1231" s="48"/>
      <c r="D1231" s="17"/>
      <c r="E1231" s="17"/>
      <c r="F1231" s="17"/>
      <c r="G1231" s="54"/>
      <c r="H1231" s="45"/>
      <c r="I1231" s="20">
        <f>IF(FluxoCaixa101315[[#This Row],[d]]="Saldo Inicial",FluxoCaixa101315[[#This Row],[R$ (Valores)]],I1230+FluxoCaixa101315[[#This Row],[Valores Receitas / Despesas]])</f>
        <v>-68.760000000195461</v>
      </c>
      <c r="J1231" s="53">
        <f>IF(FluxoCaixa101315[[#This Row],[Entrada / Saída]]="Saída",FluxoCaixa101315[[#This Row],[R$ (Valores)]]*-1,FluxoCaixa101315[[#This Row],[R$ (Valores)]])</f>
        <v>0</v>
      </c>
    </row>
    <row r="1232" spans="2:10">
      <c r="B1232" s="16"/>
      <c r="C1232" s="48"/>
      <c r="D1232" s="17"/>
      <c r="E1232" s="17"/>
      <c r="F1232" s="17"/>
      <c r="G1232" s="54"/>
      <c r="H1232" s="45"/>
      <c r="I1232" s="20">
        <f>IF(FluxoCaixa101315[[#This Row],[d]]="Saldo Inicial",FluxoCaixa101315[[#This Row],[R$ (Valores)]],I1231+FluxoCaixa101315[[#This Row],[Valores Receitas / Despesas]])</f>
        <v>-68.760000000195461</v>
      </c>
      <c r="J1232" s="53">
        <f>IF(FluxoCaixa101315[[#This Row],[Entrada / Saída]]="Saída",FluxoCaixa101315[[#This Row],[R$ (Valores)]]*-1,FluxoCaixa101315[[#This Row],[R$ (Valores)]])</f>
        <v>0</v>
      </c>
    </row>
    <row r="1233" spans="2:10">
      <c r="B1233" s="16"/>
      <c r="C1233" s="48"/>
      <c r="D1233" s="17"/>
      <c r="E1233" s="17"/>
      <c r="F1233" s="17"/>
      <c r="G1233" s="54"/>
      <c r="H1233" s="45"/>
      <c r="I1233" s="20">
        <f>IF(FluxoCaixa101315[[#This Row],[d]]="Saldo Inicial",FluxoCaixa101315[[#This Row],[R$ (Valores)]],I1232+FluxoCaixa101315[[#This Row],[Valores Receitas / Despesas]])</f>
        <v>-68.760000000195461</v>
      </c>
      <c r="J1233" s="53">
        <f>IF(FluxoCaixa101315[[#This Row],[Entrada / Saída]]="Saída",FluxoCaixa101315[[#This Row],[R$ (Valores)]]*-1,FluxoCaixa101315[[#This Row],[R$ (Valores)]])</f>
        <v>0</v>
      </c>
    </row>
    <row r="1234" spans="2:10">
      <c r="B1234" s="16"/>
      <c r="C1234" s="48"/>
      <c r="D1234" s="17"/>
      <c r="E1234" s="17"/>
      <c r="F1234" s="17"/>
      <c r="G1234" s="54"/>
      <c r="H1234" s="45"/>
      <c r="I1234" s="20">
        <f>IF(FluxoCaixa101315[[#This Row],[d]]="Saldo Inicial",FluxoCaixa101315[[#This Row],[R$ (Valores)]],I1233+FluxoCaixa101315[[#This Row],[Valores Receitas / Despesas]])</f>
        <v>-68.760000000195461</v>
      </c>
      <c r="J1234" s="53">
        <f>IF(FluxoCaixa101315[[#This Row],[Entrada / Saída]]="Saída",FluxoCaixa101315[[#This Row],[R$ (Valores)]]*-1,FluxoCaixa101315[[#This Row],[R$ (Valores)]])</f>
        <v>0</v>
      </c>
    </row>
    <row r="1235" spans="2:10">
      <c r="B1235" s="16"/>
      <c r="C1235" s="48"/>
      <c r="D1235" s="17"/>
      <c r="E1235" s="17"/>
      <c r="F1235" s="17"/>
      <c r="G1235" s="54"/>
      <c r="H1235" s="45"/>
      <c r="I1235" s="20">
        <f>IF(FluxoCaixa101315[[#This Row],[d]]="Saldo Inicial",FluxoCaixa101315[[#This Row],[R$ (Valores)]],I1234+FluxoCaixa101315[[#This Row],[Valores Receitas / Despesas]])</f>
        <v>-68.760000000195461</v>
      </c>
      <c r="J1235" s="53">
        <f>IF(FluxoCaixa101315[[#This Row],[Entrada / Saída]]="Saída",FluxoCaixa101315[[#This Row],[R$ (Valores)]]*-1,FluxoCaixa101315[[#This Row],[R$ (Valores)]])</f>
        <v>0</v>
      </c>
    </row>
    <row r="1236" spans="2:10">
      <c r="B1236" s="16"/>
      <c r="C1236" s="48"/>
      <c r="D1236" s="17"/>
      <c r="E1236" s="17"/>
      <c r="F1236" s="17"/>
      <c r="G1236" s="54"/>
      <c r="H1236" s="45"/>
      <c r="I1236" s="20">
        <f>IF(FluxoCaixa101315[[#This Row],[d]]="Saldo Inicial",FluxoCaixa101315[[#This Row],[R$ (Valores)]],I1235+FluxoCaixa101315[[#This Row],[Valores Receitas / Despesas]])</f>
        <v>-68.760000000195461</v>
      </c>
      <c r="J1236" s="53">
        <f>IF(FluxoCaixa101315[[#This Row],[Entrada / Saída]]="Saída",FluxoCaixa101315[[#This Row],[R$ (Valores)]]*-1,FluxoCaixa101315[[#This Row],[R$ (Valores)]])</f>
        <v>0</v>
      </c>
    </row>
    <row r="1237" spans="2:10">
      <c r="B1237" s="16"/>
      <c r="C1237" s="48"/>
      <c r="D1237" s="17"/>
      <c r="E1237" s="17"/>
      <c r="F1237" s="17"/>
      <c r="G1237" s="54"/>
      <c r="H1237" s="45"/>
      <c r="I1237" s="20">
        <f>IF(FluxoCaixa101315[[#This Row],[d]]="Saldo Inicial",FluxoCaixa101315[[#This Row],[R$ (Valores)]],I1236+FluxoCaixa101315[[#This Row],[Valores Receitas / Despesas]])</f>
        <v>-68.760000000195461</v>
      </c>
      <c r="J1237" s="53">
        <f>IF(FluxoCaixa101315[[#This Row],[Entrada / Saída]]="Saída",FluxoCaixa101315[[#This Row],[R$ (Valores)]]*-1,FluxoCaixa101315[[#This Row],[R$ (Valores)]])</f>
        <v>0</v>
      </c>
    </row>
    <row r="1238" spans="2:10">
      <c r="B1238" s="16"/>
      <c r="C1238" s="48"/>
      <c r="D1238" s="17"/>
      <c r="E1238" s="17"/>
      <c r="F1238" s="17"/>
      <c r="G1238" s="54"/>
      <c r="H1238" s="45"/>
      <c r="I1238" s="20">
        <f>IF(FluxoCaixa101315[[#This Row],[d]]="Saldo Inicial",FluxoCaixa101315[[#This Row],[R$ (Valores)]],I1237+FluxoCaixa101315[[#This Row],[Valores Receitas / Despesas]])</f>
        <v>-68.760000000195461</v>
      </c>
      <c r="J1238" s="53">
        <f>IF(FluxoCaixa101315[[#This Row],[Entrada / Saída]]="Saída",FluxoCaixa101315[[#This Row],[R$ (Valores)]]*-1,FluxoCaixa101315[[#This Row],[R$ (Valores)]])</f>
        <v>0</v>
      </c>
    </row>
    <row r="1239" spans="2:10">
      <c r="B1239" s="16"/>
      <c r="C1239" s="48"/>
      <c r="D1239" s="17"/>
      <c r="E1239" s="17"/>
      <c r="F1239" s="17"/>
      <c r="G1239" s="54"/>
      <c r="H1239" s="45"/>
      <c r="I1239" s="20">
        <f>IF(FluxoCaixa101315[[#This Row],[d]]="Saldo Inicial",FluxoCaixa101315[[#This Row],[R$ (Valores)]],I1238+FluxoCaixa101315[[#This Row],[Valores Receitas / Despesas]])</f>
        <v>-68.760000000195461</v>
      </c>
      <c r="J1239" s="53">
        <f>IF(FluxoCaixa101315[[#This Row],[Entrada / Saída]]="Saída",FluxoCaixa101315[[#This Row],[R$ (Valores)]]*-1,FluxoCaixa101315[[#This Row],[R$ (Valores)]])</f>
        <v>0</v>
      </c>
    </row>
    <row r="1240" spans="2:10">
      <c r="B1240" s="16"/>
      <c r="C1240" s="48"/>
      <c r="D1240" s="17"/>
      <c r="E1240" s="17"/>
      <c r="F1240" s="17"/>
      <c r="G1240" s="54"/>
      <c r="H1240" s="45"/>
      <c r="I1240" s="20">
        <f>IF(FluxoCaixa101315[[#This Row],[d]]="Saldo Inicial",FluxoCaixa101315[[#This Row],[R$ (Valores)]],I1239+FluxoCaixa101315[[#This Row],[Valores Receitas / Despesas]])</f>
        <v>-68.760000000195461</v>
      </c>
      <c r="J1240" s="53">
        <f>IF(FluxoCaixa101315[[#This Row],[Entrada / Saída]]="Saída",FluxoCaixa101315[[#This Row],[R$ (Valores)]]*-1,FluxoCaixa101315[[#This Row],[R$ (Valores)]])</f>
        <v>0</v>
      </c>
    </row>
    <row r="1241" spans="2:10">
      <c r="B1241" s="16"/>
      <c r="C1241" s="48"/>
      <c r="D1241" s="17"/>
      <c r="E1241" s="17"/>
      <c r="F1241" s="17"/>
      <c r="G1241" s="54"/>
      <c r="H1241" s="45"/>
      <c r="I1241" s="20">
        <f>IF(FluxoCaixa101315[[#This Row],[d]]="Saldo Inicial",FluxoCaixa101315[[#This Row],[R$ (Valores)]],I1240+FluxoCaixa101315[[#This Row],[Valores Receitas / Despesas]])</f>
        <v>-68.760000000195461</v>
      </c>
      <c r="J1241" s="53">
        <f>IF(FluxoCaixa101315[[#This Row],[Entrada / Saída]]="Saída",FluxoCaixa101315[[#This Row],[R$ (Valores)]]*-1,FluxoCaixa101315[[#This Row],[R$ (Valores)]])</f>
        <v>0</v>
      </c>
    </row>
    <row r="1242" spans="2:10">
      <c r="B1242" s="16"/>
      <c r="C1242" s="48"/>
      <c r="D1242" s="17"/>
      <c r="E1242" s="17"/>
      <c r="F1242" s="17"/>
      <c r="G1242" s="54"/>
      <c r="H1242" s="45"/>
      <c r="I1242" s="20">
        <f>IF(FluxoCaixa101315[[#This Row],[d]]="Saldo Inicial",FluxoCaixa101315[[#This Row],[R$ (Valores)]],I1241+FluxoCaixa101315[[#This Row],[Valores Receitas / Despesas]])</f>
        <v>-68.760000000195461</v>
      </c>
      <c r="J1242" s="53">
        <f>IF(FluxoCaixa101315[[#This Row],[Entrada / Saída]]="Saída",FluxoCaixa101315[[#This Row],[R$ (Valores)]]*-1,FluxoCaixa101315[[#This Row],[R$ (Valores)]])</f>
        <v>0</v>
      </c>
    </row>
    <row r="1243" spans="2:10">
      <c r="B1243" s="16"/>
      <c r="C1243" s="48"/>
      <c r="D1243" s="17"/>
      <c r="E1243" s="17"/>
      <c r="F1243" s="17"/>
      <c r="G1243" s="54"/>
      <c r="H1243" s="45"/>
      <c r="I1243" s="20">
        <f>IF(FluxoCaixa101315[[#This Row],[d]]="Saldo Inicial",FluxoCaixa101315[[#This Row],[R$ (Valores)]],I1242+FluxoCaixa101315[[#This Row],[Valores Receitas / Despesas]])</f>
        <v>-68.760000000195461</v>
      </c>
      <c r="J1243" s="53">
        <f>IF(FluxoCaixa101315[[#This Row],[Entrada / Saída]]="Saída",FluxoCaixa101315[[#This Row],[R$ (Valores)]]*-1,FluxoCaixa101315[[#This Row],[R$ (Valores)]])</f>
        <v>0</v>
      </c>
    </row>
    <row r="1244" spans="2:10">
      <c r="B1244" s="16"/>
      <c r="C1244" s="48"/>
      <c r="D1244" s="17"/>
      <c r="E1244" s="17"/>
      <c r="F1244" s="17"/>
      <c r="G1244" s="54"/>
      <c r="H1244" s="45"/>
      <c r="I1244" s="20">
        <f>IF(FluxoCaixa101315[[#This Row],[d]]="Saldo Inicial",FluxoCaixa101315[[#This Row],[R$ (Valores)]],I1243+FluxoCaixa101315[[#This Row],[Valores Receitas / Despesas]])</f>
        <v>-68.760000000195461</v>
      </c>
      <c r="J1244" s="53">
        <f>IF(FluxoCaixa101315[[#This Row],[Entrada / Saída]]="Saída",FluxoCaixa101315[[#This Row],[R$ (Valores)]]*-1,FluxoCaixa101315[[#This Row],[R$ (Valores)]])</f>
        <v>0</v>
      </c>
    </row>
    <row r="1245" spans="2:10">
      <c r="B1245" s="16"/>
      <c r="C1245" s="48"/>
      <c r="D1245" s="17"/>
      <c r="E1245" s="17"/>
      <c r="F1245" s="17"/>
      <c r="G1245" s="54"/>
      <c r="H1245" s="45"/>
      <c r="I1245" s="20">
        <f>IF(FluxoCaixa101315[[#This Row],[d]]="Saldo Inicial",FluxoCaixa101315[[#This Row],[R$ (Valores)]],I1244+FluxoCaixa101315[[#This Row],[Valores Receitas / Despesas]])</f>
        <v>-68.760000000195461</v>
      </c>
      <c r="J1245" s="53">
        <f>IF(FluxoCaixa101315[[#This Row],[Entrada / Saída]]="Saída",FluxoCaixa101315[[#This Row],[R$ (Valores)]]*-1,FluxoCaixa101315[[#This Row],[R$ (Valores)]])</f>
        <v>0</v>
      </c>
    </row>
    <row r="1246" spans="2:10">
      <c r="B1246" s="16"/>
      <c r="C1246" s="48"/>
      <c r="D1246" s="17"/>
      <c r="E1246" s="17"/>
      <c r="F1246" s="17"/>
      <c r="G1246" s="54"/>
      <c r="H1246" s="45"/>
      <c r="I1246" s="20">
        <f>IF(FluxoCaixa101315[[#This Row],[d]]="Saldo Inicial",FluxoCaixa101315[[#This Row],[R$ (Valores)]],I1245+FluxoCaixa101315[[#This Row],[Valores Receitas / Despesas]])</f>
        <v>-68.760000000195461</v>
      </c>
      <c r="J1246" s="53">
        <f>IF(FluxoCaixa101315[[#This Row],[Entrada / Saída]]="Saída",FluxoCaixa101315[[#This Row],[R$ (Valores)]]*-1,FluxoCaixa101315[[#This Row],[R$ (Valores)]])</f>
        <v>0</v>
      </c>
    </row>
    <row r="1247" spans="2:10">
      <c r="B1247" s="16"/>
      <c r="C1247" s="48"/>
      <c r="D1247" s="17"/>
      <c r="E1247" s="17"/>
      <c r="F1247" s="17"/>
      <c r="G1247" s="54"/>
      <c r="H1247" s="45"/>
      <c r="I1247" s="20">
        <f>IF(FluxoCaixa101315[[#This Row],[d]]="Saldo Inicial",FluxoCaixa101315[[#This Row],[R$ (Valores)]],I1246+FluxoCaixa101315[[#This Row],[Valores Receitas / Despesas]])</f>
        <v>-68.760000000195461</v>
      </c>
      <c r="J1247" s="53">
        <f>IF(FluxoCaixa101315[[#This Row],[Entrada / Saída]]="Saída",FluxoCaixa101315[[#This Row],[R$ (Valores)]]*-1,FluxoCaixa101315[[#This Row],[R$ (Valores)]])</f>
        <v>0</v>
      </c>
    </row>
    <row r="1248" spans="2:10">
      <c r="B1248" s="16"/>
      <c r="C1248" s="48"/>
      <c r="D1248" s="17"/>
      <c r="E1248" s="17"/>
      <c r="F1248" s="17"/>
      <c r="G1248" s="54"/>
      <c r="H1248" s="45"/>
      <c r="I1248" s="20">
        <f>IF(FluxoCaixa101315[[#This Row],[d]]="Saldo Inicial",FluxoCaixa101315[[#This Row],[R$ (Valores)]],I1247+FluxoCaixa101315[[#This Row],[Valores Receitas / Despesas]])</f>
        <v>-68.760000000195461</v>
      </c>
      <c r="J1248" s="53">
        <f>IF(FluxoCaixa101315[[#This Row],[Entrada / Saída]]="Saída",FluxoCaixa101315[[#This Row],[R$ (Valores)]]*-1,FluxoCaixa101315[[#This Row],[R$ (Valores)]])</f>
        <v>0</v>
      </c>
    </row>
    <row r="1249" spans="2:10">
      <c r="B1249" s="16"/>
      <c r="C1249" s="48"/>
      <c r="D1249" s="17"/>
      <c r="E1249" s="17"/>
      <c r="F1249" s="17"/>
      <c r="G1249" s="54"/>
      <c r="H1249" s="45"/>
      <c r="I1249" s="20">
        <f>IF(FluxoCaixa101315[[#This Row],[d]]="Saldo Inicial",FluxoCaixa101315[[#This Row],[R$ (Valores)]],I1248+FluxoCaixa101315[[#This Row],[Valores Receitas / Despesas]])</f>
        <v>-68.760000000195461</v>
      </c>
      <c r="J1249" s="53">
        <f>IF(FluxoCaixa101315[[#This Row],[Entrada / Saída]]="Saída",FluxoCaixa101315[[#This Row],[R$ (Valores)]]*-1,FluxoCaixa101315[[#This Row],[R$ (Valores)]])</f>
        <v>0</v>
      </c>
    </row>
    <row r="1250" spans="2:10">
      <c r="B1250" s="16"/>
      <c r="C1250" s="48"/>
      <c r="D1250" s="17"/>
      <c r="E1250" s="17"/>
      <c r="F1250" s="17"/>
      <c r="G1250" s="54"/>
      <c r="H1250" s="45"/>
      <c r="I1250" s="20">
        <f>IF(FluxoCaixa101315[[#This Row],[d]]="Saldo Inicial",FluxoCaixa101315[[#This Row],[R$ (Valores)]],I1249+FluxoCaixa101315[[#This Row],[Valores Receitas / Despesas]])</f>
        <v>-68.760000000195461</v>
      </c>
      <c r="J1250" s="53">
        <f>IF(FluxoCaixa101315[[#This Row],[Entrada / Saída]]="Saída",FluxoCaixa101315[[#This Row],[R$ (Valores)]]*-1,FluxoCaixa101315[[#This Row],[R$ (Valores)]])</f>
        <v>0</v>
      </c>
    </row>
    <row r="1251" spans="2:10">
      <c r="B1251" s="16"/>
      <c r="C1251" s="48"/>
      <c r="D1251" s="17"/>
      <c r="E1251" s="17"/>
      <c r="F1251" s="17"/>
      <c r="G1251" s="54"/>
      <c r="H1251" s="45"/>
      <c r="I1251" s="20">
        <f>IF(FluxoCaixa101315[[#This Row],[d]]="Saldo Inicial",FluxoCaixa101315[[#This Row],[R$ (Valores)]],I1250+FluxoCaixa101315[[#This Row],[Valores Receitas / Despesas]])</f>
        <v>-68.760000000195461</v>
      </c>
      <c r="J1251" s="53">
        <f>IF(FluxoCaixa101315[[#This Row],[Entrada / Saída]]="Saída",FluxoCaixa101315[[#This Row],[R$ (Valores)]]*-1,FluxoCaixa101315[[#This Row],[R$ (Valores)]])</f>
        <v>0</v>
      </c>
    </row>
    <row r="1252" spans="2:10">
      <c r="B1252" s="16"/>
      <c r="C1252" s="48"/>
      <c r="D1252" s="17"/>
      <c r="E1252" s="17"/>
      <c r="F1252" s="17"/>
      <c r="G1252" s="54"/>
      <c r="H1252" s="45"/>
      <c r="I1252" s="20">
        <f>IF(FluxoCaixa101315[[#This Row],[d]]="Saldo Inicial",FluxoCaixa101315[[#This Row],[R$ (Valores)]],I1251+FluxoCaixa101315[[#This Row],[Valores Receitas / Despesas]])</f>
        <v>-68.760000000195461</v>
      </c>
      <c r="J1252" s="53">
        <f>IF(FluxoCaixa101315[[#This Row],[Entrada / Saída]]="Saída",FluxoCaixa101315[[#This Row],[R$ (Valores)]]*-1,FluxoCaixa101315[[#This Row],[R$ (Valores)]])</f>
        <v>0</v>
      </c>
    </row>
    <row r="1253" spans="2:10">
      <c r="B1253" s="16"/>
      <c r="C1253" s="48"/>
      <c r="D1253" s="17"/>
      <c r="E1253" s="17"/>
      <c r="F1253" s="17"/>
      <c r="G1253" s="54"/>
      <c r="H1253" s="45"/>
      <c r="I1253" s="20">
        <f>IF(FluxoCaixa101315[[#This Row],[d]]="Saldo Inicial",FluxoCaixa101315[[#This Row],[R$ (Valores)]],I1252+FluxoCaixa101315[[#This Row],[Valores Receitas / Despesas]])</f>
        <v>-68.760000000195461</v>
      </c>
      <c r="J1253" s="53">
        <f>IF(FluxoCaixa101315[[#This Row],[Entrada / Saída]]="Saída",FluxoCaixa101315[[#This Row],[R$ (Valores)]]*-1,FluxoCaixa101315[[#This Row],[R$ (Valores)]])</f>
        <v>0</v>
      </c>
    </row>
    <row r="1254" spans="2:10">
      <c r="B1254" s="16"/>
      <c r="C1254" s="48"/>
      <c r="D1254" s="17"/>
      <c r="E1254" s="17"/>
      <c r="F1254" s="17"/>
      <c r="G1254" s="54"/>
      <c r="H1254" s="45"/>
      <c r="I1254" s="20">
        <f>IF(FluxoCaixa101315[[#This Row],[d]]="Saldo Inicial",FluxoCaixa101315[[#This Row],[R$ (Valores)]],I1253+FluxoCaixa101315[[#This Row],[Valores Receitas / Despesas]])</f>
        <v>-68.760000000195461</v>
      </c>
      <c r="J1254" s="53">
        <f>IF(FluxoCaixa101315[[#This Row],[Entrada / Saída]]="Saída",FluxoCaixa101315[[#This Row],[R$ (Valores)]]*-1,FluxoCaixa101315[[#This Row],[R$ (Valores)]])</f>
        <v>0</v>
      </c>
    </row>
    <row r="1255" spans="2:10">
      <c r="B1255" s="16"/>
      <c r="C1255" s="48"/>
      <c r="D1255" s="17"/>
      <c r="E1255" s="17"/>
      <c r="F1255" s="17"/>
      <c r="G1255" s="54"/>
      <c r="H1255" s="45"/>
      <c r="I1255" s="20">
        <f>IF(FluxoCaixa101315[[#This Row],[d]]="Saldo Inicial",FluxoCaixa101315[[#This Row],[R$ (Valores)]],I1254+FluxoCaixa101315[[#This Row],[Valores Receitas / Despesas]])</f>
        <v>-68.760000000195461</v>
      </c>
      <c r="J1255" s="53">
        <f>IF(FluxoCaixa101315[[#This Row],[Entrada / Saída]]="Saída",FluxoCaixa101315[[#This Row],[R$ (Valores)]]*-1,FluxoCaixa101315[[#This Row],[R$ (Valores)]])</f>
        <v>0</v>
      </c>
    </row>
    <row r="1256" spans="2:10">
      <c r="B1256" s="16"/>
      <c r="C1256" s="48"/>
      <c r="D1256" s="17"/>
      <c r="E1256" s="17"/>
      <c r="F1256" s="17"/>
      <c r="G1256" s="54"/>
      <c r="H1256" s="45"/>
      <c r="I1256" s="20">
        <f>IF(FluxoCaixa101315[[#This Row],[d]]="Saldo Inicial",FluxoCaixa101315[[#This Row],[R$ (Valores)]],I1255+FluxoCaixa101315[[#This Row],[Valores Receitas / Despesas]])</f>
        <v>-68.760000000195461</v>
      </c>
      <c r="J1256" s="53">
        <f>IF(FluxoCaixa101315[[#This Row],[Entrada / Saída]]="Saída",FluxoCaixa101315[[#This Row],[R$ (Valores)]]*-1,FluxoCaixa101315[[#This Row],[R$ (Valores)]])</f>
        <v>0</v>
      </c>
    </row>
    <row r="1257" spans="2:10">
      <c r="B1257" s="16"/>
      <c r="C1257" s="48"/>
      <c r="D1257" s="17"/>
      <c r="E1257" s="17"/>
      <c r="F1257" s="17"/>
      <c r="G1257" s="54"/>
      <c r="H1257" s="45"/>
      <c r="I1257" s="20">
        <f>IF(FluxoCaixa101315[[#This Row],[d]]="Saldo Inicial",FluxoCaixa101315[[#This Row],[R$ (Valores)]],I1256+FluxoCaixa101315[[#This Row],[Valores Receitas / Despesas]])</f>
        <v>-68.760000000195461</v>
      </c>
      <c r="J1257" s="53">
        <f>IF(FluxoCaixa101315[[#This Row],[Entrada / Saída]]="Saída",FluxoCaixa101315[[#This Row],[R$ (Valores)]]*-1,FluxoCaixa101315[[#This Row],[R$ (Valores)]])</f>
        <v>0</v>
      </c>
    </row>
    <row r="1258" spans="2:10">
      <c r="B1258" s="16"/>
      <c r="C1258" s="48"/>
      <c r="D1258" s="17"/>
      <c r="E1258" s="17"/>
      <c r="F1258" s="17"/>
      <c r="G1258" s="54"/>
      <c r="H1258" s="45"/>
      <c r="I1258" s="20">
        <f>IF(FluxoCaixa101315[[#This Row],[d]]="Saldo Inicial",FluxoCaixa101315[[#This Row],[R$ (Valores)]],I1257+FluxoCaixa101315[[#This Row],[Valores Receitas / Despesas]])</f>
        <v>-68.760000000195461</v>
      </c>
      <c r="J1258" s="53">
        <f>IF(FluxoCaixa101315[[#This Row],[Entrada / Saída]]="Saída",FluxoCaixa101315[[#This Row],[R$ (Valores)]]*-1,FluxoCaixa101315[[#This Row],[R$ (Valores)]])</f>
        <v>0</v>
      </c>
    </row>
    <row r="1259" spans="2:10" ht="12.75" customHeight="1">
      <c r="B1259" s="16"/>
      <c r="C1259" s="48"/>
      <c r="D1259" s="17"/>
      <c r="E1259" s="17"/>
      <c r="F1259" s="17"/>
      <c r="G1259" s="54"/>
      <c r="H1259" s="45"/>
      <c r="I1259" s="20">
        <f>IF(FluxoCaixa101315[[#This Row],[d]]="Saldo Inicial",FluxoCaixa101315[[#This Row],[R$ (Valores)]],I1258+FluxoCaixa101315[[#This Row],[Valores Receitas / Despesas]])</f>
        <v>-68.760000000195461</v>
      </c>
      <c r="J1259" s="53">
        <f>IF(FluxoCaixa101315[[#This Row],[Entrada / Saída]]="Saída",FluxoCaixa101315[[#This Row],[R$ (Valores)]]*-1,FluxoCaixa101315[[#This Row],[R$ (Valores)]])</f>
        <v>0</v>
      </c>
    </row>
    <row r="1260" spans="2:10">
      <c r="B1260" s="16"/>
      <c r="C1260" s="48"/>
      <c r="D1260" s="17"/>
      <c r="E1260" s="17"/>
      <c r="F1260" s="17"/>
      <c r="G1260" s="54"/>
      <c r="H1260" s="45"/>
      <c r="I1260" s="20">
        <f>IF(FluxoCaixa101315[[#This Row],[d]]="Saldo Inicial",FluxoCaixa101315[[#This Row],[R$ (Valores)]],I1259+FluxoCaixa101315[[#This Row],[Valores Receitas / Despesas]])</f>
        <v>-68.760000000195461</v>
      </c>
      <c r="J1260" s="53">
        <f>IF(FluxoCaixa101315[[#This Row],[Entrada / Saída]]="Saída",FluxoCaixa101315[[#This Row],[R$ (Valores)]]*-1,FluxoCaixa101315[[#This Row],[R$ (Valores)]])</f>
        <v>0</v>
      </c>
    </row>
    <row r="1261" spans="2:10">
      <c r="B1261" s="16"/>
      <c r="C1261" s="48"/>
      <c r="D1261" s="17"/>
      <c r="E1261" s="17"/>
      <c r="F1261" s="17"/>
      <c r="G1261" s="54"/>
      <c r="H1261" s="45"/>
      <c r="I1261" s="20">
        <f>IF(FluxoCaixa101315[[#This Row],[d]]="Saldo Inicial",FluxoCaixa101315[[#This Row],[R$ (Valores)]],I1260+FluxoCaixa101315[[#This Row],[Valores Receitas / Despesas]])</f>
        <v>-68.760000000195461</v>
      </c>
      <c r="J1261" s="53">
        <f>IF(FluxoCaixa101315[[#This Row],[Entrada / Saída]]="Saída",FluxoCaixa101315[[#This Row],[R$ (Valores)]]*-1,FluxoCaixa101315[[#This Row],[R$ (Valores)]])</f>
        <v>0</v>
      </c>
    </row>
    <row r="1262" spans="2:10">
      <c r="B1262" s="16"/>
      <c r="C1262" s="48"/>
      <c r="D1262" s="17"/>
      <c r="E1262" s="17"/>
      <c r="F1262" s="17"/>
      <c r="G1262" s="54"/>
      <c r="H1262" s="45"/>
      <c r="I1262" s="20">
        <f>IF(FluxoCaixa101315[[#This Row],[d]]="Saldo Inicial",FluxoCaixa101315[[#This Row],[R$ (Valores)]],I1261+FluxoCaixa101315[[#This Row],[Valores Receitas / Despesas]])</f>
        <v>-68.760000000195461</v>
      </c>
      <c r="J1262" s="53">
        <f>IF(FluxoCaixa101315[[#This Row],[Entrada / Saída]]="Saída",FluxoCaixa101315[[#This Row],[R$ (Valores)]]*-1,FluxoCaixa101315[[#This Row],[R$ (Valores)]])</f>
        <v>0</v>
      </c>
    </row>
    <row r="1263" spans="2:10">
      <c r="B1263" s="16"/>
      <c r="C1263" s="48"/>
      <c r="D1263" s="17"/>
      <c r="E1263" s="17"/>
      <c r="F1263" s="17"/>
      <c r="G1263" s="54"/>
      <c r="H1263" s="45"/>
      <c r="I1263" s="20">
        <f>IF(FluxoCaixa101315[[#This Row],[d]]="Saldo Inicial",FluxoCaixa101315[[#This Row],[R$ (Valores)]],I1262+FluxoCaixa101315[[#This Row],[Valores Receitas / Despesas]])</f>
        <v>-68.760000000195461</v>
      </c>
      <c r="J1263" s="53">
        <f>IF(FluxoCaixa101315[[#This Row],[Entrada / Saída]]="Saída",FluxoCaixa101315[[#This Row],[R$ (Valores)]]*-1,FluxoCaixa101315[[#This Row],[R$ (Valores)]])</f>
        <v>0</v>
      </c>
    </row>
    <row r="1264" spans="2:10">
      <c r="B1264" s="16"/>
      <c r="C1264" s="48"/>
      <c r="D1264" s="17"/>
      <c r="E1264" s="17"/>
      <c r="F1264" s="17"/>
      <c r="G1264" s="54"/>
      <c r="H1264" s="45"/>
      <c r="I1264" s="20">
        <f>IF(FluxoCaixa101315[[#This Row],[d]]="Saldo Inicial",FluxoCaixa101315[[#This Row],[R$ (Valores)]],I1263+FluxoCaixa101315[[#This Row],[Valores Receitas / Despesas]])</f>
        <v>-68.760000000195461</v>
      </c>
      <c r="J1264" s="53">
        <f>IF(FluxoCaixa101315[[#This Row],[Entrada / Saída]]="Saída",FluxoCaixa101315[[#This Row],[R$ (Valores)]]*-1,FluxoCaixa101315[[#This Row],[R$ (Valores)]])</f>
        <v>0</v>
      </c>
    </row>
    <row r="1265" spans="2:10">
      <c r="B1265" s="16"/>
      <c r="C1265" s="48"/>
      <c r="D1265" s="17"/>
      <c r="E1265" s="17"/>
      <c r="F1265" s="17"/>
      <c r="G1265" s="54"/>
      <c r="H1265" s="45"/>
      <c r="I1265" s="20">
        <f>IF(FluxoCaixa101315[[#This Row],[d]]="Saldo Inicial",FluxoCaixa101315[[#This Row],[R$ (Valores)]],I1264+FluxoCaixa101315[[#This Row],[Valores Receitas / Despesas]])</f>
        <v>-68.760000000195461</v>
      </c>
      <c r="J1265" s="53">
        <f>IF(FluxoCaixa101315[[#This Row],[Entrada / Saída]]="Saída",FluxoCaixa101315[[#This Row],[R$ (Valores)]]*-1,FluxoCaixa101315[[#This Row],[R$ (Valores)]])</f>
        <v>0</v>
      </c>
    </row>
    <row r="1266" spans="2:10">
      <c r="B1266" s="16"/>
      <c r="C1266" s="48"/>
      <c r="D1266" s="17"/>
      <c r="E1266" s="17"/>
      <c r="F1266" s="17"/>
      <c r="G1266" s="54"/>
      <c r="H1266" s="45"/>
      <c r="I1266" s="20">
        <f>IF(FluxoCaixa101315[[#This Row],[d]]="Saldo Inicial",FluxoCaixa101315[[#This Row],[R$ (Valores)]],I1265+FluxoCaixa101315[[#This Row],[Valores Receitas / Despesas]])</f>
        <v>-68.760000000195461</v>
      </c>
      <c r="J1266" s="53">
        <f>IF(FluxoCaixa101315[[#This Row],[Entrada / Saída]]="Saída",FluxoCaixa101315[[#This Row],[R$ (Valores)]]*-1,FluxoCaixa101315[[#This Row],[R$ (Valores)]])</f>
        <v>0</v>
      </c>
    </row>
    <row r="1267" spans="2:10">
      <c r="B1267" s="16"/>
      <c r="C1267" s="48"/>
      <c r="D1267" s="17"/>
      <c r="E1267" s="17"/>
      <c r="F1267" s="17"/>
      <c r="G1267" s="54"/>
      <c r="H1267" s="45"/>
      <c r="I1267" s="20">
        <f>IF(FluxoCaixa101315[[#This Row],[d]]="Saldo Inicial",FluxoCaixa101315[[#This Row],[R$ (Valores)]],I1266+FluxoCaixa101315[[#This Row],[Valores Receitas / Despesas]])</f>
        <v>-68.760000000195461</v>
      </c>
      <c r="J1267" s="53">
        <f>IF(FluxoCaixa101315[[#This Row],[Entrada / Saída]]="Saída",FluxoCaixa101315[[#This Row],[R$ (Valores)]]*-1,FluxoCaixa101315[[#This Row],[R$ (Valores)]])</f>
        <v>0</v>
      </c>
    </row>
    <row r="1268" spans="2:10">
      <c r="B1268" s="16"/>
      <c r="C1268" s="48"/>
      <c r="D1268" s="17"/>
      <c r="E1268" s="17"/>
      <c r="F1268" s="17"/>
      <c r="G1268" s="54"/>
      <c r="H1268" s="45"/>
      <c r="I1268" s="20">
        <f>IF(FluxoCaixa101315[[#This Row],[d]]="Saldo Inicial",FluxoCaixa101315[[#This Row],[R$ (Valores)]],I1267+FluxoCaixa101315[[#This Row],[Valores Receitas / Despesas]])</f>
        <v>-68.760000000195461</v>
      </c>
      <c r="J1268" s="53">
        <f>IF(FluxoCaixa101315[[#This Row],[Entrada / Saída]]="Saída",FluxoCaixa101315[[#This Row],[R$ (Valores)]]*-1,FluxoCaixa101315[[#This Row],[R$ (Valores)]])</f>
        <v>0</v>
      </c>
    </row>
    <row r="1269" spans="2:10">
      <c r="B1269" s="16"/>
      <c r="C1269" s="48"/>
      <c r="D1269" s="17"/>
      <c r="E1269" s="17"/>
      <c r="F1269" s="17"/>
      <c r="G1269" s="54"/>
      <c r="H1269" s="45"/>
      <c r="I1269" s="20">
        <f>IF(FluxoCaixa101315[[#This Row],[d]]="Saldo Inicial",FluxoCaixa101315[[#This Row],[R$ (Valores)]],I1268+FluxoCaixa101315[[#This Row],[Valores Receitas / Despesas]])</f>
        <v>-68.760000000195461</v>
      </c>
      <c r="J1269" s="53">
        <f>IF(FluxoCaixa101315[[#This Row],[Entrada / Saída]]="Saída",FluxoCaixa101315[[#This Row],[R$ (Valores)]]*-1,FluxoCaixa101315[[#This Row],[R$ (Valores)]])</f>
        <v>0</v>
      </c>
    </row>
    <row r="1270" spans="2:10">
      <c r="B1270" s="16"/>
      <c r="C1270" s="48"/>
      <c r="D1270" s="17"/>
      <c r="E1270" s="17"/>
      <c r="F1270" s="17"/>
      <c r="G1270" s="54"/>
      <c r="H1270" s="45"/>
      <c r="I1270" s="20">
        <f>IF(FluxoCaixa101315[[#This Row],[d]]="Saldo Inicial",FluxoCaixa101315[[#This Row],[R$ (Valores)]],I1269+FluxoCaixa101315[[#This Row],[Valores Receitas / Despesas]])</f>
        <v>-68.760000000195461</v>
      </c>
      <c r="J1270" s="53">
        <f>IF(FluxoCaixa101315[[#This Row],[Entrada / Saída]]="Saída",FluxoCaixa101315[[#This Row],[R$ (Valores)]]*-1,FluxoCaixa101315[[#This Row],[R$ (Valores)]])</f>
        <v>0</v>
      </c>
    </row>
    <row r="1271" spans="2:10">
      <c r="B1271" s="16"/>
      <c r="C1271" s="48"/>
      <c r="D1271" s="17"/>
      <c r="E1271" s="17"/>
      <c r="F1271" s="17"/>
      <c r="G1271" s="54"/>
      <c r="H1271" s="45"/>
      <c r="I1271" s="20">
        <f>IF(FluxoCaixa101315[[#This Row],[d]]="Saldo Inicial",FluxoCaixa101315[[#This Row],[R$ (Valores)]],I1270+FluxoCaixa101315[[#This Row],[Valores Receitas / Despesas]])</f>
        <v>-68.760000000195461</v>
      </c>
      <c r="J1271" s="53">
        <f>IF(FluxoCaixa101315[[#This Row],[Entrada / Saída]]="Saída",FluxoCaixa101315[[#This Row],[R$ (Valores)]]*-1,FluxoCaixa101315[[#This Row],[R$ (Valores)]])</f>
        <v>0</v>
      </c>
    </row>
    <row r="1272" spans="2:10">
      <c r="B1272" s="16"/>
      <c r="C1272" s="48"/>
      <c r="D1272" s="17"/>
      <c r="E1272" s="17"/>
      <c r="F1272" s="17"/>
      <c r="G1272" s="54"/>
      <c r="H1272" s="45"/>
      <c r="I1272" s="20">
        <f>IF(FluxoCaixa101315[[#This Row],[d]]="Saldo Inicial",FluxoCaixa101315[[#This Row],[R$ (Valores)]],I1271+FluxoCaixa101315[[#This Row],[Valores Receitas / Despesas]])</f>
        <v>-68.760000000195461</v>
      </c>
      <c r="J1272" s="53">
        <f>IF(FluxoCaixa101315[[#This Row],[Entrada / Saída]]="Saída",FluxoCaixa101315[[#This Row],[R$ (Valores)]]*-1,FluxoCaixa101315[[#This Row],[R$ (Valores)]])</f>
        <v>0</v>
      </c>
    </row>
    <row r="1273" spans="2:10">
      <c r="B1273" s="16"/>
      <c r="C1273" s="48"/>
      <c r="D1273" s="17"/>
      <c r="E1273" s="17"/>
      <c r="F1273" s="17"/>
      <c r="G1273" s="54"/>
      <c r="H1273" s="45"/>
      <c r="I1273" s="20">
        <f>IF(FluxoCaixa101315[[#This Row],[d]]="Saldo Inicial",FluxoCaixa101315[[#This Row],[R$ (Valores)]],I1272+FluxoCaixa101315[[#This Row],[Valores Receitas / Despesas]])</f>
        <v>-68.760000000195461</v>
      </c>
      <c r="J1273" s="53">
        <f>IF(FluxoCaixa101315[[#This Row],[Entrada / Saída]]="Saída",FluxoCaixa101315[[#This Row],[R$ (Valores)]]*-1,FluxoCaixa101315[[#This Row],[R$ (Valores)]])</f>
        <v>0</v>
      </c>
    </row>
    <row r="1274" spans="2:10">
      <c r="B1274" s="16"/>
      <c r="C1274" s="48"/>
      <c r="D1274" s="17"/>
      <c r="E1274" s="17"/>
      <c r="F1274" s="17"/>
      <c r="G1274" s="54"/>
      <c r="H1274" s="45"/>
      <c r="I1274" s="20">
        <f>IF(FluxoCaixa101315[[#This Row],[d]]="Saldo Inicial",FluxoCaixa101315[[#This Row],[R$ (Valores)]],I1273+FluxoCaixa101315[[#This Row],[Valores Receitas / Despesas]])</f>
        <v>-68.760000000195461</v>
      </c>
      <c r="J1274" s="53">
        <f>IF(FluxoCaixa101315[[#This Row],[Entrada / Saída]]="Saída",FluxoCaixa101315[[#This Row],[R$ (Valores)]]*-1,FluxoCaixa101315[[#This Row],[R$ (Valores)]])</f>
        <v>0</v>
      </c>
    </row>
    <row r="1275" spans="2:10">
      <c r="B1275" s="16"/>
      <c r="C1275" s="48"/>
      <c r="D1275" s="17"/>
      <c r="E1275" s="17"/>
      <c r="F1275" s="17"/>
      <c r="G1275" s="54"/>
      <c r="H1275" s="45"/>
      <c r="I1275" s="20">
        <f>IF(FluxoCaixa101315[[#This Row],[d]]="Saldo Inicial",FluxoCaixa101315[[#This Row],[R$ (Valores)]],I1274+FluxoCaixa101315[[#This Row],[Valores Receitas / Despesas]])</f>
        <v>-68.760000000195461</v>
      </c>
      <c r="J1275" s="53">
        <f>IF(FluxoCaixa101315[[#This Row],[Entrada / Saída]]="Saída",FluxoCaixa101315[[#This Row],[R$ (Valores)]]*-1,FluxoCaixa101315[[#This Row],[R$ (Valores)]])</f>
        <v>0</v>
      </c>
    </row>
    <row r="1276" spans="2:10">
      <c r="B1276" s="16"/>
      <c r="C1276" s="48"/>
      <c r="D1276" s="17"/>
      <c r="E1276" s="17"/>
      <c r="F1276" s="17"/>
      <c r="G1276" s="54"/>
      <c r="H1276" s="45"/>
      <c r="I1276" s="20">
        <f>IF(FluxoCaixa101315[[#This Row],[d]]="Saldo Inicial",FluxoCaixa101315[[#This Row],[R$ (Valores)]],I1275+FluxoCaixa101315[[#This Row],[Valores Receitas / Despesas]])</f>
        <v>-68.760000000195461</v>
      </c>
      <c r="J1276" s="53">
        <f>IF(FluxoCaixa101315[[#This Row],[Entrada / Saída]]="Saída",FluxoCaixa101315[[#This Row],[R$ (Valores)]]*-1,FluxoCaixa101315[[#This Row],[R$ (Valores)]])</f>
        <v>0</v>
      </c>
    </row>
    <row r="1277" spans="2:10">
      <c r="B1277" s="16"/>
      <c r="C1277" s="48"/>
      <c r="D1277" s="17"/>
      <c r="E1277" s="17"/>
      <c r="F1277" s="17"/>
      <c r="G1277" s="54"/>
      <c r="H1277" s="45"/>
      <c r="I1277" s="20">
        <f>IF(FluxoCaixa101315[[#This Row],[d]]="Saldo Inicial",FluxoCaixa101315[[#This Row],[R$ (Valores)]],I1276+FluxoCaixa101315[[#This Row],[Valores Receitas / Despesas]])</f>
        <v>-68.760000000195461</v>
      </c>
      <c r="J1277" s="53">
        <f>IF(FluxoCaixa101315[[#This Row],[Entrada / Saída]]="Saída",FluxoCaixa101315[[#This Row],[R$ (Valores)]]*-1,FluxoCaixa101315[[#This Row],[R$ (Valores)]])</f>
        <v>0</v>
      </c>
    </row>
    <row r="1278" spans="2:10">
      <c r="B1278" s="16"/>
      <c r="C1278" s="48"/>
      <c r="D1278" s="17"/>
      <c r="E1278" s="17"/>
      <c r="F1278" s="17"/>
      <c r="G1278" s="54"/>
      <c r="H1278" s="45"/>
      <c r="I1278" s="20">
        <f>IF(FluxoCaixa101315[[#This Row],[d]]="Saldo Inicial",FluxoCaixa101315[[#This Row],[R$ (Valores)]],I1277+FluxoCaixa101315[[#This Row],[Valores Receitas / Despesas]])</f>
        <v>-68.760000000195461</v>
      </c>
      <c r="J1278" s="53">
        <f>IF(FluxoCaixa101315[[#This Row],[Entrada / Saída]]="Saída",FluxoCaixa101315[[#This Row],[R$ (Valores)]]*-1,FluxoCaixa101315[[#This Row],[R$ (Valores)]])</f>
        <v>0</v>
      </c>
    </row>
    <row r="1279" spans="2:10">
      <c r="B1279" s="16"/>
      <c r="C1279" s="48"/>
      <c r="D1279" s="17"/>
      <c r="E1279" s="17"/>
      <c r="F1279" s="17"/>
      <c r="G1279" s="54"/>
      <c r="H1279" s="45"/>
      <c r="I1279" s="20">
        <f>IF(FluxoCaixa101315[[#This Row],[d]]="Saldo Inicial",FluxoCaixa101315[[#This Row],[R$ (Valores)]],I1278+FluxoCaixa101315[[#This Row],[Valores Receitas / Despesas]])</f>
        <v>-68.760000000195461</v>
      </c>
      <c r="J1279" s="53">
        <f>IF(FluxoCaixa101315[[#This Row],[Entrada / Saída]]="Saída",FluxoCaixa101315[[#This Row],[R$ (Valores)]]*-1,FluxoCaixa101315[[#This Row],[R$ (Valores)]])</f>
        <v>0</v>
      </c>
    </row>
    <row r="1280" spans="2:10">
      <c r="B1280" s="16"/>
      <c r="C1280" s="48"/>
      <c r="D1280" s="17"/>
      <c r="E1280" s="17"/>
      <c r="F1280" s="17"/>
      <c r="G1280" s="54"/>
      <c r="H1280" s="45"/>
      <c r="I1280" s="20">
        <f>IF(FluxoCaixa101315[[#This Row],[d]]="Saldo Inicial",FluxoCaixa101315[[#This Row],[R$ (Valores)]],I1279+FluxoCaixa101315[[#This Row],[Valores Receitas / Despesas]])</f>
        <v>-68.760000000195461</v>
      </c>
      <c r="J1280" s="53">
        <f>IF(FluxoCaixa101315[[#This Row],[Entrada / Saída]]="Saída",FluxoCaixa101315[[#This Row],[R$ (Valores)]]*-1,FluxoCaixa101315[[#This Row],[R$ (Valores)]])</f>
        <v>0</v>
      </c>
    </row>
    <row r="1281" spans="2:10">
      <c r="B1281" s="16"/>
      <c r="C1281" s="48"/>
      <c r="D1281" s="17"/>
      <c r="E1281" s="17"/>
      <c r="F1281" s="17"/>
      <c r="G1281" s="54"/>
      <c r="H1281" s="45"/>
      <c r="I1281" s="20">
        <f>IF(FluxoCaixa101315[[#This Row],[d]]="Saldo Inicial",FluxoCaixa101315[[#This Row],[R$ (Valores)]],I1280+FluxoCaixa101315[[#This Row],[Valores Receitas / Despesas]])</f>
        <v>-68.760000000195461</v>
      </c>
      <c r="J1281" s="53">
        <f>IF(FluxoCaixa101315[[#This Row],[Entrada / Saída]]="Saída",FluxoCaixa101315[[#This Row],[R$ (Valores)]]*-1,FluxoCaixa101315[[#This Row],[R$ (Valores)]])</f>
        <v>0</v>
      </c>
    </row>
    <row r="1282" spans="2:10">
      <c r="B1282" s="16"/>
      <c r="C1282" s="48"/>
      <c r="D1282" s="17"/>
      <c r="E1282" s="17"/>
      <c r="F1282" s="17"/>
      <c r="G1282" s="54"/>
      <c r="H1282" s="45"/>
      <c r="I1282" s="20">
        <f>IF(FluxoCaixa101315[[#This Row],[d]]="Saldo Inicial",FluxoCaixa101315[[#This Row],[R$ (Valores)]],I1281+FluxoCaixa101315[[#This Row],[Valores Receitas / Despesas]])</f>
        <v>-68.760000000195461</v>
      </c>
      <c r="J1282" s="53">
        <f>IF(FluxoCaixa101315[[#This Row],[Entrada / Saída]]="Saída",FluxoCaixa101315[[#This Row],[R$ (Valores)]]*-1,FluxoCaixa101315[[#This Row],[R$ (Valores)]])</f>
        <v>0</v>
      </c>
    </row>
    <row r="1283" spans="2:10">
      <c r="B1283" s="16"/>
      <c r="C1283" s="48"/>
      <c r="D1283" s="17"/>
      <c r="E1283" s="17"/>
      <c r="F1283" s="17"/>
      <c r="G1283" s="54"/>
      <c r="H1283" s="45"/>
      <c r="I1283" s="20">
        <f>IF(FluxoCaixa101315[[#This Row],[d]]="Saldo Inicial",FluxoCaixa101315[[#This Row],[R$ (Valores)]],I1282+FluxoCaixa101315[[#This Row],[Valores Receitas / Despesas]])</f>
        <v>-68.760000000195461</v>
      </c>
      <c r="J1283" s="53">
        <f>IF(FluxoCaixa101315[[#This Row],[Entrada / Saída]]="Saída",FluxoCaixa101315[[#This Row],[R$ (Valores)]]*-1,FluxoCaixa101315[[#This Row],[R$ (Valores)]])</f>
        <v>0</v>
      </c>
    </row>
    <row r="1284" spans="2:10">
      <c r="B1284" s="16"/>
      <c r="C1284" s="48"/>
      <c r="D1284" s="17"/>
      <c r="E1284" s="17"/>
      <c r="F1284" s="17"/>
      <c r="G1284" s="54"/>
      <c r="H1284" s="45"/>
      <c r="I1284" s="20">
        <f>IF(FluxoCaixa101315[[#This Row],[d]]="Saldo Inicial",FluxoCaixa101315[[#This Row],[R$ (Valores)]],I1283+FluxoCaixa101315[[#This Row],[Valores Receitas / Despesas]])</f>
        <v>-68.760000000195461</v>
      </c>
      <c r="J1284" s="53">
        <f>IF(FluxoCaixa101315[[#This Row],[Entrada / Saída]]="Saída",FluxoCaixa101315[[#This Row],[R$ (Valores)]]*-1,FluxoCaixa101315[[#This Row],[R$ (Valores)]])</f>
        <v>0</v>
      </c>
    </row>
    <row r="1285" spans="2:10">
      <c r="B1285" s="16"/>
      <c r="C1285" s="48"/>
      <c r="D1285" s="17"/>
      <c r="E1285" s="17"/>
      <c r="F1285" s="17"/>
      <c r="G1285" s="54"/>
      <c r="H1285" s="45"/>
      <c r="I1285" s="20">
        <f>IF(FluxoCaixa101315[[#This Row],[d]]="Saldo Inicial",FluxoCaixa101315[[#This Row],[R$ (Valores)]],I1284+FluxoCaixa101315[[#This Row],[Valores Receitas / Despesas]])</f>
        <v>-68.760000000195461</v>
      </c>
      <c r="J1285" s="53">
        <f>IF(FluxoCaixa101315[[#This Row],[Entrada / Saída]]="Saída",FluxoCaixa101315[[#This Row],[R$ (Valores)]]*-1,FluxoCaixa101315[[#This Row],[R$ (Valores)]])</f>
        <v>0</v>
      </c>
    </row>
    <row r="1286" spans="2:10">
      <c r="B1286" s="16"/>
      <c r="C1286" s="48"/>
      <c r="D1286" s="17"/>
      <c r="E1286" s="17"/>
      <c r="F1286" s="17"/>
      <c r="G1286" s="54"/>
      <c r="H1286" s="45"/>
      <c r="I1286" s="20">
        <f>IF(FluxoCaixa101315[[#This Row],[d]]="Saldo Inicial",FluxoCaixa101315[[#This Row],[R$ (Valores)]],I1285+FluxoCaixa101315[[#This Row],[Valores Receitas / Despesas]])</f>
        <v>-68.760000000195461</v>
      </c>
      <c r="J1286" s="53">
        <f>IF(FluxoCaixa101315[[#This Row],[Entrada / Saída]]="Saída",FluxoCaixa101315[[#This Row],[R$ (Valores)]]*-1,FluxoCaixa101315[[#This Row],[R$ (Valores)]])</f>
        <v>0</v>
      </c>
    </row>
    <row r="1287" spans="2:10">
      <c r="B1287" s="16"/>
      <c r="C1287" s="48"/>
      <c r="D1287" s="17"/>
      <c r="E1287" s="17"/>
      <c r="F1287" s="17"/>
      <c r="G1287" s="54"/>
      <c r="H1287" s="45"/>
      <c r="I1287" s="20">
        <f>IF(FluxoCaixa101315[[#This Row],[d]]="Saldo Inicial",FluxoCaixa101315[[#This Row],[R$ (Valores)]],I1286+FluxoCaixa101315[[#This Row],[Valores Receitas / Despesas]])</f>
        <v>-68.760000000195461</v>
      </c>
      <c r="J1287" s="53">
        <f>IF(FluxoCaixa101315[[#This Row],[Entrada / Saída]]="Saída",FluxoCaixa101315[[#This Row],[R$ (Valores)]]*-1,FluxoCaixa101315[[#This Row],[R$ (Valores)]])</f>
        <v>0</v>
      </c>
    </row>
    <row r="1288" spans="2:10">
      <c r="B1288" s="16"/>
      <c r="C1288" s="48"/>
      <c r="D1288" s="17"/>
      <c r="E1288" s="17"/>
      <c r="F1288" s="17"/>
      <c r="G1288" s="54"/>
      <c r="H1288" s="45"/>
      <c r="I1288" s="20">
        <f>IF(FluxoCaixa101315[[#This Row],[d]]="Saldo Inicial",FluxoCaixa101315[[#This Row],[R$ (Valores)]],I1287+FluxoCaixa101315[[#This Row],[Valores Receitas / Despesas]])</f>
        <v>-68.760000000195461</v>
      </c>
      <c r="J1288" s="53">
        <f>IF(FluxoCaixa101315[[#This Row],[Entrada / Saída]]="Saída",FluxoCaixa101315[[#This Row],[R$ (Valores)]]*-1,FluxoCaixa101315[[#This Row],[R$ (Valores)]])</f>
        <v>0</v>
      </c>
    </row>
    <row r="1289" spans="2:10">
      <c r="B1289" s="16"/>
      <c r="C1289" s="48"/>
      <c r="D1289" s="17"/>
      <c r="E1289" s="17"/>
      <c r="F1289" s="17"/>
      <c r="G1289" s="54"/>
      <c r="H1289" s="45"/>
      <c r="I1289" s="20">
        <f>IF(FluxoCaixa101315[[#This Row],[d]]="Saldo Inicial",FluxoCaixa101315[[#This Row],[R$ (Valores)]],I1288+FluxoCaixa101315[[#This Row],[Valores Receitas / Despesas]])</f>
        <v>-68.760000000195461</v>
      </c>
      <c r="J1289" s="53">
        <f>IF(FluxoCaixa101315[[#This Row],[Entrada / Saída]]="Saída",FluxoCaixa101315[[#This Row],[R$ (Valores)]]*-1,FluxoCaixa101315[[#This Row],[R$ (Valores)]])</f>
        <v>0</v>
      </c>
    </row>
    <row r="1290" spans="2:10">
      <c r="B1290" s="16"/>
      <c r="C1290" s="48"/>
      <c r="D1290" s="17"/>
      <c r="E1290" s="17"/>
      <c r="F1290" s="17"/>
      <c r="G1290" s="54"/>
      <c r="H1290" s="45"/>
      <c r="I1290" s="20">
        <f>IF(FluxoCaixa101315[[#This Row],[d]]="Saldo Inicial",FluxoCaixa101315[[#This Row],[R$ (Valores)]],I1289+FluxoCaixa101315[[#This Row],[Valores Receitas / Despesas]])</f>
        <v>-68.760000000195461</v>
      </c>
      <c r="J1290" s="53">
        <f>IF(FluxoCaixa101315[[#This Row],[Entrada / Saída]]="Saída",FluxoCaixa101315[[#This Row],[R$ (Valores)]]*-1,FluxoCaixa101315[[#This Row],[R$ (Valores)]])</f>
        <v>0</v>
      </c>
    </row>
    <row r="1291" spans="2:10">
      <c r="B1291" s="16"/>
      <c r="C1291" s="48"/>
      <c r="D1291" s="17"/>
      <c r="E1291" s="17"/>
      <c r="F1291" s="17"/>
      <c r="G1291" s="54"/>
      <c r="H1291" s="45"/>
      <c r="I1291" s="20">
        <f>IF(FluxoCaixa101315[[#This Row],[d]]="Saldo Inicial",FluxoCaixa101315[[#This Row],[R$ (Valores)]],I1290+FluxoCaixa101315[[#This Row],[Valores Receitas / Despesas]])</f>
        <v>-68.760000000195461</v>
      </c>
      <c r="J1291" s="53">
        <f>IF(FluxoCaixa101315[[#This Row],[Entrada / Saída]]="Saída",FluxoCaixa101315[[#This Row],[R$ (Valores)]]*-1,FluxoCaixa101315[[#This Row],[R$ (Valores)]])</f>
        <v>0</v>
      </c>
    </row>
    <row r="1292" spans="2:10">
      <c r="B1292" s="16"/>
      <c r="C1292" s="48"/>
      <c r="D1292" s="17"/>
      <c r="E1292" s="17"/>
      <c r="F1292" s="17"/>
      <c r="G1292" s="54"/>
      <c r="H1292" s="45"/>
      <c r="I1292" s="20">
        <f>IF(FluxoCaixa101315[[#This Row],[d]]="Saldo Inicial",FluxoCaixa101315[[#This Row],[R$ (Valores)]],I1291+FluxoCaixa101315[[#This Row],[Valores Receitas / Despesas]])</f>
        <v>-68.760000000195461</v>
      </c>
      <c r="J1292" s="53">
        <f>IF(FluxoCaixa101315[[#This Row],[Entrada / Saída]]="Saída",FluxoCaixa101315[[#This Row],[R$ (Valores)]]*-1,FluxoCaixa101315[[#This Row],[R$ (Valores)]])</f>
        <v>0</v>
      </c>
    </row>
    <row r="1293" spans="2:10">
      <c r="B1293" s="16"/>
      <c r="C1293" s="48"/>
      <c r="D1293" s="17"/>
      <c r="E1293" s="17"/>
      <c r="F1293" s="17"/>
      <c r="G1293" s="54"/>
      <c r="H1293" s="45"/>
      <c r="I1293" s="20">
        <f>IF(FluxoCaixa101315[[#This Row],[d]]="Saldo Inicial",FluxoCaixa101315[[#This Row],[R$ (Valores)]],I1292+FluxoCaixa101315[[#This Row],[Valores Receitas / Despesas]])</f>
        <v>-68.760000000195461</v>
      </c>
      <c r="J1293" s="53">
        <f>IF(FluxoCaixa101315[[#This Row],[Entrada / Saída]]="Saída",FluxoCaixa101315[[#This Row],[R$ (Valores)]]*-1,FluxoCaixa101315[[#This Row],[R$ (Valores)]])</f>
        <v>0</v>
      </c>
    </row>
    <row r="1294" spans="2:10">
      <c r="B1294" s="16"/>
      <c r="C1294" s="48"/>
      <c r="D1294" s="17"/>
      <c r="E1294" s="17"/>
      <c r="F1294" s="17"/>
      <c r="G1294" s="54"/>
      <c r="H1294" s="45"/>
      <c r="I1294" s="20">
        <f>IF(FluxoCaixa101315[[#This Row],[d]]="Saldo Inicial",FluxoCaixa101315[[#This Row],[R$ (Valores)]],I1293+FluxoCaixa101315[[#This Row],[Valores Receitas / Despesas]])</f>
        <v>-68.760000000195461</v>
      </c>
      <c r="J1294" s="53">
        <f>IF(FluxoCaixa101315[[#This Row],[Entrada / Saída]]="Saída",FluxoCaixa101315[[#This Row],[R$ (Valores)]]*-1,FluxoCaixa101315[[#This Row],[R$ (Valores)]])</f>
        <v>0</v>
      </c>
    </row>
    <row r="1295" spans="2:10">
      <c r="B1295" s="16"/>
      <c r="C1295" s="48"/>
      <c r="D1295" s="17"/>
      <c r="E1295" s="17"/>
      <c r="F1295" s="17"/>
      <c r="G1295" s="54"/>
      <c r="H1295" s="45"/>
      <c r="I1295" s="20">
        <f>IF(FluxoCaixa101315[[#This Row],[d]]="Saldo Inicial",FluxoCaixa101315[[#This Row],[R$ (Valores)]],I1294+FluxoCaixa101315[[#This Row],[Valores Receitas / Despesas]])</f>
        <v>-68.760000000195461</v>
      </c>
      <c r="J1295" s="53">
        <f>IF(FluxoCaixa101315[[#This Row],[Entrada / Saída]]="Saída",FluxoCaixa101315[[#This Row],[R$ (Valores)]]*-1,FluxoCaixa101315[[#This Row],[R$ (Valores)]])</f>
        <v>0</v>
      </c>
    </row>
    <row r="1296" spans="2:10">
      <c r="B1296" s="16"/>
      <c r="C1296" s="48"/>
      <c r="D1296" s="17"/>
      <c r="E1296" s="17"/>
      <c r="F1296" s="17"/>
      <c r="G1296" s="54"/>
      <c r="H1296" s="45"/>
      <c r="I1296" s="20">
        <f>IF(FluxoCaixa101315[[#This Row],[d]]="Saldo Inicial",FluxoCaixa101315[[#This Row],[R$ (Valores)]],I1295+FluxoCaixa101315[[#This Row],[Valores Receitas / Despesas]])</f>
        <v>-68.760000000195461</v>
      </c>
      <c r="J1296" s="53">
        <f>IF(FluxoCaixa101315[[#This Row],[Entrada / Saída]]="Saída",FluxoCaixa101315[[#This Row],[R$ (Valores)]]*-1,FluxoCaixa101315[[#This Row],[R$ (Valores)]])</f>
        <v>0</v>
      </c>
    </row>
    <row r="1297" spans="2:10">
      <c r="B1297" s="16"/>
      <c r="C1297" s="48"/>
      <c r="D1297" s="17"/>
      <c r="E1297" s="17"/>
      <c r="F1297" s="17"/>
      <c r="G1297" s="54"/>
      <c r="H1297" s="45"/>
      <c r="I1297" s="20">
        <f>IF(FluxoCaixa101315[[#This Row],[d]]="Saldo Inicial",FluxoCaixa101315[[#This Row],[R$ (Valores)]],I1296+FluxoCaixa101315[[#This Row],[Valores Receitas / Despesas]])</f>
        <v>-68.760000000195461</v>
      </c>
      <c r="J1297" s="53">
        <f>IF(FluxoCaixa101315[[#This Row],[Entrada / Saída]]="Saída",FluxoCaixa101315[[#This Row],[R$ (Valores)]]*-1,FluxoCaixa101315[[#This Row],[R$ (Valores)]])</f>
        <v>0</v>
      </c>
    </row>
    <row r="1298" spans="2:10">
      <c r="B1298" s="16"/>
      <c r="C1298" s="48"/>
      <c r="D1298" s="17"/>
      <c r="E1298" s="17"/>
      <c r="F1298" s="17"/>
      <c r="G1298" s="54"/>
      <c r="H1298" s="45"/>
      <c r="I1298" s="20">
        <f>IF(FluxoCaixa101315[[#This Row],[d]]="Saldo Inicial",FluxoCaixa101315[[#This Row],[R$ (Valores)]],I1297+FluxoCaixa101315[[#This Row],[Valores Receitas / Despesas]])</f>
        <v>-68.760000000195461</v>
      </c>
      <c r="J1298" s="53">
        <f>IF(FluxoCaixa101315[[#This Row],[Entrada / Saída]]="Saída",FluxoCaixa101315[[#This Row],[R$ (Valores)]]*-1,FluxoCaixa101315[[#This Row],[R$ (Valores)]])</f>
        <v>0</v>
      </c>
    </row>
    <row r="1299" spans="2:10">
      <c r="B1299" s="16"/>
      <c r="C1299" s="48"/>
      <c r="D1299" s="17"/>
      <c r="E1299" s="17"/>
      <c r="F1299" s="17"/>
      <c r="G1299" s="54"/>
      <c r="H1299" s="45"/>
      <c r="I1299" s="20">
        <f>IF(FluxoCaixa101315[[#This Row],[d]]="Saldo Inicial",FluxoCaixa101315[[#This Row],[R$ (Valores)]],I1298+FluxoCaixa101315[[#This Row],[Valores Receitas / Despesas]])</f>
        <v>-68.760000000195461</v>
      </c>
      <c r="J1299" s="53">
        <f>IF(FluxoCaixa101315[[#This Row],[Entrada / Saída]]="Saída",FluxoCaixa101315[[#This Row],[R$ (Valores)]]*-1,FluxoCaixa101315[[#This Row],[R$ (Valores)]])</f>
        <v>0</v>
      </c>
    </row>
    <row r="1300" spans="2:10">
      <c r="B1300" s="16"/>
      <c r="C1300" s="48"/>
      <c r="D1300" s="17"/>
      <c r="E1300" s="17"/>
      <c r="F1300" s="17"/>
      <c r="G1300" s="54"/>
      <c r="H1300" s="45"/>
      <c r="I1300" s="20">
        <f>IF(FluxoCaixa101315[[#This Row],[d]]="Saldo Inicial",FluxoCaixa101315[[#This Row],[R$ (Valores)]],I1299+FluxoCaixa101315[[#This Row],[Valores Receitas / Despesas]])</f>
        <v>-68.760000000195461</v>
      </c>
      <c r="J1300" s="53">
        <f>IF(FluxoCaixa101315[[#This Row],[Entrada / Saída]]="Saída",FluxoCaixa101315[[#This Row],[R$ (Valores)]]*-1,FluxoCaixa101315[[#This Row],[R$ (Valores)]])</f>
        <v>0</v>
      </c>
    </row>
    <row r="1301" spans="2:10">
      <c r="B1301" s="16"/>
      <c r="C1301" s="48"/>
      <c r="D1301" s="17"/>
      <c r="E1301" s="17"/>
      <c r="F1301" s="17"/>
      <c r="G1301" s="54"/>
      <c r="H1301" s="45"/>
      <c r="I1301" s="20">
        <f>IF(FluxoCaixa101315[[#This Row],[d]]="Saldo Inicial",FluxoCaixa101315[[#This Row],[R$ (Valores)]],I1300+FluxoCaixa101315[[#This Row],[Valores Receitas / Despesas]])</f>
        <v>-68.760000000195461</v>
      </c>
      <c r="J1301" s="53">
        <f>IF(FluxoCaixa101315[[#This Row],[Entrada / Saída]]="Saída",FluxoCaixa101315[[#This Row],[R$ (Valores)]]*-1,FluxoCaixa101315[[#This Row],[R$ (Valores)]])</f>
        <v>0</v>
      </c>
    </row>
    <row r="1302" spans="2:10">
      <c r="B1302" s="16"/>
      <c r="C1302" s="48"/>
      <c r="D1302" s="17"/>
      <c r="E1302" s="17"/>
      <c r="F1302" s="17"/>
      <c r="G1302" s="54"/>
      <c r="H1302" s="45"/>
      <c r="I1302" s="20">
        <f>IF(FluxoCaixa101315[[#This Row],[d]]="Saldo Inicial",FluxoCaixa101315[[#This Row],[R$ (Valores)]],I1301+FluxoCaixa101315[[#This Row],[Valores Receitas / Despesas]])</f>
        <v>-68.760000000195461</v>
      </c>
      <c r="J1302" s="53">
        <f>IF(FluxoCaixa101315[[#This Row],[Entrada / Saída]]="Saída",FluxoCaixa101315[[#This Row],[R$ (Valores)]]*-1,FluxoCaixa101315[[#This Row],[R$ (Valores)]])</f>
        <v>0</v>
      </c>
    </row>
    <row r="1303" spans="2:10">
      <c r="B1303" s="16"/>
      <c r="C1303" s="48"/>
      <c r="D1303" s="17"/>
      <c r="E1303" s="17"/>
      <c r="F1303" s="17"/>
      <c r="G1303" s="54"/>
      <c r="H1303" s="45"/>
      <c r="I1303" s="20">
        <f>IF(FluxoCaixa101315[[#This Row],[d]]="Saldo Inicial",FluxoCaixa101315[[#This Row],[R$ (Valores)]],I1302+FluxoCaixa101315[[#This Row],[Valores Receitas / Despesas]])</f>
        <v>-68.760000000195461</v>
      </c>
      <c r="J1303" s="53">
        <f>IF(FluxoCaixa101315[[#This Row],[Entrada / Saída]]="Saída",FluxoCaixa101315[[#This Row],[R$ (Valores)]]*-1,FluxoCaixa101315[[#This Row],[R$ (Valores)]])</f>
        <v>0</v>
      </c>
    </row>
    <row r="1304" spans="2:10">
      <c r="B1304" s="16"/>
      <c r="C1304" s="48"/>
      <c r="D1304" s="17"/>
      <c r="E1304" s="17"/>
      <c r="F1304" s="17"/>
      <c r="G1304" s="54"/>
      <c r="H1304" s="45"/>
      <c r="I1304" s="20">
        <f>IF(FluxoCaixa101315[[#This Row],[d]]="Saldo Inicial",FluxoCaixa101315[[#This Row],[R$ (Valores)]],I1303+FluxoCaixa101315[[#This Row],[Valores Receitas / Despesas]])</f>
        <v>-68.760000000195461</v>
      </c>
      <c r="J1304" s="53">
        <f>IF(FluxoCaixa101315[[#This Row],[Entrada / Saída]]="Saída",FluxoCaixa101315[[#This Row],[R$ (Valores)]]*-1,FluxoCaixa101315[[#This Row],[R$ (Valores)]])</f>
        <v>0</v>
      </c>
    </row>
    <row r="1305" spans="2:10">
      <c r="B1305" s="16"/>
      <c r="C1305" s="48"/>
      <c r="D1305" s="17"/>
      <c r="E1305" s="17"/>
      <c r="F1305" s="17"/>
      <c r="G1305" s="54"/>
      <c r="H1305" s="45"/>
      <c r="I1305" s="20">
        <f>IF(FluxoCaixa101315[[#This Row],[d]]="Saldo Inicial",FluxoCaixa101315[[#This Row],[R$ (Valores)]],I1304+FluxoCaixa101315[[#This Row],[Valores Receitas / Despesas]])</f>
        <v>-68.760000000195461</v>
      </c>
      <c r="J1305" s="53">
        <f>IF(FluxoCaixa101315[[#This Row],[Entrada / Saída]]="Saída",FluxoCaixa101315[[#This Row],[R$ (Valores)]]*-1,FluxoCaixa101315[[#This Row],[R$ (Valores)]])</f>
        <v>0</v>
      </c>
    </row>
    <row r="1306" spans="2:10">
      <c r="B1306" s="16"/>
      <c r="C1306" s="48"/>
      <c r="D1306" s="17"/>
      <c r="E1306" s="17"/>
      <c r="F1306" s="17"/>
      <c r="G1306" s="54"/>
      <c r="H1306" s="45"/>
      <c r="I1306" s="20">
        <f>IF(FluxoCaixa101315[[#This Row],[d]]="Saldo Inicial",FluxoCaixa101315[[#This Row],[R$ (Valores)]],I1305+FluxoCaixa101315[[#This Row],[Valores Receitas / Despesas]])</f>
        <v>-68.760000000195461</v>
      </c>
      <c r="J1306" s="53">
        <f>IF(FluxoCaixa101315[[#This Row],[Entrada / Saída]]="Saída",FluxoCaixa101315[[#This Row],[R$ (Valores)]]*-1,FluxoCaixa101315[[#This Row],[R$ (Valores)]])</f>
        <v>0</v>
      </c>
    </row>
    <row r="1307" spans="2:10">
      <c r="B1307" s="16"/>
      <c r="C1307" s="48"/>
      <c r="D1307" s="17"/>
      <c r="E1307" s="17"/>
      <c r="F1307" s="17"/>
      <c r="G1307" s="54"/>
      <c r="H1307" s="45"/>
      <c r="I1307" s="20">
        <f>IF(FluxoCaixa101315[[#This Row],[d]]="Saldo Inicial",FluxoCaixa101315[[#This Row],[R$ (Valores)]],I1306+FluxoCaixa101315[[#This Row],[Valores Receitas / Despesas]])</f>
        <v>-68.760000000195461</v>
      </c>
      <c r="J1307" s="53">
        <f>IF(FluxoCaixa101315[[#This Row],[Entrada / Saída]]="Saída",FluxoCaixa101315[[#This Row],[R$ (Valores)]]*-1,FluxoCaixa101315[[#This Row],[R$ (Valores)]])</f>
        <v>0</v>
      </c>
    </row>
    <row r="1308" spans="2:10">
      <c r="B1308" s="16"/>
      <c r="C1308" s="48"/>
      <c r="D1308" s="17"/>
      <c r="E1308" s="17"/>
      <c r="F1308" s="17"/>
      <c r="G1308" s="54"/>
      <c r="H1308" s="45"/>
      <c r="I1308" s="20">
        <f>IF(FluxoCaixa101315[[#This Row],[d]]="Saldo Inicial",FluxoCaixa101315[[#This Row],[R$ (Valores)]],I1307+FluxoCaixa101315[[#This Row],[Valores Receitas / Despesas]])</f>
        <v>-68.760000000195461</v>
      </c>
      <c r="J1308" s="53">
        <f>IF(FluxoCaixa101315[[#This Row],[Entrada / Saída]]="Saída",FluxoCaixa101315[[#This Row],[R$ (Valores)]]*-1,FluxoCaixa101315[[#This Row],[R$ (Valores)]])</f>
        <v>0</v>
      </c>
    </row>
    <row r="1309" spans="2:10">
      <c r="B1309" s="16"/>
      <c r="C1309" s="48"/>
      <c r="D1309" s="17"/>
      <c r="E1309" s="17"/>
      <c r="F1309" s="17"/>
      <c r="G1309" s="54"/>
      <c r="H1309" s="45"/>
      <c r="I1309" s="20">
        <f>IF(FluxoCaixa101315[[#This Row],[d]]="Saldo Inicial",FluxoCaixa101315[[#This Row],[R$ (Valores)]],I1308+FluxoCaixa101315[[#This Row],[Valores Receitas / Despesas]])</f>
        <v>-68.760000000195461</v>
      </c>
      <c r="J1309" s="53">
        <f>IF(FluxoCaixa101315[[#This Row],[Entrada / Saída]]="Saída",FluxoCaixa101315[[#This Row],[R$ (Valores)]]*-1,FluxoCaixa101315[[#This Row],[R$ (Valores)]])</f>
        <v>0</v>
      </c>
    </row>
    <row r="1310" spans="2:10">
      <c r="B1310" s="16"/>
      <c r="C1310" s="48"/>
      <c r="D1310" s="17"/>
      <c r="E1310" s="17"/>
      <c r="F1310" s="17"/>
      <c r="G1310" s="54"/>
      <c r="H1310" s="45"/>
      <c r="I1310" s="20">
        <f>IF(FluxoCaixa101315[[#This Row],[d]]="Saldo Inicial",FluxoCaixa101315[[#This Row],[R$ (Valores)]],I1309+FluxoCaixa101315[[#This Row],[Valores Receitas / Despesas]])</f>
        <v>-68.760000000195461</v>
      </c>
      <c r="J1310" s="53">
        <f>IF(FluxoCaixa101315[[#This Row],[Entrada / Saída]]="Saída",FluxoCaixa101315[[#This Row],[R$ (Valores)]]*-1,FluxoCaixa101315[[#This Row],[R$ (Valores)]])</f>
        <v>0</v>
      </c>
    </row>
    <row r="1311" spans="2:10">
      <c r="B1311" s="16"/>
      <c r="C1311" s="48"/>
      <c r="D1311" s="17"/>
      <c r="E1311" s="17"/>
      <c r="F1311" s="17"/>
      <c r="G1311" s="54"/>
      <c r="H1311" s="45"/>
      <c r="I1311" s="20">
        <f>IF(FluxoCaixa101315[[#This Row],[d]]="Saldo Inicial",FluxoCaixa101315[[#This Row],[R$ (Valores)]],I1310+FluxoCaixa101315[[#This Row],[Valores Receitas / Despesas]])</f>
        <v>-68.760000000195461</v>
      </c>
      <c r="J1311" s="53">
        <f>IF(FluxoCaixa101315[[#This Row],[Entrada / Saída]]="Saída",FluxoCaixa101315[[#This Row],[R$ (Valores)]]*-1,FluxoCaixa101315[[#This Row],[R$ (Valores)]])</f>
        <v>0</v>
      </c>
    </row>
    <row r="1312" spans="2:10">
      <c r="B1312" s="16"/>
      <c r="C1312" s="48"/>
      <c r="D1312" s="17"/>
      <c r="E1312" s="17"/>
      <c r="F1312" s="17"/>
      <c r="G1312" s="54"/>
      <c r="H1312" s="45"/>
      <c r="I1312" s="20">
        <f>IF(FluxoCaixa101315[[#This Row],[d]]="Saldo Inicial",FluxoCaixa101315[[#This Row],[R$ (Valores)]],I1311+FluxoCaixa101315[[#This Row],[Valores Receitas / Despesas]])</f>
        <v>-68.760000000195461</v>
      </c>
      <c r="J1312" s="53">
        <f>IF(FluxoCaixa101315[[#This Row],[Entrada / Saída]]="Saída",FluxoCaixa101315[[#This Row],[R$ (Valores)]]*-1,FluxoCaixa101315[[#This Row],[R$ (Valores)]])</f>
        <v>0</v>
      </c>
    </row>
    <row r="1313" spans="2:10">
      <c r="B1313" s="16"/>
      <c r="C1313" s="48"/>
      <c r="D1313" s="17"/>
      <c r="E1313" s="17"/>
      <c r="F1313" s="17"/>
      <c r="G1313" s="54"/>
      <c r="H1313" s="45"/>
      <c r="I1313" s="20">
        <f>IF(FluxoCaixa101315[[#This Row],[d]]="Saldo Inicial",FluxoCaixa101315[[#This Row],[R$ (Valores)]],I1312+FluxoCaixa101315[[#This Row],[Valores Receitas / Despesas]])</f>
        <v>-68.760000000195461</v>
      </c>
      <c r="J1313" s="53">
        <f>IF(FluxoCaixa101315[[#This Row],[Entrada / Saída]]="Saída",FluxoCaixa101315[[#This Row],[R$ (Valores)]]*-1,FluxoCaixa101315[[#This Row],[R$ (Valores)]])</f>
        <v>0</v>
      </c>
    </row>
    <row r="1314" spans="2:10">
      <c r="B1314" s="16"/>
      <c r="C1314" s="48"/>
      <c r="D1314" s="17"/>
      <c r="E1314" s="17"/>
      <c r="F1314" s="17"/>
      <c r="G1314" s="54"/>
      <c r="H1314" s="45"/>
      <c r="I1314" s="20">
        <f>IF(FluxoCaixa101315[[#This Row],[d]]="Saldo Inicial",FluxoCaixa101315[[#This Row],[R$ (Valores)]],I1313+FluxoCaixa101315[[#This Row],[Valores Receitas / Despesas]])</f>
        <v>-68.760000000195461</v>
      </c>
      <c r="J1314" s="53">
        <f>IF(FluxoCaixa101315[[#This Row],[Entrada / Saída]]="Saída",FluxoCaixa101315[[#This Row],[R$ (Valores)]]*-1,FluxoCaixa101315[[#This Row],[R$ (Valores)]])</f>
        <v>0</v>
      </c>
    </row>
    <row r="1315" spans="2:10">
      <c r="B1315" s="16"/>
      <c r="C1315" s="48"/>
      <c r="D1315" s="17"/>
      <c r="E1315" s="17"/>
      <c r="F1315" s="17"/>
      <c r="G1315" s="54"/>
      <c r="H1315" s="45"/>
      <c r="I1315" s="20">
        <f>IF(FluxoCaixa101315[[#This Row],[d]]="Saldo Inicial",FluxoCaixa101315[[#This Row],[R$ (Valores)]],I1314+FluxoCaixa101315[[#This Row],[Valores Receitas / Despesas]])</f>
        <v>-68.760000000195461</v>
      </c>
      <c r="J1315" s="53">
        <f>IF(FluxoCaixa101315[[#This Row],[Entrada / Saída]]="Saída",FluxoCaixa101315[[#This Row],[R$ (Valores)]]*-1,FluxoCaixa101315[[#This Row],[R$ (Valores)]])</f>
        <v>0</v>
      </c>
    </row>
    <row r="1316" spans="2:10">
      <c r="B1316" s="16"/>
      <c r="C1316" s="48"/>
      <c r="D1316" s="17"/>
      <c r="E1316" s="17"/>
      <c r="F1316" s="17"/>
      <c r="G1316" s="54"/>
      <c r="H1316" s="45"/>
      <c r="I1316" s="20">
        <f>IF(FluxoCaixa101315[[#This Row],[d]]="Saldo Inicial",FluxoCaixa101315[[#This Row],[R$ (Valores)]],I1315+FluxoCaixa101315[[#This Row],[Valores Receitas / Despesas]])</f>
        <v>-68.760000000195461</v>
      </c>
      <c r="J1316" s="53">
        <f>IF(FluxoCaixa101315[[#This Row],[Entrada / Saída]]="Saída",FluxoCaixa101315[[#This Row],[R$ (Valores)]]*-1,FluxoCaixa101315[[#This Row],[R$ (Valores)]])</f>
        <v>0</v>
      </c>
    </row>
    <row r="1317" spans="2:10">
      <c r="B1317" s="16"/>
      <c r="C1317" s="48"/>
      <c r="D1317" s="17"/>
      <c r="E1317" s="17"/>
      <c r="F1317" s="17"/>
      <c r="G1317" s="54"/>
      <c r="H1317" s="45"/>
      <c r="I1317" s="20">
        <f>IF(FluxoCaixa101315[[#This Row],[d]]="Saldo Inicial",FluxoCaixa101315[[#This Row],[R$ (Valores)]],I1316+FluxoCaixa101315[[#This Row],[Valores Receitas / Despesas]])</f>
        <v>-68.760000000195461</v>
      </c>
      <c r="J1317" s="53">
        <f>IF(FluxoCaixa101315[[#This Row],[Entrada / Saída]]="Saída",FluxoCaixa101315[[#This Row],[R$ (Valores)]]*-1,FluxoCaixa101315[[#This Row],[R$ (Valores)]])</f>
        <v>0</v>
      </c>
    </row>
    <row r="1318" spans="2:10">
      <c r="B1318" s="16"/>
      <c r="C1318" s="48"/>
      <c r="D1318" s="17"/>
      <c r="E1318" s="17"/>
      <c r="F1318" s="17"/>
      <c r="G1318" s="54"/>
      <c r="H1318" s="45"/>
      <c r="I1318" s="20">
        <f>IF(FluxoCaixa101315[[#This Row],[d]]="Saldo Inicial",FluxoCaixa101315[[#This Row],[R$ (Valores)]],I1317+FluxoCaixa101315[[#This Row],[Valores Receitas / Despesas]])</f>
        <v>-68.760000000195461</v>
      </c>
      <c r="J1318" s="53">
        <f>IF(FluxoCaixa101315[[#This Row],[Entrada / Saída]]="Saída",FluxoCaixa101315[[#This Row],[R$ (Valores)]]*-1,FluxoCaixa101315[[#This Row],[R$ (Valores)]])</f>
        <v>0</v>
      </c>
    </row>
    <row r="1319" spans="2:10">
      <c r="B1319" s="16"/>
      <c r="C1319" s="48"/>
      <c r="D1319" s="17"/>
      <c r="E1319" s="17"/>
      <c r="F1319" s="17"/>
      <c r="G1319" s="54"/>
      <c r="H1319" s="45"/>
      <c r="I1319" s="20">
        <f>IF(FluxoCaixa101315[[#This Row],[d]]="Saldo Inicial",FluxoCaixa101315[[#This Row],[R$ (Valores)]],I1318+FluxoCaixa101315[[#This Row],[Valores Receitas / Despesas]])</f>
        <v>-68.760000000195461</v>
      </c>
      <c r="J1319" s="53">
        <f>IF(FluxoCaixa101315[[#This Row],[Entrada / Saída]]="Saída",FluxoCaixa101315[[#This Row],[R$ (Valores)]]*-1,FluxoCaixa101315[[#This Row],[R$ (Valores)]])</f>
        <v>0</v>
      </c>
    </row>
    <row r="1320" spans="2:10">
      <c r="B1320" s="16"/>
      <c r="C1320" s="48"/>
      <c r="D1320" s="17"/>
      <c r="E1320" s="17"/>
      <c r="F1320" s="17"/>
      <c r="G1320" s="54"/>
      <c r="H1320" s="45"/>
      <c r="I1320" s="20">
        <f>IF(FluxoCaixa101315[[#This Row],[d]]="Saldo Inicial",FluxoCaixa101315[[#This Row],[R$ (Valores)]],I1319+FluxoCaixa101315[[#This Row],[Valores Receitas / Despesas]])</f>
        <v>-68.760000000195461</v>
      </c>
      <c r="J1320" s="53">
        <f>IF(FluxoCaixa101315[[#This Row],[Entrada / Saída]]="Saída",FluxoCaixa101315[[#This Row],[R$ (Valores)]]*-1,FluxoCaixa101315[[#This Row],[R$ (Valores)]])</f>
        <v>0</v>
      </c>
    </row>
    <row r="1321" spans="2:10">
      <c r="B1321" s="16"/>
      <c r="C1321" s="48"/>
      <c r="D1321" s="17"/>
      <c r="E1321" s="17"/>
      <c r="F1321" s="17"/>
      <c r="G1321" s="54"/>
      <c r="H1321" s="45"/>
      <c r="I1321" s="20">
        <f>IF(FluxoCaixa101315[[#This Row],[d]]="Saldo Inicial",FluxoCaixa101315[[#This Row],[R$ (Valores)]],I1320+FluxoCaixa101315[[#This Row],[Valores Receitas / Despesas]])</f>
        <v>-68.760000000195461</v>
      </c>
      <c r="J1321" s="53">
        <f>IF(FluxoCaixa101315[[#This Row],[Entrada / Saída]]="Saída",FluxoCaixa101315[[#This Row],[R$ (Valores)]]*-1,FluxoCaixa101315[[#This Row],[R$ (Valores)]])</f>
        <v>0</v>
      </c>
    </row>
    <row r="1322" spans="2:10">
      <c r="B1322" s="16"/>
      <c r="C1322" s="48"/>
      <c r="D1322" s="17"/>
      <c r="E1322" s="17"/>
      <c r="F1322" s="17"/>
      <c r="G1322" s="54"/>
      <c r="H1322" s="45"/>
      <c r="I1322" s="20">
        <f>IF(FluxoCaixa101315[[#This Row],[d]]="Saldo Inicial",FluxoCaixa101315[[#This Row],[R$ (Valores)]],I1321+FluxoCaixa101315[[#This Row],[Valores Receitas / Despesas]])</f>
        <v>-68.760000000195461</v>
      </c>
      <c r="J1322" s="53">
        <f>IF(FluxoCaixa101315[[#This Row],[Entrada / Saída]]="Saída",FluxoCaixa101315[[#This Row],[R$ (Valores)]]*-1,FluxoCaixa101315[[#This Row],[R$ (Valores)]])</f>
        <v>0</v>
      </c>
    </row>
    <row r="1323" spans="2:10">
      <c r="B1323" s="16"/>
      <c r="C1323" s="48"/>
      <c r="D1323" s="17"/>
      <c r="E1323" s="17"/>
      <c r="F1323" s="17"/>
      <c r="G1323" s="54"/>
      <c r="H1323" s="45"/>
      <c r="I1323" s="20">
        <f>IF(FluxoCaixa101315[[#This Row],[d]]="Saldo Inicial",FluxoCaixa101315[[#This Row],[R$ (Valores)]],I1322+FluxoCaixa101315[[#This Row],[Valores Receitas / Despesas]])</f>
        <v>-68.760000000195461</v>
      </c>
      <c r="J1323" s="53">
        <f>IF(FluxoCaixa101315[[#This Row],[Entrada / Saída]]="Saída",FluxoCaixa101315[[#This Row],[R$ (Valores)]]*-1,FluxoCaixa101315[[#This Row],[R$ (Valores)]])</f>
        <v>0</v>
      </c>
    </row>
    <row r="1324" spans="2:10">
      <c r="B1324" s="16"/>
      <c r="C1324" s="48"/>
      <c r="D1324" s="17"/>
      <c r="E1324" s="17"/>
      <c r="F1324" s="17"/>
      <c r="G1324" s="54"/>
      <c r="H1324" s="45"/>
      <c r="I1324" s="20">
        <f>IF(FluxoCaixa101315[[#This Row],[d]]="Saldo Inicial",FluxoCaixa101315[[#This Row],[R$ (Valores)]],I1323+FluxoCaixa101315[[#This Row],[Valores Receitas / Despesas]])</f>
        <v>-68.760000000195461</v>
      </c>
      <c r="J1324" s="53">
        <f>IF(FluxoCaixa101315[[#This Row],[Entrada / Saída]]="Saída",FluxoCaixa101315[[#This Row],[R$ (Valores)]]*-1,FluxoCaixa101315[[#This Row],[R$ (Valores)]])</f>
        <v>0</v>
      </c>
    </row>
    <row r="1325" spans="2:10">
      <c r="B1325" s="16"/>
      <c r="C1325" s="48"/>
      <c r="D1325" s="17"/>
      <c r="E1325" s="17"/>
      <c r="F1325" s="17"/>
      <c r="G1325" s="54"/>
      <c r="H1325" s="45"/>
      <c r="I1325" s="20">
        <f>IF(FluxoCaixa101315[[#This Row],[d]]="Saldo Inicial",FluxoCaixa101315[[#This Row],[R$ (Valores)]],I1324+FluxoCaixa101315[[#This Row],[Valores Receitas / Despesas]])</f>
        <v>-68.760000000195461</v>
      </c>
      <c r="J1325" s="53">
        <f>IF(FluxoCaixa101315[[#This Row],[Entrada / Saída]]="Saída",FluxoCaixa101315[[#This Row],[R$ (Valores)]]*-1,FluxoCaixa101315[[#This Row],[R$ (Valores)]])</f>
        <v>0</v>
      </c>
    </row>
    <row r="1326" spans="2:10">
      <c r="B1326" s="16"/>
      <c r="C1326" s="48"/>
      <c r="D1326" s="17"/>
      <c r="E1326" s="17"/>
      <c r="F1326" s="17"/>
      <c r="G1326" s="54"/>
      <c r="H1326" s="45"/>
      <c r="I1326" s="20">
        <f>IF(FluxoCaixa101315[[#This Row],[d]]="Saldo Inicial",FluxoCaixa101315[[#This Row],[R$ (Valores)]],I1325+FluxoCaixa101315[[#This Row],[Valores Receitas / Despesas]])</f>
        <v>-68.760000000195461</v>
      </c>
      <c r="J1326" s="53">
        <f>IF(FluxoCaixa101315[[#This Row],[Entrada / Saída]]="Saída",FluxoCaixa101315[[#This Row],[R$ (Valores)]]*-1,FluxoCaixa101315[[#This Row],[R$ (Valores)]])</f>
        <v>0</v>
      </c>
    </row>
    <row r="1327" spans="2:10">
      <c r="B1327" s="16"/>
      <c r="C1327" s="48"/>
      <c r="D1327" s="17"/>
      <c r="E1327" s="17"/>
      <c r="F1327" s="17"/>
      <c r="G1327" s="54"/>
      <c r="H1327" s="45"/>
      <c r="I1327" s="20">
        <f>IF(FluxoCaixa101315[[#This Row],[d]]="Saldo Inicial",FluxoCaixa101315[[#This Row],[R$ (Valores)]],I1326+FluxoCaixa101315[[#This Row],[Valores Receitas / Despesas]])</f>
        <v>-68.760000000195461</v>
      </c>
      <c r="J1327" s="53">
        <f>IF(FluxoCaixa101315[[#This Row],[Entrada / Saída]]="Saída",FluxoCaixa101315[[#This Row],[R$ (Valores)]]*-1,FluxoCaixa101315[[#This Row],[R$ (Valores)]])</f>
        <v>0</v>
      </c>
    </row>
    <row r="1328" spans="2:10">
      <c r="B1328" s="16"/>
      <c r="C1328" s="48"/>
      <c r="D1328" s="17"/>
      <c r="E1328" s="17"/>
      <c r="F1328" s="17"/>
      <c r="G1328" s="21"/>
      <c r="H1328" s="17"/>
      <c r="I1328" s="20">
        <f>IF(FluxoCaixa101315[[#This Row],[d]]="Saldo Inicial",FluxoCaixa101315[[#This Row],[R$ (Valores)]],I1327+FluxoCaixa101315[[#This Row],[Valores Receitas / Despesas]])</f>
        <v>-68.760000000195461</v>
      </c>
      <c r="J1328" s="53">
        <f>IF(FluxoCaixa101315[[#This Row],[Entrada / Saída]]="Saída",FluxoCaixa101315[[#This Row],[R$ (Valores)]]*-1,FluxoCaixa101315[[#This Row],[R$ (Valores)]])</f>
        <v>0</v>
      </c>
    </row>
    <row r="1329" spans="2:10">
      <c r="B1329" s="16"/>
      <c r="C1329" s="48"/>
      <c r="D1329" s="17"/>
      <c r="E1329" s="17"/>
      <c r="F1329" s="17"/>
      <c r="G1329" s="21"/>
      <c r="H1329" s="17"/>
      <c r="I1329" s="20">
        <f>IF(FluxoCaixa101315[[#This Row],[d]]="Saldo Inicial",FluxoCaixa101315[[#This Row],[R$ (Valores)]],I1328+FluxoCaixa101315[[#This Row],[Valores Receitas / Despesas]])</f>
        <v>-68.760000000195461</v>
      </c>
      <c r="J1329" s="5">
        <f>IF(FluxoCaixa101315[[#This Row],[Entrada / Saída]]="Saída",FluxoCaixa101315[[#This Row],[R$ (Valores)]]*-1,FluxoCaixa101315[[#This Row],[R$ (Valores)]])</f>
        <v>0</v>
      </c>
    </row>
    <row r="1330" spans="2:10">
      <c r="B1330" s="16"/>
      <c r="C1330" s="48"/>
      <c r="D1330" s="17"/>
      <c r="E1330" s="17"/>
      <c r="F1330" s="17"/>
      <c r="G1330" s="21"/>
      <c r="H1330" s="17"/>
      <c r="I1330" s="20">
        <f>IF(FluxoCaixa101315[[#This Row],[d]]="Saldo Inicial",FluxoCaixa101315[[#This Row],[R$ (Valores)]],I1329+FluxoCaixa101315[[#This Row],[Valores Receitas / Despesas]])</f>
        <v>-68.760000000195461</v>
      </c>
      <c r="J1330" s="5">
        <f>IF(FluxoCaixa101315[[#This Row],[Entrada / Saída]]="Saída",FluxoCaixa101315[[#This Row],[R$ (Valores)]]*-1,FluxoCaixa101315[[#This Row],[R$ (Valores)]])</f>
        <v>0</v>
      </c>
    </row>
    <row r="1331" spans="2:10">
      <c r="B1331" s="16"/>
      <c r="C1331" s="48"/>
      <c r="D1331" s="17"/>
      <c r="E1331" s="17"/>
      <c r="F1331" s="17"/>
      <c r="G1331" s="21"/>
      <c r="H1331" s="17"/>
      <c r="I1331" s="20">
        <f>IF(FluxoCaixa101315[[#This Row],[d]]="Saldo Inicial",FluxoCaixa101315[[#This Row],[R$ (Valores)]],I1330+FluxoCaixa101315[[#This Row],[Valores Receitas / Despesas]])</f>
        <v>-68.760000000195461</v>
      </c>
      <c r="J1331" s="5">
        <f>IF(FluxoCaixa101315[[#This Row],[Entrada / Saída]]="Saída",FluxoCaixa101315[[#This Row],[R$ (Valores)]]*-1,FluxoCaixa101315[[#This Row],[R$ (Valores)]])</f>
        <v>0</v>
      </c>
    </row>
    <row r="1332" spans="2:10">
      <c r="B1332" s="16"/>
      <c r="C1332" s="48"/>
      <c r="D1332" s="17"/>
      <c r="E1332" s="17"/>
      <c r="F1332" s="17"/>
      <c r="G1332" s="21"/>
      <c r="H1332" s="17"/>
      <c r="I1332" s="20">
        <f>IF(FluxoCaixa101315[[#This Row],[d]]="Saldo Inicial",FluxoCaixa101315[[#This Row],[R$ (Valores)]],I1331+FluxoCaixa101315[[#This Row],[Valores Receitas / Despesas]])</f>
        <v>-68.760000000195461</v>
      </c>
      <c r="J1332" s="5">
        <f>IF(FluxoCaixa101315[[#This Row],[Entrada / Saída]]="Saída",FluxoCaixa101315[[#This Row],[R$ (Valores)]]*-1,FluxoCaixa101315[[#This Row],[R$ (Valores)]])</f>
        <v>0</v>
      </c>
    </row>
    <row r="1333" spans="2:10">
      <c r="B1333" s="16"/>
      <c r="C1333" s="48"/>
      <c r="D1333" s="17"/>
      <c r="E1333" s="17"/>
      <c r="F1333" s="17"/>
      <c r="G1333" s="21"/>
      <c r="H1333" s="17"/>
      <c r="I1333" s="20">
        <f>IF(FluxoCaixa101315[[#This Row],[d]]="Saldo Inicial",FluxoCaixa101315[[#This Row],[R$ (Valores)]],I1332+FluxoCaixa101315[[#This Row],[Valores Receitas / Despesas]])</f>
        <v>-68.760000000195461</v>
      </c>
      <c r="J1333" s="5">
        <f>IF(FluxoCaixa101315[[#This Row],[Entrada / Saída]]="Saída",FluxoCaixa101315[[#This Row],[R$ (Valores)]]*-1,FluxoCaixa101315[[#This Row],[R$ (Valores)]])</f>
        <v>0</v>
      </c>
    </row>
    <row r="1334" spans="2:10">
      <c r="B1334" s="16"/>
      <c r="C1334" s="48"/>
      <c r="D1334" s="17"/>
      <c r="E1334" s="17"/>
      <c r="F1334" s="17"/>
      <c r="G1334" s="21"/>
      <c r="H1334" s="17"/>
      <c r="I1334" s="20">
        <f>IF(FluxoCaixa101315[[#This Row],[d]]="Saldo Inicial",FluxoCaixa101315[[#This Row],[R$ (Valores)]],I1333+FluxoCaixa101315[[#This Row],[Valores Receitas / Despesas]])</f>
        <v>-68.760000000195461</v>
      </c>
      <c r="J1334" s="5">
        <f>IF(FluxoCaixa101315[[#This Row],[Entrada / Saída]]="Saída",FluxoCaixa101315[[#This Row],[R$ (Valores)]]*-1,FluxoCaixa101315[[#This Row],[R$ (Valores)]])</f>
        <v>0</v>
      </c>
    </row>
    <row r="1335" spans="2:10">
      <c r="B1335" s="16"/>
      <c r="C1335" s="48"/>
      <c r="D1335" s="17"/>
      <c r="E1335" s="17"/>
      <c r="F1335" s="17"/>
      <c r="G1335" s="21"/>
      <c r="H1335" s="17"/>
      <c r="I1335" s="20">
        <f>IF(FluxoCaixa101315[[#This Row],[d]]="Saldo Inicial",FluxoCaixa101315[[#This Row],[R$ (Valores)]],I1334+FluxoCaixa101315[[#This Row],[Valores Receitas / Despesas]])</f>
        <v>-68.760000000195461</v>
      </c>
      <c r="J1335" s="5">
        <f>IF(FluxoCaixa101315[[#This Row],[Entrada / Saída]]="Saída",FluxoCaixa101315[[#This Row],[R$ (Valores)]]*-1,FluxoCaixa101315[[#This Row],[R$ (Valores)]])</f>
        <v>0</v>
      </c>
    </row>
    <row r="1336" spans="2:10">
      <c r="B1336" s="16"/>
      <c r="C1336" s="48"/>
      <c r="D1336" s="17"/>
      <c r="E1336" s="17"/>
      <c r="F1336" s="17"/>
      <c r="G1336" s="21"/>
      <c r="H1336" s="17"/>
      <c r="I1336" s="20">
        <f>IF(FluxoCaixa101315[[#This Row],[d]]="Saldo Inicial",FluxoCaixa101315[[#This Row],[R$ (Valores)]],I1335+FluxoCaixa101315[[#This Row],[Valores Receitas / Despesas]])</f>
        <v>-68.760000000195461</v>
      </c>
      <c r="J1336" s="5">
        <f>IF(FluxoCaixa101315[[#This Row],[Entrada / Saída]]="Saída",FluxoCaixa101315[[#This Row],[R$ (Valores)]]*-1,FluxoCaixa101315[[#This Row],[R$ (Valores)]])</f>
        <v>0</v>
      </c>
    </row>
    <row r="1337" spans="2:10">
      <c r="B1337" s="16"/>
      <c r="C1337" s="48"/>
      <c r="D1337" s="17"/>
      <c r="E1337" s="17"/>
      <c r="F1337" s="17"/>
      <c r="G1337" s="21"/>
      <c r="H1337" s="17"/>
      <c r="I1337" s="20">
        <f>IF(FluxoCaixa101315[[#This Row],[d]]="Saldo Inicial",FluxoCaixa101315[[#This Row],[R$ (Valores)]],I1336+FluxoCaixa101315[[#This Row],[Valores Receitas / Despesas]])</f>
        <v>-68.760000000195461</v>
      </c>
      <c r="J1337" s="5">
        <f>IF(FluxoCaixa101315[[#This Row],[Entrada / Saída]]="Saída",FluxoCaixa101315[[#This Row],[R$ (Valores)]]*-1,FluxoCaixa101315[[#This Row],[R$ (Valores)]])</f>
        <v>0</v>
      </c>
    </row>
    <row r="1338" spans="2:10">
      <c r="B1338" s="16"/>
      <c r="C1338" s="48"/>
      <c r="D1338" s="17"/>
      <c r="E1338" s="17"/>
      <c r="F1338" s="17"/>
      <c r="G1338" s="21"/>
      <c r="H1338" s="17"/>
      <c r="I1338" s="20">
        <f>IF(FluxoCaixa101315[[#This Row],[d]]="Saldo Inicial",FluxoCaixa101315[[#This Row],[R$ (Valores)]],I1337+FluxoCaixa101315[[#This Row],[Valores Receitas / Despesas]])</f>
        <v>-68.760000000195461</v>
      </c>
      <c r="J1338" s="5">
        <f>IF(FluxoCaixa101315[[#This Row],[Entrada / Saída]]="Saída",FluxoCaixa101315[[#This Row],[R$ (Valores)]]*-1,FluxoCaixa101315[[#This Row],[R$ (Valores)]])</f>
        <v>0</v>
      </c>
    </row>
    <row r="1339" spans="2:10">
      <c r="B1339" s="16"/>
      <c r="C1339" s="48"/>
      <c r="D1339" s="17"/>
      <c r="E1339" s="17"/>
      <c r="F1339" s="17"/>
      <c r="G1339" s="21"/>
      <c r="H1339" s="17"/>
      <c r="I1339" s="20">
        <f>IF(FluxoCaixa101315[[#This Row],[d]]="Saldo Inicial",FluxoCaixa101315[[#This Row],[R$ (Valores)]],I1338+FluxoCaixa101315[[#This Row],[Valores Receitas / Despesas]])</f>
        <v>-68.760000000195461</v>
      </c>
      <c r="J1339" s="5">
        <f>IF(FluxoCaixa101315[[#This Row],[Entrada / Saída]]="Saída",FluxoCaixa101315[[#This Row],[R$ (Valores)]]*-1,FluxoCaixa101315[[#This Row],[R$ (Valores)]])</f>
        <v>0</v>
      </c>
    </row>
    <row r="1340" spans="2:10">
      <c r="B1340" s="16"/>
      <c r="C1340" s="48"/>
      <c r="D1340" s="17"/>
      <c r="E1340" s="17"/>
      <c r="F1340" s="17"/>
      <c r="G1340" s="21"/>
      <c r="H1340" s="17"/>
      <c r="I1340" s="20">
        <f>IF(FluxoCaixa101315[[#This Row],[d]]="Saldo Inicial",FluxoCaixa101315[[#This Row],[R$ (Valores)]],I1339+FluxoCaixa101315[[#This Row],[Valores Receitas / Despesas]])</f>
        <v>-68.760000000195461</v>
      </c>
      <c r="J1340" s="5">
        <f>IF(FluxoCaixa101315[[#This Row],[Entrada / Saída]]="Saída",FluxoCaixa101315[[#This Row],[R$ (Valores)]]*-1,FluxoCaixa101315[[#This Row],[R$ (Valores)]])</f>
        <v>0</v>
      </c>
    </row>
    <row r="1341" spans="2:10">
      <c r="B1341" s="16"/>
      <c r="C1341" s="48"/>
      <c r="D1341" s="17"/>
      <c r="E1341" s="17"/>
      <c r="F1341" s="17"/>
      <c r="G1341" s="21"/>
      <c r="H1341" s="17"/>
      <c r="I1341" s="20">
        <f>IF(FluxoCaixa101315[[#This Row],[d]]="Saldo Inicial",FluxoCaixa101315[[#This Row],[R$ (Valores)]],I1340+FluxoCaixa101315[[#This Row],[Valores Receitas / Despesas]])</f>
        <v>-68.760000000195461</v>
      </c>
      <c r="J1341" s="5">
        <f>IF(FluxoCaixa101315[[#This Row],[Entrada / Saída]]="Saída",FluxoCaixa101315[[#This Row],[R$ (Valores)]]*-1,FluxoCaixa101315[[#This Row],[R$ (Valores)]])</f>
        <v>0</v>
      </c>
    </row>
    <row r="1342" spans="2:10">
      <c r="B1342" s="16"/>
      <c r="C1342" s="48"/>
      <c r="D1342" s="17"/>
      <c r="E1342" s="17"/>
      <c r="F1342" s="17"/>
      <c r="G1342" s="21"/>
      <c r="H1342" s="17"/>
      <c r="I1342" s="20">
        <f>IF(FluxoCaixa101315[[#This Row],[d]]="Saldo Inicial",FluxoCaixa101315[[#This Row],[R$ (Valores)]],I1341+FluxoCaixa101315[[#This Row],[Valores Receitas / Despesas]])</f>
        <v>-68.760000000195461</v>
      </c>
      <c r="J1342" s="5">
        <f>IF(FluxoCaixa101315[[#This Row],[Entrada / Saída]]="Saída",FluxoCaixa101315[[#This Row],[R$ (Valores)]]*-1,FluxoCaixa101315[[#This Row],[R$ (Valores)]])</f>
        <v>0</v>
      </c>
    </row>
    <row r="1343" spans="2:10">
      <c r="B1343" s="16"/>
      <c r="C1343" s="48"/>
      <c r="D1343" s="17"/>
      <c r="E1343" s="17"/>
      <c r="F1343" s="17"/>
      <c r="G1343" s="21"/>
      <c r="H1343" s="17"/>
      <c r="I1343" s="20">
        <f>IF(FluxoCaixa101315[[#This Row],[d]]="Saldo Inicial",FluxoCaixa101315[[#This Row],[R$ (Valores)]],I1342+FluxoCaixa101315[[#This Row],[Valores Receitas / Despesas]])</f>
        <v>-68.760000000195461</v>
      </c>
      <c r="J1343" s="5">
        <f>IF(FluxoCaixa101315[[#This Row],[Entrada / Saída]]="Saída",FluxoCaixa101315[[#This Row],[R$ (Valores)]]*-1,FluxoCaixa101315[[#This Row],[R$ (Valores)]])</f>
        <v>0</v>
      </c>
    </row>
    <row r="1344" spans="2:10">
      <c r="B1344" s="16"/>
      <c r="C1344" s="48"/>
      <c r="D1344" s="17"/>
      <c r="E1344" s="17"/>
      <c r="F1344" s="17"/>
      <c r="G1344" s="21"/>
      <c r="H1344" s="17"/>
      <c r="I1344" s="20">
        <f>IF(FluxoCaixa101315[[#This Row],[d]]="Saldo Inicial",FluxoCaixa101315[[#This Row],[R$ (Valores)]],I1343+FluxoCaixa101315[[#This Row],[Valores Receitas / Despesas]])</f>
        <v>-68.760000000195461</v>
      </c>
      <c r="J1344" s="5">
        <f>IF(FluxoCaixa101315[[#This Row],[Entrada / Saída]]="Saída",FluxoCaixa101315[[#This Row],[R$ (Valores)]]*-1,FluxoCaixa101315[[#This Row],[R$ (Valores)]])</f>
        <v>0</v>
      </c>
    </row>
    <row r="1345" spans="2:10">
      <c r="B1345" s="16"/>
      <c r="C1345" s="48"/>
      <c r="D1345" s="45"/>
      <c r="E1345" s="17"/>
      <c r="F1345" s="17"/>
      <c r="G1345" s="54"/>
      <c r="H1345" s="45"/>
      <c r="I1345" s="47">
        <f>IF(FluxoCaixa101315[[#This Row],[d]]="Saldo Inicial",FluxoCaixa101315[[#This Row],[R$ (Valores)]],I1344+FluxoCaixa101315[[#This Row],[Valores Receitas / Despesas]])</f>
        <v>-68.760000000195461</v>
      </c>
      <c r="J1345" s="53">
        <f>IF(FluxoCaixa101315[[#This Row],[Entrada / Saída]]="Saída",FluxoCaixa101315[[#This Row],[R$ (Valores)]]*-1,FluxoCaixa101315[[#This Row],[R$ (Valores)]])</f>
        <v>0</v>
      </c>
    </row>
    <row r="1346" spans="2:10">
      <c r="B1346" s="16"/>
      <c r="C1346" s="48"/>
      <c r="D1346" s="17"/>
      <c r="E1346" s="17"/>
      <c r="F1346" s="17"/>
      <c r="G1346" s="21"/>
      <c r="H1346" s="17"/>
      <c r="I1346" s="20">
        <f>IF(FluxoCaixa101315[[#This Row],[d]]="Saldo Inicial",FluxoCaixa101315[[#This Row],[R$ (Valores)]],I1345+FluxoCaixa101315[[#This Row],[Valores Receitas / Despesas]])</f>
        <v>-68.760000000195461</v>
      </c>
      <c r="J1346" s="5">
        <f>IF(FluxoCaixa101315[[#This Row],[Entrada / Saída]]="Saída",FluxoCaixa101315[[#This Row],[R$ (Valores)]]*-1,FluxoCaixa101315[[#This Row],[R$ (Valores)]])</f>
        <v>0</v>
      </c>
    </row>
    <row r="1347" spans="2:10">
      <c r="B1347" s="16"/>
      <c r="C1347" s="48"/>
      <c r="D1347" s="17"/>
      <c r="E1347" s="17"/>
      <c r="F1347" s="17"/>
      <c r="G1347" s="21"/>
      <c r="H1347" s="17"/>
      <c r="I1347" s="20">
        <f>IF(FluxoCaixa101315[[#This Row],[d]]="Saldo Inicial",FluxoCaixa101315[[#This Row],[R$ (Valores)]],I1346+FluxoCaixa101315[[#This Row],[Valores Receitas / Despesas]])</f>
        <v>-68.760000000195461</v>
      </c>
      <c r="J1347" s="5">
        <f>IF(FluxoCaixa101315[[#This Row],[Entrada / Saída]]="Saída",FluxoCaixa101315[[#This Row],[R$ (Valores)]]*-1,FluxoCaixa101315[[#This Row],[R$ (Valores)]])</f>
        <v>0</v>
      </c>
    </row>
    <row r="1348" spans="2:10">
      <c r="B1348" s="16"/>
      <c r="C1348" s="48"/>
      <c r="D1348" s="17"/>
      <c r="E1348" s="17"/>
      <c r="F1348" s="17"/>
      <c r="G1348" s="21"/>
      <c r="H1348" s="17"/>
      <c r="I1348" s="20">
        <f>IF(FluxoCaixa101315[[#This Row],[d]]="Saldo Inicial",FluxoCaixa101315[[#This Row],[R$ (Valores)]],I1347+FluxoCaixa101315[[#This Row],[Valores Receitas / Despesas]])</f>
        <v>-68.760000000195461</v>
      </c>
      <c r="J1348" s="5">
        <f>IF(FluxoCaixa101315[[#This Row],[Entrada / Saída]]="Saída",FluxoCaixa101315[[#This Row],[R$ (Valores)]]*-1,FluxoCaixa101315[[#This Row],[R$ (Valores)]])</f>
        <v>0</v>
      </c>
    </row>
    <row r="1349" spans="2:10">
      <c r="B1349" s="16"/>
      <c r="C1349" s="48"/>
      <c r="D1349" s="17"/>
      <c r="E1349" s="17"/>
      <c r="F1349" s="17"/>
      <c r="G1349" s="21"/>
      <c r="H1349" s="17"/>
      <c r="I1349" s="20">
        <f>IF(FluxoCaixa101315[[#This Row],[d]]="Saldo Inicial",FluxoCaixa101315[[#This Row],[R$ (Valores)]],I1348+FluxoCaixa101315[[#This Row],[Valores Receitas / Despesas]])</f>
        <v>-68.760000000195461</v>
      </c>
      <c r="J1349" s="5">
        <f>IF(FluxoCaixa101315[[#This Row],[Entrada / Saída]]="Saída",FluxoCaixa101315[[#This Row],[R$ (Valores)]]*-1,FluxoCaixa101315[[#This Row],[R$ (Valores)]])</f>
        <v>0</v>
      </c>
    </row>
    <row r="1350" spans="2:10">
      <c r="B1350" s="16"/>
      <c r="C1350" s="48"/>
      <c r="D1350" s="17"/>
      <c r="E1350" s="17"/>
      <c r="F1350" s="17"/>
      <c r="G1350" s="21"/>
      <c r="H1350" s="17"/>
      <c r="I1350" s="20">
        <f>IF(FluxoCaixa101315[[#This Row],[d]]="Saldo Inicial",FluxoCaixa101315[[#This Row],[R$ (Valores)]],I1349+FluxoCaixa101315[[#This Row],[Valores Receitas / Despesas]])</f>
        <v>-68.760000000195461</v>
      </c>
      <c r="J1350" s="5">
        <f>IF(FluxoCaixa101315[[#This Row],[Entrada / Saída]]="Saída",FluxoCaixa101315[[#This Row],[R$ (Valores)]]*-1,FluxoCaixa101315[[#This Row],[R$ (Valores)]])</f>
        <v>0</v>
      </c>
    </row>
    <row r="1351" spans="2:10">
      <c r="B1351" s="16"/>
      <c r="C1351" s="48"/>
      <c r="D1351" s="17"/>
      <c r="E1351" s="17"/>
      <c r="F1351" s="17"/>
      <c r="G1351" s="21"/>
      <c r="H1351" s="17"/>
      <c r="I1351" s="20">
        <f>IF(FluxoCaixa101315[[#This Row],[d]]="Saldo Inicial",FluxoCaixa101315[[#This Row],[R$ (Valores)]],I1350+FluxoCaixa101315[[#This Row],[Valores Receitas / Despesas]])</f>
        <v>-68.760000000195461</v>
      </c>
      <c r="J1351" s="5">
        <f>IF(FluxoCaixa101315[[#This Row],[Entrada / Saída]]="Saída",FluxoCaixa101315[[#This Row],[R$ (Valores)]]*-1,FluxoCaixa101315[[#This Row],[R$ (Valores)]])</f>
        <v>0</v>
      </c>
    </row>
    <row r="1352" spans="2:10">
      <c r="B1352" s="16"/>
      <c r="C1352" s="48"/>
      <c r="D1352" s="17"/>
      <c r="E1352" s="17"/>
      <c r="F1352" s="17"/>
      <c r="G1352" s="21"/>
      <c r="H1352" s="17"/>
      <c r="I1352" s="20">
        <f>IF(FluxoCaixa101315[[#This Row],[d]]="Saldo Inicial",FluxoCaixa101315[[#This Row],[R$ (Valores)]],I1351+FluxoCaixa101315[[#This Row],[Valores Receitas / Despesas]])</f>
        <v>-68.760000000195461</v>
      </c>
      <c r="J1352" s="5">
        <f>IF(FluxoCaixa101315[[#This Row],[Entrada / Saída]]="Saída",FluxoCaixa101315[[#This Row],[R$ (Valores)]]*-1,FluxoCaixa101315[[#This Row],[R$ (Valores)]])</f>
        <v>0</v>
      </c>
    </row>
    <row r="1353" spans="2:10">
      <c r="B1353" s="16"/>
      <c r="C1353" s="48"/>
      <c r="D1353" s="17"/>
      <c r="E1353" s="17"/>
      <c r="F1353" s="17"/>
      <c r="G1353" s="21"/>
      <c r="H1353" s="17"/>
      <c r="I1353" s="20">
        <f>IF(FluxoCaixa101315[[#This Row],[d]]="Saldo Inicial",FluxoCaixa101315[[#This Row],[R$ (Valores)]],I1352+FluxoCaixa101315[[#This Row],[Valores Receitas / Despesas]])</f>
        <v>-68.760000000195461</v>
      </c>
      <c r="J1353" s="5">
        <f>IF(FluxoCaixa101315[[#This Row],[Entrada / Saída]]="Saída",FluxoCaixa101315[[#This Row],[R$ (Valores)]]*-1,FluxoCaixa101315[[#This Row],[R$ (Valores)]])</f>
        <v>0</v>
      </c>
    </row>
    <row r="1354" spans="2:10">
      <c r="B1354" s="16"/>
      <c r="C1354" s="48"/>
      <c r="D1354" s="17"/>
      <c r="E1354" s="17"/>
      <c r="F1354" s="17"/>
      <c r="G1354" s="21"/>
      <c r="H1354" s="17"/>
      <c r="I1354" s="20">
        <f>IF(FluxoCaixa101315[[#This Row],[d]]="Saldo Inicial",FluxoCaixa101315[[#This Row],[R$ (Valores)]],I1353+FluxoCaixa101315[[#This Row],[Valores Receitas / Despesas]])</f>
        <v>-68.760000000195461</v>
      </c>
      <c r="J1354" s="5">
        <f>IF(FluxoCaixa101315[[#This Row],[Entrada / Saída]]="Saída",FluxoCaixa101315[[#This Row],[R$ (Valores)]]*-1,FluxoCaixa101315[[#This Row],[R$ (Valores)]])</f>
        <v>0</v>
      </c>
    </row>
    <row r="1355" spans="2:10" ht="15">
      <c r="B1355" s="16"/>
      <c r="C1355" s="48"/>
      <c r="D1355" s="17"/>
      <c r="E1355" s="17"/>
      <c r="F1355" s="17"/>
      <c r="G1355" s="17"/>
      <c r="H1355"/>
      <c r="I1355" s="20">
        <f>IF(FluxoCaixa101315[[#This Row],[d]]="Saldo Inicial",FluxoCaixa101315[[#This Row],[R$ (Valores)]],I1354+FluxoCaixa101315[[#This Row],[Valores Receitas / Despesas]])</f>
        <v>-68.760000000195461</v>
      </c>
      <c r="J1355" s="5">
        <f>IF(FluxoCaixa101315[[#This Row],[Entrada / Saída]]="Saída",FluxoCaixa101315[[#This Row],[R$ (Valores)]]*-1,FluxoCaixa101315[[#This Row],[R$ (Valores)]])</f>
        <v>0</v>
      </c>
    </row>
    <row r="1356" spans="2:10">
      <c r="B1356" s="16"/>
      <c r="C1356" s="48"/>
      <c r="D1356" s="17"/>
      <c r="E1356" s="17"/>
      <c r="F1356" s="17"/>
      <c r="G1356" s="21"/>
      <c r="H1356" s="17"/>
      <c r="I1356" s="20">
        <f>IF(FluxoCaixa101315[[#This Row],[d]]="Saldo Inicial",FluxoCaixa101315[[#This Row],[R$ (Valores)]],I1355+FluxoCaixa101315[[#This Row],[Valores Receitas / Despesas]])</f>
        <v>-68.760000000195461</v>
      </c>
      <c r="J1356" s="5">
        <f>IF(FluxoCaixa101315[[#This Row],[Entrada / Saída]]="Saída",FluxoCaixa101315[[#This Row],[R$ (Valores)]]*-1,FluxoCaixa101315[[#This Row],[R$ (Valores)]])</f>
        <v>0</v>
      </c>
    </row>
    <row r="1357" spans="2:10">
      <c r="B1357" s="16"/>
      <c r="C1357" s="48"/>
      <c r="D1357" s="17"/>
      <c r="E1357" s="17"/>
      <c r="F1357" s="17"/>
      <c r="G1357" s="21"/>
      <c r="H1357" s="17"/>
      <c r="I1357" s="20">
        <f>IF(FluxoCaixa101315[[#This Row],[d]]="Saldo Inicial",FluxoCaixa101315[[#This Row],[R$ (Valores)]],I1356+FluxoCaixa101315[[#This Row],[Valores Receitas / Despesas]])</f>
        <v>-68.760000000195461</v>
      </c>
      <c r="J1357" s="5">
        <f>IF(FluxoCaixa101315[[#This Row],[Entrada / Saída]]="Saída",FluxoCaixa101315[[#This Row],[R$ (Valores)]]*-1,FluxoCaixa101315[[#This Row],[R$ (Valores)]])</f>
        <v>0</v>
      </c>
    </row>
    <row r="1358" spans="2:10">
      <c r="B1358" s="16"/>
      <c r="C1358" s="48"/>
      <c r="D1358" s="17"/>
      <c r="E1358" s="17"/>
      <c r="F1358" s="17"/>
      <c r="G1358" s="21"/>
      <c r="H1358" s="17"/>
      <c r="I1358" s="20">
        <f>IF(FluxoCaixa101315[[#This Row],[d]]="Saldo Inicial",FluxoCaixa101315[[#This Row],[R$ (Valores)]],I1357+FluxoCaixa101315[[#This Row],[Valores Receitas / Despesas]])</f>
        <v>-68.760000000195461</v>
      </c>
      <c r="J1358" s="5">
        <f>IF(FluxoCaixa101315[[#This Row],[Entrada / Saída]]="Saída",FluxoCaixa101315[[#This Row],[R$ (Valores)]]*-1,FluxoCaixa101315[[#This Row],[R$ (Valores)]])</f>
        <v>0</v>
      </c>
    </row>
    <row r="1359" spans="2:10">
      <c r="B1359" s="16"/>
      <c r="C1359" s="48"/>
      <c r="D1359" s="17"/>
      <c r="E1359" s="17"/>
      <c r="F1359" s="17"/>
      <c r="G1359" s="21"/>
      <c r="H1359" s="17"/>
      <c r="I1359" s="20">
        <f>IF(FluxoCaixa101315[[#This Row],[d]]="Saldo Inicial",FluxoCaixa101315[[#This Row],[R$ (Valores)]],I1358+FluxoCaixa101315[[#This Row],[Valores Receitas / Despesas]])</f>
        <v>-68.760000000195461</v>
      </c>
      <c r="J1359" s="5">
        <f>IF(FluxoCaixa101315[[#This Row],[Entrada / Saída]]="Saída",FluxoCaixa101315[[#This Row],[R$ (Valores)]]*-1,FluxoCaixa101315[[#This Row],[R$ (Valores)]])</f>
        <v>0</v>
      </c>
    </row>
    <row r="1360" spans="2:10">
      <c r="B1360" s="16"/>
      <c r="C1360" s="48"/>
      <c r="D1360" s="17"/>
      <c r="E1360" s="17"/>
      <c r="F1360" s="17"/>
      <c r="G1360" s="21"/>
      <c r="H1360" s="17"/>
      <c r="I1360" s="20">
        <f>IF(FluxoCaixa101315[[#This Row],[d]]="Saldo Inicial",FluxoCaixa101315[[#This Row],[R$ (Valores)]],I1359+FluxoCaixa101315[[#This Row],[Valores Receitas / Despesas]])</f>
        <v>-68.760000000195461</v>
      </c>
      <c r="J1360" s="5">
        <f>IF(FluxoCaixa101315[[#This Row],[Entrada / Saída]]="Saída",FluxoCaixa101315[[#This Row],[R$ (Valores)]]*-1,FluxoCaixa101315[[#This Row],[R$ (Valores)]])</f>
        <v>0</v>
      </c>
    </row>
    <row r="1361" spans="2:10">
      <c r="B1361" s="16"/>
      <c r="C1361" s="48"/>
      <c r="D1361" s="17"/>
      <c r="E1361" s="17"/>
      <c r="F1361" s="17"/>
      <c r="G1361" s="21"/>
      <c r="H1361" s="17"/>
      <c r="I1361" s="20">
        <f>IF(FluxoCaixa101315[[#This Row],[d]]="Saldo Inicial",FluxoCaixa101315[[#This Row],[R$ (Valores)]],I1360+FluxoCaixa101315[[#This Row],[Valores Receitas / Despesas]])</f>
        <v>-68.760000000195461</v>
      </c>
      <c r="J1361" s="5">
        <f>IF(FluxoCaixa101315[[#This Row],[Entrada / Saída]]="Saída",FluxoCaixa101315[[#This Row],[R$ (Valores)]]*-1,FluxoCaixa101315[[#This Row],[R$ (Valores)]])</f>
        <v>0</v>
      </c>
    </row>
    <row r="1362" spans="2:10">
      <c r="B1362" s="16"/>
      <c r="C1362" s="48"/>
      <c r="D1362" s="17"/>
      <c r="E1362" s="17"/>
      <c r="F1362" s="17"/>
      <c r="G1362" s="21"/>
      <c r="H1362" s="17"/>
      <c r="I1362" s="20">
        <f>IF(FluxoCaixa101315[[#This Row],[d]]="Saldo Inicial",FluxoCaixa101315[[#This Row],[R$ (Valores)]],I1361+FluxoCaixa101315[[#This Row],[Valores Receitas / Despesas]])</f>
        <v>-68.760000000195461</v>
      </c>
      <c r="J1362" s="5">
        <f>IF(FluxoCaixa101315[[#This Row],[Entrada / Saída]]="Saída",FluxoCaixa101315[[#This Row],[R$ (Valores)]]*-1,FluxoCaixa101315[[#This Row],[R$ (Valores)]])</f>
        <v>0</v>
      </c>
    </row>
    <row r="1363" spans="2:10">
      <c r="B1363" s="16"/>
      <c r="C1363" s="48"/>
      <c r="D1363" s="17"/>
      <c r="E1363" s="17"/>
      <c r="F1363" s="17"/>
      <c r="G1363" s="21"/>
      <c r="H1363" s="17"/>
      <c r="I1363" s="20">
        <f>IF(FluxoCaixa101315[[#This Row],[d]]="Saldo Inicial",FluxoCaixa101315[[#This Row],[R$ (Valores)]],I1362+FluxoCaixa101315[[#This Row],[Valores Receitas / Despesas]])</f>
        <v>-68.760000000195461</v>
      </c>
      <c r="J1363" s="5">
        <f>IF(FluxoCaixa101315[[#This Row],[Entrada / Saída]]="Saída",FluxoCaixa101315[[#This Row],[R$ (Valores)]]*-1,FluxoCaixa101315[[#This Row],[R$ (Valores)]])</f>
        <v>0</v>
      </c>
    </row>
    <row r="1364" spans="2:10">
      <c r="B1364" s="16"/>
      <c r="C1364" s="48"/>
      <c r="D1364" s="17"/>
      <c r="E1364" s="17"/>
      <c r="F1364" s="17"/>
      <c r="G1364" s="21"/>
      <c r="H1364" s="17"/>
      <c r="I1364" s="20">
        <f>IF(FluxoCaixa101315[[#This Row],[d]]="Saldo Inicial",FluxoCaixa101315[[#This Row],[R$ (Valores)]],I1363+FluxoCaixa101315[[#This Row],[Valores Receitas / Despesas]])</f>
        <v>-68.760000000195461</v>
      </c>
      <c r="J1364" s="5">
        <f>IF(FluxoCaixa101315[[#This Row],[Entrada / Saída]]="Saída",FluxoCaixa101315[[#This Row],[R$ (Valores)]]*-1,FluxoCaixa101315[[#This Row],[R$ (Valores)]])</f>
        <v>0</v>
      </c>
    </row>
    <row r="1365" spans="2:10">
      <c r="B1365" s="16"/>
      <c r="C1365" s="48"/>
      <c r="D1365" s="17"/>
      <c r="E1365" s="17"/>
      <c r="F1365" s="17"/>
      <c r="G1365" s="21"/>
      <c r="H1365" s="17"/>
      <c r="I1365" s="20">
        <f>IF(FluxoCaixa101315[[#This Row],[d]]="Saldo Inicial",FluxoCaixa101315[[#This Row],[R$ (Valores)]],I1364+FluxoCaixa101315[[#This Row],[Valores Receitas / Despesas]])</f>
        <v>-68.760000000195461</v>
      </c>
      <c r="J1365" s="5">
        <f>IF(FluxoCaixa101315[[#This Row],[Entrada / Saída]]="Saída",FluxoCaixa101315[[#This Row],[R$ (Valores)]]*-1,FluxoCaixa101315[[#This Row],[R$ (Valores)]])</f>
        <v>0</v>
      </c>
    </row>
    <row r="1366" spans="2:10">
      <c r="B1366" s="16"/>
      <c r="C1366" s="48"/>
      <c r="D1366" s="17"/>
      <c r="E1366" s="17"/>
      <c r="F1366" s="17"/>
      <c r="G1366" s="21"/>
      <c r="H1366" s="17"/>
      <c r="I1366" s="20">
        <f>IF(FluxoCaixa101315[[#This Row],[d]]="Saldo Inicial",FluxoCaixa101315[[#This Row],[R$ (Valores)]],I1365+FluxoCaixa101315[[#This Row],[Valores Receitas / Despesas]])</f>
        <v>-68.760000000195461</v>
      </c>
      <c r="J1366" s="5">
        <f>IF(FluxoCaixa101315[[#This Row],[Entrada / Saída]]="Saída",FluxoCaixa101315[[#This Row],[R$ (Valores)]]*-1,FluxoCaixa101315[[#This Row],[R$ (Valores)]])</f>
        <v>0</v>
      </c>
    </row>
    <row r="1367" spans="2:10">
      <c r="B1367" s="16"/>
      <c r="C1367" s="48"/>
      <c r="D1367" s="17"/>
      <c r="E1367" s="17"/>
      <c r="F1367" s="17"/>
      <c r="G1367" s="21"/>
      <c r="H1367" s="17"/>
      <c r="I1367" s="20">
        <f>IF(FluxoCaixa101315[[#This Row],[d]]="Saldo Inicial",FluxoCaixa101315[[#This Row],[R$ (Valores)]],I1366+FluxoCaixa101315[[#This Row],[Valores Receitas / Despesas]])</f>
        <v>-68.760000000195461</v>
      </c>
      <c r="J1367" s="5">
        <f>IF(FluxoCaixa101315[[#This Row],[Entrada / Saída]]="Saída",FluxoCaixa101315[[#This Row],[R$ (Valores)]]*-1,FluxoCaixa101315[[#This Row],[R$ (Valores)]])</f>
        <v>0</v>
      </c>
    </row>
    <row r="1368" spans="2:10">
      <c r="B1368" s="16"/>
      <c r="C1368" s="48"/>
      <c r="D1368" s="17"/>
      <c r="E1368" s="17"/>
      <c r="F1368" s="17"/>
      <c r="G1368" s="21"/>
      <c r="H1368" s="17"/>
      <c r="I1368" s="20">
        <f>IF(FluxoCaixa101315[[#This Row],[d]]="Saldo Inicial",FluxoCaixa101315[[#This Row],[R$ (Valores)]],I1367+FluxoCaixa101315[[#This Row],[Valores Receitas / Despesas]])</f>
        <v>-68.760000000195461</v>
      </c>
      <c r="J1368" s="5">
        <f>IF(FluxoCaixa101315[[#This Row],[Entrada / Saída]]="Saída",FluxoCaixa101315[[#This Row],[R$ (Valores)]]*-1,FluxoCaixa101315[[#This Row],[R$ (Valores)]])</f>
        <v>0</v>
      </c>
    </row>
    <row r="1369" spans="2:10">
      <c r="B1369" s="16"/>
      <c r="C1369" s="48"/>
      <c r="D1369" s="17"/>
      <c r="E1369" s="17"/>
      <c r="F1369" s="17"/>
      <c r="G1369" s="21"/>
      <c r="H1369" s="17"/>
      <c r="I1369" s="20">
        <f>IF(FluxoCaixa101315[[#This Row],[d]]="Saldo Inicial",FluxoCaixa101315[[#This Row],[R$ (Valores)]],I1368+FluxoCaixa101315[[#This Row],[Valores Receitas / Despesas]])</f>
        <v>-68.760000000195461</v>
      </c>
      <c r="J1369" s="5">
        <f>IF(FluxoCaixa101315[[#This Row],[Entrada / Saída]]="Saída",FluxoCaixa101315[[#This Row],[R$ (Valores)]]*-1,FluxoCaixa101315[[#This Row],[R$ (Valores)]])</f>
        <v>0</v>
      </c>
    </row>
    <row r="1370" spans="2:10">
      <c r="B1370" s="16"/>
      <c r="C1370" s="48"/>
      <c r="D1370" s="17"/>
      <c r="E1370" s="17"/>
      <c r="F1370" s="17"/>
      <c r="G1370" s="21"/>
      <c r="H1370" s="17"/>
      <c r="I1370" s="20">
        <f>IF(FluxoCaixa101315[[#This Row],[d]]="Saldo Inicial",FluxoCaixa101315[[#This Row],[R$ (Valores)]],I1369+FluxoCaixa101315[[#This Row],[Valores Receitas / Despesas]])</f>
        <v>-68.760000000195461</v>
      </c>
      <c r="J1370" s="5">
        <f>IF(FluxoCaixa101315[[#This Row],[Entrada / Saída]]="Saída",FluxoCaixa101315[[#This Row],[R$ (Valores)]]*-1,FluxoCaixa101315[[#This Row],[R$ (Valores)]])</f>
        <v>0</v>
      </c>
    </row>
    <row r="1371" spans="2:10">
      <c r="B1371" s="16"/>
      <c r="C1371" s="48"/>
      <c r="D1371" s="17"/>
      <c r="E1371" s="17"/>
      <c r="F1371" s="17"/>
      <c r="G1371" s="21"/>
      <c r="H1371" s="17"/>
      <c r="I1371" s="20">
        <f>IF(FluxoCaixa101315[[#This Row],[d]]="Saldo Inicial",FluxoCaixa101315[[#This Row],[R$ (Valores)]],I1370+FluxoCaixa101315[[#This Row],[Valores Receitas / Despesas]])</f>
        <v>-68.760000000195461</v>
      </c>
      <c r="J1371" s="5">
        <f>IF(FluxoCaixa101315[[#This Row],[Entrada / Saída]]="Saída",FluxoCaixa101315[[#This Row],[R$ (Valores)]]*-1,FluxoCaixa101315[[#This Row],[R$ (Valores)]])</f>
        <v>0</v>
      </c>
    </row>
    <row r="1372" spans="2:10">
      <c r="B1372" s="56"/>
      <c r="C1372" s="52"/>
      <c r="D1372" s="45"/>
      <c r="E1372" s="17"/>
      <c r="F1372" s="17"/>
      <c r="G1372" s="54"/>
      <c r="H1372" s="45"/>
      <c r="I1372" s="47">
        <f>IF(FluxoCaixa101315[[#This Row],[d]]="Saldo Inicial",FluxoCaixa101315[[#This Row],[R$ (Valores)]],I1371+FluxoCaixa101315[[#This Row],[Valores Receitas / Despesas]])</f>
        <v>-68.760000000195461</v>
      </c>
      <c r="J1372" s="53">
        <f>IF(FluxoCaixa101315[[#This Row],[Entrada / Saída]]="Saída",FluxoCaixa101315[[#This Row],[R$ (Valores)]]*-1,FluxoCaixa101315[[#This Row],[R$ (Valores)]])</f>
        <v>0</v>
      </c>
    </row>
    <row r="1373" spans="2:10">
      <c r="B1373" s="56"/>
      <c r="C1373" s="52"/>
      <c r="D1373" s="17"/>
      <c r="E1373" s="17"/>
      <c r="F1373" s="17"/>
      <c r="G1373" s="21"/>
      <c r="H1373" s="17"/>
      <c r="I1373" s="20">
        <f>IF(FluxoCaixa101315[[#This Row],[d]]="Saldo Inicial",FluxoCaixa101315[[#This Row],[R$ (Valores)]],I1372+FluxoCaixa101315[[#This Row],[Valores Receitas / Despesas]])</f>
        <v>-68.760000000195461</v>
      </c>
      <c r="J1373" s="5">
        <f>IF(FluxoCaixa101315[[#This Row],[Entrada / Saída]]="Saída",FluxoCaixa101315[[#This Row],[R$ (Valores)]]*-1,FluxoCaixa101315[[#This Row],[R$ (Valores)]])</f>
        <v>0</v>
      </c>
    </row>
    <row r="1374" spans="2:10">
      <c r="B1374" s="56"/>
      <c r="C1374" s="52"/>
      <c r="D1374" s="17"/>
      <c r="E1374" s="17"/>
      <c r="F1374" s="17"/>
      <c r="G1374" s="21"/>
      <c r="H1374" s="17"/>
      <c r="I1374" s="20">
        <f>IF(FluxoCaixa101315[[#This Row],[d]]="Saldo Inicial",FluxoCaixa101315[[#This Row],[R$ (Valores)]],I1373+FluxoCaixa101315[[#This Row],[Valores Receitas / Despesas]])</f>
        <v>-68.760000000195461</v>
      </c>
      <c r="J1374" s="5">
        <f>IF(FluxoCaixa101315[[#This Row],[Entrada / Saída]]="Saída",FluxoCaixa101315[[#This Row],[R$ (Valores)]]*-1,FluxoCaixa101315[[#This Row],[R$ (Valores)]])</f>
        <v>0</v>
      </c>
    </row>
    <row r="1375" spans="2:10">
      <c r="B1375" s="56"/>
      <c r="C1375" s="52"/>
      <c r="D1375" s="17"/>
      <c r="E1375" s="17"/>
      <c r="F1375" s="17"/>
      <c r="G1375" s="21"/>
      <c r="H1375" s="17"/>
      <c r="I1375" s="20">
        <f>IF(FluxoCaixa101315[[#This Row],[d]]="Saldo Inicial",FluxoCaixa101315[[#This Row],[R$ (Valores)]],I1374+FluxoCaixa101315[[#This Row],[Valores Receitas / Despesas]])</f>
        <v>-68.760000000195461</v>
      </c>
      <c r="J1375" s="5">
        <f>IF(FluxoCaixa101315[[#This Row],[Entrada / Saída]]="Saída",FluxoCaixa101315[[#This Row],[R$ (Valores)]]*-1,FluxoCaixa101315[[#This Row],[R$ (Valores)]])</f>
        <v>0</v>
      </c>
    </row>
    <row r="1376" spans="2:10">
      <c r="B1376" s="56"/>
      <c r="C1376" s="52"/>
      <c r="D1376" s="17"/>
      <c r="E1376" s="17"/>
      <c r="F1376" s="17"/>
      <c r="G1376" s="21"/>
      <c r="H1376" s="17"/>
      <c r="I1376" s="20">
        <f>IF(FluxoCaixa101315[[#This Row],[d]]="Saldo Inicial",FluxoCaixa101315[[#This Row],[R$ (Valores)]],I1375+FluxoCaixa101315[[#This Row],[Valores Receitas / Despesas]])</f>
        <v>-68.760000000195461</v>
      </c>
      <c r="J1376" s="5">
        <f>IF(FluxoCaixa101315[[#This Row],[Entrada / Saída]]="Saída",FluxoCaixa101315[[#This Row],[R$ (Valores)]]*-1,FluxoCaixa101315[[#This Row],[R$ (Valores)]])</f>
        <v>0</v>
      </c>
    </row>
    <row r="1377" spans="2:10">
      <c r="B1377" s="56"/>
      <c r="C1377" s="52"/>
      <c r="D1377" s="17"/>
      <c r="E1377" s="17"/>
      <c r="F1377" s="17"/>
      <c r="G1377" s="21"/>
      <c r="H1377" s="17"/>
      <c r="I1377" s="20">
        <f>IF(FluxoCaixa101315[[#This Row],[d]]="Saldo Inicial",FluxoCaixa101315[[#This Row],[R$ (Valores)]],I1376+FluxoCaixa101315[[#This Row],[Valores Receitas / Despesas]])</f>
        <v>-68.760000000195461</v>
      </c>
      <c r="J1377" s="5">
        <f>IF(FluxoCaixa101315[[#This Row],[Entrada / Saída]]="Saída",FluxoCaixa101315[[#This Row],[R$ (Valores)]]*-1,FluxoCaixa101315[[#This Row],[R$ (Valores)]])</f>
        <v>0</v>
      </c>
    </row>
    <row r="1378" spans="2:10">
      <c r="B1378" s="56"/>
      <c r="C1378" s="52"/>
      <c r="D1378" s="17"/>
      <c r="E1378" s="17"/>
      <c r="F1378" s="17"/>
      <c r="G1378" s="21"/>
      <c r="H1378" s="17"/>
      <c r="I1378" s="20">
        <f>IF(FluxoCaixa101315[[#This Row],[d]]="Saldo Inicial",FluxoCaixa101315[[#This Row],[R$ (Valores)]],I1377+FluxoCaixa101315[[#This Row],[Valores Receitas / Despesas]])</f>
        <v>-68.760000000195461</v>
      </c>
      <c r="J1378" s="5">
        <f>IF(FluxoCaixa101315[[#This Row],[Entrada / Saída]]="Saída",FluxoCaixa101315[[#This Row],[R$ (Valores)]]*-1,FluxoCaixa101315[[#This Row],[R$ (Valores)]])</f>
        <v>0</v>
      </c>
    </row>
    <row r="1379" spans="2:10">
      <c r="B1379" s="56"/>
      <c r="C1379" s="52"/>
      <c r="D1379" s="17"/>
      <c r="E1379" s="17"/>
      <c r="F1379" s="17"/>
      <c r="G1379" s="21"/>
      <c r="H1379" s="17"/>
      <c r="I1379" s="20">
        <f>IF(FluxoCaixa101315[[#This Row],[d]]="Saldo Inicial",FluxoCaixa101315[[#This Row],[R$ (Valores)]],I1378+FluxoCaixa101315[[#This Row],[Valores Receitas / Despesas]])</f>
        <v>-68.760000000195461</v>
      </c>
      <c r="J1379" s="5">
        <f>IF(FluxoCaixa101315[[#This Row],[Entrada / Saída]]="Saída",FluxoCaixa101315[[#This Row],[R$ (Valores)]]*-1,FluxoCaixa101315[[#This Row],[R$ (Valores)]])</f>
        <v>0</v>
      </c>
    </row>
    <row r="1380" spans="2:10">
      <c r="B1380" s="56"/>
      <c r="C1380" s="52"/>
      <c r="D1380" s="17"/>
      <c r="E1380" s="17"/>
      <c r="F1380" s="17"/>
      <c r="G1380" s="21"/>
      <c r="H1380" s="17"/>
      <c r="I1380" s="20">
        <f>IF(FluxoCaixa101315[[#This Row],[d]]="Saldo Inicial",FluxoCaixa101315[[#This Row],[R$ (Valores)]],I1379+FluxoCaixa101315[[#This Row],[Valores Receitas / Despesas]])</f>
        <v>-68.760000000195461</v>
      </c>
      <c r="J1380" s="5">
        <f>IF(FluxoCaixa101315[[#This Row],[Entrada / Saída]]="Saída",FluxoCaixa101315[[#This Row],[R$ (Valores)]]*-1,FluxoCaixa101315[[#This Row],[R$ (Valores)]])</f>
        <v>0</v>
      </c>
    </row>
    <row r="1381" spans="2:10">
      <c r="B1381" s="56"/>
      <c r="C1381" s="52"/>
      <c r="D1381" s="17"/>
      <c r="E1381" s="17"/>
      <c r="F1381" s="17"/>
      <c r="G1381" s="21"/>
      <c r="H1381" s="17"/>
      <c r="I1381" s="20">
        <f>IF(FluxoCaixa101315[[#This Row],[d]]="Saldo Inicial",FluxoCaixa101315[[#This Row],[R$ (Valores)]],I1380+FluxoCaixa101315[[#This Row],[Valores Receitas / Despesas]])</f>
        <v>-68.760000000195461</v>
      </c>
      <c r="J1381" s="5">
        <f>IF(FluxoCaixa101315[[#This Row],[Entrada / Saída]]="Saída",FluxoCaixa101315[[#This Row],[R$ (Valores)]]*-1,FluxoCaixa101315[[#This Row],[R$ (Valores)]])</f>
        <v>0</v>
      </c>
    </row>
    <row r="1382" spans="2:10">
      <c r="B1382" s="56"/>
      <c r="C1382" s="52"/>
      <c r="D1382" s="17"/>
      <c r="E1382" s="17"/>
      <c r="F1382" s="17"/>
      <c r="G1382" s="54"/>
      <c r="H1382" s="45"/>
      <c r="I1382" s="47">
        <f>IF(FluxoCaixa101315[[#This Row],[d]]="Saldo Inicial",FluxoCaixa101315[[#This Row],[R$ (Valores)]],I1381+FluxoCaixa101315[[#This Row],[Valores Receitas / Despesas]])</f>
        <v>-68.760000000195461</v>
      </c>
      <c r="J1382" s="53">
        <f>IF(FluxoCaixa101315[[#This Row],[Entrada / Saída]]="Saída",FluxoCaixa101315[[#This Row],[R$ (Valores)]]*-1,FluxoCaixa101315[[#This Row],[R$ (Valores)]])</f>
        <v>0</v>
      </c>
    </row>
    <row r="1383" spans="2:10">
      <c r="B1383" s="56"/>
      <c r="C1383" s="52"/>
      <c r="D1383" s="17"/>
      <c r="E1383" s="17"/>
      <c r="F1383" s="17"/>
      <c r="G1383" s="54"/>
      <c r="H1383" s="45"/>
      <c r="I1383" s="47">
        <f>IF(FluxoCaixa101315[[#This Row],[d]]="Saldo Inicial",FluxoCaixa101315[[#This Row],[R$ (Valores)]],I1382+FluxoCaixa101315[[#This Row],[Valores Receitas / Despesas]])</f>
        <v>-68.760000000195461</v>
      </c>
      <c r="J1383" s="53">
        <f>IF(FluxoCaixa101315[[#This Row],[Entrada / Saída]]="Saída",FluxoCaixa101315[[#This Row],[R$ (Valores)]]*-1,FluxoCaixa101315[[#This Row],[R$ (Valores)]])</f>
        <v>0</v>
      </c>
    </row>
    <row r="1384" spans="2:10">
      <c r="B1384" s="56"/>
      <c r="C1384" s="52"/>
      <c r="D1384" s="17"/>
      <c r="E1384" s="17"/>
      <c r="F1384" s="17"/>
      <c r="G1384" s="54"/>
      <c r="H1384" s="45"/>
      <c r="I1384" s="47">
        <f>IF(FluxoCaixa101315[[#This Row],[d]]="Saldo Inicial",FluxoCaixa101315[[#This Row],[R$ (Valores)]],I1383+FluxoCaixa101315[[#This Row],[Valores Receitas / Despesas]])</f>
        <v>-68.760000000195461</v>
      </c>
      <c r="J1384" s="53">
        <f>IF(FluxoCaixa101315[[#This Row],[Entrada / Saída]]="Saída",FluxoCaixa101315[[#This Row],[R$ (Valores)]]*-1,FluxoCaixa101315[[#This Row],[R$ (Valores)]])</f>
        <v>0</v>
      </c>
    </row>
    <row r="1385" spans="2:10">
      <c r="B1385" s="56"/>
      <c r="C1385" s="52"/>
      <c r="D1385" s="17"/>
      <c r="E1385" s="17"/>
      <c r="F1385" s="17"/>
      <c r="G1385" s="54"/>
      <c r="H1385" s="45"/>
      <c r="I1385" s="47">
        <f>IF(FluxoCaixa101315[[#This Row],[d]]="Saldo Inicial",FluxoCaixa101315[[#This Row],[R$ (Valores)]],I1384+FluxoCaixa101315[[#This Row],[Valores Receitas / Despesas]])</f>
        <v>-68.760000000195461</v>
      </c>
      <c r="J1385" s="53">
        <f>IF(FluxoCaixa101315[[#This Row],[Entrada / Saída]]="Saída",FluxoCaixa101315[[#This Row],[R$ (Valores)]]*-1,FluxoCaixa101315[[#This Row],[R$ (Valores)]])</f>
        <v>0</v>
      </c>
    </row>
    <row r="1386" spans="2:10">
      <c r="B1386" s="56"/>
      <c r="C1386" s="52"/>
      <c r="D1386" s="17"/>
      <c r="E1386" s="17"/>
      <c r="F1386" s="17"/>
      <c r="G1386" s="54"/>
      <c r="H1386" s="45"/>
      <c r="I1386" s="47">
        <f>IF(FluxoCaixa101315[[#This Row],[d]]="Saldo Inicial",FluxoCaixa101315[[#This Row],[R$ (Valores)]],I1385+FluxoCaixa101315[[#This Row],[Valores Receitas / Despesas]])</f>
        <v>-68.760000000195461</v>
      </c>
      <c r="J1386" s="53">
        <f>IF(FluxoCaixa101315[[#This Row],[Entrada / Saída]]="Saída",FluxoCaixa101315[[#This Row],[R$ (Valores)]]*-1,FluxoCaixa101315[[#This Row],[R$ (Valores)]])</f>
        <v>0</v>
      </c>
    </row>
    <row r="1387" spans="2:10">
      <c r="B1387" s="56"/>
      <c r="C1387" s="52"/>
      <c r="D1387" s="17"/>
      <c r="E1387" s="17"/>
      <c r="F1387" s="17"/>
      <c r="G1387" s="54"/>
      <c r="H1387" s="45"/>
      <c r="I1387" s="47">
        <f>IF(FluxoCaixa101315[[#This Row],[d]]="Saldo Inicial",FluxoCaixa101315[[#This Row],[R$ (Valores)]],I1386+FluxoCaixa101315[[#This Row],[Valores Receitas / Despesas]])</f>
        <v>-68.760000000195461</v>
      </c>
      <c r="J1387" s="53">
        <f>IF(FluxoCaixa101315[[#This Row],[Entrada / Saída]]="Saída",FluxoCaixa101315[[#This Row],[R$ (Valores)]]*-1,FluxoCaixa101315[[#This Row],[R$ (Valores)]])</f>
        <v>0</v>
      </c>
    </row>
    <row r="1388" spans="2:10">
      <c r="B1388" s="56"/>
      <c r="C1388" s="52"/>
      <c r="D1388" s="17"/>
      <c r="E1388" s="17"/>
      <c r="F1388" s="17"/>
      <c r="G1388" s="54"/>
      <c r="H1388" s="45"/>
      <c r="I1388" s="47">
        <f>IF(FluxoCaixa101315[[#This Row],[d]]="Saldo Inicial",FluxoCaixa101315[[#This Row],[R$ (Valores)]],I1387+FluxoCaixa101315[[#This Row],[Valores Receitas / Despesas]])</f>
        <v>-68.760000000195461</v>
      </c>
      <c r="J1388" s="53">
        <f>IF(FluxoCaixa101315[[#This Row],[Entrada / Saída]]="Saída",FluxoCaixa101315[[#This Row],[R$ (Valores)]]*-1,FluxoCaixa101315[[#This Row],[R$ (Valores)]])</f>
        <v>0</v>
      </c>
    </row>
    <row r="1389" spans="2:10">
      <c r="B1389" s="56"/>
      <c r="C1389" s="52"/>
      <c r="D1389" s="17"/>
      <c r="E1389" s="17"/>
      <c r="F1389" s="17"/>
      <c r="G1389" s="21"/>
      <c r="H1389" s="17"/>
      <c r="I1389" s="20">
        <f>IF(FluxoCaixa101315[[#This Row],[d]]="Saldo Inicial",FluxoCaixa101315[[#This Row],[R$ (Valores)]],I1388+FluxoCaixa101315[[#This Row],[Valores Receitas / Despesas]])</f>
        <v>-68.760000000195461</v>
      </c>
      <c r="J1389" s="5">
        <f>IF(FluxoCaixa101315[[#This Row],[Entrada / Saída]]="Saída",FluxoCaixa101315[[#This Row],[R$ (Valores)]]*-1,FluxoCaixa101315[[#This Row],[R$ (Valores)]])</f>
        <v>0</v>
      </c>
    </row>
    <row r="1390" spans="2:10">
      <c r="B1390" s="56"/>
      <c r="C1390" s="52"/>
      <c r="D1390" s="17"/>
      <c r="E1390" s="17"/>
      <c r="F1390" s="17"/>
      <c r="G1390" s="21"/>
      <c r="H1390" s="17"/>
      <c r="I1390" s="20">
        <f>IF(FluxoCaixa101315[[#This Row],[d]]="Saldo Inicial",FluxoCaixa101315[[#This Row],[R$ (Valores)]],I1389+FluxoCaixa101315[[#This Row],[Valores Receitas / Despesas]])</f>
        <v>-68.760000000195461</v>
      </c>
      <c r="J1390" s="5">
        <f>IF(FluxoCaixa101315[[#This Row],[Entrada / Saída]]="Saída",FluxoCaixa101315[[#This Row],[R$ (Valores)]]*-1,FluxoCaixa101315[[#This Row],[R$ (Valores)]])</f>
        <v>0</v>
      </c>
    </row>
    <row r="1391" spans="2:10">
      <c r="B1391" s="56"/>
      <c r="C1391" s="52"/>
      <c r="D1391" s="17"/>
      <c r="E1391" s="17"/>
      <c r="F1391" s="17"/>
      <c r="G1391" s="21"/>
      <c r="H1391" s="17"/>
      <c r="I1391" s="20">
        <f>IF(FluxoCaixa101315[[#This Row],[d]]="Saldo Inicial",FluxoCaixa101315[[#This Row],[R$ (Valores)]],I1390+FluxoCaixa101315[[#This Row],[Valores Receitas / Despesas]])</f>
        <v>-68.760000000195461</v>
      </c>
      <c r="J1391" s="5">
        <f>IF(FluxoCaixa101315[[#This Row],[Entrada / Saída]]="Saída",FluxoCaixa101315[[#This Row],[R$ (Valores)]]*-1,FluxoCaixa101315[[#This Row],[R$ (Valores)]])</f>
        <v>0</v>
      </c>
    </row>
    <row r="1392" spans="2:10">
      <c r="B1392" s="56"/>
      <c r="C1392" s="52"/>
      <c r="D1392" s="17"/>
      <c r="E1392" s="17"/>
      <c r="F1392" s="17"/>
      <c r="G1392" s="21"/>
      <c r="H1392" s="17"/>
      <c r="I1392" s="20">
        <f>IF(FluxoCaixa101315[[#This Row],[d]]="Saldo Inicial",FluxoCaixa101315[[#This Row],[R$ (Valores)]],I1391+FluxoCaixa101315[[#This Row],[Valores Receitas / Despesas]])</f>
        <v>-68.760000000195461</v>
      </c>
      <c r="J1392" s="5">
        <f>IF(FluxoCaixa101315[[#This Row],[Entrada / Saída]]="Saída",FluxoCaixa101315[[#This Row],[R$ (Valores)]]*-1,FluxoCaixa101315[[#This Row],[R$ (Valores)]])</f>
        <v>0</v>
      </c>
    </row>
    <row r="1393" spans="2:10">
      <c r="B1393" s="56"/>
      <c r="C1393" s="52"/>
      <c r="D1393" s="17"/>
      <c r="E1393" s="17"/>
      <c r="F1393" s="17"/>
      <c r="G1393" s="21"/>
      <c r="H1393" s="17"/>
      <c r="I1393" s="20">
        <f>IF(FluxoCaixa101315[[#This Row],[d]]="Saldo Inicial",FluxoCaixa101315[[#This Row],[R$ (Valores)]],I1392+FluxoCaixa101315[[#This Row],[Valores Receitas / Despesas]])</f>
        <v>-68.760000000195461</v>
      </c>
      <c r="J1393" s="5">
        <f>IF(FluxoCaixa101315[[#This Row],[Entrada / Saída]]="Saída",FluxoCaixa101315[[#This Row],[R$ (Valores)]]*-1,FluxoCaixa101315[[#This Row],[R$ (Valores)]])</f>
        <v>0</v>
      </c>
    </row>
    <row r="1394" spans="2:10">
      <c r="B1394" s="56"/>
      <c r="C1394" s="52"/>
      <c r="D1394" s="17"/>
      <c r="E1394" s="17"/>
      <c r="F1394" s="17"/>
      <c r="G1394" s="21"/>
      <c r="H1394" s="17"/>
      <c r="I1394" s="20">
        <f>IF(FluxoCaixa101315[[#This Row],[d]]="Saldo Inicial",FluxoCaixa101315[[#This Row],[R$ (Valores)]],I1393+FluxoCaixa101315[[#This Row],[Valores Receitas / Despesas]])</f>
        <v>-68.760000000195461</v>
      </c>
      <c r="J1394" s="5">
        <f>IF(FluxoCaixa101315[[#This Row],[Entrada / Saída]]="Saída",FluxoCaixa101315[[#This Row],[R$ (Valores)]]*-1,FluxoCaixa101315[[#This Row],[R$ (Valores)]])</f>
        <v>0</v>
      </c>
    </row>
    <row r="1395" spans="2:10">
      <c r="B1395" s="56"/>
      <c r="C1395" s="52"/>
      <c r="D1395" s="17"/>
      <c r="E1395" s="17"/>
      <c r="F1395" s="17"/>
      <c r="G1395" s="21"/>
      <c r="H1395" s="17"/>
      <c r="I1395" s="20">
        <f>IF(FluxoCaixa101315[[#This Row],[d]]="Saldo Inicial",FluxoCaixa101315[[#This Row],[R$ (Valores)]],I1394+FluxoCaixa101315[[#This Row],[Valores Receitas / Despesas]])</f>
        <v>-68.760000000195461</v>
      </c>
      <c r="J1395" s="5">
        <f>IF(FluxoCaixa101315[[#This Row],[Entrada / Saída]]="Saída",FluxoCaixa101315[[#This Row],[R$ (Valores)]]*-1,FluxoCaixa101315[[#This Row],[R$ (Valores)]])</f>
        <v>0</v>
      </c>
    </row>
    <row r="1396" spans="2:10">
      <c r="B1396" s="56"/>
      <c r="C1396" s="52"/>
      <c r="D1396" s="17"/>
      <c r="E1396" s="17"/>
      <c r="F1396" s="17"/>
      <c r="G1396" s="21"/>
      <c r="H1396" s="17"/>
      <c r="I1396" s="20">
        <f>IF(FluxoCaixa101315[[#This Row],[d]]="Saldo Inicial",FluxoCaixa101315[[#This Row],[R$ (Valores)]],I1395+FluxoCaixa101315[[#This Row],[Valores Receitas / Despesas]])</f>
        <v>-68.760000000195461</v>
      </c>
      <c r="J1396" s="5">
        <f>IF(FluxoCaixa101315[[#This Row],[Entrada / Saída]]="Saída",FluxoCaixa101315[[#This Row],[R$ (Valores)]]*-1,FluxoCaixa101315[[#This Row],[R$ (Valores)]])</f>
        <v>0</v>
      </c>
    </row>
    <row r="1397" spans="2:10">
      <c r="B1397" s="56"/>
      <c r="C1397" s="52"/>
      <c r="D1397" s="17"/>
      <c r="E1397" s="17"/>
      <c r="F1397" s="17"/>
      <c r="G1397" s="21"/>
      <c r="H1397" s="17"/>
      <c r="I1397" s="20">
        <f>IF(FluxoCaixa101315[[#This Row],[d]]="Saldo Inicial",FluxoCaixa101315[[#This Row],[R$ (Valores)]],I1396+FluxoCaixa101315[[#This Row],[Valores Receitas / Despesas]])</f>
        <v>-68.760000000195461</v>
      </c>
      <c r="J1397" s="5">
        <f>IF(FluxoCaixa101315[[#This Row],[Entrada / Saída]]="Saída",FluxoCaixa101315[[#This Row],[R$ (Valores)]]*-1,FluxoCaixa101315[[#This Row],[R$ (Valores)]])</f>
        <v>0</v>
      </c>
    </row>
    <row r="1398" spans="2:10">
      <c r="B1398" s="56"/>
      <c r="C1398" s="52"/>
      <c r="D1398" s="17"/>
      <c r="E1398" s="17"/>
      <c r="F1398" s="17"/>
      <c r="G1398" s="21"/>
      <c r="H1398" s="17"/>
      <c r="I1398" s="20">
        <f>IF(FluxoCaixa101315[[#This Row],[d]]="Saldo Inicial",FluxoCaixa101315[[#This Row],[R$ (Valores)]],I1397+FluxoCaixa101315[[#This Row],[Valores Receitas / Despesas]])</f>
        <v>-68.760000000195461</v>
      </c>
      <c r="J1398" s="5">
        <f>IF(FluxoCaixa101315[[#This Row],[Entrada / Saída]]="Saída",FluxoCaixa101315[[#This Row],[R$ (Valores)]]*-1,FluxoCaixa101315[[#This Row],[R$ (Valores)]])</f>
        <v>0</v>
      </c>
    </row>
    <row r="1399" spans="2:10">
      <c r="B1399" s="56"/>
      <c r="C1399" s="52"/>
      <c r="D1399" s="17"/>
      <c r="E1399" s="17"/>
      <c r="F1399" s="17"/>
      <c r="G1399" s="21"/>
      <c r="H1399" s="17"/>
      <c r="I1399" s="20">
        <f>IF(FluxoCaixa101315[[#This Row],[d]]="Saldo Inicial",FluxoCaixa101315[[#This Row],[R$ (Valores)]],I1398+FluxoCaixa101315[[#This Row],[Valores Receitas / Despesas]])</f>
        <v>-68.760000000195461</v>
      </c>
      <c r="J1399" s="5">
        <f>IF(FluxoCaixa101315[[#This Row],[Entrada / Saída]]="Saída",FluxoCaixa101315[[#This Row],[R$ (Valores)]]*-1,FluxoCaixa101315[[#This Row],[R$ (Valores)]])</f>
        <v>0</v>
      </c>
    </row>
    <row r="1400" spans="2:10">
      <c r="B1400" s="56"/>
      <c r="C1400" s="52"/>
      <c r="D1400" s="17"/>
      <c r="E1400" s="17"/>
      <c r="F1400" s="17"/>
      <c r="G1400" s="21"/>
      <c r="H1400" s="17"/>
      <c r="I1400" s="20">
        <f>IF(FluxoCaixa101315[[#This Row],[d]]="Saldo Inicial",FluxoCaixa101315[[#This Row],[R$ (Valores)]],I1399+FluxoCaixa101315[[#This Row],[Valores Receitas / Despesas]])</f>
        <v>-68.760000000195461</v>
      </c>
      <c r="J1400" s="5">
        <f>IF(FluxoCaixa101315[[#This Row],[Entrada / Saída]]="Saída",FluxoCaixa101315[[#This Row],[R$ (Valores)]]*-1,FluxoCaixa101315[[#This Row],[R$ (Valores)]])</f>
        <v>0</v>
      </c>
    </row>
    <row r="1401" spans="2:10">
      <c r="B1401" s="56"/>
      <c r="C1401" s="52"/>
      <c r="D1401" s="17"/>
      <c r="E1401" s="17"/>
      <c r="F1401" s="17"/>
      <c r="G1401" s="21"/>
      <c r="H1401" s="17"/>
      <c r="I1401" s="20">
        <f>IF(FluxoCaixa101315[[#This Row],[d]]="Saldo Inicial",FluxoCaixa101315[[#This Row],[R$ (Valores)]],I1400+FluxoCaixa101315[[#This Row],[Valores Receitas / Despesas]])</f>
        <v>-68.760000000195461</v>
      </c>
      <c r="J1401" s="5">
        <f>IF(FluxoCaixa101315[[#This Row],[Entrada / Saída]]="Saída",FluxoCaixa101315[[#This Row],[R$ (Valores)]]*-1,FluxoCaixa101315[[#This Row],[R$ (Valores)]])</f>
        <v>0</v>
      </c>
    </row>
    <row r="1402" spans="2:10">
      <c r="B1402" s="56"/>
      <c r="C1402" s="52"/>
      <c r="D1402" s="17"/>
      <c r="E1402" s="17"/>
      <c r="F1402" s="17"/>
      <c r="G1402" s="21"/>
      <c r="H1402" s="17"/>
      <c r="I1402" s="20">
        <f>IF(FluxoCaixa101315[[#This Row],[d]]="Saldo Inicial",FluxoCaixa101315[[#This Row],[R$ (Valores)]],I1401+FluxoCaixa101315[[#This Row],[Valores Receitas / Despesas]])</f>
        <v>-68.760000000195461</v>
      </c>
      <c r="J1402" s="5">
        <f>IF(FluxoCaixa101315[[#This Row],[Entrada / Saída]]="Saída",FluxoCaixa101315[[#This Row],[R$ (Valores)]]*-1,FluxoCaixa101315[[#This Row],[R$ (Valores)]])</f>
        <v>0</v>
      </c>
    </row>
    <row r="1403" spans="2:10">
      <c r="B1403" s="56"/>
      <c r="C1403" s="52"/>
      <c r="D1403" s="45"/>
      <c r="E1403" s="17"/>
      <c r="F1403" s="17"/>
      <c r="G1403" s="54"/>
      <c r="H1403" s="45"/>
      <c r="I1403" s="47">
        <f>IF(FluxoCaixa101315[[#This Row],[d]]="Saldo Inicial",FluxoCaixa101315[[#This Row],[R$ (Valores)]],I1402+FluxoCaixa101315[[#This Row],[Valores Receitas / Despesas]])</f>
        <v>-68.760000000195461</v>
      </c>
      <c r="J1403" s="53">
        <f>IF(FluxoCaixa101315[[#This Row],[Entrada / Saída]]="Saída",FluxoCaixa101315[[#This Row],[R$ (Valores)]]*-1,FluxoCaixa101315[[#This Row],[R$ (Valores)]])</f>
        <v>0</v>
      </c>
    </row>
    <row r="1404" spans="2:10">
      <c r="B1404" s="56"/>
      <c r="C1404" s="52"/>
      <c r="D1404" s="17"/>
      <c r="E1404" s="17"/>
      <c r="F1404" s="17"/>
      <c r="G1404" s="21"/>
      <c r="H1404" s="17"/>
      <c r="I1404" s="20">
        <f>IF(FluxoCaixa101315[[#This Row],[d]]="Saldo Inicial",FluxoCaixa101315[[#This Row],[R$ (Valores)]],I1403+FluxoCaixa101315[[#This Row],[Valores Receitas / Despesas]])</f>
        <v>-68.760000000195461</v>
      </c>
      <c r="J1404" s="5">
        <f>IF(FluxoCaixa101315[[#This Row],[Entrada / Saída]]="Saída",FluxoCaixa101315[[#This Row],[R$ (Valores)]]*-1,FluxoCaixa101315[[#This Row],[R$ (Valores)]])</f>
        <v>0</v>
      </c>
    </row>
    <row r="1405" spans="2:10">
      <c r="B1405" s="56"/>
      <c r="C1405" s="52"/>
      <c r="D1405" s="17"/>
      <c r="E1405" s="17"/>
      <c r="F1405" s="17"/>
      <c r="G1405" s="21"/>
      <c r="H1405" s="17"/>
      <c r="I1405" s="20">
        <f>IF(FluxoCaixa101315[[#This Row],[d]]="Saldo Inicial",FluxoCaixa101315[[#This Row],[R$ (Valores)]],I1404+FluxoCaixa101315[[#This Row],[Valores Receitas / Despesas]])</f>
        <v>-68.760000000195461</v>
      </c>
      <c r="J1405" s="5">
        <f>IF(FluxoCaixa101315[[#This Row],[Entrada / Saída]]="Saída",FluxoCaixa101315[[#This Row],[R$ (Valores)]]*-1,FluxoCaixa101315[[#This Row],[R$ (Valores)]])</f>
        <v>0</v>
      </c>
    </row>
    <row r="1406" spans="2:10">
      <c r="B1406" s="56"/>
      <c r="C1406" s="52"/>
      <c r="D1406" s="17"/>
      <c r="E1406" s="17"/>
      <c r="F1406" s="17"/>
      <c r="G1406" s="21"/>
      <c r="H1406" s="17"/>
      <c r="I1406" s="20">
        <f>IF(FluxoCaixa101315[[#This Row],[d]]="Saldo Inicial",FluxoCaixa101315[[#This Row],[R$ (Valores)]],I1405+FluxoCaixa101315[[#This Row],[Valores Receitas / Despesas]])</f>
        <v>-68.760000000195461</v>
      </c>
      <c r="J1406" s="5">
        <f>IF(FluxoCaixa101315[[#This Row],[Entrada / Saída]]="Saída",FluxoCaixa101315[[#This Row],[R$ (Valores)]]*-1,FluxoCaixa101315[[#This Row],[R$ (Valores)]])</f>
        <v>0</v>
      </c>
    </row>
    <row r="1407" spans="2:10">
      <c r="B1407" s="56"/>
      <c r="C1407" s="52"/>
      <c r="D1407" s="17"/>
      <c r="E1407" s="17"/>
      <c r="F1407" s="17"/>
      <c r="G1407" s="21"/>
      <c r="H1407" s="17"/>
      <c r="I1407" s="20">
        <f>IF(FluxoCaixa101315[[#This Row],[d]]="Saldo Inicial",FluxoCaixa101315[[#This Row],[R$ (Valores)]],I1406+FluxoCaixa101315[[#This Row],[Valores Receitas / Despesas]])</f>
        <v>-68.760000000195461</v>
      </c>
      <c r="J1407" s="5">
        <f>IF(FluxoCaixa101315[[#This Row],[Entrada / Saída]]="Saída",FluxoCaixa101315[[#This Row],[R$ (Valores)]]*-1,FluxoCaixa101315[[#This Row],[R$ (Valores)]])</f>
        <v>0</v>
      </c>
    </row>
    <row r="1408" spans="2:10">
      <c r="B1408" s="56"/>
      <c r="C1408" s="52"/>
      <c r="D1408" s="17"/>
      <c r="E1408" s="17"/>
      <c r="F1408" s="17"/>
      <c r="G1408" s="21"/>
      <c r="H1408" s="17"/>
      <c r="I1408" s="20">
        <f>IF(FluxoCaixa101315[[#This Row],[d]]="Saldo Inicial",FluxoCaixa101315[[#This Row],[R$ (Valores)]],I1407+FluxoCaixa101315[[#This Row],[Valores Receitas / Despesas]])</f>
        <v>-68.760000000195461</v>
      </c>
      <c r="J1408" s="5">
        <f>IF(FluxoCaixa101315[[#This Row],[Entrada / Saída]]="Saída",FluxoCaixa101315[[#This Row],[R$ (Valores)]]*-1,FluxoCaixa101315[[#This Row],[R$ (Valores)]])</f>
        <v>0</v>
      </c>
    </row>
    <row r="1409" spans="2:10">
      <c r="B1409" s="56"/>
      <c r="C1409" s="52"/>
      <c r="D1409" s="17"/>
      <c r="E1409" s="17"/>
      <c r="F1409" s="17"/>
      <c r="G1409" s="21"/>
      <c r="H1409" s="17"/>
      <c r="I1409" s="20">
        <f>IF(FluxoCaixa101315[[#This Row],[d]]="Saldo Inicial",FluxoCaixa101315[[#This Row],[R$ (Valores)]],I1408+FluxoCaixa101315[[#This Row],[Valores Receitas / Despesas]])</f>
        <v>-68.760000000195461</v>
      </c>
      <c r="J1409" s="5">
        <f>IF(FluxoCaixa101315[[#This Row],[Entrada / Saída]]="Saída",FluxoCaixa101315[[#This Row],[R$ (Valores)]]*-1,FluxoCaixa101315[[#This Row],[R$ (Valores)]])</f>
        <v>0</v>
      </c>
    </row>
    <row r="1410" spans="2:10">
      <c r="B1410" s="56"/>
      <c r="C1410" s="52"/>
      <c r="D1410" s="17"/>
      <c r="E1410" s="17"/>
      <c r="F1410" s="17"/>
      <c r="G1410" s="21"/>
      <c r="H1410" s="17"/>
      <c r="I1410" s="20">
        <f>IF(FluxoCaixa101315[[#This Row],[d]]="Saldo Inicial",FluxoCaixa101315[[#This Row],[R$ (Valores)]],I1409+FluxoCaixa101315[[#This Row],[Valores Receitas / Despesas]])</f>
        <v>-68.760000000195461</v>
      </c>
      <c r="J1410" s="5">
        <f>IF(FluxoCaixa101315[[#This Row],[Entrada / Saída]]="Saída",FluxoCaixa101315[[#This Row],[R$ (Valores)]]*-1,FluxoCaixa101315[[#This Row],[R$ (Valores)]])</f>
        <v>0</v>
      </c>
    </row>
    <row r="1411" spans="2:10">
      <c r="B1411" s="16"/>
      <c r="C1411" s="48"/>
      <c r="D1411" s="17"/>
      <c r="E1411" s="17"/>
      <c r="F1411" s="17"/>
      <c r="G1411" s="21"/>
      <c r="H1411" s="17"/>
      <c r="I1411" s="20">
        <f>IF(FluxoCaixa101315[[#This Row],[d]]="Saldo Inicial",FluxoCaixa101315[[#This Row],[R$ (Valores)]],I1410+FluxoCaixa101315[[#This Row],[Valores Receitas / Despesas]])</f>
        <v>-68.760000000195461</v>
      </c>
      <c r="J1411" s="5">
        <f>IF(FluxoCaixa101315[[#This Row],[Entrada / Saída]]="Saída",FluxoCaixa101315[[#This Row],[R$ (Valores)]]*-1,FluxoCaixa101315[[#This Row],[R$ (Valores)]])</f>
        <v>0</v>
      </c>
    </row>
    <row r="1412" spans="2:10">
      <c r="B1412" s="16"/>
      <c r="C1412" s="48"/>
      <c r="D1412" s="17"/>
      <c r="E1412" s="17"/>
      <c r="F1412" s="17"/>
      <c r="G1412" s="21"/>
      <c r="H1412" s="17"/>
      <c r="I1412" s="20">
        <f>IF(FluxoCaixa101315[[#This Row],[d]]="Saldo Inicial",FluxoCaixa101315[[#This Row],[R$ (Valores)]],I1411+FluxoCaixa101315[[#This Row],[Valores Receitas / Despesas]])</f>
        <v>-68.760000000195461</v>
      </c>
      <c r="J1412" s="5">
        <f>IF(FluxoCaixa101315[[#This Row],[Entrada / Saída]]="Saída",FluxoCaixa101315[[#This Row],[R$ (Valores)]]*-1,FluxoCaixa101315[[#This Row],[R$ (Valores)]])</f>
        <v>0</v>
      </c>
    </row>
    <row r="1413" spans="2:10">
      <c r="B1413" s="16"/>
      <c r="C1413" s="48"/>
      <c r="D1413" s="17"/>
      <c r="E1413" s="17"/>
      <c r="F1413" s="17"/>
      <c r="G1413" s="21"/>
      <c r="H1413" s="17"/>
      <c r="I1413" s="20">
        <f>IF(FluxoCaixa101315[[#This Row],[d]]="Saldo Inicial",FluxoCaixa101315[[#This Row],[R$ (Valores)]],I1412+FluxoCaixa101315[[#This Row],[Valores Receitas / Despesas]])</f>
        <v>-68.760000000195461</v>
      </c>
      <c r="J1413" s="5">
        <f>IF(FluxoCaixa101315[[#This Row],[Entrada / Saída]]="Saída",FluxoCaixa101315[[#This Row],[R$ (Valores)]]*-1,FluxoCaixa101315[[#This Row],[R$ (Valores)]])</f>
        <v>0</v>
      </c>
    </row>
    <row r="1414" spans="2:10">
      <c r="B1414" s="16"/>
      <c r="C1414" s="48"/>
      <c r="D1414" s="17"/>
      <c r="E1414" s="17"/>
      <c r="F1414" s="17"/>
      <c r="G1414" s="21"/>
      <c r="H1414" s="17"/>
      <c r="I1414" s="20">
        <f>IF(FluxoCaixa101315[[#This Row],[d]]="Saldo Inicial",FluxoCaixa101315[[#This Row],[R$ (Valores)]],I1413+FluxoCaixa101315[[#This Row],[Valores Receitas / Despesas]])</f>
        <v>-68.760000000195461</v>
      </c>
      <c r="J1414" s="5">
        <f>IF(FluxoCaixa101315[[#This Row],[Entrada / Saída]]="Saída",FluxoCaixa101315[[#This Row],[R$ (Valores)]]*-1,FluxoCaixa101315[[#This Row],[R$ (Valores)]])</f>
        <v>0</v>
      </c>
    </row>
    <row r="1415" spans="2:10">
      <c r="B1415" s="16"/>
      <c r="C1415" s="48"/>
      <c r="D1415" s="17"/>
      <c r="E1415" s="17"/>
      <c r="F1415" s="17"/>
      <c r="G1415" s="21"/>
      <c r="H1415" s="17"/>
      <c r="I1415" s="20">
        <f>IF(FluxoCaixa101315[[#This Row],[d]]="Saldo Inicial",FluxoCaixa101315[[#This Row],[R$ (Valores)]],I1414+FluxoCaixa101315[[#This Row],[Valores Receitas / Despesas]])</f>
        <v>-68.760000000195461</v>
      </c>
      <c r="J1415" s="5">
        <f>IF(FluxoCaixa101315[[#This Row],[Entrada / Saída]]="Saída",FluxoCaixa101315[[#This Row],[R$ (Valores)]]*-1,FluxoCaixa101315[[#This Row],[R$ (Valores)]])</f>
        <v>0</v>
      </c>
    </row>
    <row r="1416" spans="2:10">
      <c r="B1416" s="16"/>
      <c r="C1416" s="48"/>
      <c r="D1416" s="17"/>
      <c r="E1416" s="17"/>
      <c r="F1416" s="17"/>
      <c r="G1416" s="21"/>
      <c r="H1416" s="17"/>
      <c r="I1416" s="20">
        <f>IF(FluxoCaixa101315[[#This Row],[d]]="Saldo Inicial",FluxoCaixa101315[[#This Row],[R$ (Valores)]],I1415+FluxoCaixa101315[[#This Row],[Valores Receitas / Despesas]])</f>
        <v>-68.760000000195461</v>
      </c>
      <c r="J1416" s="5">
        <f>IF(FluxoCaixa101315[[#This Row],[Entrada / Saída]]="Saída",FluxoCaixa101315[[#This Row],[R$ (Valores)]]*-1,FluxoCaixa101315[[#This Row],[R$ (Valores)]])</f>
        <v>0</v>
      </c>
    </row>
    <row r="1417" spans="2:10">
      <c r="B1417" s="16"/>
      <c r="C1417" s="48"/>
      <c r="D1417" s="17"/>
      <c r="E1417" s="17"/>
      <c r="F1417" s="17"/>
      <c r="G1417" s="21"/>
      <c r="H1417" s="17"/>
      <c r="I1417" s="20">
        <f>IF(FluxoCaixa101315[[#This Row],[d]]="Saldo Inicial",FluxoCaixa101315[[#This Row],[R$ (Valores)]],I1416+FluxoCaixa101315[[#This Row],[Valores Receitas / Despesas]])</f>
        <v>-68.760000000195461</v>
      </c>
      <c r="J1417" s="5">
        <f>IF(FluxoCaixa101315[[#This Row],[Entrada / Saída]]="Saída",FluxoCaixa101315[[#This Row],[R$ (Valores)]]*-1,FluxoCaixa101315[[#This Row],[R$ (Valores)]])</f>
        <v>0</v>
      </c>
    </row>
    <row r="1418" spans="2:10">
      <c r="B1418" s="16"/>
      <c r="C1418" s="48"/>
      <c r="D1418" s="17"/>
      <c r="E1418" s="17"/>
      <c r="F1418" s="17"/>
      <c r="G1418" s="21"/>
      <c r="H1418" s="17"/>
      <c r="I1418" s="20">
        <f>IF(FluxoCaixa101315[[#This Row],[d]]="Saldo Inicial",FluxoCaixa101315[[#This Row],[R$ (Valores)]],I1417+FluxoCaixa101315[[#This Row],[Valores Receitas / Despesas]])</f>
        <v>-68.760000000195461</v>
      </c>
      <c r="J1418" s="5">
        <f>IF(FluxoCaixa101315[[#This Row],[Entrada / Saída]]="Saída",FluxoCaixa101315[[#This Row],[R$ (Valores)]]*-1,FluxoCaixa101315[[#This Row],[R$ (Valores)]])</f>
        <v>0</v>
      </c>
    </row>
    <row r="1419" spans="2:10">
      <c r="B1419" s="56"/>
      <c r="C1419" s="52"/>
      <c r="D1419" s="45"/>
      <c r="E1419" s="45"/>
      <c r="F1419" s="17"/>
      <c r="G1419" s="54"/>
      <c r="H1419" s="45"/>
      <c r="I1419" s="47">
        <f>IF(FluxoCaixa101315[[#This Row],[d]]="Saldo Inicial",FluxoCaixa101315[[#This Row],[R$ (Valores)]],I1418+FluxoCaixa101315[[#This Row],[Valores Receitas / Despesas]])</f>
        <v>-68.760000000195461</v>
      </c>
      <c r="J1419" s="53">
        <f>IF(FluxoCaixa101315[[#This Row],[Entrada / Saída]]="Saída",FluxoCaixa101315[[#This Row],[R$ (Valores)]]*-1,FluxoCaixa101315[[#This Row],[R$ (Valores)]])</f>
        <v>0</v>
      </c>
    </row>
    <row r="1420" spans="2:10">
      <c r="B1420" s="56"/>
      <c r="C1420" s="52"/>
      <c r="D1420" s="17"/>
      <c r="E1420" s="17"/>
      <c r="F1420" s="17"/>
      <c r="G1420" s="21"/>
      <c r="H1420" s="17"/>
      <c r="I1420" s="20">
        <f>IF(FluxoCaixa101315[[#This Row],[d]]="Saldo Inicial",FluxoCaixa101315[[#This Row],[R$ (Valores)]],I1419+FluxoCaixa101315[[#This Row],[Valores Receitas / Despesas]])</f>
        <v>-68.760000000195461</v>
      </c>
      <c r="J1420" s="5">
        <f>IF(FluxoCaixa101315[[#This Row],[Entrada / Saída]]="Saída",FluxoCaixa101315[[#This Row],[R$ (Valores)]]*-1,FluxoCaixa101315[[#This Row],[R$ (Valores)]])</f>
        <v>0</v>
      </c>
    </row>
    <row r="1421" spans="2:10">
      <c r="B1421" s="56"/>
      <c r="C1421" s="52"/>
      <c r="D1421" s="17"/>
      <c r="E1421" s="17"/>
      <c r="F1421" s="17"/>
      <c r="G1421" s="21"/>
      <c r="H1421" s="17"/>
      <c r="I1421" s="20">
        <f>IF(FluxoCaixa101315[[#This Row],[d]]="Saldo Inicial",FluxoCaixa101315[[#This Row],[R$ (Valores)]],I1420+FluxoCaixa101315[[#This Row],[Valores Receitas / Despesas]])</f>
        <v>-68.760000000195461</v>
      </c>
      <c r="J1421" s="5">
        <f>IF(FluxoCaixa101315[[#This Row],[Entrada / Saída]]="Saída",FluxoCaixa101315[[#This Row],[R$ (Valores)]]*-1,FluxoCaixa101315[[#This Row],[R$ (Valores)]])</f>
        <v>0</v>
      </c>
    </row>
    <row r="1422" spans="2:10">
      <c r="B1422" s="56"/>
      <c r="C1422" s="52"/>
      <c r="D1422" s="17"/>
      <c r="E1422" s="17"/>
      <c r="F1422" s="17"/>
      <c r="G1422" s="21"/>
      <c r="H1422" s="17"/>
      <c r="I1422" s="20">
        <f>IF(FluxoCaixa101315[[#This Row],[d]]="Saldo Inicial",FluxoCaixa101315[[#This Row],[R$ (Valores)]],I1421+FluxoCaixa101315[[#This Row],[Valores Receitas / Despesas]])</f>
        <v>-68.760000000195461</v>
      </c>
      <c r="J1422" s="5">
        <f>IF(FluxoCaixa101315[[#This Row],[Entrada / Saída]]="Saída",FluxoCaixa101315[[#This Row],[R$ (Valores)]]*-1,FluxoCaixa101315[[#This Row],[R$ (Valores)]])</f>
        <v>0</v>
      </c>
    </row>
    <row r="1423" spans="2:10">
      <c r="B1423" s="56"/>
      <c r="C1423" s="52"/>
      <c r="D1423" s="17"/>
      <c r="E1423" s="17"/>
      <c r="F1423" s="17"/>
      <c r="G1423" s="21"/>
      <c r="H1423" s="17"/>
      <c r="I1423" s="20">
        <f>IF(FluxoCaixa101315[[#This Row],[d]]="Saldo Inicial",FluxoCaixa101315[[#This Row],[R$ (Valores)]],I1422+FluxoCaixa101315[[#This Row],[Valores Receitas / Despesas]])</f>
        <v>-68.760000000195461</v>
      </c>
      <c r="J1423" s="5">
        <f>IF(FluxoCaixa101315[[#This Row],[Entrada / Saída]]="Saída",FluxoCaixa101315[[#This Row],[R$ (Valores)]]*-1,FluxoCaixa101315[[#This Row],[R$ (Valores)]])</f>
        <v>0</v>
      </c>
    </row>
    <row r="1424" spans="2:10">
      <c r="B1424" s="56"/>
      <c r="C1424" s="52"/>
      <c r="D1424" s="17"/>
      <c r="E1424" s="17"/>
      <c r="F1424" s="17"/>
      <c r="G1424" s="21"/>
      <c r="H1424" s="17"/>
      <c r="I1424" s="20">
        <f>IF(FluxoCaixa101315[[#This Row],[d]]="Saldo Inicial",FluxoCaixa101315[[#This Row],[R$ (Valores)]],I1423+FluxoCaixa101315[[#This Row],[Valores Receitas / Despesas]])</f>
        <v>-68.760000000195461</v>
      </c>
      <c r="J1424" s="5">
        <f>IF(FluxoCaixa101315[[#This Row],[Entrada / Saída]]="Saída",FluxoCaixa101315[[#This Row],[R$ (Valores)]]*-1,FluxoCaixa101315[[#This Row],[R$ (Valores)]])</f>
        <v>0</v>
      </c>
    </row>
    <row r="1425" spans="2:10">
      <c r="B1425" s="56"/>
      <c r="C1425" s="52"/>
      <c r="D1425" s="17"/>
      <c r="E1425" s="17"/>
      <c r="F1425" s="17"/>
      <c r="G1425" s="21"/>
      <c r="H1425" s="17"/>
      <c r="I1425" s="20">
        <f>IF(FluxoCaixa101315[[#This Row],[d]]="Saldo Inicial",FluxoCaixa101315[[#This Row],[R$ (Valores)]],I1424+FluxoCaixa101315[[#This Row],[Valores Receitas / Despesas]])</f>
        <v>-68.760000000195461</v>
      </c>
      <c r="J1425" s="5">
        <f>IF(FluxoCaixa101315[[#This Row],[Entrada / Saída]]="Saída",FluxoCaixa101315[[#This Row],[R$ (Valores)]]*-1,FluxoCaixa101315[[#This Row],[R$ (Valores)]])</f>
        <v>0</v>
      </c>
    </row>
    <row r="1426" spans="2:10">
      <c r="B1426" s="56"/>
      <c r="C1426" s="52"/>
      <c r="D1426" s="45"/>
      <c r="E1426" s="17"/>
      <c r="F1426" s="17"/>
      <c r="G1426" s="54"/>
      <c r="H1426" s="45"/>
      <c r="I1426" s="47">
        <f>IF(FluxoCaixa101315[[#This Row],[d]]="Saldo Inicial",FluxoCaixa101315[[#This Row],[R$ (Valores)]],I1425+FluxoCaixa101315[[#This Row],[Valores Receitas / Despesas]])</f>
        <v>-68.760000000195461</v>
      </c>
      <c r="J1426" s="53">
        <f>IF(FluxoCaixa101315[[#This Row],[Entrada / Saída]]="Saída",FluxoCaixa101315[[#This Row],[R$ (Valores)]]*-1,FluxoCaixa101315[[#This Row],[R$ (Valores)]])</f>
        <v>0</v>
      </c>
    </row>
    <row r="1427" spans="2:10">
      <c r="B1427" s="56"/>
      <c r="C1427" s="52"/>
      <c r="D1427" s="17"/>
      <c r="E1427" s="17"/>
      <c r="F1427" s="17"/>
      <c r="G1427" s="21"/>
      <c r="H1427" s="17"/>
      <c r="I1427" s="20">
        <f>IF(FluxoCaixa101315[[#This Row],[d]]="Saldo Inicial",FluxoCaixa101315[[#This Row],[R$ (Valores)]],I1426+FluxoCaixa101315[[#This Row],[Valores Receitas / Despesas]])</f>
        <v>-68.760000000195461</v>
      </c>
      <c r="J1427" s="5">
        <f>IF(FluxoCaixa101315[[#This Row],[Entrada / Saída]]="Saída",FluxoCaixa101315[[#This Row],[R$ (Valores)]]*-1,FluxoCaixa101315[[#This Row],[R$ (Valores)]])</f>
        <v>0</v>
      </c>
    </row>
    <row r="1428" spans="2:10">
      <c r="B1428" s="56"/>
      <c r="C1428" s="52"/>
      <c r="D1428" s="17"/>
      <c r="E1428" s="17"/>
      <c r="F1428" s="17"/>
      <c r="G1428" s="21"/>
      <c r="H1428" s="17"/>
      <c r="I1428" s="20">
        <f>IF(FluxoCaixa101315[[#This Row],[d]]="Saldo Inicial",FluxoCaixa101315[[#This Row],[R$ (Valores)]],I1427+FluxoCaixa101315[[#This Row],[Valores Receitas / Despesas]])</f>
        <v>-68.760000000195461</v>
      </c>
      <c r="J1428" s="5">
        <f>IF(FluxoCaixa101315[[#This Row],[Entrada / Saída]]="Saída",FluxoCaixa101315[[#This Row],[R$ (Valores)]]*-1,FluxoCaixa101315[[#This Row],[R$ (Valores)]])</f>
        <v>0</v>
      </c>
    </row>
    <row r="1429" spans="2:10">
      <c r="B1429" s="56"/>
      <c r="C1429" s="52"/>
      <c r="D1429" s="17"/>
      <c r="E1429" s="17"/>
      <c r="F1429" s="17"/>
      <c r="G1429" s="21"/>
      <c r="H1429" s="17"/>
      <c r="I1429" s="20">
        <f>IF(FluxoCaixa101315[[#This Row],[d]]="Saldo Inicial",FluxoCaixa101315[[#This Row],[R$ (Valores)]],I1428+FluxoCaixa101315[[#This Row],[Valores Receitas / Despesas]])</f>
        <v>-68.760000000195461</v>
      </c>
      <c r="J1429" s="5">
        <f>IF(FluxoCaixa101315[[#This Row],[Entrada / Saída]]="Saída",FluxoCaixa101315[[#This Row],[R$ (Valores)]]*-1,FluxoCaixa101315[[#This Row],[R$ (Valores)]])</f>
        <v>0</v>
      </c>
    </row>
    <row r="1430" spans="2:10">
      <c r="B1430" s="56"/>
      <c r="C1430" s="52"/>
      <c r="D1430" s="17"/>
      <c r="E1430" s="17"/>
      <c r="F1430" s="17"/>
      <c r="G1430" s="21"/>
      <c r="H1430" s="17"/>
      <c r="I1430" s="20">
        <f>IF(FluxoCaixa101315[[#This Row],[d]]="Saldo Inicial",FluxoCaixa101315[[#This Row],[R$ (Valores)]],I1429+FluxoCaixa101315[[#This Row],[Valores Receitas / Despesas]])</f>
        <v>-68.760000000195461</v>
      </c>
      <c r="J1430" s="5">
        <f>IF(FluxoCaixa101315[[#This Row],[Entrada / Saída]]="Saída",FluxoCaixa101315[[#This Row],[R$ (Valores)]]*-1,FluxoCaixa101315[[#This Row],[R$ (Valores)]])</f>
        <v>0</v>
      </c>
    </row>
    <row r="1431" spans="2:10">
      <c r="B1431" s="56"/>
      <c r="C1431" s="52"/>
      <c r="D1431" s="17"/>
      <c r="E1431" s="17"/>
      <c r="F1431" s="17"/>
      <c r="G1431" s="21"/>
      <c r="H1431" s="17"/>
      <c r="I1431" s="20">
        <f>IF(FluxoCaixa101315[[#This Row],[d]]="Saldo Inicial",FluxoCaixa101315[[#This Row],[R$ (Valores)]],I1430+FluxoCaixa101315[[#This Row],[Valores Receitas / Despesas]])</f>
        <v>-68.760000000195461</v>
      </c>
      <c r="J1431" s="5">
        <f>IF(FluxoCaixa101315[[#This Row],[Entrada / Saída]]="Saída",FluxoCaixa101315[[#This Row],[R$ (Valores)]]*-1,FluxoCaixa101315[[#This Row],[R$ (Valores)]])</f>
        <v>0</v>
      </c>
    </row>
    <row r="1432" spans="2:10">
      <c r="B1432" s="16"/>
      <c r="C1432" s="48"/>
      <c r="D1432" s="17"/>
      <c r="E1432" s="17"/>
      <c r="F1432" s="17"/>
      <c r="G1432" s="21"/>
      <c r="H1432" s="17"/>
      <c r="I1432" s="20">
        <f>IF(FluxoCaixa101315[[#This Row],[d]]="Saldo Inicial",FluxoCaixa101315[[#This Row],[R$ (Valores)]],I1431+FluxoCaixa101315[[#This Row],[Valores Receitas / Despesas]])</f>
        <v>-68.760000000195461</v>
      </c>
      <c r="J1432" s="5">
        <f>IF(FluxoCaixa101315[[#This Row],[Entrada / Saída]]="Saída",FluxoCaixa101315[[#This Row],[R$ (Valores)]]*-1,FluxoCaixa101315[[#This Row],[R$ (Valores)]])</f>
        <v>0</v>
      </c>
    </row>
    <row r="1433" spans="2:10">
      <c r="B1433" s="16"/>
      <c r="C1433" s="48"/>
      <c r="D1433" s="17"/>
      <c r="E1433" s="17"/>
      <c r="F1433" s="17"/>
      <c r="G1433" s="21"/>
      <c r="H1433" s="17"/>
      <c r="I1433" s="20">
        <f>IF(FluxoCaixa101315[[#This Row],[d]]="Saldo Inicial",FluxoCaixa101315[[#This Row],[R$ (Valores)]],I1432+FluxoCaixa101315[[#This Row],[Valores Receitas / Despesas]])</f>
        <v>-68.760000000195461</v>
      </c>
      <c r="J1433" s="5">
        <f>IF(FluxoCaixa101315[[#This Row],[Entrada / Saída]]="Saída",FluxoCaixa101315[[#This Row],[R$ (Valores)]]*-1,FluxoCaixa101315[[#This Row],[R$ (Valores)]])</f>
        <v>0</v>
      </c>
    </row>
    <row r="1434" spans="2:10">
      <c r="B1434" s="16"/>
      <c r="C1434" s="48"/>
      <c r="D1434" s="17"/>
      <c r="E1434" s="17"/>
      <c r="F1434" s="17"/>
      <c r="G1434" s="21"/>
      <c r="H1434" s="17"/>
      <c r="I1434" s="20">
        <f>IF(FluxoCaixa101315[[#This Row],[d]]="Saldo Inicial",FluxoCaixa101315[[#This Row],[R$ (Valores)]],I1433+FluxoCaixa101315[[#This Row],[Valores Receitas / Despesas]])</f>
        <v>-68.760000000195461</v>
      </c>
      <c r="J1434" s="5">
        <f>IF(FluxoCaixa101315[[#This Row],[Entrada / Saída]]="Saída",FluxoCaixa101315[[#This Row],[R$ (Valores)]]*-1,FluxoCaixa101315[[#This Row],[R$ (Valores)]])</f>
        <v>0</v>
      </c>
    </row>
    <row r="1435" spans="2:10">
      <c r="B1435" s="16"/>
      <c r="C1435" s="48"/>
      <c r="D1435" s="17"/>
      <c r="E1435" s="17"/>
      <c r="F1435" s="17"/>
      <c r="G1435" s="21"/>
      <c r="H1435" s="17"/>
      <c r="I1435" s="20">
        <f>IF(FluxoCaixa101315[[#This Row],[d]]="Saldo Inicial",FluxoCaixa101315[[#This Row],[R$ (Valores)]],I1434+FluxoCaixa101315[[#This Row],[Valores Receitas / Despesas]])</f>
        <v>-68.760000000195461</v>
      </c>
      <c r="J1435" s="5">
        <f>IF(FluxoCaixa101315[[#This Row],[Entrada / Saída]]="Saída",FluxoCaixa101315[[#This Row],[R$ (Valores)]]*-1,FluxoCaixa101315[[#This Row],[R$ (Valores)]])</f>
        <v>0</v>
      </c>
    </row>
    <row r="1436" spans="2:10">
      <c r="B1436" s="16"/>
      <c r="C1436" s="48"/>
      <c r="D1436" s="17"/>
      <c r="E1436" s="17"/>
      <c r="F1436" s="17"/>
      <c r="G1436" s="21"/>
      <c r="H1436" s="17"/>
      <c r="I1436" s="20">
        <f>IF(FluxoCaixa101315[[#This Row],[d]]="Saldo Inicial",FluxoCaixa101315[[#This Row],[R$ (Valores)]],I1435+FluxoCaixa101315[[#This Row],[Valores Receitas / Despesas]])</f>
        <v>-68.760000000195461</v>
      </c>
      <c r="J1436" s="5">
        <f>IF(FluxoCaixa101315[[#This Row],[Entrada / Saída]]="Saída",FluxoCaixa101315[[#This Row],[R$ (Valores)]]*-1,FluxoCaixa101315[[#This Row],[R$ (Valores)]])</f>
        <v>0</v>
      </c>
    </row>
    <row r="1437" spans="2:10">
      <c r="B1437" s="16"/>
      <c r="C1437" s="48"/>
      <c r="D1437" s="17"/>
      <c r="E1437" s="17"/>
      <c r="F1437" s="17"/>
      <c r="G1437" s="21"/>
      <c r="H1437" s="17"/>
      <c r="I1437" s="20">
        <f>IF(FluxoCaixa101315[[#This Row],[d]]="Saldo Inicial",FluxoCaixa101315[[#This Row],[R$ (Valores)]],I1436+FluxoCaixa101315[[#This Row],[Valores Receitas / Despesas]])</f>
        <v>-68.760000000195461</v>
      </c>
      <c r="J1437" s="5">
        <f>IF(FluxoCaixa101315[[#This Row],[Entrada / Saída]]="Saída",FluxoCaixa101315[[#This Row],[R$ (Valores)]]*-1,FluxoCaixa101315[[#This Row],[R$ (Valores)]])</f>
        <v>0</v>
      </c>
    </row>
    <row r="1438" spans="2:10">
      <c r="B1438" s="16"/>
      <c r="C1438" s="48"/>
      <c r="D1438" s="17"/>
      <c r="E1438" s="17"/>
      <c r="F1438" s="17"/>
      <c r="G1438" s="21"/>
      <c r="H1438" s="17"/>
      <c r="I1438" s="20">
        <f>IF(FluxoCaixa101315[[#This Row],[d]]="Saldo Inicial",FluxoCaixa101315[[#This Row],[R$ (Valores)]],I1437+FluxoCaixa101315[[#This Row],[Valores Receitas / Despesas]])</f>
        <v>-68.760000000195461</v>
      </c>
      <c r="J1438" s="5">
        <f>IF(FluxoCaixa101315[[#This Row],[Entrada / Saída]]="Saída",FluxoCaixa101315[[#This Row],[R$ (Valores)]]*-1,FluxoCaixa101315[[#This Row],[R$ (Valores)]])</f>
        <v>0</v>
      </c>
    </row>
    <row r="1439" spans="2:10">
      <c r="B1439" s="16"/>
      <c r="C1439" s="48"/>
      <c r="D1439" s="17"/>
      <c r="E1439" s="17"/>
      <c r="F1439" s="17"/>
      <c r="G1439" s="21"/>
      <c r="H1439" s="17"/>
      <c r="I1439" s="20">
        <f>IF(FluxoCaixa101315[[#This Row],[d]]="Saldo Inicial",FluxoCaixa101315[[#This Row],[R$ (Valores)]],I1438+FluxoCaixa101315[[#This Row],[Valores Receitas / Despesas]])</f>
        <v>-68.760000000195461</v>
      </c>
      <c r="J1439" s="5">
        <f>IF(FluxoCaixa101315[[#This Row],[Entrada / Saída]]="Saída",FluxoCaixa101315[[#This Row],[R$ (Valores)]]*-1,FluxoCaixa101315[[#This Row],[R$ (Valores)]])</f>
        <v>0</v>
      </c>
    </row>
    <row r="1440" spans="2:10">
      <c r="B1440" s="56"/>
      <c r="C1440" s="52"/>
      <c r="D1440" s="17"/>
      <c r="E1440" s="17"/>
      <c r="F1440" s="17"/>
      <c r="G1440" s="54"/>
      <c r="H1440" s="45"/>
      <c r="I1440" s="47">
        <f>IF(FluxoCaixa101315[[#This Row],[d]]="Saldo Inicial",FluxoCaixa101315[[#This Row],[R$ (Valores)]],I1439+FluxoCaixa101315[[#This Row],[Valores Receitas / Despesas]])</f>
        <v>-68.760000000195461</v>
      </c>
      <c r="J1440" s="53">
        <f>IF(FluxoCaixa101315[[#This Row],[Entrada / Saída]]="Saída",FluxoCaixa101315[[#This Row],[R$ (Valores)]]*-1,FluxoCaixa101315[[#This Row],[R$ (Valores)]])</f>
        <v>0</v>
      </c>
    </row>
    <row r="1441" spans="2:10">
      <c r="B1441" s="56"/>
      <c r="C1441" s="52"/>
      <c r="D1441" s="17"/>
      <c r="E1441" s="17"/>
      <c r="F1441" s="17"/>
      <c r="G1441" s="21"/>
      <c r="H1441" s="17"/>
      <c r="I1441" s="20">
        <f>IF(FluxoCaixa101315[[#This Row],[d]]="Saldo Inicial",FluxoCaixa101315[[#This Row],[R$ (Valores)]],I1440+FluxoCaixa101315[[#This Row],[Valores Receitas / Despesas]])</f>
        <v>-68.760000000195461</v>
      </c>
      <c r="J1441" s="5">
        <f>IF(FluxoCaixa101315[[#This Row],[Entrada / Saída]]="Saída",FluxoCaixa101315[[#This Row],[R$ (Valores)]]*-1,FluxoCaixa101315[[#This Row],[R$ (Valores)]])</f>
        <v>0</v>
      </c>
    </row>
    <row r="1442" spans="2:10">
      <c r="B1442" s="56"/>
      <c r="C1442" s="52"/>
      <c r="D1442" s="17"/>
      <c r="E1442" s="17"/>
      <c r="F1442" s="17"/>
      <c r="G1442" s="21"/>
      <c r="H1442" s="17"/>
      <c r="I1442" s="20">
        <f>IF(FluxoCaixa101315[[#This Row],[d]]="Saldo Inicial",FluxoCaixa101315[[#This Row],[R$ (Valores)]],I1441+FluxoCaixa101315[[#This Row],[Valores Receitas / Despesas]])</f>
        <v>-68.760000000195461</v>
      </c>
      <c r="J1442" s="5">
        <f>IF(FluxoCaixa101315[[#This Row],[Entrada / Saída]]="Saída",FluxoCaixa101315[[#This Row],[R$ (Valores)]]*-1,FluxoCaixa101315[[#This Row],[R$ (Valores)]])</f>
        <v>0</v>
      </c>
    </row>
    <row r="1443" spans="2:10">
      <c r="B1443" s="56"/>
      <c r="C1443" s="52"/>
      <c r="D1443" s="17"/>
      <c r="E1443" s="17"/>
      <c r="F1443" s="17"/>
      <c r="G1443" s="21"/>
      <c r="H1443" s="17"/>
      <c r="I1443" s="20">
        <f>IF(FluxoCaixa101315[[#This Row],[d]]="Saldo Inicial",FluxoCaixa101315[[#This Row],[R$ (Valores)]],I1442+FluxoCaixa101315[[#This Row],[Valores Receitas / Despesas]])</f>
        <v>-68.760000000195461</v>
      </c>
      <c r="J1443" s="5">
        <f>IF(FluxoCaixa101315[[#This Row],[Entrada / Saída]]="Saída",FluxoCaixa101315[[#This Row],[R$ (Valores)]]*-1,FluxoCaixa101315[[#This Row],[R$ (Valores)]])</f>
        <v>0</v>
      </c>
    </row>
    <row r="1444" spans="2:10">
      <c r="B1444" s="56"/>
      <c r="C1444" s="52"/>
      <c r="D1444" s="17"/>
      <c r="E1444" s="17"/>
      <c r="F1444" s="17"/>
      <c r="G1444" s="21"/>
      <c r="H1444" s="17"/>
      <c r="I1444" s="20">
        <f>IF(FluxoCaixa101315[[#This Row],[d]]="Saldo Inicial",FluxoCaixa101315[[#This Row],[R$ (Valores)]],I1443+FluxoCaixa101315[[#This Row],[Valores Receitas / Despesas]])</f>
        <v>-68.760000000195461</v>
      </c>
      <c r="J1444" s="5">
        <f>IF(FluxoCaixa101315[[#This Row],[Entrada / Saída]]="Saída",FluxoCaixa101315[[#This Row],[R$ (Valores)]]*-1,FluxoCaixa101315[[#This Row],[R$ (Valores)]])</f>
        <v>0</v>
      </c>
    </row>
    <row r="1445" spans="2:10">
      <c r="B1445" s="56"/>
      <c r="C1445" s="52"/>
      <c r="D1445" s="17"/>
      <c r="E1445" s="17"/>
      <c r="F1445" s="17"/>
      <c r="G1445" s="21"/>
      <c r="H1445" s="17"/>
      <c r="I1445" s="20">
        <f>IF(FluxoCaixa101315[[#This Row],[d]]="Saldo Inicial",FluxoCaixa101315[[#This Row],[R$ (Valores)]],I1444+FluxoCaixa101315[[#This Row],[Valores Receitas / Despesas]])</f>
        <v>-68.760000000195461</v>
      </c>
      <c r="J1445" s="5">
        <f>IF(FluxoCaixa101315[[#This Row],[Entrada / Saída]]="Saída",FluxoCaixa101315[[#This Row],[R$ (Valores)]]*-1,FluxoCaixa101315[[#This Row],[R$ (Valores)]])</f>
        <v>0</v>
      </c>
    </row>
    <row r="1446" spans="2:10">
      <c r="B1446" s="56"/>
      <c r="C1446" s="52"/>
      <c r="D1446" s="17"/>
      <c r="E1446" s="17"/>
      <c r="F1446" s="17"/>
      <c r="G1446" s="21"/>
      <c r="H1446" s="17"/>
      <c r="I1446" s="20">
        <f>IF(FluxoCaixa101315[[#This Row],[d]]="Saldo Inicial",FluxoCaixa101315[[#This Row],[R$ (Valores)]],I1445+FluxoCaixa101315[[#This Row],[Valores Receitas / Despesas]])</f>
        <v>-68.760000000195461</v>
      </c>
      <c r="J1446" s="5">
        <f>IF(FluxoCaixa101315[[#This Row],[Entrada / Saída]]="Saída",FluxoCaixa101315[[#This Row],[R$ (Valores)]]*-1,FluxoCaixa101315[[#This Row],[R$ (Valores)]])</f>
        <v>0</v>
      </c>
    </row>
    <row r="1447" spans="2:10">
      <c r="B1447" s="56"/>
      <c r="C1447" s="52"/>
      <c r="D1447" s="17"/>
      <c r="E1447" s="17"/>
      <c r="F1447" s="17"/>
      <c r="G1447" s="21"/>
      <c r="H1447" s="17"/>
      <c r="I1447" s="20">
        <f>IF(FluxoCaixa101315[[#This Row],[d]]="Saldo Inicial",FluxoCaixa101315[[#This Row],[R$ (Valores)]],I1446+FluxoCaixa101315[[#This Row],[Valores Receitas / Despesas]])</f>
        <v>-68.760000000195461</v>
      </c>
      <c r="J1447" s="5">
        <f>IF(FluxoCaixa101315[[#This Row],[Entrada / Saída]]="Saída",FluxoCaixa101315[[#This Row],[R$ (Valores)]]*-1,FluxoCaixa101315[[#This Row],[R$ (Valores)]])</f>
        <v>0</v>
      </c>
    </row>
    <row r="1448" spans="2:10">
      <c r="B1448" s="56"/>
      <c r="C1448" s="52"/>
      <c r="D1448" s="17"/>
      <c r="E1448" s="17"/>
      <c r="F1448" s="17"/>
      <c r="G1448" s="21"/>
      <c r="H1448" s="17"/>
      <c r="I1448" s="20">
        <f>IF(FluxoCaixa101315[[#This Row],[d]]="Saldo Inicial",FluxoCaixa101315[[#This Row],[R$ (Valores)]],I1447+FluxoCaixa101315[[#This Row],[Valores Receitas / Despesas]])</f>
        <v>-68.760000000195461</v>
      </c>
      <c r="J1448" s="5">
        <f>IF(FluxoCaixa101315[[#This Row],[Entrada / Saída]]="Saída",FluxoCaixa101315[[#This Row],[R$ (Valores)]]*-1,FluxoCaixa101315[[#This Row],[R$ (Valores)]])</f>
        <v>0</v>
      </c>
    </row>
    <row r="1449" spans="2:10">
      <c r="B1449" s="56"/>
      <c r="C1449" s="52"/>
      <c r="D1449" s="17"/>
      <c r="E1449" s="17"/>
      <c r="F1449" s="17"/>
      <c r="G1449" s="21"/>
      <c r="H1449" s="17"/>
      <c r="I1449" s="20">
        <f>IF(FluxoCaixa101315[[#This Row],[d]]="Saldo Inicial",FluxoCaixa101315[[#This Row],[R$ (Valores)]],I1448+FluxoCaixa101315[[#This Row],[Valores Receitas / Despesas]])</f>
        <v>-68.760000000195461</v>
      </c>
      <c r="J1449" s="5">
        <f>IF(FluxoCaixa101315[[#This Row],[Entrada / Saída]]="Saída",FluxoCaixa101315[[#This Row],[R$ (Valores)]]*-1,FluxoCaixa101315[[#This Row],[R$ (Valores)]])</f>
        <v>0</v>
      </c>
    </row>
    <row r="1450" spans="2:10">
      <c r="B1450" s="56"/>
      <c r="C1450" s="52"/>
      <c r="D1450" s="45"/>
      <c r="E1450" s="17"/>
      <c r="F1450" s="17"/>
      <c r="G1450" s="54"/>
      <c r="H1450" s="45"/>
      <c r="I1450" s="47">
        <f>IF(FluxoCaixa101315[[#This Row],[d]]="Saldo Inicial",FluxoCaixa101315[[#This Row],[R$ (Valores)]],I1449+FluxoCaixa101315[[#This Row],[Valores Receitas / Despesas]])</f>
        <v>-68.760000000195461</v>
      </c>
      <c r="J1450" s="53">
        <f>IF(FluxoCaixa101315[[#This Row],[Entrada / Saída]]="Saída",FluxoCaixa101315[[#This Row],[R$ (Valores)]]*-1,FluxoCaixa101315[[#This Row],[R$ (Valores)]])</f>
        <v>0</v>
      </c>
    </row>
    <row r="1451" spans="2:10">
      <c r="B1451" s="56"/>
      <c r="C1451" s="52"/>
      <c r="D1451" s="17"/>
      <c r="E1451" s="17"/>
      <c r="F1451" s="17"/>
      <c r="G1451" s="21"/>
      <c r="H1451" s="17"/>
      <c r="I1451" s="20">
        <f>IF(FluxoCaixa101315[[#This Row],[d]]="Saldo Inicial",FluxoCaixa101315[[#This Row],[R$ (Valores)]],I1450+FluxoCaixa101315[[#This Row],[Valores Receitas / Despesas]])</f>
        <v>-68.760000000195461</v>
      </c>
      <c r="J1451" s="5">
        <f>IF(FluxoCaixa101315[[#This Row],[Entrada / Saída]]="Saída",FluxoCaixa101315[[#This Row],[R$ (Valores)]]*-1,FluxoCaixa101315[[#This Row],[R$ (Valores)]])</f>
        <v>0</v>
      </c>
    </row>
    <row r="1452" spans="2:10">
      <c r="B1452" s="56"/>
      <c r="C1452" s="52"/>
      <c r="D1452" s="17"/>
      <c r="E1452" s="17"/>
      <c r="F1452" s="17"/>
      <c r="G1452" s="21"/>
      <c r="H1452" s="17"/>
      <c r="I1452" s="20">
        <f>IF(FluxoCaixa101315[[#This Row],[d]]="Saldo Inicial",FluxoCaixa101315[[#This Row],[R$ (Valores)]],I1451+FluxoCaixa101315[[#This Row],[Valores Receitas / Despesas]])</f>
        <v>-68.760000000195461</v>
      </c>
      <c r="J1452" s="5">
        <f>IF(FluxoCaixa101315[[#This Row],[Entrada / Saída]]="Saída",FluxoCaixa101315[[#This Row],[R$ (Valores)]]*-1,FluxoCaixa101315[[#This Row],[R$ (Valores)]])</f>
        <v>0</v>
      </c>
    </row>
    <row r="1453" spans="2:10">
      <c r="B1453" s="56"/>
      <c r="C1453" s="52"/>
      <c r="D1453" s="17"/>
      <c r="E1453" s="17"/>
      <c r="F1453" s="17"/>
      <c r="G1453" s="21"/>
      <c r="H1453" s="17"/>
      <c r="I1453" s="20">
        <f>IF(FluxoCaixa101315[[#This Row],[d]]="Saldo Inicial",FluxoCaixa101315[[#This Row],[R$ (Valores)]],I1452+FluxoCaixa101315[[#This Row],[Valores Receitas / Despesas]])</f>
        <v>-68.760000000195461</v>
      </c>
      <c r="J1453" s="5">
        <f>IF(FluxoCaixa101315[[#This Row],[Entrada / Saída]]="Saída",FluxoCaixa101315[[#This Row],[R$ (Valores)]]*-1,FluxoCaixa101315[[#This Row],[R$ (Valores)]])</f>
        <v>0</v>
      </c>
    </row>
    <row r="1454" spans="2:10">
      <c r="B1454" s="56"/>
      <c r="C1454" s="52"/>
      <c r="D1454" s="17"/>
      <c r="E1454" s="17"/>
      <c r="F1454" s="17"/>
      <c r="G1454" s="21"/>
      <c r="H1454" s="17"/>
      <c r="I1454" s="20">
        <f>IF(FluxoCaixa101315[[#This Row],[d]]="Saldo Inicial",FluxoCaixa101315[[#This Row],[R$ (Valores)]],I1453+FluxoCaixa101315[[#This Row],[Valores Receitas / Despesas]])</f>
        <v>-68.760000000195461</v>
      </c>
      <c r="J1454" s="5">
        <f>IF(FluxoCaixa101315[[#This Row],[Entrada / Saída]]="Saída",FluxoCaixa101315[[#This Row],[R$ (Valores)]]*-1,FluxoCaixa101315[[#This Row],[R$ (Valores)]])</f>
        <v>0</v>
      </c>
    </row>
    <row r="1455" spans="2:10">
      <c r="B1455" s="56"/>
      <c r="C1455" s="52"/>
      <c r="D1455" s="17"/>
      <c r="E1455" s="17"/>
      <c r="F1455" s="17"/>
      <c r="G1455" s="21"/>
      <c r="H1455" s="17"/>
      <c r="I1455" s="20">
        <f>IF(FluxoCaixa101315[[#This Row],[d]]="Saldo Inicial",FluxoCaixa101315[[#This Row],[R$ (Valores)]],I1454+FluxoCaixa101315[[#This Row],[Valores Receitas / Despesas]])</f>
        <v>-68.760000000195461</v>
      </c>
      <c r="J1455" s="5">
        <f>IF(FluxoCaixa101315[[#This Row],[Entrada / Saída]]="Saída",FluxoCaixa101315[[#This Row],[R$ (Valores)]]*-1,FluxoCaixa101315[[#This Row],[R$ (Valores)]])</f>
        <v>0</v>
      </c>
    </row>
    <row r="1456" spans="2:10">
      <c r="B1456" s="56"/>
      <c r="C1456" s="52"/>
      <c r="D1456" s="17"/>
      <c r="E1456" s="17"/>
      <c r="F1456" s="17"/>
      <c r="G1456" s="21"/>
      <c r="H1456" s="17"/>
      <c r="I1456" s="20">
        <f>IF(FluxoCaixa101315[[#This Row],[d]]="Saldo Inicial",FluxoCaixa101315[[#This Row],[R$ (Valores)]],I1455+FluxoCaixa101315[[#This Row],[Valores Receitas / Despesas]])</f>
        <v>-68.760000000195461</v>
      </c>
      <c r="J1456" s="5">
        <f>IF(FluxoCaixa101315[[#This Row],[Entrada / Saída]]="Saída",FluxoCaixa101315[[#This Row],[R$ (Valores)]]*-1,FluxoCaixa101315[[#This Row],[R$ (Valores)]])</f>
        <v>0</v>
      </c>
    </row>
    <row r="1457" spans="2:10">
      <c r="B1457" s="56"/>
      <c r="C1457" s="52"/>
      <c r="D1457" s="17"/>
      <c r="E1457" s="45"/>
      <c r="F1457" s="17"/>
      <c r="G1457" s="21"/>
      <c r="H1457" s="17"/>
      <c r="I1457" s="20">
        <f>IF(FluxoCaixa101315[[#This Row],[d]]="Saldo Inicial",FluxoCaixa101315[[#This Row],[R$ (Valores)]],I1456+FluxoCaixa101315[[#This Row],[Valores Receitas / Despesas]])</f>
        <v>-68.760000000195461</v>
      </c>
      <c r="J1457" s="5">
        <f>IF(FluxoCaixa101315[[#This Row],[Entrada / Saída]]="Saída",FluxoCaixa101315[[#This Row],[R$ (Valores)]]*-1,FluxoCaixa101315[[#This Row],[R$ (Valores)]])</f>
        <v>0</v>
      </c>
    </row>
    <row r="1458" spans="2:10">
      <c r="B1458" s="56"/>
      <c r="C1458" s="52"/>
      <c r="D1458" s="45"/>
      <c r="E1458" s="17"/>
      <c r="F1458" s="17"/>
      <c r="G1458" s="54"/>
      <c r="H1458" s="45"/>
      <c r="I1458" s="47">
        <f>IF(FluxoCaixa101315[[#This Row],[d]]="Saldo Inicial",FluxoCaixa101315[[#This Row],[R$ (Valores)]],I1457+FluxoCaixa101315[[#This Row],[Valores Receitas / Despesas]])</f>
        <v>-68.760000000195461</v>
      </c>
      <c r="J1458" s="53">
        <f>IF(FluxoCaixa101315[[#This Row],[Entrada / Saída]]="Saída",FluxoCaixa101315[[#This Row],[R$ (Valores)]]*-1,FluxoCaixa101315[[#This Row],[R$ (Valores)]])</f>
        <v>0</v>
      </c>
    </row>
    <row r="1459" spans="2:10">
      <c r="B1459" s="56"/>
      <c r="C1459" s="52"/>
      <c r="D1459" s="17"/>
      <c r="E1459" s="17"/>
      <c r="F1459" s="17"/>
      <c r="G1459" s="21"/>
      <c r="H1459" s="17"/>
      <c r="I1459" s="20">
        <f>IF(FluxoCaixa101315[[#This Row],[d]]="Saldo Inicial",FluxoCaixa101315[[#This Row],[R$ (Valores)]],I1458+FluxoCaixa101315[[#This Row],[Valores Receitas / Despesas]])</f>
        <v>-68.760000000195461</v>
      </c>
      <c r="J1459" s="5">
        <f>IF(FluxoCaixa101315[[#This Row],[Entrada / Saída]]="Saída",FluxoCaixa101315[[#This Row],[R$ (Valores)]]*-1,FluxoCaixa101315[[#This Row],[R$ (Valores)]])</f>
        <v>0</v>
      </c>
    </row>
    <row r="1460" spans="2:10">
      <c r="B1460" s="56"/>
      <c r="C1460" s="52"/>
      <c r="D1460" s="17"/>
      <c r="E1460" s="17"/>
      <c r="F1460" s="17"/>
      <c r="G1460" s="21"/>
      <c r="H1460" s="17"/>
      <c r="I1460" s="20">
        <f>IF(FluxoCaixa101315[[#This Row],[d]]="Saldo Inicial",FluxoCaixa101315[[#This Row],[R$ (Valores)]],I1459+FluxoCaixa101315[[#This Row],[Valores Receitas / Despesas]])</f>
        <v>-68.760000000195461</v>
      </c>
      <c r="J1460" s="5">
        <f>IF(FluxoCaixa101315[[#This Row],[Entrada / Saída]]="Saída",FluxoCaixa101315[[#This Row],[R$ (Valores)]]*-1,FluxoCaixa101315[[#This Row],[R$ (Valores)]])</f>
        <v>0</v>
      </c>
    </row>
    <row r="1461" spans="2:10">
      <c r="B1461" s="56"/>
      <c r="C1461" s="52"/>
      <c r="D1461" s="17"/>
      <c r="E1461" s="17"/>
      <c r="F1461" s="17"/>
      <c r="G1461" s="21"/>
      <c r="H1461" s="17"/>
      <c r="I1461" s="20">
        <f>IF(FluxoCaixa101315[[#This Row],[d]]="Saldo Inicial",FluxoCaixa101315[[#This Row],[R$ (Valores)]],I1460+FluxoCaixa101315[[#This Row],[Valores Receitas / Despesas]])</f>
        <v>-68.760000000195461</v>
      </c>
      <c r="J1461" s="5">
        <f>IF(FluxoCaixa101315[[#This Row],[Entrada / Saída]]="Saída",FluxoCaixa101315[[#This Row],[R$ (Valores)]]*-1,FluxoCaixa101315[[#This Row],[R$ (Valores)]])</f>
        <v>0</v>
      </c>
    </row>
    <row r="1462" spans="2:10">
      <c r="B1462" s="56"/>
      <c r="C1462" s="52"/>
      <c r="D1462" s="17"/>
      <c r="E1462" s="17"/>
      <c r="F1462" s="17"/>
      <c r="G1462" s="21"/>
      <c r="H1462" s="17"/>
      <c r="I1462" s="20">
        <f>IF(FluxoCaixa101315[[#This Row],[d]]="Saldo Inicial",FluxoCaixa101315[[#This Row],[R$ (Valores)]],I1461+FluxoCaixa101315[[#This Row],[Valores Receitas / Despesas]])</f>
        <v>-68.760000000195461</v>
      </c>
      <c r="J1462" s="5">
        <f>IF(FluxoCaixa101315[[#This Row],[Entrada / Saída]]="Saída",FluxoCaixa101315[[#This Row],[R$ (Valores)]]*-1,FluxoCaixa101315[[#This Row],[R$ (Valores)]])</f>
        <v>0</v>
      </c>
    </row>
    <row r="1463" spans="2:10">
      <c r="B1463" s="56"/>
      <c r="C1463" s="52"/>
      <c r="D1463" s="17"/>
      <c r="E1463" s="17"/>
      <c r="F1463" s="17"/>
      <c r="G1463" s="21"/>
      <c r="H1463" s="17"/>
      <c r="I1463" s="20">
        <f>IF(FluxoCaixa101315[[#This Row],[d]]="Saldo Inicial",FluxoCaixa101315[[#This Row],[R$ (Valores)]],I1462+FluxoCaixa101315[[#This Row],[Valores Receitas / Despesas]])</f>
        <v>-68.760000000195461</v>
      </c>
      <c r="J1463" s="5">
        <f>IF(FluxoCaixa101315[[#This Row],[Entrada / Saída]]="Saída",FluxoCaixa101315[[#This Row],[R$ (Valores)]]*-1,FluxoCaixa101315[[#This Row],[R$ (Valores)]])</f>
        <v>0</v>
      </c>
    </row>
    <row r="1464" spans="2:10">
      <c r="B1464" s="56"/>
      <c r="C1464" s="52"/>
      <c r="D1464" s="17"/>
      <c r="E1464" s="17"/>
      <c r="F1464" s="17"/>
      <c r="G1464" s="21"/>
      <c r="H1464" s="17"/>
      <c r="I1464" s="20">
        <f>IF(FluxoCaixa101315[[#This Row],[d]]="Saldo Inicial",FluxoCaixa101315[[#This Row],[R$ (Valores)]],I1463+FluxoCaixa101315[[#This Row],[Valores Receitas / Despesas]])</f>
        <v>-68.760000000195461</v>
      </c>
      <c r="J1464" s="5">
        <f>IF(FluxoCaixa101315[[#This Row],[Entrada / Saída]]="Saída",FluxoCaixa101315[[#This Row],[R$ (Valores)]]*-1,FluxoCaixa101315[[#This Row],[R$ (Valores)]])</f>
        <v>0</v>
      </c>
    </row>
    <row r="1465" spans="2:10">
      <c r="B1465" s="16"/>
      <c r="C1465" s="48"/>
      <c r="D1465" s="17"/>
      <c r="E1465" s="17"/>
      <c r="F1465" s="17"/>
      <c r="G1465" s="21"/>
      <c r="H1465" s="17"/>
      <c r="I1465" s="20">
        <f>IF(FluxoCaixa101315[[#This Row],[d]]="Saldo Inicial",FluxoCaixa101315[[#This Row],[R$ (Valores)]],I1464+FluxoCaixa101315[[#This Row],[Valores Receitas / Despesas]])</f>
        <v>-68.760000000195461</v>
      </c>
      <c r="J1465" s="53">
        <f>IF(FluxoCaixa101315[[#This Row],[Entrada / Saída]]="Saída",FluxoCaixa101315[[#This Row],[R$ (Valores)]]*-1,FluxoCaixa101315[[#This Row],[R$ (Valores)]])</f>
        <v>0</v>
      </c>
    </row>
    <row r="1466" spans="2:10">
      <c r="B1466" s="16"/>
      <c r="C1466" s="48"/>
      <c r="D1466" s="17"/>
      <c r="E1466" s="17"/>
      <c r="F1466" s="17"/>
      <c r="G1466" s="21"/>
      <c r="H1466" s="17"/>
      <c r="I1466" s="20">
        <f>IF(FluxoCaixa101315[[#This Row],[d]]="Saldo Inicial",FluxoCaixa101315[[#This Row],[R$ (Valores)]],I1465+FluxoCaixa101315[[#This Row],[Valores Receitas / Despesas]])</f>
        <v>-68.760000000195461</v>
      </c>
      <c r="J1466" s="5">
        <f>IF(FluxoCaixa101315[[#This Row],[Entrada / Saída]]="Saída",FluxoCaixa101315[[#This Row],[R$ (Valores)]]*-1,FluxoCaixa101315[[#This Row],[R$ (Valores)]])</f>
        <v>0</v>
      </c>
    </row>
    <row r="1467" spans="2:10">
      <c r="B1467" s="16"/>
      <c r="C1467" s="48"/>
      <c r="D1467" s="17"/>
      <c r="E1467" s="17"/>
      <c r="F1467" s="17"/>
      <c r="G1467" s="21"/>
      <c r="H1467" s="17"/>
      <c r="I1467" s="20">
        <f>IF(FluxoCaixa101315[[#This Row],[d]]="Saldo Inicial",FluxoCaixa101315[[#This Row],[R$ (Valores)]],I1466+FluxoCaixa101315[[#This Row],[Valores Receitas / Despesas]])</f>
        <v>-68.760000000195461</v>
      </c>
      <c r="J1467" s="5">
        <f>IF(FluxoCaixa101315[[#This Row],[Entrada / Saída]]="Saída",FluxoCaixa101315[[#This Row],[R$ (Valores)]]*-1,FluxoCaixa101315[[#This Row],[R$ (Valores)]])</f>
        <v>0</v>
      </c>
    </row>
    <row r="1468" spans="2:10">
      <c r="B1468" s="16"/>
      <c r="C1468" s="48"/>
      <c r="D1468" s="17"/>
      <c r="E1468" s="17"/>
      <c r="F1468" s="17"/>
      <c r="G1468" s="21"/>
      <c r="H1468" s="17"/>
      <c r="I1468" s="20">
        <f>IF(FluxoCaixa101315[[#This Row],[d]]="Saldo Inicial",FluxoCaixa101315[[#This Row],[R$ (Valores)]],I1467+FluxoCaixa101315[[#This Row],[Valores Receitas / Despesas]])</f>
        <v>-68.760000000195461</v>
      </c>
      <c r="J1468" s="5">
        <f>IF(FluxoCaixa101315[[#This Row],[Entrada / Saída]]="Saída",FluxoCaixa101315[[#This Row],[R$ (Valores)]]*-1,FluxoCaixa101315[[#This Row],[R$ (Valores)]])</f>
        <v>0</v>
      </c>
    </row>
    <row r="1469" spans="2:10">
      <c r="B1469" s="16"/>
      <c r="C1469" s="48"/>
      <c r="D1469" s="17"/>
      <c r="E1469" s="17"/>
      <c r="F1469" s="17"/>
      <c r="G1469" s="21"/>
      <c r="H1469" s="17"/>
      <c r="I1469" s="20">
        <f>IF(FluxoCaixa101315[[#This Row],[d]]="Saldo Inicial",FluxoCaixa101315[[#This Row],[R$ (Valores)]],I1468+FluxoCaixa101315[[#This Row],[Valores Receitas / Despesas]])</f>
        <v>-68.760000000195461</v>
      </c>
      <c r="J1469" s="5">
        <f>IF(FluxoCaixa101315[[#This Row],[Entrada / Saída]]="Saída",FluxoCaixa101315[[#This Row],[R$ (Valores)]]*-1,FluxoCaixa101315[[#This Row],[R$ (Valores)]])</f>
        <v>0</v>
      </c>
    </row>
    <row r="1470" spans="2:10">
      <c r="B1470" s="16"/>
      <c r="C1470" s="48"/>
      <c r="D1470" s="17"/>
      <c r="E1470" s="17"/>
      <c r="F1470" s="17"/>
      <c r="G1470" s="21"/>
      <c r="H1470" s="17"/>
      <c r="I1470" s="20">
        <f>IF(FluxoCaixa101315[[#This Row],[d]]="Saldo Inicial",FluxoCaixa101315[[#This Row],[R$ (Valores)]],I1469+FluxoCaixa101315[[#This Row],[Valores Receitas / Despesas]])</f>
        <v>-68.760000000195461</v>
      </c>
      <c r="J1470" s="5">
        <f>IF(FluxoCaixa101315[[#This Row],[Entrada / Saída]]="Saída",FluxoCaixa101315[[#This Row],[R$ (Valores)]]*-1,FluxoCaixa101315[[#This Row],[R$ (Valores)]])</f>
        <v>0</v>
      </c>
    </row>
    <row r="1471" spans="2:10">
      <c r="B1471" s="16"/>
      <c r="C1471" s="48"/>
      <c r="D1471" s="17"/>
      <c r="E1471" s="17"/>
      <c r="F1471" s="17"/>
      <c r="G1471" s="21"/>
      <c r="H1471" s="17"/>
      <c r="I1471" s="20">
        <f>IF(FluxoCaixa101315[[#This Row],[d]]="Saldo Inicial",FluxoCaixa101315[[#This Row],[R$ (Valores)]],I1470+FluxoCaixa101315[[#This Row],[Valores Receitas / Despesas]])</f>
        <v>-68.760000000195461</v>
      </c>
      <c r="J1471" s="5">
        <f>IF(FluxoCaixa101315[[#This Row],[Entrada / Saída]]="Saída",FluxoCaixa101315[[#This Row],[R$ (Valores)]]*-1,FluxoCaixa101315[[#This Row],[R$ (Valores)]])</f>
        <v>0</v>
      </c>
    </row>
    <row r="1472" spans="2:10">
      <c r="B1472" s="56"/>
      <c r="C1472" s="52"/>
      <c r="D1472" s="45"/>
      <c r="E1472" s="17"/>
      <c r="F1472" s="17"/>
      <c r="G1472" s="54"/>
      <c r="H1472" s="45"/>
      <c r="I1472" s="47">
        <f>IF(FluxoCaixa101315[[#This Row],[d]]="Saldo Inicial",FluxoCaixa101315[[#This Row],[R$ (Valores)]],I1471+FluxoCaixa101315[[#This Row],[Valores Receitas / Despesas]])</f>
        <v>-68.760000000195461</v>
      </c>
      <c r="J1472" s="53">
        <f>IF(FluxoCaixa101315[[#This Row],[Entrada / Saída]]="Saída",FluxoCaixa101315[[#This Row],[R$ (Valores)]]*-1,FluxoCaixa101315[[#This Row],[R$ (Valores)]])</f>
        <v>0</v>
      </c>
    </row>
    <row r="1473" spans="2:10">
      <c r="B1473" s="56"/>
      <c r="C1473" s="52"/>
      <c r="D1473" s="17"/>
      <c r="E1473" s="17"/>
      <c r="F1473" s="17"/>
      <c r="G1473" s="21"/>
      <c r="H1473" s="17"/>
      <c r="I1473" s="20">
        <f>IF(FluxoCaixa101315[[#This Row],[d]]="Saldo Inicial",FluxoCaixa101315[[#This Row],[R$ (Valores)]],I1472+FluxoCaixa101315[[#This Row],[Valores Receitas / Despesas]])</f>
        <v>-68.760000000195461</v>
      </c>
      <c r="J1473" s="5">
        <f>IF(FluxoCaixa101315[[#This Row],[Entrada / Saída]]="Saída",FluxoCaixa101315[[#This Row],[R$ (Valores)]]*-1,FluxoCaixa101315[[#This Row],[R$ (Valores)]])</f>
        <v>0</v>
      </c>
    </row>
    <row r="1474" spans="2:10">
      <c r="B1474" s="56"/>
      <c r="C1474" s="52"/>
      <c r="D1474" s="17"/>
      <c r="E1474" s="17"/>
      <c r="F1474" s="17"/>
      <c r="G1474" s="21"/>
      <c r="H1474" s="17"/>
      <c r="I1474" s="20">
        <f>IF(FluxoCaixa101315[[#This Row],[d]]="Saldo Inicial",FluxoCaixa101315[[#This Row],[R$ (Valores)]],I1473+FluxoCaixa101315[[#This Row],[Valores Receitas / Despesas]])</f>
        <v>-68.760000000195461</v>
      </c>
      <c r="J1474" s="5">
        <f>IF(FluxoCaixa101315[[#This Row],[Entrada / Saída]]="Saída",FluxoCaixa101315[[#This Row],[R$ (Valores)]]*-1,FluxoCaixa101315[[#This Row],[R$ (Valores)]])</f>
        <v>0</v>
      </c>
    </row>
    <row r="1475" spans="2:10">
      <c r="B1475" s="56"/>
      <c r="C1475" s="52"/>
      <c r="D1475" s="17"/>
      <c r="E1475" s="17"/>
      <c r="F1475" s="17"/>
      <c r="G1475" s="21"/>
      <c r="H1475" s="17"/>
      <c r="I1475" s="20">
        <f>IF(FluxoCaixa101315[[#This Row],[d]]="Saldo Inicial",FluxoCaixa101315[[#This Row],[R$ (Valores)]],I1474+FluxoCaixa101315[[#This Row],[Valores Receitas / Despesas]])</f>
        <v>-68.760000000195461</v>
      </c>
      <c r="J1475" s="5">
        <f>IF(FluxoCaixa101315[[#This Row],[Entrada / Saída]]="Saída",FluxoCaixa101315[[#This Row],[R$ (Valores)]]*-1,FluxoCaixa101315[[#This Row],[R$ (Valores)]])</f>
        <v>0</v>
      </c>
    </row>
    <row r="1476" spans="2:10">
      <c r="B1476" s="56"/>
      <c r="C1476" s="52"/>
      <c r="D1476" s="17"/>
      <c r="E1476" s="17"/>
      <c r="F1476" s="17"/>
      <c r="G1476" s="21"/>
      <c r="H1476" s="17"/>
      <c r="I1476" s="20">
        <f>IF(FluxoCaixa101315[[#This Row],[d]]="Saldo Inicial",FluxoCaixa101315[[#This Row],[R$ (Valores)]],I1475+FluxoCaixa101315[[#This Row],[Valores Receitas / Despesas]])</f>
        <v>-68.760000000195461</v>
      </c>
      <c r="J1476" s="5">
        <f>IF(FluxoCaixa101315[[#This Row],[Entrada / Saída]]="Saída",FluxoCaixa101315[[#This Row],[R$ (Valores)]]*-1,FluxoCaixa101315[[#This Row],[R$ (Valores)]])</f>
        <v>0</v>
      </c>
    </row>
    <row r="1477" spans="2:10">
      <c r="B1477" s="56"/>
      <c r="C1477" s="52"/>
      <c r="D1477" s="17"/>
      <c r="E1477" s="17"/>
      <c r="F1477" s="17"/>
      <c r="G1477" s="21"/>
      <c r="H1477" s="17"/>
      <c r="I1477" s="20">
        <f>IF(FluxoCaixa101315[[#This Row],[d]]="Saldo Inicial",FluxoCaixa101315[[#This Row],[R$ (Valores)]],I1476+FluxoCaixa101315[[#This Row],[Valores Receitas / Despesas]])</f>
        <v>-68.760000000195461</v>
      </c>
      <c r="J1477" s="5">
        <f>IF(FluxoCaixa101315[[#This Row],[Entrada / Saída]]="Saída",FluxoCaixa101315[[#This Row],[R$ (Valores)]]*-1,FluxoCaixa101315[[#This Row],[R$ (Valores)]])</f>
        <v>0</v>
      </c>
    </row>
    <row r="1478" spans="2:10">
      <c r="B1478" s="56"/>
      <c r="C1478" s="52"/>
      <c r="D1478" s="45"/>
      <c r="E1478" s="17"/>
      <c r="F1478" s="17"/>
      <c r="G1478" s="54"/>
      <c r="H1478" s="45"/>
      <c r="I1478" s="47">
        <f>IF(FluxoCaixa101315[[#This Row],[d]]="Saldo Inicial",FluxoCaixa101315[[#This Row],[R$ (Valores)]],I1477+FluxoCaixa101315[[#This Row],[Valores Receitas / Despesas]])</f>
        <v>-68.760000000195461</v>
      </c>
      <c r="J1478" s="53">
        <f>IF(FluxoCaixa101315[[#This Row],[Entrada / Saída]]="Saída",FluxoCaixa101315[[#This Row],[R$ (Valores)]]*-1,FluxoCaixa101315[[#This Row],[R$ (Valores)]])</f>
        <v>0</v>
      </c>
    </row>
    <row r="1479" spans="2:10">
      <c r="B1479" s="56"/>
      <c r="C1479" s="52"/>
      <c r="D1479" s="17"/>
      <c r="E1479" s="17"/>
      <c r="F1479" s="17"/>
      <c r="G1479" s="21"/>
      <c r="H1479" s="17"/>
      <c r="I1479" s="20">
        <f>IF(FluxoCaixa101315[[#This Row],[d]]="Saldo Inicial",FluxoCaixa101315[[#This Row],[R$ (Valores)]],I1478+FluxoCaixa101315[[#This Row],[Valores Receitas / Despesas]])</f>
        <v>-68.760000000195461</v>
      </c>
      <c r="J1479" s="5">
        <f>IF(FluxoCaixa101315[[#This Row],[Entrada / Saída]]="Saída",FluxoCaixa101315[[#This Row],[R$ (Valores)]]*-1,FluxoCaixa101315[[#This Row],[R$ (Valores)]])</f>
        <v>0</v>
      </c>
    </row>
    <row r="1480" spans="2:10">
      <c r="B1480" s="56"/>
      <c r="C1480" s="52"/>
      <c r="D1480" s="17"/>
      <c r="E1480" s="17"/>
      <c r="F1480" s="17"/>
      <c r="G1480" s="21"/>
      <c r="H1480" s="17"/>
      <c r="I1480" s="20">
        <f>IF(FluxoCaixa101315[[#This Row],[d]]="Saldo Inicial",FluxoCaixa101315[[#This Row],[R$ (Valores)]],I1479+FluxoCaixa101315[[#This Row],[Valores Receitas / Despesas]])</f>
        <v>-68.760000000195461</v>
      </c>
      <c r="J1480" s="5">
        <f>IF(FluxoCaixa101315[[#This Row],[Entrada / Saída]]="Saída",FluxoCaixa101315[[#This Row],[R$ (Valores)]]*-1,FluxoCaixa101315[[#This Row],[R$ (Valores)]])</f>
        <v>0</v>
      </c>
    </row>
    <row r="1481" spans="2:10">
      <c r="B1481" s="56"/>
      <c r="C1481" s="52"/>
      <c r="D1481" s="17"/>
      <c r="E1481" s="45"/>
      <c r="F1481" s="17"/>
      <c r="G1481" s="54"/>
      <c r="H1481" s="45"/>
      <c r="I1481" s="47">
        <f>IF(FluxoCaixa101315[[#This Row],[d]]="Saldo Inicial",FluxoCaixa101315[[#This Row],[R$ (Valores)]],I1480+FluxoCaixa101315[[#This Row],[Valores Receitas / Despesas]])</f>
        <v>-68.760000000195461</v>
      </c>
      <c r="J1481" s="53">
        <f>IF(FluxoCaixa101315[[#This Row],[Entrada / Saída]]="Saída",FluxoCaixa101315[[#This Row],[R$ (Valores)]]*-1,FluxoCaixa101315[[#This Row],[R$ (Valores)]])</f>
        <v>0</v>
      </c>
    </row>
    <row r="1482" spans="2:10">
      <c r="B1482" s="56"/>
      <c r="C1482" s="52"/>
      <c r="D1482" s="17"/>
      <c r="E1482" s="17"/>
      <c r="F1482" s="17"/>
      <c r="G1482" s="21"/>
      <c r="H1482" s="17"/>
      <c r="I1482" s="20">
        <f>IF(FluxoCaixa101315[[#This Row],[d]]="Saldo Inicial",FluxoCaixa101315[[#This Row],[R$ (Valores)]],I1481+FluxoCaixa101315[[#This Row],[Valores Receitas / Despesas]])</f>
        <v>-68.760000000195461</v>
      </c>
      <c r="J1482" s="5">
        <f>IF(FluxoCaixa101315[[#This Row],[Entrada / Saída]]="Saída",FluxoCaixa101315[[#This Row],[R$ (Valores)]]*-1,FluxoCaixa101315[[#This Row],[R$ (Valores)]])</f>
        <v>0</v>
      </c>
    </row>
    <row r="1483" spans="2:10">
      <c r="B1483" s="56"/>
      <c r="C1483" s="52"/>
      <c r="D1483" s="17"/>
      <c r="E1483" s="17"/>
      <c r="F1483" s="17"/>
      <c r="G1483" s="21"/>
      <c r="H1483" s="17"/>
      <c r="I1483" s="20">
        <f>IF(FluxoCaixa101315[[#This Row],[d]]="Saldo Inicial",FluxoCaixa101315[[#This Row],[R$ (Valores)]],I1482+FluxoCaixa101315[[#This Row],[Valores Receitas / Despesas]])</f>
        <v>-68.760000000195461</v>
      </c>
      <c r="J1483" s="5">
        <f>IF(FluxoCaixa101315[[#This Row],[Entrada / Saída]]="Saída",FluxoCaixa101315[[#This Row],[R$ (Valores)]]*-1,FluxoCaixa101315[[#This Row],[R$ (Valores)]])</f>
        <v>0</v>
      </c>
    </row>
    <row r="1484" spans="2:10">
      <c r="B1484" s="56"/>
      <c r="C1484" s="52"/>
      <c r="D1484" s="17"/>
      <c r="E1484" s="17"/>
      <c r="F1484" s="17"/>
      <c r="G1484" s="21"/>
      <c r="H1484" s="17"/>
      <c r="I1484" s="20">
        <f>IF(FluxoCaixa101315[[#This Row],[d]]="Saldo Inicial",FluxoCaixa101315[[#This Row],[R$ (Valores)]],I1483+FluxoCaixa101315[[#This Row],[Valores Receitas / Despesas]])</f>
        <v>-68.760000000195461</v>
      </c>
      <c r="J1484" s="5">
        <f>IF(FluxoCaixa101315[[#This Row],[Entrada / Saída]]="Saída",FluxoCaixa101315[[#This Row],[R$ (Valores)]]*-1,FluxoCaixa101315[[#This Row],[R$ (Valores)]])</f>
        <v>0</v>
      </c>
    </row>
    <row r="1485" spans="2:10">
      <c r="B1485" s="56"/>
      <c r="C1485" s="52"/>
      <c r="D1485" s="17"/>
      <c r="E1485" s="17"/>
      <c r="F1485" s="17"/>
      <c r="G1485" s="21"/>
      <c r="H1485" s="17"/>
      <c r="I1485" s="20">
        <f>IF(FluxoCaixa101315[[#This Row],[d]]="Saldo Inicial",FluxoCaixa101315[[#This Row],[R$ (Valores)]],I1484+FluxoCaixa101315[[#This Row],[Valores Receitas / Despesas]])</f>
        <v>-68.760000000195461</v>
      </c>
      <c r="J1485" s="5">
        <f>IF(FluxoCaixa101315[[#This Row],[Entrada / Saída]]="Saída",FluxoCaixa101315[[#This Row],[R$ (Valores)]]*-1,FluxoCaixa101315[[#This Row],[R$ (Valores)]])</f>
        <v>0</v>
      </c>
    </row>
    <row r="1486" spans="2:10">
      <c r="B1486" s="56"/>
      <c r="C1486" s="52"/>
      <c r="D1486" s="17"/>
      <c r="E1486" s="17"/>
      <c r="F1486" s="17"/>
      <c r="G1486" s="21"/>
      <c r="H1486" s="17"/>
      <c r="I1486" s="20">
        <f>IF(FluxoCaixa101315[[#This Row],[d]]="Saldo Inicial",FluxoCaixa101315[[#This Row],[R$ (Valores)]],I1485+FluxoCaixa101315[[#This Row],[Valores Receitas / Despesas]])</f>
        <v>-68.760000000195461</v>
      </c>
      <c r="J1486" s="5">
        <f>IF(FluxoCaixa101315[[#This Row],[Entrada / Saída]]="Saída",FluxoCaixa101315[[#This Row],[R$ (Valores)]]*-1,FluxoCaixa101315[[#This Row],[R$ (Valores)]])</f>
        <v>0</v>
      </c>
    </row>
    <row r="1487" spans="2:10">
      <c r="B1487" s="56"/>
      <c r="C1487" s="52"/>
      <c r="D1487" s="17"/>
      <c r="E1487" s="17"/>
      <c r="F1487" s="17"/>
      <c r="G1487" s="21"/>
      <c r="H1487" s="17"/>
      <c r="I1487" s="20">
        <f>IF(FluxoCaixa101315[[#This Row],[d]]="Saldo Inicial",FluxoCaixa101315[[#This Row],[R$ (Valores)]],I1486+FluxoCaixa101315[[#This Row],[Valores Receitas / Despesas]])</f>
        <v>-68.760000000195461</v>
      </c>
      <c r="J1487" s="5">
        <f>IF(FluxoCaixa101315[[#This Row],[Entrada / Saída]]="Saída",FluxoCaixa101315[[#This Row],[R$ (Valores)]]*-1,FluxoCaixa101315[[#This Row],[R$ (Valores)]])</f>
        <v>0</v>
      </c>
    </row>
    <row r="1488" spans="2:10">
      <c r="B1488" s="56"/>
      <c r="C1488" s="52"/>
      <c r="D1488" s="17"/>
      <c r="E1488" s="17"/>
      <c r="F1488" s="17"/>
      <c r="G1488" s="21"/>
      <c r="H1488" s="17"/>
      <c r="I1488" s="20">
        <f>IF(FluxoCaixa101315[[#This Row],[d]]="Saldo Inicial",FluxoCaixa101315[[#This Row],[R$ (Valores)]],I1487+FluxoCaixa101315[[#This Row],[Valores Receitas / Despesas]])</f>
        <v>-68.760000000195461</v>
      </c>
      <c r="J1488" s="5">
        <f>IF(FluxoCaixa101315[[#This Row],[Entrada / Saída]]="Saída",FluxoCaixa101315[[#This Row],[R$ (Valores)]]*-1,FluxoCaixa101315[[#This Row],[R$ (Valores)]])</f>
        <v>0</v>
      </c>
    </row>
    <row r="1489" spans="2:10">
      <c r="B1489" s="56"/>
      <c r="C1489" s="52"/>
      <c r="D1489" s="17"/>
      <c r="E1489" s="17"/>
      <c r="F1489" s="17"/>
      <c r="G1489" s="21"/>
      <c r="H1489" s="17"/>
      <c r="I1489" s="20">
        <f>IF(FluxoCaixa101315[[#This Row],[d]]="Saldo Inicial",FluxoCaixa101315[[#This Row],[R$ (Valores)]],I1488+FluxoCaixa101315[[#This Row],[Valores Receitas / Despesas]])</f>
        <v>-68.760000000195461</v>
      </c>
      <c r="J1489" s="5">
        <f>IF(FluxoCaixa101315[[#This Row],[Entrada / Saída]]="Saída",FluxoCaixa101315[[#This Row],[R$ (Valores)]]*-1,FluxoCaixa101315[[#This Row],[R$ (Valores)]])</f>
        <v>0</v>
      </c>
    </row>
    <row r="1490" spans="2:10">
      <c r="B1490" s="56"/>
      <c r="C1490" s="52"/>
      <c r="D1490" s="17"/>
      <c r="E1490" s="17"/>
      <c r="F1490" s="17"/>
      <c r="G1490" s="21"/>
      <c r="H1490" s="17"/>
      <c r="I1490" s="20">
        <f>IF(FluxoCaixa101315[[#This Row],[d]]="Saldo Inicial",FluxoCaixa101315[[#This Row],[R$ (Valores)]],I1489+FluxoCaixa101315[[#This Row],[Valores Receitas / Despesas]])</f>
        <v>-68.760000000195461</v>
      </c>
      <c r="J1490" s="5">
        <f>IF(FluxoCaixa101315[[#This Row],[Entrada / Saída]]="Saída",FluxoCaixa101315[[#This Row],[R$ (Valores)]]*-1,FluxoCaixa101315[[#This Row],[R$ (Valores)]])</f>
        <v>0</v>
      </c>
    </row>
    <row r="1491" spans="2:10">
      <c r="B1491" s="56"/>
      <c r="C1491" s="52"/>
      <c r="D1491" s="17"/>
      <c r="E1491" s="17"/>
      <c r="F1491" s="17"/>
      <c r="G1491" s="21"/>
      <c r="H1491" s="17"/>
      <c r="I1491" s="20">
        <f>IF(FluxoCaixa101315[[#This Row],[d]]="Saldo Inicial",FluxoCaixa101315[[#This Row],[R$ (Valores)]],I1490+FluxoCaixa101315[[#This Row],[Valores Receitas / Despesas]])</f>
        <v>-68.760000000195461</v>
      </c>
      <c r="J1491" s="5">
        <f>IF(FluxoCaixa101315[[#This Row],[Entrada / Saída]]="Saída",FluxoCaixa101315[[#This Row],[R$ (Valores)]]*-1,FluxoCaixa101315[[#This Row],[R$ (Valores)]])</f>
        <v>0</v>
      </c>
    </row>
    <row r="1492" spans="2:10">
      <c r="B1492" s="56"/>
      <c r="C1492" s="52"/>
      <c r="D1492" s="17"/>
      <c r="E1492" s="17"/>
      <c r="F1492" s="17"/>
      <c r="G1492" s="21"/>
      <c r="H1492" s="17"/>
      <c r="I1492" s="20">
        <f>IF(FluxoCaixa101315[[#This Row],[d]]="Saldo Inicial",FluxoCaixa101315[[#This Row],[R$ (Valores)]],I1491+FluxoCaixa101315[[#This Row],[Valores Receitas / Despesas]])</f>
        <v>-68.760000000195461</v>
      </c>
      <c r="J1492" s="5">
        <f>IF(FluxoCaixa101315[[#This Row],[Entrada / Saída]]="Saída",FluxoCaixa101315[[#This Row],[R$ (Valores)]]*-1,FluxoCaixa101315[[#This Row],[R$ (Valores)]])</f>
        <v>0</v>
      </c>
    </row>
    <row r="1493" spans="2:10">
      <c r="B1493" s="56"/>
      <c r="C1493" s="52"/>
      <c r="D1493" s="17"/>
      <c r="E1493" s="17"/>
      <c r="F1493" s="17"/>
      <c r="G1493" s="21"/>
      <c r="H1493" s="17"/>
      <c r="I1493" s="20">
        <f>IF(FluxoCaixa101315[[#This Row],[d]]="Saldo Inicial",FluxoCaixa101315[[#This Row],[R$ (Valores)]],I1492+FluxoCaixa101315[[#This Row],[Valores Receitas / Despesas]])</f>
        <v>-68.760000000195461</v>
      </c>
      <c r="J1493" s="5">
        <f>IF(FluxoCaixa101315[[#This Row],[Entrada / Saída]]="Saída",FluxoCaixa101315[[#This Row],[R$ (Valores)]]*-1,FluxoCaixa101315[[#This Row],[R$ (Valores)]])</f>
        <v>0</v>
      </c>
    </row>
    <row r="1494" spans="2:10">
      <c r="B1494" s="56"/>
      <c r="C1494" s="52"/>
      <c r="D1494" s="17"/>
      <c r="E1494" s="17"/>
      <c r="F1494" s="17"/>
      <c r="G1494" s="21"/>
      <c r="H1494" s="17"/>
      <c r="I1494" s="20">
        <f>IF(FluxoCaixa101315[[#This Row],[d]]="Saldo Inicial",FluxoCaixa101315[[#This Row],[R$ (Valores)]],I1493+FluxoCaixa101315[[#This Row],[Valores Receitas / Despesas]])</f>
        <v>-68.760000000195461</v>
      </c>
      <c r="J1494" s="5">
        <f>IF(FluxoCaixa101315[[#This Row],[Entrada / Saída]]="Saída",FluxoCaixa101315[[#This Row],[R$ (Valores)]]*-1,FluxoCaixa101315[[#This Row],[R$ (Valores)]])</f>
        <v>0</v>
      </c>
    </row>
    <row r="1495" spans="2:10">
      <c r="B1495" s="56"/>
      <c r="C1495" s="52"/>
      <c r="D1495" s="17"/>
      <c r="E1495" s="17"/>
      <c r="F1495" s="17"/>
      <c r="G1495" s="21"/>
      <c r="H1495" s="17"/>
      <c r="I1495" s="20">
        <f>IF(FluxoCaixa101315[[#This Row],[d]]="Saldo Inicial",FluxoCaixa101315[[#This Row],[R$ (Valores)]],I1494+FluxoCaixa101315[[#This Row],[Valores Receitas / Despesas]])</f>
        <v>-68.760000000195461</v>
      </c>
      <c r="J1495" s="5">
        <f>IF(FluxoCaixa101315[[#This Row],[Entrada / Saída]]="Saída",FluxoCaixa101315[[#This Row],[R$ (Valores)]]*-1,FluxoCaixa101315[[#This Row],[R$ (Valores)]])</f>
        <v>0</v>
      </c>
    </row>
    <row r="1496" spans="2:10">
      <c r="B1496" s="56"/>
      <c r="C1496" s="52"/>
      <c r="D1496" s="17"/>
      <c r="E1496" s="17"/>
      <c r="F1496" s="17"/>
      <c r="G1496" s="21"/>
      <c r="H1496" s="17"/>
      <c r="I1496" s="20">
        <f>IF(FluxoCaixa101315[[#This Row],[d]]="Saldo Inicial",FluxoCaixa101315[[#This Row],[R$ (Valores)]],I1495+FluxoCaixa101315[[#This Row],[Valores Receitas / Despesas]])</f>
        <v>-68.760000000195461</v>
      </c>
      <c r="J1496" s="5">
        <f>IF(FluxoCaixa101315[[#This Row],[Entrada / Saída]]="Saída",FluxoCaixa101315[[#This Row],[R$ (Valores)]]*-1,FluxoCaixa101315[[#This Row],[R$ (Valores)]])</f>
        <v>0</v>
      </c>
    </row>
    <row r="1497" spans="2:10">
      <c r="B1497" s="56"/>
      <c r="C1497" s="52"/>
      <c r="D1497" s="17"/>
      <c r="E1497" s="17"/>
      <c r="F1497" s="17"/>
      <c r="G1497" s="21"/>
      <c r="H1497" s="17"/>
      <c r="I1497" s="20">
        <f>IF(FluxoCaixa101315[[#This Row],[d]]="Saldo Inicial",FluxoCaixa101315[[#This Row],[R$ (Valores)]],I1496+FluxoCaixa101315[[#This Row],[Valores Receitas / Despesas]])</f>
        <v>-68.760000000195461</v>
      </c>
      <c r="J1497" s="5">
        <f>IF(FluxoCaixa101315[[#This Row],[Entrada / Saída]]="Saída",FluxoCaixa101315[[#This Row],[R$ (Valores)]]*-1,FluxoCaixa101315[[#This Row],[R$ (Valores)]])</f>
        <v>0</v>
      </c>
    </row>
    <row r="1498" spans="2:10">
      <c r="B1498" s="56"/>
      <c r="C1498" s="52"/>
      <c r="D1498" s="17"/>
      <c r="E1498" s="17"/>
      <c r="F1498" s="17"/>
      <c r="G1498" s="21"/>
      <c r="H1498" s="17"/>
      <c r="I1498" s="20">
        <f>IF(FluxoCaixa101315[[#This Row],[d]]="Saldo Inicial",FluxoCaixa101315[[#This Row],[R$ (Valores)]],I1497+FluxoCaixa101315[[#This Row],[Valores Receitas / Despesas]])</f>
        <v>-68.760000000195461</v>
      </c>
      <c r="J1498" s="5">
        <f>IF(FluxoCaixa101315[[#This Row],[Entrada / Saída]]="Saída",FluxoCaixa101315[[#This Row],[R$ (Valores)]]*-1,FluxoCaixa101315[[#This Row],[R$ (Valores)]])</f>
        <v>0</v>
      </c>
    </row>
    <row r="1499" spans="2:10">
      <c r="B1499" s="56"/>
      <c r="C1499" s="52"/>
      <c r="D1499" s="17"/>
      <c r="E1499" s="17"/>
      <c r="F1499" s="17"/>
      <c r="G1499" s="21"/>
      <c r="H1499" s="17"/>
      <c r="I1499" s="20">
        <f>IF(FluxoCaixa101315[[#This Row],[d]]="Saldo Inicial",FluxoCaixa101315[[#This Row],[R$ (Valores)]],I1498+FluxoCaixa101315[[#This Row],[Valores Receitas / Despesas]])</f>
        <v>-68.760000000195461</v>
      </c>
      <c r="J1499" s="5">
        <f>IF(FluxoCaixa101315[[#This Row],[Entrada / Saída]]="Saída",FluxoCaixa101315[[#This Row],[R$ (Valores)]]*-1,FluxoCaixa101315[[#This Row],[R$ (Valores)]])</f>
        <v>0</v>
      </c>
    </row>
    <row r="1500" spans="2:10">
      <c r="B1500" s="56"/>
      <c r="C1500" s="52"/>
      <c r="D1500" s="17"/>
      <c r="E1500" s="17"/>
      <c r="F1500" s="17"/>
      <c r="G1500" s="21"/>
      <c r="H1500" s="17"/>
      <c r="I1500" s="20">
        <f>IF(FluxoCaixa101315[[#This Row],[d]]="Saldo Inicial",FluxoCaixa101315[[#This Row],[R$ (Valores)]],I1499+FluxoCaixa101315[[#This Row],[Valores Receitas / Despesas]])</f>
        <v>-68.760000000195461</v>
      </c>
      <c r="J1500" s="5">
        <f>IF(FluxoCaixa101315[[#This Row],[Entrada / Saída]]="Saída",FluxoCaixa101315[[#This Row],[R$ (Valores)]]*-1,FluxoCaixa101315[[#This Row],[R$ (Valores)]])</f>
        <v>0</v>
      </c>
    </row>
    <row r="1501" spans="2:10">
      <c r="B1501" s="56"/>
      <c r="C1501" s="52"/>
      <c r="D1501" s="17"/>
      <c r="E1501" s="17"/>
      <c r="F1501" s="17"/>
      <c r="G1501" s="21"/>
      <c r="H1501" s="17"/>
      <c r="I1501" s="20">
        <f>IF(FluxoCaixa101315[[#This Row],[d]]="Saldo Inicial",FluxoCaixa101315[[#This Row],[R$ (Valores)]],I1500+FluxoCaixa101315[[#This Row],[Valores Receitas / Despesas]])</f>
        <v>-68.760000000195461</v>
      </c>
      <c r="J1501" s="5">
        <f>IF(FluxoCaixa101315[[#This Row],[Entrada / Saída]]="Saída",FluxoCaixa101315[[#This Row],[R$ (Valores)]]*-1,FluxoCaixa101315[[#This Row],[R$ (Valores)]])</f>
        <v>0</v>
      </c>
    </row>
    <row r="1502" spans="2:10">
      <c r="B1502" s="56"/>
      <c r="C1502" s="52"/>
      <c r="D1502" s="17"/>
      <c r="E1502" s="17"/>
      <c r="F1502" s="17"/>
      <c r="G1502" s="21"/>
      <c r="H1502" s="17"/>
      <c r="I1502" s="20">
        <f>IF(FluxoCaixa101315[[#This Row],[d]]="Saldo Inicial",FluxoCaixa101315[[#This Row],[R$ (Valores)]],I1501+FluxoCaixa101315[[#This Row],[Valores Receitas / Despesas]])</f>
        <v>-68.760000000195461</v>
      </c>
      <c r="J1502" s="5">
        <f>IF(FluxoCaixa101315[[#This Row],[Entrada / Saída]]="Saída",FluxoCaixa101315[[#This Row],[R$ (Valores)]]*-1,FluxoCaixa101315[[#This Row],[R$ (Valores)]])</f>
        <v>0</v>
      </c>
    </row>
    <row r="1503" spans="2:10">
      <c r="B1503" s="56"/>
      <c r="C1503" s="52"/>
      <c r="D1503" s="17"/>
      <c r="E1503" s="17"/>
      <c r="F1503" s="17"/>
      <c r="G1503" s="21"/>
      <c r="H1503" s="17"/>
      <c r="I1503" s="20">
        <f>IF(FluxoCaixa101315[[#This Row],[d]]="Saldo Inicial",FluxoCaixa101315[[#This Row],[R$ (Valores)]],I1502+FluxoCaixa101315[[#This Row],[Valores Receitas / Despesas]])</f>
        <v>-68.760000000195461</v>
      </c>
      <c r="J1503" s="5">
        <f>IF(FluxoCaixa101315[[#This Row],[Entrada / Saída]]="Saída",FluxoCaixa101315[[#This Row],[R$ (Valores)]]*-1,FluxoCaixa101315[[#This Row],[R$ (Valores)]])</f>
        <v>0</v>
      </c>
    </row>
    <row r="1504" spans="2:10">
      <c r="B1504" s="56"/>
      <c r="C1504" s="52"/>
      <c r="D1504" s="45"/>
      <c r="E1504" s="45"/>
      <c r="F1504" s="17"/>
      <c r="G1504" s="54"/>
      <c r="H1504" s="45"/>
      <c r="I1504" s="47">
        <f>IF(FluxoCaixa101315[[#This Row],[d]]="Saldo Inicial",FluxoCaixa101315[[#This Row],[R$ (Valores)]],I1503+FluxoCaixa101315[[#This Row],[Valores Receitas / Despesas]])</f>
        <v>-68.760000000195461</v>
      </c>
      <c r="J1504" s="53">
        <f>IF(FluxoCaixa101315[[#This Row],[Entrada / Saída]]="Saída",FluxoCaixa101315[[#This Row],[R$ (Valores)]]*-1,FluxoCaixa101315[[#This Row],[R$ (Valores)]])</f>
        <v>0</v>
      </c>
    </row>
    <row r="1505" spans="2:10">
      <c r="B1505" s="56"/>
      <c r="C1505" s="52"/>
      <c r="D1505" s="17"/>
      <c r="E1505" s="17"/>
      <c r="F1505" s="17"/>
      <c r="G1505" s="21"/>
      <c r="H1505" s="17"/>
      <c r="I1505" s="20">
        <f>IF(FluxoCaixa101315[[#This Row],[d]]="Saldo Inicial",FluxoCaixa101315[[#This Row],[R$ (Valores)]],I1504+FluxoCaixa101315[[#This Row],[Valores Receitas / Despesas]])</f>
        <v>-68.760000000195461</v>
      </c>
      <c r="J1505" s="5">
        <f>IF(FluxoCaixa101315[[#This Row],[Entrada / Saída]]="Saída",FluxoCaixa101315[[#This Row],[R$ (Valores)]]*-1,FluxoCaixa101315[[#This Row],[R$ (Valores)]])</f>
        <v>0</v>
      </c>
    </row>
    <row r="1506" spans="2:10">
      <c r="B1506" s="56"/>
      <c r="C1506" s="52"/>
      <c r="D1506" s="17"/>
      <c r="E1506" s="17"/>
      <c r="F1506" s="17"/>
      <c r="G1506" s="21"/>
      <c r="H1506" s="17"/>
      <c r="I1506" s="20">
        <f>IF(FluxoCaixa101315[[#This Row],[d]]="Saldo Inicial",FluxoCaixa101315[[#This Row],[R$ (Valores)]],I1505+FluxoCaixa101315[[#This Row],[Valores Receitas / Despesas]])</f>
        <v>-68.760000000195461</v>
      </c>
      <c r="J1506" s="5">
        <f>IF(FluxoCaixa101315[[#This Row],[Entrada / Saída]]="Saída",FluxoCaixa101315[[#This Row],[R$ (Valores)]]*-1,FluxoCaixa101315[[#This Row],[R$ (Valores)]])</f>
        <v>0</v>
      </c>
    </row>
    <row r="1507" spans="2:10">
      <c r="B1507" s="56"/>
      <c r="C1507" s="52"/>
      <c r="D1507" s="17"/>
      <c r="E1507" s="17"/>
      <c r="F1507" s="17"/>
      <c r="G1507" s="21"/>
      <c r="H1507" s="17"/>
      <c r="I1507" s="20">
        <f>IF(FluxoCaixa101315[[#This Row],[d]]="Saldo Inicial",FluxoCaixa101315[[#This Row],[R$ (Valores)]],I1506+FluxoCaixa101315[[#This Row],[Valores Receitas / Despesas]])</f>
        <v>-68.760000000195461</v>
      </c>
      <c r="J1507" s="5">
        <f>IF(FluxoCaixa101315[[#This Row],[Entrada / Saída]]="Saída",FluxoCaixa101315[[#This Row],[R$ (Valores)]]*-1,FluxoCaixa101315[[#This Row],[R$ (Valores)]])</f>
        <v>0</v>
      </c>
    </row>
    <row r="1508" spans="2:10">
      <c r="B1508" s="56"/>
      <c r="C1508" s="52"/>
      <c r="D1508" s="17"/>
      <c r="E1508" s="17"/>
      <c r="F1508" s="17"/>
      <c r="G1508" s="21"/>
      <c r="H1508" s="17"/>
      <c r="I1508" s="20">
        <f>IF(FluxoCaixa101315[[#This Row],[d]]="Saldo Inicial",FluxoCaixa101315[[#This Row],[R$ (Valores)]],I1507+FluxoCaixa101315[[#This Row],[Valores Receitas / Despesas]])</f>
        <v>-68.760000000195461</v>
      </c>
      <c r="J1508" s="5">
        <f>IF(FluxoCaixa101315[[#This Row],[Entrada / Saída]]="Saída",FluxoCaixa101315[[#This Row],[R$ (Valores)]]*-1,FluxoCaixa101315[[#This Row],[R$ (Valores)]])</f>
        <v>0</v>
      </c>
    </row>
    <row r="1509" spans="2:10">
      <c r="B1509" s="56"/>
      <c r="C1509" s="52"/>
      <c r="D1509" s="17"/>
      <c r="E1509" s="17"/>
      <c r="F1509" s="17"/>
      <c r="G1509" s="21"/>
      <c r="H1509" s="17"/>
      <c r="I1509" s="20">
        <f>IF(FluxoCaixa101315[[#This Row],[d]]="Saldo Inicial",FluxoCaixa101315[[#This Row],[R$ (Valores)]],I1508+FluxoCaixa101315[[#This Row],[Valores Receitas / Despesas]])</f>
        <v>-68.760000000195461</v>
      </c>
      <c r="J1509" s="5">
        <f>IF(FluxoCaixa101315[[#This Row],[Entrada / Saída]]="Saída",FluxoCaixa101315[[#This Row],[R$ (Valores)]]*-1,FluxoCaixa101315[[#This Row],[R$ (Valores)]])</f>
        <v>0</v>
      </c>
    </row>
    <row r="1510" spans="2:10">
      <c r="B1510" s="56"/>
      <c r="C1510" s="52"/>
      <c r="D1510" s="17"/>
      <c r="E1510" s="17"/>
      <c r="F1510" s="17"/>
      <c r="G1510" s="21"/>
      <c r="H1510" s="17"/>
      <c r="I1510" s="20">
        <f>IF(FluxoCaixa101315[[#This Row],[d]]="Saldo Inicial",FluxoCaixa101315[[#This Row],[R$ (Valores)]],I1509+FluxoCaixa101315[[#This Row],[Valores Receitas / Despesas]])</f>
        <v>-68.760000000195461</v>
      </c>
      <c r="J1510" s="5">
        <f>IF(FluxoCaixa101315[[#This Row],[Entrada / Saída]]="Saída",FluxoCaixa101315[[#This Row],[R$ (Valores)]]*-1,FluxoCaixa101315[[#This Row],[R$ (Valores)]])</f>
        <v>0</v>
      </c>
    </row>
    <row r="1511" spans="2:10">
      <c r="B1511" s="56"/>
      <c r="C1511" s="52"/>
      <c r="D1511" s="17"/>
      <c r="E1511" s="17"/>
      <c r="F1511" s="17"/>
      <c r="G1511" s="21"/>
      <c r="H1511" s="17"/>
      <c r="I1511" s="20">
        <f>IF(FluxoCaixa101315[[#This Row],[d]]="Saldo Inicial",FluxoCaixa101315[[#This Row],[R$ (Valores)]],I1510+FluxoCaixa101315[[#This Row],[Valores Receitas / Despesas]])</f>
        <v>-68.760000000195461</v>
      </c>
      <c r="J1511" s="5">
        <f>IF(FluxoCaixa101315[[#This Row],[Entrada / Saída]]="Saída",FluxoCaixa101315[[#This Row],[R$ (Valores)]]*-1,FluxoCaixa101315[[#This Row],[R$ (Valores)]])</f>
        <v>0</v>
      </c>
    </row>
    <row r="1512" spans="2:10">
      <c r="B1512" s="56"/>
      <c r="C1512" s="52"/>
      <c r="D1512" s="17"/>
      <c r="E1512" s="17"/>
      <c r="F1512" s="17"/>
      <c r="G1512" s="21"/>
      <c r="H1512" s="17"/>
      <c r="I1512" s="20">
        <f>IF(FluxoCaixa101315[[#This Row],[d]]="Saldo Inicial",FluxoCaixa101315[[#This Row],[R$ (Valores)]],I1511+FluxoCaixa101315[[#This Row],[Valores Receitas / Despesas]])</f>
        <v>-68.760000000195461</v>
      </c>
      <c r="J1512" s="5">
        <f>IF(FluxoCaixa101315[[#This Row],[Entrada / Saída]]="Saída",FluxoCaixa101315[[#This Row],[R$ (Valores)]]*-1,FluxoCaixa101315[[#This Row],[R$ (Valores)]])</f>
        <v>0</v>
      </c>
    </row>
    <row r="1513" spans="2:10">
      <c r="B1513" s="56"/>
      <c r="C1513" s="52"/>
      <c r="D1513" s="17"/>
      <c r="E1513" s="17"/>
      <c r="F1513" s="17"/>
      <c r="G1513" s="21"/>
      <c r="H1513" s="17"/>
      <c r="I1513" s="20">
        <f>IF(FluxoCaixa101315[[#This Row],[d]]="Saldo Inicial",FluxoCaixa101315[[#This Row],[R$ (Valores)]],I1512+FluxoCaixa101315[[#This Row],[Valores Receitas / Despesas]])</f>
        <v>-68.760000000195461</v>
      </c>
      <c r="J1513" s="5">
        <f>IF(FluxoCaixa101315[[#This Row],[Entrada / Saída]]="Saída",FluxoCaixa101315[[#This Row],[R$ (Valores)]]*-1,FluxoCaixa101315[[#This Row],[R$ (Valores)]])</f>
        <v>0</v>
      </c>
    </row>
    <row r="1514" spans="2:10">
      <c r="B1514" s="56"/>
      <c r="C1514" s="52"/>
      <c r="D1514" s="17"/>
      <c r="E1514" s="17"/>
      <c r="F1514" s="17"/>
      <c r="G1514" s="21"/>
      <c r="H1514" s="17"/>
      <c r="I1514" s="20">
        <f>IF(FluxoCaixa101315[[#This Row],[d]]="Saldo Inicial",FluxoCaixa101315[[#This Row],[R$ (Valores)]],I1513+FluxoCaixa101315[[#This Row],[Valores Receitas / Despesas]])</f>
        <v>-68.760000000195461</v>
      </c>
      <c r="J1514" s="5">
        <f>IF(FluxoCaixa101315[[#This Row],[Entrada / Saída]]="Saída",FluxoCaixa101315[[#This Row],[R$ (Valores)]]*-1,FluxoCaixa101315[[#This Row],[R$ (Valores)]])</f>
        <v>0</v>
      </c>
    </row>
    <row r="1515" spans="2:10">
      <c r="B1515" s="56"/>
      <c r="C1515" s="52"/>
      <c r="D1515" s="17"/>
      <c r="E1515" s="17"/>
      <c r="F1515" s="17"/>
      <c r="G1515" s="21"/>
      <c r="H1515" s="17"/>
      <c r="I1515" s="20">
        <f>IF(FluxoCaixa101315[[#This Row],[d]]="Saldo Inicial",FluxoCaixa101315[[#This Row],[R$ (Valores)]],I1514+FluxoCaixa101315[[#This Row],[Valores Receitas / Despesas]])</f>
        <v>-68.760000000195461</v>
      </c>
      <c r="J1515" s="5">
        <f>IF(FluxoCaixa101315[[#This Row],[Entrada / Saída]]="Saída",FluxoCaixa101315[[#This Row],[R$ (Valores)]]*-1,FluxoCaixa101315[[#This Row],[R$ (Valores)]])</f>
        <v>0</v>
      </c>
    </row>
    <row r="1516" spans="2:10">
      <c r="B1516" s="56"/>
      <c r="C1516" s="52"/>
      <c r="D1516" s="17"/>
      <c r="E1516" s="17"/>
      <c r="F1516" s="17"/>
      <c r="G1516" s="21"/>
      <c r="H1516" s="17"/>
      <c r="I1516" s="20">
        <f>IF(FluxoCaixa101315[[#This Row],[d]]="Saldo Inicial",FluxoCaixa101315[[#This Row],[R$ (Valores)]],I1515+FluxoCaixa101315[[#This Row],[Valores Receitas / Despesas]])</f>
        <v>-68.760000000195461</v>
      </c>
      <c r="J1516" s="5">
        <f>IF(FluxoCaixa101315[[#This Row],[Entrada / Saída]]="Saída",FluxoCaixa101315[[#This Row],[R$ (Valores)]]*-1,FluxoCaixa101315[[#This Row],[R$ (Valores)]])</f>
        <v>0</v>
      </c>
    </row>
    <row r="1517" spans="2:10">
      <c r="B1517" s="56"/>
      <c r="C1517" s="52"/>
      <c r="D1517" s="17"/>
      <c r="E1517" s="17"/>
      <c r="F1517" s="17"/>
      <c r="G1517" s="21"/>
      <c r="H1517" s="17"/>
      <c r="I1517" s="20">
        <f>IF(FluxoCaixa101315[[#This Row],[d]]="Saldo Inicial",FluxoCaixa101315[[#This Row],[R$ (Valores)]],I1516+FluxoCaixa101315[[#This Row],[Valores Receitas / Despesas]])</f>
        <v>-68.760000000195461</v>
      </c>
      <c r="J1517" s="5">
        <f>IF(FluxoCaixa101315[[#This Row],[Entrada / Saída]]="Saída",FluxoCaixa101315[[#This Row],[R$ (Valores)]]*-1,FluxoCaixa101315[[#This Row],[R$ (Valores)]])</f>
        <v>0</v>
      </c>
    </row>
    <row r="1518" spans="2:10">
      <c r="B1518" s="56"/>
      <c r="C1518" s="52"/>
      <c r="D1518" s="17"/>
      <c r="E1518" s="17"/>
      <c r="F1518" s="17"/>
      <c r="G1518" s="21"/>
      <c r="H1518" s="17"/>
      <c r="I1518" s="20">
        <f>IF(FluxoCaixa101315[[#This Row],[d]]="Saldo Inicial",FluxoCaixa101315[[#This Row],[R$ (Valores)]],I1517+FluxoCaixa101315[[#This Row],[Valores Receitas / Despesas]])</f>
        <v>-68.760000000195461</v>
      </c>
      <c r="J1518" s="5">
        <f>IF(FluxoCaixa101315[[#This Row],[Entrada / Saída]]="Saída",FluxoCaixa101315[[#This Row],[R$ (Valores)]]*-1,FluxoCaixa101315[[#This Row],[R$ (Valores)]])</f>
        <v>0</v>
      </c>
    </row>
    <row r="1519" spans="2:10">
      <c r="B1519" s="56"/>
      <c r="C1519" s="52"/>
      <c r="D1519" s="17"/>
      <c r="E1519" s="17"/>
      <c r="F1519" s="17"/>
      <c r="G1519" s="21"/>
      <c r="H1519" s="17"/>
      <c r="I1519" s="20">
        <f>IF(FluxoCaixa101315[[#This Row],[d]]="Saldo Inicial",FluxoCaixa101315[[#This Row],[R$ (Valores)]],I1518+FluxoCaixa101315[[#This Row],[Valores Receitas / Despesas]])</f>
        <v>-68.760000000195461</v>
      </c>
      <c r="J1519" s="5">
        <f>IF(FluxoCaixa101315[[#This Row],[Entrada / Saída]]="Saída",FluxoCaixa101315[[#This Row],[R$ (Valores)]]*-1,FluxoCaixa101315[[#This Row],[R$ (Valores)]])</f>
        <v>0</v>
      </c>
    </row>
    <row r="1520" spans="2:10">
      <c r="B1520" s="56"/>
      <c r="C1520" s="52"/>
      <c r="D1520" s="17"/>
      <c r="E1520" s="17"/>
      <c r="F1520" s="17"/>
      <c r="G1520" s="21"/>
      <c r="H1520" s="17"/>
      <c r="I1520" s="20">
        <f>IF(FluxoCaixa101315[[#This Row],[d]]="Saldo Inicial",FluxoCaixa101315[[#This Row],[R$ (Valores)]],I1519+FluxoCaixa101315[[#This Row],[Valores Receitas / Despesas]])</f>
        <v>-68.760000000195461</v>
      </c>
      <c r="J1520" s="5">
        <f>IF(FluxoCaixa101315[[#This Row],[Entrada / Saída]]="Saída",FluxoCaixa101315[[#This Row],[R$ (Valores)]]*-1,FluxoCaixa101315[[#This Row],[R$ (Valores)]])</f>
        <v>0</v>
      </c>
    </row>
    <row r="1521" spans="2:10">
      <c r="B1521" s="56"/>
      <c r="C1521" s="52"/>
      <c r="D1521" s="17"/>
      <c r="E1521" s="17"/>
      <c r="F1521" s="17"/>
      <c r="G1521" s="21"/>
      <c r="H1521" s="17"/>
      <c r="I1521" s="20">
        <f>IF(FluxoCaixa101315[[#This Row],[d]]="Saldo Inicial",FluxoCaixa101315[[#This Row],[R$ (Valores)]],I1520+FluxoCaixa101315[[#This Row],[Valores Receitas / Despesas]])</f>
        <v>-68.760000000195461</v>
      </c>
      <c r="J1521" s="5">
        <f>IF(FluxoCaixa101315[[#This Row],[Entrada / Saída]]="Saída",FluxoCaixa101315[[#This Row],[R$ (Valores)]]*-1,FluxoCaixa101315[[#This Row],[R$ (Valores)]])</f>
        <v>0</v>
      </c>
    </row>
    <row r="1522" spans="2:10">
      <c r="B1522" s="56"/>
      <c r="C1522" s="52"/>
      <c r="D1522" s="17"/>
      <c r="E1522" s="17"/>
      <c r="F1522" s="17"/>
      <c r="G1522" s="21"/>
      <c r="H1522" s="17"/>
      <c r="I1522" s="20">
        <f>IF(FluxoCaixa101315[[#This Row],[d]]="Saldo Inicial",FluxoCaixa101315[[#This Row],[R$ (Valores)]],I1521+FluxoCaixa101315[[#This Row],[Valores Receitas / Despesas]])</f>
        <v>-68.760000000195461</v>
      </c>
      <c r="J1522" s="5">
        <f>IF(FluxoCaixa101315[[#This Row],[Entrada / Saída]]="Saída",FluxoCaixa101315[[#This Row],[R$ (Valores)]]*-1,FluxoCaixa101315[[#This Row],[R$ (Valores)]])</f>
        <v>0</v>
      </c>
    </row>
    <row r="1523" spans="2:10">
      <c r="B1523" s="56"/>
      <c r="C1523" s="52"/>
      <c r="D1523" s="17"/>
      <c r="E1523" s="17"/>
      <c r="F1523" s="17"/>
      <c r="G1523" s="21"/>
      <c r="H1523" s="17"/>
      <c r="I1523" s="20">
        <f>IF(FluxoCaixa101315[[#This Row],[d]]="Saldo Inicial",FluxoCaixa101315[[#This Row],[R$ (Valores)]],I1522+FluxoCaixa101315[[#This Row],[Valores Receitas / Despesas]])</f>
        <v>-68.760000000195461</v>
      </c>
      <c r="J1523" s="5">
        <f>IF(FluxoCaixa101315[[#This Row],[Entrada / Saída]]="Saída",FluxoCaixa101315[[#This Row],[R$ (Valores)]]*-1,FluxoCaixa101315[[#This Row],[R$ (Valores)]])</f>
        <v>0</v>
      </c>
    </row>
    <row r="1524" spans="2:10">
      <c r="B1524" s="56"/>
      <c r="C1524" s="52"/>
      <c r="D1524" s="17"/>
      <c r="E1524" s="17"/>
      <c r="F1524" s="17"/>
      <c r="G1524" s="21"/>
      <c r="H1524" s="17"/>
      <c r="I1524" s="20">
        <f>IF(FluxoCaixa101315[[#This Row],[d]]="Saldo Inicial",FluxoCaixa101315[[#This Row],[R$ (Valores)]],I1523+FluxoCaixa101315[[#This Row],[Valores Receitas / Despesas]])</f>
        <v>-68.760000000195461</v>
      </c>
      <c r="J1524" s="5">
        <f>IF(FluxoCaixa101315[[#This Row],[Entrada / Saída]]="Saída",FluxoCaixa101315[[#This Row],[R$ (Valores)]]*-1,FluxoCaixa101315[[#This Row],[R$ (Valores)]])</f>
        <v>0</v>
      </c>
    </row>
    <row r="1525" spans="2:10">
      <c r="B1525" s="56"/>
      <c r="C1525" s="52"/>
      <c r="D1525" s="17"/>
      <c r="E1525" s="17"/>
      <c r="F1525" s="17"/>
      <c r="G1525" s="54"/>
      <c r="H1525" s="45"/>
      <c r="I1525" s="47">
        <f>IF(FluxoCaixa101315[[#This Row],[d]]="Saldo Inicial",FluxoCaixa101315[[#This Row],[R$ (Valores)]],I1524+FluxoCaixa101315[[#This Row],[Valores Receitas / Despesas]])</f>
        <v>-68.760000000195461</v>
      </c>
      <c r="J1525" s="53">
        <f>IF(FluxoCaixa101315[[#This Row],[Entrada / Saída]]="Saída",FluxoCaixa101315[[#This Row],[R$ (Valores)]]*-1,FluxoCaixa101315[[#This Row],[R$ (Valores)]])</f>
        <v>0</v>
      </c>
    </row>
    <row r="1526" spans="2:10">
      <c r="B1526" s="56"/>
      <c r="C1526" s="52"/>
      <c r="D1526" s="17"/>
      <c r="E1526" s="17"/>
      <c r="F1526" s="17"/>
      <c r="G1526" s="54"/>
      <c r="H1526" s="45"/>
      <c r="I1526" s="47">
        <f>IF(FluxoCaixa101315[[#This Row],[d]]="Saldo Inicial",FluxoCaixa101315[[#This Row],[R$ (Valores)]],I1525+FluxoCaixa101315[[#This Row],[Valores Receitas / Despesas]])</f>
        <v>-68.760000000195461</v>
      </c>
      <c r="J1526" s="53">
        <f>IF(FluxoCaixa101315[[#This Row],[Entrada / Saída]]="Saída",FluxoCaixa101315[[#This Row],[R$ (Valores)]]*-1,FluxoCaixa101315[[#This Row],[R$ (Valores)]])</f>
        <v>0</v>
      </c>
    </row>
    <row r="1527" spans="2:10">
      <c r="B1527" s="56"/>
      <c r="C1527" s="52"/>
      <c r="D1527" s="17"/>
      <c r="E1527" s="17"/>
      <c r="F1527" s="17"/>
      <c r="G1527" s="54"/>
      <c r="H1527" s="45"/>
      <c r="I1527" s="47">
        <f>IF(FluxoCaixa101315[[#This Row],[d]]="Saldo Inicial",FluxoCaixa101315[[#This Row],[R$ (Valores)]],I1526+FluxoCaixa101315[[#This Row],[Valores Receitas / Despesas]])</f>
        <v>-68.760000000195461</v>
      </c>
      <c r="J1527" s="53">
        <f>IF(FluxoCaixa101315[[#This Row],[Entrada / Saída]]="Saída",FluxoCaixa101315[[#This Row],[R$ (Valores)]]*-1,FluxoCaixa101315[[#This Row],[R$ (Valores)]])</f>
        <v>0</v>
      </c>
    </row>
    <row r="1528" spans="2:10">
      <c r="B1528" s="56"/>
      <c r="C1528" s="52"/>
      <c r="D1528" s="17"/>
      <c r="E1528" s="17"/>
      <c r="F1528" s="17"/>
      <c r="G1528" s="54"/>
      <c r="H1528" s="45"/>
      <c r="I1528" s="47">
        <f>IF(FluxoCaixa101315[[#This Row],[d]]="Saldo Inicial",FluxoCaixa101315[[#This Row],[R$ (Valores)]],I1527+FluxoCaixa101315[[#This Row],[Valores Receitas / Despesas]])</f>
        <v>-68.760000000195461</v>
      </c>
      <c r="J1528" s="53">
        <f>IF(FluxoCaixa101315[[#This Row],[Entrada / Saída]]="Saída",FluxoCaixa101315[[#This Row],[R$ (Valores)]]*-1,FluxoCaixa101315[[#This Row],[R$ (Valores)]])</f>
        <v>0</v>
      </c>
    </row>
    <row r="1529" spans="2:10">
      <c r="B1529" s="56"/>
      <c r="C1529" s="52"/>
      <c r="D1529" s="17"/>
      <c r="E1529" s="17"/>
      <c r="F1529" s="17"/>
      <c r="G1529" s="54"/>
      <c r="H1529" s="45"/>
      <c r="I1529" s="47">
        <f>IF(FluxoCaixa101315[[#This Row],[d]]="Saldo Inicial",FluxoCaixa101315[[#This Row],[R$ (Valores)]],I1528+FluxoCaixa101315[[#This Row],[Valores Receitas / Despesas]])</f>
        <v>-68.760000000195461</v>
      </c>
      <c r="J1529" s="53">
        <f>IF(FluxoCaixa101315[[#This Row],[Entrada / Saída]]="Saída",FluxoCaixa101315[[#This Row],[R$ (Valores)]]*-1,FluxoCaixa101315[[#This Row],[R$ (Valores)]])</f>
        <v>0</v>
      </c>
    </row>
    <row r="1530" spans="2:10">
      <c r="B1530" s="56"/>
      <c r="C1530" s="52"/>
      <c r="D1530" s="17"/>
      <c r="E1530" s="17"/>
      <c r="F1530" s="17"/>
      <c r="G1530" s="54"/>
      <c r="H1530" s="45"/>
      <c r="I1530" s="47">
        <f>IF(FluxoCaixa101315[[#This Row],[d]]="Saldo Inicial",FluxoCaixa101315[[#This Row],[R$ (Valores)]],I1529+FluxoCaixa101315[[#This Row],[Valores Receitas / Despesas]])</f>
        <v>-68.760000000195461</v>
      </c>
      <c r="J1530" s="53">
        <f>IF(FluxoCaixa101315[[#This Row],[Entrada / Saída]]="Saída",FluxoCaixa101315[[#This Row],[R$ (Valores)]]*-1,FluxoCaixa101315[[#This Row],[R$ (Valores)]])</f>
        <v>0</v>
      </c>
    </row>
    <row r="1531" spans="2:10">
      <c r="B1531" s="56"/>
      <c r="C1531" s="52"/>
      <c r="D1531" s="17"/>
      <c r="E1531" s="17"/>
      <c r="F1531" s="17"/>
      <c r="G1531" s="54"/>
      <c r="H1531" s="45"/>
      <c r="I1531" s="47">
        <f>IF(FluxoCaixa101315[[#This Row],[d]]="Saldo Inicial",FluxoCaixa101315[[#This Row],[R$ (Valores)]],I1530+FluxoCaixa101315[[#This Row],[Valores Receitas / Despesas]])</f>
        <v>-68.760000000195461</v>
      </c>
      <c r="J1531" s="53">
        <f>IF(FluxoCaixa101315[[#This Row],[Entrada / Saída]]="Saída",FluxoCaixa101315[[#This Row],[R$ (Valores)]]*-1,FluxoCaixa101315[[#This Row],[R$ (Valores)]])</f>
        <v>0</v>
      </c>
    </row>
    <row r="1532" spans="2:10">
      <c r="B1532" s="56"/>
      <c r="C1532" s="52"/>
      <c r="D1532" s="17"/>
      <c r="E1532" s="17"/>
      <c r="F1532" s="17"/>
      <c r="G1532" s="54"/>
      <c r="H1532" s="45"/>
      <c r="I1532" s="47">
        <f>IF(FluxoCaixa101315[[#This Row],[d]]="Saldo Inicial",FluxoCaixa101315[[#This Row],[R$ (Valores)]],I1531+FluxoCaixa101315[[#This Row],[Valores Receitas / Despesas]])</f>
        <v>-68.760000000195461</v>
      </c>
      <c r="J1532" s="53">
        <f>IF(FluxoCaixa101315[[#This Row],[Entrada / Saída]]="Saída",FluxoCaixa101315[[#This Row],[R$ (Valores)]]*-1,FluxoCaixa101315[[#This Row],[R$ (Valores)]])</f>
        <v>0</v>
      </c>
    </row>
    <row r="1533" spans="2:10">
      <c r="B1533" s="56"/>
      <c r="C1533" s="52"/>
      <c r="D1533" s="17"/>
      <c r="E1533" s="17"/>
      <c r="F1533" s="17"/>
      <c r="G1533" s="54"/>
      <c r="H1533" s="45"/>
      <c r="I1533" s="47">
        <f>IF(FluxoCaixa101315[[#This Row],[d]]="Saldo Inicial",FluxoCaixa101315[[#This Row],[R$ (Valores)]],I1532+FluxoCaixa101315[[#This Row],[Valores Receitas / Despesas]])</f>
        <v>-68.760000000195461</v>
      </c>
      <c r="J1533" s="53">
        <f>IF(FluxoCaixa101315[[#This Row],[Entrada / Saída]]="Saída",FluxoCaixa101315[[#This Row],[R$ (Valores)]]*-1,FluxoCaixa101315[[#This Row],[R$ (Valores)]])</f>
        <v>0</v>
      </c>
    </row>
    <row r="1534" spans="2:10">
      <c r="B1534" s="56"/>
      <c r="C1534" s="52"/>
      <c r="D1534" s="17"/>
      <c r="E1534" s="17"/>
      <c r="F1534" s="17"/>
      <c r="G1534" s="54"/>
      <c r="H1534" s="45"/>
      <c r="I1534" s="47">
        <f>IF(FluxoCaixa101315[[#This Row],[d]]="Saldo Inicial",FluxoCaixa101315[[#This Row],[R$ (Valores)]],I1533+FluxoCaixa101315[[#This Row],[Valores Receitas / Despesas]])</f>
        <v>-68.760000000195461</v>
      </c>
      <c r="J1534" s="53">
        <f>IF(FluxoCaixa101315[[#This Row],[Entrada / Saída]]="Saída",FluxoCaixa101315[[#This Row],[R$ (Valores)]]*-1,FluxoCaixa101315[[#This Row],[R$ (Valores)]])</f>
        <v>0</v>
      </c>
    </row>
    <row r="1535" spans="2:10">
      <c r="B1535" s="56"/>
      <c r="C1535" s="52"/>
      <c r="D1535" s="45"/>
      <c r="E1535" s="45"/>
      <c r="F1535" s="58"/>
      <c r="G1535" s="54"/>
      <c r="H1535" s="45"/>
      <c r="I1535" s="47">
        <f>IF(FluxoCaixa101315[[#This Row],[d]]="Saldo Inicial",FluxoCaixa101315[[#This Row],[R$ (Valores)]],I1534+FluxoCaixa101315[[#This Row],[Valores Receitas / Despesas]])</f>
        <v>-68.760000000195461</v>
      </c>
      <c r="J1535" s="53">
        <f>IF(FluxoCaixa101315[[#This Row],[Entrada / Saída]]="Saída",FluxoCaixa101315[[#This Row],[R$ (Valores)]]*-1,FluxoCaixa101315[[#This Row],[R$ (Valores)]])</f>
        <v>0</v>
      </c>
    </row>
    <row r="1536" spans="2:10">
      <c r="B1536" s="56"/>
      <c r="C1536" s="52"/>
      <c r="D1536" s="45"/>
      <c r="E1536" s="45"/>
      <c r="F1536" s="58"/>
      <c r="G1536" s="54"/>
      <c r="H1536" s="45"/>
      <c r="I1536" s="47">
        <f>IF(FluxoCaixa101315[[#This Row],[d]]="Saldo Inicial",FluxoCaixa101315[[#This Row],[R$ (Valores)]],I1535+FluxoCaixa101315[[#This Row],[Valores Receitas / Despesas]])</f>
        <v>-68.760000000195461</v>
      </c>
      <c r="J1536" s="53">
        <f>IF(FluxoCaixa101315[[#This Row],[Entrada / Saída]]="Saída",FluxoCaixa101315[[#This Row],[R$ (Valores)]]*-1,FluxoCaixa101315[[#This Row],[R$ (Valores)]])</f>
        <v>0</v>
      </c>
    </row>
    <row r="1537" spans="2:10">
      <c r="B1537" s="56"/>
      <c r="C1537" s="52"/>
      <c r="D1537" s="45"/>
      <c r="E1537" s="45"/>
      <c r="F1537" s="58"/>
      <c r="G1537" s="54"/>
      <c r="H1537" s="45"/>
      <c r="I1537" s="47">
        <f>IF(FluxoCaixa101315[[#This Row],[d]]="Saldo Inicial",FluxoCaixa101315[[#This Row],[R$ (Valores)]],I1536+FluxoCaixa101315[[#This Row],[Valores Receitas / Despesas]])</f>
        <v>-68.760000000195461</v>
      </c>
      <c r="J1537" s="53">
        <f>IF(FluxoCaixa101315[[#This Row],[Entrada / Saída]]="Saída",FluxoCaixa101315[[#This Row],[R$ (Valores)]]*-1,FluxoCaixa101315[[#This Row],[R$ (Valores)]])</f>
        <v>0</v>
      </c>
    </row>
    <row r="1538" spans="2:10">
      <c r="B1538" s="56"/>
      <c r="C1538" s="52"/>
      <c r="D1538" s="45"/>
      <c r="E1538" s="45"/>
      <c r="F1538" s="58"/>
      <c r="G1538" s="54"/>
      <c r="H1538" s="45"/>
      <c r="I1538" s="47">
        <f>IF(FluxoCaixa101315[[#This Row],[d]]="Saldo Inicial",FluxoCaixa101315[[#This Row],[R$ (Valores)]],I1537+FluxoCaixa101315[[#This Row],[Valores Receitas / Despesas]])</f>
        <v>-68.760000000195461</v>
      </c>
      <c r="J1538" s="53">
        <f>IF(FluxoCaixa101315[[#This Row],[Entrada / Saída]]="Saída",FluxoCaixa101315[[#This Row],[R$ (Valores)]]*-1,FluxoCaixa101315[[#This Row],[R$ (Valores)]])</f>
        <v>0</v>
      </c>
    </row>
    <row r="1539" spans="2:10">
      <c r="B1539" s="56"/>
      <c r="C1539" s="52"/>
      <c r="D1539" s="45"/>
      <c r="E1539" s="45"/>
      <c r="F1539" s="58"/>
      <c r="G1539" s="54"/>
      <c r="H1539" s="45"/>
      <c r="I1539" s="47">
        <f>IF(FluxoCaixa101315[[#This Row],[d]]="Saldo Inicial",FluxoCaixa101315[[#This Row],[R$ (Valores)]],I1538+FluxoCaixa101315[[#This Row],[Valores Receitas / Despesas]])</f>
        <v>-68.760000000195461</v>
      </c>
      <c r="J1539" s="53">
        <f>IF(FluxoCaixa101315[[#This Row],[Entrada / Saída]]="Saída",FluxoCaixa101315[[#This Row],[R$ (Valores)]]*-1,FluxoCaixa101315[[#This Row],[R$ (Valores)]])</f>
        <v>0</v>
      </c>
    </row>
    <row r="1540" spans="2:10">
      <c r="B1540" s="56"/>
      <c r="C1540" s="52"/>
      <c r="D1540" s="45"/>
      <c r="E1540" s="45"/>
      <c r="F1540" s="58"/>
      <c r="G1540" s="54"/>
      <c r="H1540" s="45"/>
      <c r="I1540" s="47">
        <f>IF(FluxoCaixa101315[[#This Row],[d]]="Saldo Inicial",FluxoCaixa101315[[#This Row],[R$ (Valores)]],I1539+FluxoCaixa101315[[#This Row],[Valores Receitas / Despesas]])</f>
        <v>-68.760000000195461</v>
      </c>
      <c r="J1540" s="53">
        <f>IF(FluxoCaixa101315[[#This Row],[Entrada / Saída]]="Saída",FluxoCaixa101315[[#This Row],[R$ (Valores)]]*-1,FluxoCaixa101315[[#This Row],[R$ (Valores)]])</f>
        <v>0</v>
      </c>
    </row>
    <row r="1541" spans="2:10">
      <c r="B1541" s="56"/>
      <c r="C1541" s="52"/>
      <c r="D1541" s="45"/>
      <c r="E1541" s="45"/>
      <c r="F1541" s="58"/>
      <c r="G1541" s="54"/>
      <c r="H1541" s="45"/>
      <c r="I1541" s="47">
        <f>IF(FluxoCaixa101315[[#This Row],[d]]="Saldo Inicial",FluxoCaixa101315[[#This Row],[R$ (Valores)]],I1540+FluxoCaixa101315[[#This Row],[Valores Receitas / Despesas]])</f>
        <v>-68.760000000195461</v>
      </c>
      <c r="J1541" s="53">
        <f>IF(FluxoCaixa101315[[#This Row],[Entrada / Saída]]="Saída",FluxoCaixa101315[[#This Row],[R$ (Valores)]]*-1,FluxoCaixa101315[[#This Row],[R$ (Valores)]])</f>
        <v>0</v>
      </c>
    </row>
    <row r="1542" spans="2:10">
      <c r="B1542" s="56"/>
      <c r="C1542" s="52"/>
      <c r="D1542" s="17"/>
      <c r="E1542" s="17"/>
      <c r="F1542" s="58"/>
      <c r="G1542" s="21"/>
      <c r="H1542" s="17"/>
      <c r="I1542" s="20">
        <f>IF(FluxoCaixa101315[[#This Row],[d]]="Saldo Inicial",FluxoCaixa101315[[#This Row],[R$ (Valores)]],I1541+FluxoCaixa101315[[#This Row],[Valores Receitas / Despesas]])</f>
        <v>-68.760000000195461</v>
      </c>
      <c r="J1542" s="5">
        <f>IF(FluxoCaixa101315[[#This Row],[Entrada / Saída]]="Saída",FluxoCaixa101315[[#This Row],[R$ (Valores)]]*-1,FluxoCaixa101315[[#This Row],[R$ (Valores)]])</f>
        <v>0</v>
      </c>
    </row>
    <row r="1543" spans="2:10">
      <c r="B1543" s="56"/>
      <c r="C1543" s="52"/>
      <c r="D1543" s="17"/>
      <c r="E1543" s="17"/>
      <c r="F1543" s="58"/>
      <c r="G1543" s="21"/>
      <c r="H1543" s="17"/>
      <c r="I1543" s="20">
        <f>IF(FluxoCaixa101315[[#This Row],[d]]="Saldo Inicial",FluxoCaixa101315[[#This Row],[R$ (Valores)]],I1542+FluxoCaixa101315[[#This Row],[Valores Receitas / Despesas]])</f>
        <v>-68.760000000195461</v>
      </c>
      <c r="J1543" s="5">
        <f>IF(FluxoCaixa101315[[#This Row],[Entrada / Saída]]="Saída",FluxoCaixa101315[[#This Row],[R$ (Valores)]]*-1,FluxoCaixa101315[[#This Row],[R$ (Valores)]])</f>
        <v>0</v>
      </c>
    </row>
    <row r="1544" spans="2:10">
      <c r="B1544" s="56"/>
      <c r="C1544" s="52"/>
      <c r="D1544" s="17"/>
      <c r="E1544" s="17"/>
      <c r="F1544" s="58"/>
      <c r="G1544" s="21"/>
      <c r="H1544" s="17"/>
      <c r="I1544" s="20">
        <f>IF(FluxoCaixa101315[[#This Row],[d]]="Saldo Inicial",FluxoCaixa101315[[#This Row],[R$ (Valores)]],I1543+FluxoCaixa101315[[#This Row],[Valores Receitas / Despesas]])</f>
        <v>-68.760000000195461</v>
      </c>
      <c r="J1544" s="5">
        <f>IF(FluxoCaixa101315[[#This Row],[Entrada / Saída]]="Saída",FluxoCaixa101315[[#This Row],[R$ (Valores)]]*-1,FluxoCaixa101315[[#This Row],[R$ (Valores)]])</f>
        <v>0</v>
      </c>
    </row>
    <row r="1545" spans="2:10">
      <c r="B1545" s="56"/>
      <c r="C1545" s="52"/>
      <c r="D1545" s="17"/>
      <c r="E1545" s="17"/>
      <c r="F1545" s="58"/>
      <c r="G1545" s="21"/>
      <c r="H1545" s="17"/>
      <c r="I1545" s="20">
        <f>IF(FluxoCaixa101315[[#This Row],[d]]="Saldo Inicial",FluxoCaixa101315[[#This Row],[R$ (Valores)]],I1544+FluxoCaixa101315[[#This Row],[Valores Receitas / Despesas]])</f>
        <v>-68.760000000195461</v>
      </c>
      <c r="J1545" s="5">
        <f>IF(FluxoCaixa101315[[#This Row],[Entrada / Saída]]="Saída",FluxoCaixa101315[[#This Row],[R$ (Valores)]]*-1,FluxoCaixa101315[[#This Row],[R$ (Valores)]])</f>
        <v>0</v>
      </c>
    </row>
    <row r="1546" spans="2:10">
      <c r="B1546" s="56"/>
      <c r="C1546" s="52"/>
      <c r="D1546" s="45"/>
      <c r="E1546" s="45"/>
      <c r="F1546" s="57"/>
      <c r="G1546" s="54"/>
      <c r="H1546" s="45"/>
      <c r="I1546" s="47">
        <f>IF(FluxoCaixa101315[[#This Row],[d]]="Saldo Inicial",FluxoCaixa101315[[#This Row],[R$ (Valores)]],I1545+FluxoCaixa101315[[#This Row],[Valores Receitas / Despesas]])</f>
        <v>-68.760000000195461</v>
      </c>
      <c r="J1546" s="53">
        <f>IF(FluxoCaixa101315[[#This Row],[Entrada / Saída]]="Saída",FluxoCaixa101315[[#This Row],[R$ (Valores)]]*-1,FluxoCaixa101315[[#This Row],[R$ (Valores)]])</f>
        <v>0</v>
      </c>
    </row>
    <row r="1547" spans="2:10">
      <c r="B1547" s="56"/>
      <c r="C1547" s="52"/>
      <c r="D1547" s="17"/>
      <c r="E1547" s="17"/>
      <c r="F1547" s="17"/>
      <c r="G1547" s="21"/>
      <c r="H1547" s="17"/>
      <c r="I1547" s="20">
        <f>IF(FluxoCaixa101315[[#This Row],[d]]="Saldo Inicial",FluxoCaixa101315[[#This Row],[R$ (Valores)]],I1546+FluxoCaixa101315[[#This Row],[Valores Receitas / Despesas]])</f>
        <v>-68.760000000195461</v>
      </c>
      <c r="J1547" s="5">
        <f>IF(FluxoCaixa101315[[#This Row],[Entrada / Saída]]="Saída",FluxoCaixa101315[[#This Row],[R$ (Valores)]]*-1,FluxoCaixa101315[[#This Row],[R$ (Valores)]])</f>
        <v>0</v>
      </c>
    </row>
    <row r="1548" spans="2:10">
      <c r="B1548" s="56"/>
      <c r="C1548" s="52"/>
      <c r="D1548" s="17"/>
      <c r="E1548" s="17"/>
      <c r="F1548" s="17"/>
      <c r="G1548" s="21"/>
      <c r="H1548" s="17"/>
      <c r="I1548" s="20">
        <f>IF(FluxoCaixa101315[[#This Row],[d]]="Saldo Inicial",FluxoCaixa101315[[#This Row],[R$ (Valores)]],I1547+FluxoCaixa101315[[#This Row],[Valores Receitas / Despesas]])</f>
        <v>-68.760000000195461</v>
      </c>
      <c r="J1548" s="5">
        <f>IF(FluxoCaixa101315[[#This Row],[Entrada / Saída]]="Saída",FluxoCaixa101315[[#This Row],[R$ (Valores)]]*-1,FluxoCaixa101315[[#This Row],[R$ (Valores)]])</f>
        <v>0</v>
      </c>
    </row>
    <row r="1549" spans="2:10">
      <c r="B1549" s="56"/>
      <c r="C1549" s="52"/>
      <c r="D1549" s="17"/>
      <c r="E1549" s="17"/>
      <c r="F1549" s="17"/>
      <c r="G1549" s="21"/>
      <c r="H1549" s="17"/>
      <c r="I1549" s="20">
        <f>IF(FluxoCaixa101315[[#This Row],[d]]="Saldo Inicial",FluxoCaixa101315[[#This Row],[R$ (Valores)]],I1548+FluxoCaixa101315[[#This Row],[Valores Receitas / Despesas]])</f>
        <v>-68.760000000195461</v>
      </c>
      <c r="J1549" s="5">
        <f>IF(FluxoCaixa101315[[#This Row],[Entrada / Saída]]="Saída",FluxoCaixa101315[[#This Row],[R$ (Valores)]]*-1,FluxoCaixa101315[[#This Row],[R$ (Valores)]])</f>
        <v>0</v>
      </c>
    </row>
    <row r="1550" spans="2:10">
      <c r="B1550" s="56"/>
      <c r="C1550" s="52"/>
      <c r="D1550" s="17"/>
      <c r="E1550" s="17"/>
      <c r="F1550" s="17"/>
      <c r="G1550" s="21"/>
      <c r="H1550" s="17"/>
      <c r="I1550" s="20">
        <f>IF(FluxoCaixa101315[[#This Row],[d]]="Saldo Inicial",FluxoCaixa101315[[#This Row],[R$ (Valores)]],I1549+FluxoCaixa101315[[#This Row],[Valores Receitas / Despesas]])</f>
        <v>-68.760000000195461</v>
      </c>
      <c r="J1550" s="5">
        <f>IF(FluxoCaixa101315[[#This Row],[Entrada / Saída]]="Saída",FluxoCaixa101315[[#This Row],[R$ (Valores)]]*-1,FluxoCaixa101315[[#This Row],[R$ (Valores)]])</f>
        <v>0</v>
      </c>
    </row>
    <row r="1551" spans="2:10">
      <c r="B1551" s="56"/>
      <c r="C1551" s="52"/>
      <c r="D1551" s="17"/>
      <c r="E1551" s="17"/>
      <c r="F1551" s="17"/>
      <c r="G1551" s="21"/>
      <c r="H1551" s="17"/>
      <c r="I1551" s="20">
        <f>IF(FluxoCaixa101315[[#This Row],[d]]="Saldo Inicial",FluxoCaixa101315[[#This Row],[R$ (Valores)]],I1550+FluxoCaixa101315[[#This Row],[Valores Receitas / Despesas]])</f>
        <v>-68.760000000195461</v>
      </c>
      <c r="J1551" s="53">
        <f>IF(FluxoCaixa101315[[#This Row],[Entrada / Saída]]="Saída",FluxoCaixa101315[[#This Row],[R$ (Valores)]]*-1,FluxoCaixa101315[[#This Row],[R$ (Valores)]])</f>
        <v>0</v>
      </c>
    </row>
    <row r="1552" spans="2:10">
      <c r="B1552" s="56"/>
      <c r="C1552" s="52"/>
      <c r="D1552" s="45"/>
      <c r="E1552" s="17"/>
      <c r="F1552" s="17"/>
      <c r="G1552" s="54"/>
      <c r="H1552" s="45"/>
      <c r="I1552" s="47">
        <f>IF(FluxoCaixa101315[[#This Row],[d]]="Saldo Inicial",FluxoCaixa101315[[#This Row],[R$ (Valores)]],I1551+FluxoCaixa101315[[#This Row],[Valores Receitas / Despesas]])</f>
        <v>-68.760000000195461</v>
      </c>
      <c r="J1552" s="53">
        <f>IF(FluxoCaixa101315[[#This Row],[Entrada / Saída]]="Saída",FluxoCaixa101315[[#This Row],[R$ (Valores)]]*-1,FluxoCaixa101315[[#This Row],[R$ (Valores)]])</f>
        <v>0</v>
      </c>
    </row>
    <row r="1553" spans="2:10">
      <c r="B1553" s="56"/>
      <c r="C1553" s="52"/>
      <c r="D1553" s="45"/>
      <c r="E1553" s="45"/>
      <c r="F1553" s="45"/>
      <c r="G1553" s="21"/>
      <c r="H1553" s="17"/>
      <c r="I1553" s="20">
        <f>IF(FluxoCaixa101315[[#This Row],[d]]="Saldo Inicial",FluxoCaixa101315[[#This Row],[R$ (Valores)]],I1552+FluxoCaixa101315[[#This Row],[Valores Receitas / Despesas]])</f>
        <v>-68.760000000195461</v>
      </c>
      <c r="J1553" s="5">
        <f>IF(FluxoCaixa101315[[#This Row],[Entrada / Saída]]="Saída",FluxoCaixa101315[[#This Row],[R$ (Valores)]]*-1,FluxoCaixa101315[[#This Row],[R$ (Valores)]])</f>
        <v>0</v>
      </c>
    </row>
    <row r="1554" spans="2:10">
      <c r="B1554" s="56"/>
      <c r="C1554" s="52"/>
      <c r="D1554" s="45"/>
      <c r="E1554" s="45"/>
      <c r="F1554" s="45"/>
      <c r="G1554" s="21"/>
      <c r="H1554" s="17"/>
      <c r="I1554" s="20">
        <f>IF(FluxoCaixa101315[[#This Row],[d]]="Saldo Inicial",FluxoCaixa101315[[#This Row],[R$ (Valores)]],I1553+FluxoCaixa101315[[#This Row],[Valores Receitas / Despesas]])</f>
        <v>-68.760000000195461</v>
      </c>
      <c r="J1554" s="5">
        <f>IF(FluxoCaixa101315[[#This Row],[Entrada / Saída]]="Saída",FluxoCaixa101315[[#This Row],[R$ (Valores)]]*-1,FluxoCaixa101315[[#This Row],[R$ (Valores)]])</f>
        <v>0</v>
      </c>
    </row>
    <row r="1555" spans="2:10">
      <c r="B1555" s="56"/>
      <c r="C1555" s="52"/>
      <c r="D1555" s="45"/>
      <c r="E1555" s="45"/>
      <c r="F1555" s="45"/>
      <c r="G1555" s="21"/>
      <c r="H1555" s="17"/>
      <c r="I1555" s="20">
        <f>IF(FluxoCaixa101315[[#This Row],[d]]="Saldo Inicial",FluxoCaixa101315[[#This Row],[R$ (Valores)]],I1554+FluxoCaixa101315[[#This Row],[Valores Receitas / Despesas]])</f>
        <v>-68.760000000195461</v>
      </c>
      <c r="J1555" s="5">
        <f>IF(FluxoCaixa101315[[#This Row],[Entrada / Saída]]="Saída",FluxoCaixa101315[[#This Row],[R$ (Valores)]]*-1,FluxoCaixa101315[[#This Row],[R$ (Valores)]])</f>
        <v>0</v>
      </c>
    </row>
    <row r="1556" spans="2:10">
      <c r="B1556" s="56"/>
      <c r="C1556" s="52"/>
      <c r="D1556" s="17"/>
      <c r="E1556" s="17"/>
      <c r="F1556" s="17"/>
      <c r="G1556" s="21"/>
      <c r="H1556" s="17"/>
      <c r="I1556" s="20">
        <f>IF(FluxoCaixa101315[[#This Row],[d]]="Saldo Inicial",FluxoCaixa101315[[#This Row],[R$ (Valores)]],I1555+FluxoCaixa101315[[#This Row],[Valores Receitas / Despesas]])</f>
        <v>-68.760000000195461</v>
      </c>
      <c r="J1556" s="5">
        <f>IF(FluxoCaixa101315[[#This Row],[Entrada / Saída]]="Saída",FluxoCaixa101315[[#This Row],[R$ (Valores)]]*-1,FluxoCaixa101315[[#This Row],[R$ (Valores)]])</f>
        <v>0</v>
      </c>
    </row>
    <row r="1557" spans="2:10">
      <c r="B1557" s="56"/>
      <c r="C1557" s="52"/>
      <c r="D1557" s="17"/>
      <c r="E1557" s="17"/>
      <c r="F1557" s="17"/>
      <c r="G1557" s="21"/>
      <c r="H1557" s="17"/>
      <c r="I1557" s="20">
        <f>IF(FluxoCaixa101315[[#This Row],[d]]="Saldo Inicial",FluxoCaixa101315[[#This Row],[R$ (Valores)]],I1556+FluxoCaixa101315[[#This Row],[Valores Receitas / Despesas]])</f>
        <v>-68.760000000195461</v>
      </c>
      <c r="J1557" s="5">
        <f>IF(FluxoCaixa101315[[#This Row],[Entrada / Saída]]="Saída",FluxoCaixa101315[[#This Row],[R$ (Valores)]]*-1,FluxoCaixa101315[[#This Row],[R$ (Valores)]])</f>
        <v>0</v>
      </c>
    </row>
    <row r="1558" spans="2:10">
      <c r="B1558" s="56"/>
      <c r="C1558" s="52"/>
      <c r="D1558" s="17"/>
      <c r="E1558" s="17"/>
      <c r="F1558" s="17"/>
      <c r="G1558" s="21"/>
      <c r="H1558" s="17"/>
      <c r="I1558" s="20">
        <f>IF(FluxoCaixa101315[[#This Row],[d]]="Saldo Inicial",FluxoCaixa101315[[#This Row],[R$ (Valores)]],I1557+FluxoCaixa101315[[#This Row],[Valores Receitas / Despesas]])</f>
        <v>-68.760000000195461</v>
      </c>
      <c r="J1558" s="5">
        <f>IF(FluxoCaixa101315[[#This Row],[Entrada / Saída]]="Saída",FluxoCaixa101315[[#This Row],[R$ (Valores)]]*-1,FluxoCaixa101315[[#This Row],[R$ (Valores)]])</f>
        <v>0</v>
      </c>
    </row>
    <row r="1559" spans="2:10">
      <c r="B1559" s="56"/>
      <c r="C1559" s="52"/>
      <c r="D1559" s="17"/>
      <c r="E1559" s="17"/>
      <c r="F1559" s="17"/>
      <c r="G1559" s="21"/>
      <c r="H1559" s="17"/>
      <c r="I1559" s="20">
        <f>IF(FluxoCaixa101315[[#This Row],[d]]="Saldo Inicial",FluxoCaixa101315[[#This Row],[R$ (Valores)]],I1558+FluxoCaixa101315[[#This Row],[Valores Receitas / Despesas]])</f>
        <v>-68.760000000195461</v>
      </c>
      <c r="J1559" s="5">
        <f>IF(FluxoCaixa101315[[#This Row],[Entrada / Saída]]="Saída",FluxoCaixa101315[[#This Row],[R$ (Valores)]]*-1,FluxoCaixa101315[[#This Row],[R$ (Valores)]])</f>
        <v>0</v>
      </c>
    </row>
    <row r="1560" spans="2:10">
      <c r="B1560" s="56"/>
      <c r="C1560" s="52"/>
      <c r="D1560" s="17"/>
      <c r="E1560" s="17"/>
      <c r="F1560" s="17"/>
      <c r="G1560" s="21"/>
      <c r="H1560" s="17"/>
      <c r="I1560" s="20">
        <f>IF(FluxoCaixa101315[[#This Row],[d]]="Saldo Inicial",FluxoCaixa101315[[#This Row],[R$ (Valores)]],I1559+FluxoCaixa101315[[#This Row],[Valores Receitas / Despesas]])</f>
        <v>-68.760000000195461</v>
      </c>
      <c r="J1560" s="5">
        <f>IF(FluxoCaixa101315[[#This Row],[Entrada / Saída]]="Saída",FluxoCaixa101315[[#This Row],[R$ (Valores)]]*-1,FluxoCaixa101315[[#This Row],[R$ (Valores)]])</f>
        <v>0</v>
      </c>
    </row>
    <row r="1561" spans="2:10">
      <c r="B1561" s="56"/>
      <c r="C1561" s="52"/>
      <c r="D1561" s="17"/>
      <c r="E1561" s="17"/>
      <c r="F1561" s="17"/>
      <c r="G1561" s="21"/>
      <c r="H1561" s="17"/>
      <c r="I1561" s="20">
        <f>IF(FluxoCaixa101315[[#This Row],[d]]="Saldo Inicial",FluxoCaixa101315[[#This Row],[R$ (Valores)]],I1560+FluxoCaixa101315[[#This Row],[Valores Receitas / Despesas]])</f>
        <v>-68.760000000195461</v>
      </c>
      <c r="J1561" s="5">
        <f>IF(FluxoCaixa101315[[#This Row],[Entrada / Saída]]="Saída",FluxoCaixa101315[[#This Row],[R$ (Valores)]]*-1,FluxoCaixa101315[[#This Row],[R$ (Valores)]])</f>
        <v>0</v>
      </c>
    </row>
    <row r="1562" spans="2:10">
      <c r="B1562" s="56"/>
      <c r="C1562" s="52"/>
      <c r="D1562" s="17"/>
      <c r="E1562" s="17"/>
      <c r="F1562" s="17"/>
      <c r="G1562" s="21"/>
      <c r="H1562" s="17"/>
      <c r="I1562" s="20">
        <f>IF(FluxoCaixa101315[[#This Row],[d]]="Saldo Inicial",FluxoCaixa101315[[#This Row],[R$ (Valores)]],I1561+FluxoCaixa101315[[#This Row],[Valores Receitas / Despesas]])</f>
        <v>-68.760000000195461</v>
      </c>
      <c r="J1562" s="5">
        <f>IF(FluxoCaixa101315[[#This Row],[Entrada / Saída]]="Saída",FluxoCaixa101315[[#This Row],[R$ (Valores)]]*-1,FluxoCaixa101315[[#This Row],[R$ (Valores)]])</f>
        <v>0</v>
      </c>
    </row>
    <row r="1563" spans="2:10">
      <c r="B1563" s="56"/>
      <c r="C1563" s="52"/>
      <c r="D1563" s="17"/>
      <c r="E1563" s="17"/>
      <c r="F1563" s="17"/>
      <c r="G1563" s="21"/>
      <c r="H1563" s="17"/>
      <c r="I1563" s="20">
        <f>IF(FluxoCaixa101315[[#This Row],[d]]="Saldo Inicial",FluxoCaixa101315[[#This Row],[R$ (Valores)]],I1562+FluxoCaixa101315[[#This Row],[Valores Receitas / Despesas]])</f>
        <v>-68.760000000195461</v>
      </c>
      <c r="J1563" s="5">
        <f>IF(FluxoCaixa101315[[#This Row],[Entrada / Saída]]="Saída",FluxoCaixa101315[[#This Row],[R$ (Valores)]]*-1,FluxoCaixa101315[[#This Row],[R$ (Valores)]])</f>
        <v>0</v>
      </c>
    </row>
    <row r="1564" spans="2:10">
      <c r="B1564" s="56"/>
      <c r="C1564" s="52"/>
      <c r="D1564" s="17"/>
      <c r="E1564" s="17"/>
      <c r="F1564" s="17"/>
      <c r="G1564" s="21"/>
      <c r="H1564" s="17"/>
      <c r="I1564" s="20">
        <f>IF(FluxoCaixa101315[[#This Row],[d]]="Saldo Inicial",FluxoCaixa101315[[#This Row],[R$ (Valores)]],I1563+FluxoCaixa101315[[#This Row],[Valores Receitas / Despesas]])</f>
        <v>-68.760000000195461</v>
      </c>
      <c r="J1564" s="5">
        <f>IF(FluxoCaixa101315[[#This Row],[Entrada / Saída]]="Saída",FluxoCaixa101315[[#This Row],[R$ (Valores)]]*-1,FluxoCaixa101315[[#This Row],[R$ (Valores)]])</f>
        <v>0</v>
      </c>
    </row>
    <row r="1565" spans="2:10">
      <c r="B1565" s="56"/>
      <c r="C1565" s="52"/>
      <c r="D1565" s="17"/>
      <c r="E1565" s="17"/>
      <c r="F1565" s="17"/>
      <c r="G1565" s="54"/>
      <c r="H1565" s="45"/>
      <c r="I1565" s="47">
        <f>IF(FluxoCaixa101315[[#This Row],[d]]="Saldo Inicial",FluxoCaixa101315[[#This Row],[R$ (Valores)]],I1564+FluxoCaixa101315[[#This Row],[Valores Receitas / Despesas]])</f>
        <v>-68.760000000195461</v>
      </c>
      <c r="J1565" s="53">
        <f>IF(FluxoCaixa101315[[#This Row],[Entrada / Saída]]="Saída",FluxoCaixa101315[[#This Row],[R$ (Valores)]]*-1,FluxoCaixa101315[[#This Row],[R$ (Valores)]])</f>
        <v>0</v>
      </c>
    </row>
    <row r="1566" spans="2:10">
      <c r="B1566" s="56"/>
      <c r="C1566" s="52"/>
      <c r="D1566" s="17"/>
      <c r="E1566" s="17"/>
      <c r="F1566" s="17"/>
      <c r="G1566" s="21"/>
      <c r="H1566" s="17"/>
      <c r="I1566" s="20">
        <f>IF(FluxoCaixa101315[[#This Row],[d]]="Saldo Inicial",FluxoCaixa101315[[#This Row],[R$ (Valores)]],I1565+FluxoCaixa101315[[#This Row],[Valores Receitas / Despesas]])</f>
        <v>-68.760000000195461</v>
      </c>
      <c r="J1566" s="5">
        <f>IF(FluxoCaixa101315[[#This Row],[Entrada / Saída]]="Saída",FluxoCaixa101315[[#This Row],[R$ (Valores)]]*-1,FluxoCaixa101315[[#This Row],[R$ (Valores)]])</f>
        <v>0</v>
      </c>
    </row>
    <row r="1567" spans="2:10">
      <c r="B1567" s="56"/>
      <c r="C1567" s="52"/>
      <c r="D1567" s="17"/>
      <c r="E1567" s="17"/>
      <c r="F1567" s="17"/>
      <c r="G1567" s="21"/>
      <c r="H1567" s="17"/>
      <c r="I1567" s="20">
        <f>IF(FluxoCaixa101315[[#This Row],[d]]="Saldo Inicial",FluxoCaixa101315[[#This Row],[R$ (Valores)]],I1566+FluxoCaixa101315[[#This Row],[Valores Receitas / Despesas]])</f>
        <v>-68.760000000195461</v>
      </c>
      <c r="J1567" s="5">
        <f>IF(FluxoCaixa101315[[#This Row],[Entrada / Saída]]="Saída",FluxoCaixa101315[[#This Row],[R$ (Valores)]]*-1,FluxoCaixa101315[[#This Row],[R$ (Valores)]])</f>
        <v>0</v>
      </c>
    </row>
    <row r="1568" spans="2:10">
      <c r="B1568" s="56"/>
      <c r="C1568" s="52"/>
      <c r="D1568" s="17"/>
      <c r="E1568" s="17"/>
      <c r="F1568" s="17"/>
      <c r="G1568" s="21"/>
      <c r="H1568" s="17"/>
      <c r="I1568" s="20">
        <f>IF(FluxoCaixa101315[[#This Row],[d]]="Saldo Inicial",FluxoCaixa101315[[#This Row],[R$ (Valores)]],I1567+FluxoCaixa101315[[#This Row],[Valores Receitas / Despesas]])</f>
        <v>-68.760000000195461</v>
      </c>
      <c r="J1568" s="5">
        <f>IF(FluxoCaixa101315[[#This Row],[Entrada / Saída]]="Saída",FluxoCaixa101315[[#This Row],[R$ (Valores)]]*-1,FluxoCaixa101315[[#This Row],[R$ (Valores)]])</f>
        <v>0</v>
      </c>
    </row>
    <row r="1569" spans="2:10">
      <c r="B1569" s="56"/>
      <c r="C1569" s="52"/>
      <c r="D1569" s="17"/>
      <c r="E1569" s="17"/>
      <c r="F1569" s="17"/>
      <c r="G1569" s="21"/>
      <c r="H1569" s="17"/>
      <c r="I1569" s="20">
        <f>IF(FluxoCaixa101315[[#This Row],[d]]="Saldo Inicial",FluxoCaixa101315[[#This Row],[R$ (Valores)]],I1568+FluxoCaixa101315[[#This Row],[Valores Receitas / Despesas]])</f>
        <v>-68.760000000195461</v>
      </c>
      <c r="J1569" s="5">
        <f>IF(FluxoCaixa101315[[#This Row],[Entrada / Saída]]="Saída",FluxoCaixa101315[[#This Row],[R$ (Valores)]]*-1,FluxoCaixa101315[[#This Row],[R$ (Valores)]])</f>
        <v>0</v>
      </c>
    </row>
    <row r="1570" spans="2:10">
      <c r="B1570" s="56"/>
      <c r="C1570" s="52"/>
      <c r="D1570" s="17"/>
      <c r="E1570" s="17"/>
      <c r="F1570" s="17"/>
      <c r="G1570" s="21"/>
      <c r="H1570" s="17"/>
      <c r="I1570" s="20">
        <f>IF(FluxoCaixa101315[[#This Row],[d]]="Saldo Inicial",FluxoCaixa101315[[#This Row],[R$ (Valores)]],I1569+FluxoCaixa101315[[#This Row],[Valores Receitas / Despesas]])</f>
        <v>-68.760000000195461</v>
      </c>
      <c r="J1570" s="5">
        <f>IF(FluxoCaixa101315[[#This Row],[Entrada / Saída]]="Saída",FluxoCaixa101315[[#This Row],[R$ (Valores)]]*-1,FluxoCaixa101315[[#This Row],[R$ (Valores)]])</f>
        <v>0</v>
      </c>
    </row>
    <row r="1571" spans="2:10">
      <c r="B1571" s="56"/>
      <c r="C1571" s="52"/>
      <c r="D1571" s="17"/>
      <c r="E1571" s="17"/>
      <c r="F1571" s="17"/>
      <c r="G1571" s="21"/>
      <c r="H1571" s="17"/>
      <c r="I1571" s="20">
        <f>IF(FluxoCaixa101315[[#This Row],[d]]="Saldo Inicial",FluxoCaixa101315[[#This Row],[R$ (Valores)]],I1570+FluxoCaixa101315[[#This Row],[Valores Receitas / Despesas]])</f>
        <v>-68.760000000195461</v>
      </c>
      <c r="J1571" s="5">
        <f>IF(FluxoCaixa101315[[#This Row],[Entrada / Saída]]="Saída",FluxoCaixa101315[[#This Row],[R$ (Valores)]]*-1,FluxoCaixa101315[[#This Row],[R$ (Valores)]])</f>
        <v>0</v>
      </c>
    </row>
    <row r="1572" spans="2:10">
      <c r="B1572" s="56"/>
      <c r="C1572" s="52"/>
      <c r="D1572" s="17"/>
      <c r="E1572" s="17"/>
      <c r="F1572" s="17"/>
      <c r="G1572" s="21"/>
      <c r="H1572" s="17"/>
      <c r="I1572" s="20">
        <f>IF(FluxoCaixa101315[[#This Row],[d]]="Saldo Inicial",FluxoCaixa101315[[#This Row],[R$ (Valores)]],I1571+FluxoCaixa101315[[#This Row],[Valores Receitas / Despesas]])</f>
        <v>-68.760000000195461</v>
      </c>
      <c r="J1572" s="5">
        <f>IF(FluxoCaixa101315[[#This Row],[Entrada / Saída]]="Saída",FluxoCaixa101315[[#This Row],[R$ (Valores)]]*-1,FluxoCaixa101315[[#This Row],[R$ (Valores)]])</f>
        <v>0</v>
      </c>
    </row>
    <row r="1573" spans="2:10">
      <c r="B1573" s="56"/>
      <c r="C1573" s="52"/>
      <c r="D1573" s="17"/>
      <c r="E1573" s="17"/>
      <c r="F1573" s="17"/>
      <c r="G1573" s="21"/>
      <c r="H1573" s="17"/>
      <c r="I1573" s="20">
        <f>IF(FluxoCaixa101315[[#This Row],[d]]="Saldo Inicial",FluxoCaixa101315[[#This Row],[R$ (Valores)]],I1572+FluxoCaixa101315[[#This Row],[Valores Receitas / Despesas]])</f>
        <v>-68.760000000195461</v>
      </c>
      <c r="J1573" s="5">
        <f>IF(FluxoCaixa101315[[#This Row],[Entrada / Saída]]="Saída",FluxoCaixa101315[[#This Row],[R$ (Valores)]]*-1,FluxoCaixa101315[[#This Row],[R$ (Valores)]])</f>
        <v>0</v>
      </c>
    </row>
    <row r="1574" spans="2:10">
      <c r="B1574" s="56"/>
      <c r="C1574" s="52"/>
      <c r="D1574" s="17"/>
      <c r="E1574" s="17"/>
      <c r="F1574" s="17"/>
      <c r="G1574" s="21"/>
      <c r="H1574" s="17"/>
      <c r="I1574" s="20">
        <f>IF(FluxoCaixa101315[[#This Row],[d]]="Saldo Inicial",FluxoCaixa101315[[#This Row],[R$ (Valores)]],I1573+FluxoCaixa101315[[#This Row],[Valores Receitas / Despesas]])</f>
        <v>-68.760000000195461</v>
      </c>
      <c r="J1574" s="5">
        <f>IF(FluxoCaixa101315[[#This Row],[Entrada / Saída]]="Saída",FluxoCaixa101315[[#This Row],[R$ (Valores)]]*-1,FluxoCaixa101315[[#This Row],[R$ (Valores)]])</f>
        <v>0</v>
      </c>
    </row>
    <row r="1575" spans="2:10">
      <c r="B1575" s="56"/>
      <c r="C1575" s="52"/>
      <c r="D1575" s="17"/>
      <c r="E1575" s="17"/>
      <c r="F1575" s="17"/>
      <c r="G1575" s="21"/>
      <c r="H1575" s="17"/>
      <c r="I1575" s="20">
        <f>IF(FluxoCaixa101315[[#This Row],[d]]="Saldo Inicial",FluxoCaixa101315[[#This Row],[R$ (Valores)]],I1574+FluxoCaixa101315[[#This Row],[Valores Receitas / Despesas]])</f>
        <v>-68.760000000195461</v>
      </c>
      <c r="J1575" s="5">
        <f>IF(FluxoCaixa101315[[#This Row],[Entrada / Saída]]="Saída",FluxoCaixa101315[[#This Row],[R$ (Valores)]]*-1,FluxoCaixa101315[[#This Row],[R$ (Valores)]])</f>
        <v>0</v>
      </c>
    </row>
    <row r="1576" spans="2:10">
      <c r="B1576" s="56"/>
      <c r="C1576" s="52"/>
      <c r="D1576" s="17"/>
      <c r="E1576" s="17"/>
      <c r="F1576" s="17"/>
      <c r="G1576" s="21"/>
      <c r="H1576" s="17"/>
      <c r="I1576" s="20">
        <f>IF(FluxoCaixa101315[[#This Row],[d]]="Saldo Inicial",FluxoCaixa101315[[#This Row],[R$ (Valores)]],I1575+FluxoCaixa101315[[#This Row],[Valores Receitas / Despesas]])</f>
        <v>-68.760000000195461</v>
      </c>
      <c r="J1576" s="5">
        <f>IF(FluxoCaixa101315[[#This Row],[Entrada / Saída]]="Saída",FluxoCaixa101315[[#This Row],[R$ (Valores)]]*-1,FluxoCaixa101315[[#This Row],[R$ (Valores)]])</f>
        <v>0</v>
      </c>
    </row>
    <row r="1577" spans="2:10">
      <c r="B1577" s="56"/>
      <c r="C1577" s="52"/>
      <c r="D1577" s="17"/>
      <c r="E1577" s="17"/>
      <c r="F1577" s="17"/>
      <c r="G1577" s="21"/>
      <c r="H1577" s="17"/>
      <c r="I1577" s="20">
        <f>IF(FluxoCaixa101315[[#This Row],[d]]="Saldo Inicial",FluxoCaixa101315[[#This Row],[R$ (Valores)]],I1576+FluxoCaixa101315[[#This Row],[Valores Receitas / Despesas]])</f>
        <v>-68.760000000195461</v>
      </c>
      <c r="J1577" s="5">
        <f>IF(FluxoCaixa101315[[#This Row],[Entrada / Saída]]="Saída",FluxoCaixa101315[[#This Row],[R$ (Valores)]]*-1,FluxoCaixa101315[[#This Row],[R$ (Valores)]])</f>
        <v>0</v>
      </c>
    </row>
    <row r="1578" spans="2:10">
      <c r="B1578" s="56"/>
      <c r="C1578" s="52"/>
      <c r="D1578" s="17"/>
      <c r="E1578" s="17"/>
      <c r="F1578" s="17"/>
      <c r="G1578" s="21"/>
      <c r="H1578" s="17"/>
      <c r="I1578" s="20">
        <f>IF(FluxoCaixa101315[[#This Row],[d]]="Saldo Inicial",FluxoCaixa101315[[#This Row],[R$ (Valores)]],I1577+FluxoCaixa101315[[#This Row],[Valores Receitas / Despesas]])</f>
        <v>-68.760000000195461</v>
      </c>
      <c r="J1578" s="5">
        <f>IF(FluxoCaixa101315[[#This Row],[Entrada / Saída]]="Saída",FluxoCaixa101315[[#This Row],[R$ (Valores)]]*-1,FluxoCaixa101315[[#This Row],[R$ (Valores)]])</f>
        <v>0</v>
      </c>
    </row>
    <row r="1579" spans="2:10">
      <c r="B1579" s="16"/>
      <c r="C1579" s="48"/>
      <c r="D1579" s="17"/>
      <c r="E1579" s="17"/>
      <c r="F1579" s="17"/>
      <c r="G1579" s="21"/>
      <c r="H1579" s="17"/>
      <c r="I1579" s="20">
        <f>IF(FluxoCaixa101315[[#This Row],[d]]="Saldo Inicial",FluxoCaixa101315[[#This Row],[R$ (Valores)]],I1578+FluxoCaixa101315[[#This Row],[Valores Receitas / Despesas]])</f>
        <v>-68.760000000195461</v>
      </c>
      <c r="J1579" s="53">
        <f>IF(FluxoCaixa101315[[#This Row],[Entrada / Saída]]="Saída",FluxoCaixa101315[[#This Row],[R$ (Valores)]]*-1,FluxoCaixa101315[[#This Row],[R$ (Valores)]])</f>
        <v>0</v>
      </c>
    </row>
    <row r="1580" spans="2:10">
      <c r="B1580" s="56"/>
      <c r="C1580" s="52"/>
      <c r="D1580" s="17"/>
      <c r="E1580" s="17"/>
      <c r="F1580" s="17"/>
      <c r="G1580" s="54"/>
      <c r="H1580" s="45"/>
      <c r="I1580" s="47">
        <f>IF(FluxoCaixa101315[[#This Row],[d]]="Saldo Inicial",FluxoCaixa101315[[#This Row],[R$ (Valores)]],I1579+FluxoCaixa101315[[#This Row],[Valores Receitas / Despesas]])</f>
        <v>-68.760000000195461</v>
      </c>
      <c r="J1580" s="53">
        <f>IF(FluxoCaixa101315[[#This Row],[Entrada / Saída]]="Saída",FluxoCaixa101315[[#This Row],[R$ (Valores)]]*-1,FluxoCaixa101315[[#This Row],[R$ (Valores)]])</f>
        <v>0</v>
      </c>
    </row>
    <row r="1581" spans="2:10">
      <c r="B1581" s="16"/>
      <c r="C1581" s="48"/>
      <c r="D1581" s="17"/>
      <c r="E1581" s="17"/>
      <c r="F1581" s="17"/>
      <c r="G1581" s="54"/>
      <c r="H1581" s="45"/>
      <c r="I1581" s="47">
        <f>IF(FluxoCaixa101315[[#This Row],[d]]="Saldo Inicial",FluxoCaixa101315[[#This Row],[R$ (Valores)]],I1580+FluxoCaixa101315[[#This Row],[Valores Receitas / Despesas]])</f>
        <v>-68.760000000195461</v>
      </c>
      <c r="J1581" s="53">
        <f>IF(FluxoCaixa101315[[#This Row],[Entrada / Saída]]="Saída",FluxoCaixa101315[[#This Row],[R$ (Valores)]]*-1,FluxoCaixa101315[[#This Row],[R$ (Valores)]])</f>
        <v>0</v>
      </c>
    </row>
    <row r="1582" spans="2:10">
      <c r="B1582" s="16"/>
      <c r="C1582" s="48"/>
      <c r="D1582" s="17"/>
      <c r="E1582" s="17"/>
      <c r="F1582" s="17"/>
      <c r="G1582" s="21"/>
      <c r="H1582" s="17"/>
      <c r="I1582" s="20">
        <f>IF(FluxoCaixa101315[[#This Row],[d]]="Saldo Inicial",FluxoCaixa101315[[#This Row],[R$ (Valores)]],I1581+FluxoCaixa101315[[#This Row],[Valores Receitas / Despesas]])</f>
        <v>-68.760000000195461</v>
      </c>
      <c r="J1582" s="20">
        <f>IF(FluxoCaixa101315[[#This Row],[Entrada / Saída]]="Saída",FluxoCaixa101315[[#This Row],[R$ (Valores)]]*-1,FluxoCaixa101315[[#This Row],[R$ (Valores)]])</f>
        <v>0</v>
      </c>
    </row>
    <row r="1583" spans="2:10">
      <c r="B1583" s="17"/>
      <c r="C1583" s="48"/>
      <c r="D1583" s="17"/>
      <c r="E1583" s="17"/>
      <c r="F1583" s="17"/>
      <c r="G1583" s="17"/>
      <c r="H1583" s="17"/>
      <c r="I1583" s="17"/>
      <c r="J1583" s="17"/>
    </row>
  </sheetData>
  <dataConsolidate link="1"/>
  <mergeCells count="5">
    <mergeCell ref="E1:I1"/>
    <mergeCell ref="B3:D3"/>
    <mergeCell ref="B4:C4"/>
    <mergeCell ref="B5:C5"/>
    <mergeCell ref="B6:C6"/>
  </mergeCells>
  <conditionalFormatting sqref="D6">
    <cfRule type="cellIs" dxfId="33" priority="1" operator="greaterThan">
      <formula>0</formula>
    </cfRule>
    <cfRule type="cellIs" dxfId="32" priority="2" operator="lessThan">
      <formula>0</formula>
    </cfRule>
  </conditionalFormatting>
  <dataValidations count="3">
    <dataValidation type="list" allowBlank="1" showInputMessage="1" showErrorMessage="1" sqref="F11" xr:uid="{09E2B6A7-7A90-4484-BF34-01707E235468}">
      <formula1>INDIRECT($D11)</formula1>
    </dataValidation>
    <dataValidation type="list" allowBlank="1" showInputMessage="1" showErrorMessage="1" sqref="E1569:E1582 E923 E927 E932 E935:E938 E942:E949 E953:E960 E968 E970 E972:E985 E988 E1004:E1005 E1009 E1014:E1024 E1035:E1036 E1048 E1052:E1053 E1056:E1060 E1062:E1066 E1069:E1089 E1092 E1095:E1099 E1113:E1145 E1154:E1189 E1191 E1194:E1200 E1204:E1205 E1207:E1230 E1232:E1234 E1237:E1241 E1247 E1251:E1267 E1269:E1273 E1275:E1283 E1291 E1294 E1304:E1309 E1311:E1312 E1314 E1316 E1324:E1329 E1344:E1353 E1357:E1375 E1379:E1381 E1398:E1399 E1401:E1411 E1420:E1421 E1423:E1427 E1448:E1450 E1440 E1465:E1480 E1521:E1567 E11:E56 E58:E916" xr:uid="{F71E3735-F885-4AC1-AA7F-5D79A9672D29}">
      <formula1>INDIRECT(D11)</formula1>
    </dataValidation>
    <dataValidation type="list" allowBlank="1" showInputMessage="1" showErrorMessage="1" sqref="D11:D1582" xr:uid="{CA8EC2F7-9313-4B1D-8187-ABA8920EB4D2}">
      <formula1>"Entrada,Saída"</formula1>
    </dataValidation>
  </dataValidations>
  <hyperlinks>
    <hyperlink ref="F180" r:id="rId1" tooltip="https://f.sc/" display="https://f.sc/" xr:uid="{144FD17A-B946-4F44-BD8C-B6CBB556FF2C}"/>
  </hyperlinks>
  <pageMargins left="0.511811024" right="0.511811024" top="0.78740157499999996" bottom="0.78740157499999996" header="0.31496062000000002" footer="0.31496062000000002"/>
  <pageSetup paperSize="9" orientation="portrait" horizontalDpi="4294967293" r:id="rId2"/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21E519-E2F8-4307-97E8-CC7450C6471C}">
          <x14:formula1>
            <xm:f>'Origem de Dados '!$F$3:$F$6</xm:f>
          </x14:formula1>
          <xm:sqref>H11:H969 H971:H1328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03B1-24F1-40E2-8036-308A0AD16ED1}">
  <dimension ref="B1:Q613"/>
  <sheetViews>
    <sheetView showGridLines="0" zoomScale="85" zoomScaleNormal="85" workbookViewId="0">
      <pane ySplit="10" topLeftCell="A11" activePane="bottomLeft" state="frozen"/>
      <selection pane="bottomLeft" activeCell="F509" sqref="F509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84.7109375" style="1" bestFit="1" customWidth="1"/>
    <col min="7" max="7" width="24.42578125" style="1" customWidth="1"/>
    <col min="8" max="8" width="21.140625" style="1" customWidth="1"/>
    <col min="9" max="9" width="17.85546875" style="1" customWidth="1"/>
    <col min="10" max="10" width="31.42578125" style="1" hidden="1" customWidth="1"/>
    <col min="11" max="11" width="8.85546875" style="1" customWidth="1"/>
    <col min="12" max="12" width="8.85546875" style="1"/>
    <col min="13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154</v>
      </c>
      <c r="F1" s="106"/>
      <c r="G1" s="106"/>
      <c r="H1" s="106"/>
      <c r="I1" s="106"/>
    </row>
    <row r="2" spans="2:17" ht="23.1" customHeight="1">
      <c r="O2" s="31"/>
    </row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SUMPRODUCT(SUBTOTAL(9,OFFSET(FluxoCaixa10131517[R$ (Valores)],ROW(FluxoCaixa10131517[R$ (Valores)])-ROW(G11),0,1)),--(FluxoCaixa10131517[Entrada / Saída]="Entrada"))+SUMPRODUCT(SUBTOTAL(9,OFFSET(FluxoCaixa10131517[R$ (Valores)],ROW(FluxoCaixa10131517[R$ (Valores)])-ROW(G11),0,1)),--(FluxoCaixa10131517[Entrada / Saída]="Saldo Inicial"))</f>
        <v>0</v>
      </c>
      <c r="N4" s="31"/>
      <c r="O4" s="26"/>
    </row>
    <row r="5" spans="2:17" ht="15.75">
      <c r="B5" s="110" t="s">
        <v>51</v>
      </c>
      <c r="C5" s="110"/>
      <c r="D5" s="8">
        <f ca="1">SUMPRODUCT(SUBTOTAL(9,OFFSET(FluxoCaixa10131517[R$ (Valores)],ROW(FluxoCaixa10131517[R$ (Valores)])-ROW(G11),0,1)),--(FluxoCaixa10131517[Entrada / Saída]="Saída"))</f>
        <v>3804.21</v>
      </c>
      <c r="N5" s="26"/>
      <c r="Q5" s="31"/>
    </row>
    <row r="6" spans="2:17" ht="15.75">
      <c r="B6" s="110" t="s">
        <v>49</v>
      </c>
      <c r="C6" s="110"/>
      <c r="D6" s="9">
        <f ca="1">D4-D5</f>
        <v>-3804.21</v>
      </c>
      <c r="N6" s="26"/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55218.22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23</v>
      </c>
      <c r="F10" s="25" t="s">
        <v>522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 hidden="1">
      <c r="B11" s="16">
        <v>46023</v>
      </c>
      <c r="C11" s="48" t="str">
        <f>IF(FluxoCaixa101315[[#This Row],[Data]]="","",PROPER(TEXT(FluxoCaixa101315[[#This Row],[Data]],"mmmm")))</f>
        <v>Janeiro</v>
      </c>
      <c r="D11" s="18" t="s">
        <v>1</v>
      </c>
      <c r="E11" s="18" t="s">
        <v>48</v>
      </c>
      <c r="F11" s="17" t="s">
        <v>75</v>
      </c>
      <c r="G11" s="19">
        <v>55218.22</v>
      </c>
      <c r="H11" s="17" t="s">
        <v>13</v>
      </c>
      <c r="I11" s="20">
        <f>IF(FluxoCaixa10131517[[#This Row],[Fornecedores]]="Saldo Inicial",FluxoCaixa10131517[[#This Row],[R$ (Valores)]],I10+FluxoCaixa10131517[[#This Row],[Valores Receitas / Despesas]])</f>
        <v>55218.22</v>
      </c>
      <c r="J11" s="20">
        <f>IF(FluxoCaixa10131517[[#This Row],[Entrada / Saída]]="Saída",FluxoCaixa10131517[[#This Row],[R$ (Valores)]]*-1,FluxoCaixa10131517[[#This Row],[R$ (Valores)]])</f>
        <v>55218.22</v>
      </c>
    </row>
    <row r="12" spans="2:17" hidden="1">
      <c r="B12" s="16">
        <v>46024</v>
      </c>
      <c r="C12" s="48" t="str">
        <f>IF(FluxoCaixa101315[[#This Row],[Data]]="","",PROPER(TEXT(FluxoCaixa101315[[#This Row],[Data]],"mmmm")))</f>
        <v>Janeiro</v>
      </c>
      <c r="D12" s="17" t="s">
        <v>2</v>
      </c>
      <c r="E12" s="17" t="s">
        <v>222</v>
      </c>
      <c r="F12" s="17" t="s">
        <v>532</v>
      </c>
      <c r="G12" s="21">
        <v>48.9</v>
      </c>
      <c r="H12" s="17" t="s">
        <v>525</v>
      </c>
      <c r="I12" s="20">
        <f>IF(FluxoCaixa10131517[[#This Row],[Fornecedores]]="Saldo Inicial",FluxoCaixa10131517[[#This Row],[R$ (Valores)]],I11+FluxoCaixa10131517[[#This Row],[Valores Receitas / Despesas]])</f>
        <v>55169.32</v>
      </c>
      <c r="J12" s="20">
        <f>IF(FluxoCaixa10131517[[#This Row],[Entrada / Saída]]="Saída",FluxoCaixa10131517[[#This Row],[R$ (Valores)]]*-1,FluxoCaixa10131517[[#This Row],[R$ (Valores)]])</f>
        <v>-48.9</v>
      </c>
    </row>
    <row r="13" spans="2:17" hidden="1">
      <c r="B13" s="16">
        <v>46024</v>
      </c>
      <c r="C13" s="48" t="str">
        <f>IF(FluxoCaixa101315[[#This Row],[Data]]="","",PROPER(TEXT(FluxoCaixa101315[[#This Row],[Data]],"mmmm")))</f>
        <v>Janeiro</v>
      </c>
      <c r="D13" s="17" t="s">
        <v>2</v>
      </c>
      <c r="E13" s="17" t="s">
        <v>25</v>
      </c>
      <c r="F13" s="17" t="s">
        <v>533</v>
      </c>
      <c r="G13" s="29">
        <v>10000</v>
      </c>
      <c r="H13" s="17" t="s">
        <v>525</v>
      </c>
      <c r="I13" s="20">
        <f>IF(FluxoCaixa10131517[[#This Row],[Fornecedores]]="Saldo Inicial",FluxoCaixa10131517[[#This Row],[R$ (Valores)]],I12+FluxoCaixa10131517[[#This Row],[Valores Receitas / Despesas]])</f>
        <v>45169.32</v>
      </c>
      <c r="J13" s="20">
        <f>IF(FluxoCaixa10131517[[#This Row],[Entrada / Saída]]="Saída",FluxoCaixa10131517[[#This Row],[R$ (Valores)]]*-1,FluxoCaixa10131517[[#This Row],[R$ (Valores)]])</f>
        <v>-10000</v>
      </c>
    </row>
    <row r="14" spans="2:17" hidden="1">
      <c r="B14" s="16">
        <v>46024</v>
      </c>
      <c r="C14" s="48" t="str">
        <f>IF(FluxoCaixa101315[[#This Row],[Data]]="","",PROPER(TEXT(FluxoCaixa101315[[#This Row],[Data]],"mmmm")))</f>
        <v>Janeiro</v>
      </c>
      <c r="D14" s="17" t="s">
        <v>2</v>
      </c>
      <c r="E14" s="17" t="s">
        <v>535</v>
      </c>
      <c r="F14" s="17" t="s">
        <v>534</v>
      </c>
      <c r="G14" s="21">
        <v>5149.5600000000004</v>
      </c>
      <c r="H14" s="17" t="s">
        <v>525</v>
      </c>
      <c r="I14" s="20">
        <f>IF(FluxoCaixa10131517[[#This Row],[Fornecedores]]="Saldo Inicial",FluxoCaixa10131517[[#This Row],[R$ (Valores)]],I13+FluxoCaixa10131517[[#This Row],[Valores Receitas / Despesas]])</f>
        <v>40019.760000000002</v>
      </c>
      <c r="J14" s="20">
        <f>IF(FluxoCaixa10131517[[#This Row],[Entrada / Saída]]="Saída",FluxoCaixa10131517[[#This Row],[R$ (Valores)]]*-1,FluxoCaixa10131517[[#This Row],[R$ (Valores)]])</f>
        <v>-5149.5600000000004</v>
      </c>
    </row>
    <row r="15" spans="2:17" hidden="1">
      <c r="B15" s="16">
        <v>46024</v>
      </c>
      <c r="C15" s="48" t="str">
        <f>IF(FluxoCaixa101315[[#This Row],[Data]]="","",PROPER(TEXT(FluxoCaixa101315[[#This Row],[Data]],"mmmm")))</f>
        <v>Janeiro</v>
      </c>
      <c r="D15" s="17" t="s">
        <v>2</v>
      </c>
      <c r="E15" s="17" t="s">
        <v>431</v>
      </c>
      <c r="F15" s="17" t="s">
        <v>536</v>
      </c>
      <c r="G15" s="21">
        <v>104.12</v>
      </c>
      <c r="H15" s="17" t="s">
        <v>525</v>
      </c>
      <c r="I15" s="20">
        <f>IF(FluxoCaixa10131517[[#This Row],[Fornecedores]]="Saldo Inicial",FluxoCaixa10131517[[#This Row],[R$ (Valores)]],I14+FluxoCaixa10131517[[#This Row],[Valores Receitas / Despesas]])</f>
        <v>39915.64</v>
      </c>
      <c r="J15" s="20">
        <f>IF(FluxoCaixa10131517[[#This Row],[Entrada / Saída]]="Saída",FluxoCaixa10131517[[#This Row],[R$ (Valores)]]*-1,FluxoCaixa10131517[[#This Row],[R$ (Valores)]])</f>
        <v>-104.12</v>
      </c>
    </row>
    <row r="16" spans="2:17" hidden="1">
      <c r="B16" s="16">
        <v>46024</v>
      </c>
      <c r="C16" s="48" t="str">
        <f>IF(FluxoCaixa101315[[#This Row],[Data]]="","",PROPER(TEXT(FluxoCaixa101315[[#This Row],[Data]],"mmmm")))</f>
        <v>Janeiro</v>
      </c>
      <c r="D16" s="17" t="s">
        <v>2</v>
      </c>
      <c r="E16" s="17" t="s">
        <v>25</v>
      </c>
      <c r="F16" s="17" t="s">
        <v>537</v>
      </c>
      <c r="G16" s="21">
        <v>150</v>
      </c>
      <c r="H16" s="17" t="s">
        <v>525</v>
      </c>
      <c r="I16" s="20">
        <f>IF(FluxoCaixa10131517[[#This Row],[Fornecedores]]="Saldo Inicial",FluxoCaixa10131517[[#This Row],[R$ (Valores)]],I15+FluxoCaixa10131517[[#This Row],[Valores Receitas / Despesas]])</f>
        <v>39765.64</v>
      </c>
      <c r="J16" s="20">
        <f>IF(FluxoCaixa10131517[[#This Row],[Entrada / Saída]]="Saída",FluxoCaixa10131517[[#This Row],[R$ (Valores)]]*-1,FluxoCaixa10131517[[#This Row],[R$ (Valores)]])</f>
        <v>-150</v>
      </c>
    </row>
    <row r="17" spans="2:15" hidden="1">
      <c r="B17" s="16">
        <v>46024</v>
      </c>
      <c r="C17" s="48" t="str">
        <f>IF(FluxoCaixa101315[[#This Row],[Data]]="","",PROPER(TEXT(FluxoCaixa101315[[#This Row],[Data]],"mmmm")))</f>
        <v>Janeiro</v>
      </c>
      <c r="D17" s="17" t="s">
        <v>2</v>
      </c>
      <c r="E17" s="17" t="s">
        <v>25</v>
      </c>
      <c r="F17" s="17" t="s">
        <v>537</v>
      </c>
      <c r="G17" s="21">
        <v>560.1</v>
      </c>
      <c r="H17" s="17" t="s">
        <v>525</v>
      </c>
      <c r="I17" s="20">
        <f>IF(FluxoCaixa10131517[[#This Row],[Fornecedores]]="Saldo Inicial",FluxoCaixa10131517[[#This Row],[R$ (Valores)]],I16+FluxoCaixa10131517[[#This Row],[Valores Receitas / Despesas]])</f>
        <v>39205.54</v>
      </c>
      <c r="J17" s="20">
        <f>IF(FluxoCaixa10131517[[#This Row],[Entrada / Saída]]="Saída",FluxoCaixa10131517[[#This Row],[R$ (Valores)]]*-1,FluxoCaixa10131517[[#This Row],[R$ (Valores)]])</f>
        <v>-560.1</v>
      </c>
    </row>
    <row r="18" spans="2:15" hidden="1">
      <c r="B18" s="16">
        <v>46024</v>
      </c>
      <c r="C18" s="48" t="str">
        <f>IF(FluxoCaixa101315[[#This Row],[Data]]="","",PROPER(TEXT(FluxoCaixa101315[[#This Row],[Data]],"mmmm")))</f>
        <v>Janeiro</v>
      </c>
      <c r="D18" s="17" t="s">
        <v>2</v>
      </c>
      <c r="E18" s="17" t="s">
        <v>61</v>
      </c>
      <c r="F18" s="17" t="s">
        <v>538</v>
      </c>
      <c r="G18" s="21">
        <v>6089.86</v>
      </c>
      <c r="H18" s="17" t="s">
        <v>525</v>
      </c>
      <c r="I18" s="20">
        <f>IF(FluxoCaixa10131517[[#This Row],[Fornecedores]]="Saldo Inicial",FluxoCaixa10131517[[#This Row],[R$ (Valores)]],I17+FluxoCaixa10131517[[#This Row],[Valores Receitas / Despesas]])</f>
        <v>33115.68</v>
      </c>
      <c r="J18" s="20">
        <f>IF(FluxoCaixa10131517[[#This Row],[Entrada / Saída]]="Saída",FluxoCaixa10131517[[#This Row],[R$ (Valores)]]*-1,FluxoCaixa10131517[[#This Row],[R$ (Valores)]])</f>
        <v>-6089.86</v>
      </c>
    </row>
    <row r="19" spans="2:15" hidden="1">
      <c r="B19" s="16">
        <v>46024</v>
      </c>
      <c r="C19" s="48" t="str">
        <f>IF(FluxoCaixa101315[[#This Row],[Data]]="","",PROPER(TEXT(FluxoCaixa101315[[#This Row],[Data]],"mmmm")))</f>
        <v>Janeiro</v>
      </c>
      <c r="D19" s="17" t="s">
        <v>2</v>
      </c>
      <c r="E19" s="17" t="s">
        <v>150</v>
      </c>
      <c r="F19" s="17" t="s">
        <v>539</v>
      </c>
      <c r="G19" s="21">
        <v>1608</v>
      </c>
      <c r="H19" s="17" t="s">
        <v>525</v>
      </c>
      <c r="I19" s="20">
        <f>IF(FluxoCaixa10131517[[#This Row],[Fornecedores]]="Saldo Inicial",FluxoCaixa10131517[[#This Row],[R$ (Valores)]],I18+FluxoCaixa10131517[[#This Row],[Valores Receitas / Despesas]])</f>
        <v>31507.68</v>
      </c>
      <c r="J19" s="20">
        <f>IF(FluxoCaixa10131517[[#This Row],[Entrada / Saída]]="Saída",FluxoCaixa10131517[[#This Row],[R$ (Valores)]]*-1,FluxoCaixa10131517[[#This Row],[R$ (Valores)]])</f>
        <v>-1608</v>
      </c>
    </row>
    <row r="20" spans="2:15" hidden="1">
      <c r="B20" s="16">
        <v>46024</v>
      </c>
      <c r="C20" s="48" t="str">
        <f>IF(FluxoCaixa101315[[#This Row],[Data]]="","",PROPER(TEXT(FluxoCaixa101315[[#This Row],[Data]],"mmmm")))</f>
        <v>Janeiro</v>
      </c>
      <c r="D20" s="17" t="s">
        <v>2</v>
      </c>
      <c r="E20" s="17" t="s">
        <v>25</v>
      </c>
      <c r="F20" s="17" t="s">
        <v>540</v>
      </c>
      <c r="G20" s="21">
        <v>600</v>
      </c>
      <c r="H20" s="17" t="s">
        <v>525</v>
      </c>
      <c r="I20" s="20">
        <f>IF(FluxoCaixa10131517[[#This Row],[Fornecedores]]="Saldo Inicial",FluxoCaixa10131517[[#This Row],[R$ (Valores)]],I19+FluxoCaixa10131517[[#This Row],[Valores Receitas / Despesas]])</f>
        <v>30907.68</v>
      </c>
      <c r="J20" s="20">
        <f>IF(FluxoCaixa10131517[[#This Row],[Entrada / Saída]]="Saída",FluxoCaixa10131517[[#This Row],[R$ (Valores)]]*-1,FluxoCaixa10131517[[#This Row],[R$ (Valores)]])</f>
        <v>-600</v>
      </c>
    </row>
    <row r="21" spans="2:15" hidden="1">
      <c r="B21" s="16">
        <v>46024</v>
      </c>
      <c r="C21" s="48" t="str">
        <f>IF(FluxoCaixa101315[[#This Row],[Data]]="","",PROPER(TEXT(FluxoCaixa101315[[#This Row],[Data]],"mmmm")))</f>
        <v>Janeiro</v>
      </c>
      <c r="D21" s="17" t="s">
        <v>2</v>
      </c>
      <c r="E21" s="17" t="s">
        <v>431</v>
      </c>
      <c r="F21" s="17" t="s">
        <v>536</v>
      </c>
      <c r="G21" s="21">
        <v>104.12</v>
      </c>
      <c r="H21" s="17" t="s">
        <v>525</v>
      </c>
      <c r="I21" s="20">
        <f>IF(FluxoCaixa10131517[[#This Row],[Fornecedores]]="Saldo Inicial",FluxoCaixa10131517[[#This Row],[R$ (Valores)]],I20+FluxoCaixa10131517[[#This Row],[Valores Receitas / Despesas]])</f>
        <v>30803.56</v>
      </c>
      <c r="J21" s="20">
        <f>IF(FluxoCaixa10131517[[#This Row],[Entrada / Saída]]="Saída",FluxoCaixa10131517[[#This Row],[R$ (Valores)]]*-1,FluxoCaixa10131517[[#This Row],[R$ (Valores)]])</f>
        <v>-104.12</v>
      </c>
    </row>
    <row r="22" spans="2:15" hidden="1">
      <c r="B22" s="16">
        <v>46024</v>
      </c>
      <c r="C22" s="48" t="str">
        <f>IF(FluxoCaixa101315[[#This Row],[Data]]="","",PROPER(TEXT(FluxoCaixa101315[[#This Row],[Data]],"mmmm")))</f>
        <v>Janeiro</v>
      </c>
      <c r="D22" s="17" t="s">
        <v>2</v>
      </c>
      <c r="E22" s="17" t="s">
        <v>25</v>
      </c>
      <c r="F22" s="17" t="s">
        <v>541</v>
      </c>
      <c r="G22" s="21">
        <v>513.88</v>
      </c>
      <c r="H22" s="17" t="s">
        <v>525</v>
      </c>
      <c r="I22" s="20">
        <f>IF(FluxoCaixa10131517[[#This Row],[Fornecedores]]="Saldo Inicial",FluxoCaixa10131517[[#This Row],[R$ (Valores)]],I21+FluxoCaixa10131517[[#This Row],[Valores Receitas / Despesas]])</f>
        <v>30289.68</v>
      </c>
      <c r="J22" s="20">
        <f>IF(FluxoCaixa10131517[[#This Row],[Entrada / Saída]]="Saída",FluxoCaixa10131517[[#This Row],[R$ (Valores)]]*-1,FluxoCaixa10131517[[#This Row],[R$ (Valores)]])</f>
        <v>-513.88</v>
      </c>
      <c r="N22" s="26"/>
      <c r="O22" s="30"/>
    </row>
    <row r="23" spans="2:15" hidden="1">
      <c r="B23" s="16">
        <v>46027</v>
      </c>
      <c r="C23" s="48" t="str">
        <f>IF(FluxoCaixa101315[[#This Row],[Data]]="","",PROPER(TEXT(FluxoCaixa101315[[#This Row],[Data]],"mmmm")))</f>
        <v>Janeiro</v>
      </c>
      <c r="D23" s="17" t="s">
        <v>2</v>
      </c>
      <c r="E23" s="17" t="s">
        <v>79</v>
      </c>
      <c r="F23" s="17" t="s">
        <v>542</v>
      </c>
      <c r="G23" s="21">
        <v>591</v>
      </c>
      <c r="H23" s="17" t="s">
        <v>525</v>
      </c>
      <c r="I23" s="20">
        <f>IF(FluxoCaixa10131517[[#This Row],[Fornecedores]]="Saldo Inicial",FluxoCaixa10131517[[#This Row],[R$ (Valores)]],I22+FluxoCaixa10131517[[#This Row],[Valores Receitas / Despesas]])</f>
        <v>29698.68</v>
      </c>
      <c r="J23" s="20">
        <f>IF(FluxoCaixa10131517[[#This Row],[Entrada / Saída]]="Saída",FluxoCaixa10131517[[#This Row],[R$ (Valores)]]*-1,FluxoCaixa10131517[[#This Row],[R$ (Valores)]])</f>
        <v>-591</v>
      </c>
    </row>
    <row r="24" spans="2:15" hidden="1">
      <c r="B24" s="16">
        <v>46027</v>
      </c>
      <c r="C24" s="48" t="str">
        <f>IF(FluxoCaixa101315[[#This Row],[Data]]="","",PROPER(TEXT(FluxoCaixa101315[[#This Row],[Data]],"mmmm")))</f>
        <v>Janeiro</v>
      </c>
      <c r="D24" s="17" t="s">
        <v>2</v>
      </c>
      <c r="E24" s="17" t="s">
        <v>18</v>
      </c>
      <c r="F24" s="17" t="s">
        <v>543</v>
      </c>
      <c r="G24" s="21">
        <v>105.56</v>
      </c>
      <c r="H24" s="17" t="s">
        <v>525</v>
      </c>
      <c r="I24" s="20">
        <f>IF(FluxoCaixa10131517[[#This Row],[Fornecedores]]="Saldo Inicial",FluxoCaixa10131517[[#This Row],[R$ (Valores)]],I23+FluxoCaixa10131517[[#This Row],[Valores Receitas / Despesas]])</f>
        <v>29593.119999999999</v>
      </c>
      <c r="J24" s="20">
        <f>IF(FluxoCaixa10131517[[#This Row],[Entrada / Saída]]="Saída",FluxoCaixa10131517[[#This Row],[R$ (Valores)]]*-1,FluxoCaixa10131517[[#This Row],[R$ (Valores)]])</f>
        <v>-105.56</v>
      </c>
      <c r="O24" s="30"/>
    </row>
    <row r="25" spans="2:15" hidden="1">
      <c r="B25" s="16">
        <v>46027</v>
      </c>
      <c r="C25" s="48" t="str">
        <f>IF(FluxoCaixa101315[[#This Row],[Data]]="","",PROPER(TEXT(FluxoCaixa101315[[#This Row],[Data]],"mmmm")))</f>
        <v>Janeiro</v>
      </c>
      <c r="D25" s="17" t="s">
        <v>2</v>
      </c>
      <c r="E25" s="17" t="s">
        <v>70</v>
      </c>
      <c r="F25" s="17" t="s">
        <v>544</v>
      </c>
      <c r="G25" s="21">
        <v>8994.6</v>
      </c>
      <c r="H25" s="17" t="s">
        <v>525</v>
      </c>
      <c r="I25" s="20">
        <f>IF(FluxoCaixa10131517[[#This Row],[Fornecedores]]="Saldo Inicial",FluxoCaixa10131517[[#This Row],[R$ (Valores)]],I24+FluxoCaixa10131517[[#This Row],[Valores Receitas / Despesas]])</f>
        <v>20598.519999999997</v>
      </c>
      <c r="J25" s="20">
        <f>IF(FluxoCaixa10131517[[#This Row],[Entrada / Saída]]="Saída",FluxoCaixa10131517[[#This Row],[R$ (Valores)]]*-1,FluxoCaixa10131517[[#This Row],[R$ (Valores)]])</f>
        <v>-8994.6</v>
      </c>
    </row>
    <row r="26" spans="2:15" hidden="1">
      <c r="B26" s="16">
        <v>46027</v>
      </c>
      <c r="C26" s="48" t="str">
        <f>IF(FluxoCaixa101315[[#This Row],[Data]]="","",PROPER(TEXT(FluxoCaixa101315[[#This Row],[Data]],"mmmm")))</f>
        <v>Janeiro</v>
      </c>
      <c r="D26" s="17" t="s">
        <v>2</v>
      </c>
      <c r="E26" s="17" t="s">
        <v>70</v>
      </c>
      <c r="F26" s="17" t="s">
        <v>545</v>
      </c>
      <c r="G26" s="21">
        <v>650</v>
      </c>
      <c r="H26" s="17" t="s">
        <v>525</v>
      </c>
      <c r="I26" s="20">
        <f>IF(FluxoCaixa10131517[[#This Row],[Fornecedores]]="Saldo Inicial",FluxoCaixa10131517[[#This Row],[R$ (Valores)]],I25+FluxoCaixa10131517[[#This Row],[Valores Receitas / Despesas]])</f>
        <v>19948.519999999997</v>
      </c>
      <c r="J26" s="20">
        <f>IF(FluxoCaixa10131517[[#This Row],[Entrada / Saída]]="Saída",FluxoCaixa10131517[[#This Row],[R$ (Valores)]]*-1,FluxoCaixa10131517[[#This Row],[R$ (Valores)]])</f>
        <v>-650</v>
      </c>
      <c r="O26" s="30"/>
    </row>
    <row r="27" spans="2:15" hidden="1">
      <c r="B27" s="16">
        <v>46027</v>
      </c>
      <c r="C27" s="48" t="str">
        <f>IF(FluxoCaixa101315[[#This Row],[Data]]="","",PROPER(TEXT(FluxoCaixa101315[[#This Row],[Data]],"mmmm")))</f>
        <v>Janeiro</v>
      </c>
      <c r="D27" s="17" t="s">
        <v>2</v>
      </c>
      <c r="E27" s="17" t="s">
        <v>70</v>
      </c>
      <c r="F27" s="17" t="s">
        <v>546</v>
      </c>
      <c r="G27" s="21">
        <v>650</v>
      </c>
      <c r="H27" s="17" t="s">
        <v>525</v>
      </c>
      <c r="I27" s="20">
        <f>IF(FluxoCaixa10131517[[#This Row],[Fornecedores]]="Saldo Inicial",FluxoCaixa10131517[[#This Row],[R$ (Valores)]],I26+FluxoCaixa10131517[[#This Row],[Valores Receitas / Despesas]])</f>
        <v>19298.519999999997</v>
      </c>
      <c r="J27" s="20">
        <f>IF(FluxoCaixa10131517[[#This Row],[Entrada / Saída]]="Saída",FluxoCaixa10131517[[#This Row],[R$ (Valores)]]*-1,FluxoCaixa10131517[[#This Row],[R$ (Valores)]])</f>
        <v>-650</v>
      </c>
    </row>
    <row r="28" spans="2:15" hidden="1">
      <c r="B28" s="16">
        <v>46027</v>
      </c>
      <c r="C28" s="48" t="str">
        <f>IF(FluxoCaixa101315[[#This Row],[Data]]="","",PROPER(TEXT(FluxoCaixa101315[[#This Row],[Data]],"mmmm")))</f>
        <v>Janeiro</v>
      </c>
      <c r="D28" s="17" t="s">
        <v>2</v>
      </c>
      <c r="E28" s="17" t="s">
        <v>70</v>
      </c>
      <c r="F28" s="17" t="s">
        <v>547</v>
      </c>
      <c r="G28" s="21">
        <v>650</v>
      </c>
      <c r="H28" s="17" t="s">
        <v>525</v>
      </c>
      <c r="I28" s="20">
        <f>IF(FluxoCaixa10131517[[#This Row],[Fornecedores]]="Saldo Inicial",FluxoCaixa10131517[[#This Row],[R$ (Valores)]],I27+FluxoCaixa10131517[[#This Row],[Valores Receitas / Despesas]])</f>
        <v>18648.519999999997</v>
      </c>
      <c r="J28" s="20">
        <f>IF(FluxoCaixa10131517[[#This Row],[Entrada / Saída]]="Saída",FluxoCaixa10131517[[#This Row],[R$ (Valores)]]*-1,FluxoCaixa10131517[[#This Row],[R$ (Valores)]])</f>
        <v>-650</v>
      </c>
    </row>
    <row r="29" spans="2:15" hidden="1">
      <c r="B29" s="16">
        <v>46027</v>
      </c>
      <c r="C29" s="48" t="str">
        <f>IF(FluxoCaixa101315[[#This Row],[Data]]="","",PROPER(TEXT(FluxoCaixa101315[[#This Row],[Data]],"mmmm")))</f>
        <v>Janeiro</v>
      </c>
      <c r="D29" s="17" t="s">
        <v>2</v>
      </c>
      <c r="E29" s="17" t="s">
        <v>70</v>
      </c>
      <c r="F29" s="17" t="s">
        <v>548</v>
      </c>
      <c r="G29" s="21">
        <v>3000</v>
      </c>
      <c r="H29" s="17" t="s">
        <v>525</v>
      </c>
      <c r="I29" s="20">
        <f>IF(FluxoCaixa10131517[[#This Row],[Fornecedores]]="Saldo Inicial",FluxoCaixa10131517[[#This Row],[R$ (Valores)]],I28+FluxoCaixa10131517[[#This Row],[Valores Receitas / Despesas]])</f>
        <v>15648.519999999997</v>
      </c>
      <c r="J29" s="20">
        <f>IF(FluxoCaixa10131517[[#This Row],[Entrada / Saída]]="Saída",FluxoCaixa10131517[[#This Row],[R$ (Valores)]]*-1,FluxoCaixa10131517[[#This Row],[R$ (Valores)]])</f>
        <v>-3000</v>
      </c>
    </row>
    <row r="30" spans="2:15" hidden="1">
      <c r="B30" s="16">
        <v>46027</v>
      </c>
      <c r="C30" s="48" t="str">
        <f>IF(FluxoCaixa101315[[#This Row],[Data]]="","",PROPER(TEXT(FluxoCaixa101315[[#This Row],[Data]],"mmmm")))</f>
        <v>Janeiro</v>
      </c>
      <c r="D30" s="17" t="s">
        <v>2</v>
      </c>
      <c r="E30" s="17" t="s">
        <v>70</v>
      </c>
      <c r="F30" s="17" t="s">
        <v>549</v>
      </c>
      <c r="G30" s="21">
        <v>650</v>
      </c>
      <c r="H30" s="17" t="s">
        <v>525</v>
      </c>
      <c r="I30" s="20">
        <f>IF(FluxoCaixa10131517[[#This Row],[Fornecedores]]="Saldo Inicial",FluxoCaixa10131517[[#This Row],[R$ (Valores)]],I29+FluxoCaixa10131517[[#This Row],[Valores Receitas / Despesas]])</f>
        <v>14998.519999999997</v>
      </c>
      <c r="J30" s="20">
        <f>IF(FluxoCaixa10131517[[#This Row],[Entrada / Saída]]="Saída",FluxoCaixa10131517[[#This Row],[R$ (Valores)]]*-1,FluxoCaixa10131517[[#This Row],[R$ (Valores)]])</f>
        <v>-650</v>
      </c>
    </row>
    <row r="31" spans="2:15" hidden="1">
      <c r="B31" s="16">
        <v>46027</v>
      </c>
      <c r="C31" s="48" t="str">
        <f>IF(FluxoCaixa101315[[#This Row],[Data]]="","",PROPER(TEXT(FluxoCaixa101315[[#This Row],[Data]],"mmmm")))</f>
        <v>Janeiro</v>
      </c>
      <c r="D31" s="17" t="s">
        <v>2</v>
      </c>
      <c r="E31" s="17" t="s">
        <v>70</v>
      </c>
      <c r="F31" s="17" t="s">
        <v>550</v>
      </c>
      <c r="G31" s="21">
        <v>650</v>
      </c>
      <c r="H31" s="17" t="s">
        <v>525</v>
      </c>
      <c r="I31" s="20">
        <f>IF(FluxoCaixa10131517[[#This Row],[Fornecedores]]="Saldo Inicial",FluxoCaixa10131517[[#This Row],[R$ (Valores)]],I30+FluxoCaixa10131517[[#This Row],[Valores Receitas / Despesas]])</f>
        <v>14348.519999999997</v>
      </c>
      <c r="J31" s="20">
        <f>IF(FluxoCaixa10131517[[#This Row],[Entrada / Saída]]="Saída",FluxoCaixa10131517[[#This Row],[R$ (Valores)]]*-1,FluxoCaixa10131517[[#This Row],[R$ (Valores)]])</f>
        <v>-650</v>
      </c>
    </row>
    <row r="32" spans="2:15" hidden="1">
      <c r="B32" s="16">
        <v>46027</v>
      </c>
      <c r="C32" s="48" t="str">
        <f>IF(FluxoCaixa101315[[#This Row],[Data]]="","",PROPER(TEXT(FluxoCaixa101315[[#This Row],[Data]],"mmmm")))</f>
        <v>Janeiro</v>
      </c>
      <c r="D32" s="17" t="s">
        <v>2</v>
      </c>
      <c r="E32" s="17" t="s">
        <v>70</v>
      </c>
      <c r="F32" s="17" t="s">
        <v>551</v>
      </c>
      <c r="G32" s="21">
        <v>650</v>
      </c>
      <c r="H32" s="17" t="s">
        <v>525</v>
      </c>
      <c r="I32" s="20">
        <f>IF(FluxoCaixa10131517[[#This Row],[Fornecedores]]="Saldo Inicial",FluxoCaixa10131517[[#This Row],[R$ (Valores)]],I31+FluxoCaixa10131517[[#This Row],[Valores Receitas / Despesas]])</f>
        <v>13698.519999999997</v>
      </c>
      <c r="J32" s="20">
        <f>IF(FluxoCaixa10131517[[#This Row],[Entrada / Saída]]="Saída",FluxoCaixa10131517[[#This Row],[R$ (Valores)]]*-1,FluxoCaixa10131517[[#This Row],[R$ (Valores)]])</f>
        <v>-650</v>
      </c>
    </row>
    <row r="33" spans="2:10" hidden="1">
      <c r="B33" s="16">
        <v>46027</v>
      </c>
      <c r="C33" s="48" t="str">
        <f>IF(FluxoCaixa101315[[#This Row],[Data]]="","",PROPER(TEXT(FluxoCaixa101315[[#This Row],[Data]],"mmmm")))</f>
        <v>Janeiro</v>
      </c>
      <c r="D33" s="17" t="s">
        <v>2</v>
      </c>
      <c r="E33" s="17" t="s">
        <v>79</v>
      </c>
      <c r="F33" s="17" t="s">
        <v>552</v>
      </c>
      <c r="G33" s="21">
        <v>858.6</v>
      </c>
      <c r="H33" s="17" t="s">
        <v>525</v>
      </c>
      <c r="I33" s="20">
        <f>IF(FluxoCaixa10131517[[#This Row],[Fornecedores]]="Saldo Inicial",FluxoCaixa10131517[[#This Row],[R$ (Valores)]],I32+FluxoCaixa10131517[[#This Row],[Valores Receitas / Despesas]])</f>
        <v>12839.919999999996</v>
      </c>
      <c r="J33" s="20">
        <f>IF(FluxoCaixa10131517[[#This Row],[Entrada / Saída]]="Saída",FluxoCaixa10131517[[#This Row],[R$ (Valores)]]*-1,FluxoCaixa10131517[[#This Row],[R$ (Valores)]])</f>
        <v>-858.6</v>
      </c>
    </row>
    <row r="34" spans="2:10" hidden="1">
      <c r="B34" s="16">
        <v>46027</v>
      </c>
      <c r="C34" s="48" t="str">
        <f>IF(FluxoCaixa101315[[#This Row],[Data]]="","",PROPER(TEXT(FluxoCaixa101315[[#This Row],[Data]],"mmmm")))</f>
        <v>Janeiro</v>
      </c>
      <c r="D34" s="17" t="s">
        <v>2</v>
      </c>
      <c r="E34" s="17" t="s">
        <v>70</v>
      </c>
      <c r="F34" s="17" t="s">
        <v>553</v>
      </c>
      <c r="G34" s="21">
        <v>650</v>
      </c>
      <c r="H34" s="17" t="s">
        <v>525</v>
      </c>
      <c r="I34" s="20">
        <f>IF(FluxoCaixa10131517[[#This Row],[Fornecedores]]="Saldo Inicial",FluxoCaixa10131517[[#This Row],[R$ (Valores)]],I33+FluxoCaixa10131517[[#This Row],[Valores Receitas / Despesas]])</f>
        <v>12189.919999999996</v>
      </c>
      <c r="J34" s="20">
        <f>IF(FluxoCaixa10131517[[#This Row],[Entrada / Saída]]="Saída",FluxoCaixa10131517[[#This Row],[R$ (Valores)]]*-1,FluxoCaixa10131517[[#This Row],[R$ (Valores)]])</f>
        <v>-650</v>
      </c>
    </row>
    <row r="35" spans="2:10" hidden="1">
      <c r="B35" s="16">
        <v>46027</v>
      </c>
      <c r="C35" s="48" t="str">
        <f>IF(FluxoCaixa101315[[#This Row],[Data]]="","",PROPER(TEXT(FluxoCaixa101315[[#This Row],[Data]],"mmmm")))</f>
        <v>Janeiro</v>
      </c>
      <c r="D35" s="17" t="s">
        <v>2</v>
      </c>
      <c r="E35" s="17" t="s">
        <v>70</v>
      </c>
      <c r="F35" s="17" t="s">
        <v>554</v>
      </c>
      <c r="G35" s="21">
        <v>650</v>
      </c>
      <c r="H35" s="17" t="s">
        <v>525</v>
      </c>
      <c r="I35" s="20">
        <f>IF(FluxoCaixa10131517[[#This Row],[Fornecedores]]="Saldo Inicial",FluxoCaixa10131517[[#This Row],[R$ (Valores)]],I34+FluxoCaixa10131517[[#This Row],[Valores Receitas / Despesas]])</f>
        <v>11539.919999999996</v>
      </c>
      <c r="J35" s="20">
        <f>IF(FluxoCaixa10131517[[#This Row],[Entrada / Saída]]="Saída",FluxoCaixa10131517[[#This Row],[R$ (Valores)]]*-1,FluxoCaixa10131517[[#This Row],[R$ (Valores)]])</f>
        <v>-650</v>
      </c>
    </row>
    <row r="36" spans="2:10" hidden="1">
      <c r="B36" s="16">
        <v>46027</v>
      </c>
      <c r="C36" s="48" t="str">
        <f>IF(FluxoCaixa101315[[#This Row],[Data]]="","",PROPER(TEXT(FluxoCaixa101315[[#This Row],[Data]],"mmmm")))</f>
        <v>Janeiro</v>
      </c>
      <c r="D36" s="17" t="s">
        <v>2</v>
      </c>
      <c r="E36" s="17" t="s">
        <v>78</v>
      </c>
      <c r="F36" s="17" t="s">
        <v>555</v>
      </c>
      <c r="G36" s="21">
        <v>105.3</v>
      </c>
      <c r="H36" s="17" t="s">
        <v>525</v>
      </c>
      <c r="I36" s="20">
        <f>IF(FluxoCaixa10131517[[#This Row],[Fornecedores]]="Saldo Inicial",FluxoCaixa10131517[[#This Row],[R$ (Valores)]],I35+FluxoCaixa10131517[[#This Row],[Valores Receitas / Despesas]])</f>
        <v>11434.619999999997</v>
      </c>
      <c r="J36" s="20">
        <f>IF(FluxoCaixa10131517[[#This Row],[Entrada / Saída]]="Saída",FluxoCaixa10131517[[#This Row],[R$ (Valores)]]*-1,FluxoCaixa10131517[[#This Row],[R$ (Valores)]])</f>
        <v>-105.3</v>
      </c>
    </row>
    <row r="37" spans="2:10" hidden="1">
      <c r="B37" s="16">
        <v>46027</v>
      </c>
      <c r="C37" s="48" t="str">
        <f>IF(FluxoCaixa101315[[#This Row],[Data]]="","",PROPER(TEXT(FluxoCaixa101315[[#This Row],[Data]],"mmmm")))</f>
        <v>Janeiro</v>
      </c>
      <c r="D37" s="17" t="s">
        <v>2</v>
      </c>
      <c r="E37" s="17" t="s">
        <v>78</v>
      </c>
      <c r="F37" s="17" t="s">
        <v>556</v>
      </c>
      <c r="G37" s="21">
        <v>210.6</v>
      </c>
      <c r="H37" s="17" t="s">
        <v>525</v>
      </c>
      <c r="I37" s="20">
        <f>IF(FluxoCaixa10131517[[#This Row],[Fornecedores]]="Saldo Inicial",FluxoCaixa10131517[[#This Row],[R$ (Valores)]],I36+FluxoCaixa10131517[[#This Row],[Valores Receitas / Despesas]])</f>
        <v>11224.019999999997</v>
      </c>
      <c r="J37" s="20">
        <f>IF(FluxoCaixa10131517[[#This Row],[Entrada / Saída]]="Saída",FluxoCaixa10131517[[#This Row],[R$ (Valores)]]*-1,FluxoCaixa10131517[[#This Row],[R$ (Valores)]])</f>
        <v>-210.6</v>
      </c>
    </row>
    <row r="38" spans="2:10" hidden="1">
      <c r="B38" s="16">
        <v>46027</v>
      </c>
      <c r="C38" s="48" t="str">
        <f>IF(FluxoCaixa101315[[#This Row],[Data]]="","",PROPER(TEXT(FluxoCaixa101315[[#This Row],[Data]],"mmmm")))</f>
        <v>Janeiro</v>
      </c>
      <c r="D38" s="17" t="s">
        <v>2</v>
      </c>
      <c r="E38" s="17" t="s">
        <v>78</v>
      </c>
      <c r="F38" s="17" t="s">
        <v>557</v>
      </c>
      <c r="G38" s="29">
        <v>93.6</v>
      </c>
      <c r="H38" s="17" t="s">
        <v>525</v>
      </c>
      <c r="I38" s="20">
        <f>IF(FluxoCaixa10131517[[#This Row],[Fornecedores]]="Saldo Inicial",FluxoCaixa10131517[[#This Row],[R$ (Valores)]],I37+FluxoCaixa10131517[[#This Row],[Valores Receitas / Despesas]])</f>
        <v>11130.419999999996</v>
      </c>
      <c r="J38" s="20">
        <f>IF(FluxoCaixa10131517[[#This Row],[Entrada / Saída]]="Saída",FluxoCaixa10131517[[#This Row],[R$ (Valores)]]*-1,FluxoCaixa10131517[[#This Row],[R$ (Valores)]])</f>
        <v>-93.6</v>
      </c>
    </row>
    <row r="39" spans="2:10" hidden="1">
      <c r="B39" s="16">
        <v>46027</v>
      </c>
      <c r="C39" s="48" t="str">
        <f>IF(FluxoCaixa101315[[#This Row],[Data]]="","",PROPER(TEXT(FluxoCaixa101315[[#This Row],[Data]],"mmmm")))</f>
        <v>Janeiro</v>
      </c>
      <c r="D39" s="17" t="s">
        <v>2</v>
      </c>
      <c r="E39" s="17" t="s">
        <v>510</v>
      </c>
      <c r="F39" s="17" t="s">
        <v>558</v>
      </c>
      <c r="G39" s="21">
        <v>2383.34</v>
      </c>
      <c r="H39" s="17" t="s">
        <v>525</v>
      </c>
      <c r="I39" s="20">
        <f>IF(FluxoCaixa10131517[[#This Row],[Fornecedores]]="Saldo Inicial",FluxoCaixa10131517[[#This Row],[R$ (Valores)]],I38+FluxoCaixa10131517[[#This Row],[Valores Receitas / Despesas]])</f>
        <v>8747.0799999999963</v>
      </c>
      <c r="J39" s="20">
        <f>IF(FluxoCaixa10131517[[#This Row],[Entrada / Saída]]="Saída",FluxoCaixa10131517[[#This Row],[R$ (Valores)]]*-1,FluxoCaixa10131517[[#This Row],[R$ (Valores)]])</f>
        <v>-2383.34</v>
      </c>
    </row>
    <row r="40" spans="2:10" hidden="1">
      <c r="B40" s="16">
        <v>46027</v>
      </c>
      <c r="C40" s="48" t="str">
        <f>IF(FluxoCaixa101315[[#This Row],[Data]]="","",PROPER(TEXT(FluxoCaixa101315[[#This Row],[Data]],"mmmm")))</f>
        <v>Janeiro</v>
      </c>
      <c r="D40" s="17" t="s">
        <v>2</v>
      </c>
      <c r="E40" s="17" t="s">
        <v>431</v>
      </c>
      <c r="F40" s="17" t="s">
        <v>536</v>
      </c>
      <c r="G40" s="21">
        <v>208.26</v>
      </c>
      <c r="H40" s="17" t="s">
        <v>525</v>
      </c>
      <c r="I40" s="20">
        <f>IF(FluxoCaixa10131517[[#This Row],[Fornecedores]]="Saldo Inicial",FluxoCaixa10131517[[#This Row],[R$ (Valores)]],I39+FluxoCaixa10131517[[#This Row],[Valores Receitas / Despesas]])</f>
        <v>8538.8199999999961</v>
      </c>
      <c r="J40" s="20">
        <f>IF(FluxoCaixa10131517[[#This Row],[Entrada / Saída]]="Saída",FluxoCaixa10131517[[#This Row],[R$ (Valores)]]*-1,FluxoCaixa10131517[[#This Row],[R$ (Valores)]])</f>
        <v>-208.26</v>
      </c>
    </row>
    <row r="41" spans="2:10" hidden="1">
      <c r="B41" s="16">
        <v>46027</v>
      </c>
      <c r="C41" s="48" t="str">
        <f>IF(FluxoCaixa101315[[#This Row],[Data]]="","",PROPER(TEXT(FluxoCaixa101315[[#This Row],[Data]],"mmmm")))</f>
        <v>Janeiro</v>
      </c>
      <c r="D41" s="17" t="s">
        <v>2</v>
      </c>
      <c r="E41" s="17" t="s">
        <v>431</v>
      </c>
      <c r="F41" s="17" t="s">
        <v>559</v>
      </c>
      <c r="G41" s="21">
        <v>104.12</v>
      </c>
      <c r="H41" s="17" t="s">
        <v>525</v>
      </c>
      <c r="I41" s="20">
        <f>IF(FluxoCaixa10131517[[#This Row],[Fornecedores]]="Saldo Inicial",FluxoCaixa10131517[[#This Row],[R$ (Valores)]],I40+FluxoCaixa10131517[[#This Row],[Valores Receitas / Despesas]])</f>
        <v>8434.6999999999953</v>
      </c>
      <c r="J41" s="20">
        <f>IF(FluxoCaixa10131517[[#This Row],[Entrada / Saída]]="Saída",FluxoCaixa10131517[[#This Row],[R$ (Valores)]]*-1,FluxoCaixa10131517[[#This Row],[R$ (Valores)]])</f>
        <v>-104.12</v>
      </c>
    </row>
    <row r="42" spans="2:10" hidden="1">
      <c r="B42" s="16">
        <v>46027</v>
      </c>
      <c r="C42" s="48" t="str">
        <f>IF(FluxoCaixa101315[[#This Row],[Data]]="","",PROPER(TEXT(FluxoCaixa101315[[#This Row],[Data]],"mmmm")))</f>
        <v>Janeiro</v>
      </c>
      <c r="D42" s="17" t="s">
        <v>2</v>
      </c>
      <c r="E42" s="17" t="s">
        <v>431</v>
      </c>
      <c r="F42" s="17" t="s">
        <v>560</v>
      </c>
      <c r="G42" s="21">
        <v>156.18</v>
      </c>
      <c r="H42" s="17" t="s">
        <v>525</v>
      </c>
      <c r="I42" s="20">
        <f>IF(FluxoCaixa10131517[[#This Row],[Fornecedores]]="Saldo Inicial",FluxoCaixa10131517[[#This Row],[R$ (Valores)]],I41+FluxoCaixa10131517[[#This Row],[Valores Receitas / Despesas]])</f>
        <v>8278.519999999995</v>
      </c>
      <c r="J42" s="20">
        <f>IF(FluxoCaixa10131517[[#This Row],[Entrada / Saída]]="Saída",FluxoCaixa10131517[[#This Row],[R$ (Valores)]]*-1,FluxoCaixa10131517[[#This Row],[R$ (Valores)]])</f>
        <v>-156.18</v>
      </c>
    </row>
    <row r="43" spans="2:10" hidden="1">
      <c r="B43" s="16">
        <v>46027</v>
      </c>
      <c r="C43" s="48" t="str">
        <f>IF(FluxoCaixa101315[[#This Row],[Data]]="","",PROPER(TEXT(FluxoCaixa101315[[#This Row],[Data]],"mmmm")))</f>
        <v>Janeiro</v>
      </c>
      <c r="D43" s="17" t="s">
        <v>2</v>
      </c>
      <c r="E43" s="17" t="s">
        <v>431</v>
      </c>
      <c r="F43" s="17" t="s">
        <v>561</v>
      </c>
      <c r="G43" s="21">
        <v>156.18</v>
      </c>
      <c r="H43" s="17" t="s">
        <v>525</v>
      </c>
      <c r="I43" s="20">
        <f>IF(FluxoCaixa10131517[[#This Row],[Fornecedores]]="Saldo Inicial",FluxoCaixa10131517[[#This Row],[R$ (Valores)]],I42+FluxoCaixa10131517[[#This Row],[Valores Receitas / Despesas]])</f>
        <v>8122.3399999999947</v>
      </c>
      <c r="J43" s="20">
        <f>IF(FluxoCaixa10131517[[#This Row],[Entrada / Saída]]="Saída",FluxoCaixa10131517[[#This Row],[R$ (Valores)]]*-1,FluxoCaixa10131517[[#This Row],[R$ (Valores)]])</f>
        <v>-156.18</v>
      </c>
    </row>
    <row r="44" spans="2:10" hidden="1">
      <c r="B44" s="16">
        <v>46027</v>
      </c>
      <c r="C44" s="48" t="str">
        <f>IF(FluxoCaixa101315[[#This Row],[Data]]="","",PROPER(TEXT(FluxoCaixa101315[[#This Row],[Data]],"mmmm")))</f>
        <v>Janeiro</v>
      </c>
      <c r="D44" s="17" t="s">
        <v>2</v>
      </c>
      <c r="E44" s="17" t="s">
        <v>431</v>
      </c>
      <c r="F44" s="17" t="s">
        <v>560</v>
      </c>
      <c r="G44" s="21">
        <v>104.12</v>
      </c>
      <c r="H44" s="17" t="s">
        <v>525</v>
      </c>
      <c r="I44" s="20">
        <f>IF(FluxoCaixa10131517[[#This Row],[Fornecedores]]="Saldo Inicial",FluxoCaixa10131517[[#This Row],[R$ (Valores)]],I43+FluxoCaixa10131517[[#This Row],[Valores Receitas / Despesas]])</f>
        <v>8018.2199999999948</v>
      </c>
      <c r="J44" s="20">
        <f>IF(FluxoCaixa10131517[[#This Row],[Entrada / Saída]]="Saída",FluxoCaixa10131517[[#This Row],[R$ (Valores)]]*-1,FluxoCaixa10131517[[#This Row],[R$ (Valores)]])</f>
        <v>-104.12</v>
      </c>
    </row>
    <row r="45" spans="2:10" hidden="1">
      <c r="B45" s="16">
        <v>46027</v>
      </c>
      <c r="C45" s="48" t="str">
        <f>IF(FluxoCaixa101315[[#This Row],[Data]]="","",PROPER(TEXT(FluxoCaixa101315[[#This Row],[Data]],"mmmm")))</f>
        <v>Janeiro</v>
      </c>
      <c r="D45" s="17" t="s">
        <v>2</v>
      </c>
      <c r="E45" s="17" t="s">
        <v>18</v>
      </c>
      <c r="F45" s="17" t="s">
        <v>562</v>
      </c>
      <c r="G45" s="21">
        <v>43.51</v>
      </c>
      <c r="H45" s="17" t="s">
        <v>525</v>
      </c>
      <c r="I45" s="20">
        <f>IF(FluxoCaixa10131517[[#This Row],[Fornecedores]]="Saldo Inicial",FluxoCaixa10131517[[#This Row],[R$ (Valores)]],I44+FluxoCaixa10131517[[#This Row],[Valores Receitas / Despesas]])</f>
        <v>7974.7099999999946</v>
      </c>
      <c r="J45" s="20">
        <f>IF(FluxoCaixa10131517[[#This Row],[Entrada / Saída]]="Saída",FluxoCaixa10131517[[#This Row],[R$ (Valores)]]*-1,FluxoCaixa10131517[[#This Row],[R$ (Valores)]])</f>
        <v>-43.51</v>
      </c>
    </row>
    <row r="46" spans="2:10" hidden="1">
      <c r="B46" s="16">
        <v>46027</v>
      </c>
      <c r="C46" s="48" t="str">
        <f>IF(FluxoCaixa101315[[#This Row],[Data]]="","",PROPER(TEXT(FluxoCaixa101315[[#This Row],[Data]],"mmmm")))</f>
        <v>Janeiro</v>
      </c>
      <c r="D46" s="17" t="s">
        <v>2</v>
      </c>
      <c r="E46" s="17" t="s">
        <v>18</v>
      </c>
      <c r="F46" s="17" t="s">
        <v>563</v>
      </c>
      <c r="G46" s="21">
        <v>782.04</v>
      </c>
      <c r="H46" s="17" t="s">
        <v>525</v>
      </c>
      <c r="I46" s="20">
        <f>IF(FluxoCaixa10131517[[#This Row],[Fornecedores]]="Saldo Inicial",FluxoCaixa10131517[[#This Row],[R$ (Valores)]],I45+FluxoCaixa10131517[[#This Row],[Valores Receitas / Despesas]])</f>
        <v>7192.6699999999946</v>
      </c>
      <c r="J46" s="20">
        <f>IF(FluxoCaixa10131517[[#This Row],[Entrada / Saída]]="Saída",FluxoCaixa10131517[[#This Row],[R$ (Valores)]]*-1,FluxoCaixa10131517[[#This Row],[R$ (Valores)]])</f>
        <v>-782.04</v>
      </c>
    </row>
    <row r="47" spans="2:10" hidden="1">
      <c r="B47" s="16">
        <v>46027</v>
      </c>
      <c r="C47" s="48" t="str">
        <f>IF(FluxoCaixa101315[[#This Row],[Data]]="","",PROPER(TEXT(FluxoCaixa101315[[#This Row],[Data]],"mmmm")))</f>
        <v>Janeiro</v>
      </c>
      <c r="D47" s="17" t="s">
        <v>2</v>
      </c>
      <c r="E47" s="17" t="s">
        <v>18</v>
      </c>
      <c r="F47" s="17" t="s">
        <v>564</v>
      </c>
      <c r="G47" s="21">
        <v>154.04</v>
      </c>
      <c r="H47" s="17" t="s">
        <v>525</v>
      </c>
      <c r="I47" s="20">
        <f>IF(FluxoCaixa10131517[[#This Row],[Fornecedores]]="Saldo Inicial",FluxoCaixa10131517[[#This Row],[R$ (Valores)]],I46+FluxoCaixa10131517[[#This Row],[Valores Receitas / Despesas]])</f>
        <v>7038.6299999999947</v>
      </c>
      <c r="J47" s="20">
        <f>IF(FluxoCaixa10131517[[#This Row],[Entrada / Saída]]="Saída",FluxoCaixa10131517[[#This Row],[R$ (Valores)]]*-1,FluxoCaixa10131517[[#This Row],[R$ (Valores)]])</f>
        <v>-154.04</v>
      </c>
    </row>
    <row r="48" spans="2:10" hidden="1">
      <c r="B48" s="16">
        <v>46027</v>
      </c>
      <c r="C48" s="48" t="str">
        <f>IF(FluxoCaixa101315[[#This Row],[Data]]="","",PROPER(TEXT(FluxoCaixa101315[[#This Row],[Data]],"mmmm")))</f>
        <v>Janeiro</v>
      </c>
      <c r="D48" s="17" t="s">
        <v>2</v>
      </c>
      <c r="E48" s="17" t="s">
        <v>23</v>
      </c>
      <c r="F48" s="17" t="s">
        <v>565</v>
      </c>
      <c r="G48" s="21">
        <v>220</v>
      </c>
      <c r="H48" s="17" t="s">
        <v>525</v>
      </c>
      <c r="I48" s="20">
        <f>IF(FluxoCaixa10131517[[#This Row],[Fornecedores]]="Saldo Inicial",FluxoCaixa10131517[[#This Row],[R$ (Valores)]],I47+FluxoCaixa10131517[[#This Row],[Valores Receitas / Despesas]])</f>
        <v>6818.6299999999947</v>
      </c>
      <c r="J48" s="20">
        <f>IF(FluxoCaixa10131517[[#This Row],[Entrada / Saída]]="Saída",FluxoCaixa10131517[[#This Row],[R$ (Valores)]]*-1,FluxoCaixa10131517[[#This Row],[R$ (Valores)]])</f>
        <v>-220</v>
      </c>
    </row>
    <row r="49" spans="2:14" hidden="1">
      <c r="B49" s="16">
        <v>46027</v>
      </c>
      <c r="C49" s="48" t="str">
        <f>IF(FluxoCaixa101315[[#This Row],[Data]]="","",PROPER(TEXT(FluxoCaixa101315[[#This Row],[Data]],"mmmm")))</f>
        <v>Janeiro</v>
      </c>
      <c r="D49" s="17" t="s">
        <v>2</v>
      </c>
      <c r="E49" s="17" t="s">
        <v>25</v>
      </c>
      <c r="F49" s="17" t="s">
        <v>537</v>
      </c>
      <c r="G49" s="21">
        <v>2392.7199999999998</v>
      </c>
      <c r="H49" s="17" t="s">
        <v>525</v>
      </c>
      <c r="I49" s="20">
        <f>IF(FluxoCaixa10131517[[#This Row],[Fornecedores]]="Saldo Inicial",FluxoCaixa10131517[[#This Row],[R$ (Valores)]],I48+FluxoCaixa10131517[[#This Row],[Valores Receitas / Despesas]])</f>
        <v>4425.9099999999944</v>
      </c>
      <c r="J49" s="20">
        <f>IF(FluxoCaixa10131517[[#This Row],[Entrada / Saída]]="Saída",FluxoCaixa10131517[[#This Row],[R$ (Valores)]]*-1,FluxoCaixa10131517[[#This Row],[R$ (Valores)]])</f>
        <v>-2392.7199999999998</v>
      </c>
    </row>
    <row r="50" spans="2:14" hidden="1">
      <c r="B50" s="16">
        <v>46027</v>
      </c>
      <c r="C50" s="48" t="str">
        <f>IF(FluxoCaixa101315[[#This Row],[Data]]="","",PROPER(TEXT(FluxoCaixa101315[[#This Row],[Data]],"mmmm")))</f>
        <v>Janeiro</v>
      </c>
      <c r="D50" s="17" t="s">
        <v>2</v>
      </c>
      <c r="E50" s="17" t="s">
        <v>25</v>
      </c>
      <c r="F50" s="17" t="s">
        <v>537</v>
      </c>
      <c r="G50" s="21">
        <v>450</v>
      </c>
      <c r="H50" s="17" t="s">
        <v>525</v>
      </c>
      <c r="I50" s="20">
        <f>IF(FluxoCaixa10131517[[#This Row],[Fornecedores]]="Saldo Inicial",FluxoCaixa10131517[[#This Row],[R$ (Valores)]],I49+FluxoCaixa10131517[[#This Row],[Valores Receitas / Despesas]])</f>
        <v>3975.9099999999944</v>
      </c>
      <c r="J50" s="20">
        <f>IF(FluxoCaixa10131517[[#This Row],[Entrada / Saída]]="Saída",FluxoCaixa10131517[[#This Row],[R$ (Valores)]]*-1,FluxoCaixa10131517[[#This Row],[R$ (Valores)]])</f>
        <v>-450</v>
      </c>
    </row>
    <row r="51" spans="2:14" hidden="1">
      <c r="B51" s="16">
        <v>46027</v>
      </c>
      <c r="C51" s="48" t="str">
        <f>IF(FluxoCaixa101315[[#This Row],[Data]]="","",PROPER(TEXT(FluxoCaixa101315[[#This Row],[Data]],"mmmm")))</f>
        <v>Janeiro</v>
      </c>
      <c r="D51" s="17" t="s">
        <v>2</v>
      </c>
      <c r="E51" s="17" t="s">
        <v>23</v>
      </c>
      <c r="F51" s="17" t="s">
        <v>566</v>
      </c>
      <c r="G51" s="21">
        <v>5128.2700000000004</v>
      </c>
      <c r="H51" s="17" t="s">
        <v>525</v>
      </c>
      <c r="I51" s="20">
        <f>IF(FluxoCaixa10131517[[#This Row],[Fornecedores]]="Saldo Inicial",FluxoCaixa10131517[[#This Row],[R$ (Valores)]],I50+FluxoCaixa10131517[[#This Row],[Valores Receitas / Despesas]])</f>
        <v>-1152.360000000006</v>
      </c>
      <c r="J51" s="20">
        <f>IF(FluxoCaixa10131517[[#This Row],[Entrada / Saída]]="Saída",FluxoCaixa10131517[[#This Row],[R$ (Valores)]]*-1,FluxoCaixa10131517[[#This Row],[R$ (Valores)]])</f>
        <v>-5128.2700000000004</v>
      </c>
    </row>
    <row r="52" spans="2:14" hidden="1">
      <c r="B52" s="16">
        <v>46027</v>
      </c>
      <c r="C52" s="48" t="str">
        <f>IF(FluxoCaixa101315[[#This Row],[Data]]="","",PROPER(TEXT(FluxoCaixa101315[[#This Row],[Data]],"mmmm")))</f>
        <v>Janeiro</v>
      </c>
      <c r="D52" s="17" t="s">
        <v>2</v>
      </c>
      <c r="E52" s="17" t="s">
        <v>105</v>
      </c>
      <c r="F52" s="17" t="s">
        <v>567</v>
      </c>
      <c r="G52" s="21">
        <v>193.79</v>
      </c>
      <c r="H52" s="17" t="s">
        <v>525</v>
      </c>
      <c r="I52" s="20">
        <f>IF(FluxoCaixa10131517[[#This Row],[Fornecedores]]="Saldo Inicial",FluxoCaixa10131517[[#This Row],[R$ (Valores)]],I51+FluxoCaixa10131517[[#This Row],[Valores Receitas / Despesas]])</f>
        <v>-1346.150000000006</v>
      </c>
      <c r="J52" s="20">
        <f>IF(FluxoCaixa10131517[[#This Row],[Entrada / Saída]]="Saída",FluxoCaixa10131517[[#This Row],[R$ (Valores)]]*-1,FluxoCaixa10131517[[#This Row],[R$ (Valores)]])</f>
        <v>-193.79</v>
      </c>
    </row>
    <row r="53" spans="2:14" hidden="1">
      <c r="B53" s="16">
        <v>46027</v>
      </c>
      <c r="C53" s="48" t="str">
        <f>IF(FluxoCaixa101315[[#This Row],[Data]]="","",PROPER(TEXT(FluxoCaixa101315[[#This Row],[Data]],"mmmm")))</f>
        <v>Janeiro</v>
      </c>
      <c r="D53" s="17" t="s">
        <v>2</v>
      </c>
      <c r="E53" s="17" t="s">
        <v>23</v>
      </c>
      <c r="F53" s="17" t="s">
        <v>568</v>
      </c>
      <c r="G53" s="21">
        <v>4732.66</v>
      </c>
      <c r="H53" s="17" t="s">
        <v>525</v>
      </c>
      <c r="I53" s="20">
        <f>IF(FluxoCaixa10131517[[#This Row],[Fornecedores]]="Saldo Inicial",FluxoCaixa10131517[[#This Row],[R$ (Valores)]],I52+FluxoCaixa10131517[[#This Row],[Valores Receitas / Despesas]])</f>
        <v>-6078.8100000000059</v>
      </c>
      <c r="J53" s="20">
        <f>IF(FluxoCaixa10131517[[#This Row],[Entrada / Saída]]="Saída",FluxoCaixa10131517[[#This Row],[R$ (Valores)]]*-1,FluxoCaixa10131517[[#This Row],[R$ (Valores)]])</f>
        <v>-4732.66</v>
      </c>
      <c r="N53" s="31"/>
    </row>
    <row r="54" spans="2:14" hidden="1">
      <c r="B54" s="16">
        <v>46027</v>
      </c>
      <c r="C54" s="48" t="str">
        <f>IF(FluxoCaixa101315[[#This Row],[Data]]="","",PROPER(TEXT(FluxoCaixa101315[[#This Row],[Data]],"mmmm")))</f>
        <v>Janeiro</v>
      </c>
      <c r="D54" s="17" t="s">
        <v>2</v>
      </c>
      <c r="E54" s="17" t="s">
        <v>23</v>
      </c>
      <c r="F54" s="17" t="s">
        <v>568</v>
      </c>
      <c r="G54" s="21">
        <v>376.66</v>
      </c>
      <c r="H54" s="17" t="s">
        <v>525</v>
      </c>
      <c r="I54" s="20">
        <f>IF(FluxoCaixa10131517[[#This Row],[Fornecedores]]="Saldo Inicial",FluxoCaixa10131517[[#This Row],[R$ (Valores)]],I53+FluxoCaixa10131517[[#This Row],[Valores Receitas / Despesas]])</f>
        <v>-6455.4700000000057</v>
      </c>
      <c r="J54" s="20">
        <f>IF(FluxoCaixa10131517[[#This Row],[Entrada / Saída]]="Saída",FluxoCaixa10131517[[#This Row],[R$ (Valores)]]*-1,FluxoCaixa10131517[[#This Row],[R$ (Valores)]])</f>
        <v>-376.66</v>
      </c>
    </row>
    <row r="55" spans="2:14" hidden="1">
      <c r="B55" s="16">
        <v>46027</v>
      </c>
      <c r="C55" s="48" t="str">
        <f>IF(FluxoCaixa101315[[#This Row],[Data]]="","",PROPER(TEXT(FluxoCaixa101315[[#This Row],[Data]],"mmmm")))</f>
        <v>Janeiro</v>
      </c>
      <c r="D55" s="17" t="s">
        <v>2</v>
      </c>
      <c r="E55" s="17" t="s">
        <v>25</v>
      </c>
      <c r="F55" s="17" t="s">
        <v>569</v>
      </c>
      <c r="G55" s="21">
        <v>529.5</v>
      </c>
      <c r="H55" s="17" t="s">
        <v>525</v>
      </c>
      <c r="I55" s="20">
        <f>IF(FluxoCaixa10131517[[#This Row],[Fornecedores]]="Saldo Inicial",FluxoCaixa10131517[[#This Row],[R$ (Valores)]],I54+FluxoCaixa10131517[[#This Row],[Valores Receitas / Despesas]])</f>
        <v>-6984.9700000000057</v>
      </c>
      <c r="J55" s="20">
        <f>IF(FluxoCaixa10131517[[#This Row],[Entrada / Saída]]="Saída",FluxoCaixa10131517[[#This Row],[R$ (Valores)]]*-1,FluxoCaixa10131517[[#This Row],[R$ (Valores)]])</f>
        <v>-529.5</v>
      </c>
      <c r="N55" s="26"/>
    </row>
    <row r="56" spans="2:14" hidden="1">
      <c r="B56" s="16">
        <v>46027</v>
      </c>
      <c r="C56" s="48" t="str">
        <f>IF(FluxoCaixa101315[[#This Row],[Data]]="","",PROPER(TEXT(FluxoCaixa101315[[#This Row],[Data]],"mmmm")))</f>
        <v>Janeiro</v>
      </c>
      <c r="D56" s="17" t="s">
        <v>2</v>
      </c>
      <c r="E56" s="17" t="s">
        <v>27</v>
      </c>
      <c r="F56" s="17" t="s">
        <v>570</v>
      </c>
      <c r="G56" s="21">
        <v>2960</v>
      </c>
      <c r="H56" s="17" t="s">
        <v>525</v>
      </c>
      <c r="I56" s="20">
        <f>IF(FluxoCaixa10131517[[#This Row],[Fornecedores]]="Saldo Inicial",FluxoCaixa10131517[[#This Row],[R$ (Valores)]],I55+FluxoCaixa10131517[[#This Row],[Valores Receitas / Despesas]])</f>
        <v>-9944.9700000000048</v>
      </c>
      <c r="J56" s="20">
        <f>IF(FluxoCaixa10131517[[#This Row],[Entrada / Saída]]="Saída",FluxoCaixa10131517[[#This Row],[R$ (Valores)]]*-1,FluxoCaixa10131517[[#This Row],[R$ (Valores)]])</f>
        <v>-2960</v>
      </c>
    </row>
    <row r="57" spans="2:14" hidden="1">
      <c r="B57" s="16">
        <v>46027</v>
      </c>
      <c r="C57" s="48" t="str">
        <f>IF(FluxoCaixa101315[[#This Row],[Data]]="","",PROPER(TEXT(FluxoCaixa101315[[#This Row],[Data]],"mmmm")))</f>
        <v>Janeiro</v>
      </c>
      <c r="D57" s="17" t="s">
        <v>2</v>
      </c>
      <c r="E57" s="17" t="s">
        <v>38</v>
      </c>
      <c r="F57" s="17" t="s">
        <v>571</v>
      </c>
      <c r="G57" s="21">
        <v>6000</v>
      </c>
      <c r="H57" s="17" t="s">
        <v>525</v>
      </c>
      <c r="I57" s="20">
        <f>IF(FluxoCaixa10131517[[#This Row],[Fornecedores]]="Saldo Inicial",FluxoCaixa10131517[[#This Row],[R$ (Valores)]],I56+FluxoCaixa10131517[[#This Row],[Valores Receitas / Despesas]])</f>
        <v>-15944.970000000005</v>
      </c>
      <c r="J57" s="20">
        <f>IF(FluxoCaixa10131517[[#This Row],[Entrada / Saída]]="Saída",FluxoCaixa10131517[[#This Row],[R$ (Valores)]]*-1,FluxoCaixa10131517[[#This Row],[R$ (Valores)]])</f>
        <v>-6000</v>
      </c>
    </row>
    <row r="58" spans="2:14" hidden="1">
      <c r="B58" s="16">
        <v>46027</v>
      </c>
      <c r="C58" s="48" t="str">
        <f>IF(FluxoCaixa101315[[#This Row],[Data]]="","",PROPER(TEXT(FluxoCaixa101315[[#This Row],[Data]],"mmmm")))</f>
        <v>Janeiro</v>
      </c>
      <c r="D58" s="17" t="s">
        <v>2</v>
      </c>
      <c r="E58" s="17" t="s">
        <v>23</v>
      </c>
      <c r="F58" s="17" t="s">
        <v>572</v>
      </c>
      <c r="G58" s="21">
        <v>1400</v>
      </c>
      <c r="H58" s="17" t="s">
        <v>525</v>
      </c>
      <c r="I58" s="20">
        <f>IF(FluxoCaixa10131517[[#This Row],[Fornecedores]]="Saldo Inicial",FluxoCaixa10131517[[#This Row],[R$ (Valores)]],I57+FluxoCaixa10131517[[#This Row],[Valores Receitas / Despesas]])</f>
        <v>-17344.970000000005</v>
      </c>
      <c r="J58" s="20">
        <f>IF(FluxoCaixa10131517[[#This Row],[Entrada / Saída]]="Saída",FluxoCaixa10131517[[#This Row],[R$ (Valores)]]*-1,FluxoCaixa10131517[[#This Row],[R$ (Valores)]])</f>
        <v>-1400</v>
      </c>
    </row>
    <row r="59" spans="2:14" hidden="1">
      <c r="B59" s="16">
        <v>46027</v>
      </c>
      <c r="C59" s="48" t="str">
        <f>IF(FluxoCaixa101315[[#This Row],[Data]]="","",PROPER(TEXT(FluxoCaixa101315[[#This Row],[Data]],"mmmm")))</f>
        <v>Janeiro</v>
      </c>
      <c r="D59" s="17" t="s">
        <v>2</v>
      </c>
      <c r="E59" s="17" t="s">
        <v>78</v>
      </c>
      <c r="F59" s="17" t="s">
        <v>573</v>
      </c>
      <c r="G59" s="21">
        <v>285</v>
      </c>
      <c r="H59" s="17" t="s">
        <v>525</v>
      </c>
      <c r="I59" s="20">
        <f>IF(FluxoCaixa10131517[[#This Row],[Fornecedores]]="Saldo Inicial",FluxoCaixa10131517[[#This Row],[R$ (Valores)]],I58+FluxoCaixa10131517[[#This Row],[Valores Receitas / Despesas]])</f>
        <v>-17629.970000000005</v>
      </c>
      <c r="J59" s="20">
        <f>IF(FluxoCaixa10131517[[#This Row],[Entrada / Saída]]="Saída",FluxoCaixa10131517[[#This Row],[R$ (Valores)]]*-1,FluxoCaixa10131517[[#This Row],[R$ (Valores)]])</f>
        <v>-285</v>
      </c>
    </row>
    <row r="60" spans="2:14" hidden="1">
      <c r="B60" s="16">
        <v>46027</v>
      </c>
      <c r="C60" s="48" t="str">
        <f>IF(FluxoCaixa101315[[#This Row],[Data]]="","",PROPER(TEXT(FluxoCaixa101315[[#This Row],[Data]],"mmmm")))</f>
        <v>Janeiro</v>
      </c>
      <c r="D60" s="17" t="s">
        <v>2</v>
      </c>
      <c r="E60" s="17" t="s">
        <v>143</v>
      </c>
      <c r="F60" s="17" t="s">
        <v>574</v>
      </c>
      <c r="G60" s="21">
        <v>2100.29</v>
      </c>
      <c r="H60" s="17" t="s">
        <v>525</v>
      </c>
      <c r="I60" s="20">
        <f>IF(FluxoCaixa10131517[[#This Row],[Fornecedores]]="Saldo Inicial",FluxoCaixa10131517[[#This Row],[R$ (Valores)]],I59+FluxoCaixa10131517[[#This Row],[Valores Receitas / Despesas]])</f>
        <v>-19730.260000000006</v>
      </c>
      <c r="J60" s="20">
        <f>IF(FluxoCaixa10131517[[#This Row],[Entrada / Saída]]="Saída",FluxoCaixa10131517[[#This Row],[R$ (Valores)]]*-1,FluxoCaixa10131517[[#This Row],[R$ (Valores)]])</f>
        <v>-2100.29</v>
      </c>
    </row>
    <row r="61" spans="2:14" hidden="1">
      <c r="B61" s="16">
        <v>46027</v>
      </c>
      <c r="C61" s="48" t="str">
        <f>IF(FluxoCaixa101315[[#This Row],[Data]]="","",PROPER(TEXT(FluxoCaixa101315[[#This Row],[Data]],"mmmm")))</f>
        <v>Janeiro</v>
      </c>
      <c r="D61" s="17" t="s">
        <v>2</v>
      </c>
      <c r="E61" s="17" t="s">
        <v>143</v>
      </c>
      <c r="F61" s="17" t="s">
        <v>575</v>
      </c>
      <c r="G61" s="21">
        <v>1609.33</v>
      </c>
      <c r="H61" s="17" t="s">
        <v>525</v>
      </c>
      <c r="I61" s="20">
        <f>IF(FluxoCaixa10131517[[#This Row],[Fornecedores]]="Saldo Inicial",FluxoCaixa10131517[[#This Row],[R$ (Valores)]],I60+FluxoCaixa10131517[[#This Row],[Valores Receitas / Despesas]])</f>
        <v>-21339.590000000004</v>
      </c>
      <c r="J61" s="20">
        <f>IF(FluxoCaixa10131517[[#This Row],[Entrada / Saída]]="Saída",FluxoCaixa10131517[[#This Row],[R$ (Valores)]]*-1,FluxoCaixa10131517[[#This Row],[R$ (Valores)]])</f>
        <v>-1609.33</v>
      </c>
    </row>
    <row r="62" spans="2:14" hidden="1">
      <c r="B62" s="16">
        <v>46027</v>
      </c>
      <c r="C62" s="48" t="str">
        <f>IF(FluxoCaixa101315[[#This Row],[Data]]="","",PROPER(TEXT(FluxoCaixa101315[[#This Row],[Data]],"mmmm")))</f>
        <v>Janeiro</v>
      </c>
      <c r="D62" s="17" t="s">
        <v>2</v>
      </c>
      <c r="E62" s="17" t="s">
        <v>143</v>
      </c>
      <c r="F62" s="17" t="s">
        <v>576</v>
      </c>
      <c r="G62" s="21">
        <v>1106.06</v>
      </c>
      <c r="H62" s="17" t="s">
        <v>525</v>
      </c>
      <c r="I62" s="20">
        <f>IF(FluxoCaixa10131517[[#This Row],[Fornecedores]]="Saldo Inicial",FluxoCaixa10131517[[#This Row],[R$ (Valores)]],I61+FluxoCaixa10131517[[#This Row],[Valores Receitas / Despesas]])</f>
        <v>-22445.650000000005</v>
      </c>
      <c r="J62" s="20">
        <f>IF(FluxoCaixa10131517[[#This Row],[Entrada / Saída]]="Saída",FluxoCaixa10131517[[#This Row],[R$ (Valores)]]*-1,FluxoCaixa10131517[[#This Row],[R$ (Valores)]])</f>
        <v>-1106.06</v>
      </c>
    </row>
    <row r="63" spans="2:14" hidden="1">
      <c r="B63" s="16">
        <v>46027</v>
      </c>
      <c r="C63" s="48" t="str">
        <f>IF(FluxoCaixa101315[[#This Row],[Data]]="","",PROPER(TEXT(FluxoCaixa101315[[#This Row],[Data]],"mmmm")))</f>
        <v>Janeiro</v>
      </c>
      <c r="D63" s="17" t="s">
        <v>2</v>
      </c>
      <c r="E63" s="17" t="s">
        <v>103</v>
      </c>
      <c r="F63" s="17" t="s">
        <v>577</v>
      </c>
      <c r="G63" s="21">
        <v>184.98</v>
      </c>
      <c r="H63" s="17" t="s">
        <v>525</v>
      </c>
      <c r="I63" s="20">
        <f>IF(FluxoCaixa10131517[[#This Row],[Fornecedores]]="Saldo Inicial",FluxoCaixa10131517[[#This Row],[R$ (Valores)]],I62+FluxoCaixa10131517[[#This Row],[Valores Receitas / Despesas]])</f>
        <v>-22630.630000000005</v>
      </c>
      <c r="J63" s="20">
        <f>IF(FluxoCaixa10131517[[#This Row],[Entrada / Saída]]="Saída",FluxoCaixa10131517[[#This Row],[R$ (Valores)]]*-1,FluxoCaixa10131517[[#This Row],[R$ (Valores)]])</f>
        <v>-184.98</v>
      </c>
    </row>
    <row r="64" spans="2:14" hidden="1">
      <c r="B64" s="16">
        <v>46027</v>
      </c>
      <c r="C64" s="48" t="str">
        <f>IF(FluxoCaixa101315[[#This Row],[Data]]="","",PROPER(TEXT(FluxoCaixa101315[[#This Row],[Data]],"mmmm")))</f>
        <v>Janeiro</v>
      </c>
      <c r="D64" s="17" t="s">
        <v>1</v>
      </c>
      <c r="E64" s="17" t="s">
        <v>75</v>
      </c>
      <c r="F64" s="17" t="s">
        <v>75</v>
      </c>
      <c r="G64" s="21">
        <v>70000</v>
      </c>
      <c r="H64" s="17" t="s">
        <v>525</v>
      </c>
      <c r="I64" s="20">
        <f>IF(FluxoCaixa10131517[[#This Row],[Fornecedores]]="Saldo Inicial",FluxoCaixa10131517[[#This Row],[R$ (Valores)]],I63+FluxoCaixa10131517[[#This Row],[Valores Receitas / Despesas]])</f>
        <v>47369.369999999995</v>
      </c>
      <c r="J64" s="20">
        <f>IF(FluxoCaixa10131517[[#This Row],[Entrada / Saída]]="Saída",FluxoCaixa10131517[[#This Row],[R$ (Valores)]]*-1,FluxoCaixa10131517[[#This Row],[R$ (Valores)]])</f>
        <v>70000</v>
      </c>
    </row>
    <row r="65" spans="2:10" hidden="1">
      <c r="B65" s="16">
        <v>46027</v>
      </c>
      <c r="C65" s="48" t="str">
        <f>IF(FluxoCaixa101315[[#This Row],[Data]]="","",PROPER(TEXT(FluxoCaixa101315[[#This Row],[Data]],"mmmm")))</f>
        <v>Janeiro</v>
      </c>
      <c r="D65" s="17" t="s">
        <v>2</v>
      </c>
      <c r="E65" s="17" t="s">
        <v>70</v>
      </c>
      <c r="F65" s="17" t="s">
        <v>578</v>
      </c>
      <c r="G65" s="21">
        <v>500</v>
      </c>
      <c r="H65" s="17" t="s">
        <v>525</v>
      </c>
      <c r="I65" s="20">
        <f>IF(FluxoCaixa10131517[[#This Row],[Fornecedores]]="Saldo Inicial",FluxoCaixa10131517[[#This Row],[R$ (Valores)]],I64+FluxoCaixa10131517[[#This Row],[Valores Receitas / Despesas]])</f>
        <v>46869.369999999995</v>
      </c>
      <c r="J65" s="20">
        <f>IF(FluxoCaixa10131517[[#This Row],[Entrada / Saída]]="Saída",FluxoCaixa10131517[[#This Row],[R$ (Valores)]]*-1,FluxoCaixa10131517[[#This Row],[R$ (Valores)]])</f>
        <v>-500</v>
      </c>
    </row>
    <row r="66" spans="2:10" hidden="1">
      <c r="B66" s="16">
        <v>46027</v>
      </c>
      <c r="C66" s="48" t="str">
        <f>IF(FluxoCaixa101315[[#This Row],[Data]]="","",PROPER(TEXT(FluxoCaixa101315[[#This Row],[Data]],"mmmm")))</f>
        <v>Janeiro</v>
      </c>
      <c r="D66" s="17" t="s">
        <v>2</v>
      </c>
      <c r="E66" s="17" t="s">
        <v>70</v>
      </c>
      <c r="F66" s="17" t="s">
        <v>579</v>
      </c>
      <c r="G66" s="21">
        <v>650</v>
      </c>
      <c r="H66" s="17" t="s">
        <v>525</v>
      </c>
      <c r="I66" s="20">
        <f>IF(FluxoCaixa10131517[[#This Row],[Fornecedores]]="Saldo Inicial",FluxoCaixa10131517[[#This Row],[R$ (Valores)]],I65+FluxoCaixa10131517[[#This Row],[Valores Receitas / Despesas]])</f>
        <v>46219.369999999995</v>
      </c>
      <c r="J66" s="20">
        <f>IF(FluxoCaixa10131517[[#This Row],[Entrada / Saída]]="Saída",FluxoCaixa10131517[[#This Row],[R$ (Valores)]]*-1,FluxoCaixa10131517[[#This Row],[R$ (Valores)]])</f>
        <v>-650</v>
      </c>
    </row>
    <row r="67" spans="2:10" hidden="1">
      <c r="B67" s="16">
        <v>46027</v>
      </c>
      <c r="C67" s="48" t="str">
        <f>IF(FluxoCaixa101315[[#This Row],[Data]]="","",PROPER(TEXT(FluxoCaixa101315[[#This Row],[Data]],"mmmm")))</f>
        <v>Janeiro</v>
      </c>
      <c r="D67" s="17" t="s">
        <v>2</v>
      </c>
      <c r="E67" s="17" t="s">
        <v>70</v>
      </c>
      <c r="F67" s="17" t="s">
        <v>580</v>
      </c>
      <c r="G67" s="21">
        <v>1000</v>
      </c>
      <c r="H67" s="17" t="s">
        <v>525</v>
      </c>
      <c r="I67" s="20">
        <f>IF(FluxoCaixa10131517[[#This Row],[Fornecedores]]="Saldo Inicial",FluxoCaixa10131517[[#This Row],[R$ (Valores)]],I66+FluxoCaixa10131517[[#This Row],[Valores Receitas / Despesas]])</f>
        <v>45219.369999999995</v>
      </c>
      <c r="J67" s="20">
        <f>IF(FluxoCaixa10131517[[#This Row],[Entrada / Saída]]="Saída",FluxoCaixa10131517[[#This Row],[R$ (Valores)]]*-1,FluxoCaixa10131517[[#This Row],[R$ (Valores)]])</f>
        <v>-1000</v>
      </c>
    </row>
    <row r="68" spans="2:10" hidden="1">
      <c r="B68" s="16">
        <v>46028</v>
      </c>
      <c r="C68" s="48" t="str">
        <f>IF(FluxoCaixa101315[[#This Row],[Data]]="","",PROPER(TEXT(FluxoCaixa101315[[#This Row],[Data]],"mmmm")))</f>
        <v>Janeiro</v>
      </c>
      <c r="D68" s="17" t="s">
        <v>2</v>
      </c>
      <c r="E68" s="17" t="s">
        <v>76</v>
      </c>
      <c r="F68" s="17" t="s">
        <v>601</v>
      </c>
      <c r="G68" s="21">
        <v>250</v>
      </c>
      <c r="H68" s="17" t="s">
        <v>525</v>
      </c>
      <c r="I68" s="20">
        <f>IF(FluxoCaixa10131517[[#This Row],[Fornecedores]]="Saldo Inicial",FluxoCaixa10131517[[#This Row],[R$ (Valores)]],I67+FluxoCaixa10131517[[#This Row],[Valores Receitas / Despesas]])</f>
        <v>44969.369999999995</v>
      </c>
      <c r="J68" s="20">
        <f>IF(FluxoCaixa10131517[[#This Row],[Entrada / Saída]]="Saída",FluxoCaixa10131517[[#This Row],[R$ (Valores)]]*-1,FluxoCaixa10131517[[#This Row],[R$ (Valores)]])</f>
        <v>-250</v>
      </c>
    </row>
    <row r="69" spans="2:10" hidden="1">
      <c r="B69" s="16">
        <v>46028</v>
      </c>
      <c r="C69" s="48" t="str">
        <f>IF(FluxoCaixa101315[[#This Row],[Data]]="","",PROPER(TEXT(FluxoCaixa101315[[#This Row],[Data]],"mmmm")))</f>
        <v>Janeiro</v>
      </c>
      <c r="D69" s="17" t="s">
        <v>2</v>
      </c>
      <c r="E69" s="17" t="s">
        <v>79</v>
      </c>
      <c r="F69" s="17" t="s">
        <v>602</v>
      </c>
      <c r="G69" s="21">
        <v>605.45000000000005</v>
      </c>
      <c r="H69" s="17" t="s">
        <v>525</v>
      </c>
      <c r="I69" s="20">
        <f>IF(FluxoCaixa10131517[[#This Row],[Fornecedores]]="Saldo Inicial",FluxoCaixa10131517[[#This Row],[R$ (Valores)]],I68+FluxoCaixa10131517[[#This Row],[Valores Receitas / Despesas]])</f>
        <v>44363.92</v>
      </c>
      <c r="J69" s="20">
        <f>IF(FluxoCaixa10131517[[#This Row],[Entrada / Saída]]="Saída",FluxoCaixa10131517[[#This Row],[R$ (Valores)]]*-1,FluxoCaixa10131517[[#This Row],[R$ (Valores)]])</f>
        <v>-605.45000000000005</v>
      </c>
    </row>
    <row r="70" spans="2:10" hidden="1">
      <c r="B70" s="16">
        <v>46028</v>
      </c>
      <c r="C70" s="48" t="str">
        <f>IF(FluxoCaixa101315[[#This Row],[Data]]="","",PROPER(TEXT(FluxoCaixa101315[[#This Row],[Data]],"mmmm")))</f>
        <v>Janeiro</v>
      </c>
      <c r="D70" s="17" t="s">
        <v>2</v>
      </c>
      <c r="E70" s="17" t="s">
        <v>23</v>
      </c>
      <c r="F70" s="17" t="s">
        <v>603</v>
      </c>
      <c r="G70" s="21">
        <v>24365.25</v>
      </c>
      <c r="H70" s="17" t="s">
        <v>525</v>
      </c>
      <c r="I70" s="20">
        <f>IF(FluxoCaixa10131517[[#This Row],[Fornecedores]]="Saldo Inicial",FluxoCaixa10131517[[#This Row],[R$ (Valores)]],I69+FluxoCaixa10131517[[#This Row],[Valores Receitas / Despesas]])</f>
        <v>19998.669999999998</v>
      </c>
      <c r="J70" s="20">
        <f>IF(FluxoCaixa10131517[[#This Row],[Entrada / Saída]]="Saída",FluxoCaixa10131517[[#This Row],[R$ (Valores)]]*-1,FluxoCaixa10131517[[#This Row],[R$ (Valores)]])</f>
        <v>-24365.25</v>
      </c>
    </row>
    <row r="71" spans="2:10" hidden="1">
      <c r="B71" s="16">
        <v>46028</v>
      </c>
      <c r="C71" s="48" t="str">
        <f>IF(FluxoCaixa101315[[#This Row],[Data]]="","",PROPER(TEXT(FluxoCaixa101315[[#This Row],[Data]],"mmmm")))</f>
        <v>Janeiro</v>
      </c>
      <c r="D71" s="17" t="s">
        <v>2</v>
      </c>
      <c r="E71" s="17" t="s">
        <v>150</v>
      </c>
      <c r="F71" s="17" t="s">
        <v>604</v>
      </c>
      <c r="G71" s="21">
        <v>647</v>
      </c>
      <c r="H71" s="17" t="s">
        <v>525</v>
      </c>
      <c r="I71" s="20">
        <f>IF(FluxoCaixa10131517[[#This Row],[Fornecedores]]="Saldo Inicial",FluxoCaixa10131517[[#This Row],[R$ (Valores)]],I70+FluxoCaixa10131517[[#This Row],[Valores Receitas / Despesas]])</f>
        <v>19351.669999999998</v>
      </c>
      <c r="J71" s="20">
        <f>IF(FluxoCaixa10131517[[#This Row],[Entrada / Saída]]="Saída",FluxoCaixa10131517[[#This Row],[R$ (Valores)]]*-1,FluxoCaixa10131517[[#This Row],[R$ (Valores)]])</f>
        <v>-647</v>
      </c>
    </row>
    <row r="72" spans="2:10" hidden="1">
      <c r="B72" s="16">
        <v>46028</v>
      </c>
      <c r="C72" s="48" t="s">
        <v>605</v>
      </c>
      <c r="D72" s="17" t="s">
        <v>2</v>
      </c>
      <c r="E72" s="17" t="s">
        <v>105</v>
      </c>
      <c r="F72" s="17" t="s">
        <v>567</v>
      </c>
      <c r="G72" s="21">
        <v>516.16</v>
      </c>
      <c r="H72" s="17" t="s">
        <v>525</v>
      </c>
      <c r="I72" s="20">
        <f>IF(FluxoCaixa10131517[[#This Row],[Fornecedores]]="Saldo Inicial",FluxoCaixa10131517[[#This Row],[R$ (Valores)]],I71+FluxoCaixa10131517[[#This Row],[Valores Receitas / Despesas]])</f>
        <v>19351.669999999998</v>
      </c>
      <c r="J72" s="20"/>
    </row>
    <row r="73" spans="2:10" hidden="1">
      <c r="B73" s="16">
        <v>46028</v>
      </c>
      <c r="C73" s="48" t="s">
        <v>605</v>
      </c>
      <c r="D73" s="17" t="s">
        <v>2</v>
      </c>
      <c r="E73" s="17" t="s">
        <v>150</v>
      </c>
      <c r="F73" s="17" t="s">
        <v>604</v>
      </c>
      <c r="G73" s="21">
        <v>754</v>
      </c>
      <c r="H73" s="17" t="s">
        <v>525</v>
      </c>
      <c r="I73" s="20">
        <f>IF(FluxoCaixa10131517[[#This Row],[Fornecedores]]="Saldo Inicial",FluxoCaixa10131517[[#This Row],[R$ (Valores)]],I72+FluxoCaixa10131517[[#This Row],[Valores Receitas / Despesas]])</f>
        <v>19351.669999999998</v>
      </c>
      <c r="J73" s="20"/>
    </row>
    <row r="74" spans="2:10" hidden="1">
      <c r="B74" s="16">
        <v>46028</v>
      </c>
      <c r="C74" s="48" t="s">
        <v>605</v>
      </c>
      <c r="D74" s="17" t="s">
        <v>2</v>
      </c>
      <c r="E74" s="17" t="s">
        <v>28</v>
      </c>
      <c r="F74" s="17" t="s">
        <v>606</v>
      </c>
      <c r="G74" s="21">
        <v>1372</v>
      </c>
      <c r="H74" s="17" t="s">
        <v>525</v>
      </c>
      <c r="I74" s="20">
        <f>IF(FluxoCaixa10131517[[#This Row],[Fornecedores]]="Saldo Inicial",FluxoCaixa10131517[[#This Row],[R$ (Valores)]],I73+FluxoCaixa10131517[[#This Row],[Valores Receitas / Despesas]])</f>
        <v>19351.669999999998</v>
      </c>
      <c r="J74" s="20"/>
    </row>
    <row r="75" spans="2:10" hidden="1">
      <c r="B75" s="16">
        <v>46028</v>
      </c>
      <c r="C75" s="48" t="s">
        <v>605</v>
      </c>
      <c r="D75" s="17" t="s">
        <v>2</v>
      </c>
      <c r="E75" s="17" t="s">
        <v>28</v>
      </c>
      <c r="F75" s="17" t="s">
        <v>607</v>
      </c>
      <c r="G75" s="21">
        <v>1191.18</v>
      </c>
      <c r="H75" s="17" t="s">
        <v>525</v>
      </c>
      <c r="I75" s="20">
        <f>IF(FluxoCaixa10131517[[#This Row],[Fornecedores]]="Saldo Inicial",FluxoCaixa10131517[[#This Row],[R$ (Valores)]],I74+FluxoCaixa10131517[[#This Row],[Valores Receitas / Despesas]])</f>
        <v>19351.669999999998</v>
      </c>
      <c r="J75" s="20"/>
    </row>
    <row r="76" spans="2:10" hidden="1">
      <c r="B76" s="16">
        <v>46028</v>
      </c>
      <c r="C76" s="48" t="s">
        <v>605</v>
      </c>
      <c r="D76" s="17" t="s">
        <v>2</v>
      </c>
      <c r="E76" s="17" t="s">
        <v>28</v>
      </c>
      <c r="F76" s="17" t="s">
        <v>608</v>
      </c>
      <c r="G76" s="21">
        <v>2479.56</v>
      </c>
      <c r="H76" s="17" t="s">
        <v>525</v>
      </c>
      <c r="I76" s="20">
        <f>IF(FluxoCaixa10131517[[#This Row],[Fornecedores]]="Saldo Inicial",FluxoCaixa10131517[[#This Row],[R$ (Valores)]],I75+FluxoCaixa10131517[[#This Row],[Valores Receitas / Despesas]])</f>
        <v>19351.669999999998</v>
      </c>
      <c r="J76" s="20"/>
    </row>
    <row r="77" spans="2:10" hidden="1">
      <c r="B77" s="16">
        <v>46028</v>
      </c>
      <c r="C77" s="48" t="s">
        <v>605</v>
      </c>
      <c r="D77" s="17" t="s">
        <v>2</v>
      </c>
      <c r="E77" s="17" t="s">
        <v>28</v>
      </c>
      <c r="F77" s="17" t="s">
        <v>609</v>
      </c>
      <c r="G77" s="21">
        <v>952.19</v>
      </c>
      <c r="H77" s="17" t="s">
        <v>525</v>
      </c>
      <c r="I77" s="20">
        <f>IF(FluxoCaixa10131517[[#This Row],[Fornecedores]]="Saldo Inicial",FluxoCaixa10131517[[#This Row],[R$ (Valores)]],I76+FluxoCaixa10131517[[#This Row],[Valores Receitas / Despesas]])</f>
        <v>19351.669999999998</v>
      </c>
      <c r="J77" s="20"/>
    </row>
    <row r="78" spans="2:10" hidden="1">
      <c r="B78" s="16">
        <v>46028</v>
      </c>
      <c r="C78" s="48" t="s">
        <v>605</v>
      </c>
      <c r="D78" s="17" t="s">
        <v>2</v>
      </c>
      <c r="E78" s="17" t="s">
        <v>28</v>
      </c>
      <c r="F78" s="17" t="s">
        <v>610</v>
      </c>
      <c r="G78" s="21">
        <v>1302.03</v>
      </c>
      <c r="H78" s="17" t="s">
        <v>525</v>
      </c>
      <c r="I78" s="20">
        <f>IF(FluxoCaixa10131517[[#This Row],[Fornecedores]]="Saldo Inicial",FluxoCaixa10131517[[#This Row],[R$ (Valores)]],I77+FluxoCaixa10131517[[#This Row],[Valores Receitas / Despesas]])</f>
        <v>19351.669999999998</v>
      </c>
      <c r="J78" s="20"/>
    </row>
    <row r="79" spans="2:10" hidden="1">
      <c r="B79" s="16">
        <v>46028</v>
      </c>
      <c r="C79" s="48" t="s">
        <v>605</v>
      </c>
      <c r="D79" s="17" t="s">
        <v>2</v>
      </c>
      <c r="E79" s="17" t="s">
        <v>28</v>
      </c>
      <c r="F79" s="17" t="s">
        <v>611</v>
      </c>
      <c r="G79" s="21">
        <v>954.19</v>
      </c>
      <c r="H79" s="17" t="s">
        <v>525</v>
      </c>
      <c r="I79" s="20">
        <f>IF(FluxoCaixa10131517[[#This Row],[Fornecedores]]="Saldo Inicial",FluxoCaixa10131517[[#This Row],[R$ (Valores)]],I78+FluxoCaixa10131517[[#This Row],[Valores Receitas / Despesas]])</f>
        <v>19351.669999999998</v>
      </c>
      <c r="J79" s="20"/>
    </row>
    <row r="80" spans="2:10" hidden="1">
      <c r="B80" s="16">
        <v>46028</v>
      </c>
      <c r="C80" s="48" t="s">
        <v>605</v>
      </c>
      <c r="D80" s="17" t="s">
        <v>2</v>
      </c>
      <c r="E80" s="17" t="s">
        <v>28</v>
      </c>
      <c r="F80" s="17" t="s">
        <v>612</v>
      </c>
      <c r="G80" s="21">
        <v>1329.01</v>
      </c>
      <c r="H80" s="17" t="s">
        <v>525</v>
      </c>
      <c r="I80" s="20">
        <f>IF(FluxoCaixa10131517[[#This Row],[Fornecedores]]="Saldo Inicial",FluxoCaixa10131517[[#This Row],[R$ (Valores)]],I79+FluxoCaixa10131517[[#This Row],[Valores Receitas / Despesas]])</f>
        <v>19351.669999999998</v>
      </c>
      <c r="J80" s="20"/>
    </row>
    <row r="81" spans="2:10" hidden="1">
      <c r="B81" s="16">
        <v>46028</v>
      </c>
      <c r="C81" s="48" t="s">
        <v>605</v>
      </c>
      <c r="D81" s="17" t="s">
        <v>2</v>
      </c>
      <c r="E81" s="17" t="s">
        <v>28</v>
      </c>
      <c r="F81" s="17" t="s">
        <v>613</v>
      </c>
      <c r="G81" s="21">
        <v>454.19</v>
      </c>
      <c r="H81" s="17" t="s">
        <v>525</v>
      </c>
      <c r="I81" s="20">
        <f>IF(FluxoCaixa10131517[[#This Row],[Fornecedores]]="Saldo Inicial",FluxoCaixa10131517[[#This Row],[R$ (Valores)]],I80+FluxoCaixa10131517[[#This Row],[Valores Receitas / Despesas]])</f>
        <v>19351.669999999998</v>
      </c>
      <c r="J81" s="20"/>
    </row>
    <row r="82" spans="2:10" hidden="1">
      <c r="B82" s="16">
        <v>46028</v>
      </c>
      <c r="C82" s="48" t="s">
        <v>605</v>
      </c>
      <c r="D82" s="17" t="s">
        <v>2</v>
      </c>
      <c r="E82" s="17" t="s">
        <v>28</v>
      </c>
      <c r="F82" s="17" t="s">
        <v>614</v>
      </c>
      <c r="G82" s="21">
        <v>973.59</v>
      </c>
      <c r="H82" s="17" t="s">
        <v>525</v>
      </c>
      <c r="I82" s="20">
        <f>IF(FluxoCaixa10131517[[#This Row],[Fornecedores]]="Saldo Inicial",FluxoCaixa10131517[[#This Row],[R$ (Valores)]],I81+FluxoCaixa10131517[[#This Row],[Valores Receitas / Despesas]])</f>
        <v>19351.669999999998</v>
      </c>
      <c r="J82" s="20"/>
    </row>
    <row r="83" spans="2:10" hidden="1">
      <c r="B83" s="16">
        <v>46028</v>
      </c>
      <c r="C83" s="48" t="s">
        <v>605</v>
      </c>
      <c r="D83" s="17" t="s">
        <v>2</v>
      </c>
      <c r="E83" s="17" t="s">
        <v>28</v>
      </c>
      <c r="F83" s="17" t="s">
        <v>616</v>
      </c>
      <c r="G83" s="21">
        <v>1329.1</v>
      </c>
      <c r="H83" s="17" t="s">
        <v>525</v>
      </c>
      <c r="I83" s="20">
        <f>IF(FluxoCaixa10131517[[#This Row],[Fornecedores]]="Saldo Inicial",FluxoCaixa10131517[[#This Row],[R$ (Valores)]],I82+FluxoCaixa10131517[[#This Row],[Valores Receitas / Despesas]])</f>
        <v>18022.57</v>
      </c>
      <c r="J83" s="20">
        <f>IF(FluxoCaixa10131517[[#This Row],[Entrada / Saída]]="Saída",FluxoCaixa10131517[[#This Row],[R$ (Valores)]]*-1,FluxoCaixa10131517[[#This Row],[R$ (Valores)]])</f>
        <v>-1329.1</v>
      </c>
    </row>
    <row r="84" spans="2:10" hidden="1">
      <c r="B84" s="16">
        <v>46029</v>
      </c>
      <c r="C84" s="48" t="str">
        <f>IF(FluxoCaixa101315[[#This Row],[Data]]="","",PROPER(TEXT(FluxoCaixa101315[[#This Row],[Data]],"mmmm")))</f>
        <v>Janeiro</v>
      </c>
      <c r="D84" s="17" t="s">
        <v>2</v>
      </c>
      <c r="E84" s="17" t="s">
        <v>25</v>
      </c>
      <c r="F84" s="17" t="s">
        <v>537</v>
      </c>
      <c r="G84" s="29">
        <v>450</v>
      </c>
      <c r="H84" s="17" t="s">
        <v>525</v>
      </c>
      <c r="I84" s="20">
        <f>IF(FluxoCaixa10131517[[#This Row],[Fornecedores]]="Saldo Inicial",FluxoCaixa10131517[[#This Row],[R$ (Valores)]],I83+FluxoCaixa10131517[[#This Row],[Valores Receitas / Despesas]])</f>
        <v>17572.57</v>
      </c>
      <c r="J84" s="20">
        <f>IF(FluxoCaixa10131517[[#This Row],[Entrada / Saída]]="Saída",FluxoCaixa10131517[[#This Row],[R$ (Valores)]]*-1,FluxoCaixa10131517[[#This Row],[R$ (Valores)]])</f>
        <v>-450</v>
      </c>
    </row>
    <row r="85" spans="2:10" hidden="1">
      <c r="B85" s="16">
        <v>46029</v>
      </c>
      <c r="C85" s="48" t="str">
        <f>IF(FluxoCaixa101315[[#This Row],[Data]]="","",PROPER(TEXT(FluxoCaixa101315[[#This Row],[Data]],"mmmm")))</f>
        <v>Janeiro</v>
      </c>
      <c r="D85" s="17" t="s">
        <v>2</v>
      </c>
      <c r="E85" s="17" t="s">
        <v>25</v>
      </c>
      <c r="F85" s="17" t="s">
        <v>537</v>
      </c>
      <c r="G85" s="29">
        <v>892</v>
      </c>
      <c r="H85" s="17" t="s">
        <v>525</v>
      </c>
      <c r="I85" s="20">
        <f>IF(FluxoCaixa10131517[[#This Row],[Fornecedores]]="Saldo Inicial",FluxoCaixa10131517[[#This Row],[R$ (Valores)]],I84+FluxoCaixa10131517[[#This Row],[Valores Receitas / Despesas]])</f>
        <v>16680.57</v>
      </c>
      <c r="J85" s="20">
        <f>IF(FluxoCaixa10131517[[#This Row],[Entrada / Saída]]="Saída",FluxoCaixa10131517[[#This Row],[R$ (Valores)]]*-1,FluxoCaixa10131517[[#This Row],[R$ (Valores)]])</f>
        <v>-892</v>
      </c>
    </row>
    <row r="86" spans="2:10" hidden="1">
      <c r="B86" s="16">
        <v>46029</v>
      </c>
      <c r="C86" s="48" t="str">
        <f>IF(FluxoCaixa101315[[#This Row],[Data]]="","",PROPER(TEXT(FluxoCaixa101315[[#This Row],[Data]],"mmmm")))</f>
        <v>Janeiro</v>
      </c>
      <c r="D86" s="17" t="s">
        <v>2</v>
      </c>
      <c r="E86" s="17" t="s">
        <v>23</v>
      </c>
      <c r="F86" s="17" t="s">
        <v>539</v>
      </c>
      <c r="G86" s="21">
        <v>889</v>
      </c>
      <c r="H86" s="17" t="s">
        <v>525</v>
      </c>
      <c r="I86" s="20">
        <f>IF(FluxoCaixa10131517[[#This Row],[Fornecedores]]="Saldo Inicial",FluxoCaixa10131517[[#This Row],[R$ (Valores)]],I85+FluxoCaixa10131517[[#This Row],[Valores Receitas / Despesas]])</f>
        <v>15791.57</v>
      </c>
      <c r="J86" s="20">
        <f>IF(FluxoCaixa10131517[[#This Row],[Entrada / Saída]]="Saída",FluxoCaixa10131517[[#This Row],[R$ (Valores)]]*-1,FluxoCaixa10131517[[#This Row],[R$ (Valores)]])</f>
        <v>-889</v>
      </c>
    </row>
    <row r="87" spans="2:10" hidden="1">
      <c r="B87" s="16">
        <v>46029</v>
      </c>
      <c r="C87" s="48" t="str">
        <f>IF(FluxoCaixa101315[[#This Row],[Data]]="","",PROPER(TEXT(FluxoCaixa101315[[#This Row],[Data]],"mmmm")))</f>
        <v>Janeiro</v>
      </c>
      <c r="D87" s="17" t="s">
        <v>2</v>
      </c>
      <c r="E87" s="17" t="s">
        <v>25</v>
      </c>
      <c r="F87" s="17" t="s">
        <v>540</v>
      </c>
      <c r="G87" s="29">
        <v>705</v>
      </c>
      <c r="H87" s="17" t="s">
        <v>525</v>
      </c>
      <c r="I87" s="20">
        <f>IF(FluxoCaixa10131517[[#This Row],[Fornecedores]]="Saldo Inicial",FluxoCaixa10131517[[#This Row],[R$ (Valores)]],I86+FluxoCaixa10131517[[#This Row],[Valores Receitas / Despesas]])</f>
        <v>15086.57</v>
      </c>
      <c r="J87" s="20">
        <f>IF(FluxoCaixa10131517[[#This Row],[Entrada / Saída]]="Saída",FluxoCaixa10131517[[#This Row],[R$ (Valores)]]*-1,FluxoCaixa10131517[[#This Row],[R$ (Valores)]])</f>
        <v>-705</v>
      </c>
    </row>
    <row r="88" spans="2:10" hidden="1">
      <c r="B88" s="16">
        <v>46029</v>
      </c>
      <c r="C88" s="48" t="str">
        <f>IF(FluxoCaixa101315[[#This Row],[Data]]="","",PROPER(TEXT(FluxoCaixa101315[[#This Row],[Data]],"mmmm")))</f>
        <v>Janeiro</v>
      </c>
      <c r="D88" s="17" t="s">
        <v>1</v>
      </c>
      <c r="E88" s="17" t="s">
        <v>75</v>
      </c>
      <c r="F88" s="17" t="s">
        <v>75</v>
      </c>
      <c r="G88" s="21">
        <v>8000</v>
      </c>
      <c r="H88" s="17" t="s">
        <v>525</v>
      </c>
      <c r="I88" s="20">
        <f>IF(FluxoCaixa10131517[[#This Row],[Fornecedores]]="Saldo Inicial",FluxoCaixa10131517[[#This Row],[R$ (Valores)]],I87+FluxoCaixa10131517[[#This Row],[Valores Receitas / Despesas]])</f>
        <v>23086.57</v>
      </c>
      <c r="J88" s="20">
        <f>IF(FluxoCaixa10131517[[#This Row],[Entrada / Saída]]="Saída",FluxoCaixa10131517[[#This Row],[R$ (Valores)]]*-1,FluxoCaixa10131517[[#This Row],[R$ (Valores)]])</f>
        <v>8000</v>
      </c>
    </row>
    <row r="89" spans="2:10" hidden="1">
      <c r="B89" s="16">
        <v>46029</v>
      </c>
      <c r="C89" s="48" t="str">
        <f>IF(FluxoCaixa101315[[#This Row],[Data]]="","",PROPER(TEXT(FluxoCaixa101315[[#This Row],[Data]],"mmmm")))</f>
        <v>Janeiro</v>
      </c>
      <c r="D89" s="17" t="s">
        <v>2</v>
      </c>
      <c r="E89" s="17" t="s">
        <v>71</v>
      </c>
      <c r="F89" s="17" t="s">
        <v>667</v>
      </c>
      <c r="G89" s="21">
        <v>253.5</v>
      </c>
      <c r="H89" s="17" t="s">
        <v>525</v>
      </c>
      <c r="I89" s="20">
        <f>IF(FluxoCaixa10131517[[#This Row],[Fornecedores]]="Saldo Inicial",FluxoCaixa10131517[[#This Row],[R$ (Valores)]],I88+FluxoCaixa10131517[[#This Row],[Valores Receitas / Despesas]])</f>
        <v>22833.07</v>
      </c>
      <c r="J89" s="20">
        <f>IF(FluxoCaixa10131517[[#This Row],[Entrada / Saída]]="Saída",FluxoCaixa10131517[[#This Row],[R$ (Valores)]]*-1,FluxoCaixa10131517[[#This Row],[R$ (Valores)]])</f>
        <v>-253.5</v>
      </c>
    </row>
    <row r="90" spans="2:10" hidden="1">
      <c r="B90" s="16">
        <v>46029</v>
      </c>
      <c r="C90" s="48" t="str">
        <f>IF(FluxoCaixa101315[[#This Row],[Data]]="","",PROPER(TEXT(FluxoCaixa101315[[#This Row],[Data]],"mmmm")))</f>
        <v>Janeiro</v>
      </c>
      <c r="D90" s="17" t="s">
        <v>2</v>
      </c>
      <c r="E90" s="17" t="s">
        <v>152</v>
      </c>
      <c r="F90" s="17" t="s">
        <v>701</v>
      </c>
      <c r="G90" s="21">
        <v>7753.06</v>
      </c>
      <c r="H90" s="17" t="s">
        <v>525</v>
      </c>
      <c r="I90" s="20">
        <f>IF(FluxoCaixa10131517[[#This Row],[Fornecedores]]="Saldo Inicial",FluxoCaixa10131517[[#This Row],[R$ (Valores)]],I89+FluxoCaixa10131517[[#This Row],[Valores Receitas / Despesas]])</f>
        <v>15080.009999999998</v>
      </c>
      <c r="J90" s="20">
        <f>IF(FluxoCaixa10131517[[#This Row],[Entrada / Saída]]="Saída",FluxoCaixa10131517[[#This Row],[R$ (Valores)]]*-1,FluxoCaixa10131517[[#This Row],[R$ (Valores)]])</f>
        <v>-7753.06</v>
      </c>
    </row>
    <row r="91" spans="2:10" hidden="1">
      <c r="B91" s="16">
        <v>46030</v>
      </c>
      <c r="C91" s="48" t="str">
        <f>IF(FluxoCaixa101315[[#This Row],[Data]]="","",PROPER(TEXT(FluxoCaixa101315[[#This Row],[Data]],"mmmm")))</f>
        <v>Janeiro</v>
      </c>
      <c r="D91" s="17" t="s">
        <v>2</v>
      </c>
      <c r="E91" s="17" t="s">
        <v>76</v>
      </c>
      <c r="F91" s="17" t="s">
        <v>702</v>
      </c>
      <c r="G91" s="21">
        <v>630</v>
      </c>
      <c r="H91" s="17" t="s">
        <v>525</v>
      </c>
      <c r="I91" s="20">
        <f>IF(FluxoCaixa10131517[[#This Row],[Fornecedores]]="Saldo Inicial",FluxoCaixa10131517[[#This Row],[R$ (Valores)]],I90+FluxoCaixa10131517[[#This Row],[Valores Receitas / Despesas]])</f>
        <v>14450.009999999998</v>
      </c>
      <c r="J91" s="20">
        <f>IF(FluxoCaixa10131517[[#This Row],[Entrada / Saída]]="Saída",FluxoCaixa10131517[[#This Row],[R$ (Valores)]]*-1,FluxoCaixa10131517[[#This Row],[R$ (Valores)]])</f>
        <v>-630</v>
      </c>
    </row>
    <row r="92" spans="2:10" hidden="1">
      <c r="B92" s="16">
        <v>46030</v>
      </c>
      <c r="C92" s="48" t="str">
        <f>IF(FluxoCaixa101315[[#This Row],[Data]]="","",PROPER(TEXT(FluxoCaixa101315[[#This Row],[Data]],"mmmm")))</f>
        <v>Janeiro</v>
      </c>
      <c r="D92" s="17" t="s">
        <v>2</v>
      </c>
      <c r="E92" s="17" t="s">
        <v>76</v>
      </c>
      <c r="F92" s="17" t="s">
        <v>703</v>
      </c>
      <c r="G92" s="21">
        <v>3869</v>
      </c>
      <c r="H92" s="17" t="s">
        <v>525</v>
      </c>
      <c r="I92" s="20">
        <f>IF(FluxoCaixa10131517[[#This Row],[Fornecedores]]="Saldo Inicial",FluxoCaixa10131517[[#This Row],[R$ (Valores)]],I91+FluxoCaixa10131517[[#This Row],[Valores Receitas / Despesas]])</f>
        <v>10581.009999999998</v>
      </c>
      <c r="J92" s="20">
        <f>IF(FluxoCaixa10131517[[#This Row],[Entrada / Saída]]="Saída",FluxoCaixa10131517[[#This Row],[R$ (Valores)]]*-1,FluxoCaixa10131517[[#This Row],[R$ (Valores)]])</f>
        <v>-3869</v>
      </c>
    </row>
    <row r="93" spans="2:10" hidden="1">
      <c r="B93" s="16">
        <v>46030</v>
      </c>
      <c r="C93" s="48" t="str">
        <f>IF(FluxoCaixa101315[[#This Row],[Data]]="","",PROPER(TEXT(FluxoCaixa101315[[#This Row],[Data]],"mmmm")))</f>
        <v>Janeiro</v>
      </c>
      <c r="D93" s="17" t="s">
        <v>1</v>
      </c>
      <c r="E93" s="17" t="s">
        <v>75</v>
      </c>
      <c r="F93" s="17" t="s">
        <v>75</v>
      </c>
      <c r="G93" s="21">
        <v>20000</v>
      </c>
      <c r="H93" s="17" t="s">
        <v>525</v>
      </c>
      <c r="I93" s="20">
        <f>IF(FluxoCaixa10131517[[#This Row],[Fornecedores]]="Saldo Inicial",FluxoCaixa10131517[[#This Row],[R$ (Valores)]],I92+FluxoCaixa10131517[[#This Row],[Valores Receitas / Despesas]])</f>
        <v>30581.01</v>
      </c>
      <c r="J93" s="20">
        <f>IF(FluxoCaixa10131517[[#This Row],[Entrada / Saída]]="Saída",FluxoCaixa10131517[[#This Row],[R$ (Valores)]]*-1,FluxoCaixa10131517[[#This Row],[R$ (Valores)]])</f>
        <v>20000</v>
      </c>
    </row>
    <row r="94" spans="2:10" hidden="1">
      <c r="B94" s="16">
        <v>46031</v>
      </c>
      <c r="C94" s="48" t="s">
        <v>605</v>
      </c>
      <c r="D94" s="17" t="s">
        <v>1</v>
      </c>
      <c r="E94" s="17" t="s">
        <v>75</v>
      </c>
      <c r="F94" s="17" t="s">
        <v>75</v>
      </c>
      <c r="G94" s="21">
        <v>900000</v>
      </c>
      <c r="H94" s="17" t="s">
        <v>525</v>
      </c>
      <c r="I94" s="20">
        <f>IF(FluxoCaixa10131517[[#This Row],[Fornecedores]]="Saldo Inicial",FluxoCaixa10131517[[#This Row],[R$ (Valores)]],I93+FluxoCaixa10131517[[#This Row],[Valores Receitas / Despesas]])</f>
        <v>930581.01</v>
      </c>
      <c r="J94" s="20">
        <f>IF(FluxoCaixa10131517[[#This Row],[Entrada / Saída]]="Saída",FluxoCaixa10131517[[#This Row],[R$ (Valores)]]*-1,FluxoCaixa10131517[[#This Row],[R$ (Valores)]])</f>
        <v>900000</v>
      </c>
    </row>
    <row r="95" spans="2:10" hidden="1">
      <c r="B95" s="16">
        <v>46031</v>
      </c>
      <c r="C95" s="48" t="s">
        <v>605</v>
      </c>
      <c r="D95" s="17" t="s">
        <v>2</v>
      </c>
      <c r="E95" s="17" t="s">
        <v>70</v>
      </c>
      <c r="F95" s="17" t="s">
        <v>772</v>
      </c>
      <c r="G95" s="21">
        <v>2100</v>
      </c>
      <c r="H95" s="17" t="s">
        <v>525</v>
      </c>
      <c r="I95" s="20">
        <f>IF(FluxoCaixa10131517[[#This Row],[Fornecedores]]="Saldo Inicial",FluxoCaixa10131517[[#This Row],[R$ (Valores)]],I94+FluxoCaixa10131517[[#This Row],[Valores Receitas / Despesas]])</f>
        <v>928481.01</v>
      </c>
      <c r="J95" s="20">
        <f>IF(FluxoCaixa10131517[[#This Row],[Entrada / Saída]]="Saída",FluxoCaixa10131517[[#This Row],[R$ (Valores)]]*-1,FluxoCaixa10131517[[#This Row],[R$ (Valores)]])</f>
        <v>-2100</v>
      </c>
    </row>
    <row r="96" spans="2:10" hidden="1">
      <c r="B96" s="16">
        <v>46031</v>
      </c>
      <c r="C96" s="48" t="s">
        <v>605</v>
      </c>
      <c r="D96" s="17" t="s">
        <v>2</v>
      </c>
      <c r="E96" s="17" t="s">
        <v>71</v>
      </c>
      <c r="F96" s="17" t="s">
        <v>530</v>
      </c>
      <c r="G96" s="21">
        <v>150</v>
      </c>
      <c r="H96" s="17" t="s">
        <v>525</v>
      </c>
      <c r="I96" s="20">
        <f>IF(FluxoCaixa10131517[[#This Row],[Fornecedores]]="Saldo Inicial",FluxoCaixa10131517[[#This Row],[R$ (Valores)]],I95+FluxoCaixa10131517[[#This Row],[Valores Receitas / Despesas]])</f>
        <v>928331.01</v>
      </c>
      <c r="J96" s="20">
        <f>IF(FluxoCaixa10131517[[#This Row],[Entrada / Saída]]="Saída",FluxoCaixa10131517[[#This Row],[R$ (Valores)]]*-1,FluxoCaixa10131517[[#This Row],[R$ (Valores)]])</f>
        <v>-150</v>
      </c>
    </row>
    <row r="97" spans="2:10" hidden="1">
      <c r="B97" s="16">
        <v>46031</v>
      </c>
      <c r="C97" s="48" t="s">
        <v>605</v>
      </c>
      <c r="D97" s="17" t="s">
        <v>2</v>
      </c>
      <c r="E97" s="17" t="s">
        <v>71</v>
      </c>
      <c r="F97" s="17" t="s">
        <v>381</v>
      </c>
      <c r="G97" s="21">
        <v>150</v>
      </c>
      <c r="H97" s="17" t="s">
        <v>525</v>
      </c>
      <c r="I97" s="20">
        <f>IF(FluxoCaixa10131517[[#This Row],[Fornecedores]]="Saldo Inicial",FluxoCaixa10131517[[#This Row],[R$ (Valores)]],I96+FluxoCaixa10131517[[#This Row],[Valores Receitas / Despesas]])</f>
        <v>928181.01</v>
      </c>
      <c r="J97" s="20">
        <f>IF(FluxoCaixa10131517[[#This Row],[Entrada / Saída]]="Saída",FluxoCaixa10131517[[#This Row],[R$ (Valores)]]*-1,FluxoCaixa10131517[[#This Row],[R$ (Valores)]])</f>
        <v>-150</v>
      </c>
    </row>
    <row r="98" spans="2:10" hidden="1">
      <c r="B98" s="16">
        <v>46031</v>
      </c>
      <c r="C98" s="48" t="s">
        <v>605</v>
      </c>
      <c r="D98" s="17" t="s">
        <v>2</v>
      </c>
      <c r="E98" s="17" t="s">
        <v>70</v>
      </c>
      <c r="F98" s="17" t="s">
        <v>773</v>
      </c>
      <c r="G98" s="21">
        <v>1931</v>
      </c>
      <c r="H98" s="17" t="s">
        <v>525</v>
      </c>
      <c r="I98" s="20">
        <f>IF(FluxoCaixa10131517[[#This Row],[Fornecedores]]="Saldo Inicial",FluxoCaixa10131517[[#This Row],[R$ (Valores)]],I97+FluxoCaixa10131517[[#This Row],[Valores Receitas / Despesas]])</f>
        <v>926250.01</v>
      </c>
      <c r="J98" s="20">
        <f>IF(FluxoCaixa10131517[[#This Row],[Entrada / Saída]]="Saída",FluxoCaixa10131517[[#This Row],[R$ (Valores)]]*-1,FluxoCaixa10131517[[#This Row],[R$ (Valores)]])</f>
        <v>-1931</v>
      </c>
    </row>
    <row r="99" spans="2:10" hidden="1">
      <c r="B99" s="16">
        <v>46031</v>
      </c>
      <c r="C99" s="48" t="s">
        <v>605</v>
      </c>
      <c r="D99" s="17" t="s">
        <v>2</v>
      </c>
      <c r="E99" s="17" t="s">
        <v>70</v>
      </c>
      <c r="F99" s="17" t="s">
        <v>774</v>
      </c>
      <c r="G99" s="21">
        <v>12750</v>
      </c>
      <c r="H99" s="17" t="s">
        <v>525</v>
      </c>
      <c r="I99" s="20">
        <f>IF(FluxoCaixa10131517[[#This Row],[Fornecedores]]="Saldo Inicial",FluxoCaixa10131517[[#This Row],[R$ (Valores)]],I98+FluxoCaixa10131517[[#This Row],[Valores Receitas / Despesas]])</f>
        <v>913500.01</v>
      </c>
      <c r="J99" s="20">
        <f>IF(FluxoCaixa10131517[[#This Row],[Entrada / Saída]]="Saída",FluxoCaixa10131517[[#This Row],[R$ (Valores)]]*-1,FluxoCaixa10131517[[#This Row],[R$ (Valores)]])</f>
        <v>-12750</v>
      </c>
    </row>
    <row r="100" spans="2:10" hidden="1">
      <c r="B100" s="16">
        <v>46031</v>
      </c>
      <c r="C100" s="48" t="s">
        <v>605</v>
      </c>
      <c r="D100" s="17" t="s">
        <v>2</v>
      </c>
      <c r="E100" s="17" t="s">
        <v>70</v>
      </c>
      <c r="F100" s="17" t="s">
        <v>775</v>
      </c>
      <c r="G100" s="21">
        <v>17980.150000000001</v>
      </c>
      <c r="H100" s="17" t="s">
        <v>525</v>
      </c>
      <c r="I100" s="20">
        <f>IF(FluxoCaixa10131517[[#This Row],[Fornecedores]]="Saldo Inicial",FluxoCaixa10131517[[#This Row],[R$ (Valores)]],I99+FluxoCaixa10131517[[#This Row],[Valores Receitas / Despesas]])</f>
        <v>895519.86</v>
      </c>
      <c r="J100" s="20">
        <f>IF(FluxoCaixa10131517[[#This Row],[Entrada / Saída]]="Saída",FluxoCaixa10131517[[#This Row],[R$ (Valores)]]*-1,FluxoCaixa10131517[[#This Row],[R$ (Valores)]])</f>
        <v>-17980.150000000001</v>
      </c>
    </row>
    <row r="101" spans="2:10" hidden="1">
      <c r="B101" s="16">
        <v>46031</v>
      </c>
      <c r="C101" s="48" t="s">
        <v>605</v>
      </c>
      <c r="D101" s="17" t="s">
        <v>2</v>
      </c>
      <c r="E101" s="17" t="s">
        <v>70</v>
      </c>
      <c r="F101" s="17" t="s">
        <v>776</v>
      </c>
      <c r="G101" s="21">
        <v>10676</v>
      </c>
      <c r="H101" s="17" t="s">
        <v>525</v>
      </c>
      <c r="I101" s="20">
        <f>IF(FluxoCaixa10131517[[#This Row],[Fornecedores]]="Saldo Inicial",FluxoCaixa10131517[[#This Row],[R$ (Valores)]],I100+FluxoCaixa10131517[[#This Row],[Valores Receitas / Despesas]])</f>
        <v>884843.86</v>
      </c>
      <c r="J101" s="20">
        <f>IF(FluxoCaixa10131517[[#This Row],[Entrada / Saída]]="Saída",FluxoCaixa10131517[[#This Row],[R$ (Valores)]]*-1,FluxoCaixa10131517[[#This Row],[R$ (Valores)]])</f>
        <v>-10676</v>
      </c>
    </row>
    <row r="102" spans="2:10" hidden="1">
      <c r="B102" s="16">
        <v>46031</v>
      </c>
      <c r="C102" s="48" t="s">
        <v>605</v>
      </c>
      <c r="D102" s="17" t="s">
        <v>2</v>
      </c>
      <c r="E102" s="17" t="s">
        <v>70</v>
      </c>
      <c r="F102" s="17" t="s">
        <v>777</v>
      </c>
      <c r="G102" s="21">
        <v>2080</v>
      </c>
      <c r="H102" s="17" t="s">
        <v>525</v>
      </c>
      <c r="I102" s="20">
        <f>IF(FluxoCaixa10131517[[#This Row],[Fornecedores]]="Saldo Inicial",FluxoCaixa10131517[[#This Row],[R$ (Valores)]],I101+FluxoCaixa10131517[[#This Row],[Valores Receitas / Despesas]])</f>
        <v>882763.86</v>
      </c>
      <c r="J102" s="20">
        <f>IF(FluxoCaixa10131517[[#This Row],[Entrada / Saída]]="Saída",FluxoCaixa10131517[[#This Row],[R$ (Valores)]]*-1,FluxoCaixa10131517[[#This Row],[R$ (Valores)]])</f>
        <v>-2080</v>
      </c>
    </row>
    <row r="103" spans="2:10" hidden="1">
      <c r="B103" s="16">
        <v>46031</v>
      </c>
      <c r="C103" s="48" t="s">
        <v>605</v>
      </c>
      <c r="D103" s="17" t="s">
        <v>2</v>
      </c>
      <c r="E103" s="17" t="s">
        <v>70</v>
      </c>
      <c r="F103" s="17" t="s">
        <v>778</v>
      </c>
      <c r="G103" s="29">
        <v>26700</v>
      </c>
      <c r="H103" s="17" t="s">
        <v>525</v>
      </c>
      <c r="I103" s="20">
        <f>IF(FluxoCaixa10131517[[#This Row],[Fornecedores]]="Saldo Inicial",FluxoCaixa10131517[[#This Row],[R$ (Valores)]],I102+FluxoCaixa10131517[[#This Row],[Valores Receitas / Despesas]])</f>
        <v>856063.86</v>
      </c>
      <c r="J103" s="20">
        <f>IF(FluxoCaixa10131517[[#This Row],[Entrada / Saída]]="Saída",FluxoCaixa10131517[[#This Row],[R$ (Valores)]]*-1,FluxoCaixa10131517[[#This Row],[R$ (Valores)]])</f>
        <v>-26700</v>
      </c>
    </row>
    <row r="104" spans="2:10" hidden="1">
      <c r="B104" s="16">
        <v>46031</v>
      </c>
      <c r="C104" s="48" t="s">
        <v>605</v>
      </c>
      <c r="D104" s="17" t="s">
        <v>2</v>
      </c>
      <c r="E104" s="17" t="s">
        <v>70</v>
      </c>
      <c r="F104" s="17" t="s">
        <v>779</v>
      </c>
      <c r="G104" s="29">
        <v>20433.34</v>
      </c>
      <c r="H104" s="17" t="s">
        <v>525</v>
      </c>
      <c r="I104" s="20">
        <f>IF(FluxoCaixa10131517[[#This Row],[Fornecedores]]="Saldo Inicial",FluxoCaixa10131517[[#This Row],[R$ (Valores)]],I103+FluxoCaixa10131517[[#This Row],[Valores Receitas / Despesas]])</f>
        <v>835630.52</v>
      </c>
      <c r="J104" s="20">
        <f>IF(FluxoCaixa10131517[[#This Row],[Entrada / Saída]]="Saída",FluxoCaixa10131517[[#This Row],[R$ (Valores)]]*-1,FluxoCaixa10131517[[#This Row],[R$ (Valores)]])</f>
        <v>-20433.34</v>
      </c>
    </row>
    <row r="105" spans="2:10" hidden="1">
      <c r="B105" s="16">
        <v>46031</v>
      </c>
      <c r="C105" s="48" t="s">
        <v>605</v>
      </c>
      <c r="D105" s="17" t="s">
        <v>2</v>
      </c>
      <c r="E105" s="17" t="s">
        <v>70</v>
      </c>
      <c r="F105" s="17" t="s">
        <v>780</v>
      </c>
      <c r="G105" s="29">
        <v>11650</v>
      </c>
      <c r="H105" s="17" t="s">
        <v>525</v>
      </c>
      <c r="I105" s="20">
        <f>IF(FluxoCaixa10131517[[#This Row],[Fornecedores]]="Saldo Inicial",FluxoCaixa10131517[[#This Row],[R$ (Valores)]],I104+FluxoCaixa10131517[[#This Row],[Valores Receitas / Despesas]])</f>
        <v>823980.52</v>
      </c>
      <c r="J105" s="20">
        <f>IF(FluxoCaixa10131517[[#This Row],[Entrada / Saída]]="Saída",FluxoCaixa10131517[[#This Row],[R$ (Valores)]]*-1,FluxoCaixa10131517[[#This Row],[R$ (Valores)]])</f>
        <v>-11650</v>
      </c>
    </row>
    <row r="106" spans="2:10" hidden="1">
      <c r="B106" s="16">
        <v>46031</v>
      </c>
      <c r="C106" s="48" t="s">
        <v>605</v>
      </c>
      <c r="D106" s="17" t="s">
        <v>2</v>
      </c>
      <c r="E106" s="17" t="s">
        <v>70</v>
      </c>
      <c r="F106" s="17" t="s">
        <v>781</v>
      </c>
      <c r="G106" s="29">
        <v>14000</v>
      </c>
      <c r="H106" s="17" t="s">
        <v>525</v>
      </c>
      <c r="I106" s="20">
        <f>IF(FluxoCaixa10131517[[#This Row],[Fornecedores]]="Saldo Inicial",FluxoCaixa10131517[[#This Row],[R$ (Valores)]],I105+FluxoCaixa10131517[[#This Row],[Valores Receitas / Despesas]])</f>
        <v>809980.52</v>
      </c>
      <c r="J106" s="20">
        <f>IF(FluxoCaixa10131517[[#This Row],[Entrada / Saída]]="Saída",FluxoCaixa10131517[[#This Row],[R$ (Valores)]]*-1,FluxoCaixa10131517[[#This Row],[R$ (Valores)]])</f>
        <v>-14000</v>
      </c>
    </row>
    <row r="107" spans="2:10" hidden="1">
      <c r="B107" s="16">
        <v>46031</v>
      </c>
      <c r="C107" s="48" t="s">
        <v>605</v>
      </c>
      <c r="D107" s="17" t="s">
        <v>2</v>
      </c>
      <c r="E107" s="17" t="s">
        <v>70</v>
      </c>
      <c r="F107" s="17" t="s">
        <v>781</v>
      </c>
      <c r="G107" s="29">
        <v>14000</v>
      </c>
      <c r="H107" s="17" t="s">
        <v>525</v>
      </c>
      <c r="I107" s="20">
        <f>IF(FluxoCaixa10131517[[#This Row],[Fornecedores]]="Saldo Inicial",FluxoCaixa10131517[[#This Row],[R$ (Valores)]],I106+FluxoCaixa10131517[[#This Row],[Valores Receitas / Despesas]])</f>
        <v>795980.52</v>
      </c>
      <c r="J107" s="20">
        <f>IF(FluxoCaixa10131517[[#This Row],[Entrada / Saída]]="Saída",FluxoCaixa10131517[[#This Row],[R$ (Valores)]]*-1,FluxoCaixa10131517[[#This Row],[R$ (Valores)]])</f>
        <v>-14000</v>
      </c>
    </row>
    <row r="108" spans="2:10" hidden="1">
      <c r="B108" s="16">
        <v>46031</v>
      </c>
      <c r="C108" s="48" t="s">
        <v>605</v>
      </c>
      <c r="D108" s="17" t="s">
        <v>2</v>
      </c>
      <c r="E108" s="17" t="s">
        <v>70</v>
      </c>
      <c r="F108" s="17" t="s">
        <v>782</v>
      </c>
      <c r="G108" s="29">
        <v>18600</v>
      </c>
      <c r="H108" s="17" t="s">
        <v>525</v>
      </c>
      <c r="I108" s="20">
        <f>IF(FluxoCaixa10131517[[#This Row],[Fornecedores]]="Saldo Inicial",FluxoCaixa10131517[[#This Row],[R$ (Valores)]],I107+FluxoCaixa10131517[[#This Row],[Valores Receitas / Despesas]])</f>
        <v>777380.52</v>
      </c>
      <c r="J108" s="59">
        <f>IF(FluxoCaixa10131517[[#This Row],[Entrada / Saída]]="Saída",FluxoCaixa10131517[[#This Row],[R$ (Valores)]]*-1,FluxoCaixa10131517[[#This Row],[R$ (Valores)]])</f>
        <v>-18600</v>
      </c>
    </row>
    <row r="109" spans="2:10" hidden="1">
      <c r="B109" s="16">
        <v>46031</v>
      </c>
      <c r="C109" s="48" t="s">
        <v>605</v>
      </c>
      <c r="D109" s="17" t="s">
        <v>2</v>
      </c>
      <c r="E109" s="17" t="s">
        <v>70</v>
      </c>
      <c r="F109" s="17" t="s">
        <v>783</v>
      </c>
      <c r="G109" s="21">
        <v>13824.35</v>
      </c>
      <c r="H109" s="17" t="s">
        <v>525</v>
      </c>
      <c r="I109" s="20">
        <f>IF(FluxoCaixa10131517[[#This Row],[Fornecedores]]="Saldo Inicial",FluxoCaixa10131517[[#This Row],[R$ (Valores)]],I108+FluxoCaixa10131517[[#This Row],[Valores Receitas / Despesas]])</f>
        <v>763556.17</v>
      </c>
      <c r="J109" s="5">
        <f>IF(FluxoCaixa10131517[[#This Row],[Entrada / Saída]]="Saída",FluxoCaixa10131517[[#This Row],[R$ (Valores)]]*-1,FluxoCaixa10131517[[#This Row],[R$ (Valores)]])</f>
        <v>-13824.35</v>
      </c>
    </row>
    <row r="110" spans="2:10" hidden="1">
      <c r="B110" s="16">
        <v>46031</v>
      </c>
      <c r="C110" s="48" t="s">
        <v>605</v>
      </c>
      <c r="D110" s="17" t="s">
        <v>2</v>
      </c>
      <c r="E110" s="17" t="s">
        <v>70</v>
      </c>
      <c r="F110" s="17" t="s">
        <v>784</v>
      </c>
      <c r="G110" s="21">
        <v>9498</v>
      </c>
      <c r="H110" s="17" t="s">
        <v>525</v>
      </c>
      <c r="I110" s="20">
        <f>IF(FluxoCaixa10131517[[#This Row],[Fornecedores]]="Saldo Inicial",FluxoCaixa10131517[[#This Row],[R$ (Valores)]],I109+FluxoCaixa10131517[[#This Row],[Valores Receitas / Despesas]])</f>
        <v>754058.17</v>
      </c>
      <c r="J110" s="5">
        <f>IF(FluxoCaixa10131517[[#This Row],[Entrada / Saída]]="Saída",FluxoCaixa10131517[[#This Row],[R$ (Valores)]]*-1,FluxoCaixa10131517[[#This Row],[R$ (Valores)]])</f>
        <v>-9498</v>
      </c>
    </row>
    <row r="111" spans="2:10" hidden="1">
      <c r="B111" s="16">
        <v>46031</v>
      </c>
      <c r="C111" s="48" t="s">
        <v>605</v>
      </c>
      <c r="D111" s="17" t="s">
        <v>2</v>
      </c>
      <c r="E111" s="17" t="s">
        <v>70</v>
      </c>
      <c r="F111" s="17" t="s">
        <v>785</v>
      </c>
      <c r="G111" s="21">
        <v>1924.8</v>
      </c>
      <c r="H111" s="17" t="s">
        <v>525</v>
      </c>
      <c r="I111" s="20">
        <f>IF(FluxoCaixa10131517[[#This Row],[Fornecedores]]="Saldo Inicial",FluxoCaixa10131517[[#This Row],[R$ (Valores)]],I110+FluxoCaixa10131517[[#This Row],[Valores Receitas / Despesas]])</f>
        <v>752133.37</v>
      </c>
      <c r="J111" s="5">
        <f>IF(FluxoCaixa10131517[[#This Row],[Entrada / Saída]]="Saída",FluxoCaixa10131517[[#This Row],[R$ (Valores)]]*-1,FluxoCaixa10131517[[#This Row],[R$ (Valores)]])</f>
        <v>-1924.8</v>
      </c>
    </row>
    <row r="112" spans="2:10" hidden="1">
      <c r="B112" s="16">
        <v>46031</v>
      </c>
      <c r="C112" s="48" t="s">
        <v>605</v>
      </c>
      <c r="D112" s="17" t="s">
        <v>2</v>
      </c>
      <c r="E112" s="17" t="s">
        <v>70</v>
      </c>
      <c r="F112" s="17" t="s">
        <v>786</v>
      </c>
      <c r="G112" s="21">
        <v>16316.66</v>
      </c>
      <c r="H112" s="17" t="s">
        <v>525</v>
      </c>
      <c r="I112" s="20">
        <f>IF(FluxoCaixa10131517[[#This Row],[Fornecedores]]="Saldo Inicial",FluxoCaixa10131517[[#This Row],[R$ (Valores)]],I111+FluxoCaixa10131517[[#This Row],[Valores Receitas / Despesas]])</f>
        <v>735816.71</v>
      </c>
      <c r="J112" s="5">
        <f>IF(FluxoCaixa10131517[[#This Row],[Entrada / Saída]]="Saída",FluxoCaixa10131517[[#This Row],[R$ (Valores)]]*-1,FluxoCaixa10131517[[#This Row],[R$ (Valores)]])</f>
        <v>-16316.66</v>
      </c>
    </row>
    <row r="113" spans="2:10" hidden="1">
      <c r="B113" s="16">
        <v>46031</v>
      </c>
      <c r="C113" s="48" t="s">
        <v>605</v>
      </c>
      <c r="D113" s="17" t="s">
        <v>2</v>
      </c>
      <c r="E113" s="17" t="s">
        <v>70</v>
      </c>
      <c r="F113" s="17" t="s">
        <v>787</v>
      </c>
      <c r="G113" s="21">
        <v>4500</v>
      </c>
      <c r="H113" s="17" t="s">
        <v>525</v>
      </c>
      <c r="I113" s="20">
        <f>IF(FluxoCaixa10131517[[#This Row],[Fornecedores]]="Saldo Inicial",FluxoCaixa10131517[[#This Row],[R$ (Valores)]],I112+FluxoCaixa10131517[[#This Row],[Valores Receitas / Despesas]])</f>
        <v>731316.71</v>
      </c>
      <c r="J113" s="5">
        <f>IF(FluxoCaixa10131517[[#This Row],[Entrada / Saída]]="Saída",FluxoCaixa10131517[[#This Row],[R$ (Valores)]]*-1,FluxoCaixa10131517[[#This Row],[R$ (Valores)]])</f>
        <v>-4500</v>
      </c>
    </row>
    <row r="114" spans="2:10" hidden="1">
      <c r="B114" s="16">
        <v>46031</v>
      </c>
      <c r="C114" s="48" t="s">
        <v>605</v>
      </c>
      <c r="D114" s="17" t="s">
        <v>2</v>
      </c>
      <c r="E114" s="17" t="s">
        <v>70</v>
      </c>
      <c r="F114" s="17" t="s">
        <v>788</v>
      </c>
      <c r="G114" s="21">
        <v>8733.33</v>
      </c>
      <c r="H114" s="17" t="s">
        <v>525</v>
      </c>
      <c r="I114" s="20">
        <f>IF(FluxoCaixa10131517[[#This Row],[Fornecedores]]="Saldo Inicial",FluxoCaixa10131517[[#This Row],[R$ (Valores)]],I113+FluxoCaixa10131517[[#This Row],[Valores Receitas / Despesas]])</f>
        <v>722583.38</v>
      </c>
      <c r="J114" s="5">
        <f>IF(FluxoCaixa10131517[[#This Row],[Entrada / Saída]]="Saída",FluxoCaixa10131517[[#This Row],[R$ (Valores)]]*-1,FluxoCaixa10131517[[#This Row],[R$ (Valores)]])</f>
        <v>-8733.33</v>
      </c>
    </row>
    <row r="115" spans="2:10" hidden="1">
      <c r="B115" s="16">
        <v>46031</v>
      </c>
      <c r="C115" s="48" t="s">
        <v>605</v>
      </c>
      <c r="D115" s="17" t="s">
        <v>2</v>
      </c>
      <c r="E115" s="17" t="s">
        <v>70</v>
      </c>
      <c r="F115" s="17" t="s">
        <v>789</v>
      </c>
      <c r="G115" s="21">
        <v>16398</v>
      </c>
      <c r="H115" s="17" t="s">
        <v>525</v>
      </c>
      <c r="I115" s="20">
        <f>IF(FluxoCaixa10131517[[#This Row],[Fornecedores]]="Saldo Inicial",FluxoCaixa10131517[[#This Row],[R$ (Valores)]],I114+FluxoCaixa10131517[[#This Row],[Valores Receitas / Despesas]])</f>
        <v>706185.38</v>
      </c>
      <c r="J115" s="5">
        <f>IF(FluxoCaixa10131517[[#This Row],[Entrada / Saída]]="Saída",FluxoCaixa10131517[[#This Row],[R$ (Valores)]]*-1,FluxoCaixa10131517[[#This Row],[R$ (Valores)]])</f>
        <v>-16398</v>
      </c>
    </row>
    <row r="116" spans="2:10" hidden="1">
      <c r="B116" s="16">
        <v>46031</v>
      </c>
      <c r="C116" s="48" t="s">
        <v>605</v>
      </c>
      <c r="D116" s="17" t="s">
        <v>2</v>
      </c>
      <c r="E116" s="17" t="s">
        <v>70</v>
      </c>
      <c r="F116" s="17" t="s">
        <v>790</v>
      </c>
      <c r="G116" s="21">
        <v>9120</v>
      </c>
      <c r="H116" s="17" t="s">
        <v>525</v>
      </c>
      <c r="I116" s="20">
        <f>IF(FluxoCaixa10131517[[#This Row],[Fornecedores]]="Saldo Inicial",FluxoCaixa10131517[[#This Row],[R$ (Valores)]],I115+FluxoCaixa10131517[[#This Row],[Valores Receitas / Despesas]])</f>
        <v>697065.38</v>
      </c>
      <c r="J116" s="5">
        <f>IF(FluxoCaixa10131517[[#This Row],[Entrada / Saída]]="Saída",FluxoCaixa10131517[[#This Row],[R$ (Valores)]]*-1,FluxoCaixa10131517[[#This Row],[R$ (Valores)]])</f>
        <v>-9120</v>
      </c>
    </row>
    <row r="117" spans="2:10" hidden="1">
      <c r="B117" s="16">
        <v>46031</v>
      </c>
      <c r="C117" s="48" t="s">
        <v>605</v>
      </c>
      <c r="D117" s="17" t="s">
        <v>2</v>
      </c>
      <c r="E117" s="17" t="s">
        <v>70</v>
      </c>
      <c r="F117" s="17" t="s">
        <v>791</v>
      </c>
      <c r="G117" s="21">
        <v>15078.6</v>
      </c>
      <c r="H117" s="17" t="s">
        <v>525</v>
      </c>
      <c r="I117" s="20">
        <f>IF(FluxoCaixa10131517[[#This Row],[Fornecedores]]="Saldo Inicial",FluxoCaixa10131517[[#This Row],[R$ (Valores)]],I116+FluxoCaixa10131517[[#This Row],[Valores Receitas / Despesas]])</f>
        <v>681986.78</v>
      </c>
      <c r="J117" s="5">
        <f>IF(FluxoCaixa10131517[[#This Row],[Entrada / Saída]]="Saída",FluxoCaixa10131517[[#This Row],[R$ (Valores)]]*-1,FluxoCaixa10131517[[#This Row],[R$ (Valores)]])</f>
        <v>-15078.6</v>
      </c>
    </row>
    <row r="118" spans="2:10" hidden="1">
      <c r="B118" s="16">
        <v>46031</v>
      </c>
      <c r="C118" s="48" t="s">
        <v>605</v>
      </c>
      <c r="D118" s="17" t="s">
        <v>2</v>
      </c>
      <c r="E118" s="17" t="s">
        <v>70</v>
      </c>
      <c r="F118" s="17" t="s">
        <v>792</v>
      </c>
      <c r="G118" s="21">
        <v>11940</v>
      </c>
      <c r="H118" s="17" t="s">
        <v>525</v>
      </c>
      <c r="I118" s="20">
        <f>IF(FluxoCaixa10131517[[#This Row],[Fornecedores]]="Saldo Inicial",FluxoCaixa10131517[[#This Row],[R$ (Valores)]],I117+FluxoCaixa10131517[[#This Row],[Valores Receitas / Despesas]])</f>
        <v>670046.78</v>
      </c>
      <c r="J118" s="5">
        <f>IF(FluxoCaixa10131517[[#This Row],[Entrada / Saída]]="Saída",FluxoCaixa10131517[[#This Row],[R$ (Valores)]]*-1,FluxoCaixa10131517[[#This Row],[R$ (Valores)]])</f>
        <v>-11940</v>
      </c>
    </row>
    <row r="119" spans="2:10" hidden="1">
      <c r="B119" s="16">
        <v>46031</v>
      </c>
      <c r="C119" s="48" t="s">
        <v>605</v>
      </c>
      <c r="D119" s="17" t="s">
        <v>2</v>
      </c>
      <c r="E119" s="17" t="s">
        <v>70</v>
      </c>
      <c r="F119" s="17" t="s">
        <v>793</v>
      </c>
      <c r="G119" s="21">
        <v>14995</v>
      </c>
      <c r="H119" s="17" t="s">
        <v>525</v>
      </c>
      <c r="I119" s="20">
        <f>IF(FluxoCaixa10131517[[#This Row],[Fornecedores]]="Saldo Inicial",FluxoCaixa10131517[[#This Row],[R$ (Valores)]],I118+FluxoCaixa10131517[[#This Row],[Valores Receitas / Despesas]])</f>
        <v>655051.78</v>
      </c>
      <c r="J119" s="53">
        <f>IF(FluxoCaixa10131517[[#This Row],[Entrada / Saída]]="Saída",FluxoCaixa10131517[[#This Row],[R$ (Valores)]]*-1,FluxoCaixa10131517[[#This Row],[R$ (Valores)]])</f>
        <v>-14995</v>
      </c>
    </row>
    <row r="120" spans="2:10" hidden="1">
      <c r="B120" s="16">
        <v>46031</v>
      </c>
      <c r="C120" s="48" t="s">
        <v>605</v>
      </c>
      <c r="D120" s="17" t="s">
        <v>2</v>
      </c>
      <c r="E120" s="17" t="s">
        <v>70</v>
      </c>
      <c r="F120" s="17" t="s">
        <v>794</v>
      </c>
      <c r="G120" s="21">
        <v>8846.11</v>
      </c>
      <c r="H120" s="17" t="s">
        <v>525</v>
      </c>
      <c r="I120" s="20">
        <f>IF(FluxoCaixa10131517[[#This Row],[Fornecedores]]="Saldo Inicial",FluxoCaixa10131517[[#This Row],[R$ (Valores)]],I119+FluxoCaixa10131517[[#This Row],[Valores Receitas / Despesas]])</f>
        <v>646205.67000000004</v>
      </c>
      <c r="J120" s="5">
        <f>IF(FluxoCaixa10131517[[#This Row],[Entrada / Saída]]="Saída",FluxoCaixa10131517[[#This Row],[R$ (Valores)]]*-1,FluxoCaixa10131517[[#This Row],[R$ (Valores)]])</f>
        <v>-8846.11</v>
      </c>
    </row>
    <row r="121" spans="2:10" hidden="1">
      <c r="B121" s="16">
        <v>46031</v>
      </c>
      <c r="C121" s="48" t="s">
        <v>605</v>
      </c>
      <c r="D121" s="17" t="s">
        <v>2</v>
      </c>
      <c r="E121" s="17" t="s">
        <v>70</v>
      </c>
      <c r="F121" s="17" t="s">
        <v>795</v>
      </c>
      <c r="G121" s="21">
        <v>22630.85</v>
      </c>
      <c r="H121" s="17" t="s">
        <v>525</v>
      </c>
      <c r="I121" s="20">
        <f>IF(FluxoCaixa10131517[[#This Row],[Fornecedores]]="Saldo Inicial",FluxoCaixa10131517[[#This Row],[R$ (Valores)]],I120+FluxoCaixa10131517[[#This Row],[Valores Receitas / Despesas]])</f>
        <v>623574.82000000007</v>
      </c>
      <c r="J121" s="5">
        <f>IF(FluxoCaixa10131517[[#This Row],[Entrada / Saída]]="Saída",FluxoCaixa10131517[[#This Row],[R$ (Valores)]]*-1,FluxoCaixa10131517[[#This Row],[R$ (Valores)]])</f>
        <v>-22630.85</v>
      </c>
    </row>
    <row r="122" spans="2:10" hidden="1">
      <c r="B122" s="16">
        <v>46031</v>
      </c>
      <c r="C122" s="48" t="s">
        <v>605</v>
      </c>
      <c r="D122" s="17" t="s">
        <v>2</v>
      </c>
      <c r="E122" s="17" t="s">
        <v>70</v>
      </c>
      <c r="F122" s="17" t="s">
        <v>796</v>
      </c>
      <c r="G122" s="21">
        <v>15000</v>
      </c>
      <c r="H122" s="17" t="s">
        <v>525</v>
      </c>
      <c r="I122" s="20">
        <f>IF(FluxoCaixa10131517[[#This Row],[Fornecedores]]="Saldo Inicial",FluxoCaixa10131517[[#This Row],[R$ (Valores)]],I121+FluxoCaixa10131517[[#This Row],[Valores Receitas / Despesas]])</f>
        <v>608574.82000000007</v>
      </c>
      <c r="J122" s="5">
        <f>IF(FluxoCaixa10131517[[#This Row],[Entrada / Saída]]="Saída",FluxoCaixa10131517[[#This Row],[R$ (Valores)]]*-1,FluxoCaixa10131517[[#This Row],[R$ (Valores)]])</f>
        <v>-15000</v>
      </c>
    </row>
    <row r="123" spans="2:10" hidden="1">
      <c r="B123" s="16">
        <v>46031</v>
      </c>
      <c r="C123" s="48" t="s">
        <v>605</v>
      </c>
      <c r="D123" s="17" t="s">
        <v>2</v>
      </c>
      <c r="E123" s="17" t="s">
        <v>70</v>
      </c>
      <c r="F123" s="17" t="s">
        <v>797</v>
      </c>
      <c r="G123" s="21">
        <v>20247.95</v>
      </c>
      <c r="H123" s="17" t="s">
        <v>525</v>
      </c>
      <c r="I123" s="20">
        <f>IF(FluxoCaixa10131517[[#This Row],[Fornecedores]]="Saldo Inicial",FluxoCaixa10131517[[#This Row],[R$ (Valores)]],I122+FluxoCaixa10131517[[#This Row],[Valores Receitas / Despesas]])</f>
        <v>588326.87000000011</v>
      </c>
      <c r="J123" s="5">
        <f>IF(FluxoCaixa10131517[[#This Row],[Entrada / Saída]]="Saída",FluxoCaixa10131517[[#This Row],[R$ (Valores)]]*-1,FluxoCaixa10131517[[#This Row],[R$ (Valores)]])</f>
        <v>-20247.95</v>
      </c>
    </row>
    <row r="124" spans="2:10" hidden="1">
      <c r="B124" s="16">
        <v>46031</v>
      </c>
      <c r="C124" s="48" t="s">
        <v>605</v>
      </c>
      <c r="D124" s="17" t="s">
        <v>2</v>
      </c>
      <c r="E124" s="17" t="s">
        <v>70</v>
      </c>
      <c r="F124" s="17" t="s">
        <v>798</v>
      </c>
      <c r="G124" s="21">
        <v>12190</v>
      </c>
      <c r="H124" s="17" t="s">
        <v>525</v>
      </c>
      <c r="I124" s="20">
        <f>IF(FluxoCaixa10131517[[#This Row],[Fornecedores]]="Saldo Inicial",FluxoCaixa10131517[[#This Row],[R$ (Valores)]],I123+FluxoCaixa10131517[[#This Row],[Valores Receitas / Despesas]])</f>
        <v>576136.87000000011</v>
      </c>
      <c r="J124" s="5">
        <f>IF(FluxoCaixa10131517[[#This Row],[Entrada / Saída]]="Saída",FluxoCaixa10131517[[#This Row],[R$ (Valores)]]*-1,FluxoCaixa10131517[[#This Row],[R$ (Valores)]])</f>
        <v>-12190</v>
      </c>
    </row>
    <row r="125" spans="2:10" hidden="1">
      <c r="B125" s="16">
        <v>46031</v>
      </c>
      <c r="C125" s="48" t="s">
        <v>605</v>
      </c>
      <c r="D125" s="17" t="s">
        <v>2</v>
      </c>
      <c r="E125" s="17" t="s">
        <v>70</v>
      </c>
      <c r="F125" s="17" t="s">
        <v>799</v>
      </c>
      <c r="G125" s="21">
        <v>7500</v>
      </c>
      <c r="H125" s="17" t="s">
        <v>525</v>
      </c>
      <c r="I125" s="20">
        <f>IF(FluxoCaixa10131517[[#This Row],[Fornecedores]]="Saldo Inicial",FluxoCaixa10131517[[#This Row],[R$ (Valores)]],I124+FluxoCaixa10131517[[#This Row],[Valores Receitas / Despesas]])</f>
        <v>568636.87000000011</v>
      </c>
      <c r="J125" s="5">
        <f>IF(FluxoCaixa10131517[[#This Row],[Entrada / Saída]]="Saída",FluxoCaixa10131517[[#This Row],[R$ (Valores)]]*-1,FluxoCaixa10131517[[#This Row],[R$ (Valores)]])</f>
        <v>-7500</v>
      </c>
    </row>
    <row r="126" spans="2:10" hidden="1">
      <c r="B126" s="16">
        <v>46031</v>
      </c>
      <c r="C126" s="48" t="s">
        <v>605</v>
      </c>
      <c r="D126" s="17" t="s">
        <v>2</v>
      </c>
      <c r="E126" s="17" t="s">
        <v>70</v>
      </c>
      <c r="F126" s="17" t="s">
        <v>800</v>
      </c>
      <c r="G126" s="21">
        <v>12300</v>
      </c>
      <c r="H126" s="17" t="s">
        <v>525</v>
      </c>
      <c r="I126" s="20">
        <f>IF(FluxoCaixa10131517[[#This Row],[Fornecedores]]="Saldo Inicial",FluxoCaixa10131517[[#This Row],[R$ (Valores)]],I125+FluxoCaixa10131517[[#This Row],[Valores Receitas / Despesas]])</f>
        <v>556336.87000000011</v>
      </c>
      <c r="J126" s="5">
        <f>IF(FluxoCaixa10131517[[#This Row],[Entrada / Saída]]="Saída",FluxoCaixa10131517[[#This Row],[R$ (Valores)]]*-1,FluxoCaixa10131517[[#This Row],[R$ (Valores)]])</f>
        <v>-12300</v>
      </c>
    </row>
    <row r="127" spans="2:10" hidden="1">
      <c r="B127" s="16">
        <v>46031</v>
      </c>
      <c r="C127" s="48" t="s">
        <v>605</v>
      </c>
      <c r="D127" s="17" t="s">
        <v>2</v>
      </c>
      <c r="E127" s="17" t="s">
        <v>70</v>
      </c>
      <c r="F127" s="17" t="s">
        <v>801</v>
      </c>
      <c r="G127" s="21">
        <v>14500</v>
      </c>
      <c r="H127" s="17" t="s">
        <v>525</v>
      </c>
      <c r="I127" s="20">
        <f>IF(FluxoCaixa10131517[[#This Row],[Fornecedores]]="Saldo Inicial",FluxoCaixa10131517[[#This Row],[R$ (Valores)]],I126+FluxoCaixa10131517[[#This Row],[Valores Receitas / Despesas]])</f>
        <v>541836.87000000011</v>
      </c>
      <c r="J127" s="5">
        <f>IF(FluxoCaixa10131517[[#This Row],[Entrada / Saída]]="Saída",FluxoCaixa10131517[[#This Row],[R$ (Valores)]]*-1,FluxoCaixa10131517[[#This Row],[R$ (Valores)]])</f>
        <v>-14500</v>
      </c>
    </row>
    <row r="128" spans="2:10" hidden="1">
      <c r="B128" s="16">
        <v>46031</v>
      </c>
      <c r="C128" s="48" t="s">
        <v>605</v>
      </c>
      <c r="D128" s="17" t="s">
        <v>2</v>
      </c>
      <c r="E128" s="17" t="s">
        <v>70</v>
      </c>
      <c r="F128" s="17" t="s">
        <v>802</v>
      </c>
      <c r="G128" s="21">
        <v>6750</v>
      </c>
      <c r="H128" s="17" t="s">
        <v>525</v>
      </c>
      <c r="I128" s="20">
        <f>IF(FluxoCaixa10131517[[#This Row],[Fornecedores]]="Saldo Inicial",FluxoCaixa10131517[[#This Row],[R$ (Valores)]],I127+FluxoCaixa10131517[[#This Row],[Valores Receitas / Despesas]])</f>
        <v>535086.87000000011</v>
      </c>
      <c r="J128" s="5">
        <f>IF(FluxoCaixa10131517[[#This Row],[Entrada / Saída]]="Saída",FluxoCaixa10131517[[#This Row],[R$ (Valores)]]*-1,FluxoCaixa10131517[[#This Row],[R$ (Valores)]])</f>
        <v>-6750</v>
      </c>
    </row>
    <row r="129" spans="2:10" hidden="1">
      <c r="B129" s="16">
        <v>46031</v>
      </c>
      <c r="C129" s="48" t="s">
        <v>605</v>
      </c>
      <c r="D129" s="17" t="s">
        <v>2</v>
      </c>
      <c r="E129" s="17" t="s">
        <v>70</v>
      </c>
      <c r="F129" s="17" t="s">
        <v>803</v>
      </c>
      <c r="G129" s="21">
        <v>7602.16</v>
      </c>
      <c r="H129" s="17" t="s">
        <v>525</v>
      </c>
      <c r="I129" s="20">
        <f>IF(FluxoCaixa10131517[[#This Row],[Fornecedores]]="Saldo Inicial",FluxoCaixa10131517[[#This Row],[R$ (Valores)]],I128+FluxoCaixa10131517[[#This Row],[Valores Receitas / Despesas]])</f>
        <v>527484.71000000008</v>
      </c>
      <c r="J129" s="5">
        <f>IF(FluxoCaixa10131517[[#This Row],[Entrada / Saída]]="Saída",FluxoCaixa10131517[[#This Row],[R$ (Valores)]]*-1,FluxoCaixa10131517[[#This Row],[R$ (Valores)]])</f>
        <v>-7602.16</v>
      </c>
    </row>
    <row r="130" spans="2:10" hidden="1">
      <c r="B130" s="16">
        <v>46031</v>
      </c>
      <c r="C130" s="48" t="s">
        <v>605</v>
      </c>
      <c r="D130" s="17" t="s">
        <v>2</v>
      </c>
      <c r="E130" s="17" t="s">
        <v>70</v>
      </c>
      <c r="F130" s="17" t="s">
        <v>804</v>
      </c>
      <c r="G130" s="21">
        <v>14170</v>
      </c>
      <c r="H130" s="17" t="s">
        <v>525</v>
      </c>
      <c r="I130" s="20">
        <f>IF(FluxoCaixa10131517[[#This Row],[Fornecedores]]="Saldo Inicial",FluxoCaixa10131517[[#This Row],[R$ (Valores)]],I129+FluxoCaixa10131517[[#This Row],[Valores Receitas / Despesas]])</f>
        <v>513314.71000000008</v>
      </c>
      <c r="J130" s="53">
        <f>IF(FluxoCaixa10131517[[#This Row],[Entrada / Saída]]="Saída",FluxoCaixa10131517[[#This Row],[R$ (Valores)]]*-1,FluxoCaixa10131517[[#This Row],[R$ (Valores)]])</f>
        <v>-14170</v>
      </c>
    </row>
    <row r="131" spans="2:10" hidden="1">
      <c r="B131" s="16">
        <v>46031</v>
      </c>
      <c r="C131" s="48" t="s">
        <v>605</v>
      </c>
      <c r="D131" s="17" t="s">
        <v>2</v>
      </c>
      <c r="E131" s="17" t="s">
        <v>70</v>
      </c>
      <c r="F131" s="17" t="s">
        <v>805</v>
      </c>
      <c r="G131" s="21">
        <v>13350</v>
      </c>
      <c r="H131" s="17" t="s">
        <v>525</v>
      </c>
      <c r="I131" s="20">
        <f>IF(FluxoCaixa10131517[[#This Row],[Fornecedores]]="Saldo Inicial",FluxoCaixa10131517[[#This Row],[R$ (Valores)]],I130+FluxoCaixa10131517[[#This Row],[Valores Receitas / Despesas]])</f>
        <v>499964.71000000008</v>
      </c>
      <c r="J131" s="5">
        <f>IF(FluxoCaixa10131517[[#This Row],[Entrada / Saída]]="Saída",FluxoCaixa10131517[[#This Row],[R$ (Valores)]]*-1,FluxoCaixa10131517[[#This Row],[R$ (Valores)]])</f>
        <v>-13350</v>
      </c>
    </row>
    <row r="132" spans="2:10" hidden="1">
      <c r="B132" s="16">
        <v>46031</v>
      </c>
      <c r="C132" s="48" t="s">
        <v>605</v>
      </c>
      <c r="D132" s="17" t="s">
        <v>2</v>
      </c>
      <c r="E132" s="17" t="s">
        <v>70</v>
      </c>
      <c r="F132" s="17" t="s">
        <v>806</v>
      </c>
      <c r="G132" s="21">
        <v>4599.99</v>
      </c>
      <c r="H132" s="17" t="s">
        <v>525</v>
      </c>
      <c r="I132" s="20">
        <f>IF(FluxoCaixa10131517[[#This Row],[Fornecedores]]="Saldo Inicial",FluxoCaixa10131517[[#This Row],[R$ (Valores)]],I131+FluxoCaixa10131517[[#This Row],[Valores Receitas / Despesas]])</f>
        <v>495364.72000000009</v>
      </c>
      <c r="J132" s="5">
        <f>IF(FluxoCaixa10131517[[#This Row],[Entrada / Saída]]="Saída",FluxoCaixa10131517[[#This Row],[R$ (Valores)]]*-1,FluxoCaixa10131517[[#This Row],[R$ (Valores)]])</f>
        <v>-4599.99</v>
      </c>
    </row>
    <row r="133" spans="2:10" hidden="1">
      <c r="B133" s="16">
        <v>46031</v>
      </c>
      <c r="C133" s="48" t="s">
        <v>605</v>
      </c>
      <c r="D133" s="17" t="s">
        <v>2</v>
      </c>
      <c r="E133" s="17" t="s">
        <v>70</v>
      </c>
      <c r="F133" s="17" t="s">
        <v>807</v>
      </c>
      <c r="G133" s="21">
        <v>8000</v>
      </c>
      <c r="H133" s="17" t="s">
        <v>525</v>
      </c>
      <c r="I133" s="20">
        <f>IF(FluxoCaixa10131517[[#This Row],[Fornecedores]]="Saldo Inicial",FluxoCaixa10131517[[#This Row],[R$ (Valores)]],I132+FluxoCaixa10131517[[#This Row],[Valores Receitas / Despesas]])</f>
        <v>487364.72000000009</v>
      </c>
      <c r="J133" s="5">
        <f>IF(FluxoCaixa10131517[[#This Row],[Entrada / Saída]]="Saída",FluxoCaixa10131517[[#This Row],[R$ (Valores)]]*-1,FluxoCaixa10131517[[#This Row],[R$ (Valores)]])</f>
        <v>-8000</v>
      </c>
    </row>
    <row r="134" spans="2:10" hidden="1">
      <c r="B134" s="16">
        <v>46031</v>
      </c>
      <c r="C134" s="48" t="s">
        <v>605</v>
      </c>
      <c r="D134" s="17" t="s">
        <v>2</v>
      </c>
      <c r="E134" s="17" t="s">
        <v>70</v>
      </c>
      <c r="F134" s="17" t="s">
        <v>808</v>
      </c>
      <c r="G134" s="21">
        <v>24987</v>
      </c>
      <c r="H134" s="17" t="s">
        <v>525</v>
      </c>
      <c r="I134" s="20">
        <f>IF(FluxoCaixa10131517[[#This Row],[Fornecedores]]="Saldo Inicial",FluxoCaixa10131517[[#This Row],[R$ (Valores)]],I133+FluxoCaixa10131517[[#This Row],[Valores Receitas / Despesas]])</f>
        <v>462377.72000000009</v>
      </c>
      <c r="J134" s="5">
        <f>IF(FluxoCaixa10131517[[#This Row],[Entrada / Saída]]="Saída",FluxoCaixa10131517[[#This Row],[R$ (Valores)]]*-1,FluxoCaixa10131517[[#This Row],[R$ (Valores)]])</f>
        <v>-24987</v>
      </c>
    </row>
    <row r="135" spans="2:10" hidden="1">
      <c r="B135" s="16">
        <v>46031</v>
      </c>
      <c r="C135" s="48" t="s">
        <v>605</v>
      </c>
      <c r="D135" s="17" t="s">
        <v>2</v>
      </c>
      <c r="E135" s="17" t="s">
        <v>70</v>
      </c>
      <c r="F135" s="17" t="s">
        <v>809</v>
      </c>
      <c r="G135" s="21">
        <v>14000</v>
      </c>
      <c r="H135" s="17" t="s">
        <v>525</v>
      </c>
      <c r="I135" s="20">
        <f>IF(FluxoCaixa10131517[[#This Row],[Fornecedores]]="Saldo Inicial",FluxoCaixa10131517[[#This Row],[R$ (Valores)]],I134+FluxoCaixa10131517[[#This Row],[Valores Receitas / Despesas]])</f>
        <v>448377.72000000009</v>
      </c>
      <c r="J135" s="5">
        <f>IF(FluxoCaixa10131517[[#This Row],[Entrada / Saída]]="Saída",FluxoCaixa10131517[[#This Row],[R$ (Valores)]]*-1,FluxoCaixa10131517[[#This Row],[R$ (Valores)]])</f>
        <v>-14000</v>
      </c>
    </row>
    <row r="136" spans="2:10" hidden="1">
      <c r="B136" s="56">
        <v>46031</v>
      </c>
      <c r="C136" s="52" t="s">
        <v>605</v>
      </c>
      <c r="D136" s="45" t="s">
        <v>2</v>
      </c>
      <c r="E136" s="45" t="s">
        <v>70</v>
      </c>
      <c r="F136" s="45" t="s">
        <v>810</v>
      </c>
      <c r="G136" s="54">
        <v>10387</v>
      </c>
      <c r="H136" s="45" t="s">
        <v>525</v>
      </c>
      <c r="I136" s="47">
        <f>IF(FluxoCaixa10131517[[#This Row],[Fornecedores]]="Saldo Inicial",FluxoCaixa10131517[[#This Row],[R$ (Valores)]],I135+FluxoCaixa10131517[[#This Row],[Valores Receitas / Despesas]])</f>
        <v>437990.72000000009</v>
      </c>
      <c r="J136" s="53">
        <f>IF(FluxoCaixa10131517[[#This Row],[Entrada / Saída]]="Saída",FluxoCaixa10131517[[#This Row],[R$ (Valores)]]*-1,FluxoCaixa10131517[[#This Row],[R$ (Valores)]])</f>
        <v>-10387</v>
      </c>
    </row>
    <row r="137" spans="2:10" hidden="1">
      <c r="B137" s="56">
        <v>46031</v>
      </c>
      <c r="C137" s="52" t="s">
        <v>605</v>
      </c>
      <c r="D137" s="17" t="s">
        <v>2</v>
      </c>
      <c r="E137" s="17" t="s">
        <v>70</v>
      </c>
      <c r="F137" s="17" t="s">
        <v>811</v>
      </c>
      <c r="G137" s="21">
        <v>18993.8</v>
      </c>
      <c r="H137" s="17" t="s">
        <v>525</v>
      </c>
      <c r="I137" s="20">
        <f>IF(FluxoCaixa10131517[[#This Row],[Fornecedores]]="Saldo Inicial",FluxoCaixa10131517[[#This Row],[R$ (Valores)]],I136+FluxoCaixa10131517[[#This Row],[Valores Receitas / Despesas]])</f>
        <v>418996.9200000001</v>
      </c>
      <c r="J137" s="5">
        <f>IF(FluxoCaixa10131517[[#This Row],[Entrada / Saída]]="Saída",FluxoCaixa10131517[[#This Row],[R$ (Valores)]]*-1,FluxoCaixa10131517[[#This Row],[R$ (Valores)]])</f>
        <v>-18993.8</v>
      </c>
    </row>
    <row r="138" spans="2:10" hidden="1">
      <c r="B138" s="56">
        <v>46031</v>
      </c>
      <c r="C138" s="52" t="s">
        <v>605</v>
      </c>
      <c r="D138" s="17" t="s">
        <v>2</v>
      </c>
      <c r="E138" s="17" t="s">
        <v>70</v>
      </c>
      <c r="F138" s="17" t="s">
        <v>812</v>
      </c>
      <c r="G138" s="21">
        <v>34503.1</v>
      </c>
      <c r="H138" s="17" t="s">
        <v>525</v>
      </c>
      <c r="I138" s="20">
        <f>IF(FluxoCaixa10131517[[#This Row],[Fornecedores]]="Saldo Inicial",FluxoCaixa10131517[[#This Row],[R$ (Valores)]],I137+FluxoCaixa10131517[[#This Row],[Valores Receitas / Despesas]])</f>
        <v>384493.82000000012</v>
      </c>
      <c r="J138" s="5">
        <f>IF(FluxoCaixa10131517[[#This Row],[Entrada / Saída]]="Saída",FluxoCaixa10131517[[#This Row],[R$ (Valores)]]*-1,FluxoCaixa10131517[[#This Row],[R$ (Valores)]])</f>
        <v>-34503.1</v>
      </c>
    </row>
    <row r="139" spans="2:10" hidden="1">
      <c r="B139" s="56">
        <v>46031</v>
      </c>
      <c r="C139" s="52" t="s">
        <v>605</v>
      </c>
      <c r="D139" s="17" t="s">
        <v>2</v>
      </c>
      <c r="E139" s="17" t="s">
        <v>70</v>
      </c>
      <c r="F139" s="17" t="s">
        <v>813</v>
      </c>
      <c r="G139" s="21">
        <v>14000</v>
      </c>
      <c r="H139" s="17" t="s">
        <v>525</v>
      </c>
      <c r="I139" s="20">
        <f>IF(FluxoCaixa10131517[[#This Row],[Fornecedores]]="Saldo Inicial",FluxoCaixa10131517[[#This Row],[R$ (Valores)]],I138+FluxoCaixa10131517[[#This Row],[Valores Receitas / Despesas]])</f>
        <v>370493.82000000012</v>
      </c>
      <c r="J139" s="5">
        <f>IF(FluxoCaixa10131517[[#This Row],[Entrada / Saída]]="Saída",FluxoCaixa10131517[[#This Row],[R$ (Valores)]]*-1,FluxoCaixa10131517[[#This Row],[R$ (Valores)]])</f>
        <v>-14000</v>
      </c>
    </row>
    <row r="140" spans="2:10" hidden="1">
      <c r="B140" s="56">
        <v>46031</v>
      </c>
      <c r="C140" s="52" t="s">
        <v>605</v>
      </c>
      <c r="D140" s="17" t="s">
        <v>2</v>
      </c>
      <c r="E140" s="17" t="s">
        <v>70</v>
      </c>
      <c r="F140" s="17" t="s">
        <v>814</v>
      </c>
      <c r="G140" s="21">
        <v>13793</v>
      </c>
      <c r="H140" s="17" t="s">
        <v>525</v>
      </c>
      <c r="I140" s="20">
        <f>IF(FluxoCaixa10131517[[#This Row],[Fornecedores]]="Saldo Inicial",FluxoCaixa10131517[[#This Row],[R$ (Valores)]],I139+FluxoCaixa10131517[[#This Row],[Valores Receitas / Despesas]])</f>
        <v>356700.82000000012</v>
      </c>
      <c r="J140" s="5">
        <f>IF(FluxoCaixa10131517[[#This Row],[Entrada / Saída]]="Saída",FluxoCaixa10131517[[#This Row],[R$ (Valores)]]*-1,FluxoCaixa10131517[[#This Row],[R$ (Valores)]])</f>
        <v>-13793</v>
      </c>
    </row>
    <row r="141" spans="2:10" hidden="1">
      <c r="B141" s="56">
        <v>46031</v>
      </c>
      <c r="C141" s="52" t="s">
        <v>605</v>
      </c>
      <c r="D141" s="17" t="s">
        <v>2</v>
      </c>
      <c r="E141" s="17" t="s">
        <v>70</v>
      </c>
      <c r="F141" s="17" t="s">
        <v>815</v>
      </c>
      <c r="G141" s="21">
        <v>15519</v>
      </c>
      <c r="H141" s="17" t="s">
        <v>525</v>
      </c>
      <c r="I141" s="20">
        <f>IF(FluxoCaixa10131517[[#This Row],[Fornecedores]]="Saldo Inicial",FluxoCaixa10131517[[#This Row],[R$ (Valores)]],I140+FluxoCaixa10131517[[#This Row],[Valores Receitas / Despesas]])</f>
        <v>341181.82000000012</v>
      </c>
      <c r="J141" s="5">
        <f>IF(FluxoCaixa10131517[[#This Row],[Entrada / Saída]]="Saída",FluxoCaixa10131517[[#This Row],[R$ (Valores)]]*-1,FluxoCaixa10131517[[#This Row],[R$ (Valores)]])</f>
        <v>-15519</v>
      </c>
    </row>
    <row r="142" spans="2:10" hidden="1">
      <c r="B142" s="56">
        <v>46031</v>
      </c>
      <c r="C142" s="52" t="s">
        <v>605</v>
      </c>
      <c r="D142" s="17" t="s">
        <v>2</v>
      </c>
      <c r="E142" s="17" t="s">
        <v>70</v>
      </c>
      <c r="F142" s="17" t="s">
        <v>816</v>
      </c>
      <c r="G142" s="21">
        <v>14381</v>
      </c>
      <c r="H142" s="17" t="s">
        <v>525</v>
      </c>
      <c r="I142" s="20">
        <f>IF(FluxoCaixa10131517[[#This Row],[Fornecedores]]="Saldo Inicial",FluxoCaixa10131517[[#This Row],[R$ (Valores)]],I141+FluxoCaixa10131517[[#This Row],[Valores Receitas / Despesas]])</f>
        <v>326800.82000000012</v>
      </c>
      <c r="J142" s="5">
        <f>IF(FluxoCaixa10131517[[#This Row],[Entrada / Saída]]="Saída",FluxoCaixa10131517[[#This Row],[R$ (Valores)]]*-1,FluxoCaixa10131517[[#This Row],[R$ (Valores)]])</f>
        <v>-14381</v>
      </c>
    </row>
    <row r="143" spans="2:10" hidden="1">
      <c r="B143" s="56">
        <v>46031</v>
      </c>
      <c r="C143" s="52" t="s">
        <v>605</v>
      </c>
      <c r="D143" s="17" t="s">
        <v>2</v>
      </c>
      <c r="E143" s="17" t="s">
        <v>70</v>
      </c>
      <c r="F143" s="17" t="s">
        <v>817</v>
      </c>
      <c r="G143" s="21">
        <v>3148</v>
      </c>
      <c r="H143" s="17" t="s">
        <v>525</v>
      </c>
      <c r="I143" s="20">
        <f>IF(FluxoCaixa10131517[[#This Row],[Fornecedores]]="Saldo Inicial",FluxoCaixa10131517[[#This Row],[R$ (Valores)]],I142+FluxoCaixa10131517[[#This Row],[Valores Receitas / Despesas]])</f>
        <v>323652.82000000012</v>
      </c>
      <c r="J143" s="5">
        <f>IF(FluxoCaixa10131517[[#This Row],[Entrada / Saída]]="Saída",FluxoCaixa10131517[[#This Row],[R$ (Valores)]]*-1,FluxoCaixa10131517[[#This Row],[R$ (Valores)]])</f>
        <v>-3148</v>
      </c>
    </row>
    <row r="144" spans="2:10" hidden="1">
      <c r="B144" s="56">
        <v>46031</v>
      </c>
      <c r="C144" s="52" t="s">
        <v>605</v>
      </c>
      <c r="D144" s="17" t="s">
        <v>2</v>
      </c>
      <c r="E144" s="17" t="s">
        <v>70</v>
      </c>
      <c r="F144" s="17" t="s">
        <v>818</v>
      </c>
      <c r="G144" s="21">
        <v>8250</v>
      </c>
      <c r="H144" s="17" t="s">
        <v>525</v>
      </c>
      <c r="I144" s="20">
        <f>IF(FluxoCaixa10131517[[#This Row],[Fornecedores]]="Saldo Inicial",FluxoCaixa10131517[[#This Row],[R$ (Valores)]],I143+FluxoCaixa10131517[[#This Row],[Valores Receitas / Despesas]])</f>
        <v>315402.82000000012</v>
      </c>
      <c r="J144" s="5">
        <f>IF(FluxoCaixa10131517[[#This Row],[Entrada / Saída]]="Saída",FluxoCaixa10131517[[#This Row],[R$ (Valores)]]*-1,FluxoCaixa10131517[[#This Row],[R$ (Valores)]])</f>
        <v>-8250</v>
      </c>
    </row>
    <row r="145" spans="2:10" hidden="1">
      <c r="B145" s="56">
        <v>46031</v>
      </c>
      <c r="C145" s="52" t="s">
        <v>605</v>
      </c>
      <c r="D145" s="17" t="s">
        <v>2</v>
      </c>
      <c r="E145" s="17" t="s">
        <v>70</v>
      </c>
      <c r="F145" s="17" t="s">
        <v>819</v>
      </c>
      <c r="G145" s="21">
        <v>13840</v>
      </c>
      <c r="H145" s="17" t="s">
        <v>525</v>
      </c>
      <c r="I145" s="20">
        <f>IF(FluxoCaixa10131517[[#This Row],[Fornecedores]]="Saldo Inicial",FluxoCaixa10131517[[#This Row],[R$ (Valores)]],I144+FluxoCaixa10131517[[#This Row],[Valores Receitas / Despesas]])</f>
        <v>301562.82000000012</v>
      </c>
      <c r="J145" s="5">
        <f>IF(FluxoCaixa10131517[[#This Row],[Entrada / Saída]]="Saída",FluxoCaixa10131517[[#This Row],[R$ (Valores)]]*-1,FluxoCaixa10131517[[#This Row],[R$ (Valores)]])</f>
        <v>-13840</v>
      </c>
    </row>
    <row r="146" spans="2:10" hidden="1">
      <c r="B146" s="56">
        <v>46031</v>
      </c>
      <c r="C146" s="52" t="s">
        <v>605</v>
      </c>
      <c r="D146" s="45" t="s">
        <v>2</v>
      </c>
      <c r="E146" s="45" t="s">
        <v>70</v>
      </c>
      <c r="F146" s="45" t="s">
        <v>820</v>
      </c>
      <c r="G146" s="54">
        <v>15740</v>
      </c>
      <c r="H146" s="45" t="s">
        <v>525</v>
      </c>
      <c r="I146" s="47">
        <f>IF(FluxoCaixa10131517[[#This Row],[Fornecedores]]="Saldo Inicial",FluxoCaixa10131517[[#This Row],[R$ (Valores)]],I145+FluxoCaixa10131517[[#This Row],[Valores Receitas / Despesas]])</f>
        <v>285822.82000000012</v>
      </c>
      <c r="J146" s="53">
        <f>IF(FluxoCaixa10131517[[#This Row],[Entrada / Saída]]="Saída",FluxoCaixa10131517[[#This Row],[R$ (Valores)]]*-1,FluxoCaixa10131517[[#This Row],[R$ (Valores)]])</f>
        <v>-15740</v>
      </c>
    </row>
    <row r="147" spans="2:10" hidden="1">
      <c r="B147" s="56">
        <v>46031</v>
      </c>
      <c r="C147" s="52" t="s">
        <v>605</v>
      </c>
      <c r="D147" s="17" t="s">
        <v>2</v>
      </c>
      <c r="E147" s="17" t="s">
        <v>70</v>
      </c>
      <c r="F147" s="17" t="s">
        <v>821</v>
      </c>
      <c r="G147" s="21">
        <v>15220</v>
      </c>
      <c r="H147" s="17" t="s">
        <v>525</v>
      </c>
      <c r="I147" s="20">
        <f>IF(FluxoCaixa10131517[[#This Row],[Fornecedores]]="Saldo Inicial",FluxoCaixa10131517[[#This Row],[R$ (Valores)]],I146+FluxoCaixa10131517[[#This Row],[Valores Receitas / Despesas]])</f>
        <v>270602.82000000012</v>
      </c>
      <c r="J147" s="5">
        <f>IF(FluxoCaixa10131517[[#This Row],[Entrada / Saída]]="Saída",FluxoCaixa10131517[[#This Row],[R$ (Valores)]]*-1,FluxoCaixa10131517[[#This Row],[R$ (Valores)]])</f>
        <v>-15220</v>
      </c>
    </row>
    <row r="148" spans="2:10" hidden="1">
      <c r="B148" s="56">
        <v>46031</v>
      </c>
      <c r="C148" s="52" t="s">
        <v>605</v>
      </c>
      <c r="D148" s="17" t="s">
        <v>2</v>
      </c>
      <c r="E148" s="17" t="s">
        <v>70</v>
      </c>
      <c r="F148" s="17" t="s">
        <v>822</v>
      </c>
      <c r="G148" s="21">
        <v>7654.35</v>
      </c>
      <c r="H148" s="17" t="s">
        <v>525</v>
      </c>
      <c r="I148" s="20">
        <f>IF(FluxoCaixa10131517[[#This Row],[Fornecedores]]="Saldo Inicial",FluxoCaixa10131517[[#This Row],[R$ (Valores)]],I147+FluxoCaixa10131517[[#This Row],[Valores Receitas / Despesas]])</f>
        <v>262948.47000000015</v>
      </c>
      <c r="J148" s="5">
        <f>IF(FluxoCaixa10131517[[#This Row],[Entrada / Saída]]="Saída",FluxoCaixa10131517[[#This Row],[R$ (Valores)]]*-1,FluxoCaixa10131517[[#This Row],[R$ (Valores)]])</f>
        <v>-7654.35</v>
      </c>
    </row>
    <row r="149" spans="2:10" hidden="1">
      <c r="B149" s="56">
        <v>46031</v>
      </c>
      <c r="C149" s="52" t="s">
        <v>605</v>
      </c>
      <c r="D149" s="17" t="s">
        <v>2</v>
      </c>
      <c r="E149" s="17" t="s">
        <v>70</v>
      </c>
      <c r="F149" s="17" t="s">
        <v>823</v>
      </c>
      <c r="G149" s="21">
        <v>12700</v>
      </c>
      <c r="H149" s="17" t="s">
        <v>525</v>
      </c>
      <c r="I149" s="20">
        <f>IF(FluxoCaixa10131517[[#This Row],[Fornecedores]]="Saldo Inicial",FluxoCaixa10131517[[#This Row],[R$ (Valores)]],I148+FluxoCaixa10131517[[#This Row],[Valores Receitas / Despesas]])</f>
        <v>250248.47000000015</v>
      </c>
      <c r="J149" s="5">
        <f>IF(FluxoCaixa10131517[[#This Row],[Entrada / Saída]]="Saída",FluxoCaixa10131517[[#This Row],[R$ (Valores)]]*-1,FluxoCaixa10131517[[#This Row],[R$ (Valores)]])</f>
        <v>-12700</v>
      </c>
    </row>
    <row r="150" spans="2:10" hidden="1">
      <c r="B150" s="56">
        <v>46031</v>
      </c>
      <c r="C150" s="52" t="s">
        <v>605</v>
      </c>
      <c r="D150" s="17" t="s">
        <v>2</v>
      </c>
      <c r="E150" s="17" t="s">
        <v>70</v>
      </c>
      <c r="F150" s="17" t="s">
        <v>824</v>
      </c>
      <c r="G150" s="21">
        <v>1680</v>
      </c>
      <c r="H150" s="17" t="s">
        <v>525</v>
      </c>
      <c r="I150" s="20">
        <f>IF(FluxoCaixa10131517[[#This Row],[Fornecedores]]="Saldo Inicial",FluxoCaixa10131517[[#This Row],[R$ (Valores)]],I149+FluxoCaixa10131517[[#This Row],[Valores Receitas / Despesas]])</f>
        <v>248568.47000000015</v>
      </c>
      <c r="J150" s="5">
        <f>IF(FluxoCaixa10131517[[#This Row],[Entrada / Saída]]="Saída",FluxoCaixa10131517[[#This Row],[R$ (Valores)]]*-1,FluxoCaixa10131517[[#This Row],[R$ (Valores)]])</f>
        <v>-1680</v>
      </c>
    </row>
    <row r="151" spans="2:10" hidden="1">
      <c r="B151" s="56">
        <v>46031</v>
      </c>
      <c r="C151" s="52" t="s">
        <v>605</v>
      </c>
      <c r="D151" s="17" t="s">
        <v>2</v>
      </c>
      <c r="E151" s="17" t="s">
        <v>70</v>
      </c>
      <c r="F151" s="17" t="s">
        <v>825</v>
      </c>
      <c r="G151" s="21">
        <v>11400</v>
      </c>
      <c r="H151" s="17" t="s">
        <v>525</v>
      </c>
      <c r="I151" s="20">
        <f>IF(FluxoCaixa10131517[[#This Row],[Fornecedores]]="Saldo Inicial",FluxoCaixa10131517[[#This Row],[R$ (Valores)]],I150+FluxoCaixa10131517[[#This Row],[Valores Receitas / Despesas]])</f>
        <v>237168.47000000015</v>
      </c>
      <c r="J151" s="5">
        <f>IF(FluxoCaixa10131517[[#This Row],[Entrada / Saída]]="Saída",FluxoCaixa10131517[[#This Row],[R$ (Valores)]]*-1,FluxoCaixa10131517[[#This Row],[R$ (Valores)]])</f>
        <v>-11400</v>
      </c>
    </row>
    <row r="152" spans="2:10" hidden="1">
      <c r="B152" s="56">
        <v>46031</v>
      </c>
      <c r="C152" s="52" t="s">
        <v>605</v>
      </c>
      <c r="D152" s="17" t="s">
        <v>2</v>
      </c>
      <c r="E152" s="17" t="s">
        <v>70</v>
      </c>
      <c r="F152" s="17" t="s">
        <v>826</v>
      </c>
      <c r="G152" s="21">
        <v>8672.2999999999993</v>
      </c>
      <c r="H152" s="17" t="s">
        <v>525</v>
      </c>
      <c r="I152" s="20">
        <f>IF(FluxoCaixa10131517[[#This Row],[Fornecedores]]="Saldo Inicial",FluxoCaixa10131517[[#This Row],[R$ (Valores)]],I151+FluxoCaixa10131517[[#This Row],[Valores Receitas / Despesas]])</f>
        <v>228496.17000000016</v>
      </c>
      <c r="J152" s="5">
        <f>IF(FluxoCaixa10131517[[#This Row],[Entrada / Saída]]="Saída",FluxoCaixa10131517[[#This Row],[R$ (Valores)]]*-1,FluxoCaixa10131517[[#This Row],[R$ (Valores)]])</f>
        <v>-8672.2999999999993</v>
      </c>
    </row>
    <row r="153" spans="2:10" hidden="1">
      <c r="B153" s="56">
        <v>46031</v>
      </c>
      <c r="C153" s="52" t="s">
        <v>605</v>
      </c>
      <c r="D153" s="17" t="s">
        <v>2</v>
      </c>
      <c r="E153" s="17" t="s">
        <v>70</v>
      </c>
      <c r="F153" s="17" t="s">
        <v>827</v>
      </c>
      <c r="G153" s="21">
        <v>11976.17</v>
      </c>
      <c r="H153" s="17" t="s">
        <v>525</v>
      </c>
      <c r="I153" s="20">
        <f>IF(FluxoCaixa10131517[[#This Row],[Fornecedores]]="Saldo Inicial",FluxoCaixa10131517[[#This Row],[R$ (Valores)]],I152+FluxoCaixa10131517[[#This Row],[Valores Receitas / Despesas]])</f>
        <v>216520.00000000015</v>
      </c>
      <c r="J153" s="5">
        <f>IF(FluxoCaixa10131517[[#This Row],[Entrada / Saída]]="Saída",FluxoCaixa10131517[[#This Row],[R$ (Valores)]]*-1,FluxoCaixa10131517[[#This Row],[R$ (Valores)]])</f>
        <v>-11976.17</v>
      </c>
    </row>
    <row r="154" spans="2:10" hidden="1">
      <c r="B154" s="56">
        <v>46031</v>
      </c>
      <c r="C154" s="52" t="s">
        <v>605</v>
      </c>
      <c r="D154" s="17" t="s">
        <v>2</v>
      </c>
      <c r="E154" s="17" t="s">
        <v>70</v>
      </c>
      <c r="F154" s="17" t="s">
        <v>828</v>
      </c>
      <c r="G154" s="21">
        <v>10020</v>
      </c>
      <c r="H154" s="17" t="s">
        <v>525</v>
      </c>
      <c r="I154" s="20">
        <f>IF(FluxoCaixa10131517[[#This Row],[Fornecedores]]="Saldo Inicial",FluxoCaixa10131517[[#This Row],[R$ (Valores)]],I153+FluxoCaixa10131517[[#This Row],[Valores Receitas / Despesas]])</f>
        <v>206500.00000000015</v>
      </c>
      <c r="J154" s="5">
        <f>IF(FluxoCaixa10131517[[#This Row],[Entrada / Saída]]="Saída",FluxoCaixa10131517[[#This Row],[R$ (Valores)]]*-1,FluxoCaixa10131517[[#This Row],[R$ (Valores)]])</f>
        <v>-10020</v>
      </c>
    </row>
    <row r="155" spans="2:10" hidden="1">
      <c r="B155" s="56">
        <v>46031</v>
      </c>
      <c r="C155" s="52" t="s">
        <v>605</v>
      </c>
      <c r="D155" s="17" t="s">
        <v>2</v>
      </c>
      <c r="E155" s="17" t="s">
        <v>70</v>
      </c>
      <c r="F155" s="17" t="s">
        <v>829</v>
      </c>
      <c r="G155" s="21">
        <v>3549.99</v>
      </c>
      <c r="H155" s="17" t="s">
        <v>525</v>
      </c>
      <c r="I155" s="20">
        <f>IF(FluxoCaixa10131517[[#This Row],[Fornecedores]]="Saldo Inicial",FluxoCaixa10131517[[#This Row],[R$ (Valores)]],I154+FluxoCaixa10131517[[#This Row],[Valores Receitas / Despesas]])</f>
        <v>202950.01000000015</v>
      </c>
      <c r="J155" s="5">
        <f>IF(FluxoCaixa10131517[[#This Row],[Entrada / Saída]]="Saída",FluxoCaixa10131517[[#This Row],[R$ (Valores)]]*-1,FluxoCaixa10131517[[#This Row],[R$ (Valores)]])</f>
        <v>-3549.99</v>
      </c>
    </row>
    <row r="156" spans="2:10" hidden="1">
      <c r="B156" s="56">
        <v>46031</v>
      </c>
      <c r="C156" s="52" t="s">
        <v>605</v>
      </c>
      <c r="D156" s="17" t="s">
        <v>2</v>
      </c>
      <c r="E156" s="17" t="s">
        <v>70</v>
      </c>
      <c r="F156" s="17" t="s">
        <v>830</v>
      </c>
      <c r="G156" s="21">
        <v>5883.33</v>
      </c>
      <c r="H156" s="17" t="s">
        <v>525</v>
      </c>
      <c r="I156" s="20">
        <f>IF(FluxoCaixa10131517[[#This Row],[Fornecedores]]="Saldo Inicial",FluxoCaixa10131517[[#This Row],[R$ (Valores)]],I155+FluxoCaixa10131517[[#This Row],[Valores Receitas / Despesas]])</f>
        <v>197066.68000000017</v>
      </c>
      <c r="J156" s="5">
        <f>IF(FluxoCaixa10131517[[#This Row],[Entrada / Saída]]="Saída",FluxoCaixa10131517[[#This Row],[R$ (Valores)]]*-1,FluxoCaixa10131517[[#This Row],[R$ (Valores)]])</f>
        <v>-5883.33</v>
      </c>
    </row>
    <row r="157" spans="2:10" hidden="1">
      <c r="B157" s="56">
        <v>46031</v>
      </c>
      <c r="C157" s="52" t="s">
        <v>605</v>
      </c>
      <c r="D157" s="45" t="s">
        <v>2</v>
      </c>
      <c r="E157" s="45" t="s">
        <v>70</v>
      </c>
      <c r="F157" s="45" t="s">
        <v>831</v>
      </c>
      <c r="G157" s="54">
        <v>14000</v>
      </c>
      <c r="H157" s="45" t="s">
        <v>525</v>
      </c>
      <c r="I157" s="47">
        <f>IF(FluxoCaixa10131517[[#This Row],[Fornecedores]]="Saldo Inicial",FluxoCaixa10131517[[#This Row],[R$ (Valores)]],I156+FluxoCaixa10131517[[#This Row],[Valores Receitas / Despesas]])</f>
        <v>183066.68000000017</v>
      </c>
      <c r="J157" s="53">
        <f>IF(FluxoCaixa10131517[[#This Row],[Entrada / Saída]]="Saída",FluxoCaixa10131517[[#This Row],[R$ (Valores)]]*-1,FluxoCaixa10131517[[#This Row],[R$ (Valores)]])</f>
        <v>-14000</v>
      </c>
    </row>
    <row r="158" spans="2:10" hidden="1">
      <c r="B158" s="56">
        <v>46031</v>
      </c>
      <c r="C158" s="52" t="s">
        <v>605</v>
      </c>
      <c r="D158" s="17" t="s">
        <v>2</v>
      </c>
      <c r="E158" s="17" t="s">
        <v>70</v>
      </c>
      <c r="F158" s="17" t="s">
        <v>832</v>
      </c>
      <c r="G158" s="21">
        <v>18976</v>
      </c>
      <c r="H158" s="17" t="s">
        <v>525</v>
      </c>
      <c r="I158" s="20">
        <f>IF(FluxoCaixa10131517[[#This Row],[Fornecedores]]="Saldo Inicial",FluxoCaixa10131517[[#This Row],[R$ (Valores)]],I157+FluxoCaixa10131517[[#This Row],[Valores Receitas / Despesas]])</f>
        <v>164090.68000000017</v>
      </c>
      <c r="J158" s="5">
        <f>IF(FluxoCaixa10131517[[#This Row],[Entrada / Saída]]="Saída",FluxoCaixa10131517[[#This Row],[R$ (Valores)]]*-1,FluxoCaixa10131517[[#This Row],[R$ (Valores)]])</f>
        <v>-18976</v>
      </c>
    </row>
    <row r="159" spans="2:10" hidden="1">
      <c r="B159" s="56">
        <v>46031</v>
      </c>
      <c r="C159" s="52" t="s">
        <v>605</v>
      </c>
      <c r="D159" s="17" t="s">
        <v>2</v>
      </c>
      <c r="E159" s="17" t="s">
        <v>70</v>
      </c>
      <c r="F159" s="17" t="s">
        <v>833</v>
      </c>
      <c r="G159" s="21">
        <v>12800</v>
      </c>
      <c r="H159" s="17" t="s">
        <v>525</v>
      </c>
      <c r="I159" s="20">
        <f>IF(FluxoCaixa10131517[[#This Row],[Fornecedores]]="Saldo Inicial",FluxoCaixa10131517[[#This Row],[R$ (Valores)]],I158+FluxoCaixa10131517[[#This Row],[Valores Receitas / Despesas]])</f>
        <v>151290.68000000017</v>
      </c>
      <c r="J159" s="5">
        <f>IF(FluxoCaixa10131517[[#This Row],[Entrada / Saída]]="Saída",FluxoCaixa10131517[[#This Row],[R$ (Valores)]]*-1,FluxoCaixa10131517[[#This Row],[R$ (Valores)]])</f>
        <v>-12800</v>
      </c>
    </row>
    <row r="160" spans="2:10" hidden="1">
      <c r="B160" s="56">
        <v>46031</v>
      </c>
      <c r="C160" s="52" t="s">
        <v>605</v>
      </c>
      <c r="D160" s="17" t="s">
        <v>2</v>
      </c>
      <c r="E160" s="17" t="s">
        <v>23</v>
      </c>
      <c r="F160" s="17" t="s">
        <v>834</v>
      </c>
      <c r="G160" s="21">
        <v>3350.29</v>
      </c>
      <c r="H160" s="17" t="s">
        <v>525</v>
      </c>
      <c r="I160" s="20">
        <f>IF(FluxoCaixa10131517[[#This Row],[Fornecedores]]="Saldo Inicial",FluxoCaixa10131517[[#This Row],[R$ (Valores)]],I159+FluxoCaixa10131517[[#This Row],[Valores Receitas / Despesas]])</f>
        <v>147940.39000000016</v>
      </c>
      <c r="J160" s="5">
        <f>IF(FluxoCaixa10131517[[#This Row],[Entrada / Saída]]="Saída",FluxoCaixa10131517[[#This Row],[R$ (Valores)]]*-1,FluxoCaixa10131517[[#This Row],[R$ (Valores)]])</f>
        <v>-3350.29</v>
      </c>
    </row>
    <row r="161" spans="2:10" hidden="1">
      <c r="B161" s="56">
        <v>46031</v>
      </c>
      <c r="C161" s="52" t="s">
        <v>605</v>
      </c>
      <c r="D161" s="17" t="s">
        <v>2</v>
      </c>
      <c r="E161" s="17" t="s">
        <v>23</v>
      </c>
      <c r="F161" s="17" t="s">
        <v>835</v>
      </c>
      <c r="G161" s="21">
        <v>9499.7999999999993</v>
      </c>
      <c r="H161" s="17" t="s">
        <v>525</v>
      </c>
      <c r="I161" s="20">
        <f>IF(FluxoCaixa10131517[[#This Row],[Fornecedores]]="Saldo Inicial",FluxoCaixa10131517[[#This Row],[R$ (Valores)]],I160+FluxoCaixa10131517[[#This Row],[Valores Receitas / Despesas]])</f>
        <v>138440.59000000017</v>
      </c>
      <c r="J161" s="5">
        <f>IF(FluxoCaixa10131517[[#This Row],[Entrada / Saída]]="Saída",FluxoCaixa10131517[[#This Row],[R$ (Valores)]]*-1,FluxoCaixa10131517[[#This Row],[R$ (Valores)]])</f>
        <v>-9499.7999999999993</v>
      </c>
    </row>
    <row r="162" spans="2:10" hidden="1">
      <c r="B162" s="56">
        <v>46031</v>
      </c>
      <c r="C162" s="52" t="s">
        <v>605</v>
      </c>
      <c r="D162" s="17" t="s">
        <v>2</v>
      </c>
      <c r="E162" s="17" t="s">
        <v>143</v>
      </c>
      <c r="F162" s="17" t="s">
        <v>836</v>
      </c>
      <c r="G162" s="21">
        <v>1784.75</v>
      </c>
      <c r="H162" s="17" t="s">
        <v>525</v>
      </c>
      <c r="I162" s="20">
        <f>IF(FluxoCaixa10131517[[#This Row],[Fornecedores]]="Saldo Inicial",FluxoCaixa10131517[[#This Row],[R$ (Valores)]],I161+FluxoCaixa10131517[[#This Row],[Valores Receitas / Despesas]])</f>
        <v>136655.84000000017</v>
      </c>
      <c r="J162" s="5">
        <f>IF(FluxoCaixa10131517[[#This Row],[Entrada / Saída]]="Saída",FluxoCaixa10131517[[#This Row],[R$ (Valores)]]*-1,FluxoCaixa10131517[[#This Row],[R$ (Valores)]])</f>
        <v>-1784.75</v>
      </c>
    </row>
    <row r="163" spans="2:10" hidden="1">
      <c r="B163" s="56">
        <v>46031</v>
      </c>
      <c r="C163" s="52" t="s">
        <v>605</v>
      </c>
      <c r="D163" s="17" t="s">
        <v>2</v>
      </c>
      <c r="E163" s="17" t="s">
        <v>17</v>
      </c>
      <c r="F163" s="17" t="s">
        <v>837</v>
      </c>
      <c r="G163" s="21">
        <v>1224.53</v>
      </c>
      <c r="H163" s="17" t="s">
        <v>525</v>
      </c>
      <c r="I163" s="20">
        <f>IF(FluxoCaixa10131517[[#This Row],[Fornecedores]]="Saldo Inicial",FluxoCaixa10131517[[#This Row],[R$ (Valores)]],I162+FluxoCaixa10131517[[#This Row],[Valores Receitas / Despesas]])</f>
        <v>135431.31000000017</v>
      </c>
      <c r="J163" s="5">
        <f>IF(FluxoCaixa10131517[[#This Row],[Entrada / Saída]]="Saída",FluxoCaixa10131517[[#This Row],[R$ (Valores)]]*-1,FluxoCaixa10131517[[#This Row],[R$ (Valores)]])</f>
        <v>-1224.53</v>
      </c>
    </row>
    <row r="164" spans="2:10" hidden="1">
      <c r="B164" s="56">
        <v>46031</v>
      </c>
      <c r="C164" s="52" t="s">
        <v>605</v>
      </c>
      <c r="D164" s="17" t="s">
        <v>2</v>
      </c>
      <c r="E164" s="17" t="s">
        <v>23</v>
      </c>
      <c r="F164" s="17" t="s">
        <v>838</v>
      </c>
      <c r="G164" s="21">
        <v>970</v>
      </c>
      <c r="H164" s="17" t="s">
        <v>525</v>
      </c>
      <c r="I164" s="20">
        <f>IF(FluxoCaixa10131517[[#This Row],[Fornecedores]]="Saldo Inicial",FluxoCaixa10131517[[#This Row],[R$ (Valores)]],I163+FluxoCaixa10131517[[#This Row],[Valores Receitas / Despesas]])</f>
        <v>134461.31000000017</v>
      </c>
      <c r="J164" s="5">
        <f>IF(FluxoCaixa10131517[[#This Row],[Entrada / Saída]]="Saída",FluxoCaixa10131517[[#This Row],[R$ (Valores)]]*-1,FluxoCaixa10131517[[#This Row],[R$ (Valores)]])</f>
        <v>-970</v>
      </c>
    </row>
    <row r="165" spans="2:10" hidden="1">
      <c r="B165" s="56">
        <v>46031</v>
      </c>
      <c r="C165" s="52" t="s">
        <v>605</v>
      </c>
      <c r="D165" s="17" t="s">
        <v>2</v>
      </c>
      <c r="E165" s="17" t="s">
        <v>76</v>
      </c>
      <c r="F165" s="17" t="s">
        <v>702</v>
      </c>
      <c r="G165" s="21">
        <v>219</v>
      </c>
      <c r="H165" s="17" t="s">
        <v>525</v>
      </c>
      <c r="I165" s="20">
        <f>IF(FluxoCaixa10131517[[#This Row],[Fornecedores]]="Saldo Inicial",FluxoCaixa10131517[[#This Row],[R$ (Valores)]],I164+FluxoCaixa10131517[[#This Row],[Valores Receitas / Despesas]])</f>
        <v>134242.31000000017</v>
      </c>
      <c r="J165" s="5">
        <f>IF(FluxoCaixa10131517[[#This Row],[Entrada / Saída]]="Saída",FluxoCaixa10131517[[#This Row],[R$ (Valores)]]*-1,FluxoCaixa10131517[[#This Row],[R$ (Valores)]])</f>
        <v>-219</v>
      </c>
    </row>
    <row r="166" spans="2:10" hidden="1">
      <c r="B166" s="56">
        <v>46031</v>
      </c>
      <c r="C166" s="52" t="s">
        <v>605</v>
      </c>
      <c r="D166" s="17" t="s">
        <v>2</v>
      </c>
      <c r="E166" s="17" t="s">
        <v>431</v>
      </c>
      <c r="F166" s="17" t="s">
        <v>839</v>
      </c>
      <c r="G166" s="21">
        <v>156.19</v>
      </c>
      <c r="H166" s="17" t="s">
        <v>525</v>
      </c>
      <c r="I166" s="20">
        <f>IF(FluxoCaixa10131517[[#This Row],[Fornecedores]]="Saldo Inicial",FluxoCaixa10131517[[#This Row],[R$ (Valores)]],I165+FluxoCaixa10131517[[#This Row],[Valores Receitas / Despesas]])</f>
        <v>134086.12000000017</v>
      </c>
      <c r="J166" s="5">
        <f>IF(FluxoCaixa10131517[[#This Row],[Entrada / Saída]]="Saída",FluxoCaixa10131517[[#This Row],[R$ (Valores)]]*-1,FluxoCaixa10131517[[#This Row],[R$ (Valores)]])</f>
        <v>-156.19</v>
      </c>
    </row>
    <row r="167" spans="2:10" hidden="1">
      <c r="B167" s="56">
        <v>46031</v>
      </c>
      <c r="C167" s="52" t="s">
        <v>605</v>
      </c>
      <c r="D167" s="17" t="s">
        <v>2</v>
      </c>
      <c r="E167" s="17" t="s">
        <v>431</v>
      </c>
      <c r="F167" s="17" t="s">
        <v>840</v>
      </c>
      <c r="G167" s="21">
        <v>156.19</v>
      </c>
      <c r="H167" s="17" t="s">
        <v>525</v>
      </c>
      <c r="I167" s="20">
        <f>IF(FluxoCaixa10131517[[#This Row],[Fornecedores]]="Saldo Inicial",FluxoCaixa10131517[[#This Row],[R$ (Valores)]],I166+FluxoCaixa10131517[[#This Row],[Valores Receitas / Despesas]])</f>
        <v>133929.93000000017</v>
      </c>
      <c r="J167" s="5">
        <f>IF(FluxoCaixa10131517[[#This Row],[Entrada / Saída]]="Saída",FluxoCaixa10131517[[#This Row],[R$ (Valores)]]*-1,FluxoCaixa10131517[[#This Row],[R$ (Valores)]])</f>
        <v>-156.19</v>
      </c>
    </row>
    <row r="168" spans="2:10" hidden="1">
      <c r="B168" s="56">
        <v>46031</v>
      </c>
      <c r="C168" s="52" t="s">
        <v>605</v>
      </c>
      <c r="D168" s="17" t="s">
        <v>2</v>
      </c>
      <c r="E168" s="17" t="s">
        <v>431</v>
      </c>
      <c r="F168" s="17" t="s">
        <v>840</v>
      </c>
      <c r="G168" s="21">
        <v>156.18</v>
      </c>
      <c r="H168" s="17" t="s">
        <v>525</v>
      </c>
      <c r="I168" s="20">
        <f>IF(FluxoCaixa10131517[[#This Row],[Fornecedores]]="Saldo Inicial",FluxoCaixa10131517[[#This Row],[R$ (Valores)]],I167+FluxoCaixa10131517[[#This Row],[Valores Receitas / Despesas]])</f>
        <v>133773.75000000017</v>
      </c>
      <c r="J168" s="5">
        <f>IF(FluxoCaixa10131517[[#This Row],[Entrada / Saída]]="Saída",FluxoCaixa10131517[[#This Row],[R$ (Valores)]]*-1,FluxoCaixa10131517[[#This Row],[R$ (Valores)]])</f>
        <v>-156.18</v>
      </c>
    </row>
    <row r="169" spans="2:10" hidden="1">
      <c r="B169" s="56">
        <v>46031</v>
      </c>
      <c r="C169" s="52" t="s">
        <v>605</v>
      </c>
      <c r="D169" s="17" t="s">
        <v>2</v>
      </c>
      <c r="E169" s="17" t="s">
        <v>431</v>
      </c>
      <c r="F169" s="17" t="s">
        <v>841</v>
      </c>
      <c r="G169" s="21">
        <v>352.16</v>
      </c>
      <c r="H169" s="17" t="s">
        <v>525</v>
      </c>
      <c r="I169" s="20">
        <f>IF(FluxoCaixa10131517[[#This Row],[Fornecedores]]="Saldo Inicial",FluxoCaixa10131517[[#This Row],[R$ (Valores)]],I168+FluxoCaixa10131517[[#This Row],[Valores Receitas / Despesas]])</f>
        <v>133421.59000000017</v>
      </c>
      <c r="J169" s="5">
        <f>IF(FluxoCaixa10131517[[#This Row],[Entrada / Saída]]="Saída",FluxoCaixa10131517[[#This Row],[R$ (Valores)]]*-1,FluxoCaixa10131517[[#This Row],[R$ (Valores)]])</f>
        <v>-352.16</v>
      </c>
    </row>
    <row r="170" spans="2:10" hidden="1">
      <c r="B170" s="56">
        <v>46031</v>
      </c>
      <c r="C170" s="52" t="s">
        <v>605</v>
      </c>
      <c r="D170" s="45" t="s">
        <v>2</v>
      </c>
      <c r="E170" s="45" t="s">
        <v>431</v>
      </c>
      <c r="F170" s="45" t="s">
        <v>842</v>
      </c>
      <c r="G170" s="54">
        <v>104.12</v>
      </c>
      <c r="H170" s="45" t="s">
        <v>525</v>
      </c>
      <c r="I170" s="47">
        <f>IF(FluxoCaixa10131517[[#This Row],[Fornecedores]]="Saldo Inicial",FluxoCaixa10131517[[#This Row],[R$ (Valores)]],I169+FluxoCaixa10131517[[#This Row],[Valores Receitas / Despesas]])</f>
        <v>133317.47000000018</v>
      </c>
      <c r="J170" s="53">
        <f>IF(FluxoCaixa10131517[[#This Row],[Entrada / Saída]]="Saída",FluxoCaixa10131517[[#This Row],[R$ (Valores)]]*-1,FluxoCaixa10131517[[#This Row],[R$ (Valores)]])</f>
        <v>-104.12</v>
      </c>
    </row>
    <row r="171" spans="2:10" hidden="1">
      <c r="B171" s="56">
        <v>46031</v>
      </c>
      <c r="C171" s="52" t="s">
        <v>605</v>
      </c>
      <c r="D171" s="17" t="s">
        <v>2</v>
      </c>
      <c r="E171" s="17" t="s">
        <v>34</v>
      </c>
      <c r="F171" s="17" t="s">
        <v>843</v>
      </c>
      <c r="G171" s="21">
        <v>2091.36</v>
      </c>
      <c r="H171" s="17" t="s">
        <v>525</v>
      </c>
      <c r="I171" s="20">
        <f>IF(FluxoCaixa10131517[[#This Row],[Fornecedores]]="Saldo Inicial",FluxoCaixa10131517[[#This Row],[R$ (Valores)]],I170+FluxoCaixa10131517[[#This Row],[Valores Receitas / Despesas]])</f>
        <v>131226.11000000019</v>
      </c>
      <c r="J171" s="5">
        <f>IF(FluxoCaixa10131517[[#This Row],[Entrada / Saída]]="Saída",FluxoCaixa10131517[[#This Row],[R$ (Valores)]]*-1,FluxoCaixa10131517[[#This Row],[R$ (Valores)]])</f>
        <v>-2091.36</v>
      </c>
    </row>
    <row r="172" spans="2:10" hidden="1">
      <c r="B172" s="56">
        <v>46031</v>
      </c>
      <c r="C172" s="52" t="s">
        <v>605</v>
      </c>
      <c r="D172" s="17" t="s">
        <v>2</v>
      </c>
      <c r="E172" s="17" t="s">
        <v>75</v>
      </c>
      <c r="F172" s="17" t="s">
        <v>844</v>
      </c>
      <c r="G172" s="21">
        <v>23500</v>
      </c>
      <c r="H172" s="17" t="s">
        <v>525</v>
      </c>
      <c r="I172" s="20">
        <f>IF(FluxoCaixa10131517[[#This Row],[Fornecedores]]="Saldo Inicial",FluxoCaixa10131517[[#This Row],[R$ (Valores)]],I171+FluxoCaixa10131517[[#This Row],[Valores Receitas / Despesas]])</f>
        <v>107726.11000000019</v>
      </c>
      <c r="J172" s="5">
        <f>IF(FluxoCaixa10131517[[#This Row],[Entrada / Saída]]="Saída",FluxoCaixa10131517[[#This Row],[R$ (Valores)]]*-1,FluxoCaixa10131517[[#This Row],[R$ (Valores)]])</f>
        <v>-23500</v>
      </c>
    </row>
    <row r="173" spans="2:10" hidden="1">
      <c r="B173" s="56">
        <v>46031</v>
      </c>
      <c r="C173" s="52" t="s">
        <v>605</v>
      </c>
      <c r="D173" s="17" t="s">
        <v>2</v>
      </c>
      <c r="E173" s="17" t="s">
        <v>24</v>
      </c>
      <c r="F173" s="17" t="s">
        <v>845</v>
      </c>
      <c r="G173" s="21">
        <v>789.17</v>
      </c>
      <c r="H173" s="17" t="s">
        <v>525</v>
      </c>
      <c r="I173" s="20">
        <f>IF(FluxoCaixa10131517[[#This Row],[Fornecedores]]="Saldo Inicial",FluxoCaixa10131517[[#This Row],[R$ (Valores)]],I172+FluxoCaixa10131517[[#This Row],[Valores Receitas / Despesas]])</f>
        <v>106936.94000000019</v>
      </c>
      <c r="J173" s="5">
        <f>IF(FluxoCaixa10131517[[#This Row],[Entrada / Saída]]="Saída",FluxoCaixa10131517[[#This Row],[R$ (Valores)]]*-1,FluxoCaixa10131517[[#This Row],[R$ (Valores)]])</f>
        <v>-789.17</v>
      </c>
    </row>
    <row r="174" spans="2:10" hidden="1">
      <c r="B174" s="56">
        <v>46031</v>
      </c>
      <c r="C174" s="52" t="s">
        <v>605</v>
      </c>
      <c r="D174" s="45" t="s">
        <v>2</v>
      </c>
      <c r="E174" s="45" t="s">
        <v>36</v>
      </c>
      <c r="F174" s="45" t="s">
        <v>846</v>
      </c>
      <c r="G174" s="54">
        <v>3900</v>
      </c>
      <c r="H174" s="45" t="s">
        <v>525</v>
      </c>
      <c r="I174" s="47">
        <f>IF(FluxoCaixa10131517[[#This Row],[Fornecedores]]="Saldo Inicial",FluxoCaixa10131517[[#This Row],[R$ (Valores)]],I173+FluxoCaixa10131517[[#This Row],[Valores Receitas / Despesas]])</f>
        <v>103036.94000000019</v>
      </c>
      <c r="J174" s="53">
        <f>IF(FluxoCaixa10131517[[#This Row],[Entrada / Saída]]="Saída",FluxoCaixa10131517[[#This Row],[R$ (Valores)]]*-1,FluxoCaixa10131517[[#This Row],[R$ (Valores)]])</f>
        <v>-3900</v>
      </c>
    </row>
    <row r="175" spans="2:10" hidden="1">
      <c r="B175" s="56">
        <v>46031</v>
      </c>
      <c r="C175" s="52" t="s">
        <v>605</v>
      </c>
      <c r="D175" s="17" t="s">
        <v>2</v>
      </c>
      <c r="E175" s="17" t="s">
        <v>70</v>
      </c>
      <c r="F175" s="17" t="s">
        <v>847</v>
      </c>
      <c r="G175" s="21">
        <v>3406.5</v>
      </c>
      <c r="H175" s="17" t="s">
        <v>525</v>
      </c>
      <c r="I175" s="20">
        <f>IF(FluxoCaixa10131517[[#This Row],[Fornecedores]]="Saldo Inicial",FluxoCaixa10131517[[#This Row],[R$ (Valores)]],I174+FluxoCaixa10131517[[#This Row],[Valores Receitas / Despesas]])</f>
        <v>99630.440000000192</v>
      </c>
      <c r="J175" s="5">
        <f>IF(FluxoCaixa10131517[[#This Row],[Entrada / Saída]]="Saída",FluxoCaixa10131517[[#This Row],[R$ (Valores)]]*-1,FluxoCaixa10131517[[#This Row],[R$ (Valores)]])</f>
        <v>-3406.5</v>
      </c>
    </row>
    <row r="176" spans="2:10" hidden="1">
      <c r="B176" s="56">
        <v>46031</v>
      </c>
      <c r="C176" s="52" t="s">
        <v>605</v>
      </c>
      <c r="D176" s="45" t="s">
        <v>2</v>
      </c>
      <c r="E176" s="45" t="s">
        <v>70</v>
      </c>
      <c r="F176" s="45" t="s">
        <v>827</v>
      </c>
      <c r="G176" s="54">
        <v>14216</v>
      </c>
      <c r="H176" s="45" t="s">
        <v>525</v>
      </c>
      <c r="I176" s="47">
        <f>IF(FluxoCaixa10131517[[#This Row],[Fornecedores]]="Saldo Inicial",FluxoCaixa10131517[[#This Row],[R$ (Valores)]],I175+FluxoCaixa10131517[[#This Row],[Valores Receitas / Despesas]])</f>
        <v>85414.440000000192</v>
      </c>
      <c r="J176" s="53">
        <f>IF(FluxoCaixa10131517[[#This Row],[Entrada / Saída]]="Saída",FluxoCaixa10131517[[#This Row],[R$ (Valores)]]*-1,FluxoCaixa10131517[[#This Row],[R$ (Valores)]])</f>
        <v>-14216</v>
      </c>
    </row>
    <row r="177" spans="2:10" hidden="1">
      <c r="B177" s="56">
        <v>46031</v>
      </c>
      <c r="C177" s="52" t="str">
        <f>IF(FluxoCaixa101315[[#This Row],[Data]]="","",PROPER(TEXT(FluxoCaixa101315[[#This Row],[Data]],"mmmm")))</f>
        <v>Janeiro</v>
      </c>
      <c r="D177" s="45" t="s">
        <v>2</v>
      </c>
      <c r="E177" s="45" t="s">
        <v>70</v>
      </c>
      <c r="F177" s="45" t="s">
        <v>847</v>
      </c>
      <c r="G177" s="54">
        <v>3406.5</v>
      </c>
      <c r="H177" s="45" t="s">
        <v>525</v>
      </c>
      <c r="I177" s="47">
        <f>IF(FluxoCaixa10131517[[#This Row],[Fornecedores]]="Saldo Inicial",FluxoCaixa10131517[[#This Row],[R$ (Valores)]],I176+FluxoCaixa10131517[[#This Row],[Valores Receitas / Despesas]])</f>
        <v>82007.940000000192</v>
      </c>
      <c r="J177" s="53">
        <f>IF(FluxoCaixa10131517[[#This Row],[Entrada / Saída]]="Saída",FluxoCaixa10131517[[#This Row],[R$ (Valores)]]*-1,FluxoCaixa10131517[[#This Row],[R$ (Valores)]])</f>
        <v>-3406.5</v>
      </c>
    </row>
    <row r="178" spans="2:10" hidden="1">
      <c r="B178" s="56">
        <v>46034</v>
      </c>
      <c r="C178" s="52" t="str">
        <f>IF(FluxoCaixa101315[[#This Row],[Data]]="","",PROPER(TEXT(FluxoCaixa101315[[#This Row],[Data]],"mmmm")))</f>
        <v>Janeiro</v>
      </c>
      <c r="D178" s="45" t="s">
        <v>2</v>
      </c>
      <c r="E178" s="45" t="s">
        <v>26</v>
      </c>
      <c r="F178" s="45" t="s">
        <v>665</v>
      </c>
      <c r="G178" s="54">
        <v>200</v>
      </c>
      <c r="H178" s="45" t="s">
        <v>525</v>
      </c>
      <c r="I178" s="47">
        <f>IF(FluxoCaixa10131517[[#This Row],[Fornecedores]]="Saldo Inicial",FluxoCaixa10131517[[#This Row],[R$ (Valores)]],I177+FluxoCaixa10131517[[#This Row],[Valores Receitas / Despesas]])</f>
        <v>81807.940000000192</v>
      </c>
      <c r="J178" s="53">
        <f>IF(FluxoCaixa10131517[[#This Row],[Entrada / Saída]]="Saída",FluxoCaixa10131517[[#This Row],[R$ (Valores)]]*-1,FluxoCaixa10131517[[#This Row],[R$ (Valores)]])</f>
        <v>-200</v>
      </c>
    </row>
    <row r="179" spans="2:10" hidden="1">
      <c r="B179" s="56">
        <v>46034</v>
      </c>
      <c r="C179" s="52" t="str">
        <f>IF(FluxoCaixa101315[[#This Row],[Data]]="","",PROPER(TEXT(FluxoCaixa101315[[#This Row],[Data]],"mmmm")))</f>
        <v>Janeiro</v>
      </c>
      <c r="D179" s="17" t="s">
        <v>2</v>
      </c>
      <c r="E179" s="17" t="s">
        <v>61</v>
      </c>
      <c r="F179" s="17" t="s">
        <v>849</v>
      </c>
      <c r="G179" s="21">
        <v>4147.5600000000004</v>
      </c>
      <c r="H179" s="17" t="s">
        <v>525</v>
      </c>
      <c r="I179" s="20">
        <f>IF(FluxoCaixa10131517[[#This Row],[Fornecedores]]="Saldo Inicial",FluxoCaixa10131517[[#This Row],[R$ (Valores)]],I178+FluxoCaixa10131517[[#This Row],[Valores Receitas / Despesas]])</f>
        <v>77660.380000000194</v>
      </c>
      <c r="J179" s="5">
        <f>IF(FluxoCaixa10131517[[#This Row],[Entrada / Saída]]="Saída",FluxoCaixa10131517[[#This Row],[R$ (Valores)]]*-1,FluxoCaixa10131517[[#This Row],[R$ (Valores)]])</f>
        <v>-4147.5600000000004</v>
      </c>
    </row>
    <row r="180" spans="2:10" hidden="1">
      <c r="B180" s="56">
        <v>46034</v>
      </c>
      <c r="C180" s="52" t="str">
        <f>IF(FluxoCaixa101315[[#This Row],[Data]]="","",PROPER(TEXT(FluxoCaixa101315[[#This Row],[Data]],"mmmm")))</f>
        <v>Janeiro</v>
      </c>
      <c r="D180" s="17" t="s">
        <v>2</v>
      </c>
      <c r="E180" s="17" t="s">
        <v>61</v>
      </c>
      <c r="F180" s="17" t="s">
        <v>850</v>
      </c>
      <c r="G180" s="21">
        <v>2021.13</v>
      </c>
      <c r="H180" s="17" t="s">
        <v>525</v>
      </c>
      <c r="I180" s="20">
        <f>IF(FluxoCaixa10131517[[#This Row],[Fornecedores]]="Saldo Inicial",FluxoCaixa10131517[[#This Row],[R$ (Valores)]],I179+FluxoCaixa10131517[[#This Row],[Valores Receitas / Despesas]])</f>
        <v>75639.250000000189</v>
      </c>
      <c r="J180" s="5">
        <f>IF(FluxoCaixa10131517[[#This Row],[Entrada / Saída]]="Saída",FluxoCaixa10131517[[#This Row],[R$ (Valores)]]*-1,FluxoCaixa10131517[[#This Row],[R$ (Valores)]])</f>
        <v>-2021.13</v>
      </c>
    </row>
    <row r="181" spans="2:10" hidden="1">
      <c r="B181" s="56">
        <v>46034</v>
      </c>
      <c r="C181" s="52" t="str">
        <f>IF(FluxoCaixa101315[[#This Row],[Data]]="","",PROPER(TEXT(FluxoCaixa101315[[#This Row],[Data]],"mmmm")))</f>
        <v>Janeiro</v>
      </c>
      <c r="D181" s="17" t="s">
        <v>2</v>
      </c>
      <c r="E181" s="17" t="s">
        <v>14</v>
      </c>
      <c r="F181" s="17" t="s">
        <v>851</v>
      </c>
      <c r="G181" s="21">
        <v>266.25</v>
      </c>
      <c r="H181" s="17" t="s">
        <v>525</v>
      </c>
      <c r="I181" s="20">
        <f>IF(FluxoCaixa10131517[[#This Row],[Fornecedores]]="Saldo Inicial",FluxoCaixa10131517[[#This Row],[R$ (Valores)]],I180+FluxoCaixa10131517[[#This Row],[Valores Receitas / Despesas]])</f>
        <v>75373.000000000189</v>
      </c>
      <c r="J181" s="5">
        <f>IF(FluxoCaixa10131517[[#This Row],[Entrada / Saída]]="Saída",FluxoCaixa10131517[[#This Row],[R$ (Valores)]]*-1,FluxoCaixa10131517[[#This Row],[R$ (Valores)]])</f>
        <v>-266.25</v>
      </c>
    </row>
    <row r="182" spans="2:10" hidden="1">
      <c r="B182" s="56">
        <v>46034</v>
      </c>
      <c r="C182" s="52" t="str">
        <f>IF(FluxoCaixa101315[[#This Row],[Data]]="","",PROPER(TEXT(FluxoCaixa101315[[#This Row],[Data]],"mmmm")))</f>
        <v>Janeiro</v>
      </c>
      <c r="D182" s="17" t="s">
        <v>2</v>
      </c>
      <c r="E182" s="17" t="s">
        <v>507</v>
      </c>
      <c r="F182" s="17" t="s">
        <v>852</v>
      </c>
      <c r="G182" s="21">
        <v>48.24</v>
      </c>
      <c r="H182" s="17" t="s">
        <v>525</v>
      </c>
      <c r="I182" s="20">
        <f>IF(FluxoCaixa10131517[[#This Row],[Fornecedores]]="Saldo Inicial",FluxoCaixa10131517[[#This Row],[R$ (Valores)]],I181+FluxoCaixa10131517[[#This Row],[Valores Receitas / Despesas]])</f>
        <v>75324.760000000184</v>
      </c>
      <c r="J182" s="5">
        <f>IF(FluxoCaixa10131517[[#This Row],[Entrada / Saída]]="Saída",FluxoCaixa10131517[[#This Row],[R$ (Valores)]]*-1,FluxoCaixa10131517[[#This Row],[R$ (Valores)]])</f>
        <v>-48.24</v>
      </c>
    </row>
    <row r="183" spans="2:10" hidden="1">
      <c r="B183" s="56">
        <v>46034</v>
      </c>
      <c r="C183" s="52" t="str">
        <f>IF(FluxoCaixa101315[[#This Row],[Data]]="","",PROPER(TEXT(FluxoCaixa101315[[#This Row],[Data]],"mmmm")))</f>
        <v>Janeiro</v>
      </c>
      <c r="D183" s="17" t="s">
        <v>2</v>
      </c>
      <c r="E183" s="17" t="s">
        <v>431</v>
      </c>
      <c r="F183" s="17" t="s">
        <v>853</v>
      </c>
      <c r="G183" s="21">
        <v>156.18</v>
      </c>
      <c r="H183" s="17" t="s">
        <v>525</v>
      </c>
      <c r="I183" s="20">
        <f>IF(FluxoCaixa10131517[[#This Row],[Fornecedores]]="Saldo Inicial",FluxoCaixa10131517[[#This Row],[R$ (Valores)]],I182+FluxoCaixa10131517[[#This Row],[Valores Receitas / Despesas]])</f>
        <v>75168.580000000191</v>
      </c>
      <c r="J183" s="5">
        <f>IF(FluxoCaixa10131517[[#This Row],[Entrada / Saída]]="Saída",FluxoCaixa10131517[[#This Row],[R$ (Valores)]]*-1,FluxoCaixa10131517[[#This Row],[R$ (Valores)]])</f>
        <v>-156.18</v>
      </c>
    </row>
    <row r="184" spans="2:10" hidden="1">
      <c r="B184" s="56">
        <v>46034</v>
      </c>
      <c r="C184" s="52" t="str">
        <f>IF(FluxoCaixa101315[[#This Row],[Data]]="","",PROPER(TEXT(FluxoCaixa101315[[#This Row],[Data]],"mmmm")))</f>
        <v>Janeiro</v>
      </c>
      <c r="D184" s="17" t="s">
        <v>2</v>
      </c>
      <c r="E184" s="17" t="s">
        <v>431</v>
      </c>
      <c r="F184" s="17" t="s">
        <v>854</v>
      </c>
      <c r="G184" s="21">
        <v>156.18</v>
      </c>
      <c r="H184" s="17" t="s">
        <v>525</v>
      </c>
      <c r="I184" s="20">
        <f>IF(FluxoCaixa10131517[[#This Row],[Fornecedores]]="Saldo Inicial",FluxoCaixa10131517[[#This Row],[R$ (Valores)]],I183+FluxoCaixa10131517[[#This Row],[Valores Receitas / Despesas]])</f>
        <v>75012.400000000198</v>
      </c>
      <c r="J184" s="5">
        <f>IF(FluxoCaixa10131517[[#This Row],[Entrada / Saída]]="Saída",FluxoCaixa10131517[[#This Row],[R$ (Valores)]]*-1,FluxoCaixa10131517[[#This Row],[R$ (Valores)]])</f>
        <v>-156.18</v>
      </c>
    </row>
    <row r="185" spans="2:10" hidden="1">
      <c r="B185" s="56">
        <v>46034</v>
      </c>
      <c r="C185" s="52" t="str">
        <f>IF(FluxoCaixa101315[[#This Row],[Data]]="","",PROPER(TEXT(FluxoCaixa101315[[#This Row],[Data]],"mmmm")))</f>
        <v>Janeiro</v>
      </c>
      <c r="D185" s="17" t="s">
        <v>2</v>
      </c>
      <c r="E185" s="17" t="s">
        <v>431</v>
      </c>
      <c r="F185" s="17" t="s">
        <v>855</v>
      </c>
      <c r="G185" s="21">
        <v>156.18</v>
      </c>
      <c r="H185" s="17" t="s">
        <v>525</v>
      </c>
      <c r="I185" s="20">
        <f>IF(FluxoCaixa10131517[[#This Row],[Fornecedores]]="Saldo Inicial",FluxoCaixa10131517[[#This Row],[R$ (Valores)]],I184+FluxoCaixa10131517[[#This Row],[Valores Receitas / Despesas]])</f>
        <v>74856.220000000205</v>
      </c>
      <c r="J185" s="5">
        <f>IF(FluxoCaixa10131517[[#This Row],[Entrada / Saída]]="Saída",FluxoCaixa10131517[[#This Row],[R$ (Valores)]]*-1,FluxoCaixa10131517[[#This Row],[R$ (Valores)]])</f>
        <v>-156.18</v>
      </c>
    </row>
    <row r="186" spans="2:10" hidden="1">
      <c r="B186" s="56">
        <v>46034</v>
      </c>
      <c r="C186" s="52" t="str">
        <f>IF(FluxoCaixa101315[[#This Row],[Data]]="","",PROPER(TEXT(FluxoCaixa101315[[#This Row],[Data]],"mmmm")))</f>
        <v>Janeiro</v>
      </c>
      <c r="D186" s="17" t="s">
        <v>2</v>
      </c>
      <c r="E186" s="17" t="s">
        <v>431</v>
      </c>
      <c r="F186" s="17" t="s">
        <v>856</v>
      </c>
      <c r="G186" s="21">
        <v>104.12</v>
      </c>
      <c r="H186" s="17" t="s">
        <v>525</v>
      </c>
      <c r="I186" s="20">
        <f>IF(FluxoCaixa10131517[[#This Row],[Fornecedores]]="Saldo Inicial",FluxoCaixa10131517[[#This Row],[R$ (Valores)]],I185+FluxoCaixa10131517[[#This Row],[Valores Receitas / Despesas]])</f>
        <v>74752.10000000021</v>
      </c>
      <c r="J186" s="5">
        <f>IF(FluxoCaixa10131517[[#This Row],[Entrada / Saída]]="Saída",FluxoCaixa10131517[[#This Row],[R$ (Valores)]]*-1,FluxoCaixa10131517[[#This Row],[R$ (Valores)]])</f>
        <v>-104.12</v>
      </c>
    </row>
    <row r="187" spans="2:10" hidden="1">
      <c r="B187" s="56">
        <v>46034</v>
      </c>
      <c r="C187" s="52" t="str">
        <f>IF(FluxoCaixa101315[[#This Row],[Data]]="","",PROPER(TEXT(FluxoCaixa101315[[#This Row],[Data]],"mmmm")))</f>
        <v>Janeiro</v>
      </c>
      <c r="D187" s="17" t="s">
        <v>2</v>
      </c>
      <c r="E187" s="17" t="s">
        <v>857</v>
      </c>
      <c r="F187" s="17" t="s">
        <v>858</v>
      </c>
      <c r="G187" s="21">
        <v>138.94999999999999</v>
      </c>
      <c r="H187" s="17" t="s">
        <v>525</v>
      </c>
      <c r="I187" s="20">
        <f>IF(FluxoCaixa10131517[[#This Row],[Fornecedores]]="Saldo Inicial",FluxoCaixa10131517[[#This Row],[R$ (Valores)]],I186+FluxoCaixa10131517[[#This Row],[Valores Receitas / Despesas]])</f>
        <v>74613.150000000212</v>
      </c>
      <c r="J187" s="5">
        <f>IF(FluxoCaixa10131517[[#This Row],[Entrada / Saída]]="Saída",FluxoCaixa10131517[[#This Row],[R$ (Valores)]]*-1,FluxoCaixa10131517[[#This Row],[R$ (Valores)]])</f>
        <v>-138.94999999999999</v>
      </c>
    </row>
    <row r="188" spans="2:10" hidden="1">
      <c r="B188" s="56">
        <v>46034</v>
      </c>
      <c r="C188" s="52" t="str">
        <f>IF(FluxoCaixa101315[[#This Row],[Data]]="","",PROPER(TEXT(FluxoCaixa101315[[#This Row],[Data]],"mmmm")))</f>
        <v>Janeiro</v>
      </c>
      <c r="D188" s="17" t="s">
        <v>2</v>
      </c>
      <c r="E188" s="17" t="s">
        <v>508</v>
      </c>
      <c r="F188" s="17" t="s">
        <v>859</v>
      </c>
      <c r="G188" s="21">
        <v>1900</v>
      </c>
      <c r="H188" s="17" t="s">
        <v>525</v>
      </c>
      <c r="I188" s="20">
        <f>IF(FluxoCaixa10131517[[#This Row],[Fornecedores]]="Saldo Inicial",FluxoCaixa10131517[[#This Row],[R$ (Valores)]],I187+FluxoCaixa10131517[[#This Row],[Valores Receitas / Despesas]])</f>
        <v>72713.150000000212</v>
      </c>
      <c r="J188" s="5">
        <f>IF(FluxoCaixa10131517[[#This Row],[Entrada / Saída]]="Saída",FluxoCaixa10131517[[#This Row],[R$ (Valores)]]*-1,FluxoCaixa10131517[[#This Row],[R$ (Valores)]])</f>
        <v>-1900</v>
      </c>
    </row>
    <row r="189" spans="2:10" hidden="1">
      <c r="B189" s="56">
        <v>46034</v>
      </c>
      <c r="C189" s="52" t="str">
        <f>IF(FluxoCaixa101315[[#This Row],[Data]]="","",PROPER(TEXT(FluxoCaixa101315[[#This Row],[Data]],"mmmm")))</f>
        <v>Janeiro</v>
      </c>
      <c r="D189" s="17" t="s">
        <v>2</v>
      </c>
      <c r="E189" s="17" t="s">
        <v>23</v>
      </c>
      <c r="F189" s="17" t="s">
        <v>860</v>
      </c>
      <c r="G189" s="21">
        <v>174.5</v>
      </c>
      <c r="H189" s="17" t="s">
        <v>525</v>
      </c>
      <c r="I189" s="20">
        <f>IF(FluxoCaixa10131517[[#This Row],[Fornecedores]]="Saldo Inicial",FluxoCaixa10131517[[#This Row],[R$ (Valores)]],I188+FluxoCaixa10131517[[#This Row],[Valores Receitas / Despesas]])</f>
        <v>72538.650000000212</v>
      </c>
      <c r="J189" s="5">
        <f>IF(FluxoCaixa10131517[[#This Row],[Entrada / Saída]]="Saída",FluxoCaixa10131517[[#This Row],[R$ (Valores)]]*-1,FluxoCaixa10131517[[#This Row],[R$ (Valores)]])</f>
        <v>-174.5</v>
      </c>
    </row>
    <row r="190" spans="2:10" hidden="1">
      <c r="B190" s="56">
        <v>46034</v>
      </c>
      <c r="C190" s="52" t="str">
        <f>IF(FluxoCaixa101315[[#This Row],[Data]]="","",PROPER(TEXT(FluxoCaixa101315[[#This Row],[Data]],"mmmm")))</f>
        <v>Janeiro</v>
      </c>
      <c r="D190" s="45" t="s">
        <v>2</v>
      </c>
      <c r="E190" s="45" t="s">
        <v>857</v>
      </c>
      <c r="F190" s="45" t="s">
        <v>861</v>
      </c>
      <c r="G190" s="54">
        <v>299.89999999999998</v>
      </c>
      <c r="H190" s="45" t="s">
        <v>525</v>
      </c>
      <c r="I190" s="47">
        <f>IF(FluxoCaixa10131517[[#This Row],[Fornecedores]]="Saldo Inicial",FluxoCaixa10131517[[#This Row],[R$ (Valores)]],I189+FluxoCaixa10131517[[#This Row],[Valores Receitas / Despesas]])</f>
        <v>72238.750000000218</v>
      </c>
      <c r="J190" s="53">
        <f>IF(FluxoCaixa10131517[[#This Row],[Entrada / Saída]]="Saída",FluxoCaixa10131517[[#This Row],[R$ (Valores)]]*-1,FluxoCaixa10131517[[#This Row],[R$ (Valores)]])</f>
        <v>-299.89999999999998</v>
      </c>
    </row>
    <row r="191" spans="2:10" hidden="1">
      <c r="B191" s="56">
        <v>46034</v>
      </c>
      <c r="C191" s="52" t="str">
        <f>IF(FluxoCaixa101315[[#This Row],[Data]]="","",PROPER(TEXT(FluxoCaixa101315[[#This Row],[Data]],"mmmm")))</f>
        <v>Janeiro</v>
      </c>
      <c r="D191" s="17" t="s">
        <v>2</v>
      </c>
      <c r="E191" s="17" t="s">
        <v>225</v>
      </c>
      <c r="F191" s="17" t="s">
        <v>845</v>
      </c>
      <c r="G191" s="21">
        <v>233.07</v>
      </c>
      <c r="H191" s="17" t="s">
        <v>525</v>
      </c>
      <c r="I191" s="47">
        <f>IF(FluxoCaixa10131517[[#This Row],[Fornecedores]]="Saldo Inicial",FluxoCaixa10131517[[#This Row],[R$ (Valores)]],I190+FluxoCaixa10131517[[#This Row],[Valores Receitas / Despesas]])</f>
        <v>72005.680000000211</v>
      </c>
      <c r="J191" s="5">
        <f>IF(FluxoCaixa10131517[[#This Row],[Entrada / Saída]]="Saída",FluxoCaixa10131517[[#This Row],[R$ (Valores)]]*-1,FluxoCaixa10131517[[#This Row],[R$ (Valores)]])</f>
        <v>-233.07</v>
      </c>
    </row>
    <row r="192" spans="2:10" hidden="1">
      <c r="B192" s="56">
        <v>46034</v>
      </c>
      <c r="C192" s="52" t="str">
        <f>IF(FluxoCaixa101315[[#This Row],[Data]]="","",PROPER(TEXT(FluxoCaixa101315[[#This Row],[Data]],"mmmm")))</f>
        <v>Janeiro</v>
      </c>
      <c r="D192" s="17" t="s">
        <v>2</v>
      </c>
      <c r="E192" s="17" t="s">
        <v>146</v>
      </c>
      <c r="F192" s="17" t="s">
        <v>862</v>
      </c>
      <c r="G192" s="21">
        <v>163</v>
      </c>
      <c r="H192" s="17" t="s">
        <v>525</v>
      </c>
      <c r="I192" s="47">
        <f>IF(FluxoCaixa10131517[[#This Row],[Fornecedores]]="Saldo Inicial",FluxoCaixa10131517[[#This Row],[R$ (Valores)]],I191+FluxoCaixa10131517[[#This Row],[Valores Receitas / Despesas]])</f>
        <v>71842.680000000211</v>
      </c>
      <c r="J192" s="5">
        <f>IF(FluxoCaixa10131517[[#This Row],[Entrada / Saída]]="Saída",FluxoCaixa10131517[[#This Row],[R$ (Valores)]]*-1,FluxoCaixa10131517[[#This Row],[R$ (Valores)]])</f>
        <v>-163</v>
      </c>
    </row>
    <row r="193" spans="2:10" hidden="1">
      <c r="B193" s="56">
        <v>46034</v>
      </c>
      <c r="C193" s="52" t="str">
        <f>IF(FluxoCaixa101315[[#This Row],[Data]]="","",PROPER(TEXT(FluxoCaixa101315[[#This Row],[Data]],"mmmm")))</f>
        <v>Janeiro</v>
      </c>
      <c r="D193" s="17" t="s">
        <v>2</v>
      </c>
      <c r="E193" s="17" t="s">
        <v>146</v>
      </c>
      <c r="F193" s="17" t="s">
        <v>862</v>
      </c>
      <c r="G193" s="21">
        <v>109</v>
      </c>
      <c r="H193" s="17" t="s">
        <v>525</v>
      </c>
      <c r="I193" s="47">
        <f>IF(FluxoCaixa10131517[[#This Row],[Fornecedores]]="Saldo Inicial",FluxoCaixa10131517[[#This Row],[R$ (Valores)]],I192+FluxoCaixa10131517[[#This Row],[Valores Receitas / Despesas]])</f>
        <v>71733.680000000211</v>
      </c>
      <c r="J193" s="5">
        <f>IF(FluxoCaixa10131517[[#This Row],[Entrada / Saída]]="Saída",FluxoCaixa10131517[[#This Row],[R$ (Valores)]]*-1,FluxoCaixa10131517[[#This Row],[R$ (Valores)]])</f>
        <v>-109</v>
      </c>
    </row>
    <row r="194" spans="2:10" hidden="1">
      <c r="B194" s="56">
        <v>46034</v>
      </c>
      <c r="C194" s="52" t="str">
        <f>IF(FluxoCaixa101315[[#This Row],[Data]]="","",PROPER(TEXT(FluxoCaixa101315[[#This Row],[Data]],"mmmm")))</f>
        <v>Janeiro</v>
      </c>
      <c r="D194" s="17" t="s">
        <v>2</v>
      </c>
      <c r="E194" s="17" t="s">
        <v>146</v>
      </c>
      <c r="F194" s="17" t="s">
        <v>862</v>
      </c>
      <c r="G194" s="21">
        <v>76</v>
      </c>
      <c r="H194" s="17" t="s">
        <v>525</v>
      </c>
      <c r="I194" s="47">
        <f>IF(FluxoCaixa10131517[[#This Row],[Fornecedores]]="Saldo Inicial",FluxoCaixa10131517[[#This Row],[R$ (Valores)]],I193+FluxoCaixa10131517[[#This Row],[Valores Receitas / Despesas]])</f>
        <v>71657.680000000211</v>
      </c>
      <c r="J194" s="5">
        <f>IF(FluxoCaixa10131517[[#This Row],[Entrada / Saída]]="Saída",FluxoCaixa10131517[[#This Row],[R$ (Valores)]]*-1,FluxoCaixa10131517[[#This Row],[R$ (Valores)]])</f>
        <v>-76</v>
      </c>
    </row>
    <row r="195" spans="2:10" hidden="1">
      <c r="B195" s="56">
        <v>46034</v>
      </c>
      <c r="C195" s="52" t="str">
        <f>IF(FluxoCaixa101315[[#This Row],[Data]]="","",PROPER(TEXT(FluxoCaixa101315[[#This Row],[Data]],"mmmm")))</f>
        <v>Janeiro</v>
      </c>
      <c r="D195" s="17" t="s">
        <v>2</v>
      </c>
      <c r="E195" s="17" t="s">
        <v>23</v>
      </c>
      <c r="F195" s="17" t="s">
        <v>863</v>
      </c>
      <c r="G195" s="21">
        <v>620</v>
      </c>
      <c r="H195" s="17" t="s">
        <v>525</v>
      </c>
      <c r="I195" s="47">
        <f>IF(FluxoCaixa10131517[[#This Row],[Fornecedores]]="Saldo Inicial",FluxoCaixa10131517[[#This Row],[R$ (Valores)]],I194+FluxoCaixa10131517[[#This Row],[Valores Receitas / Despesas]])</f>
        <v>71037.680000000211</v>
      </c>
      <c r="J195" s="5">
        <f>IF(FluxoCaixa10131517[[#This Row],[Entrada / Saída]]="Saída",FluxoCaixa10131517[[#This Row],[R$ (Valores)]]*-1,FluxoCaixa10131517[[#This Row],[R$ (Valores)]])</f>
        <v>-620</v>
      </c>
    </row>
    <row r="196" spans="2:10" hidden="1">
      <c r="B196" s="56">
        <v>46034</v>
      </c>
      <c r="C196" s="52" t="str">
        <f>IF(FluxoCaixa101315[[#This Row],[Data]]="","",PROPER(TEXT(FluxoCaixa101315[[#This Row],[Data]],"mmmm")))</f>
        <v>Janeiro</v>
      </c>
      <c r="D196" s="17" t="s">
        <v>2</v>
      </c>
      <c r="E196" s="17" t="s">
        <v>23</v>
      </c>
      <c r="F196" s="17" t="s">
        <v>603</v>
      </c>
      <c r="G196" s="21">
        <v>134.75</v>
      </c>
      <c r="H196" s="17" t="s">
        <v>525</v>
      </c>
      <c r="I196" s="47">
        <f>IF(FluxoCaixa10131517[[#This Row],[Fornecedores]]="Saldo Inicial",FluxoCaixa10131517[[#This Row],[R$ (Valores)]],I195+FluxoCaixa10131517[[#This Row],[Valores Receitas / Despesas]])</f>
        <v>70902.930000000211</v>
      </c>
      <c r="J196" s="5">
        <f>IF(FluxoCaixa10131517[[#This Row],[Entrada / Saída]]="Saída",FluxoCaixa10131517[[#This Row],[R$ (Valores)]]*-1,FluxoCaixa10131517[[#This Row],[R$ (Valores)]])</f>
        <v>-134.75</v>
      </c>
    </row>
    <row r="197" spans="2:10" hidden="1">
      <c r="B197" s="56">
        <v>46034</v>
      </c>
      <c r="C197" s="52" t="str">
        <f>IF(FluxoCaixa101315[[#This Row],[Data]]="","",PROPER(TEXT(FluxoCaixa101315[[#This Row],[Data]],"mmmm")))</f>
        <v>Janeiro</v>
      </c>
      <c r="D197" s="17" t="s">
        <v>2</v>
      </c>
      <c r="E197" s="17" t="s">
        <v>26</v>
      </c>
      <c r="F197" s="17" t="s">
        <v>864</v>
      </c>
      <c r="G197" s="21">
        <v>1007.27</v>
      </c>
      <c r="H197" s="17" t="s">
        <v>525</v>
      </c>
      <c r="I197" s="47">
        <f>IF(FluxoCaixa10131517[[#This Row],[Fornecedores]]="Saldo Inicial",FluxoCaixa10131517[[#This Row],[R$ (Valores)]],I196+FluxoCaixa10131517[[#This Row],[Valores Receitas / Despesas]])</f>
        <v>69895.660000000207</v>
      </c>
      <c r="J197" s="5">
        <f>IF(FluxoCaixa10131517[[#This Row],[Entrada / Saída]]="Saída",FluxoCaixa10131517[[#This Row],[R$ (Valores)]]*-1,FluxoCaixa10131517[[#This Row],[R$ (Valores)]])</f>
        <v>-1007.27</v>
      </c>
    </row>
    <row r="198" spans="2:10" hidden="1">
      <c r="B198" s="56">
        <v>46034</v>
      </c>
      <c r="C198" s="52" t="str">
        <f>IF(FluxoCaixa101315[[#This Row],[Data]]="","",PROPER(TEXT(FluxoCaixa101315[[#This Row],[Data]],"mmmm")))</f>
        <v>Janeiro</v>
      </c>
      <c r="D198" s="17" t="s">
        <v>2</v>
      </c>
      <c r="E198" s="17" t="s">
        <v>17</v>
      </c>
      <c r="F198" s="17" t="s">
        <v>865</v>
      </c>
      <c r="G198" s="21">
        <v>92.73</v>
      </c>
      <c r="H198" s="17" t="s">
        <v>525</v>
      </c>
      <c r="I198" s="47">
        <f>IF(FluxoCaixa10131517[[#This Row],[Fornecedores]]="Saldo Inicial",FluxoCaixa10131517[[#This Row],[R$ (Valores)]],I197+FluxoCaixa10131517[[#This Row],[Valores Receitas / Despesas]])</f>
        <v>69802.930000000211</v>
      </c>
      <c r="J198" s="5">
        <f>IF(FluxoCaixa10131517[[#This Row],[Entrada / Saída]]="Saída",FluxoCaixa10131517[[#This Row],[R$ (Valores)]]*-1,FluxoCaixa10131517[[#This Row],[R$ (Valores)]])</f>
        <v>-92.73</v>
      </c>
    </row>
    <row r="199" spans="2:10" hidden="1">
      <c r="B199" s="56">
        <v>46034</v>
      </c>
      <c r="C199" s="52" t="str">
        <f>IF(FluxoCaixa101315[[#This Row],[Data]]="","",PROPER(TEXT(FluxoCaixa101315[[#This Row],[Data]],"mmmm")))</f>
        <v>Janeiro</v>
      </c>
      <c r="D199" s="17" t="s">
        <v>2</v>
      </c>
      <c r="E199" s="17" t="s">
        <v>23</v>
      </c>
      <c r="F199" s="17" t="s">
        <v>568</v>
      </c>
      <c r="G199" s="21">
        <v>396.48</v>
      </c>
      <c r="H199" s="17" t="s">
        <v>525</v>
      </c>
      <c r="I199" s="47">
        <f>IF(FluxoCaixa10131517[[#This Row],[Fornecedores]]="Saldo Inicial",FluxoCaixa10131517[[#This Row],[R$ (Valores)]],I198+FluxoCaixa10131517[[#This Row],[Valores Receitas / Despesas]])</f>
        <v>69406.450000000215</v>
      </c>
      <c r="J199" s="5">
        <f>IF(FluxoCaixa10131517[[#This Row],[Entrada / Saída]]="Saída",FluxoCaixa10131517[[#This Row],[R$ (Valores)]]*-1,FluxoCaixa10131517[[#This Row],[R$ (Valores)]])</f>
        <v>-396.48</v>
      </c>
    </row>
    <row r="200" spans="2:10" hidden="1">
      <c r="B200" s="56">
        <v>46034</v>
      </c>
      <c r="C200" s="52" t="str">
        <f>IF(FluxoCaixa101315[[#This Row],[Data]]="","",PROPER(TEXT(FluxoCaixa101315[[#This Row],[Data]],"mmmm")))</f>
        <v>Janeiro</v>
      </c>
      <c r="D200" s="17" t="s">
        <v>2</v>
      </c>
      <c r="E200" s="17" t="s">
        <v>23</v>
      </c>
      <c r="F200" s="17" t="s">
        <v>568</v>
      </c>
      <c r="G200" s="21">
        <v>4762.67</v>
      </c>
      <c r="H200" s="17" t="s">
        <v>525</v>
      </c>
      <c r="I200" s="47">
        <f>IF(FluxoCaixa10131517[[#This Row],[Fornecedores]]="Saldo Inicial",FluxoCaixa10131517[[#This Row],[R$ (Valores)]],I199+FluxoCaixa10131517[[#This Row],[Valores Receitas / Despesas]])</f>
        <v>64643.780000000217</v>
      </c>
      <c r="J200" s="5">
        <f>IF(FluxoCaixa10131517[[#This Row],[Entrada / Saída]]="Saída",FluxoCaixa10131517[[#This Row],[R$ (Valores)]]*-1,FluxoCaixa10131517[[#This Row],[R$ (Valores)]])</f>
        <v>-4762.67</v>
      </c>
    </row>
    <row r="201" spans="2:10" hidden="1">
      <c r="B201" s="56">
        <v>46034</v>
      </c>
      <c r="C201" s="52" t="str">
        <f>IF(FluxoCaixa101315[[#This Row],[Data]]="","",PROPER(TEXT(FluxoCaixa101315[[#This Row],[Data]],"mmmm")))</f>
        <v>Janeiro</v>
      </c>
      <c r="D201" s="17" t="s">
        <v>2</v>
      </c>
      <c r="E201" s="17" t="s">
        <v>431</v>
      </c>
      <c r="F201" s="17" t="s">
        <v>866</v>
      </c>
      <c r="G201" s="21">
        <v>2377</v>
      </c>
      <c r="H201" s="17" t="s">
        <v>525</v>
      </c>
      <c r="I201" s="47">
        <f>IF(FluxoCaixa10131517[[#This Row],[Fornecedores]]="Saldo Inicial",FluxoCaixa10131517[[#This Row],[R$ (Valores)]],I200+FluxoCaixa10131517[[#This Row],[Valores Receitas / Despesas]])</f>
        <v>62266.780000000217</v>
      </c>
      <c r="J201" s="5">
        <f>IF(FluxoCaixa10131517[[#This Row],[Entrada / Saída]]="Saída",FluxoCaixa10131517[[#This Row],[R$ (Valores)]]*-1,FluxoCaixa10131517[[#This Row],[R$ (Valores)]])</f>
        <v>-2377</v>
      </c>
    </row>
    <row r="202" spans="2:10" hidden="1">
      <c r="B202" s="56">
        <v>46034</v>
      </c>
      <c r="C202" s="52" t="str">
        <f>IF(FluxoCaixa101315[[#This Row],[Data]]="","",PROPER(TEXT(FluxoCaixa101315[[#This Row],[Data]],"mmmm")))</f>
        <v>Janeiro</v>
      </c>
      <c r="D202" s="17" t="s">
        <v>2</v>
      </c>
      <c r="E202" s="17" t="s">
        <v>431</v>
      </c>
      <c r="F202" s="17" t="s">
        <v>569</v>
      </c>
      <c r="G202" s="21">
        <v>157.1</v>
      </c>
      <c r="H202" s="17" t="s">
        <v>525</v>
      </c>
      <c r="I202" s="47">
        <f>IF(FluxoCaixa10131517[[#This Row],[Fornecedores]]="Saldo Inicial",FluxoCaixa10131517[[#This Row],[R$ (Valores)]],I201+FluxoCaixa10131517[[#This Row],[Valores Receitas / Despesas]])</f>
        <v>62109.680000000219</v>
      </c>
      <c r="J202" s="5">
        <f>IF(FluxoCaixa10131517[[#This Row],[Entrada / Saída]]="Saída",FluxoCaixa10131517[[#This Row],[R$ (Valores)]]*-1,FluxoCaixa10131517[[#This Row],[R$ (Valores)]])</f>
        <v>-157.1</v>
      </c>
    </row>
    <row r="203" spans="2:10" hidden="1">
      <c r="B203" s="56">
        <v>46034</v>
      </c>
      <c r="C203" s="52" t="str">
        <f>IF(FluxoCaixa101315[[#This Row],[Data]]="","",PROPER(TEXT(FluxoCaixa101315[[#This Row],[Data]],"mmmm")))</f>
        <v>Janeiro</v>
      </c>
      <c r="D203" s="17" t="s">
        <v>2</v>
      </c>
      <c r="E203" s="17" t="s">
        <v>507</v>
      </c>
      <c r="F203" s="17" t="s">
        <v>867</v>
      </c>
      <c r="G203" s="21">
        <v>64.89</v>
      </c>
      <c r="H203" s="17" t="s">
        <v>525</v>
      </c>
      <c r="I203" s="47">
        <f>IF(FluxoCaixa10131517[[#This Row],[Fornecedores]]="Saldo Inicial",FluxoCaixa10131517[[#This Row],[R$ (Valores)]],I202+FluxoCaixa10131517[[#This Row],[Valores Receitas / Despesas]])</f>
        <v>62044.790000000219</v>
      </c>
      <c r="J203" s="5">
        <f>IF(FluxoCaixa10131517[[#This Row],[Entrada / Saída]]="Saída",FluxoCaixa10131517[[#This Row],[R$ (Valores)]]*-1,FluxoCaixa10131517[[#This Row],[R$ (Valores)]])</f>
        <v>-64.89</v>
      </c>
    </row>
    <row r="204" spans="2:10" hidden="1">
      <c r="B204" s="56">
        <v>46034</v>
      </c>
      <c r="C204" s="52" t="str">
        <f>IF(FluxoCaixa101315[[#This Row],[Data]]="","",PROPER(TEXT(FluxoCaixa101315[[#This Row],[Data]],"mmmm")))</f>
        <v>Janeiro</v>
      </c>
      <c r="D204" s="17" t="s">
        <v>2</v>
      </c>
      <c r="E204" s="17" t="s">
        <v>507</v>
      </c>
      <c r="F204" s="17" t="s">
        <v>867</v>
      </c>
      <c r="G204" s="21">
        <v>64.89</v>
      </c>
      <c r="H204" s="17" t="s">
        <v>525</v>
      </c>
      <c r="I204" s="47">
        <f>IF(FluxoCaixa10131517[[#This Row],[Fornecedores]]="Saldo Inicial",FluxoCaixa10131517[[#This Row],[R$ (Valores)]],I203+FluxoCaixa10131517[[#This Row],[Valores Receitas / Despesas]])</f>
        <v>61979.90000000022</v>
      </c>
      <c r="J204" s="5">
        <f>IF(FluxoCaixa10131517[[#This Row],[Entrada / Saída]]="Saída",FluxoCaixa10131517[[#This Row],[R$ (Valores)]]*-1,FluxoCaixa10131517[[#This Row],[R$ (Valores)]])</f>
        <v>-64.89</v>
      </c>
    </row>
    <row r="205" spans="2:10" hidden="1">
      <c r="B205" s="56">
        <v>46034</v>
      </c>
      <c r="C205" s="52" t="str">
        <f>IF(FluxoCaixa101315[[#This Row],[Data]]="","",PROPER(TEXT(FluxoCaixa101315[[#This Row],[Data]],"mmmm")))</f>
        <v>Janeiro</v>
      </c>
      <c r="D205" s="45" t="s">
        <v>2</v>
      </c>
      <c r="E205" s="45" t="s">
        <v>507</v>
      </c>
      <c r="F205" s="45" t="s">
        <v>867</v>
      </c>
      <c r="G205" s="54">
        <v>64.89</v>
      </c>
      <c r="H205" s="45" t="s">
        <v>525</v>
      </c>
      <c r="I205" s="47">
        <f>IF(FluxoCaixa10131517[[#This Row],[Fornecedores]]="Saldo Inicial",FluxoCaixa10131517[[#This Row],[R$ (Valores)]],I204+FluxoCaixa10131517[[#This Row],[Valores Receitas / Despesas]])</f>
        <v>61915.01000000022</v>
      </c>
      <c r="J205" s="53">
        <f>IF(FluxoCaixa10131517[[#This Row],[Entrada / Saída]]="Saída",FluxoCaixa10131517[[#This Row],[R$ (Valores)]]*-1,FluxoCaixa10131517[[#This Row],[R$ (Valores)]])</f>
        <v>-64.89</v>
      </c>
    </row>
    <row r="206" spans="2:10" hidden="1">
      <c r="B206" s="56">
        <v>46034</v>
      </c>
      <c r="C206" s="48" t="str">
        <f>IF(FluxoCaixa101315[[#This Row],[Data]]="","",PROPER(TEXT(FluxoCaixa101315[[#This Row],[Data]],"mmmm")))</f>
        <v>Janeiro</v>
      </c>
      <c r="D206" s="17" t="s">
        <v>2</v>
      </c>
      <c r="E206" s="17" t="s">
        <v>507</v>
      </c>
      <c r="F206" s="17" t="s">
        <v>867</v>
      </c>
      <c r="G206" s="21">
        <v>64.89</v>
      </c>
      <c r="H206" s="17" t="s">
        <v>525</v>
      </c>
      <c r="I206" s="47">
        <f>IF(FluxoCaixa10131517[[#This Row],[Fornecedores]]="Saldo Inicial",FluxoCaixa10131517[[#This Row],[R$ (Valores)]],I205+FluxoCaixa10131517[[#This Row],[Valores Receitas / Despesas]])</f>
        <v>61850.120000000221</v>
      </c>
      <c r="J206" s="5">
        <f>IF(FluxoCaixa10131517[[#This Row],[Entrada / Saída]]="Saída",FluxoCaixa10131517[[#This Row],[R$ (Valores)]]*-1,FluxoCaixa10131517[[#This Row],[R$ (Valores)]])</f>
        <v>-64.89</v>
      </c>
    </row>
    <row r="207" spans="2:10" hidden="1">
      <c r="B207" s="56">
        <v>46034</v>
      </c>
      <c r="C207" s="48" t="str">
        <f>IF(FluxoCaixa101315[[#This Row],[Data]]="","",PROPER(TEXT(FluxoCaixa101315[[#This Row],[Data]],"mmmm")))</f>
        <v>Janeiro</v>
      </c>
      <c r="D207" s="17" t="s">
        <v>2</v>
      </c>
      <c r="E207" s="17" t="s">
        <v>25</v>
      </c>
      <c r="F207" s="17" t="s">
        <v>868</v>
      </c>
      <c r="G207" s="21">
        <v>493.71</v>
      </c>
      <c r="H207" s="17" t="s">
        <v>525</v>
      </c>
      <c r="I207" s="47">
        <f>IF(FluxoCaixa10131517[[#This Row],[Fornecedores]]="Saldo Inicial",FluxoCaixa10131517[[#This Row],[R$ (Valores)]],I206+FluxoCaixa10131517[[#This Row],[Valores Receitas / Despesas]])</f>
        <v>61356.410000000222</v>
      </c>
      <c r="J207" s="5">
        <f>IF(FluxoCaixa10131517[[#This Row],[Entrada / Saída]]="Saída",FluxoCaixa10131517[[#This Row],[R$ (Valores)]]*-1,FluxoCaixa10131517[[#This Row],[R$ (Valores)]])</f>
        <v>-493.71</v>
      </c>
    </row>
    <row r="208" spans="2:10" hidden="1">
      <c r="B208" s="56">
        <v>46034</v>
      </c>
      <c r="C208" s="48" t="str">
        <f>IF(FluxoCaixa101315[[#This Row],[Data]]="","",PROPER(TEXT(FluxoCaixa101315[[#This Row],[Data]],"mmmm")))</f>
        <v>Janeiro</v>
      </c>
      <c r="D208" s="17" t="s">
        <v>2</v>
      </c>
      <c r="E208" s="17" t="s">
        <v>508</v>
      </c>
      <c r="F208" s="17" t="s">
        <v>869</v>
      </c>
      <c r="G208" s="21">
        <v>3000</v>
      </c>
      <c r="H208" s="17" t="s">
        <v>525</v>
      </c>
      <c r="I208" s="47">
        <f>IF(FluxoCaixa10131517[[#This Row],[Fornecedores]]="Saldo Inicial",FluxoCaixa10131517[[#This Row],[R$ (Valores)]],I207+FluxoCaixa10131517[[#This Row],[Valores Receitas / Despesas]])</f>
        <v>58356.410000000222</v>
      </c>
      <c r="J208" s="5">
        <f>IF(FluxoCaixa10131517[[#This Row],[Entrada / Saída]]="Saída",FluxoCaixa10131517[[#This Row],[R$ (Valores)]]*-1,FluxoCaixa10131517[[#This Row],[R$ (Valores)]])</f>
        <v>-3000</v>
      </c>
    </row>
    <row r="209" spans="2:10" hidden="1">
      <c r="B209" s="56">
        <v>46034</v>
      </c>
      <c r="C209" s="48" t="str">
        <f>IF(FluxoCaixa101315[[#This Row],[Data]]="","",PROPER(TEXT(FluxoCaixa101315[[#This Row],[Data]],"mmmm")))</f>
        <v>Janeiro</v>
      </c>
      <c r="D209" s="17" t="s">
        <v>2</v>
      </c>
      <c r="E209" s="17" t="s">
        <v>80</v>
      </c>
      <c r="F209" s="17" t="s">
        <v>870</v>
      </c>
      <c r="G209" s="21">
        <v>2846</v>
      </c>
      <c r="H209" s="17" t="s">
        <v>525</v>
      </c>
      <c r="I209" s="47">
        <f>IF(FluxoCaixa10131517[[#This Row],[Fornecedores]]="Saldo Inicial",FluxoCaixa10131517[[#This Row],[R$ (Valores)]],I208+FluxoCaixa10131517[[#This Row],[Valores Receitas / Despesas]])</f>
        <v>55510.410000000222</v>
      </c>
      <c r="J209" s="5">
        <f>IF(FluxoCaixa10131517[[#This Row],[Entrada / Saída]]="Saída",FluxoCaixa10131517[[#This Row],[R$ (Valores)]]*-1,FluxoCaixa10131517[[#This Row],[R$ (Valores)]])</f>
        <v>-2846</v>
      </c>
    </row>
    <row r="210" spans="2:10" hidden="1">
      <c r="B210" s="56">
        <v>46034</v>
      </c>
      <c r="C210" s="48" t="str">
        <f>IF(FluxoCaixa101315[[#This Row],[Data]]="","",PROPER(TEXT(FluxoCaixa101315[[#This Row],[Data]],"mmmm")))</f>
        <v>Janeiro</v>
      </c>
      <c r="D210" s="17" t="s">
        <v>2</v>
      </c>
      <c r="E210" s="17" t="s">
        <v>431</v>
      </c>
      <c r="F210" s="17" t="s">
        <v>871</v>
      </c>
      <c r="G210" s="21">
        <v>78.099999999999994</v>
      </c>
      <c r="H210" s="17" t="s">
        <v>525</v>
      </c>
      <c r="I210" s="47">
        <f>IF(FluxoCaixa10131517[[#This Row],[Fornecedores]]="Saldo Inicial",FluxoCaixa10131517[[#This Row],[R$ (Valores)]],I209+FluxoCaixa10131517[[#This Row],[Valores Receitas / Despesas]])</f>
        <v>55432.310000000223</v>
      </c>
      <c r="J210" s="5">
        <f>IF(FluxoCaixa10131517[[#This Row],[Entrada / Saída]]="Saída",FluxoCaixa10131517[[#This Row],[R$ (Valores)]]*-1,FluxoCaixa10131517[[#This Row],[R$ (Valores)]])</f>
        <v>-78.099999999999994</v>
      </c>
    </row>
    <row r="211" spans="2:10" hidden="1">
      <c r="B211" s="56">
        <v>46034</v>
      </c>
      <c r="C211" s="48" t="str">
        <f>IF(FluxoCaixa101315[[#This Row],[Data]]="","",PROPER(TEXT(FluxoCaixa101315[[#This Row],[Data]],"mmmm")))</f>
        <v>Janeiro</v>
      </c>
      <c r="D211" s="17" t="s">
        <v>2</v>
      </c>
      <c r="E211" s="17" t="s">
        <v>105</v>
      </c>
      <c r="F211" s="17" t="s">
        <v>872</v>
      </c>
      <c r="G211" s="21">
        <v>2789.24</v>
      </c>
      <c r="H211" s="17" t="s">
        <v>525</v>
      </c>
      <c r="I211" s="47">
        <f>IF(FluxoCaixa10131517[[#This Row],[Fornecedores]]="Saldo Inicial",FluxoCaixa10131517[[#This Row],[R$ (Valores)]],I210+FluxoCaixa10131517[[#This Row],[Valores Receitas / Despesas]])</f>
        <v>52643.070000000225</v>
      </c>
      <c r="J211" s="5">
        <f>IF(FluxoCaixa10131517[[#This Row],[Entrada / Saída]]="Saída",FluxoCaixa10131517[[#This Row],[R$ (Valores)]]*-1,FluxoCaixa10131517[[#This Row],[R$ (Valores)]])</f>
        <v>-2789.24</v>
      </c>
    </row>
    <row r="212" spans="2:10" hidden="1">
      <c r="B212" s="56">
        <v>46034</v>
      </c>
      <c r="C212" s="48" t="str">
        <f>IF(FluxoCaixa101315[[#This Row],[Data]]="","",PROPER(TEXT(FluxoCaixa101315[[#This Row],[Data]],"mmmm")))</f>
        <v>Janeiro</v>
      </c>
      <c r="D212" s="17" t="s">
        <v>2</v>
      </c>
      <c r="E212" s="17" t="s">
        <v>14</v>
      </c>
      <c r="F212" s="17" t="s">
        <v>874</v>
      </c>
      <c r="G212" s="21">
        <v>99.17</v>
      </c>
      <c r="H212" s="17" t="s">
        <v>525</v>
      </c>
      <c r="I212" s="47">
        <f>IF(FluxoCaixa10131517[[#This Row],[Fornecedores]]="Saldo Inicial",FluxoCaixa10131517[[#This Row],[R$ (Valores)]],I211+FluxoCaixa10131517[[#This Row],[Valores Receitas / Despesas]])</f>
        <v>52543.900000000227</v>
      </c>
      <c r="J212" s="5">
        <f>IF(FluxoCaixa10131517[[#This Row],[Entrada / Saída]]="Saída",FluxoCaixa10131517[[#This Row],[R$ (Valores)]]*-1,FluxoCaixa10131517[[#This Row],[R$ (Valores)]])</f>
        <v>-99.17</v>
      </c>
    </row>
    <row r="213" spans="2:10" hidden="1">
      <c r="B213" s="56">
        <v>46034</v>
      </c>
      <c r="C213" s="48" t="str">
        <f>IF(FluxoCaixa101315[[#This Row],[Data]]="","",PROPER(TEXT(FluxoCaixa101315[[#This Row],[Data]],"mmmm")))</f>
        <v>Janeiro</v>
      </c>
      <c r="D213" s="17" t="s">
        <v>2</v>
      </c>
      <c r="E213" s="17" t="s">
        <v>14</v>
      </c>
      <c r="F213" s="17" t="s">
        <v>875</v>
      </c>
      <c r="G213" s="21">
        <v>254.86</v>
      </c>
      <c r="H213" s="17" t="s">
        <v>525</v>
      </c>
      <c r="I213" s="47">
        <f>IF(FluxoCaixa10131517[[#This Row],[Fornecedores]]="Saldo Inicial",FluxoCaixa10131517[[#This Row],[R$ (Valores)]],I212+FluxoCaixa10131517[[#This Row],[Valores Receitas / Despesas]])</f>
        <v>52289.040000000226</v>
      </c>
      <c r="J213" s="5">
        <f>IF(FluxoCaixa10131517[[#This Row],[Entrada / Saída]]="Saída",FluxoCaixa10131517[[#This Row],[R$ (Valores)]]*-1,FluxoCaixa10131517[[#This Row],[R$ (Valores)]])</f>
        <v>-254.86</v>
      </c>
    </row>
    <row r="214" spans="2:10" hidden="1">
      <c r="B214" s="56">
        <v>46034</v>
      </c>
      <c r="C214" s="48" t="str">
        <f>IF(FluxoCaixa101315[[#This Row],[Data]]="","",PROPER(TEXT(FluxoCaixa101315[[#This Row],[Data]],"mmmm")))</f>
        <v>Janeiro</v>
      </c>
      <c r="D214" s="17" t="s">
        <v>2</v>
      </c>
      <c r="E214" s="17" t="s">
        <v>14</v>
      </c>
      <c r="F214" s="17" t="s">
        <v>876</v>
      </c>
      <c r="G214" s="21">
        <v>190.39</v>
      </c>
      <c r="H214" s="17" t="s">
        <v>525</v>
      </c>
      <c r="I214" s="47">
        <f>IF(FluxoCaixa10131517[[#This Row],[Fornecedores]]="Saldo Inicial",FluxoCaixa10131517[[#This Row],[R$ (Valores)]],I213+FluxoCaixa10131517[[#This Row],[Valores Receitas / Despesas]])</f>
        <v>52098.650000000227</v>
      </c>
      <c r="J214" s="5">
        <f>IF(FluxoCaixa10131517[[#This Row],[Entrada / Saída]]="Saída",FluxoCaixa10131517[[#This Row],[R$ (Valores)]]*-1,FluxoCaixa10131517[[#This Row],[R$ (Valores)]])</f>
        <v>-190.39</v>
      </c>
    </row>
    <row r="215" spans="2:10" hidden="1">
      <c r="B215" s="56">
        <v>46034</v>
      </c>
      <c r="C215" s="48" t="str">
        <f>IF(FluxoCaixa101315[[#This Row],[Data]]="","",PROPER(TEXT(FluxoCaixa101315[[#This Row],[Data]],"mmmm")))</f>
        <v>Janeiro</v>
      </c>
      <c r="D215" s="17" t="s">
        <v>2</v>
      </c>
      <c r="E215" s="17" t="s">
        <v>14</v>
      </c>
      <c r="F215" s="17" t="s">
        <v>877</v>
      </c>
      <c r="G215" s="21">
        <v>185.19</v>
      </c>
      <c r="H215" s="17" t="s">
        <v>525</v>
      </c>
      <c r="I215" s="47">
        <f>IF(FluxoCaixa10131517[[#This Row],[Fornecedores]]="Saldo Inicial",FluxoCaixa10131517[[#This Row],[R$ (Valores)]],I214+FluxoCaixa10131517[[#This Row],[Valores Receitas / Despesas]])</f>
        <v>51913.460000000225</v>
      </c>
      <c r="J215" s="5">
        <f>IF(FluxoCaixa10131517[[#This Row],[Entrada / Saída]]="Saída",FluxoCaixa10131517[[#This Row],[R$ (Valores)]]*-1,FluxoCaixa10131517[[#This Row],[R$ (Valores)]])</f>
        <v>-185.19</v>
      </c>
    </row>
    <row r="216" spans="2:10" hidden="1">
      <c r="B216" s="56">
        <v>46034</v>
      </c>
      <c r="C216" s="48" t="str">
        <f>IF(FluxoCaixa101315[[#This Row],[Data]]="","",PROPER(TEXT(FluxoCaixa101315[[#This Row],[Data]],"mmmm")))</f>
        <v>Janeiro</v>
      </c>
      <c r="D216" s="17" t="s">
        <v>2</v>
      </c>
      <c r="E216" s="17" t="s">
        <v>14</v>
      </c>
      <c r="F216" s="17" t="s">
        <v>878</v>
      </c>
      <c r="G216" s="21">
        <v>172.44</v>
      </c>
      <c r="H216" s="17" t="s">
        <v>525</v>
      </c>
      <c r="I216" s="47">
        <f>IF(FluxoCaixa10131517[[#This Row],[Fornecedores]]="Saldo Inicial",FluxoCaixa10131517[[#This Row],[R$ (Valores)]],I215+FluxoCaixa10131517[[#This Row],[Valores Receitas / Despesas]])</f>
        <v>51741.020000000222</v>
      </c>
      <c r="J216" s="5">
        <f>IF(FluxoCaixa10131517[[#This Row],[Entrada / Saída]]="Saída",FluxoCaixa10131517[[#This Row],[R$ (Valores)]]*-1,FluxoCaixa10131517[[#This Row],[R$ (Valores)]])</f>
        <v>-172.44</v>
      </c>
    </row>
    <row r="217" spans="2:10" hidden="1">
      <c r="B217" s="56">
        <v>46034</v>
      </c>
      <c r="C217" s="48" t="str">
        <f>IF(FluxoCaixa101315[[#This Row],[Data]]="","",PROPER(TEXT(FluxoCaixa101315[[#This Row],[Data]],"mmmm")))</f>
        <v>Janeiro</v>
      </c>
      <c r="D217" s="17" t="s">
        <v>2</v>
      </c>
      <c r="E217" s="17" t="s">
        <v>14</v>
      </c>
      <c r="F217" s="17" t="s">
        <v>879</v>
      </c>
      <c r="G217" s="21">
        <v>141.78</v>
      </c>
      <c r="H217" s="17" t="s">
        <v>525</v>
      </c>
      <c r="I217" s="47">
        <f>IF(FluxoCaixa10131517[[#This Row],[Fornecedores]]="Saldo Inicial",FluxoCaixa10131517[[#This Row],[R$ (Valores)]],I216+FluxoCaixa10131517[[#This Row],[Valores Receitas / Despesas]])</f>
        <v>51599.240000000224</v>
      </c>
      <c r="J217" s="5">
        <f>IF(FluxoCaixa10131517[[#This Row],[Entrada / Saída]]="Saída",FluxoCaixa10131517[[#This Row],[R$ (Valores)]]*-1,FluxoCaixa10131517[[#This Row],[R$ (Valores)]])</f>
        <v>-141.78</v>
      </c>
    </row>
    <row r="218" spans="2:10" hidden="1">
      <c r="B218" s="56">
        <v>46034</v>
      </c>
      <c r="C218" s="48" t="str">
        <f>IF(FluxoCaixa101315[[#This Row],[Data]]="","",PROPER(TEXT(FluxoCaixa101315[[#This Row],[Data]],"mmmm")))</f>
        <v>Janeiro</v>
      </c>
      <c r="D218" s="17" t="s">
        <v>2</v>
      </c>
      <c r="E218" s="17" t="s">
        <v>14</v>
      </c>
      <c r="F218" s="17" t="s">
        <v>880</v>
      </c>
      <c r="G218" s="21">
        <v>185.19</v>
      </c>
      <c r="H218" s="17" t="s">
        <v>525</v>
      </c>
      <c r="I218" s="47">
        <f>IF(FluxoCaixa10131517[[#This Row],[Fornecedores]]="Saldo Inicial",FluxoCaixa10131517[[#This Row],[R$ (Valores)]],I217+FluxoCaixa10131517[[#This Row],[Valores Receitas / Despesas]])</f>
        <v>51414.050000000221</v>
      </c>
      <c r="J218" s="5">
        <f>IF(FluxoCaixa10131517[[#This Row],[Entrada / Saída]]="Saída",FluxoCaixa10131517[[#This Row],[R$ (Valores)]]*-1,FluxoCaixa10131517[[#This Row],[R$ (Valores)]])</f>
        <v>-185.19</v>
      </c>
    </row>
    <row r="219" spans="2:10" hidden="1">
      <c r="B219" s="56">
        <v>46034</v>
      </c>
      <c r="C219" s="48" t="str">
        <f>IF(FluxoCaixa101315[[#This Row],[Data]]="","",PROPER(TEXT(FluxoCaixa101315[[#This Row],[Data]],"mmmm")))</f>
        <v>Janeiro</v>
      </c>
      <c r="D219" s="17" t="s">
        <v>2</v>
      </c>
      <c r="E219" s="17" t="s">
        <v>14</v>
      </c>
      <c r="F219" s="45" t="s">
        <v>881</v>
      </c>
      <c r="G219" s="54">
        <v>143.34</v>
      </c>
      <c r="H219" s="45" t="s">
        <v>525</v>
      </c>
      <c r="I219" s="47">
        <f>IF(FluxoCaixa10131517[[#This Row],[Fornecedores]]="Saldo Inicial",FluxoCaixa10131517[[#This Row],[R$ (Valores)]],I218+FluxoCaixa10131517[[#This Row],[Valores Receitas / Despesas]])</f>
        <v>51270.710000000225</v>
      </c>
      <c r="J219" s="53">
        <f>IF(FluxoCaixa10131517[[#This Row],[Entrada / Saída]]="Saída",FluxoCaixa10131517[[#This Row],[R$ (Valores)]]*-1,FluxoCaixa10131517[[#This Row],[R$ (Valores)]])</f>
        <v>-143.34</v>
      </c>
    </row>
    <row r="220" spans="2:10" hidden="1">
      <c r="B220" s="56">
        <v>46034</v>
      </c>
      <c r="C220" s="48" t="str">
        <f>IF(FluxoCaixa101315[[#This Row],[Data]]="","",PROPER(TEXT(FluxoCaixa101315[[#This Row],[Data]],"mmmm")))</f>
        <v>Janeiro</v>
      </c>
      <c r="D220" s="17" t="s">
        <v>2</v>
      </c>
      <c r="E220" s="17" t="s">
        <v>14</v>
      </c>
      <c r="F220" s="17" t="s">
        <v>882</v>
      </c>
      <c r="G220" s="21">
        <v>138.72</v>
      </c>
      <c r="H220" s="17" t="s">
        <v>525</v>
      </c>
      <c r="I220" s="20">
        <f>IF(FluxoCaixa10131517[[#This Row],[Fornecedores]]="Saldo Inicial",FluxoCaixa10131517[[#This Row],[R$ (Valores)]],I219+FluxoCaixa10131517[[#This Row],[Valores Receitas / Despesas]])</f>
        <v>51131.990000000224</v>
      </c>
      <c r="J220" s="5">
        <f>IF(FluxoCaixa10131517[[#This Row],[Entrada / Saída]]="Saída",FluxoCaixa10131517[[#This Row],[R$ (Valores)]]*-1,FluxoCaixa10131517[[#This Row],[R$ (Valores)]])</f>
        <v>-138.72</v>
      </c>
    </row>
    <row r="221" spans="2:10" hidden="1">
      <c r="B221" s="56">
        <v>46034</v>
      </c>
      <c r="C221" s="48" t="str">
        <f>IF(FluxoCaixa101315[[#This Row],[Data]]="","",PROPER(TEXT(FluxoCaixa101315[[#This Row],[Data]],"mmmm")))</f>
        <v>Janeiro</v>
      </c>
      <c r="D221" s="17" t="s">
        <v>2</v>
      </c>
      <c r="E221" s="17" t="s">
        <v>14</v>
      </c>
      <c r="F221" s="17" t="s">
        <v>883</v>
      </c>
      <c r="G221" s="21">
        <v>124.82</v>
      </c>
      <c r="H221" s="17" t="s">
        <v>525</v>
      </c>
      <c r="I221" s="20">
        <f>IF(FluxoCaixa10131517[[#This Row],[Fornecedores]]="Saldo Inicial",FluxoCaixa10131517[[#This Row],[R$ (Valores)]],I220+FluxoCaixa10131517[[#This Row],[Valores Receitas / Despesas]])</f>
        <v>51007.170000000224</v>
      </c>
      <c r="J221" s="5">
        <f>IF(FluxoCaixa10131517[[#This Row],[Entrada / Saída]]="Saída",FluxoCaixa10131517[[#This Row],[R$ (Valores)]]*-1,FluxoCaixa10131517[[#This Row],[R$ (Valores)]])</f>
        <v>-124.82</v>
      </c>
    </row>
    <row r="222" spans="2:10" hidden="1">
      <c r="B222" s="56">
        <v>46034</v>
      </c>
      <c r="C222" s="48" t="str">
        <f>IF(FluxoCaixa101315[[#This Row],[Data]]="","",PROPER(TEXT(FluxoCaixa101315[[#This Row],[Data]],"mmmm")))</f>
        <v>Janeiro</v>
      </c>
      <c r="D222" s="17" t="s">
        <v>2</v>
      </c>
      <c r="E222" s="17" t="s">
        <v>14</v>
      </c>
      <c r="F222" s="17" t="s">
        <v>884</v>
      </c>
      <c r="G222" s="21">
        <v>115.06</v>
      </c>
      <c r="H222" s="17" t="s">
        <v>525</v>
      </c>
      <c r="I222" s="20">
        <f>IF(FluxoCaixa10131517[[#This Row],[Fornecedores]]="Saldo Inicial",FluxoCaixa10131517[[#This Row],[R$ (Valores)]],I221+FluxoCaixa10131517[[#This Row],[Valores Receitas / Despesas]])</f>
        <v>50892.110000000226</v>
      </c>
      <c r="J222" s="5">
        <f>IF(FluxoCaixa10131517[[#This Row],[Entrada / Saída]]="Saída",FluxoCaixa10131517[[#This Row],[R$ (Valores)]]*-1,FluxoCaixa10131517[[#This Row],[R$ (Valores)]])</f>
        <v>-115.06</v>
      </c>
    </row>
    <row r="223" spans="2:10" hidden="1">
      <c r="B223" s="56">
        <v>46034</v>
      </c>
      <c r="C223" s="48" t="str">
        <f>IF(FluxoCaixa101315[[#This Row],[Data]]="","",PROPER(TEXT(FluxoCaixa101315[[#This Row],[Data]],"mmmm")))</f>
        <v>Janeiro</v>
      </c>
      <c r="D223" s="17" t="s">
        <v>2</v>
      </c>
      <c r="E223" s="17" t="s">
        <v>14</v>
      </c>
      <c r="F223" s="17" t="s">
        <v>873</v>
      </c>
      <c r="G223" s="21">
        <v>91.5</v>
      </c>
      <c r="H223" s="17" t="s">
        <v>525</v>
      </c>
      <c r="I223" s="20">
        <f>IF(FluxoCaixa10131517[[#This Row],[Fornecedores]]="Saldo Inicial",FluxoCaixa10131517[[#This Row],[R$ (Valores)]],I222+FluxoCaixa10131517[[#This Row],[Valores Receitas / Despesas]])</f>
        <v>50800.610000000226</v>
      </c>
      <c r="J223" s="5">
        <f>IF(FluxoCaixa10131517[[#This Row],[Entrada / Saída]]="Saída",FluxoCaixa10131517[[#This Row],[R$ (Valores)]]*-1,FluxoCaixa10131517[[#This Row],[R$ (Valores)]])</f>
        <v>-91.5</v>
      </c>
    </row>
    <row r="224" spans="2:10" hidden="1">
      <c r="B224" s="56">
        <v>46034</v>
      </c>
      <c r="C224" s="48" t="str">
        <f>IF(FluxoCaixa101315[[#This Row],[Data]]="","",PROPER(TEXT(FluxoCaixa101315[[#This Row],[Data]],"mmmm")))</f>
        <v>Janeiro</v>
      </c>
      <c r="D224" s="17" t="s">
        <v>2</v>
      </c>
      <c r="E224" s="17" t="s">
        <v>14</v>
      </c>
      <c r="F224" s="17" t="s">
        <v>885</v>
      </c>
      <c r="G224" s="21">
        <v>130.91</v>
      </c>
      <c r="H224" s="17" t="s">
        <v>525</v>
      </c>
      <c r="I224" s="20">
        <f>IF(FluxoCaixa10131517[[#This Row],[Fornecedores]]="Saldo Inicial",FluxoCaixa10131517[[#This Row],[R$ (Valores)]],I223+FluxoCaixa10131517[[#This Row],[Valores Receitas / Despesas]])</f>
        <v>50669.700000000223</v>
      </c>
      <c r="J224" s="5">
        <f>IF(FluxoCaixa10131517[[#This Row],[Entrada / Saída]]="Saída",FluxoCaixa10131517[[#This Row],[R$ (Valores)]]*-1,FluxoCaixa10131517[[#This Row],[R$ (Valores)]])</f>
        <v>-130.91</v>
      </c>
    </row>
    <row r="225" spans="2:10" hidden="1">
      <c r="B225" s="56">
        <v>46034</v>
      </c>
      <c r="C225" s="48" t="str">
        <f>IF(FluxoCaixa101315[[#This Row],[Data]]="","",PROPER(TEXT(FluxoCaixa101315[[#This Row],[Data]],"mmmm")))</f>
        <v>Janeiro</v>
      </c>
      <c r="D225" s="17" t="s">
        <v>2</v>
      </c>
      <c r="E225" s="17" t="s">
        <v>14</v>
      </c>
      <c r="F225" s="17" t="s">
        <v>886</v>
      </c>
      <c r="G225" s="21">
        <v>214.99</v>
      </c>
      <c r="H225" s="17" t="s">
        <v>525</v>
      </c>
      <c r="I225" s="20">
        <f>IF(FluxoCaixa10131517[[#This Row],[Fornecedores]]="Saldo Inicial",FluxoCaixa10131517[[#This Row],[R$ (Valores)]],I224+FluxoCaixa10131517[[#This Row],[Valores Receitas / Despesas]])</f>
        <v>50454.710000000225</v>
      </c>
      <c r="J225" s="5">
        <f>IF(FluxoCaixa10131517[[#This Row],[Entrada / Saída]]="Saída",FluxoCaixa10131517[[#This Row],[R$ (Valores)]]*-1,FluxoCaixa10131517[[#This Row],[R$ (Valores)]])</f>
        <v>-214.99</v>
      </c>
    </row>
    <row r="226" spans="2:10" hidden="1">
      <c r="B226" s="56">
        <v>46034</v>
      </c>
      <c r="C226" s="48" t="str">
        <f>IF(FluxoCaixa101315[[#This Row],[Data]]="","",PROPER(TEXT(FluxoCaixa101315[[#This Row],[Data]],"mmmm")))</f>
        <v>Janeiro</v>
      </c>
      <c r="D226" s="17" t="s">
        <v>2</v>
      </c>
      <c r="E226" s="17" t="s">
        <v>14</v>
      </c>
      <c r="F226" s="17" t="s">
        <v>887</v>
      </c>
      <c r="G226" s="21">
        <v>153.27000000000001</v>
      </c>
      <c r="H226" s="17" t="s">
        <v>525</v>
      </c>
      <c r="I226" s="20">
        <f>IF(FluxoCaixa10131517[[#This Row],[Fornecedores]]="Saldo Inicial",FluxoCaixa10131517[[#This Row],[R$ (Valores)]],I225+FluxoCaixa10131517[[#This Row],[Valores Receitas / Despesas]])</f>
        <v>50301.440000000228</v>
      </c>
      <c r="J226" s="5">
        <f>IF(FluxoCaixa10131517[[#This Row],[Entrada / Saída]]="Saída",FluxoCaixa10131517[[#This Row],[R$ (Valores)]]*-1,FluxoCaixa10131517[[#This Row],[R$ (Valores)]])</f>
        <v>-153.27000000000001</v>
      </c>
    </row>
    <row r="227" spans="2:10" hidden="1">
      <c r="B227" s="56">
        <v>46034</v>
      </c>
      <c r="C227" s="48" t="str">
        <f>IF(FluxoCaixa101315[[#This Row],[Data]]="","",PROPER(TEXT(FluxoCaixa101315[[#This Row],[Data]],"mmmm")))</f>
        <v>Janeiro</v>
      </c>
      <c r="D227" s="17" t="s">
        <v>2</v>
      </c>
      <c r="E227" s="17" t="s">
        <v>14</v>
      </c>
      <c r="F227" s="17" t="s">
        <v>888</v>
      </c>
      <c r="G227" s="21">
        <v>249.07</v>
      </c>
      <c r="H227" s="17" t="s">
        <v>525</v>
      </c>
      <c r="I227" s="20">
        <f>IF(FluxoCaixa10131517[[#This Row],[Fornecedores]]="Saldo Inicial",FluxoCaixa10131517[[#This Row],[R$ (Valores)]],I226+FluxoCaixa10131517[[#This Row],[Valores Receitas / Despesas]])</f>
        <v>50052.370000000228</v>
      </c>
      <c r="J227" s="5">
        <f>IF(FluxoCaixa10131517[[#This Row],[Entrada / Saída]]="Saída",FluxoCaixa10131517[[#This Row],[R$ (Valores)]]*-1,FluxoCaixa10131517[[#This Row],[R$ (Valores)]])</f>
        <v>-249.07</v>
      </c>
    </row>
    <row r="228" spans="2:10" hidden="1">
      <c r="B228" s="56">
        <v>46034</v>
      </c>
      <c r="C228" s="48" t="str">
        <f>IF(FluxoCaixa101315[[#This Row],[Data]]="","",PROPER(TEXT(FluxoCaixa101315[[#This Row],[Data]],"mmmm")))</f>
        <v>Janeiro</v>
      </c>
      <c r="D228" s="17" t="s">
        <v>2</v>
      </c>
      <c r="E228" s="17" t="s">
        <v>14</v>
      </c>
      <c r="F228" s="17" t="s">
        <v>889</v>
      </c>
      <c r="G228" s="21">
        <v>214.99</v>
      </c>
      <c r="H228" s="17" t="s">
        <v>525</v>
      </c>
      <c r="I228" s="20">
        <f>IF(FluxoCaixa10131517[[#This Row],[Fornecedores]]="Saldo Inicial",FluxoCaixa10131517[[#This Row],[R$ (Valores)]],I227+FluxoCaixa10131517[[#This Row],[Valores Receitas / Despesas]])</f>
        <v>49837.38000000023</v>
      </c>
      <c r="J228" s="5">
        <f>IF(FluxoCaixa10131517[[#This Row],[Entrada / Saída]]="Saída",FluxoCaixa10131517[[#This Row],[R$ (Valores)]]*-1,FluxoCaixa10131517[[#This Row],[R$ (Valores)]])</f>
        <v>-214.99</v>
      </c>
    </row>
    <row r="229" spans="2:10" hidden="1">
      <c r="B229" s="56">
        <v>46034</v>
      </c>
      <c r="C229" s="48" t="str">
        <f>IF(FluxoCaixa101315[[#This Row],[Data]]="","",PROPER(TEXT(FluxoCaixa101315[[#This Row],[Data]],"mmmm")))</f>
        <v>Janeiro</v>
      </c>
      <c r="D229" s="17" t="s">
        <v>2</v>
      </c>
      <c r="E229" s="17" t="s">
        <v>14</v>
      </c>
      <c r="F229" s="17" t="s">
        <v>890</v>
      </c>
      <c r="G229" s="21">
        <v>145.97</v>
      </c>
      <c r="H229" s="17" t="s">
        <v>525</v>
      </c>
      <c r="I229" s="20">
        <f>IF(FluxoCaixa10131517[[#This Row],[Fornecedores]]="Saldo Inicial",FluxoCaixa10131517[[#This Row],[R$ (Valores)]],I228+FluxoCaixa10131517[[#This Row],[Valores Receitas / Despesas]])</f>
        <v>49691.410000000229</v>
      </c>
      <c r="J229" s="5">
        <f>IF(FluxoCaixa10131517[[#This Row],[Entrada / Saída]]="Saída",FluxoCaixa10131517[[#This Row],[R$ (Valores)]]*-1,FluxoCaixa10131517[[#This Row],[R$ (Valores)]])</f>
        <v>-145.97</v>
      </c>
    </row>
    <row r="230" spans="2:10" hidden="1">
      <c r="B230" s="56">
        <v>46034</v>
      </c>
      <c r="C230" s="48" t="str">
        <f>IF(FluxoCaixa101315[[#This Row],[Data]]="","",PROPER(TEXT(FluxoCaixa101315[[#This Row],[Data]],"mmmm")))</f>
        <v>Janeiro</v>
      </c>
      <c r="D230" s="17" t="s">
        <v>2</v>
      </c>
      <c r="E230" s="17" t="s">
        <v>14</v>
      </c>
      <c r="F230" s="17" t="s">
        <v>891</v>
      </c>
      <c r="G230" s="21">
        <v>91.5</v>
      </c>
      <c r="H230" s="17" t="s">
        <v>525</v>
      </c>
      <c r="I230" s="20">
        <f>IF(FluxoCaixa10131517[[#This Row],[Fornecedores]]="Saldo Inicial",FluxoCaixa10131517[[#This Row],[R$ (Valores)]],I229+FluxoCaixa10131517[[#This Row],[Valores Receitas / Despesas]])</f>
        <v>49599.910000000229</v>
      </c>
      <c r="J230" s="5">
        <f>IF(FluxoCaixa10131517[[#This Row],[Entrada / Saída]]="Saída",FluxoCaixa10131517[[#This Row],[R$ (Valores)]]*-1,FluxoCaixa10131517[[#This Row],[R$ (Valores)]])</f>
        <v>-91.5</v>
      </c>
    </row>
    <row r="231" spans="2:10" hidden="1">
      <c r="B231" s="56">
        <v>46034</v>
      </c>
      <c r="C231" s="48" t="str">
        <f>IF(FluxoCaixa101315[[#This Row],[Data]]="","",PROPER(TEXT(FluxoCaixa101315[[#This Row],[Data]],"mmmm")))</f>
        <v>Janeiro</v>
      </c>
      <c r="D231" s="17" t="s">
        <v>2</v>
      </c>
      <c r="E231" s="17" t="s">
        <v>14</v>
      </c>
      <c r="F231" s="17" t="s">
        <v>892</v>
      </c>
      <c r="G231" s="21">
        <v>216.67</v>
      </c>
      <c r="H231" s="17" t="s">
        <v>525</v>
      </c>
      <c r="I231" s="20">
        <f>IF(FluxoCaixa10131517[[#This Row],[Fornecedores]]="Saldo Inicial",FluxoCaixa10131517[[#This Row],[R$ (Valores)]],I230+FluxoCaixa10131517[[#This Row],[Valores Receitas / Despesas]])</f>
        <v>49383.240000000231</v>
      </c>
      <c r="J231" s="5">
        <f>IF(FluxoCaixa10131517[[#This Row],[Entrada / Saída]]="Saída",FluxoCaixa10131517[[#This Row],[R$ (Valores)]]*-1,FluxoCaixa10131517[[#This Row],[R$ (Valores)]])</f>
        <v>-216.67</v>
      </c>
    </row>
    <row r="232" spans="2:10" hidden="1">
      <c r="B232" s="56">
        <v>46034</v>
      </c>
      <c r="C232" s="48" t="str">
        <f>IF(FluxoCaixa101315[[#This Row],[Data]]="","",PROPER(TEXT(FluxoCaixa101315[[#This Row],[Data]],"mmmm")))</f>
        <v>Janeiro</v>
      </c>
      <c r="D232" s="17" t="s">
        <v>2</v>
      </c>
      <c r="E232" s="17" t="s">
        <v>14</v>
      </c>
      <c r="F232" s="17" t="s">
        <v>893</v>
      </c>
      <c r="G232" s="21">
        <v>214.99</v>
      </c>
      <c r="H232" s="17" t="s">
        <v>525</v>
      </c>
      <c r="I232" s="20">
        <f>IF(FluxoCaixa10131517[[#This Row],[Fornecedores]]="Saldo Inicial",FluxoCaixa10131517[[#This Row],[R$ (Valores)]],I231+FluxoCaixa10131517[[#This Row],[Valores Receitas / Despesas]])</f>
        <v>49168.250000000233</v>
      </c>
      <c r="J232" s="5">
        <f>IF(FluxoCaixa10131517[[#This Row],[Entrada / Saída]]="Saída",FluxoCaixa10131517[[#This Row],[R$ (Valores)]]*-1,FluxoCaixa10131517[[#This Row],[R$ (Valores)]])</f>
        <v>-214.99</v>
      </c>
    </row>
    <row r="233" spans="2:10" hidden="1">
      <c r="B233" s="56">
        <v>46034</v>
      </c>
      <c r="C233" s="48" t="str">
        <f>IF(FluxoCaixa101315[[#This Row],[Data]]="","",PROPER(TEXT(FluxoCaixa101315[[#This Row],[Data]],"mmmm")))</f>
        <v>Janeiro</v>
      </c>
      <c r="D233" s="17" t="s">
        <v>2</v>
      </c>
      <c r="E233" s="17" t="s">
        <v>14</v>
      </c>
      <c r="F233" s="17" t="s">
        <v>894</v>
      </c>
      <c r="G233" s="21">
        <v>148.9</v>
      </c>
      <c r="H233" s="17" t="s">
        <v>525</v>
      </c>
      <c r="I233" s="20">
        <f>IF(FluxoCaixa10131517[[#This Row],[Fornecedores]]="Saldo Inicial",FluxoCaixa10131517[[#This Row],[R$ (Valores)]],I232+FluxoCaixa10131517[[#This Row],[Valores Receitas / Despesas]])</f>
        <v>49019.350000000231</v>
      </c>
      <c r="J233" s="5">
        <f>IF(FluxoCaixa10131517[[#This Row],[Entrada / Saída]]="Saída",FluxoCaixa10131517[[#This Row],[R$ (Valores)]]*-1,FluxoCaixa10131517[[#This Row],[R$ (Valores)]])</f>
        <v>-148.9</v>
      </c>
    </row>
    <row r="234" spans="2:10" hidden="1">
      <c r="B234" s="56">
        <v>46034</v>
      </c>
      <c r="C234" s="48" t="str">
        <f>IF(FluxoCaixa101315[[#This Row],[Data]]="","",PROPER(TEXT(FluxoCaixa101315[[#This Row],[Data]],"mmmm")))</f>
        <v>Janeiro</v>
      </c>
      <c r="D234" s="17" t="s">
        <v>2</v>
      </c>
      <c r="E234" s="17" t="s">
        <v>14</v>
      </c>
      <c r="F234" s="17" t="s">
        <v>895</v>
      </c>
      <c r="G234" s="21">
        <v>185.19</v>
      </c>
      <c r="H234" s="17" t="s">
        <v>525</v>
      </c>
      <c r="I234" s="20">
        <f>IF(FluxoCaixa10131517[[#This Row],[Fornecedores]]="Saldo Inicial",FluxoCaixa10131517[[#This Row],[R$ (Valores)]],I233+FluxoCaixa10131517[[#This Row],[Valores Receitas / Despesas]])</f>
        <v>48834.160000000229</v>
      </c>
      <c r="J234" s="5">
        <f>IF(FluxoCaixa10131517[[#This Row],[Entrada / Saída]]="Saída",FluxoCaixa10131517[[#This Row],[R$ (Valores)]]*-1,FluxoCaixa10131517[[#This Row],[R$ (Valores)]])</f>
        <v>-185.19</v>
      </c>
    </row>
    <row r="235" spans="2:10" hidden="1">
      <c r="B235" s="56">
        <v>46034</v>
      </c>
      <c r="C235" s="48" t="str">
        <f>IF(FluxoCaixa101315[[#This Row],[Data]]="","",PROPER(TEXT(FluxoCaixa101315[[#This Row],[Data]],"mmmm")))</f>
        <v>Janeiro</v>
      </c>
      <c r="D235" s="17" t="s">
        <v>2</v>
      </c>
      <c r="E235" s="17" t="s">
        <v>14</v>
      </c>
      <c r="F235" s="17" t="s">
        <v>896</v>
      </c>
      <c r="G235" s="21">
        <v>148.9</v>
      </c>
      <c r="H235" s="17" t="s">
        <v>525</v>
      </c>
      <c r="I235" s="20">
        <f>IF(FluxoCaixa10131517[[#This Row],[Fornecedores]]="Saldo Inicial",FluxoCaixa10131517[[#This Row],[R$ (Valores)]],I234+FluxoCaixa10131517[[#This Row],[Valores Receitas / Despesas]])</f>
        <v>48685.260000000228</v>
      </c>
      <c r="J235" s="5">
        <f>IF(FluxoCaixa10131517[[#This Row],[Entrada / Saída]]="Saída",FluxoCaixa10131517[[#This Row],[R$ (Valores)]]*-1,FluxoCaixa10131517[[#This Row],[R$ (Valores)]])</f>
        <v>-148.9</v>
      </c>
    </row>
    <row r="236" spans="2:10" hidden="1">
      <c r="B236" s="56">
        <v>46034</v>
      </c>
      <c r="C236" s="48" t="str">
        <f>IF(FluxoCaixa101315[[#This Row],[Data]]="","",PROPER(TEXT(FluxoCaixa101315[[#This Row],[Data]],"mmmm")))</f>
        <v>Janeiro</v>
      </c>
      <c r="D236" s="17" t="s">
        <v>2</v>
      </c>
      <c r="E236" s="17" t="s">
        <v>70</v>
      </c>
      <c r="F236" s="17" t="s">
        <v>897</v>
      </c>
      <c r="G236" s="21">
        <v>3500</v>
      </c>
      <c r="H236" s="17" t="s">
        <v>525</v>
      </c>
      <c r="I236" s="20">
        <f>IF(FluxoCaixa10131517[[#This Row],[Fornecedores]]="Saldo Inicial",FluxoCaixa10131517[[#This Row],[R$ (Valores)]],I235+FluxoCaixa10131517[[#This Row],[Valores Receitas / Despesas]])</f>
        <v>45185.260000000228</v>
      </c>
      <c r="J236" s="5">
        <f>IF(FluxoCaixa10131517[[#This Row],[Entrada / Saída]]="Saída",FluxoCaixa10131517[[#This Row],[R$ (Valores)]]*-1,FluxoCaixa10131517[[#This Row],[R$ (Valores)]])</f>
        <v>-3500</v>
      </c>
    </row>
    <row r="237" spans="2:10" hidden="1">
      <c r="B237" s="56">
        <v>46034</v>
      </c>
      <c r="C237" s="48" t="str">
        <f>IF(FluxoCaixa101315[[#This Row],[Data]]="","",PROPER(TEXT(FluxoCaixa101315[[#This Row],[Data]],"mmmm")))</f>
        <v>Janeiro</v>
      </c>
      <c r="D237" s="17" t="s">
        <v>2</v>
      </c>
      <c r="E237" s="17" t="s">
        <v>70</v>
      </c>
      <c r="F237" s="17" t="s">
        <v>898</v>
      </c>
      <c r="G237" s="21">
        <v>650</v>
      </c>
      <c r="H237" s="17" t="s">
        <v>525</v>
      </c>
      <c r="I237" s="20">
        <f>IF(FluxoCaixa10131517[[#This Row],[Fornecedores]]="Saldo Inicial",FluxoCaixa10131517[[#This Row],[R$ (Valores)]],I236+FluxoCaixa10131517[[#This Row],[Valores Receitas / Despesas]])</f>
        <v>44535.260000000228</v>
      </c>
      <c r="J237" s="5">
        <f>IF(FluxoCaixa10131517[[#This Row],[Entrada / Saída]]="Saída",FluxoCaixa10131517[[#This Row],[R$ (Valores)]]*-1,FluxoCaixa10131517[[#This Row],[R$ (Valores)]])</f>
        <v>-650</v>
      </c>
    </row>
    <row r="238" spans="2:10" hidden="1">
      <c r="B238" s="56">
        <v>46034</v>
      </c>
      <c r="C238" s="48" t="str">
        <f>IF(FluxoCaixa101315[[#This Row],[Data]]="","",PROPER(TEXT(FluxoCaixa101315[[#This Row],[Data]],"mmmm")))</f>
        <v>Janeiro</v>
      </c>
      <c r="D238" s="17" t="s">
        <v>2</v>
      </c>
      <c r="E238" s="17" t="s">
        <v>70</v>
      </c>
      <c r="F238" s="17" t="s">
        <v>899</v>
      </c>
      <c r="G238" s="21">
        <v>3500</v>
      </c>
      <c r="H238" s="17" t="s">
        <v>525</v>
      </c>
      <c r="I238" s="20">
        <f>IF(FluxoCaixa10131517[[#This Row],[Fornecedores]]="Saldo Inicial",FluxoCaixa10131517[[#This Row],[R$ (Valores)]],I237+FluxoCaixa10131517[[#This Row],[Valores Receitas / Despesas]])</f>
        <v>41035.260000000228</v>
      </c>
      <c r="J238" s="5">
        <f>IF(FluxoCaixa10131517[[#This Row],[Entrada / Saída]]="Saída",FluxoCaixa10131517[[#This Row],[R$ (Valores)]]*-1,FluxoCaixa10131517[[#This Row],[R$ (Valores)]])</f>
        <v>-3500</v>
      </c>
    </row>
    <row r="239" spans="2:10">
      <c r="B239" s="56">
        <v>46034</v>
      </c>
      <c r="C239" s="48" t="str">
        <f>IF(FluxoCaixa101315[[#This Row],[Data]]="","",PROPER(TEXT(FluxoCaixa101315[[#This Row],[Data]],"mmmm")))</f>
        <v>Janeiro</v>
      </c>
      <c r="D239" s="17" t="s">
        <v>2</v>
      </c>
      <c r="E239" s="17" t="s">
        <v>70</v>
      </c>
      <c r="F239" s="17" t="s">
        <v>900</v>
      </c>
      <c r="G239" s="21">
        <v>650</v>
      </c>
      <c r="H239" s="17" t="s">
        <v>525</v>
      </c>
      <c r="I239" s="20">
        <f>IF(FluxoCaixa10131517[[#This Row],[Fornecedores]]="Saldo Inicial",FluxoCaixa10131517[[#This Row],[R$ (Valores)]],I238+FluxoCaixa10131517[[#This Row],[Valores Receitas / Despesas]])</f>
        <v>40385.260000000228</v>
      </c>
      <c r="J239" s="5">
        <f>IF(FluxoCaixa10131517[[#This Row],[Entrada / Saída]]="Saída",FluxoCaixa10131517[[#This Row],[R$ (Valores)]]*-1,FluxoCaixa10131517[[#This Row],[R$ (Valores)]])</f>
        <v>-650</v>
      </c>
    </row>
    <row r="240" spans="2:10" hidden="1">
      <c r="B240" s="56">
        <v>46034</v>
      </c>
      <c r="C240" s="48" t="str">
        <f>IF(FluxoCaixa101315[[#This Row],[Data]]="","",PROPER(TEXT(FluxoCaixa101315[[#This Row],[Data]],"mmmm")))</f>
        <v>Janeiro</v>
      </c>
      <c r="D240" s="17" t="s">
        <v>2</v>
      </c>
      <c r="E240" s="17" t="s">
        <v>70</v>
      </c>
      <c r="F240" s="17" t="s">
        <v>901</v>
      </c>
      <c r="G240" s="21">
        <v>27731.85</v>
      </c>
      <c r="H240" s="17" t="s">
        <v>525</v>
      </c>
      <c r="I240" s="20">
        <f>IF(FluxoCaixa10131517[[#This Row],[Fornecedores]]="Saldo Inicial",FluxoCaixa10131517[[#This Row],[R$ (Valores)]],I239+FluxoCaixa10131517[[#This Row],[Valores Receitas / Despesas]])</f>
        <v>12653.410000000229</v>
      </c>
      <c r="J240" s="5">
        <f>IF(FluxoCaixa10131517[[#This Row],[Entrada / Saída]]="Saída",FluxoCaixa10131517[[#This Row],[R$ (Valores)]]*-1,FluxoCaixa10131517[[#This Row],[R$ (Valores)]])</f>
        <v>-27731.85</v>
      </c>
    </row>
    <row r="241" spans="2:10" hidden="1">
      <c r="B241" s="56">
        <v>46034</v>
      </c>
      <c r="C241" s="48" t="str">
        <f>IF(FluxoCaixa101315[[#This Row],[Data]]="","",PROPER(TEXT(FluxoCaixa101315[[#This Row],[Data]],"mmmm")))</f>
        <v>Janeiro</v>
      </c>
      <c r="D241" s="17" t="s">
        <v>2</v>
      </c>
      <c r="E241" s="17" t="s">
        <v>70</v>
      </c>
      <c r="F241" s="17" t="s">
        <v>902</v>
      </c>
      <c r="G241" s="21">
        <v>14000</v>
      </c>
      <c r="H241" s="17" t="s">
        <v>525</v>
      </c>
      <c r="I241" s="20">
        <f>IF(FluxoCaixa10131517[[#This Row],[Fornecedores]]="Saldo Inicial",FluxoCaixa10131517[[#This Row],[R$ (Valores)]],I240+FluxoCaixa10131517[[#This Row],[Valores Receitas / Despesas]])</f>
        <v>-1346.589999999771</v>
      </c>
      <c r="J241" s="5">
        <f>IF(FluxoCaixa10131517[[#This Row],[Entrada / Saída]]="Saída",FluxoCaixa10131517[[#This Row],[R$ (Valores)]]*-1,FluxoCaixa10131517[[#This Row],[R$ (Valores)]])</f>
        <v>-14000</v>
      </c>
    </row>
    <row r="242" spans="2:10" hidden="1">
      <c r="B242" s="56">
        <v>46034</v>
      </c>
      <c r="C242" s="48" t="str">
        <f>IF(FluxoCaixa101315[[#This Row],[Data]]="","",PROPER(TEXT(FluxoCaixa101315[[#This Row],[Data]],"mmmm")))</f>
        <v>Janeiro</v>
      </c>
      <c r="D242" s="17" t="s">
        <v>2</v>
      </c>
      <c r="E242" s="17" t="s">
        <v>70</v>
      </c>
      <c r="F242" s="17" t="s">
        <v>903</v>
      </c>
      <c r="G242" s="21">
        <v>520</v>
      </c>
      <c r="H242" s="17" t="s">
        <v>525</v>
      </c>
      <c r="I242" s="20">
        <f>IF(FluxoCaixa10131517[[#This Row],[Fornecedores]]="Saldo Inicial",FluxoCaixa10131517[[#This Row],[R$ (Valores)]],I241+FluxoCaixa10131517[[#This Row],[Valores Receitas / Despesas]])</f>
        <v>-1866.589999999771</v>
      </c>
      <c r="J242" s="5">
        <f>IF(FluxoCaixa10131517[[#This Row],[Entrada / Saída]]="Saída",FluxoCaixa10131517[[#This Row],[R$ (Valores)]]*-1,FluxoCaixa10131517[[#This Row],[R$ (Valores)]])</f>
        <v>-520</v>
      </c>
    </row>
    <row r="243" spans="2:10" hidden="1">
      <c r="B243" s="56">
        <v>46034</v>
      </c>
      <c r="C243" s="48" t="str">
        <f>IF(FluxoCaixa101315[[#This Row],[Data]]="","",PROPER(TEXT(FluxoCaixa101315[[#This Row],[Data]],"mmmm")))</f>
        <v>Janeiro</v>
      </c>
      <c r="D243" s="17" t="s">
        <v>2</v>
      </c>
      <c r="E243" s="17" t="s">
        <v>70</v>
      </c>
      <c r="F243" s="17" t="s">
        <v>904</v>
      </c>
      <c r="G243" s="21">
        <v>3092.4</v>
      </c>
      <c r="H243" s="17" t="s">
        <v>525</v>
      </c>
      <c r="I243" s="20">
        <f>IF(FluxoCaixa10131517[[#This Row],[Fornecedores]]="Saldo Inicial",FluxoCaixa10131517[[#This Row],[R$ (Valores)]],I242+FluxoCaixa10131517[[#This Row],[Valores Receitas / Despesas]])</f>
        <v>-4958.9899999997706</v>
      </c>
      <c r="J243" s="5">
        <f>IF(FluxoCaixa10131517[[#This Row],[Entrada / Saída]]="Saída",FluxoCaixa10131517[[#This Row],[R$ (Valores)]]*-1,FluxoCaixa10131517[[#This Row],[R$ (Valores)]])</f>
        <v>-3092.4</v>
      </c>
    </row>
    <row r="244" spans="2:10" hidden="1">
      <c r="B244" s="56">
        <v>46034</v>
      </c>
      <c r="C244" s="48" t="str">
        <f>IF(FluxoCaixa101315[[#This Row],[Data]]="","",PROPER(TEXT(FluxoCaixa101315[[#This Row],[Data]],"mmmm")))</f>
        <v>Janeiro</v>
      </c>
      <c r="D244" s="17" t="s">
        <v>2</v>
      </c>
      <c r="E244" s="17" t="s">
        <v>70</v>
      </c>
      <c r="F244" s="17" t="s">
        <v>905</v>
      </c>
      <c r="G244" s="21">
        <v>1113</v>
      </c>
      <c r="H244" s="17" t="s">
        <v>525</v>
      </c>
      <c r="I244" s="20">
        <f>IF(FluxoCaixa10131517[[#This Row],[Fornecedores]]="Saldo Inicial",FluxoCaixa10131517[[#This Row],[R$ (Valores)]],I243+FluxoCaixa10131517[[#This Row],[Valores Receitas / Despesas]])</f>
        <v>-6071.9899999997706</v>
      </c>
      <c r="J244" s="5">
        <f>IF(FluxoCaixa10131517[[#This Row],[Entrada / Saída]]="Saída",FluxoCaixa10131517[[#This Row],[R$ (Valores)]]*-1,FluxoCaixa10131517[[#This Row],[R$ (Valores)]])</f>
        <v>-1113</v>
      </c>
    </row>
    <row r="245" spans="2:10" hidden="1">
      <c r="B245" s="56">
        <v>46034</v>
      </c>
      <c r="C245" s="48" t="str">
        <f>IF(FluxoCaixa101315[[#This Row],[Data]]="","",PROPER(TEXT(FluxoCaixa101315[[#This Row],[Data]],"mmmm")))</f>
        <v>Janeiro</v>
      </c>
      <c r="D245" s="17" t="s">
        <v>2</v>
      </c>
      <c r="E245" s="17" t="s">
        <v>70</v>
      </c>
      <c r="F245" s="17" t="s">
        <v>906</v>
      </c>
      <c r="G245" s="21">
        <v>466.66</v>
      </c>
      <c r="H245" s="17" t="s">
        <v>525</v>
      </c>
      <c r="I245" s="20">
        <f>IF(FluxoCaixa10131517[[#This Row],[Fornecedores]]="Saldo Inicial",FluxoCaixa10131517[[#This Row],[R$ (Valores)]],I244+FluxoCaixa10131517[[#This Row],[Valores Receitas / Despesas]])</f>
        <v>-6538.6499999997704</v>
      </c>
      <c r="J245" s="5">
        <f>IF(FluxoCaixa10131517[[#This Row],[Entrada / Saída]]="Saída",FluxoCaixa10131517[[#This Row],[R$ (Valores)]]*-1,FluxoCaixa10131517[[#This Row],[R$ (Valores)]])</f>
        <v>-466.66</v>
      </c>
    </row>
    <row r="246" spans="2:10" hidden="1">
      <c r="B246" s="56">
        <v>46034</v>
      </c>
      <c r="C246" s="48" t="str">
        <f>IF(FluxoCaixa101315[[#This Row],[Data]]="","",PROPER(TEXT(FluxoCaixa101315[[#This Row],[Data]],"mmmm")))</f>
        <v>Janeiro</v>
      </c>
      <c r="D246" s="17" t="s">
        <v>2</v>
      </c>
      <c r="E246" s="17" t="s">
        <v>70</v>
      </c>
      <c r="F246" s="17" t="s">
        <v>907</v>
      </c>
      <c r="G246" s="21">
        <v>2533.34</v>
      </c>
      <c r="H246" s="17" t="s">
        <v>525</v>
      </c>
      <c r="I246" s="20">
        <f>IF(FluxoCaixa10131517[[#This Row],[Fornecedores]]="Saldo Inicial",FluxoCaixa10131517[[#This Row],[R$ (Valores)]],I245+FluxoCaixa10131517[[#This Row],[Valores Receitas / Despesas]])</f>
        <v>-9071.9899999997706</v>
      </c>
      <c r="J246" s="5">
        <f>IF(FluxoCaixa10131517[[#This Row],[Entrada / Saída]]="Saída",FluxoCaixa10131517[[#This Row],[R$ (Valores)]]*-1,FluxoCaixa10131517[[#This Row],[R$ (Valores)]])</f>
        <v>-2533.34</v>
      </c>
    </row>
    <row r="247" spans="2:10" hidden="1">
      <c r="B247" s="56">
        <v>46034</v>
      </c>
      <c r="C247" s="48" t="str">
        <f>IF(FluxoCaixa101315[[#This Row],[Data]]="","",PROPER(TEXT(FluxoCaixa101315[[#This Row],[Data]],"mmmm")))</f>
        <v>Janeiro</v>
      </c>
      <c r="D247" s="17" t="s">
        <v>1</v>
      </c>
      <c r="E247" s="17" t="s">
        <v>75</v>
      </c>
      <c r="F247" s="17" t="s">
        <v>75</v>
      </c>
      <c r="G247" s="21">
        <v>90000</v>
      </c>
      <c r="H247" s="17" t="s">
        <v>525</v>
      </c>
      <c r="I247" s="20">
        <f>IF(FluxoCaixa10131517[[#This Row],[Fornecedores]]="Saldo Inicial",FluxoCaixa10131517[[#This Row],[R$ (Valores)]],I246+FluxoCaixa10131517[[#This Row],[Valores Receitas / Despesas]])</f>
        <v>80928.010000000228</v>
      </c>
      <c r="J247" s="5">
        <f>IF(FluxoCaixa10131517[[#This Row],[Entrada / Saída]]="Saída",FluxoCaixa10131517[[#This Row],[R$ (Valores)]]*-1,FluxoCaixa10131517[[#This Row],[R$ (Valores)]])</f>
        <v>90000</v>
      </c>
    </row>
    <row r="248" spans="2:10" hidden="1">
      <c r="B248" s="56">
        <v>46034</v>
      </c>
      <c r="C248" s="48" t="str">
        <f>IF(FluxoCaixa101315[[#This Row],[Data]]="","",PROPER(TEXT(FluxoCaixa101315[[#This Row],[Data]],"mmmm")))</f>
        <v>Janeiro</v>
      </c>
      <c r="D248" s="17" t="s">
        <v>2</v>
      </c>
      <c r="E248" s="17" t="s">
        <v>145</v>
      </c>
      <c r="F248" s="17" t="s">
        <v>908</v>
      </c>
      <c r="G248" s="21">
        <v>128.62</v>
      </c>
      <c r="H248" s="17" t="s">
        <v>525</v>
      </c>
      <c r="I248" s="20">
        <f>IF(FluxoCaixa10131517[[#This Row],[Fornecedores]]="Saldo Inicial",FluxoCaixa10131517[[#This Row],[R$ (Valores)]],I247+FluxoCaixa10131517[[#This Row],[Valores Receitas / Despesas]])</f>
        <v>80799.390000000232</v>
      </c>
      <c r="J248" s="5">
        <f>IF(FluxoCaixa10131517[[#This Row],[Entrada / Saída]]="Saída",FluxoCaixa10131517[[#This Row],[R$ (Valores)]]*-1,FluxoCaixa10131517[[#This Row],[R$ (Valores)]])</f>
        <v>-128.62</v>
      </c>
    </row>
    <row r="249" spans="2:10" hidden="1">
      <c r="B249" s="56">
        <v>46034</v>
      </c>
      <c r="C249" s="48" t="str">
        <f>IF(FluxoCaixa101315[[#This Row],[Data]]="","",PROPER(TEXT(FluxoCaixa101315[[#This Row],[Data]],"mmmm")))</f>
        <v>Janeiro</v>
      </c>
      <c r="D249" s="45" t="s">
        <v>2</v>
      </c>
      <c r="E249" s="45" t="s">
        <v>70</v>
      </c>
      <c r="F249" s="17" t="s">
        <v>909</v>
      </c>
      <c r="G249" s="54">
        <v>10000</v>
      </c>
      <c r="H249" s="45" t="s">
        <v>525</v>
      </c>
      <c r="I249" s="47">
        <f>IF(FluxoCaixa10131517[[#This Row],[Fornecedores]]="Saldo Inicial",FluxoCaixa10131517[[#This Row],[R$ (Valores)]],I248+FluxoCaixa10131517[[#This Row],[Valores Receitas / Despesas]])</f>
        <v>70799.390000000232</v>
      </c>
      <c r="J249" s="53">
        <f>IF(FluxoCaixa10131517[[#This Row],[Entrada / Saída]]="Saída",FluxoCaixa10131517[[#This Row],[R$ (Valores)]]*-1,FluxoCaixa10131517[[#This Row],[R$ (Valores)]])</f>
        <v>-10000</v>
      </c>
    </row>
    <row r="250" spans="2:10" hidden="1">
      <c r="B250" s="56">
        <v>46034</v>
      </c>
      <c r="C250" s="48" t="str">
        <f>IF(FluxoCaixa101315[[#This Row],[Data]]="","",PROPER(TEXT(FluxoCaixa101315[[#This Row],[Data]],"mmmm")))</f>
        <v>Janeiro</v>
      </c>
      <c r="D250" s="17" t="s">
        <v>2</v>
      </c>
      <c r="E250" s="17" t="s">
        <v>70</v>
      </c>
      <c r="F250" s="17" t="s">
        <v>910</v>
      </c>
      <c r="G250" s="21">
        <v>5949.4</v>
      </c>
      <c r="H250" s="17" t="s">
        <v>525</v>
      </c>
      <c r="I250" s="20">
        <f>IF(FluxoCaixa10131517[[#This Row],[Fornecedores]]="Saldo Inicial",FluxoCaixa10131517[[#This Row],[R$ (Valores)]],I249+FluxoCaixa10131517[[#This Row],[Valores Receitas / Despesas]])</f>
        <v>64849.990000000231</v>
      </c>
      <c r="J250" s="5">
        <f>IF(FluxoCaixa10131517[[#This Row],[Entrada / Saída]]="Saída",FluxoCaixa10131517[[#This Row],[R$ (Valores)]]*-1,FluxoCaixa10131517[[#This Row],[R$ (Valores)]])</f>
        <v>-5949.4</v>
      </c>
    </row>
    <row r="251" spans="2:10" hidden="1">
      <c r="B251" s="56">
        <v>46034</v>
      </c>
      <c r="C251" s="48" t="str">
        <f>IF(FluxoCaixa101315[[#This Row],[Data]]="","",PROPER(TEXT(FluxoCaixa101315[[#This Row],[Data]],"mmmm")))</f>
        <v>Janeiro</v>
      </c>
      <c r="D251" s="17" t="s">
        <v>2</v>
      </c>
      <c r="E251" s="17" t="s">
        <v>70</v>
      </c>
      <c r="F251" s="17" t="s">
        <v>911</v>
      </c>
      <c r="G251" s="21">
        <v>8917.5</v>
      </c>
      <c r="H251" s="17" t="s">
        <v>525</v>
      </c>
      <c r="I251" s="20">
        <f>IF(FluxoCaixa10131517[[#This Row],[Fornecedores]]="Saldo Inicial",FluxoCaixa10131517[[#This Row],[R$ (Valores)]],I250+FluxoCaixa10131517[[#This Row],[Valores Receitas / Despesas]])</f>
        <v>55932.490000000231</v>
      </c>
      <c r="J251" s="5">
        <f>IF(FluxoCaixa10131517[[#This Row],[Entrada / Saída]]="Saída",FluxoCaixa10131517[[#This Row],[R$ (Valores)]]*-1,FluxoCaixa10131517[[#This Row],[R$ (Valores)]])</f>
        <v>-8917.5</v>
      </c>
    </row>
    <row r="252" spans="2:10" hidden="1">
      <c r="B252" s="56">
        <v>46034</v>
      </c>
      <c r="C252" s="48" t="str">
        <f>IF(FluxoCaixa101315[[#This Row],[Data]]="","",PROPER(TEXT(FluxoCaixa101315[[#This Row],[Data]],"mmmm")))</f>
        <v>Janeiro</v>
      </c>
      <c r="D252" s="17" t="s">
        <v>2</v>
      </c>
      <c r="E252" s="17" t="s">
        <v>70</v>
      </c>
      <c r="F252" s="17" t="s">
        <v>912</v>
      </c>
      <c r="G252" s="21">
        <v>12817</v>
      </c>
      <c r="H252" s="17" t="s">
        <v>525</v>
      </c>
      <c r="I252" s="20">
        <f>IF(FluxoCaixa10131517[[#This Row],[Fornecedores]]="Saldo Inicial",FluxoCaixa10131517[[#This Row],[R$ (Valores)]],I251+FluxoCaixa10131517[[#This Row],[Valores Receitas / Despesas]])</f>
        <v>43115.490000000231</v>
      </c>
      <c r="J252" s="5">
        <f>IF(FluxoCaixa10131517[[#This Row],[Entrada / Saída]]="Saída",FluxoCaixa10131517[[#This Row],[R$ (Valores)]]*-1,FluxoCaixa10131517[[#This Row],[R$ (Valores)]])</f>
        <v>-12817</v>
      </c>
    </row>
    <row r="253" spans="2:10" hidden="1">
      <c r="B253" s="56">
        <v>46034</v>
      </c>
      <c r="C253" s="48" t="str">
        <f>IF(FluxoCaixa101315[[#This Row],[Data]]="","",PROPER(TEXT(FluxoCaixa101315[[#This Row],[Data]],"mmmm")))</f>
        <v>Janeiro</v>
      </c>
      <c r="D253" s="17" t="s">
        <v>2</v>
      </c>
      <c r="E253" s="17" t="s">
        <v>507</v>
      </c>
      <c r="F253" s="17" t="s">
        <v>913</v>
      </c>
      <c r="G253" s="21">
        <v>68.17</v>
      </c>
      <c r="H253" s="17" t="s">
        <v>525</v>
      </c>
      <c r="I253" s="20">
        <f>IF(FluxoCaixa10131517[[#This Row],[Fornecedores]]="Saldo Inicial",FluxoCaixa10131517[[#This Row],[R$ (Valores)]],I252+FluxoCaixa10131517[[#This Row],[Valores Receitas / Despesas]])</f>
        <v>43047.320000000233</v>
      </c>
      <c r="J253" s="5">
        <f>IF(FluxoCaixa10131517[[#This Row],[Entrada / Saída]]="Saída",FluxoCaixa10131517[[#This Row],[R$ (Valores)]]*-1,FluxoCaixa10131517[[#This Row],[R$ (Valores)]])</f>
        <v>-68.17</v>
      </c>
    </row>
    <row r="254" spans="2:10" hidden="1">
      <c r="B254" s="56">
        <v>46034</v>
      </c>
      <c r="C254" s="48" t="str">
        <f>IF(FluxoCaixa101315[[#This Row],[Data]]="","",PROPER(TEXT(FluxoCaixa101315[[#This Row],[Data]],"mmmm")))</f>
        <v>Janeiro</v>
      </c>
      <c r="D254" s="17" t="s">
        <v>2</v>
      </c>
      <c r="E254" s="17" t="s">
        <v>507</v>
      </c>
      <c r="F254" s="17" t="s">
        <v>914</v>
      </c>
      <c r="G254" s="21">
        <v>68.17</v>
      </c>
      <c r="H254" s="17" t="s">
        <v>525</v>
      </c>
      <c r="I254" s="20">
        <f>IF(FluxoCaixa10131517[[#This Row],[Fornecedores]]="Saldo Inicial",FluxoCaixa10131517[[#This Row],[R$ (Valores)]],I253+FluxoCaixa10131517[[#This Row],[Valores Receitas / Despesas]])</f>
        <v>42979.150000000234</v>
      </c>
      <c r="J254" s="5">
        <f>IF(FluxoCaixa10131517[[#This Row],[Entrada / Saída]]="Saída",FluxoCaixa10131517[[#This Row],[R$ (Valores)]]*-1,FluxoCaixa10131517[[#This Row],[R$ (Valores)]])</f>
        <v>-68.17</v>
      </c>
    </row>
    <row r="255" spans="2:10" hidden="1">
      <c r="B255" s="56">
        <v>46034</v>
      </c>
      <c r="C255" s="48" t="str">
        <f>IF(FluxoCaixa101315[[#This Row],[Data]]="","",PROPER(TEXT(FluxoCaixa101315[[#This Row],[Data]],"mmmm")))</f>
        <v>Janeiro</v>
      </c>
      <c r="D255" s="17" t="s">
        <v>2</v>
      </c>
      <c r="E255" s="17" t="s">
        <v>507</v>
      </c>
      <c r="F255" s="17" t="s">
        <v>915</v>
      </c>
      <c r="G255" s="21">
        <v>68.17</v>
      </c>
      <c r="H255" s="17" t="s">
        <v>525</v>
      </c>
      <c r="I255" s="20">
        <f>IF(FluxoCaixa10131517[[#This Row],[Fornecedores]]="Saldo Inicial",FluxoCaixa10131517[[#This Row],[R$ (Valores)]],I254+FluxoCaixa10131517[[#This Row],[Valores Receitas / Despesas]])</f>
        <v>42910.980000000236</v>
      </c>
      <c r="J255" s="5">
        <f>IF(FluxoCaixa10131517[[#This Row],[Entrada / Saída]]="Saída",FluxoCaixa10131517[[#This Row],[R$ (Valores)]]*-1,FluxoCaixa10131517[[#This Row],[R$ (Valores)]])</f>
        <v>-68.17</v>
      </c>
    </row>
    <row r="256" spans="2:10" hidden="1">
      <c r="B256" s="56">
        <v>46034</v>
      </c>
      <c r="C256" s="48" t="str">
        <f>IF(FluxoCaixa101315[[#This Row],[Data]]="","",PROPER(TEXT(FluxoCaixa101315[[#This Row],[Data]],"mmmm")))</f>
        <v>Janeiro</v>
      </c>
      <c r="D256" s="17" t="s">
        <v>2</v>
      </c>
      <c r="E256" s="17" t="s">
        <v>507</v>
      </c>
      <c r="F256" s="17" t="s">
        <v>916</v>
      </c>
      <c r="G256" s="21">
        <v>68.17</v>
      </c>
      <c r="H256" s="17" t="s">
        <v>525</v>
      </c>
      <c r="I256" s="20">
        <f>IF(FluxoCaixa10131517[[#This Row],[Fornecedores]]="Saldo Inicial",FluxoCaixa10131517[[#This Row],[R$ (Valores)]],I255+FluxoCaixa10131517[[#This Row],[Valores Receitas / Despesas]])</f>
        <v>42842.810000000238</v>
      </c>
      <c r="J256" s="5">
        <f>IF(FluxoCaixa10131517[[#This Row],[Entrada / Saída]]="Saída",FluxoCaixa10131517[[#This Row],[R$ (Valores)]]*-1,FluxoCaixa10131517[[#This Row],[R$ (Valores)]])</f>
        <v>-68.17</v>
      </c>
    </row>
    <row r="257" spans="2:10" hidden="1">
      <c r="B257" s="56">
        <v>46034</v>
      </c>
      <c r="C257" s="48" t="str">
        <f>IF(FluxoCaixa101315[[#This Row],[Data]]="","",PROPER(TEXT(FluxoCaixa101315[[#This Row],[Data]],"mmmm")))</f>
        <v>Janeiro</v>
      </c>
      <c r="D257" s="17" t="s">
        <v>2</v>
      </c>
      <c r="E257" s="17" t="s">
        <v>507</v>
      </c>
      <c r="F257" s="17" t="s">
        <v>917</v>
      </c>
      <c r="G257" s="21">
        <v>68.17</v>
      </c>
      <c r="H257" s="17" t="s">
        <v>525</v>
      </c>
      <c r="I257" s="20">
        <f>IF(FluxoCaixa10131517[[#This Row],[Fornecedores]]="Saldo Inicial",FluxoCaixa10131517[[#This Row],[R$ (Valores)]],I256+FluxoCaixa10131517[[#This Row],[Valores Receitas / Despesas]])</f>
        <v>42774.64000000024</v>
      </c>
      <c r="J257" s="5">
        <f>IF(FluxoCaixa10131517[[#This Row],[Entrada / Saída]]="Saída",FluxoCaixa10131517[[#This Row],[R$ (Valores)]]*-1,FluxoCaixa10131517[[#This Row],[R$ (Valores)]])</f>
        <v>-68.17</v>
      </c>
    </row>
    <row r="258" spans="2:10" hidden="1">
      <c r="B258" s="56">
        <v>46034</v>
      </c>
      <c r="C258" s="48" t="str">
        <f>IF(FluxoCaixa101315[[#This Row],[Data]]="","",PROPER(TEXT(FluxoCaixa101315[[#This Row],[Data]],"mmmm")))</f>
        <v>Janeiro</v>
      </c>
      <c r="D258" s="17" t="s">
        <v>2</v>
      </c>
      <c r="E258" s="17" t="s">
        <v>507</v>
      </c>
      <c r="F258" s="17" t="s">
        <v>918</v>
      </c>
      <c r="G258" s="21">
        <v>68.17</v>
      </c>
      <c r="H258" s="17" t="s">
        <v>525</v>
      </c>
      <c r="I258" s="20">
        <f>IF(FluxoCaixa10131517[[#This Row],[Fornecedores]]="Saldo Inicial",FluxoCaixa10131517[[#This Row],[R$ (Valores)]],I257+FluxoCaixa10131517[[#This Row],[Valores Receitas / Despesas]])</f>
        <v>42706.470000000241</v>
      </c>
      <c r="J258" s="5">
        <f>IF(FluxoCaixa10131517[[#This Row],[Entrada / Saída]]="Saída",FluxoCaixa10131517[[#This Row],[R$ (Valores)]]*-1,FluxoCaixa10131517[[#This Row],[R$ (Valores)]])</f>
        <v>-68.17</v>
      </c>
    </row>
    <row r="259" spans="2:10" hidden="1">
      <c r="B259" s="56">
        <v>46034</v>
      </c>
      <c r="C259" s="52" t="str">
        <f>IF(FluxoCaixa101315[[#This Row],[Data]]="","",PROPER(TEXT(FluxoCaixa101315[[#This Row],[Data]],"mmmm")))</f>
        <v>Janeiro</v>
      </c>
      <c r="D259" s="17" t="s">
        <v>2</v>
      </c>
      <c r="E259" s="17" t="s">
        <v>507</v>
      </c>
      <c r="F259" s="17" t="s">
        <v>919</v>
      </c>
      <c r="G259" s="54">
        <v>68.17</v>
      </c>
      <c r="H259" s="45" t="s">
        <v>525</v>
      </c>
      <c r="I259" s="47">
        <f>IF(FluxoCaixa10131517[[#This Row],[Fornecedores]]="Saldo Inicial",FluxoCaixa10131517[[#This Row],[R$ (Valores)]],I258+FluxoCaixa10131517[[#This Row],[Valores Receitas / Despesas]])</f>
        <v>42638.300000000243</v>
      </c>
      <c r="J259" s="53">
        <f>IF(FluxoCaixa10131517[[#This Row],[Entrada / Saída]]="Saída",FluxoCaixa10131517[[#This Row],[R$ (Valores)]]*-1,FluxoCaixa10131517[[#This Row],[R$ (Valores)]])</f>
        <v>-68.17</v>
      </c>
    </row>
    <row r="260" spans="2:10" hidden="1">
      <c r="B260" s="56">
        <v>46034</v>
      </c>
      <c r="C260" s="52" t="str">
        <f>IF(FluxoCaixa101315[[#This Row],[Data]]="","",PROPER(TEXT(FluxoCaixa101315[[#This Row],[Data]],"mmmm")))</f>
        <v>Janeiro</v>
      </c>
      <c r="D260" s="17" t="s">
        <v>2</v>
      </c>
      <c r="E260" s="17" t="s">
        <v>507</v>
      </c>
      <c r="F260" s="17" t="s">
        <v>920</v>
      </c>
      <c r="G260" s="21">
        <v>68.17</v>
      </c>
      <c r="H260" s="17" t="s">
        <v>525</v>
      </c>
      <c r="I260" s="20">
        <f>IF(FluxoCaixa10131517[[#This Row],[Fornecedores]]="Saldo Inicial",FluxoCaixa10131517[[#This Row],[R$ (Valores)]],I259+FluxoCaixa10131517[[#This Row],[Valores Receitas / Despesas]])</f>
        <v>42570.130000000245</v>
      </c>
      <c r="J260" s="5">
        <f>IF(FluxoCaixa10131517[[#This Row],[Entrada / Saída]]="Saída",FluxoCaixa10131517[[#This Row],[R$ (Valores)]]*-1,FluxoCaixa10131517[[#This Row],[R$ (Valores)]])</f>
        <v>-68.17</v>
      </c>
    </row>
    <row r="261" spans="2:10" hidden="1">
      <c r="B261" s="56">
        <v>46034</v>
      </c>
      <c r="C261" s="52" t="str">
        <f>IF(FluxoCaixa101315[[#This Row],[Data]]="","",PROPER(TEXT(FluxoCaixa101315[[#This Row],[Data]],"mmmm")))</f>
        <v>Janeiro</v>
      </c>
      <c r="D261" s="17" t="s">
        <v>2</v>
      </c>
      <c r="E261" s="17" t="s">
        <v>507</v>
      </c>
      <c r="F261" s="17" t="s">
        <v>921</v>
      </c>
      <c r="G261" s="21">
        <v>68.17</v>
      </c>
      <c r="H261" s="17" t="s">
        <v>525</v>
      </c>
      <c r="I261" s="20">
        <f>IF(FluxoCaixa10131517[[#This Row],[Fornecedores]]="Saldo Inicial",FluxoCaixa10131517[[#This Row],[R$ (Valores)]],I260+FluxoCaixa10131517[[#This Row],[Valores Receitas / Despesas]])</f>
        <v>42501.960000000247</v>
      </c>
      <c r="J261" s="5">
        <f>IF(FluxoCaixa10131517[[#This Row],[Entrada / Saída]]="Saída",FluxoCaixa10131517[[#This Row],[R$ (Valores)]]*-1,FluxoCaixa10131517[[#This Row],[R$ (Valores)]])</f>
        <v>-68.17</v>
      </c>
    </row>
    <row r="262" spans="2:10" hidden="1">
      <c r="B262" s="56">
        <v>46034</v>
      </c>
      <c r="C262" s="52" t="str">
        <f>IF(FluxoCaixa101315[[#This Row],[Data]]="","",PROPER(TEXT(FluxoCaixa101315[[#This Row],[Data]],"mmmm")))</f>
        <v>Janeiro</v>
      </c>
      <c r="D262" s="17" t="s">
        <v>2</v>
      </c>
      <c r="E262" s="17" t="s">
        <v>507</v>
      </c>
      <c r="F262" s="17" t="s">
        <v>922</v>
      </c>
      <c r="G262" s="21">
        <v>68.17</v>
      </c>
      <c r="H262" s="17" t="s">
        <v>525</v>
      </c>
      <c r="I262" s="20">
        <f>IF(FluxoCaixa10131517[[#This Row],[Fornecedores]]="Saldo Inicial",FluxoCaixa10131517[[#This Row],[R$ (Valores)]],I261+FluxoCaixa10131517[[#This Row],[Valores Receitas / Despesas]])</f>
        <v>42433.790000000248</v>
      </c>
      <c r="J262" s="5">
        <f>IF(FluxoCaixa10131517[[#This Row],[Entrada / Saída]]="Saída",FluxoCaixa10131517[[#This Row],[R$ (Valores)]]*-1,FluxoCaixa10131517[[#This Row],[R$ (Valores)]])</f>
        <v>-68.17</v>
      </c>
    </row>
    <row r="263" spans="2:10" hidden="1">
      <c r="B263" s="56">
        <v>46034</v>
      </c>
      <c r="C263" s="52" t="str">
        <f>IF(FluxoCaixa101315[[#This Row],[Data]]="","",PROPER(TEXT(FluxoCaixa101315[[#This Row],[Data]],"mmmm")))</f>
        <v>Janeiro</v>
      </c>
      <c r="D263" s="17" t="s">
        <v>2</v>
      </c>
      <c r="E263" s="17" t="s">
        <v>507</v>
      </c>
      <c r="F263" s="17" t="s">
        <v>923</v>
      </c>
      <c r="G263" s="21">
        <v>108.39</v>
      </c>
      <c r="H263" s="17" t="s">
        <v>525</v>
      </c>
      <c r="I263" s="20">
        <f>IF(FluxoCaixa10131517[[#This Row],[Fornecedores]]="Saldo Inicial",FluxoCaixa10131517[[#This Row],[R$ (Valores)]],I262+FluxoCaixa10131517[[#This Row],[Valores Receitas / Despesas]])</f>
        <v>42325.400000000249</v>
      </c>
      <c r="J263" s="5">
        <f>IF(FluxoCaixa10131517[[#This Row],[Entrada / Saída]]="Saída",FluxoCaixa10131517[[#This Row],[R$ (Valores)]]*-1,FluxoCaixa10131517[[#This Row],[R$ (Valores)]])</f>
        <v>-108.39</v>
      </c>
    </row>
    <row r="264" spans="2:10" hidden="1">
      <c r="B264" s="56">
        <v>46034</v>
      </c>
      <c r="C264" s="48" t="str">
        <f>IF(FluxoCaixa101315[[#This Row],[Data]]="","",PROPER(TEXT(FluxoCaixa101315[[#This Row],[Data]],"mmmm")))</f>
        <v>Janeiro</v>
      </c>
      <c r="D264" s="17" t="s">
        <v>2</v>
      </c>
      <c r="E264" s="17" t="s">
        <v>70</v>
      </c>
      <c r="F264" s="17" t="s">
        <v>924</v>
      </c>
      <c r="G264" s="21">
        <v>10266.66</v>
      </c>
      <c r="H264" s="17" t="s">
        <v>525</v>
      </c>
      <c r="I264" s="20">
        <f>IF(FluxoCaixa10131517[[#This Row],[Fornecedores]]="Saldo Inicial",FluxoCaixa10131517[[#This Row],[R$ (Valores)]],I263+FluxoCaixa10131517[[#This Row],[Valores Receitas / Despesas]])</f>
        <v>32058.740000000249</v>
      </c>
      <c r="J264" s="5">
        <f>IF(FluxoCaixa10131517[[#This Row],[Entrada / Saída]]="Saída",FluxoCaixa10131517[[#This Row],[R$ (Valores)]]*-1,FluxoCaixa10131517[[#This Row],[R$ (Valores)]])</f>
        <v>-10266.66</v>
      </c>
    </row>
    <row r="265" spans="2:10" hidden="1">
      <c r="B265" s="56">
        <v>46034</v>
      </c>
      <c r="C265" s="48" t="str">
        <f>IF(FluxoCaixa101315[[#This Row],[Data]]="","",PROPER(TEXT(FluxoCaixa101315[[#This Row],[Data]],"mmmm")))</f>
        <v>Janeiro</v>
      </c>
      <c r="D265" s="17" t="s">
        <v>2</v>
      </c>
      <c r="E265" s="17" t="s">
        <v>70</v>
      </c>
      <c r="F265" s="17" t="s">
        <v>925</v>
      </c>
      <c r="G265" s="21">
        <v>900</v>
      </c>
      <c r="H265" s="17" t="s">
        <v>525</v>
      </c>
      <c r="I265" s="20">
        <f>IF(FluxoCaixa10131517[[#This Row],[Fornecedores]]="Saldo Inicial",FluxoCaixa10131517[[#This Row],[R$ (Valores)]],I264+FluxoCaixa10131517[[#This Row],[Valores Receitas / Despesas]])</f>
        <v>31158.740000000249</v>
      </c>
      <c r="J265" s="5">
        <f>IF(FluxoCaixa10131517[[#This Row],[Entrada / Saída]]="Saída",FluxoCaixa10131517[[#This Row],[R$ (Valores)]]*-1,FluxoCaixa10131517[[#This Row],[R$ (Valores)]])</f>
        <v>-900</v>
      </c>
    </row>
    <row r="266" spans="2:10" hidden="1">
      <c r="B266" s="56">
        <v>46034</v>
      </c>
      <c r="C266" s="48" t="str">
        <f>IF(FluxoCaixa101315[[#This Row],[Data]]="","",PROPER(TEXT(FluxoCaixa101315[[#This Row],[Data]],"mmmm")))</f>
        <v>Janeiro</v>
      </c>
      <c r="D266" s="17" t="s">
        <v>2</v>
      </c>
      <c r="E266" s="17" t="s">
        <v>70</v>
      </c>
      <c r="F266" s="17" t="s">
        <v>580</v>
      </c>
      <c r="G266" s="21">
        <v>650</v>
      </c>
      <c r="H266" s="17" t="s">
        <v>525</v>
      </c>
      <c r="I266" s="20">
        <f>IF(FluxoCaixa10131517[[#This Row],[Fornecedores]]="Saldo Inicial",FluxoCaixa10131517[[#This Row],[R$ (Valores)]],I265+FluxoCaixa10131517[[#This Row],[Valores Receitas / Despesas]])</f>
        <v>30508.740000000249</v>
      </c>
      <c r="J266" s="5">
        <f>IF(FluxoCaixa10131517[[#This Row],[Entrada / Saída]]="Saída",FluxoCaixa10131517[[#This Row],[R$ (Valores)]]*-1,FluxoCaixa10131517[[#This Row],[R$ (Valores)]])</f>
        <v>-650</v>
      </c>
    </row>
    <row r="267" spans="2:10" hidden="1">
      <c r="B267" s="56">
        <v>46034</v>
      </c>
      <c r="C267" s="48" t="str">
        <f>IF(FluxoCaixa101315[[#This Row],[Data]]="","",PROPER(TEXT(FluxoCaixa101315[[#This Row],[Data]],"mmmm")))</f>
        <v>Janeiro</v>
      </c>
      <c r="D267" s="17" t="s">
        <v>2</v>
      </c>
      <c r="E267" s="17" t="s">
        <v>61</v>
      </c>
      <c r="F267" s="17" t="s">
        <v>926</v>
      </c>
      <c r="G267" s="21">
        <v>2544.31</v>
      </c>
      <c r="H267" s="17" t="s">
        <v>525</v>
      </c>
      <c r="I267" s="20">
        <f>IF(FluxoCaixa10131517[[#This Row],[Fornecedores]]="Saldo Inicial",FluxoCaixa10131517[[#This Row],[R$ (Valores)]],I266+FluxoCaixa10131517[[#This Row],[Valores Receitas / Despesas]])</f>
        <v>27964.430000000248</v>
      </c>
      <c r="J267" s="5">
        <f>IF(FluxoCaixa10131517[[#This Row],[Entrada / Saída]]="Saída",FluxoCaixa10131517[[#This Row],[R$ (Valores)]]*-1,FluxoCaixa10131517[[#This Row],[R$ (Valores)]])</f>
        <v>-2544.31</v>
      </c>
    </row>
    <row r="268" spans="2:10" hidden="1">
      <c r="B268" s="56">
        <v>46034</v>
      </c>
      <c r="C268" s="48" t="str">
        <f>IF(FluxoCaixa101315[[#This Row],[Data]]="","",PROPER(TEXT(FluxoCaixa101315[[#This Row],[Data]],"mmmm")))</f>
        <v>Janeiro</v>
      </c>
      <c r="D268" s="17" t="s">
        <v>2</v>
      </c>
      <c r="E268" s="17" t="s">
        <v>70</v>
      </c>
      <c r="F268" s="17" t="s">
        <v>927</v>
      </c>
      <c r="G268" s="21">
        <v>350</v>
      </c>
      <c r="H268" s="17" t="s">
        <v>525</v>
      </c>
      <c r="I268" s="20">
        <f>IF(FluxoCaixa10131517[[#This Row],[Fornecedores]]="Saldo Inicial",FluxoCaixa10131517[[#This Row],[R$ (Valores)]],I267+FluxoCaixa10131517[[#This Row],[Valores Receitas / Despesas]])</f>
        <v>27614.430000000248</v>
      </c>
      <c r="J268" s="5">
        <f>IF(FluxoCaixa10131517[[#This Row],[Entrada / Saída]]="Saída",FluxoCaixa10131517[[#This Row],[R$ (Valores)]]*-1,FluxoCaixa10131517[[#This Row],[R$ (Valores)]])</f>
        <v>-350</v>
      </c>
    </row>
    <row r="269" spans="2:10" hidden="1">
      <c r="B269" s="56">
        <v>46034</v>
      </c>
      <c r="C269" s="48" t="str">
        <f>IF(FluxoCaixa101315[[#This Row],[Data]]="","",PROPER(TEXT(FluxoCaixa101315[[#This Row],[Data]],"mmmm")))</f>
        <v>Janeiro</v>
      </c>
      <c r="D269" s="17" t="s">
        <v>2</v>
      </c>
      <c r="E269" s="17" t="s">
        <v>70</v>
      </c>
      <c r="F269" s="17" t="s">
        <v>928</v>
      </c>
      <c r="G269" s="21">
        <v>5000</v>
      </c>
      <c r="H269" s="17" t="s">
        <v>525</v>
      </c>
      <c r="I269" s="20">
        <f>IF(FluxoCaixa10131517[[#This Row],[Fornecedores]]="Saldo Inicial",FluxoCaixa10131517[[#This Row],[R$ (Valores)]],I268+FluxoCaixa10131517[[#This Row],[Valores Receitas / Despesas]])</f>
        <v>22614.430000000248</v>
      </c>
      <c r="J269" s="5">
        <f>IF(FluxoCaixa10131517[[#This Row],[Entrada / Saída]]="Saída",FluxoCaixa10131517[[#This Row],[R$ (Valores)]]*-1,FluxoCaixa10131517[[#This Row],[R$ (Valores)]])</f>
        <v>-5000</v>
      </c>
    </row>
    <row r="270" spans="2:10" hidden="1">
      <c r="B270" s="56">
        <v>46034</v>
      </c>
      <c r="C270" s="48" t="str">
        <f>IF(FluxoCaixa101315[[#This Row],[Data]]="","",PROPER(TEXT(FluxoCaixa101315[[#This Row],[Data]],"mmmm")))</f>
        <v>Janeiro</v>
      </c>
      <c r="D270" s="17" t="s">
        <v>2</v>
      </c>
      <c r="E270" s="17" t="s">
        <v>70</v>
      </c>
      <c r="F270" s="17" t="s">
        <v>929</v>
      </c>
      <c r="G270" s="21">
        <v>5000</v>
      </c>
      <c r="H270" s="17" t="s">
        <v>525</v>
      </c>
      <c r="I270" s="20">
        <f>IF(FluxoCaixa10131517[[#This Row],[Fornecedores]]="Saldo Inicial",FluxoCaixa10131517[[#This Row],[R$ (Valores)]],I269+FluxoCaixa10131517[[#This Row],[Valores Receitas / Despesas]])</f>
        <v>17614.430000000248</v>
      </c>
      <c r="J270" s="5">
        <f>IF(FluxoCaixa10131517[[#This Row],[Entrada / Saída]]="Saída",FluxoCaixa10131517[[#This Row],[R$ (Valores)]]*-1,FluxoCaixa10131517[[#This Row],[R$ (Valores)]])</f>
        <v>-5000</v>
      </c>
    </row>
    <row r="271" spans="2:10" hidden="1">
      <c r="B271" s="56">
        <v>46034</v>
      </c>
      <c r="C271" s="48" t="str">
        <f>IF(FluxoCaixa101315[[#This Row],[Data]]="","",PROPER(TEXT(FluxoCaixa101315[[#This Row],[Data]],"mmmm")))</f>
        <v>Janeiro</v>
      </c>
      <c r="D271" s="17" t="s">
        <v>2</v>
      </c>
      <c r="E271" s="17" t="s">
        <v>70</v>
      </c>
      <c r="F271" s="17" t="s">
        <v>930</v>
      </c>
      <c r="G271" s="21">
        <v>1000</v>
      </c>
      <c r="H271" s="17" t="s">
        <v>525</v>
      </c>
      <c r="I271" s="20">
        <f>IF(FluxoCaixa10131517[[#This Row],[Fornecedores]]="Saldo Inicial",FluxoCaixa10131517[[#This Row],[R$ (Valores)]],I270+FluxoCaixa10131517[[#This Row],[Valores Receitas / Despesas]])</f>
        <v>16614.430000000248</v>
      </c>
      <c r="J271" s="5">
        <f>IF(FluxoCaixa10131517[[#This Row],[Entrada / Saída]]="Saída",FluxoCaixa10131517[[#This Row],[R$ (Valores)]]*-1,FluxoCaixa10131517[[#This Row],[R$ (Valores)]])</f>
        <v>-1000</v>
      </c>
    </row>
    <row r="272" spans="2:10" hidden="1">
      <c r="B272" s="56">
        <v>46035</v>
      </c>
      <c r="C272" s="48" t="str">
        <f>IF(FluxoCaixa101315[[#This Row],[Data]]="","",PROPER(TEXT(FluxoCaixa101315[[#This Row],[Data]],"mmmm")))</f>
        <v>Janeiro</v>
      </c>
      <c r="D272" s="17" t="s">
        <v>2</v>
      </c>
      <c r="E272" s="17" t="s">
        <v>70</v>
      </c>
      <c r="F272" s="17" t="s">
        <v>931</v>
      </c>
      <c r="G272" s="21">
        <v>11507.25</v>
      </c>
      <c r="H272" s="17" t="s">
        <v>525</v>
      </c>
      <c r="I272" s="20">
        <f>IF(FluxoCaixa10131517[[#This Row],[Fornecedores]]="Saldo Inicial",FluxoCaixa10131517[[#This Row],[R$ (Valores)]],I271+FluxoCaixa10131517[[#This Row],[Valores Receitas / Despesas]])</f>
        <v>5107.1800000002477</v>
      </c>
      <c r="J272" s="5">
        <f>IF(FluxoCaixa10131517[[#This Row],[Entrada / Saída]]="Saída",FluxoCaixa10131517[[#This Row],[R$ (Valores)]]*-1,FluxoCaixa10131517[[#This Row],[R$ (Valores)]])</f>
        <v>-11507.25</v>
      </c>
    </row>
    <row r="273" spans="2:10" hidden="1">
      <c r="B273" s="56">
        <v>46035</v>
      </c>
      <c r="C273" s="48" t="str">
        <f>IF(FluxoCaixa101315[[#This Row],[Data]]="","",PROPER(TEXT(FluxoCaixa101315[[#This Row],[Data]],"mmmm")))</f>
        <v>Janeiro</v>
      </c>
      <c r="D273" s="17" t="s">
        <v>2</v>
      </c>
      <c r="E273" s="17" t="s">
        <v>143</v>
      </c>
      <c r="F273" s="17" t="s">
        <v>932</v>
      </c>
      <c r="G273" s="21">
        <v>180.41</v>
      </c>
      <c r="H273" s="17" t="s">
        <v>525</v>
      </c>
      <c r="I273" s="20">
        <f>IF(FluxoCaixa10131517[[#This Row],[Fornecedores]]="Saldo Inicial",FluxoCaixa10131517[[#This Row],[R$ (Valores)]],I272+FluxoCaixa10131517[[#This Row],[Valores Receitas / Despesas]])</f>
        <v>4926.7700000002478</v>
      </c>
      <c r="J273" s="5">
        <f>IF(FluxoCaixa10131517[[#This Row],[Entrada / Saída]]="Saída",FluxoCaixa10131517[[#This Row],[R$ (Valores)]]*-1,FluxoCaixa10131517[[#This Row],[R$ (Valores)]])</f>
        <v>-180.41</v>
      </c>
    </row>
    <row r="274" spans="2:10" hidden="1">
      <c r="B274" s="56">
        <v>46035</v>
      </c>
      <c r="C274" s="48" t="str">
        <f>IF(FluxoCaixa101315[[#This Row],[Data]]="","",PROPER(TEXT(FluxoCaixa101315[[#This Row],[Data]],"mmmm")))</f>
        <v>Janeiro</v>
      </c>
      <c r="D274" s="17" t="s">
        <v>2</v>
      </c>
      <c r="E274" s="17" t="s">
        <v>535</v>
      </c>
      <c r="F274" s="17" t="s">
        <v>933</v>
      </c>
      <c r="G274" s="21">
        <v>831.64</v>
      </c>
      <c r="H274" s="17" t="s">
        <v>525</v>
      </c>
      <c r="I274" s="20">
        <f>IF(FluxoCaixa10131517[[#This Row],[Fornecedores]]="Saldo Inicial",FluxoCaixa10131517[[#This Row],[R$ (Valores)]],I273+FluxoCaixa10131517[[#This Row],[Valores Receitas / Despesas]])</f>
        <v>4095.1300000002479</v>
      </c>
      <c r="J274" s="5">
        <f>IF(FluxoCaixa10131517[[#This Row],[Entrada / Saída]]="Saída",FluxoCaixa10131517[[#This Row],[R$ (Valores)]]*-1,FluxoCaixa10131517[[#This Row],[R$ (Valores)]])</f>
        <v>-831.64</v>
      </c>
    </row>
    <row r="275" spans="2:10" hidden="1">
      <c r="B275" s="56">
        <v>46035</v>
      </c>
      <c r="C275" s="48" t="str">
        <f>IF(FluxoCaixa101315[[#This Row],[Data]]="","",PROPER(TEXT(FluxoCaixa101315[[#This Row],[Data]],"mmmm")))</f>
        <v>Janeiro</v>
      </c>
      <c r="D275" s="17" t="s">
        <v>2</v>
      </c>
      <c r="E275" s="17" t="s">
        <v>23</v>
      </c>
      <c r="F275" s="17" t="s">
        <v>934</v>
      </c>
      <c r="G275" s="21">
        <v>1525</v>
      </c>
      <c r="H275" s="17" t="s">
        <v>525</v>
      </c>
      <c r="I275" s="20">
        <f>IF(FluxoCaixa10131517[[#This Row],[Fornecedores]]="Saldo Inicial",FluxoCaixa10131517[[#This Row],[R$ (Valores)]],I274+FluxoCaixa10131517[[#This Row],[Valores Receitas / Despesas]])</f>
        <v>2570.1300000002479</v>
      </c>
      <c r="J275" s="5">
        <f>IF(FluxoCaixa10131517[[#This Row],[Entrada / Saída]]="Saída",FluxoCaixa10131517[[#This Row],[R$ (Valores)]]*-1,FluxoCaixa10131517[[#This Row],[R$ (Valores)]])</f>
        <v>-1525</v>
      </c>
    </row>
    <row r="276" spans="2:10" hidden="1">
      <c r="B276" s="56">
        <v>46035</v>
      </c>
      <c r="C276" s="48" t="str">
        <f>IF(FluxoCaixa101315[[#This Row],[Data]]="","",PROPER(TEXT(FluxoCaixa101315[[#This Row],[Data]],"mmmm")))</f>
        <v>Janeiro</v>
      </c>
      <c r="D276" s="17" t="s">
        <v>2</v>
      </c>
      <c r="E276" s="17" t="s">
        <v>23</v>
      </c>
      <c r="F276" s="17" t="s">
        <v>935</v>
      </c>
      <c r="G276" s="21">
        <v>676</v>
      </c>
      <c r="H276" s="17" t="s">
        <v>525</v>
      </c>
      <c r="I276" s="20">
        <f>IF(FluxoCaixa10131517[[#This Row],[Fornecedores]]="Saldo Inicial",FluxoCaixa10131517[[#This Row],[R$ (Valores)]],I275+FluxoCaixa10131517[[#This Row],[Valores Receitas / Despesas]])</f>
        <v>1894.1300000002479</v>
      </c>
      <c r="J276" s="5">
        <f>IF(FluxoCaixa10131517[[#This Row],[Entrada / Saída]]="Saída",FluxoCaixa10131517[[#This Row],[R$ (Valores)]]*-1,FluxoCaixa10131517[[#This Row],[R$ (Valores)]])</f>
        <v>-676</v>
      </c>
    </row>
    <row r="277" spans="2:10" hidden="1">
      <c r="B277" s="56">
        <v>46035</v>
      </c>
      <c r="C277" s="52" t="str">
        <f>IF(FluxoCaixa101315[[#This Row],[Data]]="","",PROPER(TEXT(FluxoCaixa101315[[#This Row],[Data]],"mmmm")))</f>
        <v>Janeiro</v>
      </c>
      <c r="D277" s="45" t="s">
        <v>2</v>
      </c>
      <c r="E277" s="45" t="s">
        <v>83</v>
      </c>
      <c r="F277" s="45" t="s">
        <v>936</v>
      </c>
      <c r="G277" s="54">
        <v>5308.85</v>
      </c>
      <c r="H277" s="45" t="s">
        <v>525</v>
      </c>
      <c r="I277" s="47">
        <f>IF(FluxoCaixa10131517[[#This Row],[Fornecedores]]="Saldo Inicial",FluxoCaixa10131517[[#This Row],[R$ (Valores)]],I276+FluxoCaixa10131517[[#This Row],[Valores Receitas / Despesas]])</f>
        <v>-3414.7199999997524</v>
      </c>
      <c r="J277" s="53">
        <f>IF(FluxoCaixa10131517[[#This Row],[Entrada / Saída]]="Saída",FluxoCaixa10131517[[#This Row],[R$ (Valores)]]*-1,FluxoCaixa10131517[[#This Row],[R$ (Valores)]])</f>
        <v>-5308.85</v>
      </c>
    </row>
    <row r="278" spans="2:10" hidden="1">
      <c r="B278" s="56">
        <v>46035</v>
      </c>
      <c r="C278" s="48" t="str">
        <f>IF(FluxoCaixa101315[[#This Row],[Data]]="","",PROPER(TEXT(FluxoCaixa101315[[#This Row],[Data]],"mmmm")))</f>
        <v>Janeiro</v>
      </c>
      <c r="D278" s="17" t="s">
        <v>1</v>
      </c>
      <c r="E278" s="17" t="s">
        <v>75</v>
      </c>
      <c r="F278" s="17" t="s">
        <v>75</v>
      </c>
      <c r="G278" s="21">
        <v>25000</v>
      </c>
      <c r="H278" s="17" t="s">
        <v>525</v>
      </c>
      <c r="I278" s="47">
        <f>IF(FluxoCaixa10131517[[#This Row],[Fornecedores]]="Saldo Inicial",FluxoCaixa10131517[[#This Row],[R$ (Valores)]],I277+FluxoCaixa10131517[[#This Row],[Valores Receitas / Despesas]])</f>
        <v>21585.280000000246</v>
      </c>
      <c r="J278" s="5">
        <f>IF(FluxoCaixa10131517[[#This Row],[Entrada / Saída]]="Saída",FluxoCaixa10131517[[#This Row],[R$ (Valores)]]*-1,FluxoCaixa10131517[[#This Row],[R$ (Valores)]])</f>
        <v>25000</v>
      </c>
    </row>
    <row r="279" spans="2:10" hidden="1">
      <c r="B279" s="56">
        <v>46035</v>
      </c>
      <c r="C279" s="48" t="str">
        <f>IF(FluxoCaixa101315[[#This Row],[Data]]="","",PROPER(TEXT(FluxoCaixa101315[[#This Row],[Data]],"mmmm")))</f>
        <v>Janeiro</v>
      </c>
      <c r="D279" s="17" t="s">
        <v>2</v>
      </c>
      <c r="E279" s="17" t="s">
        <v>70</v>
      </c>
      <c r="F279" s="17" t="s">
        <v>937</v>
      </c>
      <c r="G279" s="21">
        <v>56.32</v>
      </c>
      <c r="H279" s="17" t="s">
        <v>525</v>
      </c>
      <c r="I279" s="47">
        <f>IF(FluxoCaixa10131517[[#This Row],[Fornecedores]]="Saldo Inicial",FluxoCaixa10131517[[#This Row],[R$ (Valores)]],I278+FluxoCaixa10131517[[#This Row],[Valores Receitas / Despesas]])</f>
        <v>21528.960000000247</v>
      </c>
      <c r="J279" s="5">
        <f>IF(FluxoCaixa10131517[[#This Row],[Entrada / Saída]]="Saída",FluxoCaixa10131517[[#This Row],[R$ (Valores)]]*-1,FluxoCaixa10131517[[#This Row],[R$ (Valores)]])</f>
        <v>-56.32</v>
      </c>
    </row>
    <row r="280" spans="2:10" hidden="1">
      <c r="B280" s="56">
        <v>46035</v>
      </c>
      <c r="C280" s="48" t="str">
        <f>IF(FluxoCaixa101315[[#This Row],[Data]]="","",PROPER(TEXT(FluxoCaixa101315[[#This Row],[Data]],"mmmm")))</f>
        <v>Janeiro</v>
      </c>
      <c r="D280" s="17" t="s">
        <v>2</v>
      </c>
      <c r="E280" s="17" t="s">
        <v>70</v>
      </c>
      <c r="F280" s="17" t="s">
        <v>938</v>
      </c>
      <c r="G280" s="21">
        <v>450.32</v>
      </c>
      <c r="H280" s="17" t="s">
        <v>525</v>
      </c>
      <c r="I280" s="47">
        <f>IF(FluxoCaixa10131517[[#This Row],[Fornecedores]]="Saldo Inicial",FluxoCaixa10131517[[#This Row],[R$ (Valores)]],I279+FluxoCaixa10131517[[#This Row],[Valores Receitas / Despesas]])</f>
        <v>21078.640000000247</v>
      </c>
      <c r="J280" s="5">
        <f>IF(FluxoCaixa10131517[[#This Row],[Entrada / Saída]]="Saída",FluxoCaixa10131517[[#This Row],[R$ (Valores)]]*-1,FluxoCaixa10131517[[#This Row],[R$ (Valores)]])</f>
        <v>-450.32</v>
      </c>
    </row>
    <row r="281" spans="2:10" hidden="1">
      <c r="B281" s="56">
        <v>46035</v>
      </c>
      <c r="C281" s="48" t="str">
        <f>IF(FluxoCaixa101315[[#This Row],[Data]]="","",PROPER(TEXT(FluxoCaixa101315[[#This Row],[Data]],"mmmm")))</f>
        <v>Janeiro</v>
      </c>
      <c r="D281" s="17" t="s">
        <v>2</v>
      </c>
      <c r="E281" s="17" t="s">
        <v>70</v>
      </c>
      <c r="F281" s="17" t="s">
        <v>939</v>
      </c>
      <c r="G281" s="21">
        <v>1334.83</v>
      </c>
      <c r="H281" s="17" t="s">
        <v>525</v>
      </c>
      <c r="I281" s="47">
        <f>IF(FluxoCaixa10131517[[#This Row],[Fornecedores]]="Saldo Inicial",FluxoCaixa10131517[[#This Row],[R$ (Valores)]],I280+FluxoCaixa10131517[[#This Row],[Valores Receitas / Despesas]])</f>
        <v>19743.810000000245</v>
      </c>
      <c r="J281" s="5">
        <f>IF(FluxoCaixa10131517[[#This Row],[Entrada / Saída]]="Saída",FluxoCaixa10131517[[#This Row],[R$ (Valores)]]*-1,FluxoCaixa10131517[[#This Row],[R$ (Valores)]])</f>
        <v>-1334.83</v>
      </c>
    </row>
    <row r="282" spans="2:10" hidden="1">
      <c r="B282" s="56">
        <v>46035</v>
      </c>
      <c r="C282" s="48" t="str">
        <f>IF(FluxoCaixa101315[[#This Row],[Data]]="","",PROPER(TEXT(FluxoCaixa101315[[#This Row],[Data]],"mmmm")))</f>
        <v>Janeiro</v>
      </c>
      <c r="D282" s="17" t="s">
        <v>2</v>
      </c>
      <c r="E282" s="17" t="s">
        <v>27</v>
      </c>
      <c r="F282" s="17" t="s">
        <v>940</v>
      </c>
      <c r="G282" s="21">
        <v>633.36</v>
      </c>
      <c r="H282" s="17" t="s">
        <v>525</v>
      </c>
      <c r="I282" s="47">
        <f>IF(FluxoCaixa10131517[[#This Row],[Fornecedores]]="Saldo Inicial",FluxoCaixa10131517[[#This Row],[R$ (Valores)]],I281+FluxoCaixa10131517[[#This Row],[Valores Receitas / Despesas]])</f>
        <v>19110.450000000244</v>
      </c>
      <c r="J282" s="5">
        <f>IF(FluxoCaixa10131517[[#This Row],[Entrada / Saída]]="Saída",FluxoCaixa10131517[[#This Row],[R$ (Valores)]]*-1,FluxoCaixa10131517[[#This Row],[R$ (Valores)]])</f>
        <v>-633.36</v>
      </c>
    </row>
    <row r="283" spans="2:10" hidden="1">
      <c r="B283" s="56">
        <v>46035</v>
      </c>
      <c r="C283" s="48" t="str">
        <f>IF(FluxoCaixa101315[[#This Row],[Data]]="","",PROPER(TEXT(FluxoCaixa101315[[#This Row],[Data]],"mmmm")))</f>
        <v>Janeiro</v>
      </c>
      <c r="D283" s="17" t="s">
        <v>2</v>
      </c>
      <c r="E283" s="17" t="s">
        <v>76</v>
      </c>
      <c r="F283" s="17" t="s">
        <v>702</v>
      </c>
      <c r="G283" s="21">
        <v>189</v>
      </c>
      <c r="H283" s="17" t="s">
        <v>525</v>
      </c>
      <c r="I283" s="47">
        <f>IF(FluxoCaixa10131517[[#This Row],[Fornecedores]]="Saldo Inicial",FluxoCaixa10131517[[#This Row],[R$ (Valores)]],I282+FluxoCaixa10131517[[#This Row],[Valores Receitas / Despesas]])</f>
        <v>18921.450000000244</v>
      </c>
      <c r="J283" s="5">
        <f>IF(FluxoCaixa10131517[[#This Row],[Entrada / Saída]]="Saída",FluxoCaixa10131517[[#This Row],[R$ (Valores)]]*-1,FluxoCaixa10131517[[#This Row],[R$ (Valores)]])</f>
        <v>-189</v>
      </c>
    </row>
    <row r="284" spans="2:10" hidden="1">
      <c r="B284" s="56">
        <v>46035</v>
      </c>
      <c r="C284" s="48" t="str">
        <f>IF(FluxoCaixa101315[[#This Row],[Data]]="","",PROPER(TEXT(FluxoCaixa101315[[#This Row],[Data]],"mmmm")))</f>
        <v>Janeiro</v>
      </c>
      <c r="D284" s="17" t="s">
        <v>2</v>
      </c>
      <c r="E284" s="17" t="s">
        <v>26</v>
      </c>
      <c r="F284" s="17" t="s">
        <v>941</v>
      </c>
      <c r="G284" s="21">
        <v>280</v>
      </c>
      <c r="H284" s="17" t="s">
        <v>525</v>
      </c>
      <c r="I284" s="47">
        <f>IF(FluxoCaixa10131517[[#This Row],[Fornecedores]]="Saldo Inicial",FluxoCaixa10131517[[#This Row],[R$ (Valores)]],I283+FluxoCaixa10131517[[#This Row],[Valores Receitas / Despesas]])</f>
        <v>18641.450000000244</v>
      </c>
      <c r="J284" s="5">
        <f>IF(FluxoCaixa10131517[[#This Row],[Entrada / Saída]]="Saída",FluxoCaixa10131517[[#This Row],[R$ (Valores)]]*-1,FluxoCaixa10131517[[#This Row],[R$ (Valores)]])</f>
        <v>-280</v>
      </c>
    </row>
    <row r="285" spans="2:10" hidden="1">
      <c r="B285" s="56">
        <v>46035</v>
      </c>
      <c r="C285" s="48" t="str">
        <f>IF(FluxoCaixa101315[[#This Row],[Data]]="","",PROPER(TEXT(FluxoCaixa101315[[#This Row],[Data]],"mmmm")))</f>
        <v>Janeiro</v>
      </c>
      <c r="D285" s="17" t="s">
        <v>2</v>
      </c>
      <c r="E285" s="17" t="s">
        <v>105</v>
      </c>
      <c r="F285" s="17" t="s">
        <v>942</v>
      </c>
      <c r="G285" s="21">
        <v>804</v>
      </c>
      <c r="H285" s="17" t="s">
        <v>525</v>
      </c>
      <c r="I285" s="47">
        <f>IF(FluxoCaixa10131517[[#This Row],[Fornecedores]]="Saldo Inicial",FluxoCaixa10131517[[#This Row],[R$ (Valores)]],I284+FluxoCaixa10131517[[#This Row],[Valores Receitas / Despesas]])</f>
        <v>17837.450000000244</v>
      </c>
      <c r="J285" s="5">
        <f>IF(FluxoCaixa10131517[[#This Row],[Entrada / Saída]]="Saída",FluxoCaixa10131517[[#This Row],[R$ (Valores)]]*-1,FluxoCaixa10131517[[#This Row],[R$ (Valores)]])</f>
        <v>-804</v>
      </c>
    </row>
    <row r="286" spans="2:10" hidden="1">
      <c r="B286" s="56">
        <v>46035</v>
      </c>
      <c r="C286" s="48" t="str">
        <f>IF(FluxoCaixa101315[[#This Row],[Data]]="","",PROPER(TEXT(FluxoCaixa101315[[#This Row],[Data]],"mmmm")))</f>
        <v>Janeiro</v>
      </c>
      <c r="D286" s="17" t="s">
        <v>2</v>
      </c>
      <c r="E286" s="17" t="s">
        <v>82</v>
      </c>
      <c r="F286" s="17" t="s">
        <v>943</v>
      </c>
      <c r="G286" s="21">
        <v>461.35</v>
      </c>
      <c r="H286" s="17" t="s">
        <v>525</v>
      </c>
      <c r="I286" s="47">
        <f>IF(FluxoCaixa10131517[[#This Row],[Fornecedores]]="Saldo Inicial",FluxoCaixa10131517[[#This Row],[R$ (Valores)]],I285+FluxoCaixa10131517[[#This Row],[Valores Receitas / Despesas]])</f>
        <v>17376.100000000246</v>
      </c>
      <c r="J286" s="5">
        <f>IF(FluxoCaixa10131517[[#This Row],[Entrada / Saída]]="Saída",FluxoCaixa10131517[[#This Row],[R$ (Valores)]]*-1,FluxoCaixa10131517[[#This Row],[R$ (Valores)]])</f>
        <v>-461.35</v>
      </c>
    </row>
    <row r="287" spans="2:10" hidden="1">
      <c r="B287" s="56">
        <v>46036</v>
      </c>
      <c r="C287" s="48" t="str">
        <f>IF(FluxoCaixa101315[[#This Row],[Data]]="","",PROPER(TEXT(FluxoCaixa101315[[#This Row],[Data]],"mmmm")))</f>
        <v>Janeiro</v>
      </c>
      <c r="D287" s="17" t="s">
        <v>2</v>
      </c>
      <c r="E287" s="17" t="s">
        <v>71</v>
      </c>
      <c r="F287" s="17" t="s">
        <v>988</v>
      </c>
      <c r="G287" s="21">
        <v>200</v>
      </c>
      <c r="H287" s="17" t="s">
        <v>525</v>
      </c>
      <c r="I287" s="47">
        <f>IF(FluxoCaixa10131517[[#This Row],[Fornecedores]]="Saldo Inicial",FluxoCaixa10131517[[#This Row],[R$ (Valores)]],I286+FluxoCaixa10131517[[#This Row],[Valores Receitas / Despesas]])</f>
        <v>17176.100000000246</v>
      </c>
      <c r="J287" s="5">
        <f>IF(FluxoCaixa10131517[[#This Row],[Entrada / Saída]]="Saída",FluxoCaixa10131517[[#This Row],[R$ (Valores)]]*-1,FluxoCaixa10131517[[#This Row],[R$ (Valores)]])</f>
        <v>-200</v>
      </c>
    </row>
    <row r="288" spans="2:10" hidden="1">
      <c r="B288" s="56">
        <v>46036</v>
      </c>
      <c r="C288" s="48" t="str">
        <f>IF(FluxoCaixa101315[[#This Row],[Data]]="","",PROPER(TEXT(FluxoCaixa101315[[#This Row],[Data]],"mmmm")))</f>
        <v>Janeiro</v>
      </c>
      <c r="D288" s="17" t="s">
        <v>2</v>
      </c>
      <c r="E288" s="17" t="s">
        <v>431</v>
      </c>
      <c r="F288" s="17" t="s">
        <v>989</v>
      </c>
      <c r="G288" s="21">
        <v>197.5</v>
      </c>
      <c r="H288" s="17" t="s">
        <v>525</v>
      </c>
      <c r="I288" s="47">
        <f>IF(FluxoCaixa10131517[[#This Row],[Fornecedores]]="Saldo Inicial",FluxoCaixa10131517[[#This Row],[R$ (Valores)]],I287+FluxoCaixa10131517[[#This Row],[Valores Receitas / Despesas]])</f>
        <v>16978.600000000246</v>
      </c>
      <c r="J288" s="5">
        <f>IF(FluxoCaixa10131517[[#This Row],[Entrada / Saída]]="Saída",FluxoCaixa10131517[[#This Row],[R$ (Valores)]]*-1,FluxoCaixa10131517[[#This Row],[R$ (Valores)]])</f>
        <v>-197.5</v>
      </c>
    </row>
    <row r="289" spans="2:10" hidden="1">
      <c r="B289" s="56">
        <v>46036</v>
      </c>
      <c r="C289" s="48" t="str">
        <f>IF(FluxoCaixa101315[[#This Row],[Data]]="","",PROPER(TEXT(FluxoCaixa101315[[#This Row],[Data]],"mmmm")))</f>
        <v>Janeiro</v>
      </c>
      <c r="D289" s="17" t="s">
        <v>2</v>
      </c>
      <c r="E289" s="17" t="s">
        <v>511</v>
      </c>
      <c r="F289" s="17" t="s">
        <v>990</v>
      </c>
      <c r="G289" s="21">
        <v>750</v>
      </c>
      <c r="H289" s="17" t="s">
        <v>525</v>
      </c>
      <c r="I289" s="47">
        <f>IF(FluxoCaixa10131517[[#This Row],[Fornecedores]]="Saldo Inicial",FluxoCaixa10131517[[#This Row],[R$ (Valores)]],I288+FluxoCaixa10131517[[#This Row],[Valores Receitas / Despesas]])</f>
        <v>16228.600000000246</v>
      </c>
      <c r="J289" s="5">
        <f>IF(FluxoCaixa10131517[[#This Row],[Entrada / Saída]]="Saída",FluxoCaixa10131517[[#This Row],[R$ (Valores)]]*-1,FluxoCaixa10131517[[#This Row],[R$ (Valores)]])</f>
        <v>-750</v>
      </c>
    </row>
    <row r="290" spans="2:10" hidden="1">
      <c r="B290" s="56">
        <v>46036</v>
      </c>
      <c r="C290" s="48" t="str">
        <f>IF(FluxoCaixa101315[[#This Row],[Data]]="","",PROPER(TEXT(FluxoCaixa101315[[#This Row],[Data]],"mmmm")))</f>
        <v>Janeiro</v>
      </c>
      <c r="D290" s="17" t="s">
        <v>2</v>
      </c>
      <c r="E290" s="17" t="s">
        <v>71</v>
      </c>
      <c r="F290" s="17" t="s">
        <v>988</v>
      </c>
      <c r="G290" s="21">
        <v>200</v>
      </c>
      <c r="H290" s="17" t="s">
        <v>525</v>
      </c>
      <c r="I290" s="47">
        <f>IF(FluxoCaixa10131517[[#This Row],[Fornecedores]]="Saldo Inicial",FluxoCaixa10131517[[#This Row],[R$ (Valores)]],I289+FluxoCaixa10131517[[#This Row],[Valores Receitas / Despesas]])</f>
        <v>16028.600000000246</v>
      </c>
      <c r="J290" s="5">
        <f>IF(FluxoCaixa10131517[[#This Row],[Entrada / Saída]]="Saída",FluxoCaixa10131517[[#This Row],[R$ (Valores)]]*-1,FluxoCaixa10131517[[#This Row],[R$ (Valores)]])</f>
        <v>-200</v>
      </c>
    </row>
    <row r="291" spans="2:10" hidden="1">
      <c r="B291" s="56">
        <v>46036</v>
      </c>
      <c r="C291" s="48" t="str">
        <f>IF(FluxoCaixa101315[[#This Row],[Data]]="","",PROPER(TEXT(FluxoCaixa101315[[#This Row],[Data]],"mmmm")))</f>
        <v>Janeiro</v>
      </c>
      <c r="D291" s="17" t="s">
        <v>2</v>
      </c>
      <c r="E291" s="17" t="s">
        <v>23</v>
      </c>
      <c r="F291" s="17" t="s">
        <v>568</v>
      </c>
      <c r="G291" s="21">
        <v>4762.66</v>
      </c>
      <c r="H291" s="17" t="s">
        <v>525</v>
      </c>
      <c r="I291" s="47">
        <f>IF(FluxoCaixa10131517[[#This Row],[Fornecedores]]="Saldo Inicial",FluxoCaixa10131517[[#This Row],[R$ (Valores)]],I290+FluxoCaixa10131517[[#This Row],[Valores Receitas / Despesas]])</f>
        <v>11265.940000000246</v>
      </c>
      <c r="J291" s="5">
        <f>IF(FluxoCaixa10131517[[#This Row],[Entrada / Saída]]="Saída",FluxoCaixa10131517[[#This Row],[R$ (Valores)]]*-1,FluxoCaixa10131517[[#This Row],[R$ (Valores)]])</f>
        <v>-4762.66</v>
      </c>
    </row>
    <row r="292" spans="2:10" hidden="1">
      <c r="B292" s="56">
        <v>46036</v>
      </c>
      <c r="C292" s="48" t="str">
        <f>IF(FluxoCaixa101315[[#This Row],[Data]]="","",PROPER(TEXT(FluxoCaixa101315[[#This Row],[Data]],"mmmm")))</f>
        <v>Janeiro</v>
      </c>
      <c r="D292" s="17" t="s">
        <v>2</v>
      </c>
      <c r="E292" s="17" t="s">
        <v>23</v>
      </c>
      <c r="F292" s="17" t="s">
        <v>991</v>
      </c>
      <c r="G292" s="21">
        <v>78</v>
      </c>
      <c r="H292" s="17" t="s">
        <v>525</v>
      </c>
      <c r="I292" s="47">
        <f>IF(FluxoCaixa10131517[[#This Row],[Fornecedores]]="Saldo Inicial",FluxoCaixa10131517[[#This Row],[R$ (Valores)]],I291+FluxoCaixa10131517[[#This Row],[Valores Receitas / Despesas]])</f>
        <v>11187.940000000246</v>
      </c>
      <c r="J292" s="5">
        <f>IF(FluxoCaixa10131517[[#This Row],[Entrada / Saída]]="Saída",FluxoCaixa10131517[[#This Row],[R$ (Valores)]]*-1,FluxoCaixa10131517[[#This Row],[R$ (Valores)]])</f>
        <v>-78</v>
      </c>
    </row>
    <row r="293" spans="2:10" hidden="1">
      <c r="B293" s="56">
        <v>46036</v>
      </c>
      <c r="C293" s="48" t="str">
        <f>IF(FluxoCaixa101315[[#This Row],[Data]]="","",PROPER(TEXT(FluxoCaixa101315[[#This Row],[Data]],"mmmm")))</f>
        <v>Janeiro</v>
      </c>
      <c r="D293" s="17" t="s">
        <v>2</v>
      </c>
      <c r="E293" s="17" t="s">
        <v>431</v>
      </c>
      <c r="F293" s="17" t="s">
        <v>871</v>
      </c>
      <c r="G293" s="21">
        <v>208.26</v>
      </c>
      <c r="H293" s="17" t="s">
        <v>525</v>
      </c>
      <c r="I293" s="47">
        <f>IF(FluxoCaixa10131517[[#This Row],[Fornecedores]]="Saldo Inicial",FluxoCaixa10131517[[#This Row],[R$ (Valores)]],I292+FluxoCaixa10131517[[#This Row],[Valores Receitas / Despesas]])</f>
        <v>10979.680000000246</v>
      </c>
      <c r="J293" s="5">
        <f>IF(FluxoCaixa10131517[[#This Row],[Entrada / Saída]]="Saída",FluxoCaixa10131517[[#This Row],[R$ (Valores)]]*-1,FluxoCaixa10131517[[#This Row],[R$ (Valores)]])</f>
        <v>-208.26</v>
      </c>
    </row>
    <row r="294" spans="2:10" hidden="1">
      <c r="B294" s="56">
        <v>46036</v>
      </c>
      <c r="C294" s="48" t="str">
        <f>IF(FluxoCaixa101315[[#This Row],[Data]]="","",PROPER(TEXT(FluxoCaixa101315[[#This Row],[Data]],"mmmm")))</f>
        <v>Janeiro</v>
      </c>
      <c r="D294" s="17" t="s">
        <v>1</v>
      </c>
      <c r="E294" s="17" t="s">
        <v>75</v>
      </c>
      <c r="F294" s="17" t="s">
        <v>75</v>
      </c>
      <c r="G294" s="21">
        <v>25000</v>
      </c>
      <c r="H294" s="17" t="s">
        <v>525</v>
      </c>
      <c r="I294" s="47">
        <f>IF(FluxoCaixa10131517[[#This Row],[Fornecedores]]="Saldo Inicial",FluxoCaixa10131517[[#This Row],[R$ (Valores)]],I293+FluxoCaixa10131517[[#This Row],[Valores Receitas / Despesas]])</f>
        <v>35979.680000000248</v>
      </c>
      <c r="J294" s="5">
        <f>IF(FluxoCaixa10131517[[#This Row],[Entrada / Saída]]="Saída",FluxoCaixa10131517[[#This Row],[R$ (Valores)]]*-1,FluxoCaixa10131517[[#This Row],[R$ (Valores)]])</f>
        <v>25000</v>
      </c>
    </row>
    <row r="295" spans="2:10" hidden="1">
      <c r="B295" s="56">
        <v>46036</v>
      </c>
      <c r="C295" s="48" t="str">
        <f>IF(FluxoCaixa101315[[#This Row],[Data]]="","",PROPER(TEXT(FluxoCaixa101315[[#This Row],[Data]],"mmmm")))</f>
        <v>Janeiro</v>
      </c>
      <c r="D295" s="45" t="s">
        <v>2</v>
      </c>
      <c r="E295" s="45" t="s">
        <v>507</v>
      </c>
      <c r="F295" s="17" t="s">
        <v>992</v>
      </c>
      <c r="G295" s="54">
        <v>68.17</v>
      </c>
      <c r="H295" s="45" t="s">
        <v>525</v>
      </c>
      <c r="I295" s="47">
        <f>IF(FluxoCaixa10131517[[#This Row],[Fornecedores]]="Saldo Inicial",FluxoCaixa10131517[[#This Row],[R$ (Valores)]],I294+FluxoCaixa10131517[[#This Row],[Valores Receitas / Despesas]])</f>
        <v>35911.510000000249</v>
      </c>
      <c r="J295" s="53">
        <f>IF(FluxoCaixa10131517[[#This Row],[Entrada / Saída]]="Saída",FluxoCaixa10131517[[#This Row],[R$ (Valores)]]*-1,FluxoCaixa10131517[[#This Row],[R$ (Valores)]])</f>
        <v>-68.17</v>
      </c>
    </row>
    <row r="296" spans="2:10" hidden="1">
      <c r="B296" s="56">
        <v>46037</v>
      </c>
      <c r="C296" s="52" t="str">
        <f>IF(FluxoCaixa101315[[#This Row],[Data]]="","",PROPER(TEXT(FluxoCaixa101315[[#This Row],[Data]],"mmmm")))</f>
        <v>Janeiro</v>
      </c>
      <c r="D296" s="45" t="s">
        <v>2</v>
      </c>
      <c r="E296" s="45" t="s">
        <v>25</v>
      </c>
      <c r="F296" s="17" t="s">
        <v>999</v>
      </c>
      <c r="G296" s="54">
        <v>1031.6500000000001</v>
      </c>
      <c r="H296" s="45" t="s">
        <v>525</v>
      </c>
      <c r="I296" s="47">
        <f>IF(FluxoCaixa10131517[[#This Row],[Fornecedores]]="Saldo Inicial",FluxoCaixa10131517[[#This Row],[R$ (Valores)]],I295+FluxoCaixa10131517[[#This Row],[Valores Receitas / Despesas]])</f>
        <v>34879.860000000248</v>
      </c>
      <c r="J296" s="53">
        <f>IF(FluxoCaixa10131517[[#This Row],[Entrada / Saída]]="Saída",FluxoCaixa10131517[[#This Row],[R$ (Valores)]]*-1,FluxoCaixa10131517[[#This Row],[R$ (Valores)]])</f>
        <v>-1031.6500000000001</v>
      </c>
    </row>
    <row r="297" spans="2:10" hidden="1">
      <c r="B297" s="56">
        <v>46037</v>
      </c>
      <c r="C297" s="52" t="str">
        <f>IF(FluxoCaixa101315[[#This Row],[Data]]="","",PROPER(TEXT(FluxoCaixa101315[[#This Row],[Data]],"mmmm")))</f>
        <v>Janeiro</v>
      </c>
      <c r="D297" s="17" t="s">
        <v>2</v>
      </c>
      <c r="E297" s="17" t="s">
        <v>105</v>
      </c>
      <c r="F297" s="17" t="s">
        <v>1000</v>
      </c>
      <c r="G297" s="21">
        <v>380</v>
      </c>
      <c r="H297" s="17" t="s">
        <v>525</v>
      </c>
      <c r="I297" s="20">
        <f>IF(FluxoCaixa10131517[[#This Row],[Fornecedores]]="Saldo Inicial",FluxoCaixa10131517[[#This Row],[R$ (Valores)]],I296+FluxoCaixa10131517[[#This Row],[Valores Receitas / Despesas]])</f>
        <v>34499.860000000248</v>
      </c>
      <c r="J297" s="5">
        <f>IF(FluxoCaixa10131517[[#This Row],[Entrada / Saída]]="Saída",FluxoCaixa10131517[[#This Row],[R$ (Valores)]]*-1,FluxoCaixa10131517[[#This Row],[R$ (Valores)]])</f>
        <v>-380</v>
      </c>
    </row>
    <row r="298" spans="2:10" hidden="1">
      <c r="B298" s="56">
        <v>46037</v>
      </c>
      <c r="C298" s="52" t="str">
        <f>IF(FluxoCaixa101315[[#This Row],[Data]]="","",PROPER(TEXT(FluxoCaixa101315[[#This Row],[Data]],"mmmm")))</f>
        <v>Janeiro</v>
      </c>
      <c r="D298" s="17" t="s">
        <v>2</v>
      </c>
      <c r="E298" s="17" t="s">
        <v>79</v>
      </c>
      <c r="F298" s="17" t="s">
        <v>1001</v>
      </c>
      <c r="G298" s="21">
        <v>1721.83</v>
      </c>
      <c r="H298" s="17" t="s">
        <v>525</v>
      </c>
      <c r="I298" s="20">
        <f>IF(FluxoCaixa10131517[[#This Row],[Fornecedores]]="Saldo Inicial",FluxoCaixa10131517[[#This Row],[R$ (Valores)]],I297+FluxoCaixa10131517[[#This Row],[Valores Receitas / Despesas]])</f>
        <v>32778.030000000246</v>
      </c>
      <c r="J298" s="5">
        <f>IF(FluxoCaixa10131517[[#This Row],[Entrada / Saída]]="Saída",FluxoCaixa10131517[[#This Row],[R$ (Valores)]]*-1,FluxoCaixa10131517[[#This Row],[R$ (Valores)]])</f>
        <v>-1721.83</v>
      </c>
    </row>
    <row r="299" spans="2:10" hidden="1">
      <c r="B299" s="56">
        <v>46037</v>
      </c>
      <c r="C299" s="52" t="str">
        <f>IF(FluxoCaixa101315[[#This Row],[Data]]="","",PROPER(TEXT(FluxoCaixa101315[[#This Row],[Data]],"mmmm")))</f>
        <v>Janeiro</v>
      </c>
      <c r="D299" s="17" t="s">
        <v>2</v>
      </c>
      <c r="E299" s="17" t="s">
        <v>70</v>
      </c>
      <c r="F299" s="17" t="s">
        <v>1002</v>
      </c>
      <c r="G299" s="21">
        <v>5950</v>
      </c>
      <c r="H299" s="17" t="s">
        <v>525</v>
      </c>
      <c r="I299" s="20">
        <f>IF(FluxoCaixa10131517[[#This Row],[Fornecedores]]="Saldo Inicial",FluxoCaixa10131517[[#This Row],[R$ (Valores)]],I298+FluxoCaixa10131517[[#This Row],[Valores Receitas / Despesas]])</f>
        <v>26828.030000000246</v>
      </c>
      <c r="J299" s="5">
        <f>IF(FluxoCaixa10131517[[#This Row],[Entrada / Saída]]="Saída",FluxoCaixa10131517[[#This Row],[R$ (Valores)]]*-1,FluxoCaixa10131517[[#This Row],[R$ (Valores)]])</f>
        <v>-5950</v>
      </c>
    </row>
    <row r="300" spans="2:10" hidden="1">
      <c r="B300" s="56">
        <v>46037</v>
      </c>
      <c r="C300" s="52" t="str">
        <f>IF(FluxoCaixa101315[[#This Row],[Data]]="","",PROPER(TEXT(FluxoCaixa101315[[#This Row],[Data]],"mmmm")))</f>
        <v>Janeiro</v>
      </c>
      <c r="D300" s="17" t="s">
        <v>2</v>
      </c>
      <c r="E300" s="17" t="s">
        <v>25</v>
      </c>
      <c r="F300" s="17" t="s">
        <v>1003</v>
      </c>
      <c r="G300" s="21">
        <v>422</v>
      </c>
      <c r="H300" s="17" t="s">
        <v>525</v>
      </c>
      <c r="I300" s="20">
        <f>IF(FluxoCaixa10131517[[#This Row],[Fornecedores]]="Saldo Inicial",FluxoCaixa10131517[[#This Row],[R$ (Valores)]],I299+FluxoCaixa10131517[[#This Row],[Valores Receitas / Despesas]])</f>
        <v>26406.030000000246</v>
      </c>
      <c r="J300" s="5">
        <f>IF(FluxoCaixa10131517[[#This Row],[Entrada / Saída]]="Saída",FluxoCaixa10131517[[#This Row],[R$ (Valores)]]*-1,FluxoCaixa10131517[[#This Row],[R$ (Valores)]])</f>
        <v>-422</v>
      </c>
    </row>
    <row r="301" spans="2:10" hidden="1">
      <c r="B301" s="56">
        <v>46037</v>
      </c>
      <c r="C301" s="52" t="str">
        <f>IF(FluxoCaixa101315[[#This Row],[Data]]="","",PROPER(TEXT(FluxoCaixa101315[[#This Row],[Data]],"mmmm")))</f>
        <v>Janeiro</v>
      </c>
      <c r="D301" s="17" t="s">
        <v>2</v>
      </c>
      <c r="E301" s="17" t="s">
        <v>24</v>
      </c>
      <c r="F301" s="17" t="s">
        <v>845</v>
      </c>
      <c r="G301" s="21">
        <v>50994.57</v>
      </c>
      <c r="H301" s="17" t="s">
        <v>525</v>
      </c>
      <c r="I301" s="20">
        <f>IF(FluxoCaixa10131517[[#This Row],[Fornecedores]]="Saldo Inicial",FluxoCaixa10131517[[#This Row],[R$ (Valores)]],I300+FluxoCaixa10131517[[#This Row],[Valores Receitas / Despesas]])</f>
        <v>-24588.539999999753</v>
      </c>
      <c r="J301" s="5">
        <f>IF(FluxoCaixa10131517[[#This Row],[Entrada / Saída]]="Saída",FluxoCaixa10131517[[#This Row],[R$ (Valores)]]*-1,FluxoCaixa10131517[[#This Row],[R$ (Valores)]])</f>
        <v>-50994.57</v>
      </c>
    </row>
    <row r="302" spans="2:10" hidden="1">
      <c r="B302" s="56">
        <v>46037</v>
      </c>
      <c r="C302" s="52" t="str">
        <f>IF(FluxoCaixa101315[[#This Row],[Data]]="","",PROPER(TEXT(FluxoCaixa101315[[#This Row],[Data]],"mmmm")))</f>
        <v>Janeiro</v>
      </c>
      <c r="D302" s="17" t="s">
        <v>2</v>
      </c>
      <c r="E302" s="17" t="s">
        <v>17</v>
      </c>
      <c r="F302" s="17" t="s">
        <v>837</v>
      </c>
      <c r="G302" s="21">
        <v>133.69</v>
      </c>
      <c r="H302" s="17" t="s">
        <v>525</v>
      </c>
      <c r="I302" s="20">
        <f>IF(FluxoCaixa10131517[[#This Row],[Fornecedores]]="Saldo Inicial",FluxoCaixa10131517[[#This Row],[R$ (Valores)]],I301+FluxoCaixa10131517[[#This Row],[Valores Receitas / Despesas]])</f>
        <v>-24722.229999999752</v>
      </c>
      <c r="J302" s="5">
        <f>IF(FluxoCaixa10131517[[#This Row],[Entrada / Saída]]="Saída",FluxoCaixa10131517[[#This Row],[R$ (Valores)]]*-1,FluxoCaixa10131517[[#This Row],[R$ (Valores)]])</f>
        <v>-133.69</v>
      </c>
    </row>
    <row r="303" spans="2:10" hidden="1">
      <c r="B303" s="56">
        <v>46037</v>
      </c>
      <c r="C303" s="52" t="str">
        <f>IF(FluxoCaixa101315[[#This Row],[Data]]="","",PROPER(TEXT(FluxoCaixa101315[[#This Row],[Data]],"mmmm")))</f>
        <v>Janeiro</v>
      </c>
      <c r="D303" s="17" t="s">
        <v>2</v>
      </c>
      <c r="E303" s="17" t="s">
        <v>23</v>
      </c>
      <c r="F303" s="17" t="s">
        <v>566</v>
      </c>
      <c r="G303" s="21">
        <v>9031.86</v>
      </c>
      <c r="H303" s="17" t="s">
        <v>525</v>
      </c>
      <c r="I303" s="20">
        <f>IF(FluxoCaixa10131517[[#This Row],[Fornecedores]]="Saldo Inicial",FluxoCaixa10131517[[#This Row],[R$ (Valores)]],I302+FluxoCaixa10131517[[#This Row],[Valores Receitas / Despesas]])</f>
        <v>-33754.089999999749</v>
      </c>
      <c r="J303" s="5">
        <f>IF(FluxoCaixa10131517[[#This Row],[Entrada / Saída]]="Saída",FluxoCaixa10131517[[#This Row],[R$ (Valores)]]*-1,FluxoCaixa10131517[[#This Row],[R$ (Valores)]])</f>
        <v>-9031.86</v>
      </c>
    </row>
    <row r="304" spans="2:10" hidden="1">
      <c r="B304" s="56">
        <v>46037</v>
      </c>
      <c r="C304" s="52" t="str">
        <f>IF(FluxoCaixa101315[[#This Row],[Data]]="","",PROPER(TEXT(FluxoCaixa101315[[#This Row],[Data]],"mmmm")))</f>
        <v>Janeiro</v>
      </c>
      <c r="D304" s="17" t="s">
        <v>2</v>
      </c>
      <c r="E304" s="17" t="s">
        <v>105</v>
      </c>
      <c r="F304" s="17" t="s">
        <v>1004</v>
      </c>
      <c r="G304" s="21">
        <v>5475.76</v>
      </c>
      <c r="H304" s="17" t="s">
        <v>525</v>
      </c>
      <c r="I304" s="20">
        <f>IF(FluxoCaixa10131517[[#This Row],[Fornecedores]]="Saldo Inicial",FluxoCaixa10131517[[#This Row],[R$ (Valores)]],I303+FluxoCaixa10131517[[#This Row],[Valores Receitas / Despesas]])</f>
        <v>-39229.849999999751</v>
      </c>
      <c r="J304" s="5">
        <f>IF(FluxoCaixa10131517[[#This Row],[Entrada / Saída]]="Saída",FluxoCaixa10131517[[#This Row],[R$ (Valores)]]*-1,FluxoCaixa10131517[[#This Row],[R$ (Valores)]])</f>
        <v>-5475.76</v>
      </c>
    </row>
    <row r="305" spans="2:10" hidden="1">
      <c r="B305" s="56">
        <v>46037</v>
      </c>
      <c r="C305" s="52" t="str">
        <f>IF(FluxoCaixa101315[[#This Row],[Data]]="","",PROPER(TEXT(FluxoCaixa101315[[#This Row],[Data]],"mmmm")))</f>
        <v>Janeiro</v>
      </c>
      <c r="D305" s="17" t="s">
        <v>2</v>
      </c>
      <c r="E305" s="17" t="s">
        <v>61</v>
      </c>
      <c r="F305" s="17" t="s">
        <v>1005</v>
      </c>
      <c r="G305" s="21">
        <v>5702.1</v>
      </c>
      <c r="H305" s="17" t="s">
        <v>525</v>
      </c>
      <c r="I305" s="20">
        <f>IF(FluxoCaixa10131517[[#This Row],[Fornecedores]]="Saldo Inicial",FluxoCaixa10131517[[#This Row],[R$ (Valores)]],I304+FluxoCaixa10131517[[#This Row],[Valores Receitas / Despesas]])</f>
        <v>-44931.94999999975</v>
      </c>
      <c r="J305" s="5">
        <f>IF(FluxoCaixa10131517[[#This Row],[Entrada / Saída]]="Saída",FluxoCaixa10131517[[#This Row],[R$ (Valores)]]*-1,FluxoCaixa10131517[[#This Row],[R$ (Valores)]])</f>
        <v>-5702.1</v>
      </c>
    </row>
    <row r="306" spans="2:10" hidden="1">
      <c r="B306" s="56">
        <v>46037</v>
      </c>
      <c r="C306" s="52" t="str">
        <f>IF(FluxoCaixa101315[[#This Row],[Data]]="","",PROPER(TEXT(FluxoCaixa101315[[#This Row],[Data]],"mmmm")))</f>
        <v>Janeiro</v>
      </c>
      <c r="D306" s="17" t="s">
        <v>2</v>
      </c>
      <c r="E306" s="17" t="s">
        <v>25</v>
      </c>
      <c r="F306" s="17" t="s">
        <v>1006</v>
      </c>
      <c r="G306" s="21">
        <v>269.12</v>
      </c>
      <c r="H306" s="17" t="s">
        <v>525</v>
      </c>
      <c r="I306" s="20">
        <f>IF(FluxoCaixa10131517[[#This Row],[Fornecedores]]="Saldo Inicial",FluxoCaixa10131517[[#This Row],[R$ (Valores)]],I305+FluxoCaixa10131517[[#This Row],[Valores Receitas / Despesas]])</f>
        <v>-45201.069999999752</v>
      </c>
      <c r="J306" s="5">
        <f>IF(FluxoCaixa10131517[[#This Row],[Entrada / Saída]]="Saída",FluxoCaixa10131517[[#This Row],[R$ (Valores)]]*-1,FluxoCaixa10131517[[#This Row],[R$ (Valores)]])</f>
        <v>-269.12</v>
      </c>
    </row>
    <row r="307" spans="2:10" hidden="1">
      <c r="B307" s="56">
        <v>46037</v>
      </c>
      <c r="C307" s="52" t="str">
        <f>IF(FluxoCaixa101315[[#This Row],[Data]]="","",PROPER(TEXT(FluxoCaixa101315[[#This Row],[Data]],"mmmm")))</f>
        <v>Janeiro</v>
      </c>
      <c r="D307" s="17" t="s">
        <v>1</v>
      </c>
      <c r="E307" s="17" t="s">
        <v>75</v>
      </c>
      <c r="F307" s="17" t="s">
        <v>75</v>
      </c>
      <c r="G307" s="21">
        <v>100000</v>
      </c>
      <c r="H307" s="17" t="s">
        <v>525</v>
      </c>
      <c r="I307" s="20">
        <f>IF(FluxoCaixa10131517[[#This Row],[Fornecedores]]="Saldo Inicial",FluxoCaixa10131517[[#This Row],[R$ (Valores)]],I306+FluxoCaixa10131517[[#This Row],[Valores Receitas / Despesas]])</f>
        <v>54798.930000000248</v>
      </c>
      <c r="J307" s="5">
        <f>IF(FluxoCaixa10131517[[#This Row],[Entrada / Saída]]="Saída",FluxoCaixa10131517[[#This Row],[R$ (Valores)]]*-1,FluxoCaixa10131517[[#This Row],[R$ (Valores)]])</f>
        <v>100000</v>
      </c>
    </row>
    <row r="308" spans="2:10">
      <c r="B308" s="56">
        <v>46038</v>
      </c>
      <c r="C308" s="52" t="str">
        <f>IF(FluxoCaixa101315[[#This Row],[Data]]="","",PROPER(TEXT(FluxoCaixa101315[[#This Row],[Data]],"mmmm")))</f>
        <v>Janeiro</v>
      </c>
      <c r="D308" s="17" t="s">
        <v>2</v>
      </c>
      <c r="E308" s="17" t="s">
        <v>32</v>
      </c>
      <c r="F308" s="17" t="s">
        <v>1010</v>
      </c>
      <c r="G308" s="21">
        <v>322.85000000000002</v>
      </c>
      <c r="H308" s="17" t="s">
        <v>525</v>
      </c>
      <c r="I308" s="20">
        <f>IF(FluxoCaixa10131517[[#This Row],[Fornecedores]]="Saldo Inicial",FluxoCaixa10131517[[#This Row],[R$ (Valores)]],I307+FluxoCaixa10131517[[#This Row],[Valores Receitas / Despesas]])</f>
        <v>54476.080000000249</v>
      </c>
      <c r="J308" s="5">
        <f>IF(FluxoCaixa10131517[[#This Row],[Entrada / Saída]]="Saída",FluxoCaixa10131517[[#This Row],[R$ (Valores)]]*-1,FluxoCaixa10131517[[#This Row],[R$ (Valores)]])</f>
        <v>-322.85000000000002</v>
      </c>
    </row>
    <row r="309" spans="2:10">
      <c r="B309" s="56">
        <v>46038</v>
      </c>
      <c r="C309" s="52" t="str">
        <f>IF(FluxoCaixa101315[[#This Row],[Data]]="","",PROPER(TEXT(FluxoCaixa101315[[#This Row],[Data]],"mmmm")))</f>
        <v>Janeiro</v>
      </c>
      <c r="D309" s="17" t="s">
        <v>2</v>
      </c>
      <c r="E309" s="17" t="s">
        <v>32</v>
      </c>
      <c r="F309" s="17" t="s">
        <v>1010</v>
      </c>
      <c r="G309" s="21">
        <v>1531.36</v>
      </c>
      <c r="H309" s="17" t="s">
        <v>525</v>
      </c>
      <c r="I309" s="20">
        <f>IF(FluxoCaixa10131517[[#This Row],[Fornecedores]]="Saldo Inicial",FluxoCaixa10131517[[#This Row],[R$ (Valores)]],I308+FluxoCaixa10131517[[#This Row],[Valores Receitas / Despesas]])</f>
        <v>52944.720000000249</v>
      </c>
      <c r="J309" s="5">
        <f>IF(FluxoCaixa10131517[[#This Row],[Entrada / Saída]]="Saída",FluxoCaixa10131517[[#This Row],[R$ (Valores)]]*-1,FluxoCaixa10131517[[#This Row],[R$ (Valores)]])</f>
        <v>-1531.36</v>
      </c>
    </row>
    <row r="310" spans="2:10" hidden="1">
      <c r="B310" s="56">
        <v>46038</v>
      </c>
      <c r="C310" s="52" t="str">
        <f>IF(FluxoCaixa101315[[#This Row],[Data]]="","",PROPER(TEXT(FluxoCaixa101315[[#This Row],[Data]],"mmmm")))</f>
        <v>Janeiro</v>
      </c>
      <c r="D310" s="17" t="s">
        <v>2</v>
      </c>
      <c r="E310" s="17" t="s">
        <v>535</v>
      </c>
      <c r="F310" s="17" t="s">
        <v>1011</v>
      </c>
      <c r="G310" s="21">
        <v>4213.57</v>
      </c>
      <c r="H310" s="17" t="s">
        <v>525</v>
      </c>
      <c r="I310" s="20">
        <f>IF(FluxoCaixa10131517[[#This Row],[Fornecedores]]="Saldo Inicial",FluxoCaixa10131517[[#This Row],[R$ (Valores)]],I309+FluxoCaixa10131517[[#This Row],[Valores Receitas / Despesas]])</f>
        <v>48731.150000000249</v>
      </c>
      <c r="J310" s="5">
        <f>IF(FluxoCaixa10131517[[#This Row],[Entrada / Saída]]="Saída",FluxoCaixa10131517[[#This Row],[R$ (Valores)]]*-1,FluxoCaixa10131517[[#This Row],[R$ (Valores)]])</f>
        <v>-4213.57</v>
      </c>
    </row>
    <row r="311" spans="2:10" hidden="1">
      <c r="B311" s="56">
        <v>46038</v>
      </c>
      <c r="C311" s="52" t="str">
        <f>IF(FluxoCaixa101315[[#This Row],[Data]]="","",PROPER(TEXT(FluxoCaixa101315[[#This Row],[Data]],"mmmm")))</f>
        <v>Janeiro</v>
      </c>
      <c r="D311" s="17" t="s">
        <v>2</v>
      </c>
      <c r="E311" s="17" t="s">
        <v>508</v>
      </c>
      <c r="F311" s="17" t="s">
        <v>1012</v>
      </c>
      <c r="G311" s="21">
        <v>183.07</v>
      </c>
      <c r="H311" s="17" t="s">
        <v>525</v>
      </c>
      <c r="I311" s="20">
        <f>IF(FluxoCaixa10131517[[#This Row],[Fornecedores]]="Saldo Inicial",FluxoCaixa10131517[[#This Row],[R$ (Valores)]],I310+FluxoCaixa10131517[[#This Row],[Valores Receitas / Despesas]])</f>
        <v>48548.080000000249</v>
      </c>
      <c r="J311" s="5">
        <f>IF(FluxoCaixa10131517[[#This Row],[Entrada / Saída]]="Saída",FluxoCaixa10131517[[#This Row],[R$ (Valores)]]*-1,FluxoCaixa10131517[[#This Row],[R$ (Valores)]])</f>
        <v>-183.07</v>
      </c>
    </row>
    <row r="312" spans="2:10" hidden="1">
      <c r="B312" s="56">
        <v>46038</v>
      </c>
      <c r="C312" s="52" t="str">
        <f>IF(FluxoCaixa101315[[#This Row],[Data]]="","",PROPER(TEXT(FluxoCaixa101315[[#This Row],[Data]],"mmmm")))</f>
        <v>Janeiro</v>
      </c>
      <c r="D312" s="45" t="s">
        <v>2</v>
      </c>
      <c r="E312" s="45" t="s">
        <v>353</v>
      </c>
      <c r="F312" s="45" t="s">
        <v>1013</v>
      </c>
      <c r="G312" s="54">
        <v>2648.35</v>
      </c>
      <c r="H312" s="45" t="s">
        <v>525</v>
      </c>
      <c r="I312" s="47">
        <f>IF(FluxoCaixa10131517[[#This Row],[Fornecedores]]="Saldo Inicial",FluxoCaixa10131517[[#This Row],[R$ (Valores)]],I311+FluxoCaixa10131517[[#This Row],[Valores Receitas / Despesas]])</f>
        <v>45899.730000000251</v>
      </c>
      <c r="J312" s="53">
        <f>IF(FluxoCaixa10131517[[#This Row],[Entrada / Saída]]="Saída",FluxoCaixa10131517[[#This Row],[R$ (Valores)]]*-1,FluxoCaixa10131517[[#This Row],[R$ (Valores)]])</f>
        <v>-2648.35</v>
      </c>
    </row>
    <row r="313" spans="2:10" hidden="1">
      <c r="B313" s="56">
        <v>46038</v>
      </c>
      <c r="C313" s="52" t="str">
        <f>IF(FluxoCaixa101315[[#This Row],[Data]]="","",PROPER(TEXT(FluxoCaixa101315[[#This Row],[Data]],"mmmm")))</f>
        <v>Janeiro</v>
      </c>
      <c r="D313" s="17" t="s">
        <v>2</v>
      </c>
      <c r="E313" s="17" t="s">
        <v>71</v>
      </c>
      <c r="F313" s="17" t="s">
        <v>1014</v>
      </c>
      <c r="G313" s="21">
        <v>163.16999999999999</v>
      </c>
      <c r="H313" s="17" t="s">
        <v>525</v>
      </c>
      <c r="I313" s="20">
        <f>IF(FluxoCaixa10131517[[#This Row],[Fornecedores]]="Saldo Inicial",FluxoCaixa10131517[[#This Row],[R$ (Valores)]],I312+FluxoCaixa10131517[[#This Row],[Valores Receitas / Despesas]])</f>
        <v>45736.560000000252</v>
      </c>
      <c r="J313" s="5">
        <f>IF(FluxoCaixa10131517[[#This Row],[Entrada / Saída]]="Saída",FluxoCaixa10131517[[#This Row],[R$ (Valores)]]*-1,FluxoCaixa10131517[[#This Row],[R$ (Valores)]])</f>
        <v>-163.16999999999999</v>
      </c>
    </row>
    <row r="314" spans="2:10" hidden="1">
      <c r="B314" s="56">
        <v>46038</v>
      </c>
      <c r="C314" s="52" t="str">
        <f>IF(FluxoCaixa101315[[#This Row],[Data]]="","",PROPER(TEXT(FluxoCaixa101315[[#This Row],[Data]],"mmmm")))</f>
        <v>Janeiro</v>
      </c>
      <c r="D314" s="17" t="s">
        <v>2</v>
      </c>
      <c r="E314" s="17" t="s">
        <v>25</v>
      </c>
      <c r="F314" s="17" t="s">
        <v>537</v>
      </c>
      <c r="G314" s="21">
        <v>650</v>
      </c>
      <c r="H314" s="17" t="s">
        <v>525</v>
      </c>
      <c r="I314" s="20">
        <f>IF(FluxoCaixa10131517[[#This Row],[Fornecedores]]="Saldo Inicial",FluxoCaixa10131517[[#This Row],[R$ (Valores)]],I313+FluxoCaixa10131517[[#This Row],[Valores Receitas / Despesas]])</f>
        <v>45086.560000000252</v>
      </c>
      <c r="J314" s="5">
        <f>IF(FluxoCaixa10131517[[#This Row],[Entrada / Saída]]="Saída",FluxoCaixa10131517[[#This Row],[R$ (Valores)]]*-1,FluxoCaixa10131517[[#This Row],[R$ (Valores)]])</f>
        <v>-650</v>
      </c>
    </row>
    <row r="315" spans="2:10" hidden="1">
      <c r="B315" s="56">
        <v>46038</v>
      </c>
      <c r="C315" s="52" t="str">
        <f>IF(FluxoCaixa101315[[#This Row],[Data]]="","",PROPER(TEXT(FluxoCaixa101315[[#This Row],[Data]],"mmmm")))</f>
        <v>Janeiro</v>
      </c>
      <c r="D315" s="17" t="s">
        <v>2</v>
      </c>
      <c r="E315" s="17" t="s">
        <v>25</v>
      </c>
      <c r="F315" s="17" t="s">
        <v>537</v>
      </c>
      <c r="G315" s="21">
        <v>832.8</v>
      </c>
      <c r="H315" s="17" t="s">
        <v>525</v>
      </c>
      <c r="I315" s="20">
        <f>IF(FluxoCaixa10131517[[#This Row],[Fornecedores]]="Saldo Inicial",FluxoCaixa10131517[[#This Row],[R$ (Valores)]],I314+FluxoCaixa10131517[[#This Row],[Valores Receitas / Despesas]])</f>
        <v>44253.760000000249</v>
      </c>
      <c r="J315" s="5">
        <f>IF(FluxoCaixa10131517[[#This Row],[Entrada / Saída]]="Saída",FluxoCaixa10131517[[#This Row],[R$ (Valores)]]*-1,FluxoCaixa10131517[[#This Row],[R$ (Valores)]])</f>
        <v>-832.8</v>
      </c>
    </row>
    <row r="316" spans="2:10" hidden="1">
      <c r="B316" s="56">
        <v>46038</v>
      </c>
      <c r="C316" s="52" t="str">
        <f>IF(FluxoCaixa101315[[#This Row],[Data]]="","",PROPER(TEXT(FluxoCaixa101315[[#This Row],[Data]],"mmmm")))</f>
        <v>Janeiro</v>
      </c>
      <c r="D316" s="17" t="s">
        <v>2</v>
      </c>
      <c r="E316" s="17" t="s">
        <v>25</v>
      </c>
      <c r="F316" s="17" t="s">
        <v>537</v>
      </c>
      <c r="G316" s="21">
        <v>79.59</v>
      </c>
      <c r="H316" s="17" t="s">
        <v>525</v>
      </c>
      <c r="I316" s="20">
        <f>IF(FluxoCaixa10131517[[#This Row],[Fornecedores]]="Saldo Inicial",FluxoCaixa10131517[[#This Row],[R$ (Valores)]],I315+FluxoCaixa10131517[[#This Row],[Valores Receitas / Despesas]])</f>
        <v>44174.170000000253</v>
      </c>
      <c r="J316" s="5">
        <f>IF(FluxoCaixa10131517[[#This Row],[Entrada / Saída]]="Saída",FluxoCaixa10131517[[#This Row],[R$ (Valores)]]*-1,FluxoCaixa10131517[[#This Row],[R$ (Valores)]])</f>
        <v>-79.59</v>
      </c>
    </row>
    <row r="317" spans="2:10" hidden="1">
      <c r="B317" s="56">
        <v>46038</v>
      </c>
      <c r="C317" s="52" t="str">
        <f>IF(FluxoCaixa101315[[#This Row],[Data]]="","",PROPER(TEXT(FluxoCaixa101315[[#This Row],[Data]],"mmmm")))</f>
        <v>Janeiro</v>
      </c>
      <c r="D317" s="17" t="s">
        <v>2</v>
      </c>
      <c r="E317" s="17" t="s">
        <v>25</v>
      </c>
      <c r="F317" s="17" t="s">
        <v>537</v>
      </c>
      <c r="G317" s="21">
        <v>425</v>
      </c>
      <c r="H317" s="17" t="s">
        <v>525</v>
      </c>
      <c r="I317" s="20">
        <f>IF(FluxoCaixa10131517[[#This Row],[Fornecedores]]="Saldo Inicial",FluxoCaixa10131517[[#This Row],[R$ (Valores)]],I316+FluxoCaixa10131517[[#This Row],[Valores Receitas / Despesas]])</f>
        <v>43749.170000000253</v>
      </c>
      <c r="J317" s="5">
        <f>IF(FluxoCaixa10131517[[#This Row],[Entrada / Saída]]="Saída",FluxoCaixa10131517[[#This Row],[R$ (Valores)]]*-1,FluxoCaixa10131517[[#This Row],[R$ (Valores)]])</f>
        <v>-425</v>
      </c>
    </row>
    <row r="318" spans="2:10" hidden="1">
      <c r="B318" s="56">
        <v>46038</v>
      </c>
      <c r="C318" s="52" t="str">
        <f>IF(FluxoCaixa101315[[#This Row],[Data]]="","",PROPER(TEXT(FluxoCaixa101315[[#This Row],[Data]],"mmmm")))</f>
        <v>Janeiro</v>
      </c>
      <c r="D318" s="17" t="s">
        <v>2</v>
      </c>
      <c r="E318" s="17" t="s">
        <v>150</v>
      </c>
      <c r="F318" s="17" t="s">
        <v>1015</v>
      </c>
      <c r="G318" s="21">
        <v>698.92</v>
      </c>
      <c r="H318" s="17" t="s">
        <v>525</v>
      </c>
      <c r="I318" s="20">
        <f>IF(FluxoCaixa10131517[[#This Row],[Fornecedores]]="Saldo Inicial",FluxoCaixa10131517[[#This Row],[R$ (Valores)]],I317+FluxoCaixa10131517[[#This Row],[Valores Receitas / Despesas]])</f>
        <v>43050.250000000255</v>
      </c>
      <c r="J318" s="5">
        <f>IF(FluxoCaixa10131517[[#This Row],[Entrada / Saída]]="Saída",FluxoCaixa10131517[[#This Row],[R$ (Valores)]]*-1,FluxoCaixa10131517[[#This Row],[R$ (Valores)]])</f>
        <v>-698.92</v>
      </c>
    </row>
    <row r="319" spans="2:10" hidden="1">
      <c r="B319" s="56">
        <v>46038</v>
      </c>
      <c r="C319" s="52" t="str">
        <f>IF(FluxoCaixa101315[[#This Row],[Data]]="","",PROPER(TEXT(FluxoCaixa101315[[#This Row],[Data]],"mmmm")))</f>
        <v>Janeiro</v>
      </c>
      <c r="D319" s="17" t="s">
        <v>2</v>
      </c>
      <c r="E319" s="17" t="s">
        <v>23</v>
      </c>
      <c r="F319" s="17" t="s">
        <v>603</v>
      </c>
      <c r="G319" s="21">
        <v>17150</v>
      </c>
      <c r="H319" s="17" t="s">
        <v>525</v>
      </c>
      <c r="I319" s="20">
        <f>IF(FluxoCaixa10131517[[#This Row],[Fornecedores]]="Saldo Inicial",FluxoCaixa10131517[[#This Row],[R$ (Valores)]],I318+FluxoCaixa10131517[[#This Row],[Valores Receitas / Despesas]])</f>
        <v>25900.250000000255</v>
      </c>
      <c r="J319" s="5">
        <f>IF(FluxoCaixa10131517[[#This Row],[Entrada / Saída]]="Saída",FluxoCaixa10131517[[#This Row],[R$ (Valores)]]*-1,FluxoCaixa10131517[[#This Row],[R$ (Valores)]])</f>
        <v>-17150</v>
      </c>
    </row>
    <row r="320" spans="2:10" hidden="1">
      <c r="B320" s="56">
        <v>46038</v>
      </c>
      <c r="C320" s="52" t="str">
        <f>IF(FluxoCaixa101315[[#This Row],[Data]]="","",PROPER(TEXT(FluxoCaixa101315[[#This Row],[Data]],"mmmm")))</f>
        <v>Janeiro</v>
      </c>
      <c r="D320" s="17" t="s">
        <v>2</v>
      </c>
      <c r="E320" s="17" t="s">
        <v>25</v>
      </c>
      <c r="F320" s="17" t="s">
        <v>1016</v>
      </c>
      <c r="G320" s="21">
        <v>505.46</v>
      </c>
      <c r="H320" s="17" t="s">
        <v>525</v>
      </c>
      <c r="I320" s="20">
        <f>IF(FluxoCaixa10131517[[#This Row],[Fornecedores]]="Saldo Inicial",FluxoCaixa10131517[[#This Row],[R$ (Valores)]],I319+FluxoCaixa10131517[[#This Row],[Valores Receitas / Despesas]])</f>
        <v>25394.790000000256</v>
      </c>
      <c r="J320" s="5">
        <f>IF(FluxoCaixa10131517[[#This Row],[Entrada / Saída]]="Saída",FluxoCaixa10131517[[#This Row],[R$ (Valores)]]*-1,FluxoCaixa10131517[[#This Row],[R$ (Valores)]])</f>
        <v>-505.46</v>
      </c>
    </row>
    <row r="321" spans="2:10" hidden="1">
      <c r="B321" s="56">
        <v>46038</v>
      </c>
      <c r="C321" s="52" t="str">
        <f>IF(FluxoCaixa101315[[#This Row],[Data]]="","",PROPER(TEXT(FluxoCaixa101315[[#This Row],[Data]],"mmmm")))</f>
        <v>Janeiro</v>
      </c>
      <c r="D321" s="17" t="s">
        <v>2</v>
      </c>
      <c r="E321" s="17" t="s">
        <v>23</v>
      </c>
      <c r="F321" s="17" t="s">
        <v>568</v>
      </c>
      <c r="G321" s="21">
        <v>1652</v>
      </c>
      <c r="H321" s="17" t="s">
        <v>525</v>
      </c>
      <c r="I321" s="20">
        <f>IF(FluxoCaixa10131517[[#This Row],[Fornecedores]]="Saldo Inicial",FluxoCaixa10131517[[#This Row],[R$ (Valores)]],I320+FluxoCaixa10131517[[#This Row],[Valores Receitas / Despesas]])</f>
        <v>23742.790000000256</v>
      </c>
      <c r="J321" s="5">
        <f>IF(FluxoCaixa10131517[[#This Row],[Entrada / Saída]]="Saída",FluxoCaixa10131517[[#This Row],[R$ (Valores)]]*-1,FluxoCaixa10131517[[#This Row],[R$ (Valores)]])</f>
        <v>-1652</v>
      </c>
    </row>
    <row r="322" spans="2:10" hidden="1">
      <c r="B322" s="56">
        <v>46038</v>
      </c>
      <c r="C322" s="52" t="str">
        <f>IF(FluxoCaixa101315[[#This Row],[Data]]="","",PROPER(TEXT(FluxoCaixa101315[[#This Row],[Data]],"mmmm")))</f>
        <v>Janeiro</v>
      </c>
      <c r="D322" s="17" t="s">
        <v>2</v>
      </c>
      <c r="E322" s="17" t="s">
        <v>25</v>
      </c>
      <c r="F322" s="17" t="s">
        <v>569</v>
      </c>
      <c r="G322" s="21">
        <v>620.66</v>
      </c>
      <c r="H322" s="17" t="s">
        <v>525</v>
      </c>
      <c r="I322" s="20">
        <f>IF(FluxoCaixa10131517[[#This Row],[Fornecedores]]="Saldo Inicial",FluxoCaixa10131517[[#This Row],[R$ (Valores)]],I321+FluxoCaixa10131517[[#This Row],[Valores Receitas / Despesas]])</f>
        <v>23122.130000000256</v>
      </c>
      <c r="J322" s="5">
        <f>IF(FluxoCaixa10131517[[#This Row],[Entrada / Saída]]="Saída",FluxoCaixa10131517[[#This Row],[R$ (Valores)]]*-1,FluxoCaixa10131517[[#This Row],[R$ (Valores)]])</f>
        <v>-620.66</v>
      </c>
    </row>
    <row r="323" spans="2:10" hidden="1">
      <c r="B323" s="56">
        <v>46038</v>
      </c>
      <c r="C323" s="52" t="str">
        <f>IF(FluxoCaixa101315[[#This Row],[Data]]="","",PROPER(TEXT(FluxoCaixa101315[[#This Row],[Data]],"mmmm")))</f>
        <v>Janeiro</v>
      </c>
      <c r="D323" s="17" t="s">
        <v>2</v>
      </c>
      <c r="E323" s="17" t="s">
        <v>83</v>
      </c>
      <c r="F323" s="17" t="s">
        <v>936</v>
      </c>
      <c r="G323" s="21">
        <v>5125.5600000000004</v>
      </c>
      <c r="H323" s="17" t="s">
        <v>525</v>
      </c>
      <c r="I323" s="20">
        <f>IF(FluxoCaixa10131517[[#This Row],[Fornecedores]]="Saldo Inicial",FluxoCaixa10131517[[#This Row],[R$ (Valores)]],I322+FluxoCaixa10131517[[#This Row],[Valores Receitas / Despesas]])</f>
        <v>17996.570000000254</v>
      </c>
      <c r="J323" s="5">
        <f>IF(FluxoCaixa10131517[[#This Row],[Entrada / Saída]]="Saída",FluxoCaixa10131517[[#This Row],[R$ (Valores)]]*-1,FluxoCaixa10131517[[#This Row],[R$ (Valores)]])</f>
        <v>-5125.5600000000004</v>
      </c>
    </row>
    <row r="324" spans="2:10" hidden="1">
      <c r="B324" s="56">
        <v>46038</v>
      </c>
      <c r="C324" s="52" t="str">
        <f>IF(FluxoCaixa101315[[#This Row],[Data]]="","",PROPER(TEXT(FluxoCaixa101315[[#This Row],[Data]],"mmmm")))</f>
        <v>Janeiro</v>
      </c>
      <c r="D324" s="17" t="s">
        <v>2</v>
      </c>
      <c r="E324" s="17" t="s">
        <v>83</v>
      </c>
      <c r="F324" s="17" t="s">
        <v>936</v>
      </c>
      <c r="G324" s="21">
        <v>1752.97</v>
      </c>
      <c r="H324" s="17" t="s">
        <v>525</v>
      </c>
      <c r="I324" s="20">
        <f>IF(FluxoCaixa10131517[[#This Row],[Fornecedores]]="Saldo Inicial",FluxoCaixa10131517[[#This Row],[R$ (Valores)]],I323+FluxoCaixa10131517[[#This Row],[Valores Receitas / Despesas]])</f>
        <v>16243.600000000255</v>
      </c>
      <c r="J324" s="5">
        <f>IF(FluxoCaixa10131517[[#This Row],[Entrada / Saída]]="Saída",FluxoCaixa10131517[[#This Row],[R$ (Valores)]]*-1,FluxoCaixa10131517[[#This Row],[R$ (Valores)]])</f>
        <v>-1752.97</v>
      </c>
    </row>
    <row r="325" spans="2:10" hidden="1">
      <c r="B325" s="56">
        <v>46038</v>
      </c>
      <c r="C325" s="52" t="str">
        <f>IF(FluxoCaixa101315[[#This Row],[Data]]="","",PROPER(TEXT(FluxoCaixa101315[[#This Row],[Data]],"mmmm")))</f>
        <v>Janeiro</v>
      </c>
      <c r="D325" s="17" t="s">
        <v>2</v>
      </c>
      <c r="E325" s="17" t="s">
        <v>14</v>
      </c>
      <c r="F325" s="17" t="s">
        <v>1017</v>
      </c>
      <c r="G325" s="21">
        <v>196.22</v>
      </c>
      <c r="H325" s="17" t="s">
        <v>525</v>
      </c>
      <c r="I325" s="20">
        <f>IF(FluxoCaixa10131517[[#This Row],[Fornecedores]]="Saldo Inicial",FluxoCaixa10131517[[#This Row],[R$ (Valores)]],I324+FluxoCaixa10131517[[#This Row],[Valores Receitas / Despesas]])</f>
        <v>16047.380000000256</v>
      </c>
      <c r="J325" s="5">
        <f>IF(FluxoCaixa10131517[[#This Row],[Entrada / Saída]]="Saída",FluxoCaixa10131517[[#This Row],[R$ (Valores)]]*-1,FluxoCaixa10131517[[#This Row],[R$ (Valores)]])</f>
        <v>-196.22</v>
      </c>
    </row>
    <row r="326" spans="2:10" hidden="1">
      <c r="B326" s="56">
        <v>46038</v>
      </c>
      <c r="C326" s="52" t="str">
        <f>IF(FluxoCaixa101315[[#This Row],[Data]]="","",PROPER(TEXT(FluxoCaixa101315[[#This Row],[Data]],"mmmm")))</f>
        <v>Janeiro</v>
      </c>
      <c r="D326" s="17" t="s">
        <v>1</v>
      </c>
      <c r="E326" s="17" t="s">
        <v>75</v>
      </c>
      <c r="F326" s="17" t="s">
        <v>75</v>
      </c>
      <c r="G326" s="21">
        <v>10000</v>
      </c>
      <c r="H326" s="17" t="s">
        <v>525</v>
      </c>
      <c r="I326" s="20">
        <f>IF(FluxoCaixa10131517[[#This Row],[Fornecedores]]="Saldo Inicial",FluxoCaixa10131517[[#This Row],[R$ (Valores)]],I325+FluxoCaixa10131517[[#This Row],[Valores Receitas / Despesas]])</f>
        <v>26047.380000000256</v>
      </c>
      <c r="J326" s="5">
        <f>IF(FluxoCaixa10131517[[#This Row],[Entrada / Saída]]="Saída",FluxoCaixa10131517[[#This Row],[R$ (Valores)]]*-1,FluxoCaixa10131517[[#This Row],[R$ (Valores)]])</f>
        <v>10000</v>
      </c>
    </row>
    <row r="327" spans="2:10" hidden="1">
      <c r="B327" s="56">
        <v>46038</v>
      </c>
      <c r="C327" s="52" t="str">
        <f>IF(FluxoCaixa101315[[#This Row],[Data]]="","",PROPER(TEXT(FluxoCaixa101315[[#This Row],[Data]],"mmmm")))</f>
        <v>Janeiro</v>
      </c>
      <c r="D327" s="17" t="s">
        <v>2</v>
      </c>
      <c r="E327" s="17" t="s">
        <v>28</v>
      </c>
      <c r="F327" s="17" t="s">
        <v>1018</v>
      </c>
      <c r="G327" s="21">
        <v>3868.68</v>
      </c>
      <c r="H327" s="17" t="s">
        <v>525</v>
      </c>
      <c r="I327" s="20">
        <f>IF(FluxoCaixa10131517[[#This Row],[Fornecedores]]="Saldo Inicial",FluxoCaixa10131517[[#This Row],[R$ (Valores)]],I326+FluxoCaixa10131517[[#This Row],[Valores Receitas / Despesas]])</f>
        <v>22178.700000000255</v>
      </c>
      <c r="J327" s="5">
        <f>IF(FluxoCaixa10131517[[#This Row],[Entrada / Saída]]="Saída",FluxoCaixa10131517[[#This Row],[R$ (Valores)]]*-1,FluxoCaixa10131517[[#This Row],[R$ (Valores)]])</f>
        <v>-3868.68</v>
      </c>
    </row>
    <row r="328" spans="2:10" hidden="1">
      <c r="B328" s="56">
        <v>46038</v>
      </c>
      <c r="C328" s="52" t="str">
        <f>IF(FluxoCaixa101315[[#This Row],[Data]]="","",PROPER(TEXT(FluxoCaixa101315[[#This Row],[Data]],"mmmm")))</f>
        <v>Janeiro</v>
      </c>
      <c r="D328" s="17" t="s">
        <v>2</v>
      </c>
      <c r="E328" s="17" t="s">
        <v>71</v>
      </c>
      <c r="F328" s="17" t="s">
        <v>1019</v>
      </c>
      <c r="G328" s="21">
        <v>500</v>
      </c>
      <c r="H328" s="17" t="s">
        <v>525</v>
      </c>
      <c r="I328" s="20">
        <f>IF(FluxoCaixa10131517[[#This Row],[Fornecedores]]="Saldo Inicial",FluxoCaixa10131517[[#This Row],[R$ (Valores)]],I327+FluxoCaixa10131517[[#This Row],[Valores Receitas / Despesas]])</f>
        <v>21678.700000000255</v>
      </c>
      <c r="J328" s="5">
        <f>IF(FluxoCaixa10131517[[#This Row],[Entrada / Saída]]="Saída",FluxoCaixa10131517[[#This Row],[R$ (Valores)]]*-1,FluxoCaixa10131517[[#This Row],[R$ (Valores)]])</f>
        <v>-500</v>
      </c>
    </row>
    <row r="329" spans="2:10" hidden="1">
      <c r="B329" s="56">
        <v>46038</v>
      </c>
      <c r="C329" s="52" t="str">
        <f>IF(FluxoCaixa101315[[#This Row],[Data]]="","",PROPER(TEXT(FluxoCaixa101315[[#This Row],[Data]],"mmmm")))</f>
        <v>Janeiro</v>
      </c>
      <c r="D329" s="45" t="s">
        <v>2</v>
      </c>
      <c r="E329" s="45" t="s">
        <v>507</v>
      </c>
      <c r="F329" s="17" t="s">
        <v>1020</v>
      </c>
      <c r="G329" s="54">
        <v>68.17</v>
      </c>
      <c r="H329" s="45" t="s">
        <v>525</v>
      </c>
      <c r="I329" s="47">
        <f>IF(FluxoCaixa10131517[[#This Row],[Fornecedores]]="Saldo Inicial",FluxoCaixa10131517[[#This Row],[R$ (Valores)]],I328+FluxoCaixa10131517[[#This Row],[Valores Receitas / Despesas]])</f>
        <v>21610.530000000257</v>
      </c>
      <c r="J329" s="5">
        <f>IF(FluxoCaixa10131517[[#This Row],[Entrada / Saída]]="Saída",FluxoCaixa10131517[[#This Row],[R$ (Valores)]]*-1,FluxoCaixa10131517[[#This Row],[R$ (Valores)]])</f>
        <v>-68.17</v>
      </c>
    </row>
    <row r="330" spans="2:10" hidden="1">
      <c r="B330" s="16">
        <v>46038</v>
      </c>
      <c r="C330" s="48" t="str">
        <f>IF(FluxoCaixa101315[[#This Row],[Data]]="","",PROPER(TEXT(FluxoCaixa101315[[#This Row],[Data]],"mmmm")))</f>
        <v>Janeiro</v>
      </c>
      <c r="D330" s="17" t="s">
        <v>2</v>
      </c>
      <c r="E330" s="17" t="s">
        <v>507</v>
      </c>
      <c r="F330" s="17" t="s">
        <v>1021</v>
      </c>
      <c r="G330" s="21">
        <v>68.17</v>
      </c>
      <c r="H330" s="17" t="s">
        <v>525</v>
      </c>
      <c r="I330" s="20">
        <f>IF(FluxoCaixa10131517[[#This Row],[Fornecedores]]="Saldo Inicial",FluxoCaixa10131517[[#This Row],[R$ (Valores)]],I329+FluxoCaixa10131517[[#This Row],[Valores Receitas / Despesas]])</f>
        <v>21542.360000000259</v>
      </c>
      <c r="J330" s="20">
        <f>IF(FluxoCaixa10131517[[#This Row],[Entrada / Saída]]="Saída",FluxoCaixa10131517[[#This Row],[R$ (Valores)]]*-1,FluxoCaixa10131517[[#This Row],[R$ (Valores)]])</f>
        <v>-68.17</v>
      </c>
    </row>
    <row r="331" spans="2:10" hidden="1">
      <c r="B331" s="16">
        <v>46038</v>
      </c>
      <c r="C331" s="48" t="str">
        <f>IF(FluxoCaixa101315[[#This Row],[Data]]="","",PROPER(TEXT(FluxoCaixa101315[[#This Row],[Data]],"mmmm")))</f>
        <v>Janeiro</v>
      </c>
      <c r="D331" s="45" t="s">
        <v>2</v>
      </c>
      <c r="E331" s="45" t="s">
        <v>507</v>
      </c>
      <c r="F331" s="68" t="s">
        <v>1022</v>
      </c>
      <c r="G331" s="54">
        <v>108.39</v>
      </c>
      <c r="H331" s="45" t="s">
        <v>525</v>
      </c>
      <c r="I331" s="47">
        <f>IF(FluxoCaixa10131517[[#This Row],[Fornecedores]]="Saldo Inicial",FluxoCaixa10131517[[#This Row],[R$ (Valores)]],I330+FluxoCaixa10131517[[#This Row],[Valores Receitas / Despesas]])</f>
        <v>21433.970000000259</v>
      </c>
      <c r="J331" s="47">
        <f>IF(FluxoCaixa10131517[[#This Row],[Entrada / Saída]]="Saída",FluxoCaixa10131517[[#This Row],[R$ (Valores)]]*-1,FluxoCaixa10131517[[#This Row],[R$ (Valores)]])</f>
        <v>-108.39</v>
      </c>
    </row>
    <row r="332" spans="2:10" hidden="1">
      <c r="B332" s="16">
        <v>46038</v>
      </c>
      <c r="C332" s="48" t="str">
        <f>IF(FluxoCaixa101315[[#This Row],[Data]]="","",PROPER(TEXT(FluxoCaixa101315[[#This Row],[Data]],"mmmm")))</f>
        <v>Janeiro</v>
      </c>
      <c r="D332" s="17" t="s">
        <v>2</v>
      </c>
      <c r="E332" s="17" t="s">
        <v>507</v>
      </c>
      <c r="F332" s="69" t="s">
        <v>1023</v>
      </c>
      <c r="G332" s="21">
        <v>68.17</v>
      </c>
      <c r="H332" s="17" t="s">
        <v>525</v>
      </c>
      <c r="I332" s="20">
        <f>IF(FluxoCaixa10131517[[#This Row],[Fornecedores]]="Saldo Inicial",FluxoCaixa10131517[[#This Row],[R$ (Valores)]],I331+FluxoCaixa10131517[[#This Row],[Valores Receitas / Despesas]])</f>
        <v>21365.800000000261</v>
      </c>
      <c r="J332" s="20">
        <f>IF(FluxoCaixa10131517[[#This Row],[Entrada / Saída]]="Saída",FluxoCaixa10131517[[#This Row],[R$ (Valores)]]*-1,FluxoCaixa10131517[[#This Row],[R$ (Valores)]])</f>
        <v>-68.17</v>
      </c>
    </row>
    <row r="333" spans="2:10" hidden="1">
      <c r="B333" s="16">
        <v>46038</v>
      </c>
      <c r="C333" s="48" t="str">
        <f>IF(FluxoCaixa101315[[#This Row],[Data]]="","",PROPER(TEXT(FluxoCaixa101315[[#This Row],[Data]],"mmmm")))</f>
        <v>Janeiro</v>
      </c>
      <c r="D333" s="17" t="s">
        <v>2</v>
      </c>
      <c r="E333" s="17" t="s">
        <v>507</v>
      </c>
      <c r="F333" s="69" t="s">
        <v>1024</v>
      </c>
      <c r="G333" s="21">
        <v>1118.3599999999999</v>
      </c>
      <c r="H333" s="17" t="s">
        <v>525</v>
      </c>
      <c r="I333" s="20">
        <f>IF(FluxoCaixa10131517[[#This Row],[Fornecedores]]="Saldo Inicial",FluxoCaixa10131517[[#This Row],[R$ (Valores)]],I332+FluxoCaixa10131517[[#This Row],[Valores Receitas / Despesas]])</f>
        <v>20247.440000000261</v>
      </c>
      <c r="J333" s="20">
        <f>IF(FluxoCaixa10131517[[#This Row],[Entrada / Saída]]="Saída",FluxoCaixa10131517[[#This Row],[R$ (Valores)]]*-1,FluxoCaixa10131517[[#This Row],[R$ (Valores)]])</f>
        <v>-1118.3599999999999</v>
      </c>
    </row>
    <row r="334" spans="2:10" hidden="1">
      <c r="B334" s="16">
        <v>46038</v>
      </c>
      <c r="C334" s="48" t="str">
        <f>IF(FluxoCaixa101315[[#This Row],[Data]]="","",PROPER(TEXT(FluxoCaixa101315[[#This Row],[Data]],"mmmm")))</f>
        <v>Janeiro</v>
      </c>
      <c r="D334" s="17" t="s">
        <v>2</v>
      </c>
      <c r="E334" s="17" t="s">
        <v>507</v>
      </c>
      <c r="F334" s="69" t="s">
        <v>1025</v>
      </c>
      <c r="G334" s="21">
        <v>68.17</v>
      </c>
      <c r="H334" s="17" t="s">
        <v>525</v>
      </c>
      <c r="I334" s="20">
        <f>IF(FluxoCaixa10131517[[#This Row],[Fornecedores]]="Saldo Inicial",FluxoCaixa10131517[[#This Row],[R$ (Valores)]],I333+FluxoCaixa10131517[[#This Row],[Valores Receitas / Despesas]])</f>
        <v>20179.270000000262</v>
      </c>
      <c r="J334" s="20">
        <f>IF(FluxoCaixa10131517[[#This Row],[Entrada / Saída]]="Saída",FluxoCaixa10131517[[#This Row],[R$ (Valores)]]*-1,FluxoCaixa10131517[[#This Row],[R$ (Valores)]])</f>
        <v>-68.17</v>
      </c>
    </row>
    <row r="335" spans="2:10" hidden="1">
      <c r="B335" s="16">
        <v>46038</v>
      </c>
      <c r="C335" s="48" t="str">
        <f>IF(FluxoCaixa101315[[#This Row],[Data]]="","",PROPER(TEXT(FluxoCaixa101315[[#This Row],[Data]],"mmmm")))</f>
        <v>Janeiro</v>
      </c>
      <c r="D335" s="17" t="s">
        <v>2</v>
      </c>
      <c r="E335" s="17" t="s">
        <v>507</v>
      </c>
      <c r="F335" s="69" t="s">
        <v>1026</v>
      </c>
      <c r="G335" s="21">
        <v>68.17</v>
      </c>
      <c r="H335" s="17" t="s">
        <v>525</v>
      </c>
      <c r="I335" s="20">
        <f>IF(FluxoCaixa10131517[[#This Row],[Fornecedores]]="Saldo Inicial",FluxoCaixa10131517[[#This Row],[R$ (Valores)]],I334+FluxoCaixa10131517[[#This Row],[Valores Receitas / Despesas]])</f>
        <v>20111.100000000264</v>
      </c>
      <c r="J335" s="20">
        <f>IF(FluxoCaixa10131517[[#This Row],[Entrada / Saída]]="Saída",FluxoCaixa10131517[[#This Row],[R$ (Valores)]]*-1,FluxoCaixa10131517[[#This Row],[R$ (Valores)]])</f>
        <v>-68.17</v>
      </c>
    </row>
    <row r="336" spans="2:10" hidden="1">
      <c r="B336" s="56">
        <v>46041</v>
      </c>
      <c r="C336" s="52" t="str">
        <f>IF(FluxoCaixa101315[[#This Row],[Data]]="","",PROPER(TEXT(FluxoCaixa101315[[#This Row],[Data]],"mmmm")))</f>
        <v>Janeiro</v>
      </c>
      <c r="D336" s="45" t="s">
        <v>2</v>
      </c>
      <c r="E336" s="45" t="s">
        <v>25</v>
      </c>
      <c r="F336" s="69" t="s">
        <v>1027</v>
      </c>
      <c r="G336" s="54">
        <v>2000</v>
      </c>
      <c r="H336" s="45" t="s">
        <v>525</v>
      </c>
      <c r="I336" s="47">
        <f>IF(FluxoCaixa10131517[[#This Row],[Fornecedores]]="Saldo Inicial",FluxoCaixa10131517[[#This Row],[R$ (Valores)]],I335+FluxoCaixa10131517[[#This Row],[Valores Receitas / Despesas]])</f>
        <v>18111.100000000264</v>
      </c>
      <c r="J336" s="70">
        <f>IF(FluxoCaixa10131517[[#This Row],[Entrada / Saída]]="Saída",FluxoCaixa10131517[[#This Row],[R$ (Valores)]]*-1,FluxoCaixa10131517[[#This Row],[R$ (Valores)]])</f>
        <v>-2000</v>
      </c>
    </row>
    <row r="337" spans="2:10" hidden="1">
      <c r="B337" s="56">
        <v>46041</v>
      </c>
      <c r="C337" s="52" t="str">
        <f>IF(FluxoCaixa101315[[#This Row],[Data]]="","",PROPER(TEXT(FluxoCaixa101315[[#This Row],[Data]],"mmmm")))</f>
        <v>Janeiro</v>
      </c>
      <c r="D337" s="17" t="s">
        <v>2</v>
      </c>
      <c r="E337" s="17" t="s">
        <v>32</v>
      </c>
      <c r="F337" s="69" t="s">
        <v>1028</v>
      </c>
      <c r="G337" s="21">
        <v>10281.41</v>
      </c>
      <c r="H337" s="17" t="s">
        <v>525</v>
      </c>
      <c r="I337" s="20">
        <f>IF(FluxoCaixa10131517[[#This Row],[Fornecedores]]="Saldo Inicial",FluxoCaixa10131517[[#This Row],[R$ (Valores)]],I336+FluxoCaixa10131517[[#This Row],[Valores Receitas / Despesas]])</f>
        <v>7829.6900000002643</v>
      </c>
      <c r="J337" s="59">
        <f>IF(FluxoCaixa10131517[[#This Row],[Entrada / Saída]]="Saída",FluxoCaixa10131517[[#This Row],[R$ (Valores)]]*-1,FluxoCaixa10131517[[#This Row],[R$ (Valores)]])</f>
        <v>-10281.41</v>
      </c>
    </row>
    <row r="338" spans="2:10" hidden="1">
      <c r="B338" s="56">
        <v>46041</v>
      </c>
      <c r="C338" s="52" t="str">
        <f>IF(FluxoCaixa101315[[#This Row],[Data]]="","",PROPER(TEXT(FluxoCaixa101315[[#This Row],[Data]],"mmmm")))</f>
        <v>Janeiro</v>
      </c>
      <c r="D338" s="17" t="s">
        <v>2</v>
      </c>
      <c r="E338" s="17" t="s">
        <v>32</v>
      </c>
      <c r="F338" s="69" t="s">
        <v>1029</v>
      </c>
      <c r="G338" s="21">
        <v>4223.1400000000003</v>
      </c>
      <c r="H338" s="17" t="s">
        <v>525</v>
      </c>
      <c r="I338" s="20">
        <f>IF(FluxoCaixa10131517[[#This Row],[Fornecedores]]="Saldo Inicial",FluxoCaixa10131517[[#This Row],[R$ (Valores)]],I337+FluxoCaixa10131517[[#This Row],[Valores Receitas / Despesas]])</f>
        <v>3606.5500000002639</v>
      </c>
      <c r="J338" s="59">
        <f>IF(FluxoCaixa10131517[[#This Row],[Entrada / Saída]]="Saída",FluxoCaixa10131517[[#This Row],[R$ (Valores)]]*-1,FluxoCaixa10131517[[#This Row],[R$ (Valores)]])</f>
        <v>-4223.1400000000003</v>
      </c>
    </row>
    <row r="339" spans="2:10" hidden="1">
      <c r="B339" s="56">
        <v>46041</v>
      </c>
      <c r="C339" s="52" t="str">
        <f>IF(FluxoCaixa101315[[#This Row],[Data]]="","",PROPER(TEXT(FluxoCaixa101315[[#This Row],[Data]],"mmmm")))</f>
        <v>Janeiro</v>
      </c>
      <c r="D339" s="17" t="s">
        <v>2</v>
      </c>
      <c r="E339" s="17" t="s">
        <v>32</v>
      </c>
      <c r="F339" s="69" t="s">
        <v>1030</v>
      </c>
      <c r="G339" s="21">
        <v>7641.81</v>
      </c>
      <c r="H339" s="17" t="s">
        <v>525</v>
      </c>
      <c r="I339" s="20">
        <f>IF(FluxoCaixa10131517[[#This Row],[Fornecedores]]="Saldo Inicial",FluxoCaixa10131517[[#This Row],[R$ (Valores)]],I338+FluxoCaixa10131517[[#This Row],[Valores Receitas / Despesas]])</f>
        <v>-4035.2599999997365</v>
      </c>
      <c r="J339" s="59">
        <f>IF(FluxoCaixa10131517[[#This Row],[Entrada / Saída]]="Saída",FluxoCaixa10131517[[#This Row],[R$ (Valores)]]*-1,FluxoCaixa10131517[[#This Row],[R$ (Valores)]])</f>
        <v>-7641.81</v>
      </c>
    </row>
    <row r="340" spans="2:10" hidden="1">
      <c r="B340" s="56">
        <v>46041</v>
      </c>
      <c r="C340" s="52" t="str">
        <f>IF(FluxoCaixa101315[[#This Row],[Data]]="","",PROPER(TEXT(FluxoCaixa101315[[#This Row],[Data]],"mmmm")))</f>
        <v>Janeiro</v>
      </c>
      <c r="D340" s="17" t="s">
        <v>2</v>
      </c>
      <c r="E340" s="17" t="s">
        <v>32</v>
      </c>
      <c r="F340" s="69" t="s">
        <v>1031</v>
      </c>
      <c r="G340" s="21">
        <v>894.32</v>
      </c>
      <c r="H340" s="17" t="s">
        <v>525</v>
      </c>
      <c r="I340" s="20">
        <f>IF(FluxoCaixa10131517[[#This Row],[Fornecedores]]="Saldo Inicial",FluxoCaixa10131517[[#This Row],[R$ (Valores)]],I339+FluxoCaixa10131517[[#This Row],[Valores Receitas / Despesas]])</f>
        <v>-4929.5799999997362</v>
      </c>
      <c r="J340" s="59">
        <f>IF(FluxoCaixa10131517[[#This Row],[Entrada / Saída]]="Saída",FluxoCaixa10131517[[#This Row],[R$ (Valores)]]*-1,FluxoCaixa10131517[[#This Row],[R$ (Valores)]])</f>
        <v>-894.32</v>
      </c>
    </row>
    <row r="341" spans="2:10" hidden="1">
      <c r="B341" s="56">
        <v>46041</v>
      </c>
      <c r="C341" s="52" t="str">
        <f>IF(FluxoCaixa101315[[#This Row],[Data]]="","",PROPER(TEXT(FluxoCaixa101315[[#This Row],[Data]],"mmmm")))</f>
        <v>Janeiro</v>
      </c>
      <c r="D341" s="17" t="s">
        <v>2</v>
      </c>
      <c r="E341" s="17" t="s">
        <v>32</v>
      </c>
      <c r="F341" s="69" t="s">
        <v>1032</v>
      </c>
      <c r="G341" s="21">
        <v>17946.82</v>
      </c>
      <c r="H341" s="17" t="s">
        <v>525</v>
      </c>
      <c r="I341" s="20">
        <f>IF(FluxoCaixa10131517[[#This Row],[Fornecedores]]="Saldo Inicial",FluxoCaixa10131517[[#This Row],[R$ (Valores)]],I340+FluxoCaixa10131517[[#This Row],[Valores Receitas / Despesas]])</f>
        <v>-22876.399999999736</v>
      </c>
      <c r="J341" s="59">
        <f>IF(FluxoCaixa10131517[[#This Row],[Entrada / Saída]]="Saída",FluxoCaixa10131517[[#This Row],[R$ (Valores)]]*-1,FluxoCaixa10131517[[#This Row],[R$ (Valores)]])</f>
        <v>-17946.82</v>
      </c>
    </row>
    <row r="342" spans="2:10" hidden="1">
      <c r="B342" s="56">
        <v>46041</v>
      </c>
      <c r="C342" s="52" t="str">
        <f>IF(FluxoCaixa101315[[#This Row],[Data]]="","",PROPER(TEXT(FluxoCaixa101315[[#This Row],[Data]],"mmmm")))</f>
        <v>Janeiro</v>
      </c>
      <c r="D342" s="17" t="s">
        <v>2</v>
      </c>
      <c r="E342" s="17" t="s">
        <v>28</v>
      </c>
      <c r="F342" s="69" t="s">
        <v>1033</v>
      </c>
      <c r="G342" s="21">
        <v>4705.08</v>
      </c>
      <c r="H342" s="17" t="s">
        <v>525</v>
      </c>
      <c r="I342" s="20">
        <f>IF(FluxoCaixa10131517[[#This Row],[Fornecedores]]="Saldo Inicial",FluxoCaixa10131517[[#This Row],[R$ (Valores)]],I341+FluxoCaixa10131517[[#This Row],[Valores Receitas / Despesas]])</f>
        <v>-27581.479999999734</v>
      </c>
      <c r="J342" s="59">
        <f>IF(FluxoCaixa10131517[[#This Row],[Entrada / Saída]]="Saída",FluxoCaixa10131517[[#This Row],[R$ (Valores)]]*-1,FluxoCaixa10131517[[#This Row],[R$ (Valores)]])</f>
        <v>-4705.08</v>
      </c>
    </row>
    <row r="343" spans="2:10">
      <c r="B343" s="56">
        <v>46041</v>
      </c>
      <c r="C343" s="52" t="str">
        <f>IF(FluxoCaixa101315[[#This Row],[Data]]="","",PROPER(TEXT(FluxoCaixa101315[[#This Row],[Data]],"mmmm")))</f>
        <v>Janeiro</v>
      </c>
      <c r="D343" s="17" t="s">
        <v>2</v>
      </c>
      <c r="E343" s="17" t="s">
        <v>70</v>
      </c>
      <c r="F343" s="17" t="s">
        <v>1034</v>
      </c>
      <c r="G343" s="21">
        <v>650</v>
      </c>
      <c r="H343" s="17" t="s">
        <v>525</v>
      </c>
      <c r="I343" s="20">
        <f>IF(FluxoCaixa10131517[[#This Row],[Fornecedores]]="Saldo Inicial",FluxoCaixa10131517[[#This Row],[R$ (Valores)]],I342+FluxoCaixa10131517[[#This Row],[Valores Receitas / Despesas]])</f>
        <v>-28231.479999999734</v>
      </c>
      <c r="J343" s="5">
        <f>IF(FluxoCaixa10131517[[#This Row],[Entrada / Saída]]="Saída",FluxoCaixa10131517[[#This Row],[R$ (Valores)]]*-1,FluxoCaixa10131517[[#This Row],[R$ (Valores)]])</f>
        <v>-650</v>
      </c>
    </row>
    <row r="344" spans="2:10" hidden="1">
      <c r="B344" s="56">
        <v>46041</v>
      </c>
      <c r="C344" s="52" t="str">
        <f>IF(FluxoCaixa101315[[#This Row],[Data]]="","",PROPER(TEXT(FluxoCaixa101315[[#This Row],[Data]],"mmmm")))</f>
        <v>Janeiro</v>
      </c>
      <c r="D344" s="17" t="s">
        <v>2</v>
      </c>
      <c r="E344" s="17" t="s">
        <v>70</v>
      </c>
      <c r="F344" s="17" t="s">
        <v>826</v>
      </c>
      <c r="G344" s="21">
        <v>650</v>
      </c>
      <c r="H344" s="17" t="s">
        <v>525</v>
      </c>
      <c r="I344" s="20">
        <f>IF(FluxoCaixa10131517[[#This Row],[Fornecedores]]="Saldo Inicial",FluxoCaixa10131517[[#This Row],[R$ (Valores)]],I343+FluxoCaixa10131517[[#This Row],[Valores Receitas / Despesas]])</f>
        <v>-28881.479999999734</v>
      </c>
      <c r="J344" s="5">
        <f>IF(FluxoCaixa10131517[[#This Row],[Entrada / Saída]]="Saída",FluxoCaixa10131517[[#This Row],[R$ (Valores)]]*-1,FluxoCaixa10131517[[#This Row],[R$ (Valores)]])</f>
        <v>-650</v>
      </c>
    </row>
    <row r="345" spans="2:10" hidden="1">
      <c r="B345" s="56">
        <v>46041</v>
      </c>
      <c r="C345" s="52" t="str">
        <f>IF(FluxoCaixa101315[[#This Row],[Data]]="","",PROPER(TEXT(FluxoCaixa101315[[#This Row],[Data]],"mmmm")))</f>
        <v>Janeiro</v>
      </c>
      <c r="D345" s="17" t="s">
        <v>2</v>
      </c>
      <c r="E345" s="17" t="s">
        <v>70</v>
      </c>
      <c r="F345" s="17" t="s">
        <v>1035</v>
      </c>
      <c r="G345" s="21">
        <v>650</v>
      </c>
      <c r="H345" s="17" t="s">
        <v>525</v>
      </c>
      <c r="I345" s="20">
        <f>IF(FluxoCaixa10131517[[#This Row],[Fornecedores]]="Saldo Inicial",FluxoCaixa10131517[[#This Row],[R$ (Valores)]],I344+FluxoCaixa10131517[[#This Row],[Valores Receitas / Despesas]])</f>
        <v>-29531.479999999734</v>
      </c>
      <c r="J345" s="5">
        <f>IF(FluxoCaixa10131517[[#This Row],[Entrada / Saída]]="Saída",FluxoCaixa10131517[[#This Row],[R$ (Valores)]]*-1,FluxoCaixa10131517[[#This Row],[R$ (Valores)]])</f>
        <v>-650</v>
      </c>
    </row>
    <row r="346" spans="2:10" hidden="1">
      <c r="B346" s="56">
        <v>46041</v>
      </c>
      <c r="C346" s="52" t="str">
        <f>IF(FluxoCaixa101315[[#This Row],[Data]]="","",PROPER(TEXT(FluxoCaixa101315[[#This Row],[Data]],"mmmm")))</f>
        <v>Janeiro</v>
      </c>
      <c r="D346" s="17" t="s">
        <v>2</v>
      </c>
      <c r="E346" s="17" t="s">
        <v>70</v>
      </c>
      <c r="F346" s="17" t="s">
        <v>823</v>
      </c>
      <c r="G346" s="21">
        <v>650</v>
      </c>
      <c r="H346" s="17" t="s">
        <v>525</v>
      </c>
      <c r="I346" s="20">
        <f>IF(FluxoCaixa10131517[[#This Row],[Fornecedores]]="Saldo Inicial",FluxoCaixa10131517[[#This Row],[R$ (Valores)]],I345+FluxoCaixa10131517[[#This Row],[Valores Receitas / Despesas]])</f>
        <v>-30181.479999999734</v>
      </c>
      <c r="J346" s="5">
        <f>IF(FluxoCaixa10131517[[#This Row],[Entrada / Saída]]="Saída",FluxoCaixa10131517[[#This Row],[R$ (Valores)]]*-1,FluxoCaixa10131517[[#This Row],[R$ (Valores)]])</f>
        <v>-650</v>
      </c>
    </row>
    <row r="347" spans="2:10" hidden="1">
      <c r="B347" s="56">
        <v>46041</v>
      </c>
      <c r="C347" s="52" t="str">
        <f>IF(FluxoCaixa101315[[#This Row],[Data]]="","",PROPER(TEXT(FluxoCaixa101315[[#This Row],[Data]],"mmmm")))</f>
        <v>Janeiro</v>
      </c>
      <c r="D347" s="17" t="s">
        <v>2</v>
      </c>
      <c r="E347" s="17" t="s">
        <v>70</v>
      </c>
      <c r="F347" s="17" t="s">
        <v>1036</v>
      </c>
      <c r="G347" s="21">
        <v>650</v>
      </c>
      <c r="H347" s="17" t="s">
        <v>525</v>
      </c>
      <c r="I347" s="20">
        <f>IF(FluxoCaixa10131517[[#This Row],[Fornecedores]]="Saldo Inicial",FluxoCaixa10131517[[#This Row],[R$ (Valores)]],I346+FluxoCaixa10131517[[#This Row],[Valores Receitas / Despesas]])</f>
        <v>-30831.479999999734</v>
      </c>
      <c r="J347" s="5">
        <f>IF(FluxoCaixa10131517[[#This Row],[Entrada / Saída]]="Saída",FluxoCaixa10131517[[#This Row],[R$ (Valores)]]*-1,FluxoCaixa10131517[[#This Row],[R$ (Valores)]])</f>
        <v>-650</v>
      </c>
    </row>
    <row r="348" spans="2:10" hidden="1">
      <c r="B348" s="56">
        <v>46041</v>
      </c>
      <c r="C348" s="52" t="str">
        <f>IF(FluxoCaixa101315[[#This Row],[Data]]="","",PROPER(TEXT(FluxoCaixa101315[[#This Row],[Data]],"mmmm")))</f>
        <v>Janeiro</v>
      </c>
      <c r="D348" s="17" t="s">
        <v>2</v>
      </c>
      <c r="E348" s="17" t="s">
        <v>70</v>
      </c>
      <c r="F348" s="17" t="s">
        <v>812</v>
      </c>
      <c r="G348" s="21">
        <v>3000</v>
      </c>
      <c r="H348" s="17" t="s">
        <v>525</v>
      </c>
      <c r="I348" s="20">
        <f>IF(FluxoCaixa10131517[[#This Row],[Fornecedores]]="Saldo Inicial",FluxoCaixa10131517[[#This Row],[R$ (Valores)]],I347+FluxoCaixa10131517[[#This Row],[Valores Receitas / Despesas]])</f>
        <v>-33831.479999999734</v>
      </c>
      <c r="J348" s="5">
        <f>IF(FluxoCaixa10131517[[#This Row],[Entrada / Saída]]="Saída",FluxoCaixa10131517[[#This Row],[R$ (Valores)]]*-1,FluxoCaixa10131517[[#This Row],[R$ (Valores)]])</f>
        <v>-3000</v>
      </c>
    </row>
    <row r="349" spans="2:10" hidden="1">
      <c r="B349" s="56">
        <v>46041</v>
      </c>
      <c r="C349" s="52" t="str">
        <f>IF(FluxoCaixa101315[[#This Row],[Data]]="","",PROPER(TEXT(FluxoCaixa101315[[#This Row],[Data]],"mmmm")))</f>
        <v>Janeiro</v>
      </c>
      <c r="D349" s="17" t="s">
        <v>2</v>
      </c>
      <c r="E349" s="17" t="s">
        <v>70</v>
      </c>
      <c r="F349" s="17" t="s">
        <v>1037</v>
      </c>
      <c r="G349" s="21">
        <v>650</v>
      </c>
      <c r="H349" s="17" t="s">
        <v>525</v>
      </c>
      <c r="I349" s="20">
        <f>IF(FluxoCaixa10131517[[#This Row],[Fornecedores]]="Saldo Inicial",FluxoCaixa10131517[[#This Row],[R$ (Valores)]],I348+FluxoCaixa10131517[[#This Row],[Valores Receitas / Despesas]])</f>
        <v>-34481.479999999734</v>
      </c>
      <c r="J349" s="5">
        <f>IF(FluxoCaixa10131517[[#This Row],[Entrada / Saída]]="Saída",FluxoCaixa10131517[[#This Row],[R$ (Valores)]]*-1,FluxoCaixa10131517[[#This Row],[R$ (Valores)]])</f>
        <v>-650</v>
      </c>
    </row>
    <row r="350" spans="2:10" hidden="1">
      <c r="B350" s="56">
        <v>46041</v>
      </c>
      <c r="C350" s="52" t="str">
        <f>IF(FluxoCaixa101315[[#This Row],[Data]]="","",PROPER(TEXT(FluxoCaixa101315[[#This Row],[Data]],"mmmm")))</f>
        <v>Janeiro</v>
      </c>
      <c r="D350" s="17" t="s">
        <v>2</v>
      </c>
      <c r="E350" s="17" t="s">
        <v>70</v>
      </c>
      <c r="F350" s="17" t="s">
        <v>798</v>
      </c>
      <c r="G350" s="21">
        <v>650</v>
      </c>
      <c r="H350" s="17" t="s">
        <v>525</v>
      </c>
      <c r="I350" s="20">
        <f>IF(FluxoCaixa10131517[[#This Row],[Fornecedores]]="Saldo Inicial",FluxoCaixa10131517[[#This Row],[R$ (Valores)]],I349+FluxoCaixa10131517[[#This Row],[Valores Receitas / Despesas]])</f>
        <v>-35131.479999999734</v>
      </c>
      <c r="J350" s="5">
        <f>IF(FluxoCaixa10131517[[#This Row],[Entrada / Saída]]="Saída",FluxoCaixa10131517[[#This Row],[R$ (Valores)]]*-1,FluxoCaixa10131517[[#This Row],[R$ (Valores)]])</f>
        <v>-650</v>
      </c>
    </row>
    <row r="351" spans="2:10" hidden="1">
      <c r="B351" s="56">
        <v>46041</v>
      </c>
      <c r="C351" s="52" t="str">
        <f>IF(FluxoCaixa101315[[#This Row],[Data]]="","",PROPER(TEXT(FluxoCaixa101315[[#This Row],[Data]],"mmmm")))</f>
        <v>Janeiro</v>
      </c>
      <c r="D351" s="17" t="s">
        <v>2</v>
      </c>
      <c r="E351" s="17" t="s">
        <v>70</v>
      </c>
      <c r="F351" s="17" t="s">
        <v>1038</v>
      </c>
      <c r="G351" s="21">
        <v>650</v>
      </c>
      <c r="H351" s="17" t="s">
        <v>525</v>
      </c>
      <c r="I351" s="20">
        <f>IF(FluxoCaixa10131517[[#This Row],[Fornecedores]]="Saldo Inicial",FluxoCaixa10131517[[#This Row],[R$ (Valores)]],I350+FluxoCaixa10131517[[#This Row],[Valores Receitas / Despesas]])</f>
        <v>-35781.479999999734</v>
      </c>
      <c r="J351" s="5">
        <f>IF(FluxoCaixa10131517[[#This Row],[Entrada / Saída]]="Saída",FluxoCaixa10131517[[#This Row],[R$ (Valores)]]*-1,FluxoCaixa10131517[[#This Row],[R$ (Valores)]])</f>
        <v>-650</v>
      </c>
    </row>
    <row r="352" spans="2:10" hidden="1">
      <c r="B352" s="56">
        <v>46041</v>
      </c>
      <c r="C352" s="52" t="str">
        <f>IF(FluxoCaixa101315[[#This Row],[Data]]="","",PROPER(TEXT(FluxoCaixa101315[[#This Row],[Data]],"mmmm")))</f>
        <v>Janeiro</v>
      </c>
      <c r="D352" s="17" t="s">
        <v>2</v>
      </c>
      <c r="E352" s="17" t="s">
        <v>70</v>
      </c>
      <c r="F352" s="17" t="s">
        <v>1039</v>
      </c>
      <c r="G352" s="21">
        <v>1300</v>
      </c>
      <c r="H352" s="17" t="s">
        <v>525</v>
      </c>
      <c r="I352" s="20">
        <f>IF(FluxoCaixa10131517[[#This Row],[Fornecedores]]="Saldo Inicial",FluxoCaixa10131517[[#This Row],[R$ (Valores)]],I351+FluxoCaixa10131517[[#This Row],[Valores Receitas / Despesas]])</f>
        <v>-37081.479999999734</v>
      </c>
      <c r="J352" s="5">
        <f>IF(FluxoCaixa10131517[[#This Row],[Entrada / Saída]]="Saída",FluxoCaixa10131517[[#This Row],[R$ (Valores)]]*-1,FluxoCaixa10131517[[#This Row],[R$ (Valores)]])</f>
        <v>-1300</v>
      </c>
    </row>
    <row r="353" spans="2:10" hidden="1">
      <c r="B353" s="56">
        <v>46041</v>
      </c>
      <c r="C353" s="52" t="str">
        <f>IF(FluxoCaixa101315[[#This Row],[Data]]="","",PROPER(TEXT(FluxoCaixa101315[[#This Row],[Data]],"mmmm")))</f>
        <v>Janeiro</v>
      </c>
      <c r="D353" s="45" t="s">
        <v>2</v>
      </c>
      <c r="E353" s="45" t="s">
        <v>70</v>
      </c>
      <c r="F353" s="45" t="s">
        <v>1040</v>
      </c>
      <c r="G353" s="54">
        <v>1000</v>
      </c>
      <c r="H353" s="45" t="s">
        <v>525</v>
      </c>
      <c r="I353" s="47">
        <f>IF(FluxoCaixa10131517[[#This Row],[Fornecedores]]="Saldo Inicial",FluxoCaixa10131517[[#This Row],[R$ (Valores)]],I352+FluxoCaixa10131517[[#This Row],[Valores Receitas / Despesas]])</f>
        <v>-38081.479999999734</v>
      </c>
      <c r="J353" s="53">
        <f>IF(FluxoCaixa10131517[[#This Row],[Entrada / Saída]]="Saída",FluxoCaixa10131517[[#This Row],[R$ (Valores)]]*-1,FluxoCaixa10131517[[#This Row],[R$ (Valores)]])</f>
        <v>-1000</v>
      </c>
    </row>
    <row r="354" spans="2:10" hidden="1">
      <c r="B354" s="56">
        <v>46041</v>
      </c>
      <c r="C354" s="52" t="str">
        <f>IF(FluxoCaixa101315[[#This Row],[Data]]="","",PROPER(TEXT(FluxoCaixa101315[[#This Row],[Data]],"mmmm")))</f>
        <v>Janeiro</v>
      </c>
      <c r="D354" s="45" t="s">
        <v>2</v>
      </c>
      <c r="E354" s="45" t="s">
        <v>70</v>
      </c>
      <c r="F354" s="45" t="s">
        <v>778</v>
      </c>
      <c r="G354" s="54">
        <v>650</v>
      </c>
      <c r="H354" s="45" t="s">
        <v>525</v>
      </c>
      <c r="I354" s="47">
        <f>IF(FluxoCaixa10131517[[#This Row],[Fornecedores]]="Saldo Inicial",FluxoCaixa10131517[[#This Row],[R$ (Valores)]],I353+FluxoCaixa10131517[[#This Row],[Valores Receitas / Despesas]])</f>
        <v>-38731.479999999734</v>
      </c>
      <c r="J354" s="53">
        <f>IF(FluxoCaixa10131517[[#This Row],[Entrada / Saída]]="Saída",FluxoCaixa10131517[[#This Row],[R$ (Valores)]]*-1,FluxoCaixa10131517[[#This Row],[R$ (Valores)]])</f>
        <v>-650</v>
      </c>
    </row>
    <row r="355" spans="2:10" hidden="1">
      <c r="B355" s="56">
        <v>46041</v>
      </c>
      <c r="C355" s="52" t="str">
        <f>IF(FluxoCaixa101315[[#This Row],[Data]]="","",PROPER(TEXT(FluxoCaixa101315[[#This Row],[Data]],"mmmm")))</f>
        <v>Janeiro</v>
      </c>
      <c r="D355" s="17" t="s">
        <v>2</v>
      </c>
      <c r="E355" s="17" t="s">
        <v>71</v>
      </c>
      <c r="F355" s="17" t="s">
        <v>1041</v>
      </c>
      <c r="G355" s="21">
        <v>81.2</v>
      </c>
      <c r="H355" s="17" t="s">
        <v>525</v>
      </c>
      <c r="I355" s="20">
        <f>IF(FluxoCaixa10131517[[#This Row],[Fornecedores]]="Saldo Inicial",FluxoCaixa10131517[[#This Row],[R$ (Valores)]],I354+FluxoCaixa10131517[[#This Row],[Valores Receitas / Despesas]])</f>
        <v>-38812.679999999731</v>
      </c>
      <c r="J355" s="5">
        <f>IF(FluxoCaixa10131517[[#This Row],[Entrada / Saída]]="Saída",FluxoCaixa10131517[[#This Row],[R$ (Valores)]]*-1,FluxoCaixa10131517[[#This Row],[R$ (Valores)]])</f>
        <v>-81.2</v>
      </c>
    </row>
    <row r="356" spans="2:10" hidden="1">
      <c r="B356" s="56">
        <v>46041</v>
      </c>
      <c r="C356" s="52" t="str">
        <f>IF(FluxoCaixa101315[[#This Row],[Data]]="","",PROPER(TEXT(FluxoCaixa101315[[#This Row],[Data]],"mmmm")))</f>
        <v>Janeiro</v>
      </c>
      <c r="D356" s="17" t="s">
        <v>2</v>
      </c>
      <c r="E356" s="17" t="s">
        <v>431</v>
      </c>
      <c r="F356" s="17" t="s">
        <v>841</v>
      </c>
      <c r="G356" s="21">
        <v>156.18</v>
      </c>
      <c r="H356" s="17" t="s">
        <v>525</v>
      </c>
      <c r="I356" s="20">
        <f>IF(FluxoCaixa10131517[[#This Row],[Fornecedores]]="Saldo Inicial",FluxoCaixa10131517[[#This Row],[R$ (Valores)]],I355+FluxoCaixa10131517[[#This Row],[Valores Receitas / Despesas]])</f>
        <v>-38968.859999999731</v>
      </c>
      <c r="J356" s="5">
        <f>IF(FluxoCaixa10131517[[#This Row],[Entrada / Saída]]="Saída",FluxoCaixa10131517[[#This Row],[R$ (Valores)]]*-1,FluxoCaixa10131517[[#This Row],[R$ (Valores)]])</f>
        <v>-156.18</v>
      </c>
    </row>
    <row r="357" spans="2:10" hidden="1">
      <c r="B357" s="56">
        <v>46041</v>
      </c>
      <c r="C357" s="52" t="str">
        <f>IF(FluxoCaixa101315[[#This Row],[Data]]="","",PROPER(TEXT(FluxoCaixa101315[[#This Row],[Data]],"mmmm")))</f>
        <v>Janeiro</v>
      </c>
      <c r="D357" s="17" t="s">
        <v>2</v>
      </c>
      <c r="E357" s="17" t="s">
        <v>431</v>
      </c>
      <c r="F357" s="17" t="s">
        <v>842</v>
      </c>
      <c r="G357" s="21">
        <v>234.27</v>
      </c>
      <c r="H357" s="17" t="s">
        <v>525</v>
      </c>
      <c r="I357" s="20">
        <f>IF(FluxoCaixa10131517[[#This Row],[Fornecedores]]="Saldo Inicial",FluxoCaixa10131517[[#This Row],[R$ (Valores)]],I356+FluxoCaixa10131517[[#This Row],[Valores Receitas / Despesas]])</f>
        <v>-39203.129999999728</v>
      </c>
      <c r="J357" s="5">
        <f>IF(FluxoCaixa10131517[[#This Row],[Entrada / Saída]]="Saída",FluxoCaixa10131517[[#This Row],[R$ (Valores)]]*-1,FluxoCaixa10131517[[#This Row],[R$ (Valores)]])</f>
        <v>-234.27</v>
      </c>
    </row>
    <row r="358" spans="2:10" hidden="1">
      <c r="B358" s="56">
        <v>46041</v>
      </c>
      <c r="C358" s="52" t="str">
        <f>IF(FluxoCaixa101315[[#This Row],[Data]]="","",PROPER(TEXT(FluxoCaixa101315[[#This Row],[Data]],"mmmm")))</f>
        <v>Janeiro</v>
      </c>
      <c r="D358" s="17" t="s">
        <v>2</v>
      </c>
      <c r="E358" s="17" t="s">
        <v>15</v>
      </c>
      <c r="F358" s="17" t="s">
        <v>1042</v>
      </c>
      <c r="G358" s="21">
        <v>4.43</v>
      </c>
      <c r="H358" s="17" t="s">
        <v>525</v>
      </c>
      <c r="I358" s="20">
        <f>IF(FluxoCaixa10131517[[#This Row],[Fornecedores]]="Saldo Inicial",FluxoCaixa10131517[[#This Row],[R$ (Valores)]],I357+FluxoCaixa10131517[[#This Row],[Valores Receitas / Despesas]])</f>
        <v>-39207.559999999728</v>
      </c>
      <c r="J358" s="5">
        <f>IF(FluxoCaixa10131517[[#This Row],[Entrada / Saída]]="Saída",FluxoCaixa10131517[[#This Row],[R$ (Valores)]]*-1,FluxoCaixa10131517[[#This Row],[R$ (Valores)]])</f>
        <v>-4.43</v>
      </c>
    </row>
    <row r="359" spans="2:10" hidden="1">
      <c r="B359" s="56">
        <v>46041</v>
      </c>
      <c r="C359" s="52" t="str">
        <f>IF(FluxoCaixa101315[[#This Row],[Data]]="","",PROPER(TEXT(FluxoCaixa101315[[#This Row],[Data]],"mmmm")))</f>
        <v>Janeiro</v>
      </c>
      <c r="D359" s="17" t="s">
        <v>2</v>
      </c>
      <c r="E359" s="17" t="s">
        <v>15</v>
      </c>
      <c r="F359" s="17" t="s">
        <v>1042</v>
      </c>
      <c r="G359" s="21">
        <v>278</v>
      </c>
      <c r="H359" s="17" t="s">
        <v>525</v>
      </c>
      <c r="I359" s="20">
        <f>IF(FluxoCaixa10131517[[#This Row],[Fornecedores]]="Saldo Inicial",FluxoCaixa10131517[[#This Row],[R$ (Valores)]],I358+FluxoCaixa10131517[[#This Row],[Valores Receitas / Despesas]])</f>
        <v>-39485.559999999728</v>
      </c>
      <c r="J359" s="5">
        <f>IF(FluxoCaixa10131517[[#This Row],[Entrada / Saída]]="Saída",FluxoCaixa10131517[[#This Row],[R$ (Valores)]]*-1,FluxoCaixa10131517[[#This Row],[R$ (Valores)]])</f>
        <v>-278</v>
      </c>
    </row>
    <row r="360" spans="2:10" hidden="1">
      <c r="B360" s="56">
        <v>46041</v>
      </c>
      <c r="C360" s="52" t="str">
        <f>IF(FluxoCaixa101315[[#This Row],[Data]]="","",PROPER(TEXT(FluxoCaixa101315[[#This Row],[Data]],"mmmm")))</f>
        <v>Janeiro</v>
      </c>
      <c r="D360" s="17" t="s">
        <v>2</v>
      </c>
      <c r="E360" s="17" t="s">
        <v>15</v>
      </c>
      <c r="F360" s="17" t="s">
        <v>1042</v>
      </c>
      <c r="G360" s="21">
        <v>39.99</v>
      </c>
      <c r="H360" s="17" t="s">
        <v>525</v>
      </c>
      <c r="I360" s="20">
        <f>IF(FluxoCaixa10131517[[#This Row],[Fornecedores]]="Saldo Inicial",FluxoCaixa10131517[[#This Row],[R$ (Valores)]],I359+FluxoCaixa10131517[[#This Row],[Valores Receitas / Despesas]])</f>
        <v>-39525.549999999726</v>
      </c>
      <c r="J360" s="5">
        <f>IF(FluxoCaixa10131517[[#This Row],[Entrada / Saída]]="Saída",FluxoCaixa10131517[[#This Row],[R$ (Valores)]]*-1,FluxoCaixa10131517[[#This Row],[R$ (Valores)]])</f>
        <v>-39.99</v>
      </c>
    </row>
    <row r="361" spans="2:10" hidden="1">
      <c r="B361" s="56">
        <v>46041</v>
      </c>
      <c r="C361" s="52" t="str">
        <f>IF(FluxoCaixa101315[[#This Row],[Data]]="","",PROPER(TEXT(FluxoCaixa101315[[#This Row],[Data]],"mmmm")))</f>
        <v>Janeiro</v>
      </c>
      <c r="D361" s="17" t="s">
        <v>2</v>
      </c>
      <c r="E361" s="17" t="s">
        <v>15</v>
      </c>
      <c r="F361" s="17" t="s">
        <v>1042</v>
      </c>
      <c r="G361" s="21">
        <v>639.84</v>
      </c>
      <c r="H361" s="17" t="s">
        <v>525</v>
      </c>
      <c r="I361" s="20">
        <f>IF(FluxoCaixa10131517[[#This Row],[Fornecedores]]="Saldo Inicial",FluxoCaixa10131517[[#This Row],[R$ (Valores)]],I360+FluxoCaixa10131517[[#This Row],[Valores Receitas / Despesas]])</f>
        <v>-40165.389999999723</v>
      </c>
      <c r="J361" s="5">
        <f>IF(FluxoCaixa10131517[[#This Row],[Entrada / Saída]]="Saída",FluxoCaixa10131517[[#This Row],[R$ (Valores)]]*-1,FluxoCaixa10131517[[#This Row],[R$ (Valores)]])</f>
        <v>-639.84</v>
      </c>
    </row>
    <row r="362" spans="2:10" hidden="1">
      <c r="B362" s="56">
        <v>46041</v>
      </c>
      <c r="C362" s="52" t="str">
        <f>IF(FluxoCaixa101315[[#This Row],[Data]]="","",PROPER(TEXT(FluxoCaixa101315[[#This Row],[Data]],"mmmm")))</f>
        <v>Janeiro</v>
      </c>
      <c r="D362" s="17" t="s">
        <v>2</v>
      </c>
      <c r="E362" s="17" t="s">
        <v>15</v>
      </c>
      <c r="F362" s="17" t="s">
        <v>1042</v>
      </c>
      <c r="G362" s="21">
        <v>483.32</v>
      </c>
      <c r="H362" s="17" t="s">
        <v>525</v>
      </c>
      <c r="I362" s="20">
        <f>IF(FluxoCaixa10131517[[#This Row],[Fornecedores]]="Saldo Inicial",FluxoCaixa10131517[[#This Row],[R$ (Valores)]],I361+FluxoCaixa10131517[[#This Row],[Valores Receitas / Despesas]])</f>
        <v>-40648.709999999723</v>
      </c>
      <c r="J362" s="5">
        <f>IF(FluxoCaixa10131517[[#This Row],[Entrada / Saída]]="Saída",FluxoCaixa10131517[[#This Row],[R$ (Valores)]]*-1,FluxoCaixa10131517[[#This Row],[R$ (Valores)]])</f>
        <v>-483.32</v>
      </c>
    </row>
    <row r="363" spans="2:10" hidden="1">
      <c r="B363" s="56">
        <v>46041</v>
      </c>
      <c r="C363" s="52" t="str">
        <f>IF(FluxoCaixa101315[[#This Row],[Data]]="","",PROPER(TEXT(FluxoCaixa101315[[#This Row],[Data]],"mmmm")))</f>
        <v>Janeiro</v>
      </c>
      <c r="D363" s="45" t="s">
        <v>2</v>
      </c>
      <c r="E363" s="45" t="s">
        <v>15</v>
      </c>
      <c r="F363" s="45" t="s">
        <v>1043</v>
      </c>
      <c r="G363" s="54">
        <v>2447.88</v>
      </c>
      <c r="H363" s="45" t="s">
        <v>525</v>
      </c>
      <c r="I363" s="47">
        <f>IF(FluxoCaixa10131517[[#This Row],[Fornecedores]]="Saldo Inicial",FluxoCaixa10131517[[#This Row],[R$ (Valores)]],I362+FluxoCaixa10131517[[#This Row],[Valores Receitas / Despesas]])</f>
        <v>-43096.58999999972</v>
      </c>
      <c r="J363" s="53">
        <f>IF(FluxoCaixa10131517[[#This Row],[Entrada / Saída]]="Saída",FluxoCaixa10131517[[#This Row],[R$ (Valores)]]*-1,FluxoCaixa10131517[[#This Row],[R$ (Valores)]])</f>
        <v>-2447.88</v>
      </c>
    </row>
    <row r="364" spans="2:10" hidden="1">
      <c r="B364" s="56">
        <v>46041</v>
      </c>
      <c r="C364" s="52" t="str">
        <f>IF(FluxoCaixa101315[[#This Row],[Data]]="","",PROPER(TEXT(FluxoCaixa101315[[#This Row],[Data]],"mmmm")))</f>
        <v>Janeiro</v>
      </c>
      <c r="D364" s="17" t="s">
        <v>2</v>
      </c>
      <c r="E364" s="17" t="s">
        <v>17</v>
      </c>
      <c r="F364" s="17" t="s">
        <v>1044</v>
      </c>
      <c r="G364" s="21">
        <v>2055.35</v>
      </c>
      <c r="H364" s="17" t="s">
        <v>525</v>
      </c>
      <c r="I364" s="20">
        <f>IF(FluxoCaixa10131517[[#This Row],[Fornecedores]]="Saldo Inicial",FluxoCaixa10131517[[#This Row],[R$ (Valores)]],I363+FluxoCaixa10131517[[#This Row],[Valores Receitas / Despesas]])</f>
        <v>-45151.939999999719</v>
      </c>
      <c r="J364" s="5">
        <f>IF(FluxoCaixa10131517[[#This Row],[Entrada / Saída]]="Saída",FluxoCaixa10131517[[#This Row],[R$ (Valores)]]*-1,FluxoCaixa10131517[[#This Row],[R$ (Valores)]])</f>
        <v>-2055.35</v>
      </c>
    </row>
    <row r="365" spans="2:10" hidden="1">
      <c r="B365" s="56">
        <v>46041</v>
      </c>
      <c r="C365" s="52" t="str">
        <f>IF(FluxoCaixa101315[[#This Row],[Data]]="","",PROPER(TEXT(FluxoCaixa101315[[#This Row],[Data]],"mmmm")))</f>
        <v>Janeiro</v>
      </c>
      <c r="D365" s="17" t="s">
        <v>2</v>
      </c>
      <c r="E365" s="17" t="s">
        <v>507</v>
      </c>
      <c r="F365" s="17" t="s">
        <v>841</v>
      </c>
      <c r="G365" s="21">
        <v>604.11</v>
      </c>
      <c r="H365" s="17" t="s">
        <v>525</v>
      </c>
      <c r="I365" s="20">
        <f>IF(FluxoCaixa10131517[[#This Row],[Fornecedores]]="Saldo Inicial",FluxoCaixa10131517[[#This Row],[R$ (Valores)]],I364+FluxoCaixa10131517[[#This Row],[Valores Receitas / Despesas]])</f>
        <v>-45756.049999999719</v>
      </c>
      <c r="J365" s="5">
        <f>IF(FluxoCaixa10131517[[#This Row],[Entrada / Saída]]="Saída",FluxoCaixa10131517[[#This Row],[R$ (Valores)]]*-1,FluxoCaixa10131517[[#This Row],[R$ (Valores)]])</f>
        <v>-604.11</v>
      </c>
    </row>
    <row r="366" spans="2:10" hidden="1">
      <c r="B366" s="56">
        <v>46041</v>
      </c>
      <c r="C366" s="52" t="str">
        <f>IF(FluxoCaixa101315[[#This Row],[Data]]="","",PROPER(TEXT(FluxoCaixa101315[[#This Row],[Data]],"mmmm")))</f>
        <v>Janeiro</v>
      </c>
      <c r="D366" s="17" t="s">
        <v>2</v>
      </c>
      <c r="E366" s="17" t="s">
        <v>507</v>
      </c>
      <c r="F366" s="17" t="s">
        <v>841</v>
      </c>
      <c r="G366" s="21">
        <v>604.11</v>
      </c>
      <c r="H366" s="17" t="s">
        <v>525</v>
      </c>
      <c r="I366" s="20">
        <f>IF(FluxoCaixa10131517[[#This Row],[Fornecedores]]="Saldo Inicial",FluxoCaixa10131517[[#This Row],[R$ (Valores)]],I365+FluxoCaixa10131517[[#This Row],[Valores Receitas / Despesas]])</f>
        <v>-46360.15999999972</v>
      </c>
      <c r="J366" s="5">
        <f>IF(FluxoCaixa10131517[[#This Row],[Entrada / Saída]]="Saída",FluxoCaixa10131517[[#This Row],[R$ (Valores)]]*-1,FluxoCaixa10131517[[#This Row],[R$ (Valores)]])</f>
        <v>-604.11</v>
      </c>
    </row>
    <row r="367" spans="2:10" hidden="1">
      <c r="B367" s="56">
        <v>46041</v>
      </c>
      <c r="C367" s="52" t="str">
        <f>IF(FluxoCaixa101315[[#This Row],[Data]]="","",PROPER(TEXT(FluxoCaixa101315[[#This Row],[Data]],"mmmm")))</f>
        <v>Janeiro</v>
      </c>
      <c r="D367" s="17" t="s">
        <v>2</v>
      </c>
      <c r="E367" s="17" t="s">
        <v>76</v>
      </c>
      <c r="F367" s="17" t="s">
        <v>862</v>
      </c>
      <c r="G367" s="21">
        <v>72</v>
      </c>
      <c r="H367" s="17" t="s">
        <v>525</v>
      </c>
      <c r="I367" s="20">
        <f>IF(FluxoCaixa10131517[[#This Row],[Fornecedores]]="Saldo Inicial",FluxoCaixa10131517[[#This Row],[R$ (Valores)]],I366+FluxoCaixa10131517[[#This Row],[Valores Receitas / Despesas]])</f>
        <v>-46432.15999999972</v>
      </c>
      <c r="J367" s="5">
        <f>IF(FluxoCaixa10131517[[#This Row],[Entrada / Saída]]="Saída",FluxoCaixa10131517[[#This Row],[R$ (Valores)]]*-1,FluxoCaixa10131517[[#This Row],[R$ (Valores)]])</f>
        <v>-72</v>
      </c>
    </row>
    <row r="368" spans="2:10" hidden="1">
      <c r="B368" s="56">
        <v>46041</v>
      </c>
      <c r="C368" s="52" t="str">
        <f>IF(FluxoCaixa101315[[#This Row],[Data]]="","",PROPER(TEXT(FluxoCaixa101315[[#This Row],[Data]],"mmmm")))</f>
        <v>Janeiro</v>
      </c>
      <c r="D368" s="17" t="s">
        <v>2</v>
      </c>
      <c r="E368" s="17" t="s">
        <v>23</v>
      </c>
      <c r="F368" s="17" t="s">
        <v>568</v>
      </c>
      <c r="G368" s="21">
        <v>4006.1</v>
      </c>
      <c r="H368" s="17" t="s">
        <v>525</v>
      </c>
      <c r="I368" s="20">
        <f>IF(FluxoCaixa10131517[[#This Row],[Fornecedores]]="Saldo Inicial",FluxoCaixa10131517[[#This Row],[R$ (Valores)]],I367+FluxoCaixa10131517[[#This Row],[Valores Receitas / Despesas]])</f>
        <v>-50438.259999999718</v>
      </c>
      <c r="J368" s="5">
        <f>IF(FluxoCaixa10131517[[#This Row],[Entrada / Saída]]="Saída",FluxoCaixa10131517[[#This Row],[R$ (Valores)]]*-1,FluxoCaixa10131517[[#This Row],[R$ (Valores)]])</f>
        <v>-4006.1</v>
      </c>
    </row>
    <row r="369" spans="2:10" hidden="1">
      <c r="B369" s="56">
        <v>46041</v>
      </c>
      <c r="C369" s="52" t="str">
        <f>IF(FluxoCaixa101315[[#This Row],[Data]]="","",PROPER(TEXT(FluxoCaixa101315[[#This Row],[Data]],"mmmm")))</f>
        <v>Janeiro</v>
      </c>
      <c r="D369" s="17" t="s">
        <v>2</v>
      </c>
      <c r="E369" s="17" t="s">
        <v>17</v>
      </c>
      <c r="F369" s="17" t="s">
        <v>1045</v>
      </c>
      <c r="G369" s="21">
        <v>207.62</v>
      </c>
      <c r="H369" s="17" t="s">
        <v>525</v>
      </c>
      <c r="I369" s="20">
        <f>IF(FluxoCaixa10131517[[#This Row],[Fornecedores]]="Saldo Inicial",FluxoCaixa10131517[[#This Row],[R$ (Valores)]],I368+FluxoCaixa10131517[[#This Row],[Valores Receitas / Despesas]])</f>
        <v>-50645.879999999721</v>
      </c>
      <c r="J369" s="5">
        <f>IF(FluxoCaixa10131517[[#This Row],[Entrada / Saída]]="Saída",FluxoCaixa10131517[[#This Row],[R$ (Valores)]]*-1,FluxoCaixa10131517[[#This Row],[R$ (Valores)]])</f>
        <v>-207.62</v>
      </c>
    </row>
    <row r="370" spans="2:10" hidden="1">
      <c r="B370" s="56">
        <v>46041</v>
      </c>
      <c r="C370" s="52" t="str">
        <f>IF(FluxoCaixa101315[[#This Row],[Data]]="","",PROPER(TEXT(FluxoCaixa101315[[#This Row],[Data]],"mmmm")))</f>
        <v>Janeiro</v>
      </c>
      <c r="D370" s="17" t="s">
        <v>2</v>
      </c>
      <c r="E370" s="17" t="s">
        <v>23</v>
      </c>
      <c r="F370" s="17" t="s">
        <v>568</v>
      </c>
      <c r="G370" s="21">
        <v>1170.17</v>
      </c>
      <c r="H370" s="17" t="s">
        <v>525</v>
      </c>
      <c r="I370" s="20">
        <f>IF(FluxoCaixa10131517[[#This Row],[Fornecedores]]="Saldo Inicial",FluxoCaixa10131517[[#This Row],[R$ (Valores)]],I369+FluxoCaixa10131517[[#This Row],[Valores Receitas / Despesas]])</f>
        <v>-51816.049999999719</v>
      </c>
      <c r="J370" s="5">
        <f>IF(FluxoCaixa10131517[[#This Row],[Entrada / Saída]]="Saída",FluxoCaixa10131517[[#This Row],[R$ (Valores)]]*-1,FluxoCaixa10131517[[#This Row],[R$ (Valores)]])</f>
        <v>-1170.17</v>
      </c>
    </row>
    <row r="371" spans="2:10" hidden="1">
      <c r="B371" s="56">
        <v>46041</v>
      </c>
      <c r="C371" s="52" t="str">
        <f>IF(FluxoCaixa101315[[#This Row],[Data]]="","",PROPER(TEXT(FluxoCaixa101315[[#This Row],[Data]],"mmmm")))</f>
        <v>Janeiro</v>
      </c>
      <c r="D371" s="17" t="s">
        <v>2</v>
      </c>
      <c r="E371" s="17" t="s">
        <v>23</v>
      </c>
      <c r="F371" s="17" t="s">
        <v>568</v>
      </c>
      <c r="G371" s="21">
        <v>1187.3800000000001</v>
      </c>
      <c r="H371" s="17" t="s">
        <v>525</v>
      </c>
      <c r="I371" s="20">
        <f>IF(FluxoCaixa10131517[[#This Row],[Fornecedores]]="Saldo Inicial",FluxoCaixa10131517[[#This Row],[R$ (Valores)]],I370+FluxoCaixa10131517[[#This Row],[Valores Receitas / Despesas]])</f>
        <v>-53003.429999999717</v>
      </c>
      <c r="J371" s="5">
        <f>IF(FluxoCaixa10131517[[#This Row],[Entrada / Saída]]="Saída",FluxoCaixa10131517[[#This Row],[R$ (Valores)]]*-1,FluxoCaixa10131517[[#This Row],[R$ (Valores)]])</f>
        <v>-1187.3800000000001</v>
      </c>
    </row>
    <row r="372" spans="2:10" hidden="1">
      <c r="B372" s="56">
        <v>46041</v>
      </c>
      <c r="C372" s="52" t="str">
        <f>IF(FluxoCaixa101315[[#This Row],[Data]]="","",PROPER(TEXT(FluxoCaixa101315[[#This Row],[Data]],"mmmm")))</f>
        <v>Janeiro</v>
      </c>
      <c r="D372" s="17" t="s">
        <v>2</v>
      </c>
      <c r="E372" s="17" t="s">
        <v>23</v>
      </c>
      <c r="F372" s="17" t="s">
        <v>568</v>
      </c>
      <c r="G372" s="21">
        <v>4762.67</v>
      </c>
      <c r="H372" s="17" t="s">
        <v>525</v>
      </c>
      <c r="I372" s="20">
        <f>IF(FluxoCaixa10131517[[#This Row],[Fornecedores]]="Saldo Inicial",FluxoCaixa10131517[[#This Row],[R$ (Valores)]],I371+FluxoCaixa10131517[[#This Row],[Valores Receitas / Despesas]])</f>
        <v>-57766.099999999715</v>
      </c>
      <c r="J372" s="5">
        <f>IF(FluxoCaixa10131517[[#This Row],[Entrada / Saída]]="Saída",FluxoCaixa10131517[[#This Row],[R$ (Valores)]]*-1,FluxoCaixa10131517[[#This Row],[R$ (Valores)]])</f>
        <v>-4762.67</v>
      </c>
    </row>
    <row r="373" spans="2:10" hidden="1">
      <c r="B373" s="56">
        <v>46041</v>
      </c>
      <c r="C373" s="52" t="str">
        <f>IF(FluxoCaixa101315[[#This Row],[Data]]="","",PROPER(TEXT(FluxoCaixa101315[[#This Row],[Data]],"mmmm")))</f>
        <v>Janeiro</v>
      </c>
      <c r="D373" s="17" t="s">
        <v>2</v>
      </c>
      <c r="E373" s="17" t="s">
        <v>143</v>
      </c>
      <c r="F373" s="17" t="s">
        <v>1046</v>
      </c>
      <c r="G373" s="21">
        <v>1153.04</v>
      </c>
      <c r="H373" s="17" t="s">
        <v>525</v>
      </c>
      <c r="I373" s="20">
        <f>IF(FluxoCaixa10131517[[#This Row],[Fornecedores]]="Saldo Inicial",FluxoCaixa10131517[[#This Row],[R$ (Valores)]],I372+FluxoCaixa10131517[[#This Row],[Valores Receitas / Despesas]])</f>
        <v>-58919.139999999716</v>
      </c>
      <c r="J373" s="5">
        <f>IF(FluxoCaixa10131517[[#This Row],[Entrada / Saída]]="Saída",FluxoCaixa10131517[[#This Row],[R$ (Valores)]]*-1,FluxoCaixa10131517[[#This Row],[R$ (Valores)]])</f>
        <v>-1153.04</v>
      </c>
    </row>
    <row r="374" spans="2:10" hidden="1">
      <c r="B374" s="56">
        <v>46041</v>
      </c>
      <c r="C374" s="52" t="str">
        <f>IF(FluxoCaixa101315[[#This Row],[Data]]="","",PROPER(TEXT(FluxoCaixa101315[[#This Row],[Data]],"mmmm")))</f>
        <v>Janeiro</v>
      </c>
      <c r="D374" s="17" t="s">
        <v>1</v>
      </c>
      <c r="E374" s="17" t="s">
        <v>75</v>
      </c>
      <c r="F374" s="17" t="s">
        <v>75</v>
      </c>
      <c r="G374" s="21">
        <v>85000</v>
      </c>
      <c r="H374" s="17" t="s">
        <v>525</v>
      </c>
      <c r="I374" s="20">
        <f>IF(FluxoCaixa10131517[[#This Row],[Fornecedores]]="Saldo Inicial",FluxoCaixa10131517[[#This Row],[R$ (Valores)]],I373+FluxoCaixa10131517[[#This Row],[Valores Receitas / Despesas]])</f>
        <v>26080.860000000284</v>
      </c>
      <c r="J374" s="5">
        <f>IF(FluxoCaixa10131517[[#This Row],[Entrada / Saída]]="Saída",FluxoCaixa10131517[[#This Row],[R$ (Valores)]]*-1,FluxoCaixa10131517[[#This Row],[R$ (Valores)]])</f>
        <v>85000</v>
      </c>
    </row>
    <row r="375" spans="2:10" hidden="1">
      <c r="B375" s="56">
        <v>46041</v>
      </c>
      <c r="C375" s="52" t="str">
        <f>IF(FluxoCaixa101315[[#This Row],[Data]]="","",PROPER(TEXT(FluxoCaixa101315[[#This Row],[Data]],"mmmm")))</f>
        <v>Janeiro</v>
      </c>
      <c r="D375" s="45" t="s">
        <v>2</v>
      </c>
      <c r="E375" s="45" t="s">
        <v>507</v>
      </c>
      <c r="F375" s="17" t="s">
        <v>1047</v>
      </c>
      <c r="G375" s="54">
        <v>37.950000000000003</v>
      </c>
      <c r="H375" s="45" t="s">
        <v>525</v>
      </c>
      <c r="I375" s="47">
        <f>IF(FluxoCaixa10131517[[#This Row],[Fornecedores]]="Saldo Inicial",FluxoCaixa10131517[[#This Row],[R$ (Valores)]],I374+FluxoCaixa10131517[[#This Row],[Valores Receitas / Despesas]])</f>
        <v>26042.910000000284</v>
      </c>
      <c r="J375" s="53">
        <f>IF(FluxoCaixa10131517[[#This Row],[Entrada / Saída]]="Saída",FluxoCaixa10131517[[#This Row],[R$ (Valores)]]*-1,FluxoCaixa10131517[[#This Row],[R$ (Valores)]])</f>
        <v>-37.950000000000003</v>
      </c>
    </row>
    <row r="376" spans="2:10" hidden="1">
      <c r="B376" s="56">
        <v>46041</v>
      </c>
      <c r="C376" s="52" t="str">
        <f>IF(FluxoCaixa101315[[#This Row],[Data]]="","",PROPER(TEXT(FluxoCaixa101315[[#This Row],[Data]],"mmmm")))</f>
        <v>Janeiro</v>
      </c>
      <c r="D376" s="45" t="s">
        <v>2</v>
      </c>
      <c r="E376" s="45" t="s">
        <v>70</v>
      </c>
      <c r="F376" s="45" t="s">
        <v>1048</v>
      </c>
      <c r="G376" s="54">
        <v>2550</v>
      </c>
      <c r="H376" s="45" t="s">
        <v>525</v>
      </c>
      <c r="I376" s="47">
        <f>IF(FluxoCaixa10131517[[#This Row],[Fornecedores]]="Saldo Inicial",FluxoCaixa10131517[[#This Row],[R$ (Valores)]],I375+FluxoCaixa10131517[[#This Row],[Valores Receitas / Despesas]])</f>
        <v>23492.910000000284</v>
      </c>
      <c r="J376" s="53">
        <f>IF(FluxoCaixa10131517[[#This Row],[Entrada / Saída]]="Saída",FluxoCaixa10131517[[#This Row],[R$ (Valores)]]*-1,FluxoCaixa10131517[[#This Row],[R$ (Valores)]])</f>
        <v>-2550</v>
      </c>
    </row>
    <row r="377" spans="2:10" hidden="1">
      <c r="B377" s="56">
        <v>46041</v>
      </c>
      <c r="C377" s="52" t="str">
        <f>IF(FluxoCaixa101315[[#This Row],[Data]]="","",PROPER(TEXT(FluxoCaixa101315[[#This Row],[Data]],"mmmm")))</f>
        <v>Janeiro</v>
      </c>
      <c r="D377" s="45" t="s">
        <v>2</v>
      </c>
      <c r="E377" s="45" t="s">
        <v>71</v>
      </c>
      <c r="F377" s="45" t="s">
        <v>1049</v>
      </c>
      <c r="G377" s="54">
        <v>55.23</v>
      </c>
      <c r="H377" s="45" t="s">
        <v>525</v>
      </c>
      <c r="I377" s="47">
        <f>IF(FluxoCaixa10131517[[#This Row],[Fornecedores]]="Saldo Inicial",FluxoCaixa10131517[[#This Row],[R$ (Valores)]],I376+FluxoCaixa10131517[[#This Row],[Valores Receitas / Despesas]])</f>
        <v>23437.680000000284</v>
      </c>
      <c r="J377" s="53">
        <f>IF(FluxoCaixa10131517[[#This Row],[Entrada / Saída]]="Saída",FluxoCaixa10131517[[#This Row],[R$ (Valores)]]*-1,FluxoCaixa10131517[[#This Row],[R$ (Valores)]])</f>
        <v>-55.23</v>
      </c>
    </row>
    <row r="378" spans="2:10" hidden="1">
      <c r="B378" s="56">
        <v>46041</v>
      </c>
      <c r="C378" s="52" t="str">
        <f>IF(FluxoCaixa101315[[#This Row],[Data]]="","",PROPER(TEXT(FluxoCaixa101315[[#This Row],[Data]],"mmmm")))</f>
        <v>Janeiro</v>
      </c>
      <c r="D378" s="17" t="s">
        <v>2</v>
      </c>
      <c r="E378" s="17" t="s">
        <v>71</v>
      </c>
      <c r="F378" s="17" t="s">
        <v>1050</v>
      </c>
      <c r="G378" s="21">
        <v>106.17</v>
      </c>
      <c r="H378" s="17" t="s">
        <v>525</v>
      </c>
      <c r="I378" s="20">
        <f>IF(FluxoCaixa10131517[[#This Row],[Fornecedores]]="Saldo Inicial",FluxoCaixa10131517[[#This Row],[R$ (Valores)]],I377+FluxoCaixa10131517[[#This Row],[Valores Receitas / Despesas]])</f>
        <v>23331.510000000286</v>
      </c>
      <c r="J378" s="5">
        <f>IF(FluxoCaixa10131517[[#This Row],[Entrada / Saída]]="Saída",FluxoCaixa10131517[[#This Row],[R$ (Valores)]]*-1,FluxoCaixa10131517[[#This Row],[R$ (Valores)]])</f>
        <v>-106.17</v>
      </c>
    </row>
    <row r="379" spans="2:10" hidden="1">
      <c r="B379" s="56">
        <v>46042</v>
      </c>
      <c r="C379" s="52" t="str">
        <f>IF(FluxoCaixa101315[[#This Row],[Data]]="","",PROPER(TEXT(FluxoCaixa101315[[#This Row],[Data]],"mmmm")))</f>
        <v>Janeiro</v>
      </c>
      <c r="D379" s="45" t="s">
        <v>2</v>
      </c>
      <c r="E379" s="45" t="s">
        <v>71</v>
      </c>
      <c r="F379" s="45" t="s">
        <v>1068</v>
      </c>
      <c r="G379" s="54">
        <v>600</v>
      </c>
      <c r="H379" s="45" t="s">
        <v>525</v>
      </c>
      <c r="I379" s="47">
        <f>IF(FluxoCaixa10131517[[#This Row],[Fornecedores]]="Saldo Inicial",FluxoCaixa10131517[[#This Row],[R$ (Valores)]],I378+FluxoCaixa10131517[[#This Row],[Valores Receitas / Despesas]])</f>
        <v>22731.510000000286</v>
      </c>
      <c r="J379" s="53">
        <f>IF(FluxoCaixa10131517[[#This Row],[Entrada / Saída]]="Saída",FluxoCaixa10131517[[#This Row],[R$ (Valores)]]*-1,FluxoCaixa10131517[[#This Row],[R$ (Valores)]])</f>
        <v>-600</v>
      </c>
    </row>
    <row r="380" spans="2:10" hidden="1">
      <c r="B380" s="56">
        <v>46042</v>
      </c>
      <c r="C380" s="52" t="str">
        <f>IF(FluxoCaixa101315[[#This Row],[Data]]="","",PROPER(TEXT(FluxoCaixa101315[[#This Row],[Data]],"mmmm")))</f>
        <v>Janeiro</v>
      </c>
      <c r="D380" s="45" t="s">
        <v>2</v>
      </c>
      <c r="E380" s="45" t="s">
        <v>432</v>
      </c>
      <c r="F380" s="45" t="s">
        <v>1069</v>
      </c>
      <c r="G380" s="54">
        <v>80.900000000000006</v>
      </c>
      <c r="H380" s="45" t="s">
        <v>525</v>
      </c>
      <c r="I380" s="47">
        <f>IF(FluxoCaixa10131517[[#This Row],[Fornecedores]]="Saldo Inicial",FluxoCaixa10131517[[#This Row],[R$ (Valores)]],I379+FluxoCaixa10131517[[#This Row],[Valores Receitas / Despesas]])</f>
        <v>22650.610000000284</v>
      </c>
      <c r="J380" s="53">
        <f>IF(FluxoCaixa10131517[[#This Row],[Entrada / Saída]]="Saída",FluxoCaixa10131517[[#This Row],[R$ (Valores)]]*-1,FluxoCaixa10131517[[#This Row],[R$ (Valores)]])</f>
        <v>-80.900000000000006</v>
      </c>
    </row>
    <row r="381" spans="2:10" hidden="1">
      <c r="B381" s="56">
        <v>46042</v>
      </c>
      <c r="C381" s="52" t="str">
        <f>IF(FluxoCaixa101315[[#This Row],[Data]]="","",PROPER(TEXT(FluxoCaixa101315[[#This Row],[Data]],"mmmm")))</f>
        <v>Janeiro</v>
      </c>
      <c r="D381" s="17" t="s">
        <v>2</v>
      </c>
      <c r="E381" s="17" t="s">
        <v>432</v>
      </c>
      <c r="F381" s="17" t="s">
        <v>1070</v>
      </c>
      <c r="G381" s="21">
        <v>80.900000000000006</v>
      </c>
      <c r="H381" s="17" t="s">
        <v>525</v>
      </c>
      <c r="I381" s="20">
        <f>IF(FluxoCaixa10131517[[#This Row],[Fornecedores]]="Saldo Inicial",FluxoCaixa10131517[[#This Row],[R$ (Valores)]],I380+FluxoCaixa10131517[[#This Row],[Valores Receitas / Despesas]])</f>
        <v>22569.710000000283</v>
      </c>
      <c r="J381" s="5">
        <f>IF(FluxoCaixa10131517[[#This Row],[Entrada / Saída]]="Saída",FluxoCaixa10131517[[#This Row],[R$ (Valores)]]*-1,FluxoCaixa10131517[[#This Row],[R$ (Valores)]])</f>
        <v>-80.900000000000006</v>
      </c>
    </row>
    <row r="382" spans="2:10" hidden="1">
      <c r="B382" s="56">
        <v>46042</v>
      </c>
      <c r="C382" s="52" t="str">
        <f>IF(FluxoCaixa101315[[#This Row],[Data]]="","",PROPER(TEXT(FluxoCaixa101315[[#This Row],[Data]],"mmmm")))</f>
        <v>Janeiro</v>
      </c>
      <c r="D382" s="17" t="s">
        <v>2</v>
      </c>
      <c r="E382" s="17" t="s">
        <v>432</v>
      </c>
      <c r="F382" s="17" t="s">
        <v>1071</v>
      </c>
      <c r="G382" s="21">
        <v>80.900000000000006</v>
      </c>
      <c r="H382" s="17" t="s">
        <v>525</v>
      </c>
      <c r="I382" s="20">
        <f>IF(FluxoCaixa10131517[[#This Row],[Fornecedores]]="Saldo Inicial",FluxoCaixa10131517[[#This Row],[R$ (Valores)]],I381+FluxoCaixa10131517[[#This Row],[Valores Receitas / Despesas]])</f>
        <v>22488.810000000281</v>
      </c>
      <c r="J382" s="5">
        <f>IF(FluxoCaixa10131517[[#This Row],[Entrada / Saída]]="Saída",FluxoCaixa10131517[[#This Row],[R$ (Valores)]]*-1,FluxoCaixa10131517[[#This Row],[R$ (Valores)]])</f>
        <v>-80.900000000000006</v>
      </c>
    </row>
    <row r="383" spans="2:10" hidden="1">
      <c r="B383" s="56">
        <v>46042</v>
      </c>
      <c r="C383" s="52" t="str">
        <f>IF(FluxoCaixa101315[[#This Row],[Data]]="","",PROPER(TEXT(FluxoCaixa101315[[#This Row],[Data]],"mmmm")))</f>
        <v>Janeiro</v>
      </c>
      <c r="D383" s="17" t="s">
        <v>2</v>
      </c>
      <c r="E383" s="17" t="s">
        <v>432</v>
      </c>
      <c r="F383" s="17" t="s">
        <v>1072</v>
      </c>
      <c r="G383" s="21">
        <v>80.900000000000006</v>
      </c>
      <c r="H383" s="17" t="s">
        <v>525</v>
      </c>
      <c r="I383" s="20">
        <f>IF(FluxoCaixa10131517[[#This Row],[Fornecedores]]="Saldo Inicial",FluxoCaixa10131517[[#This Row],[R$ (Valores)]],I382+FluxoCaixa10131517[[#This Row],[Valores Receitas / Despesas]])</f>
        <v>22407.91000000028</v>
      </c>
      <c r="J383" s="5">
        <f>IF(FluxoCaixa10131517[[#This Row],[Entrada / Saída]]="Saída",FluxoCaixa10131517[[#This Row],[R$ (Valores)]]*-1,FluxoCaixa10131517[[#This Row],[R$ (Valores)]])</f>
        <v>-80.900000000000006</v>
      </c>
    </row>
    <row r="384" spans="2:10" hidden="1">
      <c r="B384" s="56">
        <v>46042</v>
      </c>
      <c r="C384" s="52" t="str">
        <f>IF(FluxoCaixa101315[[#This Row],[Data]]="","",PROPER(TEXT(FluxoCaixa101315[[#This Row],[Data]],"mmmm")))</f>
        <v>Janeiro</v>
      </c>
      <c r="D384" s="17" t="s">
        <v>2</v>
      </c>
      <c r="E384" s="17" t="s">
        <v>432</v>
      </c>
      <c r="F384" s="17" t="s">
        <v>1073</v>
      </c>
      <c r="G384" s="21">
        <v>80.900000000000006</v>
      </c>
      <c r="H384" s="17" t="s">
        <v>525</v>
      </c>
      <c r="I384" s="20">
        <f>IF(FluxoCaixa10131517[[#This Row],[Fornecedores]]="Saldo Inicial",FluxoCaixa10131517[[#This Row],[R$ (Valores)]],I383+FluxoCaixa10131517[[#This Row],[Valores Receitas / Despesas]])</f>
        <v>22327.010000000279</v>
      </c>
      <c r="J384" s="5">
        <f>IF(FluxoCaixa10131517[[#This Row],[Entrada / Saída]]="Saída",FluxoCaixa10131517[[#This Row],[R$ (Valores)]]*-1,FluxoCaixa10131517[[#This Row],[R$ (Valores)]])</f>
        <v>-80.900000000000006</v>
      </c>
    </row>
    <row r="385" spans="2:10" hidden="1">
      <c r="B385" s="56">
        <v>46042</v>
      </c>
      <c r="C385" s="52" t="str">
        <f>IF(FluxoCaixa101315[[#This Row],[Data]]="","",PROPER(TEXT(FluxoCaixa101315[[#This Row],[Data]],"mmmm")))</f>
        <v>Janeiro</v>
      </c>
      <c r="D385" s="17" t="s">
        <v>2</v>
      </c>
      <c r="E385" s="17" t="s">
        <v>432</v>
      </c>
      <c r="F385" s="17" t="s">
        <v>1074</v>
      </c>
      <c r="G385" s="21">
        <v>80.900000000000006</v>
      </c>
      <c r="H385" s="17" t="s">
        <v>525</v>
      </c>
      <c r="I385" s="20">
        <f>IF(FluxoCaixa10131517[[#This Row],[Fornecedores]]="Saldo Inicial",FluxoCaixa10131517[[#This Row],[R$ (Valores)]],I384+FluxoCaixa10131517[[#This Row],[Valores Receitas / Despesas]])</f>
        <v>22246.110000000277</v>
      </c>
      <c r="J385" s="5">
        <f>IF(FluxoCaixa10131517[[#This Row],[Entrada / Saída]]="Saída",FluxoCaixa10131517[[#This Row],[R$ (Valores)]]*-1,FluxoCaixa10131517[[#This Row],[R$ (Valores)]])</f>
        <v>-80.900000000000006</v>
      </c>
    </row>
    <row r="386" spans="2:10" hidden="1">
      <c r="B386" s="56">
        <v>46042</v>
      </c>
      <c r="C386" s="52" t="str">
        <f>IF(FluxoCaixa101315[[#This Row],[Data]]="","",PROPER(TEXT(FluxoCaixa101315[[#This Row],[Data]],"mmmm")))</f>
        <v>Janeiro</v>
      </c>
      <c r="D386" s="17" t="s">
        <v>2</v>
      </c>
      <c r="E386" s="17" t="s">
        <v>432</v>
      </c>
      <c r="F386" s="17" t="s">
        <v>396</v>
      </c>
      <c r="G386" s="21">
        <v>80.900000000000006</v>
      </c>
      <c r="H386" s="17" t="s">
        <v>525</v>
      </c>
      <c r="I386" s="20">
        <f>IF(FluxoCaixa10131517[[#This Row],[Fornecedores]]="Saldo Inicial",FluxoCaixa10131517[[#This Row],[R$ (Valores)]],I385+FluxoCaixa10131517[[#This Row],[Valores Receitas / Despesas]])</f>
        <v>22165.210000000276</v>
      </c>
      <c r="J386" s="5">
        <f>IF(FluxoCaixa10131517[[#This Row],[Entrada / Saída]]="Saída",FluxoCaixa10131517[[#This Row],[R$ (Valores)]]*-1,FluxoCaixa10131517[[#This Row],[R$ (Valores)]])</f>
        <v>-80.900000000000006</v>
      </c>
    </row>
    <row r="387" spans="2:10" hidden="1">
      <c r="B387" s="56">
        <v>46042</v>
      </c>
      <c r="C387" s="52" t="str">
        <f>IF(FluxoCaixa101315[[#This Row],[Data]]="","",PROPER(TEXT(FluxoCaixa101315[[#This Row],[Data]],"mmmm")))</f>
        <v>Janeiro</v>
      </c>
      <c r="D387" s="17" t="s">
        <v>2</v>
      </c>
      <c r="E387" s="17" t="s">
        <v>432</v>
      </c>
      <c r="F387" s="17" t="s">
        <v>1075</v>
      </c>
      <c r="G387" s="21">
        <v>80.900000000000006</v>
      </c>
      <c r="H387" s="17" t="s">
        <v>525</v>
      </c>
      <c r="I387" s="20">
        <f>IF(FluxoCaixa10131517[[#This Row],[Fornecedores]]="Saldo Inicial",FluxoCaixa10131517[[#This Row],[R$ (Valores)]],I386+FluxoCaixa10131517[[#This Row],[Valores Receitas / Despesas]])</f>
        <v>22084.310000000274</v>
      </c>
      <c r="J387" s="5">
        <f>IF(FluxoCaixa10131517[[#This Row],[Entrada / Saída]]="Saída",FluxoCaixa10131517[[#This Row],[R$ (Valores)]]*-1,FluxoCaixa10131517[[#This Row],[R$ (Valores)]])</f>
        <v>-80.900000000000006</v>
      </c>
    </row>
    <row r="388" spans="2:10" hidden="1">
      <c r="B388" s="56">
        <v>46042</v>
      </c>
      <c r="C388" s="52" t="str">
        <f>IF(FluxoCaixa101315[[#This Row],[Data]]="","",PROPER(TEXT(FluxoCaixa101315[[#This Row],[Data]],"mmmm")))</f>
        <v>Janeiro</v>
      </c>
      <c r="D388" s="17" t="s">
        <v>2</v>
      </c>
      <c r="E388" s="17" t="s">
        <v>432</v>
      </c>
      <c r="F388" s="17" t="s">
        <v>1076</v>
      </c>
      <c r="G388" s="21">
        <v>80.900000000000006</v>
      </c>
      <c r="H388" s="17" t="s">
        <v>525</v>
      </c>
      <c r="I388" s="20">
        <f>IF(FluxoCaixa10131517[[#This Row],[Fornecedores]]="Saldo Inicial",FluxoCaixa10131517[[#This Row],[R$ (Valores)]],I387+FluxoCaixa10131517[[#This Row],[Valores Receitas / Despesas]])</f>
        <v>22003.410000000273</v>
      </c>
      <c r="J388" s="5">
        <f>IF(FluxoCaixa10131517[[#This Row],[Entrada / Saída]]="Saída",FluxoCaixa10131517[[#This Row],[R$ (Valores)]]*-1,FluxoCaixa10131517[[#This Row],[R$ (Valores)]])</f>
        <v>-80.900000000000006</v>
      </c>
    </row>
    <row r="389" spans="2:10" hidden="1">
      <c r="B389" s="56">
        <v>46042</v>
      </c>
      <c r="C389" s="52" t="str">
        <f>IF(FluxoCaixa101315[[#This Row],[Data]]="","",PROPER(TEXT(FluxoCaixa101315[[#This Row],[Data]],"mmmm")))</f>
        <v>Janeiro</v>
      </c>
      <c r="D389" s="17" t="s">
        <v>2</v>
      </c>
      <c r="E389" s="17" t="s">
        <v>432</v>
      </c>
      <c r="F389" s="17" t="s">
        <v>1077</v>
      </c>
      <c r="G389" s="21">
        <v>80.900000000000006</v>
      </c>
      <c r="H389" s="17" t="s">
        <v>525</v>
      </c>
      <c r="I389" s="20">
        <f>IF(FluxoCaixa10131517[[#This Row],[Fornecedores]]="Saldo Inicial",FluxoCaixa10131517[[#This Row],[R$ (Valores)]],I388+FluxoCaixa10131517[[#This Row],[Valores Receitas / Despesas]])</f>
        <v>21922.510000000271</v>
      </c>
      <c r="J389" s="5">
        <f>IF(FluxoCaixa10131517[[#This Row],[Entrada / Saída]]="Saída",FluxoCaixa10131517[[#This Row],[R$ (Valores)]]*-1,FluxoCaixa10131517[[#This Row],[R$ (Valores)]])</f>
        <v>-80.900000000000006</v>
      </c>
    </row>
    <row r="390" spans="2:10" hidden="1">
      <c r="B390" s="56">
        <v>46042</v>
      </c>
      <c r="C390" s="52" t="str">
        <f>IF(FluxoCaixa101315[[#This Row],[Data]]="","",PROPER(TEXT(FluxoCaixa101315[[#This Row],[Data]],"mmmm")))</f>
        <v>Janeiro</v>
      </c>
      <c r="D390" s="17" t="s">
        <v>2</v>
      </c>
      <c r="E390" s="17" t="s">
        <v>432</v>
      </c>
      <c r="F390" s="17" t="s">
        <v>1078</v>
      </c>
      <c r="G390" s="21">
        <v>80.900000000000006</v>
      </c>
      <c r="H390" s="17" t="s">
        <v>525</v>
      </c>
      <c r="I390" s="20">
        <f>IF(FluxoCaixa10131517[[#This Row],[Fornecedores]]="Saldo Inicial",FluxoCaixa10131517[[#This Row],[R$ (Valores)]],I389+FluxoCaixa10131517[[#This Row],[Valores Receitas / Despesas]])</f>
        <v>21841.61000000027</v>
      </c>
      <c r="J390" s="5">
        <f>IF(FluxoCaixa10131517[[#This Row],[Entrada / Saída]]="Saída",FluxoCaixa10131517[[#This Row],[R$ (Valores)]]*-1,FluxoCaixa10131517[[#This Row],[R$ (Valores)]])</f>
        <v>-80.900000000000006</v>
      </c>
    </row>
    <row r="391" spans="2:10" hidden="1">
      <c r="B391" s="56">
        <v>46042</v>
      </c>
      <c r="C391" s="52" t="str">
        <f>IF(FluxoCaixa101315[[#This Row],[Data]]="","",PROPER(TEXT(FluxoCaixa101315[[#This Row],[Data]],"mmmm")))</f>
        <v>Janeiro</v>
      </c>
      <c r="D391" s="17" t="s">
        <v>2</v>
      </c>
      <c r="E391" s="17" t="s">
        <v>432</v>
      </c>
      <c r="F391" s="17" t="s">
        <v>1079</v>
      </c>
      <c r="G391" s="21">
        <v>81.900000000000006</v>
      </c>
      <c r="H391" s="17" t="s">
        <v>525</v>
      </c>
      <c r="I391" s="20">
        <f>IF(FluxoCaixa10131517[[#This Row],[Fornecedores]]="Saldo Inicial",FluxoCaixa10131517[[#This Row],[R$ (Valores)]],I390+FluxoCaixa10131517[[#This Row],[Valores Receitas / Despesas]])</f>
        <v>21759.710000000268</v>
      </c>
      <c r="J391" s="5">
        <f>IF(FluxoCaixa10131517[[#This Row],[Entrada / Saída]]="Saída",FluxoCaixa10131517[[#This Row],[R$ (Valores)]]*-1,FluxoCaixa10131517[[#This Row],[R$ (Valores)]])</f>
        <v>-81.900000000000006</v>
      </c>
    </row>
    <row r="392" spans="2:10" hidden="1">
      <c r="B392" s="56">
        <v>46042</v>
      </c>
      <c r="C392" s="52" t="str">
        <f>IF(FluxoCaixa101315[[#This Row],[Data]]="","",PROPER(TEXT(FluxoCaixa101315[[#This Row],[Data]],"mmmm")))</f>
        <v>Janeiro</v>
      </c>
      <c r="D392" s="17" t="s">
        <v>2</v>
      </c>
      <c r="E392" s="17" t="s">
        <v>432</v>
      </c>
      <c r="F392" s="17" t="s">
        <v>1080</v>
      </c>
      <c r="G392" s="21">
        <v>268.52999999999997</v>
      </c>
      <c r="H392" s="17" t="s">
        <v>525</v>
      </c>
      <c r="I392" s="20">
        <f>IF(FluxoCaixa10131517[[#This Row],[Fornecedores]]="Saldo Inicial",FluxoCaixa10131517[[#This Row],[R$ (Valores)]],I391+FluxoCaixa10131517[[#This Row],[Valores Receitas / Despesas]])</f>
        <v>21491.18000000027</v>
      </c>
      <c r="J392" s="5">
        <f>IF(FluxoCaixa10131517[[#This Row],[Entrada / Saída]]="Saída",FluxoCaixa10131517[[#This Row],[R$ (Valores)]]*-1,FluxoCaixa10131517[[#This Row],[R$ (Valores)]])</f>
        <v>-268.52999999999997</v>
      </c>
    </row>
    <row r="393" spans="2:10" hidden="1">
      <c r="B393" s="56">
        <v>46042</v>
      </c>
      <c r="C393" s="52" t="str">
        <f>IF(FluxoCaixa101315[[#This Row],[Data]]="","",PROPER(TEXT(FluxoCaixa101315[[#This Row],[Data]],"mmmm")))</f>
        <v>Janeiro</v>
      </c>
      <c r="D393" s="45" t="s">
        <v>2</v>
      </c>
      <c r="E393" s="45" t="s">
        <v>15</v>
      </c>
      <c r="F393" s="45" t="s">
        <v>1126</v>
      </c>
      <c r="G393" s="54">
        <v>101.43</v>
      </c>
      <c r="H393" s="45" t="s">
        <v>525</v>
      </c>
      <c r="I393" s="47">
        <f>IF(FluxoCaixa10131517[[#This Row],[Fornecedores]]="Saldo Inicial",FluxoCaixa10131517[[#This Row],[R$ (Valores)]],I392+FluxoCaixa10131517[[#This Row],[Valores Receitas / Despesas]])</f>
        <v>21389.750000000269</v>
      </c>
      <c r="J393" s="53">
        <f>IF(FluxoCaixa10131517[[#This Row],[Entrada / Saída]]="Saída",FluxoCaixa10131517[[#This Row],[R$ (Valores)]]*-1,FluxoCaixa10131517[[#This Row],[R$ (Valores)]])</f>
        <v>-101.43</v>
      </c>
    </row>
    <row r="394" spans="2:10" hidden="1">
      <c r="B394" s="56">
        <v>46042</v>
      </c>
      <c r="C394" s="52" t="str">
        <f>IF(FluxoCaixa101315[[#This Row],[Data]]="","",PROPER(TEXT(FluxoCaixa101315[[#This Row],[Data]],"mmmm")))</f>
        <v>Janeiro</v>
      </c>
      <c r="D394" s="17" t="s">
        <v>2</v>
      </c>
      <c r="E394" s="17" t="s">
        <v>25</v>
      </c>
      <c r="F394" s="17" t="s">
        <v>1081</v>
      </c>
      <c r="G394" s="21">
        <v>397</v>
      </c>
      <c r="H394" s="17" t="s">
        <v>525</v>
      </c>
      <c r="I394" s="20">
        <f>IF(FluxoCaixa10131517[[#This Row],[Fornecedores]]="Saldo Inicial",FluxoCaixa10131517[[#This Row],[R$ (Valores)]],I393+FluxoCaixa10131517[[#This Row],[Valores Receitas / Despesas]])</f>
        <v>20992.750000000269</v>
      </c>
      <c r="J394" s="5">
        <f>IF(FluxoCaixa10131517[[#This Row],[Entrada / Saída]]="Saída",FluxoCaixa10131517[[#This Row],[R$ (Valores)]]*-1,FluxoCaixa10131517[[#This Row],[R$ (Valores)]])</f>
        <v>-397</v>
      </c>
    </row>
    <row r="395" spans="2:10" hidden="1">
      <c r="B395" s="56">
        <v>46042</v>
      </c>
      <c r="C395" s="52" t="str">
        <f>IF(FluxoCaixa101315[[#This Row],[Data]]="","",PROPER(TEXT(FluxoCaixa101315[[#This Row],[Data]],"mmmm")))</f>
        <v>Janeiro</v>
      </c>
      <c r="D395" s="17" t="s">
        <v>2</v>
      </c>
      <c r="E395" s="17" t="s">
        <v>71</v>
      </c>
      <c r="F395" s="17" t="s">
        <v>1082</v>
      </c>
      <c r="G395" s="21">
        <v>190</v>
      </c>
      <c r="H395" s="17" t="s">
        <v>525</v>
      </c>
      <c r="I395" s="20">
        <f>IF(FluxoCaixa10131517[[#This Row],[Fornecedores]]="Saldo Inicial",FluxoCaixa10131517[[#This Row],[R$ (Valores)]],I394+FluxoCaixa10131517[[#This Row],[Valores Receitas / Despesas]])</f>
        <v>20802.750000000269</v>
      </c>
      <c r="J395" s="5">
        <f>IF(FluxoCaixa10131517[[#This Row],[Entrada / Saída]]="Saída",FluxoCaixa10131517[[#This Row],[R$ (Valores)]]*-1,FluxoCaixa10131517[[#This Row],[R$ (Valores)]])</f>
        <v>-190</v>
      </c>
    </row>
    <row r="396" spans="2:10" hidden="1">
      <c r="B396" s="56">
        <v>46042</v>
      </c>
      <c r="C396" s="52" t="str">
        <f>IF(FluxoCaixa101315[[#This Row],[Data]]="","",PROPER(TEXT(FluxoCaixa101315[[#This Row],[Data]],"mmmm")))</f>
        <v>Janeiro</v>
      </c>
      <c r="D396" s="17" t="s">
        <v>2</v>
      </c>
      <c r="E396" s="17" t="s">
        <v>348</v>
      </c>
      <c r="F396" s="17" t="s">
        <v>1083</v>
      </c>
      <c r="G396" s="21">
        <v>150</v>
      </c>
      <c r="H396" s="17" t="s">
        <v>525</v>
      </c>
      <c r="I396" s="20">
        <f>IF(FluxoCaixa10131517[[#This Row],[Fornecedores]]="Saldo Inicial",FluxoCaixa10131517[[#This Row],[R$ (Valores)]],I395+FluxoCaixa10131517[[#This Row],[Valores Receitas / Despesas]])</f>
        <v>20652.750000000269</v>
      </c>
      <c r="J396" s="5">
        <f>IF(FluxoCaixa10131517[[#This Row],[Entrada / Saída]]="Saída",FluxoCaixa10131517[[#This Row],[R$ (Valores)]]*-1,FluxoCaixa10131517[[#This Row],[R$ (Valores)]])</f>
        <v>-150</v>
      </c>
    </row>
    <row r="397" spans="2:10" hidden="1">
      <c r="B397" s="56">
        <v>46042</v>
      </c>
      <c r="C397" s="52" t="str">
        <f>IF(FluxoCaixa101315[[#This Row],[Data]]="","",PROPER(TEXT(FluxoCaixa101315[[#This Row],[Data]],"mmmm")))</f>
        <v>Janeiro</v>
      </c>
      <c r="D397" s="17" t="s">
        <v>2</v>
      </c>
      <c r="E397" s="17" t="s">
        <v>353</v>
      </c>
      <c r="F397" s="17" t="s">
        <v>1084</v>
      </c>
      <c r="G397" s="21">
        <v>1671.69</v>
      </c>
      <c r="H397" s="17" t="s">
        <v>525</v>
      </c>
      <c r="I397" s="20">
        <f>IF(FluxoCaixa10131517[[#This Row],[Fornecedores]]="Saldo Inicial",FluxoCaixa10131517[[#This Row],[R$ (Valores)]],I396+FluxoCaixa10131517[[#This Row],[Valores Receitas / Despesas]])</f>
        <v>18981.060000000271</v>
      </c>
      <c r="J397" s="5">
        <f>IF(FluxoCaixa10131517[[#This Row],[Entrada / Saída]]="Saída",FluxoCaixa10131517[[#This Row],[R$ (Valores)]]*-1,FluxoCaixa10131517[[#This Row],[R$ (Valores)]])</f>
        <v>-1671.69</v>
      </c>
    </row>
    <row r="398" spans="2:10" hidden="1">
      <c r="B398" s="56">
        <v>46042</v>
      </c>
      <c r="C398" s="52" t="str">
        <f>IF(FluxoCaixa101315[[#This Row],[Data]]="","",PROPER(TEXT(FluxoCaixa101315[[#This Row],[Data]],"mmmm")))</f>
        <v>Janeiro</v>
      </c>
      <c r="D398" s="17" t="s">
        <v>2</v>
      </c>
      <c r="E398" s="17" t="s">
        <v>508</v>
      </c>
      <c r="F398" s="17" t="s">
        <v>1085</v>
      </c>
      <c r="G398" s="21">
        <v>372.56</v>
      </c>
      <c r="H398" s="17" t="s">
        <v>525</v>
      </c>
      <c r="I398" s="20">
        <f>IF(FluxoCaixa10131517[[#This Row],[Fornecedores]]="Saldo Inicial",FluxoCaixa10131517[[#This Row],[R$ (Valores)]],I397+FluxoCaixa10131517[[#This Row],[Valores Receitas / Despesas]])</f>
        <v>18608.500000000269</v>
      </c>
      <c r="J398" s="5">
        <f>IF(FluxoCaixa10131517[[#This Row],[Entrada / Saída]]="Saída",FluxoCaixa10131517[[#This Row],[R$ (Valores)]]*-1,FluxoCaixa10131517[[#This Row],[R$ (Valores)]])</f>
        <v>-372.56</v>
      </c>
    </row>
    <row r="399" spans="2:10" hidden="1">
      <c r="B399" s="56">
        <v>46042</v>
      </c>
      <c r="C399" s="52" t="str">
        <f>IF(FluxoCaixa101315[[#This Row],[Data]]="","",PROPER(TEXT(FluxoCaixa101315[[#This Row],[Data]],"mmmm")))</f>
        <v>Janeiro</v>
      </c>
      <c r="D399" s="17" t="s">
        <v>2</v>
      </c>
      <c r="E399" s="17" t="s">
        <v>28</v>
      </c>
      <c r="F399" s="17" t="s">
        <v>1086</v>
      </c>
      <c r="G399" s="21">
        <v>793.6</v>
      </c>
      <c r="H399" s="17" t="s">
        <v>525</v>
      </c>
      <c r="I399" s="20">
        <f>IF(FluxoCaixa10131517[[#This Row],[Fornecedores]]="Saldo Inicial",FluxoCaixa10131517[[#This Row],[R$ (Valores)]],I398+FluxoCaixa10131517[[#This Row],[Valores Receitas / Despesas]])</f>
        <v>17814.900000000271</v>
      </c>
      <c r="J399" s="5">
        <f>IF(FluxoCaixa10131517[[#This Row],[Entrada / Saída]]="Saída",FluxoCaixa10131517[[#This Row],[R$ (Valores)]]*-1,FluxoCaixa10131517[[#This Row],[R$ (Valores)]])</f>
        <v>-793.6</v>
      </c>
    </row>
    <row r="400" spans="2:10" hidden="1">
      <c r="B400" s="56">
        <v>46042</v>
      </c>
      <c r="C400" s="52" t="str">
        <f>IF(FluxoCaixa101315[[#This Row],[Data]]="","",PROPER(TEXT(FluxoCaixa101315[[#This Row],[Data]],"mmmm")))</f>
        <v>Janeiro</v>
      </c>
      <c r="D400" s="17" t="s">
        <v>2</v>
      </c>
      <c r="E400" s="17" t="s">
        <v>28</v>
      </c>
      <c r="F400" s="17" t="s">
        <v>1087</v>
      </c>
      <c r="G400" s="21">
        <v>974.08</v>
      </c>
      <c r="H400" s="17" t="s">
        <v>525</v>
      </c>
      <c r="I400" s="20">
        <f>IF(FluxoCaixa10131517[[#This Row],[Fornecedores]]="Saldo Inicial",FluxoCaixa10131517[[#This Row],[R$ (Valores)]],I399+FluxoCaixa10131517[[#This Row],[Valores Receitas / Despesas]])</f>
        <v>16840.820000000269</v>
      </c>
      <c r="J400" s="5">
        <f>IF(FluxoCaixa10131517[[#This Row],[Entrada / Saída]]="Saída",FluxoCaixa10131517[[#This Row],[R$ (Valores)]]*-1,FluxoCaixa10131517[[#This Row],[R$ (Valores)]])</f>
        <v>-974.08</v>
      </c>
    </row>
    <row r="401" spans="2:10" hidden="1">
      <c r="B401" s="56">
        <v>46042</v>
      </c>
      <c r="C401" s="52" t="str">
        <f>IF(FluxoCaixa101315[[#This Row],[Data]]="","",PROPER(TEXT(FluxoCaixa101315[[#This Row],[Data]],"mmmm")))</f>
        <v>Janeiro</v>
      </c>
      <c r="D401" s="17" t="s">
        <v>2</v>
      </c>
      <c r="E401" s="17" t="s">
        <v>28</v>
      </c>
      <c r="F401" s="17" t="s">
        <v>642</v>
      </c>
      <c r="G401" s="21">
        <v>817.66</v>
      </c>
      <c r="H401" s="17" t="s">
        <v>525</v>
      </c>
      <c r="I401" s="20">
        <f>IF(FluxoCaixa10131517[[#This Row],[Fornecedores]]="Saldo Inicial",FluxoCaixa10131517[[#This Row],[R$ (Valores)]],I400+FluxoCaixa10131517[[#This Row],[Valores Receitas / Despesas]])</f>
        <v>16023.160000000269</v>
      </c>
      <c r="J401" s="5">
        <f>IF(FluxoCaixa10131517[[#This Row],[Entrada / Saída]]="Saída",FluxoCaixa10131517[[#This Row],[R$ (Valores)]]*-1,FluxoCaixa10131517[[#This Row],[R$ (Valores)]])</f>
        <v>-817.66</v>
      </c>
    </row>
    <row r="402" spans="2:10" hidden="1">
      <c r="B402" s="56">
        <v>46042</v>
      </c>
      <c r="C402" s="52" t="str">
        <f>IF(FluxoCaixa101315[[#This Row],[Data]]="","",PROPER(TEXT(FluxoCaixa101315[[#This Row],[Data]],"mmmm")))</f>
        <v>Janeiro</v>
      </c>
      <c r="D402" s="17" t="s">
        <v>2</v>
      </c>
      <c r="E402" s="17" t="s">
        <v>28</v>
      </c>
      <c r="F402" s="17" t="s">
        <v>1088</v>
      </c>
      <c r="G402" s="21">
        <v>699.58</v>
      </c>
      <c r="H402" s="17" t="s">
        <v>525</v>
      </c>
      <c r="I402" s="20">
        <f>IF(FluxoCaixa10131517[[#This Row],[Fornecedores]]="Saldo Inicial",FluxoCaixa10131517[[#This Row],[R$ (Valores)]],I401+FluxoCaixa10131517[[#This Row],[Valores Receitas / Despesas]])</f>
        <v>15323.580000000269</v>
      </c>
      <c r="J402" s="5">
        <f>IF(FluxoCaixa10131517[[#This Row],[Entrada / Saída]]="Saída",FluxoCaixa10131517[[#This Row],[R$ (Valores)]]*-1,FluxoCaixa10131517[[#This Row],[R$ (Valores)]])</f>
        <v>-699.58</v>
      </c>
    </row>
    <row r="403" spans="2:10" hidden="1">
      <c r="B403" s="56">
        <v>46042</v>
      </c>
      <c r="C403" s="52" t="str">
        <f>IF(FluxoCaixa101315[[#This Row],[Data]]="","",PROPER(TEXT(FluxoCaixa101315[[#This Row],[Data]],"mmmm")))</f>
        <v>Janeiro</v>
      </c>
      <c r="D403" s="17" t="s">
        <v>2</v>
      </c>
      <c r="E403" s="17" t="s">
        <v>28</v>
      </c>
      <c r="F403" s="17" t="s">
        <v>1089</v>
      </c>
      <c r="G403" s="21">
        <v>669.02</v>
      </c>
      <c r="H403" s="17" t="s">
        <v>525</v>
      </c>
      <c r="I403" s="20">
        <f>IF(FluxoCaixa10131517[[#This Row],[Fornecedores]]="Saldo Inicial",FluxoCaixa10131517[[#This Row],[R$ (Valores)]],I402+FluxoCaixa10131517[[#This Row],[Valores Receitas / Despesas]])</f>
        <v>14654.560000000269</v>
      </c>
      <c r="J403" s="5">
        <f>IF(FluxoCaixa10131517[[#This Row],[Entrada / Saída]]="Saída",FluxoCaixa10131517[[#This Row],[R$ (Valores)]]*-1,FluxoCaixa10131517[[#This Row],[R$ (Valores)]])</f>
        <v>-669.02</v>
      </c>
    </row>
    <row r="404" spans="2:10" hidden="1">
      <c r="B404" s="56">
        <v>46042</v>
      </c>
      <c r="C404" s="52" t="str">
        <f>IF(FluxoCaixa101315[[#This Row],[Data]]="","",PROPER(TEXT(FluxoCaixa101315[[#This Row],[Data]],"mmmm")))</f>
        <v>Janeiro</v>
      </c>
      <c r="D404" s="17" t="s">
        <v>2</v>
      </c>
      <c r="E404" s="17" t="s">
        <v>28</v>
      </c>
      <c r="F404" s="17" t="s">
        <v>1090</v>
      </c>
      <c r="G404" s="21">
        <v>852</v>
      </c>
      <c r="H404" s="17" t="s">
        <v>525</v>
      </c>
      <c r="I404" s="20">
        <f>IF(FluxoCaixa10131517[[#This Row],[Fornecedores]]="Saldo Inicial",FluxoCaixa10131517[[#This Row],[R$ (Valores)]],I403+FluxoCaixa10131517[[#This Row],[Valores Receitas / Despesas]])</f>
        <v>13802.560000000269</v>
      </c>
      <c r="J404" s="5">
        <f>IF(FluxoCaixa10131517[[#This Row],[Entrada / Saída]]="Saída",FluxoCaixa10131517[[#This Row],[R$ (Valores)]]*-1,FluxoCaixa10131517[[#This Row],[R$ (Valores)]])</f>
        <v>-852</v>
      </c>
    </row>
    <row r="405" spans="2:10" hidden="1">
      <c r="B405" s="56">
        <v>46042</v>
      </c>
      <c r="C405" s="52" t="str">
        <f>IF(FluxoCaixa101315[[#This Row],[Data]]="","",PROPER(TEXT(FluxoCaixa101315[[#This Row],[Data]],"mmmm")))</f>
        <v>Janeiro</v>
      </c>
      <c r="D405" s="45" t="s">
        <v>2</v>
      </c>
      <c r="E405" s="45" t="s">
        <v>28</v>
      </c>
      <c r="F405" s="45" t="s">
        <v>1091</v>
      </c>
      <c r="G405" s="54">
        <v>720</v>
      </c>
      <c r="H405" s="45" t="s">
        <v>525</v>
      </c>
      <c r="I405" s="47">
        <f>IF(FluxoCaixa10131517[[#This Row],[Fornecedores]]="Saldo Inicial",FluxoCaixa10131517[[#This Row],[R$ (Valores)]],I404+FluxoCaixa10131517[[#This Row],[Valores Receitas / Despesas]])</f>
        <v>13082.560000000269</v>
      </c>
      <c r="J405" s="53">
        <f>IF(FluxoCaixa10131517[[#This Row],[Entrada / Saída]]="Saída",FluxoCaixa10131517[[#This Row],[R$ (Valores)]]*-1,FluxoCaixa10131517[[#This Row],[R$ (Valores)]])</f>
        <v>-720</v>
      </c>
    </row>
    <row r="406" spans="2:10" hidden="1">
      <c r="B406" s="56">
        <v>46042</v>
      </c>
      <c r="C406" s="52" t="str">
        <f>IF(FluxoCaixa101315[[#This Row],[Data]]="","",PROPER(TEXT(FluxoCaixa101315[[#This Row],[Data]],"mmmm")))</f>
        <v>Janeiro</v>
      </c>
      <c r="D406" s="17" t="s">
        <v>2</v>
      </c>
      <c r="E406" s="17" t="s">
        <v>28</v>
      </c>
      <c r="F406" s="17" t="s">
        <v>1092</v>
      </c>
      <c r="G406" s="21">
        <v>55.2</v>
      </c>
      <c r="H406" s="17" t="s">
        <v>525</v>
      </c>
      <c r="I406" s="20">
        <f>IF(FluxoCaixa10131517[[#This Row],[Fornecedores]]="Saldo Inicial",FluxoCaixa10131517[[#This Row],[R$ (Valores)]],I405+FluxoCaixa10131517[[#This Row],[Valores Receitas / Despesas]])</f>
        <v>13027.360000000268</v>
      </c>
      <c r="J406" s="5">
        <f>IF(FluxoCaixa10131517[[#This Row],[Entrada / Saída]]="Saída",FluxoCaixa10131517[[#This Row],[R$ (Valores)]]*-1,FluxoCaixa10131517[[#This Row],[R$ (Valores)]])</f>
        <v>-55.2</v>
      </c>
    </row>
    <row r="407" spans="2:10" hidden="1">
      <c r="B407" s="56">
        <v>46042</v>
      </c>
      <c r="C407" s="52" t="str">
        <f>IF(FluxoCaixa101315[[#This Row],[Data]]="","",PROPER(TEXT(FluxoCaixa101315[[#This Row],[Data]],"mmmm")))</f>
        <v>Janeiro</v>
      </c>
      <c r="D407" s="17" t="s">
        <v>2</v>
      </c>
      <c r="E407" s="17" t="s">
        <v>28</v>
      </c>
      <c r="F407" s="17" t="s">
        <v>1093</v>
      </c>
      <c r="G407" s="21">
        <v>1016.54</v>
      </c>
      <c r="H407" s="17" t="s">
        <v>525</v>
      </c>
      <c r="I407" s="20">
        <f>IF(FluxoCaixa10131517[[#This Row],[Fornecedores]]="Saldo Inicial",FluxoCaixa10131517[[#This Row],[R$ (Valores)]],I406+FluxoCaixa10131517[[#This Row],[Valores Receitas / Despesas]])</f>
        <v>12010.820000000269</v>
      </c>
      <c r="J407" s="5">
        <f>IF(FluxoCaixa10131517[[#This Row],[Entrada / Saída]]="Saída",FluxoCaixa10131517[[#This Row],[R$ (Valores)]]*-1,FluxoCaixa10131517[[#This Row],[R$ (Valores)]])</f>
        <v>-1016.54</v>
      </c>
    </row>
    <row r="408" spans="2:10" hidden="1">
      <c r="B408" s="56">
        <v>46042</v>
      </c>
      <c r="C408" s="52" t="str">
        <f>IF(FluxoCaixa101315[[#This Row],[Data]]="","",PROPER(TEXT(FluxoCaixa101315[[#This Row],[Data]],"mmmm")))</f>
        <v>Janeiro</v>
      </c>
      <c r="D408" s="17" t="s">
        <v>2</v>
      </c>
      <c r="E408" s="17" t="s">
        <v>28</v>
      </c>
      <c r="F408" s="17" t="s">
        <v>1094</v>
      </c>
      <c r="G408" s="21">
        <v>5400</v>
      </c>
      <c r="H408" s="17" t="s">
        <v>525</v>
      </c>
      <c r="I408" s="20">
        <f>IF(FluxoCaixa10131517[[#This Row],[Fornecedores]]="Saldo Inicial",FluxoCaixa10131517[[#This Row],[R$ (Valores)]],I407+FluxoCaixa10131517[[#This Row],[Valores Receitas / Despesas]])</f>
        <v>6610.8200000002689</v>
      </c>
      <c r="J408" s="5">
        <f>IF(FluxoCaixa10131517[[#This Row],[Entrada / Saída]]="Saída",FluxoCaixa10131517[[#This Row],[R$ (Valores)]]*-1,FluxoCaixa10131517[[#This Row],[R$ (Valores)]])</f>
        <v>-5400</v>
      </c>
    </row>
    <row r="409" spans="2:10" hidden="1">
      <c r="B409" s="56">
        <v>46042</v>
      </c>
      <c r="C409" s="52" t="str">
        <f>IF(FluxoCaixa101315[[#This Row],[Data]]="","",PROPER(TEXT(FluxoCaixa101315[[#This Row],[Data]],"mmmm")))</f>
        <v>Janeiro</v>
      </c>
      <c r="D409" s="17" t="s">
        <v>1</v>
      </c>
      <c r="E409" s="17" t="s">
        <v>75</v>
      </c>
      <c r="F409" s="17" t="s">
        <v>75</v>
      </c>
      <c r="G409" s="21">
        <v>45000</v>
      </c>
      <c r="H409" s="17" t="s">
        <v>525</v>
      </c>
      <c r="I409" s="20">
        <f>IF(FluxoCaixa10131517[[#This Row],[Fornecedores]]="Saldo Inicial",FluxoCaixa10131517[[#This Row],[R$ (Valores)]],I408+FluxoCaixa10131517[[#This Row],[Valores Receitas / Despesas]])</f>
        <v>51610.820000000269</v>
      </c>
      <c r="J409" s="5">
        <f>IF(FluxoCaixa10131517[[#This Row],[Entrada / Saída]]="Saída",FluxoCaixa10131517[[#This Row],[R$ (Valores)]]*-1,FluxoCaixa10131517[[#This Row],[R$ (Valores)]])</f>
        <v>45000</v>
      </c>
    </row>
    <row r="410" spans="2:10" hidden="1">
      <c r="B410" s="56">
        <v>46042</v>
      </c>
      <c r="C410" s="52" t="str">
        <f>IF(FluxoCaixa101315[[#This Row],[Data]]="","",PROPER(TEXT(FluxoCaixa101315[[#This Row],[Data]],"mmmm")))</f>
        <v>Janeiro</v>
      </c>
      <c r="D410" s="17" t="s">
        <v>2</v>
      </c>
      <c r="E410" s="17" t="s">
        <v>70</v>
      </c>
      <c r="F410" s="17" t="s">
        <v>1095</v>
      </c>
      <c r="G410" s="21">
        <v>1200</v>
      </c>
      <c r="H410" s="17" t="s">
        <v>525</v>
      </c>
      <c r="I410" s="20">
        <f>IF(FluxoCaixa10131517[[#This Row],[Fornecedores]]="Saldo Inicial",FluxoCaixa10131517[[#This Row],[R$ (Valores)]],I409+FluxoCaixa10131517[[#This Row],[Valores Receitas / Despesas]])</f>
        <v>50410.820000000269</v>
      </c>
      <c r="J410" s="5">
        <f>IF(FluxoCaixa10131517[[#This Row],[Entrada / Saída]]="Saída",FluxoCaixa10131517[[#This Row],[R$ (Valores)]]*-1,FluxoCaixa10131517[[#This Row],[R$ (Valores)]])</f>
        <v>-1200</v>
      </c>
    </row>
    <row r="411" spans="2:10" hidden="1">
      <c r="B411" s="56">
        <v>46042</v>
      </c>
      <c r="C411" s="52" t="str">
        <f>IF(FluxoCaixa101315[[#This Row],[Data]]="","",PROPER(TEXT(FluxoCaixa101315[[#This Row],[Data]],"mmmm")))</f>
        <v>Janeiro</v>
      </c>
      <c r="D411" s="17" t="s">
        <v>2</v>
      </c>
      <c r="E411" s="17" t="s">
        <v>76</v>
      </c>
      <c r="F411" s="17" t="s">
        <v>1096</v>
      </c>
      <c r="G411" s="21">
        <v>435</v>
      </c>
      <c r="H411" s="17" t="s">
        <v>525</v>
      </c>
      <c r="I411" s="20">
        <f>IF(FluxoCaixa10131517[[#This Row],[Fornecedores]]="Saldo Inicial",FluxoCaixa10131517[[#This Row],[R$ (Valores)]],I410+FluxoCaixa10131517[[#This Row],[Valores Receitas / Despesas]])</f>
        <v>49975.820000000269</v>
      </c>
      <c r="J411" s="5">
        <f>IF(FluxoCaixa10131517[[#This Row],[Entrada / Saída]]="Saída",FluxoCaixa10131517[[#This Row],[R$ (Valores)]]*-1,FluxoCaixa10131517[[#This Row],[R$ (Valores)]])</f>
        <v>-435</v>
      </c>
    </row>
    <row r="412" spans="2:10" hidden="1">
      <c r="B412" s="56">
        <v>46042</v>
      </c>
      <c r="C412" s="52" t="str">
        <f>IF(FluxoCaixa101315[[#This Row],[Data]]="","",PROPER(TEXT(FluxoCaixa101315[[#This Row],[Data]],"mmmm")))</f>
        <v>Janeiro</v>
      </c>
      <c r="D412" s="17" t="s">
        <v>2</v>
      </c>
      <c r="E412" s="17" t="s">
        <v>21</v>
      </c>
      <c r="F412" s="17" t="s">
        <v>1097</v>
      </c>
      <c r="G412" s="21">
        <v>23041.439999999999</v>
      </c>
      <c r="H412" s="17" t="s">
        <v>525</v>
      </c>
      <c r="I412" s="20">
        <f>IF(FluxoCaixa10131517[[#This Row],[Fornecedores]]="Saldo Inicial",FluxoCaixa10131517[[#This Row],[R$ (Valores)]],I411+FluxoCaixa10131517[[#This Row],[Valores Receitas / Despesas]])</f>
        <v>26934.38000000027</v>
      </c>
      <c r="J412" s="5">
        <f>IF(FluxoCaixa10131517[[#This Row],[Entrada / Saída]]="Saída",FluxoCaixa10131517[[#This Row],[R$ (Valores)]]*-1,FluxoCaixa10131517[[#This Row],[R$ (Valores)]])</f>
        <v>-23041.439999999999</v>
      </c>
    </row>
    <row r="413" spans="2:10" hidden="1">
      <c r="B413" s="56">
        <v>46043</v>
      </c>
      <c r="C413" s="52" t="str">
        <f>IF(FluxoCaixa101315[[#This Row],[Data]]="","",PROPER(TEXT(FluxoCaixa101315[[#This Row],[Data]],"mmmm")))</f>
        <v>Janeiro</v>
      </c>
      <c r="D413" s="17" t="s">
        <v>2</v>
      </c>
      <c r="E413" s="17" t="s">
        <v>79</v>
      </c>
      <c r="F413" s="17" t="s">
        <v>1111</v>
      </c>
      <c r="G413" s="21">
        <v>411.6</v>
      </c>
      <c r="H413" s="17" t="s">
        <v>525</v>
      </c>
      <c r="I413" s="20">
        <f>IF(FluxoCaixa10131517[[#This Row],[Fornecedores]]="Saldo Inicial",FluxoCaixa10131517[[#This Row],[R$ (Valores)]],I412+FluxoCaixa10131517[[#This Row],[Valores Receitas / Despesas]])</f>
        <v>26522.780000000272</v>
      </c>
      <c r="J413" s="5">
        <f>IF(FluxoCaixa10131517[[#This Row],[Entrada / Saída]]="Saída",FluxoCaixa10131517[[#This Row],[R$ (Valores)]]*-1,FluxoCaixa10131517[[#This Row],[R$ (Valores)]])</f>
        <v>-411.6</v>
      </c>
    </row>
    <row r="414" spans="2:10" hidden="1">
      <c r="B414" s="56">
        <v>46043</v>
      </c>
      <c r="C414" s="52" t="str">
        <f>IF(FluxoCaixa101315[[#This Row],[Data]]="","",PROPER(TEXT(FluxoCaixa101315[[#This Row],[Data]],"mmmm")))</f>
        <v>Janeiro</v>
      </c>
      <c r="D414" s="17" t="s">
        <v>2</v>
      </c>
      <c r="E414" s="17" t="s">
        <v>27</v>
      </c>
      <c r="F414" s="17" t="s">
        <v>1112</v>
      </c>
      <c r="G414" s="21">
        <v>8170</v>
      </c>
      <c r="H414" s="17" t="s">
        <v>525</v>
      </c>
      <c r="I414" s="20">
        <f>IF(FluxoCaixa10131517[[#This Row],[Fornecedores]]="Saldo Inicial",FluxoCaixa10131517[[#This Row],[R$ (Valores)]],I413+FluxoCaixa10131517[[#This Row],[Valores Receitas / Despesas]])</f>
        <v>18352.780000000272</v>
      </c>
      <c r="J414" s="5">
        <f>IF(FluxoCaixa10131517[[#This Row],[Entrada / Saída]]="Saída",FluxoCaixa10131517[[#This Row],[R$ (Valores)]]*-1,FluxoCaixa10131517[[#This Row],[R$ (Valores)]])</f>
        <v>-8170</v>
      </c>
    </row>
    <row r="415" spans="2:10" hidden="1">
      <c r="B415" s="56">
        <v>46043</v>
      </c>
      <c r="C415" s="52" t="str">
        <f>IF(FluxoCaixa101315[[#This Row],[Data]]="","",PROPER(TEXT(FluxoCaixa101315[[#This Row],[Data]],"mmmm")))</f>
        <v>Janeiro</v>
      </c>
      <c r="D415" s="45" t="s">
        <v>2</v>
      </c>
      <c r="E415" s="45" t="s">
        <v>71</v>
      </c>
      <c r="F415" s="45" t="s">
        <v>1113</v>
      </c>
      <c r="G415" s="54">
        <v>255.03</v>
      </c>
      <c r="H415" s="45" t="s">
        <v>525</v>
      </c>
      <c r="I415" s="47">
        <f>IF(FluxoCaixa10131517[[#This Row],[Fornecedores]]="Saldo Inicial",FluxoCaixa10131517[[#This Row],[R$ (Valores)]],I414+FluxoCaixa10131517[[#This Row],[Valores Receitas / Despesas]])</f>
        <v>18097.750000000273</v>
      </c>
      <c r="J415" s="53">
        <f>IF(FluxoCaixa10131517[[#This Row],[Entrada / Saída]]="Saída",FluxoCaixa10131517[[#This Row],[R$ (Valores)]]*-1,FluxoCaixa10131517[[#This Row],[R$ (Valores)]])</f>
        <v>-255.03</v>
      </c>
    </row>
    <row r="416" spans="2:10" hidden="1">
      <c r="B416" s="56">
        <v>46043</v>
      </c>
      <c r="C416" s="52" t="str">
        <f>IF(FluxoCaixa101315[[#This Row],[Data]]="","",PROPER(TEXT(FluxoCaixa101315[[#This Row],[Data]],"mmmm")))</f>
        <v>Janeiro</v>
      </c>
      <c r="D416" s="45" t="s">
        <v>2</v>
      </c>
      <c r="E416" s="45" t="s">
        <v>23</v>
      </c>
      <c r="F416" s="45" t="s">
        <v>1114</v>
      </c>
      <c r="G416" s="54">
        <v>1016.76</v>
      </c>
      <c r="H416" s="45" t="s">
        <v>525</v>
      </c>
      <c r="I416" s="47">
        <f>IF(FluxoCaixa10131517[[#This Row],[Fornecedores]]="Saldo Inicial",FluxoCaixa10131517[[#This Row],[R$ (Valores)]],I415+FluxoCaixa10131517[[#This Row],[Valores Receitas / Despesas]])</f>
        <v>17080.990000000274</v>
      </c>
      <c r="J416" s="53">
        <f>IF(FluxoCaixa10131517[[#This Row],[Entrada / Saída]]="Saída",FluxoCaixa10131517[[#This Row],[R$ (Valores)]]*-1,FluxoCaixa10131517[[#This Row],[R$ (Valores)]])</f>
        <v>-1016.76</v>
      </c>
    </row>
    <row r="417" spans="2:10" hidden="1">
      <c r="B417" s="56">
        <v>46043</v>
      </c>
      <c r="C417" s="52" t="str">
        <f>IF(FluxoCaixa101315[[#This Row],[Data]]="","",PROPER(TEXT(FluxoCaixa101315[[#This Row],[Data]],"mmmm")))</f>
        <v>Janeiro</v>
      </c>
      <c r="D417" s="17" t="s">
        <v>2</v>
      </c>
      <c r="E417" s="17" t="s">
        <v>23</v>
      </c>
      <c r="F417" s="17" t="s">
        <v>1115</v>
      </c>
      <c r="G417" s="21">
        <v>889</v>
      </c>
      <c r="H417" s="17" t="s">
        <v>525</v>
      </c>
      <c r="I417" s="20">
        <f>IF(FluxoCaixa10131517[[#This Row],[Fornecedores]]="Saldo Inicial",FluxoCaixa10131517[[#This Row],[R$ (Valores)]],I416+FluxoCaixa10131517[[#This Row],[Valores Receitas / Despesas]])</f>
        <v>16191.990000000274</v>
      </c>
      <c r="J417" s="5">
        <f>IF(FluxoCaixa10131517[[#This Row],[Entrada / Saída]]="Saída",FluxoCaixa10131517[[#This Row],[R$ (Valores)]]*-1,FluxoCaixa10131517[[#This Row],[R$ (Valores)]])</f>
        <v>-889</v>
      </c>
    </row>
    <row r="418" spans="2:10" hidden="1">
      <c r="B418" s="56">
        <v>46043</v>
      </c>
      <c r="C418" s="52" t="str">
        <f>IF(FluxoCaixa101315[[#This Row],[Data]]="","",PROPER(TEXT(FluxoCaixa101315[[#This Row],[Data]],"mmmm")))</f>
        <v>Janeiro</v>
      </c>
      <c r="D418" s="17" t="s">
        <v>2</v>
      </c>
      <c r="E418" s="17" t="s">
        <v>25</v>
      </c>
      <c r="F418" s="17" t="s">
        <v>569</v>
      </c>
      <c r="G418" s="21">
        <v>517.75</v>
      </c>
      <c r="H418" s="17" t="s">
        <v>525</v>
      </c>
      <c r="I418" s="20">
        <f>IF(FluxoCaixa10131517[[#This Row],[Fornecedores]]="Saldo Inicial",FluxoCaixa10131517[[#This Row],[R$ (Valores)]],I417+FluxoCaixa10131517[[#This Row],[Valores Receitas / Despesas]])</f>
        <v>15674.240000000274</v>
      </c>
      <c r="J418" s="5">
        <f>IF(FluxoCaixa10131517[[#This Row],[Entrada / Saída]]="Saída",FluxoCaixa10131517[[#This Row],[R$ (Valores)]]*-1,FluxoCaixa10131517[[#This Row],[R$ (Valores)]])</f>
        <v>-517.75</v>
      </c>
    </row>
    <row r="419" spans="2:10" hidden="1">
      <c r="B419" s="56">
        <v>46043</v>
      </c>
      <c r="C419" s="52" t="str">
        <f>IF(FluxoCaixa101315[[#This Row],[Data]]="","",PROPER(TEXT(FluxoCaixa101315[[#This Row],[Data]],"mmmm")))</f>
        <v>Janeiro</v>
      </c>
      <c r="D419" s="17" t="s">
        <v>2</v>
      </c>
      <c r="E419" s="17" t="s">
        <v>507</v>
      </c>
      <c r="F419" s="17" t="s">
        <v>1116</v>
      </c>
      <c r="G419" s="21">
        <v>108.39</v>
      </c>
      <c r="H419" s="17" t="s">
        <v>525</v>
      </c>
      <c r="I419" s="20">
        <f>IF(FluxoCaixa10131517[[#This Row],[Fornecedores]]="Saldo Inicial",FluxoCaixa10131517[[#This Row],[R$ (Valores)]],I418+FluxoCaixa10131517[[#This Row],[Valores Receitas / Despesas]])</f>
        <v>15565.850000000275</v>
      </c>
      <c r="J419" s="5">
        <f>IF(FluxoCaixa10131517[[#This Row],[Entrada / Saída]]="Saída",FluxoCaixa10131517[[#This Row],[R$ (Valores)]]*-1,FluxoCaixa10131517[[#This Row],[R$ (Valores)]])</f>
        <v>-108.39</v>
      </c>
    </row>
    <row r="420" spans="2:10" hidden="1">
      <c r="B420" s="56">
        <v>46043</v>
      </c>
      <c r="C420" s="52" t="str">
        <f>IF(FluxoCaixa101315[[#This Row],[Data]]="","",PROPER(TEXT(FluxoCaixa101315[[#This Row],[Data]],"mmmm")))</f>
        <v>Janeiro</v>
      </c>
      <c r="D420" s="17" t="s">
        <v>2</v>
      </c>
      <c r="E420" s="17" t="s">
        <v>105</v>
      </c>
      <c r="F420" s="17" t="s">
        <v>1117</v>
      </c>
      <c r="G420" s="21">
        <v>200</v>
      </c>
      <c r="H420" s="17" t="s">
        <v>525</v>
      </c>
      <c r="I420" s="20">
        <f>IF(FluxoCaixa10131517[[#This Row],[Fornecedores]]="Saldo Inicial",FluxoCaixa10131517[[#This Row],[R$ (Valores)]],I419+FluxoCaixa10131517[[#This Row],[Valores Receitas / Despesas]])</f>
        <v>15365.850000000275</v>
      </c>
      <c r="J420" s="5">
        <f>IF(FluxoCaixa10131517[[#This Row],[Entrada / Saída]]="Saída",FluxoCaixa10131517[[#This Row],[R$ (Valores)]]*-1,FluxoCaixa10131517[[#This Row],[R$ (Valores)]])</f>
        <v>-200</v>
      </c>
    </row>
    <row r="421" spans="2:10" hidden="1">
      <c r="B421" s="56">
        <v>46043</v>
      </c>
      <c r="C421" s="52" t="str">
        <f>IF(FluxoCaixa101315[[#This Row],[Data]]="","",PROPER(TEXT(FluxoCaixa101315[[#This Row],[Data]],"mmmm")))</f>
        <v>Janeiro</v>
      </c>
      <c r="D421" s="17" t="s">
        <v>2</v>
      </c>
      <c r="E421" s="17" t="s">
        <v>507</v>
      </c>
      <c r="F421" s="17" t="s">
        <v>1118</v>
      </c>
      <c r="G421" s="21">
        <v>108.39</v>
      </c>
      <c r="H421" s="17" t="s">
        <v>525</v>
      </c>
      <c r="I421" s="20">
        <f>IF(FluxoCaixa10131517[[#This Row],[Fornecedores]]="Saldo Inicial",FluxoCaixa10131517[[#This Row],[R$ (Valores)]],I420+FluxoCaixa10131517[[#This Row],[Valores Receitas / Despesas]])</f>
        <v>15257.460000000276</v>
      </c>
      <c r="J421" s="5">
        <f>IF(FluxoCaixa10131517[[#This Row],[Entrada / Saída]]="Saída",FluxoCaixa10131517[[#This Row],[R$ (Valores)]]*-1,FluxoCaixa10131517[[#This Row],[R$ (Valores)]])</f>
        <v>-108.39</v>
      </c>
    </row>
    <row r="422" spans="2:10" hidden="1">
      <c r="B422" s="56">
        <v>46044</v>
      </c>
      <c r="C422" s="52" t="str">
        <f>IF(FluxoCaixa101315[[#This Row],[Data]]="","",PROPER(TEXT(FluxoCaixa101315[[#This Row],[Data]],"mmmm")))</f>
        <v>Janeiro</v>
      </c>
      <c r="D422" s="17" t="s">
        <v>2</v>
      </c>
      <c r="E422" s="17" t="s">
        <v>23</v>
      </c>
      <c r="F422" s="17" t="s">
        <v>1123</v>
      </c>
      <c r="G422" s="21">
        <v>993.33</v>
      </c>
      <c r="H422" s="17" t="s">
        <v>525</v>
      </c>
      <c r="I422" s="20">
        <f>IF(FluxoCaixa10131517[[#This Row],[Fornecedores]]="Saldo Inicial",FluxoCaixa10131517[[#This Row],[R$ (Valores)]],I421+FluxoCaixa10131517[[#This Row],[Valores Receitas / Despesas]])</f>
        <v>14264.130000000276</v>
      </c>
      <c r="J422" s="5">
        <f>IF(FluxoCaixa10131517[[#This Row],[Entrada / Saída]]="Saída",FluxoCaixa10131517[[#This Row],[R$ (Valores)]]*-1,FluxoCaixa10131517[[#This Row],[R$ (Valores)]])</f>
        <v>-993.33</v>
      </c>
    </row>
    <row r="423" spans="2:10" hidden="1">
      <c r="B423" s="56">
        <v>46044</v>
      </c>
      <c r="C423" s="52" t="str">
        <f>IF(FluxoCaixa101315[[#This Row],[Data]]="","",PROPER(TEXT(FluxoCaixa101315[[#This Row],[Data]],"mmmm")))</f>
        <v>Janeiro</v>
      </c>
      <c r="D423" s="17" t="s">
        <v>2</v>
      </c>
      <c r="E423" s="17" t="s">
        <v>25</v>
      </c>
      <c r="F423" s="17" t="s">
        <v>1124</v>
      </c>
      <c r="G423" s="21">
        <v>270</v>
      </c>
      <c r="H423" s="17" t="s">
        <v>525</v>
      </c>
      <c r="I423" s="20">
        <f>IF(FluxoCaixa10131517[[#This Row],[Fornecedores]]="Saldo Inicial",FluxoCaixa10131517[[#This Row],[R$ (Valores)]],I422+FluxoCaixa10131517[[#This Row],[Valores Receitas / Despesas]])</f>
        <v>13994.130000000276</v>
      </c>
      <c r="J423" s="5">
        <f>IF(FluxoCaixa10131517[[#This Row],[Entrada / Saída]]="Saída",FluxoCaixa10131517[[#This Row],[R$ (Valores)]]*-1,FluxoCaixa10131517[[#This Row],[R$ (Valores)]])</f>
        <v>-270</v>
      </c>
    </row>
    <row r="424" spans="2:10" hidden="1">
      <c r="B424" s="56">
        <v>46044</v>
      </c>
      <c r="C424" s="52" t="str">
        <f>IF(FluxoCaixa101315[[#This Row],[Data]]="","",PROPER(TEXT(FluxoCaixa101315[[#This Row],[Data]],"mmmm")))</f>
        <v>Janeiro</v>
      </c>
      <c r="D424" s="17" t="s">
        <v>2</v>
      </c>
      <c r="E424" s="17" t="s">
        <v>23</v>
      </c>
      <c r="F424" s="17" t="s">
        <v>1125</v>
      </c>
      <c r="G424" s="21">
        <v>17150</v>
      </c>
      <c r="H424" s="17" t="s">
        <v>525</v>
      </c>
      <c r="I424" s="20">
        <f>IF(FluxoCaixa10131517[[#This Row],[Fornecedores]]="Saldo Inicial",FluxoCaixa10131517[[#This Row],[R$ (Valores)]],I423+FluxoCaixa10131517[[#This Row],[Valores Receitas / Despesas]])</f>
        <v>-3155.8699999997243</v>
      </c>
      <c r="J424" s="5">
        <f>IF(FluxoCaixa10131517[[#This Row],[Entrada / Saída]]="Saída",FluxoCaixa10131517[[#This Row],[R$ (Valores)]]*-1,FluxoCaixa10131517[[#This Row],[R$ (Valores)]])</f>
        <v>-17150</v>
      </c>
    </row>
    <row r="425" spans="2:10" hidden="1">
      <c r="B425" s="56">
        <v>46044</v>
      </c>
      <c r="C425" s="52" t="str">
        <f>IF(FluxoCaixa101315[[#This Row],[Data]]="","",PROPER(TEXT(FluxoCaixa101315[[#This Row],[Data]],"mmmm")))</f>
        <v>Janeiro</v>
      </c>
      <c r="D425" s="17" t="s">
        <v>1</v>
      </c>
      <c r="E425" s="17" t="s">
        <v>75</v>
      </c>
      <c r="F425" s="17" t="s">
        <v>75</v>
      </c>
      <c r="G425" s="21">
        <v>20000</v>
      </c>
      <c r="H425" s="17" t="s">
        <v>525</v>
      </c>
      <c r="I425" s="20">
        <f>IF(FluxoCaixa10131517[[#This Row],[Fornecedores]]="Saldo Inicial",FluxoCaixa10131517[[#This Row],[R$ (Valores)]],I424+FluxoCaixa10131517[[#This Row],[Valores Receitas / Despesas]])</f>
        <v>16844.130000000274</v>
      </c>
      <c r="J425" s="5">
        <f>IF(FluxoCaixa10131517[[#This Row],[Entrada / Saída]]="Saída",FluxoCaixa10131517[[#This Row],[R$ (Valores)]]*-1,FluxoCaixa10131517[[#This Row],[R$ (Valores)]])</f>
        <v>20000</v>
      </c>
    </row>
    <row r="426" spans="2:10" hidden="1">
      <c r="B426" s="56">
        <v>46045</v>
      </c>
      <c r="C426" s="52" t="str">
        <f>IF(FluxoCaixa101315[[#This Row],[Data]]="","",PROPER(TEXT(FluxoCaixa101315[[#This Row],[Data]],"mmmm")))</f>
        <v>Janeiro</v>
      </c>
      <c r="D426" s="17" t="s">
        <v>2</v>
      </c>
      <c r="E426" s="17" t="s">
        <v>25</v>
      </c>
      <c r="F426" s="17" t="s">
        <v>1143</v>
      </c>
      <c r="G426" s="21">
        <v>80</v>
      </c>
      <c r="H426" s="17" t="s">
        <v>525</v>
      </c>
      <c r="I426" s="20">
        <f>IF(FluxoCaixa10131517[[#This Row],[Fornecedores]]="Saldo Inicial",FluxoCaixa10131517[[#This Row],[R$ (Valores)]],I425+FluxoCaixa10131517[[#This Row],[Valores Receitas / Despesas]])</f>
        <v>16764.130000000274</v>
      </c>
      <c r="J426" s="5">
        <f>IF(FluxoCaixa10131517[[#This Row],[Entrada / Saída]]="Saída",FluxoCaixa10131517[[#This Row],[R$ (Valores)]]*-1,FluxoCaixa10131517[[#This Row],[R$ (Valores)]])</f>
        <v>-80</v>
      </c>
    </row>
    <row r="427" spans="2:10" hidden="1">
      <c r="B427" s="56">
        <v>46045</v>
      </c>
      <c r="C427" s="52" t="str">
        <f>IF(FluxoCaixa101315[[#This Row],[Data]]="","",PROPER(TEXT(FluxoCaixa101315[[#This Row],[Data]],"mmmm")))</f>
        <v>Janeiro</v>
      </c>
      <c r="D427" s="17" t="s">
        <v>2</v>
      </c>
      <c r="E427" s="17" t="s">
        <v>79</v>
      </c>
      <c r="F427" s="17" t="s">
        <v>1144</v>
      </c>
      <c r="G427" s="21">
        <v>815.82</v>
      </c>
      <c r="H427" s="17" t="s">
        <v>525</v>
      </c>
      <c r="I427" s="20">
        <f>IF(FluxoCaixa10131517[[#This Row],[Fornecedores]]="Saldo Inicial",FluxoCaixa10131517[[#This Row],[R$ (Valores)]],I426+FluxoCaixa10131517[[#This Row],[Valores Receitas / Despesas]])</f>
        <v>15948.310000000274</v>
      </c>
      <c r="J427" s="5">
        <f>IF(FluxoCaixa10131517[[#This Row],[Entrada / Saída]]="Saída",FluxoCaixa10131517[[#This Row],[R$ (Valores)]]*-1,FluxoCaixa10131517[[#This Row],[R$ (Valores)]])</f>
        <v>-815.82</v>
      </c>
    </row>
    <row r="428" spans="2:10" hidden="1">
      <c r="B428" s="56">
        <v>46045</v>
      </c>
      <c r="C428" s="52" t="str">
        <f>IF(FluxoCaixa101315[[#This Row],[Data]]="","",PROPER(TEXT(FluxoCaixa101315[[#This Row],[Data]],"mmmm")))</f>
        <v>Janeiro</v>
      </c>
      <c r="D428" s="17" t="s">
        <v>2</v>
      </c>
      <c r="E428" s="17" t="s">
        <v>79</v>
      </c>
      <c r="F428" s="17" t="s">
        <v>1145</v>
      </c>
      <c r="G428" s="21">
        <v>358.72</v>
      </c>
      <c r="H428" s="17" t="s">
        <v>525</v>
      </c>
      <c r="I428" s="20">
        <f>IF(FluxoCaixa10131517[[#This Row],[Fornecedores]]="Saldo Inicial",FluxoCaixa10131517[[#This Row],[R$ (Valores)]],I427+FluxoCaixa10131517[[#This Row],[Valores Receitas / Despesas]])</f>
        <v>15589.590000000275</v>
      </c>
      <c r="J428" s="5">
        <f>IF(FluxoCaixa10131517[[#This Row],[Entrada / Saída]]="Saída",FluxoCaixa10131517[[#This Row],[R$ (Valores)]]*-1,FluxoCaixa10131517[[#This Row],[R$ (Valores)]])</f>
        <v>-358.72</v>
      </c>
    </row>
    <row r="429" spans="2:10" hidden="1">
      <c r="B429" s="56">
        <v>46045</v>
      </c>
      <c r="C429" s="52" t="str">
        <f>IF(FluxoCaixa101315[[#This Row],[Data]]="","",PROPER(TEXT(FluxoCaixa101315[[#This Row],[Data]],"mmmm")))</f>
        <v>Janeiro</v>
      </c>
      <c r="D429" s="17" t="s">
        <v>2</v>
      </c>
      <c r="E429" s="17" t="s">
        <v>79</v>
      </c>
      <c r="F429" s="17" t="s">
        <v>1146</v>
      </c>
      <c r="G429" s="21">
        <v>179.36</v>
      </c>
      <c r="H429" s="17" t="s">
        <v>525</v>
      </c>
      <c r="I429" s="20">
        <f>IF(FluxoCaixa10131517[[#This Row],[Fornecedores]]="Saldo Inicial",FluxoCaixa10131517[[#This Row],[R$ (Valores)]],I428+FluxoCaixa10131517[[#This Row],[Valores Receitas / Despesas]])</f>
        <v>15410.230000000274</v>
      </c>
      <c r="J429" s="5">
        <f>IF(FluxoCaixa10131517[[#This Row],[Entrada / Saída]]="Saída",FluxoCaixa10131517[[#This Row],[R$ (Valores)]]*-1,FluxoCaixa10131517[[#This Row],[R$ (Valores)]])</f>
        <v>-179.36</v>
      </c>
    </row>
    <row r="430" spans="2:10" hidden="1">
      <c r="B430" s="56">
        <v>46045</v>
      </c>
      <c r="C430" s="52" t="str">
        <f>IF(FluxoCaixa101315[[#This Row],[Data]]="","",PROPER(TEXT(FluxoCaixa101315[[#This Row],[Data]],"mmmm")))</f>
        <v>Janeiro</v>
      </c>
      <c r="D430" s="17" t="s">
        <v>2</v>
      </c>
      <c r="E430" s="17" t="s">
        <v>32</v>
      </c>
      <c r="F430" s="17" t="s">
        <v>1147</v>
      </c>
      <c r="G430" s="21">
        <v>22285.39</v>
      </c>
      <c r="H430" s="17" t="s">
        <v>525</v>
      </c>
      <c r="I430" s="20">
        <f>IF(FluxoCaixa10131517[[#This Row],[Fornecedores]]="Saldo Inicial",FluxoCaixa10131517[[#This Row],[R$ (Valores)]],I429+FluxoCaixa10131517[[#This Row],[Valores Receitas / Despesas]])</f>
        <v>-6875.1599999997252</v>
      </c>
      <c r="J430" s="5">
        <f>IF(FluxoCaixa10131517[[#This Row],[Entrada / Saída]]="Saída",FluxoCaixa10131517[[#This Row],[R$ (Valores)]]*-1,FluxoCaixa10131517[[#This Row],[R$ (Valores)]])</f>
        <v>-22285.39</v>
      </c>
    </row>
    <row r="431" spans="2:10" hidden="1">
      <c r="B431" s="56">
        <v>46045</v>
      </c>
      <c r="C431" s="52" t="str">
        <f>IF(FluxoCaixa101315[[#This Row],[Data]]="","",PROPER(TEXT(FluxoCaixa101315[[#This Row],[Data]],"mmmm")))</f>
        <v>Janeiro</v>
      </c>
      <c r="D431" s="17" t="s">
        <v>2</v>
      </c>
      <c r="E431" s="17" t="s">
        <v>32</v>
      </c>
      <c r="F431" s="17" t="s">
        <v>1148</v>
      </c>
      <c r="G431" s="21">
        <v>102854.7</v>
      </c>
      <c r="H431" s="17" t="s">
        <v>525</v>
      </c>
      <c r="I431" s="20">
        <f>IF(FluxoCaixa10131517[[#This Row],[Fornecedores]]="Saldo Inicial",FluxoCaixa10131517[[#This Row],[R$ (Valores)]],I430+FluxoCaixa10131517[[#This Row],[Valores Receitas / Despesas]])</f>
        <v>-109729.85999999972</v>
      </c>
      <c r="J431" s="5">
        <f>IF(FluxoCaixa10131517[[#This Row],[Entrada / Saída]]="Saída",FluxoCaixa10131517[[#This Row],[R$ (Valores)]]*-1,FluxoCaixa10131517[[#This Row],[R$ (Valores)]])</f>
        <v>-102854.7</v>
      </c>
    </row>
    <row r="432" spans="2:10" hidden="1">
      <c r="B432" s="56">
        <v>46045</v>
      </c>
      <c r="C432" s="52" t="str">
        <f>IF(FluxoCaixa101315[[#This Row],[Data]]="","",PROPER(TEXT(FluxoCaixa101315[[#This Row],[Data]],"mmmm")))</f>
        <v>Janeiro</v>
      </c>
      <c r="D432" s="17" t="s">
        <v>2</v>
      </c>
      <c r="E432" s="17" t="s">
        <v>32</v>
      </c>
      <c r="F432" s="17" t="s">
        <v>1149</v>
      </c>
      <c r="G432" s="21">
        <v>2084.92</v>
      </c>
      <c r="H432" s="17" t="s">
        <v>525</v>
      </c>
      <c r="I432" s="20">
        <f>IF(FluxoCaixa10131517[[#This Row],[Fornecedores]]="Saldo Inicial",FluxoCaixa10131517[[#This Row],[R$ (Valores)]],I431+FluxoCaixa10131517[[#This Row],[Valores Receitas / Despesas]])</f>
        <v>-111814.77999999972</v>
      </c>
      <c r="J432" s="5">
        <f>IF(FluxoCaixa10131517[[#This Row],[Entrada / Saída]]="Saída",FluxoCaixa10131517[[#This Row],[R$ (Valores)]]*-1,FluxoCaixa10131517[[#This Row],[R$ (Valores)]])</f>
        <v>-2084.92</v>
      </c>
    </row>
    <row r="433" spans="2:10" hidden="1">
      <c r="B433" s="56">
        <v>46045</v>
      </c>
      <c r="C433" s="52" t="str">
        <f>IF(FluxoCaixa101315[[#This Row],[Data]]="","",PROPER(TEXT(FluxoCaixa101315[[#This Row],[Data]],"mmmm")))</f>
        <v>Janeiro</v>
      </c>
      <c r="D433" s="17" t="s">
        <v>2</v>
      </c>
      <c r="E433" s="17" t="s">
        <v>34</v>
      </c>
      <c r="F433" s="17" t="s">
        <v>1150</v>
      </c>
      <c r="G433" s="21">
        <v>717.03</v>
      </c>
      <c r="H433" s="17" t="s">
        <v>525</v>
      </c>
      <c r="I433" s="20">
        <f>IF(FluxoCaixa10131517[[#This Row],[Fornecedores]]="Saldo Inicial",FluxoCaixa10131517[[#This Row],[R$ (Valores)]],I432+FluxoCaixa10131517[[#This Row],[Valores Receitas / Despesas]])</f>
        <v>-112531.80999999972</v>
      </c>
      <c r="J433" s="5">
        <f>IF(FluxoCaixa10131517[[#This Row],[Entrada / Saída]]="Saída",FluxoCaixa10131517[[#This Row],[R$ (Valores)]]*-1,FluxoCaixa10131517[[#This Row],[R$ (Valores)]])</f>
        <v>-717.03</v>
      </c>
    </row>
    <row r="434" spans="2:10" hidden="1">
      <c r="B434" s="56">
        <v>46045</v>
      </c>
      <c r="C434" s="52" t="str">
        <f>IF(FluxoCaixa101315[[#This Row],[Data]]="","",PROPER(TEXT(FluxoCaixa101315[[#This Row],[Data]],"mmmm")))</f>
        <v>Janeiro</v>
      </c>
      <c r="D434" s="17" t="s">
        <v>2</v>
      </c>
      <c r="E434" s="17" t="s">
        <v>76</v>
      </c>
      <c r="F434" s="17" t="s">
        <v>1151</v>
      </c>
      <c r="G434" s="21">
        <v>2029</v>
      </c>
      <c r="H434" s="17" t="s">
        <v>525</v>
      </c>
      <c r="I434" s="20">
        <f>IF(FluxoCaixa10131517[[#This Row],[Fornecedores]]="Saldo Inicial",FluxoCaixa10131517[[#This Row],[R$ (Valores)]],I433+FluxoCaixa10131517[[#This Row],[Valores Receitas / Despesas]])</f>
        <v>-114560.80999999972</v>
      </c>
      <c r="J434" s="5">
        <f>IF(FluxoCaixa10131517[[#This Row],[Entrada / Saída]]="Saída",FluxoCaixa10131517[[#This Row],[R$ (Valores)]]*-1,FluxoCaixa10131517[[#This Row],[R$ (Valores)]])</f>
        <v>-2029</v>
      </c>
    </row>
    <row r="435" spans="2:10" hidden="1">
      <c r="B435" s="56">
        <v>46045</v>
      </c>
      <c r="C435" s="52" t="str">
        <f>IF(FluxoCaixa101315[[#This Row],[Data]]="","",PROPER(TEXT(FluxoCaixa101315[[#This Row],[Data]],"mmmm")))</f>
        <v>Janeiro</v>
      </c>
      <c r="D435" s="17" t="s">
        <v>2</v>
      </c>
      <c r="E435" s="17" t="s">
        <v>71</v>
      </c>
      <c r="F435" s="17" t="s">
        <v>1152</v>
      </c>
      <c r="G435" s="21">
        <v>1348.79</v>
      </c>
      <c r="H435" s="17" t="s">
        <v>525</v>
      </c>
      <c r="I435" s="20">
        <f>IF(FluxoCaixa10131517[[#This Row],[Fornecedores]]="Saldo Inicial",FluxoCaixa10131517[[#This Row],[R$ (Valores)]],I434+FluxoCaixa10131517[[#This Row],[Valores Receitas / Despesas]])</f>
        <v>-115909.59999999971</v>
      </c>
      <c r="J435" s="5">
        <f>IF(FluxoCaixa10131517[[#This Row],[Entrada / Saída]]="Saída",FluxoCaixa10131517[[#This Row],[R$ (Valores)]]*-1,FluxoCaixa10131517[[#This Row],[R$ (Valores)]])</f>
        <v>-1348.79</v>
      </c>
    </row>
    <row r="436" spans="2:10" hidden="1">
      <c r="B436" s="56">
        <v>46045</v>
      </c>
      <c r="C436" s="52" t="str">
        <f>IF(FluxoCaixa101315[[#This Row],[Data]]="","",PROPER(TEXT(FluxoCaixa101315[[#This Row],[Data]],"mmmm")))</f>
        <v>Janeiro</v>
      </c>
      <c r="D436" s="17" t="s">
        <v>2</v>
      </c>
      <c r="E436" s="17" t="s">
        <v>26</v>
      </c>
      <c r="F436" s="17" t="s">
        <v>1153</v>
      </c>
      <c r="G436" s="21">
        <v>429</v>
      </c>
      <c r="H436" s="17" t="s">
        <v>525</v>
      </c>
      <c r="I436" s="20">
        <f>IF(FluxoCaixa10131517[[#This Row],[Fornecedores]]="Saldo Inicial",FluxoCaixa10131517[[#This Row],[R$ (Valores)]],I435+FluxoCaixa10131517[[#This Row],[Valores Receitas / Despesas]])</f>
        <v>-116338.59999999971</v>
      </c>
      <c r="J436" s="5">
        <f>IF(FluxoCaixa10131517[[#This Row],[Entrada / Saída]]="Saída",FluxoCaixa10131517[[#This Row],[R$ (Valores)]]*-1,FluxoCaixa10131517[[#This Row],[R$ (Valores)]])</f>
        <v>-429</v>
      </c>
    </row>
    <row r="437" spans="2:10" hidden="1">
      <c r="B437" s="56">
        <v>46045</v>
      </c>
      <c r="C437" s="52" t="str">
        <f>IF(FluxoCaixa101315[[#This Row],[Data]]="","",PROPER(TEXT(FluxoCaixa101315[[#This Row],[Data]],"mmmm")))</f>
        <v>Janeiro</v>
      </c>
      <c r="D437" s="17" t="s">
        <v>2</v>
      </c>
      <c r="E437" s="17" t="s">
        <v>26</v>
      </c>
      <c r="F437" s="17" t="s">
        <v>1154</v>
      </c>
      <c r="G437" s="21">
        <v>1064</v>
      </c>
      <c r="H437" s="17" t="s">
        <v>525</v>
      </c>
      <c r="I437" s="20">
        <f>IF(FluxoCaixa10131517[[#This Row],[Fornecedores]]="Saldo Inicial",FluxoCaixa10131517[[#This Row],[R$ (Valores)]],I436+FluxoCaixa10131517[[#This Row],[Valores Receitas / Despesas]])</f>
        <v>-117402.59999999971</v>
      </c>
      <c r="J437" s="5">
        <f>IF(FluxoCaixa10131517[[#This Row],[Entrada / Saída]]="Saída",FluxoCaixa10131517[[#This Row],[R$ (Valores)]]*-1,FluxoCaixa10131517[[#This Row],[R$ (Valores)]])</f>
        <v>-1064</v>
      </c>
    </row>
    <row r="438" spans="2:10" hidden="1">
      <c r="B438" s="56">
        <v>46045</v>
      </c>
      <c r="C438" s="52" t="str">
        <f>IF(FluxoCaixa101315[[#This Row],[Data]]="","",PROPER(TEXT(FluxoCaixa101315[[#This Row],[Data]],"mmmm")))</f>
        <v>Janeiro</v>
      </c>
      <c r="D438" s="17" t="s">
        <v>1</v>
      </c>
      <c r="E438" s="17" t="s">
        <v>75</v>
      </c>
      <c r="F438" s="17" t="s">
        <v>75</v>
      </c>
      <c r="G438" s="21">
        <v>85000</v>
      </c>
      <c r="H438" s="17" t="s">
        <v>525</v>
      </c>
      <c r="I438" s="20">
        <f>IF(FluxoCaixa10131517[[#This Row],[Fornecedores]]="Saldo Inicial",FluxoCaixa10131517[[#This Row],[R$ (Valores)]],I437+FluxoCaixa10131517[[#This Row],[Valores Receitas / Despesas]])</f>
        <v>-32402.599999999715</v>
      </c>
      <c r="J438" s="5">
        <f>IF(FluxoCaixa10131517[[#This Row],[Entrada / Saída]]="Saída",FluxoCaixa10131517[[#This Row],[R$ (Valores)]]*-1,FluxoCaixa10131517[[#This Row],[R$ (Valores)]])</f>
        <v>85000</v>
      </c>
    </row>
    <row r="439" spans="2:10" hidden="1">
      <c r="B439" s="56">
        <v>46045</v>
      </c>
      <c r="C439" s="52" t="str">
        <f>IF(FluxoCaixa101315[[#This Row],[Data]]="","",PROPER(TEXT(FluxoCaixa101315[[#This Row],[Data]],"mmmm")))</f>
        <v>Janeiro</v>
      </c>
      <c r="D439" s="17" t="s">
        <v>1</v>
      </c>
      <c r="E439" s="17" t="s">
        <v>60</v>
      </c>
      <c r="F439" s="17" t="s">
        <v>1155</v>
      </c>
      <c r="G439" s="21">
        <v>50000</v>
      </c>
      <c r="H439" s="17" t="s">
        <v>525</v>
      </c>
      <c r="I439" s="20">
        <f>IF(FluxoCaixa10131517[[#This Row],[Fornecedores]]="Saldo Inicial",FluxoCaixa10131517[[#This Row],[R$ (Valores)]],I438+FluxoCaixa10131517[[#This Row],[Valores Receitas / Despesas]])</f>
        <v>17597.400000000285</v>
      </c>
      <c r="J439" s="5">
        <f>IF(FluxoCaixa10131517[[#This Row],[Entrada / Saída]]="Saída",FluxoCaixa10131517[[#This Row],[R$ (Valores)]]*-1,FluxoCaixa10131517[[#This Row],[R$ (Valores)]])</f>
        <v>50000</v>
      </c>
    </row>
    <row r="440" spans="2:10" hidden="1">
      <c r="B440" s="56">
        <v>46045</v>
      </c>
      <c r="C440" s="52" t="str">
        <f>IF(FluxoCaixa101315[[#This Row],[Data]]="","",PROPER(TEXT(FluxoCaixa101315[[#This Row],[Data]],"mmmm")))</f>
        <v>Janeiro</v>
      </c>
      <c r="D440" s="17" t="s">
        <v>2</v>
      </c>
      <c r="E440" s="17" t="s">
        <v>507</v>
      </c>
      <c r="F440" s="17" t="s">
        <v>1156</v>
      </c>
      <c r="G440" s="21">
        <v>68.17</v>
      </c>
      <c r="H440" s="17" t="s">
        <v>525</v>
      </c>
      <c r="I440" s="20">
        <f>IF(FluxoCaixa10131517[[#This Row],[Fornecedores]]="Saldo Inicial",FluxoCaixa10131517[[#This Row],[R$ (Valores)]],I439+FluxoCaixa10131517[[#This Row],[Valores Receitas / Despesas]])</f>
        <v>17529.230000000287</v>
      </c>
      <c r="J440" s="5">
        <f>IF(FluxoCaixa10131517[[#This Row],[Entrada / Saída]]="Saída",FluxoCaixa10131517[[#This Row],[R$ (Valores)]]*-1,FluxoCaixa10131517[[#This Row],[R$ (Valores)]])</f>
        <v>-68.17</v>
      </c>
    </row>
    <row r="441" spans="2:10" hidden="1">
      <c r="B441" s="56">
        <v>46045</v>
      </c>
      <c r="C441" s="52" t="str">
        <f>IF(FluxoCaixa101315[[#This Row],[Data]]="","",PROPER(TEXT(FluxoCaixa101315[[#This Row],[Data]],"mmmm")))</f>
        <v>Janeiro</v>
      </c>
      <c r="D441" s="17" t="s">
        <v>2</v>
      </c>
      <c r="E441" s="17" t="s">
        <v>507</v>
      </c>
      <c r="F441" s="17" t="s">
        <v>1156</v>
      </c>
      <c r="G441" s="21">
        <v>68.17</v>
      </c>
      <c r="H441" s="17" t="s">
        <v>525</v>
      </c>
      <c r="I441" s="20">
        <f>IF(FluxoCaixa10131517[[#This Row],[Fornecedores]]="Saldo Inicial",FluxoCaixa10131517[[#This Row],[R$ (Valores)]],I440+FluxoCaixa10131517[[#This Row],[Valores Receitas / Despesas]])</f>
        <v>17461.060000000289</v>
      </c>
      <c r="J441" s="5">
        <f>IF(FluxoCaixa10131517[[#This Row],[Entrada / Saída]]="Saída",FluxoCaixa10131517[[#This Row],[R$ (Valores)]]*-1,FluxoCaixa10131517[[#This Row],[R$ (Valores)]])</f>
        <v>-68.17</v>
      </c>
    </row>
    <row r="442" spans="2:10" hidden="1">
      <c r="B442" s="56">
        <v>46045</v>
      </c>
      <c r="C442" s="52" t="str">
        <f>IF(FluxoCaixa101315[[#This Row],[Data]]="","",PROPER(TEXT(FluxoCaixa101315[[#This Row],[Data]],"mmmm")))</f>
        <v>Janeiro</v>
      </c>
      <c r="D442" s="17" t="s">
        <v>2</v>
      </c>
      <c r="E442" s="17" t="s">
        <v>70</v>
      </c>
      <c r="F442" s="17" t="s">
        <v>582</v>
      </c>
      <c r="G442" s="21">
        <v>2500</v>
      </c>
      <c r="H442" s="17" t="s">
        <v>525</v>
      </c>
      <c r="I442" s="20">
        <f>IF(FluxoCaixa10131517[[#This Row],[Fornecedores]]="Saldo Inicial",FluxoCaixa10131517[[#This Row],[R$ (Valores)]],I441+FluxoCaixa10131517[[#This Row],[Valores Receitas / Despesas]])</f>
        <v>14961.060000000289</v>
      </c>
      <c r="J442" s="5">
        <f>IF(FluxoCaixa10131517[[#This Row],[Entrada / Saída]]="Saída",FluxoCaixa10131517[[#This Row],[R$ (Valores)]]*-1,FluxoCaixa10131517[[#This Row],[R$ (Valores)]])</f>
        <v>-2500</v>
      </c>
    </row>
    <row r="443" spans="2:10" hidden="1">
      <c r="B443" s="56">
        <v>46045</v>
      </c>
      <c r="C443" s="52" t="str">
        <f>IF(FluxoCaixa101315[[#This Row],[Data]]="","",PROPER(TEXT(FluxoCaixa101315[[#This Row],[Data]],"mmmm")))</f>
        <v>Janeiro</v>
      </c>
      <c r="D443" s="45" t="s">
        <v>2</v>
      </c>
      <c r="E443" s="45" t="s">
        <v>507</v>
      </c>
      <c r="F443" s="17" t="s">
        <v>1157</v>
      </c>
      <c r="G443" s="54">
        <v>861.62</v>
      </c>
      <c r="H443" s="45" t="s">
        <v>525</v>
      </c>
      <c r="I443" s="47">
        <f>IF(FluxoCaixa10131517[[#This Row],[Fornecedores]]="Saldo Inicial",FluxoCaixa10131517[[#This Row],[R$ (Valores)]],I442+FluxoCaixa10131517[[#This Row],[Valores Receitas / Despesas]])</f>
        <v>14099.440000000288</v>
      </c>
      <c r="J443" s="53">
        <f>IF(FluxoCaixa10131517[[#This Row],[Entrada / Saída]]="Saída",FluxoCaixa10131517[[#This Row],[R$ (Valores)]]*-1,FluxoCaixa10131517[[#This Row],[R$ (Valores)]])</f>
        <v>-861.62</v>
      </c>
    </row>
    <row r="444" spans="2:10" hidden="1">
      <c r="B444" s="56">
        <v>46048</v>
      </c>
      <c r="C444" s="52" t="str">
        <f>IF(FluxoCaixa101315[[#This Row],[Data]]="","",PROPER(TEXT(FluxoCaixa101315[[#This Row],[Data]],"mmmm")))</f>
        <v>Janeiro</v>
      </c>
      <c r="D444" s="45" t="s">
        <v>2</v>
      </c>
      <c r="E444" s="45" t="s">
        <v>70</v>
      </c>
      <c r="F444" s="17" t="s">
        <v>1165</v>
      </c>
      <c r="G444" s="54">
        <v>2000</v>
      </c>
      <c r="H444" s="45" t="s">
        <v>525</v>
      </c>
      <c r="I444" s="47">
        <f>IF(FluxoCaixa10131517[[#This Row],[Fornecedores]]="Saldo Inicial",FluxoCaixa10131517[[#This Row],[R$ (Valores)]],I443+FluxoCaixa10131517[[#This Row],[Valores Receitas / Despesas]])</f>
        <v>12099.440000000288</v>
      </c>
      <c r="J444" s="53">
        <f>IF(FluxoCaixa10131517[[#This Row],[Entrada / Saída]]="Saída",FluxoCaixa10131517[[#This Row],[R$ (Valores)]]*-1,FluxoCaixa10131517[[#This Row],[R$ (Valores)]])</f>
        <v>-2000</v>
      </c>
    </row>
    <row r="445" spans="2:10" hidden="1">
      <c r="B445" s="56">
        <v>46048</v>
      </c>
      <c r="C445" s="52" t="str">
        <f>IF(FluxoCaixa101315[[#This Row],[Data]]="","",PROPER(TEXT(FluxoCaixa101315[[#This Row],[Data]],"mmmm")))</f>
        <v>Janeiro</v>
      </c>
      <c r="D445" s="17" t="s">
        <v>2</v>
      </c>
      <c r="E445" s="17" t="s">
        <v>28</v>
      </c>
      <c r="F445" s="55" t="s">
        <v>1208</v>
      </c>
      <c r="G445" s="21">
        <v>3000</v>
      </c>
      <c r="H445" s="17" t="s">
        <v>525</v>
      </c>
      <c r="I445" s="20">
        <f>IF(FluxoCaixa10131517[[#This Row],[Fornecedores]]="Saldo Inicial",FluxoCaixa10131517[[#This Row],[R$ (Valores)]],I444+FluxoCaixa10131517[[#This Row],[Valores Receitas / Despesas]])</f>
        <v>9099.4400000002879</v>
      </c>
      <c r="J445" s="5">
        <f>IF(FluxoCaixa10131517[[#This Row],[Entrada / Saída]]="Saída",FluxoCaixa10131517[[#This Row],[R$ (Valores)]]*-1,FluxoCaixa10131517[[#This Row],[R$ (Valores)]])</f>
        <v>-3000</v>
      </c>
    </row>
    <row r="446" spans="2:10" hidden="1">
      <c r="B446" s="56">
        <v>46048</v>
      </c>
      <c r="C446" s="52" t="str">
        <f>IF(FluxoCaixa101315[[#This Row],[Data]]="","",PROPER(TEXT(FluxoCaixa101315[[#This Row],[Data]],"mmmm")))</f>
        <v>Janeiro</v>
      </c>
      <c r="D446" s="17" t="s">
        <v>2</v>
      </c>
      <c r="E446" s="17" t="s">
        <v>70</v>
      </c>
      <c r="F446" s="17" t="s">
        <v>1166</v>
      </c>
      <c r="G446" s="21">
        <v>650</v>
      </c>
      <c r="H446" s="17" t="s">
        <v>525</v>
      </c>
      <c r="I446" s="20">
        <f>IF(FluxoCaixa10131517[[#This Row],[Fornecedores]]="Saldo Inicial",FluxoCaixa10131517[[#This Row],[R$ (Valores)]],I445+FluxoCaixa10131517[[#This Row],[Valores Receitas / Despesas]])</f>
        <v>8449.4400000002879</v>
      </c>
      <c r="J446" s="5">
        <f>IF(FluxoCaixa10131517[[#This Row],[Entrada / Saída]]="Saída",FluxoCaixa10131517[[#This Row],[R$ (Valores)]]*-1,FluxoCaixa10131517[[#This Row],[R$ (Valores)]])</f>
        <v>-650</v>
      </c>
    </row>
    <row r="447" spans="2:10" hidden="1">
      <c r="B447" s="56">
        <v>46048</v>
      </c>
      <c r="C447" s="52" t="str">
        <f>IF(FluxoCaixa101315[[#This Row],[Data]]="","",PROPER(TEXT(FluxoCaixa101315[[#This Row],[Data]],"mmmm")))</f>
        <v>Janeiro</v>
      </c>
      <c r="D447" s="17" t="s">
        <v>2</v>
      </c>
      <c r="E447" s="17" t="s">
        <v>70</v>
      </c>
      <c r="F447" s="17" t="s">
        <v>823</v>
      </c>
      <c r="G447" s="21">
        <v>650</v>
      </c>
      <c r="H447" s="17" t="s">
        <v>525</v>
      </c>
      <c r="I447" s="20">
        <f>IF(FluxoCaixa10131517[[#This Row],[Fornecedores]]="Saldo Inicial",FluxoCaixa10131517[[#This Row],[R$ (Valores)]],I446+FluxoCaixa10131517[[#This Row],[Valores Receitas / Despesas]])</f>
        <v>7799.4400000002879</v>
      </c>
      <c r="J447" s="5">
        <f>IF(FluxoCaixa10131517[[#This Row],[Entrada / Saída]]="Saída",FluxoCaixa10131517[[#This Row],[R$ (Valores)]]*-1,FluxoCaixa10131517[[#This Row],[R$ (Valores)]])</f>
        <v>-650</v>
      </c>
    </row>
    <row r="448" spans="2:10" hidden="1">
      <c r="B448" s="56">
        <v>46048</v>
      </c>
      <c r="C448" s="52" t="str">
        <f>IF(FluxoCaixa101315[[#This Row],[Data]]="","",PROPER(TEXT(FluxoCaixa101315[[#This Row],[Data]],"mmmm")))</f>
        <v>Janeiro</v>
      </c>
      <c r="D448" s="17" t="s">
        <v>2</v>
      </c>
      <c r="E448" s="17" t="s">
        <v>70</v>
      </c>
      <c r="F448" s="17" t="s">
        <v>1167</v>
      </c>
      <c r="G448" s="21">
        <v>650</v>
      </c>
      <c r="H448" s="17" t="s">
        <v>525</v>
      </c>
      <c r="I448" s="20">
        <f>IF(FluxoCaixa10131517[[#This Row],[Fornecedores]]="Saldo Inicial",FluxoCaixa10131517[[#This Row],[R$ (Valores)]],I447+FluxoCaixa10131517[[#This Row],[Valores Receitas / Despesas]])</f>
        <v>7149.4400000002879</v>
      </c>
      <c r="J448" s="5">
        <f>IF(FluxoCaixa10131517[[#This Row],[Entrada / Saída]]="Saída",FluxoCaixa10131517[[#This Row],[R$ (Valores)]]*-1,FluxoCaixa10131517[[#This Row],[R$ (Valores)]])</f>
        <v>-650</v>
      </c>
    </row>
    <row r="449" spans="2:10" hidden="1">
      <c r="B449" s="56">
        <v>46048</v>
      </c>
      <c r="C449" s="52" t="str">
        <f>IF(FluxoCaixa101315[[#This Row],[Data]]="","",PROPER(TEXT(FluxoCaixa101315[[#This Row],[Data]],"mmmm")))</f>
        <v>Janeiro</v>
      </c>
      <c r="D449" s="17" t="s">
        <v>2</v>
      </c>
      <c r="E449" s="17" t="s">
        <v>70</v>
      </c>
      <c r="F449" s="17" t="s">
        <v>1037</v>
      </c>
      <c r="G449" s="21">
        <v>650</v>
      </c>
      <c r="H449" s="17" t="s">
        <v>525</v>
      </c>
      <c r="I449" s="20">
        <f>IF(FluxoCaixa10131517[[#This Row],[Fornecedores]]="Saldo Inicial",FluxoCaixa10131517[[#This Row],[R$ (Valores)]],I448+FluxoCaixa10131517[[#This Row],[Valores Receitas / Despesas]])</f>
        <v>6499.4400000002879</v>
      </c>
      <c r="J449" s="5">
        <f>IF(FluxoCaixa10131517[[#This Row],[Entrada / Saída]]="Saída",FluxoCaixa10131517[[#This Row],[R$ (Valores)]]*-1,FluxoCaixa10131517[[#This Row],[R$ (Valores)]])</f>
        <v>-650</v>
      </c>
    </row>
    <row r="450" spans="2:10" hidden="1">
      <c r="B450" s="56">
        <v>46048</v>
      </c>
      <c r="C450" s="52" t="str">
        <f>IF(FluxoCaixa101315[[#This Row],[Data]]="","",PROPER(TEXT(FluxoCaixa101315[[#This Row],[Data]],"mmmm")))</f>
        <v>Janeiro</v>
      </c>
      <c r="D450" s="17" t="s">
        <v>2</v>
      </c>
      <c r="E450" s="17" t="s">
        <v>70</v>
      </c>
      <c r="F450" s="17" t="s">
        <v>798</v>
      </c>
      <c r="G450" s="21">
        <v>650</v>
      </c>
      <c r="H450" s="17" t="s">
        <v>525</v>
      </c>
      <c r="I450" s="20">
        <f>IF(FluxoCaixa10131517[[#This Row],[Fornecedores]]="Saldo Inicial",FluxoCaixa10131517[[#This Row],[R$ (Valores)]],I449+FluxoCaixa10131517[[#This Row],[Valores Receitas / Despesas]])</f>
        <v>5849.4400000002879</v>
      </c>
      <c r="J450" s="5">
        <f>IF(FluxoCaixa10131517[[#This Row],[Entrada / Saída]]="Saída",FluxoCaixa10131517[[#This Row],[R$ (Valores)]]*-1,FluxoCaixa10131517[[#This Row],[R$ (Valores)]])</f>
        <v>-650</v>
      </c>
    </row>
    <row r="451" spans="2:10" hidden="1">
      <c r="B451" s="56">
        <v>46048</v>
      </c>
      <c r="C451" s="52" t="str">
        <f>IF(FluxoCaixa101315[[#This Row],[Data]]="","",PROPER(TEXT(FluxoCaixa101315[[#This Row],[Data]],"mmmm")))</f>
        <v>Janeiro</v>
      </c>
      <c r="D451" s="17" t="s">
        <v>2</v>
      </c>
      <c r="E451" s="17" t="s">
        <v>70</v>
      </c>
      <c r="F451" s="17" t="s">
        <v>1168</v>
      </c>
      <c r="G451" s="21">
        <v>650</v>
      </c>
      <c r="H451" s="17" t="s">
        <v>525</v>
      </c>
      <c r="I451" s="20">
        <f>IF(FluxoCaixa10131517[[#This Row],[Fornecedores]]="Saldo Inicial",FluxoCaixa10131517[[#This Row],[R$ (Valores)]],I450+FluxoCaixa10131517[[#This Row],[Valores Receitas / Despesas]])</f>
        <v>5199.4400000002879</v>
      </c>
      <c r="J451" s="5">
        <f>IF(FluxoCaixa10131517[[#This Row],[Entrada / Saída]]="Saída",FluxoCaixa10131517[[#This Row],[R$ (Valores)]]*-1,FluxoCaixa10131517[[#This Row],[R$ (Valores)]])</f>
        <v>-650</v>
      </c>
    </row>
    <row r="452" spans="2:10" hidden="1">
      <c r="B452" s="56">
        <v>46048</v>
      </c>
      <c r="C452" s="52" t="str">
        <f>IF(FluxoCaixa101315[[#This Row],[Data]]="","",PROPER(TEXT(FluxoCaixa101315[[#This Row],[Data]],"mmmm")))</f>
        <v>Janeiro</v>
      </c>
      <c r="D452" s="17" t="s">
        <v>2</v>
      </c>
      <c r="E452" s="17" t="s">
        <v>70</v>
      </c>
      <c r="F452" s="17" t="s">
        <v>779</v>
      </c>
      <c r="G452" s="21">
        <v>1300</v>
      </c>
      <c r="H452" s="17" t="s">
        <v>525</v>
      </c>
      <c r="I452" s="20">
        <f>IF(FluxoCaixa10131517[[#This Row],[Fornecedores]]="Saldo Inicial",FluxoCaixa10131517[[#This Row],[R$ (Valores)]],I451+FluxoCaixa10131517[[#This Row],[Valores Receitas / Despesas]])</f>
        <v>3899.4400000002879</v>
      </c>
      <c r="J452" s="5">
        <f>IF(FluxoCaixa10131517[[#This Row],[Entrada / Saída]]="Saída",FluxoCaixa10131517[[#This Row],[R$ (Valores)]]*-1,FluxoCaixa10131517[[#This Row],[R$ (Valores)]])</f>
        <v>-1300</v>
      </c>
    </row>
    <row r="453" spans="2:10" hidden="1">
      <c r="B453" s="56">
        <v>46048</v>
      </c>
      <c r="C453" s="52" t="str">
        <f>IF(FluxoCaixa101315[[#This Row],[Data]]="","",PROPER(TEXT(FluxoCaixa101315[[#This Row],[Data]],"mmmm")))</f>
        <v>Janeiro</v>
      </c>
      <c r="D453" s="17" t="s">
        <v>2</v>
      </c>
      <c r="E453" s="17" t="s">
        <v>70</v>
      </c>
      <c r="F453" s="17" t="s">
        <v>1169</v>
      </c>
      <c r="G453" s="21">
        <v>850</v>
      </c>
      <c r="H453" s="17" t="s">
        <v>525</v>
      </c>
      <c r="I453" s="20">
        <f>IF(FluxoCaixa10131517[[#This Row],[Fornecedores]]="Saldo Inicial",FluxoCaixa10131517[[#This Row],[R$ (Valores)]],I452+FluxoCaixa10131517[[#This Row],[Valores Receitas / Despesas]])</f>
        <v>3049.4400000002879</v>
      </c>
      <c r="J453" s="5">
        <f>IF(FluxoCaixa10131517[[#This Row],[Entrada / Saída]]="Saída",FluxoCaixa10131517[[#This Row],[R$ (Valores)]]*-1,FluxoCaixa10131517[[#This Row],[R$ (Valores)]])</f>
        <v>-850</v>
      </c>
    </row>
    <row r="454" spans="2:10" hidden="1">
      <c r="B454" s="56">
        <v>46048</v>
      </c>
      <c r="C454" s="52" t="str">
        <f>IF(FluxoCaixa101315[[#This Row],[Data]]="","",PROPER(TEXT(FluxoCaixa101315[[#This Row],[Data]],"mmmm")))</f>
        <v>Janeiro</v>
      </c>
      <c r="D454" s="17" t="s">
        <v>2</v>
      </c>
      <c r="E454" s="17" t="s">
        <v>21</v>
      </c>
      <c r="F454" s="17" t="s">
        <v>1240</v>
      </c>
      <c r="G454" s="21">
        <v>260.74</v>
      </c>
      <c r="H454" s="17" t="s">
        <v>525</v>
      </c>
      <c r="I454" s="20">
        <f>IF(FluxoCaixa10131517[[#This Row],[Fornecedores]]="Saldo Inicial",FluxoCaixa10131517[[#This Row],[R$ (Valores)]],I453+FluxoCaixa10131517[[#This Row],[Valores Receitas / Despesas]])</f>
        <v>2788.7000000002881</v>
      </c>
      <c r="J454" s="5">
        <f>IF(FluxoCaixa10131517[[#This Row],[Entrada / Saída]]="Saída",FluxoCaixa10131517[[#This Row],[R$ (Valores)]]*-1,FluxoCaixa10131517[[#This Row],[R$ (Valores)]])</f>
        <v>-260.74</v>
      </c>
    </row>
    <row r="455" spans="2:10" hidden="1">
      <c r="B455" s="56">
        <v>46048</v>
      </c>
      <c r="C455" s="52" t="str">
        <f>IF(FluxoCaixa101315[[#This Row],[Data]]="","",PROPER(TEXT(FluxoCaixa101315[[#This Row],[Data]],"mmmm")))</f>
        <v>Janeiro</v>
      </c>
      <c r="D455" s="17" t="s">
        <v>2</v>
      </c>
      <c r="E455" s="17" t="s">
        <v>431</v>
      </c>
      <c r="F455" s="17" t="s">
        <v>1170</v>
      </c>
      <c r="G455" s="21">
        <v>78.09</v>
      </c>
      <c r="H455" s="17" t="s">
        <v>525</v>
      </c>
      <c r="I455" s="20">
        <f>IF(FluxoCaixa10131517[[#This Row],[Fornecedores]]="Saldo Inicial",FluxoCaixa10131517[[#This Row],[R$ (Valores)]],I454+FluxoCaixa10131517[[#This Row],[Valores Receitas / Despesas]])</f>
        <v>2710.610000000288</v>
      </c>
      <c r="J455" s="5">
        <f>IF(FluxoCaixa10131517[[#This Row],[Entrada / Saída]]="Saída",FluxoCaixa10131517[[#This Row],[R$ (Valores)]]*-1,FluxoCaixa10131517[[#This Row],[R$ (Valores)]])</f>
        <v>-78.09</v>
      </c>
    </row>
    <row r="456" spans="2:10" hidden="1">
      <c r="B456" s="56">
        <v>46048</v>
      </c>
      <c r="C456" s="52" t="str">
        <f>IF(FluxoCaixa101315[[#This Row],[Data]]="","",PROPER(TEXT(FluxoCaixa101315[[#This Row],[Data]],"mmmm")))</f>
        <v>Janeiro</v>
      </c>
      <c r="D456" s="17" t="s">
        <v>2</v>
      </c>
      <c r="E456" s="17" t="s">
        <v>25</v>
      </c>
      <c r="F456" s="17" t="s">
        <v>537</v>
      </c>
      <c r="G456" s="21">
        <v>1412.71</v>
      </c>
      <c r="H456" s="17" t="s">
        <v>525</v>
      </c>
      <c r="I456" s="20">
        <f>IF(FluxoCaixa10131517[[#This Row],[Fornecedores]]="Saldo Inicial",FluxoCaixa10131517[[#This Row],[R$ (Valores)]],I455+FluxoCaixa10131517[[#This Row],[Valores Receitas / Despesas]])</f>
        <v>1297.9000000002879</v>
      </c>
      <c r="J456" s="5">
        <f>IF(FluxoCaixa10131517[[#This Row],[Entrada / Saída]]="Saída",FluxoCaixa10131517[[#This Row],[R$ (Valores)]]*-1,FluxoCaixa10131517[[#This Row],[R$ (Valores)]])</f>
        <v>-1412.71</v>
      </c>
    </row>
    <row r="457" spans="2:10" hidden="1">
      <c r="B457" s="56">
        <v>46048</v>
      </c>
      <c r="C457" s="52" t="str">
        <f>IF(FluxoCaixa101315[[#This Row],[Data]]="","",PROPER(TEXT(FluxoCaixa101315[[#This Row],[Data]],"mmmm")))</f>
        <v>Janeiro</v>
      </c>
      <c r="D457" s="17" t="s">
        <v>2</v>
      </c>
      <c r="E457" s="17" t="s">
        <v>25</v>
      </c>
      <c r="F457" s="17" t="s">
        <v>537</v>
      </c>
      <c r="G457" s="21">
        <v>526.66</v>
      </c>
      <c r="H457" s="17" t="s">
        <v>525</v>
      </c>
      <c r="I457" s="20">
        <f>IF(FluxoCaixa10131517[[#This Row],[Fornecedores]]="Saldo Inicial",FluxoCaixa10131517[[#This Row],[R$ (Valores)]],I456+FluxoCaixa10131517[[#This Row],[Valores Receitas / Despesas]])</f>
        <v>771.24000000028798</v>
      </c>
      <c r="J457" s="5">
        <f>IF(FluxoCaixa10131517[[#This Row],[Entrada / Saída]]="Saída",FluxoCaixa10131517[[#This Row],[R$ (Valores)]]*-1,FluxoCaixa10131517[[#This Row],[R$ (Valores)]])</f>
        <v>-526.66</v>
      </c>
    </row>
    <row r="458" spans="2:10" hidden="1">
      <c r="B458" s="56">
        <v>46048</v>
      </c>
      <c r="C458" s="52" t="str">
        <f>IF(FluxoCaixa101315[[#This Row],[Data]]="","",PROPER(TEXT(FluxoCaixa101315[[#This Row],[Data]],"mmmm")))</f>
        <v>Janeiro</v>
      </c>
      <c r="D458" s="17" t="s">
        <v>2</v>
      </c>
      <c r="E458" s="17" t="s">
        <v>23</v>
      </c>
      <c r="F458" s="17" t="s">
        <v>568</v>
      </c>
      <c r="G458" s="21">
        <v>9708.77</v>
      </c>
      <c r="H458" s="17" t="s">
        <v>525</v>
      </c>
      <c r="I458" s="20">
        <f>IF(FluxoCaixa10131517[[#This Row],[Fornecedores]]="Saldo Inicial",FluxoCaixa10131517[[#This Row],[R$ (Valores)]],I457+FluxoCaixa10131517[[#This Row],[Valores Receitas / Despesas]])</f>
        <v>-8937.5299999997133</v>
      </c>
      <c r="J458" s="5">
        <f>IF(FluxoCaixa10131517[[#This Row],[Entrada / Saída]]="Saída",FluxoCaixa10131517[[#This Row],[R$ (Valores)]]*-1,FluxoCaixa10131517[[#This Row],[R$ (Valores)]])</f>
        <v>-9708.77</v>
      </c>
    </row>
    <row r="459" spans="2:10" hidden="1">
      <c r="B459" s="56">
        <v>46048</v>
      </c>
      <c r="C459" s="52" t="str">
        <f>IF(FluxoCaixa101315[[#This Row],[Data]]="","",PROPER(TEXT(FluxoCaixa101315[[#This Row],[Data]],"mmmm")))</f>
        <v>Janeiro</v>
      </c>
      <c r="D459" s="17" t="s">
        <v>2</v>
      </c>
      <c r="E459" s="17" t="s">
        <v>23</v>
      </c>
      <c r="F459" s="17" t="s">
        <v>568</v>
      </c>
      <c r="G459" s="21">
        <v>1216.67</v>
      </c>
      <c r="H459" s="17" t="s">
        <v>525</v>
      </c>
      <c r="I459" s="20">
        <f>IF(FluxoCaixa10131517[[#This Row],[Fornecedores]]="Saldo Inicial",FluxoCaixa10131517[[#This Row],[R$ (Valores)]],I458+FluxoCaixa10131517[[#This Row],[Valores Receitas / Despesas]])</f>
        <v>-10154.199999999713</v>
      </c>
      <c r="J459" s="5">
        <f>IF(FluxoCaixa10131517[[#This Row],[Entrada / Saída]]="Saída",FluxoCaixa10131517[[#This Row],[R$ (Valores)]]*-1,FluxoCaixa10131517[[#This Row],[R$ (Valores)]])</f>
        <v>-1216.67</v>
      </c>
    </row>
    <row r="460" spans="2:10" hidden="1">
      <c r="B460" s="56">
        <v>46048</v>
      </c>
      <c r="C460" s="52" t="str">
        <f>IF(FluxoCaixa101315[[#This Row],[Data]]="","",PROPER(TEXT(FluxoCaixa101315[[#This Row],[Data]],"mmmm")))</f>
        <v>Janeiro</v>
      </c>
      <c r="D460" s="45" t="s">
        <v>2</v>
      </c>
      <c r="E460" s="45" t="s">
        <v>23</v>
      </c>
      <c r="F460" s="45" t="s">
        <v>568</v>
      </c>
      <c r="G460" s="54">
        <v>826</v>
      </c>
      <c r="H460" s="45" t="s">
        <v>525</v>
      </c>
      <c r="I460" s="47">
        <f>IF(FluxoCaixa10131517[[#This Row],[Fornecedores]]="Saldo Inicial",FluxoCaixa10131517[[#This Row],[R$ (Valores)]],I459+FluxoCaixa10131517[[#This Row],[Valores Receitas / Despesas]])</f>
        <v>-10980.199999999713</v>
      </c>
      <c r="J460" s="53">
        <f>IF(FluxoCaixa10131517[[#This Row],[Entrada / Saída]]="Saída",FluxoCaixa10131517[[#This Row],[R$ (Valores)]]*-1,FluxoCaixa10131517[[#This Row],[R$ (Valores)]])</f>
        <v>-826</v>
      </c>
    </row>
    <row r="461" spans="2:10" hidden="1">
      <c r="B461" s="56">
        <v>46048</v>
      </c>
      <c r="C461" s="52" t="str">
        <f>IF(FluxoCaixa101315[[#This Row],[Data]]="","",PROPER(TEXT(FluxoCaixa101315[[#This Row],[Data]],"mmmm")))</f>
        <v>Janeiro</v>
      </c>
      <c r="D461" s="17" t="s">
        <v>2</v>
      </c>
      <c r="E461" s="17" t="s">
        <v>23</v>
      </c>
      <c r="F461" s="17" t="s">
        <v>568</v>
      </c>
      <c r="G461" s="21">
        <v>1804.25</v>
      </c>
      <c r="H461" s="17" t="s">
        <v>525</v>
      </c>
      <c r="I461" s="20">
        <f>IF(FluxoCaixa10131517[[#This Row],[Fornecedores]]="Saldo Inicial",FluxoCaixa10131517[[#This Row],[R$ (Valores)]],I460+FluxoCaixa10131517[[#This Row],[Valores Receitas / Despesas]])</f>
        <v>-12784.449999999713</v>
      </c>
      <c r="J461" s="5">
        <f>IF(FluxoCaixa10131517[[#This Row],[Entrada / Saída]]="Saída",FluxoCaixa10131517[[#This Row],[R$ (Valores)]]*-1,FluxoCaixa10131517[[#This Row],[R$ (Valores)]])</f>
        <v>-1804.25</v>
      </c>
    </row>
    <row r="462" spans="2:10" hidden="1">
      <c r="B462" s="56">
        <v>46048</v>
      </c>
      <c r="C462" s="52" t="str">
        <f>IF(FluxoCaixa101315[[#This Row],[Data]]="","",PROPER(TEXT(FluxoCaixa101315[[#This Row],[Data]],"mmmm")))</f>
        <v>Janeiro</v>
      </c>
      <c r="D462" s="17" t="s">
        <v>2</v>
      </c>
      <c r="E462" s="17" t="s">
        <v>71</v>
      </c>
      <c r="F462" s="17" t="s">
        <v>1171</v>
      </c>
      <c r="G462" s="21">
        <v>150</v>
      </c>
      <c r="H462" s="17" t="s">
        <v>525</v>
      </c>
      <c r="I462" s="20">
        <f>IF(FluxoCaixa10131517[[#This Row],[Fornecedores]]="Saldo Inicial",FluxoCaixa10131517[[#This Row],[R$ (Valores)]],I461+FluxoCaixa10131517[[#This Row],[Valores Receitas / Despesas]])</f>
        <v>-12934.449999999713</v>
      </c>
      <c r="J462" s="5">
        <f>IF(FluxoCaixa10131517[[#This Row],[Entrada / Saída]]="Saída",FluxoCaixa10131517[[#This Row],[R$ (Valores)]]*-1,FluxoCaixa10131517[[#This Row],[R$ (Valores)]])</f>
        <v>-150</v>
      </c>
    </row>
    <row r="463" spans="2:10" hidden="1">
      <c r="B463" s="56">
        <v>46048</v>
      </c>
      <c r="C463" s="52" t="str">
        <f>IF(FluxoCaixa101315[[#This Row],[Data]]="","",PROPER(TEXT(FluxoCaixa101315[[#This Row],[Data]],"mmmm")))</f>
        <v>Janeiro</v>
      </c>
      <c r="D463" s="17" t="s">
        <v>2</v>
      </c>
      <c r="E463" s="17" t="s">
        <v>143</v>
      </c>
      <c r="F463" s="17" t="s">
        <v>1172</v>
      </c>
      <c r="G463" s="21">
        <v>679.75</v>
      </c>
      <c r="H463" s="17" t="s">
        <v>525</v>
      </c>
      <c r="I463" s="20">
        <f>IF(FluxoCaixa10131517[[#This Row],[Fornecedores]]="Saldo Inicial",FluxoCaixa10131517[[#This Row],[R$ (Valores)]],I462+FluxoCaixa10131517[[#This Row],[Valores Receitas / Despesas]])</f>
        <v>-13614.199999999713</v>
      </c>
      <c r="J463" s="5">
        <f>IF(FluxoCaixa10131517[[#This Row],[Entrada / Saída]]="Saída",FluxoCaixa10131517[[#This Row],[R$ (Valores)]]*-1,FluxoCaixa10131517[[#This Row],[R$ (Valores)]])</f>
        <v>-679.75</v>
      </c>
    </row>
    <row r="464" spans="2:10" hidden="1">
      <c r="B464" s="56">
        <v>46048</v>
      </c>
      <c r="C464" s="52" t="str">
        <f>IF(FluxoCaixa101315[[#This Row],[Data]]="","",PROPER(TEXT(FluxoCaixa101315[[#This Row],[Data]],"mmmm")))</f>
        <v>Janeiro</v>
      </c>
      <c r="D464" s="17" t="s">
        <v>2</v>
      </c>
      <c r="E464" s="17" t="s">
        <v>507</v>
      </c>
      <c r="F464" s="17" t="s">
        <v>1173</v>
      </c>
      <c r="G464" s="21">
        <v>460.64</v>
      </c>
      <c r="H464" s="17" t="s">
        <v>525</v>
      </c>
      <c r="I464" s="20">
        <f>IF(FluxoCaixa10131517[[#This Row],[Fornecedores]]="Saldo Inicial",FluxoCaixa10131517[[#This Row],[R$ (Valores)]],I463+FluxoCaixa10131517[[#This Row],[Valores Receitas / Despesas]])</f>
        <v>-14074.839999999713</v>
      </c>
      <c r="J464" s="5">
        <f>IF(FluxoCaixa10131517[[#This Row],[Entrada / Saída]]="Saída",FluxoCaixa10131517[[#This Row],[R$ (Valores)]]*-1,FluxoCaixa10131517[[#This Row],[R$ (Valores)]])</f>
        <v>-460.64</v>
      </c>
    </row>
    <row r="465" spans="2:10" hidden="1">
      <c r="B465" s="56">
        <v>46048</v>
      </c>
      <c r="C465" s="52" t="str">
        <f>IF(FluxoCaixa101315[[#This Row],[Data]]="","",PROPER(TEXT(FluxoCaixa101315[[#This Row],[Data]],"mmmm")))</f>
        <v>Janeiro</v>
      </c>
      <c r="D465" s="17" t="s">
        <v>1</v>
      </c>
      <c r="E465" s="17" t="s">
        <v>75</v>
      </c>
      <c r="F465" s="17" t="s">
        <v>75</v>
      </c>
      <c r="G465" s="21">
        <v>13000</v>
      </c>
      <c r="H465" s="17" t="s">
        <v>525</v>
      </c>
      <c r="I465" s="20">
        <f>IF(FluxoCaixa10131517[[#This Row],[Fornecedores]]="Saldo Inicial",FluxoCaixa10131517[[#This Row],[R$ (Valores)]],I464+FluxoCaixa10131517[[#This Row],[Valores Receitas / Despesas]])</f>
        <v>-1074.8399999997127</v>
      </c>
      <c r="J465" s="5">
        <f>IF(FluxoCaixa10131517[[#This Row],[Entrada / Saída]]="Saída",FluxoCaixa10131517[[#This Row],[R$ (Valores)]]*-1,FluxoCaixa10131517[[#This Row],[R$ (Valores)]])</f>
        <v>13000</v>
      </c>
    </row>
    <row r="466" spans="2:10" hidden="1">
      <c r="B466" s="56">
        <v>46048</v>
      </c>
      <c r="C466" s="52" t="str">
        <f>IF(FluxoCaixa101315[[#This Row],[Data]]="","",PROPER(TEXT(FluxoCaixa101315[[#This Row],[Data]],"mmmm")))</f>
        <v>Janeiro</v>
      </c>
      <c r="D466" s="17" t="s">
        <v>2</v>
      </c>
      <c r="E466" s="17" t="s">
        <v>70</v>
      </c>
      <c r="F466" s="17" t="s">
        <v>1174</v>
      </c>
      <c r="G466" s="21">
        <v>1478</v>
      </c>
      <c r="H466" s="17" t="s">
        <v>525</v>
      </c>
      <c r="I466" s="20">
        <f>IF(FluxoCaixa10131517[[#This Row],[Fornecedores]]="Saldo Inicial",FluxoCaixa10131517[[#This Row],[R$ (Valores)]],I465+FluxoCaixa10131517[[#This Row],[Valores Receitas / Despesas]])</f>
        <v>-2552.8399999997127</v>
      </c>
      <c r="J466" s="5">
        <f>IF(FluxoCaixa10131517[[#This Row],[Entrada / Saída]]="Saída",FluxoCaixa10131517[[#This Row],[R$ (Valores)]]*-1,FluxoCaixa10131517[[#This Row],[R$ (Valores)]])</f>
        <v>-1478</v>
      </c>
    </row>
    <row r="467" spans="2:10" hidden="1">
      <c r="B467" s="56">
        <v>46048</v>
      </c>
      <c r="C467" s="52" t="str">
        <f>IF(FluxoCaixa101315[[#This Row],[Data]]="","",PROPER(TEXT(FluxoCaixa101315[[#This Row],[Data]],"mmmm")))</f>
        <v>Janeiro</v>
      </c>
      <c r="D467" s="17" t="s">
        <v>2</v>
      </c>
      <c r="E467" s="17" t="s">
        <v>71</v>
      </c>
      <c r="F467" s="17" t="s">
        <v>1175</v>
      </c>
      <c r="G467" s="21">
        <v>180</v>
      </c>
      <c r="H467" s="17" t="s">
        <v>525</v>
      </c>
      <c r="I467" s="20">
        <f>IF(FluxoCaixa10131517[[#This Row],[Fornecedores]]="Saldo Inicial",FluxoCaixa10131517[[#This Row],[R$ (Valores)]],I466+FluxoCaixa10131517[[#This Row],[Valores Receitas / Despesas]])</f>
        <v>-2732.8399999997127</v>
      </c>
      <c r="J467" s="5">
        <f>IF(FluxoCaixa10131517[[#This Row],[Entrada / Saída]]="Saída",FluxoCaixa10131517[[#This Row],[R$ (Valores)]]*-1,FluxoCaixa10131517[[#This Row],[R$ (Valores)]])</f>
        <v>-180</v>
      </c>
    </row>
    <row r="468" spans="2:10" hidden="1">
      <c r="B468" s="56">
        <v>46048</v>
      </c>
      <c r="C468" s="52" t="str">
        <f>IF(FluxoCaixa101315[[#This Row],[Data]]="","",PROPER(TEXT(FluxoCaixa101315[[#This Row],[Data]],"mmmm")))</f>
        <v>Janeiro</v>
      </c>
      <c r="D468" s="17" t="s">
        <v>2</v>
      </c>
      <c r="E468" s="17" t="s">
        <v>70</v>
      </c>
      <c r="F468" s="55" t="s">
        <v>1176</v>
      </c>
      <c r="G468" s="21">
        <v>3000</v>
      </c>
      <c r="H468" s="17" t="s">
        <v>525</v>
      </c>
      <c r="I468" s="20">
        <f>IF(FluxoCaixa10131517[[#This Row],[Fornecedores]]="Saldo Inicial",FluxoCaixa10131517[[#This Row],[R$ (Valores)]],I467+FluxoCaixa10131517[[#This Row],[Valores Receitas / Despesas]])</f>
        <v>-5732.8399999997127</v>
      </c>
      <c r="J468" s="5">
        <f>IF(FluxoCaixa10131517[[#This Row],[Entrada / Saída]]="Saída",FluxoCaixa10131517[[#This Row],[R$ (Valores)]]*-1,FluxoCaixa10131517[[#This Row],[R$ (Valores)]])</f>
        <v>-3000</v>
      </c>
    </row>
    <row r="469" spans="2:10" hidden="1">
      <c r="B469" s="56">
        <v>46048</v>
      </c>
      <c r="C469" s="52" t="str">
        <f>IF(FluxoCaixa101315[[#This Row],[Data]]="","",PROPER(TEXT(FluxoCaixa101315[[#This Row],[Data]],"mmmm")))</f>
        <v>Janeiro</v>
      </c>
      <c r="D469" s="17" t="s">
        <v>2</v>
      </c>
      <c r="E469" s="17" t="s">
        <v>70</v>
      </c>
      <c r="F469" s="17" t="s">
        <v>1177</v>
      </c>
      <c r="G469" s="21">
        <v>2000</v>
      </c>
      <c r="H469" s="17" t="s">
        <v>525</v>
      </c>
      <c r="I469" s="20">
        <f>IF(FluxoCaixa10131517[[#This Row],[Fornecedores]]="Saldo Inicial",FluxoCaixa10131517[[#This Row],[R$ (Valores)]],I468+FluxoCaixa10131517[[#This Row],[Valores Receitas / Despesas]])</f>
        <v>-7732.8399999997127</v>
      </c>
      <c r="J469" s="5">
        <f>IF(FluxoCaixa10131517[[#This Row],[Entrada / Saída]]="Saída",FluxoCaixa10131517[[#This Row],[R$ (Valores)]]*-1,FluxoCaixa10131517[[#This Row],[R$ (Valores)]])</f>
        <v>-2000</v>
      </c>
    </row>
    <row r="470" spans="2:10" hidden="1">
      <c r="B470" s="56">
        <v>46048</v>
      </c>
      <c r="C470" s="52" t="str">
        <f>IF(FluxoCaixa101315[[#This Row],[Data]]="","",PROPER(TEXT(FluxoCaixa101315[[#This Row],[Data]],"mmmm")))</f>
        <v>Janeiro</v>
      </c>
      <c r="D470" s="17" t="s">
        <v>2</v>
      </c>
      <c r="E470" s="17" t="s">
        <v>70</v>
      </c>
      <c r="F470" s="17" t="s">
        <v>1178</v>
      </c>
      <c r="G470" s="21">
        <v>1000</v>
      </c>
      <c r="H470" s="17" t="s">
        <v>525</v>
      </c>
      <c r="I470" s="20">
        <f>IF(FluxoCaixa10131517[[#This Row],[Fornecedores]]="Saldo Inicial",FluxoCaixa10131517[[#This Row],[R$ (Valores)]],I469+FluxoCaixa10131517[[#This Row],[Valores Receitas / Despesas]])</f>
        <v>-8732.8399999997127</v>
      </c>
      <c r="J470" s="5">
        <f>IF(FluxoCaixa10131517[[#This Row],[Entrada / Saída]]="Saída",FluxoCaixa10131517[[#This Row],[R$ (Valores)]]*-1,FluxoCaixa10131517[[#This Row],[R$ (Valores)]])</f>
        <v>-1000</v>
      </c>
    </row>
    <row r="471" spans="2:10" hidden="1">
      <c r="B471" s="56">
        <v>46048</v>
      </c>
      <c r="C471" s="52" t="str">
        <f>IF(FluxoCaixa101315[[#This Row],[Data]]="","",PROPER(TEXT(FluxoCaixa101315[[#This Row],[Data]],"mmmm")))</f>
        <v>Janeiro</v>
      </c>
      <c r="D471" s="17" t="s">
        <v>2</v>
      </c>
      <c r="E471" s="17" t="s">
        <v>70</v>
      </c>
      <c r="F471" s="17" t="s">
        <v>1065</v>
      </c>
      <c r="G471" s="21">
        <v>30.61</v>
      </c>
      <c r="H471" s="17" t="s">
        <v>525</v>
      </c>
      <c r="I471" s="20">
        <f>IF(FluxoCaixa10131517[[#This Row],[Fornecedores]]="Saldo Inicial",FluxoCaixa10131517[[#This Row],[R$ (Valores)]],I470+FluxoCaixa10131517[[#This Row],[Valores Receitas / Despesas]])</f>
        <v>-8763.4499999997133</v>
      </c>
      <c r="J471" s="5">
        <f>IF(FluxoCaixa10131517[[#This Row],[Entrada / Saída]]="Saída",FluxoCaixa10131517[[#This Row],[R$ (Valores)]]*-1,FluxoCaixa10131517[[#This Row],[R$ (Valores)]])</f>
        <v>-30.61</v>
      </c>
    </row>
    <row r="472" spans="2:10" hidden="1">
      <c r="B472" s="56">
        <v>46048</v>
      </c>
      <c r="C472" s="52" t="str">
        <f>IF(FluxoCaixa101315[[#This Row],[Data]]="","",PROPER(TEXT(FluxoCaixa101315[[#This Row],[Data]],"mmmm")))</f>
        <v>Janeiro</v>
      </c>
      <c r="D472" s="17" t="s">
        <v>2</v>
      </c>
      <c r="E472" s="17" t="s">
        <v>70</v>
      </c>
      <c r="F472" s="17" t="s">
        <v>1179</v>
      </c>
      <c r="G472" s="21">
        <v>2000</v>
      </c>
      <c r="H472" s="17" t="s">
        <v>525</v>
      </c>
      <c r="I472" s="20">
        <f>IF(FluxoCaixa10131517[[#This Row],[Fornecedores]]="Saldo Inicial",FluxoCaixa10131517[[#This Row],[R$ (Valores)]],I471+FluxoCaixa10131517[[#This Row],[Valores Receitas / Despesas]])</f>
        <v>-10763.449999999713</v>
      </c>
      <c r="J472" s="5">
        <f>IF(FluxoCaixa10131517[[#This Row],[Entrada / Saída]]="Saída",FluxoCaixa10131517[[#This Row],[R$ (Valores)]]*-1,FluxoCaixa10131517[[#This Row],[R$ (Valores)]])</f>
        <v>-2000</v>
      </c>
    </row>
    <row r="473" spans="2:10" hidden="1">
      <c r="B473" s="56">
        <v>46048</v>
      </c>
      <c r="C473" s="52" t="str">
        <f>IF(FluxoCaixa101315[[#This Row],[Data]]="","",PROPER(TEXT(FluxoCaixa101315[[#This Row],[Data]],"mmmm")))</f>
        <v>Janeiro</v>
      </c>
      <c r="D473" s="17" t="s">
        <v>2</v>
      </c>
      <c r="E473" s="17" t="s">
        <v>70</v>
      </c>
      <c r="F473" s="17" t="s">
        <v>1180</v>
      </c>
      <c r="G473" s="21">
        <v>1000</v>
      </c>
      <c r="H473" s="17" t="s">
        <v>525</v>
      </c>
      <c r="I473" s="20">
        <f>IF(FluxoCaixa10131517[[#This Row],[Fornecedores]]="Saldo Inicial",FluxoCaixa10131517[[#This Row],[R$ (Valores)]],I472+FluxoCaixa10131517[[#This Row],[Valores Receitas / Despesas]])</f>
        <v>-11763.449999999713</v>
      </c>
      <c r="J473" s="5">
        <f>IF(FluxoCaixa10131517[[#This Row],[Entrada / Saída]]="Saída",FluxoCaixa10131517[[#This Row],[R$ (Valores)]]*-1,FluxoCaixa10131517[[#This Row],[R$ (Valores)]])</f>
        <v>-1000</v>
      </c>
    </row>
    <row r="474" spans="2:10" hidden="1">
      <c r="B474" s="56">
        <v>46048</v>
      </c>
      <c r="C474" s="52" t="str">
        <f>IF(FluxoCaixa101315[[#This Row],[Data]]="","",PROPER(TEXT(FluxoCaixa101315[[#This Row],[Data]],"mmmm")))</f>
        <v>Janeiro</v>
      </c>
      <c r="D474" s="17" t="s">
        <v>2</v>
      </c>
      <c r="E474" s="17" t="s">
        <v>70</v>
      </c>
      <c r="F474" s="17" t="s">
        <v>1181</v>
      </c>
      <c r="G474" s="21">
        <v>800</v>
      </c>
      <c r="H474" s="17" t="s">
        <v>525</v>
      </c>
      <c r="I474" s="20">
        <f>IF(FluxoCaixa10131517[[#This Row],[Fornecedores]]="Saldo Inicial",FluxoCaixa10131517[[#This Row],[R$ (Valores)]],I473+FluxoCaixa10131517[[#This Row],[Valores Receitas / Despesas]])</f>
        <v>-12563.449999999713</v>
      </c>
      <c r="J474" s="5">
        <f>IF(FluxoCaixa10131517[[#This Row],[Entrada / Saída]]="Saída",FluxoCaixa10131517[[#This Row],[R$ (Valores)]]*-1,FluxoCaixa10131517[[#This Row],[R$ (Valores)]])</f>
        <v>-800</v>
      </c>
    </row>
    <row r="475" spans="2:10" hidden="1">
      <c r="B475" s="56">
        <v>46048</v>
      </c>
      <c r="C475" s="52" t="str">
        <f>IF(FluxoCaixa101315[[#This Row],[Data]]="","",PROPER(TEXT(FluxoCaixa101315[[#This Row],[Data]],"mmmm")))</f>
        <v>Janeiro</v>
      </c>
      <c r="D475" s="17" t="s">
        <v>2</v>
      </c>
      <c r="E475" s="17" t="s">
        <v>70</v>
      </c>
      <c r="F475" s="17" t="s">
        <v>1182</v>
      </c>
      <c r="G475" s="21">
        <v>600</v>
      </c>
      <c r="H475" s="17" t="s">
        <v>525</v>
      </c>
      <c r="I475" s="20">
        <f>IF(FluxoCaixa10131517[[#This Row],[Fornecedores]]="Saldo Inicial",FluxoCaixa10131517[[#This Row],[R$ (Valores)]],I474+FluxoCaixa10131517[[#This Row],[Valores Receitas / Despesas]])</f>
        <v>-13163.449999999713</v>
      </c>
      <c r="J475" s="5">
        <f>IF(FluxoCaixa10131517[[#This Row],[Entrada / Saída]]="Saída",FluxoCaixa10131517[[#This Row],[R$ (Valores)]]*-1,FluxoCaixa10131517[[#This Row],[R$ (Valores)]])</f>
        <v>-600</v>
      </c>
    </row>
    <row r="476" spans="2:10" hidden="1">
      <c r="B476" s="56">
        <v>46048</v>
      </c>
      <c r="C476" s="52" t="str">
        <f>IF(FluxoCaixa101315[[#This Row],[Data]]="","",PROPER(TEXT(FluxoCaixa101315[[#This Row],[Data]],"mmmm")))</f>
        <v>Janeiro</v>
      </c>
      <c r="D476" s="45" t="s">
        <v>2</v>
      </c>
      <c r="E476" s="45" t="s">
        <v>70</v>
      </c>
      <c r="F476" s="17" t="s">
        <v>1183</v>
      </c>
      <c r="G476" s="54">
        <v>210</v>
      </c>
      <c r="H476" s="45" t="s">
        <v>525</v>
      </c>
      <c r="I476" s="47">
        <f>IF(FluxoCaixa10131517[[#This Row],[Fornecedores]]="Saldo Inicial",FluxoCaixa10131517[[#This Row],[R$ (Valores)]],I475+FluxoCaixa10131517[[#This Row],[Valores Receitas / Despesas]])</f>
        <v>-13373.449999999713</v>
      </c>
      <c r="J476" s="53">
        <f>IF(FluxoCaixa10131517[[#This Row],[Entrada / Saída]]="Saída",FluxoCaixa10131517[[#This Row],[R$ (Valores)]]*-1,FluxoCaixa10131517[[#This Row],[R$ (Valores)]])</f>
        <v>-210</v>
      </c>
    </row>
    <row r="477" spans="2:10" hidden="1">
      <c r="B477" s="56">
        <v>46048</v>
      </c>
      <c r="C477" s="52" t="str">
        <f>IF(FluxoCaixa101315[[#This Row],[Data]]="","",PROPER(TEXT(FluxoCaixa101315[[#This Row],[Data]],"mmmm")))</f>
        <v>Janeiro</v>
      </c>
      <c r="D477" s="45" t="s">
        <v>2</v>
      </c>
      <c r="E477" s="45" t="s">
        <v>348</v>
      </c>
      <c r="F477" s="69" t="s">
        <v>1184</v>
      </c>
      <c r="G477" s="54">
        <v>600</v>
      </c>
      <c r="H477" s="45" t="s">
        <v>525</v>
      </c>
      <c r="I477" s="47">
        <f>IF(FluxoCaixa10131517[[#This Row],[Fornecedores]]="Saldo Inicial",FluxoCaixa10131517[[#This Row],[R$ (Valores)]],I476+FluxoCaixa10131517[[#This Row],[Valores Receitas / Despesas]])</f>
        <v>-13973.449999999713</v>
      </c>
      <c r="J477" s="53">
        <f>IF(FluxoCaixa10131517[[#This Row],[Entrada / Saída]]="Saída",FluxoCaixa10131517[[#This Row],[R$ (Valores)]]*-1,FluxoCaixa10131517[[#This Row],[R$ (Valores)]])</f>
        <v>-600</v>
      </c>
    </row>
    <row r="478" spans="2:10" hidden="1">
      <c r="B478" s="56">
        <v>46048</v>
      </c>
      <c r="C478" s="52" t="str">
        <f>IF(FluxoCaixa101315[[#This Row],[Data]]="","",PROPER(TEXT(FluxoCaixa101315[[#This Row],[Data]],"mmmm")))</f>
        <v>Janeiro</v>
      </c>
      <c r="D478" s="17" t="s">
        <v>2</v>
      </c>
      <c r="E478" s="17" t="s">
        <v>70</v>
      </c>
      <c r="F478" s="69" t="s">
        <v>1185</v>
      </c>
      <c r="G478" s="21">
        <v>1000</v>
      </c>
      <c r="H478" s="17" t="s">
        <v>525</v>
      </c>
      <c r="I478" s="20">
        <f>IF(FluxoCaixa10131517[[#This Row],[Fornecedores]]="Saldo Inicial",FluxoCaixa10131517[[#This Row],[R$ (Valores)]],I477+FluxoCaixa10131517[[#This Row],[Valores Receitas / Despesas]])</f>
        <v>-14973.449999999713</v>
      </c>
      <c r="J478" s="5">
        <f>IF(FluxoCaixa10131517[[#This Row],[Entrada / Saída]]="Saída",FluxoCaixa10131517[[#This Row],[R$ (Valores)]]*-1,FluxoCaixa10131517[[#This Row],[R$ (Valores)]])</f>
        <v>-1000</v>
      </c>
    </row>
    <row r="479" spans="2:10" hidden="1">
      <c r="B479" s="56">
        <v>46048</v>
      </c>
      <c r="C479" s="52" t="str">
        <f>IF(FluxoCaixa101315[[#This Row],[Data]]="","",PROPER(TEXT(FluxoCaixa101315[[#This Row],[Data]],"mmmm")))</f>
        <v>Janeiro</v>
      </c>
      <c r="D479" s="17" t="s">
        <v>2</v>
      </c>
      <c r="E479" s="17" t="s">
        <v>70</v>
      </c>
      <c r="F479" s="17" t="s">
        <v>396</v>
      </c>
      <c r="G479" s="21">
        <v>2000</v>
      </c>
      <c r="H479" s="17" t="s">
        <v>525</v>
      </c>
      <c r="I479" s="20">
        <f>IF(FluxoCaixa10131517[[#This Row],[Fornecedores]]="Saldo Inicial",FluxoCaixa10131517[[#This Row],[R$ (Valores)]],I478+FluxoCaixa10131517[[#This Row],[Valores Receitas / Despesas]])</f>
        <v>-16973.449999999713</v>
      </c>
      <c r="J479" s="5">
        <f>IF(FluxoCaixa10131517[[#This Row],[Entrada / Saída]]="Saída",FluxoCaixa10131517[[#This Row],[R$ (Valores)]]*-1,FluxoCaixa10131517[[#This Row],[R$ (Valores)]])</f>
        <v>-2000</v>
      </c>
    </row>
    <row r="480" spans="2:10" hidden="1">
      <c r="B480" s="56">
        <v>46048</v>
      </c>
      <c r="C480" s="52" t="str">
        <f>IF(FluxoCaixa101315[[#This Row],[Data]]="","",PROPER(TEXT(FluxoCaixa101315[[#This Row],[Data]],"mmmm")))</f>
        <v>Janeiro</v>
      </c>
      <c r="D480" s="17" t="s">
        <v>2</v>
      </c>
      <c r="E480" s="17" t="s">
        <v>70</v>
      </c>
      <c r="F480" s="17" t="s">
        <v>1072</v>
      </c>
      <c r="G480" s="21">
        <v>600</v>
      </c>
      <c r="H480" s="17" t="s">
        <v>525</v>
      </c>
      <c r="I480" s="20">
        <f>IF(FluxoCaixa10131517[[#This Row],[Fornecedores]]="Saldo Inicial",FluxoCaixa10131517[[#This Row],[R$ (Valores)]],I479+FluxoCaixa10131517[[#This Row],[Valores Receitas / Despesas]])</f>
        <v>-17573.449999999713</v>
      </c>
      <c r="J480" s="5">
        <f>IF(FluxoCaixa10131517[[#This Row],[Entrada / Saída]]="Saída",FluxoCaixa10131517[[#This Row],[R$ (Valores)]]*-1,FluxoCaixa10131517[[#This Row],[R$ (Valores)]])</f>
        <v>-600</v>
      </c>
    </row>
    <row r="481" spans="2:10" hidden="1">
      <c r="B481" s="56">
        <v>46048</v>
      </c>
      <c r="C481" s="52" t="str">
        <f>IF(FluxoCaixa101315[[#This Row],[Data]]="","",PROPER(TEXT(FluxoCaixa101315[[#This Row],[Data]],"mmmm")))</f>
        <v>Janeiro</v>
      </c>
      <c r="D481" s="17" t="s">
        <v>2</v>
      </c>
      <c r="E481" s="17" t="s">
        <v>70</v>
      </c>
      <c r="F481" s="17" t="s">
        <v>1186</v>
      </c>
      <c r="G481" s="21">
        <v>400</v>
      </c>
      <c r="H481" s="17" t="s">
        <v>525</v>
      </c>
      <c r="I481" s="20">
        <f>IF(FluxoCaixa10131517[[#This Row],[Fornecedores]]="Saldo Inicial",FluxoCaixa10131517[[#This Row],[R$ (Valores)]],I480+FluxoCaixa10131517[[#This Row],[Valores Receitas / Despesas]])</f>
        <v>-17973.449999999713</v>
      </c>
      <c r="J481" s="5">
        <f>IF(FluxoCaixa10131517[[#This Row],[Entrada / Saída]]="Saída",FluxoCaixa10131517[[#This Row],[R$ (Valores)]]*-1,FluxoCaixa10131517[[#This Row],[R$ (Valores)]])</f>
        <v>-400</v>
      </c>
    </row>
    <row r="482" spans="2:10" hidden="1">
      <c r="B482" s="56">
        <v>46048</v>
      </c>
      <c r="C482" s="52" t="str">
        <f>IF(FluxoCaixa101315[[#This Row],[Data]]="","",PROPER(TEXT(FluxoCaixa101315[[#This Row],[Data]],"mmmm")))</f>
        <v>Janeiro</v>
      </c>
      <c r="D482" s="17" t="s">
        <v>2</v>
      </c>
      <c r="E482" s="17" t="s">
        <v>70</v>
      </c>
      <c r="F482" s="17" t="s">
        <v>1187</v>
      </c>
      <c r="G482" s="21">
        <v>210</v>
      </c>
      <c r="H482" s="17" t="s">
        <v>525</v>
      </c>
      <c r="I482" s="20">
        <f>IF(FluxoCaixa10131517[[#This Row],[Fornecedores]]="Saldo Inicial",FluxoCaixa10131517[[#This Row],[R$ (Valores)]],I481+FluxoCaixa10131517[[#This Row],[Valores Receitas / Despesas]])</f>
        <v>-18183.449999999713</v>
      </c>
      <c r="J482" s="5">
        <f>IF(FluxoCaixa10131517[[#This Row],[Entrada / Saída]]="Saída",FluxoCaixa10131517[[#This Row],[R$ (Valores)]]*-1,FluxoCaixa10131517[[#This Row],[R$ (Valores)]])</f>
        <v>-210</v>
      </c>
    </row>
    <row r="483" spans="2:10" hidden="1">
      <c r="B483" s="56">
        <v>46048</v>
      </c>
      <c r="C483" s="52" t="str">
        <f>IF(FluxoCaixa101315[[#This Row],[Data]]="","",PROPER(TEXT(FluxoCaixa101315[[#This Row],[Data]],"mmmm")))</f>
        <v>Janeiro</v>
      </c>
      <c r="D483" s="17" t="s">
        <v>2</v>
      </c>
      <c r="E483" s="17" t="s">
        <v>70</v>
      </c>
      <c r="F483" s="17" t="s">
        <v>1188</v>
      </c>
      <c r="G483" s="21">
        <v>800</v>
      </c>
      <c r="H483" s="17" t="s">
        <v>525</v>
      </c>
      <c r="I483" s="20">
        <f>IF(FluxoCaixa10131517[[#This Row],[Fornecedores]]="Saldo Inicial",FluxoCaixa10131517[[#This Row],[R$ (Valores)]],I482+FluxoCaixa10131517[[#This Row],[Valores Receitas / Despesas]])</f>
        <v>-18983.449999999713</v>
      </c>
      <c r="J483" s="5">
        <f>IF(FluxoCaixa10131517[[#This Row],[Entrada / Saída]]="Saída",FluxoCaixa10131517[[#This Row],[R$ (Valores)]]*-1,FluxoCaixa10131517[[#This Row],[R$ (Valores)]])</f>
        <v>-800</v>
      </c>
    </row>
    <row r="484" spans="2:10" hidden="1">
      <c r="B484" s="56">
        <v>46048</v>
      </c>
      <c r="C484" s="52" t="str">
        <f>IF(FluxoCaixa101315[[#This Row],[Data]]="","",PROPER(TEXT(FluxoCaixa101315[[#This Row],[Data]],"mmmm")))</f>
        <v>Janeiro</v>
      </c>
      <c r="D484" s="17" t="s">
        <v>2</v>
      </c>
      <c r="E484" s="17" t="s">
        <v>70</v>
      </c>
      <c r="F484" s="17" t="s">
        <v>1189</v>
      </c>
      <c r="G484" s="21">
        <v>300</v>
      </c>
      <c r="H484" s="17" t="s">
        <v>525</v>
      </c>
      <c r="I484" s="20">
        <f>IF(FluxoCaixa10131517[[#This Row],[Fornecedores]]="Saldo Inicial",FluxoCaixa10131517[[#This Row],[R$ (Valores)]],I483+FluxoCaixa10131517[[#This Row],[Valores Receitas / Despesas]])</f>
        <v>-19283.449999999713</v>
      </c>
      <c r="J484" s="5">
        <f>IF(FluxoCaixa10131517[[#This Row],[Entrada / Saída]]="Saída",FluxoCaixa10131517[[#This Row],[R$ (Valores)]]*-1,FluxoCaixa10131517[[#This Row],[R$ (Valores)]])</f>
        <v>-300</v>
      </c>
    </row>
    <row r="485" spans="2:10" hidden="1">
      <c r="B485" s="56">
        <v>46048</v>
      </c>
      <c r="C485" s="52" t="str">
        <f>IF(FluxoCaixa101315[[#This Row],[Data]]="","",PROPER(TEXT(FluxoCaixa101315[[#This Row],[Data]],"mmmm")))</f>
        <v>Janeiro</v>
      </c>
      <c r="D485" s="17" t="s">
        <v>2</v>
      </c>
      <c r="E485" s="17" t="s">
        <v>70</v>
      </c>
      <c r="F485" s="17" t="s">
        <v>1190</v>
      </c>
      <c r="G485" s="21">
        <v>1000</v>
      </c>
      <c r="H485" s="17" t="s">
        <v>525</v>
      </c>
      <c r="I485" s="20">
        <f>IF(FluxoCaixa10131517[[#This Row],[Fornecedores]]="Saldo Inicial",FluxoCaixa10131517[[#This Row],[R$ (Valores)]],I484+FluxoCaixa10131517[[#This Row],[Valores Receitas / Despesas]])</f>
        <v>-20283.449999999713</v>
      </c>
      <c r="J485" s="5">
        <f>IF(FluxoCaixa10131517[[#This Row],[Entrada / Saída]]="Saída",FluxoCaixa10131517[[#This Row],[R$ (Valores)]]*-1,FluxoCaixa10131517[[#This Row],[R$ (Valores)]])</f>
        <v>-1000</v>
      </c>
    </row>
    <row r="486" spans="2:10" hidden="1">
      <c r="B486" s="56">
        <v>46048</v>
      </c>
      <c r="C486" s="52" t="str">
        <f>IF(FluxoCaixa101315[[#This Row],[Data]]="","",PROPER(TEXT(FluxoCaixa101315[[#This Row],[Data]],"mmmm")))</f>
        <v>Janeiro</v>
      </c>
      <c r="D486" s="17" t="s">
        <v>2</v>
      </c>
      <c r="E486" s="17" t="s">
        <v>70</v>
      </c>
      <c r="F486" s="17" t="s">
        <v>1191</v>
      </c>
      <c r="G486" s="21">
        <v>1000</v>
      </c>
      <c r="H486" s="17" t="s">
        <v>525</v>
      </c>
      <c r="I486" s="20">
        <f>IF(FluxoCaixa10131517[[#This Row],[Fornecedores]]="Saldo Inicial",FluxoCaixa10131517[[#This Row],[R$ (Valores)]],I485+FluxoCaixa10131517[[#This Row],[Valores Receitas / Despesas]])</f>
        <v>-21283.449999999713</v>
      </c>
      <c r="J486" s="5">
        <f>IF(FluxoCaixa10131517[[#This Row],[Entrada / Saída]]="Saída",FluxoCaixa10131517[[#This Row],[R$ (Valores)]]*-1,FluxoCaixa10131517[[#This Row],[R$ (Valores)]])</f>
        <v>-1000</v>
      </c>
    </row>
    <row r="487" spans="2:10" hidden="1">
      <c r="B487" s="56">
        <v>46048</v>
      </c>
      <c r="C487" s="52" t="str">
        <f>IF(FluxoCaixa101315[[#This Row],[Data]]="","",PROPER(TEXT(FluxoCaixa101315[[#This Row],[Data]],"mmmm")))</f>
        <v>Janeiro</v>
      </c>
      <c r="D487" s="17" t="s">
        <v>2</v>
      </c>
      <c r="E487" s="17" t="s">
        <v>70</v>
      </c>
      <c r="F487" s="17" t="s">
        <v>1192</v>
      </c>
      <c r="G487" s="21">
        <v>800</v>
      </c>
      <c r="H487" s="17" t="s">
        <v>525</v>
      </c>
      <c r="I487" s="20">
        <f>IF(FluxoCaixa10131517[[#This Row],[Fornecedores]]="Saldo Inicial",FluxoCaixa10131517[[#This Row],[R$ (Valores)]],I486+FluxoCaixa10131517[[#This Row],[Valores Receitas / Despesas]])</f>
        <v>-22083.449999999713</v>
      </c>
      <c r="J487" s="5">
        <f>IF(FluxoCaixa10131517[[#This Row],[Entrada / Saída]]="Saída",FluxoCaixa10131517[[#This Row],[R$ (Valores)]]*-1,FluxoCaixa10131517[[#This Row],[R$ (Valores)]])</f>
        <v>-800</v>
      </c>
    </row>
    <row r="488" spans="2:10" hidden="1">
      <c r="B488" s="56">
        <v>46048</v>
      </c>
      <c r="C488" s="52" t="str">
        <f>IF(FluxoCaixa101315[[#This Row],[Data]]="","",PROPER(TEXT(FluxoCaixa101315[[#This Row],[Data]],"mmmm")))</f>
        <v>Janeiro</v>
      </c>
      <c r="D488" s="45" t="s">
        <v>2</v>
      </c>
      <c r="E488" s="45" t="s">
        <v>70</v>
      </c>
      <c r="F488" s="55" t="s">
        <v>1193</v>
      </c>
      <c r="G488" s="54">
        <v>3000</v>
      </c>
      <c r="H488" s="45" t="s">
        <v>525</v>
      </c>
      <c r="I488" s="47">
        <f>IF(FluxoCaixa10131517[[#This Row],[Fornecedores]]="Saldo Inicial",FluxoCaixa10131517[[#This Row],[R$ (Valores)]],I487+FluxoCaixa10131517[[#This Row],[Valores Receitas / Despesas]])</f>
        <v>-25083.449999999713</v>
      </c>
      <c r="J488" s="53">
        <f>IF(FluxoCaixa10131517[[#This Row],[Entrada / Saída]]="Saída",FluxoCaixa10131517[[#This Row],[R$ (Valores)]]*-1,FluxoCaixa10131517[[#This Row],[R$ (Valores)]])</f>
        <v>-3000</v>
      </c>
    </row>
    <row r="489" spans="2:10" hidden="1">
      <c r="B489" s="56">
        <v>46048</v>
      </c>
      <c r="C489" s="52" t="str">
        <f>IF(FluxoCaixa101315[[#This Row],[Data]]="","",PROPER(TEXT(FluxoCaixa101315[[#This Row],[Data]],"mmmm")))</f>
        <v>Janeiro</v>
      </c>
      <c r="D489" s="17" t="s">
        <v>2</v>
      </c>
      <c r="E489" s="17" t="s">
        <v>70</v>
      </c>
      <c r="F489" s="55" t="s">
        <v>595</v>
      </c>
      <c r="G489" s="54">
        <v>3000</v>
      </c>
      <c r="H489" s="45" t="s">
        <v>525</v>
      </c>
      <c r="I489" s="47">
        <f>IF(FluxoCaixa10131517[[#This Row],[Fornecedores]]="Saldo Inicial",FluxoCaixa10131517[[#This Row],[R$ (Valores)]],I488+FluxoCaixa10131517[[#This Row],[Valores Receitas / Despesas]])</f>
        <v>-28083.449999999713</v>
      </c>
      <c r="J489" s="53">
        <f>IF(FluxoCaixa10131517[[#This Row],[Entrada / Saída]]="Saída",FluxoCaixa10131517[[#This Row],[R$ (Valores)]]*-1,FluxoCaixa10131517[[#This Row],[R$ (Valores)]])</f>
        <v>-3000</v>
      </c>
    </row>
    <row r="490" spans="2:10" hidden="1">
      <c r="B490" s="56">
        <v>46048</v>
      </c>
      <c r="C490" s="52" t="str">
        <f>IF(FluxoCaixa101315[[#This Row],[Data]]="","",PROPER(TEXT(FluxoCaixa101315[[#This Row],[Data]],"mmmm")))</f>
        <v>Janeiro</v>
      </c>
      <c r="D490" s="17" t="s">
        <v>2</v>
      </c>
      <c r="E490" s="17" t="s">
        <v>70</v>
      </c>
      <c r="F490" s="17" t="s">
        <v>1194</v>
      </c>
      <c r="G490" s="21">
        <v>800</v>
      </c>
      <c r="H490" s="17" t="s">
        <v>525</v>
      </c>
      <c r="I490" s="20">
        <f>IF(FluxoCaixa10131517[[#This Row],[Fornecedores]]="Saldo Inicial",FluxoCaixa10131517[[#This Row],[R$ (Valores)]],I489+FluxoCaixa10131517[[#This Row],[Valores Receitas / Despesas]])</f>
        <v>-28883.449999999713</v>
      </c>
      <c r="J490" s="5">
        <f>IF(FluxoCaixa10131517[[#This Row],[Entrada / Saída]]="Saída",FluxoCaixa10131517[[#This Row],[R$ (Valores)]]*-1,FluxoCaixa10131517[[#This Row],[R$ (Valores)]])</f>
        <v>-800</v>
      </c>
    </row>
    <row r="491" spans="2:10" hidden="1">
      <c r="B491" s="56">
        <v>46048</v>
      </c>
      <c r="C491" s="52" t="str">
        <f>IF(FluxoCaixa101315[[#This Row],[Data]]="","",PROPER(TEXT(FluxoCaixa101315[[#This Row],[Data]],"mmmm")))</f>
        <v>Janeiro</v>
      </c>
      <c r="D491" s="17" t="s">
        <v>2</v>
      </c>
      <c r="E491" s="17" t="s">
        <v>70</v>
      </c>
      <c r="F491" s="17" t="s">
        <v>590</v>
      </c>
      <c r="G491" s="21">
        <v>1000</v>
      </c>
      <c r="H491" s="17" t="s">
        <v>525</v>
      </c>
      <c r="I491" s="20">
        <f>IF(FluxoCaixa10131517[[#This Row],[Fornecedores]]="Saldo Inicial",FluxoCaixa10131517[[#This Row],[R$ (Valores)]],I490+FluxoCaixa10131517[[#This Row],[Valores Receitas / Despesas]])</f>
        <v>-29883.449999999713</v>
      </c>
      <c r="J491" s="5">
        <f>IF(FluxoCaixa10131517[[#This Row],[Entrada / Saída]]="Saída",FluxoCaixa10131517[[#This Row],[R$ (Valores)]]*-1,FluxoCaixa10131517[[#This Row],[R$ (Valores)]])</f>
        <v>-1000</v>
      </c>
    </row>
    <row r="492" spans="2:10" hidden="1">
      <c r="B492" s="56">
        <v>46048</v>
      </c>
      <c r="C492" s="52" t="str">
        <f>IF(FluxoCaixa101315[[#This Row],[Data]]="","",PROPER(TEXT(FluxoCaixa101315[[#This Row],[Data]],"mmmm")))</f>
        <v>Janeiro</v>
      </c>
      <c r="D492" s="17" t="s">
        <v>2</v>
      </c>
      <c r="E492" s="17" t="s">
        <v>70</v>
      </c>
      <c r="F492" s="17" t="s">
        <v>1195</v>
      </c>
      <c r="G492" s="21">
        <v>500</v>
      </c>
      <c r="H492" s="17" t="s">
        <v>525</v>
      </c>
      <c r="I492" s="20">
        <f>IF(FluxoCaixa10131517[[#This Row],[Fornecedores]]="Saldo Inicial",FluxoCaixa10131517[[#This Row],[R$ (Valores)]],I491+FluxoCaixa10131517[[#This Row],[Valores Receitas / Despesas]])</f>
        <v>-30383.449999999713</v>
      </c>
      <c r="J492" s="5">
        <f>IF(FluxoCaixa10131517[[#This Row],[Entrada / Saída]]="Saída",FluxoCaixa10131517[[#This Row],[R$ (Valores)]]*-1,FluxoCaixa10131517[[#This Row],[R$ (Valores)]])</f>
        <v>-500</v>
      </c>
    </row>
    <row r="493" spans="2:10" hidden="1">
      <c r="B493" s="56">
        <v>46048</v>
      </c>
      <c r="C493" s="52" t="str">
        <f>IF(FluxoCaixa101315[[#This Row],[Data]]="","",PROPER(TEXT(FluxoCaixa101315[[#This Row],[Data]],"mmmm")))</f>
        <v>Janeiro</v>
      </c>
      <c r="D493" s="17" t="s">
        <v>2</v>
      </c>
      <c r="E493" s="17" t="s">
        <v>26</v>
      </c>
      <c r="F493" s="17" t="s">
        <v>1196</v>
      </c>
      <c r="G493" s="21">
        <v>1975</v>
      </c>
      <c r="H493" s="17" t="s">
        <v>525</v>
      </c>
      <c r="I493" s="20">
        <f>IF(FluxoCaixa10131517[[#This Row],[Fornecedores]]="Saldo Inicial",FluxoCaixa10131517[[#This Row],[R$ (Valores)]],I492+FluxoCaixa10131517[[#This Row],[Valores Receitas / Despesas]])</f>
        <v>-32358.449999999713</v>
      </c>
      <c r="J493" s="5">
        <f>IF(FluxoCaixa10131517[[#This Row],[Entrada / Saída]]="Saída",FluxoCaixa10131517[[#This Row],[R$ (Valores)]]*-1,FluxoCaixa10131517[[#This Row],[R$ (Valores)]])</f>
        <v>-1975</v>
      </c>
    </row>
    <row r="494" spans="2:10" hidden="1">
      <c r="B494" s="56">
        <v>46048</v>
      </c>
      <c r="C494" s="52" t="str">
        <f>IF(FluxoCaixa101315[[#This Row],[Data]]="","",PROPER(TEXT(FluxoCaixa101315[[#This Row],[Data]],"mmmm")))</f>
        <v>Janeiro</v>
      </c>
      <c r="D494" s="17" t="s">
        <v>1</v>
      </c>
      <c r="E494" s="17" t="s">
        <v>75</v>
      </c>
      <c r="F494" s="17" t="s">
        <v>75</v>
      </c>
      <c r="G494" s="21">
        <v>50000</v>
      </c>
      <c r="H494" s="17" t="s">
        <v>525</v>
      </c>
      <c r="I494" s="20">
        <f>IF(FluxoCaixa10131517[[#This Row],[Fornecedores]]="Saldo Inicial",FluxoCaixa10131517[[#This Row],[R$ (Valores)]],I493+FluxoCaixa10131517[[#This Row],[Valores Receitas / Despesas]])</f>
        <v>17641.550000000287</v>
      </c>
      <c r="J494" s="5">
        <f>IF(FluxoCaixa10131517[[#This Row],[Entrada / Saída]]="Saída",FluxoCaixa10131517[[#This Row],[R$ (Valores)]]*-1,FluxoCaixa10131517[[#This Row],[R$ (Valores)]])</f>
        <v>50000</v>
      </c>
    </row>
    <row r="495" spans="2:10" hidden="1">
      <c r="B495" s="56">
        <v>46048</v>
      </c>
      <c r="C495" s="52" t="str">
        <f>IF(FluxoCaixa101315[[#This Row],[Data]]="","",PROPER(TEXT(FluxoCaixa101315[[#This Row],[Data]],"mmmm")))</f>
        <v>Janeiro</v>
      </c>
      <c r="D495" s="17" t="s">
        <v>2</v>
      </c>
      <c r="E495" s="17" t="s">
        <v>507</v>
      </c>
      <c r="F495" s="17" t="s">
        <v>1197</v>
      </c>
      <c r="G495" s="21">
        <v>108.39</v>
      </c>
      <c r="H495" s="17" t="s">
        <v>525</v>
      </c>
      <c r="I495" s="20">
        <f>IF(FluxoCaixa10131517[[#This Row],[Fornecedores]]="Saldo Inicial",FluxoCaixa10131517[[#This Row],[R$ (Valores)]],I494+FluxoCaixa10131517[[#This Row],[Valores Receitas / Despesas]])</f>
        <v>17533.160000000287</v>
      </c>
      <c r="J495" s="5">
        <f>IF(FluxoCaixa10131517[[#This Row],[Entrada / Saída]]="Saída",FluxoCaixa10131517[[#This Row],[R$ (Valores)]]*-1,FluxoCaixa10131517[[#This Row],[R$ (Valores)]])</f>
        <v>-108.39</v>
      </c>
    </row>
    <row r="496" spans="2:10" hidden="1">
      <c r="B496" s="56">
        <v>46048</v>
      </c>
      <c r="C496" s="52" t="str">
        <f>IF(FluxoCaixa101315[[#This Row],[Data]]="","",PROPER(TEXT(FluxoCaixa101315[[#This Row],[Data]],"mmmm")))</f>
        <v>Janeiro</v>
      </c>
      <c r="D496" s="17" t="s">
        <v>2</v>
      </c>
      <c r="E496" s="17" t="s">
        <v>507</v>
      </c>
      <c r="F496" s="17" t="s">
        <v>1198</v>
      </c>
      <c r="G496" s="21">
        <v>68.17</v>
      </c>
      <c r="H496" s="17" t="s">
        <v>525</v>
      </c>
      <c r="I496" s="20">
        <f>IF(FluxoCaixa10131517[[#This Row],[Fornecedores]]="Saldo Inicial",FluxoCaixa10131517[[#This Row],[R$ (Valores)]],I495+FluxoCaixa10131517[[#This Row],[Valores Receitas / Despesas]])</f>
        <v>17464.990000000289</v>
      </c>
      <c r="J496" s="5">
        <f>IF(FluxoCaixa10131517[[#This Row],[Entrada / Saída]]="Saída",FluxoCaixa10131517[[#This Row],[R$ (Valores)]]*-1,FluxoCaixa10131517[[#This Row],[R$ (Valores)]])</f>
        <v>-68.17</v>
      </c>
    </row>
    <row r="497" spans="2:10" hidden="1">
      <c r="B497" s="56">
        <v>46048</v>
      </c>
      <c r="C497" s="52" t="str">
        <f>IF(FluxoCaixa101315[[#This Row],[Data]]="","",PROPER(TEXT(FluxoCaixa101315[[#This Row],[Data]],"mmmm")))</f>
        <v>Janeiro</v>
      </c>
      <c r="D497" s="17" t="s">
        <v>2</v>
      </c>
      <c r="E497" s="17" t="s">
        <v>507</v>
      </c>
      <c r="F497" s="17" t="s">
        <v>1199</v>
      </c>
      <c r="G497" s="21">
        <v>68.17</v>
      </c>
      <c r="H497" s="17" t="s">
        <v>525</v>
      </c>
      <c r="I497" s="20">
        <f>IF(FluxoCaixa10131517[[#This Row],[Fornecedores]]="Saldo Inicial",FluxoCaixa10131517[[#This Row],[R$ (Valores)]],I496+FluxoCaixa10131517[[#This Row],[Valores Receitas / Despesas]])</f>
        <v>17396.820000000291</v>
      </c>
      <c r="J497" s="5">
        <f>IF(FluxoCaixa10131517[[#This Row],[Entrada / Saída]]="Saída",FluxoCaixa10131517[[#This Row],[R$ (Valores)]]*-1,FluxoCaixa10131517[[#This Row],[R$ (Valores)]])</f>
        <v>-68.17</v>
      </c>
    </row>
    <row r="498" spans="2:10" hidden="1">
      <c r="B498" s="56">
        <v>46048</v>
      </c>
      <c r="C498" s="52" t="str">
        <f>IF(FluxoCaixa101315[[#This Row],[Data]]="","",PROPER(TEXT(FluxoCaixa101315[[#This Row],[Data]],"mmmm")))</f>
        <v>Janeiro</v>
      </c>
      <c r="D498" s="17" t="s">
        <v>2</v>
      </c>
      <c r="E498" s="17" t="s">
        <v>507</v>
      </c>
      <c r="F498" s="17" t="s">
        <v>1200</v>
      </c>
      <c r="G498" s="21">
        <v>68.17</v>
      </c>
      <c r="H498" s="17" t="s">
        <v>525</v>
      </c>
      <c r="I498" s="20">
        <f>IF(FluxoCaixa10131517[[#This Row],[Fornecedores]]="Saldo Inicial",FluxoCaixa10131517[[#This Row],[R$ (Valores)]],I497+FluxoCaixa10131517[[#This Row],[Valores Receitas / Despesas]])</f>
        <v>17328.650000000292</v>
      </c>
      <c r="J498" s="5">
        <f>IF(FluxoCaixa10131517[[#This Row],[Entrada / Saída]]="Saída",FluxoCaixa10131517[[#This Row],[R$ (Valores)]]*-1,FluxoCaixa10131517[[#This Row],[R$ (Valores)]])</f>
        <v>-68.17</v>
      </c>
    </row>
    <row r="499" spans="2:10" hidden="1">
      <c r="B499" s="56">
        <v>46048</v>
      </c>
      <c r="C499" s="52" t="str">
        <f>IF(FluxoCaixa101315[[#This Row],[Data]]="","",PROPER(TEXT(FluxoCaixa101315[[#This Row],[Data]],"mmmm")))</f>
        <v>Janeiro</v>
      </c>
      <c r="D499" s="17" t="s">
        <v>2</v>
      </c>
      <c r="E499" s="17" t="s">
        <v>507</v>
      </c>
      <c r="F499" s="17" t="s">
        <v>1201</v>
      </c>
      <c r="G499" s="21">
        <v>68.17</v>
      </c>
      <c r="H499" s="17" t="s">
        <v>525</v>
      </c>
      <c r="I499" s="20">
        <f>IF(FluxoCaixa10131517[[#This Row],[Fornecedores]]="Saldo Inicial",FluxoCaixa10131517[[#This Row],[R$ (Valores)]],I498+FluxoCaixa10131517[[#This Row],[Valores Receitas / Despesas]])</f>
        <v>17260.480000000294</v>
      </c>
      <c r="J499" s="5">
        <f>IF(FluxoCaixa10131517[[#This Row],[Entrada / Saída]]="Saída",FluxoCaixa10131517[[#This Row],[R$ (Valores)]]*-1,FluxoCaixa10131517[[#This Row],[R$ (Valores)]])</f>
        <v>-68.17</v>
      </c>
    </row>
    <row r="500" spans="2:10" hidden="1">
      <c r="B500" s="56">
        <v>46048</v>
      </c>
      <c r="C500" s="52" t="str">
        <f>IF(FluxoCaixa101315[[#This Row],[Data]]="","",PROPER(TEXT(FluxoCaixa101315[[#This Row],[Data]],"mmmm")))</f>
        <v>Janeiro</v>
      </c>
      <c r="D500" s="17" t="s">
        <v>2</v>
      </c>
      <c r="E500" s="17" t="s">
        <v>507</v>
      </c>
      <c r="F500" s="17" t="s">
        <v>1202</v>
      </c>
      <c r="G500" s="21">
        <v>68.17</v>
      </c>
      <c r="H500" s="17" t="s">
        <v>525</v>
      </c>
      <c r="I500" s="20">
        <f>IF(FluxoCaixa10131517[[#This Row],[Fornecedores]]="Saldo Inicial",FluxoCaixa10131517[[#This Row],[R$ (Valores)]],I499+FluxoCaixa10131517[[#This Row],[Valores Receitas / Despesas]])</f>
        <v>17192.310000000296</v>
      </c>
      <c r="J500" s="5">
        <f>IF(FluxoCaixa10131517[[#This Row],[Entrada / Saída]]="Saída",FluxoCaixa10131517[[#This Row],[R$ (Valores)]]*-1,FluxoCaixa10131517[[#This Row],[R$ (Valores)]])</f>
        <v>-68.17</v>
      </c>
    </row>
    <row r="501" spans="2:10" hidden="1">
      <c r="B501" s="56">
        <v>46048</v>
      </c>
      <c r="C501" s="52" t="str">
        <f>IF(FluxoCaixa101315[[#This Row],[Data]]="","",PROPER(TEXT(FluxoCaixa101315[[#This Row],[Data]],"mmmm")))</f>
        <v>Janeiro</v>
      </c>
      <c r="D501" s="17" t="s">
        <v>2</v>
      </c>
      <c r="E501" s="17" t="s">
        <v>507</v>
      </c>
      <c r="F501" s="17" t="s">
        <v>1203</v>
      </c>
      <c r="G501" s="21">
        <v>68.17</v>
      </c>
      <c r="H501" s="17" t="s">
        <v>525</v>
      </c>
      <c r="I501" s="20">
        <f>IF(FluxoCaixa10131517[[#This Row],[Fornecedores]]="Saldo Inicial",FluxoCaixa10131517[[#This Row],[R$ (Valores)]],I500+FluxoCaixa10131517[[#This Row],[Valores Receitas / Despesas]])</f>
        <v>17124.140000000298</v>
      </c>
      <c r="J501" s="5">
        <f>IF(FluxoCaixa10131517[[#This Row],[Entrada / Saída]]="Saída",FluxoCaixa10131517[[#This Row],[R$ (Valores)]]*-1,FluxoCaixa10131517[[#This Row],[R$ (Valores)]])</f>
        <v>-68.17</v>
      </c>
    </row>
    <row r="502" spans="2:10" hidden="1">
      <c r="B502" s="56">
        <v>46048</v>
      </c>
      <c r="C502" s="52" t="str">
        <f>IF(FluxoCaixa101315[[#This Row],[Data]]="","",PROPER(TEXT(FluxoCaixa101315[[#This Row],[Data]],"mmmm")))</f>
        <v>Janeiro</v>
      </c>
      <c r="D502" s="17" t="s">
        <v>2</v>
      </c>
      <c r="E502" s="17" t="s">
        <v>507</v>
      </c>
      <c r="F502" s="69" t="s">
        <v>1204</v>
      </c>
      <c r="G502" s="54">
        <v>68.17</v>
      </c>
      <c r="H502" s="45" t="s">
        <v>525</v>
      </c>
      <c r="I502" s="47">
        <f>IF(FluxoCaixa10131517[[#This Row],[Fornecedores]]="Saldo Inicial",FluxoCaixa10131517[[#This Row],[R$ (Valores)]],I501+FluxoCaixa10131517[[#This Row],[Valores Receitas / Despesas]])</f>
        <v>17055.970000000299</v>
      </c>
      <c r="J502" s="53">
        <f>IF(FluxoCaixa10131517[[#This Row],[Entrada / Saída]]="Saída",FluxoCaixa10131517[[#This Row],[R$ (Valores)]]*-1,FluxoCaixa10131517[[#This Row],[R$ (Valores)]])</f>
        <v>-68.17</v>
      </c>
    </row>
    <row r="503" spans="2:10" hidden="1">
      <c r="B503" s="56">
        <v>46048</v>
      </c>
      <c r="C503" s="52" t="str">
        <f>IF(FluxoCaixa101315[[#This Row],[Data]]="","",PROPER(TEXT(FluxoCaixa101315[[#This Row],[Data]],"mmmm")))</f>
        <v>Janeiro</v>
      </c>
      <c r="D503" s="17" t="s">
        <v>2</v>
      </c>
      <c r="E503" s="17" t="s">
        <v>507</v>
      </c>
      <c r="F503" s="69" t="s">
        <v>1205</v>
      </c>
      <c r="G503" s="54">
        <v>68.17</v>
      </c>
      <c r="H503" s="45" t="s">
        <v>525</v>
      </c>
      <c r="I503" s="47">
        <f>IF(FluxoCaixa10131517[[#This Row],[Fornecedores]]="Saldo Inicial",FluxoCaixa10131517[[#This Row],[R$ (Valores)]],I502+FluxoCaixa10131517[[#This Row],[Valores Receitas / Despesas]])</f>
        <v>16987.800000000301</v>
      </c>
      <c r="J503" s="53">
        <f>IF(FluxoCaixa10131517[[#This Row],[Entrada / Saída]]="Saída",FluxoCaixa10131517[[#This Row],[R$ (Valores)]]*-1,FluxoCaixa10131517[[#This Row],[R$ (Valores)]])</f>
        <v>-68.17</v>
      </c>
    </row>
    <row r="504" spans="2:10" hidden="1">
      <c r="B504" s="56">
        <v>46048</v>
      </c>
      <c r="C504" s="52" t="str">
        <f>IF(FluxoCaixa101315[[#This Row],[Data]]="","",PROPER(TEXT(FluxoCaixa101315[[#This Row],[Data]],"mmmm")))</f>
        <v>Janeiro</v>
      </c>
      <c r="D504" s="17" t="s">
        <v>2</v>
      </c>
      <c r="E504" s="17" t="s">
        <v>507</v>
      </c>
      <c r="F504" s="69" t="s">
        <v>1206</v>
      </c>
      <c r="G504" s="54">
        <v>68.17</v>
      </c>
      <c r="H504" s="45" t="s">
        <v>525</v>
      </c>
      <c r="I504" s="47">
        <f>IF(FluxoCaixa10131517[[#This Row],[Fornecedores]]="Saldo Inicial",FluxoCaixa10131517[[#This Row],[R$ (Valores)]],I503+FluxoCaixa10131517[[#This Row],[Valores Receitas / Despesas]])</f>
        <v>16919.630000000303</v>
      </c>
      <c r="J504" s="53">
        <f>IF(FluxoCaixa10131517[[#This Row],[Entrada / Saída]]="Saída",FluxoCaixa10131517[[#This Row],[R$ (Valores)]]*-1,FluxoCaixa10131517[[#This Row],[R$ (Valores)]])</f>
        <v>-68.17</v>
      </c>
    </row>
    <row r="505" spans="2:10" hidden="1">
      <c r="B505" s="56">
        <v>46049</v>
      </c>
      <c r="C505" s="52" t="str">
        <f>IF(FluxoCaixa101315[[#This Row],[Data]]="","",PROPER(TEXT(FluxoCaixa101315[[#This Row],[Data]],"mmmm")))</f>
        <v>Janeiro</v>
      </c>
      <c r="D505" s="45" t="s">
        <v>2</v>
      </c>
      <c r="E505" s="45" t="s">
        <v>70</v>
      </c>
      <c r="F505" s="69" t="s">
        <v>899</v>
      </c>
      <c r="G505" s="54">
        <v>1000</v>
      </c>
      <c r="H505" s="45" t="s">
        <v>525</v>
      </c>
      <c r="I505" s="47">
        <f>IF(FluxoCaixa10131517[[#This Row],[Fornecedores]]="Saldo Inicial",FluxoCaixa10131517[[#This Row],[R$ (Valores)]],I504+FluxoCaixa10131517[[#This Row],[Valores Receitas / Despesas]])</f>
        <v>15919.630000000303</v>
      </c>
      <c r="J505" s="53">
        <f>IF(FluxoCaixa10131517[[#This Row],[Entrada / Saída]]="Saída",FluxoCaixa10131517[[#This Row],[R$ (Valores)]]*-1,FluxoCaixa10131517[[#This Row],[R$ (Valores)]])</f>
        <v>-1000</v>
      </c>
    </row>
    <row r="506" spans="2:10" hidden="1">
      <c r="B506" s="56">
        <v>46049</v>
      </c>
      <c r="C506" s="52" t="str">
        <f>IF(FluxoCaixa101315[[#This Row],[Data]]="","",PROPER(TEXT(FluxoCaixa101315[[#This Row],[Data]],"mmmm")))</f>
        <v>Janeiro</v>
      </c>
      <c r="D506" s="17" t="s">
        <v>2</v>
      </c>
      <c r="E506" s="17" t="s">
        <v>348</v>
      </c>
      <c r="F506" s="69" t="s">
        <v>1209</v>
      </c>
      <c r="G506" s="21">
        <v>1800</v>
      </c>
      <c r="H506" s="17" t="s">
        <v>525</v>
      </c>
      <c r="I506" s="20">
        <f>IF(FluxoCaixa10131517[[#This Row],[Fornecedores]]="Saldo Inicial",FluxoCaixa10131517[[#This Row],[R$ (Valores)]],I505+FluxoCaixa10131517[[#This Row],[Valores Receitas / Despesas]])</f>
        <v>14119.630000000303</v>
      </c>
      <c r="J506" s="5">
        <f>IF(FluxoCaixa10131517[[#This Row],[Entrada / Saída]]="Saída",FluxoCaixa10131517[[#This Row],[R$ (Valores)]]*-1,FluxoCaixa10131517[[#This Row],[R$ (Valores)]])</f>
        <v>-1800</v>
      </c>
    </row>
    <row r="507" spans="2:10" hidden="1">
      <c r="B507" s="56">
        <v>46049</v>
      </c>
      <c r="C507" s="52" t="str">
        <f>IF(FluxoCaixa101315[[#This Row],[Data]]="","",PROPER(TEXT(FluxoCaixa101315[[#This Row],[Data]],"mmmm")))</f>
        <v>Janeiro</v>
      </c>
      <c r="D507" s="17" t="s">
        <v>2</v>
      </c>
      <c r="E507" s="17" t="s">
        <v>79</v>
      </c>
      <c r="F507" s="17" t="s">
        <v>1210</v>
      </c>
      <c r="G507" s="21">
        <v>512.25</v>
      </c>
      <c r="H507" s="17" t="s">
        <v>525</v>
      </c>
      <c r="I507" s="20">
        <f>IF(FluxoCaixa10131517[[#This Row],[Fornecedores]]="Saldo Inicial",FluxoCaixa10131517[[#This Row],[R$ (Valores)]],I506+FluxoCaixa10131517[[#This Row],[Valores Receitas / Despesas]])</f>
        <v>13607.380000000303</v>
      </c>
      <c r="J507" s="5">
        <f>IF(FluxoCaixa10131517[[#This Row],[Entrada / Saída]]="Saída",FluxoCaixa10131517[[#This Row],[R$ (Valores)]]*-1,FluxoCaixa10131517[[#This Row],[R$ (Valores)]])</f>
        <v>-512.25</v>
      </c>
    </row>
    <row r="508" spans="2:10" hidden="1">
      <c r="B508" s="56">
        <v>46049</v>
      </c>
      <c r="C508" s="52" t="str">
        <f>IF(FluxoCaixa101315[[#This Row],[Data]]="","",PROPER(TEXT(FluxoCaixa101315[[#This Row],[Data]],"mmmm")))</f>
        <v>Janeiro</v>
      </c>
      <c r="D508" s="17" t="s">
        <v>2</v>
      </c>
      <c r="E508" s="17" t="s">
        <v>70</v>
      </c>
      <c r="F508" s="17" t="s">
        <v>1211</v>
      </c>
      <c r="G508" s="21">
        <v>650</v>
      </c>
      <c r="H508" s="17" t="s">
        <v>525</v>
      </c>
      <c r="I508" s="20">
        <f>IF(FluxoCaixa10131517[[#This Row],[Fornecedores]]="Saldo Inicial",FluxoCaixa10131517[[#This Row],[R$ (Valores)]],I507+FluxoCaixa10131517[[#This Row],[Valores Receitas / Despesas]])</f>
        <v>12957.380000000303</v>
      </c>
      <c r="J508" s="5">
        <f>IF(FluxoCaixa10131517[[#This Row],[Entrada / Saída]]="Saída",FluxoCaixa10131517[[#This Row],[R$ (Valores)]]*-1,FluxoCaixa10131517[[#This Row],[R$ (Valores)]])</f>
        <v>-650</v>
      </c>
    </row>
    <row r="509" spans="2:10">
      <c r="B509" s="56">
        <v>46049</v>
      </c>
      <c r="C509" s="52" t="str">
        <f>IF(FluxoCaixa101315[[#This Row],[Data]]="","",PROPER(TEXT(FluxoCaixa101315[[#This Row],[Data]],"mmmm")))</f>
        <v>Janeiro</v>
      </c>
      <c r="D509" s="17" t="s">
        <v>2</v>
      </c>
      <c r="E509" s="17" t="s">
        <v>70</v>
      </c>
      <c r="F509" s="17" t="s">
        <v>1212</v>
      </c>
      <c r="G509" s="21">
        <v>650</v>
      </c>
      <c r="H509" s="17" t="s">
        <v>525</v>
      </c>
      <c r="I509" s="20">
        <f>IF(FluxoCaixa10131517[[#This Row],[Fornecedores]]="Saldo Inicial",FluxoCaixa10131517[[#This Row],[R$ (Valores)]],I508+FluxoCaixa10131517[[#This Row],[Valores Receitas / Despesas]])</f>
        <v>12307.380000000303</v>
      </c>
      <c r="J509" s="5">
        <f>IF(FluxoCaixa10131517[[#This Row],[Entrada / Saída]]="Saída",FluxoCaixa10131517[[#This Row],[R$ (Valores)]]*-1,FluxoCaixa10131517[[#This Row],[R$ (Valores)]])</f>
        <v>-650</v>
      </c>
    </row>
    <row r="510" spans="2:10" hidden="1">
      <c r="B510" s="56">
        <v>46049</v>
      </c>
      <c r="C510" s="52" t="str">
        <f>IF(FluxoCaixa101315[[#This Row],[Data]]="","",PROPER(TEXT(FluxoCaixa101315[[#This Row],[Data]],"mmmm")))</f>
        <v>Janeiro</v>
      </c>
      <c r="D510" s="17" t="s">
        <v>2</v>
      </c>
      <c r="E510" s="17" t="s">
        <v>70</v>
      </c>
      <c r="F510" s="17" t="s">
        <v>1213</v>
      </c>
      <c r="G510" s="21">
        <v>650</v>
      </c>
      <c r="H510" s="17" t="s">
        <v>525</v>
      </c>
      <c r="I510" s="20">
        <f>IF(FluxoCaixa10131517[[#This Row],[Fornecedores]]="Saldo Inicial",FluxoCaixa10131517[[#This Row],[R$ (Valores)]],I509+FluxoCaixa10131517[[#This Row],[Valores Receitas / Despesas]])</f>
        <v>11657.380000000303</v>
      </c>
      <c r="J510" s="5">
        <f>IF(FluxoCaixa10131517[[#This Row],[Entrada / Saída]]="Saída",FluxoCaixa10131517[[#This Row],[R$ (Valores)]]*-1,FluxoCaixa10131517[[#This Row],[R$ (Valores)]])</f>
        <v>-650</v>
      </c>
    </row>
    <row r="511" spans="2:10" hidden="1">
      <c r="B511" s="56">
        <v>46049</v>
      </c>
      <c r="C511" s="52" t="str">
        <f>IF(FluxoCaixa101315[[#This Row],[Data]]="","",PROPER(TEXT(FluxoCaixa101315[[#This Row],[Data]],"mmmm")))</f>
        <v>Janeiro</v>
      </c>
      <c r="D511" s="17" t="s">
        <v>2</v>
      </c>
      <c r="E511" s="17" t="s">
        <v>70</v>
      </c>
      <c r="F511" s="17" t="s">
        <v>1214</v>
      </c>
      <c r="G511" s="21">
        <v>650</v>
      </c>
      <c r="H511" s="17" t="s">
        <v>525</v>
      </c>
      <c r="I511" s="20">
        <f>IF(FluxoCaixa10131517[[#This Row],[Fornecedores]]="Saldo Inicial",FluxoCaixa10131517[[#This Row],[R$ (Valores)]],I510+FluxoCaixa10131517[[#This Row],[Valores Receitas / Despesas]])</f>
        <v>11007.380000000303</v>
      </c>
      <c r="J511" s="5">
        <f>IF(FluxoCaixa10131517[[#This Row],[Entrada / Saída]]="Saída",FluxoCaixa10131517[[#This Row],[R$ (Valores)]]*-1,FluxoCaixa10131517[[#This Row],[R$ (Valores)]])</f>
        <v>-650</v>
      </c>
    </row>
    <row r="512" spans="2:10" hidden="1">
      <c r="B512" s="56">
        <v>46049</v>
      </c>
      <c r="C512" s="52" t="str">
        <f>IF(FluxoCaixa101315[[#This Row],[Data]]="","",PROPER(TEXT(FluxoCaixa101315[[#This Row],[Data]],"mmmm")))</f>
        <v>Janeiro</v>
      </c>
      <c r="D512" s="17" t="s">
        <v>2</v>
      </c>
      <c r="E512" s="17" t="s">
        <v>25</v>
      </c>
      <c r="F512" s="17" t="s">
        <v>1215</v>
      </c>
      <c r="G512" s="21">
        <v>1042.6300000000001</v>
      </c>
      <c r="H512" s="17" t="s">
        <v>525</v>
      </c>
      <c r="I512" s="20">
        <f>IF(FluxoCaixa10131517[[#This Row],[Fornecedores]]="Saldo Inicial",FluxoCaixa10131517[[#This Row],[R$ (Valores)]],I511+FluxoCaixa10131517[[#This Row],[Valores Receitas / Despesas]])</f>
        <v>9964.750000000302</v>
      </c>
      <c r="J512" s="5">
        <f>IF(FluxoCaixa10131517[[#This Row],[Entrada / Saída]]="Saída",FluxoCaixa10131517[[#This Row],[R$ (Valores)]]*-1,FluxoCaixa10131517[[#This Row],[R$ (Valores)]])</f>
        <v>-1042.6300000000001</v>
      </c>
    </row>
    <row r="513" spans="2:10" hidden="1">
      <c r="B513" s="56">
        <v>46049</v>
      </c>
      <c r="C513" s="52" t="str">
        <f>IF(FluxoCaixa101315[[#This Row],[Data]]="","",PROPER(TEXT(FluxoCaixa101315[[#This Row],[Data]],"mmmm")))</f>
        <v>Janeiro</v>
      </c>
      <c r="D513" s="17" t="s">
        <v>2</v>
      </c>
      <c r="E513" s="17" t="s">
        <v>507</v>
      </c>
      <c r="F513" s="17" t="s">
        <v>1216</v>
      </c>
      <c r="G513" s="21">
        <v>68.17</v>
      </c>
      <c r="H513" s="17" t="s">
        <v>525</v>
      </c>
      <c r="I513" s="20">
        <f>IF(FluxoCaixa10131517[[#This Row],[Fornecedores]]="Saldo Inicial",FluxoCaixa10131517[[#This Row],[R$ (Valores)]],I512+FluxoCaixa10131517[[#This Row],[Valores Receitas / Despesas]])</f>
        <v>9896.5800000003019</v>
      </c>
      <c r="J513" s="5">
        <f>IF(FluxoCaixa10131517[[#This Row],[Entrada / Saída]]="Saída",FluxoCaixa10131517[[#This Row],[R$ (Valores)]]*-1,FluxoCaixa10131517[[#This Row],[R$ (Valores)]])</f>
        <v>-68.17</v>
      </c>
    </row>
    <row r="514" spans="2:10" hidden="1">
      <c r="B514" s="56">
        <v>46049</v>
      </c>
      <c r="C514" s="52" t="str">
        <f>IF(FluxoCaixa101315[[#This Row],[Data]]="","",PROPER(TEXT(FluxoCaixa101315[[#This Row],[Data]],"mmmm")))</f>
        <v>Janeiro</v>
      </c>
      <c r="D514" s="17" t="s">
        <v>2</v>
      </c>
      <c r="E514" s="17" t="s">
        <v>507</v>
      </c>
      <c r="F514" s="17" t="s">
        <v>1217</v>
      </c>
      <c r="G514" s="21">
        <v>447.96</v>
      </c>
      <c r="H514" s="17" t="s">
        <v>525</v>
      </c>
      <c r="I514" s="20">
        <f>IF(FluxoCaixa10131517[[#This Row],[Fornecedores]]="Saldo Inicial",FluxoCaixa10131517[[#This Row],[R$ (Valores)]],I513+FluxoCaixa10131517[[#This Row],[Valores Receitas / Despesas]])</f>
        <v>9448.6200000003028</v>
      </c>
      <c r="J514" s="5">
        <f>IF(FluxoCaixa10131517[[#This Row],[Entrada / Saída]]="Saída",FluxoCaixa10131517[[#This Row],[R$ (Valores)]]*-1,FluxoCaixa10131517[[#This Row],[R$ (Valores)]])</f>
        <v>-447.96</v>
      </c>
    </row>
    <row r="515" spans="2:10" hidden="1">
      <c r="B515" s="56">
        <v>46049</v>
      </c>
      <c r="C515" s="52" t="str">
        <f>IF(FluxoCaixa101315[[#This Row],[Data]]="","",PROPER(TEXT(FluxoCaixa101315[[#This Row],[Data]],"mmmm")))</f>
        <v>Janeiro</v>
      </c>
      <c r="D515" s="17" t="s">
        <v>2</v>
      </c>
      <c r="E515" s="17" t="s">
        <v>75</v>
      </c>
      <c r="F515" s="17" t="s">
        <v>75</v>
      </c>
      <c r="G515" s="21">
        <v>18000</v>
      </c>
      <c r="H515" s="17" t="s">
        <v>525</v>
      </c>
      <c r="I515" s="20">
        <f>IF(FluxoCaixa10131517[[#This Row],[Fornecedores]]="Saldo Inicial",FluxoCaixa10131517[[#This Row],[R$ (Valores)]],I514+FluxoCaixa10131517[[#This Row],[Valores Receitas / Despesas]])</f>
        <v>-8551.3799999996972</v>
      </c>
      <c r="J515" s="5">
        <f>IF(FluxoCaixa10131517[[#This Row],[Entrada / Saída]]="Saída",FluxoCaixa10131517[[#This Row],[R$ (Valores)]]*-1,FluxoCaixa10131517[[#This Row],[R$ (Valores)]])</f>
        <v>-18000</v>
      </c>
    </row>
    <row r="516" spans="2:10" hidden="1">
      <c r="B516" s="56">
        <v>46049</v>
      </c>
      <c r="C516" s="52" t="str">
        <f>IF(FluxoCaixa101315[[#This Row],[Data]]="","",PROPER(TEXT(FluxoCaixa101315[[#This Row],[Data]],"mmmm")))</f>
        <v>Janeiro</v>
      </c>
      <c r="D516" s="17" t="s">
        <v>1</v>
      </c>
      <c r="E516" s="17" t="s">
        <v>60</v>
      </c>
      <c r="F516" s="17" t="s">
        <v>1155</v>
      </c>
      <c r="G516" s="21">
        <v>60000</v>
      </c>
      <c r="H516" s="17" t="s">
        <v>525</v>
      </c>
      <c r="I516" s="20">
        <f>IF(FluxoCaixa10131517[[#This Row],[Fornecedores]]="Saldo Inicial",FluxoCaixa10131517[[#This Row],[R$ (Valores)]],I515+FluxoCaixa10131517[[#This Row],[Valores Receitas / Despesas]])</f>
        <v>51448.620000000301</v>
      </c>
      <c r="J516" s="5">
        <f>IF(FluxoCaixa10131517[[#This Row],[Entrada / Saída]]="Saída",FluxoCaixa10131517[[#This Row],[R$ (Valores)]]*-1,FluxoCaixa10131517[[#This Row],[R$ (Valores)]])</f>
        <v>60000</v>
      </c>
    </row>
    <row r="517" spans="2:10" hidden="1">
      <c r="B517" s="56">
        <v>46049</v>
      </c>
      <c r="C517" s="52" t="str">
        <f>IF(FluxoCaixa101315[[#This Row],[Data]]="","",PROPER(TEXT(FluxoCaixa101315[[#This Row],[Data]],"mmmm")))</f>
        <v>Janeiro</v>
      </c>
      <c r="D517" s="17" t="s">
        <v>2</v>
      </c>
      <c r="E517" s="17" t="s">
        <v>25</v>
      </c>
      <c r="F517" s="17" t="s">
        <v>1218</v>
      </c>
      <c r="G517" s="21">
        <v>380</v>
      </c>
      <c r="H517" s="17" t="s">
        <v>525</v>
      </c>
      <c r="I517" s="20">
        <f>IF(FluxoCaixa10131517[[#This Row],[Fornecedores]]="Saldo Inicial",FluxoCaixa10131517[[#This Row],[R$ (Valores)]],I516+FluxoCaixa10131517[[#This Row],[Valores Receitas / Despesas]])</f>
        <v>51068.620000000301</v>
      </c>
      <c r="J517" s="5">
        <f>IF(FluxoCaixa10131517[[#This Row],[Entrada / Saída]]="Saída",FluxoCaixa10131517[[#This Row],[R$ (Valores)]]*-1,FluxoCaixa10131517[[#This Row],[R$ (Valores)]])</f>
        <v>-380</v>
      </c>
    </row>
    <row r="518" spans="2:10" hidden="1">
      <c r="B518" s="56">
        <v>46050</v>
      </c>
      <c r="C518" s="52" t="str">
        <f>IF(FluxoCaixa101315[[#This Row],[Data]]="","",PROPER(TEXT(FluxoCaixa101315[[#This Row],[Data]],"mmmm")))</f>
        <v>Janeiro</v>
      </c>
      <c r="D518" s="17" t="s">
        <v>2</v>
      </c>
      <c r="E518" s="17" t="s">
        <v>123</v>
      </c>
      <c r="F518" s="17" t="s">
        <v>1219</v>
      </c>
      <c r="G518" s="21">
        <v>11493.62</v>
      </c>
      <c r="H518" s="17" t="s">
        <v>525</v>
      </c>
      <c r="I518" s="20">
        <f>IF(FluxoCaixa10131517[[#This Row],[Fornecedores]]="Saldo Inicial",FluxoCaixa10131517[[#This Row],[R$ (Valores)]],I517+FluxoCaixa10131517[[#This Row],[Valores Receitas / Despesas]])</f>
        <v>39575.000000000298</v>
      </c>
      <c r="J518" s="5">
        <f>IF(FluxoCaixa10131517[[#This Row],[Entrada / Saída]]="Saída",FluxoCaixa10131517[[#This Row],[R$ (Valores)]]*-1,FluxoCaixa10131517[[#This Row],[R$ (Valores)]])</f>
        <v>-11493.62</v>
      </c>
    </row>
    <row r="519" spans="2:10" hidden="1">
      <c r="B519" s="56">
        <v>46050</v>
      </c>
      <c r="C519" s="52" t="str">
        <f>IF(FluxoCaixa101315[[#This Row],[Data]]="","",PROPER(TEXT(FluxoCaixa101315[[#This Row],[Data]],"mmmm")))</f>
        <v>Janeiro</v>
      </c>
      <c r="D519" s="45" t="s">
        <v>2</v>
      </c>
      <c r="E519" s="45" t="s">
        <v>23</v>
      </c>
      <c r="F519" s="45" t="s">
        <v>568</v>
      </c>
      <c r="G519" s="54">
        <v>4783.1400000000003</v>
      </c>
      <c r="H519" s="45" t="s">
        <v>525</v>
      </c>
      <c r="I519" s="47">
        <f>IF(FluxoCaixa10131517[[#This Row],[Fornecedores]]="Saldo Inicial",FluxoCaixa10131517[[#This Row],[R$ (Valores)]],I518+FluxoCaixa10131517[[#This Row],[Valores Receitas / Despesas]])</f>
        <v>34791.860000000299</v>
      </c>
      <c r="J519" s="53">
        <f>IF(FluxoCaixa10131517[[#This Row],[Entrada / Saída]]="Saída",FluxoCaixa10131517[[#This Row],[R$ (Valores)]]*-1,FluxoCaixa10131517[[#This Row],[R$ (Valores)]])</f>
        <v>-4783.1400000000003</v>
      </c>
    </row>
    <row r="520" spans="2:10" hidden="1">
      <c r="B520" s="56">
        <v>46050</v>
      </c>
      <c r="C520" s="52" t="str">
        <f>IF(FluxoCaixa101315[[#This Row],[Data]]="","",PROPER(TEXT(FluxoCaixa101315[[#This Row],[Data]],"mmmm")))</f>
        <v>Janeiro</v>
      </c>
      <c r="D520" s="17" t="s">
        <v>2</v>
      </c>
      <c r="E520" s="17" t="s">
        <v>25</v>
      </c>
      <c r="F520" s="17" t="s">
        <v>1220</v>
      </c>
      <c r="G520" s="21">
        <v>536.66999999999996</v>
      </c>
      <c r="H520" s="17" t="s">
        <v>525</v>
      </c>
      <c r="I520" s="20">
        <f>IF(FluxoCaixa10131517[[#This Row],[Fornecedores]]="Saldo Inicial",FluxoCaixa10131517[[#This Row],[R$ (Valores)]],I519+FluxoCaixa10131517[[#This Row],[Valores Receitas / Despesas]])</f>
        <v>34255.190000000301</v>
      </c>
      <c r="J520" s="5">
        <f>IF(FluxoCaixa10131517[[#This Row],[Entrada / Saída]]="Saída",FluxoCaixa10131517[[#This Row],[R$ (Valores)]]*-1,FluxoCaixa10131517[[#This Row],[R$ (Valores)]])</f>
        <v>-536.66999999999996</v>
      </c>
    </row>
    <row r="521" spans="2:10" hidden="1">
      <c r="B521" s="56">
        <v>46050</v>
      </c>
      <c r="C521" s="52" t="str">
        <f>IF(FluxoCaixa101315[[#This Row],[Data]]="","",PROPER(TEXT(FluxoCaixa101315[[#This Row],[Data]],"mmmm")))</f>
        <v>Janeiro</v>
      </c>
      <c r="D521" s="17" t="s">
        <v>2</v>
      </c>
      <c r="E521" s="17" t="s">
        <v>25</v>
      </c>
      <c r="F521" s="17" t="s">
        <v>1221</v>
      </c>
      <c r="G521" s="21">
        <v>358.67</v>
      </c>
      <c r="H521" s="17" t="s">
        <v>525</v>
      </c>
      <c r="I521" s="20">
        <f>IF(FluxoCaixa10131517[[#This Row],[Fornecedores]]="Saldo Inicial",FluxoCaixa10131517[[#This Row],[R$ (Valores)]],I520+FluxoCaixa10131517[[#This Row],[Valores Receitas / Despesas]])</f>
        <v>33896.520000000302</v>
      </c>
      <c r="J521" s="5">
        <f>IF(FluxoCaixa10131517[[#This Row],[Entrada / Saída]]="Saída",FluxoCaixa10131517[[#This Row],[R$ (Valores)]]*-1,FluxoCaixa10131517[[#This Row],[R$ (Valores)]])</f>
        <v>-358.67</v>
      </c>
    </row>
    <row r="522" spans="2:10" hidden="1">
      <c r="B522" s="56">
        <v>46050</v>
      </c>
      <c r="C522" s="52" t="str">
        <f>IF(FluxoCaixa101315[[#This Row],[Data]]="","",PROPER(TEXT(FluxoCaixa101315[[#This Row],[Data]],"mmmm")))</f>
        <v>Janeiro</v>
      </c>
      <c r="D522" s="17" t="s">
        <v>2</v>
      </c>
      <c r="E522" s="17" t="s">
        <v>23</v>
      </c>
      <c r="F522" s="17" t="s">
        <v>568</v>
      </c>
      <c r="G522" s="21">
        <v>4229.33</v>
      </c>
      <c r="H522" s="17" t="s">
        <v>525</v>
      </c>
      <c r="I522" s="20">
        <f>IF(FluxoCaixa10131517[[#This Row],[Fornecedores]]="Saldo Inicial",FluxoCaixa10131517[[#This Row],[R$ (Valores)]],I521+FluxoCaixa10131517[[#This Row],[Valores Receitas / Despesas]])</f>
        <v>29667.190000000301</v>
      </c>
      <c r="J522" s="5">
        <f>IF(FluxoCaixa10131517[[#This Row],[Entrada / Saída]]="Saída",FluxoCaixa10131517[[#This Row],[R$ (Valores)]]*-1,FluxoCaixa10131517[[#This Row],[R$ (Valores)]])</f>
        <v>-4229.33</v>
      </c>
    </row>
    <row r="523" spans="2:10" hidden="1">
      <c r="B523" s="56">
        <v>46050</v>
      </c>
      <c r="C523" s="52" t="str">
        <f>IF(FluxoCaixa101315[[#This Row],[Data]]="","",PROPER(TEXT(FluxoCaixa101315[[#This Row],[Data]],"mmmm")))</f>
        <v>Janeiro</v>
      </c>
      <c r="D523" s="17" t="s">
        <v>2</v>
      </c>
      <c r="E523" s="17" t="s">
        <v>519</v>
      </c>
      <c r="F523" s="17" t="s">
        <v>1222</v>
      </c>
      <c r="G523" s="21">
        <v>795.77</v>
      </c>
      <c r="H523" s="17" t="s">
        <v>525</v>
      </c>
      <c r="I523" s="20">
        <f>IF(FluxoCaixa10131517[[#This Row],[Fornecedores]]="Saldo Inicial",FluxoCaixa10131517[[#This Row],[R$ (Valores)]],I522+FluxoCaixa10131517[[#This Row],[Valores Receitas / Despesas]])</f>
        <v>28871.4200000003</v>
      </c>
      <c r="J523" s="5">
        <f>IF(FluxoCaixa10131517[[#This Row],[Entrada / Saída]]="Saída",FluxoCaixa10131517[[#This Row],[R$ (Valores)]]*-1,FluxoCaixa10131517[[#This Row],[R$ (Valores)]])</f>
        <v>-795.77</v>
      </c>
    </row>
    <row r="524" spans="2:10" hidden="1">
      <c r="B524" s="56">
        <v>46050</v>
      </c>
      <c r="C524" s="52" t="str">
        <f>IF(FluxoCaixa101315[[#This Row],[Data]]="","",PROPER(TEXT(FluxoCaixa101315[[#This Row],[Data]],"mmmm")))</f>
        <v>Janeiro</v>
      </c>
      <c r="D524" s="17" t="s">
        <v>2</v>
      </c>
      <c r="E524" s="17" t="s">
        <v>519</v>
      </c>
      <c r="F524" s="17" t="s">
        <v>1223</v>
      </c>
      <c r="G524" s="21">
        <v>830</v>
      </c>
      <c r="H524" s="17" t="s">
        <v>525</v>
      </c>
      <c r="I524" s="20">
        <f>IF(FluxoCaixa10131517[[#This Row],[Fornecedores]]="Saldo Inicial",FluxoCaixa10131517[[#This Row],[R$ (Valores)]],I523+FluxoCaixa10131517[[#This Row],[Valores Receitas / Despesas]])</f>
        <v>28041.4200000003</v>
      </c>
      <c r="J524" s="5">
        <f>IF(FluxoCaixa10131517[[#This Row],[Entrada / Saída]]="Saída",FluxoCaixa10131517[[#This Row],[R$ (Valores)]]*-1,FluxoCaixa10131517[[#This Row],[R$ (Valores)]])</f>
        <v>-830</v>
      </c>
    </row>
    <row r="525" spans="2:10" hidden="1">
      <c r="B525" s="56">
        <v>46050</v>
      </c>
      <c r="C525" s="52" t="str">
        <f>IF(FluxoCaixa101315[[#This Row],[Data]]="","",PROPER(TEXT(FluxoCaixa101315[[#This Row],[Data]],"mmmm")))</f>
        <v>Janeiro</v>
      </c>
      <c r="D525" s="17" t="s">
        <v>2</v>
      </c>
      <c r="E525" s="17" t="s">
        <v>105</v>
      </c>
      <c r="F525" s="17" t="s">
        <v>1008</v>
      </c>
      <c r="G525" s="21">
        <v>200</v>
      </c>
      <c r="H525" s="17" t="s">
        <v>525</v>
      </c>
      <c r="I525" s="20">
        <f>IF(FluxoCaixa10131517[[#This Row],[Fornecedores]]="Saldo Inicial",FluxoCaixa10131517[[#This Row],[R$ (Valores)]],I524+FluxoCaixa10131517[[#This Row],[Valores Receitas / Despesas]])</f>
        <v>27841.4200000003</v>
      </c>
      <c r="J525" s="5">
        <f>IF(FluxoCaixa10131517[[#This Row],[Entrada / Saída]]="Saída",FluxoCaixa10131517[[#This Row],[R$ (Valores)]]*-1,FluxoCaixa10131517[[#This Row],[R$ (Valores)]])</f>
        <v>-200</v>
      </c>
    </row>
    <row r="526" spans="2:10" hidden="1">
      <c r="B526" s="56">
        <v>46050</v>
      </c>
      <c r="C526" s="52" t="str">
        <f>IF(FluxoCaixa101315[[#This Row],[Data]]="","",PROPER(TEXT(FluxoCaixa101315[[#This Row],[Data]],"mmmm")))</f>
        <v>Janeiro</v>
      </c>
      <c r="D526" s="17" t="s">
        <v>2</v>
      </c>
      <c r="E526" s="17" t="s">
        <v>70</v>
      </c>
      <c r="F526" s="17" t="s">
        <v>1224</v>
      </c>
      <c r="G526" s="21">
        <v>200</v>
      </c>
      <c r="H526" s="17" t="s">
        <v>525</v>
      </c>
      <c r="I526" s="20">
        <f>IF(FluxoCaixa10131517[[#This Row],[Fornecedores]]="Saldo Inicial",FluxoCaixa10131517[[#This Row],[R$ (Valores)]],I525+FluxoCaixa10131517[[#This Row],[Valores Receitas / Despesas]])</f>
        <v>27641.4200000003</v>
      </c>
      <c r="J526" s="5">
        <f>IF(FluxoCaixa10131517[[#This Row],[Entrada / Saída]]="Saída",FluxoCaixa10131517[[#This Row],[R$ (Valores)]]*-1,FluxoCaixa10131517[[#This Row],[R$ (Valores)]])</f>
        <v>-200</v>
      </c>
    </row>
    <row r="527" spans="2:10" hidden="1">
      <c r="B527" s="56">
        <v>46050</v>
      </c>
      <c r="C527" s="52" t="str">
        <f>IF(FluxoCaixa101315[[#This Row],[Data]]="","",PROPER(TEXT(FluxoCaixa101315[[#This Row],[Data]],"mmmm")))</f>
        <v>Janeiro</v>
      </c>
      <c r="D527" s="17" t="s">
        <v>2</v>
      </c>
      <c r="E527" s="17" t="s">
        <v>70</v>
      </c>
      <c r="F527" s="17" t="s">
        <v>1225</v>
      </c>
      <c r="G527" s="21">
        <v>200</v>
      </c>
      <c r="H527" s="17" t="s">
        <v>525</v>
      </c>
      <c r="I527" s="20">
        <f>IF(FluxoCaixa10131517[[#This Row],[Fornecedores]]="Saldo Inicial",FluxoCaixa10131517[[#This Row],[R$ (Valores)]],I526+FluxoCaixa10131517[[#This Row],[Valores Receitas / Despesas]])</f>
        <v>27441.4200000003</v>
      </c>
      <c r="J527" s="5">
        <f>IF(FluxoCaixa10131517[[#This Row],[Entrada / Saída]]="Saída",FluxoCaixa10131517[[#This Row],[R$ (Valores)]]*-1,FluxoCaixa10131517[[#This Row],[R$ (Valores)]])</f>
        <v>-200</v>
      </c>
    </row>
    <row r="528" spans="2:10" hidden="1">
      <c r="B528" s="56">
        <v>46051</v>
      </c>
      <c r="C528" s="52" t="str">
        <f>IF(FluxoCaixa101315[[#This Row],[Data]]="","",PROPER(TEXT(FluxoCaixa101315[[#This Row],[Data]],"mmmm")))</f>
        <v>Janeiro</v>
      </c>
      <c r="D528" s="17" t="s">
        <v>2</v>
      </c>
      <c r="E528" s="17" t="s">
        <v>78</v>
      </c>
      <c r="F528" s="17" t="s">
        <v>1226</v>
      </c>
      <c r="G528" s="21">
        <v>117</v>
      </c>
      <c r="H528" s="17" t="s">
        <v>525</v>
      </c>
      <c r="I528" s="20">
        <f>IF(FluxoCaixa10131517[[#This Row],[Fornecedores]]="Saldo Inicial",FluxoCaixa10131517[[#This Row],[R$ (Valores)]],I527+FluxoCaixa10131517[[#This Row],[Valores Receitas / Despesas]])</f>
        <v>27324.4200000003</v>
      </c>
      <c r="J528" s="5">
        <f>IF(FluxoCaixa10131517[[#This Row],[Entrada / Saída]]="Saída",FluxoCaixa10131517[[#This Row],[R$ (Valores)]]*-1,FluxoCaixa10131517[[#This Row],[R$ (Valores)]])</f>
        <v>-117</v>
      </c>
    </row>
    <row r="529" spans="2:10" hidden="1">
      <c r="B529" s="56">
        <v>46051</v>
      </c>
      <c r="C529" s="52" t="str">
        <f>IF(FluxoCaixa101315[[#This Row],[Data]]="","",PROPER(TEXT(FluxoCaixa101315[[#This Row],[Data]],"mmmm")))</f>
        <v>Janeiro</v>
      </c>
      <c r="D529" s="17" t="s">
        <v>2</v>
      </c>
      <c r="E529" s="17" t="s">
        <v>78</v>
      </c>
      <c r="F529" s="17" t="s">
        <v>1227</v>
      </c>
      <c r="G529" s="21">
        <v>327.60000000000002</v>
      </c>
      <c r="H529" s="17" t="s">
        <v>525</v>
      </c>
      <c r="I529" s="20">
        <f>IF(FluxoCaixa10131517[[#This Row],[Fornecedores]]="Saldo Inicial",FluxoCaixa10131517[[#This Row],[R$ (Valores)]],I528+FluxoCaixa10131517[[#This Row],[Valores Receitas / Despesas]])</f>
        <v>26996.820000000302</v>
      </c>
      <c r="J529" s="5">
        <f>IF(FluxoCaixa10131517[[#This Row],[Entrada / Saída]]="Saída",FluxoCaixa10131517[[#This Row],[R$ (Valores)]]*-1,FluxoCaixa10131517[[#This Row],[R$ (Valores)]])</f>
        <v>-327.60000000000002</v>
      </c>
    </row>
    <row r="530" spans="2:10" hidden="1">
      <c r="B530" s="56">
        <v>46051</v>
      </c>
      <c r="C530" s="52" t="str">
        <f>IF(FluxoCaixa101315[[#This Row],[Data]]="","",PROPER(TEXT(FluxoCaixa101315[[#This Row],[Data]],"mmmm")))</f>
        <v>Janeiro</v>
      </c>
      <c r="D530" s="17" t="s">
        <v>2</v>
      </c>
      <c r="E530" s="17" t="s">
        <v>71</v>
      </c>
      <c r="F530" s="17" t="s">
        <v>1228</v>
      </c>
      <c r="G530" s="21">
        <v>500</v>
      </c>
      <c r="H530" s="17" t="s">
        <v>525</v>
      </c>
      <c r="I530" s="20">
        <f>IF(FluxoCaixa10131517[[#This Row],[Fornecedores]]="Saldo Inicial",FluxoCaixa10131517[[#This Row],[R$ (Valores)]],I529+FluxoCaixa10131517[[#This Row],[Valores Receitas / Despesas]])</f>
        <v>26496.820000000302</v>
      </c>
      <c r="J530" s="5">
        <f>IF(FluxoCaixa10131517[[#This Row],[Entrada / Saída]]="Saída",FluxoCaixa10131517[[#This Row],[R$ (Valores)]]*-1,FluxoCaixa10131517[[#This Row],[R$ (Valores)]])</f>
        <v>-500</v>
      </c>
    </row>
    <row r="531" spans="2:10" hidden="1">
      <c r="B531" s="56">
        <v>46051</v>
      </c>
      <c r="C531" s="52" t="str">
        <f>IF(FluxoCaixa101315[[#This Row],[Data]]="","",PROPER(TEXT(FluxoCaixa101315[[#This Row],[Data]],"mmmm")))</f>
        <v>Janeiro</v>
      </c>
      <c r="D531" s="45" t="s">
        <v>2</v>
      </c>
      <c r="E531" s="45" t="s">
        <v>71</v>
      </c>
      <c r="F531" s="45" t="s">
        <v>1229</v>
      </c>
      <c r="G531" s="54">
        <v>21.75</v>
      </c>
      <c r="H531" s="45" t="s">
        <v>525</v>
      </c>
      <c r="I531" s="47">
        <f>IF(FluxoCaixa10131517[[#This Row],[Fornecedores]]="Saldo Inicial",FluxoCaixa10131517[[#This Row],[R$ (Valores)]],I530+FluxoCaixa10131517[[#This Row],[Valores Receitas / Despesas]])</f>
        <v>26475.070000000302</v>
      </c>
      <c r="J531" s="53">
        <f>IF(FluxoCaixa10131517[[#This Row],[Entrada / Saída]]="Saída",FluxoCaixa10131517[[#This Row],[R$ (Valores)]]*-1,FluxoCaixa10131517[[#This Row],[R$ (Valores)]])</f>
        <v>-21.75</v>
      </c>
    </row>
    <row r="532" spans="2:10" hidden="1">
      <c r="B532" s="56">
        <v>46051</v>
      </c>
      <c r="C532" s="52" t="str">
        <f>IF(FluxoCaixa101315[[#This Row],[Data]]="","",PROPER(TEXT(FluxoCaixa101315[[#This Row],[Data]],"mmmm")))</f>
        <v>Janeiro</v>
      </c>
      <c r="D532" s="17" t="s">
        <v>2</v>
      </c>
      <c r="E532" s="17" t="s">
        <v>78</v>
      </c>
      <c r="F532" s="17" t="s">
        <v>1230</v>
      </c>
      <c r="G532" s="21">
        <v>285</v>
      </c>
      <c r="H532" s="17" t="s">
        <v>525</v>
      </c>
      <c r="I532" s="20">
        <f>IF(FluxoCaixa10131517[[#This Row],[Fornecedores]]="Saldo Inicial",FluxoCaixa10131517[[#This Row],[R$ (Valores)]],I531+FluxoCaixa10131517[[#This Row],[Valores Receitas / Despesas]])</f>
        <v>26190.070000000302</v>
      </c>
      <c r="J532" s="5">
        <f>IF(FluxoCaixa10131517[[#This Row],[Entrada / Saída]]="Saída",FluxoCaixa10131517[[#This Row],[R$ (Valores)]]*-1,FluxoCaixa10131517[[#This Row],[R$ (Valores)]])</f>
        <v>-285</v>
      </c>
    </row>
    <row r="533" spans="2:10" hidden="1">
      <c r="B533" s="56">
        <v>46051</v>
      </c>
      <c r="C533" s="52" t="str">
        <f>IF(FluxoCaixa101315[[#This Row],[Data]]="","",PROPER(TEXT(FluxoCaixa101315[[#This Row],[Data]],"mmmm")))</f>
        <v>Janeiro</v>
      </c>
      <c r="D533" s="17" t="s">
        <v>2</v>
      </c>
      <c r="E533" s="17" t="s">
        <v>123</v>
      </c>
      <c r="F533" s="17" t="s">
        <v>1231</v>
      </c>
      <c r="G533" s="21">
        <v>1560.61</v>
      </c>
      <c r="H533" s="17" t="s">
        <v>525</v>
      </c>
      <c r="I533" s="20">
        <f>IF(FluxoCaixa10131517[[#This Row],[Fornecedores]]="Saldo Inicial",FluxoCaixa10131517[[#This Row],[R$ (Valores)]],I532+FluxoCaixa10131517[[#This Row],[Valores Receitas / Despesas]])</f>
        <v>24629.460000000301</v>
      </c>
      <c r="J533" s="5">
        <f>IF(FluxoCaixa10131517[[#This Row],[Entrada / Saída]]="Saída",FluxoCaixa10131517[[#This Row],[R$ (Valores)]]*-1,FluxoCaixa10131517[[#This Row],[R$ (Valores)]])</f>
        <v>-1560.61</v>
      </c>
    </row>
    <row r="534" spans="2:10" hidden="1">
      <c r="B534" s="56">
        <v>46051</v>
      </c>
      <c r="C534" s="52" t="str">
        <f>IF(FluxoCaixa101315[[#This Row],[Data]]="","",PROPER(TEXT(FluxoCaixa101315[[#This Row],[Data]],"mmmm")))</f>
        <v>Janeiro</v>
      </c>
      <c r="D534" s="17" t="s">
        <v>2</v>
      </c>
      <c r="E534" s="17" t="s">
        <v>10</v>
      </c>
      <c r="F534" s="17" t="s">
        <v>1232</v>
      </c>
      <c r="G534" s="21">
        <v>78.98</v>
      </c>
      <c r="H534" s="17" t="s">
        <v>525</v>
      </c>
      <c r="I534" s="20">
        <f>IF(FluxoCaixa10131517[[#This Row],[Fornecedores]]="Saldo Inicial",FluxoCaixa10131517[[#This Row],[R$ (Valores)]],I533+FluxoCaixa10131517[[#This Row],[Valores Receitas / Despesas]])</f>
        <v>24550.480000000302</v>
      </c>
      <c r="J534" s="5">
        <f>IF(FluxoCaixa10131517[[#This Row],[Entrada / Saída]]="Saída",FluxoCaixa10131517[[#This Row],[R$ (Valores)]]*-1,FluxoCaixa10131517[[#This Row],[R$ (Valores)]])</f>
        <v>-78.98</v>
      </c>
    </row>
    <row r="535" spans="2:10" hidden="1">
      <c r="B535" s="56">
        <v>46051</v>
      </c>
      <c r="C535" s="52" t="str">
        <f>IF(FluxoCaixa101315[[#This Row],[Data]]="","",PROPER(TEXT(FluxoCaixa101315[[#This Row],[Data]],"mmmm")))</f>
        <v>Janeiro</v>
      </c>
      <c r="D535" s="17" t="s">
        <v>2</v>
      </c>
      <c r="E535" s="17" t="s">
        <v>123</v>
      </c>
      <c r="F535" s="17" t="s">
        <v>1233</v>
      </c>
      <c r="G535" s="21">
        <v>1864.06</v>
      </c>
      <c r="H535" s="17" t="s">
        <v>525</v>
      </c>
      <c r="I535" s="20">
        <f>IF(FluxoCaixa10131517[[#This Row],[Fornecedores]]="Saldo Inicial",FluxoCaixa10131517[[#This Row],[R$ (Valores)]],I534+FluxoCaixa10131517[[#This Row],[Valores Receitas / Despesas]])</f>
        <v>22686.4200000003</v>
      </c>
      <c r="J535" s="5">
        <f>IF(FluxoCaixa10131517[[#This Row],[Entrada / Saída]]="Saída",FluxoCaixa10131517[[#This Row],[R$ (Valores)]]*-1,FluxoCaixa10131517[[#This Row],[R$ (Valores)]])</f>
        <v>-1864.06</v>
      </c>
    </row>
    <row r="536" spans="2:10" hidden="1">
      <c r="B536" s="16">
        <v>46051</v>
      </c>
      <c r="C536" s="48" t="str">
        <f>IF(FluxoCaixa101315[[#This Row],[Data]]="","",PROPER(TEXT(FluxoCaixa101315[[#This Row],[Data]],"mmmm")))</f>
        <v>Janeiro</v>
      </c>
      <c r="D536" s="17" t="s">
        <v>2</v>
      </c>
      <c r="E536" s="17" t="s">
        <v>61</v>
      </c>
      <c r="F536" s="17" t="s">
        <v>1234</v>
      </c>
      <c r="G536" s="21">
        <v>2500</v>
      </c>
      <c r="H536" s="17" t="s">
        <v>525</v>
      </c>
      <c r="I536" s="20">
        <f>IF(FluxoCaixa10131517[[#This Row],[Fornecedores]]="Saldo Inicial",FluxoCaixa10131517[[#This Row],[R$ (Valores)]],I535+FluxoCaixa10131517[[#This Row],[Valores Receitas / Despesas]])</f>
        <v>20186.4200000003</v>
      </c>
      <c r="J536" s="5">
        <f>IF(FluxoCaixa10131517[[#This Row],[Entrada / Saída]]="Saída",FluxoCaixa10131517[[#This Row],[R$ (Valores)]]*-1,FluxoCaixa10131517[[#This Row],[R$ (Valores)]])</f>
        <v>-2500</v>
      </c>
    </row>
    <row r="537" spans="2:10" hidden="1">
      <c r="B537" s="16">
        <v>46051</v>
      </c>
      <c r="C537" s="48" t="str">
        <f>IF(FluxoCaixa101315[[#This Row],[Data]]="","",PROPER(TEXT(FluxoCaixa101315[[#This Row],[Data]],"mmmm")))</f>
        <v>Janeiro</v>
      </c>
      <c r="D537" s="45" t="s">
        <v>2</v>
      </c>
      <c r="E537" s="45" t="s">
        <v>70</v>
      </c>
      <c r="F537" s="69" t="s">
        <v>1235</v>
      </c>
      <c r="G537" s="54">
        <v>2000</v>
      </c>
      <c r="H537" s="45" t="s">
        <v>525</v>
      </c>
      <c r="I537" s="47">
        <f>IF(FluxoCaixa10131517[[#This Row],[Fornecedores]]="Saldo Inicial",FluxoCaixa10131517[[#This Row],[R$ (Valores)]],I536+FluxoCaixa10131517[[#This Row],[Valores Receitas / Despesas]])</f>
        <v>18186.4200000003</v>
      </c>
      <c r="J537" s="53">
        <f>IF(FluxoCaixa10131517[[#This Row],[Entrada / Saída]]="Saída",FluxoCaixa10131517[[#This Row],[R$ (Valores)]]*-1,FluxoCaixa10131517[[#This Row],[R$ (Valores)]])</f>
        <v>-2000</v>
      </c>
    </row>
    <row r="538" spans="2:10" hidden="1">
      <c r="B538" s="16">
        <v>46051</v>
      </c>
      <c r="C538" s="48" t="str">
        <f>IF(FluxoCaixa101315[[#This Row],[Data]]="","",PROPER(TEXT(FluxoCaixa101315[[#This Row],[Data]],"mmmm")))</f>
        <v>Janeiro</v>
      </c>
      <c r="D538" s="17" t="s">
        <v>2</v>
      </c>
      <c r="E538" s="17" t="s">
        <v>507</v>
      </c>
      <c r="F538" s="69" t="s">
        <v>1236</v>
      </c>
      <c r="G538" s="21">
        <v>68.17</v>
      </c>
      <c r="H538" s="17" t="s">
        <v>525</v>
      </c>
      <c r="I538" s="20">
        <f>IF(FluxoCaixa10131517[[#This Row],[Fornecedores]]="Saldo Inicial",FluxoCaixa10131517[[#This Row],[R$ (Valores)]],I537+FluxoCaixa10131517[[#This Row],[Valores Receitas / Despesas]])</f>
        <v>18118.250000000302</v>
      </c>
      <c r="J538" s="5">
        <f>IF(FluxoCaixa10131517[[#This Row],[Entrada / Saída]]="Saída",FluxoCaixa10131517[[#This Row],[R$ (Valores)]]*-1,FluxoCaixa10131517[[#This Row],[R$ (Valores)]])</f>
        <v>-68.17</v>
      </c>
    </row>
    <row r="539" spans="2:10" hidden="1">
      <c r="B539" s="16">
        <v>46051</v>
      </c>
      <c r="C539" s="48" t="str">
        <f>IF(FluxoCaixa101315[[#This Row],[Data]]="","",PROPER(TEXT(FluxoCaixa101315[[#This Row],[Data]],"mmmm")))</f>
        <v>Janeiro</v>
      </c>
      <c r="D539" s="17" t="s">
        <v>2</v>
      </c>
      <c r="E539" s="17" t="s">
        <v>507</v>
      </c>
      <c r="F539" s="69" t="s">
        <v>1237</v>
      </c>
      <c r="G539" s="21">
        <v>68.17</v>
      </c>
      <c r="H539" s="17" t="s">
        <v>525</v>
      </c>
      <c r="I539" s="20">
        <f>IF(FluxoCaixa10131517[[#This Row],[Fornecedores]]="Saldo Inicial",FluxoCaixa10131517[[#This Row],[R$ (Valores)]],I538+FluxoCaixa10131517[[#This Row],[Valores Receitas / Despesas]])</f>
        <v>18050.080000000304</v>
      </c>
      <c r="J539" s="5">
        <f>IF(FluxoCaixa10131517[[#This Row],[Entrada / Saída]]="Saída",FluxoCaixa10131517[[#This Row],[R$ (Valores)]]*-1,FluxoCaixa10131517[[#This Row],[R$ (Valores)]])</f>
        <v>-68.17</v>
      </c>
    </row>
    <row r="540" spans="2:10" hidden="1">
      <c r="B540" s="16">
        <v>46051</v>
      </c>
      <c r="C540" s="48" t="str">
        <f>IF(FluxoCaixa101315[[#This Row],[Data]]="","",PROPER(TEXT(FluxoCaixa101315[[#This Row],[Data]],"mmmm")))</f>
        <v>Janeiro</v>
      </c>
      <c r="D540" s="17" t="s">
        <v>2</v>
      </c>
      <c r="E540" s="17" t="s">
        <v>507</v>
      </c>
      <c r="F540" s="69" t="s">
        <v>1238</v>
      </c>
      <c r="G540" s="21">
        <v>108.39</v>
      </c>
      <c r="H540" s="17" t="s">
        <v>525</v>
      </c>
      <c r="I540" s="20">
        <f>IF(FluxoCaixa10131517[[#This Row],[Fornecedores]]="Saldo Inicial",FluxoCaixa10131517[[#This Row],[R$ (Valores)]],I539+FluxoCaixa10131517[[#This Row],[Valores Receitas / Despesas]])</f>
        <v>17941.690000000304</v>
      </c>
      <c r="J540" s="5">
        <f>IF(FluxoCaixa10131517[[#This Row],[Entrada / Saída]]="Saída",FluxoCaixa10131517[[#This Row],[R$ (Valores)]]*-1,FluxoCaixa10131517[[#This Row],[R$ (Valores)]])</f>
        <v>-108.39</v>
      </c>
    </row>
    <row r="541" spans="2:10" hidden="1">
      <c r="B541" s="16">
        <v>46052</v>
      </c>
      <c r="C541" s="48" t="str">
        <f>IF(FluxoCaixa101315[[#This Row],[Data]]="","",PROPER(TEXT(FluxoCaixa101315[[#This Row],[Data]],"mmmm")))</f>
        <v>Janeiro</v>
      </c>
      <c r="D541" s="17" t="s">
        <v>2</v>
      </c>
      <c r="E541" s="17" t="s">
        <v>348</v>
      </c>
      <c r="F541" s="17" t="s">
        <v>1241</v>
      </c>
      <c r="G541" s="21">
        <v>124.62</v>
      </c>
      <c r="H541" s="17" t="s">
        <v>525</v>
      </c>
      <c r="I541" s="20">
        <f>IF(FluxoCaixa10131517[[#This Row],[Fornecedores]]="Saldo Inicial",FluxoCaixa10131517[[#This Row],[R$ (Valores)]],I540+FluxoCaixa10131517[[#This Row],[Valores Receitas / Despesas]])</f>
        <v>17817.070000000305</v>
      </c>
      <c r="J541" s="5">
        <f>IF(FluxoCaixa10131517[[#This Row],[Entrada / Saída]]="Saída",FluxoCaixa10131517[[#This Row],[R$ (Valores)]]*-1,FluxoCaixa10131517[[#This Row],[R$ (Valores)]])</f>
        <v>-124.62</v>
      </c>
    </row>
    <row r="542" spans="2:10" hidden="1">
      <c r="B542" s="16">
        <v>46052</v>
      </c>
      <c r="C542" s="48" t="str">
        <f>IF(FluxoCaixa101315[[#This Row],[Data]]="","",PROPER(TEXT(FluxoCaixa101315[[#This Row],[Data]],"mmmm")))</f>
        <v>Janeiro</v>
      </c>
      <c r="D542" s="17" t="s">
        <v>2</v>
      </c>
      <c r="E542" s="17" t="s">
        <v>348</v>
      </c>
      <c r="F542" s="17" t="s">
        <v>1242</v>
      </c>
      <c r="G542" s="21">
        <v>103.66</v>
      </c>
      <c r="H542" s="17" t="s">
        <v>525</v>
      </c>
      <c r="I542" s="20">
        <f>IF(FluxoCaixa10131517[[#This Row],[Fornecedores]]="Saldo Inicial",FluxoCaixa10131517[[#This Row],[R$ (Valores)]],I541+FluxoCaixa10131517[[#This Row],[Valores Receitas / Despesas]])</f>
        <v>17713.410000000305</v>
      </c>
      <c r="J542" s="5">
        <f>IF(FluxoCaixa10131517[[#This Row],[Entrada / Saída]]="Saída",FluxoCaixa10131517[[#This Row],[R$ (Valores)]]*-1,FluxoCaixa10131517[[#This Row],[R$ (Valores)]])</f>
        <v>-103.66</v>
      </c>
    </row>
    <row r="543" spans="2:10" hidden="1">
      <c r="B543" s="16">
        <v>46052</v>
      </c>
      <c r="C543" s="48" t="str">
        <f>IF(FluxoCaixa101315[[#This Row],[Data]]="","",PROPER(TEXT(FluxoCaixa101315[[#This Row],[Data]],"mmmm")))</f>
        <v>Janeiro</v>
      </c>
      <c r="D543" s="17" t="s">
        <v>2</v>
      </c>
      <c r="E543" s="17" t="s">
        <v>348</v>
      </c>
      <c r="F543" s="17" t="s">
        <v>1243</v>
      </c>
      <c r="G543" s="21">
        <v>273.95999999999998</v>
      </c>
      <c r="H543" s="17" t="s">
        <v>525</v>
      </c>
      <c r="I543" s="20">
        <f>IF(FluxoCaixa10131517[[#This Row],[Fornecedores]]="Saldo Inicial",FluxoCaixa10131517[[#This Row],[R$ (Valores)]],I542+FluxoCaixa10131517[[#This Row],[Valores Receitas / Despesas]])</f>
        <v>17439.450000000306</v>
      </c>
      <c r="J543" s="5">
        <f>IF(FluxoCaixa10131517[[#This Row],[Entrada / Saída]]="Saída",FluxoCaixa10131517[[#This Row],[R$ (Valores)]]*-1,FluxoCaixa10131517[[#This Row],[R$ (Valores)]])</f>
        <v>-273.95999999999998</v>
      </c>
    </row>
    <row r="544" spans="2:10" hidden="1">
      <c r="B544" s="16">
        <v>46052</v>
      </c>
      <c r="C544" s="48" t="str">
        <f>IF(FluxoCaixa101315[[#This Row],[Data]]="","",PROPER(TEXT(FluxoCaixa101315[[#This Row],[Data]],"mmmm")))</f>
        <v>Janeiro</v>
      </c>
      <c r="D544" s="17" t="s">
        <v>2</v>
      </c>
      <c r="E544" s="17" t="s">
        <v>348</v>
      </c>
      <c r="F544" s="17" t="s">
        <v>1244</v>
      </c>
      <c r="G544" s="21">
        <v>127.86</v>
      </c>
      <c r="H544" s="17" t="s">
        <v>525</v>
      </c>
      <c r="I544" s="20">
        <f>IF(FluxoCaixa10131517[[#This Row],[Fornecedores]]="Saldo Inicial",FluxoCaixa10131517[[#This Row],[R$ (Valores)]],I543+FluxoCaixa10131517[[#This Row],[Valores Receitas / Despesas]])</f>
        <v>17311.590000000306</v>
      </c>
      <c r="J544" s="5">
        <f>IF(FluxoCaixa10131517[[#This Row],[Entrada / Saída]]="Saída",FluxoCaixa10131517[[#This Row],[R$ (Valores)]]*-1,FluxoCaixa10131517[[#This Row],[R$ (Valores)]])</f>
        <v>-127.86</v>
      </c>
    </row>
    <row r="545" spans="2:10" hidden="1">
      <c r="B545" s="16">
        <v>46052</v>
      </c>
      <c r="C545" s="48" t="str">
        <f>IF(FluxoCaixa101315[[#This Row],[Data]]="","",PROPER(TEXT(FluxoCaixa101315[[#This Row],[Data]],"mmmm")))</f>
        <v>Janeiro</v>
      </c>
      <c r="D545" s="17" t="s">
        <v>2</v>
      </c>
      <c r="E545" s="17" t="s">
        <v>1245</v>
      </c>
      <c r="F545" s="17" t="s">
        <v>1246</v>
      </c>
      <c r="G545" s="21">
        <v>150.6</v>
      </c>
      <c r="H545" s="17" t="s">
        <v>525</v>
      </c>
      <c r="I545" s="20">
        <f>IF(FluxoCaixa10131517[[#This Row],[Fornecedores]]="Saldo Inicial",FluxoCaixa10131517[[#This Row],[R$ (Valores)]],I544+FluxoCaixa10131517[[#This Row],[Valores Receitas / Despesas]])</f>
        <v>17160.990000000307</v>
      </c>
      <c r="J545" s="5">
        <f>IF(FluxoCaixa10131517[[#This Row],[Entrada / Saída]]="Saída",FluxoCaixa10131517[[#This Row],[R$ (Valores)]]*-1,FluxoCaixa10131517[[#This Row],[R$ (Valores)]])</f>
        <v>-150.6</v>
      </c>
    </row>
    <row r="546" spans="2:10" hidden="1">
      <c r="B546" s="16">
        <v>46052</v>
      </c>
      <c r="C546" s="48" t="str">
        <f>IF(FluxoCaixa101315[[#This Row],[Data]]="","",PROPER(TEXT(FluxoCaixa101315[[#This Row],[Data]],"mmmm")))</f>
        <v>Janeiro</v>
      </c>
      <c r="D546" s="17" t="s">
        <v>2</v>
      </c>
      <c r="E546" s="17" t="s">
        <v>1247</v>
      </c>
      <c r="F546" s="17" t="s">
        <v>1248</v>
      </c>
      <c r="G546" s="21">
        <v>148.28</v>
      </c>
      <c r="H546" s="17" t="s">
        <v>525</v>
      </c>
      <c r="I546" s="20">
        <f>IF(FluxoCaixa10131517[[#This Row],[Fornecedores]]="Saldo Inicial",FluxoCaixa10131517[[#This Row],[R$ (Valores)]],I545+FluxoCaixa10131517[[#This Row],[Valores Receitas / Despesas]])</f>
        <v>17012.710000000308</v>
      </c>
      <c r="J546" s="5">
        <f>IF(FluxoCaixa10131517[[#This Row],[Entrada / Saída]]="Saída",FluxoCaixa10131517[[#This Row],[R$ (Valores)]]*-1,FluxoCaixa10131517[[#This Row],[R$ (Valores)]])</f>
        <v>-148.28</v>
      </c>
    </row>
    <row r="547" spans="2:10" hidden="1">
      <c r="B547" s="16">
        <v>46052</v>
      </c>
      <c r="C547" s="48" t="str">
        <f>IF(FluxoCaixa101315[[#This Row],[Data]]="","",PROPER(TEXT(FluxoCaixa101315[[#This Row],[Data]],"mmmm")))</f>
        <v>Janeiro</v>
      </c>
      <c r="D547" s="17" t="s">
        <v>2</v>
      </c>
      <c r="E547" s="17" t="s">
        <v>1247</v>
      </c>
      <c r="F547" s="17" t="s">
        <v>1249</v>
      </c>
      <c r="G547" s="21">
        <v>179.06</v>
      </c>
      <c r="H547" s="17" t="s">
        <v>525</v>
      </c>
      <c r="I547" s="20">
        <f>IF(FluxoCaixa10131517[[#This Row],[Fornecedores]]="Saldo Inicial",FluxoCaixa10131517[[#This Row],[R$ (Valores)]],I546+FluxoCaixa10131517[[#This Row],[Valores Receitas / Despesas]])</f>
        <v>16833.650000000307</v>
      </c>
      <c r="J547" s="5">
        <f>IF(FluxoCaixa10131517[[#This Row],[Entrada / Saída]]="Saída",FluxoCaixa10131517[[#This Row],[R$ (Valores)]]*-1,FluxoCaixa10131517[[#This Row],[R$ (Valores)]])</f>
        <v>-179.06</v>
      </c>
    </row>
    <row r="548" spans="2:10" hidden="1">
      <c r="B548" s="16">
        <v>46052</v>
      </c>
      <c r="C548" s="48" t="str">
        <f>IF(FluxoCaixa101315[[#This Row],[Data]]="","",PROPER(TEXT(FluxoCaixa101315[[#This Row],[Data]],"mmmm")))</f>
        <v>Janeiro</v>
      </c>
      <c r="D548" s="17" t="s">
        <v>2</v>
      </c>
      <c r="E548" s="17" t="s">
        <v>348</v>
      </c>
      <c r="F548" s="17" t="s">
        <v>1250</v>
      </c>
      <c r="G548" s="21">
        <v>252.58</v>
      </c>
      <c r="H548" s="17" t="s">
        <v>525</v>
      </c>
      <c r="I548" s="20">
        <f>IF(FluxoCaixa10131517[[#This Row],[Fornecedores]]="Saldo Inicial",FluxoCaixa10131517[[#This Row],[R$ (Valores)]],I547+FluxoCaixa10131517[[#This Row],[Valores Receitas / Despesas]])</f>
        <v>16581.070000000305</v>
      </c>
      <c r="J548" s="5">
        <f>IF(FluxoCaixa10131517[[#This Row],[Entrada / Saída]]="Saída",FluxoCaixa10131517[[#This Row],[R$ (Valores)]]*-1,FluxoCaixa10131517[[#This Row],[R$ (Valores)]])</f>
        <v>-252.58</v>
      </c>
    </row>
    <row r="549" spans="2:10" hidden="1">
      <c r="B549" s="16">
        <v>46052</v>
      </c>
      <c r="C549" s="48" t="str">
        <f>IF(FluxoCaixa101315[[#This Row],[Data]]="","",PROPER(TEXT(FluxoCaixa101315[[#This Row],[Data]],"mmmm")))</f>
        <v>Janeiro</v>
      </c>
      <c r="D549" s="17" t="s">
        <v>2</v>
      </c>
      <c r="E549" s="17" t="s">
        <v>348</v>
      </c>
      <c r="F549" s="17" t="s">
        <v>1251</v>
      </c>
      <c r="G549" s="21">
        <v>262.16000000000003</v>
      </c>
      <c r="H549" s="17" t="s">
        <v>525</v>
      </c>
      <c r="I549" s="20">
        <f>IF(FluxoCaixa10131517[[#This Row],[Fornecedores]]="Saldo Inicial",FluxoCaixa10131517[[#This Row],[R$ (Valores)]],I548+FluxoCaixa10131517[[#This Row],[Valores Receitas / Despesas]])</f>
        <v>16318.910000000305</v>
      </c>
      <c r="J549" s="5">
        <f>IF(FluxoCaixa10131517[[#This Row],[Entrada / Saída]]="Saída",FluxoCaixa10131517[[#This Row],[R$ (Valores)]]*-1,FluxoCaixa10131517[[#This Row],[R$ (Valores)]])</f>
        <v>-262.16000000000003</v>
      </c>
    </row>
    <row r="550" spans="2:10" hidden="1">
      <c r="B550" s="16">
        <v>46052</v>
      </c>
      <c r="C550" s="48" t="str">
        <f>IF(FluxoCaixa101315[[#This Row],[Data]]="","",PROPER(TEXT(FluxoCaixa101315[[#This Row],[Data]],"mmmm")))</f>
        <v>Janeiro</v>
      </c>
      <c r="D550" s="17" t="s">
        <v>2</v>
      </c>
      <c r="E550" s="17" t="s">
        <v>348</v>
      </c>
      <c r="F550" s="17" t="s">
        <v>1252</v>
      </c>
      <c r="G550" s="21">
        <v>473.58</v>
      </c>
      <c r="H550" s="17" t="s">
        <v>525</v>
      </c>
      <c r="I550" s="20">
        <f>IF(FluxoCaixa10131517[[#This Row],[Fornecedores]]="Saldo Inicial",FluxoCaixa10131517[[#This Row],[R$ (Valores)]],I549+FluxoCaixa10131517[[#This Row],[Valores Receitas / Despesas]])</f>
        <v>15845.330000000306</v>
      </c>
      <c r="J550" s="5">
        <f>IF(FluxoCaixa10131517[[#This Row],[Entrada / Saída]]="Saída",FluxoCaixa10131517[[#This Row],[R$ (Valores)]]*-1,FluxoCaixa10131517[[#This Row],[R$ (Valores)]])</f>
        <v>-473.58</v>
      </c>
    </row>
    <row r="551" spans="2:10" hidden="1">
      <c r="B551" s="16">
        <v>46052</v>
      </c>
      <c r="C551" s="48" t="str">
        <f>IF(FluxoCaixa101315[[#This Row],[Data]]="","",PROPER(TEXT(FluxoCaixa101315[[#This Row],[Data]],"mmmm")))</f>
        <v>Janeiro</v>
      </c>
      <c r="D551" s="17" t="s">
        <v>2</v>
      </c>
      <c r="E551" s="17" t="s">
        <v>348</v>
      </c>
      <c r="F551" s="17" t="s">
        <v>1253</v>
      </c>
      <c r="G551" s="21">
        <v>255.62</v>
      </c>
      <c r="H551" s="17" t="s">
        <v>525</v>
      </c>
      <c r="I551" s="20">
        <f>IF(FluxoCaixa10131517[[#This Row],[Fornecedores]]="Saldo Inicial",FluxoCaixa10131517[[#This Row],[R$ (Valores)]],I550+FluxoCaixa10131517[[#This Row],[Valores Receitas / Despesas]])</f>
        <v>15589.710000000305</v>
      </c>
      <c r="J551" s="5">
        <f>IF(FluxoCaixa10131517[[#This Row],[Entrada / Saída]]="Saída",FluxoCaixa10131517[[#This Row],[R$ (Valores)]]*-1,FluxoCaixa10131517[[#This Row],[R$ (Valores)]])</f>
        <v>-255.62</v>
      </c>
    </row>
    <row r="552" spans="2:10" hidden="1">
      <c r="B552" s="16">
        <v>46052</v>
      </c>
      <c r="C552" s="48" t="str">
        <f>IF(FluxoCaixa101315[[#This Row],[Data]]="","",PROPER(TEXT(FluxoCaixa101315[[#This Row],[Data]],"mmmm")))</f>
        <v>Janeiro</v>
      </c>
      <c r="D552" s="17" t="s">
        <v>2</v>
      </c>
      <c r="E552" s="17" t="s">
        <v>348</v>
      </c>
      <c r="F552" s="17" t="s">
        <v>1254</v>
      </c>
      <c r="G552" s="21">
        <v>185.28</v>
      </c>
      <c r="H552" s="17" t="s">
        <v>525</v>
      </c>
      <c r="I552" s="20">
        <f>IF(FluxoCaixa10131517[[#This Row],[Fornecedores]]="Saldo Inicial",FluxoCaixa10131517[[#This Row],[R$ (Valores)]],I551+FluxoCaixa10131517[[#This Row],[Valores Receitas / Despesas]])</f>
        <v>15404.430000000304</v>
      </c>
      <c r="J552" s="5">
        <f>IF(FluxoCaixa10131517[[#This Row],[Entrada / Saída]]="Saída",FluxoCaixa10131517[[#This Row],[R$ (Valores)]]*-1,FluxoCaixa10131517[[#This Row],[R$ (Valores)]])</f>
        <v>-185.28</v>
      </c>
    </row>
    <row r="553" spans="2:10" hidden="1">
      <c r="B553" s="16">
        <v>46052</v>
      </c>
      <c r="C553" s="48" t="str">
        <f>IF(FluxoCaixa101315[[#This Row],[Data]]="","",PROPER(TEXT(FluxoCaixa101315[[#This Row],[Data]],"mmmm")))</f>
        <v>Janeiro</v>
      </c>
      <c r="D553" s="17" t="s">
        <v>2</v>
      </c>
      <c r="E553" s="17" t="s">
        <v>348</v>
      </c>
      <c r="F553" s="17" t="s">
        <v>1255</v>
      </c>
      <c r="G553" s="21">
        <v>340</v>
      </c>
      <c r="H553" s="17" t="s">
        <v>525</v>
      </c>
      <c r="I553" s="20">
        <f>IF(FluxoCaixa10131517[[#This Row],[Fornecedores]]="Saldo Inicial",FluxoCaixa10131517[[#This Row],[R$ (Valores)]],I552+FluxoCaixa10131517[[#This Row],[Valores Receitas / Despesas]])</f>
        <v>15064.430000000304</v>
      </c>
      <c r="J553" s="5">
        <f>IF(FluxoCaixa10131517[[#This Row],[Entrada / Saída]]="Saída",FluxoCaixa10131517[[#This Row],[R$ (Valores)]]*-1,FluxoCaixa10131517[[#This Row],[R$ (Valores)]])</f>
        <v>-340</v>
      </c>
    </row>
    <row r="554" spans="2:10" hidden="1">
      <c r="B554" s="16">
        <v>46052</v>
      </c>
      <c r="C554" s="48" t="str">
        <f>IF(FluxoCaixa101315[[#This Row],[Data]]="","",PROPER(TEXT(FluxoCaixa101315[[#This Row],[Data]],"mmmm")))</f>
        <v>Janeiro</v>
      </c>
      <c r="D554" s="17" t="s">
        <v>2</v>
      </c>
      <c r="E554" s="17" t="s">
        <v>348</v>
      </c>
      <c r="F554" s="17" t="s">
        <v>1256</v>
      </c>
      <c r="G554" s="21">
        <v>195.14</v>
      </c>
      <c r="H554" s="17" t="s">
        <v>525</v>
      </c>
      <c r="I554" s="20">
        <f>IF(FluxoCaixa10131517[[#This Row],[Fornecedores]]="Saldo Inicial",FluxoCaixa10131517[[#This Row],[R$ (Valores)]],I553+FluxoCaixa10131517[[#This Row],[Valores Receitas / Despesas]])</f>
        <v>14869.290000000305</v>
      </c>
      <c r="J554" s="5">
        <f>IF(FluxoCaixa10131517[[#This Row],[Entrada / Saída]]="Saída",FluxoCaixa10131517[[#This Row],[R$ (Valores)]]*-1,FluxoCaixa10131517[[#This Row],[R$ (Valores)]])</f>
        <v>-195.14</v>
      </c>
    </row>
    <row r="555" spans="2:10" hidden="1">
      <c r="B555" s="16">
        <v>46052</v>
      </c>
      <c r="C555" s="48" t="str">
        <f>IF(FluxoCaixa101315[[#This Row],[Data]]="","",PROPER(TEXT(FluxoCaixa101315[[#This Row],[Data]],"mmmm")))</f>
        <v>Janeiro</v>
      </c>
      <c r="D555" s="17" t="s">
        <v>2</v>
      </c>
      <c r="E555" s="17" t="s">
        <v>348</v>
      </c>
      <c r="F555" s="17" t="s">
        <v>1257</v>
      </c>
      <c r="G555" s="21">
        <v>269.60000000000002</v>
      </c>
      <c r="H555" s="17" t="s">
        <v>525</v>
      </c>
      <c r="I555" s="20">
        <f>IF(FluxoCaixa10131517[[#This Row],[Fornecedores]]="Saldo Inicial",FluxoCaixa10131517[[#This Row],[R$ (Valores)]],I554+FluxoCaixa10131517[[#This Row],[Valores Receitas / Despesas]])</f>
        <v>14599.690000000304</v>
      </c>
      <c r="J555" s="5">
        <f>IF(FluxoCaixa10131517[[#This Row],[Entrada / Saída]]="Saída",FluxoCaixa10131517[[#This Row],[R$ (Valores)]]*-1,FluxoCaixa10131517[[#This Row],[R$ (Valores)]])</f>
        <v>-269.60000000000002</v>
      </c>
    </row>
    <row r="556" spans="2:10" hidden="1">
      <c r="B556" s="16">
        <v>46052</v>
      </c>
      <c r="C556" s="48" t="str">
        <f>IF(FluxoCaixa101315[[#This Row],[Data]]="","",PROPER(TEXT(FluxoCaixa101315[[#This Row],[Data]],"mmmm")))</f>
        <v>Janeiro</v>
      </c>
      <c r="D556" s="17" t="s">
        <v>2</v>
      </c>
      <c r="E556" s="17" t="s">
        <v>348</v>
      </c>
      <c r="F556" s="17" t="s">
        <v>1258</v>
      </c>
      <c r="G556" s="21">
        <v>184.24</v>
      </c>
      <c r="H556" s="17" t="s">
        <v>525</v>
      </c>
      <c r="I556" s="20">
        <f>IF(FluxoCaixa10131517[[#This Row],[Fornecedores]]="Saldo Inicial",FluxoCaixa10131517[[#This Row],[R$ (Valores)]],I555+FluxoCaixa10131517[[#This Row],[Valores Receitas / Despesas]])</f>
        <v>14415.450000000304</v>
      </c>
      <c r="J556" s="5">
        <f>IF(FluxoCaixa10131517[[#This Row],[Entrada / Saída]]="Saída",FluxoCaixa10131517[[#This Row],[R$ (Valores)]]*-1,FluxoCaixa10131517[[#This Row],[R$ (Valores)]])</f>
        <v>-184.24</v>
      </c>
    </row>
    <row r="557" spans="2:10" hidden="1">
      <c r="B557" s="16">
        <v>46052</v>
      </c>
      <c r="C557" s="48" t="str">
        <f>IF(FluxoCaixa101315[[#This Row],[Data]]="","",PROPER(TEXT(FluxoCaixa101315[[#This Row],[Data]],"mmmm")))</f>
        <v>Janeiro</v>
      </c>
      <c r="D557" s="17" t="s">
        <v>2</v>
      </c>
      <c r="E557" s="17" t="s">
        <v>348</v>
      </c>
      <c r="F557" s="17" t="s">
        <v>1259</v>
      </c>
      <c r="G557" s="21">
        <v>161.47999999999999</v>
      </c>
      <c r="H557" s="17" t="s">
        <v>525</v>
      </c>
      <c r="I557" s="20">
        <f>IF(FluxoCaixa10131517[[#This Row],[Fornecedores]]="Saldo Inicial",FluxoCaixa10131517[[#This Row],[R$ (Valores)]],I556+FluxoCaixa10131517[[#This Row],[Valores Receitas / Despesas]])</f>
        <v>14253.970000000305</v>
      </c>
      <c r="J557" s="5">
        <f>IF(FluxoCaixa10131517[[#This Row],[Entrada / Saída]]="Saída",FluxoCaixa10131517[[#This Row],[R$ (Valores)]]*-1,FluxoCaixa10131517[[#This Row],[R$ (Valores)]])</f>
        <v>-161.47999999999999</v>
      </c>
    </row>
    <row r="558" spans="2:10" hidden="1">
      <c r="B558" s="16">
        <v>46052</v>
      </c>
      <c r="C558" s="48" t="str">
        <f>IF(FluxoCaixa101315[[#This Row],[Data]]="","",PROPER(TEXT(FluxoCaixa101315[[#This Row],[Data]],"mmmm")))</f>
        <v>Janeiro</v>
      </c>
      <c r="D558" s="17" t="s">
        <v>2</v>
      </c>
      <c r="E558" s="17" t="s">
        <v>348</v>
      </c>
      <c r="F558" s="45" t="s">
        <v>1260</v>
      </c>
      <c r="G558" s="54">
        <v>116.78</v>
      </c>
      <c r="H558" s="45" t="s">
        <v>525</v>
      </c>
      <c r="I558" s="47">
        <f>IF(FluxoCaixa10131517[[#This Row],[Fornecedores]]="Saldo Inicial",FluxoCaixa10131517[[#This Row],[R$ (Valores)]],I557+FluxoCaixa10131517[[#This Row],[Valores Receitas / Despesas]])</f>
        <v>14137.190000000304</v>
      </c>
      <c r="J558" s="53">
        <f>IF(FluxoCaixa10131517[[#This Row],[Entrada / Saída]]="Saída",FluxoCaixa10131517[[#This Row],[R$ (Valores)]]*-1,FluxoCaixa10131517[[#This Row],[R$ (Valores)]])</f>
        <v>-116.78</v>
      </c>
    </row>
    <row r="559" spans="2:10" hidden="1">
      <c r="B559" s="16">
        <v>46052</v>
      </c>
      <c r="C559" s="48" t="str">
        <f>IF(FluxoCaixa101315[[#This Row],[Data]]="","",PROPER(TEXT(FluxoCaixa101315[[#This Row],[Data]],"mmmm")))</f>
        <v>Janeiro</v>
      </c>
      <c r="D559" s="17" t="s">
        <v>2</v>
      </c>
      <c r="E559" s="17" t="s">
        <v>348</v>
      </c>
      <c r="F559" s="17" t="s">
        <v>1262</v>
      </c>
      <c r="G559" s="21">
        <v>311.7</v>
      </c>
      <c r="H559" s="17" t="s">
        <v>525</v>
      </c>
      <c r="I559" s="20">
        <f>IF(FluxoCaixa10131517[[#This Row],[Fornecedores]]="Saldo Inicial",FluxoCaixa10131517[[#This Row],[R$ (Valores)]],I558+FluxoCaixa10131517[[#This Row],[Valores Receitas / Despesas]])</f>
        <v>13825.490000000304</v>
      </c>
      <c r="J559" s="5">
        <f>IF(FluxoCaixa10131517[[#This Row],[Entrada / Saída]]="Saída",FluxoCaixa10131517[[#This Row],[R$ (Valores)]]*-1,FluxoCaixa10131517[[#This Row],[R$ (Valores)]])</f>
        <v>-311.7</v>
      </c>
    </row>
    <row r="560" spans="2:10" hidden="1">
      <c r="B560" s="16">
        <v>46052</v>
      </c>
      <c r="C560" s="48" t="str">
        <f>IF(FluxoCaixa101315[[#This Row],[Data]]="","",PROPER(TEXT(FluxoCaixa101315[[#This Row],[Data]],"mmmm")))</f>
        <v>Janeiro</v>
      </c>
      <c r="D560" s="17" t="s">
        <v>2</v>
      </c>
      <c r="E560" s="17" t="s">
        <v>348</v>
      </c>
      <c r="F560" s="17" t="s">
        <v>1261</v>
      </c>
      <c r="G560" s="21">
        <v>311.7</v>
      </c>
      <c r="H560" s="17" t="s">
        <v>525</v>
      </c>
      <c r="I560" s="20">
        <f>IF(FluxoCaixa10131517[[#This Row],[Fornecedores]]="Saldo Inicial",FluxoCaixa10131517[[#This Row],[R$ (Valores)]],I559+FluxoCaixa10131517[[#This Row],[Valores Receitas / Despesas]])</f>
        <v>13513.790000000303</v>
      </c>
      <c r="J560" s="5">
        <f>IF(FluxoCaixa10131517[[#This Row],[Entrada / Saída]]="Saída",FluxoCaixa10131517[[#This Row],[R$ (Valores)]]*-1,FluxoCaixa10131517[[#This Row],[R$ (Valores)]])</f>
        <v>-311.7</v>
      </c>
    </row>
    <row r="561" spans="2:10" hidden="1">
      <c r="B561" s="16">
        <v>46052</v>
      </c>
      <c r="C561" s="48" t="str">
        <f>IF(FluxoCaixa101315[[#This Row],[Data]]="","",PROPER(TEXT(FluxoCaixa101315[[#This Row],[Data]],"mmmm")))</f>
        <v>Janeiro</v>
      </c>
      <c r="D561" s="17" t="s">
        <v>2</v>
      </c>
      <c r="E561" s="17" t="s">
        <v>348</v>
      </c>
      <c r="F561" s="17" t="s">
        <v>1263</v>
      </c>
      <c r="G561" s="21">
        <v>311.7</v>
      </c>
      <c r="H561" s="17" t="s">
        <v>525</v>
      </c>
      <c r="I561" s="20">
        <f>IF(FluxoCaixa10131517[[#This Row],[Fornecedores]]="Saldo Inicial",FluxoCaixa10131517[[#This Row],[R$ (Valores)]],I560+FluxoCaixa10131517[[#This Row],[Valores Receitas / Despesas]])</f>
        <v>13202.090000000302</v>
      </c>
      <c r="J561" s="5">
        <f>IF(FluxoCaixa10131517[[#This Row],[Entrada / Saída]]="Saída",FluxoCaixa10131517[[#This Row],[R$ (Valores)]]*-1,FluxoCaixa10131517[[#This Row],[R$ (Valores)]])</f>
        <v>-311.7</v>
      </c>
    </row>
    <row r="562" spans="2:10" hidden="1">
      <c r="B562" s="16">
        <v>46052</v>
      </c>
      <c r="C562" s="48" t="str">
        <f>IF(FluxoCaixa101315[[#This Row],[Data]]="","",PROPER(TEXT(FluxoCaixa101315[[#This Row],[Data]],"mmmm")))</f>
        <v>Janeiro</v>
      </c>
      <c r="D562" s="17" t="s">
        <v>2</v>
      </c>
      <c r="E562" s="17" t="s">
        <v>348</v>
      </c>
      <c r="F562" s="17" t="s">
        <v>1264</v>
      </c>
      <c r="G562" s="21">
        <v>311.7</v>
      </c>
      <c r="H562" s="17" t="s">
        <v>525</v>
      </c>
      <c r="I562" s="20">
        <f>IF(FluxoCaixa10131517[[#This Row],[Fornecedores]]="Saldo Inicial",FluxoCaixa10131517[[#This Row],[R$ (Valores)]],I561+FluxoCaixa10131517[[#This Row],[Valores Receitas / Despesas]])</f>
        <v>12890.390000000301</v>
      </c>
      <c r="J562" s="5">
        <f>IF(FluxoCaixa10131517[[#This Row],[Entrada / Saída]]="Saída",FluxoCaixa10131517[[#This Row],[R$ (Valores)]]*-1,FluxoCaixa10131517[[#This Row],[R$ (Valores)]])</f>
        <v>-311.7</v>
      </c>
    </row>
    <row r="563" spans="2:10" hidden="1">
      <c r="B563" s="16">
        <v>46052</v>
      </c>
      <c r="C563" s="48" t="str">
        <f>IF(FluxoCaixa101315[[#This Row],[Data]]="","",PROPER(TEXT(FluxoCaixa101315[[#This Row],[Data]],"mmmm")))</f>
        <v>Janeiro</v>
      </c>
      <c r="D563" s="17" t="s">
        <v>2</v>
      </c>
      <c r="E563" s="17" t="s">
        <v>348</v>
      </c>
      <c r="F563" s="17" t="s">
        <v>1265</v>
      </c>
      <c r="G563" s="21">
        <v>269.60000000000002</v>
      </c>
      <c r="H563" s="17" t="s">
        <v>525</v>
      </c>
      <c r="I563" s="20">
        <f>IF(FluxoCaixa10131517[[#This Row],[Fornecedores]]="Saldo Inicial",FluxoCaixa10131517[[#This Row],[R$ (Valores)]],I562+FluxoCaixa10131517[[#This Row],[Valores Receitas / Despesas]])</f>
        <v>12620.790000000301</v>
      </c>
      <c r="J563" s="5">
        <f>IF(FluxoCaixa10131517[[#This Row],[Entrada / Saída]]="Saída",FluxoCaixa10131517[[#This Row],[R$ (Valores)]]*-1,FluxoCaixa10131517[[#This Row],[R$ (Valores)]])</f>
        <v>-269.60000000000002</v>
      </c>
    </row>
    <row r="564" spans="2:10" hidden="1">
      <c r="B564" s="16">
        <v>46052</v>
      </c>
      <c r="C564" s="48" t="str">
        <f>IF(FluxoCaixa101315[[#This Row],[Data]]="","",PROPER(TEXT(FluxoCaixa101315[[#This Row],[Data]],"mmmm")))</f>
        <v>Janeiro</v>
      </c>
      <c r="D564" s="17" t="s">
        <v>2</v>
      </c>
      <c r="E564" s="17" t="s">
        <v>348</v>
      </c>
      <c r="F564" s="17" t="s">
        <v>1267</v>
      </c>
      <c r="G564" s="21">
        <v>492.76</v>
      </c>
      <c r="H564" s="17" t="s">
        <v>525</v>
      </c>
      <c r="I564" s="20">
        <f>IF(FluxoCaixa10131517[[#This Row],[Fornecedores]]="Saldo Inicial",FluxoCaixa10131517[[#This Row],[R$ (Valores)]],I563+FluxoCaixa10131517[[#This Row],[Valores Receitas / Despesas]])</f>
        <v>12128.030000000301</v>
      </c>
      <c r="J564" s="5">
        <f>IF(FluxoCaixa10131517[[#This Row],[Entrada / Saída]]="Saída",FluxoCaixa10131517[[#This Row],[R$ (Valores)]]*-1,FluxoCaixa10131517[[#This Row],[R$ (Valores)]])</f>
        <v>-492.76</v>
      </c>
    </row>
    <row r="565" spans="2:10" hidden="1">
      <c r="B565" s="16">
        <v>46052</v>
      </c>
      <c r="C565" s="48" t="str">
        <f>IF(FluxoCaixa101315[[#This Row],[Data]]="","",PROPER(TEXT(FluxoCaixa101315[[#This Row],[Data]],"mmmm")))</f>
        <v>Janeiro</v>
      </c>
      <c r="D565" s="17" t="s">
        <v>2</v>
      </c>
      <c r="E565" s="17" t="s">
        <v>348</v>
      </c>
      <c r="F565" s="17" t="s">
        <v>1268</v>
      </c>
      <c r="G565" s="21">
        <v>280.8</v>
      </c>
      <c r="H565" s="17" t="s">
        <v>525</v>
      </c>
      <c r="I565" s="20">
        <f>IF(FluxoCaixa10131517[[#This Row],[Fornecedores]]="Saldo Inicial",FluxoCaixa10131517[[#This Row],[R$ (Valores)]],I564+FluxoCaixa10131517[[#This Row],[Valores Receitas / Despesas]])</f>
        <v>11847.230000000302</v>
      </c>
      <c r="J565" s="5">
        <f>IF(FluxoCaixa10131517[[#This Row],[Entrada / Saída]]="Saída",FluxoCaixa10131517[[#This Row],[R$ (Valores)]]*-1,FluxoCaixa10131517[[#This Row],[R$ (Valores)]])</f>
        <v>-280.8</v>
      </c>
    </row>
    <row r="566" spans="2:10" hidden="1">
      <c r="B566" s="16">
        <v>46052</v>
      </c>
      <c r="C566" s="48" t="str">
        <f>IF(FluxoCaixa101315[[#This Row],[Data]]="","",PROPER(TEXT(FluxoCaixa101315[[#This Row],[Data]],"mmmm")))</f>
        <v>Janeiro</v>
      </c>
      <c r="D566" s="17" t="s">
        <v>2</v>
      </c>
      <c r="E566" s="17" t="s">
        <v>348</v>
      </c>
      <c r="F566" s="17" t="s">
        <v>1269</v>
      </c>
      <c r="G566" s="21">
        <v>280.8</v>
      </c>
      <c r="H566" s="17" t="s">
        <v>525</v>
      </c>
      <c r="I566" s="20">
        <f>IF(FluxoCaixa10131517[[#This Row],[Fornecedores]]="Saldo Inicial",FluxoCaixa10131517[[#This Row],[R$ (Valores)]],I565+FluxoCaixa10131517[[#This Row],[Valores Receitas / Despesas]])</f>
        <v>11566.430000000302</v>
      </c>
      <c r="J566" s="5">
        <f>IF(FluxoCaixa10131517[[#This Row],[Entrada / Saída]]="Saída",FluxoCaixa10131517[[#This Row],[R$ (Valores)]]*-1,FluxoCaixa10131517[[#This Row],[R$ (Valores)]])</f>
        <v>-280.8</v>
      </c>
    </row>
    <row r="567" spans="2:10" hidden="1">
      <c r="B567" s="16">
        <v>46052</v>
      </c>
      <c r="C567" s="48" t="str">
        <f>IF(FluxoCaixa101315[[#This Row],[Data]]="","",PROPER(TEXT(FluxoCaixa101315[[#This Row],[Data]],"mmmm")))</f>
        <v>Janeiro</v>
      </c>
      <c r="D567" s="17" t="s">
        <v>2</v>
      </c>
      <c r="E567" s="17" t="s">
        <v>348</v>
      </c>
      <c r="F567" s="17" t="s">
        <v>1270</v>
      </c>
      <c r="G567" s="21">
        <v>280.8</v>
      </c>
      <c r="H567" s="17" t="s">
        <v>525</v>
      </c>
      <c r="I567" s="20">
        <f>IF(FluxoCaixa10131517[[#This Row],[Fornecedores]]="Saldo Inicial",FluxoCaixa10131517[[#This Row],[R$ (Valores)]],I566+FluxoCaixa10131517[[#This Row],[Valores Receitas / Despesas]])</f>
        <v>11285.630000000303</v>
      </c>
      <c r="J567" s="5">
        <f>IF(FluxoCaixa10131517[[#This Row],[Entrada / Saída]]="Saída",FluxoCaixa10131517[[#This Row],[R$ (Valores)]]*-1,FluxoCaixa10131517[[#This Row],[R$ (Valores)]])</f>
        <v>-280.8</v>
      </c>
    </row>
    <row r="568" spans="2:10" hidden="1">
      <c r="B568" s="16">
        <v>46052</v>
      </c>
      <c r="C568" s="48" t="str">
        <f>IF(FluxoCaixa101315[[#This Row],[Data]]="","",PROPER(TEXT(FluxoCaixa101315[[#This Row],[Data]],"mmmm")))</f>
        <v>Janeiro</v>
      </c>
      <c r="D568" s="17" t="s">
        <v>2</v>
      </c>
      <c r="E568" s="17" t="s">
        <v>348</v>
      </c>
      <c r="F568" s="17" t="s">
        <v>1271</v>
      </c>
      <c r="G568" s="21">
        <v>280.8</v>
      </c>
      <c r="H568" s="17" t="s">
        <v>525</v>
      </c>
      <c r="I568" s="20">
        <f>IF(FluxoCaixa10131517[[#This Row],[Fornecedores]]="Saldo Inicial",FluxoCaixa10131517[[#This Row],[R$ (Valores)]],I567+FluxoCaixa10131517[[#This Row],[Valores Receitas / Despesas]])</f>
        <v>11004.830000000304</v>
      </c>
      <c r="J568" s="5">
        <f>IF(FluxoCaixa10131517[[#This Row],[Entrada / Saída]]="Saída",FluxoCaixa10131517[[#This Row],[R$ (Valores)]]*-1,FluxoCaixa10131517[[#This Row],[R$ (Valores)]])</f>
        <v>-280.8</v>
      </c>
    </row>
    <row r="569" spans="2:10" hidden="1">
      <c r="B569" s="16">
        <v>46052</v>
      </c>
      <c r="C569" s="48" t="str">
        <f>IF(FluxoCaixa101315[[#This Row],[Data]]="","",PROPER(TEXT(FluxoCaixa101315[[#This Row],[Data]],"mmmm")))</f>
        <v>Janeiro</v>
      </c>
      <c r="D569" s="17" t="s">
        <v>2</v>
      </c>
      <c r="E569" s="17" t="s">
        <v>348</v>
      </c>
      <c r="F569" s="17" t="s">
        <v>1272</v>
      </c>
      <c r="G569" s="21">
        <v>302.04000000000002</v>
      </c>
      <c r="H569" s="17" t="s">
        <v>525</v>
      </c>
      <c r="I569" s="20">
        <f>IF(FluxoCaixa10131517[[#This Row],[Fornecedores]]="Saldo Inicial",FluxoCaixa10131517[[#This Row],[R$ (Valores)]],I568+FluxoCaixa10131517[[#This Row],[Valores Receitas / Despesas]])</f>
        <v>10702.790000000303</v>
      </c>
      <c r="J569" s="5">
        <f>IF(FluxoCaixa10131517[[#This Row],[Entrada / Saída]]="Saída",FluxoCaixa10131517[[#This Row],[R$ (Valores)]]*-1,FluxoCaixa10131517[[#This Row],[R$ (Valores)]])</f>
        <v>-302.04000000000002</v>
      </c>
    </row>
    <row r="570" spans="2:10" hidden="1">
      <c r="B570" s="16">
        <v>46052</v>
      </c>
      <c r="C570" s="48" t="str">
        <f>IF(FluxoCaixa101315[[#This Row],[Data]]="","",PROPER(TEXT(FluxoCaixa101315[[#This Row],[Data]],"mmmm")))</f>
        <v>Janeiro</v>
      </c>
      <c r="D570" s="17" t="s">
        <v>2</v>
      </c>
      <c r="E570" s="17" t="s">
        <v>348</v>
      </c>
      <c r="F570" s="17" t="s">
        <v>1266</v>
      </c>
      <c r="G570" s="21">
        <v>269.60000000000002</v>
      </c>
      <c r="H570" s="17" t="s">
        <v>525</v>
      </c>
      <c r="I570" s="20">
        <f>IF(FluxoCaixa10131517[[#This Row],[Fornecedores]]="Saldo Inicial",FluxoCaixa10131517[[#This Row],[R$ (Valores)]],I569+FluxoCaixa10131517[[#This Row],[Valores Receitas / Despesas]])</f>
        <v>10433.190000000302</v>
      </c>
      <c r="J570" s="5">
        <f>IF(FluxoCaixa10131517[[#This Row],[Entrada / Saída]]="Saída",FluxoCaixa10131517[[#This Row],[R$ (Valores)]]*-1,FluxoCaixa10131517[[#This Row],[R$ (Valores)]])</f>
        <v>-269.60000000000002</v>
      </c>
    </row>
    <row r="571" spans="2:10" hidden="1">
      <c r="B571" s="16">
        <v>46052</v>
      </c>
      <c r="C571" s="48" t="str">
        <f>IF(FluxoCaixa101315[[#This Row],[Data]]="","",PROPER(TEXT(FluxoCaixa101315[[#This Row],[Data]],"mmmm")))</f>
        <v>Janeiro</v>
      </c>
      <c r="D571" s="17" t="s">
        <v>2</v>
      </c>
      <c r="E571" s="17" t="s">
        <v>79</v>
      </c>
      <c r="F571" s="17" t="s">
        <v>1273</v>
      </c>
      <c r="G571" s="21">
        <v>36487.47</v>
      </c>
      <c r="H571" s="17" t="s">
        <v>525</v>
      </c>
      <c r="I571" s="20">
        <f>IF(FluxoCaixa10131517[[#This Row],[Fornecedores]]="Saldo Inicial",FluxoCaixa10131517[[#This Row],[R$ (Valores)]],I570+FluxoCaixa10131517[[#This Row],[Valores Receitas / Despesas]])</f>
        <v>-26054.279999999701</v>
      </c>
      <c r="J571" s="5">
        <f>IF(FluxoCaixa10131517[[#This Row],[Entrada / Saída]]="Saída",FluxoCaixa10131517[[#This Row],[R$ (Valores)]]*-1,FluxoCaixa10131517[[#This Row],[R$ (Valores)]])</f>
        <v>-36487.47</v>
      </c>
    </row>
    <row r="572" spans="2:10" hidden="1">
      <c r="B572" s="16">
        <v>46052</v>
      </c>
      <c r="C572" s="48" t="str">
        <f>IF(FluxoCaixa101315[[#This Row],[Data]]="","",PROPER(TEXT(FluxoCaixa101315[[#This Row],[Data]],"mmmm")))</f>
        <v>Janeiro</v>
      </c>
      <c r="D572" s="17" t="s">
        <v>2</v>
      </c>
      <c r="E572" s="17" t="s">
        <v>79</v>
      </c>
      <c r="F572" s="17" t="s">
        <v>1274</v>
      </c>
      <c r="G572" s="21">
        <v>15058.19</v>
      </c>
      <c r="H572" s="17" t="s">
        <v>525</v>
      </c>
      <c r="I572" s="20">
        <f>IF(FluxoCaixa10131517[[#This Row],[Fornecedores]]="Saldo Inicial",FluxoCaixa10131517[[#This Row],[R$ (Valores)]],I571+FluxoCaixa10131517[[#This Row],[Valores Receitas / Despesas]])</f>
        <v>-41112.469999999703</v>
      </c>
      <c r="J572" s="5">
        <f>IF(FluxoCaixa10131517[[#This Row],[Entrada / Saída]]="Saída",FluxoCaixa10131517[[#This Row],[R$ (Valores)]]*-1,FluxoCaixa10131517[[#This Row],[R$ (Valores)]])</f>
        <v>-15058.19</v>
      </c>
    </row>
    <row r="573" spans="2:10" hidden="1">
      <c r="B573" s="16">
        <v>46052</v>
      </c>
      <c r="C573" s="48" t="str">
        <f>IF(FluxoCaixa101315[[#This Row],[Data]]="","",PROPER(TEXT(FluxoCaixa101315[[#This Row],[Data]],"mmmm")))</f>
        <v>Janeiro</v>
      </c>
      <c r="D573" s="17" t="s">
        <v>2</v>
      </c>
      <c r="E573" s="17" t="s">
        <v>79</v>
      </c>
      <c r="F573" s="17" t="s">
        <v>1275</v>
      </c>
      <c r="G573" s="21">
        <v>1581.12</v>
      </c>
      <c r="H573" s="17" t="s">
        <v>525</v>
      </c>
      <c r="I573" s="20">
        <f>IF(FluxoCaixa10131517[[#This Row],[Fornecedores]]="Saldo Inicial",FluxoCaixa10131517[[#This Row],[R$ (Valores)]],I572+FluxoCaixa10131517[[#This Row],[Valores Receitas / Despesas]])</f>
        <v>-42693.589999999705</v>
      </c>
      <c r="J573" s="5">
        <f>IF(FluxoCaixa10131517[[#This Row],[Entrada / Saída]]="Saída",FluxoCaixa10131517[[#This Row],[R$ (Valores)]]*-1,FluxoCaixa10131517[[#This Row],[R$ (Valores)]])</f>
        <v>-1581.12</v>
      </c>
    </row>
    <row r="574" spans="2:10" hidden="1">
      <c r="B574" s="16">
        <v>46052</v>
      </c>
      <c r="C574" s="48" t="str">
        <f>IF(FluxoCaixa101315[[#This Row],[Data]]="","",PROPER(TEXT(FluxoCaixa101315[[#This Row],[Data]],"mmmm")))</f>
        <v>Janeiro</v>
      </c>
      <c r="D574" s="17" t="s">
        <v>2</v>
      </c>
      <c r="E574" s="17" t="s">
        <v>79</v>
      </c>
      <c r="F574" s="17" t="s">
        <v>1276</v>
      </c>
      <c r="G574" s="21">
        <v>1429.27</v>
      </c>
      <c r="H574" s="17" t="s">
        <v>525</v>
      </c>
      <c r="I574" s="20">
        <f>IF(FluxoCaixa10131517[[#This Row],[Fornecedores]]="Saldo Inicial",FluxoCaixa10131517[[#This Row],[R$ (Valores)]],I573+FluxoCaixa10131517[[#This Row],[Valores Receitas / Despesas]])</f>
        <v>-44122.859999999702</v>
      </c>
      <c r="J574" s="5">
        <f>IF(FluxoCaixa10131517[[#This Row],[Entrada / Saída]]="Saída",FluxoCaixa10131517[[#This Row],[R$ (Valores)]]*-1,FluxoCaixa10131517[[#This Row],[R$ (Valores)]])</f>
        <v>-1429.27</v>
      </c>
    </row>
    <row r="575" spans="2:10" hidden="1">
      <c r="B575" s="16">
        <v>46052</v>
      </c>
      <c r="C575" s="48" t="str">
        <f>IF(FluxoCaixa101315[[#This Row],[Data]]="","",PROPER(TEXT(FluxoCaixa101315[[#This Row],[Data]],"mmmm")))</f>
        <v>Janeiro</v>
      </c>
      <c r="D575" s="17" t="s">
        <v>2</v>
      </c>
      <c r="E575" s="17" t="s">
        <v>71</v>
      </c>
      <c r="F575" s="17" t="s">
        <v>1277</v>
      </c>
      <c r="G575" s="21">
        <v>250</v>
      </c>
      <c r="H575" s="17" t="s">
        <v>525</v>
      </c>
      <c r="I575" s="20">
        <f>IF(FluxoCaixa10131517[[#This Row],[Fornecedores]]="Saldo Inicial",FluxoCaixa10131517[[#This Row],[R$ (Valores)]],I574+FluxoCaixa10131517[[#This Row],[Valores Receitas / Despesas]])</f>
        <v>-44372.859999999702</v>
      </c>
      <c r="J575" s="5">
        <f>IF(FluxoCaixa10131517[[#This Row],[Entrada / Saída]]="Saída",FluxoCaixa10131517[[#This Row],[R$ (Valores)]]*-1,FluxoCaixa10131517[[#This Row],[R$ (Valores)]])</f>
        <v>-250</v>
      </c>
    </row>
    <row r="576" spans="2:10" hidden="1">
      <c r="B576" s="56">
        <v>46052</v>
      </c>
      <c r="C576" s="52" t="str">
        <f>IF(FluxoCaixa101315[[#This Row],[Data]]="","",PROPER(TEXT(FluxoCaixa101315[[#This Row],[Data]],"mmmm")))</f>
        <v>Janeiro</v>
      </c>
      <c r="D576" s="45" t="s">
        <v>2</v>
      </c>
      <c r="E576" s="45" t="s">
        <v>25</v>
      </c>
      <c r="F576" s="17" t="s">
        <v>1278</v>
      </c>
      <c r="G576" s="54">
        <v>3800</v>
      </c>
      <c r="H576" s="45" t="s">
        <v>525</v>
      </c>
      <c r="I576" s="47">
        <f>IF(FluxoCaixa10131517[[#This Row],[Fornecedores]]="Saldo Inicial",FluxoCaixa10131517[[#This Row],[R$ (Valores)]],I575+FluxoCaixa10131517[[#This Row],[Valores Receitas / Despesas]])</f>
        <v>-48172.859999999702</v>
      </c>
      <c r="J576" s="53">
        <f>IF(FluxoCaixa10131517[[#This Row],[Entrada / Saída]]="Saída",FluxoCaixa10131517[[#This Row],[R$ (Valores)]]*-1,FluxoCaixa10131517[[#This Row],[R$ (Valores)]])</f>
        <v>-3800</v>
      </c>
    </row>
    <row r="577" spans="2:10" hidden="1">
      <c r="B577" s="56">
        <v>46052</v>
      </c>
      <c r="C577" s="52" t="str">
        <f>IF(FluxoCaixa101315[[#This Row],[Data]]="","",PROPER(TEXT(FluxoCaixa101315[[#This Row],[Data]],"mmmm")))</f>
        <v>Janeiro</v>
      </c>
      <c r="D577" s="17" t="s">
        <v>2</v>
      </c>
      <c r="E577" s="17" t="s">
        <v>123</v>
      </c>
      <c r="F577" s="17" t="s">
        <v>1279</v>
      </c>
      <c r="G577" s="21">
        <v>21562.05</v>
      </c>
      <c r="H577" s="17" t="s">
        <v>525</v>
      </c>
      <c r="I577" s="20">
        <f>IF(FluxoCaixa10131517[[#This Row],[Fornecedores]]="Saldo Inicial",FluxoCaixa10131517[[#This Row],[R$ (Valores)]],I576+FluxoCaixa10131517[[#This Row],[Valores Receitas / Despesas]])</f>
        <v>-69734.909999999698</v>
      </c>
      <c r="J577" s="5">
        <f>IF(FluxoCaixa10131517[[#This Row],[Entrada / Saída]]="Saída",FluxoCaixa10131517[[#This Row],[R$ (Valores)]]*-1,FluxoCaixa10131517[[#This Row],[R$ (Valores)]])</f>
        <v>-21562.05</v>
      </c>
    </row>
    <row r="578" spans="2:10" hidden="1">
      <c r="B578" s="56">
        <v>46052</v>
      </c>
      <c r="C578" s="52" t="str">
        <f>IF(FluxoCaixa101315[[#This Row],[Data]]="","",PROPER(TEXT(FluxoCaixa101315[[#This Row],[Data]],"mmmm")))</f>
        <v>Janeiro</v>
      </c>
      <c r="D578" s="17" t="s">
        <v>2</v>
      </c>
      <c r="E578" s="17" t="s">
        <v>21</v>
      </c>
      <c r="F578" s="17" t="s">
        <v>1280</v>
      </c>
      <c r="G578" s="21">
        <v>117569.74</v>
      </c>
      <c r="H578" s="17" t="s">
        <v>525</v>
      </c>
      <c r="I578" s="20">
        <f>IF(FluxoCaixa10131517[[#This Row],[Fornecedores]]="Saldo Inicial",FluxoCaixa10131517[[#This Row],[R$ (Valores)]],I577+FluxoCaixa10131517[[#This Row],[Valores Receitas / Despesas]])</f>
        <v>-187304.6499999997</v>
      </c>
      <c r="J578" s="5">
        <f>IF(FluxoCaixa10131517[[#This Row],[Entrada / Saída]]="Saída",FluxoCaixa10131517[[#This Row],[R$ (Valores)]]*-1,FluxoCaixa10131517[[#This Row],[R$ (Valores)]])</f>
        <v>-117569.74</v>
      </c>
    </row>
    <row r="579" spans="2:10" hidden="1">
      <c r="B579" s="56">
        <v>46052</v>
      </c>
      <c r="C579" s="52" t="str">
        <f>IF(FluxoCaixa101315[[#This Row],[Data]]="","",PROPER(TEXT(FluxoCaixa101315[[#This Row],[Data]],"mmmm")))</f>
        <v>Janeiro</v>
      </c>
      <c r="D579" s="17" t="s">
        <v>2</v>
      </c>
      <c r="E579" s="17" t="s">
        <v>21</v>
      </c>
      <c r="F579" s="17" t="s">
        <v>1280</v>
      </c>
      <c r="G579" s="21">
        <v>347930.35</v>
      </c>
      <c r="H579" s="17" t="s">
        <v>525</v>
      </c>
      <c r="I579" s="20">
        <f>IF(FluxoCaixa10131517[[#This Row],[Fornecedores]]="Saldo Inicial",FluxoCaixa10131517[[#This Row],[R$ (Valores)]],I578+FluxoCaixa10131517[[#This Row],[Valores Receitas / Despesas]])</f>
        <v>-535234.99999999965</v>
      </c>
      <c r="J579" s="5">
        <f>IF(FluxoCaixa10131517[[#This Row],[Entrada / Saída]]="Saída",FluxoCaixa10131517[[#This Row],[R$ (Valores)]]*-1,FluxoCaixa10131517[[#This Row],[R$ (Valores)]])</f>
        <v>-347930.35</v>
      </c>
    </row>
    <row r="580" spans="2:10" hidden="1">
      <c r="B580" s="56">
        <v>46052</v>
      </c>
      <c r="C580" s="52" t="str">
        <f>IF(FluxoCaixa101315[[#This Row],[Data]]="","",PROPER(TEXT(FluxoCaixa101315[[#This Row],[Data]],"mmmm")))</f>
        <v>Janeiro</v>
      </c>
      <c r="D580" s="17" t="s">
        <v>2</v>
      </c>
      <c r="E580" s="17" t="s">
        <v>431</v>
      </c>
      <c r="F580" s="17" t="s">
        <v>842</v>
      </c>
      <c r="G580" s="21">
        <v>197.18</v>
      </c>
      <c r="H580" s="17" t="s">
        <v>525</v>
      </c>
      <c r="I580" s="20">
        <f>IF(FluxoCaixa10131517[[#This Row],[Fornecedores]]="Saldo Inicial",FluxoCaixa10131517[[#This Row],[R$ (Valores)]],I579+FluxoCaixa10131517[[#This Row],[Valores Receitas / Despesas]])</f>
        <v>-535432.1799999997</v>
      </c>
      <c r="J580" s="5">
        <f>IF(FluxoCaixa10131517[[#This Row],[Entrada / Saída]]="Saída",FluxoCaixa10131517[[#This Row],[R$ (Valores)]]*-1,FluxoCaixa10131517[[#This Row],[R$ (Valores)]])</f>
        <v>-197.18</v>
      </c>
    </row>
    <row r="581" spans="2:10" hidden="1">
      <c r="B581" s="56">
        <v>46052</v>
      </c>
      <c r="C581" s="52" t="str">
        <f>IF(FluxoCaixa101315[[#This Row],[Data]]="","",PROPER(TEXT(FluxoCaixa101315[[#This Row],[Data]],"mmmm")))</f>
        <v>Janeiro</v>
      </c>
      <c r="D581" s="17" t="s">
        <v>2</v>
      </c>
      <c r="E581" s="17" t="s">
        <v>431</v>
      </c>
      <c r="F581" s="17" t="s">
        <v>842</v>
      </c>
      <c r="G581" s="21">
        <v>262.92</v>
      </c>
      <c r="H581" s="17" t="s">
        <v>525</v>
      </c>
      <c r="I581" s="20">
        <f>IF(FluxoCaixa10131517[[#This Row],[Fornecedores]]="Saldo Inicial",FluxoCaixa10131517[[#This Row],[R$ (Valores)]],I580+FluxoCaixa10131517[[#This Row],[Valores Receitas / Despesas]])</f>
        <v>-535695.09999999974</v>
      </c>
      <c r="J581" s="5">
        <f>IF(FluxoCaixa10131517[[#This Row],[Entrada / Saída]]="Saída",FluxoCaixa10131517[[#This Row],[R$ (Valores)]]*-1,FluxoCaixa10131517[[#This Row],[R$ (Valores)]])</f>
        <v>-262.92</v>
      </c>
    </row>
    <row r="582" spans="2:10" hidden="1">
      <c r="B582" s="56">
        <v>46052</v>
      </c>
      <c r="C582" s="52" t="str">
        <f>IF(FluxoCaixa101315[[#This Row],[Data]]="","",PROPER(TEXT(FluxoCaixa101315[[#This Row],[Data]],"mmmm")))</f>
        <v>Janeiro</v>
      </c>
      <c r="D582" s="17" t="s">
        <v>2</v>
      </c>
      <c r="E582" s="17" t="s">
        <v>431</v>
      </c>
      <c r="F582" s="17" t="s">
        <v>536</v>
      </c>
      <c r="G582" s="21">
        <v>262.92</v>
      </c>
      <c r="H582" s="17" t="s">
        <v>525</v>
      </c>
      <c r="I582" s="20">
        <f>IF(FluxoCaixa10131517[[#This Row],[Fornecedores]]="Saldo Inicial",FluxoCaixa10131517[[#This Row],[R$ (Valores)]],I581+FluxoCaixa10131517[[#This Row],[Valores Receitas / Despesas]])</f>
        <v>-535958.01999999979</v>
      </c>
      <c r="J582" s="5">
        <f>IF(FluxoCaixa10131517[[#This Row],[Entrada / Saída]]="Saída",FluxoCaixa10131517[[#This Row],[R$ (Valores)]]*-1,FluxoCaixa10131517[[#This Row],[R$ (Valores)]])</f>
        <v>-262.92</v>
      </c>
    </row>
    <row r="583" spans="2:10" hidden="1">
      <c r="B583" s="56">
        <v>46052</v>
      </c>
      <c r="C583" s="52" t="str">
        <f>IF(FluxoCaixa101315[[#This Row],[Data]]="","",PROPER(TEXT(FluxoCaixa101315[[#This Row],[Data]],"mmmm")))</f>
        <v>Janeiro</v>
      </c>
      <c r="D583" s="45" t="s">
        <v>2</v>
      </c>
      <c r="E583" s="45" t="s">
        <v>431</v>
      </c>
      <c r="F583" s="45" t="s">
        <v>536</v>
      </c>
      <c r="G583" s="54">
        <v>197.18</v>
      </c>
      <c r="H583" s="45" t="s">
        <v>525</v>
      </c>
      <c r="I583" s="47">
        <f>IF(FluxoCaixa10131517[[#This Row],[Fornecedores]]="Saldo Inicial",FluxoCaixa10131517[[#This Row],[R$ (Valores)]],I582+FluxoCaixa10131517[[#This Row],[Valores Receitas / Despesas]])</f>
        <v>-536155.19999999984</v>
      </c>
      <c r="J583" s="53">
        <f>IF(FluxoCaixa10131517[[#This Row],[Entrada / Saída]]="Saída",FluxoCaixa10131517[[#This Row],[R$ (Valores)]]*-1,FluxoCaixa10131517[[#This Row],[R$ (Valores)]])</f>
        <v>-197.18</v>
      </c>
    </row>
    <row r="584" spans="2:10" hidden="1">
      <c r="B584" s="56">
        <v>46052</v>
      </c>
      <c r="C584" s="52" t="str">
        <f>IF(FluxoCaixa101315[[#This Row],[Data]]="","",PROPER(TEXT(FluxoCaixa101315[[#This Row],[Data]],"mmmm")))</f>
        <v>Janeiro</v>
      </c>
      <c r="D584" s="17" t="s">
        <v>2</v>
      </c>
      <c r="E584" s="17" t="s">
        <v>431</v>
      </c>
      <c r="F584" s="17" t="s">
        <v>536</v>
      </c>
      <c r="G584" s="21">
        <v>131.46</v>
      </c>
      <c r="H584" s="17" t="s">
        <v>525</v>
      </c>
      <c r="I584" s="20">
        <f>IF(FluxoCaixa10131517[[#This Row],[Fornecedores]]="Saldo Inicial",FluxoCaixa10131517[[#This Row],[R$ (Valores)]],I583+FluxoCaixa10131517[[#This Row],[Valores Receitas / Despesas]])</f>
        <v>-536286.6599999998</v>
      </c>
      <c r="J584" s="5">
        <f>IF(FluxoCaixa10131517[[#This Row],[Entrada / Saída]]="Saída",FluxoCaixa10131517[[#This Row],[R$ (Valores)]]*-1,FluxoCaixa10131517[[#This Row],[R$ (Valores)]])</f>
        <v>-131.46</v>
      </c>
    </row>
    <row r="585" spans="2:10" hidden="1">
      <c r="B585" s="56">
        <v>46052</v>
      </c>
      <c r="C585" s="52" t="str">
        <f>IF(FluxoCaixa101315[[#This Row],[Data]]="","",PROPER(TEXT(FluxoCaixa101315[[#This Row],[Data]],"mmmm")))</f>
        <v>Janeiro</v>
      </c>
      <c r="D585" s="17" t="s">
        <v>2</v>
      </c>
      <c r="E585" s="17" t="s">
        <v>431</v>
      </c>
      <c r="F585" s="17" t="s">
        <v>536</v>
      </c>
      <c r="G585" s="21">
        <v>262.92</v>
      </c>
      <c r="H585" s="17" t="s">
        <v>525</v>
      </c>
      <c r="I585" s="20">
        <f>IF(FluxoCaixa10131517[[#This Row],[Fornecedores]]="Saldo Inicial",FluxoCaixa10131517[[#This Row],[R$ (Valores)]],I584+FluxoCaixa10131517[[#This Row],[Valores Receitas / Despesas]])</f>
        <v>-536549.57999999984</v>
      </c>
      <c r="J585" s="5">
        <f>IF(FluxoCaixa10131517[[#This Row],[Entrada / Saída]]="Saída",FluxoCaixa10131517[[#This Row],[R$ (Valores)]]*-1,FluxoCaixa10131517[[#This Row],[R$ (Valores)]])</f>
        <v>-262.92</v>
      </c>
    </row>
    <row r="586" spans="2:10" hidden="1">
      <c r="B586" s="56">
        <v>46052</v>
      </c>
      <c r="C586" s="52" t="str">
        <f>IF(FluxoCaixa101315[[#This Row],[Data]]="","",PROPER(TEXT(FluxoCaixa101315[[#This Row],[Data]],"mmmm")))</f>
        <v>Janeiro</v>
      </c>
      <c r="D586" s="17" t="s">
        <v>2</v>
      </c>
      <c r="E586" s="17" t="s">
        <v>431</v>
      </c>
      <c r="F586" s="17" t="s">
        <v>536</v>
      </c>
      <c r="G586" s="21">
        <v>394.36</v>
      </c>
      <c r="H586" s="17" t="s">
        <v>525</v>
      </c>
      <c r="I586" s="20">
        <f>IF(FluxoCaixa10131517[[#This Row],[Fornecedores]]="Saldo Inicial",FluxoCaixa10131517[[#This Row],[R$ (Valores)]],I585+FluxoCaixa10131517[[#This Row],[Valores Receitas / Despesas]])</f>
        <v>-536943.93999999983</v>
      </c>
      <c r="J586" s="5">
        <f>IF(FluxoCaixa10131517[[#This Row],[Entrada / Saída]]="Saída",FluxoCaixa10131517[[#This Row],[R$ (Valores)]]*-1,FluxoCaixa10131517[[#This Row],[R$ (Valores)]])</f>
        <v>-394.36</v>
      </c>
    </row>
    <row r="587" spans="2:10" hidden="1">
      <c r="B587" s="56">
        <v>46052</v>
      </c>
      <c r="C587" s="52" t="str">
        <f>IF(FluxoCaixa101315[[#This Row],[Data]]="","",PROPER(TEXT(FluxoCaixa101315[[#This Row],[Data]],"mmmm")))</f>
        <v>Janeiro</v>
      </c>
      <c r="D587" s="45" t="s">
        <v>2</v>
      </c>
      <c r="E587" s="45" t="s">
        <v>24</v>
      </c>
      <c r="F587" s="45" t="s">
        <v>1281</v>
      </c>
      <c r="G587" s="54">
        <v>46121.02</v>
      </c>
      <c r="H587" s="45" t="s">
        <v>525</v>
      </c>
      <c r="I587" s="47">
        <f>IF(FluxoCaixa10131517[[#This Row],[Fornecedores]]="Saldo Inicial",FluxoCaixa10131517[[#This Row],[R$ (Valores)]],I586+FluxoCaixa10131517[[#This Row],[Valores Receitas / Despesas]])</f>
        <v>-583064.95999999985</v>
      </c>
      <c r="J587" s="53">
        <f>IF(FluxoCaixa10131517[[#This Row],[Entrada / Saída]]="Saída",FluxoCaixa10131517[[#This Row],[R$ (Valores)]]*-1,FluxoCaixa10131517[[#This Row],[R$ (Valores)]])</f>
        <v>-46121.02</v>
      </c>
    </row>
    <row r="588" spans="2:10" hidden="1">
      <c r="B588" s="56">
        <v>46052</v>
      </c>
      <c r="C588" s="52" t="str">
        <f>IF(FluxoCaixa101315[[#This Row],[Data]]="","",PROPER(TEXT(FluxoCaixa101315[[#This Row],[Data]],"mmmm")))</f>
        <v>Janeiro</v>
      </c>
      <c r="D588" s="17" t="s">
        <v>2</v>
      </c>
      <c r="E588" s="17" t="s">
        <v>23</v>
      </c>
      <c r="F588" s="17" t="s">
        <v>539</v>
      </c>
      <c r="G588" s="21">
        <v>697</v>
      </c>
      <c r="H588" s="17" t="s">
        <v>525</v>
      </c>
      <c r="I588" s="20">
        <f>IF(FluxoCaixa10131517[[#This Row],[Fornecedores]]="Saldo Inicial",FluxoCaixa10131517[[#This Row],[R$ (Valores)]],I587+FluxoCaixa10131517[[#This Row],[Valores Receitas / Despesas]])</f>
        <v>-583761.95999999985</v>
      </c>
      <c r="J588" s="5">
        <f>IF(FluxoCaixa10131517[[#This Row],[Entrada / Saída]]="Saída",FluxoCaixa10131517[[#This Row],[R$ (Valores)]]*-1,FluxoCaixa10131517[[#This Row],[R$ (Valores)]])</f>
        <v>-697</v>
      </c>
    </row>
    <row r="589" spans="2:10" hidden="1">
      <c r="B589" s="56">
        <v>46052</v>
      </c>
      <c r="C589" s="52" t="str">
        <f>IF(FluxoCaixa101315[[#This Row],[Data]]="","",PROPER(TEXT(FluxoCaixa101315[[#This Row],[Data]],"mmmm")))</f>
        <v>Janeiro</v>
      </c>
      <c r="D589" s="17" t="s">
        <v>2</v>
      </c>
      <c r="E589" s="17" t="s">
        <v>23</v>
      </c>
      <c r="F589" s="17" t="s">
        <v>1282</v>
      </c>
      <c r="G589" s="21">
        <v>1238</v>
      </c>
      <c r="H589" s="17" t="s">
        <v>525</v>
      </c>
      <c r="I589" s="20">
        <f>IF(FluxoCaixa10131517[[#This Row],[Fornecedores]]="Saldo Inicial",FluxoCaixa10131517[[#This Row],[R$ (Valores)]],I588+FluxoCaixa10131517[[#This Row],[Valores Receitas / Despesas]])</f>
        <v>-584999.95999999985</v>
      </c>
      <c r="J589" s="5">
        <f>IF(FluxoCaixa10131517[[#This Row],[Entrada / Saída]]="Saída",FluxoCaixa10131517[[#This Row],[R$ (Valores)]]*-1,FluxoCaixa10131517[[#This Row],[R$ (Valores)]])</f>
        <v>-1238</v>
      </c>
    </row>
    <row r="590" spans="2:10" hidden="1">
      <c r="B590" s="56">
        <v>46052</v>
      </c>
      <c r="C590" s="52" t="str">
        <f>IF(FluxoCaixa101315[[#This Row],[Data]]="","",PROPER(TEXT(FluxoCaixa101315[[#This Row],[Data]],"mmmm")))</f>
        <v>Janeiro</v>
      </c>
      <c r="D590" s="17" t="s">
        <v>2</v>
      </c>
      <c r="E590" s="17" t="s">
        <v>76</v>
      </c>
      <c r="F590" s="17" t="s">
        <v>1283</v>
      </c>
      <c r="G590" s="21">
        <v>357</v>
      </c>
      <c r="H590" s="17" t="s">
        <v>525</v>
      </c>
      <c r="I590" s="20">
        <f>IF(FluxoCaixa10131517[[#This Row],[Fornecedores]]="Saldo Inicial",FluxoCaixa10131517[[#This Row],[R$ (Valores)]],I589+FluxoCaixa10131517[[#This Row],[Valores Receitas / Despesas]])</f>
        <v>-585356.95999999985</v>
      </c>
      <c r="J590" s="5">
        <f>IF(FluxoCaixa10131517[[#This Row],[Entrada / Saída]]="Saída",FluxoCaixa10131517[[#This Row],[R$ (Valores)]]*-1,FluxoCaixa10131517[[#This Row],[R$ (Valores)]])</f>
        <v>-357</v>
      </c>
    </row>
    <row r="591" spans="2:10" hidden="1">
      <c r="B591" s="56">
        <v>46052</v>
      </c>
      <c r="C591" s="52" t="str">
        <f>IF(FluxoCaixa101315[[#This Row],[Data]]="","",PROPER(TEXT(FluxoCaixa101315[[#This Row],[Data]],"mmmm")))</f>
        <v>Janeiro</v>
      </c>
      <c r="D591" s="17" t="s">
        <v>2</v>
      </c>
      <c r="E591" s="17" t="s">
        <v>23</v>
      </c>
      <c r="F591" s="17" t="s">
        <v>1284</v>
      </c>
      <c r="G591" s="21">
        <v>1669.5</v>
      </c>
      <c r="H591" s="17" t="s">
        <v>525</v>
      </c>
      <c r="I591" s="20">
        <f>IF(FluxoCaixa10131517[[#This Row],[Fornecedores]]="Saldo Inicial",FluxoCaixa10131517[[#This Row],[R$ (Valores)]],I590+FluxoCaixa10131517[[#This Row],[Valores Receitas / Despesas]])</f>
        <v>-587026.45999999985</v>
      </c>
      <c r="J591" s="5">
        <f>IF(FluxoCaixa10131517[[#This Row],[Entrada / Saída]]="Saída",FluxoCaixa10131517[[#This Row],[R$ (Valores)]]*-1,FluxoCaixa10131517[[#This Row],[R$ (Valores)]])</f>
        <v>-1669.5</v>
      </c>
    </row>
    <row r="592" spans="2:10" hidden="1">
      <c r="B592" s="56">
        <v>46052</v>
      </c>
      <c r="C592" s="52" t="str">
        <f>IF(FluxoCaixa101315[[#This Row],[Data]]="","",PROPER(TEXT(FluxoCaixa101315[[#This Row],[Data]],"mmmm")))</f>
        <v>Janeiro</v>
      </c>
      <c r="D592" s="17" t="s">
        <v>2</v>
      </c>
      <c r="E592" s="17" t="s">
        <v>23</v>
      </c>
      <c r="F592" s="17" t="s">
        <v>1285</v>
      </c>
      <c r="G592" s="21">
        <v>860</v>
      </c>
      <c r="H592" s="17" t="s">
        <v>525</v>
      </c>
      <c r="I592" s="20">
        <f>IF(FluxoCaixa10131517[[#This Row],[Fornecedores]]="Saldo Inicial",FluxoCaixa10131517[[#This Row],[R$ (Valores)]],I591+FluxoCaixa10131517[[#This Row],[Valores Receitas / Despesas]])</f>
        <v>-587886.45999999985</v>
      </c>
      <c r="J592" s="5">
        <f>IF(FluxoCaixa10131517[[#This Row],[Entrada / Saída]]="Saída",FluxoCaixa10131517[[#This Row],[R$ (Valores)]]*-1,FluxoCaixa10131517[[#This Row],[R$ (Valores)]])</f>
        <v>-860</v>
      </c>
    </row>
    <row r="593" spans="2:10" hidden="1">
      <c r="B593" s="56">
        <v>46052</v>
      </c>
      <c r="C593" s="52" t="str">
        <f>IF(FluxoCaixa101315[[#This Row],[Data]]="","",PROPER(TEXT(FluxoCaixa101315[[#This Row],[Data]],"mmmm")))</f>
        <v>Janeiro</v>
      </c>
      <c r="D593" s="17" t="s">
        <v>2</v>
      </c>
      <c r="E593" s="17" t="s">
        <v>27</v>
      </c>
      <c r="F593" s="17" t="s">
        <v>1286</v>
      </c>
      <c r="G593" s="21">
        <v>342.58</v>
      </c>
      <c r="H593" s="17" t="s">
        <v>525</v>
      </c>
      <c r="I593" s="20">
        <f>IF(FluxoCaixa10131517[[#This Row],[Fornecedores]]="Saldo Inicial",FluxoCaixa10131517[[#This Row],[R$ (Valores)]],I592+FluxoCaixa10131517[[#This Row],[Valores Receitas / Despesas]])</f>
        <v>-588229.0399999998</v>
      </c>
      <c r="J593" s="5">
        <f>IF(FluxoCaixa10131517[[#This Row],[Entrada / Saída]]="Saída",FluxoCaixa10131517[[#This Row],[R$ (Valores)]]*-1,FluxoCaixa10131517[[#This Row],[R$ (Valores)]])</f>
        <v>-342.58</v>
      </c>
    </row>
    <row r="594" spans="2:10" hidden="1">
      <c r="B594" s="56">
        <v>46052</v>
      </c>
      <c r="C594" s="52" t="str">
        <f>IF(FluxoCaixa101315[[#This Row],[Data]]="","",PROPER(TEXT(FluxoCaixa101315[[#This Row],[Data]],"mmmm")))</f>
        <v>Janeiro</v>
      </c>
      <c r="D594" s="17" t="s">
        <v>2</v>
      </c>
      <c r="E594" s="17" t="s">
        <v>34</v>
      </c>
      <c r="F594" s="17" t="s">
        <v>1287</v>
      </c>
      <c r="G594" s="21">
        <v>2597.06</v>
      </c>
      <c r="H594" s="17" t="s">
        <v>525</v>
      </c>
      <c r="I594" s="20">
        <f>IF(FluxoCaixa10131517[[#This Row],[Fornecedores]]="Saldo Inicial",FluxoCaixa10131517[[#This Row],[R$ (Valores)]],I593+FluxoCaixa10131517[[#This Row],[Valores Receitas / Despesas]])</f>
        <v>-590826.09999999986</v>
      </c>
      <c r="J594" s="5">
        <f>IF(FluxoCaixa10131517[[#This Row],[Entrada / Saída]]="Saída",FluxoCaixa10131517[[#This Row],[R$ (Valores)]]*-1,FluxoCaixa10131517[[#This Row],[R$ (Valores)]])</f>
        <v>-2597.06</v>
      </c>
    </row>
    <row r="595" spans="2:10" hidden="1">
      <c r="B595" s="56">
        <v>46052</v>
      </c>
      <c r="C595" s="52" t="str">
        <f>IF(FluxoCaixa101315[[#This Row],[Data]]="","",PROPER(TEXT(FluxoCaixa101315[[#This Row],[Data]],"mmmm")))</f>
        <v>Janeiro</v>
      </c>
      <c r="D595" s="45" t="s">
        <v>2</v>
      </c>
      <c r="E595" s="45" t="s">
        <v>519</v>
      </c>
      <c r="F595" s="17" t="s">
        <v>1288</v>
      </c>
      <c r="G595" s="54">
        <v>1020</v>
      </c>
      <c r="H595" s="45" t="s">
        <v>525</v>
      </c>
      <c r="I595" s="47">
        <f>IF(FluxoCaixa10131517[[#This Row],[Fornecedores]]="Saldo Inicial",FluxoCaixa10131517[[#This Row],[R$ (Valores)]],I594+FluxoCaixa10131517[[#This Row],[Valores Receitas / Despesas]])</f>
        <v>-591846.09999999986</v>
      </c>
      <c r="J595" s="53">
        <f>IF(FluxoCaixa10131517[[#This Row],[Entrada / Saída]]="Saída",FluxoCaixa10131517[[#This Row],[R$ (Valores)]]*-1,FluxoCaixa10131517[[#This Row],[R$ (Valores)]])</f>
        <v>-1020</v>
      </c>
    </row>
    <row r="596" spans="2:10" hidden="1">
      <c r="B596" s="56">
        <v>46052</v>
      </c>
      <c r="C596" s="52" t="str">
        <f>IF(FluxoCaixa101315[[#This Row],[Data]]="","",PROPER(TEXT(FluxoCaixa101315[[#This Row],[Data]],"mmmm")))</f>
        <v>Janeiro</v>
      </c>
      <c r="D596" s="45" t="s">
        <v>2</v>
      </c>
      <c r="E596" s="45" t="s">
        <v>76</v>
      </c>
      <c r="F596" s="69" t="s">
        <v>1289</v>
      </c>
      <c r="G596" s="54">
        <v>349</v>
      </c>
      <c r="H596" s="45" t="s">
        <v>525</v>
      </c>
      <c r="I596" s="47">
        <f>IF(FluxoCaixa10131517[[#This Row],[Fornecedores]]="Saldo Inicial",FluxoCaixa10131517[[#This Row],[R$ (Valores)]],I595+FluxoCaixa10131517[[#This Row],[Valores Receitas / Despesas]])</f>
        <v>-592195.09999999986</v>
      </c>
      <c r="J596" s="53">
        <f>IF(FluxoCaixa10131517[[#This Row],[Entrada / Saída]]="Saída",FluxoCaixa10131517[[#This Row],[R$ (Valores)]]*-1,FluxoCaixa10131517[[#This Row],[R$ (Valores)]])</f>
        <v>-349</v>
      </c>
    </row>
    <row r="597" spans="2:10" hidden="1">
      <c r="B597" s="56">
        <v>46052</v>
      </c>
      <c r="C597" s="52" t="str">
        <f>IF(FluxoCaixa101315[[#This Row],[Data]]="","",PROPER(TEXT(FluxoCaixa101315[[#This Row],[Data]],"mmmm")))</f>
        <v>Janeiro</v>
      </c>
      <c r="D597" s="17" t="s">
        <v>2</v>
      </c>
      <c r="E597" s="17" t="s">
        <v>146</v>
      </c>
      <c r="F597" s="69" t="s">
        <v>1290</v>
      </c>
      <c r="G597" s="21">
        <v>1000</v>
      </c>
      <c r="H597" s="17" t="s">
        <v>525</v>
      </c>
      <c r="I597" s="20">
        <f>IF(FluxoCaixa10131517[[#This Row],[Fornecedores]]="Saldo Inicial",FluxoCaixa10131517[[#This Row],[R$ (Valores)]],I596+FluxoCaixa10131517[[#This Row],[Valores Receitas / Despesas]])</f>
        <v>-593195.09999999986</v>
      </c>
      <c r="J597" s="5">
        <f>IF(FluxoCaixa10131517[[#This Row],[Entrada / Saída]]="Saída",FluxoCaixa10131517[[#This Row],[R$ (Valores)]]*-1,FluxoCaixa10131517[[#This Row],[R$ (Valores)]])</f>
        <v>-1000</v>
      </c>
    </row>
    <row r="598" spans="2:10" hidden="1">
      <c r="B598" s="56">
        <v>46052</v>
      </c>
      <c r="C598" s="52" t="str">
        <f>IF(FluxoCaixa101315[[#This Row],[Data]]="","",PROPER(TEXT(FluxoCaixa101315[[#This Row],[Data]],"mmmm")))</f>
        <v>Janeiro</v>
      </c>
      <c r="D598" s="17" t="s">
        <v>2</v>
      </c>
      <c r="E598" s="17" t="s">
        <v>1292</v>
      </c>
      <c r="F598" s="69" t="s">
        <v>1291</v>
      </c>
      <c r="G598" s="21">
        <v>109.27</v>
      </c>
      <c r="H598" s="17" t="s">
        <v>525</v>
      </c>
      <c r="I598" s="20">
        <f>IF(FluxoCaixa10131517[[#This Row],[Fornecedores]]="Saldo Inicial",FluxoCaixa10131517[[#This Row],[R$ (Valores)]],I597+FluxoCaixa10131517[[#This Row],[Valores Receitas / Despesas]])</f>
        <v>-593304.36999999988</v>
      </c>
      <c r="J598" s="5">
        <f>IF(FluxoCaixa10131517[[#This Row],[Entrada / Saída]]="Saída",FluxoCaixa10131517[[#This Row],[R$ (Valores)]]*-1,FluxoCaixa10131517[[#This Row],[R$ (Valores)]])</f>
        <v>-109.27</v>
      </c>
    </row>
    <row r="599" spans="2:10" hidden="1">
      <c r="B599" s="56">
        <v>46052</v>
      </c>
      <c r="C599" s="52" t="str">
        <f>IF(FluxoCaixa101315[[#This Row],[Data]]="","",PROPER(TEXT(FluxoCaixa101315[[#This Row],[Data]],"mmmm")))</f>
        <v>Janeiro</v>
      </c>
      <c r="D599" s="17" t="s">
        <v>2</v>
      </c>
      <c r="E599" s="17" t="s">
        <v>431</v>
      </c>
      <c r="F599" s="69" t="s">
        <v>1293</v>
      </c>
      <c r="G599" s="21">
        <v>394.36</v>
      </c>
      <c r="H599" s="17" t="s">
        <v>525</v>
      </c>
      <c r="I599" s="20">
        <f>IF(FluxoCaixa10131517[[#This Row],[Fornecedores]]="Saldo Inicial",FluxoCaixa10131517[[#This Row],[R$ (Valores)]],I598+FluxoCaixa10131517[[#This Row],[Valores Receitas / Despesas]])</f>
        <v>-593698.72999999986</v>
      </c>
      <c r="J599" s="5">
        <f>IF(FluxoCaixa10131517[[#This Row],[Entrada / Saída]]="Saída",FluxoCaixa10131517[[#This Row],[R$ (Valores)]]*-1,FluxoCaixa10131517[[#This Row],[R$ (Valores)]])</f>
        <v>-394.36</v>
      </c>
    </row>
    <row r="600" spans="2:10" hidden="1">
      <c r="B600" s="56">
        <v>46052</v>
      </c>
      <c r="C600" s="52" t="str">
        <f>IF(FluxoCaixa101315[[#This Row],[Data]]="","",PROPER(TEXT(FluxoCaixa101315[[#This Row],[Data]],"mmmm")))</f>
        <v>Janeiro</v>
      </c>
      <c r="D600" s="17" t="s">
        <v>2</v>
      </c>
      <c r="E600" s="17" t="s">
        <v>70</v>
      </c>
      <c r="F600" s="69" t="s">
        <v>1294</v>
      </c>
      <c r="G600" s="21">
        <v>2000</v>
      </c>
      <c r="H600" s="17" t="s">
        <v>525</v>
      </c>
      <c r="I600" s="20">
        <f>IF(FluxoCaixa10131517[[#This Row],[Fornecedores]]="Saldo Inicial",FluxoCaixa10131517[[#This Row],[R$ (Valores)]],I599+FluxoCaixa10131517[[#This Row],[Valores Receitas / Despesas]])</f>
        <v>-595698.72999999986</v>
      </c>
      <c r="J600" s="5">
        <f>IF(FluxoCaixa10131517[[#This Row],[Entrada / Saída]]="Saída",FluxoCaixa10131517[[#This Row],[R$ (Valores)]]*-1,FluxoCaixa10131517[[#This Row],[R$ (Valores)]])</f>
        <v>-2000</v>
      </c>
    </row>
    <row r="601" spans="2:10" hidden="1">
      <c r="B601" s="56">
        <v>46052</v>
      </c>
      <c r="C601" s="52" t="str">
        <f>IF(FluxoCaixa101315[[#This Row],[Data]]="","",PROPER(TEXT(FluxoCaixa101315[[#This Row],[Data]],"mmmm")))</f>
        <v>Janeiro</v>
      </c>
      <c r="D601" s="17" t="s">
        <v>2</v>
      </c>
      <c r="E601" s="17" t="s">
        <v>70</v>
      </c>
      <c r="F601" s="69" t="s">
        <v>1295</v>
      </c>
      <c r="G601" s="21">
        <v>1500</v>
      </c>
      <c r="H601" s="17" t="s">
        <v>525</v>
      </c>
      <c r="I601" s="20">
        <f>IF(FluxoCaixa10131517[[#This Row],[Fornecedores]]="Saldo Inicial",FluxoCaixa10131517[[#This Row],[R$ (Valores)]],I600+FluxoCaixa10131517[[#This Row],[Valores Receitas / Despesas]])</f>
        <v>-597198.72999999986</v>
      </c>
      <c r="J601" s="5">
        <f>IF(FluxoCaixa10131517[[#This Row],[Entrada / Saída]]="Saída",FluxoCaixa10131517[[#This Row],[R$ (Valores)]]*-1,FluxoCaixa10131517[[#This Row],[R$ (Valores)]])</f>
        <v>-1500</v>
      </c>
    </row>
    <row r="602" spans="2:10" hidden="1">
      <c r="B602" s="56">
        <v>46052</v>
      </c>
      <c r="C602" s="52" t="str">
        <f>IF(FluxoCaixa101315[[#This Row],[Data]]="","",PROPER(TEXT(FluxoCaixa101315[[#This Row],[Data]],"mmmm")))</f>
        <v>Janeiro</v>
      </c>
      <c r="D602" s="17" t="s">
        <v>2</v>
      </c>
      <c r="E602" s="17" t="s">
        <v>507</v>
      </c>
      <c r="F602" s="17" t="s">
        <v>1296</v>
      </c>
      <c r="G602" s="21">
        <v>29888.35</v>
      </c>
      <c r="H602" s="17" t="s">
        <v>525</v>
      </c>
      <c r="I602" s="20">
        <f>IF(FluxoCaixa10131517[[#This Row],[Fornecedores]]="Saldo Inicial",FluxoCaixa10131517[[#This Row],[R$ (Valores)]],I601+FluxoCaixa10131517[[#This Row],[Valores Receitas / Despesas]])</f>
        <v>-627087.07999999984</v>
      </c>
      <c r="J602" s="5">
        <f>IF(FluxoCaixa10131517[[#This Row],[Entrada / Saída]]="Saída",FluxoCaixa10131517[[#This Row],[R$ (Valores)]]*-1,FluxoCaixa10131517[[#This Row],[R$ (Valores)]])</f>
        <v>-29888.35</v>
      </c>
    </row>
    <row r="603" spans="2:10" hidden="1">
      <c r="B603" s="56">
        <v>46052</v>
      </c>
      <c r="C603" s="52" t="str">
        <f>IF(FluxoCaixa101315[[#This Row],[Data]]="","",PROPER(TEXT(FluxoCaixa101315[[#This Row],[Data]],"mmmm")))</f>
        <v>Janeiro</v>
      </c>
      <c r="D603" s="17" t="s">
        <v>1</v>
      </c>
      <c r="E603" s="17" t="s">
        <v>9</v>
      </c>
      <c r="F603" s="17" t="s">
        <v>1297</v>
      </c>
      <c r="G603" s="21">
        <v>900000</v>
      </c>
      <c r="H603" s="17" t="s">
        <v>525</v>
      </c>
      <c r="I603" s="20">
        <f>IF(FluxoCaixa10131517[[#This Row],[Fornecedores]]="Saldo Inicial",FluxoCaixa10131517[[#This Row],[R$ (Valores)]],I602+FluxoCaixa10131517[[#This Row],[Valores Receitas / Despesas]])</f>
        <v>272912.92000000016</v>
      </c>
      <c r="J603" s="5">
        <f>IF(FluxoCaixa10131517[[#This Row],[Entrada / Saída]]="Saída",FluxoCaixa10131517[[#This Row],[R$ (Valores)]]*-1,FluxoCaixa10131517[[#This Row],[R$ (Valores)]])</f>
        <v>900000</v>
      </c>
    </row>
    <row r="604" spans="2:10" hidden="1">
      <c r="B604" s="56">
        <v>46052</v>
      </c>
      <c r="C604" s="52" t="str">
        <f>IF(FluxoCaixa101315[[#This Row],[Data]]="","",PROPER(TEXT(FluxoCaixa101315[[#This Row],[Data]],"mmmm")))</f>
        <v>Janeiro</v>
      </c>
      <c r="D604" s="17" t="s">
        <v>2</v>
      </c>
      <c r="E604" s="17" t="s">
        <v>507</v>
      </c>
      <c r="F604" s="17" t="s">
        <v>1207</v>
      </c>
      <c r="G604" s="21">
        <v>384</v>
      </c>
      <c r="H604" s="17" t="s">
        <v>525</v>
      </c>
      <c r="I604" s="20">
        <f>IF(FluxoCaixa10131517[[#This Row],[Fornecedores]]="Saldo Inicial",FluxoCaixa10131517[[#This Row],[R$ (Valores)]],I603+FluxoCaixa10131517[[#This Row],[Valores Receitas / Despesas]])</f>
        <v>272528.92000000016</v>
      </c>
      <c r="J604" s="5">
        <f>IF(FluxoCaixa10131517[[#This Row],[Entrada / Saída]]="Saída",FluxoCaixa10131517[[#This Row],[R$ (Valores)]]*-1,FluxoCaixa10131517[[#This Row],[R$ (Valores)]])</f>
        <v>-384</v>
      </c>
    </row>
    <row r="605" spans="2:10" hidden="1">
      <c r="B605" s="56">
        <v>46052</v>
      </c>
      <c r="C605" s="52" t="str">
        <f>IF(FluxoCaixa101315[[#This Row],[Data]]="","",PROPER(TEXT(FluxoCaixa101315[[#This Row],[Data]],"mmmm")))</f>
        <v>Janeiro</v>
      </c>
      <c r="D605" s="17" t="s">
        <v>2</v>
      </c>
      <c r="E605" s="17" t="s">
        <v>21</v>
      </c>
      <c r="F605" s="17" t="s">
        <v>1298</v>
      </c>
      <c r="G605" s="21">
        <v>1555.39</v>
      </c>
      <c r="H605" s="17" t="s">
        <v>525</v>
      </c>
      <c r="I605" s="20">
        <f>IF(FluxoCaixa10131517[[#This Row],[Fornecedores]]="Saldo Inicial",FluxoCaixa10131517[[#This Row],[R$ (Valores)]],I604+FluxoCaixa10131517[[#This Row],[Valores Receitas / Despesas]])</f>
        <v>270973.53000000014</v>
      </c>
      <c r="J605" s="5">
        <f>IF(FluxoCaixa10131517[[#This Row],[Entrada / Saída]]="Saída",FluxoCaixa10131517[[#This Row],[R$ (Valores)]]*-1,FluxoCaixa10131517[[#This Row],[R$ (Valores)]])</f>
        <v>-1555.39</v>
      </c>
    </row>
    <row r="606" spans="2:10" hidden="1">
      <c r="B606" s="56">
        <v>46052</v>
      </c>
      <c r="C606" s="52" t="str">
        <f>IF(FluxoCaixa101315[[#This Row],[Data]]="","",PROPER(TEXT(FluxoCaixa101315[[#This Row],[Data]],"mmmm")))</f>
        <v>Janeiro</v>
      </c>
      <c r="D606" s="17" t="s">
        <v>2</v>
      </c>
      <c r="E606" s="17" t="s">
        <v>21</v>
      </c>
      <c r="F606" s="17" t="s">
        <v>1298</v>
      </c>
      <c r="G606" s="21">
        <v>21181.96</v>
      </c>
      <c r="H606" s="17" t="s">
        <v>525</v>
      </c>
      <c r="I606" s="20">
        <f>IF(FluxoCaixa10131517[[#This Row],[Fornecedores]]="Saldo Inicial",FluxoCaixa10131517[[#This Row],[R$ (Valores)]],I605+FluxoCaixa10131517[[#This Row],[Valores Receitas / Despesas]])</f>
        <v>249791.57000000015</v>
      </c>
      <c r="J606" s="5">
        <f>IF(FluxoCaixa10131517[[#This Row],[Entrada / Saída]]="Saída",FluxoCaixa10131517[[#This Row],[R$ (Valores)]]*-1,FluxoCaixa10131517[[#This Row],[R$ (Valores)]])</f>
        <v>-21181.96</v>
      </c>
    </row>
    <row r="607" spans="2:10" hidden="1">
      <c r="B607" s="56">
        <v>46052</v>
      </c>
      <c r="C607" s="52" t="str">
        <f>IF(FluxoCaixa101315[[#This Row],[Data]]="","",PROPER(TEXT(FluxoCaixa101315[[#This Row],[Data]],"mmmm")))</f>
        <v>Janeiro</v>
      </c>
      <c r="D607" s="17" t="s">
        <v>2</v>
      </c>
      <c r="E607" s="17" t="s">
        <v>21</v>
      </c>
      <c r="F607" s="17" t="s">
        <v>1298</v>
      </c>
      <c r="G607" s="21">
        <v>10553.59</v>
      </c>
      <c r="H607" s="17" t="s">
        <v>525</v>
      </c>
      <c r="I607" s="20">
        <f>IF(FluxoCaixa10131517[[#This Row],[Fornecedores]]="Saldo Inicial",FluxoCaixa10131517[[#This Row],[R$ (Valores)]],I606+FluxoCaixa10131517[[#This Row],[Valores Receitas / Despesas]])</f>
        <v>239237.98000000016</v>
      </c>
      <c r="J607" s="5">
        <f>IF(FluxoCaixa10131517[[#This Row],[Entrada / Saída]]="Saída",FluxoCaixa10131517[[#This Row],[R$ (Valores)]]*-1,FluxoCaixa10131517[[#This Row],[R$ (Valores)]])</f>
        <v>-10553.59</v>
      </c>
    </row>
    <row r="608" spans="2:10" hidden="1">
      <c r="B608" s="56">
        <v>46052</v>
      </c>
      <c r="C608" s="52" t="str">
        <f>IF(FluxoCaixa101315[[#This Row],[Data]]="","",PROPER(TEXT(FluxoCaixa101315[[#This Row],[Data]],"mmmm")))</f>
        <v>Janeiro</v>
      </c>
      <c r="D608" s="17" t="s">
        <v>2</v>
      </c>
      <c r="E608" s="17" t="s">
        <v>21</v>
      </c>
      <c r="F608" s="17" t="s">
        <v>1298</v>
      </c>
      <c r="G608" s="21">
        <v>32224.400000000001</v>
      </c>
      <c r="H608" s="17" t="s">
        <v>525</v>
      </c>
      <c r="I608" s="20">
        <f>IF(FluxoCaixa10131517[[#This Row],[Fornecedores]]="Saldo Inicial",FluxoCaixa10131517[[#This Row],[R$ (Valores)]],I607+FluxoCaixa10131517[[#This Row],[Valores Receitas / Despesas]])</f>
        <v>207013.58000000016</v>
      </c>
      <c r="J608" s="5">
        <f>IF(FluxoCaixa10131517[[#This Row],[Entrada / Saída]]="Saída",FluxoCaixa10131517[[#This Row],[R$ (Valores)]]*-1,FluxoCaixa10131517[[#This Row],[R$ (Valores)]])</f>
        <v>-32224.400000000001</v>
      </c>
    </row>
    <row r="609" spans="2:10" hidden="1">
      <c r="B609" s="56">
        <v>46052</v>
      </c>
      <c r="C609" s="52" t="str">
        <f>IF(FluxoCaixa101315[[#This Row],[Data]]="","",PROPER(TEXT(FluxoCaixa101315[[#This Row],[Data]],"mmmm")))</f>
        <v>Janeiro</v>
      </c>
      <c r="D609" s="45"/>
      <c r="E609" s="45"/>
      <c r="F609" s="45"/>
      <c r="G609" s="54"/>
      <c r="H609" s="45"/>
      <c r="I609" s="47">
        <f>IF(FluxoCaixa10131517[[#This Row],[Fornecedores]]="Saldo Inicial",FluxoCaixa10131517[[#This Row],[R$ (Valores)]],I608+FluxoCaixa10131517[[#This Row],[Valores Receitas / Despesas]])</f>
        <v>207013.58000000016</v>
      </c>
      <c r="J609" s="53">
        <f>IF(FluxoCaixa10131517[[#This Row],[Entrada / Saída]]="Saída",FluxoCaixa10131517[[#This Row],[R$ (Valores)]]*-1,FluxoCaixa10131517[[#This Row],[R$ (Valores)]])</f>
        <v>0</v>
      </c>
    </row>
    <row r="610" spans="2:10">
      <c r="B610" s="17"/>
      <c r="C610" s="48"/>
      <c r="D610" s="17"/>
      <c r="E610" s="17"/>
      <c r="F610" s="17"/>
      <c r="G610" s="17"/>
      <c r="H610" s="17"/>
      <c r="I610" s="17"/>
    </row>
    <row r="611" spans="2:10">
      <c r="B611" s="17"/>
      <c r="C611" s="48"/>
      <c r="D611" s="17"/>
      <c r="E611" s="17"/>
      <c r="F611" s="17"/>
      <c r="G611" s="17"/>
      <c r="H611" s="17"/>
      <c r="I611" s="17"/>
    </row>
    <row r="612" spans="2:10">
      <c r="B612" s="17"/>
      <c r="C612" s="48"/>
      <c r="D612" s="17"/>
      <c r="E612" s="17"/>
      <c r="F612" s="17"/>
      <c r="G612" s="17"/>
      <c r="H612" s="17"/>
      <c r="I612" s="17"/>
    </row>
    <row r="613" spans="2:10">
      <c r="B613" s="17"/>
      <c r="C613" s="48"/>
      <c r="D613" s="17"/>
      <c r="E613" s="17"/>
      <c r="F613" s="17"/>
      <c r="G613" s="17"/>
      <c r="H613" s="17"/>
      <c r="I613" s="17"/>
    </row>
  </sheetData>
  <dataConsolidate link="1"/>
  <mergeCells count="5">
    <mergeCell ref="E1:I1"/>
    <mergeCell ref="B3:D3"/>
    <mergeCell ref="B4:C4"/>
    <mergeCell ref="B5:C5"/>
    <mergeCell ref="B6:C6"/>
  </mergeCells>
  <conditionalFormatting sqref="D6">
    <cfRule type="cellIs" dxfId="31" priority="1" operator="greaterThan">
      <formula>0</formula>
    </cfRule>
    <cfRule type="cellIs" dxfId="30" priority="2" operator="lessThan">
      <formula>0</formula>
    </cfRule>
  </conditionalFormatting>
  <dataValidations count="3">
    <dataValidation type="list" allowBlank="1" showInputMessage="1" showErrorMessage="1" sqref="D11:D609" xr:uid="{F9C98B3D-A944-4F8B-B487-CC571BAF6EE8}">
      <formula1>"Entrada,Saída"</formula1>
    </dataValidation>
    <dataValidation type="list" allowBlank="1" showInputMessage="1" showErrorMessage="1" sqref="F11 F13 F23:F24 F58:F60" xr:uid="{FB0FFD77-0F4C-43C2-A32A-2469A3EDC33F}">
      <formula1>INDIRECT($D11)</formula1>
    </dataValidation>
    <dataValidation type="list" allowBlank="1" showInputMessage="1" showErrorMessage="1" sqref="E11:E609" xr:uid="{5C59683F-FBFF-431B-9141-278CCF80D62F}">
      <formula1>INDIRECT(D11)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01F776-5385-48F7-A1CF-C74774BA4C27}">
          <x14:formula1>
            <xm:f>'Origem de Dados '!$F$3:$F$6</xm:f>
          </x14:formula1>
          <xm:sqref>H11:H609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93A8-60C3-48DB-AB1B-B782D06CF467}">
  <dimension ref="B1:Q107"/>
  <sheetViews>
    <sheetView showGridLines="0" zoomScale="85" zoomScaleNormal="85" workbookViewId="0">
      <selection activeCell="D52" sqref="D52:F52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79.85546875" style="1" bestFit="1" customWidth="1"/>
    <col min="7" max="7" width="24.42578125" style="1" customWidth="1"/>
    <col min="8" max="8" width="21.140625" style="1" customWidth="1"/>
    <col min="9" max="9" width="19.5703125" style="1" bestFit="1" customWidth="1"/>
    <col min="10" max="10" width="31.42578125" style="1" hidden="1" customWidth="1"/>
    <col min="11" max="13" width="8.85546875" style="1"/>
    <col min="14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155</v>
      </c>
      <c r="F1" s="106"/>
      <c r="G1" s="106"/>
      <c r="H1" s="106"/>
      <c r="I1" s="106"/>
    </row>
    <row r="2" spans="2:17" ht="23.1" customHeight="1"/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SUMPRODUCT(SUBTOTAL(9,OFFSET(FluxoCaixa79121416202410[R$ (Valores)],ROW(FluxoCaixa79121416202410[R$ (Valores)])-ROW(G11),0,1)),--(FluxoCaixa79121416202410[Entrada / Saída]="Entrada"))+SUMPRODUCT(SUBTOTAL(9,OFFSET(FluxoCaixa79121416202410[R$ (Valores)],ROW(FluxoCaixa79121416202410[R$ (Valores)])-ROW(G11),0,1)),--(FluxoCaixa79121416202410[Entrada / Saída]="Saldo Inicial"))</f>
        <v>8471369.5199999996</v>
      </c>
    </row>
    <row r="5" spans="2:17" ht="15.75">
      <c r="B5" s="110" t="s">
        <v>51</v>
      </c>
      <c r="C5" s="110"/>
      <c r="D5" s="8">
        <f ca="1">SUMPRODUCT(SUBTOTAL(9,OFFSET(FluxoCaixa79121416202410[R$ (Valores)],ROW(FluxoCaixa79121416202410[R$ (Valores)])-ROW(G11),0,1)),--(FluxoCaixa79121416202410[Entrada / Saída]="Saída"))</f>
        <v>2975168.7199999979</v>
      </c>
      <c r="N5" s="26"/>
      <c r="Q5" s="31"/>
    </row>
    <row r="6" spans="2:17" ht="15.75">
      <c r="B6" s="110" t="s">
        <v>49</v>
      </c>
      <c r="C6" s="110"/>
      <c r="D6" s="9">
        <f ca="1">D4-D5</f>
        <v>5496200.8000000017</v>
      </c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2954693.7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45</v>
      </c>
      <c r="F10" s="25" t="s">
        <v>46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>
      <c r="B11" s="16">
        <v>46023</v>
      </c>
      <c r="C11" s="52" t="str">
        <f>IF(FluxoCaixa79121416202410[[#This Row],[Data]]="","",PROPER(TEXT(FluxoCaixa79121416202410[[#This Row],[Data]],"mmmm")))</f>
        <v>Janeiro</v>
      </c>
      <c r="D11" s="18" t="s">
        <v>1</v>
      </c>
      <c r="E11" s="18" t="s">
        <v>48</v>
      </c>
      <c r="F11" s="17" t="s">
        <v>60</v>
      </c>
      <c r="G11" s="19">
        <v>2954693.7</v>
      </c>
      <c r="H11" s="17" t="s">
        <v>13</v>
      </c>
      <c r="I11" s="20">
        <f>IF(FluxoCaixa79121416202410[[#This Row],[Receitas / Despesas]]="Saldo Inicial",FluxoCaixa79121416202410[[#This Row],[R$ (Valores)]],I10+FluxoCaixa79121416202410[[#This Row],[Valores Receitas / Despesas]])</f>
        <v>2954693.7</v>
      </c>
      <c r="J11" s="20">
        <f>IF(FluxoCaixa79121416202410[[#This Row],[Entrada / Saída]]="Saída",FluxoCaixa79121416202410[[#This Row],[R$ (Valores)]]*-1,FluxoCaixa79121416202410[[#This Row],[R$ (Valores)]])</f>
        <v>2954693.7</v>
      </c>
    </row>
    <row r="12" spans="2:17" ht="15">
      <c r="B12" s="62">
        <v>46024</v>
      </c>
      <c r="C12" s="52" t="str">
        <f>IF(FluxoCaixa79121416202410[[#This Row],[Data]]="","",PROPER(TEXT(FluxoCaixa79121416202410[[#This Row],[Data]],"mmmm")))</f>
        <v>Janeiro</v>
      </c>
      <c r="D12" s="55" t="s">
        <v>2</v>
      </c>
      <c r="E12" s="55" t="s">
        <v>507</v>
      </c>
      <c r="F12" s="55" t="s">
        <v>1893</v>
      </c>
      <c r="G12" s="63">
        <v>0.9</v>
      </c>
      <c r="H12" s="55" t="s">
        <v>8</v>
      </c>
      <c r="I12" s="20">
        <f>IF(FluxoCaixa79121416202410[[#This Row],[Receitas / Despesas]]="Saldo Inicial",FluxoCaixa79121416202410[[#This Row],[R$ (Valores)]],I11+FluxoCaixa79121416202410[[#This Row],[Valores Receitas / Despesas]])</f>
        <v>2954692.8000000003</v>
      </c>
      <c r="J12" s="20">
        <f>IF(FluxoCaixa79121416202410[[#This Row],[Entrada / Saída]]="Saída",FluxoCaixa79121416202410[[#This Row],[R$ (Valores)]]*-1,FluxoCaixa79121416202410[[#This Row],[R$ (Valores)]])</f>
        <v>-0.9</v>
      </c>
    </row>
    <row r="13" spans="2:17" ht="15">
      <c r="B13" s="62">
        <v>46024</v>
      </c>
      <c r="C13" s="52" t="str">
        <f>IF(FluxoCaixa79121416202410[[#This Row],[Data]]="","",PROPER(TEXT(FluxoCaixa79121416202410[[#This Row],[Data]],"mmmm")))</f>
        <v>Janeiro</v>
      </c>
      <c r="D13" s="55" t="s">
        <v>2</v>
      </c>
      <c r="E13" s="55" t="s">
        <v>507</v>
      </c>
      <c r="F13" s="55" t="s">
        <v>1893</v>
      </c>
      <c r="G13" s="64">
        <v>0.9</v>
      </c>
      <c r="H13" s="55" t="s">
        <v>8</v>
      </c>
      <c r="I13" s="20">
        <f>IF(FluxoCaixa79121416202410[[#This Row],[Receitas / Despesas]]="Saldo Inicial",FluxoCaixa79121416202410[[#This Row],[R$ (Valores)]],I12+FluxoCaixa79121416202410[[#This Row],[Valores Receitas / Despesas]])</f>
        <v>2954691.9000000004</v>
      </c>
      <c r="J13" s="20">
        <f>IF(FluxoCaixa79121416202410[[#This Row],[Entrada / Saída]]="Saída",FluxoCaixa79121416202410[[#This Row],[R$ (Valores)]]*-1,FluxoCaixa79121416202410[[#This Row],[R$ (Valores)]])</f>
        <v>-0.9</v>
      </c>
    </row>
    <row r="14" spans="2:17" ht="15">
      <c r="B14" s="62">
        <v>46024</v>
      </c>
      <c r="C14" s="52" t="str">
        <f>IF(FluxoCaixa79121416202410[[#This Row],[Data]]="","",PROPER(TEXT(FluxoCaixa79121416202410[[#This Row],[Data]],"mmmm")))</f>
        <v>Janeiro</v>
      </c>
      <c r="D14" s="55" t="s">
        <v>2</v>
      </c>
      <c r="E14" s="55" t="s">
        <v>507</v>
      </c>
      <c r="F14" s="55" t="s">
        <v>1893</v>
      </c>
      <c r="G14" s="63">
        <v>0.9</v>
      </c>
      <c r="H14" s="55" t="s">
        <v>8</v>
      </c>
      <c r="I14" s="20">
        <f>IF(FluxoCaixa79121416202410[[#This Row],[Receitas / Despesas]]="Saldo Inicial",FluxoCaixa79121416202410[[#This Row],[R$ (Valores)]],I13+FluxoCaixa79121416202410[[#This Row],[Valores Receitas / Despesas]])</f>
        <v>2954691.0000000005</v>
      </c>
      <c r="J14" s="20">
        <f>IF(FluxoCaixa79121416202410[[#This Row],[Entrada / Saída]]="Saída",FluxoCaixa79121416202410[[#This Row],[R$ (Valores)]]*-1,FluxoCaixa79121416202410[[#This Row],[R$ (Valores)]])</f>
        <v>-0.9</v>
      </c>
    </row>
    <row r="15" spans="2:17" ht="15">
      <c r="B15" s="62">
        <v>46027</v>
      </c>
      <c r="C15" s="52" t="str">
        <f>IF(FluxoCaixa79121416202410[[#This Row],[Data]]="","",PROPER(TEXT(FluxoCaixa79121416202410[[#This Row],[Data]],"mmmm")))</f>
        <v>Janeiro</v>
      </c>
      <c r="D15" s="55" t="s">
        <v>1</v>
      </c>
      <c r="E15" s="55" t="s">
        <v>507</v>
      </c>
      <c r="F15" s="55" t="s">
        <v>1894</v>
      </c>
      <c r="G15" s="64">
        <v>0.9</v>
      </c>
      <c r="H15" s="55" t="s">
        <v>8</v>
      </c>
      <c r="I15" s="20">
        <f>IF(FluxoCaixa79121416202410[[#This Row],[Receitas / Despesas]]="Saldo Inicial",FluxoCaixa79121416202410[[#This Row],[R$ (Valores)]],I14+FluxoCaixa79121416202410[[#This Row],[Valores Receitas / Despesas]])</f>
        <v>2954691.9000000004</v>
      </c>
      <c r="J15" s="20">
        <f>IF(FluxoCaixa79121416202410[[#This Row],[Entrada / Saída]]="Saída",FluxoCaixa79121416202410[[#This Row],[R$ (Valores)]]*-1,FluxoCaixa79121416202410[[#This Row],[R$ (Valores)]])</f>
        <v>0.9</v>
      </c>
    </row>
    <row r="16" spans="2:17" ht="15">
      <c r="B16" s="62">
        <v>46027</v>
      </c>
      <c r="C16" s="52" t="str">
        <f>IF(FluxoCaixa79121416202410[[#This Row],[Data]]="","",PROPER(TEXT(FluxoCaixa79121416202410[[#This Row],[Data]],"mmmm")))</f>
        <v>Janeiro</v>
      </c>
      <c r="D16" s="55" t="s">
        <v>2</v>
      </c>
      <c r="E16" s="55" t="s">
        <v>507</v>
      </c>
      <c r="F16" s="55" t="s">
        <v>1895</v>
      </c>
      <c r="G16" s="63">
        <v>99.06</v>
      </c>
      <c r="H16" s="55" t="s">
        <v>8</v>
      </c>
      <c r="I16" s="20">
        <f>IF(FluxoCaixa79121416202410[[#This Row],[Receitas / Despesas]]="Saldo Inicial",FluxoCaixa79121416202410[[#This Row],[R$ (Valores)]],I15+FluxoCaixa79121416202410[[#This Row],[Valores Receitas / Despesas]])</f>
        <v>2954592.8400000003</v>
      </c>
      <c r="J16" s="20">
        <f>IF(FluxoCaixa79121416202410[[#This Row],[Entrada / Saída]]="Saída",FluxoCaixa79121416202410[[#This Row],[R$ (Valores)]]*-1,FluxoCaixa79121416202410[[#This Row],[R$ (Valores)]])</f>
        <v>-99.06</v>
      </c>
    </row>
    <row r="17" spans="2:15" ht="15">
      <c r="B17" s="62">
        <v>46027</v>
      </c>
      <c r="C17" s="52" t="str">
        <f>IF(FluxoCaixa79121416202410[[#This Row],[Data]]="","",PROPER(TEXT(FluxoCaixa79121416202410[[#This Row],[Data]],"mmmm")))</f>
        <v>Janeiro</v>
      </c>
      <c r="D17" s="55" t="s">
        <v>2</v>
      </c>
      <c r="E17" s="55" t="s">
        <v>507</v>
      </c>
      <c r="F17" s="55" t="s">
        <v>1896</v>
      </c>
      <c r="G17" s="64">
        <v>126.14</v>
      </c>
      <c r="H17" s="55" t="s">
        <v>8</v>
      </c>
      <c r="I17" s="20">
        <f>IF(FluxoCaixa79121416202410[[#This Row],[Receitas / Despesas]]="Saldo Inicial",FluxoCaixa79121416202410[[#This Row],[R$ (Valores)]],I16+FluxoCaixa79121416202410[[#This Row],[Valores Receitas / Despesas]])</f>
        <v>2954466.7</v>
      </c>
      <c r="J17" s="20">
        <f>IF(FluxoCaixa79121416202410[[#This Row],[Entrada / Saída]]="Saída",FluxoCaixa79121416202410[[#This Row],[R$ (Valores)]]*-1,FluxoCaixa79121416202410[[#This Row],[R$ (Valores)]])</f>
        <v>-126.14</v>
      </c>
    </row>
    <row r="18" spans="2:15" ht="15">
      <c r="B18" s="62">
        <v>46027</v>
      </c>
      <c r="C18" s="52" t="str">
        <f>IF(FluxoCaixa79121416202410[[#This Row],[Data]]="","",PROPER(TEXT(FluxoCaixa79121416202410[[#This Row],[Data]],"mmmm")))</f>
        <v>Janeiro</v>
      </c>
      <c r="D18" s="55" t="s">
        <v>2</v>
      </c>
      <c r="E18" s="55" t="s">
        <v>75</v>
      </c>
      <c r="F18" s="60" t="s">
        <v>1897</v>
      </c>
      <c r="G18" s="64">
        <v>70000</v>
      </c>
      <c r="H18" s="55" t="s">
        <v>8</v>
      </c>
      <c r="I18" s="20">
        <f>IF(FluxoCaixa79121416202410[[#This Row],[Receitas / Despesas]]="Saldo Inicial",FluxoCaixa79121416202410[[#This Row],[R$ (Valores)]],I17+FluxoCaixa79121416202410[[#This Row],[Valores Receitas / Despesas]])</f>
        <v>2884466.7</v>
      </c>
      <c r="J18" s="20">
        <f>IF(FluxoCaixa79121416202410[[#This Row],[Entrada / Saída]]="Saída",FluxoCaixa79121416202410[[#This Row],[R$ (Valores)]]*-1,FluxoCaixa79121416202410[[#This Row],[R$ (Valores)]])</f>
        <v>-70000</v>
      </c>
    </row>
    <row r="19" spans="2:15" ht="15">
      <c r="B19" s="62">
        <v>46027</v>
      </c>
      <c r="C19" s="52" t="str">
        <f>IF(FluxoCaixa79121416202410[[#This Row],[Data]]="","",PROPER(TEXT(FluxoCaixa79121416202410[[#This Row],[Data]],"mmmm")))</f>
        <v>Janeiro</v>
      </c>
      <c r="D19" s="55" t="s">
        <v>1</v>
      </c>
      <c r="E19" s="55" t="s">
        <v>11</v>
      </c>
      <c r="F19" s="60" t="s">
        <v>1894</v>
      </c>
      <c r="G19" s="64">
        <v>12.31</v>
      </c>
      <c r="H19" s="55" t="s">
        <v>8</v>
      </c>
      <c r="I19" s="20">
        <f>IF(FluxoCaixa79121416202410[[#This Row],[Receitas / Despesas]]="Saldo Inicial",FluxoCaixa79121416202410[[#This Row],[R$ (Valores)]],I18+FluxoCaixa79121416202410[[#This Row],[Valores Receitas / Despesas]])</f>
        <v>2884479.0100000002</v>
      </c>
      <c r="J19" s="20">
        <f>IF(FluxoCaixa79121416202410[[#This Row],[Entrada / Saída]]="Saída",FluxoCaixa79121416202410[[#This Row],[R$ (Valores)]]*-1,FluxoCaixa79121416202410[[#This Row],[R$ (Valores)]])</f>
        <v>12.31</v>
      </c>
    </row>
    <row r="20" spans="2:15" ht="15">
      <c r="B20" s="62">
        <v>46028</v>
      </c>
      <c r="C20" s="52" t="str">
        <f>IF(FluxoCaixa79121416202410[[#This Row],[Data]]="","",PROPER(TEXT(FluxoCaixa79121416202410[[#This Row],[Data]],"mmmm")))</f>
        <v>Janeiro</v>
      </c>
      <c r="D20" s="55" t="s">
        <v>2</v>
      </c>
      <c r="E20" s="55" t="s">
        <v>75</v>
      </c>
      <c r="F20" s="61" t="s">
        <v>1897</v>
      </c>
      <c r="G20" s="64">
        <v>600000</v>
      </c>
      <c r="H20" s="55" t="s">
        <v>8</v>
      </c>
      <c r="I20" s="20">
        <f>IF(FluxoCaixa79121416202410[[#This Row],[Receitas / Despesas]]="Saldo Inicial",FluxoCaixa79121416202410[[#This Row],[R$ (Valores)]],I19+FluxoCaixa79121416202410[[#This Row],[Valores Receitas / Despesas]])</f>
        <v>2284479.0100000002</v>
      </c>
      <c r="J20" s="20">
        <f>IF(FluxoCaixa79121416202410[[#This Row],[Entrada / Saída]]="Saída",FluxoCaixa79121416202410[[#This Row],[R$ (Valores)]]*-1,FluxoCaixa79121416202410[[#This Row],[R$ (Valores)]])</f>
        <v>-600000</v>
      </c>
    </row>
    <row r="21" spans="2:15" ht="15">
      <c r="B21" s="62">
        <v>46029</v>
      </c>
      <c r="C21" s="52" t="str">
        <f>IF(FluxoCaixa79121416202410[[#This Row],[Data]]="","",PROPER(TEXT(FluxoCaixa79121416202410[[#This Row],[Data]],"mmmm")))</f>
        <v>Janeiro</v>
      </c>
      <c r="D21" s="55" t="s">
        <v>2</v>
      </c>
      <c r="E21" s="55" t="s">
        <v>507</v>
      </c>
      <c r="F21" s="55" t="s">
        <v>1893</v>
      </c>
      <c r="G21" s="65">
        <v>0.9</v>
      </c>
      <c r="H21" s="55" t="s">
        <v>8</v>
      </c>
      <c r="I21" s="20">
        <f>IF(FluxoCaixa79121416202410[[#This Row],[Receitas / Despesas]]="Saldo Inicial",FluxoCaixa79121416202410[[#This Row],[R$ (Valores)]],I20+FluxoCaixa79121416202410[[#This Row],[Valores Receitas / Despesas]])</f>
        <v>2284478.1100000003</v>
      </c>
      <c r="J21" s="20">
        <f>IF(FluxoCaixa79121416202410[[#This Row],[Entrada / Saída]]="Saída",FluxoCaixa79121416202410[[#This Row],[R$ (Valores)]]*-1,FluxoCaixa79121416202410[[#This Row],[R$ (Valores)]])</f>
        <v>-0.9</v>
      </c>
    </row>
    <row r="22" spans="2:15" ht="15">
      <c r="B22" s="62">
        <v>46030</v>
      </c>
      <c r="C22" s="52" t="str">
        <f>IF(FluxoCaixa79121416202410[[#This Row],[Data]]="","",PROPER(TEXT(FluxoCaixa79121416202410[[#This Row],[Data]],"mmmm")))</f>
        <v>Janeiro</v>
      </c>
      <c r="D22" s="55" t="s">
        <v>1</v>
      </c>
      <c r="E22" s="55" t="s">
        <v>11</v>
      </c>
      <c r="F22" s="60" t="s">
        <v>1894</v>
      </c>
      <c r="G22" s="63">
        <v>23.84</v>
      </c>
      <c r="H22" s="55" t="s">
        <v>8</v>
      </c>
      <c r="I22" s="20">
        <f>IF(FluxoCaixa79121416202410[[#This Row],[Receitas / Despesas]]="Saldo Inicial",FluxoCaixa79121416202410[[#This Row],[R$ (Valores)]],I21+FluxoCaixa79121416202410[[#This Row],[Valores Receitas / Despesas]])</f>
        <v>2284501.9500000002</v>
      </c>
      <c r="J22" s="20">
        <f>IF(FluxoCaixa79121416202410[[#This Row],[Entrada / Saída]]="Saída",FluxoCaixa79121416202410[[#This Row],[R$ (Valores)]]*-1,FluxoCaixa79121416202410[[#This Row],[R$ (Valores)]])</f>
        <v>23.84</v>
      </c>
      <c r="N22" s="26"/>
      <c r="O22" s="30"/>
    </row>
    <row r="23" spans="2:15" ht="15">
      <c r="B23" s="62">
        <v>46030</v>
      </c>
      <c r="C23" s="52" t="str">
        <f>IF(FluxoCaixa79121416202410[[#This Row],[Data]]="","",PROPER(TEXT(FluxoCaixa79121416202410[[#This Row],[Data]],"mmmm")))</f>
        <v>Janeiro</v>
      </c>
      <c r="D23" s="55" t="s">
        <v>2</v>
      </c>
      <c r="E23" s="55" t="s">
        <v>507</v>
      </c>
      <c r="F23" s="55" t="s">
        <v>1893</v>
      </c>
      <c r="G23" s="64">
        <v>0.9</v>
      </c>
      <c r="H23" s="55" t="s">
        <v>8</v>
      </c>
      <c r="I23" s="20">
        <f>IF(FluxoCaixa79121416202410[[#This Row],[Receitas / Despesas]]="Saldo Inicial",FluxoCaixa79121416202410[[#This Row],[R$ (Valores)]],I22+FluxoCaixa79121416202410[[#This Row],[Valores Receitas / Despesas]])</f>
        <v>2284501.0500000003</v>
      </c>
      <c r="J23" s="20">
        <f>IF(FluxoCaixa79121416202410[[#This Row],[Entrada / Saída]]="Saída",FluxoCaixa79121416202410[[#This Row],[R$ (Valores)]]*-1,FluxoCaixa79121416202410[[#This Row],[R$ (Valores)]])</f>
        <v>-0.9</v>
      </c>
    </row>
    <row r="24" spans="2:15" ht="15">
      <c r="B24" s="62">
        <v>46030</v>
      </c>
      <c r="C24" s="52" t="str">
        <f>IF(FluxoCaixa79121416202410[[#This Row],[Data]]="","",PROPER(TEXT(FluxoCaixa79121416202410[[#This Row],[Data]],"mmmm")))</f>
        <v>Janeiro</v>
      </c>
      <c r="D24" s="55" t="s">
        <v>2</v>
      </c>
      <c r="E24" s="55" t="s">
        <v>75</v>
      </c>
      <c r="F24" s="60" t="s">
        <v>1897</v>
      </c>
      <c r="G24" s="64">
        <v>600000</v>
      </c>
      <c r="H24" s="55" t="s">
        <v>8</v>
      </c>
      <c r="I24" s="20">
        <f>IF(FluxoCaixa79121416202410[[#This Row],[Receitas / Despesas]]="Saldo Inicial",FluxoCaixa79121416202410[[#This Row],[R$ (Valores)]],I23+FluxoCaixa79121416202410[[#This Row],[Valores Receitas / Despesas]])</f>
        <v>1684501.0500000003</v>
      </c>
      <c r="J24" s="20">
        <f>IF(FluxoCaixa79121416202410[[#This Row],[Entrada / Saída]]="Saída",FluxoCaixa79121416202410[[#This Row],[R$ (Valores)]]*-1,FluxoCaixa79121416202410[[#This Row],[R$ (Valores)]])</f>
        <v>-600000</v>
      </c>
      <c r="O24" s="30"/>
    </row>
    <row r="25" spans="2:15" ht="15">
      <c r="B25" s="62">
        <v>46030</v>
      </c>
      <c r="C25" s="52" t="str">
        <f>IF(FluxoCaixa79121416202410[[#This Row],[Data]]="","",PROPER(TEXT(FluxoCaixa79121416202410[[#This Row],[Data]],"mmmm")))</f>
        <v>Janeiro</v>
      </c>
      <c r="D25" s="55" t="s">
        <v>2</v>
      </c>
      <c r="E25" s="55" t="s">
        <v>75</v>
      </c>
      <c r="F25" s="60" t="s">
        <v>1897</v>
      </c>
      <c r="G25" s="64">
        <v>20000</v>
      </c>
      <c r="H25" s="55" t="s">
        <v>8</v>
      </c>
      <c r="I25" s="20">
        <f>IF(FluxoCaixa79121416202410[[#This Row],[Receitas / Despesas]]="Saldo Inicial",FluxoCaixa79121416202410[[#This Row],[R$ (Valores)]],I24+FluxoCaixa79121416202410[[#This Row],[Valores Receitas / Despesas]])</f>
        <v>1664501.0500000003</v>
      </c>
      <c r="J25" s="20">
        <f>IF(FluxoCaixa79121416202410[[#This Row],[Entrada / Saída]]="Saída",FluxoCaixa79121416202410[[#This Row],[R$ (Valores)]]*-1,FluxoCaixa79121416202410[[#This Row],[R$ (Valores)]])</f>
        <v>-20000</v>
      </c>
    </row>
    <row r="26" spans="2:15" ht="15">
      <c r="B26" s="62">
        <v>46031</v>
      </c>
      <c r="C26" s="52" t="str">
        <f>IF(FluxoCaixa79121416202410[[#This Row],[Data]]="","",PROPER(TEXT(FluxoCaixa79121416202410[[#This Row],[Data]],"mmmm")))</f>
        <v>Janeiro</v>
      </c>
      <c r="D26" s="55" t="s">
        <v>1</v>
      </c>
      <c r="E26" s="55" t="s">
        <v>11</v>
      </c>
      <c r="F26" s="60" t="s">
        <v>1894</v>
      </c>
      <c r="G26" s="63">
        <v>46.06</v>
      </c>
      <c r="H26" s="55" t="s">
        <v>8</v>
      </c>
      <c r="I26" s="20">
        <f>IF(FluxoCaixa79121416202410[[#This Row],[Receitas / Despesas]]="Saldo Inicial",FluxoCaixa79121416202410[[#This Row],[R$ (Valores)]],I25+FluxoCaixa79121416202410[[#This Row],[Valores Receitas / Despesas]])</f>
        <v>1664547.1100000003</v>
      </c>
      <c r="J26" s="20">
        <f>IF(FluxoCaixa79121416202410[[#This Row],[Entrada / Saída]]="Saída",FluxoCaixa79121416202410[[#This Row],[R$ (Valores)]]*-1,FluxoCaixa79121416202410[[#This Row],[R$ (Valores)]])</f>
        <v>46.06</v>
      </c>
      <c r="O26" s="30"/>
    </row>
    <row r="27" spans="2:15">
      <c r="B27" s="62">
        <v>46031</v>
      </c>
      <c r="C27" s="52" t="str">
        <f>IF(FluxoCaixa79121416202410[[#This Row],[Data]]="","",PROPER(TEXT(FluxoCaixa79121416202410[[#This Row],[Data]],"mmmm")))</f>
        <v>Janeiro</v>
      </c>
      <c r="D27" s="55" t="s">
        <v>2</v>
      </c>
      <c r="E27" s="55" t="s">
        <v>152</v>
      </c>
      <c r="F27" s="55" t="s">
        <v>1898</v>
      </c>
      <c r="G27" s="66">
        <v>5857.09</v>
      </c>
      <c r="H27" s="55" t="s">
        <v>8</v>
      </c>
      <c r="I27" s="20">
        <f>IF(FluxoCaixa79121416202410[[#This Row],[Receitas / Despesas]]="Saldo Inicial",FluxoCaixa79121416202410[[#This Row],[R$ (Valores)]],I26+FluxoCaixa79121416202410[[#This Row],[Valores Receitas / Despesas]])</f>
        <v>1658690.0200000003</v>
      </c>
      <c r="J27" s="20">
        <f>IF(FluxoCaixa79121416202410[[#This Row],[Entrada / Saída]]="Saída",FluxoCaixa79121416202410[[#This Row],[R$ (Valores)]]*-1,FluxoCaixa79121416202410[[#This Row],[R$ (Valores)]])</f>
        <v>-5857.09</v>
      </c>
    </row>
    <row r="28" spans="2:15" ht="15">
      <c r="B28" s="62">
        <v>46031</v>
      </c>
      <c r="C28" s="52" t="str">
        <f>IF(FluxoCaixa79121416202410[[#This Row],[Data]]="","",PROPER(TEXT(FluxoCaixa79121416202410[[#This Row],[Data]],"mmmm")))</f>
        <v>Janeiro</v>
      </c>
      <c r="D28" s="55" t="s">
        <v>2</v>
      </c>
      <c r="E28" s="55" t="s">
        <v>75</v>
      </c>
      <c r="F28" s="60" t="s">
        <v>1897</v>
      </c>
      <c r="G28" s="64">
        <v>900000</v>
      </c>
      <c r="H28" s="55" t="s">
        <v>8</v>
      </c>
      <c r="I28" s="20">
        <f>IF(FluxoCaixa79121416202410[[#This Row],[Receitas / Despesas]]="Saldo Inicial",FluxoCaixa79121416202410[[#This Row],[R$ (Valores)]],I27+FluxoCaixa79121416202410[[#This Row],[Valores Receitas / Despesas]])</f>
        <v>758690.02000000025</v>
      </c>
      <c r="J28" s="20">
        <f>IF(FluxoCaixa79121416202410[[#This Row],[Entrada / Saída]]="Saída",FluxoCaixa79121416202410[[#This Row],[R$ (Valores)]]*-1,FluxoCaixa79121416202410[[#This Row],[R$ (Valores)]])</f>
        <v>-900000</v>
      </c>
    </row>
    <row r="29" spans="2:15" ht="15">
      <c r="B29" s="62">
        <v>46034</v>
      </c>
      <c r="C29" s="52" t="str">
        <f>IF(FluxoCaixa79121416202410[[#This Row],[Data]]="","",PROPER(TEXT(FluxoCaixa79121416202410[[#This Row],[Data]],"mmmm")))</f>
        <v>Janeiro</v>
      </c>
      <c r="D29" s="55" t="s">
        <v>1</v>
      </c>
      <c r="E29" s="55" t="s">
        <v>11</v>
      </c>
      <c r="F29" s="60" t="s">
        <v>1894</v>
      </c>
      <c r="G29" s="66">
        <v>6.82</v>
      </c>
      <c r="H29" s="55" t="s">
        <v>8</v>
      </c>
      <c r="I29" s="20">
        <f>IF(FluxoCaixa79121416202410[[#This Row],[Receitas / Despesas]]="Saldo Inicial",FluxoCaixa79121416202410[[#This Row],[R$ (Valores)]],I28+FluxoCaixa79121416202410[[#This Row],[Valores Receitas / Despesas]])</f>
        <v>758696.8400000002</v>
      </c>
      <c r="J29" s="20">
        <f>IF(FluxoCaixa79121416202410[[#This Row],[Entrada / Saída]]="Saída",FluxoCaixa79121416202410[[#This Row],[R$ (Valores)]]*-1,FluxoCaixa79121416202410[[#This Row],[R$ (Valores)]])</f>
        <v>6.82</v>
      </c>
    </row>
    <row r="30" spans="2:15" ht="15">
      <c r="B30" s="62">
        <v>46034</v>
      </c>
      <c r="C30" s="52" t="str">
        <f>IF(FluxoCaixa79121416202410[[#This Row],[Data]]="","",PROPER(TEXT(FluxoCaixa79121416202410[[#This Row],[Data]],"mmmm")))</f>
        <v>Janeiro</v>
      </c>
      <c r="D30" s="55" t="s">
        <v>2</v>
      </c>
      <c r="E30" s="55" t="s">
        <v>26</v>
      </c>
      <c r="F30" s="60" t="s">
        <v>1899</v>
      </c>
      <c r="G30" s="61">
        <v>626.57000000000005</v>
      </c>
      <c r="H30" s="55" t="s">
        <v>8</v>
      </c>
      <c r="I30" s="20">
        <f>IF(FluxoCaixa79121416202410[[#This Row],[Receitas / Despesas]]="Saldo Inicial",FluxoCaixa79121416202410[[#This Row],[R$ (Valores)]],I29+FluxoCaixa79121416202410[[#This Row],[Valores Receitas / Despesas]])</f>
        <v>758070.27000000025</v>
      </c>
      <c r="J30" s="20">
        <f>IF(FluxoCaixa79121416202410[[#This Row],[Entrada / Saída]]="Saída",FluxoCaixa79121416202410[[#This Row],[R$ (Valores)]]*-1,FluxoCaixa79121416202410[[#This Row],[R$ (Valores)]])</f>
        <v>-626.57000000000005</v>
      </c>
    </row>
    <row r="31" spans="2:15" ht="15">
      <c r="B31" s="62">
        <v>46034</v>
      </c>
      <c r="C31" s="52" t="str">
        <f>IF(FluxoCaixa79121416202410[[#This Row],[Data]]="","",PROPER(TEXT(FluxoCaixa79121416202410[[#This Row],[Data]],"mmmm")))</f>
        <v>Janeiro</v>
      </c>
      <c r="D31" s="55" t="s">
        <v>2</v>
      </c>
      <c r="E31" s="55" t="s">
        <v>507</v>
      </c>
      <c r="F31" s="55" t="s">
        <v>1893</v>
      </c>
      <c r="G31" s="75">
        <v>0.9</v>
      </c>
      <c r="H31" s="55" t="s">
        <v>8</v>
      </c>
      <c r="I31" s="20">
        <f>IF(FluxoCaixa79121416202410[[#This Row],[Receitas / Despesas]]="Saldo Inicial",FluxoCaixa79121416202410[[#This Row],[R$ (Valores)]],I30+FluxoCaixa79121416202410[[#This Row],[Valores Receitas / Despesas]])</f>
        <v>758069.37000000023</v>
      </c>
      <c r="J31" s="20">
        <f>IF(FluxoCaixa79121416202410[[#This Row],[Entrada / Saída]]="Saída",FluxoCaixa79121416202410[[#This Row],[R$ (Valores)]]*-1,FluxoCaixa79121416202410[[#This Row],[R$ (Valores)]])</f>
        <v>-0.9</v>
      </c>
    </row>
    <row r="32" spans="2:15" ht="15">
      <c r="B32" s="62">
        <v>46034</v>
      </c>
      <c r="C32" s="52" t="str">
        <f>IF(FluxoCaixa79121416202410[[#This Row],[Data]]="","",PROPER(TEXT(FluxoCaixa79121416202410[[#This Row],[Data]],"mmmm")))</f>
        <v>Janeiro</v>
      </c>
      <c r="D32" s="55" t="s">
        <v>2</v>
      </c>
      <c r="E32" s="55" t="s">
        <v>507</v>
      </c>
      <c r="F32" s="55" t="s">
        <v>1893</v>
      </c>
      <c r="G32" s="63">
        <v>0.9</v>
      </c>
      <c r="H32" s="55" t="s">
        <v>8</v>
      </c>
      <c r="I32" s="20">
        <f>IF(FluxoCaixa79121416202410[[#This Row],[Receitas / Despesas]]="Saldo Inicial",FluxoCaixa79121416202410[[#This Row],[R$ (Valores)]],I31+FluxoCaixa79121416202410[[#This Row],[Valores Receitas / Despesas]])</f>
        <v>758068.4700000002</v>
      </c>
      <c r="J32" s="20">
        <f>IF(FluxoCaixa79121416202410[[#This Row],[Entrada / Saída]]="Saída",FluxoCaixa79121416202410[[#This Row],[R$ (Valores)]]*-1,FluxoCaixa79121416202410[[#This Row],[R$ (Valores)]])</f>
        <v>-0.9</v>
      </c>
    </row>
    <row r="33" spans="2:10" ht="15">
      <c r="B33" s="62">
        <v>46034</v>
      </c>
      <c r="C33" s="52" t="str">
        <f>IF(FluxoCaixa79121416202410[[#This Row],[Data]]="","",PROPER(TEXT(FluxoCaixa79121416202410[[#This Row],[Data]],"mmmm")))</f>
        <v>Janeiro</v>
      </c>
      <c r="D33" s="55" t="s">
        <v>2</v>
      </c>
      <c r="E33" s="55" t="s">
        <v>75</v>
      </c>
      <c r="F33" s="60" t="s">
        <v>1897</v>
      </c>
      <c r="G33" s="29">
        <v>90000</v>
      </c>
      <c r="H33" s="55" t="s">
        <v>8</v>
      </c>
      <c r="I33" s="20">
        <f>IF(FluxoCaixa79121416202410[[#This Row],[Receitas / Despesas]]="Saldo Inicial",FluxoCaixa79121416202410[[#This Row],[R$ (Valores)]],I32+FluxoCaixa79121416202410[[#This Row],[Valores Receitas / Despesas]])</f>
        <v>668068.4700000002</v>
      </c>
      <c r="J33" s="20">
        <f>IF(FluxoCaixa79121416202410[[#This Row],[Entrada / Saída]]="Saída",FluxoCaixa79121416202410[[#This Row],[R$ (Valores)]]*-1,FluxoCaixa79121416202410[[#This Row],[R$ (Valores)]])</f>
        <v>-90000</v>
      </c>
    </row>
    <row r="34" spans="2:10" ht="15">
      <c r="B34" s="62">
        <v>46035</v>
      </c>
      <c r="C34" s="52" t="str">
        <f>IF(FluxoCaixa79121416202410[[#This Row],[Data]]="","",PROPER(TEXT(FluxoCaixa79121416202410[[#This Row],[Data]],"mmmm")))</f>
        <v>Janeiro</v>
      </c>
      <c r="D34" s="55" t="s">
        <v>1</v>
      </c>
      <c r="E34" s="55" t="s">
        <v>11</v>
      </c>
      <c r="F34" s="60" t="s">
        <v>1894</v>
      </c>
      <c r="G34" s="29">
        <v>2.2599999999999998</v>
      </c>
      <c r="H34" s="55" t="s">
        <v>8</v>
      </c>
      <c r="I34" s="20">
        <f>IF(FluxoCaixa79121416202410[[#This Row],[Receitas / Despesas]]="Saldo Inicial",FluxoCaixa79121416202410[[#This Row],[R$ (Valores)]],I33+FluxoCaixa79121416202410[[#This Row],[Valores Receitas / Despesas]])</f>
        <v>668070.73000000021</v>
      </c>
      <c r="J34" s="20">
        <f>IF(FluxoCaixa79121416202410[[#This Row],[Entrada / Saída]]="Saída",FluxoCaixa79121416202410[[#This Row],[R$ (Valores)]]*-1,FluxoCaixa79121416202410[[#This Row],[R$ (Valores)]])</f>
        <v>2.2599999999999998</v>
      </c>
    </row>
    <row r="35" spans="2:10">
      <c r="B35" s="62">
        <v>46035</v>
      </c>
      <c r="C35" s="52" t="str">
        <f>IF(FluxoCaixa79121416202410[[#This Row],[Data]]="","",PROPER(TEXT(FluxoCaixa79121416202410[[#This Row],[Data]],"mmmm")))</f>
        <v>Janeiro</v>
      </c>
      <c r="D35" s="55" t="s">
        <v>2</v>
      </c>
      <c r="E35" s="55" t="s">
        <v>507</v>
      </c>
      <c r="F35" s="55" t="s">
        <v>1893</v>
      </c>
      <c r="G35" s="29">
        <v>0.9</v>
      </c>
      <c r="H35" s="55" t="s">
        <v>8</v>
      </c>
      <c r="I35" s="20">
        <f>IF(FluxoCaixa79121416202410[[#This Row],[Receitas / Despesas]]="Saldo Inicial",FluxoCaixa79121416202410[[#This Row],[R$ (Valores)]],I34+FluxoCaixa79121416202410[[#This Row],[Valores Receitas / Despesas]])</f>
        <v>668069.83000000019</v>
      </c>
      <c r="J35" s="20">
        <f>IF(FluxoCaixa79121416202410[[#This Row],[Entrada / Saída]]="Saída",FluxoCaixa79121416202410[[#This Row],[R$ (Valores)]]*-1,FluxoCaixa79121416202410[[#This Row],[R$ (Valores)]])</f>
        <v>-0.9</v>
      </c>
    </row>
    <row r="36" spans="2:10" ht="15">
      <c r="B36" s="62">
        <v>46035</v>
      </c>
      <c r="C36" s="52" t="str">
        <f>IF(FluxoCaixa79121416202410[[#This Row],[Data]]="","",PROPER(TEXT(FluxoCaixa79121416202410[[#This Row],[Data]],"mmmm")))</f>
        <v>Janeiro</v>
      </c>
      <c r="D36" s="55" t="s">
        <v>2</v>
      </c>
      <c r="E36" s="55" t="s">
        <v>75</v>
      </c>
      <c r="F36" s="60" t="s">
        <v>1897</v>
      </c>
      <c r="G36" s="63">
        <v>25000</v>
      </c>
      <c r="H36" s="55" t="s">
        <v>8</v>
      </c>
      <c r="I36" s="20">
        <f>IF(FluxoCaixa79121416202410[[#This Row],[Receitas / Despesas]]="Saldo Inicial",FluxoCaixa79121416202410[[#This Row],[R$ (Valores)]],I35+FluxoCaixa79121416202410[[#This Row],[Valores Receitas / Despesas]])</f>
        <v>643069.83000000019</v>
      </c>
      <c r="J36" s="20">
        <f>IF(FluxoCaixa79121416202410[[#This Row],[Entrada / Saída]]="Saída",FluxoCaixa79121416202410[[#This Row],[R$ (Valores)]]*-1,FluxoCaixa79121416202410[[#This Row],[R$ (Valores)]])</f>
        <v>-25000</v>
      </c>
    </row>
    <row r="37" spans="2:10" ht="15">
      <c r="B37" s="62">
        <v>46036</v>
      </c>
      <c r="C37" s="52" t="str">
        <f>IF(FluxoCaixa79121416202410[[#This Row],[Data]]="","",PROPER(TEXT(FluxoCaixa79121416202410[[#This Row],[Data]],"mmmm")))</f>
        <v>Janeiro</v>
      </c>
      <c r="D37" s="55" t="s">
        <v>1</v>
      </c>
      <c r="E37" s="55" t="s">
        <v>11</v>
      </c>
      <c r="F37" s="60" t="s">
        <v>1894</v>
      </c>
      <c r="G37" s="29">
        <v>8.01</v>
      </c>
      <c r="H37" s="55" t="s">
        <v>8</v>
      </c>
      <c r="I37" s="20">
        <f>IF(FluxoCaixa79121416202410[[#This Row],[Receitas / Despesas]]="Saldo Inicial",FluxoCaixa79121416202410[[#This Row],[R$ (Valores)]],I36+FluxoCaixa79121416202410[[#This Row],[Valores Receitas / Despesas]])</f>
        <v>643077.8400000002</v>
      </c>
      <c r="J37" s="20">
        <f>IF(FluxoCaixa79121416202410[[#This Row],[Entrada / Saída]]="Saída",FluxoCaixa79121416202410[[#This Row],[R$ (Valores)]]*-1,FluxoCaixa79121416202410[[#This Row],[R$ (Valores)]])</f>
        <v>8.01</v>
      </c>
    </row>
    <row r="38" spans="2:10">
      <c r="B38" s="62">
        <v>46036</v>
      </c>
      <c r="C38" s="52" t="str">
        <f>IF(FluxoCaixa79121416202410[[#This Row],[Data]]="","",PROPER(TEXT(FluxoCaixa79121416202410[[#This Row],[Data]],"mmmm")))</f>
        <v>Janeiro</v>
      </c>
      <c r="D38" s="55" t="s">
        <v>2</v>
      </c>
      <c r="E38" s="55" t="s">
        <v>507</v>
      </c>
      <c r="F38" s="55" t="s">
        <v>1893</v>
      </c>
      <c r="G38" s="29">
        <v>0.9</v>
      </c>
      <c r="H38" s="55" t="s">
        <v>8</v>
      </c>
      <c r="I38" s="20">
        <f>IF(FluxoCaixa79121416202410[[#This Row],[Receitas / Despesas]]="Saldo Inicial",FluxoCaixa79121416202410[[#This Row],[R$ (Valores)]],I37+FluxoCaixa79121416202410[[#This Row],[Valores Receitas / Despesas]])</f>
        <v>643076.94000000018</v>
      </c>
      <c r="J38" s="20">
        <f>IF(FluxoCaixa79121416202410[[#This Row],[Entrada / Saída]]="Saída",FluxoCaixa79121416202410[[#This Row],[R$ (Valores)]]*-1,FluxoCaixa79121416202410[[#This Row],[R$ (Valores)]])</f>
        <v>-0.9</v>
      </c>
    </row>
    <row r="39" spans="2:10" ht="15">
      <c r="B39" s="62">
        <v>46036</v>
      </c>
      <c r="C39" s="52" t="str">
        <f>IF(FluxoCaixa79121416202410[[#This Row],[Data]]="","",PROPER(TEXT(FluxoCaixa79121416202410[[#This Row],[Data]],"mmmm")))</f>
        <v>Janeiro</v>
      </c>
      <c r="D39" s="55" t="s">
        <v>2</v>
      </c>
      <c r="E39" s="55" t="s">
        <v>75</v>
      </c>
      <c r="F39" s="60" t="s">
        <v>1897</v>
      </c>
      <c r="G39" s="63">
        <v>25000</v>
      </c>
      <c r="H39" s="55" t="s">
        <v>8</v>
      </c>
      <c r="I39" s="20">
        <f>IF(FluxoCaixa79121416202410[[#This Row],[Receitas / Despesas]]="Saldo Inicial",FluxoCaixa79121416202410[[#This Row],[R$ (Valores)]],I38+FluxoCaixa79121416202410[[#This Row],[Valores Receitas / Despesas]])</f>
        <v>618076.94000000018</v>
      </c>
      <c r="J39" s="20">
        <f>IF(FluxoCaixa79121416202410[[#This Row],[Entrada / Saída]]="Saída",FluxoCaixa79121416202410[[#This Row],[R$ (Valores)]]*-1,FluxoCaixa79121416202410[[#This Row],[R$ (Valores)]])</f>
        <v>-25000</v>
      </c>
    </row>
    <row r="40" spans="2:10" ht="15">
      <c r="B40" s="62">
        <v>46036</v>
      </c>
      <c r="C40" s="52" t="str">
        <f>IF(FluxoCaixa79121416202410[[#This Row],[Data]]="","",PROPER(TEXT(FluxoCaixa79121416202410[[#This Row],[Data]],"mmmm")))</f>
        <v>Janeiro</v>
      </c>
      <c r="D40" s="55" t="s">
        <v>2</v>
      </c>
      <c r="E40" s="55" t="s">
        <v>75</v>
      </c>
      <c r="F40" s="60" t="s">
        <v>1897</v>
      </c>
      <c r="G40" s="64">
        <v>25000</v>
      </c>
      <c r="H40" s="55" t="s">
        <v>8</v>
      </c>
      <c r="I40" s="20">
        <f>IF(FluxoCaixa79121416202410[[#This Row],[Receitas / Despesas]]="Saldo Inicial",FluxoCaixa79121416202410[[#This Row],[R$ (Valores)]],I39+FluxoCaixa79121416202410[[#This Row],[Valores Receitas / Despesas]])</f>
        <v>593076.94000000018</v>
      </c>
      <c r="J40" s="20">
        <f>IF(FluxoCaixa79121416202410[[#This Row],[Entrada / Saída]]="Saída",FluxoCaixa79121416202410[[#This Row],[R$ (Valores)]]*-1,FluxoCaixa79121416202410[[#This Row],[R$ (Valores)]])</f>
        <v>-25000</v>
      </c>
    </row>
    <row r="41" spans="2:10" ht="15">
      <c r="B41" s="62">
        <v>46036</v>
      </c>
      <c r="C41" s="52" t="str">
        <f>IF(FluxoCaixa79121416202410[[#This Row],[Data]]="","",PROPER(TEXT(FluxoCaixa79121416202410[[#This Row],[Data]],"mmmm")))</f>
        <v>Janeiro</v>
      </c>
      <c r="D41" s="55" t="s">
        <v>2</v>
      </c>
      <c r="E41" s="55" t="s">
        <v>75</v>
      </c>
      <c r="F41" s="60" t="s">
        <v>1897</v>
      </c>
      <c r="G41" s="64">
        <v>25000</v>
      </c>
      <c r="H41" s="55" t="s">
        <v>8</v>
      </c>
      <c r="I41" s="20">
        <f>IF(FluxoCaixa79121416202410[[#This Row],[Receitas / Despesas]]="Saldo Inicial",FluxoCaixa79121416202410[[#This Row],[R$ (Valores)]],I40+FluxoCaixa79121416202410[[#This Row],[Valores Receitas / Despesas]])</f>
        <v>568076.94000000018</v>
      </c>
      <c r="J41" s="20">
        <f>IF(FluxoCaixa79121416202410[[#This Row],[Entrada / Saída]]="Saída",FluxoCaixa79121416202410[[#This Row],[R$ (Valores)]]*-1,FluxoCaixa79121416202410[[#This Row],[R$ (Valores)]])</f>
        <v>-25000</v>
      </c>
    </row>
    <row r="42" spans="2:10" ht="15">
      <c r="B42" s="62">
        <v>46037</v>
      </c>
      <c r="C42" s="52" t="str">
        <f>IF(FluxoCaixa79121416202410[[#This Row],[Data]]="","",PROPER(TEXT(FluxoCaixa79121416202410[[#This Row],[Data]],"mmmm")))</f>
        <v>Janeiro</v>
      </c>
      <c r="D42" s="55" t="s">
        <v>1</v>
      </c>
      <c r="E42" s="55" t="s">
        <v>11</v>
      </c>
      <c r="F42" s="60" t="s">
        <v>1894</v>
      </c>
      <c r="G42" s="60">
        <v>12.71</v>
      </c>
      <c r="H42" s="55" t="s">
        <v>8</v>
      </c>
      <c r="I42" s="20">
        <f>IF(FluxoCaixa79121416202410[[#This Row],[Receitas / Despesas]]="Saldo Inicial",FluxoCaixa79121416202410[[#This Row],[R$ (Valores)]],I41+FluxoCaixa79121416202410[[#This Row],[Valores Receitas / Despesas]])</f>
        <v>568089.65000000014</v>
      </c>
      <c r="J42" s="20">
        <f>IF(FluxoCaixa79121416202410[[#This Row],[Entrada / Saída]]="Saída",FluxoCaixa79121416202410[[#This Row],[R$ (Valores)]]*-1,FluxoCaixa79121416202410[[#This Row],[R$ (Valores)]])</f>
        <v>12.71</v>
      </c>
    </row>
    <row r="43" spans="2:10" ht="15">
      <c r="B43" s="62">
        <v>46037</v>
      </c>
      <c r="C43" s="52" t="str">
        <f>IF(FluxoCaixa79121416202410[[#This Row],[Data]]="","",PROPER(TEXT(FluxoCaixa79121416202410[[#This Row],[Data]],"mmmm")))</f>
        <v>Janeiro</v>
      </c>
      <c r="D43" s="55" t="s">
        <v>2</v>
      </c>
      <c r="E43" s="55" t="s">
        <v>507</v>
      </c>
      <c r="F43" s="60" t="s">
        <v>1900</v>
      </c>
      <c r="G43" s="29">
        <v>177.05</v>
      </c>
      <c r="H43" s="55" t="s">
        <v>8</v>
      </c>
      <c r="I43" s="20">
        <f>IF(FluxoCaixa79121416202410[[#This Row],[Receitas / Despesas]]="Saldo Inicial",FluxoCaixa79121416202410[[#This Row],[R$ (Valores)]],I42+FluxoCaixa79121416202410[[#This Row],[Valores Receitas / Despesas]])</f>
        <v>567912.60000000009</v>
      </c>
      <c r="J43" s="20">
        <f>IF(FluxoCaixa79121416202410[[#This Row],[Entrada / Saída]]="Saída",FluxoCaixa79121416202410[[#This Row],[R$ (Valores)]]*-1,FluxoCaixa79121416202410[[#This Row],[R$ (Valores)]])</f>
        <v>-177.05</v>
      </c>
    </row>
    <row r="44" spans="2:10" ht="15">
      <c r="B44" s="62">
        <v>46037</v>
      </c>
      <c r="C44" s="52" t="str">
        <f>IF(FluxoCaixa79121416202410[[#This Row],[Data]]="","",PROPER(TEXT(FluxoCaixa79121416202410[[#This Row],[Data]],"mmmm")))</f>
        <v>Janeiro</v>
      </c>
      <c r="D44" s="55" t="s">
        <v>2</v>
      </c>
      <c r="E44" s="55" t="s">
        <v>507</v>
      </c>
      <c r="F44" s="55" t="s">
        <v>1893</v>
      </c>
      <c r="G44" s="76">
        <v>0.9</v>
      </c>
      <c r="H44" s="55" t="s">
        <v>8</v>
      </c>
      <c r="I44" s="20">
        <f>IF(FluxoCaixa79121416202410[[#This Row],[Receitas / Despesas]]="Saldo Inicial",FluxoCaixa79121416202410[[#This Row],[R$ (Valores)]],I43+FluxoCaixa79121416202410[[#This Row],[Valores Receitas / Despesas]])</f>
        <v>567911.70000000007</v>
      </c>
      <c r="J44" s="20">
        <f>IF(FluxoCaixa79121416202410[[#This Row],[Entrada / Saída]]="Saída",FluxoCaixa79121416202410[[#This Row],[R$ (Valores)]]*-1,FluxoCaixa79121416202410[[#This Row],[R$ (Valores)]])</f>
        <v>-0.9</v>
      </c>
    </row>
    <row r="45" spans="2:10" ht="15">
      <c r="B45" s="62">
        <v>46037</v>
      </c>
      <c r="C45" s="52" t="str">
        <f>IF(FluxoCaixa79121416202410[[#This Row],[Data]]="","",PROPER(TEXT(FluxoCaixa79121416202410[[#This Row],[Data]],"mmmm")))</f>
        <v>Janeiro</v>
      </c>
      <c r="D45" s="55" t="s">
        <v>2</v>
      </c>
      <c r="E45" s="55" t="s">
        <v>75</v>
      </c>
      <c r="F45" s="60" t="s">
        <v>1897</v>
      </c>
      <c r="G45" s="64">
        <v>100000</v>
      </c>
      <c r="H45" s="55" t="s">
        <v>8</v>
      </c>
      <c r="I45" s="20">
        <f>IF(FluxoCaixa79121416202410[[#This Row],[Receitas / Despesas]]="Saldo Inicial",FluxoCaixa79121416202410[[#This Row],[R$ (Valores)]],I44+FluxoCaixa79121416202410[[#This Row],[Valores Receitas / Despesas]])</f>
        <v>467911.70000000007</v>
      </c>
      <c r="J45" s="20">
        <f>IF(FluxoCaixa79121416202410[[#This Row],[Entrada / Saída]]="Saída",FluxoCaixa79121416202410[[#This Row],[R$ (Valores)]]*-1,FluxoCaixa79121416202410[[#This Row],[R$ (Valores)]])</f>
        <v>-100000</v>
      </c>
    </row>
    <row r="46" spans="2:10" ht="15">
      <c r="B46" s="62">
        <v>46038</v>
      </c>
      <c r="C46" s="52" t="str">
        <f>IF(FluxoCaixa79121416202410[[#This Row],[Data]]="","",PROPER(TEXT(FluxoCaixa79121416202410[[#This Row],[Data]],"mmmm")))</f>
        <v>Janeiro</v>
      </c>
      <c r="D46" s="55" t="s">
        <v>1</v>
      </c>
      <c r="E46" s="55" t="s">
        <v>11</v>
      </c>
      <c r="F46" s="60" t="s">
        <v>1894</v>
      </c>
      <c r="G46" s="60">
        <v>1.46</v>
      </c>
      <c r="H46" s="55" t="s">
        <v>8</v>
      </c>
      <c r="I46" s="20">
        <f>IF(FluxoCaixa79121416202410[[#This Row],[Receitas / Despesas]]="Saldo Inicial",FluxoCaixa79121416202410[[#This Row],[R$ (Valores)]],I45+FluxoCaixa79121416202410[[#This Row],[Valores Receitas / Despesas]])</f>
        <v>467913.16000000009</v>
      </c>
      <c r="J46" s="20">
        <f>IF(FluxoCaixa79121416202410[[#This Row],[Entrada / Saída]]="Saída",FluxoCaixa79121416202410[[#This Row],[R$ (Valores)]]*-1,FluxoCaixa79121416202410[[#This Row],[R$ (Valores)]])</f>
        <v>1.46</v>
      </c>
    </row>
    <row r="47" spans="2:10" ht="15">
      <c r="B47" s="62">
        <v>46038</v>
      </c>
      <c r="C47" s="52" t="str">
        <f>IF(FluxoCaixa79121416202410[[#This Row],[Data]]="","",PROPER(TEXT(FluxoCaixa79121416202410[[#This Row],[Data]],"mmmm")))</f>
        <v>Janeiro</v>
      </c>
      <c r="D47" s="55" t="s">
        <v>2</v>
      </c>
      <c r="E47" s="55" t="s">
        <v>507</v>
      </c>
      <c r="F47" s="55" t="s">
        <v>1893</v>
      </c>
      <c r="G47" s="76">
        <v>0.9</v>
      </c>
      <c r="H47" s="55" t="s">
        <v>8</v>
      </c>
      <c r="I47" s="20">
        <f>IF(FluxoCaixa79121416202410[[#This Row],[Receitas / Despesas]]="Saldo Inicial",FluxoCaixa79121416202410[[#This Row],[R$ (Valores)]],I46+FluxoCaixa79121416202410[[#This Row],[Valores Receitas / Despesas]])</f>
        <v>467912.26000000007</v>
      </c>
      <c r="J47" s="20">
        <f>IF(FluxoCaixa79121416202410[[#This Row],[Entrada / Saída]]="Saída",FluxoCaixa79121416202410[[#This Row],[R$ (Valores)]]*-1,FluxoCaixa79121416202410[[#This Row],[R$ (Valores)]])</f>
        <v>-0.9</v>
      </c>
    </row>
    <row r="48" spans="2:10" ht="15">
      <c r="B48" s="62">
        <v>46038</v>
      </c>
      <c r="C48" s="52" t="str">
        <f>IF(FluxoCaixa79121416202410[[#This Row],[Data]]="","",PROPER(TEXT(FluxoCaixa79121416202410[[#This Row],[Data]],"mmmm")))</f>
        <v>Janeiro</v>
      </c>
      <c r="D48" s="55" t="s">
        <v>2</v>
      </c>
      <c r="E48" s="55" t="s">
        <v>507</v>
      </c>
      <c r="F48" s="55" t="s">
        <v>1893</v>
      </c>
      <c r="G48" s="76">
        <v>0.9</v>
      </c>
      <c r="H48" s="55" t="s">
        <v>8</v>
      </c>
      <c r="I48" s="20">
        <f>IF(FluxoCaixa79121416202410[[#This Row],[Receitas / Despesas]]="Saldo Inicial",FluxoCaixa79121416202410[[#This Row],[R$ (Valores)]],I47+FluxoCaixa79121416202410[[#This Row],[Valores Receitas / Despesas]])</f>
        <v>467911.36000000004</v>
      </c>
      <c r="J48" s="20">
        <f>IF(FluxoCaixa79121416202410[[#This Row],[Entrada / Saída]]="Saída",FluxoCaixa79121416202410[[#This Row],[R$ (Valores)]]*-1,FluxoCaixa79121416202410[[#This Row],[R$ (Valores)]])</f>
        <v>-0.9</v>
      </c>
    </row>
    <row r="49" spans="2:14" ht="15">
      <c r="B49" s="62">
        <v>46038</v>
      </c>
      <c r="C49" s="52" t="str">
        <f>IF(FluxoCaixa79121416202410[[#This Row],[Data]]="","",PROPER(TEXT(FluxoCaixa79121416202410[[#This Row],[Data]],"mmmm")))</f>
        <v>Janeiro</v>
      </c>
      <c r="D49" s="55" t="s">
        <v>2</v>
      </c>
      <c r="E49" s="55" t="s">
        <v>507</v>
      </c>
      <c r="F49" s="55" t="s">
        <v>1893</v>
      </c>
      <c r="G49" s="76">
        <v>0.9</v>
      </c>
      <c r="H49" s="55" t="s">
        <v>8</v>
      </c>
      <c r="I49" s="20">
        <f>IF(FluxoCaixa79121416202410[[#This Row],[Receitas / Despesas]]="Saldo Inicial",FluxoCaixa79121416202410[[#This Row],[R$ (Valores)]],I48+FluxoCaixa79121416202410[[#This Row],[Valores Receitas / Despesas]])</f>
        <v>467910.46</v>
      </c>
      <c r="J49" s="20">
        <f>IF(FluxoCaixa79121416202410[[#This Row],[Entrada / Saída]]="Saída",FluxoCaixa79121416202410[[#This Row],[R$ (Valores)]]*-1,FluxoCaixa79121416202410[[#This Row],[R$ (Valores)]])</f>
        <v>-0.9</v>
      </c>
    </row>
    <row r="50" spans="2:14" ht="15">
      <c r="B50" s="62">
        <v>46038</v>
      </c>
      <c r="C50" s="52" t="str">
        <f>IF(FluxoCaixa79121416202410[[#This Row],[Data]]="","",PROPER(TEXT(FluxoCaixa79121416202410[[#This Row],[Data]],"mmmm")))</f>
        <v>Janeiro</v>
      </c>
      <c r="D50" s="55" t="s">
        <v>2</v>
      </c>
      <c r="E50" s="55" t="s">
        <v>75</v>
      </c>
      <c r="F50" s="60" t="s">
        <v>1897</v>
      </c>
      <c r="G50" s="64">
        <v>10000</v>
      </c>
      <c r="H50" s="55" t="s">
        <v>8</v>
      </c>
      <c r="I50" s="20">
        <f>IF(FluxoCaixa79121416202410[[#This Row],[Receitas / Despesas]]="Saldo Inicial",FluxoCaixa79121416202410[[#This Row],[R$ (Valores)]],I49+FluxoCaixa79121416202410[[#This Row],[Valores Receitas / Despesas]])</f>
        <v>457910.46</v>
      </c>
      <c r="J50" s="20">
        <f>IF(FluxoCaixa79121416202410[[#This Row],[Entrada / Saída]]="Saída",FluxoCaixa79121416202410[[#This Row],[R$ (Valores)]]*-1,FluxoCaixa79121416202410[[#This Row],[R$ (Valores)]])</f>
        <v>-10000</v>
      </c>
    </row>
    <row r="51" spans="2:14" ht="15">
      <c r="B51" s="62">
        <v>46041</v>
      </c>
      <c r="C51" s="52" t="str">
        <f>IF(FluxoCaixa79121416202410[[#This Row],[Data]]="","",PROPER(TEXT(FluxoCaixa79121416202410[[#This Row],[Data]],"mmmm")))</f>
        <v>Janeiro</v>
      </c>
      <c r="D51" s="55" t="s">
        <v>1</v>
      </c>
      <c r="E51" s="55" t="s">
        <v>11</v>
      </c>
      <c r="F51" s="60" t="s">
        <v>1894</v>
      </c>
      <c r="G51" s="60">
        <v>24.17</v>
      </c>
      <c r="H51" s="55" t="s">
        <v>8</v>
      </c>
      <c r="I51" s="20">
        <f>IF(FluxoCaixa79121416202410[[#This Row],[Receitas / Despesas]]="Saldo Inicial",FluxoCaixa79121416202410[[#This Row],[R$ (Valores)]],I50+FluxoCaixa79121416202410[[#This Row],[Valores Receitas / Despesas]])</f>
        <v>457934.63</v>
      </c>
      <c r="J51" s="20">
        <f>IF(FluxoCaixa79121416202410[[#This Row],[Entrada / Saída]]="Saída",FluxoCaixa79121416202410[[#This Row],[R$ (Valores)]]*-1,FluxoCaixa79121416202410[[#This Row],[R$ (Valores)]])</f>
        <v>24.17</v>
      </c>
    </row>
    <row r="52" spans="2:14" ht="17.25">
      <c r="B52" s="62">
        <v>46041</v>
      </c>
      <c r="C52" s="52" t="str">
        <f>IF(FluxoCaixa79121416202410[[#This Row],[Data]]="","",PROPER(TEXT(FluxoCaixa79121416202410[[#This Row],[Data]],"mmmm")))</f>
        <v>Janeiro</v>
      </c>
      <c r="D52" s="55" t="s">
        <v>2</v>
      </c>
      <c r="E52" s="55" t="s">
        <v>19</v>
      </c>
      <c r="F52" s="67" t="s">
        <v>1901</v>
      </c>
      <c r="G52" s="64">
        <v>10076.290000000001</v>
      </c>
      <c r="H52" s="55" t="s">
        <v>8</v>
      </c>
      <c r="I52" s="20">
        <f>IF(FluxoCaixa79121416202410[[#This Row],[Receitas / Despesas]]="Saldo Inicial",FluxoCaixa79121416202410[[#This Row],[R$ (Valores)]],I51+FluxoCaixa79121416202410[[#This Row],[Valores Receitas / Despesas]])</f>
        <v>447858.34</v>
      </c>
      <c r="J52" s="20">
        <f>IF(FluxoCaixa79121416202410[[#This Row],[Entrada / Saída]]="Saída",FluxoCaixa79121416202410[[#This Row],[R$ (Valores)]]*-1,FluxoCaixa79121416202410[[#This Row],[R$ (Valores)]])</f>
        <v>-10076.290000000001</v>
      </c>
    </row>
    <row r="53" spans="2:14" ht="15">
      <c r="B53" s="62">
        <v>46041</v>
      </c>
      <c r="C53" s="52" t="str">
        <f>IF(FluxoCaixa79121416202410[[#This Row],[Data]]="","",PROPER(TEXT(FluxoCaixa79121416202410[[#This Row],[Data]],"mmmm")))</f>
        <v>Janeiro</v>
      </c>
      <c r="D53" s="55" t="s">
        <v>2</v>
      </c>
      <c r="E53" s="55" t="s">
        <v>507</v>
      </c>
      <c r="F53" s="55" t="s">
        <v>1893</v>
      </c>
      <c r="G53" s="76">
        <v>0.9</v>
      </c>
      <c r="H53" s="55" t="s">
        <v>8</v>
      </c>
      <c r="I53" s="20">
        <f>IF(FluxoCaixa79121416202410[[#This Row],[Receitas / Despesas]]="Saldo Inicial",FluxoCaixa79121416202410[[#This Row],[R$ (Valores)]],I52+FluxoCaixa79121416202410[[#This Row],[Valores Receitas / Despesas]])</f>
        <v>447857.44</v>
      </c>
      <c r="J53" s="20">
        <f>IF(FluxoCaixa79121416202410[[#This Row],[Entrada / Saída]]="Saída",FluxoCaixa79121416202410[[#This Row],[R$ (Valores)]]*-1,FluxoCaixa79121416202410[[#This Row],[R$ (Valores)]])</f>
        <v>-0.9</v>
      </c>
      <c r="N53" s="31"/>
    </row>
    <row r="54" spans="2:14" ht="17.25">
      <c r="B54" s="62">
        <v>46041</v>
      </c>
      <c r="C54" s="52" t="str">
        <f>IF(FluxoCaixa79121416202410[[#This Row],[Data]]="","",PROPER(TEXT(FluxoCaixa79121416202410[[#This Row],[Data]],"mmmm")))</f>
        <v>Janeiro</v>
      </c>
      <c r="D54" s="55" t="s">
        <v>2</v>
      </c>
      <c r="E54" s="55" t="s">
        <v>19</v>
      </c>
      <c r="F54" s="67" t="s">
        <v>1902</v>
      </c>
      <c r="G54" s="60">
        <v>9840.76</v>
      </c>
      <c r="H54" s="55" t="s">
        <v>8</v>
      </c>
      <c r="I54" s="20">
        <f>IF(FluxoCaixa79121416202410[[#This Row],[Receitas / Despesas]]="Saldo Inicial",FluxoCaixa79121416202410[[#This Row],[R$ (Valores)]],I53+FluxoCaixa79121416202410[[#This Row],[Valores Receitas / Despesas]])</f>
        <v>438016.68</v>
      </c>
      <c r="J54" s="20">
        <f>IF(FluxoCaixa79121416202410[[#This Row],[Entrada / Saída]]="Saída",FluxoCaixa79121416202410[[#This Row],[R$ (Valores)]]*-1,FluxoCaixa79121416202410[[#This Row],[R$ (Valores)]])</f>
        <v>-9840.76</v>
      </c>
    </row>
    <row r="55" spans="2:14" ht="15">
      <c r="B55" s="62">
        <v>46041</v>
      </c>
      <c r="C55" s="52" t="str">
        <f>IF(FluxoCaixa79121416202410[[#This Row],[Data]]="","",PROPER(TEXT(FluxoCaixa79121416202410[[#This Row],[Data]],"mmmm")))</f>
        <v>Janeiro</v>
      </c>
      <c r="D55" s="55" t="s">
        <v>2</v>
      </c>
      <c r="E55" s="55" t="s">
        <v>75</v>
      </c>
      <c r="F55" s="60" t="s">
        <v>1897</v>
      </c>
      <c r="G55" s="64">
        <v>25000</v>
      </c>
      <c r="H55" s="55" t="s">
        <v>8</v>
      </c>
      <c r="I55" s="20">
        <f>IF(FluxoCaixa79121416202410[[#This Row],[Receitas / Despesas]]="Saldo Inicial",FluxoCaixa79121416202410[[#This Row],[R$ (Valores)]],I54+FluxoCaixa79121416202410[[#This Row],[Valores Receitas / Despesas]])</f>
        <v>413016.68</v>
      </c>
      <c r="J55" s="20">
        <f>IF(FluxoCaixa79121416202410[[#This Row],[Entrada / Saída]]="Saída",FluxoCaixa79121416202410[[#This Row],[R$ (Valores)]]*-1,FluxoCaixa79121416202410[[#This Row],[R$ (Valores)]])</f>
        <v>-25000</v>
      </c>
      <c r="N55" s="26"/>
    </row>
    <row r="56" spans="2:14" ht="15">
      <c r="B56" s="62">
        <v>46041</v>
      </c>
      <c r="C56" s="52" t="str">
        <f>IF(FluxoCaixa79121416202410[[#This Row],[Data]]="","",PROPER(TEXT(FluxoCaixa79121416202410[[#This Row],[Data]],"mmmm")))</f>
        <v>Janeiro</v>
      </c>
      <c r="D56" s="55" t="s">
        <v>2</v>
      </c>
      <c r="E56" s="55" t="s">
        <v>75</v>
      </c>
      <c r="F56" s="60" t="s">
        <v>1897</v>
      </c>
      <c r="G56" s="63">
        <v>85000</v>
      </c>
      <c r="H56" s="55" t="s">
        <v>8</v>
      </c>
      <c r="I56" s="20">
        <f>IF(FluxoCaixa79121416202410[[#This Row],[Receitas / Despesas]]="Saldo Inicial",FluxoCaixa79121416202410[[#This Row],[R$ (Valores)]],I55+FluxoCaixa79121416202410[[#This Row],[Valores Receitas / Despesas]])</f>
        <v>328016.68</v>
      </c>
      <c r="J56" s="20">
        <f>IF(FluxoCaixa79121416202410[[#This Row],[Entrada / Saída]]="Saída",FluxoCaixa79121416202410[[#This Row],[R$ (Valores)]]*-1,FluxoCaixa79121416202410[[#This Row],[R$ (Valores)]])</f>
        <v>-85000</v>
      </c>
    </row>
    <row r="57" spans="2:14" ht="15">
      <c r="B57" s="62">
        <v>46042</v>
      </c>
      <c r="C57" s="52" t="str">
        <f>IF(FluxoCaixa79121416202410[[#This Row],[Data]]="","",PROPER(TEXT(FluxoCaixa79121416202410[[#This Row],[Data]],"mmmm")))</f>
        <v>Janeiro</v>
      </c>
      <c r="D57" s="55" t="s">
        <v>1</v>
      </c>
      <c r="E57" s="55" t="s">
        <v>11</v>
      </c>
      <c r="F57" s="60" t="s">
        <v>1894</v>
      </c>
      <c r="G57" s="29">
        <v>27.22</v>
      </c>
      <c r="H57" s="55" t="s">
        <v>8</v>
      </c>
      <c r="I57" s="20">
        <f>IF(FluxoCaixa79121416202410[[#This Row],[Receitas / Despesas]]="Saldo Inicial",FluxoCaixa79121416202410[[#This Row],[R$ (Valores)]],I56+FluxoCaixa79121416202410[[#This Row],[Valores Receitas / Despesas]])</f>
        <v>328043.89999999997</v>
      </c>
      <c r="J57" s="20">
        <f>IF(FluxoCaixa79121416202410[[#This Row],[Entrada / Saída]]="Saída",FluxoCaixa79121416202410[[#This Row],[R$ (Valores)]]*-1,FluxoCaixa79121416202410[[#This Row],[R$ (Valores)]])</f>
        <v>27.22</v>
      </c>
    </row>
    <row r="58" spans="2:14">
      <c r="B58" s="62">
        <v>46042</v>
      </c>
      <c r="C58" s="52" t="str">
        <f>IF(FluxoCaixa79121416202410[[#This Row],[Data]]="","",PROPER(TEXT(FluxoCaixa79121416202410[[#This Row],[Data]],"mmmm")))</f>
        <v>Janeiro</v>
      </c>
      <c r="D58" s="55" t="s">
        <v>2</v>
      </c>
      <c r="E58" s="55" t="s">
        <v>507</v>
      </c>
      <c r="F58" s="55" t="s">
        <v>1893</v>
      </c>
      <c r="G58" s="29">
        <v>0.9</v>
      </c>
      <c r="H58" s="55" t="s">
        <v>8</v>
      </c>
      <c r="I58" s="20">
        <f>IF(FluxoCaixa79121416202410[[#This Row],[Receitas / Despesas]]="Saldo Inicial",FluxoCaixa79121416202410[[#This Row],[R$ (Valores)]],I57+FluxoCaixa79121416202410[[#This Row],[Valores Receitas / Despesas]])</f>
        <v>328042.99999999994</v>
      </c>
      <c r="J58" s="20">
        <f>IF(FluxoCaixa79121416202410[[#This Row],[Entrada / Saída]]="Saída",FluxoCaixa79121416202410[[#This Row],[R$ (Valores)]]*-1,FluxoCaixa79121416202410[[#This Row],[R$ (Valores)]])</f>
        <v>-0.9</v>
      </c>
    </row>
    <row r="59" spans="2:14" ht="15">
      <c r="B59" s="62">
        <v>46042</v>
      </c>
      <c r="C59" s="52" t="str">
        <f>IF(FluxoCaixa79121416202410[[#This Row],[Data]]="","",PROPER(TEXT(FluxoCaixa79121416202410[[#This Row],[Data]],"mmmm")))</f>
        <v>Janeiro</v>
      </c>
      <c r="D59" s="55" t="s">
        <v>2</v>
      </c>
      <c r="E59" s="55" t="s">
        <v>75</v>
      </c>
      <c r="F59" s="60" t="s">
        <v>1897</v>
      </c>
      <c r="G59" s="63">
        <v>85000</v>
      </c>
      <c r="H59" s="55" t="s">
        <v>8</v>
      </c>
      <c r="I59" s="20">
        <f>IF(FluxoCaixa79121416202410[[#This Row],[Receitas / Despesas]]="Saldo Inicial",FluxoCaixa79121416202410[[#This Row],[R$ (Valores)]],I58+FluxoCaixa79121416202410[[#This Row],[Valores Receitas / Despesas]])</f>
        <v>243042.99999999994</v>
      </c>
      <c r="J59" s="20">
        <f>IF(FluxoCaixa79121416202410[[#This Row],[Entrada / Saída]]="Saída",FluxoCaixa79121416202410[[#This Row],[R$ (Valores)]]*-1,FluxoCaixa79121416202410[[#This Row],[R$ (Valores)]])</f>
        <v>-85000</v>
      </c>
    </row>
    <row r="60" spans="2:14" ht="15">
      <c r="B60" s="62">
        <v>46042</v>
      </c>
      <c r="C60" s="52" t="str">
        <f>IF(FluxoCaixa79121416202410[[#This Row],[Data]]="","",PROPER(TEXT(FluxoCaixa79121416202410[[#This Row],[Data]],"mmmm")))</f>
        <v>Janeiro</v>
      </c>
      <c r="D60" s="55" t="s">
        <v>2</v>
      </c>
      <c r="E60" s="55" t="s">
        <v>75</v>
      </c>
      <c r="F60" s="60" t="s">
        <v>1897</v>
      </c>
      <c r="G60" s="64">
        <v>45000</v>
      </c>
      <c r="H60" s="55" t="s">
        <v>8</v>
      </c>
      <c r="I60" s="20">
        <f>IF(FluxoCaixa79121416202410[[#This Row],[Receitas / Despesas]]="Saldo Inicial",FluxoCaixa79121416202410[[#This Row],[R$ (Valores)]],I59+FluxoCaixa79121416202410[[#This Row],[Valores Receitas / Despesas]])</f>
        <v>198042.99999999994</v>
      </c>
      <c r="J60" s="20">
        <f>IF(FluxoCaixa79121416202410[[#This Row],[Entrada / Saída]]="Saída",FluxoCaixa79121416202410[[#This Row],[R$ (Valores)]]*-1,FluxoCaixa79121416202410[[#This Row],[R$ (Valores)]])</f>
        <v>-45000</v>
      </c>
    </row>
    <row r="61" spans="2:14">
      <c r="B61" s="62">
        <v>46043</v>
      </c>
      <c r="C61" s="52" t="str">
        <f>IF(FluxoCaixa79121416202410[[#This Row],[Data]]="","",PROPER(TEXT(FluxoCaixa79121416202410[[#This Row],[Data]],"mmmm")))</f>
        <v>Janeiro</v>
      </c>
      <c r="D61" s="55" t="s">
        <v>2</v>
      </c>
      <c r="E61" s="55" t="s">
        <v>507</v>
      </c>
      <c r="F61" s="55" t="s">
        <v>1893</v>
      </c>
      <c r="G61" s="29">
        <v>0.9</v>
      </c>
      <c r="H61" s="55" t="s">
        <v>8</v>
      </c>
      <c r="I61" s="20">
        <f>IF(FluxoCaixa79121416202410[[#This Row],[Receitas / Despesas]]="Saldo Inicial",FluxoCaixa79121416202410[[#This Row],[R$ (Valores)]],I60+FluxoCaixa79121416202410[[#This Row],[Valores Receitas / Despesas]])</f>
        <v>198042.09999999995</v>
      </c>
      <c r="J61" s="20">
        <f>IF(FluxoCaixa79121416202410[[#This Row],[Entrada / Saída]]="Saída",FluxoCaixa79121416202410[[#This Row],[R$ (Valores)]]*-1,FluxoCaixa79121416202410[[#This Row],[R$ (Valores)]])</f>
        <v>-0.9</v>
      </c>
    </row>
    <row r="62" spans="2:14">
      <c r="B62" s="62">
        <v>46043</v>
      </c>
      <c r="C62" s="52" t="str">
        <f>IF(FluxoCaixa79121416202410[[#This Row],[Data]]="","",PROPER(TEXT(FluxoCaixa79121416202410[[#This Row],[Data]],"mmmm")))</f>
        <v>Janeiro</v>
      </c>
      <c r="D62" s="55" t="s">
        <v>2</v>
      </c>
      <c r="E62" s="55" t="s">
        <v>507</v>
      </c>
      <c r="F62" s="55" t="s">
        <v>1893</v>
      </c>
      <c r="G62" s="29">
        <v>0.9</v>
      </c>
      <c r="H62" s="55" t="s">
        <v>8</v>
      </c>
      <c r="I62" s="20">
        <f>IF(FluxoCaixa79121416202410[[#This Row],[Receitas / Despesas]]="Saldo Inicial",FluxoCaixa79121416202410[[#This Row],[R$ (Valores)]],I61+FluxoCaixa79121416202410[[#This Row],[Valores Receitas / Despesas]])</f>
        <v>198041.19999999995</v>
      </c>
      <c r="J62" s="20">
        <f>IF(FluxoCaixa79121416202410[[#This Row],[Entrada / Saída]]="Saída",FluxoCaixa79121416202410[[#This Row],[R$ (Valores)]]*-1,FluxoCaixa79121416202410[[#This Row],[R$ (Valores)]])</f>
        <v>-0.9</v>
      </c>
    </row>
    <row r="63" spans="2:14" ht="15">
      <c r="B63" s="62">
        <v>46044</v>
      </c>
      <c r="C63" s="52" t="str">
        <f>IF(FluxoCaixa79121416202410[[#This Row],[Data]]="","",PROPER(TEXT(FluxoCaixa79121416202410[[#This Row],[Data]],"mmmm")))</f>
        <v>Janeiro</v>
      </c>
      <c r="D63" s="55" t="s">
        <v>1</v>
      </c>
      <c r="E63" s="55" t="s">
        <v>11</v>
      </c>
      <c r="F63" s="60" t="s">
        <v>1894</v>
      </c>
      <c r="G63" s="60">
        <v>5.26</v>
      </c>
      <c r="H63" s="55" t="s">
        <v>8</v>
      </c>
      <c r="I63" s="20">
        <f>IF(FluxoCaixa79121416202410[[#This Row],[Receitas / Despesas]]="Saldo Inicial",FluxoCaixa79121416202410[[#This Row],[R$ (Valores)]],I62+FluxoCaixa79121416202410[[#This Row],[Valores Receitas / Despesas]])</f>
        <v>198046.45999999996</v>
      </c>
      <c r="J63" s="20">
        <f>IF(FluxoCaixa79121416202410[[#This Row],[Entrada / Saída]]="Saída",FluxoCaixa79121416202410[[#This Row],[R$ (Valores)]]*-1,FluxoCaixa79121416202410[[#This Row],[R$ (Valores)]])</f>
        <v>5.26</v>
      </c>
    </row>
    <row r="64" spans="2:14">
      <c r="B64" s="62">
        <v>46044</v>
      </c>
      <c r="C64" s="52" t="str">
        <f>IF(FluxoCaixa79121416202410[[#This Row],[Data]]="","",PROPER(TEXT(FluxoCaixa79121416202410[[#This Row],[Data]],"mmmm")))</f>
        <v>Janeiro</v>
      </c>
      <c r="D64" s="55" t="s">
        <v>2</v>
      </c>
      <c r="E64" s="55" t="s">
        <v>507</v>
      </c>
      <c r="F64" s="55" t="s">
        <v>1893</v>
      </c>
      <c r="G64" s="29">
        <v>0.9</v>
      </c>
      <c r="H64" s="55" t="s">
        <v>8</v>
      </c>
      <c r="I64" s="20">
        <f>IF(FluxoCaixa79121416202410[[#This Row],[Receitas / Despesas]]="Saldo Inicial",FluxoCaixa79121416202410[[#This Row],[R$ (Valores)]],I63+FluxoCaixa79121416202410[[#This Row],[Valores Receitas / Despesas]])</f>
        <v>198045.55999999997</v>
      </c>
      <c r="J64" s="20">
        <f>IF(FluxoCaixa79121416202410[[#This Row],[Entrada / Saída]]="Saída",FluxoCaixa79121416202410[[#This Row],[R$ (Valores)]]*-1,FluxoCaixa79121416202410[[#This Row],[R$ (Valores)]])</f>
        <v>-0.9</v>
      </c>
    </row>
    <row r="65" spans="2:10">
      <c r="B65" s="62">
        <v>46044</v>
      </c>
      <c r="C65" s="52" t="str">
        <f>IF(FluxoCaixa79121416202410[[#This Row],[Data]]="","",PROPER(TEXT(FluxoCaixa79121416202410[[#This Row],[Data]],"mmmm")))</f>
        <v>Janeiro</v>
      </c>
      <c r="D65" s="55" t="s">
        <v>2</v>
      </c>
      <c r="E65" s="55" t="s">
        <v>507</v>
      </c>
      <c r="F65" s="55" t="s">
        <v>1893</v>
      </c>
      <c r="G65" s="29">
        <v>0.9</v>
      </c>
      <c r="H65" s="55" t="s">
        <v>8</v>
      </c>
      <c r="I65" s="20">
        <f>IF(FluxoCaixa79121416202410[[#This Row],[Receitas / Despesas]]="Saldo Inicial",FluxoCaixa79121416202410[[#This Row],[R$ (Valores)]],I64+FluxoCaixa79121416202410[[#This Row],[Valores Receitas / Despesas]])</f>
        <v>198044.65999999997</v>
      </c>
      <c r="J65" s="20">
        <f>IF(FluxoCaixa79121416202410[[#This Row],[Entrada / Saída]]="Saída",FluxoCaixa79121416202410[[#This Row],[R$ (Valores)]]*-1,FluxoCaixa79121416202410[[#This Row],[R$ (Valores)]])</f>
        <v>-0.9</v>
      </c>
    </row>
    <row r="66" spans="2:10" ht="15">
      <c r="B66" s="62">
        <v>46044</v>
      </c>
      <c r="C66" s="52" t="str">
        <f>IF(FluxoCaixa79121416202410[[#This Row],[Data]]="","",PROPER(TEXT(FluxoCaixa79121416202410[[#This Row],[Data]],"mmmm")))</f>
        <v>Janeiro</v>
      </c>
      <c r="D66" s="55" t="s">
        <v>2</v>
      </c>
      <c r="E66" s="55" t="s">
        <v>75</v>
      </c>
      <c r="F66" s="60" t="s">
        <v>1897</v>
      </c>
      <c r="G66" s="29">
        <v>20000</v>
      </c>
      <c r="H66" s="55" t="s">
        <v>8</v>
      </c>
      <c r="I66" s="20">
        <f>IF(FluxoCaixa79121416202410[[#This Row],[Receitas / Despesas]]="Saldo Inicial",FluxoCaixa79121416202410[[#This Row],[R$ (Valores)]],I65+FluxoCaixa79121416202410[[#This Row],[Valores Receitas / Despesas]])</f>
        <v>178044.65999999997</v>
      </c>
      <c r="J66" s="20">
        <f>IF(FluxoCaixa79121416202410[[#This Row],[Entrada / Saída]]="Saída",FluxoCaixa79121416202410[[#This Row],[R$ (Valores)]]*-1,FluxoCaixa79121416202410[[#This Row],[R$ (Valores)]])</f>
        <v>-20000</v>
      </c>
    </row>
    <row r="67" spans="2:10" ht="15">
      <c r="B67" s="62">
        <v>46045</v>
      </c>
      <c r="C67" s="52" t="str">
        <f>IF(FluxoCaixa79121416202410[[#This Row],[Data]]="","",PROPER(TEXT(FluxoCaixa79121416202410[[#This Row],[Data]],"mmmm")))</f>
        <v>Janeiro</v>
      </c>
      <c r="D67" s="55" t="s">
        <v>1</v>
      </c>
      <c r="E67" s="55" t="s">
        <v>11</v>
      </c>
      <c r="F67" s="60" t="s">
        <v>1894</v>
      </c>
      <c r="G67" s="29">
        <v>31.17</v>
      </c>
      <c r="H67" s="55" t="s">
        <v>8</v>
      </c>
      <c r="I67" s="20">
        <f>IF(FluxoCaixa79121416202410[[#This Row],[Receitas / Despesas]]="Saldo Inicial",FluxoCaixa79121416202410[[#This Row],[R$ (Valores)]],I66+FluxoCaixa79121416202410[[#This Row],[Valores Receitas / Despesas]])</f>
        <v>178075.83</v>
      </c>
      <c r="J67" s="20">
        <f>IF(FluxoCaixa79121416202410[[#This Row],[Entrada / Saída]]="Saída",FluxoCaixa79121416202410[[#This Row],[R$ (Valores)]]*-1,FluxoCaixa79121416202410[[#This Row],[R$ (Valores)]])</f>
        <v>31.17</v>
      </c>
    </row>
    <row r="68" spans="2:10" ht="15">
      <c r="B68" s="62">
        <v>46045</v>
      </c>
      <c r="C68" s="52" t="str">
        <f>IF(FluxoCaixa79121416202410[[#This Row],[Data]]="","",PROPER(TEXT(FluxoCaixa79121416202410[[#This Row],[Data]],"mmmm")))</f>
        <v>Janeiro</v>
      </c>
      <c r="D68" s="55" t="s">
        <v>2</v>
      </c>
      <c r="E68" s="55" t="s">
        <v>75</v>
      </c>
      <c r="F68" s="60" t="s">
        <v>1897</v>
      </c>
      <c r="G68" s="29">
        <v>20000</v>
      </c>
      <c r="H68" s="55" t="s">
        <v>8</v>
      </c>
      <c r="I68" s="20">
        <f>IF(FluxoCaixa79121416202410[[#This Row],[Receitas / Despesas]]="Saldo Inicial",FluxoCaixa79121416202410[[#This Row],[R$ (Valores)]],I67+FluxoCaixa79121416202410[[#This Row],[Valores Receitas / Despesas]])</f>
        <v>158075.82999999999</v>
      </c>
      <c r="J68" s="20">
        <f>IF(FluxoCaixa79121416202410[[#This Row],[Entrada / Saída]]="Saída",FluxoCaixa79121416202410[[#This Row],[R$ (Valores)]]*-1,FluxoCaixa79121416202410[[#This Row],[R$ (Valores)]])</f>
        <v>-20000</v>
      </c>
    </row>
    <row r="69" spans="2:10" ht="15">
      <c r="B69" s="62">
        <v>46045</v>
      </c>
      <c r="C69" s="52" t="str">
        <f>IF(FluxoCaixa79121416202410[[#This Row],[Data]]="","",PROPER(TEXT(FluxoCaixa79121416202410[[#This Row],[Data]],"mmmm")))</f>
        <v>Janeiro</v>
      </c>
      <c r="D69" s="55" t="s">
        <v>2</v>
      </c>
      <c r="E69" s="55" t="s">
        <v>75</v>
      </c>
      <c r="F69" s="60" t="s">
        <v>1897</v>
      </c>
      <c r="G69" s="63">
        <v>85000</v>
      </c>
      <c r="H69" s="55" t="s">
        <v>8</v>
      </c>
      <c r="I69" s="20">
        <f>IF(FluxoCaixa79121416202410[[#This Row],[Receitas / Despesas]]="Saldo Inicial",FluxoCaixa79121416202410[[#This Row],[R$ (Valores)]],I68+FluxoCaixa79121416202410[[#This Row],[Valores Receitas / Despesas]])</f>
        <v>73075.829999999987</v>
      </c>
      <c r="J69" s="20">
        <f>IF(FluxoCaixa79121416202410[[#This Row],[Entrada / Saída]]="Saída",FluxoCaixa79121416202410[[#This Row],[R$ (Valores)]]*-1,FluxoCaixa79121416202410[[#This Row],[R$ (Valores)]])</f>
        <v>-85000</v>
      </c>
    </row>
    <row r="70" spans="2:10">
      <c r="B70" s="62">
        <v>46045</v>
      </c>
      <c r="C70" s="52" t="str">
        <f>IF(FluxoCaixa79121416202410[[#This Row],[Data]]="","",PROPER(TEXT(FluxoCaixa79121416202410[[#This Row],[Data]],"mmmm")))</f>
        <v>Janeiro</v>
      </c>
      <c r="D70" s="55" t="s">
        <v>2</v>
      </c>
      <c r="E70" s="55" t="s">
        <v>26</v>
      </c>
      <c r="F70" s="55" t="s">
        <v>1903</v>
      </c>
      <c r="G70" s="29">
        <v>2300</v>
      </c>
      <c r="H70" s="55" t="s">
        <v>8</v>
      </c>
      <c r="I70" s="20">
        <f>IF(FluxoCaixa79121416202410[[#This Row],[Receitas / Despesas]]="Saldo Inicial",FluxoCaixa79121416202410[[#This Row],[R$ (Valores)]],I69+FluxoCaixa79121416202410[[#This Row],[Valores Receitas / Despesas]])</f>
        <v>70775.829999999987</v>
      </c>
      <c r="J70" s="20">
        <f>IF(FluxoCaixa79121416202410[[#This Row],[Entrada / Saída]]="Saída",FluxoCaixa79121416202410[[#This Row],[R$ (Valores)]]*-1,FluxoCaixa79121416202410[[#This Row],[R$ (Valores)]])</f>
        <v>-2300</v>
      </c>
    </row>
    <row r="71" spans="2:10" ht="15">
      <c r="B71" s="62">
        <v>46048</v>
      </c>
      <c r="C71" s="52" t="str">
        <f>IF(FluxoCaixa79121416202410[[#This Row],[Data]]="","",PROPER(TEXT(FluxoCaixa79121416202410[[#This Row],[Data]],"mmmm")))</f>
        <v>Janeiro</v>
      </c>
      <c r="D71" s="55" t="s">
        <v>1</v>
      </c>
      <c r="E71" s="55" t="s">
        <v>11</v>
      </c>
      <c r="F71" s="60" t="s">
        <v>1894</v>
      </c>
      <c r="G71" s="29">
        <v>22.85</v>
      </c>
      <c r="H71" s="55" t="s">
        <v>8</v>
      </c>
      <c r="I71" s="20">
        <f>IF(FluxoCaixa79121416202410[[#This Row],[Receitas / Despesas]]="Saldo Inicial",FluxoCaixa79121416202410[[#This Row],[R$ (Valores)]],I70+FluxoCaixa79121416202410[[#This Row],[Valores Receitas / Despesas]])</f>
        <v>70798.679999999993</v>
      </c>
      <c r="J71" s="20">
        <f>IF(FluxoCaixa79121416202410[[#This Row],[Entrada / Saída]]="Saída",FluxoCaixa79121416202410[[#This Row],[R$ (Valores)]]*-1,FluxoCaixa79121416202410[[#This Row],[R$ (Valores)]])</f>
        <v>22.85</v>
      </c>
    </row>
    <row r="72" spans="2:10" ht="15">
      <c r="B72" s="62">
        <v>46048</v>
      </c>
      <c r="C72" s="52" t="str">
        <f>IF(FluxoCaixa79121416202410[[#This Row],[Data]]="","",PROPER(TEXT(FluxoCaixa79121416202410[[#This Row],[Data]],"mmmm")))</f>
        <v>Janeiro</v>
      </c>
      <c r="D72" s="55" t="s">
        <v>2</v>
      </c>
      <c r="E72" s="55" t="s">
        <v>19</v>
      </c>
      <c r="F72" s="60" t="s">
        <v>1904</v>
      </c>
      <c r="G72" s="29">
        <v>1705.72</v>
      </c>
      <c r="H72" s="55" t="s">
        <v>8</v>
      </c>
      <c r="I72" s="20">
        <f>IF(FluxoCaixa79121416202410[[#This Row],[Receitas / Despesas]]="Saldo Inicial",FluxoCaixa79121416202410[[#This Row],[R$ (Valores)]],I71+FluxoCaixa79121416202410[[#This Row],[Valores Receitas / Despesas]])</f>
        <v>69092.959999999992</v>
      </c>
      <c r="J72" s="20">
        <f>IF(FluxoCaixa79121416202410[[#This Row],[Entrada / Saída]]="Saída",FluxoCaixa79121416202410[[#This Row],[R$ (Valores)]]*-1,FluxoCaixa79121416202410[[#This Row],[R$ (Valores)]])</f>
        <v>-1705.72</v>
      </c>
    </row>
    <row r="73" spans="2:10">
      <c r="B73" s="62">
        <v>46048</v>
      </c>
      <c r="C73" s="52" t="str">
        <f>IF(FluxoCaixa79121416202410[[#This Row],[Data]]="","",PROPER(TEXT(FluxoCaixa79121416202410[[#This Row],[Data]],"mmmm")))</f>
        <v>Janeiro</v>
      </c>
      <c r="D73" s="55" t="s">
        <v>2</v>
      </c>
      <c r="E73" s="55" t="s">
        <v>507</v>
      </c>
      <c r="F73" s="55" t="s">
        <v>1893</v>
      </c>
      <c r="G73" s="29">
        <v>0.9</v>
      </c>
      <c r="H73" s="55" t="s">
        <v>8</v>
      </c>
      <c r="I73" s="20">
        <f>IF(FluxoCaixa79121416202410[[#This Row],[Receitas / Despesas]]="Saldo Inicial",FluxoCaixa79121416202410[[#This Row],[R$ (Valores)]],I72+FluxoCaixa79121416202410[[#This Row],[Valores Receitas / Despesas]])</f>
        <v>69092.06</v>
      </c>
      <c r="J73" s="20">
        <f>IF(FluxoCaixa79121416202410[[#This Row],[Entrada / Saída]]="Saída",FluxoCaixa79121416202410[[#This Row],[R$ (Valores)]]*-1,FluxoCaixa79121416202410[[#This Row],[R$ (Valores)]])</f>
        <v>-0.9</v>
      </c>
    </row>
    <row r="74" spans="2:10" ht="15">
      <c r="B74" s="62">
        <v>46048</v>
      </c>
      <c r="C74" s="52" t="str">
        <f>IF(FluxoCaixa79121416202410[[#This Row],[Data]]="","",PROPER(TEXT(FluxoCaixa79121416202410[[#This Row],[Data]],"mmmm")))</f>
        <v>Janeiro</v>
      </c>
      <c r="D74" s="55" t="s">
        <v>2</v>
      </c>
      <c r="E74" s="55" t="s">
        <v>75</v>
      </c>
      <c r="F74" s="60" t="s">
        <v>1897</v>
      </c>
      <c r="G74" s="29">
        <v>50000</v>
      </c>
      <c r="H74" s="55" t="s">
        <v>8</v>
      </c>
      <c r="I74" s="20">
        <f>IF(FluxoCaixa79121416202410[[#This Row],[Receitas / Despesas]]="Saldo Inicial",FluxoCaixa79121416202410[[#This Row],[R$ (Valores)]],I73+FluxoCaixa79121416202410[[#This Row],[Valores Receitas / Despesas]])</f>
        <v>19092.059999999998</v>
      </c>
      <c r="J74" s="20">
        <f>IF(FluxoCaixa79121416202410[[#This Row],[Entrada / Saída]]="Saída",FluxoCaixa79121416202410[[#This Row],[R$ (Valores)]]*-1,FluxoCaixa79121416202410[[#This Row],[R$ (Valores)]])</f>
        <v>-50000</v>
      </c>
    </row>
    <row r="75" spans="2:10" ht="15">
      <c r="B75" s="62">
        <v>46048</v>
      </c>
      <c r="C75" s="52" t="str">
        <f>IF(FluxoCaixa79121416202410[[#This Row],[Data]]="","",PROPER(TEXT(FluxoCaixa79121416202410[[#This Row],[Data]],"mmmm")))</f>
        <v>Janeiro</v>
      </c>
      <c r="D75" s="55" t="s">
        <v>2</v>
      </c>
      <c r="E75" s="55" t="s">
        <v>75</v>
      </c>
      <c r="F75" s="60" t="s">
        <v>1897</v>
      </c>
      <c r="G75" s="29">
        <v>13000</v>
      </c>
      <c r="H75" s="55" t="s">
        <v>8</v>
      </c>
      <c r="I75" s="20">
        <f>IF(FluxoCaixa79121416202410[[#This Row],[Receitas / Despesas]]="Saldo Inicial",FluxoCaixa79121416202410[[#This Row],[R$ (Valores)]],I74+FluxoCaixa79121416202410[[#This Row],[Valores Receitas / Despesas]])</f>
        <v>6092.0599999999977</v>
      </c>
      <c r="J75" s="20">
        <f>IF(FluxoCaixa79121416202410[[#This Row],[Entrada / Saída]]="Saída",FluxoCaixa79121416202410[[#This Row],[R$ (Valores)]]*-1,FluxoCaixa79121416202410[[#This Row],[R$ (Valores)]])</f>
        <v>-13000</v>
      </c>
    </row>
    <row r="76" spans="2:10">
      <c r="B76" s="62">
        <v>46048</v>
      </c>
      <c r="C76" s="52" t="str">
        <f>IF(FluxoCaixa79121416202410[[#This Row],[Data]]="","",PROPER(TEXT(FluxoCaixa79121416202410[[#This Row],[Data]],"mmmm")))</f>
        <v>Janeiro</v>
      </c>
      <c r="D76" s="55" t="s">
        <v>2</v>
      </c>
      <c r="E76" s="55" t="s">
        <v>431</v>
      </c>
      <c r="F76" s="55" t="s">
        <v>842</v>
      </c>
      <c r="G76" s="29">
        <v>293.70999999999998</v>
      </c>
      <c r="H76" s="55" t="s">
        <v>8</v>
      </c>
      <c r="I76" s="20">
        <f>IF(FluxoCaixa79121416202410[[#This Row],[Receitas / Despesas]]="Saldo Inicial",FluxoCaixa79121416202410[[#This Row],[R$ (Valores)]],I75+FluxoCaixa79121416202410[[#This Row],[Valores Receitas / Despesas]])</f>
        <v>5798.3499999999976</v>
      </c>
      <c r="J76" s="20">
        <f>IF(FluxoCaixa79121416202410[[#This Row],[Entrada / Saída]]="Saída",FluxoCaixa79121416202410[[#This Row],[R$ (Valores)]]*-1,FluxoCaixa79121416202410[[#This Row],[R$ (Valores)]])</f>
        <v>-293.70999999999998</v>
      </c>
    </row>
    <row r="77" spans="2:10">
      <c r="B77" s="62">
        <v>46048</v>
      </c>
      <c r="C77" s="52" t="str">
        <f>IF(FluxoCaixa79121416202410[[#This Row],[Data]]="","",PROPER(TEXT(FluxoCaixa79121416202410[[#This Row],[Data]],"mmmm")))</f>
        <v>Janeiro</v>
      </c>
      <c r="D77" s="55" t="s">
        <v>2</v>
      </c>
      <c r="E77" s="55" t="s">
        <v>431</v>
      </c>
      <c r="F77" s="55" t="s">
        <v>1905</v>
      </c>
      <c r="G77" s="29">
        <v>348.71</v>
      </c>
      <c r="H77" s="55" t="s">
        <v>8</v>
      </c>
      <c r="I77" s="20">
        <f>IF(FluxoCaixa79121416202410[[#This Row],[Receitas / Despesas]]="Saldo Inicial",FluxoCaixa79121416202410[[#This Row],[R$ (Valores)]],I76+FluxoCaixa79121416202410[[#This Row],[Valores Receitas / Despesas]])</f>
        <v>5449.6399999999976</v>
      </c>
      <c r="J77" s="20">
        <f>IF(FluxoCaixa79121416202410[[#This Row],[Entrada / Saída]]="Saída",FluxoCaixa79121416202410[[#This Row],[R$ (Valores)]]*-1,FluxoCaixa79121416202410[[#This Row],[R$ (Valores)]])</f>
        <v>-348.71</v>
      </c>
    </row>
    <row r="78" spans="2:10">
      <c r="B78" s="62">
        <v>46048</v>
      </c>
      <c r="C78" s="52" t="str">
        <f>IF(FluxoCaixa79121416202410[[#This Row],[Data]]="","",PROPER(TEXT(FluxoCaixa79121416202410[[#This Row],[Data]],"mmmm")))</f>
        <v>Janeiro</v>
      </c>
      <c r="D78" s="55" t="s">
        <v>2</v>
      </c>
      <c r="E78" s="55" t="s">
        <v>431</v>
      </c>
      <c r="F78" s="55" t="s">
        <v>1905</v>
      </c>
      <c r="G78" s="29">
        <v>347.56</v>
      </c>
      <c r="H78" s="55" t="s">
        <v>8</v>
      </c>
      <c r="I78" s="20">
        <f>IF(FluxoCaixa79121416202410[[#This Row],[Receitas / Despesas]]="Saldo Inicial",FluxoCaixa79121416202410[[#This Row],[R$ (Valores)]],I77+FluxoCaixa79121416202410[[#This Row],[Valores Receitas / Despesas]])</f>
        <v>5102.0799999999972</v>
      </c>
      <c r="J78" s="20">
        <f>IF(FluxoCaixa79121416202410[[#This Row],[Entrada / Saída]]="Saída",FluxoCaixa79121416202410[[#This Row],[R$ (Valores)]]*-1,FluxoCaixa79121416202410[[#This Row],[R$ (Valores)]])</f>
        <v>-347.56</v>
      </c>
    </row>
    <row r="79" spans="2:10">
      <c r="B79" s="62">
        <v>46048</v>
      </c>
      <c r="C79" s="52" t="str">
        <f>IF(FluxoCaixa79121416202410[[#This Row],[Data]]="","",PROPER(TEXT(FluxoCaixa79121416202410[[#This Row],[Data]],"mmmm")))</f>
        <v>Janeiro</v>
      </c>
      <c r="D79" s="55" t="s">
        <v>2</v>
      </c>
      <c r="E79" s="55" t="s">
        <v>431</v>
      </c>
      <c r="F79" s="55" t="s">
        <v>1905</v>
      </c>
      <c r="G79" s="29">
        <v>347.56</v>
      </c>
      <c r="H79" s="55" t="s">
        <v>8</v>
      </c>
      <c r="I79" s="20">
        <f>IF(FluxoCaixa79121416202410[[#This Row],[Receitas / Despesas]]="Saldo Inicial",FluxoCaixa79121416202410[[#This Row],[R$ (Valores)]],I78+FluxoCaixa79121416202410[[#This Row],[Valores Receitas / Despesas]])</f>
        <v>4754.5199999999968</v>
      </c>
      <c r="J79" s="20">
        <f>IF(FluxoCaixa79121416202410[[#This Row],[Entrada / Saída]]="Saída",FluxoCaixa79121416202410[[#This Row],[R$ (Valores)]]*-1,FluxoCaixa79121416202410[[#This Row],[R$ (Valores)]])</f>
        <v>-347.56</v>
      </c>
    </row>
    <row r="80" spans="2:10">
      <c r="B80" s="62">
        <v>46049</v>
      </c>
      <c r="C80" s="52" t="str">
        <f>IF(FluxoCaixa79121416202410[[#This Row],[Data]]="","",PROPER(TEXT(FluxoCaixa79121416202410[[#This Row],[Data]],"mmmm")))</f>
        <v>Janeiro</v>
      </c>
      <c r="D80" s="55" t="s">
        <v>2</v>
      </c>
      <c r="E80" s="55" t="s">
        <v>507</v>
      </c>
      <c r="F80" s="55" t="s">
        <v>1893</v>
      </c>
      <c r="G80" s="29">
        <v>0.9</v>
      </c>
      <c r="H80" s="55" t="s">
        <v>8</v>
      </c>
      <c r="I80" s="20">
        <f>IF(FluxoCaixa79121416202410[[#This Row],[Receitas / Despesas]]="Saldo Inicial",FluxoCaixa79121416202410[[#This Row],[R$ (Valores)]],I79+FluxoCaixa79121416202410[[#This Row],[Valores Receitas / Despesas]])</f>
        <v>4753.6199999999972</v>
      </c>
      <c r="J80" s="20">
        <f>IF(FluxoCaixa79121416202410[[#This Row],[Entrada / Saída]]="Saída",FluxoCaixa79121416202410[[#This Row],[R$ (Valores)]]*-1,FluxoCaixa79121416202410[[#This Row],[R$ (Valores)]])</f>
        <v>-0.9</v>
      </c>
    </row>
    <row r="81" spans="2:10">
      <c r="B81" s="62">
        <v>46049</v>
      </c>
      <c r="C81" s="52" t="str">
        <f>IF(FluxoCaixa79121416202410[[#This Row],[Data]]="","",PROPER(TEXT(FluxoCaixa79121416202410[[#This Row],[Data]],"mmmm")))</f>
        <v>Janeiro</v>
      </c>
      <c r="D81" s="55" t="s">
        <v>2</v>
      </c>
      <c r="E81" s="55" t="s">
        <v>507</v>
      </c>
      <c r="F81" s="55" t="s">
        <v>1893</v>
      </c>
      <c r="G81" s="29">
        <v>0.9</v>
      </c>
      <c r="H81" s="55" t="s">
        <v>8</v>
      </c>
      <c r="I81" s="20">
        <f>IF(FluxoCaixa79121416202410[[#This Row],[Receitas / Despesas]]="Saldo Inicial",FluxoCaixa79121416202410[[#This Row],[R$ (Valores)]],I80+FluxoCaixa79121416202410[[#This Row],[Valores Receitas / Despesas]])</f>
        <v>4752.7199999999975</v>
      </c>
      <c r="J81" s="20">
        <f>IF(FluxoCaixa79121416202410[[#This Row],[Entrada / Saída]]="Saída",FluxoCaixa79121416202410[[#This Row],[R$ (Valores)]]*-1,FluxoCaixa79121416202410[[#This Row],[R$ (Valores)]])</f>
        <v>-0.9</v>
      </c>
    </row>
    <row r="82" spans="2:10">
      <c r="B82" s="62">
        <v>46049</v>
      </c>
      <c r="C82" s="52" t="str">
        <f>IF(FluxoCaixa79121416202410[[#This Row],[Data]]="","",PROPER(TEXT(FluxoCaixa79121416202410[[#This Row],[Data]],"mmmm")))</f>
        <v>Janeiro</v>
      </c>
      <c r="D82" s="55" t="s">
        <v>2</v>
      </c>
      <c r="E82" s="55" t="s">
        <v>507</v>
      </c>
      <c r="F82" s="55" t="s">
        <v>1893</v>
      </c>
      <c r="G82" s="29">
        <v>0.9</v>
      </c>
      <c r="H82" s="55" t="s">
        <v>8</v>
      </c>
      <c r="I82" s="20">
        <f>IF(FluxoCaixa79121416202410[[#This Row],[Receitas / Despesas]]="Saldo Inicial",FluxoCaixa79121416202410[[#This Row],[R$ (Valores)]],I81+FluxoCaixa79121416202410[[#This Row],[Valores Receitas / Despesas]])</f>
        <v>4751.8199999999979</v>
      </c>
      <c r="J82" s="20">
        <f>IF(FluxoCaixa79121416202410[[#This Row],[Entrada / Saída]]="Saída",FluxoCaixa79121416202410[[#This Row],[R$ (Valores)]]*-1,FluxoCaixa79121416202410[[#This Row],[R$ (Valores)]])</f>
        <v>-0.9</v>
      </c>
    </row>
    <row r="83" spans="2:10">
      <c r="B83" s="62">
        <v>46050</v>
      </c>
      <c r="C83" s="52" t="str">
        <f>IF(FluxoCaixa79121416202410[[#This Row],[Data]]="","",PROPER(TEXT(FluxoCaixa79121416202410[[#This Row],[Data]],"mmmm")))</f>
        <v>Janeiro</v>
      </c>
      <c r="D83" s="55" t="s">
        <v>2</v>
      </c>
      <c r="E83" s="55" t="s">
        <v>507</v>
      </c>
      <c r="F83" s="55" t="s">
        <v>1893</v>
      </c>
      <c r="G83" s="29">
        <v>0.9</v>
      </c>
      <c r="H83" s="55" t="s">
        <v>8</v>
      </c>
      <c r="I83" s="20">
        <f>IF(FluxoCaixa79121416202410[[#This Row],[Receitas / Despesas]]="Saldo Inicial",FluxoCaixa79121416202410[[#This Row],[R$ (Valores)]],I82+FluxoCaixa79121416202410[[#This Row],[Valores Receitas / Despesas]])</f>
        <v>4750.9199999999983</v>
      </c>
      <c r="J83" s="20">
        <f>IF(FluxoCaixa79121416202410[[#This Row],[Entrada / Saída]]="Saída",FluxoCaixa79121416202410[[#This Row],[R$ (Valores)]]*-1,FluxoCaixa79121416202410[[#This Row],[R$ (Valores)]])</f>
        <v>-0.9</v>
      </c>
    </row>
    <row r="84" spans="2:10">
      <c r="B84" s="62">
        <v>46050</v>
      </c>
      <c r="C84" s="52" t="str">
        <f>IF(FluxoCaixa79121416202410[[#This Row],[Data]]="","",PROPER(TEXT(FluxoCaixa79121416202410[[#This Row],[Data]],"mmmm")))</f>
        <v>Janeiro</v>
      </c>
      <c r="D84" s="55" t="s">
        <v>2</v>
      </c>
      <c r="E84" s="55" t="s">
        <v>507</v>
      </c>
      <c r="F84" s="55" t="s">
        <v>1893</v>
      </c>
      <c r="G84" s="29">
        <v>0.9</v>
      </c>
      <c r="H84" s="55" t="s">
        <v>8</v>
      </c>
      <c r="I84" s="20">
        <f>IF(FluxoCaixa79121416202410[[#This Row],[Receitas / Despesas]]="Saldo Inicial",FluxoCaixa79121416202410[[#This Row],[R$ (Valores)]],I83+FluxoCaixa79121416202410[[#This Row],[Valores Receitas / Despesas]])</f>
        <v>4750.0199999999986</v>
      </c>
      <c r="J84" s="20">
        <f>IF(FluxoCaixa79121416202410[[#This Row],[Entrada / Saída]]="Saída",FluxoCaixa79121416202410[[#This Row],[R$ (Valores)]]*-1,FluxoCaixa79121416202410[[#This Row],[R$ (Valores)]])</f>
        <v>-0.9</v>
      </c>
    </row>
    <row r="85" spans="2:10">
      <c r="B85" s="62">
        <v>46052</v>
      </c>
      <c r="C85" s="52" t="str">
        <f>IF(FluxoCaixa79121416202410[[#This Row],[Data]]="","",PROPER(TEXT(FluxoCaixa79121416202410[[#This Row],[Data]],"mmmm")))</f>
        <v>Janeiro</v>
      </c>
      <c r="D85" s="55" t="s">
        <v>1</v>
      </c>
      <c r="E85" s="55" t="s">
        <v>6</v>
      </c>
      <c r="F85" s="55" t="s">
        <v>1042</v>
      </c>
      <c r="G85" s="29">
        <v>1878051.4</v>
      </c>
      <c r="H85" s="55" t="s">
        <v>8</v>
      </c>
      <c r="I85" s="20">
        <f>IF(FluxoCaixa79121416202410[[#This Row],[Receitas / Despesas]]="Saldo Inicial",FluxoCaixa79121416202410[[#This Row],[R$ (Valores)]],I84+FluxoCaixa79121416202410[[#This Row],[Valores Receitas / Despesas]])</f>
        <v>1882801.42</v>
      </c>
      <c r="J85" s="20">
        <f>IF(FluxoCaixa79121416202410[[#This Row],[Entrada / Saída]]="Saída",FluxoCaixa79121416202410[[#This Row],[R$ (Valores)]]*-1,FluxoCaixa79121416202410[[#This Row],[R$ (Valores)]])</f>
        <v>1878051.4</v>
      </c>
    </row>
    <row r="86" spans="2:10">
      <c r="B86" s="62">
        <v>46052</v>
      </c>
      <c r="C86" s="52" t="str">
        <f>IF(FluxoCaixa79121416202410[[#This Row],[Data]]="","",PROPER(TEXT(FluxoCaixa79121416202410[[#This Row],[Data]],"mmmm")))</f>
        <v>Janeiro</v>
      </c>
      <c r="D86" s="55" t="s">
        <v>1</v>
      </c>
      <c r="E86" s="55" t="s">
        <v>6</v>
      </c>
      <c r="F86" s="55" t="s">
        <v>1042</v>
      </c>
      <c r="G86" s="29">
        <v>3638399.38</v>
      </c>
      <c r="H86" s="55" t="s">
        <v>8</v>
      </c>
      <c r="I86" s="20">
        <f>IF(FluxoCaixa79121416202410[[#This Row],[Receitas / Despesas]]="Saldo Inicial",FluxoCaixa79121416202410[[#This Row],[R$ (Valores)]],I85+FluxoCaixa79121416202410[[#This Row],[Valores Receitas / Despesas]])</f>
        <v>5521200.7999999998</v>
      </c>
      <c r="J86" s="20">
        <f>IF(FluxoCaixa79121416202410[[#This Row],[Entrada / Saída]]="Saída",FluxoCaixa79121416202410[[#This Row],[R$ (Valores)]]*-1,FluxoCaixa79121416202410[[#This Row],[R$ (Valores)]])</f>
        <v>3638399.38</v>
      </c>
    </row>
    <row r="87" spans="2:10">
      <c r="B87" s="62">
        <v>46052</v>
      </c>
      <c r="C87" s="52" t="str">
        <f>IF(FluxoCaixa79121416202410[[#This Row],[Data]]="","",PROPER(TEXT(FluxoCaixa79121416202410[[#This Row],[Data]],"mmmm")))</f>
        <v>Janeiro</v>
      </c>
      <c r="D87" s="17" t="s">
        <v>2</v>
      </c>
      <c r="E87" s="17" t="s">
        <v>26</v>
      </c>
      <c r="F87" s="17" t="s">
        <v>1906</v>
      </c>
      <c r="G87" s="21">
        <v>10000</v>
      </c>
      <c r="H87" s="17" t="s">
        <v>8</v>
      </c>
      <c r="I87" s="20">
        <f>IF(FluxoCaixa79121416202410[[#This Row],[Receitas / Despesas]]="Saldo Inicial",FluxoCaixa79121416202410[[#This Row],[R$ (Valores)]],I86+FluxoCaixa79121416202410[[#This Row],[Valores Receitas / Despesas]])</f>
        <v>5511200.7999999998</v>
      </c>
      <c r="J87" s="20">
        <f>IF(FluxoCaixa79121416202410[[#This Row],[Entrada / Saída]]="Saída",FluxoCaixa79121416202410[[#This Row],[R$ (Valores)]]*-1,FluxoCaixa79121416202410[[#This Row],[R$ (Valores)]])</f>
        <v>-10000</v>
      </c>
    </row>
    <row r="88" spans="2:10">
      <c r="B88" s="62">
        <v>46052</v>
      </c>
      <c r="C88" s="52" t="str">
        <f>IF(FluxoCaixa79121416202410[[#This Row],[Data]]="","",PROPER(TEXT(FluxoCaixa79121416202410[[#This Row],[Data]],"mmmm")))</f>
        <v>Janeiro</v>
      </c>
      <c r="D88" s="17" t="s">
        <v>2</v>
      </c>
      <c r="E88" s="17" t="s">
        <v>36</v>
      </c>
      <c r="F88" s="17" t="s">
        <v>1907</v>
      </c>
      <c r="G88" s="21">
        <v>12000</v>
      </c>
      <c r="H88" s="17" t="s">
        <v>8</v>
      </c>
      <c r="I88" s="20">
        <f>IF(FluxoCaixa79121416202410[[#This Row],[Receitas / Despesas]]="Saldo Inicial",FluxoCaixa79121416202410[[#This Row],[R$ (Valores)]],I87+FluxoCaixa79121416202410[[#This Row],[Valores Receitas / Despesas]])</f>
        <v>5499200.7999999998</v>
      </c>
      <c r="J88" s="20">
        <f>IF(FluxoCaixa79121416202410[[#This Row],[Entrada / Saída]]="Saída",FluxoCaixa79121416202410[[#This Row],[R$ (Valores)]]*-1,FluxoCaixa79121416202410[[#This Row],[R$ (Valores)]])</f>
        <v>-12000</v>
      </c>
    </row>
    <row r="89" spans="2:10">
      <c r="B89" s="62">
        <v>46052</v>
      </c>
      <c r="C89" s="52" t="str">
        <f>IF(FluxoCaixa79121416202410[[#This Row],[Data]]="","",PROPER(TEXT(FluxoCaixa79121416202410[[#This Row],[Data]],"mmmm")))</f>
        <v>Janeiro</v>
      </c>
      <c r="D89" s="17" t="s">
        <v>2</v>
      </c>
      <c r="E89" s="17" t="s">
        <v>36</v>
      </c>
      <c r="F89" s="17" t="s">
        <v>1907</v>
      </c>
      <c r="G89" s="21">
        <v>3000</v>
      </c>
      <c r="H89" s="17" t="s">
        <v>8</v>
      </c>
      <c r="I89" s="20">
        <f>IF(FluxoCaixa79121416202410[[#This Row],[Receitas / Despesas]]="Saldo Inicial",FluxoCaixa79121416202410[[#This Row],[R$ (Valores)]],I88+FluxoCaixa79121416202410[[#This Row],[Valores Receitas / Despesas]])</f>
        <v>5496200.7999999998</v>
      </c>
      <c r="J89" s="20">
        <f>IF(FluxoCaixa79121416202410[[#This Row],[Entrada / Saída]]="Saída",FluxoCaixa79121416202410[[#This Row],[R$ (Valores)]]*-1,FluxoCaixa79121416202410[[#This Row],[R$ (Valores)]])</f>
        <v>-3000</v>
      </c>
    </row>
    <row r="90" spans="2:10">
      <c r="B90" s="17"/>
      <c r="C90" s="48" t="str">
        <f>IF(FluxoCaixa79121416202410[[#This Row],[Data]]="","",PROPER(TEXT(FluxoCaixa79121416202410[[#This Row],[Data]],"mmmm")))</f>
        <v/>
      </c>
      <c r="D90" s="17"/>
      <c r="E90" s="17"/>
      <c r="F90" s="17"/>
      <c r="G90" s="21"/>
      <c r="H90" s="17"/>
      <c r="I90" s="20">
        <f>IF(FluxoCaixa79121416202410[[#This Row],[Receitas / Despesas]]="Saldo Inicial",FluxoCaixa79121416202410[[#This Row],[R$ (Valores)]],I89+FluxoCaixa79121416202410[[#This Row],[Valores Receitas / Despesas]])</f>
        <v>5496200.7999999998</v>
      </c>
      <c r="J90" s="20">
        <f>IF(FluxoCaixa79121416202410[[#This Row],[Entrada / Saída]]="Saída",FluxoCaixa79121416202410[[#This Row],[R$ (Valores)]]*-1,FluxoCaixa79121416202410[[#This Row],[R$ (Valores)]])</f>
        <v>0</v>
      </c>
    </row>
    <row r="91" spans="2:10">
      <c r="B91" s="17"/>
      <c r="C91" s="48" t="str">
        <f>IF(FluxoCaixa79121416202410[[#This Row],[Data]]="","",PROPER(TEXT(FluxoCaixa79121416202410[[#This Row],[Data]],"mmmm")))</f>
        <v/>
      </c>
      <c r="D91" s="17"/>
      <c r="E91" s="17"/>
      <c r="F91" s="17"/>
      <c r="G91" s="21"/>
      <c r="H91" s="17"/>
      <c r="I91" s="20">
        <f>IF(FluxoCaixa79121416202410[[#This Row],[Receitas / Despesas]]="Saldo Inicial",FluxoCaixa79121416202410[[#This Row],[R$ (Valores)]],I90+FluxoCaixa79121416202410[[#This Row],[Valores Receitas / Despesas]])</f>
        <v>5496200.7999999998</v>
      </c>
      <c r="J91" s="20">
        <f>IF(FluxoCaixa79121416202410[[#This Row],[Entrada / Saída]]="Saída",FluxoCaixa79121416202410[[#This Row],[R$ (Valores)]]*-1,FluxoCaixa79121416202410[[#This Row],[R$ (Valores)]])</f>
        <v>0</v>
      </c>
    </row>
    <row r="92" spans="2:10">
      <c r="B92" s="17"/>
      <c r="C92" s="48" t="str">
        <f>IF(FluxoCaixa79121416202410[[#This Row],[Data]]="","",PROPER(TEXT(FluxoCaixa79121416202410[[#This Row],[Data]],"mmmm")))</f>
        <v/>
      </c>
      <c r="D92" s="17"/>
      <c r="E92" s="17"/>
      <c r="F92" s="17"/>
      <c r="G92" s="21"/>
      <c r="H92" s="17"/>
      <c r="I92" s="20">
        <f>IF(FluxoCaixa79121416202410[[#This Row],[Receitas / Despesas]]="Saldo Inicial",FluxoCaixa79121416202410[[#This Row],[R$ (Valores)]],I91+FluxoCaixa79121416202410[[#This Row],[Valores Receitas / Despesas]])</f>
        <v>5496200.7999999998</v>
      </c>
      <c r="J92" s="20">
        <f>IF(FluxoCaixa79121416202410[[#This Row],[Entrada / Saída]]="Saída",FluxoCaixa79121416202410[[#This Row],[R$ (Valores)]]*-1,FluxoCaixa79121416202410[[#This Row],[R$ (Valores)]])</f>
        <v>0</v>
      </c>
    </row>
    <row r="93" spans="2:10">
      <c r="B93" s="17"/>
      <c r="C93" s="48" t="str">
        <f>IF(FluxoCaixa79121416202410[[#This Row],[Data]]="","",PROPER(TEXT(FluxoCaixa79121416202410[[#This Row],[Data]],"mmmm")))</f>
        <v/>
      </c>
      <c r="D93" s="17"/>
      <c r="E93" s="17"/>
      <c r="F93" s="17"/>
      <c r="G93" s="21"/>
      <c r="H93" s="17"/>
      <c r="I93" s="20">
        <f>IF(FluxoCaixa79121416202410[[#This Row],[Receitas / Despesas]]="Saldo Inicial",FluxoCaixa79121416202410[[#This Row],[R$ (Valores)]],I92+FluxoCaixa79121416202410[[#This Row],[Valores Receitas / Despesas]])</f>
        <v>5496200.7999999998</v>
      </c>
      <c r="J93" s="20">
        <f>IF(FluxoCaixa79121416202410[[#This Row],[Entrada / Saída]]="Saída",FluxoCaixa79121416202410[[#This Row],[R$ (Valores)]]*-1,FluxoCaixa79121416202410[[#This Row],[R$ (Valores)]])</f>
        <v>0</v>
      </c>
    </row>
    <row r="94" spans="2:10">
      <c r="B94" s="17"/>
      <c r="C94" s="48" t="str">
        <f>IF(FluxoCaixa79121416202410[[#This Row],[Data]]="","",PROPER(TEXT(FluxoCaixa79121416202410[[#This Row],[Data]],"mmmm")))</f>
        <v/>
      </c>
      <c r="D94" s="17"/>
      <c r="E94" s="17"/>
      <c r="F94" s="17"/>
      <c r="G94" s="21"/>
      <c r="H94" s="17"/>
      <c r="I94" s="20">
        <f>IF(FluxoCaixa79121416202410[[#This Row],[Receitas / Despesas]]="Saldo Inicial",FluxoCaixa79121416202410[[#This Row],[R$ (Valores)]],I93+FluxoCaixa79121416202410[[#This Row],[Valores Receitas / Despesas]])</f>
        <v>5496200.7999999998</v>
      </c>
      <c r="J94" s="20">
        <f>IF(FluxoCaixa79121416202410[[#This Row],[Entrada / Saída]]="Saída",FluxoCaixa79121416202410[[#This Row],[R$ (Valores)]]*-1,FluxoCaixa79121416202410[[#This Row],[R$ (Valores)]])</f>
        <v>0</v>
      </c>
    </row>
    <row r="95" spans="2:10">
      <c r="B95" s="17"/>
      <c r="C95" s="48" t="str">
        <f>IF(FluxoCaixa79121416202410[[#This Row],[Data]]="","",PROPER(TEXT(FluxoCaixa79121416202410[[#This Row],[Data]],"mmmm")))</f>
        <v/>
      </c>
      <c r="D95" s="17"/>
      <c r="E95" s="17"/>
      <c r="F95" s="17"/>
      <c r="G95" s="21"/>
      <c r="H95" s="17"/>
      <c r="I95" s="20">
        <f>IF(FluxoCaixa79121416202410[[#This Row],[Receitas / Despesas]]="Saldo Inicial",FluxoCaixa79121416202410[[#This Row],[R$ (Valores)]],I94+FluxoCaixa79121416202410[[#This Row],[Valores Receitas / Despesas]])</f>
        <v>5496200.7999999998</v>
      </c>
      <c r="J95" s="20">
        <f>IF(FluxoCaixa79121416202410[[#This Row],[Entrada / Saída]]="Saída",FluxoCaixa79121416202410[[#This Row],[R$ (Valores)]]*-1,FluxoCaixa79121416202410[[#This Row],[R$ (Valores)]])</f>
        <v>0</v>
      </c>
    </row>
    <row r="96" spans="2:10">
      <c r="B96" s="17"/>
      <c r="C96" s="48" t="str">
        <f>IF(FluxoCaixa79121416202410[[#This Row],[Data]]="","",PROPER(TEXT(FluxoCaixa79121416202410[[#This Row],[Data]],"mmmm")))</f>
        <v/>
      </c>
      <c r="D96" s="17"/>
      <c r="E96" s="17"/>
      <c r="F96" s="17"/>
      <c r="G96" s="21"/>
      <c r="H96" s="17"/>
      <c r="I96" s="20">
        <f>IF(FluxoCaixa79121416202410[[#This Row],[Receitas / Despesas]]="Saldo Inicial",FluxoCaixa79121416202410[[#This Row],[R$ (Valores)]],I95+FluxoCaixa79121416202410[[#This Row],[Valores Receitas / Despesas]])</f>
        <v>5496200.7999999998</v>
      </c>
      <c r="J96" s="20">
        <f>IF(FluxoCaixa79121416202410[[#This Row],[Entrada / Saída]]="Saída",FluxoCaixa79121416202410[[#This Row],[R$ (Valores)]]*-1,FluxoCaixa79121416202410[[#This Row],[R$ (Valores)]])</f>
        <v>0</v>
      </c>
    </row>
    <row r="97" spans="2:10">
      <c r="B97" s="17"/>
      <c r="C97" s="48" t="str">
        <f>IF(FluxoCaixa79121416202410[[#This Row],[Data]]="","",PROPER(TEXT(FluxoCaixa79121416202410[[#This Row],[Data]],"mmmm")))</f>
        <v/>
      </c>
      <c r="D97" s="17"/>
      <c r="E97" s="17"/>
      <c r="F97" s="17"/>
      <c r="G97" s="21"/>
      <c r="H97" s="17"/>
      <c r="I97" s="20">
        <f>IF(FluxoCaixa79121416202410[[#This Row],[Receitas / Despesas]]="Saldo Inicial",FluxoCaixa79121416202410[[#This Row],[R$ (Valores)]],I96+FluxoCaixa79121416202410[[#This Row],[Valores Receitas / Despesas]])</f>
        <v>5496200.7999999998</v>
      </c>
      <c r="J97" s="20">
        <f>IF(FluxoCaixa79121416202410[[#This Row],[Entrada / Saída]]="Saída",FluxoCaixa79121416202410[[#This Row],[R$ (Valores)]]*-1,FluxoCaixa79121416202410[[#This Row],[R$ (Valores)]])</f>
        <v>0</v>
      </c>
    </row>
    <row r="98" spans="2:10">
      <c r="B98" s="17"/>
      <c r="C98" s="48" t="str">
        <f>IF(FluxoCaixa79121416202410[[#This Row],[Data]]="","",PROPER(TEXT(FluxoCaixa79121416202410[[#This Row],[Data]],"mmmm")))</f>
        <v/>
      </c>
      <c r="D98" s="17"/>
      <c r="E98" s="17"/>
      <c r="F98" s="17"/>
      <c r="G98" s="21"/>
      <c r="H98" s="17"/>
      <c r="I98" s="20">
        <f>IF(FluxoCaixa79121416202410[[#This Row],[Receitas / Despesas]]="Saldo Inicial",FluxoCaixa79121416202410[[#This Row],[R$ (Valores)]],I97+FluxoCaixa79121416202410[[#This Row],[Valores Receitas / Despesas]])</f>
        <v>5496200.7999999998</v>
      </c>
      <c r="J98" s="20">
        <f>IF(FluxoCaixa79121416202410[[#This Row],[Entrada / Saída]]="Saída",FluxoCaixa79121416202410[[#This Row],[R$ (Valores)]]*-1,FluxoCaixa79121416202410[[#This Row],[R$ (Valores)]])</f>
        <v>0</v>
      </c>
    </row>
    <row r="99" spans="2:10">
      <c r="B99" s="17"/>
      <c r="C99" s="48" t="str">
        <f>IF(FluxoCaixa79121416202410[[#This Row],[Data]]="","",PROPER(TEXT(FluxoCaixa79121416202410[[#This Row],[Data]],"mmmm")))</f>
        <v/>
      </c>
      <c r="D99" s="17"/>
      <c r="E99" s="17"/>
      <c r="F99" s="17"/>
      <c r="G99" s="21"/>
      <c r="H99" s="17"/>
      <c r="I99" s="20">
        <f>IF(FluxoCaixa79121416202410[[#This Row],[Receitas / Despesas]]="Saldo Inicial",FluxoCaixa79121416202410[[#This Row],[R$ (Valores)]],I98+FluxoCaixa79121416202410[[#This Row],[Valores Receitas / Despesas]])</f>
        <v>5496200.7999999998</v>
      </c>
      <c r="J99" s="20">
        <f>IF(FluxoCaixa79121416202410[[#This Row],[Entrada / Saída]]="Saída",FluxoCaixa79121416202410[[#This Row],[R$ (Valores)]]*-1,FluxoCaixa79121416202410[[#This Row],[R$ (Valores)]])</f>
        <v>0</v>
      </c>
    </row>
    <row r="100" spans="2:10">
      <c r="B100" s="17"/>
      <c r="C100" s="48"/>
      <c r="D100" s="17"/>
      <c r="E100" s="17"/>
      <c r="F100" s="17"/>
      <c r="G100" s="17"/>
      <c r="H100" s="17"/>
      <c r="I100" s="17"/>
      <c r="J100" s="17"/>
    </row>
    <row r="101" spans="2:10">
      <c r="B101" s="17"/>
      <c r="C101" s="48"/>
      <c r="D101" s="17"/>
      <c r="E101" s="17"/>
      <c r="F101" s="17"/>
      <c r="G101" s="17"/>
      <c r="H101" s="17"/>
      <c r="I101" s="17"/>
      <c r="J101" s="17"/>
    </row>
    <row r="102" spans="2:10">
      <c r="B102" s="17"/>
      <c r="C102" s="48"/>
      <c r="D102" s="17"/>
      <c r="E102" s="17"/>
      <c r="F102" s="17"/>
      <c r="G102" s="17"/>
      <c r="H102" s="17"/>
      <c r="I102" s="17"/>
      <c r="J102" s="17"/>
    </row>
    <row r="103" spans="2:10">
      <c r="B103" s="17"/>
      <c r="C103" s="48"/>
      <c r="D103" s="17"/>
      <c r="E103" s="17"/>
      <c r="F103" s="17"/>
      <c r="G103" s="17"/>
      <c r="H103" s="17"/>
      <c r="I103" s="17"/>
      <c r="J103" s="17"/>
    </row>
    <row r="104" spans="2:10">
      <c r="B104" s="17"/>
      <c r="C104" s="48"/>
      <c r="D104" s="17"/>
      <c r="E104" s="17"/>
      <c r="F104" s="17"/>
      <c r="G104" s="17"/>
      <c r="H104" s="17"/>
      <c r="I104" s="17"/>
      <c r="J104" s="17"/>
    </row>
    <row r="105" spans="2:10">
      <c r="B105" s="17"/>
      <c r="C105" s="48"/>
      <c r="D105" s="17"/>
      <c r="E105" s="17"/>
      <c r="F105" s="17"/>
      <c r="G105" s="17"/>
      <c r="H105" s="17"/>
      <c r="I105" s="17"/>
      <c r="J105" s="17"/>
    </row>
    <row r="106" spans="2:10">
      <c r="B106" s="17"/>
      <c r="C106" s="48"/>
      <c r="D106" s="17"/>
      <c r="E106" s="17"/>
      <c r="F106" s="17"/>
      <c r="G106" s="17"/>
      <c r="H106" s="17"/>
      <c r="I106" s="17"/>
      <c r="J106" s="17"/>
    </row>
    <row r="107" spans="2:10">
      <c r="B107" s="17"/>
      <c r="C107" s="48"/>
      <c r="D107" s="17"/>
      <c r="E107" s="17"/>
      <c r="F107" s="17"/>
      <c r="G107" s="17"/>
      <c r="H107" s="17"/>
      <c r="I107" s="17"/>
      <c r="J107" s="17"/>
    </row>
  </sheetData>
  <mergeCells count="5">
    <mergeCell ref="E1:I1"/>
    <mergeCell ref="B3:D3"/>
    <mergeCell ref="B4:C4"/>
    <mergeCell ref="B5:C5"/>
    <mergeCell ref="B6:C6"/>
  </mergeCells>
  <conditionalFormatting sqref="D6">
    <cfRule type="cellIs" dxfId="29" priority="1" operator="greaterThan">
      <formula>0</formula>
    </cfRule>
    <cfRule type="cellIs" dxfId="28" priority="2" operator="lessThan">
      <formula>0</formula>
    </cfRule>
  </conditionalFormatting>
  <dataValidations count="3">
    <dataValidation type="list" allowBlank="1" showInputMessage="1" showErrorMessage="1" sqref="F11" xr:uid="{B851FA23-852F-4E91-B218-1AB8F68EEE39}">
      <formula1>INDIRECT($D11)</formula1>
    </dataValidation>
    <dataValidation type="list" allowBlank="1" showInputMessage="1" showErrorMessage="1" sqref="D11:D99" xr:uid="{BF64AB6E-F19B-4E31-BA18-F12E5E651287}">
      <formula1>"Entrada,Saída"</formula1>
    </dataValidation>
    <dataValidation type="list" allowBlank="1" showInputMessage="1" showErrorMessage="1" sqref="E11:E99" xr:uid="{48BECE9C-96B5-495C-9EF6-6E598B5A5779}">
      <formula1>INDIRECT(D11)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9273D2-5EE2-4C88-B498-B37406E1DF2B}">
          <x14:formula1>
            <xm:f>'Origem de Dados '!$F$3:$F$6</xm:f>
          </x14:formula1>
          <xm:sqref>H11:H99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8A3-E048-4B8D-B384-F2F3E86AF991}">
  <dimension ref="B1:Q834"/>
  <sheetViews>
    <sheetView zoomScale="85" zoomScaleNormal="85" workbookViewId="0">
      <selection activeCell="D37" sqref="D37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84.7109375" style="1" bestFit="1" customWidth="1"/>
    <col min="7" max="7" width="24.42578125" style="1" customWidth="1"/>
    <col min="8" max="8" width="21.140625" style="1" customWidth="1"/>
    <col min="9" max="9" width="17.85546875" style="1" customWidth="1"/>
    <col min="10" max="10" width="31.42578125" style="1" hidden="1" customWidth="1"/>
    <col min="11" max="12" width="8.85546875" style="1"/>
    <col min="13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154</v>
      </c>
      <c r="F1" s="106"/>
      <c r="G1" s="106"/>
      <c r="H1" s="106"/>
      <c r="I1" s="106"/>
    </row>
    <row r="2" spans="2:17" ht="23.1" customHeight="1">
      <c r="O2" s="31"/>
    </row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SUMPRODUCT(SUBTOTAL(9,OFFSET(FluxoCaixa101315176812[R$ (Valores)],ROW(FluxoCaixa101315176812[R$ (Valores)])-ROW(G11),0,1)),--(FluxoCaixa101315176812[Entrada / Saída]="Entrada"))+SUMPRODUCT(SUBTOTAL(9,OFFSET(FluxoCaixa101315176812[R$ (Valores)],ROW(FluxoCaixa101315176812[R$ (Valores)])-ROW(G11),0,1)),--(FluxoCaixa101315176812[Entrada / Saída]="Saldo Inicial"))</f>
        <v>0</v>
      </c>
      <c r="N4" s="31"/>
      <c r="O4" s="26"/>
    </row>
    <row r="5" spans="2:17" ht="15.75">
      <c r="B5" s="110" t="s">
        <v>51</v>
      </c>
      <c r="C5" s="110"/>
      <c r="D5" s="8">
        <f ca="1">SUMPRODUCT(SUBTOTAL(9,OFFSET(FluxoCaixa101315176812[R$ (Valores)],ROW(FluxoCaixa101315176812[R$ (Valores)])-ROW(G11),0,1)),--(FluxoCaixa101315176812[Entrada / Saída]="Saída"))</f>
        <v>10394.31</v>
      </c>
      <c r="N5" s="26"/>
      <c r="Q5" s="31"/>
    </row>
    <row r="6" spans="2:17" ht="15.75">
      <c r="B6" s="110" t="s">
        <v>49</v>
      </c>
      <c r="C6" s="110"/>
      <c r="D6" s="9">
        <f ca="1">D4-D5</f>
        <v>-10394.31</v>
      </c>
      <c r="N6" s="26"/>
    </row>
    <row r="7" spans="2:17" ht="19.5" customHeight="1">
      <c r="Q7" s="26"/>
    </row>
    <row r="8" spans="2:17" s="2" customFormat="1" ht="12" customHeight="1">
      <c r="C8" s="43"/>
      <c r="G8" s="22" t="s">
        <v>53</v>
      </c>
      <c r="H8" s="23"/>
      <c r="I8" s="24">
        <v>68.760000000000005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23</v>
      </c>
      <c r="F10" s="25" t="s">
        <v>522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 hidden="1">
      <c r="B11" s="16">
        <v>46054</v>
      </c>
      <c r="C11" s="48" t="s">
        <v>1299</v>
      </c>
      <c r="D11" s="18" t="s">
        <v>1</v>
      </c>
      <c r="E11" s="18" t="s">
        <v>48</v>
      </c>
      <c r="F11" s="17" t="s">
        <v>75</v>
      </c>
      <c r="G11" s="19">
        <v>-68.760000000000005</v>
      </c>
      <c r="H11" s="17" t="s">
        <v>13</v>
      </c>
      <c r="I11" s="20">
        <f>IF(FluxoCaixa101315176812[[#This Row],[Fornecedores]]="Saldo Inicial",FluxoCaixa101315176812[[#This Row],[R$ (Valores)]],I10+FluxoCaixa101315176812[[#This Row],[Valores Receitas / Despesas]])</f>
        <v>-68.760000000000005</v>
      </c>
      <c r="J11" s="20">
        <f>IF(FluxoCaixa101315176812[[#This Row],[Entrada / Saída]]="Saída",FluxoCaixa101315176812[[#This Row],[R$ (Valores)]]*-1,FluxoCaixa101315176812[[#This Row],[R$ (Valores)]])</f>
        <v>-68.760000000000005</v>
      </c>
    </row>
    <row r="12" spans="2:17" hidden="1">
      <c r="B12" s="16">
        <v>46055</v>
      </c>
      <c r="C12" s="48" t="s">
        <v>1299</v>
      </c>
      <c r="D12" s="17" t="s">
        <v>2</v>
      </c>
      <c r="E12" s="17" t="s">
        <v>225</v>
      </c>
      <c r="F12" s="17" t="s">
        <v>524</v>
      </c>
      <c r="G12" s="21">
        <v>5.7</v>
      </c>
      <c r="H12" s="17" t="s">
        <v>8</v>
      </c>
      <c r="I12" s="20">
        <f>IF(FluxoCaixa101315176812[[#This Row],[Fornecedores]]="Saldo Inicial",FluxoCaixa101315176812[[#This Row],[R$ (Valores)]],I11+FluxoCaixa101315176812[[#This Row],[Valores Receitas / Despesas]])</f>
        <v>-74.460000000000008</v>
      </c>
      <c r="J12" s="20">
        <f>IF(FluxoCaixa101315176812[[#This Row],[Entrada / Saída]]="Saída",FluxoCaixa101315176812[[#This Row],[R$ (Valores)]]*-1,FluxoCaixa101315176812[[#This Row],[R$ (Valores)]])</f>
        <v>-5.7</v>
      </c>
    </row>
    <row r="13" spans="2:17" hidden="1">
      <c r="B13" s="16">
        <v>46055</v>
      </c>
      <c r="C13" s="48" t="s">
        <v>1299</v>
      </c>
      <c r="D13" s="17" t="s">
        <v>2</v>
      </c>
      <c r="E13" s="17" t="s">
        <v>225</v>
      </c>
      <c r="F13" s="17" t="s">
        <v>524</v>
      </c>
      <c r="G13" s="29">
        <v>1.49</v>
      </c>
      <c r="H13" s="17" t="s">
        <v>8</v>
      </c>
      <c r="I13" s="20">
        <f>IF(FluxoCaixa101315176812[[#This Row],[Fornecedores]]="Saldo Inicial",FluxoCaixa101315176812[[#This Row],[R$ (Valores)]],I12+FluxoCaixa101315176812[[#This Row],[Valores Receitas / Despesas]])</f>
        <v>-75.95</v>
      </c>
      <c r="J13" s="20">
        <f>IF(FluxoCaixa101315176812[[#This Row],[Entrada / Saída]]="Saída",FluxoCaixa101315176812[[#This Row],[R$ (Valores)]]*-1,FluxoCaixa101315176812[[#This Row],[R$ (Valores)]])</f>
        <v>-1.49</v>
      </c>
    </row>
    <row r="14" spans="2:17" hidden="1">
      <c r="B14" s="16">
        <v>46055</v>
      </c>
      <c r="C14" s="48" t="s">
        <v>1299</v>
      </c>
      <c r="D14" s="17" t="s">
        <v>2</v>
      </c>
      <c r="E14" s="17" t="s">
        <v>225</v>
      </c>
      <c r="F14" s="17" t="s">
        <v>524</v>
      </c>
      <c r="G14" s="21">
        <v>5.7</v>
      </c>
      <c r="H14" s="17" t="s">
        <v>8</v>
      </c>
      <c r="I14" s="20">
        <f>IF(FluxoCaixa101315176812[[#This Row],[Fornecedores]]="Saldo Inicial",FluxoCaixa101315176812[[#This Row],[R$ (Valores)]],I13+FluxoCaixa101315176812[[#This Row],[Valores Receitas / Despesas]])</f>
        <v>-81.650000000000006</v>
      </c>
      <c r="J14" s="20">
        <f>IF(FluxoCaixa101315176812[[#This Row],[Entrada / Saída]]="Saída",FluxoCaixa101315176812[[#This Row],[R$ (Valores)]]*-1,FluxoCaixa101315176812[[#This Row],[R$ (Valores)]])</f>
        <v>-5.7</v>
      </c>
    </row>
    <row r="15" spans="2:17" hidden="1">
      <c r="B15" s="16">
        <v>46055</v>
      </c>
      <c r="C15" s="48" t="s">
        <v>1299</v>
      </c>
      <c r="D15" s="17" t="s">
        <v>2</v>
      </c>
      <c r="E15" s="17" t="s">
        <v>225</v>
      </c>
      <c r="F15" s="17" t="s">
        <v>524</v>
      </c>
      <c r="G15" s="21">
        <v>5.7</v>
      </c>
      <c r="H15" s="17" t="s">
        <v>8</v>
      </c>
      <c r="I15" s="20">
        <f>IF(FluxoCaixa101315176812[[#This Row],[Fornecedores]]="Saldo Inicial",FluxoCaixa101315176812[[#This Row],[R$ (Valores)]],I14+FluxoCaixa101315176812[[#This Row],[Valores Receitas / Despesas]])</f>
        <v>-87.350000000000009</v>
      </c>
      <c r="J15" s="20">
        <f>IF(FluxoCaixa101315176812[[#This Row],[Entrada / Saída]]="Saída",FluxoCaixa101315176812[[#This Row],[R$ (Valores)]]*-1,FluxoCaixa101315176812[[#This Row],[R$ (Valores)]])</f>
        <v>-5.7</v>
      </c>
    </row>
    <row r="16" spans="2:17" hidden="1">
      <c r="B16" s="16">
        <v>46055</v>
      </c>
      <c r="C16" s="48" t="s">
        <v>1299</v>
      </c>
      <c r="D16" s="17" t="s">
        <v>2</v>
      </c>
      <c r="E16" s="17" t="s">
        <v>225</v>
      </c>
      <c r="F16" s="17" t="s">
        <v>524</v>
      </c>
      <c r="G16" s="21">
        <v>5.7</v>
      </c>
      <c r="H16" s="17" t="s">
        <v>8</v>
      </c>
      <c r="I16" s="20">
        <f>IF(FluxoCaixa101315176812[[#This Row],[Fornecedores]]="Saldo Inicial",FluxoCaixa101315176812[[#This Row],[R$ (Valores)]],I15+FluxoCaixa101315176812[[#This Row],[Valores Receitas / Despesas]])</f>
        <v>-93.050000000000011</v>
      </c>
      <c r="J16" s="20">
        <f>IF(FluxoCaixa101315176812[[#This Row],[Entrada / Saída]]="Saída",FluxoCaixa101315176812[[#This Row],[R$ (Valores)]]*-1,FluxoCaixa101315176812[[#This Row],[R$ (Valores)]])</f>
        <v>-5.7</v>
      </c>
    </row>
    <row r="17" spans="2:15" hidden="1">
      <c r="B17" s="16">
        <v>46055</v>
      </c>
      <c r="C17" s="48" t="s">
        <v>1299</v>
      </c>
      <c r="D17" s="17" t="s">
        <v>2</v>
      </c>
      <c r="E17" s="17" t="s">
        <v>225</v>
      </c>
      <c r="F17" s="17" t="s">
        <v>524</v>
      </c>
      <c r="G17" s="21">
        <v>11</v>
      </c>
      <c r="H17" s="17" t="s">
        <v>8</v>
      </c>
      <c r="I17" s="20">
        <f>IF(FluxoCaixa101315176812[[#This Row],[Fornecedores]]="Saldo Inicial",FluxoCaixa101315176812[[#This Row],[R$ (Valores)]],I16+FluxoCaixa101315176812[[#This Row],[Valores Receitas / Despesas]])</f>
        <v>-104.05000000000001</v>
      </c>
      <c r="J17" s="20">
        <f>IF(FluxoCaixa101315176812[[#This Row],[Entrada / Saída]]="Saída",FluxoCaixa101315176812[[#This Row],[R$ (Valores)]]*-1,FluxoCaixa101315176812[[#This Row],[R$ (Valores)]])</f>
        <v>-11</v>
      </c>
    </row>
    <row r="18" spans="2:15" hidden="1">
      <c r="B18" s="16">
        <v>46055</v>
      </c>
      <c r="C18" s="48" t="s">
        <v>1299</v>
      </c>
      <c r="D18" s="17" t="s">
        <v>2</v>
      </c>
      <c r="E18" s="17" t="s">
        <v>225</v>
      </c>
      <c r="F18" s="17" t="s">
        <v>524</v>
      </c>
      <c r="G18" s="21">
        <v>1.49</v>
      </c>
      <c r="H18" s="17" t="s">
        <v>8</v>
      </c>
      <c r="I18" s="20">
        <f>IF(FluxoCaixa101315176812[[#This Row],[Fornecedores]]="Saldo Inicial",FluxoCaixa101315176812[[#This Row],[R$ (Valores)]],I17+FluxoCaixa101315176812[[#This Row],[Valores Receitas / Despesas]])</f>
        <v>-105.54</v>
      </c>
      <c r="J18" s="20">
        <f>IF(FluxoCaixa101315176812[[#This Row],[Entrada / Saída]]="Saída",FluxoCaixa101315176812[[#This Row],[R$ (Valores)]]*-1,FluxoCaixa101315176812[[#This Row],[R$ (Valores)]])</f>
        <v>-1.49</v>
      </c>
    </row>
    <row r="19" spans="2:15" hidden="1">
      <c r="B19" s="16">
        <v>46055</v>
      </c>
      <c r="C19" s="48" t="s">
        <v>1299</v>
      </c>
      <c r="D19" s="17" t="s">
        <v>2</v>
      </c>
      <c r="E19" s="17" t="s">
        <v>225</v>
      </c>
      <c r="F19" s="17" t="s">
        <v>524</v>
      </c>
      <c r="G19" s="21">
        <v>11</v>
      </c>
      <c r="H19" s="17" t="s">
        <v>8</v>
      </c>
      <c r="I19" s="20">
        <f>IF(FluxoCaixa101315176812[[#This Row],[Fornecedores]]="Saldo Inicial",FluxoCaixa101315176812[[#This Row],[R$ (Valores)]],I18+FluxoCaixa101315176812[[#This Row],[Valores Receitas / Despesas]])</f>
        <v>-116.54</v>
      </c>
      <c r="J19" s="20">
        <f>IF(FluxoCaixa101315176812[[#This Row],[Entrada / Saída]]="Saída",FluxoCaixa101315176812[[#This Row],[R$ (Valores)]]*-1,FluxoCaixa101315176812[[#This Row],[R$ (Valores)]])</f>
        <v>-11</v>
      </c>
    </row>
    <row r="20" spans="2:15" hidden="1">
      <c r="B20" s="16">
        <v>46055</v>
      </c>
      <c r="C20" s="48" t="s">
        <v>1299</v>
      </c>
      <c r="D20" s="17" t="s">
        <v>2</v>
      </c>
      <c r="E20" s="17" t="s">
        <v>225</v>
      </c>
      <c r="F20" s="17" t="s">
        <v>524</v>
      </c>
      <c r="G20" s="21">
        <v>11</v>
      </c>
      <c r="H20" s="17" t="s">
        <v>8</v>
      </c>
      <c r="I20" s="20">
        <f>IF(FluxoCaixa101315176812[[#This Row],[Fornecedores]]="Saldo Inicial",FluxoCaixa101315176812[[#This Row],[R$ (Valores)]],I19+FluxoCaixa101315176812[[#This Row],[Valores Receitas / Despesas]])</f>
        <v>-127.54</v>
      </c>
      <c r="J20" s="20">
        <f>IF(FluxoCaixa101315176812[[#This Row],[Entrada / Saída]]="Saída",FluxoCaixa101315176812[[#This Row],[R$ (Valores)]]*-1,FluxoCaixa101315176812[[#This Row],[R$ (Valores)]])</f>
        <v>-11</v>
      </c>
    </row>
    <row r="21" spans="2:15" hidden="1">
      <c r="B21" s="16">
        <v>46055</v>
      </c>
      <c r="C21" s="48" t="s">
        <v>1299</v>
      </c>
      <c r="D21" s="17" t="s">
        <v>2</v>
      </c>
      <c r="E21" s="17" t="s">
        <v>225</v>
      </c>
      <c r="F21" s="17" t="s">
        <v>524</v>
      </c>
      <c r="G21" s="21">
        <v>4.8</v>
      </c>
      <c r="H21" s="17" t="s">
        <v>8</v>
      </c>
      <c r="I21" s="20">
        <f>IF(FluxoCaixa101315176812[[#This Row],[Fornecedores]]="Saldo Inicial",FluxoCaixa101315176812[[#This Row],[R$ (Valores)]],I20+FluxoCaixa101315176812[[#This Row],[Valores Receitas / Despesas]])</f>
        <v>-132.34</v>
      </c>
      <c r="J21" s="20">
        <f>IF(FluxoCaixa101315176812[[#This Row],[Entrada / Saída]]="Saída",FluxoCaixa101315176812[[#This Row],[R$ (Valores)]]*-1,FluxoCaixa101315176812[[#This Row],[R$ (Valores)]])</f>
        <v>-4.8</v>
      </c>
    </row>
    <row r="22" spans="2:15" hidden="1">
      <c r="B22" s="16">
        <v>46055</v>
      </c>
      <c r="C22" s="48" t="s">
        <v>1299</v>
      </c>
      <c r="D22" s="17" t="s">
        <v>2</v>
      </c>
      <c r="E22" s="17" t="s">
        <v>225</v>
      </c>
      <c r="F22" s="17" t="s">
        <v>524</v>
      </c>
      <c r="G22" s="21">
        <v>4.8</v>
      </c>
      <c r="H22" s="17" t="s">
        <v>8</v>
      </c>
      <c r="I22" s="20">
        <f>IF(FluxoCaixa101315176812[[#This Row],[Fornecedores]]="Saldo Inicial",FluxoCaixa101315176812[[#This Row],[R$ (Valores)]],I21+FluxoCaixa101315176812[[#This Row],[Valores Receitas / Despesas]])</f>
        <v>-137.14000000000001</v>
      </c>
      <c r="J22" s="20">
        <f>IF(FluxoCaixa101315176812[[#This Row],[Entrada / Saída]]="Saída",FluxoCaixa101315176812[[#This Row],[R$ (Valores)]]*-1,FluxoCaixa101315176812[[#This Row],[R$ (Valores)]])</f>
        <v>-4.8</v>
      </c>
      <c r="N22" s="26"/>
      <c r="O22" s="30"/>
    </row>
    <row r="23" spans="2:15" hidden="1">
      <c r="B23" s="16">
        <v>46055</v>
      </c>
      <c r="C23" s="48" t="s">
        <v>1299</v>
      </c>
      <c r="D23" s="17" t="s">
        <v>2</v>
      </c>
      <c r="E23" s="17" t="s">
        <v>225</v>
      </c>
      <c r="F23" s="17" t="s">
        <v>524</v>
      </c>
      <c r="G23" s="21">
        <v>5.5</v>
      </c>
      <c r="H23" s="17" t="s">
        <v>8</v>
      </c>
      <c r="I23" s="20">
        <f>IF(FluxoCaixa101315176812[[#This Row],[Fornecedores]]="Saldo Inicial",FluxoCaixa101315176812[[#This Row],[R$ (Valores)]],I22+FluxoCaixa101315176812[[#This Row],[Valores Receitas / Despesas]])</f>
        <v>-142.64000000000001</v>
      </c>
      <c r="J23" s="20">
        <f>IF(FluxoCaixa101315176812[[#This Row],[Entrada / Saída]]="Saída",FluxoCaixa101315176812[[#This Row],[R$ (Valores)]]*-1,FluxoCaixa101315176812[[#This Row],[R$ (Valores)]])</f>
        <v>-5.5</v>
      </c>
    </row>
    <row r="24" spans="2:15" hidden="1">
      <c r="B24" s="16">
        <v>46055</v>
      </c>
      <c r="C24" s="48" t="s">
        <v>1299</v>
      </c>
      <c r="D24" s="17" t="s">
        <v>2</v>
      </c>
      <c r="E24" s="17" t="s">
        <v>225</v>
      </c>
      <c r="F24" s="17" t="s">
        <v>524</v>
      </c>
      <c r="G24" s="21">
        <v>1.49</v>
      </c>
      <c r="H24" s="17" t="s">
        <v>8</v>
      </c>
      <c r="I24" s="20">
        <f>IF(FluxoCaixa101315176812[[#This Row],[Fornecedores]]="Saldo Inicial",FluxoCaixa101315176812[[#This Row],[R$ (Valores)]],I23+FluxoCaixa101315176812[[#This Row],[Valores Receitas / Despesas]])</f>
        <v>-144.13000000000002</v>
      </c>
      <c r="J24" s="20">
        <f>IF(FluxoCaixa101315176812[[#This Row],[Entrada / Saída]]="Saída",FluxoCaixa101315176812[[#This Row],[R$ (Valores)]]*-1,FluxoCaixa101315176812[[#This Row],[R$ (Valores)]])</f>
        <v>-1.49</v>
      </c>
      <c r="O24" s="30"/>
    </row>
    <row r="25" spans="2:15" hidden="1">
      <c r="B25" s="16">
        <v>46055</v>
      </c>
      <c r="C25" s="48" t="s">
        <v>1299</v>
      </c>
      <c r="D25" s="17" t="s">
        <v>2</v>
      </c>
      <c r="E25" s="17" t="s">
        <v>225</v>
      </c>
      <c r="F25" s="17" t="s">
        <v>524</v>
      </c>
      <c r="G25" s="21">
        <v>5.5</v>
      </c>
      <c r="H25" s="17" t="s">
        <v>8</v>
      </c>
      <c r="I25" s="20">
        <f>IF(FluxoCaixa101315176812[[#This Row],[Fornecedores]]="Saldo Inicial",FluxoCaixa101315176812[[#This Row],[R$ (Valores)]],I24+FluxoCaixa101315176812[[#This Row],[Valores Receitas / Despesas]])</f>
        <v>-149.63000000000002</v>
      </c>
      <c r="J25" s="20">
        <f>IF(FluxoCaixa101315176812[[#This Row],[Entrada / Saída]]="Saída",FluxoCaixa101315176812[[#This Row],[R$ (Valores)]]*-1,FluxoCaixa101315176812[[#This Row],[R$ (Valores)]])</f>
        <v>-5.5</v>
      </c>
    </row>
    <row r="26" spans="2:15" hidden="1">
      <c r="B26" s="16">
        <v>46055</v>
      </c>
      <c r="C26" s="48" t="s">
        <v>1299</v>
      </c>
      <c r="D26" s="17" t="s">
        <v>2</v>
      </c>
      <c r="E26" s="17" t="s">
        <v>225</v>
      </c>
      <c r="F26" s="17" t="s">
        <v>524</v>
      </c>
      <c r="G26" s="21">
        <v>11.4</v>
      </c>
      <c r="H26" s="17" t="s">
        <v>8</v>
      </c>
      <c r="I26" s="20">
        <f>IF(FluxoCaixa101315176812[[#This Row],[Fornecedores]]="Saldo Inicial",FluxoCaixa101315176812[[#This Row],[R$ (Valores)]],I25+FluxoCaixa101315176812[[#This Row],[Valores Receitas / Despesas]])</f>
        <v>-161.03000000000003</v>
      </c>
      <c r="J26" s="20">
        <f>IF(FluxoCaixa101315176812[[#This Row],[Entrada / Saída]]="Saída",FluxoCaixa101315176812[[#This Row],[R$ (Valores)]]*-1,FluxoCaixa101315176812[[#This Row],[R$ (Valores)]])</f>
        <v>-11.4</v>
      </c>
      <c r="O26" s="30"/>
    </row>
    <row r="27" spans="2:15" hidden="1">
      <c r="B27" s="16">
        <v>46055</v>
      </c>
      <c r="C27" s="48" t="s">
        <v>1299</v>
      </c>
      <c r="D27" s="17" t="s">
        <v>2</v>
      </c>
      <c r="E27" s="17" t="s">
        <v>225</v>
      </c>
      <c r="F27" s="17" t="s">
        <v>524</v>
      </c>
      <c r="G27" s="21">
        <v>12.35</v>
      </c>
      <c r="H27" s="17" t="s">
        <v>8</v>
      </c>
      <c r="I27" s="20">
        <f>IF(FluxoCaixa101315176812[[#This Row],[Fornecedores]]="Saldo Inicial",FluxoCaixa101315176812[[#This Row],[R$ (Valores)]],I26+FluxoCaixa101315176812[[#This Row],[Valores Receitas / Despesas]])</f>
        <v>-173.38000000000002</v>
      </c>
      <c r="J27" s="20">
        <f>IF(FluxoCaixa101315176812[[#This Row],[Entrada / Saída]]="Saída",FluxoCaixa101315176812[[#This Row],[R$ (Valores)]]*-1,FluxoCaixa101315176812[[#This Row],[R$ (Valores)]])</f>
        <v>-12.35</v>
      </c>
    </row>
    <row r="28" spans="2:15" hidden="1">
      <c r="B28" s="16">
        <v>46055</v>
      </c>
      <c r="C28" s="48" t="s">
        <v>1299</v>
      </c>
      <c r="D28" s="17" t="s">
        <v>2</v>
      </c>
      <c r="E28" s="17" t="s">
        <v>225</v>
      </c>
      <c r="F28" s="17" t="s">
        <v>524</v>
      </c>
      <c r="G28" s="21">
        <v>1.49</v>
      </c>
      <c r="H28" s="17" t="s">
        <v>8</v>
      </c>
      <c r="I28" s="20">
        <f>IF(FluxoCaixa101315176812[[#This Row],[Fornecedores]]="Saldo Inicial",FluxoCaixa101315176812[[#This Row],[R$ (Valores)]],I27+FluxoCaixa101315176812[[#This Row],[Valores Receitas / Despesas]])</f>
        <v>-174.87000000000003</v>
      </c>
      <c r="J28" s="20">
        <f>IF(FluxoCaixa101315176812[[#This Row],[Entrada / Saída]]="Saída",FluxoCaixa101315176812[[#This Row],[R$ (Valores)]]*-1,FluxoCaixa101315176812[[#This Row],[R$ (Valores)]])</f>
        <v>-1.49</v>
      </c>
    </row>
    <row r="29" spans="2:15" hidden="1">
      <c r="B29" s="16">
        <v>46055</v>
      </c>
      <c r="C29" s="48" t="s">
        <v>1299</v>
      </c>
      <c r="D29" s="17" t="s">
        <v>2</v>
      </c>
      <c r="E29" s="17" t="s">
        <v>225</v>
      </c>
      <c r="F29" s="17" t="s">
        <v>524</v>
      </c>
      <c r="G29" s="21">
        <v>12.35</v>
      </c>
      <c r="H29" s="17" t="s">
        <v>8</v>
      </c>
      <c r="I29" s="20">
        <f>IF(FluxoCaixa101315176812[[#This Row],[Fornecedores]]="Saldo Inicial",FluxoCaixa101315176812[[#This Row],[R$ (Valores)]],I28+FluxoCaixa101315176812[[#This Row],[Valores Receitas / Despesas]])</f>
        <v>-187.22000000000003</v>
      </c>
      <c r="J29" s="20">
        <f>IF(FluxoCaixa101315176812[[#This Row],[Entrada / Saída]]="Saída",FluxoCaixa101315176812[[#This Row],[R$ (Valores)]]*-1,FluxoCaixa101315176812[[#This Row],[R$ (Valores)]])</f>
        <v>-12.35</v>
      </c>
    </row>
    <row r="30" spans="2:15" hidden="1">
      <c r="B30" s="16">
        <v>46055</v>
      </c>
      <c r="C30" s="48" t="s">
        <v>1299</v>
      </c>
      <c r="D30" s="17" t="s">
        <v>2</v>
      </c>
      <c r="E30" s="17" t="s">
        <v>225</v>
      </c>
      <c r="F30" s="17" t="s">
        <v>524</v>
      </c>
      <c r="G30" s="21">
        <v>1.49</v>
      </c>
      <c r="H30" s="17" t="s">
        <v>8</v>
      </c>
      <c r="I30" s="20">
        <f>IF(FluxoCaixa101315176812[[#This Row],[Fornecedores]]="Saldo Inicial",FluxoCaixa101315176812[[#This Row],[R$ (Valores)]],I29+FluxoCaixa101315176812[[#This Row],[Valores Receitas / Despesas]])</f>
        <v>-188.71000000000004</v>
      </c>
      <c r="J30" s="20">
        <f>IF(FluxoCaixa101315176812[[#This Row],[Entrada / Saída]]="Saída",FluxoCaixa101315176812[[#This Row],[R$ (Valores)]]*-1,FluxoCaixa101315176812[[#This Row],[R$ (Valores)]])</f>
        <v>-1.49</v>
      </c>
    </row>
    <row r="31" spans="2:15" hidden="1">
      <c r="B31" s="16">
        <v>46055</v>
      </c>
      <c r="C31" s="48" t="s">
        <v>1299</v>
      </c>
      <c r="D31" s="17" t="s">
        <v>2</v>
      </c>
      <c r="E31" s="17" t="s">
        <v>225</v>
      </c>
      <c r="F31" s="17" t="s">
        <v>524</v>
      </c>
      <c r="G31" s="21">
        <v>4.8</v>
      </c>
      <c r="H31" s="17" t="s">
        <v>8</v>
      </c>
      <c r="I31" s="20">
        <f>IF(FluxoCaixa101315176812[[#This Row],[Fornecedores]]="Saldo Inicial",FluxoCaixa101315176812[[#This Row],[R$ (Valores)]],I30+FluxoCaixa101315176812[[#This Row],[Valores Receitas / Despesas]])</f>
        <v>-193.51000000000005</v>
      </c>
      <c r="J31" s="20">
        <f>IF(FluxoCaixa101315176812[[#This Row],[Entrada / Saída]]="Saída",FluxoCaixa101315176812[[#This Row],[R$ (Valores)]]*-1,FluxoCaixa101315176812[[#This Row],[R$ (Valores)]])</f>
        <v>-4.8</v>
      </c>
    </row>
    <row r="32" spans="2:15" hidden="1">
      <c r="B32" s="16">
        <v>46055</v>
      </c>
      <c r="C32" s="48" t="s">
        <v>1299</v>
      </c>
      <c r="D32" s="17" t="s">
        <v>2</v>
      </c>
      <c r="E32" s="17" t="s">
        <v>225</v>
      </c>
      <c r="F32" s="17" t="s">
        <v>524</v>
      </c>
      <c r="G32" s="21">
        <v>4.8</v>
      </c>
      <c r="H32" s="17" t="s">
        <v>8</v>
      </c>
      <c r="I32" s="20">
        <f>IF(FluxoCaixa101315176812[[#This Row],[Fornecedores]]="Saldo Inicial",FluxoCaixa101315176812[[#This Row],[R$ (Valores)]],I31+FluxoCaixa101315176812[[#This Row],[Valores Receitas / Despesas]])</f>
        <v>-198.31000000000006</v>
      </c>
      <c r="J32" s="20">
        <f>IF(FluxoCaixa101315176812[[#This Row],[Entrada / Saída]]="Saída",FluxoCaixa101315176812[[#This Row],[R$ (Valores)]]*-1,FluxoCaixa101315176812[[#This Row],[R$ (Valores)]])</f>
        <v>-4.8</v>
      </c>
    </row>
    <row r="33" spans="2:10" hidden="1">
      <c r="B33" s="16">
        <v>46055</v>
      </c>
      <c r="C33" s="48" t="s">
        <v>1299</v>
      </c>
      <c r="D33" s="17" t="s">
        <v>2</v>
      </c>
      <c r="E33" s="17" t="s">
        <v>225</v>
      </c>
      <c r="F33" s="17" t="s">
        <v>524</v>
      </c>
      <c r="G33" s="21">
        <v>8.84</v>
      </c>
      <c r="H33" s="17" t="s">
        <v>8</v>
      </c>
      <c r="I33" s="20">
        <f>IF(FluxoCaixa101315176812[[#This Row],[Fornecedores]]="Saldo Inicial",FluxoCaixa101315176812[[#This Row],[R$ (Valores)]],I32+FluxoCaixa101315176812[[#This Row],[Valores Receitas / Despesas]])</f>
        <v>-207.15000000000006</v>
      </c>
      <c r="J33" s="20">
        <f>IF(FluxoCaixa101315176812[[#This Row],[Entrada / Saída]]="Saída",FluxoCaixa101315176812[[#This Row],[R$ (Valores)]]*-1,FluxoCaixa101315176812[[#This Row],[R$ (Valores)]])</f>
        <v>-8.84</v>
      </c>
    </row>
    <row r="34" spans="2:10" hidden="1">
      <c r="B34" s="16">
        <v>46055</v>
      </c>
      <c r="C34" s="48" t="s">
        <v>1299</v>
      </c>
      <c r="D34" s="17" t="s">
        <v>2</v>
      </c>
      <c r="E34" s="17" t="s">
        <v>225</v>
      </c>
      <c r="F34" s="17" t="s">
        <v>524</v>
      </c>
      <c r="G34" s="21">
        <v>1.49</v>
      </c>
      <c r="H34" s="17" t="s">
        <v>8</v>
      </c>
      <c r="I34" s="20">
        <f>IF(FluxoCaixa101315176812[[#This Row],[Fornecedores]]="Saldo Inicial",FluxoCaixa101315176812[[#This Row],[R$ (Valores)]],I33+FluxoCaixa101315176812[[#This Row],[Valores Receitas / Despesas]])</f>
        <v>-208.64000000000007</v>
      </c>
      <c r="J34" s="20">
        <f>IF(FluxoCaixa101315176812[[#This Row],[Entrada / Saída]]="Saída",FluxoCaixa101315176812[[#This Row],[R$ (Valores)]]*-1,FluxoCaixa101315176812[[#This Row],[R$ (Valores)]])</f>
        <v>-1.49</v>
      </c>
    </row>
    <row r="35" spans="2:10" hidden="1">
      <c r="B35" s="16">
        <v>46055</v>
      </c>
      <c r="C35" s="48" t="s">
        <v>1299</v>
      </c>
      <c r="D35" s="17" t="s">
        <v>2</v>
      </c>
      <c r="E35" s="17" t="s">
        <v>225</v>
      </c>
      <c r="F35" s="17" t="s">
        <v>524</v>
      </c>
      <c r="G35" s="21">
        <v>11.4</v>
      </c>
      <c r="H35" s="17" t="s">
        <v>8</v>
      </c>
      <c r="I35" s="20">
        <f>IF(FluxoCaixa101315176812[[#This Row],[Fornecedores]]="Saldo Inicial",FluxoCaixa101315176812[[#This Row],[R$ (Valores)]],I34+FluxoCaixa101315176812[[#This Row],[Valores Receitas / Despesas]])</f>
        <v>-220.04000000000008</v>
      </c>
      <c r="J35" s="20">
        <f>IF(FluxoCaixa101315176812[[#This Row],[Entrada / Saída]]="Saída",FluxoCaixa101315176812[[#This Row],[R$ (Valores)]]*-1,FluxoCaixa101315176812[[#This Row],[R$ (Valores)]])</f>
        <v>-11.4</v>
      </c>
    </row>
    <row r="36" spans="2:10" hidden="1">
      <c r="B36" s="16">
        <v>46055</v>
      </c>
      <c r="C36" s="48" t="s">
        <v>1299</v>
      </c>
      <c r="D36" s="17" t="s">
        <v>2</v>
      </c>
      <c r="E36" s="17" t="s">
        <v>225</v>
      </c>
      <c r="F36" s="17" t="s">
        <v>524</v>
      </c>
      <c r="G36" s="21">
        <v>11.4</v>
      </c>
      <c r="H36" s="17" t="s">
        <v>8</v>
      </c>
      <c r="I36" s="20">
        <f>IF(FluxoCaixa101315176812[[#This Row],[Fornecedores]]="Saldo Inicial",FluxoCaixa101315176812[[#This Row],[R$ (Valores)]],I35+FluxoCaixa101315176812[[#This Row],[Valores Receitas / Despesas]])</f>
        <v>-231.44000000000008</v>
      </c>
      <c r="J36" s="20">
        <f>IF(FluxoCaixa101315176812[[#This Row],[Entrada / Saída]]="Saída",FluxoCaixa101315176812[[#This Row],[R$ (Valores)]]*-1,FluxoCaixa101315176812[[#This Row],[R$ (Valores)]])</f>
        <v>-11.4</v>
      </c>
    </row>
    <row r="37" spans="2:10" hidden="1">
      <c r="B37" s="16">
        <v>46055</v>
      </c>
      <c r="C37" s="48" t="s">
        <v>1299</v>
      </c>
      <c r="D37" s="17" t="s">
        <v>2</v>
      </c>
      <c r="E37" s="17" t="s">
        <v>225</v>
      </c>
      <c r="F37" s="17" t="s">
        <v>524</v>
      </c>
      <c r="G37" s="21">
        <v>8.84</v>
      </c>
      <c r="H37" s="17" t="s">
        <v>8</v>
      </c>
      <c r="I37" s="20">
        <f>IF(FluxoCaixa101315176812[[#This Row],[Fornecedores]]="Saldo Inicial",FluxoCaixa101315176812[[#This Row],[R$ (Valores)]],I36+FluxoCaixa101315176812[[#This Row],[Valores Receitas / Despesas]])</f>
        <v>-240.28000000000009</v>
      </c>
      <c r="J37" s="20">
        <f>IF(FluxoCaixa101315176812[[#This Row],[Entrada / Saída]]="Saída",FluxoCaixa101315176812[[#This Row],[R$ (Valores)]]*-1,FluxoCaixa101315176812[[#This Row],[R$ (Valores)]])</f>
        <v>-8.84</v>
      </c>
    </row>
    <row r="38" spans="2:10" hidden="1">
      <c r="B38" s="16">
        <v>46055</v>
      </c>
      <c r="C38" s="48" t="s">
        <v>1299</v>
      </c>
      <c r="D38" s="17" t="s">
        <v>2</v>
      </c>
      <c r="E38" s="17" t="s">
        <v>225</v>
      </c>
      <c r="F38" s="17" t="s">
        <v>524</v>
      </c>
      <c r="G38" s="29">
        <v>11.4</v>
      </c>
      <c r="H38" s="17" t="s">
        <v>8</v>
      </c>
      <c r="I38" s="20">
        <f>IF(FluxoCaixa101315176812[[#This Row],[Fornecedores]]="Saldo Inicial",FluxoCaixa101315176812[[#This Row],[R$ (Valores)]],I37+FluxoCaixa101315176812[[#This Row],[Valores Receitas / Despesas]])</f>
        <v>-251.68000000000009</v>
      </c>
      <c r="J38" s="20">
        <f>IF(FluxoCaixa101315176812[[#This Row],[Entrada / Saída]]="Saída",FluxoCaixa101315176812[[#This Row],[R$ (Valores)]]*-1,FluxoCaixa101315176812[[#This Row],[R$ (Valores)]])</f>
        <v>-11.4</v>
      </c>
    </row>
    <row r="39" spans="2:10" hidden="1">
      <c r="B39" s="16">
        <v>46055</v>
      </c>
      <c r="C39" s="48" t="s">
        <v>1299</v>
      </c>
      <c r="D39" s="17" t="s">
        <v>2</v>
      </c>
      <c r="E39" s="17" t="s">
        <v>225</v>
      </c>
      <c r="F39" s="17" t="s">
        <v>524</v>
      </c>
      <c r="G39" s="21">
        <v>12.35</v>
      </c>
      <c r="H39" s="17" t="s">
        <v>8</v>
      </c>
      <c r="I39" s="20">
        <f>IF(FluxoCaixa101315176812[[#This Row],[Fornecedores]]="Saldo Inicial",FluxoCaixa101315176812[[#This Row],[R$ (Valores)]],I38+FluxoCaixa101315176812[[#This Row],[Valores Receitas / Despesas]])</f>
        <v>-264.03000000000009</v>
      </c>
      <c r="J39" s="20">
        <f>IF(FluxoCaixa101315176812[[#This Row],[Entrada / Saída]]="Saída",FluxoCaixa101315176812[[#This Row],[R$ (Valores)]]*-1,FluxoCaixa101315176812[[#This Row],[R$ (Valores)]])</f>
        <v>-12.35</v>
      </c>
    </row>
    <row r="40" spans="2:10" hidden="1">
      <c r="B40" s="16">
        <v>46055</v>
      </c>
      <c r="C40" s="48" t="s">
        <v>1299</v>
      </c>
      <c r="D40" s="17" t="s">
        <v>2</v>
      </c>
      <c r="E40" s="17" t="s">
        <v>225</v>
      </c>
      <c r="F40" s="17" t="s">
        <v>524</v>
      </c>
      <c r="G40" s="21">
        <v>11.4</v>
      </c>
      <c r="H40" s="17" t="s">
        <v>8</v>
      </c>
      <c r="I40" s="20">
        <f>IF(FluxoCaixa101315176812[[#This Row],[Fornecedores]]="Saldo Inicial",FluxoCaixa101315176812[[#This Row],[R$ (Valores)]],I39+FluxoCaixa101315176812[[#This Row],[Valores Receitas / Despesas]])</f>
        <v>-275.43000000000006</v>
      </c>
      <c r="J40" s="20">
        <f>IF(FluxoCaixa101315176812[[#This Row],[Entrada / Saída]]="Saída",FluxoCaixa101315176812[[#This Row],[R$ (Valores)]]*-1,FluxoCaixa101315176812[[#This Row],[R$ (Valores)]])</f>
        <v>-11.4</v>
      </c>
    </row>
    <row r="41" spans="2:10" hidden="1">
      <c r="B41" s="16">
        <v>46055</v>
      </c>
      <c r="C41" s="48" t="s">
        <v>1299</v>
      </c>
      <c r="D41" s="17" t="s">
        <v>2</v>
      </c>
      <c r="E41" s="17" t="s">
        <v>225</v>
      </c>
      <c r="F41" s="17" t="s">
        <v>524</v>
      </c>
      <c r="G41" s="21">
        <v>11.4</v>
      </c>
      <c r="H41" s="17" t="s">
        <v>8</v>
      </c>
      <c r="I41" s="20">
        <f>IF(FluxoCaixa101315176812[[#This Row],[Fornecedores]]="Saldo Inicial",FluxoCaixa101315176812[[#This Row],[R$ (Valores)]],I40+FluxoCaixa101315176812[[#This Row],[Valores Receitas / Despesas]])</f>
        <v>-286.83000000000004</v>
      </c>
      <c r="J41" s="20">
        <f>IF(FluxoCaixa101315176812[[#This Row],[Entrada / Saída]]="Saída",FluxoCaixa101315176812[[#This Row],[R$ (Valores)]]*-1,FluxoCaixa101315176812[[#This Row],[R$ (Valores)]])</f>
        <v>-11.4</v>
      </c>
    </row>
    <row r="42" spans="2:10" hidden="1">
      <c r="B42" s="16">
        <v>46055</v>
      </c>
      <c r="C42" s="48" t="s">
        <v>1299</v>
      </c>
      <c r="D42" s="17" t="s">
        <v>2</v>
      </c>
      <c r="E42" s="17" t="s">
        <v>225</v>
      </c>
      <c r="F42" s="17" t="s">
        <v>524</v>
      </c>
      <c r="G42" s="21">
        <v>12.35</v>
      </c>
      <c r="H42" s="17" t="s">
        <v>8</v>
      </c>
      <c r="I42" s="20">
        <f>IF(FluxoCaixa101315176812[[#This Row],[Fornecedores]]="Saldo Inicial",FluxoCaixa101315176812[[#This Row],[R$ (Valores)]],I41+FluxoCaixa101315176812[[#This Row],[Valores Receitas / Despesas]])</f>
        <v>-299.18000000000006</v>
      </c>
      <c r="J42" s="20">
        <f>IF(FluxoCaixa101315176812[[#This Row],[Entrada / Saída]]="Saída",FluxoCaixa101315176812[[#This Row],[R$ (Valores)]]*-1,FluxoCaixa101315176812[[#This Row],[R$ (Valores)]])</f>
        <v>-12.35</v>
      </c>
    </row>
    <row r="43" spans="2:10" hidden="1">
      <c r="B43" s="16">
        <v>46055</v>
      </c>
      <c r="C43" s="48" t="s">
        <v>1299</v>
      </c>
      <c r="D43" s="17" t="s">
        <v>2</v>
      </c>
      <c r="E43" s="17" t="s">
        <v>225</v>
      </c>
      <c r="F43" s="17" t="s">
        <v>524</v>
      </c>
      <c r="G43" s="21">
        <v>5.5</v>
      </c>
      <c r="H43" s="17" t="s">
        <v>8</v>
      </c>
      <c r="I43" s="20">
        <f>IF(FluxoCaixa101315176812[[#This Row],[Fornecedores]]="Saldo Inicial",FluxoCaixa101315176812[[#This Row],[R$ (Valores)]],I42+FluxoCaixa101315176812[[#This Row],[Valores Receitas / Despesas]])</f>
        <v>-304.68000000000006</v>
      </c>
      <c r="J43" s="20">
        <f>IF(FluxoCaixa101315176812[[#This Row],[Entrada / Saída]]="Saída",FluxoCaixa101315176812[[#This Row],[R$ (Valores)]]*-1,FluxoCaixa101315176812[[#This Row],[R$ (Valores)]])</f>
        <v>-5.5</v>
      </c>
    </row>
    <row r="44" spans="2:10" hidden="1">
      <c r="B44" s="16">
        <v>46055</v>
      </c>
      <c r="C44" s="48" t="s">
        <v>1299</v>
      </c>
      <c r="D44" s="17" t="s">
        <v>2</v>
      </c>
      <c r="E44" s="17" t="s">
        <v>225</v>
      </c>
      <c r="F44" s="17" t="s">
        <v>524</v>
      </c>
      <c r="G44" s="21">
        <v>1.49</v>
      </c>
      <c r="H44" s="17" t="s">
        <v>8</v>
      </c>
      <c r="I44" s="20">
        <f>IF(FluxoCaixa101315176812[[#This Row],[Fornecedores]]="Saldo Inicial",FluxoCaixa101315176812[[#This Row],[R$ (Valores)]],I43+FluxoCaixa101315176812[[#This Row],[Valores Receitas / Despesas]])</f>
        <v>-306.17000000000007</v>
      </c>
      <c r="J44" s="20">
        <f>IF(FluxoCaixa101315176812[[#This Row],[Entrada / Saída]]="Saída",FluxoCaixa101315176812[[#This Row],[R$ (Valores)]]*-1,FluxoCaixa101315176812[[#This Row],[R$ (Valores)]])</f>
        <v>-1.49</v>
      </c>
    </row>
    <row r="45" spans="2:10" hidden="1">
      <c r="B45" s="16">
        <v>46055</v>
      </c>
      <c r="C45" s="48" t="s">
        <v>1299</v>
      </c>
      <c r="D45" s="17" t="s">
        <v>2</v>
      </c>
      <c r="E45" s="17" t="s">
        <v>225</v>
      </c>
      <c r="F45" s="17" t="s">
        <v>524</v>
      </c>
      <c r="G45" s="21">
        <v>5.5</v>
      </c>
      <c r="H45" s="17" t="s">
        <v>8</v>
      </c>
      <c r="I45" s="20">
        <f>IF(FluxoCaixa101315176812[[#This Row],[Fornecedores]]="Saldo Inicial",FluxoCaixa101315176812[[#This Row],[R$ (Valores)]],I44+FluxoCaixa101315176812[[#This Row],[Valores Receitas / Despesas]])</f>
        <v>-311.67000000000007</v>
      </c>
      <c r="J45" s="20">
        <f>IF(FluxoCaixa101315176812[[#This Row],[Entrada / Saída]]="Saída",FluxoCaixa101315176812[[#This Row],[R$ (Valores)]]*-1,FluxoCaixa101315176812[[#This Row],[R$ (Valores)]])</f>
        <v>-5.5</v>
      </c>
    </row>
    <row r="46" spans="2:10" hidden="1">
      <c r="B46" s="16">
        <v>46055</v>
      </c>
      <c r="C46" s="48" t="s">
        <v>1299</v>
      </c>
      <c r="D46" s="17" t="s">
        <v>2</v>
      </c>
      <c r="E46" s="17" t="s">
        <v>225</v>
      </c>
      <c r="F46" s="17" t="s">
        <v>524</v>
      </c>
      <c r="G46" s="21">
        <v>0.01</v>
      </c>
      <c r="H46" s="17" t="s">
        <v>8</v>
      </c>
      <c r="I46" s="20">
        <f>IF(FluxoCaixa101315176812[[#This Row],[Fornecedores]]="Saldo Inicial",FluxoCaixa101315176812[[#This Row],[R$ (Valores)]],I45+FluxoCaixa101315176812[[#This Row],[Valores Receitas / Despesas]])</f>
        <v>-311.68000000000006</v>
      </c>
      <c r="J46" s="20">
        <f>IF(FluxoCaixa101315176812[[#This Row],[Entrada / Saída]]="Saída",FluxoCaixa101315176812[[#This Row],[R$ (Valores)]]*-1,FluxoCaixa101315176812[[#This Row],[R$ (Valores)]])</f>
        <v>-0.01</v>
      </c>
    </row>
    <row r="47" spans="2:10" hidden="1">
      <c r="B47" s="16">
        <v>46055</v>
      </c>
      <c r="C47" s="48" t="s">
        <v>1299</v>
      </c>
      <c r="D47" s="17" t="s">
        <v>2</v>
      </c>
      <c r="E47" s="17" t="s">
        <v>225</v>
      </c>
      <c r="F47" s="17" t="s">
        <v>524</v>
      </c>
      <c r="G47" s="21">
        <v>0.26</v>
      </c>
      <c r="H47" s="17" t="s">
        <v>8</v>
      </c>
      <c r="I47" s="20">
        <f>IF(FluxoCaixa101315176812[[#This Row],[Fornecedores]]="Saldo Inicial",FluxoCaixa101315176812[[#This Row],[R$ (Valores)]],I46+FluxoCaixa101315176812[[#This Row],[Valores Receitas / Despesas]])</f>
        <v>-311.94000000000005</v>
      </c>
      <c r="J47" s="20">
        <f>IF(FluxoCaixa101315176812[[#This Row],[Entrada / Saída]]="Saída",FluxoCaixa101315176812[[#This Row],[R$ (Valores)]]*-1,FluxoCaixa101315176812[[#This Row],[R$ (Valores)]])</f>
        <v>-0.26</v>
      </c>
    </row>
    <row r="48" spans="2:10" hidden="1">
      <c r="B48" s="16">
        <v>46056</v>
      </c>
      <c r="C48" s="48" t="s">
        <v>1299</v>
      </c>
      <c r="D48" s="17" t="s">
        <v>2</v>
      </c>
      <c r="E48" s="17" t="s">
        <v>225</v>
      </c>
      <c r="F48" s="17" t="s">
        <v>524</v>
      </c>
      <c r="G48" s="21">
        <v>5.5</v>
      </c>
      <c r="H48" s="17" t="s">
        <v>8</v>
      </c>
      <c r="I48" s="20">
        <f>IF(FluxoCaixa101315176812[[#This Row],[Fornecedores]]="Saldo Inicial",FluxoCaixa101315176812[[#This Row],[R$ (Valores)]],I47+FluxoCaixa101315176812[[#This Row],[Valores Receitas / Despesas]])</f>
        <v>-317.44000000000005</v>
      </c>
      <c r="J48" s="20">
        <f>IF(FluxoCaixa101315176812[[#This Row],[Entrada / Saída]]="Saída",FluxoCaixa101315176812[[#This Row],[R$ (Valores)]]*-1,FluxoCaixa101315176812[[#This Row],[R$ (Valores)]])</f>
        <v>-5.5</v>
      </c>
    </row>
    <row r="49" spans="2:14" hidden="1">
      <c r="B49" s="16">
        <v>46056</v>
      </c>
      <c r="C49" s="48" t="s">
        <v>1299</v>
      </c>
      <c r="D49" s="17" t="s">
        <v>2</v>
      </c>
      <c r="E49" s="17" t="s">
        <v>225</v>
      </c>
      <c r="F49" s="17" t="s">
        <v>524</v>
      </c>
      <c r="G49" s="21">
        <v>5.5</v>
      </c>
      <c r="H49" s="17" t="s">
        <v>8</v>
      </c>
      <c r="I49" s="20">
        <f>IF(FluxoCaixa101315176812[[#This Row],[Fornecedores]]="Saldo Inicial",FluxoCaixa101315176812[[#This Row],[R$ (Valores)]],I48+FluxoCaixa101315176812[[#This Row],[Valores Receitas / Despesas]])</f>
        <v>-322.94000000000005</v>
      </c>
      <c r="J49" s="20">
        <f>IF(FluxoCaixa101315176812[[#This Row],[Entrada / Saída]]="Saída",FluxoCaixa101315176812[[#This Row],[R$ (Valores)]]*-1,FluxoCaixa101315176812[[#This Row],[R$ (Valores)]])</f>
        <v>-5.5</v>
      </c>
    </row>
    <row r="50" spans="2:14" hidden="1">
      <c r="B50" s="16">
        <v>46056</v>
      </c>
      <c r="C50" s="48" t="s">
        <v>1299</v>
      </c>
      <c r="D50" s="17" t="s">
        <v>2</v>
      </c>
      <c r="E50" s="17" t="s">
        <v>225</v>
      </c>
      <c r="F50" s="17" t="s">
        <v>524</v>
      </c>
      <c r="G50" s="21">
        <v>5.5</v>
      </c>
      <c r="H50" s="17" t="s">
        <v>8</v>
      </c>
      <c r="I50" s="20">
        <f>IF(FluxoCaixa101315176812[[#This Row],[Fornecedores]]="Saldo Inicial",FluxoCaixa101315176812[[#This Row],[R$ (Valores)]],I49+FluxoCaixa101315176812[[#This Row],[Valores Receitas / Despesas]])</f>
        <v>-328.44000000000005</v>
      </c>
      <c r="J50" s="20">
        <f>IF(FluxoCaixa101315176812[[#This Row],[Entrada / Saída]]="Saída",FluxoCaixa101315176812[[#This Row],[R$ (Valores)]]*-1,FluxoCaixa101315176812[[#This Row],[R$ (Valores)]])</f>
        <v>-5.5</v>
      </c>
    </row>
    <row r="51" spans="2:14" hidden="1">
      <c r="B51" s="16">
        <v>46056</v>
      </c>
      <c r="C51" s="48" t="s">
        <v>1299</v>
      </c>
      <c r="D51" s="17" t="s">
        <v>2</v>
      </c>
      <c r="E51" s="17" t="s">
        <v>225</v>
      </c>
      <c r="F51" s="17" t="s">
        <v>524</v>
      </c>
      <c r="G51" s="21">
        <v>1.49</v>
      </c>
      <c r="H51" s="17" t="s">
        <v>8</v>
      </c>
      <c r="I51" s="20">
        <f>IF(FluxoCaixa101315176812[[#This Row],[Fornecedores]]="Saldo Inicial",FluxoCaixa101315176812[[#This Row],[R$ (Valores)]],I50+FluxoCaixa101315176812[[#This Row],[Valores Receitas / Despesas]])</f>
        <v>-329.93000000000006</v>
      </c>
      <c r="J51" s="20">
        <f>IF(FluxoCaixa101315176812[[#This Row],[Entrada / Saída]]="Saída",FluxoCaixa101315176812[[#This Row],[R$ (Valores)]]*-1,FluxoCaixa101315176812[[#This Row],[R$ (Valores)]])</f>
        <v>-1.49</v>
      </c>
    </row>
    <row r="52" spans="2:14" hidden="1">
      <c r="B52" s="16">
        <v>46056</v>
      </c>
      <c r="C52" s="48" t="s">
        <v>1299</v>
      </c>
      <c r="D52" s="17" t="s">
        <v>2</v>
      </c>
      <c r="E52" s="17" t="s">
        <v>225</v>
      </c>
      <c r="F52" s="17" t="s">
        <v>524</v>
      </c>
      <c r="G52" s="21">
        <v>5.5</v>
      </c>
      <c r="H52" s="17" t="s">
        <v>8</v>
      </c>
      <c r="I52" s="20">
        <f>IF(FluxoCaixa101315176812[[#This Row],[Fornecedores]]="Saldo Inicial",FluxoCaixa101315176812[[#This Row],[R$ (Valores)]],I51+FluxoCaixa101315176812[[#This Row],[Valores Receitas / Despesas]])</f>
        <v>-335.43000000000006</v>
      </c>
      <c r="J52" s="20">
        <f>IF(FluxoCaixa101315176812[[#This Row],[Entrada / Saída]]="Saída",FluxoCaixa101315176812[[#This Row],[R$ (Valores)]]*-1,FluxoCaixa101315176812[[#This Row],[R$ (Valores)]])</f>
        <v>-5.5</v>
      </c>
    </row>
    <row r="53" spans="2:14" hidden="1">
      <c r="B53" s="16">
        <v>46056</v>
      </c>
      <c r="C53" s="48" t="s">
        <v>1299</v>
      </c>
      <c r="D53" s="17" t="s">
        <v>2</v>
      </c>
      <c r="E53" s="17" t="s">
        <v>225</v>
      </c>
      <c r="F53" s="17" t="s">
        <v>524</v>
      </c>
      <c r="G53" s="21">
        <v>12</v>
      </c>
      <c r="H53" s="17" t="s">
        <v>8</v>
      </c>
      <c r="I53" s="20">
        <f>IF(FluxoCaixa101315176812[[#This Row],[Fornecedores]]="Saldo Inicial",FluxoCaixa101315176812[[#This Row],[R$ (Valores)]],I52+FluxoCaixa101315176812[[#This Row],[Valores Receitas / Despesas]])</f>
        <v>-347.43000000000006</v>
      </c>
      <c r="J53" s="20">
        <f>IF(FluxoCaixa101315176812[[#This Row],[Entrada / Saída]]="Saída",FluxoCaixa101315176812[[#This Row],[R$ (Valores)]]*-1,FluxoCaixa101315176812[[#This Row],[R$ (Valores)]])</f>
        <v>-12</v>
      </c>
      <c r="N53" s="31"/>
    </row>
    <row r="54" spans="2:14" hidden="1">
      <c r="B54" s="16">
        <v>46056</v>
      </c>
      <c r="C54" s="48" t="s">
        <v>1299</v>
      </c>
      <c r="D54" s="17" t="s">
        <v>1</v>
      </c>
      <c r="E54" s="17" t="s">
        <v>75</v>
      </c>
      <c r="F54" s="17" t="s">
        <v>75</v>
      </c>
      <c r="G54" s="21">
        <v>10000</v>
      </c>
      <c r="H54" s="17" t="s">
        <v>8</v>
      </c>
      <c r="I54" s="20">
        <f>IF(FluxoCaixa101315176812[[#This Row],[Fornecedores]]="Saldo Inicial",FluxoCaixa101315176812[[#This Row],[R$ (Valores)]],I53+FluxoCaixa101315176812[[#This Row],[Valores Receitas / Despesas]])</f>
        <v>9652.57</v>
      </c>
      <c r="J54" s="20">
        <f>IF(FluxoCaixa101315176812[[#This Row],[Entrada / Saída]]="Saída",FluxoCaixa101315176812[[#This Row],[R$ (Valores)]]*-1,FluxoCaixa101315176812[[#This Row],[R$ (Valores)]])</f>
        <v>10000</v>
      </c>
    </row>
    <row r="55" spans="2:14" hidden="1">
      <c r="B55" s="16">
        <v>46056</v>
      </c>
      <c r="C55" s="48" t="s">
        <v>1299</v>
      </c>
      <c r="D55" s="17" t="s">
        <v>2</v>
      </c>
      <c r="E55" s="17" t="s">
        <v>225</v>
      </c>
      <c r="F55" s="17" t="s">
        <v>524</v>
      </c>
      <c r="G55" s="21">
        <v>19</v>
      </c>
      <c r="H55" s="17" t="s">
        <v>8</v>
      </c>
      <c r="I55" s="20">
        <f>IF(FluxoCaixa101315176812[[#This Row],[Fornecedores]]="Saldo Inicial",FluxoCaixa101315176812[[#This Row],[R$ (Valores)]],I54+FluxoCaixa101315176812[[#This Row],[Valores Receitas / Despesas]])</f>
        <v>9633.57</v>
      </c>
      <c r="J55" s="20">
        <f>IF(FluxoCaixa101315176812[[#This Row],[Entrada / Saída]]="Saída",FluxoCaixa101315176812[[#This Row],[R$ (Valores)]]*-1,FluxoCaixa101315176812[[#This Row],[R$ (Valores)]])</f>
        <v>-19</v>
      </c>
      <c r="N55" s="26"/>
    </row>
    <row r="56" spans="2:14" hidden="1">
      <c r="B56" s="16">
        <v>46056</v>
      </c>
      <c r="C56" s="48" t="s">
        <v>1299</v>
      </c>
      <c r="D56" s="17" t="s">
        <v>2</v>
      </c>
      <c r="E56" s="17" t="s">
        <v>225</v>
      </c>
      <c r="F56" s="17" t="s">
        <v>524</v>
      </c>
      <c r="G56" s="21">
        <v>1.49</v>
      </c>
      <c r="H56" s="17" t="s">
        <v>8</v>
      </c>
      <c r="I56" s="20">
        <f>IF(FluxoCaixa101315176812[[#This Row],[Fornecedores]]="Saldo Inicial",FluxoCaixa101315176812[[#This Row],[R$ (Valores)]],I55+FluxoCaixa101315176812[[#This Row],[Valores Receitas / Despesas]])</f>
        <v>9632.08</v>
      </c>
      <c r="J56" s="20">
        <f>IF(FluxoCaixa101315176812[[#This Row],[Entrada / Saída]]="Saída",FluxoCaixa101315176812[[#This Row],[R$ (Valores)]]*-1,FluxoCaixa101315176812[[#This Row],[R$ (Valores)]])</f>
        <v>-1.49</v>
      </c>
    </row>
    <row r="57" spans="2:14" hidden="1">
      <c r="B57" s="16">
        <v>46056</v>
      </c>
      <c r="C57" s="48" t="s">
        <v>1299</v>
      </c>
      <c r="D57" s="17" t="s">
        <v>2</v>
      </c>
      <c r="E57" s="17" t="s">
        <v>225</v>
      </c>
      <c r="F57" s="17" t="s">
        <v>524</v>
      </c>
      <c r="G57" s="21">
        <v>38</v>
      </c>
      <c r="H57" s="17" t="s">
        <v>8</v>
      </c>
      <c r="I57" s="20">
        <f>IF(FluxoCaixa101315176812[[#This Row],[Fornecedores]]="Saldo Inicial",FluxoCaixa101315176812[[#This Row],[R$ (Valores)]],I56+FluxoCaixa101315176812[[#This Row],[Valores Receitas / Despesas]])</f>
        <v>9594.08</v>
      </c>
      <c r="J57" s="20">
        <f>IF(FluxoCaixa101315176812[[#This Row],[Entrada / Saída]]="Saída",FluxoCaixa101315176812[[#This Row],[R$ (Valores)]]*-1,FluxoCaixa101315176812[[#This Row],[R$ (Valores)]])</f>
        <v>-38</v>
      </c>
    </row>
    <row r="58" spans="2:14" hidden="1">
      <c r="B58" s="16">
        <v>46056</v>
      </c>
      <c r="C58" s="48" t="s">
        <v>1299</v>
      </c>
      <c r="D58" s="17" t="s">
        <v>2</v>
      </c>
      <c r="E58" s="17" t="s">
        <v>225</v>
      </c>
      <c r="F58" s="17" t="s">
        <v>524</v>
      </c>
      <c r="G58" s="21">
        <v>1.49</v>
      </c>
      <c r="H58" s="17" t="s">
        <v>8</v>
      </c>
      <c r="I58" s="20">
        <f>IF(FluxoCaixa101315176812[[#This Row],[Fornecedores]]="Saldo Inicial",FluxoCaixa101315176812[[#This Row],[R$ (Valores)]],I57+FluxoCaixa101315176812[[#This Row],[Valores Receitas / Despesas]])</f>
        <v>9592.59</v>
      </c>
      <c r="J58" s="20">
        <f>IF(FluxoCaixa101315176812[[#This Row],[Entrada / Saída]]="Saída",FluxoCaixa101315176812[[#This Row],[R$ (Valores)]]*-1,FluxoCaixa101315176812[[#This Row],[R$ (Valores)]])</f>
        <v>-1.49</v>
      </c>
    </row>
    <row r="59" spans="2:14" hidden="1">
      <c r="B59" s="16">
        <v>46056</v>
      </c>
      <c r="C59" s="48" t="s">
        <v>1299</v>
      </c>
      <c r="D59" s="17" t="s">
        <v>2</v>
      </c>
      <c r="E59" s="17" t="s">
        <v>225</v>
      </c>
      <c r="F59" s="17" t="s">
        <v>524</v>
      </c>
      <c r="G59" s="21">
        <v>38</v>
      </c>
      <c r="H59" s="17" t="s">
        <v>8</v>
      </c>
      <c r="I59" s="20">
        <f>IF(FluxoCaixa101315176812[[#This Row],[Fornecedores]]="Saldo Inicial",FluxoCaixa101315176812[[#This Row],[R$ (Valores)]],I58+FluxoCaixa101315176812[[#This Row],[Valores Receitas / Despesas]])</f>
        <v>9554.59</v>
      </c>
      <c r="J59" s="20">
        <f>IF(FluxoCaixa101315176812[[#This Row],[Entrada / Saída]]="Saída",FluxoCaixa101315176812[[#This Row],[R$ (Valores)]]*-1,FluxoCaixa101315176812[[#This Row],[R$ (Valores)]])</f>
        <v>-38</v>
      </c>
    </row>
    <row r="60" spans="2:14" hidden="1">
      <c r="B60" s="16">
        <v>46056</v>
      </c>
      <c r="C60" s="48" t="s">
        <v>1299</v>
      </c>
      <c r="D60" s="17" t="s">
        <v>2</v>
      </c>
      <c r="E60" s="17" t="s">
        <v>225</v>
      </c>
      <c r="F60" s="17" t="s">
        <v>524</v>
      </c>
      <c r="G60" s="21">
        <v>38</v>
      </c>
      <c r="H60" s="17" t="s">
        <v>8</v>
      </c>
      <c r="I60" s="20">
        <f>IF(FluxoCaixa101315176812[[#This Row],[Fornecedores]]="Saldo Inicial",FluxoCaixa101315176812[[#This Row],[R$ (Valores)]],I59+FluxoCaixa101315176812[[#This Row],[Valores Receitas / Despesas]])</f>
        <v>9516.59</v>
      </c>
      <c r="J60" s="20">
        <f>IF(FluxoCaixa101315176812[[#This Row],[Entrada / Saída]]="Saída",FluxoCaixa101315176812[[#This Row],[R$ (Valores)]]*-1,FluxoCaixa101315176812[[#This Row],[R$ (Valores)]])</f>
        <v>-38</v>
      </c>
    </row>
    <row r="61" spans="2:14" hidden="1">
      <c r="B61" s="16">
        <v>46056</v>
      </c>
      <c r="C61" s="48" t="s">
        <v>1299</v>
      </c>
      <c r="D61" s="17" t="s">
        <v>2</v>
      </c>
      <c r="E61" s="17" t="s">
        <v>225</v>
      </c>
      <c r="F61" s="17" t="s">
        <v>524</v>
      </c>
      <c r="G61" s="21">
        <v>5.5</v>
      </c>
      <c r="H61" s="17" t="s">
        <v>8</v>
      </c>
      <c r="I61" s="20">
        <f>IF(FluxoCaixa101315176812[[#This Row],[Fornecedores]]="Saldo Inicial",FluxoCaixa101315176812[[#This Row],[R$ (Valores)]],I60+FluxoCaixa101315176812[[#This Row],[Valores Receitas / Despesas]])</f>
        <v>9511.09</v>
      </c>
      <c r="J61" s="20">
        <f>IF(FluxoCaixa101315176812[[#This Row],[Entrada / Saída]]="Saída",FluxoCaixa101315176812[[#This Row],[R$ (Valores)]]*-1,FluxoCaixa101315176812[[#This Row],[R$ (Valores)]])</f>
        <v>-5.5</v>
      </c>
    </row>
    <row r="62" spans="2:14" hidden="1">
      <c r="B62" s="16">
        <v>46056</v>
      </c>
      <c r="C62" s="48" t="s">
        <v>1299</v>
      </c>
      <c r="D62" s="17" t="s">
        <v>2</v>
      </c>
      <c r="E62" s="17" t="s">
        <v>225</v>
      </c>
      <c r="F62" s="17" t="s">
        <v>524</v>
      </c>
      <c r="G62" s="21">
        <v>5.5</v>
      </c>
      <c r="H62" s="17" t="s">
        <v>8</v>
      </c>
      <c r="I62" s="20">
        <f>IF(FluxoCaixa101315176812[[#This Row],[Fornecedores]]="Saldo Inicial",FluxoCaixa101315176812[[#This Row],[R$ (Valores)]],I61+FluxoCaixa101315176812[[#This Row],[Valores Receitas / Despesas]])</f>
        <v>9505.59</v>
      </c>
      <c r="J62" s="20">
        <f>IF(FluxoCaixa101315176812[[#This Row],[Entrada / Saída]]="Saída",FluxoCaixa101315176812[[#This Row],[R$ (Valores)]]*-1,FluxoCaixa101315176812[[#This Row],[R$ (Valores)]])</f>
        <v>-5.5</v>
      </c>
    </row>
    <row r="63" spans="2:14" hidden="1">
      <c r="B63" s="16">
        <v>46056</v>
      </c>
      <c r="C63" s="48" t="s">
        <v>1299</v>
      </c>
      <c r="D63" s="17" t="s">
        <v>2</v>
      </c>
      <c r="E63" s="17" t="s">
        <v>507</v>
      </c>
      <c r="F63" s="17" t="s">
        <v>1374</v>
      </c>
      <c r="G63" s="21">
        <v>120</v>
      </c>
      <c r="H63" s="17" t="s">
        <v>8</v>
      </c>
      <c r="I63" s="20">
        <f>IF(FluxoCaixa101315176812[[#This Row],[Fornecedores]]="Saldo Inicial",FluxoCaixa101315176812[[#This Row],[R$ (Valores)]],I62+FluxoCaixa101315176812[[#This Row],[Valores Receitas / Despesas]])</f>
        <v>9385.59</v>
      </c>
      <c r="J63" s="20">
        <f>IF(FluxoCaixa101315176812[[#This Row],[Entrada / Saída]]="Saída",FluxoCaixa101315176812[[#This Row],[R$ (Valores)]]*-1,FluxoCaixa101315176812[[#This Row],[R$ (Valores)]])</f>
        <v>-120</v>
      </c>
    </row>
    <row r="64" spans="2:14" hidden="1">
      <c r="B64" s="16">
        <v>46056</v>
      </c>
      <c r="C64" s="48" t="s">
        <v>1299</v>
      </c>
      <c r="D64" s="17" t="s">
        <v>2</v>
      </c>
      <c r="E64" s="17" t="s">
        <v>222</v>
      </c>
      <c r="F64" s="17" t="s">
        <v>1431</v>
      </c>
      <c r="G64" s="21">
        <v>3.46</v>
      </c>
      <c r="H64" s="17" t="s">
        <v>8</v>
      </c>
      <c r="I64" s="20">
        <f>IF(FluxoCaixa101315176812[[#This Row],[Fornecedores]]="Saldo Inicial",FluxoCaixa101315176812[[#This Row],[R$ (Valores)]],I63+FluxoCaixa101315176812[[#This Row],[Valores Receitas / Despesas]])</f>
        <v>9382.130000000001</v>
      </c>
      <c r="J64" s="20">
        <f>IF(FluxoCaixa101315176812[[#This Row],[Entrada / Saída]]="Saída",FluxoCaixa101315176812[[#This Row],[R$ (Valores)]]*-1,FluxoCaixa101315176812[[#This Row],[R$ (Valores)]])</f>
        <v>-3.46</v>
      </c>
    </row>
    <row r="65" spans="2:10" hidden="1">
      <c r="B65" s="16">
        <v>46057</v>
      </c>
      <c r="C65" s="48" t="s">
        <v>1299</v>
      </c>
      <c r="D65" s="17" t="s">
        <v>2</v>
      </c>
      <c r="E65" s="17" t="s">
        <v>225</v>
      </c>
      <c r="F65" s="17" t="s">
        <v>524</v>
      </c>
      <c r="G65" s="21">
        <v>5.7</v>
      </c>
      <c r="H65" s="17" t="s">
        <v>8</v>
      </c>
      <c r="I65" s="20">
        <f>IF(FluxoCaixa101315176812[[#This Row],[Fornecedores]]="Saldo Inicial",FluxoCaixa101315176812[[#This Row],[R$ (Valores)]],I64+FluxoCaixa101315176812[[#This Row],[Valores Receitas / Despesas]])</f>
        <v>9376.43</v>
      </c>
      <c r="J65" s="20">
        <f>IF(FluxoCaixa101315176812[[#This Row],[Entrada / Saída]]="Saída",FluxoCaixa101315176812[[#This Row],[R$ (Valores)]]*-1,FluxoCaixa101315176812[[#This Row],[R$ (Valores)]])</f>
        <v>-5.7</v>
      </c>
    </row>
    <row r="66" spans="2:10" hidden="1">
      <c r="B66" s="16">
        <v>46057</v>
      </c>
      <c r="C66" s="48" t="s">
        <v>1299</v>
      </c>
      <c r="D66" s="17" t="s">
        <v>2</v>
      </c>
      <c r="E66" s="17" t="s">
        <v>225</v>
      </c>
      <c r="F66" s="17" t="s">
        <v>524</v>
      </c>
      <c r="G66" s="21">
        <v>1.49</v>
      </c>
      <c r="H66" s="17" t="s">
        <v>8</v>
      </c>
      <c r="I66" s="20">
        <f>IF(FluxoCaixa101315176812[[#This Row],[Fornecedores]]="Saldo Inicial",FluxoCaixa101315176812[[#This Row],[R$ (Valores)]],I65+FluxoCaixa101315176812[[#This Row],[Valores Receitas / Despesas]])</f>
        <v>9374.94</v>
      </c>
      <c r="J66" s="20">
        <f>IF(FluxoCaixa101315176812[[#This Row],[Entrada / Saída]]="Saída",FluxoCaixa101315176812[[#This Row],[R$ (Valores)]]*-1,FluxoCaixa101315176812[[#This Row],[R$ (Valores)]])</f>
        <v>-1.49</v>
      </c>
    </row>
    <row r="67" spans="2:10" hidden="1">
      <c r="B67" s="16">
        <v>46057</v>
      </c>
      <c r="C67" s="48" t="s">
        <v>1299</v>
      </c>
      <c r="D67" s="17" t="s">
        <v>2</v>
      </c>
      <c r="E67" s="17" t="s">
        <v>225</v>
      </c>
      <c r="F67" s="17" t="s">
        <v>524</v>
      </c>
      <c r="G67" s="21">
        <v>5.7</v>
      </c>
      <c r="H67" s="17" t="s">
        <v>8</v>
      </c>
      <c r="I67" s="20">
        <f>IF(FluxoCaixa101315176812[[#This Row],[Fornecedores]]="Saldo Inicial",FluxoCaixa101315176812[[#This Row],[R$ (Valores)]],I66+FluxoCaixa101315176812[[#This Row],[Valores Receitas / Despesas]])</f>
        <v>9369.24</v>
      </c>
      <c r="J67" s="20">
        <f>IF(FluxoCaixa101315176812[[#This Row],[Entrada / Saída]]="Saída",FluxoCaixa101315176812[[#This Row],[R$ (Valores)]]*-1,FluxoCaixa101315176812[[#This Row],[R$ (Valores)]])</f>
        <v>-5.7</v>
      </c>
    </row>
    <row r="68" spans="2:10" hidden="1">
      <c r="B68" s="16">
        <v>46057</v>
      </c>
      <c r="C68" s="48" t="s">
        <v>1299</v>
      </c>
      <c r="D68" s="17" t="s">
        <v>2</v>
      </c>
      <c r="E68" s="17" t="s">
        <v>225</v>
      </c>
      <c r="F68" s="17" t="s">
        <v>524</v>
      </c>
      <c r="G68" s="21">
        <v>5.7</v>
      </c>
      <c r="H68" s="17" t="s">
        <v>8</v>
      </c>
      <c r="I68" s="20">
        <f>IF(FluxoCaixa101315176812[[#This Row],[Fornecedores]]="Saldo Inicial",FluxoCaixa101315176812[[#This Row],[R$ (Valores)]],I67+FluxoCaixa101315176812[[#This Row],[Valores Receitas / Despesas]])</f>
        <v>9363.5399999999991</v>
      </c>
      <c r="J68" s="20">
        <f>IF(FluxoCaixa101315176812[[#This Row],[Entrada / Saída]]="Saída",FluxoCaixa101315176812[[#This Row],[R$ (Valores)]]*-1,FluxoCaixa101315176812[[#This Row],[R$ (Valores)]])</f>
        <v>-5.7</v>
      </c>
    </row>
    <row r="69" spans="2:10" hidden="1">
      <c r="B69" s="16">
        <v>46057</v>
      </c>
      <c r="C69" s="48" t="s">
        <v>1299</v>
      </c>
      <c r="D69" s="17" t="s">
        <v>2</v>
      </c>
      <c r="E69" s="17" t="s">
        <v>507</v>
      </c>
      <c r="F69" s="17" t="s">
        <v>1429</v>
      </c>
      <c r="G69" s="21">
        <v>785</v>
      </c>
      <c r="H69" s="17" t="s">
        <v>8</v>
      </c>
      <c r="I69" s="20">
        <f>IF(FluxoCaixa101315176812[[#This Row],[Fornecedores]]="Saldo Inicial",FluxoCaixa101315176812[[#This Row],[R$ (Valores)]],I68+FluxoCaixa101315176812[[#This Row],[Valores Receitas / Despesas]])</f>
        <v>8578.5399999999991</v>
      </c>
      <c r="J69" s="20">
        <f>IF(FluxoCaixa101315176812[[#This Row],[Entrada / Saída]]="Saída",FluxoCaixa101315176812[[#This Row],[R$ (Valores)]]*-1,FluxoCaixa101315176812[[#This Row],[R$ (Valores)]])</f>
        <v>-785</v>
      </c>
    </row>
    <row r="70" spans="2:10" hidden="1">
      <c r="B70" s="16">
        <v>46057</v>
      </c>
      <c r="C70" s="48" t="s">
        <v>1299</v>
      </c>
      <c r="D70" s="17" t="s">
        <v>2</v>
      </c>
      <c r="E70" s="17" t="s">
        <v>225</v>
      </c>
      <c r="F70" s="17" t="s">
        <v>524</v>
      </c>
      <c r="G70" s="21">
        <v>5.7</v>
      </c>
      <c r="H70" s="17" t="s">
        <v>8</v>
      </c>
      <c r="I70" s="20">
        <f>IF(FluxoCaixa101315176812[[#This Row],[Fornecedores]]="Saldo Inicial",FluxoCaixa101315176812[[#This Row],[R$ (Valores)]],I69+FluxoCaixa101315176812[[#This Row],[Valores Receitas / Despesas]])</f>
        <v>8572.8399999999983</v>
      </c>
      <c r="J70" s="20">
        <f>IF(FluxoCaixa101315176812[[#This Row],[Entrada / Saída]]="Saída",FluxoCaixa101315176812[[#This Row],[R$ (Valores)]]*-1,FluxoCaixa101315176812[[#This Row],[R$ (Valores)]])</f>
        <v>-5.7</v>
      </c>
    </row>
    <row r="71" spans="2:10" hidden="1">
      <c r="B71" s="16">
        <v>46057</v>
      </c>
      <c r="C71" s="48" t="s">
        <v>1299</v>
      </c>
      <c r="D71" s="17" t="s">
        <v>2</v>
      </c>
      <c r="E71" s="17" t="s">
        <v>225</v>
      </c>
      <c r="F71" s="17" t="s">
        <v>524</v>
      </c>
      <c r="G71" s="21">
        <v>5.5</v>
      </c>
      <c r="H71" s="17" t="s">
        <v>8</v>
      </c>
      <c r="I71" s="20">
        <f>IF(FluxoCaixa101315176812[[#This Row],[Fornecedores]]="Saldo Inicial",FluxoCaixa101315176812[[#This Row],[R$ (Valores)]],I70+FluxoCaixa101315176812[[#This Row],[Valores Receitas / Despesas]])</f>
        <v>8567.3399999999983</v>
      </c>
      <c r="J71" s="20">
        <f>IF(FluxoCaixa101315176812[[#This Row],[Entrada / Saída]]="Saída",FluxoCaixa101315176812[[#This Row],[R$ (Valores)]]*-1,FluxoCaixa101315176812[[#This Row],[R$ (Valores)]])</f>
        <v>-5.5</v>
      </c>
    </row>
    <row r="72" spans="2:10" hidden="1">
      <c r="B72" s="16">
        <v>46057</v>
      </c>
      <c r="C72" s="48" t="s">
        <v>1299</v>
      </c>
      <c r="D72" s="17" t="s">
        <v>2</v>
      </c>
      <c r="E72" s="17" t="s">
        <v>225</v>
      </c>
      <c r="F72" s="17" t="s">
        <v>524</v>
      </c>
      <c r="G72" s="21">
        <v>1.49</v>
      </c>
      <c r="H72" s="17" t="s">
        <v>8</v>
      </c>
      <c r="I72" s="20">
        <f>IF(FluxoCaixa101315176812[[#This Row],[Fornecedores]]="Saldo Inicial",FluxoCaixa101315176812[[#This Row],[R$ (Valores)]],I71+FluxoCaixa101315176812[[#This Row],[Valores Receitas / Despesas]])</f>
        <v>8567.3399999999983</v>
      </c>
      <c r="J72" s="20"/>
    </row>
    <row r="73" spans="2:10" hidden="1">
      <c r="B73" s="16">
        <v>46057</v>
      </c>
      <c r="C73" s="48" t="s">
        <v>1299</v>
      </c>
      <c r="D73" s="17" t="s">
        <v>2</v>
      </c>
      <c r="E73" s="17" t="s">
        <v>225</v>
      </c>
      <c r="F73" s="17" t="s">
        <v>524</v>
      </c>
      <c r="G73" s="21">
        <v>5.5</v>
      </c>
      <c r="H73" s="17" t="s">
        <v>8</v>
      </c>
      <c r="I73" s="20">
        <f>IF(FluxoCaixa101315176812[[#This Row],[Fornecedores]]="Saldo Inicial",FluxoCaixa101315176812[[#This Row],[R$ (Valores)]],I72+FluxoCaixa101315176812[[#This Row],[Valores Receitas / Despesas]])</f>
        <v>8567.3399999999983</v>
      </c>
      <c r="J73" s="20"/>
    </row>
    <row r="74" spans="2:10" hidden="1">
      <c r="B74" s="16">
        <v>46057</v>
      </c>
      <c r="C74" s="48" t="s">
        <v>1299</v>
      </c>
      <c r="D74" s="17" t="s">
        <v>2</v>
      </c>
      <c r="E74" s="17" t="s">
        <v>225</v>
      </c>
      <c r="F74" s="17" t="s">
        <v>524</v>
      </c>
      <c r="G74" s="21">
        <v>5.5</v>
      </c>
      <c r="H74" s="17" t="s">
        <v>8</v>
      </c>
      <c r="I74" s="20">
        <f>IF(FluxoCaixa101315176812[[#This Row],[Fornecedores]]="Saldo Inicial",FluxoCaixa101315176812[[#This Row],[R$ (Valores)]],I73+FluxoCaixa101315176812[[#This Row],[Valores Receitas / Despesas]])</f>
        <v>8567.3399999999983</v>
      </c>
      <c r="J74" s="20"/>
    </row>
    <row r="75" spans="2:10" hidden="1">
      <c r="B75" s="16">
        <v>46057</v>
      </c>
      <c r="C75" s="48" t="s">
        <v>1299</v>
      </c>
      <c r="D75" s="17" t="s">
        <v>2</v>
      </c>
      <c r="E75" s="17" t="s">
        <v>225</v>
      </c>
      <c r="F75" s="17" t="s">
        <v>524</v>
      </c>
      <c r="G75" s="21">
        <v>2.4</v>
      </c>
      <c r="H75" s="17" t="s">
        <v>8</v>
      </c>
      <c r="I75" s="20">
        <f>IF(FluxoCaixa101315176812[[#This Row],[Fornecedores]]="Saldo Inicial",FluxoCaixa101315176812[[#This Row],[R$ (Valores)]],I74+FluxoCaixa101315176812[[#This Row],[Valores Receitas / Despesas]])</f>
        <v>8567.3399999999983</v>
      </c>
      <c r="J75" s="20"/>
    </row>
    <row r="76" spans="2:10" hidden="1">
      <c r="B76" s="16">
        <v>46057</v>
      </c>
      <c r="C76" s="48" t="s">
        <v>1299</v>
      </c>
      <c r="D76" s="17" t="s">
        <v>2</v>
      </c>
      <c r="E76" s="17" t="s">
        <v>225</v>
      </c>
      <c r="F76" s="17" t="s">
        <v>524</v>
      </c>
      <c r="G76" s="21">
        <v>2.4</v>
      </c>
      <c r="H76" s="17" t="s">
        <v>8</v>
      </c>
      <c r="I76" s="20">
        <f>IF(FluxoCaixa101315176812[[#This Row],[Fornecedores]]="Saldo Inicial",FluxoCaixa101315176812[[#This Row],[R$ (Valores)]],I75+FluxoCaixa101315176812[[#This Row],[Valores Receitas / Despesas]])</f>
        <v>8567.3399999999983</v>
      </c>
      <c r="J76" s="20"/>
    </row>
    <row r="77" spans="2:10" hidden="1">
      <c r="B77" s="16">
        <v>46057</v>
      </c>
      <c r="C77" s="48" t="s">
        <v>1299</v>
      </c>
      <c r="D77" s="17" t="s">
        <v>2</v>
      </c>
      <c r="E77" s="17" t="s">
        <v>225</v>
      </c>
      <c r="F77" s="17" t="s">
        <v>524</v>
      </c>
      <c r="G77" s="21">
        <v>2.4</v>
      </c>
      <c r="H77" s="17" t="s">
        <v>8</v>
      </c>
      <c r="I77" s="20">
        <f>IF(FluxoCaixa101315176812[[#This Row],[Fornecedores]]="Saldo Inicial",FluxoCaixa101315176812[[#This Row],[R$ (Valores)]],I76+FluxoCaixa101315176812[[#This Row],[Valores Receitas / Despesas]])</f>
        <v>8567.3399999999983</v>
      </c>
      <c r="J77" s="20"/>
    </row>
    <row r="78" spans="2:10" hidden="1">
      <c r="B78" s="16">
        <v>46057</v>
      </c>
      <c r="C78" s="48" t="s">
        <v>1299</v>
      </c>
      <c r="D78" s="17" t="s">
        <v>2</v>
      </c>
      <c r="E78" s="17" t="s">
        <v>225</v>
      </c>
      <c r="F78" s="17" t="s">
        <v>524</v>
      </c>
      <c r="G78" s="21">
        <v>5.7</v>
      </c>
      <c r="H78" s="17" t="s">
        <v>8</v>
      </c>
      <c r="I78" s="20">
        <f>IF(FluxoCaixa101315176812[[#This Row],[Fornecedores]]="Saldo Inicial",FluxoCaixa101315176812[[#This Row],[R$ (Valores)]],I77+FluxoCaixa101315176812[[#This Row],[Valores Receitas / Despesas]])</f>
        <v>8567.3399999999983</v>
      </c>
      <c r="J78" s="20"/>
    </row>
    <row r="79" spans="2:10" hidden="1">
      <c r="B79" s="16">
        <v>46057</v>
      </c>
      <c r="C79" s="48" t="s">
        <v>1299</v>
      </c>
      <c r="D79" s="17" t="s">
        <v>2</v>
      </c>
      <c r="E79" s="17" t="s">
        <v>225</v>
      </c>
      <c r="F79" s="17" t="s">
        <v>524</v>
      </c>
      <c r="G79" s="21">
        <v>2.4</v>
      </c>
      <c r="H79" s="17" t="s">
        <v>8</v>
      </c>
      <c r="I79" s="20">
        <f>IF(FluxoCaixa101315176812[[#This Row],[Fornecedores]]="Saldo Inicial",FluxoCaixa101315176812[[#This Row],[R$ (Valores)]],I78+FluxoCaixa101315176812[[#This Row],[Valores Receitas / Despesas]])</f>
        <v>8567.3399999999983</v>
      </c>
      <c r="J79" s="20"/>
    </row>
    <row r="80" spans="2:10" hidden="1">
      <c r="B80" s="16">
        <v>46057</v>
      </c>
      <c r="C80" s="48" t="s">
        <v>1299</v>
      </c>
      <c r="D80" s="17" t="s">
        <v>2</v>
      </c>
      <c r="E80" s="17" t="s">
        <v>225</v>
      </c>
      <c r="F80" s="17" t="s">
        <v>524</v>
      </c>
      <c r="G80" s="21">
        <v>8.84</v>
      </c>
      <c r="H80" s="17" t="s">
        <v>8</v>
      </c>
      <c r="I80" s="20">
        <f>IF(FluxoCaixa101315176812[[#This Row],[Fornecedores]]="Saldo Inicial",FluxoCaixa101315176812[[#This Row],[R$ (Valores)]],I79+FluxoCaixa101315176812[[#This Row],[Valores Receitas / Despesas]])</f>
        <v>8567.3399999999983</v>
      </c>
      <c r="J80" s="20"/>
    </row>
    <row r="81" spans="2:10" hidden="1">
      <c r="B81" s="16">
        <v>46057</v>
      </c>
      <c r="C81" s="48" t="s">
        <v>1299</v>
      </c>
      <c r="D81" s="17" t="s">
        <v>2</v>
      </c>
      <c r="E81" s="17" t="s">
        <v>225</v>
      </c>
      <c r="F81" s="17" t="s">
        <v>524</v>
      </c>
      <c r="G81" s="21">
        <v>1.49</v>
      </c>
      <c r="H81" s="17" t="s">
        <v>8</v>
      </c>
      <c r="I81" s="20">
        <f>IF(FluxoCaixa101315176812[[#This Row],[Fornecedores]]="Saldo Inicial",FluxoCaixa101315176812[[#This Row],[R$ (Valores)]],I80+FluxoCaixa101315176812[[#This Row],[Valores Receitas / Despesas]])</f>
        <v>8567.3399999999983</v>
      </c>
      <c r="J81" s="20"/>
    </row>
    <row r="82" spans="2:10" hidden="1">
      <c r="B82" s="16">
        <v>46057</v>
      </c>
      <c r="C82" s="48" t="s">
        <v>1299</v>
      </c>
      <c r="D82" s="17" t="s">
        <v>1</v>
      </c>
      <c r="E82" s="17" t="s">
        <v>60</v>
      </c>
      <c r="F82" s="17" t="s">
        <v>1430</v>
      </c>
      <c r="G82" s="21">
        <v>2270.33</v>
      </c>
      <c r="H82" s="17" t="s">
        <v>8</v>
      </c>
      <c r="I82" s="20">
        <f>IF(FluxoCaixa101315176812[[#This Row],[Fornecedores]]="Saldo Inicial",FluxoCaixa101315176812[[#This Row],[R$ (Valores)]],I81+FluxoCaixa101315176812[[#This Row],[Valores Receitas / Despesas]])</f>
        <v>8567.3399999999983</v>
      </c>
      <c r="J82" s="20"/>
    </row>
    <row r="83" spans="2:10" hidden="1">
      <c r="B83" s="16">
        <v>46057</v>
      </c>
      <c r="C83" s="48" t="s">
        <v>1299</v>
      </c>
      <c r="D83" s="17" t="s">
        <v>1</v>
      </c>
      <c r="E83" s="17" t="s">
        <v>60</v>
      </c>
      <c r="F83" s="17" t="s">
        <v>1430</v>
      </c>
      <c r="G83" s="21">
        <v>4237.79</v>
      </c>
      <c r="H83" s="17" t="s">
        <v>8</v>
      </c>
      <c r="I83" s="20">
        <f>IF(FluxoCaixa101315176812[[#This Row],[Fornecedores]]="Saldo Inicial",FluxoCaixa101315176812[[#This Row],[R$ (Valores)]],I82+FluxoCaixa101315176812[[#This Row],[Valores Receitas / Despesas]])</f>
        <v>12805.129999999997</v>
      </c>
      <c r="J83" s="20">
        <f>IF(FluxoCaixa101315176812[[#This Row],[Entrada / Saída]]="Saída",FluxoCaixa101315176812[[#This Row],[R$ (Valores)]]*-1,FluxoCaixa101315176812[[#This Row],[R$ (Valores)]])</f>
        <v>4237.79</v>
      </c>
    </row>
    <row r="84" spans="2:10" hidden="1">
      <c r="B84" s="16">
        <v>46057</v>
      </c>
      <c r="C84" s="48" t="s">
        <v>1299</v>
      </c>
      <c r="D84" s="17" t="s">
        <v>1</v>
      </c>
      <c r="E84" s="17" t="s">
        <v>60</v>
      </c>
      <c r="F84" s="17" t="s">
        <v>1430</v>
      </c>
      <c r="G84" s="21">
        <v>34200</v>
      </c>
      <c r="H84" s="17" t="s">
        <v>8</v>
      </c>
      <c r="I84" s="20">
        <f>IF(FluxoCaixa101315176812[[#This Row],[Fornecedores]]="Saldo Inicial",FluxoCaixa101315176812[[#This Row],[R$ (Valores)]],I83+FluxoCaixa101315176812[[#This Row],[Valores Receitas / Despesas]])</f>
        <v>47005.13</v>
      </c>
      <c r="J84" s="20">
        <f>IF(FluxoCaixa101315176812[[#This Row],[Entrada / Saída]]="Saída",FluxoCaixa101315176812[[#This Row],[R$ (Valores)]]*-1,FluxoCaixa101315176812[[#This Row],[R$ (Valores)]])</f>
        <v>34200</v>
      </c>
    </row>
    <row r="85" spans="2:10" hidden="1">
      <c r="B85" s="16">
        <v>46057</v>
      </c>
      <c r="C85" s="48" t="s">
        <v>1299</v>
      </c>
      <c r="D85" s="17" t="s">
        <v>2</v>
      </c>
      <c r="E85" s="17" t="s">
        <v>225</v>
      </c>
      <c r="F85" s="17" t="s">
        <v>524</v>
      </c>
      <c r="G85" s="29">
        <v>11.4</v>
      </c>
      <c r="H85" s="17" t="s">
        <v>8</v>
      </c>
      <c r="I85" s="20">
        <f>IF(FluxoCaixa101315176812[[#This Row],[Fornecedores]]="Saldo Inicial",FluxoCaixa101315176812[[#This Row],[R$ (Valores)]],I84+FluxoCaixa101315176812[[#This Row],[Valores Receitas / Despesas]])</f>
        <v>46993.729999999996</v>
      </c>
      <c r="J85" s="20">
        <f>IF(FluxoCaixa101315176812[[#This Row],[Entrada / Saída]]="Saída",FluxoCaixa101315176812[[#This Row],[R$ (Valores)]]*-1,FluxoCaixa101315176812[[#This Row],[R$ (Valores)]])</f>
        <v>-11.4</v>
      </c>
    </row>
    <row r="86" spans="2:10" hidden="1">
      <c r="B86" s="16">
        <v>46057</v>
      </c>
      <c r="C86" s="48" t="s">
        <v>1299</v>
      </c>
      <c r="D86" s="17" t="s">
        <v>2</v>
      </c>
      <c r="E86" s="17" t="s">
        <v>225</v>
      </c>
      <c r="F86" s="17" t="s">
        <v>524</v>
      </c>
      <c r="G86" s="29">
        <v>12.16</v>
      </c>
      <c r="H86" s="17" t="s">
        <v>8</v>
      </c>
      <c r="I86" s="20">
        <f>IF(FluxoCaixa101315176812[[#This Row],[Fornecedores]]="Saldo Inicial",FluxoCaixa101315176812[[#This Row],[R$ (Valores)]],I85+FluxoCaixa101315176812[[#This Row],[Valores Receitas / Despesas]])</f>
        <v>46981.569999999992</v>
      </c>
      <c r="J86" s="20">
        <f>IF(FluxoCaixa101315176812[[#This Row],[Entrada / Saída]]="Saída",FluxoCaixa101315176812[[#This Row],[R$ (Valores)]]*-1,FluxoCaixa101315176812[[#This Row],[R$ (Valores)]])</f>
        <v>-12.16</v>
      </c>
    </row>
    <row r="87" spans="2:10" hidden="1">
      <c r="B87" s="16">
        <v>46057</v>
      </c>
      <c r="C87" s="48" t="s">
        <v>1299</v>
      </c>
      <c r="D87" s="17" t="s">
        <v>2</v>
      </c>
      <c r="E87" s="17" t="s">
        <v>225</v>
      </c>
      <c r="F87" s="17" t="s">
        <v>524</v>
      </c>
      <c r="G87" s="21">
        <v>12.16</v>
      </c>
      <c r="H87" s="17" t="s">
        <v>8</v>
      </c>
      <c r="I87" s="20">
        <f>IF(FluxoCaixa101315176812[[#This Row],[Fornecedores]]="Saldo Inicial",FluxoCaixa101315176812[[#This Row],[R$ (Valores)]],I86+FluxoCaixa101315176812[[#This Row],[Valores Receitas / Despesas]])</f>
        <v>46969.409999999989</v>
      </c>
      <c r="J87" s="20">
        <f>IF(FluxoCaixa101315176812[[#This Row],[Entrada / Saída]]="Saída",FluxoCaixa101315176812[[#This Row],[R$ (Valores)]]*-1,FluxoCaixa101315176812[[#This Row],[R$ (Valores)]])</f>
        <v>-12.16</v>
      </c>
    </row>
    <row r="88" spans="2:10" hidden="1">
      <c r="B88" s="16">
        <v>46057</v>
      </c>
      <c r="C88" s="48" t="s">
        <v>1299</v>
      </c>
      <c r="D88" s="17" t="s">
        <v>2</v>
      </c>
      <c r="E88" s="17" t="s">
        <v>225</v>
      </c>
      <c r="F88" s="17" t="s">
        <v>524</v>
      </c>
      <c r="G88" s="29">
        <v>12.16</v>
      </c>
      <c r="H88" s="17" t="s">
        <v>8</v>
      </c>
      <c r="I88" s="20">
        <f>IF(FluxoCaixa101315176812[[#This Row],[Fornecedores]]="Saldo Inicial",FluxoCaixa101315176812[[#This Row],[R$ (Valores)]],I87+FluxoCaixa101315176812[[#This Row],[Valores Receitas / Despesas]])</f>
        <v>46957.249999999985</v>
      </c>
      <c r="J88" s="20">
        <f>IF(FluxoCaixa101315176812[[#This Row],[Entrada / Saída]]="Saída",FluxoCaixa101315176812[[#This Row],[R$ (Valores)]]*-1,FluxoCaixa101315176812[[#This Row],[R$ (Valores)]])</f>
        <v>-12.16</v>
      </c>
    </row>
    <row r="89" spans="2:10" hidden="1">
      <c r="B89" s="16">
        <v>46057</v>
      </c>
      <c r="C89" s="48" t="s">
        <v>1299</v>
      </c>
      <c r="D89" s="17" t="s">
        <v>2</v>
      </c>
      <c r="E89" s="17" t="s">
        <v>507</v>
      </c>
      <c r="F89" s="17" t="s">
        <v>1374</v>
      </c>
      <c r="G89" s="21">
        <v>60</v>
      </c>
      <c r="H89" s="17" t="s">
        <v>8</v>
      </c>
      <c r="I89" s="20">
        <f>IF(FluxoCaixa101315176812[[#This Row],[Fornecedores]]="Saldo Inicial",FluxoCaixa101315176812[[#This Row],[R$ (Valores)]],I88+FluxoCaixa101315176812[[#This Row],[Valores Receitas / Despesas]])</f>
        <v>46897.249999999985</v>
      </c>
      <c r="J89" s="20">
        <f>IF(FluxoCaixa101315176812[[#This Row],[Entrada / Saída]]="Saída",FluxoCaixa101315176812[[#This Row],[R$ (Valores)]]*-1,FluxoCaixa101315176812[[#This Row],[R$ (Valores)]])</f>
        <v>-60</v>
      </c>
    </row>
    <row r="90" spans="2:10" hidden="1">
      <c r="B90" s="16">
        <v>46058</v>
      </c>
      <c r="C90" s="48" t="s">
        <v>1299</v>
      </c>
      <c r="D90" s="17" t="s">
        <v>2</v>
      </c>
      <c r="E90" s="17" t="s">
        <v>225</v>
      </c>
      <c r="F90" s="17" t="s">
        <v>524</v>
      </c>
      <c r="G90" s="21">
        <v>9.0299999999999994</v>
      </c>
      <c r="H90" s="17" t="s">
        <v>8</v>
      </c>
      <c r="I90" s="20">
        <f>IF(FluxoCaixa101315176812[[#This Row],[Fornecedores]]="Saldo Inicial",FluxoCaixa101315176812[[#This Row],[R$ (Valores)]],I89+FluxoCaixa101315176812[[#This Row],[Valores Receitas / Despesas]])</f>
        <v>46888.219999999987</v>
      </c>
      <c r="J90" s="20">
        <f>IF(FluxoCaixa101315176812[[#This Row],[Entrada / Saída]]="Saída",FluxoCaixa101315176812[[#This Row],[R$ (Valores)]]*-1,FluxoCaixa101315176812[[#This Row],[R$ (Valores)]])</f>
        <v>-9.0299999999999994</v>
      </c>
    </row>
    <row r="91" spans="2:10" hidden="1">
      <c r="B91" s="16">
        <v>46058</v>
      </c>
      <c r="C91" s="48" t="s">
        <v>1299</v>
      </c>
      <c r="D91" s="17" t="s">
        <v>2</v>
      </c>
      <c r="E91" s="17" t="s">
        <v>225</v>
      </c>
      <c r="F91" s="17" t="s">
        <v>524</v>
      </c>
      <c r="G91" s="21">
        <v>1.49</v>
      </c>
      <c r="H91" s="17" t="s">
        <v>8</v>
      </c>
      <c r="I91" s="20">
        <f>IF(FluxoCaixa101315176812[[#This Row],[Fornecedores]]="Saldo Inicial",FluxoCaixa101315176812[[#This Row],[R$ (Valores)]],I90+FluxoCaixa101315176812[[#This Row],[Valores Receitas / Despesas]])</f>
        <v>46886.729999999989</v>
      </c>
      <c r="J91" s="20">
        <f>IF(FluxoCaixa101315176812[[#This Row],[Entrada / Saída]]="Saída",FluxoCaixa101315176812[[#This Row],[R$ (Valores)]]*-1,FluxoCaixa101315176812[[#This Row],[R$ (Valores)]])</f>
        <v>-1.49</v>
      </c>
    </row>
    <row r="92" spans="2:10" hidden="1">
      <c r="B92" s="16">
        <v>46058</v>
      </c>
      <c r="C92" s="48" t="s">
        <v>1299</v>
      </c>
      <c r="D92" s="17" t="s">
        <v>2</v>
      </c>
      <c r="E92" s="17" t="s">
        <v>225</v>
      </c>
      <c r="F92" s="17" t="s">
        <v>524</v>
      </c>
      <c r="G92" s="21">
        <v>5.5</v>
      </c>
      <c r="H92" s="17" t="s">
        <v>8</v>
      </c>
      <c r="I92" s="20">
        <f>IF(FluxoCaixa101315176812[[#This Row],[Fornecedores]]="Saldo Inicial",FluxoCaixa101315176812[[#This Row],[R$ (Valores)]],I91+FluxoCaixa101315176812[[#This Row],[Valores Receitas / Despesas]])</f>
        <v>46881.229999999989</v>
      </c>
      <c r="J92" s="20">
        <f>IF(FluxoCaixa101315176812[[#This Row],[Entrada / Saída]]="Saída",FluxoCaixa101315176812[[#This Row],[R$ (Valores)]]*-1,FluxoCaixa101315176812[[#This Row],[R$ (Valores)]])</f>
        <v>-5.5</v>
      </c>
    </row>
    <row r="93" spans="2:10" hidden="1">
      <c r="B93" s="16">
        <v>46058</v>
      </c>
      <c r="C93" s="48" t="s">
        <v>1299</v>
      </c>
      <c r="D93" s="17" t="s">
        <v>2</v>
      </c>
      <c r="E93" s="17" t="s">
        <v>225</v>
      </c>
      <c r="F93" s="17" t="s">
        <v>524</v>
      </c>
      <c r="G93" s="21">
        <v>5.5</v>
      </c>
      <c r="H93" s="17" t="s">
        <v>8</v>
      </c>
      <c r="I93" s="20">
        <f>IF(FluxoCaixa101315176812[[#This Row],[Fornecedores]]="Saldo Inicial",FluxoCaixa101315176812[[#This Row],[R$ (Valores)]],I92+FluxoCaixa101315176812[[#This Row],[Valores Receitas / Despesas]])</f>
        <v>46875.729999999989</v>
      </c>
      <c r="J93" s="20">
        <f>IF(FluxoCaixa101315176812[[#This Row],[Entrada / Saída]]="Saída",FluxoCaixa101315176812[[#This Row],[R$ (Valores)]]*-1,FluxoCaixa101315176812[[#This Row],[R$ (Valores)]])</f>
        <v>-5.5</v>
      </c>
    </row>
    <row r="94" spans="2:10" hidden="1">
      <c r="B94" s="16">
        <v>46058</v>
      </c>
      <c r="C94" s="48" t="s">
        <v>1299</v>
      </c>
      <c r="D94" s="17" t="s">
        <v>2</v>
      </c>
      <c r="E94" s="17" t="s">
        <v>225</v>
      </c>
      <c r="F94" s="17" t="s">
        <v>524</v>
      </c>
      <c r="G94" s="21">
        <v>5.5</v>
      </c>
      <c r="H94" s="17" t="s">
        <v>8</v>
      </c>
      <c r="I94" s="20">
        <f>IF(FluxoCaixa101315176812[[#This Row],[Fornecedores]]="Saldo Inicial",FluxoCaixa101315176812[[#This Row],[R$ (Valores)]],I93+FluxoCaixa101315176812[[#This Row],[Valores Receitas / Despesas]])</f>
        <v>46870.229999999989</v>
      </c>
      <c r="J94" s="20">
        <f>IF(FluxoCaixa101315176812[[#This Row],[Entrada / Saída]]="Saída",FluxoCaixa101315176812[[#This Row],[R$ (Valores)]]*-1,FluxoCaixa101315176812[[#This Row],[R$ (Valores)]])</f>
        <v>-5.5</v>
      </c>
    </row>
    <row r="95" spans="2:10" hidden="1">
      <c r="B95" s="16">
        <v>46058</v>
      </c>
      <c r="C95" s="48" t="s">
        <v>1299</v>
      </c>
      <c r="D95" s="17" t="s">
        <v>2</v>
      </c>
      <c r="E95" s="17" t="s">
        <v>225</v>
      </c>
      <c r="F95" s="17" t="s">
        <v>524</v>
      </c>
      <c r="G95" s="21">
        <v>1.49</v>
      </c>
      <c r="H95" s="17" t="s">
        <v>8</v>
      </c>
      <c r="I95" s="20">
        <f>IF(FluxoCaixa101315176812[[#This Row],[Fornecedores]]="Saldo Inicial",FluxoCaixa101315176812[[#This Row],[R$ (Valores)]],I94+FluxoCaixa101315176812[[#This Row],[Valores Receitas / Despesas]])</f>
        <v>46868.739999999991</v>
      </c>
      <c r="J95" s="20">
        <f>IF(FluxoCaixa101315176812[[#This Row],[Entrada / Saída]]="Saída",FluxoCaixa101315176812[[#This Row],[R$ (Valores)]]*-1,FluxoCaixa101315176812[[#This Row],[R$ (Valores)]])</f>
        <v>-1.49</v>
      </c>
    </row>
    <row r="96" spans="2:10" hidden="1">
      <c r="B96" s="16">
        <v>46058</v>
      </c>
      <c r="C96" s="48" t="s">
        <v>1299</v>
      </c>
      <c r="D96" s="17" t="s">
        <v>2</v>
      </c>
      <c r="E96" s="17" t="s">
        <v>225</v>
      </c>
      <c r="F96" s="17" t="s">
        <v>524</v>
      </c>
      <c r="G96" s="21">
        <v>5.4</v>
      </c>
      <c r="H96" s="17" t="s">
        <v>8</v>
      </c>
      <c r="I96" s="20">
        <f>IF(FluxoCaixa101315176812[[#This Row],[Fornecedores]]="Saldo Inicial",FluxoCaixa101315176812[[#This Row],[R$ (Valores)]],I95+FluxoCaixa101315176812[[#This Row],[Valores Receitas / Despesas]])</f>
        <v>46863.339999999989</v>
      </c>
      <c r="J96" s="20">
        <f>IF(FluxoCaixa101315176812[[#This Row],[Entrada / Saída]]="Saída",FluxoCaixa101315176812[[#This Row],[R$ (Valores)]]*-1,FluxoCaixa101315176812[[#This Row],[R$ (Valores)]])</f>
        <v>-5.4</v>
      </c>
    </row>
    <row r="97" spans="2:10" hidden="1">
      <c r="B97" s="16">
        <v>46058</v>
      </c>
      <c r="C97" s="48" t="s">
        <v>1299</v>
      </c>
      <c r="D97" s="17" t="s">
        <v>1</v>
      </c>
      <c r="E97" s="17" t="s">
        <v>75</v>
      </c>
      <c r="F97" s="17" t="s">
        <v>75</v>
      </c>
      <c r="G97" s="21">
        <v>100000</v>
      </c>
      <c r="H97" s="17" t="s">
        <v>8</v>
      </c>
      <c r="I97" s="20">
        <f>IF(FluxoCaixa101315176812[[#This Row],[Fornecedores]]="Saldo Inicial",FluxoCaixa101315176812[[#This Row],[R$ (Valores)]],I96+FluxoCaixa101315176812[[#This Row],[Valores Receitas / Despesas]])</f>
        <v>146863.34</v>
      </c>
      <c r="J97" s="20">
        <f>IF(FluxoCaixa101315176812[[#This Row],[Entrada / Saída]]="Saída",FluxoCaixa101315176812[[#This Row],[R$ (Valores)]]*-1,FluxoCaixa101315176812[[#This Row],[R$ (Valores)]])</f>
        <v>100000</v>
      </c>
    </row>
    <row r="98" spans="2:10" hidden="1">
      <c r="B98" s="16">
        <v>46058</v>
      </c>
      <c r="C98" s="48" t="s">
        <v>1299</v>
      </c>
      <c r="D98" s="17" t="s">
        <v>2</v>
      </c>
      <c r="E98" s="17" t="s">
        <v>225</v>
      </c>
      <c r="F98" s="17" t="s">
        <v>524</v>
      </c>
      <c r="G98" s="21">
        <v>5.4</v>
      </c>
      <c r="H98" s="17" t="s">
        <v>8</v>
      </c>
      <c r="I98" s="20">
        <f>IF(FluxoCaixa101315176812[[#This Row],[Fornecedores]]="Saldo Inicial",FluxoCaixa101315176812[[#This Row],[R$ (Valores)]],I97+FluxoCaixa101315176812[[#This Row],[Valores Receitas / Despesas]])</f>
        <v>146857.94</v>
      </c>
      <c r="J98" s="20">
        <f>IF(FluxoCaixa101315176812[[#This Row],[Entrada / Saída]]="Saída",FluxoCaixa101315176812[[#This Row],[R$ (Valores)]]*-1,FluxoCaixa101315176812[[#This Row],[R$ (Valores)]])</f>
        <v>-5.4</v>
      </c>
    </row>
    <row r="99" spans="2:10" hidden="1">
      <c r="B99" s="16">
        <v>46058</v>
      </c>
      <c r="C99" s="48" t="s">
        <v>1299</v>
      </c>
      <c r="D99" s="17" t="s">
        <v>2</v>
      </c>
      <c r="E99" s="17" t="s">
        <v>28</v>
      </c>
      <c r="F99" s="17" t="s">
        <v>1109</v>
      </c>
      <c r="G99" s="21">
        <v>3658.94</v>
      </c>
      <c r="H99" s="17" t="s">
        <v>8</v>
      </c>
      <c r="I99" s="20">
        <f>IF(FluxoCaixa101315176812[[#This Row],[Fornecedores]]="Saldo Inicial",FluxoCaixa101315176812[[#This Row],[R$ (Valores)]],I98+FluxoCaixa101315176812[[#This Row],[Valores Receitas / Despesas]])</f>
        <v>143199</v>
      </c>
      <c r="J99" s="20">
        <f>IF(FluxoCaixa101315176812[[#This Row],[Entrada / Saída]]="Saída",FluxoCaixa101315176812[[#This Row],[R$ (Valores)]]*-1,FluxoCaixa101315176812[[#This Row],[R$ (Valores)]])</f>
        <v>-3658.94</v>
      </c>
    </row>
    <row r="100" spans="2:10" hidden="1">
      <c r="B100" s="16">
        <v>46058</v>
      </c>
      <c r="C100" s="48" t="s">
        <v>1299</v>
      </c>
      <c r="D100" s="17" t="s">
        <v>2</v>
      </c>
      <c r="E100" s="17" t="s">
        <v>28</v>
      </c>
      <c r="F100" s="17" t="s">
        <v>635</v>
      </c>
      <c r="G100" s="21">
        <v>31758.79</v>
      </c>
      <c r="H100" s="17" t="s">
        <v>8</v>
      </c>
      <c r="I100" s="20">
        <f>IF(FluxoCaixa101315176812[[#This Row],[Fornecedores]]="Saldo Inicial",FluxoCaixa101315176812[[#This Row],[R$ (Valores)]],I99+FluxoCaixa101315176812[[#This Row],[Valores Receitas / Despesas]])</f>
        <v>111440.20999999999</v>
      </c>
      <c r="J100" s="20">
        <f>IF(FluxoCaixa101315176812[[#This Row],[Entrada / Saída]]="Saída",FluxoCaixa101315176812[[#This Row],[R$ (Valores)]]*-1,FluxoCaixa101315176812[[#This Row],[R$ (Valores)]])</f>
        <v>-31758.79</v>
      </c>
    </row>
    <row r="101" spans="2:10" hidden="1">
      <c r="B101" s="16">
        <v>46058</v>
      </c>
      <c r="C101" s="48" t="s">
        <v>1299</v>
      </c>
      <c r="D101" s="17" t="s">
        <v>2</v>
      </c>
      <c r="E101" s="17" t="s">
        <v>28</v>
      </c>
      <c r="F101" s="17" t="s">
        <v>634</v>
      </c>
      <c r="G101" s="21">
        <v>62398.559999999998</v>
      </c>
      <c r="H101" s="17" t="s">
        <v>8</v>
      </c>
      <c r="I101" s="20">
        <f>IF(FluxoCaixa101315176812[[#This Row],[Fornecedores]]="Saldo Inicial",FluxoCaixa101315176812[[#This Row],[R$ (Valores)]],I100+FluxoCaixa101315176812[[#This Row],[Valores Receitas / Despesas]])</f>
        <v>49041.649999999994</v>
      </c>
      <c r="J101" s="20">
        <f>IF(FluxoCaixa101315176812[[#This Row],[Entrada / Saída]]="Saída",FluxoCaixa101315176812[[#This Row],[R$ (Valores)]]*-1,FluxoCaixa101315176812[[#This Row],[R$ (Valores)]])</f>
        <v>-62398.559999999998</v>
      </c>
    </row>
    <row r="102" spans="2:10" hidden="1">
      <c r="B102" s="16">
        <v>46058</v>
      </c>
      <c r="C102" s="48" t="s">
        <v>1299</v>
      </c>
      <c r="D102" s="17" t="s">
        <v>2</v>
      </c>
      <c r="E102" s="17" t="s">
        <v>225</v>
      </c>
      <c r="F102" s="17" t="s">
        <v>524</v>
      </c>
      <c r="G102" s="21">
        <v>2.4</v>
      </c>
      <c r="H102" s="17" t="s">
        <v>8</v>
      </c>
      <c r="I102" s="20">
        <f>IF(FluxoCaixa101315176812[[#This Row],[Fornecedores]]="Saldo Inicial",FluxoCaixa101315176812[[#This Row],[R$ (Valores)]],I101+FluxoCaixa101315176812[[#This Row],[Valores Receitas / Despesas]])</f>
        <v>49039.249999999993</v>
      </c>
      <c r="J102" s="20">
        <f>IF(FluxoCaixa101315176812[[#This Row],[Entrada / Saída]]="Saída",FluxoCaixa101315176812[[#This Row],[R$ (Valores)]]*-1,FluxoCaixa101315176812[[#This Row],[R$ (Valores)]])</f>
        <v>-2.4</v>
      </c>
    </row>
    <row r="103" spans="2:10" hidden="1">
      <c r="B103" s="16">
        <v>46058</v>
      </c>
      <c r="C103" s="48" t="s">
        <v>1299</v>
      </c>
      <c r="D103" s="17" t="s">
        <v>2</v>
      </c>
      <c r="E103" s="17" t="s">
        <v>225</v>
      </c>
      <c r="F103" s="17" t="s">
        <v>524</v>
      </c>
      <c r="G103" s="29">
        <v>1.49</v>
      </c>
      <c r="H103" s="17" t="s">
        <v>8</v>
      </c>
      <c r="I103" s="20">
        <f>IF(FluxoCaixa101315176812[[#This Row],[Fornecedores]]="Saldo Inicial",FluxoCaixa101315176812[[#This Row],[R$ (Valores)]],I102+FluxoCaixa101315176812[[#This Row],[Valores Receitas / Despesas]])</f>
        <v>49037.759999999995</v>
      </c>
      <c r="J103" s="20">
        <f>IF(FluxoCaixa101315176812[[#This Row],[Entrada / Saída]]="Saída",FluxoCaixa101315176812[[#This Row],[R$ (Valores)]]*-1,FluxoCaixa101315176812[[#This Row],[R$ (Valores)]])</f>
        <v>-1.49</v>
      </c>
    </row>
    <row r="104" spans="2:10" hidden="1">
      <c r="B104" s="16">
        <v>46058</v>
      </c>
      <c r="C104" s="48" t="s">
        <v>1299</v>
      </c>
      <c r="D104" s="17" t="s">
        <v>2</v>
      </c>
      <c r="E104" s="17" t="s">
        <v>28</v>
      </c>
      <c r="F104" s="17" t="s">
        <v>1432</v>
      </c>
      <c r="G104" s="29">
        <v>1326.25</v>
      </c>
      <c r="H104" s="17" t="s">
        <v>8</v>
      </c>
      <c r="I104" s="20">
        <f>IF(FluxoCaixa101315176812[[#This Row],[Fornecedores]]="Saldo Inicial",FluxoCaixa101315176812[[#This Row],[R$ (Valores)]],I103+FluxoCaixa101315176812[[#This Row],[Valores Receitas / Despesas]])</f>
        <v>47711.509999999995</v>
      </c>
      <c r="J104" s="20">
        <f>IF(FluxoCaixa101315176812[[#This Row],[Entrada / Saída]]="Saída",FluxoCaixa101315176812[[#This Row],[R$ (Valores)]]*-1,FluxoCaixa101315176812[[#This Row],[R$ (Valores)]])</f>
        <v>-1326.25</v>
      </c>
    </row>
    <row r="105" spans="2:10" hidden="1">
      <c r="B105" s="16">
        <v>46058</v>
      </c>
      <c r="C105" s="48" t="s">
        <v>1299</v>
      </c>
      <c r="D105" s="17" t="s">
        <v>2</v>
      </c>
      <c r="E105" s="17" t="s">
        <v>28</v>
      </c>
      <c r="F105" s="17" t="s">
        <v>1433</v>
      </c>
      <c r="G105" s="29">
        <v>500</v>
      </c>
      <c r="H105" s="17" t="s">
        <v>8</v>
      </c>
      <c r="I105" s="20">
        <f>IF(FluxoCaixa101315176812[[#This Row],[Fornecedores]]="Saldo Inicial",FluxoCaixa101315176812[[#This Row],[R$ (Valores)]],I104+FluxoCaixa101315176812[[#This Row],[Valores Receitas / Despesas]])</f>
        <v>47211.509999999995</v>
      </c>
      <c r="J105" s="20">
        <f>IF(FluxoCaixa101315176812[[#This Row],[Entrada / Saída]]="Saída",FluxoCaixa101315176812[[#This Row],[R$ (Valores)]]*-1,FluxoCaixa101315176812[[#This Row],[R$ (Valores)]])</f>
        <v>-500</v>
      </c>
    </row>
    <row r="106" spans="2:10" hidden="1">
      <c r="B106" s="16">
        <v>46058</v>
      </c>
      <c r="C106" s="48" t="s">
        <v>1299</v>
      </c>
      <c r="D106" s="17" t="s">
        <v>2</v>
      </c>
      <c r="E106" s="17" t="s">
        <v>28</v>
      </c>
      <c r="F106" s="17" t="s">
        <v>1434</v>
      </c>
      <c r="G106" s="29">
        <v>290</v>
      </c>
      <c r="H106" s="17" t="s">
        <v>8</v>
      </c>
      <c r="I106" s="20">
        <f>IF(FluxoCaixa101315176812[[#This Row],[Fornecedores]]="Saldo Inicial",FluxoCaixa101315176812[[#This Row],[R$ (Valores)]],I105+FluxoCaixa101315176812[[#This Row],[Valores Receitas / Despesas]])</f>
        <v>46921.509999999995</v>
      </c>
      <c r="J106" s="20">
        <f>IF(FluxoCaixa101315176812[[#This Row],[Entrada / Saída]]="Saída",FluxoCaixa101315176812[[#This Row],[R$ (Valores)]]*-1,FluxoCaixa101315176812[[#This Row],[R$ (Valores)]])</f>
        <v>-290</v>
      </c>
    </row>
    <row r="107" spans="2:10" hidden="1">
      <c r="B107" s="16">
        <v>46058</v>
      </c>
      <c r="C107" s="48" t="s">
        <v>1299</v>
      </c>
      <c r="D107" s="17" t="s">
        <v>2</v>
      </c>
      <c r="E107" s="17" t="s">
        <v>28</v>
      </c>
      <c r="F107" s="17" t="s">
        <v>1448</v>
      </c>
      <c r="G107" s="29">
        <v>2147.6999999999998</v>
      </c>
      <c r="H107" s="17" t="s">
        <v>8</v>
      </c>
      <c r="I107" s="20">
        <f>IF(FluxoCaixa101315176812[[#This Row],[Fornecedores]]="Saldo Inicial",FluxoCaixa101315176812[[#This Row],[R$ (Valores)]],I106+FluxoCaixa101315176812[[#This Row],[Valores Receitas / Despesas]])</f>
        <v>44773.81</v>
      </c>
      <c r="J107" s="20">
        <f>IF(FluxoCaixa101315176812[[#This Row],[Entrada / Saída]]="Saída",FluxoCaixa101315176812[[#This Row],[R$ (Valores)]]*-1,FluxoCaixa101315176812[[#This Row],[R$ (Valores)]])</f>
        <v>-2147.6999999999998</v>
      </c>
    </row>
    <row r="108" spans="2:10" hidden="1">
      <c r="B108" s="16">
        <v>46058</v>
      </c>
      <c r="C108" s="48" t="s">
        <v>1299</v>
      </c>
      <c r="D108" s="17" t="s">
        <v>2</v>
      </c>
      <c r="E108" s="17" t="s">
        <v>28</v>
      </c>
      <c r="F108" s="17" t="s">
        <v>1449</v>
      </c>
      <c r="G108" s="29">
        <v>716.56</v>
      </c>
      <c r="H108" s="17" t="s">
        <v>8</v>
      </c>
      <c r="I108" s="20">
        <f>IF(FluxoCaixa101315176812[[#This Row],[Fornecedores]]="Saldo Inicial",FluxoCaixa101315176812[[#This Row],[R$ (Valores)]],I107+FluxoCaixa101315176812[[#This Row],[Valores Receitas / Despesas]])</f>
        <v>44057.25</v>
      </c>
      <c r="J108" s="59">
        <f>IF(FluxoCaixa101315176812[[#This Row],[Entrada / Saída]]="Saída",FluxoCaixa101315176812[[#This Row],[R$ (Valores)]]*-1,FluxoCaixa101315176812[[#This Row],[R$ (Valores)]])</f>
        <v>-716.56</v>
      </c>
    </row>
    <row r="109" spans="2:10">
      <c r="B109" s="16">
        <v>46058</v>
      </c>
      <c r="C109" s="48" t="s">
        <v>1299</v>
      </c>
      <c r="D109" s="17" t="s">
        <v>2</v>
      </c>
      <c r="E109" s="17" t="s">
        <v>28</v>
      </c>
      <c r="F109" s="17" t="s">
        <v>1450</v>
      </c>
      <c r="G109" s="21">
        <v>1934.31</v>
      </c>
      <c r="H109" s="17" t="s">
        <v>8</v>
      </c>
      <c r="I109" s="20">
        <f>IF(FluxoCaixa101315176812[[#This Row],[Fornecedores]]="Saldo Inicial",FluxoCaixa101315176812[[#This Row],[R$ (Valores)]],I108+FluxoCaixa101315176812[[#This Row],[Valores Receitas / Despesas]])</f>
        <v>42122.94</v>
      </c>
      <c r="J109" s="5">
        <f>IF(FluxoCaixa101315176812[[#This Row],[Entrada / Saída]]="Saída",FluxoCaixa101315176812[[#This Row],[R$ (Valores)]]*-1,FluxoCaixa101315176812[[#This Row],[R$ (Valores)]])</f>
        <v>-1934.31</v>
      </c>
    </row>
    <row r="110" spans="2:10" hidden="1">
      <c r="B110" s="16">
        <v>46058</v>
      </c>
      <c r="C110" s="48" t="s">
        <v>1299</v>
      </c>
      <c r="D110" s="17" t="s">
        <v>2</v>
      </c>
      <c r="E110" s="17" t="s">
        <v>28</v>
      </c>
      <c r="F110" s="17" t="s">
        <v>1451</v>
      </c>
      <c r="G110" s="21">
        <v>2988.21</v>
      </c>
      <c r="H110" s="17" t="s">
        <v>8</v>
      </c>
      <c r="I110" s="20">
        <f>IF(FluxoCaixa101315176812[[#This Row],[Fornecedores]]="Saldo Inicial",FluxoCaixa101315176812[[#This Row],[R$ (Valores)]],I109+FluxoCaixa101315176812[[#This Row],[Valores Receitas / Despesas]])</f>
        <v>39134.730000000003</v>
      </c>
      <c r="J110" s="5">
        <f>IF(FluxoCaixa101315176812[[#This Row],[Entrada / Saída]]="Saída",FluxoCaixa101315176812[[#This Row],[R$ (Valores)]]*-1,FluxoCaixa101315176812[[#This Row],[R$ (Valores)]])</f>
        <v>-2988.21</v>
      </c>
    </row>
    <row r="111" spans="2:10" hidden="1">
      <c r="B111" s="16">
        <v>46058</v>
      </c>
      <c r="C111" s="48" t="s">
        <v>1299</v>
      </c>
      <c r="D111" s="17" t="s">
        <v>2</v>
      </c>
      <c r="E111" s="17" t="s">
        <v>28</v>
      </c>
      <c r="F111" s="17" t="s">
        <v>1452</v>
      </c>
      <c r="G111" s="21">
        <v>1488.21</v>
      </c>
      <c r="H111" s="17" t="s">
        <v>8</v>
      </c>
      <c r="I111" s="20">
        <f>IF(FluxoCaixa101315176812[[#This Row],[Fornecedores]]="Saldo Inicial",FluxoCaixa101315176812[[#This Row],[R$ (Valores)]],I110+FluxoCaixa101315176812[[#This Row],[Valores Receitas / Despesas]])</f>
        <v>37646.520000000004</v>
      </c>
      <c r="J111" s="5">
        <f>IF(FluxoCaixa101315176812[[#This Row],[Entrada / Saída]]="Saída",FluxoCaixa101315176812[[#This Row],[R$ (Valores)]]*-1,FluxoCaixa101315176812[[#This Row],[R$ (Valores)]])</f>
        <v>-1488.21</v>
      </c>
    </row>
    <row r="112" spans="2:10" hidden="1">
      <c r="B112" s="16">
        <v>46058</v>
      </c>
      <c r="C112" s="48" t="s">
        <v>1299</v>
      </c>
      <c r="D112" s="17" t="s">
        <v>2</v>
      </c>
      <c r="E112" s="17" t="s">
        <v>28</v>
      </c>
      <c r="F112" s="17" t="s">
        <v>955</v>
      </c>
      <c r="G112" s="21">
        <v>1034.31</v>
      </c>
      <c r="H112" s="17" t="s">
        <v>8</v>
      </c>
      <c r="I112" s="20">
        <f>IF(FluxoCaixa101315176812[[#This Row],[Fornecedores]]="Saldo Inicial",FluxoCaixa101315176812[[#This Row],[R$ (Valores)]],I111+FluxoCaixa101315176812[[#This Row],[Valores Receitas / Despesas]])</f>
        <v>36612.210000000006</v>
      </c>
      <c r="J112" s="5">
        <f>IF(FluxoCaixa101315176812[[#This Row],[Entrada / Saída]]="Saída",FluxoCaixa101315176812[[#This Row],[R$ (Valores)]]*-1,FluxoCaixa101315176812[[#This Row],[R$ (Valores)]])</f>
        <v>-1034.31</v>
      </c>
    </row>
    <row r="113" spans="2:10" hidden="1">
      <c r="B113" s="16">
        <v>46058</v>
      </c>
      <c r="C113" s="48" t="s">
        <v>1299</v>
      </c>
      <c r="D113" s="17" t="s">
        <v>2</v>
      </c>
      <c r="E113" s="17" t="s">
        <v>225</v>
      </c>
      <c r="F113" s="17" t="s">
        <v>524</v>
      </c>
      <c r="G113" s="21">
        <v>5.7</v>
      </c>
      <c r="H113" s="17" t="s">
        <v>8</v>
      </c>
      <c r="I113" s="20">
        <f>IF(FluxoCaixa101315176812[[#This Row],[Fornecedores]]="Saldo Inicial",FluxoCaixa101315176812[[#This Row],[R$ (Valores)]],I112+FluxoCaixa101315176812[[#This Row],[Valores Receitas / Despesas]])</f>
        <v>36606.510000000009</v>
      </c>
      <c r="J113" s="5">
        <f>IF(FluxoCaixa101315176812[[#This Row],[Entrada / Saída]]="Saída",FluxoCaixa101315176812[[#This Row],[R$ (Valores)]]*-1,FluxoCaixa101315176812[[#This Row],[R$ (Valores)]])</f>
        <v>-5.7</v>
      </c>
    </row>
    <row r="114" spans="2:10" hidden="1">
      <c r="B114" s="16">
        <v>46058</v>
      </c>
      <c r="C114" s="48" t="s">
        <v>1299</v>
      </c>
      <c r="D114" s="17" t="s">
        <v>2</v>
      </c>
      <c r="E114" s="17" t="s">
        <v>225</v>
      </c>
      <c r="F114" s="17" t="s">
        <v>524</v>
      </c>
      <c r="G114" s="21">
        <v>1.49</v>
      </c>
      <c r="H114" s="17" t="s">
        <v>8</v>
      </c>
      <c r="I114" s="20">
        <f>IF(FluxoCaixa101315176812[[#This Row],[Fornecedores]]="Saldo Inicial",FluxoCaixa101315176812[[#This Row],[R$ (Valores)]],I113+FluxoCaixa101315176812[[#This Row],[Valores Receitas / Despesas]])</f>
        <v>36605.020000000011</v>
      </c>
      <c r="J114" s="5">
        <f>IF(FluxoCaixa101315176812[[#This Row],[Entrada / Saída]]="Saída",FluxoCaixa101315176812[[#This Row],[R$ (Valores)]]*-1,FluxoCaixa101315176812[[#This Row],[R$ (Valores)]])</f>
        <v>-1.49</v>
      </c>
    </row>
    <row r="115" spans="2:10" hidden="1">
      <c r="B115" s="16">
        <v>46058</v>
      </c>
      <c r="C115" s="48" t="s">
        <v>1299</v>
      </c>
      <c r="D115" s="17" t="s">
        <v>2</v>
      </c>
      <c r="E115" s="17" t="s">
        <v>28</v>
      </c>
      <c r="F115" s="17" t="s">
        <v>1453</v>
      </c>
      <c r="G115" s="21">
        <v>1293.1099999999999</v>
      </c>
      <c r="H115" s="17" t="s">
        <v>8</v>
      </c>
      <c r="I115" s="20">
        <f>IF(FluxoCaixa101315176812[[#This Row],[Fornecedores]]="Saldo Inicial",FluxoCaixa101315176812[[#This Row],[R$ (Valores)]],I114+FluxoCaixa101315176812[[#This Row],[Valores Receitas / Despesas]])</f>
        <v>35311.910000000011</v>
      </c>
      <c r="J115" s="5">
        <f>IF(FluxoCaixa101315176812[[#This Row],[Entrada / Saída]]="Saída",FluxoCaixa101315176812[[#This Row],[R$ (Valores)]]*-1,FluxoCaixa101315176812[[#This Row],[R$ (Valores)]])</f>
        <v>-1293.1099999999999</v>
      </c>
    </row>
    <row r="116" spans="2:10" hidden="1">
      <c r="B116" s="16">
        <v>46058</v>
      </c>
      <c r="C116" s="48" t="s">
        <v>1299</v>
      </c>
      <c r="D116" s="17" t="s">
        <v>2</v>
      </c>
      <c r="E116" s="17" t="s">
        <v>28</v>
      </c>
      <c r="F116" s="17" t="s">
        <v>1454</v>
      </c>
      <c r="G116" s="21">
        <v>1288.21</v>
      </c>
      <c r="H116" s="17" t="s">
        <v>8</v>
      </c>
      <c r="I116" s="20">
        <f>IF(FluxoCaixa101315176812[[#This Row],[Fornecedores]]="Saldo Inicial",FluxoCaixa101315176812[[#This Row],[R$ (Valores)]],I115+FluxoCaixa101315176812[[#This Row],[Valores Receitas / Despesas]])</f>
        <v>34023.700000000012</v>
      </c>
      <c r="J116" s="5">
        <f>IF(FluxoCaixa101315176812[[#This Row],[Entrada / Saída]]="Saída",FluxoCaixa101315176812[[#This Row],[R$ (Valores)]]*-1,FluxoCaixa101315176812[[#This Row],[R$ (Valores)]])</f>
        <v>-1288.21</v>
      </c>
    </row>
    <row r="117" spans="2:10" hidden="1">
      <c r="B117" s="16">
        <v>46058</v>
      </c>
      <c r="C117" s="48" t="s">
        <v>1299</v>
      </c>
      <c r="D117" s="17" t="s">
        <v>2</v>
      </c>
      <c r="E117" s="17" t="s">
        <v>28</v>
      </c>
      <c r="F117" s="17" t="s">
        <v>1455</v>
      </c>
      <c r="G117" s="21">
        <v>1312.45</v>
      </c>
      <c r="H117" s="17" t="s">
        <v>8</v>
      </c>
      <c r="I117" s="20">
        <f>IF(FluxoCaixa101315176812[[#This Row],[Fornecedores]]="Saldo Inicial",FluxoCaixa101315176812[[#This Row],[R$ (Valores)]],I116+FluxoCaixa101315176812[[#This Row],[Valores Receitas / Despesas]])</f>
        <v>32711.250000000011</v>
      </c>
      <c r="J117" s="5">
        <f>IF(FluxoCaixa101315176812[[#This Row],[Entrada / Saída]]="Saída",FluxoCaixa101315176812[[#This Row],[R$ (Valores)]]*-1,FluxoCaixa101315176812[[#This Row],[R$ (Valores)]])</f>
        <v>-1312.45</v>
      </c>
    </row>
    <row r="118" spans="2:10" hidden="1">
      <c r="B118" s="16">
        <v>46058</v>
      </c>
      <c r="C118" s="48" t="s">
        <v>1299</v>
      </c>
      <c r="D118" s="17" t="s">
        <v>2</v>
      </c>
      <c r="E118" s="17" t="s">
        <v>28</v>
      </c>
      <c r="F118" s="17" t="s">
        <v>1456</v>
      </c>
      <c r="G118" s="21">
        <v>3288.21</v>
      </c>
      <c r="H118" s="17" t="s">
        <v>8</v>
      </c>
      <c r="I118" s="20">
        <f>IF(FluxoCaixa101315176812[[#This Row],[Fornecedores]]="Saldo Inicial",FluxoCaixa101315176812[[#This Row],[R$ (Valores)]],I117+FluxoCaixa101315176812[[#This Row],[Valores Receitas / Despesas]])</f>
        <v>29423.040000000012</v>
      </c>
      <c r="J118" s="5">
        <f>IF(FluxoCaixa101315176812[[#This Row],[Entrada / Saída]]="Saída",FluxoCaixa101315176812[[#This Row],[R$ (Valores)]]*-1,FluxoCaixa101315176812[[#This Row],[R$ (Valores)]])</f>
        <v>-3288.21</v>
      </c>
    </row>
    <row r="119" spans="2:10" hidden="1">
      <c r="B119" s="16">
        <v>46058</v>
      </c>
      <c r="C119" s="48" t="s">
        <v>1299</v>
      </c>
      <c r="D119" s="17" t="s">
        <v>2</v>
      </c>
      <c r="E119" s="17" t="s">
        <v>28</v>
      </c>
      <c r="F119" s="17" t="s">
        <v>1457</v>
      </c>
      <c r="G119" s="21">
        <v>576.38</v>
      </c>
      <c r="H119" s="17" t="s">
        <v>8</v>
      </c>
      <c r="I119" s="20">
        <f>IF(FluxoCaixa101315176812[[#This Row],[Fornecedores]]="Saldo Inicial",FluxoCaixa101315176812[[#This Row],[R$ (Valores)]],I118+FluxoCaixa101315176812[[#This Row],[Valores Receitas / Despesas]])</f>
        <v>28846.660000000011</v>
      </c>
      <c r="J119" s="53">
        <f>IF(FluxoCaixa101315176812[[#This Row],[Entrada / Saída]]="Saída",FluxoCaixa101315176812[[#This Row],[R$ (Valores)]]*-1,FluxoCaixa101315176812[[#This Row],[R$ (Valores)]])</f>
        <v>-576.38</v>
      </c>
    </row>
    <row r="120" spans="2:10" hidden="1">
      <c r="B120" s="16">
        <v>46058</v>
      </c>
      <c r="C120" s="48" t="s">
        <v>1299</v>
      </c>
      <c r="D120" s="17" t="s">
        <v>2</v>
      </c>
      <c r="E120" s="17" t="s">
        <v>28</v>
      </c>
      <c r="F120" s="17" t="s">
        <v>1458</v>
      </c>
      <c r="G120" s="21">
        <v>4316.93</v>
      </c>
      <c r="H120" s="17" t="s">
        <v>8</v>
      </c>
      <c r="I120" s="20">
        <f>IF(FluxoCaixa101315176812[[#This Row],[Fornecedores]]="Saldo Inicial",FluxoCaixa101315176812[[#This Row],[R$ (Valores)]],I119+FluxoCaixa101315176812[[#This Row],[Valores Receitas / Despesas]])</f>
        <v>24529.73000000001</v>
      </c>
      <c r="J120" s="5">
        <f>IF(FluxoCaixa101315176812[[#This Row],[Entrada / Saída]]="Saída",FluxoCaixa101315176812[[#This Row],[R$ (Valores)]]*-1,FluxoCaixa101315176812[[#This Row],[R$ (Valores)]])</f>
        <v>-4316.93</v>
      </c>
    </row>
    <row r="121" spans="2:10" hidden="1">
      <c r="B121" s="16">
        <v>46058</v>
      </c>
      <c r="C121" s="48" t="s">
        <v>1299</v>
      </c>
      <c r="D121" s="17" t="s">
        <v>2</v>
      </c>
      <c r="E121" s="17" t="s">
        <v>28</v>
      </c>
      <c r="F121" s="17" t="s">
        <v>956</v>
      </c>
      <c r="G121" s="21">
        <v>573.4</v>
      </c>
      <c r="H121" s="17" t="s">
        <v>8</v>
      </c>
      <c r="I121" s="20">
        <f>IF(FluxoCaixa101315176812[[#This Row],[Fornecedores]]="Saldo Inicial",FluxoCaixa101315176812[[#This Row],[R$ (Valores)]],I120+FluxoCaixa101315176812[[#This Row],[Valores Receitas / Despesas]])</f>
        <v>23956.330000000009</v>
      </c>
      <c r="J121" s="5">
        <f>IF(FluxoCaixa101315176812[[#This Row],[Entrada / Saída]]="Saída",FluxoCaixa101315176812[[#This Row],[R$ (Valores)]]*-1,FluxoCaixa101315176812[[#This Row],[R$ (Valores)]])</f>
        <v>-573.4</v>
      </c>
    </row>
    <row r="122" spans="2:10" hidden="1">
      <c r="B122" s="16">
        <v>46058</v>
      </c>
      <c r="C122" s="48" t="s">
        <v>1299</v>
      </c>
      <c r="D122" s="17" t="s">
        <v>2</v>
      </c>
      <c r="E122" s="17" t="s">
        <v>28</v>
      </c>
      <c r="F122" s="17" t="s">
        <v>1459</v>
      </c>
      <c r="G122" s="21">
        <v>20.440000000000001</v>
      </c>
      <c r="H122" s="17" t="s">
        <v>8</v>
      </c>
      <c r="I122" s="20">
        <f>IF(FluxoCaixa101315176812[[#This Row],[Fornecedores]]="Saldo Inicial",FluxoCaixa101315176812[[#This Row],[R$ (Valores)]],I121+FluxoCaixa101315176812[[#This Row],[Valores Receitas / Despesas]])</f>
        <v>23935.89000000001</v>
      </c>
      <c r="J122" s="5">
        <f>IF(FluxoCaixa101315176812[[#This Row],[Entrada / Saída]]="Saída",FluxoCaixa101315176812[[#This Row],[R$ (Valores)]]*-1,FluxoCaixa101315176812[[#This Row],[R$ (Valores)]])</f>
        <v>-20.440000000000001</v>
      </c>
    </row>
    <row r="123" spans="2:10" hidden="1">
      <c r="B123" s="16">
        <v>46058</v>
      </c>
      <c r="C123" s="48" t="s">
        <v>1299</v>
      </c>
      <c r="D123" s="17" t="s">
        <v>2</v>
      </c>
      <c r="E123" s="17" t="s">
        <v>28</v>
      </c>
      <c r="F123" s="17" t="s">
        <v>1460</v>
      </c>
      <c r="G123" s="21">
        <v>416.56</v>
      </c>
      <c r="H123" s="17" t="s">
        <v>8</v>
      </c>
      <c r="I123" s="20">
        <f>IF(FluxoCaixa101315176812[[#This Row],[Fornecedores]]="Saldo Inicial",FluxoCaixa101315176812[[#This Row],[R$ (Valores)]],I122+FluxoCaixa101315176812[[#This Row],[Valores Receitas / Despesas]])</f>
        <v>23519.330000000009</v>
      </c>
      <c r="J123" s="5">
        <f>IF(FluxoCaixa101315176812[[#This Row],[Entrada / Saída]]="Saída",FluxoCaixa101315176812[[#This Row],[R$ (Valores)]]*-1,FluxoCaixa101315176812[[#This Row],[R$ (Valores)]])</f>
        <v>-416.56</v>
      </c>
    </row>
    <row r="124" spans="2:10" hidden="1">
      <c r="B124" s="16">
        <v>46058</v>
      </c>
      <c r="C124" s="48" t="s">
        <v>1299</v>
      </c>
      <c r="D124" s="17" t="s">
        <v>2</v>
      </c>
      <c r="E124" s="17" t="s">
        <v>225</v>
      </c>
      <c r="F124" s="17" t="s">
        <v>524</v>
      </c>
      <c r="G124" s="21">
        <v>2.4</v>
      </c>
      <c r="H124" s="17" t="s">
        <v>8</v>
      </c>
      <c r="I124" s="20">
        <f>IF(FluxoCaixa101315176812[[#This Row],[Fornecedores]]="Saldo Inicial",FluxoCaixa101315176812[[#This Row],[R$ (Valores)]],I123+FluxoCaixa101315176812[[#This Row],[Valores Receitas / Despesas]])</f>
        <v>23516.930000000008</v>
      </c>
      <c r="J124" s="5">
        <f>IF(FluxoCaixa101315176812[[#This Row],[Entrada / Saída]]="Saída",FluxoCaixa101315176812[[#This Row],[R$ (Valores)]]*-1,FluxoCaixa101315176812[[#This Row],[R$ (Valores)]])</f>
        <v>-2.4</v>
      </c>
    </row>
    <row r="125" spans="2:10" hidden="1">
      <c r="B125" s="16">
        <v>46058</v>
      </c>
      <c r="C125" s="48" t="s">
        <v>1299</v>
      </c>
      <c r="D125" s="17" t="s">
        <v>2</v>
      </c>
      <c r="E125" s="17" t="s">
        <v>70</v>
      </c>
      <c r="F125" s="17" t="s">
        <v>1461</v>
      </c>
      <c r="G125" s="21">
        <v>916.56</v>
      </c>
      <c r="H125" s="17" t="s">
        <v>8</v>
      </c>
      <c r="I125" s="20">
        <f>IF(FluxoCaixa101315176812[[#This Row],[Fornecedores]]="Saldo Inicial",FluxoCaixa101315176812[[#This Row],[R$ (Valores)]],I124+FluxoCaixa101315176812[[#This Row],[Valores Receitas / Despesas]])</f>
        <v>22600.370000000006</v>
      </c>
      <c r="J125" s="5">
        <f>IF(FluxoCaixa101315176812[[#This Row],[Entrada / Saída]]="Saída",FluxoCaixa101315176812[[#This Row],[R$ (Valores)]]*-1,FluxoCaixa101315176812[[#This Row],[R$ (Valores)]])</f>
        <v>-916.56</v>
      </c>
    </row>
    <row r="126" spans="2:10" hidden="1">
      <c r="B126" s="16">
        <v>46058</v>
      </c>
      <c r="C126" s="48" t="s">
        <v>1299</v>
      </c>
      <c r="D126" s="17" t="s">
        <v>2</v>
      </c>
      <c r="E126" s="17" t="s">
        <v>70</v>
      </c>
      <c r="F126" s="17" t="s">
        <v>1461</v>
      </c>
      <c r="G126" s="21">
        <v>1366.64</v>
      </c>
      <c r="H126" s="17" t="s">
        <v>8</v>
      </c>
      <c r="I126" s="20">
        <f>IF(FluxoCaixa101315176812[[#This Row],[Fornecedores]]="Saldo Inicial",FluxoCaixa101315176812[[#This Row],[R$ (Valores)]],I125+FluxoCaixa101315176812[[#This Row],[Valores Receitas / Despesas]])</f>
        <v>21233.730000000007</v>
      </c>
      <c r="J126" s="5">
        <f>IF(FluxoCaixa101315176812[[#This Row],[Entrada / Saída]]="Saída",FluxoCaixa101315176812[[#This Row],[R$ (Valores)]]*-1,FluxoCaixa101315176812[[#This Row],[R$ (Valores)]])</f>
        <v>-1366.64</v>
      </c>
    </row>
    <row r="127" spans="2:10" hidden="1">
      <c r="B127" s="16">
        <v>46058</v>
      </c>
      <c r="C127" s="48" t="s">
        <v>1299</v>
      </c>
      <c r="D127" s="17" t="s">
        <v>2</v>
      </c>
      <c r="E127" s="17" t="s">
        <v>28</v>
      </c>
      <c r="F127" s="17" t="s">
        <v>1462</v>
      </c>
      <c r="G127" s="21">
        <v>1198.33</v>
      </c>
      <c r="H127" s="17" t="s">
        <v>8</v>
      </c>
      <c r="I127" s="20">
        <f>IF(FluxoCaixa101315176812[[#This Row],[Fornecedores]]="Saldo Inicial",FluxoCaixa101315176812[[#This Row],[R$ (Valores)]],I126+FluxoCaixa101315176812[[#This Row],[Valores Receitas / Despesas]])</f>
        <v>20035.400000000009</v>
      </c>
      <c r="J127" s="5">
        <f>IF(FluxoCaixa101315176812[[#This Row],[Entrada / Saída]]="Saída",FluxoCaixa101315176812[[#This Row],[R$ (Valores)]]*-1,FluxoCaixa101315176812[[#This Row],[R$ (Valores)]])</f>
        <v>-1198.33</v>
      </c>
    </row>
    <row r="128" spans="2:10" hidden="1">
      <c r="B128" s="16">
        <v>46058</v>
      </c>
      <c r="C128" s="48" t="s">
        <v>1299</v>
      </c>
      <c r="D128" s="17" t="s">
        <v>2</v>
      </c>
      <c r="E128" s="17" t="s">
        <v>28</v>
      </c>
      <c r="F128" s="17" t="s">
        <v>1462</v>
      </c>
      <c r="G128" s="21">
        <v>857.89</v>
      </c>
      <c r="H128" s="17" t="s">
        <v>8</v>
      </c>
      <c r="I128" s="20">
        <f>IF(FluxoCaixa101315176812[[#This Row],[Fornecedores]]="Saldo Inicial",FluxoCaixa101315176812[[#This Row],[R$ (Valores)]],I127+FluxoCaixa101315176812[[#This Row],[Valores Receitas / Despesas]])</f>
        <v>19177.510000000009</v>
      </c>
      <c r="J128" s="5">
        <f>IF(FluxoCaixa101315176812[[#This Row],[Entrada / Saída]]="Saída",FluxoCaixa101315176812[[#This Row],[R$ (Valores)]]*-1,FluxoCaixa101315176812[[#This Row],[R$ (Valores)]])</f>
        <v>-857.89</v>
      </c>
    </row>
    <row r="129" spans="2:10" hidden="1">
      <c r="B129" s="16">
        <v>46058</v>
      </c>
      <c r="C129" s="48" t="s">
        <v>1299</v>
      </c>
      <c r="D129" s="17" t="s">
        <v>2</v>
      </c>
      <c r="E129" s="17" t="s">
        <v>28</v>
      </c>
      <c r="F129" s="17" t="s">
        <v>1463</v>
      </c>
      <c r="G129" s="21">
        <v>2523.04</v>
      </c>
      <c r="H129" s="17" t="s">
        <v>8</v>
      </c>
      <c r="I129" s="20">
        <f>IF(FluxoCaixa101315176812[[#This Row],[Fornecedores]]="Saldo Inicial",FluxoCaixa101315176812[[#This Row],[R$ (Valores)]],I128+FluxoCaixa101315176812[[#This Row],[Valores Receitas / Despesas]])</f>
        <v>16654.470000000008</v>
      </c>
      <c r="J129" s="5">
        <f>IF(FluxoCaixa101315176812[[#This Row],[Entrada / Saída]]="Saída",FluxoCaixa101315176812[[#This Row],[R$ (Valores)]]*-1,FluxoCaixa101315176812[[#This Row],[R$ (Valores)]])</f>
        <v>-2523.04</v>
      </c>
    </row>
    <row r="130" spans="2:10" hidden="1">
      <c r="B130" s="16">
        <v>46058</v>
      </c>
      <c r="C130" s="48" t="s">
        <v>1299</v>
      </c>
      <c r="D130" s="17" t="s">
        <v>2</v>
      </c>
      <c r="E130" s="17" t="s">
        <v>225</v>
      </c>
      <c r="F130" s="17" t="s">
        <v>524</v>
      </c>
      <c r="G130" s="21">
        <v>5.5</v>
      </c>
      <c r="H130" s="17" t="s">
        <v>8</v>
      </c>
      <c r="I130" s="20">
        <f>IF(FluxoCaixa101315176812[[#This Row],[Fornecedores]]="Saldo Inicial",FluxoCaixa101315176812[[#This Row],[R$ (Valores)]],I129+FluxoCaixa101315176812[[#This Row],[Valores Receitas / Despesas]])</f>
        <v>16648.970000000008</v>
      </c>
      <c r="J130" s="53">
        <f>IF(FluxoCaixa101315176812[[#This Row],[Entrada / Saída]]="Saída",FluxoCaixa101315176812[[#This Row],[R$ (Valores)]]*-1,FluxoCaixa101315176812[[#This Row],[R$ (Valores)]])</f>
        <v>-5.5</v>
      </c>
    </row>
    <row r="131" spans="2:10" hidden="1">
      <c r="B131" s="16">
        <v>46058</v>
      </c>
      <c r="C131" s="48" t="s">
        <v>1299</v>
      </c>
      <c r="D131" s="17" t="s">
        <v>2</v>
      </c>
      <c r="E131" s="17" t="s">
        <v>28</v>
      </c>
      <c r="F131" s="17" t="s">
        <v>1463</v>
      </c>
      <c r="G131" s="21">
        <v>1147.7</v>
      </c>
      <c r="H131" s="17" t="s">
        <v>8</v>
      </c>
      <c r="I131" s="20">
        <f>IF(FluxoCaixa101315176812[[#This Row],[Fornecedores]]="Saldo Inicial",FluxoCaixa101315176812[[#This Row],[R$ (Valores)]],I130+FluxoCaixa101315176812[[#This Row],[Valores Receitas / Despesas]])</f>
        <v>15501.270000000008</v>
      </c>
      <c r="J131" s="5">
        <f>IF(FluxoCaixa101315176812[[#This Row],[Entrada / Saída]]="Saída",FluxoCaixa101315176812[[#This Row],[R$ (Valores)]]*-1,FluxoCaixa101315176812[[#This Row],[R$ (Valores)]])</f>
        <v>-1147.7</v>
      </c>
    </row>
    <row r="132" spans="2:10" hidden="1">
      <c r="B132" s="16">
        <v>46058</v>
      </c>
      <c r="C132" s="48" t="s">
        <v>1299</v>
      </c>
      <c r="D132" s="17" t="s">
        <v>2</v>
      </c>
      <c r="E132" s="17" t="s">
        <v>28</v>
      </c>
      <c r="F132" s="17" t="s">
        <v>1464</v>
      </c>
      <c r="G132" s="21">
        <v>2173.4</v>
      </c>
      <c r="H132" s="17" t="s">
        <v>8</v>
      </c>
      <c r="I132" s="20">
        <f>IF(FluxoCaixa101315176812[[#This Row],[Fornecedores]]="Saldo Inicial",FluxoCaixa101315176812[[#This Row],[R$ (Valores)]],I131+FluxoCaixa101315176812[[#This Row],[Valores Receitas / Despesas]])</f>
        <v>13327.870000000008</v>
      </c>
      <c r="J132" s="5">
        <f>IF(FluxoCaixa101315176812[[#This Row],[Entrada / Saída]]="Saída",FluxoCaixa101315176812[[#This Row],[R$ (Valores)]]*-1,FluxoCaixa101315176812[[#This Row],[R$ (Valores)]])</f>
        <v>-2173.4</v>
      </c>
    </row>
    <row r="133" spans="2:10" hidden="1">
      <c r="B133" s="16">
        <v>46058</v>
      </c>
      <c r="C133" s="48" t="s">
        <v>1299</v>
      </c>
      <c r="D133" s="17" t="s">
        <v>2</v>
      </c>
      <c r="E133" s="17" t="s">
        <v>70</v>
      </c>
      <c r="F133" s="17" t="s">
        <v>1465</v>
      </c>
      <c r="G133" s="21">
        <v>600</v>
      </c>
      <c r="H133" s="17" t="s">
        <v>8</v>
      </c>
      <c r="I133" s="20">
        <f>IF(FluxoCaixa101315176812[[#This Row],[Fornecedores]]="Saldo Inicial",FluxoCaixa101315176812[[#This Row],[R$ (Valores)]],I132+FluxoCaixa101315176812[[#This Row],[Valores Receitas / Despesas]])</f>
        <v>12727.870000000008</v>
      </c>
      <c r="J133" s="5">
        <f>IF(FluxoCaixa101315176812[[#This Row],[Entrada / Saída]]="Saída",FluxoCaixa101315176812[[#This Row],[R$ (Valores)]]*-1,FluxoCaixa101315176812[[#This Row],[R$ (Valores)]])</f>
        <v>-600</v>
      </c>
    </row>
    <row r="134" spans="2:10" hidden="1">
      <c r="B134" s="16">
        <v>46058</v>
      </c>
      <c r="C134" s="48" t="s">
        <v>1299</v>
      </c>
      <c r="D134" s="17" t="s">
        <v>2</v>
      </c>
      <c r="E134" s="17" t="s">
        <v>225</v>
      </c>
      <c r="F134" s="17" t="s">
        <v>524</v>
      </c>
      <c r="G134" s="21">
        <v>2.4</v>
      </c>
      <c r="H134" s="17" t="s">
        <v>8</v>
      </c>
      <c r="I134" s="20">
        <f>IF(FluxoCaixa101315176812[[#This Row],[Fornecedores]]="Saldo Inicial",FluxoCaixa101315176812[[#This Row],[R$ (Valores)]],I133+FluxoCaixa101315176812[[#This Row],[Valores Receitas / Despesas]])</f>
        <v>12725.470000000008</v>
      </c>
      <c r="J134" s="5">
        <f>IF(FluxoCaixa101315176812[[#This Row],[Entrada / Saída]]="Saída",FluxoCaixa101315176812[[#This Row],[R$ (Valores)]]*-1,FluxoCaixa101315176812[[#This Row],[R$ (Valores)]])</f>
        <v>-2.4</v>
      </c>
    </row>
    <row r="135" spans="2:10" hidden="1">
      <c r="B135" s="16">
        <v>46058</v>
      </c>
      <c r="C135" s="48" t="s">
        <v>1299</v>
      </c>
      <c r="D135" s="17" t="s">
        <v>2</v>
      </c>
      <c r="E135" s="17" t="s">
        <v>225</v>
      </c>
      <c r="F135" s="17" t="s">
        <v>524</v>
      </c>
      <c r="G135" s="21">
        <v>2.4</v>
      </c>
      <c r="H135" s="17" t="s">
        <v>8</v>
      </c>
      <c r="I135" s="20">
        <f>IF(FluxoCaixa101315176812[[#This Row],[Fornecedores]]="Saldo Inicial",FluxoCaixa101315176812[[#This Row],[R$ (Valores)]],I134+FluxoCaixa101315176812[[#This Row],[Valores Receitas / Despesas]])</f>
        <v>12723.070000000009</v>
      </c>
      <c r="J135" s="5">
        <f>IF(FluxoCaixa101315176812[[#This Row],[Entrada / Saída]]="Saída",FluxoCaixa101315176812[[#This Row],[R$ (Valores)]]*-1,FluxoCaixa101315176812[[#This Row],[R$ (Valores)]])</f>
        <v>-2.4</v>
      </c>
    </row>
    <row r="136" spans="2:10" hidden="1">
      <c r="B136" s="16">
        <v>46058</v>
      </c>
      <c r="C136" s="48" t="s">
        <v>1299</v>
      </c>
      <c r="D136" s="17" t="s">
        <v>2</v>
      </c>
      <c r="E136" s="17" t="s">
        <v>225</v>
      </c>
      <c r="F136" s="17" t="s">
        <v>524</v>
      </c>
      <c r="G136" s="54">
        <v>2.4</v>
      </c>
      <c r="H136" s="45" t="s">
        <v>8</v>
      </c>
      <c r="I136" s="20">
        <f>IF(FluxoCaixa101315176812[[#This Row],[Fornecedores]]="Saldo Inicial",FluxoCaixa101315176812[[#This Row],[R$ (Valores)]],I135+FluxoCaixa101315176812[[#This Row],[Valores Receitas / Despesas]])</f>
        <v>12720.670000000009</v>
      </c>
      <c r="J136" s="53">
        <f>IF(FluxoCaixa101315176812[[#This Row],[Entrada / Saída]]="Saída",FluxoCaixa101315176812[[#This Row],[R$ (Valores)]]*-1,FluxoCaixa101315176812[[#This Row],[R$ (Valores)]])</f>
        <v>-2.4</v>
      </c>
    </row>
    <row r="137" spans="2:10" hidden="1">
      <c r="B137" s="16">
        <v>46058</v>
      </c>
      <c r="C137" s="48" t="s">
        <v>1299</v>
      </c>
      <c r="D137" s="17" t="s">
        <v>2</v>
      </c>
      <c r="E137" s="17" t="s">
        <v>70</v>
      </c>
      <c r="F137" s="17" t="s">
        <v>1466</v>
      </c>
      <c r="G137" s="21">
        <v>5250</v>
      </c>
      <c r="H137" s="17" t="s">
        <v>8</v>
      </c>
      <c r="I137" s="20">
        <f>IF(FluxoCaixa101315176812[[#This Row],[Fornecedores]]="Saldo Inicial",FluxoCaixa101315176812[[#This Row],[R$ (Valores)]],I136+FluxoCaixa101315176812[[#This Row],[Valores Receitas / Despesas]])</f>
        <v>7470.6700000000092</v>
      </c>
      <c r="J137" s="5">
        <f>IF(FluxoCaixa101315176812[[#This Row],[Entrada / Saída]]="Saída",FluxoCaixa101315176812[[#This Row],[R$ (Valores)]]*-1,FluxoCaixa101315176812[[#This Row],[R$ (Valores)]])</f>
        <v>-5250</v>
      </c>
    </row>
    <row r="138" spans="2:10" hidden="1">
      <c r="B138" s="16">
        <v>46058</v>
      </c>
      <c r="C138" s="48" t="s">
        <v>1299</v>
      </c>
      <c r="D138" s="17" t="s">
        <v>2</v>
      </c>
      <c r="E138" s="17" t="s">
        <v>225</v>
      </c>
      <c r="F138" s="17" t="s">
        <v>524</v>
      </c>
      <c r="G138" s="21">
        <v>12.16</v>
      </c>
      <c r="H138" s="17" t="s">
        <v>8</v>
      </c>
      <c r="I138" s="20">
        <f>IF(FluxoCaixa101315176812[[#This Row],[Fornecedores]]="Saldo Inicial",FluxoCaixa101315176812[[#This Row],[R$ (Valores)]],I137+FluxoCaixa101315176812[[#This Row],[Valores Receitas / Despesas]])</f>
        <v>7458.5100000000093</v>
      </c>
      <c r="J138" s="5">
        <f>IF(FluxoCaixa101315176812[[#This Row],[Entrada / Saída]]="Saída",FluxoCaixa101315176812[[#This Row],[R$ (Valores)]]*-1,FluxoCaixa101315176812[[#This Row],[R$ (Valores)]])</f>
        <v>-12.16</v>
      </c>
    </row>
    <row r="139" spans="2:10" hidden="1">
      <c r="B139" s="16">
        <v>46058</v>
      </c>
      <c r="C139" s="48" t="s">
        <v>1299</v>
      </c>
      <c r="D139" s="17" t="s">
        <v>2</v>
      </c>
      <c r="E139" s="17" t="s">
        <v>225</v>
      </c>
      <c r="F139" s="17" t="s">
        <v>524</v>
      </c>
      <c r="G139" s="21">
        <v>1.49</v>
      </c>
      <c r="H139" s="17" t="s">
        <v>8</v>
      </c>
      <c r="I139" s="20">
        <f>IF(FluxoCaixa101315176812[[#This Row],[Fornecedores]]="Saldo Inicial",FluxoCaixa101315176812[[#This Row],[R$ (Valores)]],I138+FluxoCaixa101315176812[[#This Row],[Valores Receitas / Despesas]])</f>
        <v>7457.0200000000095</v>
      </c>
      <c r="J139" s="5">
        <f>IF(FluxoCaixa101315176812[[#This Row],[Entrada / Saída]]="Saída",FluxoCaixa101315176812[[#This Row],[R$ (Valores)]]*-1,FluxoCaixa101315176812[[#This Row],[R$ (Valores)]])</f>
        <v>-1.49</v>
      </c>
    </row>
    <row r="140" spans="2:10" hidden="1">
      <c r="B140" s="16">
        <v>46058</v>
      </c>
      <c r="C140" s="48" t="s">
        <v>1299</v>
      </c>
      <c r="D140" s="17" t="s">
        <v>2</v>
      </c>
      <c r="E140" s="17" t="s">
        <v>225</v>
      </c>
      <c r="F140" s="17" t="s">
        <v>524</v>
      </c>
      <c r="G140" s="21">
        <v>5.5</v>
      </c>
      <c r="H140" s="17" t="s">
        <v>8</v>
      </c>
      <c r="I140" s="20">
        <f>IF(FluxoCaixa101315176812[[#This Row],[Fornecedores]]="Saldo Inicial",FluxoCaixa101315176812[[#This Row],[R$ (Valores)]],I139+FluxoCaixa101315176812[[#This Row],[Valores Receitas / Despesas]])</f>
        <v>7451.5200000000095</v>
      </c>
      <c r="J140" s="5">
        <f>IF(FluxoCaixa101315176812[[#This Row],[Entrada / Saída]]="Saída",FluxoCaixa101315176812[[#This Row],[R$ (Valores)]]*-1,FluxoCaixa101315176812[[#This Row],[R$ (Valores)]])</f>
        <v>-5.5</v>
      </c>
    </row>
    <row r="141" spans="2:10" hidden="1">
      <c r="B141" s="16">
        <v>46058</v>
      </c>
      <c r="C141" s="48" t="s">
        <v>1299</v>
      </c>
      <c r="D141" s="17" t="s">
        <v>2</v>
      </c>
      <c r="E141" s="17" t="s">
        <v>225</v>
      </c>
      <c r="F141" s="17" t="s">
        <v>524</v>
      </c>
      <c r="G141" s="21">
        <v>5.5</v>
      </c>
      <c r="H141" s="17" t="s">
        <v>8</v>
      </c>
      <c r="I141" s="20">
        <f>IF(FluxoCaixa101315176812[[#This Row],[Fornecedores]]="Saldo Inicial",FluxoCaixa101315176812[[#This Row],[R$ (Valores)]],I140+FluxoCaixa101315176812[[#This Row],[Valores Receitas / Despesas]])</f>
        <v>7446.0200000000095</v>
      </c>
      <c r="J141" s="5">
        <f>IF(FluxoCaixa101315176812[[#This Row],[Entrada / Saída]]="Saída",FluxoCaixa101315176812[[#This Row],[R$ (Valores)]]*-1,FluxoCaixa101315176812[[#This Row],[R$ (Valores)]])</f>
        <v>-5.5</v>
      </c>
    </row>
    <row r="142" spans="2:10" hidden="1">
      <c r="B142" s="16">
        <v>46058</v>
      </c>
      <c r="C142" s="48" t="s">
        <v>1299</v>
      </c>
      <c r="D142" s="17" t="s">
        <v>2</v>
      </c>
      <c r="E142" s="17" t="s">
        <v>225</v>
      </c>
      <c r="F142" s="17" t="s">
        <v>524</v>
      </c>
      <c r="G142" s="21">
        <v>5.5</v>
      </c>
      <c r="H142" s="17" t="s">
        <v>8</v>
      </c>
      <c r="I142" s="20">
        <f>IF(FluxoCaixa101315176812[[#This Row],[Fornecedores]]="Saldo Inicial",FluxoCaixa101315176812[[#This Row],[R$ (Valores)]],I141+FluxoCaixa101315176812[[#This Row],[Valores Receitas / Despesas]])</f>
        <v>7440.5200000000095</v>
      </c>
      <c r="J142" s="5">
        <f>IF(FluxoCaixa101315176812[[#This Row],[Entrada / Saída]]="Saída",FluxoCaixa101315176812[[#This Row],[R$ (Valores)]]*-1,FluxoCaixa101315176812[[#This Row],[R$ (Valores)]])</f>
        <v>-5.5</v>
      </c>
    </row>
    <row r="143" spans="2:10" hidden="1">
      <c r="B143" s="16">
        <v>46058</v>
      </c>
      <c r="C143" s="48" t="s">
        <v>1299</v>
      </c>
      <c r="D143" s="17" t="s">
        <v>2</v>
      </c>
      <c r="E143" s="17" t="s">
        <v>225</v>
      </c>
      <c r="F143" s="17" t="s">
        <v>524</v>
      </c>
      <c r="G143" s="21">
        <v>12.16</v>
      </c>
      <c r="H143" s="17" t="s">
        <v>8</v>
      </c>
      <c r="I143" s="20">
        <f>IF(FluxoCaixa101315176812[[#This Row],[Fornecedores]]="Saldo Inicial",FluxoCaixa101315176812[[#This Row],[R$ (Valores)]],I142+FluxoCaixa101315176812[[#This Row],[Valores Receitas / Despesas]])</f>
        <v>7428.3600000000097</v>
      </c>
      <c r="J143" s="5">
        <f>IF(FluxoCaixa101315176812[[#This Row],[Entrada / Saída]]="Saída",FluxoCaixa101315176812[[#This Row],[R$ (Valores)]]*-1,FluxoCaixa101315176812[[#This Row],[R$ (Valores)]])</f>
        <v>-12.16</v>
      </c>
    </row>
    <row r="144" spans="2:10" hidden="1">
      <c r="B144" s="16">
        <v>46058</v>
      </c>
      <c r="C144" s="48" t="s">
        <v>1299</v>
      </c>
      <c r="D144" s="17" t="s">
        <v>2</v>
      </c>
      <c r="E144" s="17" t="s">
        <v>225</v>
      </c>
      <c r="F144" s="17" t="s">
        <v>524</v>
      </c>
      <c r="G144" s="21">
        <v>5.4</v>
      </c>
      <c r="H144" s="17" t="s">
        <v>8</v>
      </c>
      <c r="I144" s="20">
        <f>IF(FluxoCaixa101315176812[[#This Row],[Fornecedores]]="Saldo Inicial",FluxoCaixa101315176812[[#This Row],[R$ (Valores)]],I143+FluxoCaixa101315176812[[#This Row],[Valores Receitas / Despesas]])</f>
        <v>7422.96000000001</v>
      </c>
      <c r="J144" s="5">
        <f>IF(FluxoCaixa101315176812[[#This Row],[Entrada / Saída]]="Saída",FluxoCaixa101315176812[[#This Row],[R$ (Valores)]]*-1,FluxoCaixa101315176812[[#This Row],[R$ (Valores)]])</f>
        <v>-5.4</v>
      </c>
    </row>
    <row r="145" spans="2:10" hidden="1">
      <c r="B145" s="16">
        <v>46058</v>
      </c>
      <c r="C145" s="48" t="s">
        <v>1299</v>
      </c>
      <c r="D145" s="17" t="s">
        <v>2</v>
      </c>
      <c r="E145" s="17" t="s">
        <v>225</v>
      </c>
      <c r="F145" s="17" t="s">
        <v>524</v>
      </c>
      <c r="G145" s="21">
        <v>8.84</v>
      </c>
      <c r="H145" s="17" t="s">
        <v>8</v>
      </c>
      <c r="I145" s="20">
        <f>IF(FluxoCaixa101315176812[[#This Row],[Fornecedores]]="Saldo Inicial",FluxoCaixa101315176812[[#This Row],[R$ (Valores)]],I144+FluxoCaixa101315176812[[#This Row],[Valores Receitas / Despesas]])</f>
        <v>7414.1200000000099</v>
      </c>
      <c r="J145" s="5">
        <f>IF(FluxoCaixa101315176812[[#This Row],[Entrada / Saída]]="Saída",FluxoCaixa101315176812[[#This Row],[R$ (Valores)]]*-1,FluxoCaixa101315176812[[#This Row],[R$ (Valores)]])</f>
        <v>-8.84</v>
      </c>
    </row>
    <row r="146" spans="2:10" hidden="1">
      <c r="B146" s="16">
        <v>46058</v>
      </c>
      <c r="C146" s="48" t="s">
        <v>1299</v>
      </c>
      <c r="D146" s="17" t="s">
        <v>2</v>
      </c>
      <c r="E146" s="17" t="s">
        <v>225</v>
      </c>
      <c r="F146" s="17" t="s">
        <v>524</v>
      </c>
      <c r="G146" s="54">
        <v>12.16</v>
      </c>
      <c r="H146" s="45" t="s">
        <v>8</v>
      </c>
      <c r="I146" s="20">
        <f>IF(FluxoCaixa101315176812[[#This Row],[Fornecedores]]="Saldo Inicial",FluxoCaixa101315176812[[#This Row],[R$ (Valores)]],I145+FluxoCaixa101315176812[[#This Row],[Valores Receitas / Despesas]])</f>
        <v>7401.96000000001</v>
      </c>
      <c r="J146" s="53">
        <f>IF(FluxoCaixa101315176812[[#This Row],[Entrada / Saída]]="Saída",FluxoCaixa101315176812[[#This Row],[R$ (Valores)]]*-1,FluxoCaixa101315176812[[#This Row],[R$ (Valores)]])</f>
        <v>-12.16</v>
      </c>
    </row>
    <row r="147" spans="2:10" hidden="1">
      <c r="B147" s="16">
        <v>46058</v>
      </c>
      <c r="C147" s="48" t="s">
        <v>1299</v>
      </c>
      <c r="D147" s="17" t="s">
        <v>2</v>
      </c>
      <c r="E147" s="17" t="s">
        <v>225</v>
      </c>
      <c r="F147" s="17" t="s">
        <v>524</v>
      </c>
      <c r="G147" s="21">
        <v>11.4</v>
      </c>
      <c r="H147" s="17" t="s">
        <v>8</v>
      </c>
      <c r="I147" s="20">
        <f>IF(FluxoCaixa101315176812[[#This Row],[Fornecedores]]="Saldo Inicial",FluxoCaixa101315176812[[#This Row],[R$ (Valores)]],I146+FluxoCaixa101315176812[[#This Row],[Valores Receitas / Despesas]])</f>
        <v>7390.5600000000104</v>
      </c>
      <c r="J147" s="5">
        <f>IF(FluxoCaixa101315176812[[#This Row],[Entrada / Saída]]="Saída",FluxoCaixa101315176812[[#This Row],[R$ (Valores)]]*-1,FluxoCaixa101315176812[[#This Row],[R$ (Valores)]])</f>
        <v>-11.4</v>
      </c>
    </row>
    <row r="148" spans="2:10" hidden="1">
      <c r="B148" s="16">
        <v>46058</v>
      </c>
      <c r="C148" s="48" t="s">
        <v>1299</v>
      </c>
      <c r="D148" s="17" t="s">
        <v>2</v>
      </c>
      <c r="E148" s="17" t="s">
        <v>225</v>
      </c>
      <c r="F148" s="17" t="s">
        <v>524</v>
      </c>
      <c r="G148" s="21">
        <v>5.4</v>
      </c>
      <c r="H148" s="17" t="s">
        <v>8</v>
      </c>
      <c r="I148" s="20">
        <f>IF(FluxoCaixa101315176812[[#This Row],[Fornecedores]]="Saldo Inicial",FluxoCaixa101315176812[[#This Row],[R$ (Valores)]],I147+FluxoCaixa101315176812[[#This Row],[Valores Receitas / Despesas]])</f>
        <v>7385.1600000000108</v>
      </c>
      <c r="J148" s="5">
        <f>IF(FluxoCaixa101315176812[[#This Row],[Entrada / Saída]]="Saída",FluxoCaixa101315176812[[#This Row],[R$ (Valores)]]*-1,FluxoCaixa101315176812[[#This Row],[R$ (Valores)]])</f>
        <v>-5.4</v>
      </c>
    </row>
    <row r="149" spans="2:10" hidden="1">
      <c r="B149" s="16">
        <v>46058</v>
      </c>
      <c r="C149" s="48" t="s">
        <v>1299</v>
      </c>
      <c r="D149" s="17" t="s">
        <v>2</v>
      </c>
      <c r="E149" s="17" t="s">
        <v>225</v>
      </c>
      <c r="F149" s="17" t="s">
        <v>524</v>
      </c>
      <c r="G149" s="21">
        <v>44</v>
      </c>
      <c r="H149" s="17" t="s">
        <v>8</v>
      </c>
      <c r="I149" s="20">
        <f>IF(FluxoCaixa101315176812[[#This Row],[Fornecedores]]="Saldo Inicial",FluxoCaixa101315176812[[#This Row],[R$ (Valores)]],I148+FluxoCaixa101315176812[[#This Row],[Valores Receitas / Despesas]])</f>
        <v>7341.1600000000108</v>
      </c>
      <c r="J149" s="5">
        <f>IF(FluxoCaixa101315176812[[#This Row],[Entrada / Saída]]="Saída",FluxoCaixa101315176812[[#This Row],[R$ (Valores)]]*-1,FluxoCaixa101315176812[[#This Row],[R$ (Valores)]])</f>
        <v>-44</v>
      </c>
    </row>
    <row r="150" spans="2:10" hidden="1">
      <c r="B150" s="16">
        <v>46059</v>
      </c>
      <c r="C150" s="48" t="s">
        <v>1299</v>
      </c>
      <c r="D150" s="17" t="s">
        <v>2</v>
      </c>
      <c r="E150" s="17" t="s">
        <v>225</v>
      </c>
      <c r="F150" s="17" t="s">
        <v>524</v>
      </c>
      <c r="G150" s="21">
        <v>5.7</v>
      </c>
      <c r="H150" s="17" t="s">
        <v>8</v>
      </c>
      <c r="I150" s="20">
        <f>IF(FluxoCaixa101315176812[[#This Row],[Fornecedores]]="Saldo Inicial",FluxoCaixa101315176812[[#This Row],[R$ (Valores)]],I149+FluxoCaixa101315176812[[#This Row],[Valores Receitas / Despesas]])</f>
        <v>7335.460000000011</v>
      </c>
      <c r="J150" s="5">
        <f>IF(FluxoCaixa101315176812[[#This Row],[Entrada / Saída]]="Saída",FluxoCaixa101315176812[[#This Row],[R$ (Valores)]]*-1,FluxoCaixa101315176812[[#This Row],[R$ (Valores)]])</f>
        <v>-5.7</v>
      </c>
    </row>
    <row r="151" spans="2:10" hidden="1">
      <c r="B151" s="16">
        <v>46059</v>
      </c>
      <c r="C151" s="48" t="s">
        <v>1299</v>
      </c>
      <c r="D151" s="17" t="s">
        <v>2</v>
      </c>
      <c r="E151" s="17" t="s">
        <v>225</v>
      </c>
      <c r="F151" s="17" t="s">
        <v>524</v>
      </c>
      <c r="G151" s="21">
        <v>1.49</v>
      </c>
      <c r="H151" s="17" t="s">
        <v>8</v>
      </c>
      <c r="I151" s="20">
        <f>IF(FluxoCaixa101315176812[[#This Row],[Fornecedores]]="Saldo Inicial",FluxoCaixa101315176812[[#This Row],[R$ (Valores)]],I150+FluxoCaixa101315176812[[#This Row],[Valores Receitas / Despesas]])</f>
        <v>7333.9700000000112</v>
      </c>
      <c r="J151" s="5">
        <f>IF(FluxoCaixa101315176812[[#This Row],[Entrada / Saída]]="Saída",FluxoCaixa101315176812[[#This Row],[R$ (Valores)]]*-1,FluxoCaixa101315176812[[#This Row],[R$ (Valores)]])</f>
        <v>-1.49</v>
      </c>
    </row>
    <row r="152" spans="2:10" hidden="1">
      <c r="B152" s="16">
        <v>46059</v>
      </c>
      <c r="C152" s="48" t="s">
        <v>1299</v>
      </c>
      <c r="D152" s="17" t="s">
        <v>2</v>
      </c>
      <c r="E152" s="17" t="s">
        <v>225</v>
      </c>
      <c r="F152" s="17" t="s">
        <v>524</v>
      </c>
      <c r="G152" s="21">
        <v>5.7</v>
      </c>
      <c r="H152" s="17" t="s">
        <v>8</v>
      </c>
      <c r="I152" s="20">
        <f>IF(FluxoCaixa101315176812[[#This Row],[Fornecedores]]="Saldo Inicial",FluxoCaixa101315176812[[#This Row],[R$ (Valores)]],I151+FluxoCaixa101315176812[[#This Row],[Valores Receitas / Despesas]])</f>
        <v>7328.2700000000114</v>
      </c>
      <c r="J152" s="5">
        <f>IF(FluxoCaixa101315176812[[#This Row],[Entrada / Saída]]="Saída",FluxoCaixa101315176812[[#This Row],[R$ (Valores)]]*-1,FluxoCaixa101315176812[[#This Row],[R$ (Valores)]])</f>
        <v>-5.7</v>
      </c>
    </row>
    <row r="153" spans="2:10" hidden="1">
      <c r="B153" s="16">
        <v>46059</v>
      </c>
      <c r="C153" s="48" t="s">
        <v>1299</v>
      </c>
      <c r="D153" s="17" t="s">
        <v>2</v>
      </c>
      <c r="E153" s="17" t="s">
        <v>225</v>
      </c>
      <c r="F153" s="17" t="s">
        <v>524</v>
      </c>
      <c r="G153" s="21">
        <v>5.7</v>
      </c>
      <c r="H153" s="17" t="s">
        <v>8</v>
      </c>
      <c r="I153" s="20">
        <f>IF(FluxoCaixa101315176812[[#This Row],[Fornecedores]]="Saldo Inicial",FluxoCaixa101315176812[[#This Row],[R$ (Valores)]],I152+FluxoCaixa101315176812[[#This Row],[Valores Receitas / Despesas]])</f>
        <v>7322.5700000000115</v>
      </c>
      <c r="J153" s="5">
        <f>IF(FluxoCaixa101315176812[[#This Row],[Entrada / Saída]]="Saída",FluxoCaixa101315176812[[#This Row],[R$ (Valores)]]*-1,FluxoCaixa101315176812[[#This Row],[R$ (Valores)]])</f>
        <v>-5.7</v>
      </c>
    </row>
    <row r="154" spans="2:10" hidden="1">
      <c r="B154" s="16">
        <v>46059</v>
      </c>
      <c r="C154" s="48" t="s">
        <v>1299</v>
      </c>
      <c r="D154" s="17" t="s">
        <v>2</v>
      </c>
      <c r="E154" s="17" t="s">
        <v>225</v>
      </c>
      <c r="F154" s="17" t="s">
        <v>524</v>
      </c>
      <c r="G154" s="21">
        <v>5.7</v>
      </c>
      <c r="H154" s="17" t="s">
        <v>8</v>
      </c>
      <c r="I154" s="20">
        <f>IF(FluxoCaixa101315176812[[#This Row],[Fornecedores]]="Saldo Inicial",FluxoCaixa101315176812[[#This Row],[R$ (Valores)]],I153+FluxoCaixa101315176812[[#This Row],[Valores Receitas / Despesas]])</f>
        <v>7316.8700000000117</v>
      </c>
      <c r="J154" s="5">
        <f>IF(FluxoCaixa101315176812[[#This Row],[Entrada / Saída]]="Saída",FluxoCaixa101315176812[[#This Row],[R$ (Valores)]]*-1,FluxoCaixa101315176812[[#This Row],[R$ (Valores)]])</f>
        <v>-5.7</v>
      </c>
    </row>
    <row r="155" spans="2:10" hidden="1">
      <c r="B155" s="16">
        <v>46059</v>
      </c>
      <c r="C155" s="48" t="s">
        <v>1299</v>
      </c>
      <c r="D155" s="17" t="s">
        <v>1</v>
      </c>
      <c r="E155" s="17" t="s">
        <v>75</v>
      </c>
      <c r="F155" s="17" t="s">
        <v>75</v>
      </c>
      <c r="G155" s="21">
        <v>300000</v>
      </c>
      <c r="H155" s="17" t="s">
        <v>8</v>
      </c>
      <c r="I155" s="20">
        <f>IF(FluxoCaixa101315176812[[#This Row],[Fornecedores]]="Saldo Inicial",FluxoCaixa101315176812[[#This Row],[R$ (Valores)]],I154+FluxoCaixa101315176812[[#This Row],[Valores Receitas / Despesas]])</f>
        <v>307316.87</v>
      </c>
      <c r="J155" s="5">
        <f>IF(FluxoCaixa101315176812[[#This Row],[Entrada / Saída]]="Saída",FluxoCaixa101315176812[[#This Row],[R$ (Valores)]]*-1,FluxoCaixa101315176812[[#This Row],[R$ (Valores)]])</f>
        <v>300000</v>
      </c>
    </row>
    <row r="156" spans="2:10" hidden="1">
      <c r="B156" s="16">
        <v>46059</v>
      </c>
      <c r="C156" s="48" t="s">
        <v>1299</v>
      </c>
      <c r="D156" s="17" t="s">
        <v>2</v>
      </c>
      <c r="E156" s="17" t="s">
        <v>70</v>
      </c>
      <c r="F156" s="17" t="s">
        <v>683</v>
      </c>
      <c r="G156" s="21">
        <v>20920</v>
      </c>
      <c r="H156" s="17" t="s">
        <v>8</v>
      </c>
      <c r="I156" s="20">
        <f>IF(FluxoCaixa101315176812[[#This Row],[Fornecedores]]="Saldo Inicial",FluxoCaixa101315176812[[#This Row],[R$ (Valores)]],I155+FluxoCaixa101315176812[[#This Row],[Valores Receitas / Despesas]])</f>
        <v>286396.87</v>
      </c>
      <c r="J156" s="5">
        <f>IF(FluxoCaixa101315176812[[#This Row],[Entrada / Saída]]="Saída",FluxoCaixa101315176812[[#This Row],[R$ (Valores)]]*-1,FluxoCaixa101315176812[[#This Row],[R$ (Valores)]])</f>
        <v>-20920</v>
      </c>
    </row>
    <row r="157" spans="2:10" hidden="1">
      <c r="B157" s="16">
        <v>46059</v>
      </c>
      <c r="C157" s="48" t="s">
        <v>1299</v>
      </c>
      <c r="D157" s="45" t="s">
        <v>2</v>
      </c>
      <c r="E157" s="45" t="s">
        <v>70</v>
      </c>
      <c r="F157" s="17" t="s">
        <v>685</v>
      </c>
      <c r="G157" s="54">
        <v>3162</v>
      </c>
      <c r="H157" s="45" t="s">
        <v>8</v>
      </c>
      <c r="I157" s="20">
        <f>IF(FluxoCaixa101315176812[[#This Row],[Fornecedores]]="Saldo Inicial",FluxoCaixa101315176812[[#This Row],[R$ (Valores)]],I156+FluxoCaixa101315176812[[#This Row],[Valores Receitas / Despesas]])</f>
        <v>283234.87</v>
      </c>
      <c r="J157" s="53">
        <f>IF(FluxoCaixa101315176812[[#This Row],[Entrada / Saída]]="Saída",FluxoCaixa101315176812[[#This Row],[R$ (Valores)]]*-1,FluxoCaixa101315176812[[#This Row],[R$ (Valores)]])</f>
        <v>-3162</v>
      </c>
    </row>
    <row r="158" spans="2:10" hidden="1">
      <c r="B158" s="16">
        <v>46059</v>
      </c>
      <c r="C158" s="48" t="s">
        <v>1299</v>
      </c>
      <c r="D158" s="17" t="s">
        <v>2</v>
      </c>
      <c r="E158" s="17" t="s">
        <v>70</v>
      </c>
      <c r="F158" s="17" t="s">
        <v>686</v>
      </c>
      <c r="G158" s="21">
        <v>2679</v>
      </c>
      <c r="H158" s="17" t="s">
        <v>8</v>
      </c>
      <c r="I158" s="20">
        <f>IF(FluxoCaixa101315176812[[#This Row],[Fornecedores]]="Saldo Inicial",FluxoCaixa101315176812[[#This Row],[R$ (Valores)]],I157+FluxoCaixa101315176812[[#This Row],[Valores Receitas / Despesas]])</f>
        <v>280555.87</v>
      </c>
      <c r="J158" s="5">
        <f>IF(FluxoCaixa101315176812[[#This Row],[Entrada / Saída]]="Saída",FluxoCaixa101315176812[[#This Row],[R$ (Valores)]]*-1,FluxoCaixa101315176812[[#This Row],[R$ (Valores)]])</f>
        <v>-2679</v>
      </c>
    </row>
    <row r="159" spans="2:10" hidden="1">
      <c r="B159" s="16">
        <v>46059</v>
      </c>
      <c r="C159" s="48" t="s">
        <v>1299</v>
      </c>
      <c r="D159" s="17" t="s">
        <v>2</v>
      </c>
      <c r="E159" s="17" t="s">
        <v>70</v>
      </c>
      <c r="F159" s="17" t="s">
        <v>687</v>
      </c>
      <c r="G159" s="21">
        <v>1300</v>
      </c>
      <c r="H159" s="17" t="s">
        <v>8</v>
      </c>
      <c r="I159" s="20">
        <f>IF(FluxoCaixa101315176812[[#This Row],[Fornecedores]]="Saldo Inicial",FluxoCaixa101315176812[[#This Row],[R$ (Valores)]],I158+FluxoCaixa101315176812[[#This Row],[Valores Receitas / Despesas]])</f>
        <v>279255.87</v>
      </c>
      <c r="J159" s="5">
        <f>IF(FluxoCaixa101315176812[[#This Row],[Entrada / Saída]]="Saída",FluxoCaixa101315176812[[#This Row],[R$ (Valores)]]*-1,FluxoCaixa101315176812[[#This Row],[R$ (Valores)]])</f>
        <v>-1300</v>
      </c>
    </row>
    <row r="160" spans="2:10" hidden="1">
      <c r="B160" s="16">
        <v>46059</v>
      </c>
      <c r="C160" s="48" t="s">
        <v>1299</v>
      </c>
      <c r="D160" s="17" t="s">
        <v>2</v>
      </c>
      <c r="E160" s="17" t="s">
        <v>70</v>
      </c>
      <c r="F160" s="17" t="s">
        <v>691</v>
      </c>
      <c r="G160" s="21">
        <v>6200</v>
      </c>
      <c r="H160" s="17" t="s">
        <v>8</v>
      </c>
      <c r="I160" s="20">
        <f>IF(FluxoCaixa101315176812[[#This Row],[Fornecedores]]="Saldo Inicial",FluxoCaixa101315176812[[#This Row],[R$ (Valores)]],I159+FluxoCaixa101315176812[[#This Row],[Valores Receitas / Despesas]])</f>
        <v>273055.87</v>
      </c>
      <c r="J160" s="5">
        <f>IF(FluxoCaixa101315176812[[#This Row],[Entrada / Saída]]="Saída",FluxoCaixa101315176812[[#This Row],[R$ (Valores)]]*-1,FluxoCaixa101315176812[[#This Row],[R$ (Valores)]])</f>
        <v>-6200</v>
      </c>
    </row>
    <row r="161" spans="2:10" hidden="1">
      <c r="B161" s="16">
        <v>46059</v>
      </c>
      <c r="C161" s="48" t="s">
        <v>1299</v>
      </c>
      <c r="D161" s="17" t="s">
        <v>2</v>
      </c>
      <c r="E161" s="17" t="s">
        <v>70</v>
      </c>
      <c r="F161" s="17" t="s">
        <v>689</v>
      </c>
      <c r="G161" s="21">
        <v>2653</v>
      </c>
      <c r="H161" s="17" t="s">
        <v>8</v>
      </c>
      <c r="I161" s="20">
        <f>IF(FluxoCaixa101315176812[[#This Row],[Fornecedores]]="Saldo Inicial",FluxoCaixa101315176812[[#This Row],[R$ (Valores)]],I160+FluxoCaixa101315176812[[#This Row],[Valores Receitas / Despesas]])</f>
        <v>270402.87</v>
      </c>
      <c r="J161" s="5">
        <f>IF(FluxoCaixa101315176812[[#This Row],[Entrada / Saída]]="Saída",FluxoCaixa101315176812[[#This Row],[R$ (Valores)]]*-1,FluxoCaixa101315176812[[#This Row],[R$ (Valores)]])</f>
        <v>-2653</v>
      </c>
    </row>
    <row r="162" spans="2:10" hidden="1">
      <c r="B162" s="16">
        <v>46059</v>
      </c>
      <c r="C162" s="48" t="s">
        <v>1299</v>
      </c>
      <c r="D162" s="17" t="s">
        <v>2</v>
      </c>
      <c r="E162" s="17" t="s">
        <v>70</v>
      </c>
      <c r="F162" s="17" t="s">
        <v>1467</v>
      </c>
      <c r="G162" s="21">
        <v>1240</v>
      </c>
      <c r="H162" s="17" t="s">
        <v>8</v>
      </c>
      <c r="I162" s="20">
        <f>IF(FluxoCaixa101315176812[[#This Row],[Fornecedores]]="Saldo Inicial",FluxoCaixa101315176812[[#This Row],[R$ (Valores)]],I161+FluxoCaixa101315176812[[#This Row],[Valores Receitas / Despesas]])</f>
        <v>269162.87</v>
      </c>
      <c r="J162" s="5">
        <f>IF(FluxoCaixa101315176812[[#This Row],[Entrada / Saída]]="Saída",FluxoCaixa101315176812[[#This Row],[R$ (Valores)]]*-1,FluxoCaixa101315176812[[#This Row],[R$ (Valores)]])</f>
        <v>-1240</v>
      </c>
    </row>
    <row r="163" spans="2:10" hidden="1">
      <c r="B163" s="16">
        <v>46059</v>
      </c>
      <c r="C163" s="48" t="s">
        <v>1299</v>
      </c>
      <c r="D163" s="17" t="s">
        <v>2</v>
      </c>
      <c r="E163" s="17" t="s">
        <v>70</v>
      </c>
      <c r="F163" s="17" t="s">
        <v>1468</v>
      </c>
      <c r="G163" s="21">
        <v>1960</v>
      </c>
      <c r="H163" s="17" t="s">
        <v>8</v>
      </c>
      <c r="I163" s="20">
        <f>IF(FluxoCaixa101315176812[[#This Row],[Fornecedores]]="Saldo Inicial",FluxoCaixa101315176812[[#This Row],[R$ (Valores)]],I162+FluxoCaixa101315176812[[#This Row],[Valores Receitas / Despesas]])</f>
        <v>267202.87</v>
      </c>
      <c r="J163" s="5">
        <f>IF(FluxoCaixa101315176812[[#This Row],[Entrada / Saída]]="Saída",FluxoCaixa101315176812[[#This Row],[R$ (Valores)]]*-1,FluxoCaixa101315176812[[#This Row],[R$ (Valores)]])</f>
        <v>-1960</v>
      </c>
    </row>
    <row r="164" spans="2:10" hidden="1">
      <c r="B164" s="16">
        <v>46059</v>
      </c>
      <c r="C164" s="48" t="s">
        <v>1299</v>
      </c>
      <c r="D164" s="17" t="s">
        <v>2</v>
      </c>
      <c r="E164" s="17" t="s">
        <v>70</v>
      </c>
      <c r="F164" s="17" t="s">
        <v>1469</v>
      </c>
      <c r="G164" s="21">
        <v>16420</v>
      </c>
      <c r="H164" s="17" t="s">
        <v>8</v>
      </c>
      <c r="I164" s="20">
        <f>IF(FluxoCaixa101315176812[[#This Row],[Fornecedores]]="Saldo Inicial",FluxoCaixa101315176812[[#This Row],[R$ (Valores)]],I163+FluxoCaixa101315176812[[#This Row],[Valores Receitas / Despesas]])</f>
        <v>250782.87</v>
      </c>
      <c r="J164" s="5">
        <f>IF(FluxoCaixa101315176812[[#This Row],[Entrada / Saída]]="Saída",FluxoCaixa101315176812[[#This Row],[R$ (Valores)]]*-1,FluxoCaixa101315176812[[#This Row],[R$ (Valores)]])</f>
        <v>-16420</v>
      </c>
    </row>
    <row r="165" spans="2:10" hidden="1">
      <c r="B165" s="16">
        <v>46059</v>
      </c>
      <c r="C165" s="48" t="s">
        <v>1299</v>
      </c>
      <c r="D165" s="17" t="s">
        <v>2</v>
      </c>
      <c r="E165" s="17" t="s">
        <v>70</v>
      </c>
      <c r="F165" s="17" t="s">
        <v>1470</v>
      </c>
      <c r="G165" s="21">
        <v>6625</v>
      </c>
      <c r="H165" s="17" t="s">
        <v>8</v>
      </c>
      <c r="I165" s="20">
        <f>IF(FluxoCaixa101315176812[[#This Row],[Fornecedores]]="Saldo Inicial",FluxoCaixa101315176812[[#This Row],[R$ (Valores)]],I164+FluxoCaixa101315176812[[#This Row],[Valores Receitas / Despesas]])</f>
        <v>244157.87</v>
      </c>
      <c r="J165" s="5">
        <f>IF(FluxoCaixa101315176812[[#This Row],[Entrada / Saída]]="Saída",FluxoCaixa101315176812[[#This Row],[R$ (Valores)]]*-1,FluxoCaixa101315176812[[#This Row],[R$ (Valores)]])</f>
        <v>-6625</v>
      </c>
    </row>
    <row r="166" spans="2:10" hidden="1">
      <c r="B166" s="16">
        <v>46059</v>
      </c>
      <c r="C166" s="48" t="s">
        <v>1299</v>
      </c>
      <c r="D166" s="17" t="s">
        <v>2</v>
      </c>
      <c r="E166" s="17" t="s">
        <v>70</v>
      </c>
      <c r="F166" s="17" t="s">
        <v>1471</v>
      </c>
      <c r="G166" s="21">
        <v>13320</v>
      </c>
      <c r="H166" s="17" t="s">
        <v>8</v>
      </c>
      <c r="I166" s="20">
        <f>IF(FluxoCaixa101315176812[[#This Row],[Fornecedores]]="Saldo Inicial",FluxoCaixa101315176812[[#This Row],[R$ (Valores)]],I165+FluxoCaixa101315176812[[#This Row],[Valores Receitas / Despesas]])</f>
        <v>230837.87</v>
      </c>
      <c r="J166" s="5">
        <f>IF(FluxoCaixa101315176812[[#This Row],[Entrada / Saída]]="Saída",FluxoCaixa101315176812[[#This Row],[R$ (Valores)]]*-1,FluxoCaixa101315176812[[#This Row],[R$ (Valores)]])</f>
        <v>-13320</v>
      </c>
    </row>
    <row r="167" spans="2:10" hidden="1">
      <c r="B167" s="16">
        <v>46059</v>
      </c>
      <c r="C167" s="48" t="s">
        <v>1299</v>
      </c>
      <c r="D167" s="17" t="s">
        <v>2</v>
      </c>
      <c r="E167" s="17" t="s">
        <v>70</v>
      </c>
      <c r="F167" s="17" t="s">
        <v>1472</v>
      </c>
      <c r="G167" s="21">
        <v>2148</v>
      </c>
      <c r="H167" s="17" t="s">
        <v>8</v>
      </c>
      <c r="I167" s="20">
        <f>IF(FluxoCaixa101315176812[[#This Row],[Fornecedores]]="Saldo Inicial",FluxoCaixa101315176812[[#This Row],[R$ (Valores)]],I166+FluxoCaixa101315176812[[#This Row],[Valores Receitas / Despesas]])</f>
        <v>228689.87</v>
      </c>
      <c r="J167" s="5">
        <f>IF(FluxoCaixa101315176812[[#This Row],[Entrada / Saída]]="Saída",FluxoCaixa101315176812[[#This Row],[R$ (Valores)]]*-1,FluxoCaixa101315176812[[#This Row],[R$ (Valores)]])</f>
        <v>-2148</v>
      </c>
    </row>
    <row r="168" spans="2:10" hidden="1">
      <c r="B168" s="16">
        <v>46059</v>
      </c>
      <c r="C168" s="48" t="s">
        <v>1299</v>
      </c>
      <c r="D168" s="17" t="s">
        <v>2</v>
      </c>
      <c r="E168" s="17" t="s">
        <v>71</v>
      </c>
      <c r="F168" s="17" t="s">
        <v>1473</v>
      </c>
      <c r="G168" s="21">
        <v>700</v>
      </c>
      <c r="H168" s="17" t="s">
        <v>8</v>
      </c>
      <c r="I168" s="20">
        <f>IF(FluxoCaixa101315176812[[#This Row],[Fornecedores]]="Saldo Inicial",FluxoCaixa101315176812[[#This Row],[R$ (Valores)]],I167+FluxoCaixa101315176812[[#This Row],[Valores Receitas / Despesas]])</f>
        <v>227989.87</v>
      </c>
      <c r="J168" s="5">
        <f>IF(FluxoCaixa101315176812[[#This Row],[Entrada / Saída]]="Saída",FluxoCaixa101315176812[[#This Row],[R$ (Valores)]]*-1,FluxoCaixa101315176812[[#This Row],[R$ (Valores)]])</f>
        <v>-700</v>
      </c>
    </row>
    <row r="169" spans="2:10" hidden="1">
      <c r="B169" s="16">
        <v>46059</v>
      </c>
      <c r="C169" s="48" t="s">
        <v>1299</v>
      </c>
      <c r="D169" s="17" t="s">
        <v>2</v>
      </c>
      <c r="E169" s="17" t="s">
        <v>71</v>
      </c>
      <c r="F169" s="17" t="s">
        <v>1474</v>
      </c>
      <c r="G169" s="21">
        <v>70</v>
      </c>
      <c r="H169" s="17" t="s">
        <v>8</v>
      </c>
      <c r="I169" s="20">
        <f>IF(FluxoCaixa101315176812[[#This Row],[Fornecedores]]="Saldo Inicial",FluxoCaixa101315176812[[#This Row],[R$ (Valores)]],I168+FluxoCaixa101315176812[[#This Row],[Valores Receitas / Despesas]])</f>
        <v>227919.87</v>
      </c>
      <c r="J169" s="5">
        <f>IF(FluxoCaixa101315176812[[#This Row],[Entrada / Saída]]="Saída",FluxoCaixa101315176812[[#This Row],[R$ (Valores)]]*-1,FluxoCaixa101315176812[[#This Row],[R$ (Valores)]])</f>
        <v>-70</v>
      </c>
    </row>
    <row r="170" spans="2:10" hidden="1">
      <c r="B170" s="16">
        <v>46059</v>
      </c>
      <c r="C170" s="48" t="s">
        <v>1299</v>
      </c>
      <c r="D170" s="45" t="s">
        <v>2</v>
      </c>
      <c r="E170" s="45" t="s">
        <v>146</v>
      </c>
      <c r="F170" s="17" t="s">
        <v>1475</v>
      </c>
      <c r="G170" s="54">
        <v>400</v>
      </c>
      <c r="H170" s="45" t="s">
        <v>8</v>
      </c>
      <c r="I170" s="20">
        <f>IF(FluxoCaixa101315176812[[#This Row],[Fornecedores]]="Saldo Inicial",FluxoCaixa101315176812[[#This Row],[R$ (Valores)]],I169+FluxoCaixa101315176812[[#This Row],[Valores Receitas / Despesas]])</f>
        <v>227519.87</v>
      </c>
      <c r="J170" s="53">
        <f>IF(FluxoCaixa101315176812[[#This Row],[Entrada / Saída]]="Saída",FluxoCaixa101315176812[[#This Row],[R$ (Valores)]]*-1,FluxoCaixa101315176812[[#This Row],[R$ (Valores)]])</f>
        <v>-400</v>
      </c>
    </row>
    <row r="171" spans="2:10" hidden="1">
      <c r="B171" s="16">
        <v>46059</v>
      </c>
      <c r="C171" s="48" t="s">
        <v>1299</v>
      </c>
      <c r="D171" s="17" t="s">
        <v>1</v>
      </c>
      <c r="E171" s="17" t="s">
        <v>60</v>
      </c>
      <c r="F171" s="17" t="s">
        <v>1476</v>
      </c>
      <c r="G171" s="21">
        <v>859.75</v>
      </c>
      <c r="H171" s="17" t="s">
        <v>8</v>
      </c>
      <c r="I171" s="20">
        <f>IF(FluxoCaixa101315176812[[#This Row],[Fornecedores]]="Saldo Inicial",FluxoCaixa101315176812[[#This Row],[R$ (Valores)]],I170+FluxoCaixa101315176812[[#This Row],[Valores Receitas / Despesas]])</f>
        <v>228379.62</v>
      </c>
      <c r="J171" s="5">
        <f>IF(FluxoCaixa101315176812[[#This Row],[Entrada / Saída]]="Saída",FluxoCaixa101315176812[[#This Row],[R$ (Valores)]]*-1,FluxoCaixa101315176812[[#This Row],[R$ (Valores)]])</f>
        <v>859.75</v>
      </c>
    </row>
    <row r="172" spans="2:10" hidden="1">
      <c r="B172" s="16">
        <v>46059</v>
      </c>
      <c r="C172" s="48" t="s">
        <v>1299</v>
      </c>
      <c r="D172" s="17" t="s">
        <v>2</v>
      </c>
      <c r="E172" s="17" t="s">
        <v>70</v>
      </c>
      <c r="F172" s="17" t="s">
        <v>1477</v>
      </c>
      <c r="G172" s="21">
        <v>19000</v>
      </c>
      <c r="H172" s="17" t="s">
        <v>8</v>
      </c>
      <c r="I172" s="20">
        <f>IF(FluxoCaixa101315176812[[#This Row],[Fornecedores]]="Saldo Inicial",FluxoCaixa101315176812[[#This Row],[R$ (Valores)]],I171+FluxoCaixa101315176812[[#This Row],[Valores Receitas / Despesas]])</f>
        <v>209379.62</v>
      </c>
      <c r="J172" s="5">
        <f>IF(FluxoCaixa101315176812[[#This Row],[Entrada / Saída]]="Saída",FluxoCaixa101315176812[[#This Row],[R$ (Valores)]]*-1,FluxoCaixa101315176812[[#This Row],[R$ (Valores)]])</f>
        <v>-19000</v>
      </c>
    </row>
    <row r="173" spans="2:10" hidden="1">
      <c r="B173" s="16">
        <v>46059</v>
      </c>
      <c r="C173" s="48" t="s">
        <v>1299</v>
      </c>
      <c r="D173" s="17" t="s">
        <v>2</v>
      </c>
      <c r="E173" s="17" t="s">
        <v>70</v>
      </c>
      <c r="F173" s="17" t="s">
        <v>1478</v>
      </c>
      <c r="G173" s="21">
        <v>10698.94</v>
      </c>
      <c r="H173" s="17" t="s">
        <v>8</v>
      </c>
      <c r="I173" s="20">
        <f>IF(FluxoCaixa101315176812[[#This Row],[Fornecedores]]="Saldo Inicial",FluxoCaixa101315176812[[#This Row],[R$ (Valores)]],I172+FluxoCaixa101315176812[[#This Row],[Valores Receitas / Despesas]])</f>
        <v>198680.68</v>
      </c>
      <c r="J173" s="5">
        <f>IF(FluxoCaixa101315176812[[#This Row],[Entrada / Saída]]="Saída",FluxoCaixa101315176812[[#This Row],[R$ (Valores)]]*-1,FluxoCaixa101315176812[[#This Row],[R$ (Valores)]])</f>
        <v>-10698.94</v>
      </c>
    </row>
    <row r="174" spans="2:10" hidden="1">
      <c r="B174" s="16">
        <v>46059</v>
      </c>
      <c r="C174" s="48" t="s">
        <v>1299</v>
      </c>
      <c r="D174" s="45" t="s">
        <v>2</v>
      </c>
      <c r="E174" s="45" t="s">
        <v>70</v>
      </c>
      <c r="F174" s="17" t="s">
        <v>1479</v>
      </c>
      <c r="G174" s="54">
        <v>29328</v>
      </c>
      <c r="H174" s="45" t="s">
        <v>8</v>
      </c>
      <c r="I174" s="20">
        <f>IF(FluxoCaixa101315176812[[#This Row],[Fornecedores]]="Saldo Inicial",FluxoCaixa101315176812[[#This Row],[R$ (Valores)]],I173+FluxoCaixa101315176812[[#This Row],[Valores Receitas / Despesas]])</f>
        <v>169352.68</v>
      </c>
      <c r="J174" s="53">
        <f>IF(FluxoCaixa101315176812[[#This Row],[Entrada / Saída]]="Saída",FluxoCaixa101315176812[[#This Row],[R$ (Valores)]]*-1,FluxoCaixa101315176812[[#This Row],[R$ (Valores)]])</f>
        <v>-29328</v>
      </c>
    </row>
    <row r="175" spans="2:10" hidden="1">
      <c r="B175" s="16">
        <v>46059</v>
      </c>
      <c r="C175" s="48" t="s">
        <v>1299</v>
      </c>
      <c r="D175" s="17" t="s">
        <v>2</v>
      </c>
      <c r="E175" s="17" t="s">
        <v>70</v>
      </c>
      <c r="F175" s="17" t="s">
        <v>1480</v>
      </c>
      <c r="G175" s="21">
        <v>10000</v>
      </c>
      <c r="H175" s="17" t="s">
        <v>8</v>
      </c>
      <c r="I175" s="20">
        <f>IF(FluxoCaixa101315176812[[#This Row],[Fornecedores]]="Saldo Inicial",FluxoCaixa101315176812[[#This Row],[R$ (Valores)]],I174+FluxoCaixa101315176812[[#This Row],[Valores Receitas / Despesas]])</f>
        <v>159352.68</v>
      </c>
      <c r="J175" s="5">
        <f>IF(FluxoCaixa101315176812[[#This Row],[Entrada / Saída]]="Saída",FluxoCaixa101315176812[[#This Row],[R$ (Valores)]]*-1,FluxoCaixa101315176812[[#This Row],[R$ (Valores)]])</f>
        <v>-10000</v>
      </c>
    </row>
    <row r="176" spans="2:10" hidden="1">
      <c r="B176" s="16">
        <v>46059</v>
      </c>
      <c r="C176" s="48" t="s">
        <v>1299</v>
      </c>
      <c r="D176" s="45" t="s">
        <v>2</v>
      </c>
      <c r="E176" s="45" t="s">
        <v>70</v>
      </c>
      <c r="F176" s="17" t="s">
        <v>1481</v>
      </c>
      <c r="G176" s="54">
        <v>5467</v>
      </c>
      <c r="H176" s="45" t="s">
        <v>8</v>
      </c>
      <c r="I176" s="20">
        <f>IF(FluxoCaixa101315176812[[#This Row],[Fornecedores]]="Saldo Inicial",FluxoCaixa101315176812[[#This Row],[R$ (Valores)]],I175+FluxoCaixa101315176812[[#This Row],[Valores Receitas / Despesas]])</f>
        <v>153885.68</v>
      </c>
      <c r="J176" s="53">
        <f>IF(FluxoCaixa101315176812[[#This Row],[Entrada / Saída]]="Saída",FluxoCaixa101315176812[[#This Row],[R$ (Valores)]]*-1,FluxoCaixa101315176812[[#This Row],[R$ (Valores)]])</f>
        <v>-5467</v>
      </c>
    </row>
    <row r="177" spans="2:10" hidden="1">
      <c r="B177" s="16">
        <v>46059</v>
      </c>
      <c r="C177" s="48" t="s">
        <v>1299</v>
      </c>
      <c r="D177" s="17" t="s">
        <v>2</v>
      </c>
      <c r="E177" s="17" t="s">
        <v>225</v>
      </c>
      <c r="F177" s="17" t="s">
        <v>524</v>
      </c>
      <c r="G177" s="54">
        <v>2.4</v>
      </c>
      <c r="H177" s="45" t="s">
        <v>8</v>
      </c>
      <c r="I177" s="20">
        <f>IF(FluxoCaixa101315176812[[#This Row],[Fornecedores]]="Saldo Inicial",FluxoCaixa101315176812[[#This Row],[R$ (Valores)]],I176+FluxoCaixa101315176812[[#This Row],[Valores Receitas / Despesas]])</f>
        <v>153883.28</v>
      </c>
      <c r="J177" s="53">
        <f>IF(FluxoCaixa101315176812[[#This Row],[Entrada / Saída]]="Saída",FluxoCaixa101315176812[[#This Row],[R$ (Valores)]]*-1,FluxoCaixa101315176812[[#This Row],[R$ (Valores)]])</f>
        <v>-2.4</v>
      </c>
    </row>
    <row r="178" spans="2:10" hidden="1">
      <c r="B178" s="16">
        <v>46059</v>
      </c>
      <c r="C178" s="48" t="s">
        <v>1299</v>
      </c>
      <c r="D178" s="45" t="s">
        <v>2</v>
      </c>
      <c r="E178" s="45" t="s">
        <v>70</v>
      </c>
      <c r="F178" s="17" t="s">
        <v>1482</v>
      </c>
      <c r="G178" s="54">
        <v>19198</v>
      </c>
      <c r="H178" s="45" t="s">
        <v>8</v>
      </c>
      <c r="I178" s="20">
        <f>IF(FluxoCaixa101315176812[[#This Row],[Fornecedores]]="Saldo Inicial",FluxoCaixa101315176812[[#This Row],[R$ (Valores)]],I177+FluxoCaixa101315176812[[#This Row],[Valores Receitas / Despesas]])</f>
        <v>134685.28</v>
      </c>
      <c r="J178" s="53">
        <f>IF(FluxoCaixa101315176812[[#This Row],[Entrada / Saída]]="Saída",FluxoCaixa101315176812[[#This Row],[R$ (Valores)]]*-1,FluxoCaixa101315176812[[#This Row],[R$ (Valores)]])</f>
        <v>-19198</v>
      </c>
    </row>
    <row r="179" spans="2:10" hidden="1">
      <c r="B179" s="16">
        <v>46059</v>
      </c>
      <c r="C179" s="48" t="s">
        <v>1299</v>
      </c>
      <c r="D179" s="17" t="s">
        <v>2</v>
      </c>
      <c r="E179" s="17" t="s">
        <v>70</v>
      </c>
      <c r="F179" s="17" t="s">
        <v>1483</v>
      </c>
      <c r="G179" s="21">
        <v>6000</v>
      </c>
      <c r="H179" s="17" t="s">
        <v>8</v>
      </c>
      <c r="I179" s="20">
        <f>IF(FluxoCaixa101315176812[[#This Row],[Fornecedores]]="Saldo Inicial",FluxoCaixa101315176812[[#This Row],[R$ (Valores)]],I178+FluxoCaixa101315176812[[#This Row],[Valores Receitas / Despesas]])</f>
        <v>128685.28</v>
      </c>
      <c r="J179" s="5">
        <f>IF(FluxoCaixa101315176812[[#This Row],[Entrada / Saída]]="Saída",FluxoCaixa101315176812[[#This Row],[R$ (Valores)]]*-1,FluxoCaixa101315176812[[#This Row],[R$ (Valores)]])</f>
        <v>-6000</v>
      </c>
    </row>
    <row r="180" spans="2:10" hidden="1">
      <c r="B180" s="16">
        <v>46059</v>
      </c>
      <c r="C180" s="48" t="s">
        <v>1299</v>
      </c>
      <c r="D180" s="17" t="s">
        <v>2</v>
      </c>
      <c r="E180" s="17" t="s">
        <v>70</v>
      </c>
      <c r="F180" s="17" t="s">
        <v>1484</v>
      </c>
      <c r="G180" s="21">
        <v>6000</v>
      </c>
      <c r="H180" s="17" t="s">
        <v>8</v>
      </c>
      <c r="I180" s="20">
        <f>IF(FluxoCaixa101315176812[[#This Row],[Fornecedores]]="Saldo Inicial",FluxoCaixa101315176812[[#This Row],[R$ (Valores)]],I179+FluxoCaixa101315176812[[#This Row],[Valores Receitas / Despesas]])</f>
        <v>122685.28</v>
      </c>
      <c r="J180" s="5">
        <f>IF(FluxoCaixa101315176812[[#This Row],[Entrada / Saída]]="Saída",FluxoCaixa101315176812[[#This Row],[R$ (Valores)]]*-1,FluxoCaixa101315176812[[#This Row],[R$ (Valores)]])</f>
        <v>-6000</v>
      </c>
    </row>
    <row r="181" spans="2:10" hidden="1">
      <c r="B181" s="16">
        <v>46059</v>
      </c>
      <c r="C181" s="48" t="s">
        <v>1299</v>
      </c>
      <c r="D181" s="17" t="s">
        <v>2</v>
      </c>
      <c r="E181" s="17" t="s">
        <v>70</v>
      </c>
      <c r="F181" s="17" t="s">
        <v>1485</v>
      </c>
      <c r="G181" s="21">
        <v>2500</v>
      </c>
      <c r="H181" s="17" t="s">
        <v>8</v>
      </c>
      <c r="I181" s="20">
        <f>IF(FluxoCaixa101315176812[[#This Row],[Fornecedores]]="Saldo Inicial",FluxoCaixa101315176812[[#This Row],[R$ (Valores)]],I180+FluxoCaixa101315176812[[#This Row],[Valores Receitas / Despesas]])</f>
        <v>120185.28</v>
      </c>
      <c r="J181" s="5">
        <f>IF(FluxoCaixa101315176812[[#This Row],[Entrada / Saída]]="Saída",FluxoCaixa101315176812[[#This Row],[R$ (Valores)]]*-1,FluxoCaixa101315176812[[#This Row],[R$ (Valores)]])</f>
        <v>-2500</v>
      </c>
    </row>
    <row r="182" spans="2:10" hidden="1">
      <c r="B182" s="16">
        <v>46059</v>
      </c>
      <c r="C182" s="48" t="s">
        <v>1299</v>
      </c>
      <c r="D182" s="17" t="s">
        <v>2</v>
      </c>
      <c r="E182" s="17" t="s">
        <v>70</v>
      </c>
      <c r="F182" s="17" t="s">
        <v>1486</v>
      </c>
      <c r="G182" s="21">
        <v>3500</v>
      </c>
      <c r="H182" s="17" t="s">
        <v>8</v>
      </c>
      <c r="I182" s="20">
        <f>IF(FluxoCaixa101315176812[[#This Row],[Fornecedores]]="Saldo Inicial",FluxoCaixa101315176812[[#This Row],[R$ (Valores)]],I181+FluxoCaixa101315176812[[#This Row],[Valores Receitas / Despesas]])</f>
        <v>116685.28</v>
      </c>
      <c r="J182" s="5">
        <f>IF(FluxoCaixa101315176812[[#This Row],[Entrada / Saída]]="Saída",FluxoCaixa101315176812[[#This Row],[R$ (Valores)]]*-1,FluxoCaixa101315176812[[#This Row],[R$ (Valores)]])</f>
        <v>-3500</v>
      </c>
    </row>
    <row r="183" spans="2:10" hidden="1">
      <c r="B183" s="16">
        <v>46059</v>
      </c>
      <c r="C183" s="48" t="s">
        <v>1299</v>
      </c>
      <c r="D183" s="17" t="s">
        <v>2</v>
      </c>
      <c r="E183" s="17" t="s">
        <v>70</v>
      </c>
      <c r="F183" s="17" t="s">
        <v>1487</v>
      </c>
      <c r="G183" s="21">
        <v>4200</v>
      </c>
      <c r="H183" s="17" t="s">
        <v>8</v>
      </c>
      <c r="I183" s="20">
        <f>IF(FluxoCaixa101315176812[[#This Row],[Fornecedores]]="Saldo Inicial",FluxoCaixa101315176812[[#This Row],[R$ (Valores)]],I182+FluxoCaixa101315176812[[#This Row],[Valores Receitas / Despesas]])</f>
        <v>112485.28</v>
      </c>
      <c r="J183" s="5">
        <f>IF(FluxoCaixa101315176812[[#This Row],[Entrada / Saída]]="Saída",FluxoCaixa101315176812[[#This Row],[R$ (Valores)]]*-1,FluxoCaixa101315176812[[#This Row],[R$ (Valores)]])</f>
        <v>-4200</v>
      </c>
    </row>
    <row r="184" spans="2:10" hidden="1">
      <c r="B184" s="16">
        <v>46059</v>
      </c>
      <c r="C184" s="48" t="s">
        <v>1299</v>
      </c>
      <c r="D184" s="17" t="s">
        <v>2</v>
      </c>
      <c r="E184" s="17" t="s">
        <v>70</v>
      </c>
      <c r="F184" s="17" t="s">
        <v>1488</v>
      </c>
      <c r="G184" s="21">
        <v>3000</v>
      </c>
      <c r="H184" s="17" t="s">
        <v>8</v>
      </c>
      <c r="I184" s="20">
        <f>IF(FluxoCaixa101315176812[[#This Row],[Fornecedores]]="Saldo Inicial",FluxoCaixa101315176812[[#This Row],[R$ (Valores)]],I183+FluxoCaixa101315176812[[#This Row],[Valores Receitas / Despesas]])</f>
        <v>109485.28</v>
      </c>
      <c r="J184" s="5">
        <f>IF(FluxoCaixa101315176812[[#This Row],[Entrada / Saída]]="Saída",FluxoCaixa101315176812[[#This Row],[R$ (Valores)]]*-1,FluxoCaixa101315176812[[#This Row],[R$ (Valores)]])</f>
        <v>-3000</v>
      </c>
    </row>
    <row r="185" spans="2:10" hidden="1">
      <c r="B185" s="16">
        <v>46059</v>
      </c>
      <c r="C185" s="48" t="s">
        <v>1299</v>
      </c>
      <c r="D185" s="17" t="s">
        <v>2</v>
      </c>
      <c r="E185" s="17" t="s">
        <v>70</v>
      </c>
      <c r="F185" s="17" t="s">
        <v>1489</v>
      </c>
      <c r="G185" s="21">
        <v>1241</v>
      </c>
      <c r="H185" s="17" t="s">
        <v>8</v>
      </c>
      <c r="I185" s="20">
        <f>IF(FluxoCaixa101315176812[[#This Row],[Fornecedores]]="Saldo Inicial",FluxoCaixa101315176812[[#This Row],[R$ (Valores)]],I184+FluxoCaixa101315176812[[#This Row],[Valores Receitas / Despesas]])</f>
        <v>108244.28</v>
      </c>
      <c r="J185" s="5">
        <f>IF(FluxoCaixa101315176812[[#This Row],[Entrada / Saída]]="Saída",FluxoCaixa101315176812[[#This Row],[R$ (Valores)]]*-1,FluxoCaixa101315176812[[#This Row],[R$ (Valores)]])</f>
        <v>-1241</v>
      </c>
    </row>
    <row r="186" spans="2:10" hidden="1">
      <c r="B186" s="16">
        <v>46059</v>
      </c>
      <c r="C186" s="48" t="s">
        <v>1299</v>
      </c>
      <c r="D186" s="17" t="s">
        <v>2</v>
      </c>
      <c r="E186" s="17" t="s">
        <v>70</v>
      </c>
      <c r="F186" s="17" t="s">
        <v>1490</v>
      </c>
      <c r="G186" s="21">
        <v>6000</v>
      </c>
      <c r="H186" s="17" t="s">
        <v>8</v>
      </c>
      <c r="I186" s="20">
        <f>IF(FluxoCaixa101315176812[[#This Row],[Fornecedores]]="Saldo Inicial",FluxoCaixa101315176812[[#This Row],[R$ (Valores)]],I185+FluxoCaixa101315176812[[#This Row],[Valores Receitas / Despesas]])</f>
        <v>102244.28</v>
      </c>
      <c r="J186" s="5">
        <f>IF(FluxoCaixa101315176812[[#This Row],[Entrada / Saída]]="Saída",FluxoCaixa101315176812[[#This Row],[R$ (Valores)]]*-1,FluxoCaixa101315176812[[#This Row],[R$ (Valores)]])</f>
        <v>-6000</v>
      </c>
    </row>
    <row r="187" spans="2:10" hidden="1">
      <c r="B187" s="16">
        <v>46059</v>
      </c>
      <c r="C187" s="48" t="s">
        <v>1299</v>
      </c>
      <c r="D187" s="17" t="s">
        <v>2</v>
      </c>
      <c r="E187" s="17" t="s">
        <v>225</v>
      </c>
      <c r="F187" s="17" t="s">
        <v>524</v>
      </c>
      <c r="G187" s="21">
        <v>5.5</v>
      </c>
      <c r="H187" s="17" t="s">
        <v>8</v>
      </c>
      <c r="I187" s="20">
        <f>IF(FluxoCaixa101315176812[[#This Row],[Fornecedores]]="Saldo Inicial",FluxoCaixa101315176812[[#This Row],[R$ (Valores)]],I186+FluxoCaixa101315176812[[#This Row],[Valores Receitas / Despesas]])</f>
        <v>102238.78</v>
      </c>
      <c r="J187" s="5">
        <f>IF(FluxoCaixa101315176812[[#This Row],[Entrada / Saída]]="Saída",FluxoCaixa101315176812[[#This Row],[R$ (Valores)]]*-1,FluxoCaixa101315176812[[#This Row],[R$ (Valores)]])</f>
        <v>-5.5</v>
      </c>
    </row>
    <row r="188" spans="2:10" hidden="1">
      <c r="B188" s="16">
        <v>46059</v>
      </c>
      <c r="C188" s="48" t="s">
        <v>1299</v>
      </c>
      <c r="D188" s="17" t="s">
        <v>2</v>
      </c>
      <c r="E188" s="17" t="s">
        <v>225</v>
      </c>
      <c r="F188" s="17" t="s">
        <v>524</v>
      </c>
      <c r="G188" s="21">
        <v>1.49</v>
      </c>
      <c r="H188" s="17" t="s">
        <v>8</v>
      </c>
      <c r="I188" s="20">
        <f>IF(FluxoCaixa101315176812[[#This Row],[Fornecedores]]="Saldo Inicial",FluxoCaixa101315176812[[#This Row],[R$ (Valores)]],I187+FluxoCaixa101315176812[[#This Row],[Valores Receitas / Despesas]])</f>
        <v>102237.29</v>
      </c>
      <c r="J188" s="5">
        <f>IF(FluxoCaixa101315176812[[#This Row],[Entrada / Saída]]="Saída",FluxoCaixa101315176812[[#This Row],[R$ (Valores)]]*-1,FluxoCaixa101315176812[[#This Row],[R$ (Valores)]])</f>
        <v>-1.49</v>
      </c>
    </row>
    <row r="189" spans="2:10" hidden="1">
      <c r="B189" s="16">
        <v>46059</v>
      </c>
      <c r="C189" s="48" t="s">
        <v>1299</v>
      </c>
      <c r="D189" s="17" t="s">
        <v>2</v>
      </c>
      <c r="E189" s="17" t="s">
        <v>70</v>
      </c>
      <c r="F189" s="17" t="s">
        <v>1491</v>
      </c>
      <c r="G189" s="21">
        <v>6000</v>
      </c>
      <c r="H189" s="17" t="s">
        <v>8</v>
      </c>
      <c r="I189" s="20">
        <f>IF(FluxoCaixa101315176812[[#This Row],[Fornecedores]]="Saldo Inicial",FluxoCaixa101315176812[[#This Row],[R$ (Valores)]],I188+FluxoCaixa101315176812[[#This Row],[Valores Receitas / Despesas]])</f>
        <v>96237.29</v>
      </c>
      <c r="J189" s="5">
        <f>IF(FluxoCaixa101315176812[[#This Row],[Entrada / Saída]]="Saída",FluxoCaixa101315176812[[#This Row],[R$ (Valores)]]*-1,FluxoCaixa101315176812[[#This Row],[R$ (Valores)]])</f>
        <v>-6000</v>
      </c>
    </row>
    <row r="190" spans="2:10" hidden="1">
      <c r="B190" s="16">
        <v>46059</v>
      </c>
      <c r="C190" s="48" t="s">
        <v>1299</v>
      </c>
      <c r="D190" s="17" t="s">
        <v>2</v>
      </c>
      <c r="E190" s="17" t="s">
        <v>225</v>
      </c>
      <c r="F190" s="17" t="s">
        <v>524</v>
      </c>
      <c r="G190" s="54">
        <v>5.4</v>
      </c>
      <c r="H190" s="45" t="s">
        <v>8</v>
      </c>
      <c r="I190" s="20">
        <f>IF(FluxoCaixa101315176812[[#This Row],[Fornecedores]]="Saldo Inicial",FluxoCaixa101315176812[[#This Row],[R$ (Valores)]],I189+FluxoCaixa101315176812[[#This Row],[Valores Receitas / Despesas]])</f>
        <v>96231.89</v>
      </c>
      <c r="J190" s="53">
        <f>IF(FluxoCaixa101315176812[[#This Row],[Entrada / Saída]]="Saída",FluxoCaixa101315176812[[#This Row],[R$ (Valores)]]*-1,FluxoCaixa101315176812[[#This Row],[R$ (Valores)]])</f>
        <v>-5.4</v>
      </c>
    </row>
    <row r="191" spans="2:10" hidden="1">
      <c r="B191" s="16">
        <v>46059</v>
      </c>
      <c r="C191" s="48" t="s">
        <v>1299</v>
      </c>
      <c r="D191" s="17" t="s">
        <v>2</v>
      </c>
      <c r="E191" s="17" t="s">
        <v>70</v>
      </c>
      <c r="F191" s="17" t="s">
        <v>1492</v>
      </c>
      <c r="G191" s="21">
        <v>4927</v>
      </c>
      <c r="H191" s="17" t="s">
        <v>8</v>
      </c>
      <c r="I191" s="20">
        <f>IF(FluxoCaixa101315176812[[#This Row],[Fornecedores]]="Saldo Inicial",FluxoCaixa101315176812[[#This Row],[R$ (Valores)]],I190+FluxoCaixa101315176812[[#This Row],[Valores Receitas / Despesas]])</f>
        <v>91304.89</v>
      </c>
      <c r="J191" s="5">
        <f>IF(FluxoCaixa101315176812[[#This Row],[Entrada / Saída]]="Saída",FluxoCaixa101315176812[[#This Row],[R$ (Valores)]]*-1,FluxoCaixa101315176812[[#This Row],[R$ (Valores)]])</f>
        <v>-4927</v>
      </c>
    </row>
    <row r="192" spans="2:10" hidden="1">
      <c r="B192" s="16">
        <v>46059</v>
      </c>
      <c r="C192" s="48" t="s">
        <v>1299</v>
      </c>
      <c r="D192" s="17" t="s">
        <v>2</v>
      </c>
      <c r="E192" s="17" t="s">
        <v>70</v>
      </c>
      <c r="F192" s="17" t="s">
        <v>1493</v>
      </c>
      <c r="G192" s="21">
        <v>2600</v>
      </c>
      <c r="H192" s="17" t="s">
        <v>8</v>
      </c>
      <c r="I192" s="20">
        <f>IF(FluxoCaixa101315176812[[#This Row],[Fornecedores]]="Saldo Inicial",FluxoCaixa101315176812[[#This Row],[R$ (Valores)]],I191+FluxoCaixa101315176812[[#This Row],[Valores Receitas / Despesas]])</f>
        <v>88704.89</v>
      </c>
      <c r="J192" s="5">
        <f>IF(FluxoCaixa101315176812[[#This Row],[Entrada / Saída]]="Saída",FluxoCaixa101315176812[[#This Row],[R$ (Valores)]]*-1,FluxoCaixa101315176812[[#This Row],[R$ (Valores)]])</f>
        <v>-2600</v>
      </c>
    </row>
    <row r="193" spans="2:10" hidden="1">
      <c r="B193" s="16">
        <v>46059</v>
      </c>
      <c r="C193" s="48" t="s">
        <v>1299</v>
      </c>
      <c r="D193" s="17" t="s">
        <v>2</v>
      </c>
      <c r="E193" s="17" t="s">
        <v>146</v>
      </c>
      <c r="F193" s="17" t="s">
        <v>1475</v>
      </c>
      <c r="G193" s="21">
        <v>400</v>
      </c>
      <c r="H193" s="17" t="s">
        <v>8</v>
      </c>
      <c r="I193" s="20">
        <f>IF(FluxoCaixa101315176812[[#This Row],[Fornecedores]]="Saldo Inicial",FluxoCaixa101315176812[[#This Row],[R$ (Valores)]],I192+FluxoCaixa101315176812[[#This Row],[Valores Receitas / Despesas]])</f>
        <v>88304.89</v>
      </c>
      <c r="J193" s="5">
        <f>IF(FluxoCaixa101315176812[[#This Row],[Entrada / Saída]]="Saída",FluxoCaixa101315176812[[#This Row],[R$ (Valores)]]*-1,FluxoCaixa101315176812[[#This Row],[R$ (Valores)]])</f>
        <v>-400</v>
      </c>
    </row>
    <row r="194" spans="2:10" hidden="1">
      <c r="B194" s="16">
        <v>46059</v>
      </c>
      <c r="C194" s="48" t="s">
        <v>1299</v>
      </c>
      <c r="D194" s="17" t="s">
        <v>2</v>
      </c>
      <c r="E194" s="17" t="s">
        <v>225</v>
      </c>
      <c r="F194" s="17" t="s">
        <v>524</v>
      </c>
      <c r="G194" s="21">
        <v>5.4</v>
      </c>
      <c r="H194" s="17" t="s">
        <v>8</v>
      </c>
      <c r="I194" s="20">
        <f>IF(FluxoCaixa101315176812[[#This Row],[Fornecedores]]="Saldo Inicial",FluxoCaixa101315176812[[#This Row],[R$ (Valores)]],I193+FluxoCaixa101315176812[[#This Row],[Valores Receitas / Despesas]])</f>
        <v>88299.49</v>
      </c>
      <c r="J194" s="5">
        <f>IF(FluxoCaixa101315176812[[#This Row],[Entrada / Saída]]="Saída",FluxoCaixa101315176812[[#This Row],[R$ (Valores)]]*-1,FluxoCaixa101315176812[[#This Row],[R$ (Valores)]])</f>
        <v>-5.4</v>
      </c>
    </row>
    <row r="195" spans="2:10" hidden="1">
      <c r="B195" s="16">
        <v>46059</v>
      </c>
      <c r="C195" s="48" t="s">
        <v>1299</v>
      </c>
      <c r="D195" s="17" t="s">
        <v>2</v>
      </c>
      <c r="E195" s="17" t="s">
        <v>225</v>
      </c>
      <c r="F195" s="17" t="s">
        <v>524</v>
      </c>
      <c r="G195" s="21">
        <v>5.4</v>
      </c>
      <c r="H195" s="17" t="s">
        <v>8</v>
      </c>
      <c r="I195" s="20">
        <f>IF(FluxoCaixa101315176812[[#This Row],[Fornecedores]]="Saldo Inicial",FluxoCaixa101315176812[[#This Row],[R$ (Valores)]],I194+FluxoCaixa101315176812[[#This Row],[Valores Receitas / Despesas]])</f>
        <v>88294.090000000011</v>
      </c>
      <c r="J195" s="5">
        <f>IF(FluxoCaixa101315176812[[#This Row],[Entrada / Saída]]="Saída",FluxoCaixa101315176812[[#This Row],[R$ (Valores)]]*-1,FluxoCaixa101315176812[[#This Row],[R$ (Valores)]])</f>
        <v>-5.4</v>
      </c>
    </row>
    <row r="196" spans="2:10" hidden="1">
      <c r="B196" s="16">
        <v>46059</v>
      </c>
      <c r="C196" s="48" t="s">
        <v>1299</v>
      </c>
      <c r="D196" s="17" t="s">
        <v>2</v>
      </c>
      <c r="E196" s="17" t="s">
        <v>225</v>
      </c>
      <c r="F196" s="17" t="s">
        <v>524</v>
      </c>
      <c r="G196" s="21">
        <v>5.4</v>
      </c>
      <c r="H196" s="17" t="s">
        <v>8</v>
      </c>
      <c r="I196" s="20">
        <f>IF(FluxoCaixa101315176812[[#This Row],[Fornecedores]]="Saldo Inicial",FluxoCaixa101315176812[[#This Row],[R$ (Valores)]],I195+FluxoCaixa101315176812[[#This Row],[Valores Receitas / Despesas]])</f>
        <v>88288.690000000017</v>
      </c>
      <c r="J196" s="5">
        <f>IF(FluxoCaixa101315176812[[#This Row],[Entrada / Saída]]="Saída",FluxoCaixa101315176812[[#This Row],[R$ (Valores)]]*-1,FluxoCaixa101315176812[[#This Row],[R$ (Valores)]])</f>
        <v>-5.4</v>
      </c>
    </row>
    <row r="197" spans="2:10" hidden="1">
      <c r="B197" s="16">
        <v>46059</v>
      </c>
      <c r="C197" s="48" t="s">
        <v>1299</v>
      </c>
      <c r="D197" s="17" t="s">
        <v>2</v>
      </c>
      <c r="E197" s="17" t="s">
        <v>225</v>
      </c>
      <c r="F197" s="17" t="s">
        <v>524</v>
      </c>
      <c r="G197" s="21">
        <v>1.49</v>
      </c>
      <c r="H197" s="17" t="s">
        <v>8</v>
      </c>
      <c r="I197" s="20">
        <f>IF(FluxoCaixa101315176812[[#This Row],[Fornecedores]]="Saldo Inicial",FluxoCaixa101315176812[[#This Row],[R$ (Valores)]],I196+FluxoCaixa101315176812[[#This Row],[Valores Receitas / Despesas]])</f>
        <v>88287.200000000012</v>
      </c>
      <c r="J197" s="5">
        <f>IF(FluxoCaixa101315176812[[#This Row],[Entrada / Saída]]="Saída",FluxoCaixa101315176812[[#This Row],[R$ (Valores)]]*-1,FluxoCaixa101315176812[[#This Row],[R$ (Valores)]])</f>
        <v>-1.49</v>
      </c>
    </row>
    <row r="198" spans="2:10" hidden="1">
      <c r="B198" s="16">
        <v>46059</v>
      </c>
      <c r="C198" s="48" t="s">
        <v>1299</v>
      </c>
      <c r="D198" s="17" t="s">
        <v>2</v>
      </c>
      <c r="E198" s="17" t="s">
        <v>225</v>
      </c>
      <c r="F198" s="17" t="s">
        <v>524</v>
      </c>
      <c r="G198" s="21">
        <v>5.5</v>
      </c>
      <c r="H198" s="17" t="s">
        <v>8</v>
      </c>
      <c r="I198" s="20">
        <f>IF(FluxoCaixa101315176812[[#This Row],[Fornecedores]]="Saldo Inicial",FluxoCaixa101315176812[[#This Row],[R$ (Valores)]],I197+FluxoCaixa101315176812[[#This Row],[Valores Receitas / Despesas]])</f>
        <v>88281.700000000012</v>
      </c>
      <c r="J198" s="5">
        <f>IF(FluxoCaixa101315176812[[#This Row],[Entrada / Saída]]="Saída",FluxoCaixa101315176812[[#This Row],[R$ (Valores)]]*-1,FluxoCaixa101315176812[[#This Row],[R$ (Valores)]])</f>
        <v>-5.5</v>
      </c>
    </row>
    <row r="199" spans="2:10" hidden="1">
      <c r="B199" s="16">
        <v>46059</v>
      </c>
      <c r="C199" s="48" t="s">
        <v>1299</v>
      </c>
      <c r="D199" s="17" t="s">
        <v>2</v>
      </c>
      <c r="E199" s="17" t="s">
        <v>225</v>
      </c>
      <c r="F199" s="17" t="s">
        <v>524</v>
      </c>
      <c r="G199" s="21">
        <v>1.49</v>
      </c>
      <c r="H199" s="17" t="s">
        <v>8</v>
      </c>
      <c r="I199" s="20">
        <f>IF(FluxoCaixa101315176812[[#This Row],[Fornecedores]]="Saldo Inicial",FluxoCaixa101315176812[[#This Row],[R$ (Valores)]],I198+FluxoCaixa101315176812[[#This Row],[Valores Receitas / Despesas]])</f>
        <v>88280.21</v>
      </c>
      <c r="J199" s="5">
        <f>IF(FluxoCaixa101315176812[[#This Row],[Entrada / Saída]]="Saída",FluxoCaixa101315176812[[#This Row],[R$ (Valores)]]*-1,FluxoCaixa101315176812[[#This Row],[R$ (Valores)]])</f>
        <v>-1.49</v>
      </c>
    </row>
    <row r="200" spans="2:10" hidden="1">
      <c r="B200" s="16">
        <v>46059</v>
      </c>
      <c r="C200" s="48" t="s">
        <v>1299</v>
      </c>
      <c r="D200" s="17" t="s">
        <v>2</v>
      </c>
      <c r="E200" s="17" t="s">
        <v>225</v>
      </c>
      <c r="F200" s="17" t="s">
        <v>524</v>
      </c>
      <c r="G200" s="21">
        <v>5.5</v>
      </c>
      <c r="H200" s="17" t="s">
        <v>8</v>
      </c>
      <c r="I200" s="20">
        <f>IF(FluxoCaixa101315176812[[#This Row],[Fornecedores]]="Saldo Inicial",FluxoCaixa101315176812[[#This Row],[R$ (Valores)]],I199+FluxoCaixa101315176812[[#This Row],[Valores Receitas / Despesas]])</f>
        <v>88274.71</v>
      </c>
      <c r="J200" s="5">
        <f>IF(FluxoCaixa101315176812[[#This Row],[Entrada / Saída]]="Saída",FluxoCaixa101315176812[[#This Row],[R$ (Valores)]]*-1,FluxoCaixa101315176812[[#This Row],[R$ (Valores)]])</f>
        <v>-5.5</v>
      </c>
    </row>
    <row r="201" spans="2:10" hidden="1">
      <c r="B201" s="16">
        <v>46059</v>
      </c>
      <c r="C201" s="48" t="s">
        <v>1299</v>
      </c>
      <c r="D201" s="17" t="s">
        <v>2</v>
      </c>
      <c r="E201" s="17" t="s">
        <v>225</v>
      </c>
      <c r="F201" s="17" t="s">
        <v>524</v>
      </c>
      <c r="G201" s="21">
        <v>9.0299999999999994</v>
      </c>
      <c r="H201" s="17" t="s">
        <v>8</v>
      </c>
      <c r="I201" s="20">
        <f>IF(FluxoCaixa101315176812[[#This Row],[Fornecedores]]="Saldo Inicial",FluxoCaixa101315176812[[#This Row],[R$ (Valores)]],I200+FluxoCaixa101315176812[[#This Row],[Valores Receitas / Despesas]])</f>
        <v>88265.680000000008</v>
      </c>
      <c r="J201" s="5">
        <f>IF(FluxoCaixa101315176812[[#This Row],[Entrada / Saída]]="Saída",FluxoCaixa101315176812[[#This Row],[R$ (Valores)]]*-1,FluxoCaixa101315176812[[#This Row],[R$ (Valores)]])</f>
        <v>-9.0299999999999994</v>
      </c>
    </row>
    <row r="202" spans="2:10" hidden="1">
      <c r="B202" s="16">
        <v>46059</v>
      </c>
      <c r="C202" s="48" t="s">
        <v>1299</v>
      </c>
      <c r="D202" s="17" t="s">
        <v>2</v>
      </c>
      <c r="E202" s="17" t="s">
        <v>225</v>
      </c>
      <c r="F202" s="17" t="s">
        <v>524</v>
      </c>
      <c r="G202" s="21">
        <v>9.0299999999999994</v>
      </c>
      <c r="H202" s="17" t="s">
        <v>8</v>
      </c>
      <c r="I202" s="20">
        <f>IF(FluxoCaixa101315176812[[#This Row],[Fornecedores]]="Saldo Inicial",FluxoCaixa101315176812[[#This Row],[R$ (Valores)]],I201+FluxoCaixa101315176812[[#This Row],[Valores Receitas / Despesas]])</f>
        <v>88256.650000000009</v>
      </c>
      <c r="J202" s="5">
        <f>IF(FluxoCaixa101315176812[[#This Row],[Entrada / Saída]]="Saída",FluxoCaixa101315176812[[#This Row],[R$ (Valores)]]*-1,FluxoCaixa101315176812[[#This Row],[R$ (Valores)]])</f>
        <v>-9.0299999999999994</v>
      </c>
    </row>
    <row r="203" spans="2:10" hidden="1">
      <c r="B203" s="16">
        <v>46062</v>
      </c>
      <c r="C203" s="48" t="s">
        <v>1299</v>
      </c>
      <c r="D203" s="17" t="s">
        <v>2</v>
      </c>
      <c r="E203" s="17" t="s">
        <v>515</v>
      </c>
      <c r="F203" s="17" t="s">
        <v>1520</v>
      </c>
      <c r="G203" s="21">
        <v>3500</v>
      </c>
      <c r="H203" s="17" t="s">
        <v>8</v>
      </c>
      <c r="I203" s="20">
        <f>IF(FluxoCaixa101315176812[[#This Row],[Fornecedores]]="Saldo Inicial",FluxoCaixa101315176812[[#This Row],[R$ (Valores)]],I202+FluxoCaixa101315176812[[#This Row],[Valores Receitas / Despesas]])</f>
        <v>84756.650000000009</v>
      </c>
      <c r="J203" s="5">
        <f>IF(FluxoCaixa101315176812[[#This Row],[Entrada / Saída]]="Saída",FluxoCaixa101315176812[[#This Row],[R$ (Valores)]]*-1,FluxoCaixa101315176812[[#This Row],[R$ (Valores)]])</f>
        <v>-3500</v>
      </c>
    </row>
    <row r="204" spans="2:10" hidden="1">
      <c r="B204" s="16">
        <v>46062</v>
      </c>
      <c r="C204" s="48" t="s">
        <v>1299</v>
      </c>
      <c r="D204" s="17" t="s">
        <v>2</v>
      </c>
      <c r="E204" s="17" t="s">
        <v>225</v>
      </c>
      <c r="F204" s="17" t="s">
        <v>524</v>
      </c>
      <c r="G204" s="21">
        <v>5.7</v>
      </c>
      <c r="H204" s="17" t="s">
        <v>8</v>
      </c>
      <c r="I204" s="20">
        <f>IF(FluxoCaixa101315176812[[#This Row],[Fornecedores]]="Saldo Inicial",FluxoCaixa101315176812[[#This Row],[R$ (Valores)]],I203+FluxoCaixa101315176812[[#This Row],[Valores Receitas / Despesas]])</f>
        <v>84750.950000000012</v>
      </c>
      <c r="J204" s="5">
        <f>IF(FluxoCaixa101315176812[[#This Row],[Entrada / Saída]]="Saída",FluxoCaixa101315176812[[#This Row],[R$ (Valores)]]*-1,FluxoCaixa101315176812[[#This Row],[R$ (Valores)]])</f>
        <v>-5.7</v>
      </c>
    </row>
    <row r="205" spans="2:10" hidden="1">
      <c r="B205" s="16">
        <v>46062</v>
      </c>
      <c r="C205" s="48" t="s">
        <v>1299</v>
      </c>
      <c r="D205" s="17" t="s">
        <v>2</v>
      </c>
      <c r="E205" s="17" t="s">
        <v>225</v>
      </c>
      <c r="F205" s="17" t="s">
        <v>524</v>
      </c>
      <c r="G205" s="54">
        <v>1.49</v>
      </c>
      <c r="H205" s="45" t="s">
        <v>8</v>
      </c>
      <c r="I205" s="20">
        <f>IF(FluxoCaixa101315176812[[#This Row],[Fornecedores]]="Saldo Inicial",FluxoCaixa101315176812[[#This Row],[R$ (Valores)]],I204+FluxoCaixa101315176812[[#This Row],[Valores Receitas / Despesas]])</f>
        <v>84749.46</v>
      </c>
      <c r="J205" s="53">
        <f>IF(FluxoCaixa101315176812[[#This Row],[Entrada / Saída]]="Saída",FluxoCaixa101315176812[[#This Row],[R$ (Valores)]]*-1,FluxoCaixa101315176812[[#This Row],[R$ (Valores)]])</f>
        <v>-1.49</v>
      </c>
    </row>
    <row r="206" spans="2:10" hidden="1">
      <c r="B206" s="16">
        <v>46062</v>
      </c>
      <c r="C206" s="48" t="s">
        <v>1299</v>
      </c>
      <c r="D206" s="17" t="s">
        <v>2</v>
      </c>
      <c r="E206" s="17" t="s">
        <v>225</v>
      </c>
      <c r="F206" s="17" t="s">
        <v>524</v>
      </c>
      <c r="G206" s="21">
        <v>5.7</v>
      </c>
      <c r="H206" s="17" t="s">
        <v>8</v>
      </c>
      <c r="I206" s="20">
        <f>IF(FluxoCaixa101315176812[[#This Row],[Fornecedores]]="Saldo Inicial",FluxoCaixa101315176812[[#This Row],[R$ (Valores)]],I205+FluxoCaixa101315176812[[#This Row],[Valores Receitas / Despesas]])</f>
        <v>84743.760000000009</v>
      </c>
      <c r="J206" s="5">
        <f>IF(FluxoCaixa101315176812[[#This Row],[Entrada / Saída]]="Saída",FluxoCaixa101315176812[[#This Row],[R$ (Valores)]]*-1,FluxoCaixa101315176812[[#This Row],[R$ (Valores)]])</f>
        <v>-5.7</v>
      </c>
    </row>
    <row r="207" spans="2:10" hidden="1">
      <c r="B207" s="16">
        <v>46062</v>
      </c>
      <c r="C207" s="48" t="s">
        <v>1299</v>
      </c>
      <c r="D207" s="17" t="s">
        <v>2</v>
      </c>
      <c r="E207" s="17" t="s">
        <v>225</v>
      </c>
      <c r="F207" s="17" t="s">
        <v>524</v>
      </c>
      <c r="G207" s="21">
        <v>5.7</v>
      </c>
      <c r="H207" s="17" t="s">
        <v>8</v>
      </c>
      <c r="I207" s="20">
        <f>IF(FluxoCaixa101315176812[[#This Row],[Fornecedores]]="Saldo Inicial",FluxoCaixa101315176812[[#This Row],[R$ (Valores)]],I206+FluxoCaixa101315176812[[#This Row],[Valores Receitas / Despesas]])</f>
        <v>84738.060000000012</v>
      </c>
      <c r="J207" s="5">
        <f>IF(FluxoCaixa101315176812[[#This Row],[Entrada / Saída]]="Saída",FluxoCaixa101315176812[[#This Row],[R$ (Valores)]]*-1,FluxoCaixa101315176812[[#This Row],[R$ (Valores)]])</f>
        <v>-5.7</v>
      </c>
    </row>
    <row r="208" spans="2:10" hidden="1">
      <c r="B208" s="16">
        <v>46062</v>
      </c>
      <c r="C208" s="48" t="s">
        <v>1299</v>
      </c>
      <c r="D208" s="17" t="s">
        <v>2</v>
      </c>
      <c r="E208" s="17" t="s">
        <v>225</v>
      </c>
      <c r="F208" s="17" t="s">
        <v>524</v>
      </c>
      <c r="G208" s="21">
        <v>5.7</v>
      </c>
      <c r="H208" s="17" t="s">
        <v>8</v>
      </c>
      <c r="I208" s="20">
        <f>IF(FluxoCaixa101315176812[[#This Row],[Fornecedores]]="Saldo Inicial",FluxoCaixa101315176812[[#This Row],[R$ (Valores)]],I207+FluxoCaixa101315176812[[#This Row],[Valores Receitas / Despesas]])</f>
        <v>84732.360000000015</v>
      </c>
      <c r="J208" s="5">
        <f>IF(FluxoCaixa101315176812[[#This Row],[Entrada / Saída]]="Saída",FluxoCaixa101315176812[[#This Row],[R$ (Valores)]]*-1,FluxoCaixa101315176812[[#This Row],[R$ (Valores)]])</f>
        <v>-5.7</v>
      </c>
    </row>
    <row r="209" spans="2:10" hidden="1">
      <c r="B209" s="16">
        <v>46062</v>
      </c>
      <c r="C209" s="48" t="s">
        <v>1299</v>
      </c>
      <c r="D209" s="17" t="s">
        <v>2</v>
      </c>
      <c r="E209" s="17" t="s">
        <v>225</v>
      </c>
      <c r="F209" s="17" t="s">
        <v>524</v>
      </c>
      <c r="G209" s="21">
        <v>6.3</v>
      </c>
      <c r="H209" s="17" t="s">
        <v>8</v>
      </c>
      <c r="I209" s="20">
        <f>IF(FluxoCaixa101315176812[[#This Row],[Fornecedores]]="Saldo Inicial",FluxoCaixa101315176812[[#This Row],[R$ (Valores)]],I208+FluxoCaixa101315176812[[#This Row],[Valores Receitas / Despesas]])</f>
        <v>84726.060000000012</v>
      </c>
      <c r="J209" s="5">
        <f>IF(FluxoCaixa101315176812[[#This Row],[Entrada / Saída]]="Saída",FluxoCaixa101315176812[[#This Row],[R$ (Valores)]]*-1,FluxoCaixa101315176812[[#This Row],[R$ (Valores)]])</f>
        <v>-6.3</v>
      </c>
    </row>
    <row r="210" spans="2:10" hidden="1">
      <c r="B210" s="16">
        <v>46062</v>
      </c>
      <c r="C210" s="48" t="s">
        <v>1299</v>
      </c>
      <c r="D210" s="17" t="s">
        <v>2</v>
      </c>
      <c r="E210" s="17" t="s">
        <v>507</v>
      </c>
      <c r="F210" s="17" t="s">
        <v>1521</v>
      </c>
      <c r="G210" s="21">
        <v>108.39</v>
      </c>
      <c r="H210" s="17" t="s">
        <v>8</v>
      </c>
      <c r="I210" s="20">
        <f>IF(FluxoCaixa101315176812[[#This Row],[Fornecedores]]="Saldo Inicial",FluxoCaixa101315176812[[#This Row],[R$ (Valores)]],I209+FluxoCaixa101315176812[[#This Row],[Valores Receitas / Despesas]])</f>
        <v>84617.670000000013</v>
      </c>
      <c r="J210" s="5">
        <f>IF(FluxoCaixa101315176812[[#This Row],[Entrada / Saída]]="Saída",FluxoCaixa101315176812[[#This Row],[R$ (Valores)]]*-1,FluxoCaixa101315176812[[#This Row],[R$ (Valores)]])</f>
        <v>-108.39</v>
      </c>
    </row>
    <row r="211" spans="2:10" hidden="1">
      <c r="B211" s="16">
        <v>46062</v>
      </c>
      <c r="C211" s="48" t="s">
        <v>1299</v>
      </c>
      <c r="D211" s="17" t="s">
        <v>2</v>
      </c>
      <c r="E211" s="17" t="s">
        <v>507</v>
      </c>
      <c r="F211" s="17" t="s">
        <v>1522</v>
      </c>
      <c r="G211" s="21">
        <v>68.17</v>
      </c>
      <c r="H211" s="17" t="s">
        <v>8</v>
      </c>
      <c r="I211" s="20">
        <f>IF(FluxoCaixa101315176812[[#This Row],[Fornecedores]]="Saldo Inicial",FluxoCaixa101315176812[[#This Row],[R$ (Valores)]],I210+FluxoCaixa101315176812[[#This Row],[Valores Receitas / Despesas]])</f>
        <v>84549.500000000015</v>
      </c>
      <c r="J211" s="5">
        <f>IF(FluxoCaixa101315176812[[#This Row],[Entrada / Saída]]="Saída",FluxoCaixa101315176812[[#This Row],[R$ (Valores)]]*-1,FluxoCaixa101315176812[[#This Row],[R$ (Valores)]])</f>
        <v>-68.17</v>
      </c>
    </row>
    <row r="212" spans="2:10" hidden="1">
      <c r="B212" s="16">
        <v>46062</v>
      </c>
      <c r="C212" s="48" t="s">
        <v>1299</v>
      </c>
      <c r="D212" s="17" t="s">
        <v>2</v>
      </c>
      <c r="E212" s="17" t="s">
        <v>507</v>
      </c>
      <c r="F212" s="17" t="s">
        <v>1523</v>
      </c>
      <c r="G212" s="21">
        <v>68.17</v>
      </c>
      <c r="H212" s="17" t="s">
        <v>8</v>
      </c>
      <c r="I212" s="20">
        <f>IF(FluxoCaixa101315176812[[#This Row],[Fornecedores]]="Saldo Inicial",FluxoCaixa101315176812[[#This Row],[R$ (Valores)]],I211+FluxoCaixa101315176812[[#This Row],[Valores Receitas / Despesas]])</f>
        <v>84481.330000000016</v>
      </c>
      <c r="J212" s="5">
        <f>IF(FluxoCaixa101315176812[[#This Row],[Entrada / Saída]]="Saída",FluxoCaixa101315176812[[#This Row],[R$ (Valores)]]*-1,FluxoCaixa101315176812[[#This Row],[R$ (Valores)]])</f>
        <v>-68.17</v>
      </c>
    </row>
    <row r="213" spans="2:10" hidden="1">
      <c r="B213" s="16">
        <v>46062</v>
      </c>
      <c r="C213" s="48" t="s">
        <v>1299</v>
      </c>
      <c r="D213" s="17" t="s">
        <v>2</v>
      </c>
      <c r="E213" s="17" t="s">
        <v>507</v>
      </c>
      <c r="F213" s="17" t="s">
        <v>1524</v>
      </c>
      <c r="G213" s="21">
        <v>108.39</v>
      </c>
      <c r="H213" s="17" t="s">
        <v>8</v>
      </c>
      <c r="I213" s="20">
        <f>IF(FluxoCaixa101315176812[[#This Row],[Fornecedores]]="Saldo Inicial",FluxoCaixa101315176812[[#This Row],[R$ (Valores)]],I212+FluxoCaixa101315176812[[#This Row],[Valores Receitas / Despesas]])</f>
        <v>84372.940000000017</v>
      </c>
      <c r="J213" s="5">
        <f>IF(FluxoCaixa101315176812[[#This Row],[Entrada / Saída]]="Saída",FluxoCaixa101315176812[[#This Row],[R$ (Valores)]]*-1,FluxoCaixa101315176812[[#This Row],[R$ (Valores)]])</f>
        <v>-108.39</v>
      </c>
    </row>
    <row r="214" spans="2:10" hidden="1">
      <c r="B214" s="16">
        <v>46062</v>
      </c>
      <c r="C214" s="48" t="s">
        <v>1299</v>
      </c>
      <c r="D214" s="17" t="s">
        <v>2</v>
      </c>
      <c r="E214" s="17" t="s">
        <v>507</v>
      </c>
      <c r="F214" s="17" t="s">
        <v>1525</v>
      </c>
      <c r="G214" s="21">
        <v>68.17</v>
      </c>
      <c r="H214" s="17" t="s">
        <v>8</v>
      </c>
      <c r="I214" s="20">
        <f>IF(FluxoCaixa101315176812[[#This Row],[Fornecedores]]="Saldo Inicial",FluxoCaixa101315176812[[#This Row],[R$ (Valores)]],I213+FluxoCaixa101315176812[[#This Row],[Valores Receitas / Despesas]])</f>
        <v>84304.770000000019</v>
      </c>
      <c r="J214" s="5">
        <f>IF(FluxoCaixa101315176812[[#This Row],[Entrada / Saída]]="Saída",FluxoCaixa101315176812[[#This Row],[R$ (Valores)]]*-1,FluxoCaixa101315176812[[#This Row],[R$ (Valores)]])</f>
        <v>-68.17</v>
      </c>
    </row>
    <row r="215" spans="2:10" hidden="1">
      <c r="B215" s="16">
        <v>46062</v>
      </c>
      <c r="C215" s="48" t="s">
        <v>1299</v>
      </c>
      <c r="D215" s="17" t="s">
        <v>2</v>
      </c>
      <c r="E215" s="17" t="s">
        <v>507</v>
      </c>
      <c r="F215" s="17" t="s">
        <v>1526</v>
      </c>
      <c r="G215" s="21">
        <v>68.17</v>
      </c>
      <c r="H215" s="17" t="s">
        <v>8</v>
      </c>
      <c r="I215" s="20">
        <f>IF(FluxoCaixa101315176812[[#This Row],[Fornecedores]]="Saldo Inicial",FluxoCaixa101315176812[[#This Row],[R$ (Valores)]],I214+FluxoCaixa101315176812[[#This Row],[Valores Receitas / Despesas]])</f>
        <v>84236.60000000002</v>
      </c>
      <c r="J215" s="5">
        <f>IF(FluxoCaixa101315176812[[#This Row],[Entrada / Saída]]="Saída",FluxoCaixa101315176812[[#This Row],[R$ (Valores)]]*-1,FluxoCaixa101315176812[[#This Row],[R$ (Valores)]])</f>
        <v>-68.17</v>
      </c>
    </row>
    <row r="216" spans="2:10" hidden="1">
      <c r="B216" s="16">
        <v>46062</v>
      </c>
      <c r="C216" s="48" t="s">
        <v>1299</v>
      </c>
      <c r="D216" s="17" t="s">
        <v>2</v>
      </c>
      <c r="E216" s="17" t="s">
        <v>507</v>
      </c>
      <c r="F216" s="17" t="s">
        <v>1527</v>
      </c>
      <c r="G216" s="21">
        <v>108.39</v>
      </c>
      <c r="H216" s="17" t="s">
        <v>8</v>
      </c>
      <c r="I216" s="20">
        <f>IF(FluxoCaixa101315176812[[#This Row],[Fornecedores]]="Saldo Inicial",FluxoCaixa101315176812[[#This Row],[R$ (Valores)]],I215+FluxoCaixa101315176812[[#This Row],[Valores Receitas / Despesas]])</f>
        <v>84128.210000000021</v>
      </c>
      <c r="J216" s="5">
        <f>IF(FluxoCaixa101315176812[[#This Row],[Entrada / Saída]]="Saída",FluxoCaixa101315176812[[#This Row],[R$ (Valores)]]*-1,FluxoCaixa101315176812[[#This Row],[R$ (Valores)]])</f>
        <v>-108.39</v>
      </c>
    </row>
    <row r="217" spans="2:10" hidden="1">
      <c r="B217" s="16">
        <v>46062</v>
      </c>
      <c r="C217" s="48" t="s">
        <v>1299</v>
      </c>
      <c r="D217" s="17" t="s">
        <v>2</v>
      </c>
      <c r="E217" s="17" t="s">
        <v>25</v>
      </c>
      <c r="F217" s="17" t="s">
        <v>1528</v>
      </c>
      <c r="G217" s="21">
        <v>855</v>
      </c>
      <c r="H217" s="17" t="s">
        <v>8</v>
      </c>
      <c r="I217" s="20">
        <f>IF(FluxoCaixa101315176812[[#This Row],[Fornecedores]]="Saldo Inicial",FluxoCaixa101315176812[[#This Row],[R$ (Valores)]],I216+FluxoCaixa101315176812[[#This Row],[Valores Receitas / Despesas]])</f>
        <v>83273.210000000021</v>
      </c>
      <c r="J217" s="5">
        <f>IF(FluxoCaixa101315176812[[#This Row],[Entrada / Saída]]="Saída",FluxoCaixa101315176812[[#This Row],[R$ (Valores)]]*-1,FluxoCaixa101315176812[[#This Row],[R$ (Valores)]])</f>
        <v>-855</v>
      </c>
    </row>
    <row r="218" spans="2:10" hidden="1">
      <c r="B218" s="16">
        <v>46062</v>
      </c>
      <c r="C218" s="48" t="s">
        <v>1299</v>
      </c>
      <c r="D218" s="17" t="s">
        <v>2</v>
      </c>
      <c r="E218" s="17" t="s">
        <v>70</v>
      </c>
      <c r="F218" s="17" t="s">
        <v>1530</v>
      </c>
      <c r="G218" s="21">
        <v>583.33000000000004</v>
      </c>
      <c r="H218" s="17" t="s">
        <v>8</v>
      </c>
      <c r="I218" s="20">
        <f>IF(FluxoCaixa101315176812[[#This Row],[Fornecedores]]="Saldo Inicial",FluxoCaixa101315176812[[#This Row],[R$ (Valores)]],I217+FluxoCaixa101315176812[[#This Row],[Valores Receitas / Despesas]])</f>
        <v>82689.880000000019</v>
      </c>
      <c r="J218" s="5">
        <f>IF(FluxoCaixa101315176812[[#This Row],[Entrada / Saída]]="Saída",FluxoCaixa101315176812[[#This Row],[R$ (Valores)]]*-1,FluxoCaixa101315176812[[#This Row],[R$ (Valores)]])</f>
        <v>-583.33000000000004</v>
      </c>
    </row>
    <row r="219" spans="2:10" hidden="1">
      <c r="B219" s="16">
        <v>46062</v>
      </c>
      <c r="C219" s="48" t="s">
        <v>1299</v>
      </c>
      <c r="D219" s="17" t="s">
        <v>2</v>
      </c>
      <c r="E219" s="17" t="s">
        <v>225</v>
      </c>
      <c r="F219" s="17" t="s">
        <v>524</v>
      </c>
      <c r="G219" s="54">
        <v>9.0299999999999994</v>
      </c>
      <c r="H219" s="45" t="s">
        <v>8</v>
      </c>
      <c r="I219" s="20">
        <f>IF(FluxoCaixa101315176812[[#This Row],[Fornecedores]]="Saldo Inicial",FluxoCaixa101315176812[[#This Row],[R$ (Valores)]],I218+FluxoCaixa101315176812[[#This Row],[Valores Receitas / Despesas]])</f>
        <v>82680.85000000002</v>
      </c>
      <c r="J219" s="53">
        <f>IF(FluxoCaixa101315176812[[#This Row],[Entrada / Saída]]="Saída",FluxoCaixa101315176812[[#This Row],[R$ (Valores)]]*-1,FluxoCaixa101315176812[[#This Row],[R$ (Valores)]])</f>
        <v>-9.0299999999999994</v>
      </c>
    </row>
    <row r="220" spans="2:10" hidden="1">
      <c r="B220" s="16">
        <v>46062</v>
      </c>
      <c r="C220" s="48" t="s">
        <v>1299</v>
      </c>
      <c r="D220" s="17" t="s">
        <v>2</v>
      </c>
      <c r="E220" s="17" t="s">
        <v>225</v>
      </c>
      <c r="F220" s="17" t="s">
        <v>524</v>
      </c>
      <c r="G220" s="21">
        <v>1.49</v>
      </c>
      <c r="H220" s="17" t="s">
        <v>8</v>
      </c>
      <c r="I220" s="20">
        <f>IF(FluxoCaixa101315176812[[#This Row],[Fornecedores]]="Saldo Inicial",FluxoCaixa101315176812[[#This Row],[R$ (Valores)]],I219+FluxoCaixa101315176812[[#This Row],[Valores Receitas / Despesas]])</f>
        <v>82679.360000000015</v>
      </c>
      <c r="J220" s="5">
        <f>IF(FluxoCaixa101315176812[[#This Row],[Entrada / Saída]]="Saída",FluxoCaixa101315176812[[#This Row],[R$ (Valores)]]*-1,FluxoCaixa101315176812[[#This Row],[R$ (Valores)]])</f>
        <v>-1.49</v>
      </c>
    </row>
    <row r="221" spans="2:10" hidden="1">
      <c r="B221" s="16">
        <v>46062</v>
      </c>
      <c r="C221" s="48" t="s">
        <v>1299</v>
      </c>
      <c r="D221" s="17" t="s">
        <v>2</v>
      </c>
      <c r="E221" s="17" t="s">
        <v>225</v>
      </c>
      <c r="F221" s="17" t="s">
        <v>524</v>
      </c>
      <c r="G221" s="21">
        <v>9.0299999999999994</v>
      </c>
      <c r="H221" s="17" t="s">
        <v>8</v>
      </c>
      <c r="I221" s="20">
        <f>IF(FluxoCaixa101315176812[[#This Row],[Fornecedores]]="Saldo Inicial",FluxoCaixa101315176812[[#This Row],[R$ (Valores)]],I220+FluxoCaixa101315176812[[#This Row],[Valores Receitas / Despesas]])</f>
        <v>82670.330000000016</v>
      </c>
      <c r="J221" s="5">
        <f>IF(FluxoCaixa101315176812[[#This Row],[Entrada / Saída]]="Saída",FluxoCaixa101315176812[[#This Row],[R$ (Valores)]]*-1,FluxoCaixa101315176812[[#This Row],[R$ (Valores)]])</f>
        <v>-9.0299999999999994</v>
      </c>
    </row>
    <row r="222" spans="2:10" hidden="1">
      <c r="B222" s="16">
        <v>46062</v>
      </c>
      <c r="C222" s="48" t="s">
        <v>1299</v>
      </c>
      <c r="D222" s="17" t="s">
        <v>2</v>
      </c>
      <c r="E222" s="17" t="s">
        <v>225</v>
      </c>
      <c r="F222" s="17" t="s">
        <v>524</v>
      </c>
      <c r="G222" s="21">
        <v>1.49</v>
      </c>
      <c r="H222" s="17" t="s">
        <v>8</v>
      </c>
      <c r="I222" s="20">
        <f>IF(FluxoCaixa101315176812[[#This Row],[Fornecedores]]="Saldo Inicial",FluxoCaixa101315176812[[#This Row],[R$ (Valores)]],I221+FluxoCaixa101315176812[[#This Row],[Valores Receitas / Despesas]])</f>
        <v>82668.840000000011</v>
      </c>
      <c r="J222" s="5">
        <f>IF(FluxoCaixa101315176812[[#This Row],[Entrada / Saída]]="Saída",FluxoCaixa101315176812[[#This Row],[R$ (Valores)]]*-1,FluxoCaixa101315176812[[#This Row],[R$ (Valores)]])</f>
        <v>-1.49</v>
      </c>
    </row>
    <row r="223" spans="2:10" hidden="1">
      <c r="B223" s="16">
        <v>46062</v>
      </c>
      <c r="C223" s="48" t="s">
        <v>1299</v>
      </c>
      <c r="D223" s="17" t="s">
        <v>2</v>
      </c>
      <c r="E223" s="17" t="s">
        <v>225</v>
      </c>
      <c r="F223" s="17" t="s">
        <v>524</v>
      </c>
      <c r="G223" s="21">
        <v>5.4</v>
      </c>
      <c r="H223" s="17" t="s">
        <v>8</v>
      </c>
      <c r="I223" s="20">
        <f>IF(FluxoCaixa101315176812[[#This Row],[Fornecedores]]="Saldo Inicial",FluxoCaixa101315176812[[#This Row],[R$ (Valores)]],I222+FluxoCaixa101315176812[[#This Row],[Valores Receitas / Despesas]])</f>
        <v>82663.440000000017</v>
      </c>
      <c r="J223" s="5">
        <f>IF(FluxoCaixa101315176812[[#This Row],[Entrada / Saída]]="Saída",FluxoCaixa101315176812[[#This Row],[R$ (Valores)]]*-1,FluxoCaixa101315176812[[#This Row],[R$ (Valores)]])</f>
        <v>-5.4</v>
      </c>
    </row>
    <row r="224" spans="2:10" hidden="1">
      <c r="B224" s="16">
        <v>46062</v>
      </c>
      <c r="C224" s="48" t="s">
        <v>1299</v>
      </c>
      <c r="D224" s="17" t="s">
        <v>2</v>
      </c>
      <c r="E224" s="17" t="s">
        <v>225</v>
      </c>
      <c r="F224" s="17" t="s">
        <v>524</v>
      </c>
      <c r="G224" s="21">
        <v>5.4</v>
      </c>
      <c r="H224" s="17" t="s">
        <v>8</v>
      </c>
      <c r="I224" s="20">
        <f>IF(FluxoCaixa101315176812[[#This Row],[Fornecedores]]="Saldo Inicial",FluxoCaixa101315176812[[#This Row],[R$ (Valores)]],I223+FluxoCaixa101315176812[[#This Row],[Valores Receitas / Despesas]])</f>
        <v>82658.040000000023</v>
      </c>
      <c r="J224" s="5">
        <f>IF(FluxoCaixa101315176812[[#This Row],[Entrada / Saída]]="Saída",FluxoCaixa101315176812[[#This Row],[R$ (Valores)]]*-1,FluxoCaixa101315176812[[#This Row],[R$ (Valores)]])</f>
        <v>-5.4</v>
      </c>
    </row>
    <row r="225" spans="2:10" hidden="1">
      <c r="B225" s="16">
        <v>46062</v>
      </c>
      <c r="C225" s="48" t="s">
        <v>1299</v>
      </c>
      <c r="D225" s="17" t="s">
        <v>2</v>
      </c>
      <c r="E225" s="17" t="s">
        <v>225</v>
      </c>
      <c r="F225" s="17" t="s">
        <v>524</v>
      </c>
      <c r="G225" s="21">
        <v>5.4</v>
      </c>
      <c r="H225" s="17" t="s">
        <v>8</v>
      </c>
      <c r="I225" s="20">
        <f>IF(FluxoCaixa101315176812[[#This Row],[Fornecedores]]="Saldo Inicial",FluxoCaixa101315176812[[#This Row],[R$ (Valores)]],I224+FluxoCaixa101315176812[[#This Row],[Valores Receitas / Despesas]])</f>
        <v>82652.640000000029</v>
      </c>
      <c r="J225" s="5">
        <f>IF(FluxoCaixa101315176812[[#This Row],[Entrada / Saída]]="Saída",FluxoCaixa101315176812[[#This Row],[R$ (Valores)]]*-1,FluxoCaixa101315176812[[#This Row],[R$ (Valores)]])</f>
        <v>-5.4</v>
      </c>
    </row>
    <row r="226" spans="2:10" hidden="1">
      <c r="B226" s="16">
        <v>46062</v>
      </c>
      <c r="C226" s="48" t="s">
        <v>1299</v>
      </c>
      <c r="D226" s="17" t="s">
        <v>2</v>
      </c>
      <c r="E226" s="17" t="s">
        <v>225</v>
      </c>
      <c r="F226" s="17" t="s">
        <v>524</v>
      </c>
      <c r="G226" s="21">
        <v>5.4</v>
      </c>
      <c r="H226" s="17" t="s">
        <v>8</v>
      </c>
      <c r="I226" s="20">
        <f>IF(FluxoCaixa101315176812[[#This Row],[Fornecedores]]="Saldo Inicial",FluxoCaixa101315176812[[#This Row],[R$ (Valores)]],I225+FluxoCaixa101315176812[[#This Row],[Valores Receitas / Despesas]])</f>
        <v>82647.240000000034</v>
      </c>
      <c r="J226" s="5">
        <f>IF(FluxoCaixa101315176812[[#This Row],[Entrada / Saída]]="Saída",FluxoCaixa101315176812[[#This Row],[R$ (Valores)]]*-1,FluxoCaixa101315176812[[#This Row],[R$ (Valores)]])</f>
        <v>-5.4</v>
      </c>
    </row>
    <row r="227" spans="2:10" hidden="1">
      <c r="B227" s="16">
        <v>46062</v>
      </c>
      <c r="C227" s="48" t="s">
        <v>1299</v>
      </c>
      <c r="D227" s="17" t="s">
        <v>2</v>
      </c>
      <c r="E227" s="17" t="s">
        <v>70</v>
      </c>
      <c r="F227" s="17" t="s">
        <v>1317</v>
      </c>
      <c r="G227" s="21">
        <v>600</v>
      </c>
      <c r="H227" s="17" t="s">
        <v>8</v>
      </c>
      <c r="I227" s="20">
        <f>IF(FluxoCaixa101315176812[[#This Row],[Fornecedores]]="Saldo Inicial",FluxoCaixa101315176812[[#This Row],[R$ (Valores)]],I226+FluxoCaixa101315176812[[#This Row],[Valores Receitas / Despesas]])</f>
        <v>82047.240000000034</v>
      </c>
      <c r="J227" s="5">
        <f>IF(FluxoCaixa101315176812[[#This Row],[Entrada / Saída]]="Saída",FluxoCaixa101315176812[[#This Row],[R$ (Valores)]]*-1,FluxoCaixa101315176812[[#This Row],[R$ (Valores)]])</f>
        <v>-600</v>
      </c>
    </row>
    <row r="228" spans="2:10" hidden="1">
      <c r="B228" s="16">
        <v>46062</v>
      </c>
      <c r="C228" s="48" t="s">
        <v>1299</v>
      </c>
      <c r="D228" s="17" t="s">
        <v>2</v>
      </c>
      <c r="E228" s="17" t="s">
        <v>70</v>
      </c>
      <c r="F228" s="17" t="s">
        <v>1509</v>
      </c>
      <c r="G228" s="21">
        <v>150</v>
      </c>
      <c r="H228" s="17" t="s">
        <v>8</v>
      </c>
      <c r="I228" s="20">
        <f>IF(FluxoCaixa101315176812[[#This Row],[Fornecedores]]="Saldo Inicial",FluxoCaixa101315176812[[#This Row],[R$ (Valores)]],I227+FluxoCaixa101315176812[[#This Row],[Valores Receitas / Despesas]])</f>
        <v>81897.240000000034</v>
      </c>
      <c r="J228" s="5">
        <f>IF(FluxoCaixa101315176812[[#This Row],[Entrada / Saída]]="Saída",FluxoCaixa101315176812[[#This Row],[R$ (Valores)]]*-1,FluxoCaixa101315176812[[#This Row],[R$ (Valores)]])</f>
        <v>-150</v>
      </c>
    </row>
    <row r="229" spans="2:10" hidden="1">
      <c r="B229" s="16">
        <v>46062</v>
      </c>
      <c r="C229" s="48" t="s">
        <v>1299</v>
      </c>
      <c r="D229" s="17" t="s">
        <v>2</v>
      </c>
      <c r="E229" s="17" t="s">
        <v>70</v>
      </c>
      <c r="F229" s="17" t="s">
        <v>1063</v>
      </c>
      <c r="G229" s="21">
        <v>1600</v>
      </c>
      <c r="H229" s="17" t="s">
        <v>8</v>
      </c>
      <c r="I229" s="20">
        <f>IF(FluxoCaixa101315176812[[#This Row],[Fornecedores]]="Saldo Inicial",FluxoCaixa101315176812[[#This Row],[R$ (Valores)]],I228+FluxoCaixa101315176812[[#This Row],[Valores Receitas / Despesas]])</f>
        <v>80297.240000000034</v>
      </c>
      <c r="J229" s="5">
        <f>IF(FluxoCaixa101315176812[[#This Row],[Entrada / Saída]]="Saída",FluxoCaixa101315176812[[#This Row],[R$ (Valores)]]*-1,FluxoCaixa101315176812[[#This Row],[R$ (Valores)]])</f>
        <v>-1600</v>
      </c>
    </row>
    <row r="230" spans="2:10" hidden="1">
      <c r="B230" s="16">
        <v>46062</v>
      </c>
      <c r="C230" s="48" t="s">
        <v>1299</v>
      </c>
      <c r="D230" s="17" t="s">
        <v>2</v>
      </c>
      <c r="E230" s="17" t="s">
        <v>70</v>
      </c>
      <c r="F230" s="17" t="s">
        <v>1321</v>
      </c>
      <c r="G230" s="21">
        <v>600</v>
      </c>
      <c r="H230" s="17" t="s">
        <v>8</v>
      </c>
      <c r="I230" s="20">
        <f>IF(FluxoCaixa101315176812[[#This Row],[Fornecedores]]="Saldo Inicial",FluxoCaixa101315176812[[#This Row],[R$ (Valores)]],I229+FluxoCaixa101315176812[[#This Row],[Valores Receitas / Despesas]])</f>
        <v>79697.240000000034</v>
      </c>
      <c r="J230" s="5">
        <f>IF(FluxoCaixa101315176812[[#This Row],[Entrada / Saída]]="Saída",FluxoCaixa101315176812[[#This Row],[R$ (Valores)]]*-1,FluxoCaixa101315176812[[#This Row],[R$ (Valores)]])</f>
        <v>-600</v>
      </c>
    </row>
    <row r="231" spans="2:10" hidden="1">
      <c r="B231" s="16">
        <v>46062</v>
      </c>
      <c r="C231" s="48" t="s">
        <v>1299</v>
      </c>
      <c r="D231" s="17" t="s">
        <v>2</v>
      </c>
      <c r="E231" s="17" t="s">
        <v>70</v>
      </c>
      <c r="F231" s="17" t="s">
        <v>1531</v>
      </c>
      <c r="G231" s="21">
        <v>600</v>
      </c>
      <c r="H231" s="17" t="s">
        <v>8</v>
      </c>
      <c r="I231" s="20">
        <f>IF(FluxoCaixa101315176812[[#This Row],[Fornecedores]]="Saldo Inicial",FluxoCaixa101315176812[[#This Row],[R$ (Valores)]],I230+FluxoCaixa101315176812[[#This Row],[Valores Receitas / Despesas]])</f>
        <v>79097.240000000034</v>
      </c>
      <c r="J231" s="5">
        <f>IF(FluxoCaixa101315176812[[#This Row],[Entrada / Saída]]="Saída",FluxoCaixa101315176812[[#This Row],[R$ (Valores)]]*-1,FluxoCaixa101315176812[[#This Row],[R$ (Valores)]])</f>
        <v>-600</v>
      </c>
    </row>
    <row r="232" spans="2:10" hidden="1">
      <c r="B232" s="16">
        <v>46062</v>
      </c>
      <c r="C232" s="48" t="s">
        <v>1299</v>
      </c>
      <c r="D232" s="17" t="s">
        <v>2</v>
      </c>
      <c r="E232" s="17" t="s">
        <v>70</v>
      </c>
      <c r="F232" s="17" t="s">
        <v>586</v>
      </c>
      <c r="G232" s="21">
        <v>210</v>
      </c>
      <c r="H232" s="17" t="s">
        <v>8</v>
      </c>
      <c r="I232" s="20">
        <f>IF(FluxoCaixa101315176812[[#This Row],[Fornecedores]]="Saldo Inicial",FluxoCaixa101315176812[[#This Row],[R$ (Valores)]],I231+FluxoCaixa101315176812[[#This Row],[Valores Receitas / Despesas]])</f>
        <v>78887.240000000034</v>
      </c>
      <c r="J232" s="5">
        <f>IF(FluxoCaixa101315176812[[#This Row],[Entrada / Saída]]="Saída",FluxoCaixa101315176812[[#This Row],[R$ (Valores)]]*-1,FluxoCaixa101315176812[[#This Row],[R$ (Valores)]])</f>
        <v>-210</v>
      </c>
    </row>
    <row r="233" spans="2:10" hidden="1">
      <c r="B233" s="16">
        <v>46062</v>
      </c>
      <c r="C233" s="48" t="s">
        <v>1299</v>
      </c>
      <c r="D233" s="17" t="s">
        <v>2</v>
      </c>
      <c r="E233" s="17" t="s">
        <v>70</v>
      </c>
      <c r="F233" s="17" t="s">
        <v>599</v>
      </c>
      <c r="G233" s="21">
        <v>800</v>
      </c>
      <c r="H233" s="17" t="s">
        <v>8</v>
      </c>
      <c r="I233" s="20">
        <f>IF(FluxoCaixa101315176812[[#This Row],[Fornecedores]]="Saldo Inicial",FluxoCaixa101315176812[[#This Row],[R$ (Valores)]],I232+FluxoCaixa101315176812[[#This Row],[Valores Receitas / Despesas]])</f>
        <v>78087.240000000034</v>
      </c>
      <c r="J233" s="5">
        <f>IF(FluxoCaixa101315176812[[#This Row],[Entrada / Saída]]="Saída",FluxoCaixa101315176812[[#This Row],[R$ (Valores)]]*-1,FluxoCaixa101315176812[[#This Row],[R$ (Valores)]])</f>
        <v>-800</v>
      </c>
    </row>
    <row r="234" spans="2:10" hidden="1">
      <c r="B234" s="16">
        <v>46062</v>
      </c>
      <c r="C234" s="48" t="s">
        <v>1299</v>
      </c>
      <c r="D234" s="17" t="s">
        <v>2</v>
      </c>
      <c r="E234" s="17" t="s">
        <v>70</v>
      </c>
      <c r="F234" s="17" t="s">
        <v>1532</v>
      </c>
      <c r="G234" s="21">
        <v>350</v>
      </c>
      <c r="H234" s="17" t="s">
        <v>8</v>
      </c>
      <c r="I234" s="20">
        <f>IF(FluxoCaixa101315176812[[#This Row],[Fornecedores]]="Saldo Inicial",FluxoCaixa101315176812[[#This Row],[R$ (Valores)]],I233+FluxoCaixa101315176812[[#This Row],[Valores Receitas / Despesas]])</f>
        <v>77737.240000000034</v>
      </c>
      <c r="J234" s="5">
        <f>IF(FluxoCaixa101315176812[[#This Row],[Entrada / Saída]]="Saída",FluxoCaixa101315176812[[#This Row],[R$ (Valores)]]*-1,FluxoCaixa101315176812[[#This Row],[R$ (Valores)]])</f>
        <v>-350</v>
      </c>
    </row>
    <row r="235" spans="2:10" hidden="1">
      <c r="B235" s="16">
        <v>46062</v>
      </c>
      <c r="C235" s="48" t="s">
        <v>1299</v>
      </c>
      <c r="D235" s="17" t="s">
        <v>2</v>
      </c>
      <c r="E235" s="17" t="s">
        <v>70</v>
      </c>
      <c r="F235" s="17" t="s">
        <v>1533</v>
      </c>
      <c r="G235" s="21">
        <v>7000</v>
      </c>
      <c r="H235" s="17" t="s">
        <v>8</v>
      </c>
      <c r="I235" s="20">
        <f>IF(FluxoCaixa101315176812[[#This Row],[Fornecedores]]="Saldo Inicial",FluxoCaixa101315176812[[#This Row],[R$ (Valores)]],I234+FluxoCaixa101315176812[[#This Row],[Valores Receitas / Despesas]])</f>
        <v>70737.240000000034</v>
      </c>
      <c r="J235" s="5">
        <f>IF(FluxoCaixa101315176812[[#This Row],[Entrada / Saída]]="Saída",FluxoCaixa101315176812[[#This Row],[R$ (Valores)]]*-1,FluxoCaixa101315176812[[#This Row],[R$ (Valores)]])</f>
        <v>-7000</v>
      </c>
    </row>
    <row r="236" spans="2:10" hidden="1">
      <c r="B236" s="16">
        <v>46062</v>
      </c>
      <c r="C236" s="48" t="s">
        <v>1299</v>
      </c>
      <c r="D236" s="17" t="s">
        <v>2</v>
      </c>
      <c r="E236" s="17" t="s">
        <v>70</v>
      </c>
      <c r="F236" s="17" t="s">
        <v>1534</v>
      </c>
      <c r="G236" s="21">
        <v>8350</v>
      </c>
      <c r="H236" s="17" t="s">
        <v>8</v>
      </c>
      <c r="I236" s="20">
        <f>IF(FluxoCaixa101315176812[[#This Row],[Fornecedores]]="Saldo Inicial",FluxoCaixa101315176812[[#This Row],[R$ (Valores)]],I235+FluxoCaixa101315176812[[#This Row],[Valores Receitas / Despesas]])</f>
        <v>62387.240000000034</v>
      </c>
      <c r="J236" s="5">
        <f>IF(FluxoCaixa101315176812[[#This Row],[Entrada / Saída]]="Saída",FluxoCaixa101315176812[[#This Row],[R$ (Valores)]]*-1,FluxoCaixa101315176812[[#This Row],[R$ (Valores)]])</f>
        <v>-8350</v>
      </c>
    </row>
    <row r="237" spans="2:10" hidden="1">
      <c r="B237" s="16">
        <v>46062</v>
      </c>
      <c r="C237" s="48" t="s">
        <v>1299</v>
      </c>
      <c r="D237" s="17" t="s">
        <v>2</v>
      </c>
      <c r="E237" s="17" t="s">
        <v>70</v>
      </c>
      <c r="F237" s="17" t="s">
        <v>1535</v>
      </c>
      <c r="G237" s="21">
        <v>11000</v>
      </c>
      <c r="H237" s="17" t="s">
        <v>8</v>
      </c>
      <c r="I237" s="20">
        <f>IF(FluxoCaixa101315176812[[#This Row],[Fornecedores]]="Saldo Inicial",FluxoCaixa101315176812[[#This Row],[R$ (Valores)]],I236+FluxoCaixa101315176812[[#This Row],[Valores Receitas / Despesas]])</f>
        <v>51387.240000000034</v>
      </c>
      <c r="J237" s="5">
        <f>IF(FluxoCaixa101315176812[[#This Row],[Entrada / Saída]]="Saída",FluxoCaixa101315176812[[#This Row],[R$ (Valores)]]*-1,FluxoCaixa101315176812[[#This Row],[R$ (Valores)]])</f>
        <v>-11000</v>
      </c>
    </row>
    <row r="238" spans="2:10" hidden="1">
      <c r="B238" s="16">
        <v>46062</v>
      </c>
      <c r="C238" s="48" t="s">
        <v>1299</v>
      </c>
      <c r="D238" s="17" t="s">
        <v>2</v>
      </c>
      <c r="E238" s="17" t="s">
        <v>70</v>
      </c>
      <c r="F238" s="17" t="s">
        <v>1536</v>
      </c>
      <c r="G238" s="21">
        <v>8000</v>
      </c>
      <c r="H238" s="17" t="s">
        <v>8</v>
      </c>
      <c r="I238" s="20">
        <f>IF(FluxoCaixa101315176812[[#This Row],[Fornecedores]]="Saldo Inicial",FluxoCaixa101315176812[[#This Row],[R$ (Valores)]],I237+FluxoCaixa101315176812[[#This Row],[Valores Receitas / Despesas]])</f>
        <v>43387.240000000034</v>
      </c>
      <c r="J238" s="5">
        <f>IF(FluxoCaixa101315176812[[#This Row],[Entrada / Saída]]="Saída",FluxoCaixa101315176812[[#This Row],[R$ (Valores)]]*-1,FluxoCaixa101315176812[[#This Row],[R$ (Valores)]])</f>
        <v>-8000</v>
      </c>
    </row>
    <row r="239" spans="2:10" hidden="1">
      <c r="B239" s="16">
        <v>46062</v>
      </c>
      <c r="C239" s="48" t="s">
        <v>1299</v>
      </c>
      <c r="D239" s="17" t="s">
        <v>2</v>
      </c>
      <c r="E239" s="17" t="s">
        <v>70</v>
      </c>
      <c r="F239" s="17" t="s">
        <v>1537</v>
      </c>
      <c r="G239" s="21">
        <v>6700</v>
      </c>
      <c r="H239" s="17" t="s">
        <v>8</v>
      </c>
      <c r="I239" s="20">
        <f>IF(FluxoCaixa101315176812[[#This Row],[Fornecedores]]="Saldo Inicial",FluxoCaixa101315176812[[#This Row],[R$ (Valores)]],I238+FluxoCaixa101315176812[[#This Row],[Valores Receitas / Despesas]])</f>
        <v>36687.240000000034</v>
      </c>
      <c r="J239" s="5">
        <f>IF(FluxoCaixa101315176812[[#This Row],[Entrada / Saída]]="Saída",FluxoCaixa101315176812[[#This Row],[R$ (Valores)]]*-1,FluxoCaixa101315176812[[#This Row],[R$ (Valores)]])</f>
        <v>-6700</v>
      </c>
    </row>
    <row r="240" spans="2:10" hidden="1">
      <c r="B240" s="16">
        <v>46062</v>
      </c>
      <c r="C240" s="48" t="s">
        <v>1299</v>
      </c>
      <c r="D240" s="17" t="s">
        <v>2</v>
      </c>
      <c r="E240" s="17" t="s">
        <v>70</v>
      </c>
      <c r="F240" s="17" t="s">
        <v>1538</v>
      </c>
      <c r="G240" s="21">
        <v>16800</v>
      </c>
      <c r="H240" s="17" t="s">
        <v>8</v>
      </c>
      <c r="I240" s="20">
        <f>IF(FluxoCaixa101315176812[[#This Row],[Fornecedores]]="Saldo Inicial",FluxoCaixa101315176812[[#This Row],[R$ (Valores)]],I239+FluxoCaixa101315176812[[#This Row],[Valores Receitas / Despesas]])</f>
        <v>19887.240000000034</v>
      </c>
      <c r="J240" s="5">
        <f>IF(FluxoCaixa101315176812[[#This Row],[Entrada / Saída]]="Saída",FluxoCaixa101315176812[[#This Row],[R$ (Valores)]]*-1,FluxoCaixa101315176812[[#This Row],[R$ (Valores)]])</f>
        <v>-16800</v>
      </c>
    </row>
    <row r="241" spans="2:10" hidden="1">
      <c r="B241" s="16">
        <v>46062</v>
      </c>
      <c r="C241" s="48" t="s">
        <v>1299</v>
      </c>
      <c r="D241" s="17" t="s">
        <v>2</v>
      </c>
      <c r="E241" s="17" t="s">
        <v>70</v>
      </c>
      <c r="F241" s="17" t="s">
        <v>1539</v>
      </c>
      <c r="G241" s="21">
        <v>1340</v>
      </c>
      <c r="H241" s="17" t="s">
        <v>8</v>
      </c>
      <c r="I241" s="20">
        <f>IF(FluxoCaixa101315176812[[#This Row],[Fornecedores]]="Saldo Inicial",FluxoCaixa101315176812[[#This Row],[R$ (Valores)]],I240+FluxoCaixa101315176812[[#This Row],[Valores Receitas / Despesas]])</f>
        <v>18547.240000000034</v>
      </c>
      <c r="J241" s="5">
        <f>IF(FluxoCaixa101315176812[[#This Row],[Entrada / Saída]]="Saída",FluxoCaixa101315176812[[#This Row],[R$ (Valores)]]*-1,FluxoCaixa101315176812[[#This Row],[R$ (Valores)]])</f>
        <v>-1340</v>
      </c>
    </row>
    <row r="242" spans="2:10" hidden="1">
      <c r="B242" s="16">
        <v>46062</v>
      </c>
      <c r="C242" s="48" t="s">
        <v>1299</v>
      </c>
      <c r="D242" s="17" t="s">
        <v>2</v>
      </c>
      <c r="E242" s="17" t="s">
        <v>70</v>
      </c>
      <c r="F242" s="17" t="s">
        <v>1540</v>
      </c>
      <c r="G242" s="21">
        <v>5060</v>
      </c>
      <c r="H242" s="17" t="s">
        <v>8</v>
      </c>
      <c r="I242" s="20">
        <f>IF(FluxoCaixa101315176812[[#This Row],[Fornecedores]]="Saldo Inicial",FluxoCaixa101315176812[[#This Row],[R$ (Valores)]],I241+FluxoCaixa101315176812[[#This Row],[Valores Receitas / Despesas]])</f>
        <v>13487.240000000034</v>
      </c>
      <c r="J242" s="5">
        <f>IF(FluxoCaixa101315176812[[#This Row],[Entrada / Saída]]="Saída",FluxoCaixa101315176812[[#This Row],[R$ (Valores)]]*-1,FluxoCaixa101315176812[[#This Row],[R$ (Valores)]])</f>
        <v>-5060</v>
      </c>
    </row>
    <row r="243" spans="2:10" hidden="1">
      <c r="B243" s="16">
        <v>46062</v>
      </c>
      <c r="C243" s="48" t="s">
        <v>1299</v>
      </c>
      <c r="D243" s="17" t="s">
        <v>2</v>
      </c>
      <c r="E243" s="17" t="s">
        <v>225</v>
      </c>
      <c r="F243" s="17" t="s">
        <v>524</v>
      </c>
      <c r="G243" s="21">
        <v>3.25</v>
      </c>
      <c r="H243" s="17" t="s">
        <v>8</v>
      </c>
      <c r="I243" s="20">
        <f>IF(FluxoCaixa101315176812[[#This Row],[Fornecedores]]="Saldo Inicial",FluxoCaixa101315176812[[#This Row],[R$ (Valores)]],I242+FluxoCaixa101315176812[[#This Row],[Valores Receitas / Despesas]])</f>
        <v>13483.990000000034</v>
      </c>
      <c r="J243" s="5">
        <f>IF(FluxoCaixa101315176812[[#This Row],[Entrada / Saída]]="Saída",FluxoCaixa101315176812[[#This Row],[R$ (Valores)]]*-1,FluxoCaixa101315176812[[#This Row],[R$ (Valores)]])</f>
        <v>-3.25</v>
      </c>
    </row>
    <row r="244" spans="2:10" hidden="1">
      <c r="B244" s="16">
        <v>46062</v>
      </c>
      <c r="C244" s="48" t="s">
        <v>1299</v>
      </c>
      <c r="D244" s="17" t="s">
        <v>2</v>
      </c>
      <c r="E244" s="17" t="s">
        <v>225</v>
      </c>
      <c r="F244" s="17" t="s">
        <v>524</v>
      </c>
      <c r="G244" s="21">
        <v>1.49</v>
      </c>
      <c r="H244" s="17" t="s">
        <v>8</v>
      </c>
      <c r="I244" s="20">
        <f>IF(FluxoCaixa101315176812[[#This Row],[Fornecedores]]="Saldo Inicial",FluxoCaixa101315176812[[#This Row],[R$ (Valores)]],I243+FluxoCaixa101315176812[[#This Row],[Valores Receitas / Despesas]])</f>
        <v>13482.500000000035</v>
      </c>
      <c r="J244" s="5">
        <f>IF(FluxoCaixa101315176812[[#This Row],[Entrada / Saída]]="Saída",FluxoCaixa101315176812[[#This Row],[R$ (Valores)]]*-1,FluxoCaixa101315176812[[#This Row],[R$ (Valores)]])</f>
        <v>-1.49</v>
      </c>
    </row>
    <row r="245" spans="2:10" hidden="1">
      <c r="B245" s="16">
        <v>46062</v>
      </c>
      <c r="C245" s="48" t="s">
        <v>1299</v>
      </c>
      <c r="D245" s="17" t="s">
        <v>2</v>
      </c>
      <c r="E245" s="17" t="s">
        <v>225</v>
      </c>
      <c r="F245" s="17" t="s">
        <v>524</v>
      </c>
      <c r="G245" s="21">
        <v>5.4</v>
      </c>
      <c r="H245" s="17" t="s">
        <v>8</v>
      </c>
      <c r="I245" s="20">
        <f>IF(FluxoCaixa101315176812[[#This Row],[Fornecedores]]="Saldo Inicial",FluxoCaixa101315176812[[#This Row],[R$ (Valores)]],I244+FluxoCaixa101315176812[[#This Row],[Valores Receitas / Despesas]])</f>
        <v>13477.100000000035</v>
      </c>
      <c r="J245" s="5">
        <f>IF(FluxoCaixa101315176812[[#This Row],[Entrada / Saída]]="Saída",FluxoCaixa101315176812[[#This Row],[R$ (Valores)]]*-1,FluxoCaixa101315176812[[#This Row],[R$ (Valores)]])</f>
        <v>-5.4</v>
      </c>
    </row>
    <row r="246" spans="2:10" hidden="1">
      <c r="B246" s="16">
        <v>46062</v>
      </c>
      <c r="C246" s="48" t="s">
        <v>1299</v>
      </c>
      <c r="D246" s="17" t="s">
        <v>2</v>
      </c>
      <c r="E246" s="17" t="s">
        <v>225</v>
      </c>
      <c r="F246" s="17" t="s">
        <v>524</v>
      </c>
      <c r="G246" s="21">
        <v>5.4</v>
      </c>
      <c r="H246" s="17" t="s">
        <v>8</v>
      </c>
      <c r="I246" s="20">
        <f>IF(FluxoCaixa101315176812[[#This Row],[Fornecedores]]="Saldo Inicial",FluxoCaixa101315176812[[#This Row],[R$ (Valores)]],I245+FluxoCaixa101315176812[[#This Row],[Valores Receitas / Despesas]])</f>
        <v>13471.700000000035</v>
      </c>
      <c r="J246" s="5">
        <f>IF(FluxoCaixa101315176812[[#This Row],[Entrada / Saída]]="Saída",FluxoCaixa101315176812[[#This Row],[R$ (Valores)]]*-1,FluxoCaixa101315176812[[#This Row],[R$ (Valores)]])</f>
        <v>-5.4</v>
      </c>
    </row>
    <row r="247" spans="2:10" hidden="1">
      <c r="B247" s="16">
        <v>46062</v>
      </c>
      <c r="C247" s="48" t="s">
        <v>1299</v>
      </c>
      <c r="D247" s="17" t="s">
        <v>2</v>
      </c>
      <c r="E247" s="17" t="s">
        <v>225</v>
      </c>
      <c r="F247" s="17" t="s">
        <v>524</v>
      </c>
      <c r="G247" s="21">
        <v>5.7</v>
      </c>
      <c r="H247" s="17" t="s">
        <v>8</v>
      </c>
      <c r="I247" s="20">
        <f>IF(FluxoCaixa101315176812[[#This Row],[Fornecedores]]="Saldo Inicial",FluxoCaixa101315176812[[#This Row],[R$ (Valores)]],I246+FluxoCaixa101315176812[[#This Row],[Valores Receitas / Despesas]])</f>
        <v>13466.000000000035</v>
      </c>
      <c r="J247" s="5">
        <f>IF(FluxoCaixa101315176812[[#This Row],[Entrada / Saída]]="Saída",FluxoCaixa101315176812[[#This Row],[R$ (Valores)]]*-1,FluxoCaixa101315176812[[#This Row],[R$ (Valores)]])</f>
        <v>-5.7</v>
      </c>
    </row>
    <row r="248" spans="2:10" hidden="1">
      <c r="B248" s="16">
        <v>46062</v>
      </c>
      <c r="C248" s="48" t="s">
        <v>1299</v>
      </c>
      <c r="D248" s="17" t="s">
        <v>2</v>
      </c>
      <c r="E248" s="17" t="s">
        <v>225</v>
      </c>
      <c r="F248" s="17" t="s">
        <v>524</v>
      </c>
      <c r="G248" s="21">
        <v>1.49</v>
      </c>
      <c r="H248" s="17" t="s">
        <v>8</v>
      </c>
      <c r="I248" s="20">
        <f>IF(FluxoCaixa101315176812[[#This Row],[Fornecedores]]="Saldo Inicial",FluxoCaixa101315176812[[#This Row],[R$ (Valores)]],I247+FluxoCaixa101315176812[[#This Row],[Valores Receitas / Despesas]])</f>
        <v>13464.510000000035</v>
      </c>
      <c r="J248" s="5">
        <f>IF(FluxoCaixa101315176812[[#This Row],[Entrada / Saída]]="Saída",FluxoCaixa101315176812[[#This Row],[R$ (Valores)]]*-1,FluxoCaixa101315176812[[#This Row],[R$ (Valores)]])</f>
        <v>-1.49</v>
      </c>
    </row>
    <row r="249" spans="2:10" hidden="1">
      <c r="B249" s="16">
        <v>46062</v>
      </c>
      <c r="C249" s="48" t="s">
        <v>1299</v>
      </c>
      <c r="D249" s="17" t="s">
        <v>2</v>
      </c>
      <c r="E249" s="17" t="s">
        <v>225</v>
      </c>
      <c r="F249" s="17" t="s">
        <v>524</v>
      </c>
      <c r="G249" s="54">
        <v>5.4</v>
      </c>
      <c r="H249" s="45" t="s">
        <v>8</v>
      </c>
      <c r="I249" s="20">
        <f>IF(FluxoCaixa101315176812[[#This Row],[Fornecedores]]="Saldo Inicial",FluxoCaixa101315176812[[#This Row],[R$ (Valores)]],I248+FluxoCaixa101315176812[[#This Row],[Valores Receitas / Despesas]])</f>
        <v>13459.110000000035</v>
      </c>
      <c r="J249" s="53">
        <f>IF(FluxoCaixa101315176812[[#This Row],[Entrada / Saída]]="Saída",FluxoCaixa101315176812[[#This Row],[R$ (Valores)]]*-1,FluxoCaixa101315176812[[#This Row],[R$ (Valores)]])</f>
        <v>-5.4</v>
      </c>
    </row>
    <row r="250" spans="2:10" hidden="1">
      <c r="B250" s="16">
        <v>46062</v>
      </c>
      <c r="C250" s="48" t="s">
        <v>1299</v>
      </c>
      <c r="D250" s="17" t="s">
        <v>2</v>
      </c>
      <c r="E250" s="17" t="s">
        <v>225</v>
      </c>
      <c r="F250" s="17" t="s">
        <v>524</v>
      </c>
      <c r="G250" s="21">
        <v>5.7</v>
      </c>
      <c r="H250" s="17" t="s">
        <v>8</v>
      </c>
      <c r="I250" s="20">
        <f>IF(FluxoCaixa101315176812[[#This Row],[Fornecedores]]="Saldo Inicial",FluxoCaixa101315176812[[#This Row],[R$ (Valores)]],I249+FluxoCaixa101315176812[[#This Row],[Valores Receitas / Despesas]])</f>
        <v>13453.410000000034</v>
      </c>
      <c r="J250" s="5">
        <f>IF(FluxoCaixa101315176812[[#This Row],[Entrada / Saída]]="Saída",FluxoCaixa101315176812[[#This Row],[R$ (Valores)]]*-1,FluxoCaixa101315176812[[#This Row],[R$ (Valores)]])</f>
        <v>-5.7</v>
      </c>
    </row>
    <row r="251" spans="2:10" hidden="1">
      <c r="B251" s="16">
        <v>46062</v>
      </c>
      <c r="C251" s="48" t="s">
        <v>1299</v>
      </c>
      <c r="D251" s="17" t="s">
        <v>2</v>
      </c>
      <c r="E251" s="17" t="s">
        <v>225</v>
      </c>
      <c r="F251" s="17" t="s">
        <v>524</v>
      </c>
      <c r="G251" s="21">
        <v>5.7</v>
      </c>
      <c r="H251" s="17" t="s">
        <v>8</v>
      </c>
      <c r="I251" s="20">
        <f>IF(FluxoCaixa101315176812[[#This Row],[Fornecedores]]="Saldo Inicial",FluxoCaixa101315176812[[#This Row],[R$ (Valores)]],I250+FluxoCaixa101315176812[[#This Row],[Valores Receitas / Despesas]])</f>
        <v>13447.710000000034</v>
      </c>
      <c r="J251" s="5">
        <f>IF(FluxoCaixa101315176812[[#This Row],[Entrada / Saída]]="Saída",FluxoCaixa101315176812[[#This Row],[R$ (Valores)]]*-1,FluxoCaixa101315176812[[#This Row],[R$ (Valores)]])</f>
        <v>-5.7</v>
      </c>
    </row>
    <row r="252" spans="2:10" hidden="1">
      <c r="B252" s="16">
        <v>46062</v>
      </c>
      <c r="C252" s="48" t="s">
        <v>1299</v>
      </c>
      <c r="D252" s="17" t="s">
        <v>2</v>
      </c>
      <c r="E252" s="17" t="s">
        <v>225</v>
      </c>
      <c r="F252" s="17" t="s">
        <v>524</v>
      </c>
      <c r="G252" s="21">
        <v>5.7</v>
      </c>
      <c r="H252" s="17" t="s">
        <v>8</v>
      </c>
      <c r="I252" s="20">
        <f>IF(FluxoCaixa101315176812[[#This Row],[Fornecedores]]="Saldo Inicial",FluxoCaixa101315176812[[#This Row],[R$ (Valores)]],I251+FluxoCaixa101315176812[[#This Row],[Valores Receitas / Despesas]])</f>
        <v>13442.010000000033</v>
      </c>
      <c r="J252" s="5">
        <f>IF(FluxoCaixa101315176812[[#This Row],[Entrada / Saída]]="Saída",FluxoCaixa101315176812[[#This Row],[R$ (Valores)]]*-1,FluxoCaixa101315176812[[#This Row],[R$ (Valores)]])</f>
        <v>-5.7</v>
      </c>
    </row>
    <row r="253" spans="2:10" hidden="1">
      <c r="B253" s="16">
        <v>46062</v>
      </c>
      <c r="C253" s="48" t="s">
        <v>1299</v>
      </c>
      <c r="D253" s="17" t="s">
        <v>2</v>
      </c>
      <c r="E253" s="17" t="s">
        <v>225</v>
      </c>
      <c r="F253" s="17" t="s">
        <v>524</v>
      </c>
      <c r="G253" s="21">
        <v>3.25</v>
      </c>
      <c r="H253" s="17" t="s">
        <v>8</v>
      </c>
      <c r="I253" s="20">
        <f>IF(FluxoCaixa101315176812[[#This Row],[Fornecedores]]="Saldo Inicial",FluxoCaixa101315176812[[#This Row],[R$ (Valores)]],I252+FluxoCaixa101315176812[[#This Row],[Valores Receitas / Despesas]])</f>
        <v>13438.760000000033</v>
      </c>
      <c r="J253" s="5">
        <f>IF(FluxoCaixa101315176812[[#This Row],[Entrada / Saída]]="Saída",FluxoCaixa101315176812[[#This Row],[R$ (Valores)]]*-1,FluxoCaixa101315176812[[#This Row],[R$ (Valores)]])</f>
        <v>-3.25</v>
      </c>
    </row>
    <row r="254" spans="2:10" hidden="1">
      <c r="B254" s="16">
        <v>46062</v>
      </c>
      <c r="C254" s="48" t="s">
        <v>1299</v>
      </c>
      <c r="D254" s="17" t="s">
        <v>2</v>
      </c>
      <c r="E254" s="17" t="s">
        <v>225</v>
      </c>
      <c r="F254" s="17" t="s">
        <v>524</v>
      </c>
      <c r="G254" s="21">
        <v>11</v>
      </c>
      <c r="H254" s="17" t="s">
        <v>8</v>
      </c>
      <c r="I254" s="20">
        <f>IF(FluxoCaixa101315176812[[#This Row],[Fornecedores]]="Saldo Inicial",FluxoCaixa101315176812[[#This Row],[R$ (Valores)]],I253+FluxoCaixa101315176812[[#This Row],[Valores Receitas / Despesas]])</f>
        <v>13427.760000000033</v>
      </c>
      <c r="J254" s="5">
        <f>IF(FluxoCaixa101315176812[[#This Row],[Entrada / Saída]]="Saída",FluxoCaixa101315176812[[#This Row],[R$ (Valores)]]*-1,FluxoCaixa101315176812[[#This Row],[R$ (Valores)]])</f>
        <v>-11</v>
      </c>
    </row>
    <row r="255" spans="2:10" hidden="1">
      <c r="B255" s="16">
        <v>46062</v>
      </c>
      <c r="C255" s="48" t="s">
        <v>1299</v>
      </c>
      <c r="D255" s="17" t="s">
        <v>2</v>
      </c>
      <c r="E255" s="17" t="s">
        <v>225</v>
      </c>
      <c r="F255" s="17" t="s">
        <v>524</v>
      </c>
      <c r="G255" s="21">
        <v>1.49</v>
      </c>
      <c r="H255" s="17" t="s">
        <v>8</v>
      </c>
      <c r="I255" s="20">
        <f>IF(FluxoCaixa101315176812[[#This Row],[Fornecedores]]="Saldo Inicial",FluxoCaixa101315176812[[#This Row],[R$ (Valores)]],I254+FluxoCaixa101315176812[[#This Row],[Valores Receitas / Despesas]])</f>
        <v>13426.270000000033</v>
      </c>
      <c r="J255" s="5">
        <f>IF(FluxoCaixa101315176812[[#This Row],[Entrada / Saída]]="Saída",FluxoCaixa101315176812[[#This Row],[R$ (Valores)]]*-1,FluxoCaixa101315176812[[#This Row],[R$ (Valores)]])</f>
        <v>-1.49</v>
      </c>
    </row>
    <row r="256" spans="2:10" hidden="1">
      <c r="B256" s="16">
        <v>46062</v>
      </c>
      <c r="C256" s="48" t="s">
        <v>1299</v>
      </c>
      <c r="D256" s="17" t="s">
        <v>2</v>
      </c>
      <c r="E256" s="17" t="s">
        <v>225</v>
      </c>
      <c r="F256" s="17" t="s">
        <v>524</v>
      </c>
      <c r="G256" s="21">
        <v>11</v>
      </c>
      <c r="H256" s="17" t="s">
        <v>8</v>
      </c>
      <c r="I256" s="20">
        <f>IF(FluxoCaixa101315176812[[#This Row],[Fornecedores]]="Saldo Inicial",FluxoCaixa101315176812[[#This Row],[R$ (Valores)]],I255+FluxoCaixa101315176812[[#This Row],[Valores Receitas / Despesas]])</f>
        <v>13415.270000000033</v>
      </c>
      <c r="J256" s="5">
        <f>IF(FluxoCaixa101315176812[[#This Row],[Entrada / Saída]]="Saída",FluxoCaixa101315176812[[#This Row],[R$ (Valores)]]*-1,FluxoCaixa101315176812[[#This Row],[R$ (Valores)]])</f>
        <v>-11</v>
      </c>
    </row>
    <row r="257" spans="2:10" hidden="1">
      <c r="B257" s="16">
        <v>46063</v>
      </c>
      <c r="C257" s="48" t="s">
        <v>1299</v>
      </c>
      <c r="D257" s="17" t="s">
        <v>2</v>
      </c>
      <c r="E257" s="17" t="s">
        <v>225</v>
      </c>
      <c r="F257" s="17" t="s">
        <v>524</v>
      </c>
      <c r="G257" s="21">
        <v>5.7</v>
      </c>
      <c r="H257" s="17" t="s">
        <v>8</v>
      </c>
      <c r="I257" s="20">
        <f>IF(FluxoCaixa101315176812[[#This Row],[Fornecedores]]="Saldo Inicial",FluxoCaixa101315176812[[#This Row],[R$ (Valores)]],I256+FluxoCaixa101315176812[[#This Row],[Valores Receitas / Despesas]])</f>
        <v>13409.570000000032</v>
      </c>
      <c r="J257" s="5">
        <f>IF(FluxoCaixa101315176812[[#This Row],[Entrada / Saída]]="Saída",FluxoCaixa101315176812[[#This Row],[R$ (Valores)]]*-1,FluxoCaixa101315176812[[#This Row],[R$ (Valores)]])</f>
        <v>-5.7</v>
      </c>
    </row>
    <row r="258" spans="2:10" hidden="1">
      <c r="B258" s="16">
        <v>46063</v>
      </c>
      <c r="C258" s="48" t="s">
        <v>1299</v>
      </c>
      <c r="D258" s="17" t="s">
        <v>2</v>
      </c>
      <c r="E258" s="17" t="s">
        <v>225</v>
      </c>
      <c r="F258" s="17" t="s">
        <v>524</v>
      </c>
      <c r="G258" s="21">
        <v>1.49</v>
      </c>
      <c r="H258" s="17" t="s">
        <v>8</v>
      </c>
      <c r="I258" s="20">
        <f>IF(FluxoCaixa101315176812[[#This Row],[Fornecedores]]="Saldo Inicial",FluxoCaixa101315176812[[#This Row],[R$ (Valores)]],I257+FluxoCaixa101315176812[[#This Row],[Valores Receitas / Despesas]])</f>
        <v>13408.080000000033</v>
      </c>
      <c r="J258" s="5">
        <f>IF(FluxoCaixa101315176812[[#This Row],[Entrada / Saída]]="Saída",FluxoCaixa101315176812[[#This Row],[R$ (Valores)]]*-1,FluxoCaixa101315176812[[#This Row],[R$ (Valores)]])</f>
        <v>-1.49</v>
      </c>
    </row>
    <row r="259" spans="2:10" hidden="1">
      <c r="B259" s="16">
        <v>46063</v>
      </c>
      <c r="C259" s="48" t="s">
        <v>1299</v>
      </c>
      <c r="D259" s="17" t="s">
        <v>2</v>
      </c>
      <c r="E259" s="17" t="s">
        <v>225</v>
      </c>
      <c r="F259" s="17" t="s">
        <v>524</v>
      </c>
      <c r="G259" s="54">
        <v>5.7</v>
      </c>
      <c r="H259" s="45" t="s">
        <v>8</v>
      </c>
      <c r="I259" s="20">
        <f>IF(FluxoCaixa101315176812[[#This Row],[Fornecedores]]="Saldo Inicial",FluxoCaixa101315176812[[#This Row],[R$ (Valores)]],I258+FluxoCaixa101315176812[[#This Row],[Valores Receitas / Despesas]])</f>
        <v>13402.380000000032</v>
      </c>
      <c r="J259" s="53">
        <f>IF(FluxoCaixa101315176812[[#This Row],[Entrada / Saída]]="Saída",FluxoCaixa101315176812[[#This Row],[R$ (Valores)]]*-1,FluxoCaixa101315176812[[#This Row],[R$ (Valores)]])</f>
        <v>-5.7</v>
      </c>
    </row>
    <row r="260" spans="2:10" hidden="1">
      <c r="B260" s="16">
        <v>46063</v>
      </c>
      <c r="C260" s="48" t="s">
        <v>1299</v>
      </c>
      <c r="D260" s="17" t="s">
        <v>2</v>
      </c>
      <c r="E260" s="17" t="s">
        <v>225</v>
      </c>
      <c r="F260" s="17" t="s">
        <v>524</v>
      </c>
      <c r="G260" s="21">
        <v>5.7</v>
      </c>
      <c r="H260" s="17" t="s">
        <v>8</v>
      </c>
      <c r="I260" s="20">
        <f>IF(FluxoCaixa101315176812[[#This Row],[Fornecedores]]="Saldo Inicial",FluxoCaixa101315176812[[#This Row],[R$ (Valores)]],I259+FluxoCaixa101315176812[[#This Row],[Valores Receitas / Despesas]])</f>
        <v>13396.680000000031</v>
      </c>
      <c r="J260" s="5">
        <f>IF(FluxoCaixa101315176812[[#This Row],[Entrada / Saída]]="Saída",FluxoCaixa101315176812[[#This Row],[R$ (Valores)]]*-1,FluxoCaixa101315176812[[#This Row],[R$ (Valores)]])</f>
        <v>-5.7</v>
      </c>
    </row>
    <row r="261" spans="2:10" hidden="1">
      <c r="B261" s="16">
        <v>46063</v>
      </c>
      <c r="C261" s="48" t="s">
        <v>1299</v>
      </c>
      <c r="D261" s="17" t="s">
        <v>2</v>
      </c>
      <c r="E261" s="17" t="s">
        <v>225</v>
      </c>
      <c r="F261" s="17" t="s">
        <v>524</v>
      </c>
      <c r="G261" s="21">
        <v>5.7</v>
      </c>
      <c r="H261" s="17" t="s">
        <v>8</v>
      </c>
      <c r="I261" s="20">
        <f>IF(FluxoCaixa101315176812[[#This Row],[Fornecedores]]="Saldo Inicial",FluxoCaixa101315176812[[#This Row],[R$ (Valores)]],I260+FluxoCaixa101315176812[[#This Row],[Valores Receitas / Despesas]])</f>
        <v>13390.98000000003</v>
      </c>
      <c r="J261" s="5">
        <f>IF(FluxoCaixa101315176812[[#This Row],[Entrada / Saída]]="Saída",FluxoCaixa101315176812[[#This Row],[R$ (Valores)]]*-1,FluxoCaixa101315176812[[#This Row],[R$ (Valores)]])</f>
        <v>-5.7</v>
      </c>
    </row>
    <row r="262" spans="2:10" hidden="1">
      <c r="B262" s="16">
        <v>46063</v>
      </c>
      <c r="C262" s="48" t="s">
        <v>1299</v>
      </c>
      <c r="D262" s="17" t="s">
        <v>1</v>
      </c>
      <c r="E262" s="17" t="s">
        <v>75</v>
      </c>
      <c r="F262" s="17" t="s">
        <v>1610</v>
      </c>
      <c r="G262" s="21">
        <v>350000</v>
      </c>
      <c r="H262" s="17" t="s">
        <v>8</v>
      </c>
      <c r="I262" s="20">
        <f>IF(FluxoCaixa101315176812[[#This Row],[Fornecedores]]="Saldo Inicial",FluxoCaixa101315176812[[#This Row],[R$ (Valores)]],I261+FluxoCaixa101315176812[[#This Row],[Valores Receitas / Despesas]])</f>
        <v>363390.98000000004</v>
      </c>
      <c r="J262" s="5">
        <f>IF(FluxoCaixa101315176812[[#This Row],[Entrada / Saída]]="Saída",FluxoCaixa101315176812[[#This Row],[R$ (Valores)]]*-1,FluxoCaixa101315176812[[#This Row],[R$ (Valores)]])</f>
        <v>350000</v>
      </c>
    </row>
    <row r="263" spans="2:10" hidden="1">
      <c r="B263" s="16">
        <v>46063</v>
      </c>
      <c r="C263" s="48" t="s">
        <v>1299</v>
      </c>
      <c r="D263" s="17" t="s">
        <v>2</v>
      </c>
      <c r="E263" s="17" t="s">
        <v>70</v>
      </c>
      <c r="F263" s="17" t="s">
        <v>1611</v>
      </c>
      <c r="G263" s="21">
        <v>12000</v>
      </c>
      <c r="H263" s="17" t="s">
        <v>8</v>
      </c>
      <c r="I263" s="20">
        <f>IF(FluxoCaixa101315176812[[#This Row],[Fornecedores]]="Saldo Inicial",FluxoCaixa101315176812[[#This Row],[R$ (Valores)]],I262+FluxoCaixa101315176812[[#This Row],[Valores Receitas / Despesas]])</f>
        <v>351390.98000000004</v>
      </c>
      <c r="J263" s="5">
        <f>IF(FluxoCaixa101315176812[[#This Row],[Entrada / Saída]]="Saída",FluxoCaixa101315176812[[#This Row],[R$ (Valores)]]*-1,FluxoCaixa101315176812[[#This Row],[R$ (Valores)]])</f>
        <v>-12000</v>
      </c>
    </row>
    <row r="264" spans="2:10" hidden="1">
      <c r="B264" s="16">
        <v>46063</v>
      </c>
      <c r="C264" s="48" t="s">
        <v>1299</v>
      </c>
      <c r="D264" s="17" t="s">
        <v>2</v>
      </c>
      <c r="E264" s="17" t="s">
        <v>70</v>
      </c>
      <c r="F264" s="17" t="s">
        <v>744</v>
      </c>
      <c r="G264" s="21">
        <v>10500</v>
      </c>
      <c r="H264" s="17" t="s">
        <v>8</v>
      </c>
      <c r="I264" s="20">
        <f>IF(FluxoCaixa101315176812[[#This Row],[Fornecedores]]="Saldo Inicial",FluxoCaixa101315176812[[#This Row],[R$ (Valores)]],I263+FluxoCaixa101315176812[[#This Row],[Valores Receitas / Despesas]])</f>
        <v>340890.98000000004</v>
      </c>
      <c r="J264" s="5">
        <f>IF(FluxoCaixa101315176812[[#This Row],[Entrada / Saída]]="Saída",FluxoCaixa101315176812[[#This Row],[R$ (Valores)]]*-1,FluxoCaixa101315176812[[#This Row],[R$ (Valores)]])</f>
        <v>-10500</v>
      </c>
    </row>
    <row r="265" spans="2:10">
      <c r="B265" s="16">
        <v>46063</v>
      </c>
      <c r="C265" s="48" t="s">
        <v>1299</v>
      </c>
      <c r="D265" s="17" t="s">
        <v>2</v>
      </c>
      <c r="E265" s="17" t="s">
        <v>70</v>
      </c>
      <c r="F265" s="17" t="s">
        <v>1612</v>
      </c>
      <c r="G265" s="21">
        <v>5361</v>
      </c>
      <c r="H265" s="17" t="s">
        <v>8</v>
      </c>
      <c r="I265" s="20">
        <f>IF(FluxoCaixa101315176812[[#This Row],[Fornecedores]]="Saldo Inicial",FluxoCaixa101315176812[[#This Row],[R$ (Valores)]],I264+FluxoCaixa101315176812[[#This Row],[Valores Receitas / Despesas]])</f>
        <v>335529.98000000004</v>
      </c>
      <c r="J265" s="5">
        <f>IF(FluxoCaixa101315176812[[#This Row],[Entrada / Saída]]="Saída",FluxoCaixa101315176812[[#This Row],[R$ (Valores)]]*-1,FluxoCaixa101315176812[[#This Row],[R$ (Valores)]])</f>
        <v>-5361</v>
      </c>
    </row>
    <row r="266" spans="2:10" hidden="1">
      <c r="B266" s="16">
        <v>46063</v>
      </c>
      <c r="C266" s="48" t="s">
        <v>1299</v>
      </c>
      <c r="D266" s="17" t="s">
        <v>2</v>
      </c>
      <c r="E266" s="17" t="s">
        <v>70</v>
      </c>
      <c r="F266" s="17" t="s">
        <v>1613</v>
      </c>
      <c r="G266" s="21">
        <v>5361</v>
      </c>
      <c r="H266" s="17" t="s">
        <v>8</v>
      </c>
      <c r="I266" s="20">
        <f>IF(FluxoCaixa101315176812[[#This Row],[Fornecedores]]="Saldo Inicial",FluxoCaixa101315176812[[#This Row],[R$ (Valores)]],I265+FluxoCaixa101315176812[[#This Row],[Valores Receitas / Despesas]])</f>
        <v>330168.98000000004</v>
      </c>
      <c r="J266" s="5">
        <f>IF(FluxoCaixa101315176812[[#This Row],[Entrada / Saída]]="Saída",FluxoCaixa101315176812[[#This Row],[R$ (Valores)]]*-1,FluxoCaixa101315176812[[#This Row],[R$ (Valores)]])</f>
        <v>-5361</v>
      </c>
    </row>
    <row r="267" spans="2:10" hidden="1">
      <c r="B267" s="16">
        <v>46063</v>
      </c>
      <c r="C267" s="48" t="s">
        <v>1299</v>
      </c>
      <c r="D267" s="17" t="s">
        <v>2</v>
      </c>
      <c r="E267" s="17" t="s">
        <v>70</v>
      </c>
      <c r="F267" s="17" t="s">
        <v>1614</v>
      </c>
      <c r="G267" s="21">
        <v>13972.5</v>
      </c>
      <c r="H267" s="17" t="s">
        <v>8</v>
      </c>
      <c r="I267" s="20">
        <f>IF(FluxoCaixa101315176812[[#This Row],[Fornecedores]]="Saldo Inicial",FluxoCaixa101315176812[[#This Row],[R$ (Valores)]],I266+FluxoCaixa101315176812[[#This Row],[Valores Receitas / Despesas]])</f>
        <v>316196.48000000004</v>
      </c>
      <c r="J267" s="5">
        <f>IF(FluxoCaixa101315176812[[#This Row],[Entrada / Saída]]="Saída",FluxoCaixa101315176812[[#This Row],[R$ (Valores)]]*-1,FluxoCaixa101315176812[[#This Row],[R$ (Valores)]])</f>
        <v>-13972.5</v>
      </c>
    </row>
    <row r="268" spans="2:10" hidden="1">
      <c r="B268" s="16">
        <v>46063</v>
      </c>
      <c r="C268" s="48" t="s">
        <v>1299</v>
      </c>
      <c r="D268" s="17" t="s">
        <v>2</v>
      </c>
      <c r="E268" s="17" t="s">
        <v>70</v>
      </c>
      <c r="F268" s="17" t="s">
        <v>1615</v>
      </c>
      <c r="G268" s="21">
        <v>60518</v>
      </c>
      <c r="H268" s="17" t="s">
        <v>8</v>
      </c>
      <c r="I268" s="20">
        <f>IF(FluxoCaixa101315176812[[#This Row],[Fornecedores]]="Saldo Inicial",FluxoCaixa101315176812[[#This Row],[R$ (Valores)]],I267+FluxoCaixa101315176812[[#This Row],[Valores Receitas / Despesas]])</f>
        <v>255678.48000000004</v>
      </c>
      <c r="J268" s="5">
        <f>IF(FluxoCaixa101315176812[[#This Row],[Entrada / Saída]]="Saída",FluxoCaixa101315176812[[#This Row],[R$ (Valores)]]*-1,FluxoCaixa101315176812[[#This Row],[R$ (Valores)]])</f>
        <v>-60518</v>
      </c>
    </row>
    <row r="269" spans="2:10" hidden="1">
      <c r="B269" s="16">
        <v>46063</v>
      </c>
      <c r="C269" s="48" t="s">
        <v>1299</v>
      </c>
      <c r="D269" s="17" t="s">
        <v>2</v>
      </c>
      <c r="E269" s="17" t="s">
        <v>70</v>
      </c>
      <c r="F269" s="17" t="s">
        <v>1616</v>
      </c>
      <c r="G269" s="21">
        <v>16972</v>
      </c>
      <c r="H269" s="17" t="s">
        <v>8</v>
      </c>
      <c r="I269" s="20">
        <f>IF(FluxoCaixa101315176812[[#This Row],[Fornecedores]]="Saldo Inicial",FluxoCaixa101315176812[[#This Row],[R$ (Valores)]],I268+FluxoCaixa101315176812[[#This Row],[Valores Receitas / Despesas]])</f>
        <v>238706.48000000004</v>
      </c>
      <c r="J269" s="5">
        <f>IF(FluxoCaixa101315176812[[#This Row],[Entrada / Saída]]="Saída",FluxoCaixa101315176812[[#This Row],[R$ (Valores)]]*-1,FluxoCaixa101315176812[[#This Row],[R$ (Valores)]])</f>
        <v>-16972</v>
      </c>
    </row>
    <row r="270" spans="2:10" hidden="1">
      <c r="B270" s="16">
        <v>46063</v>
      </c>
      <c r="C270" s="48" t="s">
        <v>1299</v>
      </c>
      <c r="D270" s="17" t="s">
        <v>2</v>
      </c>
      <c r="E270" s="17" t="s">
        <v>70</v>
      </c>
      <c r="F270" s="17" t="s">
        <v>747</v>
      </c>
      <c r="G270" s="21">
        <v>10000</v>
      </c>
      <c r="H270" s="17" t="s">
        <v>8</v>
      </c>
      <c r="I270" s="20">
        <f>IF(FluxoCaixa101315176812[[#This Row],[Fornecedores]]="Saldo Inicial",FluxoCaixa101315176812[[#This Row],[R$ (Valores)]],I269+FluxoCaixa101315176812[[#This Row],[Valores Receitas / Despesas]])</f>
        <v>228706.48000000004</v>
      </c>
      <c r="J270" s="5">
        <f>IF(FluxoCaixa101315176812[[#This Row],[Entrada / Saída]]="Saída",FluxoCaixa101315176812[[#This Row],[R$ (Valores)]]*-1,FluxoCaixa101315176812[[#This Row],[R$ (Valores)]])</f>
        <v>-10000</v>
      </c>
    </row>
    <row r="271" spans="2:10" hidden="1">
      <c r="B271" s="16">
        <v>46063</v>
      </c>
      <c r="C271" s="48" t="s">
        <v>1299</v>
      </c>
      <c r="D271" s="17" t="s">
        <v>2</v>
      </c>
      <c r="E271" s="17" t="s">
        <v>70</v>
      </c>
      <c r="F271" s="17" t="s">
        <v>1617</v>
      </c>
      <c r="G271" s="21">
        <v>7000</v>
      </c>
      <c r="H271" s="17" t="s">
        <v>8</v>
      </c>
      <c r="I271" s="20">
        <f>IF(FluxoCaixa101315176812[[#This Row],[Fornecedores]]="Saldo Inicial",FluxoCaixa101315176812[[#This Row],[R$ (Valores)]],I270+FluxoCaixa101315176812[[#This Row],[Valores Receitas / Despesas]])</f>
        <v>221706.48000000004</v>
      </c>
      <c r="J271" s="5">
        <f>IF(FluxoCaixa101315176812[[#This Row],[Entrada / Saída]]="Saída",FluxoCaixa101315176812[[#This Row],[R$ (Valores)]]*-1,FluxoCaixa101315176812[[#This Row],[R$ (Valores)]])</f>
        <v>-7000</v>
      </c>
    </row>
    <row r="272" spans="2:10" hidden="1">
      <c r="B272" s="16">
        <v>46063</v>
      </c>
      <c r="C272" s="48" t="s">
        <v>1299</v>
      </c>
      <c r="D272" s="17" t="s">
        <v>2</v>
      </c>
      <c r="E272" s="17" t="s">
        <v>70</v>
      </c>
      <c r="F272" s="17" t="s">
        <v>1618</v>
      </c>
      <c r="G272" s="21">
        <v>2000</v>
      </c>
      <c r="H272" s="17" t="s">
        <v>8</v>
      </c>
      <c r="I272" s="20">
        <f>IF(FluxoCaixa101315176812[[#This Row],[Fornecedores]]="Saldo Inicial",FluxoCaixa101315176812[[#This Row],[R$ (Valores)]],I271+FluxoCaixa101315176812[[#This Row],[Valores Receitas / Despesas]])</f>
        <v>219706.48000000004</v>
      </c>
      <c r="J272" s="5">
        <f>IF(FluxoCaixa101315176812[[#This Row],[Entrada / Saída]]="Saída",FluxoCaixa101315176812[[#This Row],[R$ (Valores)]]*-1,FluxoCaixa101315176812[[#This Row],[R$ (Valores)]])</f>
        <v>-2000</v>
      </c>
    </row>
    <row r="273" spans="2:10" hidden="1">
      <c r="B273" s="16">
        <v>46063</v>
      </c>
      <c r="C273" s="48" t="s">
        <v>1299</v>
      </c>
      <c r="D273" s="17" t="s">
        <v>2</v>
      </c>
      <c r="E273" s="17" t="s">
        <v>225</v>
      </c>
      <c r="F273" s="17" t="s">
        <v>524</v>
      </c>
      <c r="G273" s="21">
        <v>9.0299999999999994</v>
      </c>
      <c r="H273" s="17" t="s">
        <v>8</v>
      </c>
      <c r="I273" s="20">
        <f>IF(FluxoCaixa101315176812[[#This Row],[Fornecedores]]="Saldo Inicial",FluxoCaixa101315176812[[#This Row],[R$ (Valores)]],I272+FluxoCaixa101315176812[[#This Row],[Valores Receitas / Despesas]])</f>
        <v>219697.45000000004</v>
      </c>
      <c r="J273" s="5">
        <f>IF(FluxoCaixa101315176812[[#This Row],[Entrada / Saída]]="Saída",FluxoCaixa101315176812[[#This Row],[R$ (Valores)]]*-1,FluxoCaixa101315176812[[#This Row],[R$ (Valores)]])</f>
        <v>-9.0299999999999994</v>
      </c>
    </row>
    <row r="274" spans="2:10" hidden="1">
      <c r="B274" s="16">
        <v>46063</v>
      </c>
      <c r="C274" s="48" t="s">
        <v>1299</v>
      </c>
      <c r="D274" s="17" t="s">
        <v>2</v>
      </c>
      <c r="E274" s="17" t="s">
        <v>70</v>
      </c>
      <c r="F274" s="17" t="s">
        <v>751</v>
      </c>
      <c r="G274" s="21">
        <v>3000</v>
      </c>
      <c r="H274" s="17" t="s">
        <v>8</v>
      </c>
      <c r="I274" s="20">
        <f>IF(FluxoCaixa101315176812[[#This Row],[Fornecedores]]="Saldo Inicial",FluxoCaixa101315176812[[#This Row],[R$ (Valores)]],I273+FluxoCaixa101315176812[[#This Row],[Valores Receitas / Despesas]])</f>
        <v>216697.45000000004</v>
      </c>
      <c r="J274" s="5">
        <f>IF(FluxoCaixa101315176812[[#This Row],[Entrada / Saída]]="Saída",FluxoCaixa101315176812[[#This Row],[R$ (Valores)]]*-1,FluxoCaixa101315176812[[#This Row],[R$ (Valores)]])</f>
        <v>-3000</v>
      </c>
    </row>
    <row r="275" spans="2:10" hidden="1">
      <c r="B275" s="16">
        <v>46063</v>
      </c>
      <c r="C275" s="48" t="s">
        <v>1299</v>
      </c>
      <c r="D275" s="17" t="s">
        <v>2</v>
      </c>
      <c r="E275" s="17" t="s">
        <v>225</v>
      </c>
      <c r="F275" s="17" t="s">
        <v>524</v>
      </c>
      <c r="G275" s="21">
        <v>9.0299999999999994</v>
      </c>
      <c r="H275" s="17" t="s">
        <v>8</v>
      </c>
      <c r="I275" s="20">
        <f>IF(FluxoCaixa101315176812[[#This Row],[Fornecedores]]="Saldo Inicial",FluxoCaixa101315176812[[#This Row],[R$ (Valores)]],I274+FluxoCaixa101315176812[[#This Row],[Valores Receitas / Despesas]])</f>
        <v>216688.42000000004</v>
      </c>
      <c r="J275" s="5">
        <f>IF(FluxoCaixa101315176812[[#This Row],[Entrada / Saída]]="Saída",FluxoCaixa101315176812[[#This Row],[R$ (Valores)]]*-1,FluxoCaixa101315176812[[#This Row],[R$ (Valores)]])</f>
        <v>-9.0299999999999994</v>
      </c>
    </row>
    <row r="276" spans="2:10" hidden="1">
      <c r="B276" s="16">
        <v>46063</v>
      </c>
      <c r="C276" s="48" t="s">
        <v>1299</v>
      </c>
      <c r="D276" s="17" t="s">
        <v>2</v>
      </c>
      <c r="E276" s="17" t="s">
        <v>70</v>
      </c>
      <c r="F276" s="17" t="s">
        <v>1619</v>
      </c>
      <c r="G276" s="21">
        <v>9000</v>
      </c>
      <c r="H276" s="17" t="s">
        <v>8</v>
      </c>
      <c r="I276" s="20">
        <f>IF(FluxoCaixa101315176812[[#This Row],[Fornecedores]]="Saldo Inicial",FluxoCaixa101315176812[[#This Row],[R$ (Valores)]],I275+FluxoCaixa101315176812[[#This Row],[Valores Receitas / Despesas]])</f>
        <v>207688.42000000004</v>
      </c>
      <c r="J276" s="5">
        <f>IF(FluxoCaixa101315176812[[#This Row],[Entrada / Saída]]="Saída",FluxoCaixa101315176812[[#This Row],[R$ (Valores)]]*-1,FluxoCaixa101315176812[[#This Row],[R$ (Valores)]])</f>
        <v>-9000</v>
      </c>
    </row>
    <row r="277" spans="2:10" hidden="1">
      <c r="B277" s="16">
        <v>46063</v>
      </c>
      <c r="C277" s="48" t="s">
        <v>1299</v>
      </c>
      <c r="D277" s="45" t="s">
        <v>2</v>
      </c>
      <c r="E277" s="45" t="s">
        <v>70</v>
      </c>
      <c r="F277" s="17" t="s">
        <v>726</v>
      </c>
      <c r="G277" s="54">
        <v>9000</v>
      </c>
      <c r="H277" s="45" t="s">
        <v>8</v>
      </c>
      <c r="I277" s="20">
        <f>IF(FluxoCaixa101315176812[[#This Row],[Fornecedores]]="Saldo Inicial",FluxoCaixa101315176812[[#This Row],[R$ (Valores)]],I276+FluxoCaixa101315176812[[#This Row],[Valores Receitas / Despesas]])</f>
        <v>198688.42000000004</v>
      </c>
      <c r="J277" s="53">
        <f>IF(FluxoCaixa101315176812[[#This Row],[Entrada / Saída]]="Saída",FluxoCaixa101315176812[[#This Row],[R$ (Valores)]]*-1,FluxoCaixa101315176812[[#This Row],[R$ (Valores)]])</f>
        <v>-9000</v>
      </c>
    </row>
    <row r="278" spans="2:10" hidden="1">
      <c r="B278" s="16">
        <v>46063</v>
      </c>
      <c r="C278" s="48" t="s">
        <v>1299</v>
      </c>
      <c r="D278" s="17" t="s">
        <v>2</v>
      </c>
      <c r="E278" s="17" t="s">
        <v>519</v>
      </c>
      <c r="F278" s="17" t="s">
        <v>1620</v>
      </c>
      <c r="G278" s="21">
        <v>9000</v>
      </c>
      <c r="H278" s="17" t="s">
        <v>8</v>
      </c>
      <c r="I278" s="20">
        <f>IF(FluxoCaixa101315176812[[#This Row],[Fornecedores]]="Saldo Inicial",FluxoCaixa101315176812[[#This Row],[R$ (Valores)]],I277+FluxoCaixa101315176812[[#This Row],[Valores Receitas / Despesas]])</f>
        <v>189688.42000000004</v>
      </c>
      <c r="J278" s="5">
        <f>IF(FluxoCaixa101315176812[[#This Row],[Entrada / Saída]]="Saída",FluxoCaixa101315176812[[#This Row],[R$ (Valores)]]*-1,FluxoCaixa101315176812[[#This Row],[R$ (Valores)]])</f>
        <v>-9000</v>
      </c>
    </row>
    <row r="279" spans="2:10" hidden="1">
      <c r="B279" s="16">
        <v>46063</v>
      </c>
      <c r="C279" s="48" t="s">
        <v>1299</v>
      </c>
      <c r="D279" s="17" t="s">
        <v>2</v>
      </c>
      <c r="E279" s="17" t="s">
        <v>70</v>
      </c>
      <c r="F279" s="17" t="s">
        <v>728</v>
      </c>
      <c r="G279" s="21">
        <v>2500</v>
      </c>
      <c r="H279" s="17" t="s">
        <v>8</v>
      </c>
      <c r="I279" s="20">
        <f>IF(FluxoCaixa101315176812[[#This Row],[Fornecedores]]="Saldo Inicial",FluxoCaixa101315176812[[#This Row],[R$ (Valores)]],I278+FluxoCaixa101315176812[[#This Row],[Valores Receitas / Despesas]])</f>
        <v>187188.42000000004</v>
      </c>
      <c r="J279" s="5">
        <f>IF(FluxoCaixa101315176812[[#This Row],[Entrada / Saída]]="Saída",FluxoCaixa101315176812[[#This Row],[R$ (Valores)]]*-1,FluxoCaixa101315176812[[#This Row],[R$ (Valores)]])</f>
        <v>-2500</v>
      </c>
    </row>
    <row r="280" spans="2:10" hidden="1">
      <c r="B280" s="16">
        <v>46063</v>
      </c>
      <c r="C280" s="48" t="s">
        <v>1299</v>
      </c>
      <c r="D280" s="17" t="s">
        <v>2</v>
      </c>
      <c r="E280" s="17" t="s">
        <v>70</v>
      </c>
      <c r="F280" s="17" t="s">
        <v>1621</v>
      </c>
      <c r="G280" s="21">
        <v>11200</v>
      </c>
      <c r="H280" s="17" t="s">
        <v>8</v>
      </c>
      <c r="I280" s="20">
        <f>IF(FluxoCaixa101315176812[[#This Row],[Fornecedores]]="Saldo Inicial",FluxoCaixa101315176812[[#This Row],[R$ (Valores)]],I279+FluxoCaixa101315176812[[#This Row],[Valores Receitas / Despesas]])</f>
        <v>175988.42000000004</v>
      </c>
      <c r="J280" s="5">
        <f>IF(FluxoCaixa101315176812[[#This Row],[Entrada / Saída]]="Saída",FluxoCaixa101315176812[[#This Row],[R$ (Valores)]]*-1,FluxoCaixa101315176812[[#This Row],[R$ (Valores)]])</f>
        <v>-11200</v>
      </c>
    </row>
    <row r="281" spans="2:10" hidden="1">
      <c r="B281" s="16">
        <v>46063</v>
      </c>
      <c r="C281" s="48" t="s">
        <v>1299</v>
      </c>
      <c r="D281" s="17" t="s">
        <v>2</v>
      </c>
      <c r="E281" s="17" t="s">
        <v>70</v>
      </c>
      <c r="F281" s="17" t="s">
        <v>1622</v>
      </c>
      <c r="G281" s="21">
        <v>13866.66</v>
      </c>
      <c r="H281" s="17" t="s">
        <v>8</v>
      </c>
      <c r="I281" s="20">
        <f>IF(FluxoCaixa101315176812[[#This Row],[Fornecedores]]="Saldo Inicial",FluxoCaixa101315176812[[#This Row],[R$ (Valores)]],I280+FluxoCaixa101315176812[[#This Row],[Valores Receitas / Despesas]])</f>
        <v>162121.76000000004</v>
      </c>
      <c r="J281" s="5">
        <f>IF(FluxoCaixa101315176812[[#This Row],[Entrada / Saída]]="Saída",FluxoCaixa101315176812[[#This Row],[R$ (Valores)]]*-1,FluxoCaixa101315176812[[#This Row],[R$ (Valores)]])</f>
        <v>-13866.66</v>
      </c>
    </row>
    <row r="282" spans="2:10" hidden="1">
      <c r="B282" s="16">
        <v>46063</v>
      </c>
      <c r="C282" s="48" t="s">
        <v>1299</v>
      </c>
      <c r="D282" s="17" t="s">
        <v>2</v>
      </c>
      <c r="E282" s="17" t="s">
        <v>70</v>
      </c>
      <c r="F282" s="17" t="s">
        <v>755</v>
      </c>
      <c r="G282" s="21">
        <v>4500</v>
      </c>
      <c r="H282" s="17" t="s">
        <v>8</v>
      </c>
      <c r="I282" s="20">
        <f>IF(FluxoCaixa101315176812[[#This Row],[Fornecedores]]="Saldo Inicial",FluxoCaixa101315176812[[#This Row],[R$ (Valores)]],I281+FluxoCaixa101315176812[[#This Row],[Valores Receitas / Despesas]])</f>
        <v>157621.76000000004</v>
      </c>
      <c r="J282" s="5">
        <f>IF(FluxoCaixa101315176812[[#This Row],[Entrada / Saída]]="Saída",FluxoCaixa101315176812[[#This Row],[R$ (Valores)]]*-1,FluxoCaixa101315176812[[#This Row],[R$ (Valores)]])</f>
        <v>-4500</v>
      </c>
    </row>
    <row r="283" spans="2:10">
      <c r="B283" s="16">
        <v>46063</v>
      </c>
      <c r="C283" s="48" t="s">
        <v>1299</v>
      </c>
      <c r="D283" s="17" t="s">
        <v>2</v>
      </c>
      <c r="E283" s="17" t="s">
        <v>70</v>
      </c>
      <c r="F283" s="17" t="s">
        <v>1623</v>
      </c>
      <c r="G283" s="21">
        <v>2500</v>
      </c>
      <c r="H283" s="17" t="s">
        <v>8</v>
      </c>
      <c r="I283" s="20">
        <f>IF(FluxoCaixa101315176812[[#This Row],[Fornecedores]]="Saldo Inicial",FluxoCaixa101315176812[[#This Row],[R$ (Valores)]],I282+FluxoCaixa101315176812[[#This Row],[Valores Receitas / Despesas]])</f>
        <v>155121.76000000004</v>
      </c>
      <c r="J283" s="5">
        <f>IF(FluxoCaixa101315176812[[#This Row],[Entrada / Saída]]="Saída",FluxoCaixa101315176812[[#This Row],[R$ (Valores)]]*-1,FluxoCaixa101315176812[[#This Row],[R$ (Valores)]])</f>
        <v>-2500</v>
      </c>
    </row>
    <row r="284" spans="2:10" hidden="1">
      <c r="B284" s="16">
        <v>46063</v>
      </c>
      <c r="C284" s="48" t="s">
        <v>1299</v>
      </c>
      <c r="D284" s="17" t="s">
        <v>2</v>
      </c>
      <c r="E284" s="17" t="s">
        <v>70</v>
      </c>
      <c r="F284" s="17" t="s">
        <v>1624</v>
      </c>
      <c r="G284" s="21">
        <v>10000</v>
      </c>
      <c r="H284" s="17" t="s">
        <v>8</v>
      </c>
      <c r="I284" s="20">
        <f>IF(FluxoCaixa101315176812[[#This Row],[Fornecedores]]="Saldo Inicial",FluxoCaixa101315176812[[#This Row],[R$ (Valores)]],I283+FluxoCaixa101315176812[[#This Row],[Valores Receitas / Despesas]])</f>
        <v>145121.76000000004</v>
      </c>
      <c r="J284" s="5">
        <f>IF(FluxoCaixa101315176812[[#This Row],[Entrada / Saída]]="Saída",FluxoCaixa101315176812[[#This Row],[R$ (Valores)]]*-1,FluxoCaixa101315176812[[#This Row],[R$ (Valores)]])</f>
        <v>-10000</v>
      </c>
    </row>
    <row r="285" spans="2:10" hidden="1">
      <c r="B285" s="16">
        <v>46063</v>
      </c>
      <c r="C285" s="48" t="s">
        <v>1299</v>
      </c>
      <c r="D285" s="17" t="s">
        <v>2</v>
      </c>
      <c r="E285" s="17" t="s">
        <v>70</v>
      </c>
      <c r="F285" s="17" t="s">
        <v>1625</v>
      </c>
      <c r="G285" s="21">
        <v>3000</v>
      </c>
      <c r="H285" s="17" t="s">
        <v>8</v>
      </c>
      <c r="I285" s="20">
        <f>IF(FluxoCaixa101315176812[[#This Row],[Fornecedores]]="Saldo Inicial",FluxoCaixa101315176812[[#This Row],[R$ (Valores)]],I284+FluxoCaixa101315176812[[#This Row],[Valores Receitas / Despesas]])</f>
        <v>142121.76000000004</v>
      </c>
      <c r="J285" s="5">
        <f>IF(FluxoCaixa101315176812[[#This Row],[Entrada / Saída]]="Saída",FluxoCaixa101315176812[[#This Row],[R$ (Valores)]]*-1,FluxoCaixa101315176812[[#This Row],[R$ (Valores)]])</f>
        <v>-3000</v>
      </c>
    </row>
    <row r="286" spans="2:10" hidden="1">
      <c r="B286" s="16">
        <v>46063</v>
      </c>
      <c r="C286" s="48" t="s">
        <v>1299</v>
      </c>
      <c r="D286" s="17" t="s">
        <v>2</v>
      </c>
      <c r="E286" s="17" t="s">
        <v>70</v>
      </c>
      <c r="F286" s="17" t="s">
        <v>1626</v>
      </c>
      <c r="G286" s="21">
        <v>3000</v>
      </c>
      <c r="H286" s="17" t="s">
        <v>8</v>
      </c>
      <c r="I286" s="20">
        <f>IF(FluxoCaixa101315176812[[#This Row],[Fornecedores]]="Saldo Inicial",FluxoCaixa101315176812[[#This Row],[R$ (Valores)]],I285+FluxoCaixa101315176812[[#This Row],[Valores Receitas / Despesas]])</f>
        <v>139121.76000000004</v>
      </c>
      <c r="J286" s="5">
        <f>IF(FluxoCaixa101315176812[[#This Row],[Entrada / Saída]]="Saída",FluxoCaixa101315176812[[#This Row],[R$ (Valores)]]*-1,FluxoCaixa101315176812[[#This Row],[R$ (Valores)]])</f>
        <v>-3000</v>
      </c>
    </row>
    <row r="287" spans="2:10" hidden="1">
      <c r="B287" s="16">
        <v>46063</v>
      </c>
      <c r="C287" s="48" t="s">
        <v>1299</v>
      </c>
      <c r="D287" s="17" t="s">
        <v>2</v>
      </c>
      <c r="E287" s="17" t="s">
        <v>70</v>
      </c>
      <c r="F287" s="17" t="s">
        <v>1627</v>
      </c>
      <c r="G287" s="21">
        <v>11000</v>
      </c>
      <c r="H287" s="17" t="s">
        <v>8</v>
      </c>
      <c r="I287" s="20">
        <f>IF(FluxoCaixa101315176812[[#This Row],[Fornecedores]]="Saldo Inicial",FluxoCaixa101315176812[[#This Row],[R$ (Valores)]],I286+FluxoCaixa101315176812[[#This Row],[Valores Receitas / Despesas]])</f>
        <v>128121.76000000004</v>
      </c>
      <c r="J287" s="5">
        <f>IF(FluxoCaixa101315176812[[#This Row],[Entrada / Saída]]="Saída",FluxoCaixa101315176812[[#This Row],[R$ (Valores)]]*-1,FluxoCaixa101315176812[[#This Row],[R$ (Valores)]])</f>
        <v>-11000</v>
      </c>
    </row>
    <row r="288" spans="2:10" hidden="1">
      <c r="B288" s="16">
        <v>46063</v>
      </c>
      <c r="C288" s="48" t="s">
        <v>1299</v>
      </c>
      <c r="D288" s="17" t="s">
        <v>2</v>
      </c>
      <c r="E288" s="17" t="s">
        <v>70</v>
      </c>
      <c r="F288" s="17" t="s">
        <v>1628</v>
      </c>
      <c r="G288" s="21">
        <v>19870</v>
      </c>
      <c r="H288" s="17" t="s">
        <v>8</v>
      </c>
      <c r="I288" s="20">
        <f>IF(FluxoCaixa101315176812[[#This Row],[Fornecedores]]="Saldo Inicial",FluxoCaixa101315176812[[#This Row],[R$ (Valores)]],I287+FluxoCaixa101315176812[[#This Row],[Valores Receitas / Despesas]])</f>
        <v>108251.76000000004</v>
      </c>
      <c r="J288" s="5">
        <f>IF(FluxoCaixa101315176812[[#This Row],[Entrada / Saída]]="Saída",FluxoCaixa101315176812[[#This Row],[R$ (Valores)]]*-1,FluxoCaixa101315176812[[#This Row],[R$ (Valores)]])</f>
        <v>-19870</v>
      </c>
    </row>
    <row r="289" spans="2:10" hidden="1">
      <c r="B289" s="16">
        <v>46063</v>
      </c>
      <c r="C289" s="48" t="s">
        <v>1299</v>
      </c>
      <c r="D289" s="17" t="s">
        <v>2</v>
      </c>
      <c r="E289" s="17" t="s">
        <v>70</v>
      </c>
      <c r="F289" s="17" t="s">
        <v>1629</v>
      </c>
      <c r="G289" s="21">
        <v>3500</v>
      </c>
      <c r="H289" s="17" t="s">
        <v>8</v>
      </c>
      <c r="I289" s="20">
        <f>IF(FluxoCaixa101315176812[[#This Row],[Fornecedores]]="Saldo Inicial",FluxoCaixa101315176812[[#This Row],[R$ (Valores)]],I288+FluxoCaixa101315176812[[#This Row],[Valores Receitas / Despesas]])</f>
        <v>104751.76000000004</v>
      </c>
      <c r="J289" s="5">
        <f>IF(FluxoCaixa101315176812[[#This Row],[Entrada / Saída]]="Saída",FluxoCaixa101315176812[[#This Row],[R$ (Valores)]]*-1,FluxoCaixa101315176812[[#This Row],[R$ (Valores)]])</f>
        <v>-3500</v>
      </c>
    </row>
    <row r="290" spans="2:10" hidden="1">
      <c r="B290" s="16">
        <v>46063</v>
      </c>
      <c r="C290" s="48" t="s">
        <v>1299</v>
      </c>
      <c r="D290" s="17" t="s">
        <v>2</v>
      </c>
      <c r="E290" s="17" t="s">
        <v>70</v>
      </c>
      <c r="F290" s="17" t="s">
        <v>1630</v>
      </c>
      <c r="G290" s="21">
        <v>29500</v>
      </c>
      <c r="H290" s="17" t="s">
        <v>8</v>
      </c>
      <c r="I290" s="20">
        <f>IF(FluxoCaixa101315176812[[#This Row],[Fornecedores]]="Saldo Inicial",FluxoCaixa101315176812[[#This Row],[R$ (Valores)]],I289+FluxoCaixa101315176812[[#This Row],[Valores Receitas / Despesas]])</f>
        <v>75251.760000000038</v>
      </c>
      <c r="J290" s="5">
        <f>IF(FluxoCaixa101315176812[[#This Row],[Entrada / Saída]]="Saída",FluxoCaixa101315176812[[#This Row],[R$ (Valores)]]*-1,FluxoCaixa101315176812[[#This Row],[R$ (Valores)]])</f>
        <v>-29500</v>
      </c>
    </row>
    <row r="291" spans="2:10" hidden="1">
      <c r="B291" s="16">
        <v>46063</v>
      </c>
      <c r="C291" s="48" t="s">
        <v>1299</v>
      </c>
      <c r="D291" s="17" t="s">
        <v>2</v>
      </c>
      <c r="E291" s="17" t="s">
        <v>225</v>
      </c>
      <c r="F291" s="17" t="s">
        <v>524</v>
      </c>
      <c r="G291" s="21">
        <v>9.0299999999999994</v>
      </c>
      <c r="H291" s="17" t="s">
        <v>8</v>
      </c>
      <c r="I291" s="20">
        <f>IF(FluxoCaixa101315176812[[#This Row],[Fornecedores]]="Saldo Inicial",FluxoCaixa101315176812[[#This Row],[R$ (Valores)]],I290+FluxoCaixa101315176812[[#This Row],[Valores Receitas / Despesas]])</f>
        <v>75242.73000000004</v>
      </c>
      <c r="J291" s="5">
        <f>IF(FluxoCaixa101315176812[[#This Row],[Entrada / Saída]]="Saída",FluxoCaixa101315176812[[#This Row],[R$ (Valores)]]*-1,FluxoCaixa101315176812[[#This Row],[R$ (Valores)]])</f>
        <v>-9.0299999999999994</v>
      </c>
    </row>
    <row r="292" spans="2:10" hidden="1">
      <c r="B292" s="16">
        <v>46063</v>
      </c>
      <c r="C292" s="48" t="s">
        <v>1299</v>
      </c>
      <c r="D292" s="17" t="s">
        <v>2</v>
      </c>
      <c r="E292" s="17" t="s">
        <v>225</v>
      </c>
      <c r="F292" s="17" t="s">
        <v>524</v>
      </c>
      <c r="G292" s="21">
        <v>1.49</v>
      </c>
      <c r="H292" s="17" t="s">
        <v>8</v>
      </c>
      <c r="I292" s="20">
        <f>IF(FluxoCaixa101315176812[[#This Row],[Fornecedores]]="Saldo Inicial",FluxoCaixa101315176812[[#This Row],[R$ (Valores)]],I291+FluxoCaixa101315176812[[#This Row],[Valores Receitas / Despesas]])</f>
        <v>75241.240000000034</v>
      </c>
      <c r="J292" s="5">
        <f>IF(FluxoCaixa101315176812[[#This Row],[Entrada / Saída]]="Saída",FluxoCaixa101315176812[[#This Row],[R$ (Valores)]]*-1,FluxoCaixa101315176812[[#This Row],[R$ (Valores)]])</f>
        <v>-1.49</v>
      </c>
    </row>
    <row r="293" spans="2:10" hidden="1">
      <c r="B293" s="16">
        <v>46063</v>
      </c>
      <c r="C293" s="48" t="s">
        <v>1299</v>
      </c>
      <c r="D293" s="17" t="s">
        <v>2</v>
      </c>
      <c r="E293" s="17" t="s">
        <v>225</v>
      </c>
      <c r="F293" s="17" t="s">
        <v>1631</v>
      </c>
      <c r="G293" s="21">
        <v>3816</v>
      </c>
      <c r="H293" s="17" t="s">
        <v>8</v>
      </c>
      <c r="I293" s="20">
        <f>IF(FluxoCaixa101315176812[[#This Row],[Fornecedores]]="Saldo Inicial",FluxoCaixa101315176812[[#This Row],[R$ (Valores)]],I292+FluxoCaixa101315176812[[#This Row],[Valores Receitas / Despesas]])</f>
        <v>71425.240000000034</v>
      </c>
      <c r="J293" s="5">
        <f>IF(FluxoCaixa101315176812[[#This Row],[Entrada / Saída]]="Saída",FluxoCaixa101315176812[[#This Row],[R$ (Valores)]]*-1,FluxoCaixa101315176812[[#This Row],[R$ (Valores)]])</f>
        <v>-3816</v>
      </c>
    </row>
    <row r="294" spans="2:10" hidden="1">
      <c r="B294" s="16">
        <v>46063</v>
      </c>
      <c r="C294" s="48" t="s">
        <v>1299</v>
      </c>
      <c r="D294" s="17" t="s">
        <v>2</v>
      </c>
      <c r="E294" s="17" t="s">
        <v>70</v>
      </c>
      <c r="F294" s="17" t="s">
        <v>1632</v>
      </c>
      <c r="G294" s="21">
        <v>10000</v>
      </c>
      <c r="H294" s="17" t="s">
        <v>8</v>
      </c>
      <c r="I294" s="20">
        <f>IF(FluxoCaixa101315176812[[#This Row],[Fornecedores]]="Saldo Inicial",FluxoCaixa101315176812[[#This Row],[R$ (Valores)]],I293+FluxoCaixa101315176812[[#This Row],[Valores Receitas / Despesas]])</f>
        <v>61425.240000000034</v>
      </c>
      <c r="J294" s="5">
        <f>IF(FluxoCaixa101315176812[[#This Row],[Entrada / Saída]]="Saída",FluxoCaixa101315176812[[#This Row],[R$ (Valores)]]*-1,FluxoCaixa101315176812[[#This Row],[R$ (Valores)]])</f>
        <v>-10000</v>
      </c>
    </row>
    <row r="295" spans="2:10" hidden="1">
      <c r="B295" s="16">
        <v>46063</v>
      </c>
      <c r="C295" s="48" t="s">
        <v>1299</v>
      </c>
      <c r="D295" s="45" t="s">
        <v>2</v>
      </c>
      <c r="E295" s="45" t="s">
        <v>70</v>
      </c>
      <c r="F295" s="17" t="s">
        <v>1633</v>
      </c>
      <c r="G295" s="54">
        <v>9000</v>
      </c>
      <c r="H295" s="45" t="s">
        <v>8</v>
      </c>
      <c r="I295" s="20">
        <f>IF(FluxoCaixa101315176812[[#This Row],[Fornecedores]]="Saldo Inicial",FluxoCaixa101315176812[[#This Row],[R$ (Valores)]],I294+FluxoCaixa101315176812[[#This Row],[Valores Receitas / Despesas]])</f>
        <v>52425.240000000034</v>
      </c>
      <c r="J295" s="53">
        <f>IF(FluxoCaixa101315176812[[#This Row],[Entrada / Saída]]="Saída",FluxoCaixa101315176812[[#This Row],[R$ (Valores)]]*-1,FluxoCaixa101315176812[[#This Row],[R$ (Valores)]])</f>
        <v>-9000</v>
      </c>
    </row>
    <row r="296" spans="2:10" hidden="1">
      <c r="B296" s="16">
        <v>46063</v>
      </c>
      <c r="C296" s="48" t="s">
        <v>1299</v>
      </c>
      <c r="D296" s="45" t="s">
        <v>2</v>
      </c>
      <c r="E296" s="45" t="s">
        <v>70</v>
      </c>
      <c r="F296" s="17" t="s">
        <v>1634</v>
      </c>
      <c r="G296" s="54">
        <v>8500</v>
      </c>
      <c r="H296" s="45" t="s">
        <v>8</v>
      </c>
      <c r="I296" s="20">
        <f>IF(FluxoCaixa101315176812[[#This Row],[Fornecedores]]="Saldo Inicial",FluxoCaixa101315176812[[#This Row],[R$ (Valores)]],I295+FluxoCaixa101315176812[[#This Row],[Valores Receitas / Despesas]])</f>
        <v>43925.240000000034</v>
      </c>
      <c r="J296" s="53">
        <f>IF(FluxoCaixa101315176812[[#This Row],[Entrada / Saída]]="Saída",FluxoCaixa101315176812[[#This Row],[R$ (Valores)]]*-1,FluxoCaixa101315176812[[#This Row],[R$ (Valores)]])</f>
        <v>-8500</v>
      </c>
    </row>
    <row r="297" spans="2:10" hidden="1">
      <c r="B297" s="16">
        <v>46063</v>
      </c>
      <c r="C297" s="48" t="s">
        <v>1299</v>
      </c>
      <c r="D297" s="17" t="s">
        <v>2</v>
      </c>
      <c r="E297" s="17" t="s">
        <v>70</v>
      </c>
      <c r="F297" s="17" t="s">
        <v>765</v>
      </c>
      <c r="G297" s="21">
        <v>1000</v>
      </c>
      <c r="H297" s="17" t="s">
        <v>8</v>
      </c>
      <c r="I297" s="20">
        <f>IF(FluxoCaixa101315176812[[#This Row],[Fornecedores]]="Saldo Inicial",FluxoCaixa101315176812[[#This Row],[R$ (Valores)]],I296+FluxoCaixa101315176812[[#This Row],[Valores Receitas / Despesas]])</f>
        <v>42925.240000000034</v>
      </c>
      <c r="J297" s="5">
        <f>IF(FluxoCaixa101315176812[[#This Row],[Entrada / Saída]]="Saída",FluxoCaixa101315176812[[#This Row],[R$ (Valores)]]*-1,FluxoCaixa101315176812[[#This Row],[R$ (Valores)]])</f>
        <v>-1000</v>
      </c>
    </row>
    <row r="298" spans="2:10" hidden="1">
      <c r="B298" s="16">
        <v>46063</v>
      </c>
      <c r="C298" s="48" t="s">
        <v>1299</v>
      </c>
      <c r="D298" s="17" t="s">
        <v>2</v>
      </c>
      <c r="E298" s="17" t="s">
        <v>70</v>
      </c>
      <c r="F298" s="17" t="s">
        <v>735</v>
      </c>
      <c r="G298" s="21">
        <v>7250</v>
      </c>
      <c r="H298" s="17" t="s">
        <v>8</v>
      </c>
      <c r="I298" s="20">
        <f>IF(FluxoCaixa101315176812[[#This Row],[Fornecedores]]="Saldo Inicial",FluxoCaixa101315176812[[#This Row],[R$ (Valores)]],I297+FluxoCaixa101315176812[[#This Row],[Valores Receitas / Despesas]])</f>
        <v>35675.240000000034</v>
      </c>
      <c r="J298" s="5">
        <f>IF(FluxoCaixa101315176812[[#This Row],[Entrada / Saída]]="Saída",FluxoCaixa101315176812[[#This Row],[R$ (Valores)]]*-1,FluxoCaixa101315176812[[#This Row],[R$ (Valores)]])</f>
        <v>-7250</v>
      </c>
    </row>
    <row r="299" spans="2:10" hidden="1">
      <c r="B299" s="16">
        <v>46063</v>
      </c>
      <c r="C299" s="48" t="s">
        <v>1299</v>
      </c>
      <c r="D299" s="17" t="s">
        <v>2</v>
      </c>
      <c r="E299" s="17" t="s">
        <v>70</v>
      </c>
      <c r="F299" s="17" t="s">
        <v>1635</v>
      </c>
      <c r="G299" s="21">
        <v>9666.66</v>
      </c>
      <c r="H299" s="17" t="s">
        <v>8</v>
      </c>
      <c r="I299" s="20">
        <f>IF(FluxoCaixa101315176812[[#This Row],[Fornecedores]]="Saldo Inicial",FluxoCaixa101315176812[[#This Row],[R$ (Valores)]],I298+FluxoCaixa101315176812[[#This Row],[Valores Receitas / Despesas]])</f>
        <v>26008.580000000034</v>
      </c>
      <c r="J299" s="5">
        <f>IF(FluxoCaixa101315176812[[#This Row],[Entrada / Saída]]="Saída",FluxoCaixa101315176812[[#This Row],[R$ (Valores)]]*-1,FluxoCaixa101315176812[[#This Row],[R$ (Valores)]])</f>
        <v>-9666.66</v>
      </c>
    </row>
    <row r="300" spans="2:10" hidden="1">
      <c r="B300" s="16">
        <v>46063</v>
      </c>
      <c r="C300" s="48" t="s">
        <v>1299</v>
      </c>
      <c r="D300" s="17" t="s">
        <v>2</v>
      </c>
      <c r="E300" s="17" t="s">
        <v>225</v>
      </c>
      <c r="F300" s="17" t="s">
        <v>524</v>
      </c>
      <c r="G300" s="21">
        <v>5.4</v>
      </c>
      <c r="H300" s="17" t="s">
        <v>8</v>
      </c>
      <c r="I300" s="20">
        <f>IF(FluxoCaixa101315176812[[#This Row],[Fornecedores]]="Saldo Inicial",FluxoCaixa101315176812[[#This Row],[R$ (Valores)]],I299+FluxoCaixa101315176812[[#This Row],[Valores Receitas / Despesas]])</f>
        <v>26003.180000000033</v>
      </c>
      <c r="J300" s="5">
        <f>IF(FluxoCaixa101315176812[[#This Row],[Entrada / Saída]]="Saída",FluxoCaixa101315176812[[#This Row],[R$ (Valores)]]*-1,FluxoCaixa101315176812[[#This Row],[R$ (Valores)]])</f>
        <v>-5.4</v>
      </c>
    </row>
    <row r="301" spans="2:10" hidden="1">
      <c r="B301" s="16">
        <v>46063</v>
      </c>
      <c r="C301" s="48" t="s">
        <v>1299</v>
      </c>
      <c r="D301" s="17" t="s">
        <v>2</v>
      </c>
      <c r="E301" s="17" t="s">
        <v>71</v>
      </c>
      <c r="F301" s="17" t="s">
        <v>1636</v>
      </c>
      <c r="G301" s="21">
        <v>3710</v>
      </c>
      <c r="H301" s="17" t="s">
        <v>8</v>
      </c>
      <c r="I301" s="20">
        <f>IF(FluxoCaixa101315176812[[#This Row],[Fornecedores]]="Saldo Inicial",FluxoCaixa101315176812[[#This Row],[R$ (Valores)]],I300+FluxoCaixa101315176812[[#This Row],[Valores Receitas / Despesas]])</f>
        <v>22293.180000000033</v>
      </c>
      <c r="J301" s="5">
        <f>IF(FluxoCaixa101315176812[[#This Row],[Entrada / Saída]]="Saída",FluxoCaixa101315176812[[#This Row],[R$ (Valores)]]*-1,FluxoCaixa101315176812[[#This Row],[R$ (Valores)]])</f>
        <v>-3710</v>
      </c>
    </row>
    <row r="302" spans="2:10" hidden="1">
      <c r="B302" s="16">
        <v>46063</v>
      </c>
      <c r="C302" s="48" t="s">
        <v>1299</v>
      </c>
      <c r="D302" s="17" t="s">
        <v>2</v>
      </c>
      <c r="E302" s="17" t="s">
        <v>225</v>
      </c>
      <c r="F302" s="17" t="s">
        <v>524</v>
      </c>
      <c r="G302" s="21">
        <v>5.4</v>
      </c>
      <c r="H302" s="17" t="s">
        <v>8</v>
      </c>
      <c r="I302" s="20">
        <f>IF(FluxoCaixa101315176812[[#This Row],[Fornecedores]]="Saldo Inicial",FluxoCaixa101315176812[[#This Row],[R$ (Valores)]],I301+FluxoCaixa101315176812[[#This Row],[Valores Receitas / Despesas]])</f>
        <v>22287.780000000032</v>
      </c>
      <c r="J302" s="5">
        <f>IF(FluxoCaixa101315176812[[#This Row],[Entrada / Saída]]="Saída",FluxoCaixa101315176812[[#This Row],[R$ (Valores)]]*-1,FluxoCaixa101315176812[[#This Row],[R$ (Valores)]])</f>
        <v>-5.4</v>
      </c>
    </row>
    <row r="303" spans="2:10" hidden="1">
      <c r="B303" s="16">
        <v>46063</v>
      </c>
      <c r="C303" s="48" t="s">
        <v>1299</v>
      </c>
      <c r="D303" s="17" t="s">
        <v>2</v>
      </c>
      <c r="E303" s="17" t="s">
        <v>225</v>
      </c>
      <c r="F303" s="17" t="s">
        <v>524</v>
      </c>
      <c r="G303" s="21">
        <v>5.5</v>
      </c>
      <c r="H303" s="17" t="s">
        <v>8</v>
      </c>
      <c r="I303" s="20">
        <f>IF(FluxoCaixa101315176812[[#This Row],[Fornecedores]]="Saldo Inicial",FluxoCaixa101315176812[[#This Row],[R$ (Valores)]],I302+FluxoCaixa101315176812[[#This Row],[Valores Receitas / Despesas]])</f>
        <v>22282.280000000032</v>
      </c>
      <c r="J303" s="5">
        <f>IF(FluxoCaixa101315176812[[#This Row],[Entrada / Saída]]="Saída",FluxoCaixa101315176812[[#This Row],[R$ (Valores)]]*-1,FluxoCaixa101315176812[[#This Row],[R$ (Valores)]])</f>
        <v>-5.5</v>
      </c>
    </row>
    <row r="304" spans="2:10" hidden="1">
      <c r="B304" s="16">
        <v>46063</v>
      </c>
      <c r="C304" s="48" t="s">
        <v>1299</v>
      </c>
      <c r="D304" s="17" t="s">
        <v>2</v>
      </c>
      <c r="E304" s="17" t="s">
        <v>225</v>
      </c>
      <c r="F304" s="17" t="s">
        <v>524</v>
      </c>
      <c r="G304" s="21">
        <v>1.49</v>
      </c>
      <c r="H304" s="17" t="s">
        <v>8</v>
      </c>
      <c r="I304" s="20">
        <f>IF(FluxoCaixa101315176812[[#This Row],[Fornecedores]]="Saldo Inicial",FluxoCaixa101315176812[[#This Row],[R$ (Valores)]],I303+FluxoCaixa101315176812[[#This Row],[Valores Receitas / Despesas]])</f>
        <v>22280.79000000003</v>
      </c>
      <c r="J304" s="5">
        <f>IF(FluxoCaixa101315176812[[#This Row],[Entrada / Saída]]="Saída",FluxoCaixa101315176812[[#This Row],[R$ (Valores)]]*-1,FluxoCaixa101315176812[[#This Row],[R$ (Valores)]])</f>
        <v>-1.49</v>
      </c>
    </row>
    <row r="305" spans="2:10" hidden="1">
      <c r="B305" s="16">
        <v>46063</v>
      </c>
      <c r="C305" s="48" t="s">
        <v>1299</v>
      </c>
      <c r="D305" s="17" t="s">
        <v>2</v>
      </c>
      <c r="E305" s="17" t="s">
        <v>511</v>
      </c>
      <c r="F305" s="17" t="s">
        <v>1637</v>
      </c>
      <c r="G305" s="21">
        <v>800</v>
      </c>
      <c r="H305" s="17" t="s">
        <v>8</v>
      </c>
      <c r="I305" s="20">
        <f>IF(FluxoCaixa101315176812[[#This Row],[Fornecedores]]="Saldo Inicial",FluxoCaixa101315176812[[#This Row],[R$ (Valores)]],I304+FluxoCaixa101315176812[[#This Row],[Valores Receitas / Despesas]])</f>
        <v>21480.79000000003</v>
      </c>
      <c r="J305" s="5">
        <f>IF(FluxoCaixa101315176812[[#This Row],[Entrada / Saída]]="Saída",FluxoCaixa101315176812[[#This Row],[R$ (Valores)]]*-1,FluxoCaixa101315176812[[#This Row],[R$ (Valores)]])</f>
        <v>-800</v>
      </c>
    </row>
    <row r="306" spans="2:10" hidden="1">
      <c r="B306" s="16">
        <v>46063</v>
      </c>
      <c r="C306" s="48" t="s">
        <v>1299</v>
      </c>
      <c r="D306" s="17" t="s">
        <v>2</v>
      </c>
      <c r="E306" s="17" t="s">
        <v>511</v>
      </c>
      <c r="F306" s="17" t="s">
        <v>1638</v>
      </c>
      <c r="G306" s="21">
        <v>700</v>
      </c>
      <c r="H306" s="17" t="s">
        <v>8</v>
      </c>
      <c r="I306" s="20">
        <f>IF(FluxoCaixa101315176812[[#This Row],[Fornecedores]]="Saldo Inicial",FluxoCaixa101315176812[[#This Row],[R$ (Valores)]],I305+FluxoCaixa101315176812[[#This Row],[Valores Receitas / Despesas]])</f>
        <v>20780.79000000003</v>
      </c>
      <c r="J306" s="5">
        <f>IF(FluxoCaixa101315176812[[#This Row],[Entrada / Saída]]="Saída",FluxoCaixa101315176812[[#This Row],[R$ (Valores)]]*-1,FluxoCaixa101315176812[[#This Row],[R$ (Valores)]])</f>
        <v>-700</v>
      </c>
    </row>
    <row r="307" spans="2:10" hidden="1">
      <c r="B307" s="16">
        <v>46063</v>
      </c>
      <c r="C307" s="48" t="s">
        <v>1299</v>
      </c>
      <c r="D307" s="17" t="s">
        <v>2</v>
      </c>
      <c r="E307" s="17" t="s">
        <v>511</v>
      </c>
      <c r="F307" s="17" t="s">
        <v>1639</v>
      </c>
      <c r="G307" s="21">
        <v>700</v>
      </c>
      <c r="H307" s="17" t="s">
        <v>8</v>
      </c>
      <c r="I307" s="20">
        <f>IF(FluxoCaixa101315176812[[#This Row],[Fornecedores]]="Saldo Inicial",FluxoCaixa101315176812[[#This Row],[R$ (Valores)]],I306+FluxoCaixa101315176812[[#This Row],[Valores Receitas / Despesas]])</f>
        <v>20080.79000000003</v>
      </c>
      <c r="J307" s="5">
        <f>IF(FluxoCaixa101315176812[[#This Row],[Entrada / Saída]]="Saída",FluxoCaixa101315176812[[#This Row],[R$ (Valores)]]*-1,FluxoCaixa101315176812[[#This Row],[R$ (Valores)]])</f>
        <v>-700</v>
      </c>
    </row>
    <row r="308" spans="2:10" hidden="1">
      <c r="B308" s="16">
        <v>46063</v>
      </c>
      <c r="C308" s="48" t="s">
        <v>1299</v>
      </c>
      <c r="D308" s="17" t="s">
        <v>2</v>
      </c>
      <c r="E308" s="17" t="s">
        <v>511</v>
      </c>
      <c r="F308" s="17" t="s">
        <v>1640</v>
      </c>
      <c r="G308" s="21">
        <v>750</v>
      </c>
      <c r="H308" s="17" t="s">
        <v>8</v>
      </c>
      <c r="I308" s="20">
        <f>IF(FluxoCaixa101315176812[[#This Row],[Fornecedores]]="Saldo Inicial",FluxoCaixa101315176812[[#This Row],[R$ (Valores)]],I307+FluxoCaixa101315176812[[#This Row],[Valores Receitas / Despesas]])</f>
        <v>19330.79000000003</v>
      </c>
      <c r="J308" s="5">
        <f>IF(FluxoCaixa101315176812[[#This Row],[Entrada / Saída]]="Saída",FluxoCaixa101315176812[[#This Row],[R$ (Valores)]]*-1,FluxoCaixa101315176812[[#This Row],[R$ (Valores)]])</f>
        <v>-750</v>
      </c>
    </row>
    <row r="309" spans="2:10" hidden="1">
      <c r="B309" s="16">
        <v>46063</v>
      </c>
      <c r="C309" s="48" t="s">
        <v>1299</v>
      </c>
      <c r="D309" s="17" t="s">
        <v>2</v>
      </c>
      <c r="E309" s="17" t="s">
        <v>511</v>
      </c>
      <c r="F309" s="17" t="s">
        <v>976</v>
      </c>
      <c r="G309" s="21">
        <v>750</v>
      </c>
      <c r="H309" s="17" t="s">
        <v>8</v>
      </c>
      <c r="I309" s="20">
        <f>IF(FluxoCaixa101315176812[[#This Row],[Fornecedores]]="Saldo Inicial",FluxoCaixa101315176812[[#This Row],[R$ (Valores)]],I308+FluxoCaixa101315176812[[#This Row],[Valores Receitas / Despesas]])</f>
        <v>18580.79000000003</v>
      </c>
      <c r="J309" s="5">
        <f>IF(FluxoCaixa101315176812[[#This Row],[Entrada / Saída]]="Saída",FluxoCaixa101315176812[[#This Row],[R$ (Valores)]]*-1,FluxoCaixa101315176812[[#This Row],[R$ (Valores)]])</f>
        <v>-750</v>
      </c>
    </row>
    <row r="310" spans="2:10" hidden="1">
      <c r="B310" s="16">
        <v>46063</v>
      </c>
      <c r="C310" s="48" t="s">
        <v>1299</v>
      </c>
      <c r="D310" s="17" t="s">
        <v>2</v>
      </c>
      <c r="E310" s="17" t="s">
        <v>511</v>
      </c>
      <c r="F310" s="17" t="s">
        <v>1641</v>
      </c>
      <c r="G310" s="21">
        <v>700</v>
      </c>
      <c r="H310" s="17" t="s">
        <v>8</v>
      </c>
      <c r="I310" s="20">
        <f>IF(FluxoCaixa101315176812[[#This Row],[Fornecedores]]="Saldo Inicial",FluxoCaixa101315176812[[#This Row],[R$ (Valores)]],I309+FluxoCaixa101315176812[[#This Row],[Valores Receitas / Despesas]])</f>
        <v>17880.79000000003</v>
      </c>
      <c r="J310" s="5">
        <f>IF(FluxoCaixa101315176812[[#This Row],[Entrada / Saída]]="Saída",FluxoCaixa101315176812[[#This Row],[R$ (Valores)]]*-1,FluxoCaixa101315176812[[#This Row],[R$ (Valores)]])</f>
        <v>-700</v>
      </c>
    </row>
    <row r="311" spans="2:10" hidden="1">
      <c r="B311" s="16">
        <v>46063</v>
      </c>
      <c r="C311" s="48" t="s">
        <v>1299</v>
      </c>
      <c r="D311" s="17" t="s">
        <v>2</v>
      </c>
      <c r="E311" s="17" t="s">
        <v>511</v>
      </c>
      <c r="F311" s="17" t="s">
        <v>953</v>
      </c>
      <c r="G311" s="21">
        <v>750</v>
      </c>
      <c r="H311" s="17" t="s">
        <v>8</v>
      </c>
      <c r="I311" s="20">
        <f>IF(FluxoCaixa101315176812[[#This Row],[Fornecedores]]="Saldo Inicial",FluxoCaixa101315176812[[#This Row],[R$ (Valores)]],I310+FluxoCaixa101315176812[[#This Row],[Valores Receitas / Despesas]])</f>
        <v>17130.79000000003</v>
      </c>
      <c r="J311" s="5">
        <f>IF(FluxoCaixa101315176812[[#This Row],[Entrada / Saída]]="Saída",FluxoCaixa101315176812[[#This Row],[R$ (Valores)]]*-1,FluxoCaixa101315176812[[#This Row],[R$ (Valores)]])</f>
        <v>-750</v>
      </c>
    </row>
    <row r="312" spans="2:10" hidden="1">
      <c r="B312" s="16">
        <v>46063</v>
      </c>
      <c r="C312" s="48" t="s">
        <v>1299</v>
      </c>
      <c r="D312" s="17" t="s">
        <v>2</v>
      </c>
      <c r="E312" s="17" t="s">
        <v>511</v>
      </c>
      <c r="F312" s="17" t="s">
        <v>1642</v>
      </c>
      <c r="G312" s="54">
        <v>1000</v>
      </c>
      <c r="H312" s="45" t="s">
        <v>8</v>
      </c>
      <c r="I312" s="20">
        <f>IF(FluxoCaixa101315176812[[#This Row],[Fornecedores]]="Saldo Inicial",FluxoCaixa101315176812[[#This Row],[R$ (Valores)]],I311+FluxoCaixa101315176812[[#This Row],[Valores Receitas / Despesas]])</f>
        <v>16130.79000000003</v>
      </c>
      <c r="J312" s="53">
        <f>IF(FluxoCaixa101315176812[[#This Row],[Entrada / Saída]]="Saída",FluxoCaixa101315176812[[#This Row],[R$ (Valores)]]*-1,FluxoCaixa101315176812[[#This Row],[R$ (Valores)]])</f>
        <v>-1000</v>
      </c>
    </row>
    <row r="313" spans="2:10" hidden="1">
      <c r="B313" s="16">
        <v>46063</v>
      </c>
      <c r="C313" s="48" t="s">
        <v>1299</v>
      </c>
      <c r="D313" s="17" t="s">
        <v>2</v>
      </c>
      <c r="E313" s="17" t="s">
        <v>511</v>
      </c>
      <c r="F313" s="17" t="s">
        <v>1643</v>
      </c>
      <c r="G313" s="21">
        <v>750</v>
      </c>
      <c r="H313" s="17" t="s">
        <v>8</v>
      </c>
      <c r="I313" s="20">
        <f>IF(FluxoCaixa101315176812[[#This Row],[Fornecedores]]="Saldo Inicial",FluxoCaixa101315176812[[#This Row],[R$ (Valores)]],I312+FluxoCaixa101315176812[[#This Row],[Valores Receitas / Despesas]])</f>
        <v>15380.79000000003</v>
      </c>
      <c r="J313" s="5">
        <f>IF(FluxoCaixa101315176812[[#This Row],[Entrada / Saída]]="Saída",FluxoCaixa101315176812[[#This Row],[R$ (Valores)]]*-1,FluxoCaixa101315176812[[#This Row],[R$ (Valores)]])</f>
        <v>-750</v>
      </c>
    </row>
    <row r="314" spans="2:10" hidden="1">
      <c r="B314" s="16">
        <v>46063</v>
      </c>
      <c r="C314" s="48" t="s">
        <v>1299</v>
      </c>
      <c r="D314" s="17" t="s">
        <v>2</v>
      </c>
      <c r="E314" s="17" t="s">
        <v>511</v>
      </c>
      <c r="F314" s="17" t="s">
        <v>1644</v>
      </c>
      <c r="G314" s="21">
        <v>750</v>
      </c>
      <c r="H314" s="17" t="s">
        <v>8</v>
      </c>
      <c r="I314" s="20">
        <f>IF(FluxoCaixa101315176812[[#This Row],[Fornecedores]]="Saldo Inicial",FluxoCaixa101315176812[[#This Row],[R$ (Valores)]],I313+FluxoCaixa101315176812[[#This Row],[Valores Receitas / Despesas]])</f>
        <v>14630.79000000003</v>
      </c>
      <c r="J314" s="5">
        <f>IF(FluxoCaixa101315176812[[#This Row],[Entrada / Saída]]="Saída",FluxoCaixa101315176812[[#This Row],[R$ (Valores)]]*-1,FluxoCaixa101315176812[[#This Row],[R$ (Valores)]])</f>
        <v>-750</v>
      </c>
    </row>
    <row r="315" spans="2:10" hidden="1">
      <c r="B315" s="16">
        <v>46063</v>
      </c>
      <c r="C315" s="48" t="s">
        <v>1299</v>
      </c>
      <c r="D315" s="17" t="s">
        <v>2</v>
      </c>
      <c r="E315" s="17" t="s">
        <v>511</v>
      </c>
      <c r="F315" s="17" t="s">
        <v>1645</v>
      </c>
      <c r="G315" s="21">
        <v>750</v>
      </c>
      <c r="H315" s="17" t="s">
        <v>8</v>
      </c>
      <c r="I315" s="20">
        <f>IF(FluxoCaixa101315176812[[#This Row],[Fornecedores]]="Saldo Inicial",FluxoCaixa101315176812[[#This Row],[R$ (Valores)]],I314+FluxoCaixa101315176812[[#This Row],[Valores Receitas / Despesas]])</f>
        <v>13880.79000000003</v>
      </c>
      <c r="J315" s="5">
        <f>IF(FluxoCaixa101315176812[[#This Row],[Entrada / Saída]]="Saída",FluxoCaixa101315176812[[#This Row],[R$ (Valores)]]*-1,FluxoCaixa101315176812[[#This Row],[R$ (Valores)]])</f>
        <v>-750</v>
      </c>
    </row>
    <row r="316" spans="2:10" hidden="1">
      <c r="B316" s="16">
        <v>46063</v>
      </c>
      <c r="C316" s="48" t="s">
        <v>1299</v>
      </c>
      <c r="D316" s="17" t="s">
        <v>2</v>
      </c>
      <c r="E316" s="17" t="s">
        <v>511</v>
      </c>
      <c r="F316" s="17" t="s">
        <v>1646</v>
      </c>
      <c r="G316" s="21">
        <v>900</v>
      </c>
      <c r="H316" s="17" t="s">
        <v>8</v>
      </c>
      <c r="I316" s="20">
        <f>IF(FluxoCaixa101315176812[[#This Row],[Fornecedores]]="Saldo Inicial",FluxoCaixa101315176812[[#This Row],[R$ (Valores)]],I315+FluxoCaixa101315176812[[#This Row],[Valores Receitas / Despesas]])</f>
        <v>12980.79000000003</v>
      </c>
      <c r="J316" s="5">
        <f>IF(FluxoCaixa101315176812[[#This Row],[Entrada / Saída]]="Saída",FluxoCaixa101315176812[[#This Row],[R$ (Valores)]]*-1,FluxoCaixa101315176812[[#This Row],[R$ (Valores)]])</f>
        <v>-900</v>
      </c>
    </row>
    <row r="317" spans="2:10" hidden="1">
      <c r="B317" s="16">
        <v>46063</v>
      </c>
      <c r="C317" s="48" t="s">
        <v>1299</v>
      </c>
      <c r="D317" s="17" t="s">
        <v>2</v>
      </c>
      <c r="E317" s="17" t="s">
        <v>511</v>
      </c>
      <c r="F317" s="17" t="s">
        <v>1647</v>
      </c>
      <c r="G317" s="21">
        <v>750</v>
      </c>
      <c r="H317" s="17" t="s">
        <v>8</v>
      </c>
      <c r="I317" s="20">
        <f>IF(FluxoCaixa101315176812[[#This Row],[Fornecedores]]="Saldo Inicial",FluxoCaixa101315176812[[#This Row],[R$ (Valores)]],I316+FluxoCaixa101315176812[[#This Row],[Valores Receitas / Despesas]])</f>
        <v>12230.79000000003</v>
      </c>
      <c r="J317" s="5">
        <f>IF(FluxoCaixa101315176812[[#This Row],[Entrada / Saída]]="Saída",FluxoCaixa101315176812[[#This Row],[R$ (Valores)]]*-1,FluxoCaixa101315176812[[#This Row],[R$ (Valores)]])</f>
        <v>-750</v>
      </c>
    </row>
    <row r="318" spans="2:10" hidden="1">
      <c r="B318" s="16">
        <v>46063</v>
      </c>
      <c r="C318" s="48" t="s">
        <v>1299</v>
      </c>
      <c r="D318" s="17" t="s">
        <v>2</v>
      </c>
      <c r="E318" s="17" t="s">
        <v>61</v>
      </c>
      <c r="F318" s="17" t="s">
        <v>926</v>
      </c>
      <c r="G318" s="21">
        <v>2176.5500000000002</v>
      </c>
      <c r="H318" s="17" t="s">
        <v>8</v>
      </c>
      <c r="I318" s="20">
        <f>IF(FluxoCaixa101315176812[[#This Row],[Fornecedores]]="Saldo Inicial",FluxoCaixa101315176812[[#This Row],[R$ (Valores)]],I317+FluxoCaixa101315176812[[#This Row],[Valores Receitas / Despesas]])</f>
        <v>10054.240000000031</v>
      </c>
      <c r="J318" s="5">
        <f>IF(FluxoCaixa101315176812[[#This Row],[Entrada / Saída]]="Saída",FluxoCaixa101315176812[[#This Row],[R$ (Valores)]]*-1,FluxoCaixa101315176812[[#This Row],[R$ (Valores)]])</f>
        <v>-2176.5500000000002</v>
      </c>
    </row>
    <row r="319" spans="2:10" hidden="1">
      <c r="B319" s="16">
        <v>46063</v>
      </c>
      <c r="C319" s="48" t="s">
        <v>1299</v>
      </c>
      <c r="D319" s="17" t="s">
        <v>2</v>
      </c>
      <c r="E319" s="17" t="s">
        <v>507</v>
      </c>
      <c r="F319" s="17" t="s">
        <v>1541</v>
      </c>
      <c r="G319" s="21">
        <v>68.17</v>
      </c>
      <c r="H319" s="17" t="s">
        <v>8</v>
      </c>
      <c r="I319" s="20">
        <f>IF(FluxoCaixa101315176812[[#This Row],[Fornecedores]]="Saldo Inicial",FluxoCaixa101315176812[[#This Row],[R$ (Valores)]],I318+FluxoCaixa101315176812[[#This Row],[Valores Receitas / Despesas]])</f>
        <v>9986.0700000000306</v>
      </c>
      <c r="J319" s="5">
        <f>IF(FluxoCaixa101315176812[[#This Row],[Entrada / Saída]]="Saída",FluxoCaixa101315176812[[#This Row],[R$ (Valores)]]*-1,FluxoCaixa101315176812[[#This Row],[R$ (Valores)]])</f>
        <v>-68.17</v>
      </c>
    </row>
    <row r="320" spans="2:10" hidden="1">
      <c r="B320" s="16">
        <v>46063</v>
      </c>
      <c r="C320" s="48" t="s">
        <v>1299</v>
      </c>
      <c r="D320" s="17" t="s">
        <v>2</v>
      </c>
      <c r="E320" s="17" t="s">
        <v>225</v>
      </c>
      <c r="F320" s="17" t="s">
        <v>524</v>
      </c>
      <c r="G320" s="21">
        <v>5.4</v>
      </c>
      <c r="H320" s="17" t="s">
        <v>8</v>
      </c>
      <c r="I320" s="20">
        <f>IF(FluxoCaixa101315176812[[#This Row],[Fornecedores]]="Saldo Inicial",FluxoCaixa101315176812[[#This Row],[R$ (Valores)]],I319+FluxoCaixa101315176812[[#This Row],[Valores Receitas / Despesas]])</f>
        <v>9980.670000000031</v>
      </c>
      <c r="J320" s="5">
        <f>IF(FluxoCaixa101315176812[[#This Row],[Entrada / Saída]]="Saída",FluxoCaixa101315176812[[#This Row],[R$ (Valores)]]*-1,FluxoCaixa101315176812[[#This Row],[R$ (Valores)]])</f>
        <v>-5.4</v>
      </c>
    </row>
    <row r="321" spans="2:10" hidden="1">
      <c r="B321" s="16">
        <v>46063</v>
      </c>
      <c r="C321" s="48" t="s">
        <v>1299</v>
      </c>
      <c r="D321" s="17" t="s">
        <v>2</v>
      </c>
      <c r="E321" s="17" t="s">
        <v>519</v>
      </c>
      <c r="F321" s="17" t="s">
        <v>1648</v>
      </c>
      <c r="G321" s="21">
        <v>800</v>
      </c>
      <c r="H321" s="17" t="s">
        <v>8</v>
      </c>
      <c r="I321" s="20">
        <f>IF(FluxoCaixa101315176812[[#This Row],[Fornecedores]]="Saldo Inicial",FluxoCaixa101315176812[[#This Row],[R$ (Valores)]],I320+FluxoCaixa101315176812[[#This Row],[Valores Receitas / Despesas]])</f>
        <v>9180.670000000031</v>
      </c>
      <c r="J321" s="5">
        <f>IF(FluxoCaixa101315176812[[#This Row],[Entrada / Saída]]="Saída",FluxoCaixa101315176812[[#This Row],[R$ (Valores)]]*-1,FluxoCaixa101315176812[[#This Row],[R$ (Valores)]])</f>
        <v>-800</v>
      </c>
    </row>
    <row r="322" spans="2:10" hidden="1">
      <c r="B322" s="16">
        <v>46063</v>
      </c>
      <c r="C322" s="48" t="s">
        <v>1299</v>
      </c>
      <c r="D322" s="17" t="s">
        <v>2</v>
      </c>
      <c r="E322" s="17" t="s">
        <v>70</v>
      </c>
      <c r="F322" s="17" t="s">
        <v>1649</v>
      </c>
      <c r="G322" s="21">
        <v>7104.2</v>
      </c>
      <c r="H322" s="17" t="s">
        <v>8</v>
      </c>
      <c r="I322" s="20">
        <f>IF(FluxoCaixa101315176812[[#This Row],[Fornecedores]]="Saldo Inicial",FluxoCaixa101315176812[[#This Row],[R$ (Valores)]],I321+FluxoCaixa101315176812[[#This Row],[Valores Receitas / Despesas]])</f>
        <v>2076.4700000000312</v>
      </c>
      <c r="J322" s="5">
        <f>IF(FluxoCaixa101315176812[[#This Row],[Entrada / Saída]]="Saída",FluxoCaixa101315176812[[#This Row],[R$ (Valores)]]*-1,FluxoCaixa101315176812[[#This Row],[R$ (Valores)]])</f>
        <v>-7104.2</v>
      </c>
    </row>
    <row r="323" spans="2:10" hidden="1">
      <c r="B323" s="16">
        <v>46063</v>
      </c>
      <c r="C323" s="48" t="s">
        <v>1299</v>
      </c>
      <c r="D323" s="17" t="s">
        <v>2</v>
      </c>
      <c r="E323" s="17" t="s">
        <v>225</v>
      </c>
      <c r="F323" s="17" t="s">
        <v>524</v>
      </c>
      <c r="G323" s="21">
        <v>5.5</v>
      </c>
      <c r="H323" s="17" t="s">
        <v>8</v>
      </c>
      <c r="I323" s="20">
        <f>IF(FluxoCaixa101315176812[[#This Row],[Fornecedores]]="Saldo Inicial",FluxoCaixa101315176812[[#This Row],[R$ (Valores)]],I322+FluxoCaixa101315176812[[#This Row],[Valores Receitas / Despesas]])</f>
        <v>2070.9700000000312</v>
      </c>
      <c r="J323" s="5">
        <f>IF(FluxoCaixa101315176812[[#This Row],[Entrada / Saída]]="Saída",FluxoCaixa101315176812[[#This Row],[R$ (Valores)]]*-1,FluxoCaixa101315176812[[#This Row],[R$ (Valores)]])</f>
        <v>-5.5</v>
      </c>
    </row>
    <row r="324" spans="2:10" hidden="1">
      <c r="B324" s="16">
        <v>46063</v>
      </c>
      <c r="C324" s="48" t="s">
        <v>1299</v>
      </c>
      <c r="D324" s="17" t="s">
        <v>2</v>
      </c>
      <c r="E324" s="17" t="s">
        <v>225</v>
      </c>
      <c r="F324" s="17" t="s">
        <v>524</v>
      </c>
      <c r="G324" s="21">
        <v>1.49</v>
      </c>
      <c r="H324" s="17" t="s">
        <v>8</v>
      </c>
      <c r="I324" s="20">
        <f>IF(FluxoCaixa101315176812[[#This Row],[Fornecedores]]="Saldo Inicial",FluxoCaixa101315176812[[#This Row],[R$ (Valores)]],I323+FluxoCaixa101315176812[[#This Row],[Valores Receitas / Despesas]])</f>
        <v>2069.4800000000314</v>
      </c>
      <c r="J324" s="5">
        <f>IF(FluxoCaixa101315176812[[#This Row],[Entrada / Saída]]="Saída",FluxoCaixa101315176812[[#This Row],[R$ (Valores)]]*-1,FluxoCaixa101315176812[[#This Row],[R$ (Valores)]])</f>
        <v>-1.49</v>
      </c>
    </row>
    <row r="325" spans="2:10" hidden="1">
      <c r="B325" s="16">
        <v>46063</v>
      </c>
      <c r="C325" s="48" t="s">
        <v>1299</v>
      </c>
      <c r="D325" s="17" t="s">
        <v>2</v>
      </c>
      <c r="E325" s="17" t="s">
        <v>225</v>
      </c>
      <c r="F325" s="17" t="s">
        <v>524</v>
      </c>
      <c r="G325" s="21">
        <v>5.5</v>
      </c>
      <c r="H325" s="17" t="s">
        <v>8</v>
      </c>
      <c r="I325" s="20">
        <f>IF(FluxoCaixa101315176812[[#This Row],[Fornecedores]]="Saldo Inicial",FluxoCaixa101315176812[[#This Row],[R$ (Valores)]],I324+FluxoCaixa101315176812[[#This Row],[Valores Receitas / Despesas]])</f>
        <v>2063.9800000000314</v>
      </c>
      <c r="J325" s="5">
        <f>IF(FluxoCaixa101315176812[[#This Row],[Entrada / Saída]]="Saída",FluxoCaixa101315176812[[#This Row],[R$ (Valores)]]*-1,FluxoCaixa101315176812[[#This Row],[R$ (Valores)]])</f>
        <v>-5.5</v>
      </c>
    </row>
    <row r="326" spans="2:10" hidden="1">
      <c r="B326" s="16">
        <v>46063</v>
      </c>
      <c r="C326" s="48" t="s">
        <v>1299</v>
      </c>
      <c r="D326" s="17" t="s">
        <v>2</v>
      </c>
      <c r="E326" s="17" t="s">
        <v>225</v>
      </c>
      <c r="F326" s="17" t="s">
        <v>524</v>
      </c>
      <c r="G326" s="21">
        <v>5.5</v>
      </c>
      <c r="H326" s="17" t="s">
        <v>8</v>
      </c>
      <c r="I326" s="20">
        <f>IF(FluxoCaixa101315176812[[#This Row],[Fornecedores]]="Saldo Inicial",FluxoCaixa101315176812[[#This Row],[R$ (Valores)]],I325+FluxoCaixa101315176812[[#This Row],[Valores Receitas / Despesas]])</f>
        <v>2058.4800000000314</v>
      </c>
      <c r="J326" s="5">
        <f>IF(FluxoCaixa101315176812[[#This Row],[Entrada / Saída]]="Saída",FluxoCaixa101315176812[[#This Row],[R$ (Valores)]]*-1,FluxoCaixa101315176812[[#This Row],[R$ (Valores)]])</f>
        <v>-5.5</v>
      </c>
    </row>
    <row r="327" spans="2:10" hidden="1">
      <c r="B327" s="16">
        <v>46063</v>
      </c>
      <c r="C327" s="48" t="s">
        <v>1299</v>
      </c>
      <c r="D327" s="17" t="s">
        <v>1</v>
      </c>
      <c r="E327" s="17" t="s">
        <v>60</v>
      </c>
      <c r="F327" s="17" t="s">
        <v>1650</v>
      </c>
      <c r="G327" s="21">
        <v>200</v>
      </c>
      <c r="H327" s="17" t="s">
        <v>8</v>
      </c>
      <c r="I327" s="20">
        <f>IF(FluxoCaixa101315176812[[#This Row],[Fornecedores]]="Saldo Inicial",FluxoCaixa101315176812[[#This Row],[R$ (Valores)]],I326+FluxoCaixa101315176812[[#This Row],[Valores Receitas / Despesas]])</f>
        <v>2258.4800000000314</v>
      </c>
      <c r="J327" s="5">
        <f>IF(FluxoCaixa101315176812[[#This Row],[Entrada / Saída]]="Saída",FluxoCaixa101315176812[[#This Row],[R$ (Valores)]]*-1,FluxoCaixa101315176812[[#This Row],[R$ (Valores)]])</f>
        <v>200</v>
      </c>
    </row>
    <row r="328" spans="2:10" hidden="1">
      <c r="B328" s="16">
        <v>46063</v>
      </c>
      <c r="C328" s="48" t="s">
        <v>1299</v>
      </c>
      <c r="D328" s="17" t="s">
        <v>2</v>
      </c>
      <c r="E328" s="17" t="s">
        <v>225</v>
      </c>
      <c r="F328" s="17" t="s">
        <v>524</v>
      </c>
      <c r="G328" s="21">
        <v>5.4</v>
      </c>
      <c r="H328" s="17" t="s">
        <v>8</v>
      </c>
      <c r="I328" s="20">
        <f>IF(FluxoCaixa101315176812[[#This Row],[Fornecedores]]="Saldo Inicial",FluxoCaixa101315176812[[#This Row],[R$ (Valores)]],I327+FluxoCaixa101315176812[[#This Row],[Valores Receitas / Despesas]])</f>
        <v>2253.0800000000313</v>
      </c>
      <c r="J328" s="5">
        <f>IF(FluxoCaixa101315176812[[#This Row],[Entrada / Saída]]="Saída",FluxoCaixa101315176812[[#This Row],[R$ (Valores)]]*-1,FluxoCaixa101315176812[[#This Row],[R$ (Valores)]])</f>
        <v>-5.4</v>
      </c>
    </row>
    <row r="329" spans="2:10" hidden="1">
      <c r="B329" s="16">
        <v>46063</v>
      </c>
      <c r="C329" s="48" t="s">
        <v>1299</v>
      </c>
      <c r="D329" s="17" t="s">
        <v>2</v>
      </c>
      <c r="E329" s="17" t="s">
        <v>225</v>
      </c>
      <c r="F329" s="17" t="s">
        <v>524</v>
      </c>
      <c r="G329" s="54">
        <v>5.4</v>
      </c>
      <c r="H329" s="45" t="s">
        <v>8</v>
      </c>
      <c r="I329" s="20">
        <f>IF(FluxoCaixa101315176812[[#This Row],[Fornecedores]]="Saldo Inicial",FluxoCaixa101315176812[[#This Row],[R$ (Valores)]],I328+FluxoCaixa101315176812[[#This Row],[Valores Receitas / Despesas]])</f>
        <v>2247.6800000000312</v>
      </c>
      <c r="J329" s="5">
        <f>IF(FluxoCaixa101315176812[[#This Row],[Entrada / Saída]]="Saída",FluxoCaixa101315176812[[#This Row],[R$ (Valores)]]*-1,FluxoCaixa101315176812[[#This Row],[R$ (Valores)]])</f>
        <v>-5.4</v>
      </c>
    </row>
    <row r="330" spans="2:10" hidden="1">
      <c r="B330" s="16">
        <v>46063</v>
      </c>
      <c r="C330" s="48" t="s">
        <v>1299</v>
      </c>
      <c r="D330" s="17" t="s">
        <v>2</v>
      </c>
      <c r="E330" s="17" t="s">
        <v>225</v>
      </c>
      <c r="F330" s="17" t="s">
        <v>524</v>
      </c>
      <c r="G330" s="21">
        <v>9.0299999999999994</v>
      </c>
      <c r="H330" s="17" t="s">
        <v>8</v>
      </c>
      <c r="I330" s="20">
        <f>IF(FluxoCaixa101315176812[[#This Row],[Fornecedores]]="Saldo Inicial",FluxoCaixa101315176812[[#This Row],[R$ (Valores)]],I329+FluxoCaixa101315176812[[#This Row],[Valores Receitas / Despesas]])</f>
        <v>2238.650000000031</v>
      </c>
      <c r="J330" s="20">
        <f>IF(FluxoCaixa101315176812[[#This Row],[Entrada / Saída]]="Saída",FluxoCaixa101315176812[[#This Row],[R$ (Valores)]]*-1,FluxoCaixa101315176812[[#This Row],[R$ (Valores)]])</f>
        <v>-9.0299999999999994</v>
      </c>
    </row>
    <row r="331" spans="2:10" hidden="1">
      <c r="B331" s="16">
        <v>46064</v>
      </c>
      <c r="C331" s="48" t="s">
        <v>1299</v>
      </c>
      <c r="D331" s="45" t="s">
        <v>2</v>
      </c>
      <c r="E331" s="45" t="s">
        <v>152</v>
      </c>
      <c r="F331" s="68" t="s">
        <v>1698</v>
      </c>
      <c r="G331" s="54">
        <v>13841.53</v>
      </c>
      <c r="H331" s="45" t="s">
        <v>8</v>
      </c>
      <c r="I331" s="20">
        <f>IF(FluxoCaixa101315176812[[#This Row],[Fornecedores]]="Saldo Inicial",FluxoCaixa101315176812[[#This Row],[R$ (Valores)]],I330+FluxoCaixa101315176812[[#This Row],[Valores Receitas / Despesas]])</f>
        <v>-11602.87999999997</v>
      </c>
      <c r="J331" s="47">
        <f>IF(FluxoCaixa101315176812[[#This Row],[Entrada / Saída]]="Saída",FluxoCaixa101315176812[[#This Row],[R$ (Valores)]]*-1,FluxoCaixa101315176812[[#This Row],[R$ (Valores)]])</f>
        <v>-13841.53</v>
      </c>
    </row>
    <row r="332" spans="2:10" hidden="1">
      <c r="B332" s="16">
        <v>46064</v>
      </c>
      <c r="C332" s="48" t="s">
        <v>1299</v>
      </c>
      <c r="D332" s="17" t="s">
        <v>2</v>
      </c>
      <c r="E332" s="17" t="s">
        <v>225</v>
      </c>
      <c r="F332" s="17" t="s">
        <v>524</v>
      </c>
      <c r="G332" s="21">
        <v>9.5</v>
      </c>
      <c r="H332" s="17" t="s">
        <v>8</v>
      </c>
      <c r="I332" s="20">
        <f>IF(FluxoCaixa101315176812[[#This Row],[Fornecedores]]="Saldo Inicial",FluxoCaixa101315176812[[#This Row],[R$ (Valores)]],I331+FluxoCaixa101315176812[[#This Row],[Valores Receitas / Despesas]])</f>
        <v>-11612.37999999997</v>
      </c>
      <c r="J332" s="20">
        <f>IF(FluxoCaixa101315176812[[#This Row],[Entrada / Saída]]="Saída",FluxoCaixa101315176812[[#This Row],[R$ (Valores)]]*-1,FluxoCaixa101315176812[[#This Row],[R$ (Valores)]])</f>
        <v>-9.5</v>
      </c>
    </row>
    <row r="333" spans="2:10" hidden="1">
      <c r="B333" s="16">
        <v>46064</v>
      </c>
      <c r="C333" s="48" t="s">
        <v>1299</v>
      </c>
      <c r="D333" s="17" t="s">
        <v>2</v>
      </c>
      <c r="E333" s="17" t="s">
        <v>225</v>
      </c>
      <c r="F333" s="17" t="s">
        <v>524</v>
      </c>
      <c r="G333" s="21">
        <v>1.49</v>
      </c>
      <c r="H333" s="17" t="s">
        <v>8</v>
      </c>
      <c r="I333" s="20">
        <f>IF(FluxoCaixa101315176812[[#This Row],[Fornecedores]]="Saldo Inicial",FluxoCaixa101315176812[[#This Row],[R$ (Valores)]],I332+FluxoCaixa101315176812[[#This Row],[Valores Receitas / Despesas]])</f>
        <v>-11613.86999999997</v>
      </c>
      <c r="J333" s="20">
        <f>IF(FluxoCaixa101315176812[[#This Row],[Entrada / Saída]]="Saída",FluxoCaixa101315176812[[#This Row],[R$ (Valores)]]*-1,FluxoCaixa101315176812[[#This Row],[R$ (Valores)]])</f>
        <v>-1.49</v>
      </c>
    </row>
    <row r="334" spans="2:10" hidden="1">
      <c r="B334" s="16">
        <v>46064</v>
      </c>
      <c r="C334" s="48" t="s">
        <v>1299</v>
      </c>
      <c r="D334" s="17" t="s">
        <v>1</v>
      </c>
      <c r="E334" s="17" t="s">
        <v>75</v>
      </c>
      <c r="F334" s="69" t="s">
        <v>1610</v>
      </c>
      <c r="G334" s="21">
        <v>25000</v>
      </c>
      <c r="H334" s="17" t="s">
        <v>8</v>
      </c>
      <c r="I334" s="20">
        <f>IF(FluxoCaixa101315176812[[#This Row],[Fornecedores]]="Saldo Inicial",FluxoCaixa101315176812[[#This Row],[R$ (Valores)]],I333+FluxoCaixa101315176812[[#This Row],[Valores Receitas / Despesas]])</f>
        <v>13386.13000000003</v>
      </c>
      <c r="J334" s="20">
        <f>IF(FluxoCaixa101315176812[[#This Row],[Entrada / Saída]]="Saída",FluxoCaixa101315176812[[#This Row],[R$ (Valores)]]*-1,FluxoCaixa101315176812[[#This Row],[R$ (Valores)]])</f>
        <v>25000</v>
      </c>
    </row>
    <row r="335" spans="2:10" hidden="1">
      <c r="B335" s="16">
        <v>46064</v>
      </c>
      <c r="C335" s="48" t="s">
        <v>1299</v>
      </c>
      <c r="D335" s="17" t="s">
        <v>2</v>
      </c>
      <c r="E335" s="17" t="s">
        <v>70</v>
      </c>
      <c r="F335" s="69" t="s">
        <v>1699</v>
      </c>
      <c r="G335" s="21">
        <v>4341.46</v>
      </c>
      <c r="H335" s="17" t="s">
        <v>8</v>
      </c>
      <c r="I335" s="20">
        <f>IF(FluxoCaixa101315176812[[#This Row],[Fornecedores]]="Saldo Inicial",FluxoCaixa101315176812[[#This Row],[R$ (Valores)]],I334+FluxoCaixa101315176812[[#This Row],[Valores Receitas / Despesas]])</f>
        <v>9044.670000000031</v>
      </c>
      <c r="J335" s="20">
        <f>IF(FluxoCaixa101315176812[[#This Row],[Entrada / Saída]]="Saída",FluxoCaixa101315176812[[#This Row],[R$ (Valores)]]*-1,FluxoCaixa101315176812[[#This Row],[R$ (Valores)]])</f>
        <v>-4341.46</v>
      </c>
    </row>
    <row r="336" spans="2:10" hidden="1">
      <c r="B336" s="16">
        <v>46064</v>
      </c>
      <c r="C336" s="48" t="s">
        <v>1299</v>
      </c>
      <c r="D336" s="17" t="s">
        <v>2</v>
      </c>
      <c r="E336" s="17" t="s">
        <v>225</v>
      </c>
      <c r="F336" s="17" t="s">
        <v>524</v>
      </c>
      <c r="G336" s="54">
        <v>9.9</v>
      </c>
      <c r="H336" s="45" t="s">
        <v>8</v>
      </c>
      <c r="I336" s="20">
        <f>IF(FluxoCaixa101315176812[[#This Row],[Fornecedores]]="Saldo Inicial",FluxoCaixa101315176812[[#This Row],[R$ (Valores)]],I335+FluxoCaixa101315176812[[#This Row],[Valores Receitas / Despesas]])</f>
        <v>9034.7700000000314</v>
      </c>
      <c r="J336" s="70">
        <f>IF(FluxoCaixa101315176812[[#This Row],[Entrada / Saída]]="Saída",FluxoCaixa101315176812[[#This Row],[R$ (Valores)]]*-1,FluxoCaixa101315176812[[#This Row],[R$ (Valores)]])</f>
        <v>-9.9</v>
      </c>
    </row>
    <row r="337" spans="2:10" hidden="1">
      <c r="B337" s="16">
        <v>46064</v>
      </c>
      <c r="C337" s="48" t="s">
        <v>1299</v>
      </c>
      <c r="D337" s="17" t="s">
        <v>2</v>
      </c>
      <c r="E337" s="17" t="s">
        <v>225</v>
      </c>
      <c r="F337" s="17" t="s">
        <v>524</v>
      </c>
      <c r="G337" s="21">
        <v>17.68</v>
      </c>
      <c r="H337" s="17" t="s">
        <v>8</v>
      </c>
      <c r="I337" s="20">
        <f>IF(FluxoCaixa101315176812[[#This Row],[Fornecedores]]="Saldo Inicial",FluxoCaixa101315176812[[#This Row],[R$ (Valores)]],I336+FluxoCaixa101315176812[[#This Row],[Valores Receitas / Despesas]])</f>
        <v>9017.0900000000311</v>
      </c>
      <c r="J337" s="59">
        <f>IF(FluxoCaixa101315176812[[#This Row],[Entrada / Saída]]="Saída",FluxoCaixa101315176812[[#This Row],[R$ (Valores)]]*-1,FluxoCaixa101315176812[[#This Row],[R$ (Valores)]])</f>
        <v>-17.68</v>
      </c>
    </row>
    <row r="338" spans="2:10" hidden="1">
      <c r="B338" s="16">
        <v>46064</v>
      </c>
      <c r="C338" s="48" t="s">
        <v>1299</v>
      </c>
      <c r="D338" s="17" t="s">
        <v>2</v>
      </c>
      <c r="E338" s="17" t="s">
        <v>225</v>
      </c>
      <c r="F338" s="17" t="s">
        <v>524</v>
      </c>
      <c r="G338" s="21">
        <v>1.49</v>
      </c>
      <c r="H338" s="17" t="s">
        <v>8</v>
      </c>
      <c r="I338" s="20">
        <f>IF(FluxoCaixa101315176812[[#This Row],[Fornecedores]]="Saldo Inicial",FluxoCaixa101315176812[[#This Row],[R$ (Valores)]],I337+FluxoCaixa101315176812[[#This Row],[Valores Receitas / Despesas]])</f>
        <v>9015.6000000000313</v>
      </c>
      <c r="J338" s="59">
        <f>IF(FluxoCaixa101315176812[[#This Row],[Entrada / Saída]]="Saída",FluxoCaixa101315176812[[#This Row],[R$ (Valores)]]*-1,FluxoCaixa101315176812[[#This Row],[R$ (Valores)]])</f>
        <v>-1.49</v>
      </c>
    </row>
    <row r="339" spans="2:10" hidden="1">
      <c r="B339" s="16">
        <v>46064</v>
      </c>
      <c r="C339" s="48" t="s">
        <v>1299</v>
      </c>
      <c r="D339" s="17" t="s">
        <v>2</v>
      </c>
      <c r="E339" s="17" t="s">
        <v>225</v>
      </c>
      <c r="F339" s="17" t="s">
        <v>524</v>
      </c>
      <c r="G339" s="21">
        <v>22.24</v>
      </c>
      <c r="H339" s="17" t="s">
        <v>8</v>
      </c>
      <c r="I339" s="20">
        <f>IF(FluxoCaixa101315176812[[#This Row],[Fornecedores]]="Saldo Inicial",FluxoCaixa101315176812[[#This Row],[R$ (Valores)]],I338+FluxoCaixa101315176812[[#This Row],[Valores Receitas / Despesas]])</f>
        <v>8993.3600000000315</v>
      </c>
      <c r="J339" s="59">
        <f>IF(FluxoCaixa101315176812[[#This Row],[Entrada / Saída]]="Saída",FluxoCaixa101315176812[[#This Row],[R$ (Valores)]]*-1,FluxoCaixa101315176812[[#This Row],[R$ (Valores)]])</f>
        <v>-22.24</v>
      </c>
    </row>
    <row r="340" spans="2:10" hidden="1">
      <c r="B340" s="16">
        <v>46064</v>
      </c>
      <c r="C340" s="48" t="s">
        <v>1299</v>
      </c>
      <c r="D340" s="17" t="s">
        <v>2</v>
      </c>
      <c r="E340" s="17" t="s">
        <v>225</v>
      </c>
      <c r="F340" s="17" t="s">
        <v>524</v>
      </c>
      <c r="G340" s="21">
        <v>20.72</v>
      </c>
      <c r="H340" s="17" t="s">
        <v>8</v>
      </c>
      <c r="I340" s="20">
        <f>IF(FluxoCaixa101315176812[[#This Row],[Fornecedores]]="Saldo Inicial",FluxoCaixa101315176812[[#This Row],[R$ (Valores)]],I339+FluxoCaixa101315176812[[#This Row],[Valores Receitas / Despesas]])</f>
        <v>8972.6400000000322</v>
      </c>
      <c r="J340" s="59">
        <f>IF(FluxoCaixa101315176812[[#This Row],[Entrada / Saída]]="Saída",FluxoCaixa101315176812[[#This Row],[R$ (Valores)]]*-1,FluxoCaixa101315176812[[#This Row],[R$ (Valores)]])</f>
        <v>-20.72</v>
      </c>
    </row>
    <row r="341" spans="2:10" hidden="1">
      <c r="B341" s="16">
        <v>46064</v>
      </c>
      <c r="C341" s="48" t="s">
        <v>1299</v>
      </c>
      <c r="D341" s="17" t="s">
        <v>2</v>
      </c>
      <c r="E341" s="17" t="s">
        <v>225</v>
      </c>
      <c r="F341" s="17" t="s">
        <v>524</v>
      </c>
      <c r="G341" s="21">
        <v>31.74</v>
      </c>
      <c r="H341" s="17" t="s">
        <v>8</v>
      </c>
      <c r="I341" s="20">
        <f>IF(FluxoCaixa101315176812[[#This Row],[Fornecedores]]="Saldo Inicial",FluxoCaixa101315176812[[#This Row],[R$ (Valores)]],I340+FluxoCaixa101315176812[[#This Row],[Valores Receitas / Despesas]])</f>
        <v>8940.9000000000324</v>
      </c>
      <c r="J341" s="59">
        <f>IF(FluxoCaixa101315176812[[#This Row],[Entrada / Saída]]="Saída",FluxoCaixa101315176812[[#This Row],[R$ (Valores)]]*-1,FluxoCaixa101315176812[[#This Row],[R$ (Valores)]])</f>
        <v>-31.74</v>
      </c>
    </row>
    <row r="342" spans="2:10" hidden="1">
      <c r="B342" s="16">
        <v>46064</v>
      </c>
      <c r="C342" s="48" t="s">
        <v>1299</v>
      </c>
      <c r="D342" s="17" t="s">
        <v>2</v>
      </c>
      <c r="E342" s="17" t="s">
        <v>70</v>
      </c>
      <c r="F342" s="17" t="s">
        <v>1700</v>
      </c>
      <c r="G342" s="21">
        <v>1000</v>
      </c>
      <c r="H342" s="17" t="s">
        <v>8</v>
      </c>
      <c r="I342" s="20">
        <f>IF(FluxoCaixa101315176812[[#This Row],[Fornecedores]]="Saldo Inicial",FluxoCaixa101315176812[[#This Row],[R$ (Valores)]],I341+FluxoCaixa101315176812[[#This Row],[Valores Receitas / Despesas]])</f>
        <v>7940.9000000000324</v>
      </c>
      <c r="J342" s="59">
        <f>IF(FluxoCaixa101315176812[[#This Row],[Entrada / Saída]]="Saída",FluxoCaixa101315176812[[#This Row],[R$ (Valores)]]*-1,FluxoCaixa101315176812[[#This Row],[R$ (Valores)]])</f>
        <v>-1000</v>
      </c>
    </row>
    <row r="343" spans="2:10" hidden="1">
      <c r="B343" s="16">
        <v>46064</v>
      </c>
      <c r="C343" s="48" t="s">
        <v>1299</v>
      </c>
      <c r="D343" s="17" t="s">
        <v>2</v>
      </c>
      <c r="E343" s="17" t="s">
        <v>225</v>
      </c>
      <c r="F343" s="17" t="s">
        <v>524</v>
      </c>
      <c r="G343" s="21">
        <v>30.6</v>
      </c>
      <c r="H343" s="17" t="s">
        <v>8</v>
      </c>
      <c r="I343" s="20">
        <f>IF(FluxoCaixa101315176812[[#This Row],[Fornecedores]]="Saldo Inicial",FluxoCaixa101315176812[[#This Row],[R$ (Valores)]],I342+FluxoCaixa101315176812[[#This Row],[Valores Receitas / Despesas]])</f>
        <v>7910.300000000032</v>
      </c>
      <c r="J343" s="5">
        <f>IF(FluxoCaixa101315176812[[#This Row],[Entrada / Saída]]="Saída",FluxoCaixa101315176812[[#This Row],[R$ (Valores)]]*-1,FluxoCaixa101315176812[[#This Row],[R$ (Valores)]])</f>
        <v>-30.6</v>
      </c>
    </row>
    <row r="344" spans="2:10" hidden="1">
      <c r="B344" s="16">
        <v>46064</v>
      </c>
      <c r="C344" s="48" t="s">
        <v>1299</v>
      </c>
      <c r="D344" s="17" t="s">
        <v>2</v>
      </c>
      <c r="E344" s="17" t="s">
        <v>28</v>
      </c>
      <c r="F344" s="17" t="s">
        <v>1701</v>
      </c>
      <c r="G344" s="21">
        <v>1000</v>
      </c>
      <c r="H344" s="17" t="s">
        <v>8</v>
      </c>
      <c r="I344" s="20">
        <f>IF(FluxoCaixa101315176812[[#This Row],[Fornecedores]]="Saldo Inicial",FluxoCaixa101315176812[[#This Row],[R$ (Valores)]],I343+FluxoCaixa101315176812[[#This Row],[Valores Receitas / Despesas]])</f>
        <v>6910.300000000032</v>
      </c>
      <c r="J344" s="5">
        <f>IF(FluxoCaixa101315176812[[#This Row],[Entrada / Saída]]="Saída",FluxoCaixa101315176812[[#This Row],[R$ (Valores)]]*-1,FluxoCaixa101315176812[[#This Row],[R$ (Valores)]])</f>
        <v>-1000</v>
      </c>
    </row>
    <row r="345" spans="2:10" hidden="1">
      <c r="B345" s="16">
        <v>46064</v>
      </c>
      <c r="C345" s="48" t="s">
        <v>1299</v>
      </c>
      <c r="D345" s="17" t="s">
        <v>2</v>
      </c>
      <c r="E345" s="17" t="s">
        <v>225</v>
      </c>
      <c r="F345" s="17" t="s">
        <v>524</v>
      </c>
      <c r="G345" s="21">
        <v>28.88</v>
      </c>
      <c r="H345" s="17" t="s">
        <v>8</v>
      </c>
      <c r="I345" s="20">
        <f>IF(FluxoCaixa101315176812[[#This Row],[Fornecedores]]="Saldo Inicial",FluxoCaixa101315176812[[#This Row],[R$ (Valores)]],I344+FluxoCaixa101315176812[[#This Row],[Valores Receitas / Despesas]])</f>
        <v>6881.4200000000319</v>
      </c>
      <c r="J345" s="5">
        <f>IF(FluxoCaixa101315176812[[#This Row],[Entrada / Saída]]="Saída",FluxoCaixa101315176812[[#This Row],[R$ (Valores)]]*-1,FluxoCaixa101315176812[[#This Row],[R$ (Valores)]])</f>
        <v>-28.88</v>
      </c>
    </row>
    <row r="346" spans="2:10" hidden="1">
      <c r="B346" s="16">
        <v>46064</v>
      </c>
      <c r="C346" s="48" t="s">
        <v>1299</v>
      </c>
      <c r="D346" s="17" t="s">
        <v>2</v>
      </c>
      <c r="E346" s="17" t="s">
        <v>225</v>
      </c>
      <c r="F346" s="17" t="s">
        <v>524</v>
      </c>
      <c r="G346" s="21">
        <v>28.7</v>
      </c>
      <c r="H346" s="17" t="s">
        <v>8</v>
      </c>
      <c r="I346" s="20">
        <f>IF(FluxoCaixa101315176812[[#This Row],[Fornecedores]]="Saldo Inicial",FluxoCaixa101315176812[[#This Row],[R$ (Valores)]],I345+FluxoCaixa101315176812[[#This Row],[Valores Receitas / Despesas]])</f>
        <v>6852.7200000000321</v>
      </c>
      <c r="J346" s="5">
        <f>IF(FluxoCaixa101315176812[[#This Row],[Entrada / Saída]]="Saída",FluxoCaixa101315176812[[#This Row],[R$ (Valores)]]*-1,FluxoCaixa101315176812[[#This Row],[R$ (Valores)]])</f>
        <v>-28.7</v>
      </c>
    </row>
    <row r="347" spans="2:10" hidden="1">
      <c r="B347" s="16">
        <v>46065</v>
      </c>
      <c r="C347" s="48" t="s">
        <v>1299</v>
      </c>
      <c r="D347" s="17" t="s">
        <v>2</v>
      </c>
      <c r="E347" s="17" t="s">
        <v>225</v>
      </c>
      <c r="F347" s="17" t="s">
        <v>524</v>
      </c>
      <c r="G347" s="21">
        <v>5.5</v>
      </c>
      <c r="H347" s="17" t="s">
        <v>8</v>
      </c>
      <c r="I347" s="20">
        <f>IF(FluxoCaixa101315176812[[#This Row],[Fornecedores]]="Saldo Inicial",FluxoCaixa101315176812[[#This Row],[R$ (Valores)]],I346+FluxoCaixa101315176812[[#This Row],[Valores Receitas / Despesas]])</f>
        <v>6847.2200000000321</v>
      </c>
      <c r="J347" s="5">
        <f>IF(FluxoCaixa101315176812[[#This Row],[Entrada / Saída]]="Saída",FluxoCaixa101315176812[[#This Row],[R$ (Valores)]]*-1,FluxoCaixa101315176812[[#This Row],[R$ (Valores)]])</f>
        <v>-5.5</v>
      </c>
    </row>
    <row r="348" spans="2:10" hidden="1">
      <c r="B348" s="16">
        <v>46065</v>
      </c>
      <c r="C348" s="48" t="s">
        <v>1299</v>
      </c>
      <c r="D348" s="17" t="s">
        <v>2</v>
      </c>
      <c r="E348" s="17" t="s">
        <v>225</v>
      </c>
      <c r="F348" s="17" t="s">
        <v>524</v>
      </c>
      <c r="G348" s="21">
        <v>1.49</v>
      </c>
      <c r="H348" s="17" t="s">
        <v>8</v>
      </c>
      <c r="I348" s="20">
        <f>IF(FluxoCaixa101315176812[[#This Row],[Fornecedores]]="Saldo Inicial",FluxoCaixa101315176812[[#This Row],[R$ (Valores)]],I347+FluxoCaixa101315176812[[#This Row],[Valores Receitas / Despesas]])</f>
        <v>6845.7300000000323</v>
      </c>
      <c r="J348" s="5">
        <f>IF(FluxoCaixa101315176812[[#This Row],[Entrada / Saída]]="Saída",FluxoCaixa101315176812[[#This Row],[R$ (Valores)]]*-1,FluxoCaixa101315176812[[#This Row],[R$ (Valores)]])</f>
        <v>-1.49</v>
      </c>
    </row>
    <row r="349" spans="2:10" hidden="1">
      <c r="B349" s="16">
        <v>46065</v>
      </c>
      <c r="C349" s="48" t="s">
        <v>1299</v>
      </c>
      <c r="D349" s="17" t="s">
        <v>2</v>
      </c>
      <c r="E349" s="17" t="s">
        <v>225</v>
      </c>
      <c r="F349" s="17" t="s">
        <v>524</v>
      </c>
      <c r="G349" s="21">
        <v>5.5</v>
      </c>
      <c r="H349" s="17" t="s">
        <v>8</v>
      </c>
      <c r="I349" s="20">
        <f>IF(FluxoCaixa101315176812[[#This Row],[Fornecedores]]="Saldo Inicial",FluxoCaixa101315176812[[#This Row],[R$ (Valores)]],I348+FluxoCaixa101315176812[[#This Row],[Valores Receitas / Despesas]])</f>
        <v>6840.2300000000323</v>
      </c>
      <c r="J349" s="5">
        <f>IF(FluxoCaixa101315176812[[#This Row],[Entrada / Saída]]="Saída",FluxoCaixa101315176812[[#This Row],[R$ (Valores)]]*-1,FluxoCaixa101315176812[[#This Row],[R$ (Valores)]])</f>
        <v>-5.5</v>
      </c>
    </row>
    <row r="350" spans="2:10" hidden="1">
      <c r="B350" s="16">
        <v>46065</v>
      </c>
      <c r="C350" s="48" t="s">
        <v>1299</v>
      </c>
      <c r="D350" s="17" t="s">
        <v>2</v>
      </c>
      <c r="E350" s="17" t="s">
        <v>507</v>
      </c>
      <c r="F350" s="17" t="s">
        <v>1682</v>
      </c>
      <c r="G350" s="21">
        <v>68.17</v>
      </c>
      <c r="H350" s="17" t="s">
        <v>8</v>
      </c>
      <c r="I350" s="20">
        <f>IF(FluxoCaixa101315176812[[#This Row],[Fornecedores]]="Saldo Inicial",FluxoCaixa101315176812[[#This Row],[R$ (Valores)]],I349+FluxoCaixa101315176812[[#This Row],[Valores Receitas / Despesas]])</f>
        <v>6772.0600000000322</v>
      </c>
      <c r="J350" s="5">
        <f>IF(FluxoCaixa101315176812[[#This Row],[Entrada / Saída]]="Saída",FluxoCaixa101315176812[[#This Row],[R$ (Valores)]]*-1,FluxoCaixa101315176812[[#This Row],[R$ (Valores)]])</f>
        <v>-68.17</v>
      </c>
    </row>
    <row r="351" spans="2:10" hidden="1">
      <c r="B351" s="16">
        <v>46065</v>
      </c>
      <c r="C351" s="48" t="s">
        <v>1299</v>
      </c>
      <c r="D351" s="17" t="s">
        <v>2</v>
      </c>
      <c r="E351" s="17" t="s">
        <v>225</v>
      </c>
      <c r="F351" s="17" t="s">
        <v>524</v>
      </c>
      <c r="G351" s="21">
        <v>5.7</v>
      </c>
      <c r="H351" s="17" t="s">
        <v>8</v>
      </c>
      <c r="I351" s="20">
        <f>IF(FluxoCaixa101315176812[[#This Row],[Fornecedores]]="Saldo Inicial",FluxoCaixa101315176812[[#This Row],[R$ (Valores)]],I350+FluxoCaixa101315176812[[#This Row],[Valores Receitas / Despesas]])</f>
        <v>6766.3600000000324</v>
      </c>
      <c r="J351" s="5">
        <f>IF(FluxoCaixa101315176812[[#This Row],[Entrada / Saída]]="Saída",FluxoCaixa101315176812[[#This Row],[R$ (Valores)]]*-1,FluxoCaixa101315176812[[#This Row],[R$ (Valores)]])</f>
        <v>-5.7</v>
      </c>
    </row>
    <row r="352" spans="2:10" hidden="1">
      <c r="B352" s="16">
        <v>46065</v>
      </c>
      <c r="C352" s="48" t="s">
        <v>1299</v>
      </c>
      <c r="D352" s="17" t="s">
        <v>2</v>
      </c>
      <c r="E352" s="17" t="s">
        <v>225</v>
      </c>
      <c r="F352" s="17" t="s">
        <v>524</v>
      </c>
      <c r="G352" s="21">
        <v>1.49</v>
      </c>
      <c r="H352" s="17" t="s">
        <v>8</v>
      </c>
      <c r="I352" s="20">
        <f>IF(FluxoCaixa101315176812[[#This Row],[Fornecedores]]="Saldo Inicial",FluxoCaixa101315176812[[#This Row],[R$ (Valores)]],I351+FluxoCaixa101315176812[[#This Row],[Valores Receitas / Despesas]])</f>
        <v>6764.8700000000326</v>
      </c>
      <c r="J352" s="5">
        <f>IF(FluxoCaixa101315176812[[#This Row],[Entrada / Saída]]="Saída",FluxoCaixa101315176812[[#This Row],[R$ (Valores)]]*-1,FluxoCaixa101315176812[[#This Row],[R$ (Valores)]])</f>
        <v>-1.49</v>
      </c>
    </row>
    <row r="353" spans="2:10" hidden="1">
      <c r="B353" s="16">
        <v>46065</v>
      </c>
      <c r="C353" s="48" t="s">
        <v>1299</v>
      </c>
      <c r="D353" s="45" t="s">
        <v>1</v>
      </c>
      <c r="E353" s="45" t="s">
        <v>60</v>
      </c>
      <c r="F353" s="45" t="s">
        <v>1702</v>
      </c>
      <c r="G353" s="54">
        <v>45</v>
      </c>
      <c r="H353" s="45" t="s">
        <v>8</v>
      </c>
      <c r="I353" s="20">
        <f>IF(FluxoCaixa101315176812[[#This Row],[Fornecedores]]="Saldo Inicial",FluxoCaixa101315176812[[#This Row],[R$ (Valores)]],I352+FluxoCaixa101315176812[[#This Row],[Valores Receitas / Despesas]])</f>
        <v>6809.8700000000326</v>
      </c>
      <c r="J353" s="53">
        <f>IF(FluxoCaixa101315176812[[#This Row],[Entrada / Saída]]="Saída",FluxoCaixa101315176812[[#This Row],[R$ (Valores)]]*-1,FluxoCaixa101315176812[[#This Row],[R$ (Valores)]])</f>
        <v>45</v>
      </c>
    </row>
    <row r="354" spans="2:10" hidden="1">
      <c r="B354" s="16">
        <v>46065</v>
      </c>
      <c r="C354" s="48" t="s">
        <v>1299</v>
      </c>
      <c r="D354" s="17" t="s">
        <v>2</v>
      </c>
      <c r="E354" s="17" t="s">
        <v>225</v>
      </c>
      <c r="F354" s="17" t="s">
        <v>524</v>
      </c>
      <c r="G354" s="54">
        <v>9.0299999999999994</v>
      </c>
      <c r="H354" s="45" t="s">
        <v>8</v>
      </c>
      <c r="I354" s="20">
        <f>IF(FluxoCaixa101315176812[[#This Row],[Fornecedores]]="Saldo Inicial",FluxoCaixa101315176812[[#This Row],[R$ (Valores)]],I353+FluxoCaixa101315176812[[#This Row],[Valores Receitas / Despesas]])</f>
        <v>6800.8400000000329</v>
      </c>
      <c r="J354" s="53">
        <f>IF(FluxoCaixa101315176812[[#This Row],[Entrada / Saída]]="Saída",FluxoCaixa101315176812[[#This Row],[R$ (Valores)]]*-1,FluxoCaixa101315176812[[#This Row],[R$ (Valores)]])</f>
        <v>-9.0299999999999994</v>
      </c>
    </row>
    <row r="355" spans="2:10" hidden="1">
      <c r="B355" s="16">
        <v>46065</v>
      </c>
      <c r="C355" s="48" t="s">
        <v>1299</v>
      </c>
      <c r="D355" s="17" t="s">
        <v>2</v>
      </c>
      <c r="E355" s="17" t="s">
        <v>225</v>
      </c>
      <c r="F355" s="17" t="s">
        <v>524</v>
      </c>
      <c r="G355" s="21">
        <v>1.49</v>
      </c>
      <c r="H355" s="17" t="s">
        <v>8</v>
      </c>
      <c r="I355" s="20">
        <f>IF(FluxoCaixa101315176812[[#This Row],[Fornecedores]]="Saldo Inicial",FluxoCaixa101315176812[[#This Row],[R$ (Valores)]],I354+FluxoCaixa101315176812[[#This Row],[Valores Receitas / Despesas]])</f>
        <v>6799.3500000000331</v>
      </c>
      <c r="J355" s="5">
        <f>IF(FluxoCaixa101315176812[[#This Row],[Entrada / Saída]]="Saída",FluxoCaixa101315176812[[#This Row],[R$ (Valores)]]*-1,FluxoCaixa101315176812[[#This Row],[R$ (Valores)]])</f>
        <v>-1.49</v>
      </c>
    </row>
    <row r="356" spans="2:10" hidden="1">
      <c r="B356" s="16">
        <v>46065</v>
      </c>
      <c r="C356" s="48" t="s">
        <v>1299</v>
      </c>
      <c r="D356" s="17" t="s">
        <v>2</v>
      </c>
      <c r="E356" s="17" t="s">
        <v>70</v>
      </c>
      <c r="F356" s="17" t="s">
        <v>1703</v>
      </c>
      <c r="G356" s="21">
        <v>393</v>
      </c>
      <c r="H356" s="17" t="s">
        <v>8</v>
      </c>
      <c r="I356" s="20">
        <f>IF(FluxoCaixa101315176812[[#This Row],[Fornecedores]]="Saldo Inicial",FluxoCaixa101315176812[[#This Row],[R$ (Valores)]],I355+FluxoCaixa101315176812[[#This Row],[Valores Receitas / Despesas]])</f>
        <v>6406.3500000000331</v>
      </c>
      <c r="J356" s="5">
        <f>IF(FluxoCaixa101315176812[[#This Row],[Entrada / Saída]]="Saída",FluxoCaixa101315176812[[#This Row],[R$ (Valores)]]*-1,FluxoCaixa101315176812[[#This Row],[R$ (Valores)]])</f>
        <v>-393</v>
      </c>
    </row>
    <row r="357" spans="2:10" hidden="1">
      <c r="B357" s="16">
        <v>46065</v>
      </c>
      <c r="C357" s="48" t="s">
        <v>1299</v>
      </c>
      <c r="D357" s="17" t="s">
        <v>2</v>
      </c>
      <c r="E357" s="17" t="s">
        <v>70</v>
      </c>
      <c r="F357" s="17" t="s">
        <v>1704</v>
      </c>
      <c r="G357" s="21">
        <v>100.8</v>
      </c>
      <c r="H357" s="17" t="s">
        <v>8</v>
      </c>
      <c r="I357" s="20">
        <f>IF(FluxoCaixa101315176812[[#This Row],[Fornecedores]]="Saldo Inicial",FluxoCaixa101315176812[[#This Row],[R$ (Valores)]],I356+FluxoCaixa101315176812[[#This Row],[Valores Receitas / Despesas]])</f>
        <v>6305.5500000000329</v>
      </c>
      <c r="J357" s="5">
        <f>IF(FluxoCaixa101315176812[[#This Row],[Entrada / Saída]]="Saída",FluxoCaixa101315176812[[#This Row],[R$ (Valores)]]*-1,FluxoCaixa101315176812[[#This Row],[R$ (Valores)]])</f>
        <v>-100.8</v>
      </c>
    </row>
    <row r="358" spans="2:10" hidden="1">
      <c r="B358" s="16">
        <v>46065</v>
      </c>
      <c r="C358" s="48" t="s">
        <v>1299</v>
      </c>
      <c r="D358" s="17" t="s">
        <v>2</v>
      </c>
      <c r="E358" s="17" t="s">
        <v>70</v>
      </c>
      <c r="F358" s="17" t="s">
        <v>1135</v>
      </c>
      <c r="G358" s="21">
        <v>251.4</v>
      </c>
      <c r="H358" s="17" t="s">
        <v>8</v>
      </c>
      <c r="I358" s="20">
        <f>IF(FluxoCaixa101315176812[[#This Row],[Fornecedores]]="Saldo Inicial",FluxoCaixa101315176812[[#This Row],[R$ (Valores)]],I357+FluxoCaixa101315176812[[#This Row],[Valores Receitas / Despesas]])</f>
        <v>6054.1500000000333</v>
      </c>
      <c r="J358" s="5">
        <f>IF(FluxoCaixa101315176812[[#This Row],[Entrada / Saída]]="Saída",FluxoCaixa101315176812[[#This Row],[R$ (Valores)]]*-1,FluxoCaixa101315176812[[#This Row],[R$ (Valores)]])</f>
        <v>-251.4</v>
      </c>
    </row>
    <row r="359" spans="2:10" hidden="1">
      <c r="B359" s="16">
        <v>46065</v>
      </c>
      <c r="C359" s="48" t="s">
        <v>1299</v>
      </c>
      <c r="D359" s="17" t="s">
        <v>2</v>
      </c>
      <c r="E359" s="17" t="s">
        <v>70</v>
      </c>
      <c r="F359" s="17" t="s">
        <v>1705</v>
      </c>
      <c r="G359" s="21">
        <v>48</v>
      </c>
      <c r="H359" s="17" t="s">
        <v>8</v>
      </c>
      <c r="I359" s="20">
        <f>IF(FluxoCaixa101315176812[[#This Row],[Fornecedores]]="Saldo Inicial",FluxoCaixa101315176812[[#This Row],[R$ (Valores)]],I358+FluxoCaixa101315176812[[#This Row],[Valores Receitas / Despesas]])</f>
        <v>6006.1500000000333</v>
      </c>
      <c r="J359" s="5">
        <f>IF(FluxoCaixa101315176812[[#This Row],[Entrada / Saída]]="Saída",FluxoCaixa101315176812[[#This Row],[R$ (Valores)]]*-1,FluxoCaixa101315176812[[#This Row],[R$ (Valores)]])</f>
        <v>-48</v>
      </c>
    </row>
    <row r="360" spans="2:10" hidden="1">
      <c r="B360" s="16">
        <v>46065</v>
      </c>
      <c r="C360" s="48" t="s">
        <v>1299</v>
      </c>
      <c r="D360" s="17" t="s">
        <v>2</v>
      </c>
      <c r="E360" s="17" t="s">
        <v>70</v>
      </c>
      <c r="F360" s="17" t="s">
        <v>592</v>
      </c>
      <c r="G360" s="21">
        <v>2000</v>
      </c>
      <c r="H360" s="17" t="s">
        <v>8</v>
      </c>
      <c r="I360" s="20">
        <f>IF(FluxoCaixa101315176812[[#This Row],[Fornecedores]]="Saldo Inicial",FluxoCaixa101315176812[[#This Row],[R$ (Valores)]],I359+FluxoCaixa101315176812[[#This Row],[Valores Receitas / Despesas]])</f>
        <v>4006.1500000000333</v>
      </c>
      <c r="J360" s="5">
        <f>IF(FluxoCaixa101315176812[[#This Row],[Entrada / Saída]]="Saída",FluxoCaixa101315176812[[#This Row],[R$ (Valores)]]*-1,FluxoCaixa101315176812[[#This Row],[R$ (Valores)]])</f>
        <v>-2000</v>
      </c>
    </row>
    <row r="361" spans="2:10" hidden="1">
      <c r="B361" s="16">
        <v>46065</v>
      </c>
      <c r="C361" s="48" t="s">
        <v>1299</v>
      </c>
      <c r="D361" s="17" t="s">
        <v>2</v>
      </c>
      <c r="E361" s="17" t="s">
        <v>225</v>
      </c>
      <c r="F361" s="17" t="s">
        <v>524</v>
      </c>
      <c r="G361" s="21">
        <v>28.7</v>
      </c>
      <c r="H361" s="17" t="s">
        <v>8</v>
      </c>
      <c r="I361" s="20">
        <f>IF(FluxoCaixa101315176812[[#This Row],[Fornecedores]]="Saldo Inicial",FluxoCaixa101315176812[[#This Row],[R$ (Valores)]],I360+FluxoCaixa101315176812[[#This Row],[Valores Receitas / Despesas]])</f>
        <v>3977.4500000000335</v>
      </c>
      <c r="J361" s="5">
        <f>IF(FluxoCaixa101315176812[[#This Row],[Entrada / Saída]]="Saída",FluxoCaixa101315176812[[#This Row],[R$ (Valores)]]*-1,FluxoCaixa101315176812[[#This Row],[R$ (Valores)]])</f>
        <v>-28.7</v>
      </c>
    </row>
    <row r="362" spans="2:10" hidden="1">
      <c r="B362" s="16">
        <v>46065</v>
      </c>
      <c r="C362" s="48" t="s">
        <v>1299</v>
      </c>
      <c r="D362" s="17" t="s">
        <v>2</v>
      </c>
      <c r="E362" s="17" t="s">
        <v>225</v>
      </c>
      <c r="F362" s="17" t="s">
        <v>524</v>
      </c>
      <c r="G362" s="21">
        <v>1.49</v>
      </c>
      <c r="H362" s="17" t="s">
        <v>8</v>
      </c>
      <c r="I362" s="20">
        <f>IF(FluxoCaixa101315176812[[#This Row],[Fornecedores]]="Saldo Inicial",FluxoCaixa101315176812[[#This Row],[R$ (Valores)]],I361+FluxoCaixa101315176812[[#This Row],[Valores Receitas / Despesas]])</f>
        <v>3975.9600000000337</v>
      </c>
      <c r="J362" s="5">
        <f>IF(FluxoCaixa101315176812[[#This Row],[Entrada / Saída]]="Saída",FluxoCaixa101315176812[[#This Row],[R$ (Valores)]]*-1,FluxoCaixa101315176812[[#This Row],[R$ (Valores)]])</f>
        <v>-1.49</v>
      </c>
    </row>
    <row r="363" spans="2:10" hidden="1">
      <c r="B363" s="16">
        <v>46065</v>
      </c>
      <c r="C363" s="48" t="s">
        <v>1299</v>
      </c>
      <c r="D363" s="17" t="s">
        <v>2</v>
      </c>
      <c r="E363" s="17" t="s">
        <v>225</v>
      </c>
      <c r="F363" s="17" t="s">
        <v>524</v>
      </c>
      <c r="G363" s="54">
        <v>28.88</v>
      </c>
      <c r="H363" s="45" t="s">
        <v>8</v>
      </c>
      <c r="I363" s="20">
        <f>IF(FluxoCaixa101315176812[[#This Row],[Fornecedores]]="Saldo Inicial",FluxoCaixa101315176812[[#This Row],[R$ (Valores)]],I362+FluxoCaixa101315176812[[#This Row],[Valores Receitas / Despesas]])</f>
        <v>3947.0800000000336</v>
      </c>
      <c r="J363" s="53">
        <f>IF(FluxoCaixa101315176812[[#This Row],[Entrada / Saída]]="Saída",FluxoCaixa101315176812[[#This Row],[R$ (Valores)]]*-1,FluxoCaixa101315176812[[#This Row],[R$ (Valores)]])</f>
        <v>-28.88</v>
      </c>
    </row>
    <row r="364" spans="2:10" hidden="1">
      <c r="B364" s="16">
        <v>46065</v>
      </c>
      <c r="C364" s="48" t="s">
        <v>1299</v>
      </c>
      <c r="D364" s="17" t="s">
        <v>2</v>
      </c>
      <c r="E364" s="17" t="s">
        <v>225</v>
      </c>
      <c r="F364" s="17" t="s">
        <v>524</v>
      </c>
      <c r="G364" s="21">
        <v>30.6</v>
      </c>
      <c r="H364" s="17" t="s">
        <v>8</v>
      </c>
      <c r="I364" s="20">
        <f>IF(FluxoCaixa101315176812[[#This Row],[Fornecedores]]="Saldo Inicial",FluxoCaixa101315176812[[#This Row],[R$ (Valores)]],I363+FluxoCaixa101315176812[[#This Row],[Valores Receitas / Despesas]])</f>
        <v>3916.4800000000337</v>
      </c>
      <c r="J364" s="5">
        <f>IF(FluxoCaixa101315176812[[#This Row],[Entrada / Saída]]="Saída",FluxoCaixa101315176812[[#This Row],[R$ (Valores)]]*-1,FluxoCaixa101315176812[[#This Row],[R$ (Valores)]])</f>
        <v>-30.6</v>
      </c>
    </row>
    <row r="365" spans="2:10" hidden="1">
      <c r="B365" s="16">
        <v>46065</v>
      </c>
      <c r="C365" s="48" t="s">
        <v>1299</v>
      </c>
      <c r="D365" s="17" t="s">
        <v>2</v>
      </c>
      <c r="E365" s="17" t="s">
        <v>152</v>
      </c>
      <c r="F365" s="17" t="s">
        <v>1706</v>
      </c>
      <c r="G365" s="21">
        <v>74</v>
      </c>
      <c r="H365" s="17" t="s">
        <v>8</v>
      </c>
      <c r="I365" s="20">
        <f>IF(FluxoCaixa101315176812[[#This Row],[Fornecedores]]="Saldo Inicial",FluxoCaixa101315176812[[#This Row],[R$ (Valores)]],I364+FluxoCaixa101315176812[[#This Row],[Valores Receitas / Despesas]])</f>
        <v>3842.4800000000337</v>
      </c>
      <c r="J365" s="5">
        <f>IF(FluxoCaixa101315176812[[#This Row],[Entrada / Saída]]="Saída",FluxoCaixa101315176812[[#This Row],[R$ (Valores)]]*-1,FluxoCaixa101315176812[[#This Row],[R$ (Valores)]])</f>
        <v>-74</v>
      </c>
    </row>
    <row r="366" spans="2:10" hidden="1">
      <c r="B366" s="16">
        <v>46065</v>
      </c>
      <c r="C366" s="48" t="s">
        <v>1299</v>
      </c>
      <c r="D366" s="17" t="s">
        <v>2</v>
      </c>
      <c r="E366" s="17" t="s">
        <v>225</v>
      </c>
      <c r="F366" s="17" t="s">
        <v>524</v>
      </c>
      <c r="G366" s="21">
        <v>9.0299999999999994</v>
      </c>
      <c r="H366" s="17" t="s">
        <v>8</v>
      </c>
      <c r="I366" s="20">
        <f>IF(FluxoCaixa101315176812[[#This Row],[Fornecedores]]="Saldo Inicial",FluxoCaixa101315176812[[#This Row],[R$ (Valores)]],I365+FluxoCaixa101315176812[[#This Row],[Valores Receitas / Despesas]])</f>
        <v>3833.4500000000335</v>
      </c>
      <c r="J366" s="5">
        <f>IF(FluxoCaixa101315176812[[#This Row],[Entrada / Saída]]="Saída",FluxoCaixa101315176812[[#This Row],[R$ (Valores)]]*-1,FluxoCaixa101315176812[[#This Row],[R$ (Valores)]])</f>
        <v>-9.0299999999999994</v>
      </c>
    </row>
    <row r="367" spans="2:10" hidden="1">
      <c r="B367" s="16">
        <v>46065</v>
      </c>
      <c r="C367" s="48" t="s">
        <v>1299</v>
      </c>
      <c r="D367" s="17" t="s">
        <v>2</v>
      </c>
      <c r="E367" s="17" t="s">
        <v>225</v>
      </c>
      <c r="F367" s="17" t="s">
        <v>524</v>
      </c>
      <c r="G367" s="21">
        <v>31.74</v>
      </c>
      <c r="H367" s="17" t="s">
        <v>8</v>
      </c>
      <c r="I367" s="20">
        <f>IF(FluxoCaixa101315176812[[#This Row],[Fornecedores]]="Saldo Inicial",FluxoCaixa101315176812[[#This Row],[R$ (Valores)]],I366+FluxoCaixa101315176812[[#This Row],[Valores Receitas / Despesas]])</f>
        <v>3801.7100000000337</v>
      </c>
      <c r="J367" s="5">
        <f>IF(FluxoCaixa101315176812[[#This Row],[Entrada / Saída]]="Saída",FluxoCaixa101315176812[[#This Row],[R$ (Valores)]]*-1,FluxoCaixa101315176812[[#This Row],[R$ (Valores)]])</f>
        <v>-31.74</v>
      </c>
    </row>
    <row r="368" spans="2:10" hidden="1">
      <c r="B368" s="16">
        <v>46065</v>
      </c>
      <c r="C368" s="48" t="s">
        <v>1299</v>
      </c>
      <c r="D368" s="17" t="s">
        <v>2</v>
      </c>
      <c r="E368" s="17" t="s">
        <v>225</v>
      </c>
      <c r="F368" s="17" t="s">
        <v>524</v>
      </c>
      <c r="G368" s="21">
        <v>20.72</v>
      </c>
      <c r="H368" s="17" t="s">
        <v>8</v>
      </c>
      <c r="I368" s="20">
        <f>IF(FluxoCaixa101315176812[[#This Row],[Fornecedores]]="Saldo Inicial",FluxoCaixa101315176812[[#This Row],[R$ (Valores)]],I367+FluxoCaixa101315176812[[#This Row],[Valores Receitas / Despesas]])</f>
        <v>3780.9900000000339</v>
      </c>
      <c r="J368" s="5">
        <f>IF(FluxoCaixa101315176812[[#This Row],[Entrada / Saída]]="Saída",FluxoCaixa101315176812[[#This Row],[R$ (Valores)]]*-1,FluxoCaixa101315176812[[#This Row],[R$ (Valores)]])</f>
        <v>-20.72</v>
      </c>
    </row>
    <row r="369" spans="2:10" hidden="1">
      <c r="B369" s="16">
        <v>46065</v>
      </c>
      <c r="C369" s="48" t="s">
        <v>1299</v>
      </c>
      <c r="D369" s="17" t="s">
        <v>1</v>
      </c>
      <c r="E369" s="17" t="s">
        <v>60</v>
      </c>
      <c r="F369" s="17" t="s">
        <v>1707</v>
      </c>
      <c r="G369" s="21">
        <v>53.83</v>
      </c>
      <c r="H369" s="17" t="s">
        <v>8</v>
      </c>
      <c r="I369" s="20">
        <f>IF(FluxoCaixa101315176812[[#This Row],[Fornecedores]]="Saldo Inicial",FluxoCaixa101315176812[[#This Row],[R$ (Valores)]],I368+FluxoCaixa101315176812[[#This Row],[Valores Receitas / Despesas]])</f>
        <v>3834.8200000000338</v>
      </c>
      <c r="J369" s="5">
        <f>IF(FluxoCaixa101315176812[[#This Row],[Entrada / Saída]]="Saída",FluxoCaixa101315176812[[#This Row],[R$ (Valores)]]*-1,FluxoCaixa101315176812[[#This Row],[R$ (Valores)]])</f>
        <v>53.83</v>
      </c>
    </row>
    <row r="370" spans="2:10" hidden="1">
      <c r="B370" s="16">
        <v>46065</v>
      </c>
      <c r="C370" s="48" t="s">
        <v>1299</v>
      </c>
      <c r="D370" s="17" t="s">
        <v>2</v>
      </c>
      <c r="E370" s="17" t="s">
        <v>225</v>
      </c>
      <c r="F370" s="17" t="s">
        <v>524</v>
      </c>
      <c r="G370" s="21">
        <v>5.4</v>
      </c>
      <c r="H370" s="17" t="s">
        <v>8</v>
      </c>
      <c r="I370" s="20">
        <f>IF(FluxoCaixa101315176812[[#This Row],[Fornecedores]]="Saldo Inicial",FluxoCaixa101315176812[[#This Row],[R$ (Valores)]],I369+FluxoCaixa101315176812[[#This Row],[Valores Receitas / Despesas]])</f>
        <v>3829.4200000000337</v>
      </c>
      <c r="J370" s="5">
        <f>IF(FluxoCaixa101315176812[[#This Row],[Entrada / Saída]]="Saída",FluxoCaixa101315176812[[#This Row],[R$ (Valores)]]*-1,FluxoCaixa101315176812[[#This Row],[R$ (Valores)]])</f>
        <v>-5.4</v>
      </c>
    </row>
    <row r="371" spans="2:10" hidden="1">
      <c r="B371" s="16">
        <v>46065</v>
      </c>
      <c r="C371" s="48" t="s">
        <v>1299</v>
      </c>
      <c r="D371" s="17" t="s">
        <v>1</v>
      </c>
      <c r="E371" s="17" t="s">
        <v>60</v>
      </c>
      <c r="F371" s="17" t="s">
        <v>1660</v>
      </c>
      <c r="G371" s="21">
        <v>356.62</v>
      </c>
      <c r="H371" s="17" t="s">
        <v>8</v>
      </c>
      <c r="I371" s="20">
        <f>IF(FluxoCaixa101315176812[[#This Row],[Fornecedores]]="Saldo Inicial",FluxoCaixa101315176812[[#This Row],[R$ (Valores)]],I370+FluxoCaixa101315176812[[#This Row],[Valores Receitas / Despesas]])</f>
        <v>4186.0400000000336</v>
      </c>
      <c r="J371" s="5">
        <f>IF(FluxoCaixa101315176812[[#This Row],[Entrada / Saída]]="Saída",FluxoCaixa101315176812[[#This Row],[R$ (Valores)]]*-1,FluxoCaixa101315176812[[#This Row],[R$ (Valores)]])</f>
        <v>356.62</v>
      </c>
    </row>
    <row r="372" spans="2:10" hidden="1">
      <c r="B372" s="16">
        <v>46065</v>
      </c>
      <c r="C372" s="48" t="s">
        <v>1299</v>
      </c>
      <c r="D372" s="17" t="s">
        <v>2</v>
      </c>
      <c r="E372" s="17" t="s">
        <v>225</v>
      </c>
      <c r="F372" s="17" t="s">
        <v>524</v>
      </c>
      <c r="G372" s="21">
        <v>22.24</v>
      </c>
      <c r="H372" s="17" t="s">
        <v>8</v>
      </c>
      <c r="I372" s="20">
        <f>IF(FluxoCaixa101315176812[[#This Row],[Fornecedores]]="Saldo Inicial",FluxoCaixa101315176812[[#This Row],[R$ (Valores)]],I371+FluxoCaixa101315176812[[#This Row],[Valores Receitas / Despesas]])</f>
        <v>4163.8000000000338</v>
      </c>
      <c r="J372" s="5">
        <f>IF(FluxoCaixa101315176812[[#This Row],[Entrada / Saída]]="Saída",FluxoCaixa101315176812[[#This Row],[R$ (Valores)]]*-1,FluxoCaixa101315176812[[#This Row],[R$ (Valores)]])</f>
        <v>-22.24</v>
      </c>
    </row>
    <row r="373" spans="2:10" hidden="1">
      <c r="B373" s="16">
        <v>46065</v>
      </c>
      <c r="C373" s="48" t="s">
        <v>1299</v>
      </c>
      <c r="D373" s="17" t="s">
        <v>2</v>
      </c>
      <c r="E373" s="17" t="s">
        <v>225</v>
      </c>
      <c r="F373" s="17" t="s">
        <v>524</v>
      </c>
      <c r="G373" s="21">
        <v>17.68</v>
      </c>
      <c r="H373" s="17" t="s">
        <v>8</v>
      </c>
      <c r="I373" s="20">
        <f>IF(FluxoCaixa101315176812[[#This Row],[Fornecedores]]="Saldo Inicial",FluxoCaixa101315176812[[#This Row],[R$ (Valores)]],I372+FluxoCaixa101315176812[[#This Row],[Valores Receitas / Despesas]])</f>
        <v>4146.1200000000335</v>
      </c>
      <c r="J373" s="5">
        <f>IF(FluxoCaixa101315176812[[#This Row],[Entrada / Saída]]="Saída",FluxoCaixa101315176812[[#This Row],[R$ (Valores)]]*-1,FluxoCaixa101315176812[[#This Row],[R$ (Valores)]])</f>
        <v>-17.68</v>
      </c>
    </row>
    <row r="374" spans="2:10" hidden="1">
      <c r="B374" s="16">
        <v>46066</v>
      </c>
      <c r="C374" s="48" t="s">
        <v>1299</v>
      </c>
      <c r="D374" s="17" t="s">
        <v>2</v>
      </c>
      <c r="E374" s="17" t="s">
        <v>80</v>
      </c>
      <c r="F374" s="17" t="s">
        <v>1007</v>
      </c>
      <c r="G374" s="21">
        <v>1759.81</v>
      </c>
      <c r="H374" s="17" t="s">
        <v>8</v>
      </c>
      <c r="I374" s="20">
        <f>IF(FluxoCaixa101315176812[[#This Row],[Fornecedores]]="Saldo Inicial",FluxoCaixa101315176812[[#This Row],[R$ (Valores)]],I373+FluxoCaixa101315176812[[#This Row],[Valores Receitas / Despesas]])</f>
        <v>2386.3100000000336</v>
      </c>
      <c r="J374" s="5">
        <f>IF(FluxoCaixa101315176812[[#This Row],[Entrada / Saída]]="Saída",FluxoCaixa101315176812[[#This Row],[R$ (Valores)]]*-1,FluxoCaixa101315176812[[#This Row],[R$ (Valores)]])</f>
        <v>-1759.81</v>
      </c>
    </row>
    <row r="375" spans="2:10" hidden="1">
      <c r="B375" s="16">
        <v>46066</v>
      </c>
      <c r="C375" s="48" t="s">
        <v>1299</v>
      </c>
      <c r="D375" s="17" t="s">
        <v>2</v>
      </c>
      <c r="E375" s="17" t="s">
        <v>80</v>
      </c>
      <c r="F375" s="17" t="s">
        <v>1007</v>
      </c>
      <c r="G375" s="54">
        <v>522.34</v>
      </c>
      <c r="H375" s="45" t="s">
        <v>8</v>
      </c>
      <c r="I375" s="20">
        <f>IF(FluxoCaixa101315176812[[#This Row],[Fornecedores]]="Saldo Inicial",FluxoCaixa101315176812[[#This Row],[R$ (Valores)]],I374+FluxoCaixa101315176812[[#This Row],[Valores Receitas / Despesas]])</f>
        <v>1863.9700000000335</v>
      </c>
      <c r="J375" s="53">
        <f>IF(FluxoCaixa101315176812[[#This Row],[Entrada / Saída]]="Saída",FluxoCaixa101315176812[[#This Row],[R$ (Valores)]]*-1,FluxoCaixa101315176812[[#This Row],[R$ (Valores)]])</f>
        <v>-522.34</v>
      </c>
    </row>
    <row r="376" spans="2:10" hidden="1">
      <c r="B376" s="16">
        <v>46066</v>
      </c>
      <c r="C376" s="48" t="s">
        <v>1299</v>
      </c>
      <c r="D376" s="17" t="s">
        <v>2</v>
      </c>
      <c r="E376" s="17" t="s">
        <v>225</v>
      </c>
      <c r="F376" s="17" t="s">
        <v>524</v>
      </c>
      <c r="G376" s="54">
        <v>5.5</v>
      </c>
      <c r="H376" s="45" t="s">
        <v>8</v>
      </c>
      <c r="I376" s="20">
        <f>IF(FluxoCaixa101315176812[[#This Row],[Fornecedores]]="Saldo Inicial",FluxoCaixa101315176812[[#This Row],[R$ (Valores)]],I375+FluxoCaixa101315176812[[#This Row],[Valores Receitas / Despesas]])</f>
        <v>1858.4700000000335</v>
      </c>
      <c r="J376" s="53">
        <f>IF(FluxoCaixa101315176812[[#This Row],[Entrada / Saída]]="Saída",FluxoCaixa101315176812[[#This Row],[R$ (Valores)]]*-1,FluxoCaixa101315176812[[#This Row],[R$ (Valores)]])</f>
        <v>-5.5</v>
      </c>
    </row>
    <row r="377" spans="2:10" hidden="1">
      <c r="B377" s="16">
        <v>46066</v>
      </c>
      <c r="C377" s="48" t="s">
        <v>1299</v>
      </c>
      <c r="D377" s="17" t="s">
        <v>2</v>
      </c>
      <c r="E377" s="17" t="s">
        <v>225</v>
      </c>
      <c r="F377" s="17" t="s">
        <v>524</v>
      </c>
      <c r="G377" s="54">
        <v>5.5</v>
      </c>
      <c r="H377" s="45" t="s">
        <v>8</v>
      </c>
      <c r="I377" s="20">
        <f>IF(FluxoCaixa101315176812[[#This Row],[Fornecedores]]="Saldo Inicial",FluxoCaixa101315176812[[#This Row],[R$ (Valores)]],I376+FluxoCaixa101315176812[[#This Row],[Valores Receitas / Despesas]])</f>
        <v>1852.9700000000335</v>
      </c>
      <c r="J377" s="53">
        <f>IF(FluxoCaixa101315176812[[#This Row],[Entrada / Saída]]="Saída",FluxoCaixa101315176812[[#This Row],[R$ (Valores)]]*-1,FluxoCaixa101315176812[[#This Row],[R$ (Valores)]])</f>
        <v>-5.5</v>
      </c>
    </row>
    <row r="378" spans="2:10" hidden="1">
      <c r="B378" s="16">
        <v>46066</v>
      </c>
      <c r="C378" s="48" t="s">
        <v>1299</v>
      </c>
      <c r="D378" s="17" t="s">
        <v>2</v>
      </c>
      <c r="E378" s="17" t="s">
        <v>225</v>
      </c>
      <c r="F378" s="17" t="s">
        <v>524</v>
      </c>
      <c r="G378" s="21">
        <v>5.7</v>
      </c>
      <c r="H378" s="17" t="s">
        <v>8</v>
      </c>
      <c r="I378" s="20">
        <f>IF(FluxoCaixa101315176812[[#This Row],[Fornecedores]]="Saldo Inicial",FluxoCaixa101315176812[[#This Row],[R$ (Valores)]],I377+FluxoCaixa101315176812[[#This Row],[Valores Receitas / Despesas]])</f>
        <v>1847.2700000000334</v>
      </c>
      <c r="J378" s="5">
        <f>IF(FluxoCaixa101315176812[[#This Row],[Entrada / Saída]]="Saída",FluxoCaixa101315176812[[#This Row],[R$ (Valores)]]*-1,FluxoCaixa101315176812[[#This Row],[R$ (Valores)]])</f>
        <v>-5.7</v>
      </c>
    </row>
    <row r="379" spans="2:10" hidden="1">
      <c r="B379" s="16">
        <v>46066</v>
      </c>
      <c r="C379" s="48" t="s">
        <v>1299</v>
      </c>
      <c r="D379" s="17" t="s">
        <v>2</v>
      </c>
      <c r="E379" s="17" t="s">
        <v>225</v>
      </c>
      <c r="F379" s="17" t="s">
        <v>524</v>
      </c>
      <c r="G379" s="54">
        <v>1.49</v>
      </c>
      <c r="H379" s="45" t="s">
        <v>8</v>
      </c>
      <c r="I379" s="20">
        <f>IF(FluxoCaixa101315176812[[#This Row],[Fornecedores]]="Saldo Inicial",FluxoCaixa101315176812[[#This Row],[R$ (Valores)]],I378+FluxoCaixa101315176812[[#This Row],[Valores Receitas / Despesas]])</f>
        <v>1845.7800000000334</v>
      </c>
      <c r="J379" s="53">
        <f>IF(FluxoCaixa101315176812[[#This Row],[Entrada / Saída]]="Saída",FluxoCaixa101315176812[[#This Row],[R$ (Valores)]]*-1,FluxoCaixa101315176812[[#This Row],[R$ (Valores)]])</f>
        <v>-1.49</v>
      </c>
    </row>
    <row r="380" spans="2:10" hidden="1">
      <c r="B380" s="16">
        <v>46066</v>
      </c>
      <c r="C380" s="48" t="s">
        <v>1299</v>
      </c>
      <c r="D380" s="17" t="s">
        <v>2</v>
      </c>
      <c r="E380" s="17" t="s">
        <v>225</v>
      </c>
      <c r="F380" s="17" t="s">
        <v>524</v>
      </c>
      <c r="G380" s="54">
        <v>5.7</v>
      </c>
      <c r="H380" s="45" t="s">
        <v>8</v>
      </c>
      <c r="I380" s="20">
        <f>IF(FluxoCaixa101315176812[[#This Row],[Fornecedores]]="Saldo Inicial",FluxoCaixa101315176812[[#This Row],[R$ (Valores)]],I379+FluxoCaixa101315176812[[#This Row],[Valores Receitas / Despesas]])</f>
        <v>1840.0800000000334</v>
      </c>
      <c r="J380" s="53">
        <f>IF(FluxoCaixa101315176812[[#This Row],[Entrada / Saída]]="Saída",FluxoCaixa101315176812[[#This Row],[R$ (Valores)]]*-1,FluxoCaixa101315176812[[#This Row],[R$ (Valores)]])</f>
        <v>-5.7</v>
      </c>
    </row>
    <row r="381" spans="2:10" hidden="1">
      <c r="B381" s="16">
        <v>46066</v>
      </c>
      <c r="C381" s="48" t="s">
        <v>1299</v>
      </c>
      <c r="D381" s="17" t="s">
        <v>2</v>
      </c>
      <c r="E381" s="17" t="s">
        <v>225</v>
      </c>
      <c r="F381" s="17" t="s">
        <v>524</v>
      </c>
      <c r="G381" s="21">
        <v>1.49</v>
      </c>
      <c r="H381" s="17" t="s">
        <v>8</v>
      </c>
      <c r="I381" s="20">
        <f>IF(FluxoCaixa101315176812[[#This Row],[Fornecedores]]="Saldo Inicial",FluxoCaixa101315176812[[#This Row],[R$ (Valores)]],I380+FluxoCaixa101315176812[[#This Row],[Valores Receitas / Despesas]])</f>
        <v>1838.5900000000333</v>
      </c>
      <c r="J381" s="5">
        <f>IF(FluxoCaixa101315176812[[#This Row],[Entrada / Saída]]="Saída",FluxoCaixa101315176812[[#This Row],[R$ (Valores)]]*-1,FluxoCaixa101315176812[[#This Row],[R$ (Valores)]])</f>
        <v>-1.49</v>
      </c>
    </row>
    <row r="382" spans="2:10" hidden="1">
      <c r="B382" s="16">
        <v>46066</v>
      </c>
      <c r="C382" s="48" t="s">
        <v>1299</v>
      </c>
      <c r="D382" s="17" t="s">
        <v>2</v>
      </c>
      <c r="E382" s="17" t="s">
        <v>225</v>
      </c>
      <c r="F382" s="17" t="s">
        <v>524</v>
      </c>
      <c r="G382" s="21">
        <v>5.5</v>
      </c>
      <c r="H382" s="17" t="s">
        <v>8</v>
      </c>
      <c r="I382" s="20">
        <f>IF(FluxoCaixa101315176812[[#This Row],[Fornecedores]]="Saldo Inicial",FluxoCaixa101315176812[[#This Row],[R$ (Valores)]],I381+FluxoCaixa101315176812[[#This Row],[Valores Receitas / Despesas]])</f>
        <v>1833.0900000000333</v>
      </c>
      <c r="J382" s="5">
        <f>IF(FluxoCaixa101315176812[[#This Row],[Entrada / Saída]]="Saída",FluxoCaixa101315176812[[#This Row],[R$ (Valores)]]*-1,FluxoCaixa101315176812[[#This Row],[R$ (Valores)]])</f>
        <v>-5.5</v>
      </c>
    </row>
    <row r="383" spans="2:10" hidden="1">
      <c r="B383" s="16">
        <v>46066</v>
      </c>
      <c r="C383" s="48" t="s">
        <v>1299</v>
      </c>
      <c r="D383" s="17" t="s">
        <v>2</v>
      </c>
      <c r="E383" s="17" t="s">
        <v>225</v>
      </c>
      <c r="F383" s="17" t="s">
        <v>524</v>
      </c>
      <c r="G383" s="21">
        <v>5.7</v>
      </c>
      <c r="H383" s="17" t="s">
        <v>8</v>
      </c>
      <c r="I383" s="20">
        <f>IF(FluxoCaixa101315176812[[#This Row],[Fornecedores]]="Saldo Inicial",FluxoCaixa101315176812[[#This Row],[R$ (Valores)]],I382+FluxoCaixa101315176812[[#This Row],[Valores Receitas / Despesas]])</f>
        <v>1827.3900000000333</v>
      </c>
      <c r="J383" s="5">
        <f>IF(FluxoCaixa101315176812[[#This Row],[Entrada / Saída]]="Saída",FluxoCaixa101315176812[[#This Row],[R$ (Valores)]]*-1,FluxoCaixa101315176812[[#This Row],[R$ (Valores)]])</f>
        <v>-5.7</v>
      </c>
    </row>
    <row r="384" spans="2:10" hidden="1">
      <c r="B384" s="16">
        <v>46066</v>
      </c>
      <c r="C384" s="48" t="s">
        <v>1299</v>
      </c>
      <c r="D384" s="17" t="s">
        <v>2</v>
      </c>
      <c r="E384" s="17" t="s">
        <v>225</v>
      </c>
      <c r="F384" s="17" t="s">
        <v>524</v>
      </c>
      <c r="G384" s="21">
        <v>5.7</v>
      </c>
      <c r="H384" s="17" t="s">
        <v>8</v>
      </c>
      <c r="I384" s="20">
        <f>IF(FluxoCaixa101315176812[[#This Row],[Fornecedores]]="Saldo Inicial",FluxoCaixa101315176812[[#This Row],[R$ (Valores)]],I383+FluxoCaixa101315176812[[#This Row],[Valores Receitas / Despesas]])</f>
        <v>1821.6900000000333</v>
      </c>
      <c r="J384" s="5">
        <f>IF(FluxoCaixa101315176812[[#This Row],[Entrada / Saída]]="Saída",FluxoCaixa101315176812[[#This Row],[R$ (Valores)]]*-1,FluxoCaixa101315176812[[#This Row],[R$ (Valores)]])</f>
        <v>-5.7</v>
      </c>
    </row>
    <row r="385" spans="2:10" hidden="1">
      <c r="B385" s="16">
        <v>46066</v>
      </c>
      <c r="C385" s="48" t="s">
        <v>1299</v>
      </c>
      <c r="D385" s="17" t="s">
        <v>2</v>
      </c>
      <c r="E385" s="17" t="s">
        <v>225</v>
      </c>
      <c r="F385" s="17" t="s">
        <v>524</v>
      </c>
      <c r="G385" s="21">
        <v>5.4</v>
      </c>
      <c r="H385" s="17" t="s">
        <v>8</v>
      </c>
      <c r="I385" s="20">
        <f>IF(FluxoCaixa101315176812[[#This Row],[Fornecedores]]="Saldo Inicial",FluxoCaixa101315176812[[#This Row],[R$ (Valores)]],I384+FluxoCaixa101315176812[[#This Row],[Valores Receitas / Despesas]])</f>
        <v>1816.2900000000332</v>
      </c>
      <c r="J385" s="5">
        <f>IF(FluxoCaixa101315176812[[#This Row],[Entrada / Saída]]="Saída",FluxoCaixa101315176812[[#This Row],[R$ (Valores)]]*-1,FluxoCaixa101315176812[[#This Row],[R$ (Valores)]])</f>
        <v>-5.4</v>
      </c>
    </row>
    <row r="386" spans="2:10" hidden="1">
      <c r="B386" s="16">
        <v>46066</v>
      </c>
      <c r="C386" s="48" t="s">
        <v>1299</v>
      </c>
      <c r="D386" s="17" t="s">
        <v>2</v>
      </c>
      <c r="E386" s="17" t="s">
        <v>225</v>
      </c>
      <c r="F386" s="17" t="s">
        <v>524</v>
      </c>
      <c r="G386" s="21">
        <v>1.49</v>
      </c>
      <c r="H386" s="17" t="s">
        <v>8</v>
      </c>
      <c r="I386" s="20">
        <f>IF(FluxoCaixa101315176812[[#This Row],[Fornecedores]]="Saldo Inicial",FluxoCaixa101315176812[[#This Row],[R$ (Valores)]],I385+FluxoCaixa101315176812[[#This Row],[Valores Receitas / Despesas]])</f>
        <v>1814.8000000000332</v>
      </c>
      <c r="J386" s="5">
        <f>IF(FluxoCaixa101315176812[[#This Row],[Entrada / Saída]]="Saída",FluxoCaixa101315176812[[#This Row],[R$ (Valores)]]*-1,FluxoCaixa101315176812[[#This Row],[R$ (Valores)]])</f>
        <v>-1.49</v>
      </c>
    </row>
    <row r="387" spans="2:10" hidden="1">
      <c r="B387" s="16">
        <v>46066</v>
      </c>
      <c r="C387" s="48" t="s">
        <v>1299</v>
      </c>
      <c r="D387" s="17" t="s">
        <v>2</v>
      </c>
      <c r="E387" s="17" t="s">
        <v>225</v>
      </c>
      <c r="F387" s="17" t="s">
        <v>524</v>
      </c>
      <c r="G387" s="21">
        <v>5.7</v>
      </c>
      <c r="H387" s="17" t="s">
        <v>8</v>
      </c>
      <c r="I387" s="20">
        <f>IF(FluxoCaixa101315176812[[#This Row],[Fornecedores]]="Saldo Inicial",FluxoCaixa101315176812[[#This Row],[R$ (Valores)]],I386+FluxoCaixa101315176812[[#This Row],[Valores Receitas / Despesas]])</f>
        <v>1809.1000000000331</v>
      </c>
      <c r="J387" s="5">
        <f>IF(FluxoCaixa101315176812[[#This Row],[Entrada / Saída]]="Saída",FluxoCaixa101315176812[[#This Row],[R$ (Valores)]]*-1,FluxoCaixa101315176812[[#This Row],[R$ (Valores)]])</f>
        <v>-5.7</v>
      </c>
    </row>
    <row r="388" spans="2:10" hidden="1">
      <c r="B388" s="16">
        <v>46066</v>
      </c>
      <c r="C388" s="48" t="s">
        <v>1299</v>
      </c>
      <c r="D388" s="17" t="s">
        <v>2</v>
      </c>
      <c r="E388" s="17" t="s">
        <v>225</v>
      </c>
      <c r="F388" s="17" t="s">
        <v>524</v>
      </c>
      <c r="G388" s="21">
        <v>5.4</v>
      </c>
      <c r="H388" s="17" t="s">
        <v>8</v>
      </c>
      <c r="I388" s="20">
        <f>IF(FluxoCaixa101315176812[[#This Row],[Fornecedores]]="Saldo Inicial",FluxoCaixa101315176812[[#This Row],[R$ (Valores)]],I387+FluxoCaixa101315176812[[#This Row],[Valores Receitas / Despesas]])</f>
        <v>1803.700000000033</v>
      </c>
      <c r="J388" s="5">
        <f>IF(FluxoCaixa101315176812[[#This Row],[Entrada / Saída]]="Saída",FluxoCaixa101315176812[[#This Row],[R$ (Valores)]]*-1,FluxoCaixa101315176812[[#This Row],[R$ (Valores)]])</f>
        <v>-5.4</v>
      </c>
    </row>
    <row r="389" spans="2:10" hidden="1">
      <c r="B389" s="16">
        <v>46066</v>
      </c>
      <c r="C389" s="48" t="s">
        <v>1299</v>
      </c>
      <c r="D389" s="17" t="s">
        <v>2</v>
      </c>
      <c r="E389" s="17" t="s">
        <v>225</v>
      </c>
      <c r="F389" s="17" t="s">
        <v>524</v>
      </c>
      <c r="G389" s="21">
        <v>5.5</v>
      </c>
      <c r="H389" s="17" t="s">
        <v>8</v>
      </c>
      <c r="I389" s="20">
        <f>IF(FluxoCaixa101315176812[[#This Row],[Fornecedores]]="Saldo Inicial",FluxoCaixa101315176812[[#This Row],[R$ (Valores)]],I388+FluxoCaixa101315176812[[#This Row],[Valores Receitas / Despesas]])</f>
        <v>1798.200000000033</v>
      </c>
      <c r="J389" s="5">
        <f>IF(FluxoCaixa101315176812[[#This Row],[Entrada / Saída]]="Saída",FluxoCaixa101315176812[[#This Row],[R$ (Valores)]]*-1,FluxoCaixa101315176812[[#This Row],[R$ (Valores)]])</f>
        <v>-5.5</v>
      </c>
    </row>
    <row r="390" spans="2:10" hidden="1">
      <c r="B390" s="16">
        <v>46066</v>
      </c>
      <c r="C390" s="48" t="s">
        <v>1299</v>
      </c>
      <c r="D390" s="17" t="s">
        <v>2</v>
      </c>
      <c r="E390" s="17" t="s">
        <v>225</v>
      </c>
      <c r="F390" s="17" t="s">
        <v>524</v>
      </c>
      <c r="G390" s="21">
        <v>1.49</v>
      </c>
      <c r="H390" s="17" t="s">
        <v>8</v>
      </c>
      <c r="I390" s="20">
        <f>IF(FluxoCaixa101315176812[[#This Row],[Fornecedores]]="Saldo Inicial",FluxoCaixa101315176812[[#This Row],[R$ (Valores)]],I389+FluxoCaixa101315176812[[#This Row],[Valores Receitas / Despesas]])</f>
        <v>1796.710000000033</v>
      </c>
      <c r="J390" s="5">
        <f>IF(FluxoCaixa101315176812[[#This Row],[Entrada / Saída]]="Saída",FluxoCaixa101315176812[[#This Row],[R$ (Valores)]]*-1,FluxoCaixa101315176812[[#This Row],[R$ (Valores)]])</f>
        <v>-1.49</v>
      </c>
    </row>
    <row r="391" spans="2:10" hidden="1">
      <c r="B391" s="16">
        <v>46066</v>
      </c>
      <c r="C391" s="48" t="s">
        <v>1299</v>
      </c>
      <c r="D391" s="17" t="s">
        <v>2</v>
      </c>
      <c r="E391" s="17" t="s">
        <v>225</v>
      </c>
      <c r="F391" s="17" t="s">
        <v>524</v>
      </c>
      <c r="G391" s="21">
        <v>5.5</v>
      </c>
      <c r="H391" s="17" t="s">
        <v>8</v>
      </c>
      <c r="I391" s="20">
        <f>IF(FluxoCaixa101315176812[[#This Row],[Fornecedores]]="Saldo Inicial",FluxoCaixa101315176812[[#This Row],[R$ (Valores)]],I390+FluxoCaixa101315176812[[#This Row],[Valores Receitas / Despesas]])</f>
        <v>1791.210000000033</v>
      </c>
      <c r="J391" s="5">
        <f>IF(FluxoCaixa101315176812[[#This Row],[Entrada / Saída]]="Saída",FluxoCaixa101315176812[[#This Row],[R$ (Valores)]]*-1,FluxoCaixa101315176812[[#This Row],[R$ (Valores)]])</f>
        <v>-5.5</v>
      </c>
    </row>
    <row r="392" spans="2:10" hidden="1">
      <c r="B392" s="16">
        <v>46066</v>
      </c>
      <c r="C392" s="48" t="s">
        <v>1299</v>
      </c>
      <c r="D392" s="17" t="s">
        <v>2</v>
      </c>
      <c r="E392" s="17" t="s">
        <v>225</v>
      </c>
      <c r="F392" s="17" t="s">
        <v>524</v>
      </c>
      <c r="G392" s="21">
        <v>1.49</v>
      </c>
      <c r="H392" s="17" t="s">
        <v>8</v>
      </c>
      <c r="I392" s="20">
        <f>IF(FluxoCaixa101315176812[[#This Row],[Fornecedores]]="Saldo Inicial",FluxoCaixa101315176812[[#This Row],[R$ (Valores)]],I391+FluxoCaixa101315176812[[#This Row],[Valores Receitas / Despesas]])</f>
        <v>1789.720000000033</v>
      </c>
      <c r="J392" s="5">
        <f>IF(FluxoCaixa101315176812[[#This Row],[Entrada / Saída]]="Saída",FluxoCaixa101315176812[[#This Row],[R$ (Valores)]]*-1,FluxoCaixa101315176812[[#This Row],[R$ (Valores)]])</f>
        <v>-1.49</v>
      </c>
    </row>
    <row r="393" spans="2:10" hidden="1">
      <c r="B393" s="16">
        <v>46066</v>
      </c>
      <c r="C393" s="48" t="s">
        <v>1299</v>
      </c>
      <c r="D393" s="17" t="s">
        <v>2</v>
      </c>
      <c r="E393" s="17" t="s">
        <v>225</v>
      </c>
      <c r="F393" s="17" t="s">
        <v>524</v>
      </c>
      <c r="G393" s="54">
        <v>5.5</v>
      </c>
      <c r="H393" s="45" t="s">
        <v>8</v>
      </c>
      <c r="I393" s="20">
        <f>IF(FluxoCaixa101315176812[[#This Row],[Fornecedores]]="Saldo Inicial",FluxoCaixa101315176812[[#This Row],[R$ (Valores)]],I392+FluxoCaixa101315176812[[#This Row],[Valores Receitas / Despesas]])</f>
        <v>1784.220000000033</v>
      </c>
      <c r="J393" s="53">
        <f>IF(FluxoCaixa101315176812[[#This Row],[Entrada / Saída]]="Saída",FluxoCaixa101315176812[[#This Row],[R$ (Valores)]]*-1,FluxoCaixa101315176812[[#This Row],[R$ (Valores)]])</f>
        <v>-5.5</v>
      </c>
    </row>
    <row r="394" spans="2:10" hidden="1">
      <c r="B394" s="16">
        <v>46066</v>
      </c>
      <c r="C394" s="48" t="s">
        <v>1299</v>
      </c>
      <c r="D394" s="17" t="s">
        <v>2</v>
      </c>
      <c r="E394" s="17" t="s">
        <v>225</v>
      </c>
      <c r="F394" s="17" t="s">
        <v>524</v>
      </c>
      <c r="G394" s="21">
        <v>5.7</v>
      </c>
      <c r="H394" s="17" t="s">
        <v>8</v>
      </c>
      <c r="I394" s="20">
        <f>IF(FluxoCaixa101315176812[[#This Row],[Fornecedores]]="Saldo Inicial",FluxoCaixa101315176812[[#This Row],[R$ (Valores)]],I393+FluxoCaixa101315176812[[#This Row],[Valores Receitas / Despesas]])</f>
        <v>1778.520000000033</v>
      </c>
      <c r="J394" s="5">
        <f>IF(FluxoCaixa101315176812[[#This Row],[Entrada / Saída]]="Saída",FluxoCaixa101315176812[[#This Row],[R$ (Valores)]]*-1,FluxoCaixa101315176812[[#This Row],[R$ (Valores)]])</f>
        <v>-5.7</v>
      </c>
    </row>
    <row r="395" spans="2:10" hidden="1">
      <c r="B395" s="16">
        <v>46066</v>
      </c>
      <c r="C395" s="48" t="s">
        <v>1299</v>
      </c>
      <c r="D395" s="17" t="s">
        <v>2</v>
      </c>
      <c r="E395" s="17" t="s">
        <v>225</v>
      </c>
      <c r="F395" s="17" t="s">
        <v>524</v>
      </c>
      <c r="G395" s="21">
        <v>7.74</v>
      </c>
      <c r="H395" s="17" t="s">
        <v>8</v>
      </c>
      <c r="I395" s="20">
        <f>IF(FluxoCaixa101315176812[[#This Row],[Fornecedores]]="Saldo Inicial",FluxoCaixa101315176812[[#This Row],[R$ (Valores)]],I394+FluxoCaixa101315176812[[#This Row],[Valores Receitas / Despesas]])</f>
        <v>1770.7800000000329</v>
      </c>
      <c r="J395" s="5">
        <f>IF(FluxoCaixa101315176812[[#This Row],[Entrada / Saída]]="Saída",FluxoCaixa101315176812[[#This Row],[R$ (Valores)]]*-1,FluxoCaixa101315176812[[#This Row],[R$ (Valores)]])</f>
        <v>-7.74</v>
      </c>
    </row>
    <row r="396" spans="2:10" hidden="1">
      <c r="B396" s="16">
        <v>46066</v>
      </c>
      <c r="C396" s="48" t="s">
        <v>1299</v>
      </c>
      <c r="D396" s="17" t="s">
        <v>2</v>
      </c>
      <c r="E396" s="17" t="s">
        <v>225</v>
      </c>
      <c r="F396" s="17" t="s">
        <v>524</v>
      </c>
      <c r="G396" s="21">
        <v>1.49</v>
      </c>
      <c r="H396" s="17" t="s">
        <v>8</v>
      </c>
      <c r="I396" s="20">
        <f>IF(FluxoCaixa101315176812[[#This Row],[Fornecedores]]="Saldo Inicial",FluxoCaixa101315176812[[#This Row],[R$ (Valores)]],I395+FluxoCaixa101315176812[[#This Row],[Valores Receitas / Despesas]])</f>
        <v>1769.2900000000329</v>
      </c>
      <c r="J396" s="5">
        <f>IF(FluxoCaixa101315176812[[#This Row],[Entrada / Saída]]="Saída",FluxoCaixa101315176812[[#This Row],[R$ (Valores)]]*-1,FluxoCaixa101315176812[[#This Row],[R$ (Valores)]])</f>
        <v>-1.49</v>
      </c>
    </row>
    <row r="397" spans="2:10" hidden="1">
      <c r="B397" s="16">
        <v>46066</v>
      </c>
      <c r="C397" s="48" t="s">
        <v>1299</v>
      </c>
      <c r="D397" s="17" t="s">
        <v>2</v>
      </c>
      <c r="E397" s="17" t="s">
        <v>225</v>
      </c>
      <c r="F397" s="17" t="s">
        <v>524</v>
      </c>
      <c r="G397" s="21">
        <v>11.04</v>
      </c>
      <c r="H397" s="17" t="s">
        <v>8</v>
      </c>
      <c r="I397" s="20">
        <f>IF(FluxoCaixa101315176812[[#This Row],[Fornecedores]]="Saldo Inicial",FluxoCaixa101315176812[[#This Row],[R$ (Valores)]],I396+FluxoCaixa101315176812[[#This Row],[Valores Receitas / Despesas]])</f>
        <v>1758.250000000033</v>
      </c>
      <c r="J397" s="5">
        <f>IF(FluxoCaixa101315176812[[#This Row],[Entrada / Saída]]="Saída",FluxoCaixa101315176812[[#This Row],[R$ (Valores)]]*-1,FluxoCaixa101315176812[[#This Row],[R$ (Valores)]])</f>
        <v>-11.04</v>
      </c>
    </row>
    <row r="398" spans="2:10" hidden="1">
      <c r="B398" s="16">
        <v>46066</v>
      </c>
      <c r="C398" s="48" t="s">
        <v>1299</v>
      </c>
      <c r="D398" s="17" t="s">
        <v>2</v>
      </c>
      <c r="E398" s="17" t="s">
        <v>225</v>
      </c>
      <c r="F398" s="17" t="s">
        <v>524</v>
      </c>
      <c r="G398" s="21">
        <v>11.91</v>
      </c>
      <c r="H398" s="17" t="s">
        <v>8</v>
      </c>
      <c r="I398" s="20">
        <f>IF(FluxoCaixa101315176812[[#This Row],[Fornecedores]]="Saldo Inicial",FluxoCaixa101315176812[[#This Row],[R$ (Valores)]],I397+FluxoCaixa101315176812[[#This Row],[Valores Receitas / Despesas]])</f>
        <v>1746.3400000000329</v>
      </c>
      <c r="J398" s="5">
        <f>IF(FluxoCaixa101315176812[[#This Row],[Entrada / Saída]]="Saída",FluxoCaixa101315176812[[#This Row],[R$ (Valores)]]*-1,FluxoCaixa101315176812[[#This Row],[R$ (Valores)]])</f>
        <v>-11.91</v>
      </c>
    </row>
    <row r="399" spans="2:10" hidden="1">
      <c r="B399" s="16">
        <v>46066</v>
      </c>
      <c r="C399" s="48" t="s">
        <v>1299</v>
      </c>
      <c r="D399" s="17" t="s">
        <v>2</v>
      </c>
      <c r="E399" s="17" t="s">
        <v>225</v>
      </c>
      <c r="F399" s="17" t="s">
        <v>524</v>
      </c>
      <c r="G399" s="21">
        <v>9.0299999999999994</v>
      </c>
      <c r="H399" s="17" t="s">
        <v>8</v>
      </c>
      <c r="I399" s="20">
        <f>IF(FluxoCaixa101315176812[[#This Row],[Fornecedores]]="Saldo Inicial",FluxoCaixa101315176812[[#This Row],[R$ (Valores)]],I398+FluxoCaixa101315176812[[#This Row],[Valores Receitas / Despesas]])</f>
        <v>1737.3100000000329</v>
      </c>
      <c r="J399" s="5">
        <f>IF(FluxoCaixa101315176812[[#This Row],[Entrada / Saída]]="Saída",FluxoCaixa101315176812[[#This Row],[R$ (Valores)]]*-1,FluxoCaixa101315176812[[#This Row],[R$ (Valores)]])</f>
        <v>-9.0299999999999994</v>
      </c>
    </row>
    <row r="400" spans="2:10" hidden="1">
      <c r="B400" s="16">
        <v>46066</v>
      </c>
      <c r="C400" s="48" t="s">
        <v>1299</v>
      </c>
      <c r="D400" s="17" t="s">
        <v>2</v>
      </c>
      <c r="E400" s="17" t="s">
        <v>225</v>
      </c>
      <c r="F400" s="17" t="s">
        <v>524</v>
      </c>
      <c r="G400" s="21">
        <v>11.37</v>
      </c>
      <c r="H400" s="17" t="s">
        <v>8</v>
      </c>
      <c r="I400" s="20">
        <f>IF(FluxoCaixa101315176812[[#This Row],[Fornecedores]]="Saldo Inicial",FluxoCaixa101315176812[[#This Row],[R$ (Valores)]],I399+FluxoCaixa101315176812[[#This Row],[Valores Receitas / Despesas]])</f>
        <v>1725.940000000033</v>
      </c>
      <c r="J400" s="5">
        <f>IF(FluxoCaixa101315176812[[#This Row],[Entrada / Saída]]="Saída",FluxoCaixa101315176812[[#This Row],[R$ (Valores)]]*-1,FluxoCaixa101315176812[[#This Row],[R$ (Valores)]])</f>
        <v>-11.37</v>
      </c>
    </row>
    <row r="401" spans="2:10" hidden="1">
      <c r="B401" s="16">
        <v>46066</v>
      </c>
      <c r="C401" s="48" t="s">
        <v>1299</v>
      </c>
      <c r="D401" s="17" t="s">
        <v>2</v>
      </c>
      <c r="E401" s="17" t="s">
        <v>225</v>
      </c>
      <c r="F401" s="17" t="s">
        <v>524</v>
      </c>
      <c r="G401" s="21">
        <v>5.4</v>
      </c>
      <c r="H401" s="17" t="s">
        <v>8</v>
      </c>
      <c r="I401" s="20">
        <f>IF(FluxoCaixa101315176812[[#This Row],[Fornecedores]]="Saldo Inicial",FluxoCaixa101315176812[[#This Row],[R$ (Valores)]],I400+FluxoCaixa101315176812[[#This Row],[Valores Receitas / Despesas]])</f>
        <v>1720.5400000000329</v>
      </c>
      <c r="J401" s="5">
        <f>IF(FluxoCaixa101315176812[[#This Row],[Entrada / Saída]]="Saída",FluxoCaixa101315176812[[#This Row],[R$ (Valores)]]*-1,FluxoCaixa101315176812[[#This Row],[R$ (Valores)]])</f>
        <v>-5.4</v>
      </c>
    </row>
    <row r="402" spans="2:10" hidden="1">
      <c r="B402" s="16">
        <v>46066</v>
      </c>
      <c r="C402" s="48" t="s">
        <v>1299</v>
      </c>
      <c r="D402" s="17" t="s">
        <v>2</v>
      </c>
      <c r="E402" s="17" t="s">
        <v>225</v>
      </c>
      <c r="F402" s="17" t="s">
        <v>524</v>
      </c>
      <c r="G402" s="21">
        <v>11.94</v>
      </c>
      <c r="H402" s="17" t="s">
        <v>8</v>
      </c>
      <c r="I402" s="20">
        <f>IF(FluxoCaixa101315176812[[#This Row],[Fornecedores]]="Saldo Inicial",FluxoCaixa101315176812[[#This Row],[R$ (Valores)]],I401+FluxoCaixa101315176812[[#This Row],[Valores Receitas / Despesas]])</f>
        <v>1708.6000000000329</v>
      </c>
      <c r="J402" s="5">
        <f>IF(FluxoCaixa101315176812[[#This Row],[Entrada / Saída]]="Saída",FluxoCaixa101315176812[[#This Row],[R$ (Valores)]]*-1,FluxoCaixa101315176812[[#This Row],[R$ (Valores)]])</f>
        <v>-11.94</v>
      </c>
    </row>
    <row r="403" spans="2:10" hidden="1">
      <c r="B403" s="16">
        <v>46066</v>
      </c>
      <c r="C403" s="48" t="s">
        <v>1299</v>
      </c>
      <c r="D403" s="17" t="s">
        <v>2</v>
      </c>
      <c r="E403" s="17" t="s">
        <v>225</v>
      </c>
      <c r="F403" s="17" t="s">
        <v>524</v>
      </c>
      <c r="G403" s="21">
        <v>5.4</v>
      </c>
      <c r="H403" s="17" t="s">
        <v>8</v>
      </c>
      <c r="I403" s="20">
        <f>IF(FluxoCaixa101315176812[[#This Row],[Fornecedores]]="Saldo Inicial",FluxoCaixa101315176812[[#This Row],[R$ (Valores)]],I402+FluxoCaixa101315176812[[#This Row],[Valores Receitas / Despesas]])</f>
        <v>1703.2000000000328</v>
      </c>
      <c r="J403" s="5">
        <f>IF(FluxoCaixa101315176812[[#This Row],[Entrada / Saída]]="Saída",FluxoCaixa101315176812[[#This Row],[R$ (Valores)]]*-1,FluxoCaixa101315176812[[#This Row],[R$ (Valores)]])</f>
        <v>-5.4</v>
      </c>
    </row>
    <row r="404" spans="2:10" hidden="1">
      <c r="B404" s="16">
        <v>46066</v>
      </c>
      <c r="C404" s="48" t="s">
        <v>1299</v>
      </c>
      <c r="D404" s="17" t="s">
        <v>2</v>
      </c>
      <c r="E404" s="17" t="s">
        <v>225</v>
      </c>
      <c r="F404" s="17" t="s">
        <v>524</v>
      </c>
      <c r="G404" s="21">
        <v>5.5</v>
      </c>
      <c r="H404" s="17" t="s">
        <v>8</v>
      </c>
      <c r="I404" s="20">
        <f>IF(FluxoCaixa101315176812[[#This Row],[Fornecedores]]="Saldo Inicial",FluxoCaixa101315176812[[#This Row],[R$ (Valores)]],I403+FluxoCaixa101315176812[[#This Row],[Valores Receitas / Despesas]])</f>
        <v>1697.7000000000328</v>
      </c>
      <c r="J404" s="5">
        <f>IF(FluxoCaixa101315176812[[#This Row],[Entrada / Saída]]="Saída",FluxoCaixa101315176812[[#This Row],[R$ (Valores)]]*-1,FluxoCaixa101315176812[[#This Row],[R$ (Valores)]])</f>
        <v>-5.5</v>
      </c>
    </row>
    <row r="405" spans="2:10" hidden="1">
      <c r="B405" s="16">
        <v>46066</v>
      </c>
      <c r="C405" s="48" t="s">
        <v>1299</v>
      </c>
      <c r="D405" s="17" t="s">
        <v>2</v>
      </c>
      <c r="E405" s="17" t="s">
        <v>225</v>
      </c>
      <c r="F405" s="17" t="s">
        <v>524</v>
      </c>
      <c r="G405" s="54">
        <v>9.0299999999999994</v>
      </c>
      <c r="H405" s="45" t="s">
        <v>8</v>
      </c>
      <c r="I405" s="20">
        <f>IF(FluxoCaixa101315176812[[#This Row],[Fornecedores]]="Saldo Inicial",FluxoCaixa101315176812[[#This Row],[R$ (Valores)]],I404+FluxoCaixa101315176812[[#This Row],[Valores Receitas / Despesas]])</f>
        <v>1688.6700000000328</v>
      </c>
      <c r="J405" s="53">
        <f>IF(FluxoCaixa101315176812[[#This Row],[Entrada / Saída]]="Saída",FluxoCaixa101315176812[[#This Row],[R$ (Valores)]]*-1,FluxoCaixa101315176812[[#This Row],[R$ (Valores)]])</f>
        <v>-9.0299999999999994</v>
      </c>
    </row>
    <row r="406" spans="2:10" hidden="1">
      <c r="B406" s="16">
        <v>46066</v>
      </c>
      <c r="C406" s="48" t="s">
        <v>1299</v>
      </c>
      <c r="D406" s="17" t="s">
        <v>2</v>
      </c>
      <c r="E406" s="17" t="s">
        <v>225</v>
      </c>
      <c r="F406" s="17" t="s">
        <v>524</v>
      </c>
      <c r="G406" s="21">
        <v>5.5</v>
      </c>
      <c r="H406" s="17" t="s">
        <v>8</v>
      </c>
      <c r="I406" s="20">
        <f>IF(FluxoCaixa101315176812[[#This Row],[Fornecedores]]="Saldo Inicial",FluxoCaixa101315176812[[#This Row],[R$ (Valores)]],I405+FluxoCaixa101315176812[[#This Row],[Valores Receitas / Despesas]])</f>
        <v>1683.1700000000328</v>
      </c>
      <c r="J406" s="5">
        <f>IF(FluxoCaixa101315176812[[#This Row],[Entrada / Saída]]="Saída",FluxoCaixa101315176812[[#This Row],[R$ (Valores)]]*-1,FluxoCaixa101315176812[[#This Row],[R$ (Valores)]])</f>
        <v>-5.5</v>
      </c>
    </row>
    <row r="407" spans="2:10" hidden="1">
      <c r="B407" s="16">
        <v>46066</v>
      </c>
      <c r="C407" s="48" t="s">
        <v>1299</v>
      </c>
      <c r="D407" s="17" t="s">
        <v>2</v>
      </c>
      <c r="E407" s="17" t="s">
        <v>225</v>
      </c>
      <c r="F407" s="17" t="s">
        <v>524</v>
      </c>
      <c r="G407" s="21">
        <v>5.5</v>
      </c>
      <c r="H407" s="17" t="s">
        <v>8</v>
      </c>
      <c r="I407" s="20">
        <f>IF(FluxoCaixa101315176812[[#This Row],[Fornecedores]]="Saldo Inicial",FluxoCaixa101315176812[[#This Row],[R$ (Valores)]],I406+FluxoCaixa101315176812[[#This Row],[Valores Receitas / Despesas]])</f>
        <v>1677.6700000000328</v>
      </c>
      <c r="J407" s="5">
        <f>IF(FluxoCaixa101315176812[[#This Row],[Entrada / Saída]]="Saída",FluxoCaixa101315176812[[#This Row],[R$ (Valores)]]*-1,FluxoCaixa101315176812[[#This Row],[R$ (Valores)]])</f>
        <v>-5.5</v>
      </c>
    </row>
    <row r="408" spans="2:10" hidden="1">
      <c r="B408" s="16">
        <v>46066</v>
      </c>
      <c r="C408" s="48" t="s">
        <v>1299</v>
      </c>
      <c r="D408" s="17" t="s">
        <v>2</v>
      </c>
      <c r="E408" s="17" t="s">
        <v>225</v>
      </c>
      <c r="F408" s="17" t="s">
        <v>524</v>
      </c>
      <c r="G408" s="21">
        <v>5.5</v>
      </c>
      <c r="H408" s="17" t="s">
        <v>8</v>
      </c>
      <c r="I408" s="20">
        <f>IF(FluxoCaixa101315176812[[#This Row],[Fornecedores]]="Saldo Inicial",FluxoCaixa101315176812[[#This Row],[R$ (Valores)]],I407+FluxoCaixa101315176812[[#This Row],[Valores Receitas / Despesas]])</f>
        <v>1672.1700000000328</v>
      </c>
      <c r="J408" s="5">
        <f>IF(FluxoCaixa101315176812[[#This Row],[Entrada / Saída]]="Saída",FluxoCaixa101315176812[[#This Row],[R$ (Valores)]]*-1,FluxoCaixa101315176812[[#This Row],[R$ (Valores)]])</f>
        <v>-5.5</v>
      </c>
    </row>
    <row r="409" spans="2:10" hidden="1">
      <c r="B409" s="16">
        <v>46066</v>
      </c>
      <c r="C409" s="48" t="s">
        <v>1299</v>
      </c>
      <c r="D409" s="17" t="s">
        <v>2</v>
      </c>
      <c r="E409" s="17" t="s">
        <v>225</v>
      </c>
      <c r="F409" s="17" t="s">
        <v>524</v>
      </c>
      <c r="G409" s="21">
        <v>1.49</v>
      </c>
      <c r="H409" s="17" t="s">
        <v>8</v>
      </c>
      <c r="I409" s="20">
        <f>IF(FluxoCaixa101315176812[[#This Row],[Fornecedores]]="Saldo Inicial",FluxoCaixa101315176812[[#This Row],[R$ (Valores)]],I408+FluxoCaixa101315176812[[#This Row],[Valores Receitas / Despesas]])</f>
        <v>1670.6800000000328</v>
      </c>
      <c r="J409" s="5">
        <f>IF(FluxoCaixa101315176812[[#This Row],[Entrada / Saída]]="Saída",FluxoCaixa101315176812[[#This Row],[R$ (Valores)]]*-1,FluxoCaixa101315176812[[#This Row],[R$ (Valores)]])</f>
        <v>-1.49</v>
      </c>
    </row>
    <row r="410" spans="2:10" hidden="1">
      <c r="B410" s="16">
        <v>46066</v>
      </c>
      <c r="C410" s="48" t="s">
        <v>1299</v>
      </c>
      <c r="D410" s="17" t="s">
        <v>2</v>
      </c>
      <c r="E410" s="17" t="s">
        <v>225</v>
      </c>
      <c r="F410" s="17" t="s">
        <v>524</v>
      </c>
      <c r="G410" s="21">
        <v>5.5</v>
      </c>
      <c r="H410" s="17" t="s">
        <v>8</v>
      </c>
      <c r="I410" s="20">
        <f>IF(FluxoCaixa101315176812[[#This Row],[Fornecedores]]="Saldo Inicial",FluxoCaixa101315176812[[#This Row],[R$ (Valores)]],I409+FluxoCaixa101315176812[[#This Row],[Valores Receitas / Despesas]])</f>
        <v>1665.1800000000328</v>
      </c>
      <c r="J410" s="5">
        <f>IF(FluxoCaixa101315176812[[#This Row],[Entrada / Saída]]="Saída",FluxoCaixa101315176812[[#This Row],[R$ (Valores)]]*-1,FluxoCaixa101315176812[[#This Row],[R$ (Valores)]])</f>
        <v>-5.5</v>
      </c>
    </row>
    <row r="411" spans="2:10" hidden="1">
      <c r="B411" s="16">
        <v>46071</v>
      </c>
      <c r="C411" s="48" t="s">
        <v>1299</v>
      </c>
      <c r="D411" s="17" t="s">
        <v>2</v>
      </c>
      <c r="E411" s="17" t="s">
        <v>225</v>
      </c>
      <c r="F411" s="17" t="s">
        <v>524</v>
      </c>
      <c r="G411" s="21">
        <v>5.5</v>
      </c>
      <c r="H411" s="17" t="s">
        <v>8</v>
      </c>
      <c r="I411" s="20">
        <f>IF(FluxoCaixa101315176812[[#This Row],[Fornecedores]]="Saldo Inicial",FluxoCaixa101315176812[[#This Row],[R$ (Valores)]],I410+FluxoCaixa101315176812[[#This Row],[Valores Receitas / Despesas]])</f>
        <v>1659.6800000000328</v>
      </c>
      <c r="J411" s="5">
        <f>IF(FluxoCaixa101315176812[[#This Row],[Entrada / Saída]]="Saída",FluxoCaixa101315176812[[#This Row],[R$ (Valores)]]*-1,FluxoCaixa101315176812[[#This Row],[R$ (Valores)]])</f>
        <v>-5.5</v>
      </c>
    </row>
    <row r="412" spans="2:10" hidden="1">
      <c r="B412" s="16">
        <v>46071</v>
      </c>
      <c r="C412" s="48" t="s">
        <v>1299</v>
      </c>
      <c r="D412" s="17" t="s">
        <v>2</v>
      </c>
      <c r="E412" s="17" t="s">
        <v>225</v>
      </c>
      <c r="F412" s="17" t="s">
        <v>524</v>
      </c>
      <c r="G412" s="21">
        <v>1.49</v>
      </c>
      <c r="H412" s="17" t="s">
        <v>8</v>
      </c>
      <c r="I412" s="20">
        <f>IF(FluxoCaixa101315176812[[#This Row],[Fornecedores]]="Saldo Inicial",FluxoCaixa101315176812[[#This Row],[R$ (Valores)]],I411+FluxoCaixa101315176812[[#This Row],[Valores Receitas / Despesas]])</f>
        <v>1658.1900000000328</v>
      </c>
      <c r="J412" s="5">
        <f>IF(FluxoCaixa101315176812[[#This Row],[Entrada / Saída]]="Saída",FluxoCaixa101315176812[[#This Row],[R$ (Valores)]]*-1,FluxoCaixa101315176812[[#This Row],[R$ (Valores)]])</f>
        <v>-1.49</v>
      </c>
    </row>
    <row r="413" spans="2:10" hidden="1">
      <c r="B413" s="16">
        <v>46071</v>
      </c>
      <c r="C413" s="48" t="s">
        <v>1299</v>
      </c>
      <c r="D413" s="17" t="s">
        <v>2</v>
      </c>
      <c r="E413" s="17" t="s">
        <v>225</v>
      </c>
      <c r="F413" s="17" t="s">
        <v>524</v>
      </c>
      <c r="G413" s="21">
        <v>5.5</v>
      </c>
      <c r="H413" s="17" t="s">
        <v>8</v>
      </c>
      <c r="I413" s="20">
        <f>IF(FluxoCaixa101315176812[[#This Row],[Fornecedores]]="Saldo Inicial",FluxoCaixa101315176812[[#This Row],[R$ (Valores)]],I412+FluxoCaixa101315176812[[#This Row],[Valores Receitas / Despesas]])</f>
        <v>1652.6900000000328</v>
      </c>
      <c r="J413" s="5">
        <f>IF(FluxoCaixa101315176812[[#This Row],[Entrada / Saída]]="Saída",FluxoCaixa101315176812[[#This Row],[R$ (Valores)]]*-1,FluxoCaixa101315176812[[#This Row],[R$ (Valores)]])</f>
        <v>-5.5</v>
      </c>
    </row>
    <row r="414" spans="2:10" hidden="1">
      <c r="B414" s="16">
        <v>46071</v>
      </c>
      <c r="C414" s="48" t="s">
        <v>1299</v>
      </c>
      <c r="D414" s="17" t="s">
        <v>2</v>
      </c>
      <c r="E414" s="17" t="s">
        <v>79</v>
      </c>
      <c r="F414" s="17" t="s">
        <v>1735</v>
      </c>
      <c r="G414" s="21">
        <v>250</v>
      </c>
      <c r="H414" s="17" t="s">
        <v>8</v>
      </c>
      <c r="I414" s="20">
        <f>IF(FluxoCaixa101315176812[[#This Row],[Fornecedores]]="Saldo Inicial",FluxoCaixa101315176812[[#This Row],[R$ (Valores)]],I413+FluxoCaixa101315176812[[#This Row],[Valores Receitas / Despesas]])</f>
        <v>1402.6900000000328</v>
      </c>
      <c r="J414" s="5">
        <f>IF(FluxoCaixa101315176812[[#This Row],[Entrada / Saída]]="Saída",FluxoCaixa101315176812[[#This Row],[R$ (Valores)]]*-1,FluxoCaixa101315176812[[#This Row],[R$ (Valores)]])</f>
        <v>-250</v>
      </c>
    </row>
    <row r="415" spans="2:10" hidden="1">
      <c r="B415" s="16">
        <v>46071</v>
      </c>
      <c r="C415" s="48" t="s">
        <v>1299</v>
      </c>
      <c r="D415" s="45" t="s">
        <v>2</v>
      </c>
      <c r="E415" s="45" t="s">
        <v>70</v>
      </c>
      <c r="F415" s="17" t="s">
        <v>1317</v>
      </c>
      <c r="G415" s="54">
        <v>500</v>
      </c>
      <c r="H415" s="45" t="s">
        <v>8</v>
      </c>
      <c r="I415" s="20">
        <f>IF(FluxoCaixa101315176812[[#This Row],[Fornecedores]]="Saldo Inicial",FluxoCaixa101315176812[[#This Row],[R$ (Valores)]],I414+FluxoCaixa101315176812[[#This Row],[Valores Receitas / Despesas]])</f>
        <v>902.6900000000328</v>
      </c>
      <c r="J415" s="53">
        <f>IF(FluxoCaixa101315176812[[#This Row],[Entrada / Saída]]="Saída",FluxoCaixa101315176812[[#This Row],[R$ (Valores)]]*-1,FluxoCaixa101315176812[[#This Row],[R$ (Valores)]])</f>
        <v>-500</v>
      </c>
    </row>
    <row r="416" spans="2:10" hidden="1">
      <c r="B416" s="16">
        <v>46071</v>
      </c>
      <c r="C416" s="48" t="s">
        <v>1299</v>
      </c>
      <c r="D416" s="17" t="s">
        <v>2</v>
      </c>
      <c r="E416" s="17" t="s">
        <v>225</v>
      </c>
      <c r="F416" s="17" t="s">
        <v>524</v>
      </c>
      <c r="G416" s="54">
        <v>5.7</v>
      </c>
      <c r="H416" s="45" t="s">
        <v>8</v>
      </c>
      <c r="I416" s="20">
        <f>IF(FluxoCaixa101315176812[[#This Row],[Fornecedores]]="Saldo Inicial",FluxoCaixa101315176812[[#This Row],[R$ (Valores)]],I415+FluxoCaixa101315176812[[#This Row],[Valores Receitas / Despesas]])</f>
        <v>896.99000000003275</v>
      </c>
      <c r="J416" s="53">
        <f>IF(FluxoCaixa101315176812[[#This Row],[Entrada / Saída]]="Saída",FluxoCaixa101315176812[[#This Row],[R$ (Valores)]]*-1,FluxoCaixa101315176812[[#This Row],[R$ (Valores)]])</f>
        <v>-5.7</v>
      </c>
    </row>
    <row r="417" spans="2:10" hidden="1">
      <c r="B417" s="16">
        <v>46071</v>
      </c>
      <c r="C417" s="48" t="s">
        <v>1299</v>
      </c>
      <c r="D417" s="17" t="s">
        <v>2</v>
      </c>
      <c r="E417" s="17" t="s">
        <v>225</v>
      </c>
      <c r="F417" s="17" t="s">
        <v>524</v>
      </c>
      <c r="G417" s="21">
        <v>5.5</v>
      </c>
      <c r="H417" s="17" t="s">
        <v>8</v>
      </c>
      <c r="I417" s="20">
        <f>IF(FluxoCaixa101315176812[[#This Row],[Fornecedores]]="Saldo Inicial",FluxoCaixa101315176812[[#This Row],[R$ (Valores)]],I416+FluxoCaixa101315176812[[#This Row],[Valores Receitas / Despesas]])</f>
        <v>891.49000000003275</v>
      </c>
      <c r="J417" s="5">
        <f>IF(FluxoCaixa101315176812[[#This Row],[Entrada / Saída]]="Saída",FluxoCaixa101315176812[[#This Row],[R$ (Valores)]]*-1,FluxoCaixa101315176812[[#This Row],[R$ (Valores)]])</f>
        <v>-5.5</v>
      </c>
    </row>
    <row r="418" spans="2:10" hidden="1">
      <c r="B418" s="16">
        <v>46071</v>
      </c>
      <c r="C418" s="48" t="s">
        <v>1299</v>
      </c>
      <c r="D418" s="17" t="s">
        <v>2</v>
      </c>
      <c r="E418" s="17" t="s">
        <v>225</v>
      </c>
      <c r="F418" s="17" t="s">
        <v>524</v>
      </c>
      <c r="G418" s="21">
        <v>11.94</v>
      </c>
      <c r="H418" s="17" t="s">
        <v>8</v>
      </c>
      <c r="I418" s="20">
        <f>IF(FluxoCaixa101315176812[[#This Row],[Fornecedores]]="Saldo Inicial",FluxoCaixa101315176812[[#This Row],[R$ (Valores)]],I417+FluxoCaixa101315176812[[#This Row],[Valores Receitas / Despesas]])</f>
        <v>879.5500000000327</v>
      </c>
      <c r="J418" s="5">
        <f>IF(FluxoCaixa101315176812[[#This Row],[Entrada / Saída]]="Saída",FluxoCaixa101315176812[[#This Row],[R$ (Valores)]]*-1,FluxoCaixa101315176812[[#This Row],[R$ (Valores)]])</f>
        <v>-11.94</v>
      </c>
    </row>
    <row r="419" spans="2:10" hidden="1">
      <c r="B419" s="16">
        <v>46071</v>
      </c>
      <c r="C419" s="48" t="s">
        <v>1299</v>
      </c>
      <c r="D419" s="17" t="s">
        <v>2</v>
      </c>
      <c r="E419" s="17" t="s">
        <v>225</v>
      </c>
      <c r="F419" s="17" t="s">
        <v>524</v>
      </c>
      <c r="G419" s="21">
        <v>1.49</v>
      </c>
      <c r="H419" s="17" t="s">
        <v>8</v>
      </c>
      <c r="I419" s="20">
        <f>IF(FluxoCaixa101315176812[[#This Row],[Fornecedores]]="Saldo Inicial",FluxoCaixa101315176812[[#This Row],[R$ (Valores)]],I418+FluxoCaixa101315176812[[#This Row],[Valores Receitas / Despesas]])</f>
        <v>878.06000000003269</v>
      </c>
      <c r="J419" s="5">
        <f>IF(FluxoCaixa101315176812[[#This Row],[Entrada / Saída]]="Saída",FluxoCaixa101315176812[[#This Row],[R$ (Valores)]]*-1,FluxoCaixa101315176812[[#This Row],[R$ (Valores)]])</f>
        <v>-1.49</v>
      </c>
    </row>
    <row r="420" spans="2:10" hidden="1">
      <c r="B420" s="16">
        <v>46071</v>
      </c>
      <c r="C420" s="48" t="s">
        <v>1299</v>
      </c>
      <c r="D420" s="17" t="s">
        <v>2</v>
      </c>
      <c r="E420" s="17" t="s">
        <v>225</v>
      </c>
      <c r="F420" s="17" t="s">
        <v>524</v>
      </c>
      <c r="G420" s="21">
        <v>11.37</v>
      </c>
      <c r="H420" s="17" t="s">
        <v>8</v>
      </c>
      <c r="I420" s="20">
        <f>IF(FluxoCaixa101315176812[[#This Row],[Fornecedores]]="Saldo Inicial",FluxoCaixa101315176812[[#This Row],[R$ (Valores)]],I419+FluxoCaixa101315176812[[#This Row],[Valores Receitas / Despesas]])</f>
        <v>866.69000000003268</v>
      </c>
      <c r="J420" s="5">
        <f>IF(FluxoCaixa101315176812[[#This Row],[Entrada / Saída]]="Saída",FluxoCaixa101315176812[[#This Row],[R$ (Valores)]]*-1,FluxoCaixa101315176812[[#This Row],[R$ (Valores)]])</f>
        <v>-11.37</v>
      </c>
    </row>
    <row r="421" spans="2:10" hidden="1">
      <c r="B421" s="16">
        <v>46071</v>
      </c>
      <c r="C421" s="48" t="s">
        <v>1299</v>
      </c>
      <c r="D421" s="17" t="s">
        <v>2</v>
      </c>
      <c r="E421" s="17" t="s">
        <v>225</v>
      </c>
      <c r="F421" s="17" t="s">
        <v>524</v>
      </c>
      <c r="G421" s="21">
        <v>11.91</v>
      </c>
      <c r="H421" s="17" t="s">
        <v>8</v>
      </c>
      <c r="I421" s="20">
        <f>IF(FluxoCaixa101315176812[[#This Row],[Fornecedores]]="Saldo Inicial",FluxoCaixa101315176812[[#This Row],[R$ (Valores)]],I420+FluxoCaixa101315176812[[#This Row],[Valores Receitas / Despesas]])</f>
        <v>854.78000000003271</v>
      </c>
      <c r="J421" s="5">
        <f>IF(FluxoCaixa101315176812[[#This Row],[Entrada / Saída]]="Saída",FluxoCaixa101315176812[[#This Row],[R$ (Valores)]]*-1,FluxoCaixa101315176812[[#This Row],[R$ (Valores)]])</f>
        <v>-11.91</v>
      </c>
    </row>
    <row r="422" spans="2:10" hidden="1">
      <c r="B422" s="16">
        <v>46071</v>
      </c>
      <c r="C422" s="48" t="s">
        <v>1299</v>
      </c>
      <c r="D422" s="17" t="s">
        <v>2</v>
      </c>
      <c r="E422" s="17" t="s">
        <v>225</v>
      </c>
      <c r="F422" s="17" t="s">
        <v>524</v>
      </c>
      <c r="G422" s="21">
        <v>7.74</v>
      </c>
      <c r="H422" s="17" t="s">
        <v>8</v>
      </c>
      <c r="I422" s="20">
        <f>IF(FluxoCaixa101315176812[[#This Row],[Fornecedores]]="Saldo Inicial",FluxoCaixa101315176812[[#This Row],[R$ (Valores)]],I421+FluxoCaixa101315176812[[#This Row],[Valores Receitas / Despesas]])</f>
        <v>847.04000000003271</v>
      </c>
      <c r="J422" s="5">
        <f>IF(FluxoCaixa101315176812[[#This Row],[Entrada / Saída]]="Saída",FluxoCaixa101315176812[[#This Row],[R$ (Valores)]]*-1,FluxoCaixa101315176812[[#This Row],[R$ (Valores)]])</f>
        <v>-7.74</v>
      </c>
    </row>
    <row r="423" spans="2:10" hidden="1">
      <c r="B423" s="16">
        <v>46071</v>
      </c>
      <c r="C423" s="48" t="s">
        <v>1299</v>
      </c>
      <c r="D423" s="17" t="s">
        <v>2</v>
      </c>
      <c r="E423" s="17" t="s">
        <v>225</v>
      </c>
      <c r="F423" s="17" t="s">
        <v>524</v>
      </c>
      <c r="G423" s="21">
        <v>11.04</v>
      </c>
      <c r="H423" s="17" t="s">
        <v>8</v>
      </c>
      <c r="I423" s="20">
        <f>IF(FluxoCaixa101315176812[[#This Row],[Fornecedores]]="Saldo Inicial",FluxoCaixa101315176812[[#This Row],[R$ (Valores)]],I422+FluxoCaixa101315176812[[#This Row],[Valores Receitas / Despesas]])</f>
        <v>836.00000000003274</v>
      </c>
      <c r="J423" s="5">
        <f>IF(FluxoCaixa101315176812[[#This Row],[Entrada / Saída]]="Saída",FluxoCaixa101315176812[[#This Row],[R$ (Valores)]]*-1,FluxoCaixa101315176812[[#This Row],[R$ (Valores)]])</f>
        <v>-11.04</v>
      </c>
    </row>
    <row r="424" spans="2:10" hidden="1">
      <c r="B424" s="16">
        <v>46071</v>
      </c>
      <c r="C424" s="48" t="s">
        <v>1299</v>
      </c>
      <c r="D424" s="17" t="s">
        <v>2</v>
      </c>
      <c r="E424" s="17" t="s">
        <v>225</v>
      </c>
      <c r="F424" s="17" t="s">
        <v>524</v>
      </c>
      <c r="G424" s="21">
        <v>5.5</v>
      </c>
      <c r="H424" s="17" t="s">
        <v>8</v>
      </c>
      <c r="I424" s="20">
        <f>IF(FluxoCaixa101315176812[[#This Row],[Fornecedores]]="Saldo Inicial",FluxoCaixa101315176812[[#This Row],[R$ (Valores)]],I423+FluxoCaixa101315176812[[#This Row],[Valores Receitas / Despesas]])</f>
        <v>830.50000000003274</v>
      </c>
      <c r="J424" s="5">
        <f>IF(FluxoCaixa101315176812[[#This Row],[Entrada / Saída]]="Saída",FluxoCaixa101315176812[[#This Row],[R$ (Valores)]]*-1,FluxoCaixa101315176812[[#This Row],[R$ (Valores)]])</f>
        <v>-5.5</v>
      </c>
    </row>
    <row r="425" spans="2:10" hidden="1">
      <c r="B425" s="16">
        <v>46071</v>
      </c>
      <c r="C425" s="48" t="s">
        <v>1299</v>
      </c>
      <c r="D425" s="17" t="s">
        <v>1</v>
      </c>
      <c r="E425" s="17" t="s">
        <v>75</v>
      </c>
      <c r="F425" s="17" t="s">
        <v>1610</v>
      </c>
      <c r="G425" s="21">
        <v>35000</v>
      </c>
      <c r="H425" s="17" t="s">
        <v>8</v>
      </c>
      <c r="I425" s="20">
        <f>IF(FluxoCaixa101315176812[[#This Row],[Fornecedores]]="Saldo Inicial",FluxoCaixa101315176812[[#This Row],[R$ (Valores)]],I424+FluxoCaixa101315176812[[#This Row],[Valores Receitas / Despesas]])</f>
        <v>35830.500000000029</v>
      </c>
      <c r="J425" s="5">
        <f>IF(FluxoCaixa101315176812[[#This Row],[Entrada / Saída]]="Saída",FluxoCaixa101315176812[[#This Row],[R$ (Valores)]]*-1,FluxoCaixa101315176812[[#This Row],[R$ (Valores)]])</f>
        <v>35000</v>
      </c>
    </row>
    <row r="426" spans="2:10" hidden="1">
      <c r="B426" s="16">
        <v>46071</v>
      </c>
      <c r="C426" s="48" t="s">
        <v>1299</v>
      </c>
      <c r="D426" s="17" t="s">
        <v>2</v>
      </c>
      <c r="E426" s="17" t="s">
        <v>70</v>
      </c>
      <c r="F426" s="17" t="s">
        <v>584</v>
      </c>
      <c r="G426" s="21">
        <v>800</v>
      </c>
      <c r="H426" s="17" t="s">
        <v>8</v>
      </c>
      <c r="I426" s="20">
        <f>IF(FluxoCaixa101315176812[[#This Row],[Fornecedores]]="Saldo Inicial",FluxoCaixa101315176812[[#This Row],[R$ (Valores)]],I425+FluxoCaixa101315176812[[#This Row],[Valores Receitas / Despesas]])</f>
        <v>35030.500000000029</v>
      </c>
      <c r="J426" s="5">
        <f>IF(FluxoCaixa101315176812[[#This Row],[Entrada / Saída]]="Saída",FluxoCaixa101315176812[[#This Row],[R$ (Valores)]]*-1,FluxoCaixa101315176812[[#This Row],[R$ (Valores)]])</f>
        <v>-800</v>
      </c>
    </row>
    <row r="427" spans="2:10" hidden="1">
      <c r="B427" s="16">
        <v>46071</v>
      </c>
      <c r="C427" s="48" t="s">
        <v>1299</v>
      </c>
      <c r="D427" s="17" t="s">
        <v>2</v>
      </c>
      <c r="E427" s="17" t="s">
        <v>70</v>
      </c>
      <c r="F427" s="17" t="s">
        <v>1736</v>
      </c>
      <c r="G427" s="21">
        <v>1000</v>
      </c>
      <c r="H427" s="17" t="s">
        <v>8</v>
      </c>
      <c r="I427" s="20">
        <f>IF(FluxoCaixa101315176812[[#This Row],[Fornecedores]]="Saldo Inicial",FluxoCaixa101315176812[[#This Row],[R$ (Valores)]],I426+FluxoCaixa101315176812[[#This Row],[Valores Receitas / Despesas]])</f>
        <v>34030.500000000029</v>
      </c>
      <c r="J427" s="5">
        <f>IF(FluxoCaixa101315176812[[#This Row],[Entrada / Saída]]="Saída",FluxoCaixa101315176812[[#This Row],[R$ (Valores)]]*-1,FluxoCaixa101315176812[[#This Row],[R$ (Valores)]])</f>
        <v>-1000</v>
      </c>
    </row>
    <row r="428" spans="2:10" hidden="1">
      <c r="B428" s="16">
        <v>46071</v>
      </c>
      <c r="C428" s="48" t="s">
        <v>1299</v>
      </c>
      <c r="D428" s="17" t="s">
        <v>2</v>
      </c>
      <c r="E428" s="17" t="s">
        <v>70</v>
      </c>
      <c r="F428" s="17" t="s">
        <v>1063</v>
      </c>
      <c r="G428" s="21">
        <v>1600</v>
      </c>
      <c r="H428" s="17" t="s">
        <v>8</v>
      </c>
      <c r="I428" s="20">
        <f>IF(FluxoCaixa101315176812[[#This Row],[Fornecedores]]="Saldo Inicial",FluxoCaixa101315176812[[#This Row],[R$ (Valores)]],I427+FluxoCaixa101315176812[[#This Row],[Valores Receitas / Despesas]])</f>
        <v>32430.500000000029</v>
      </c>
      <c r="J428" s="5">
        <f>IF(FluxoCaixa101315176812[[#This Row],[Entrada / Saída]]="Saída",FluxoCaixa101315176812[[#This Row],[R$ (Valores)]]*-1,FluxoCaixa101315176812[[#This Row],[R$ (Valores)]])</f>
        <v>-1600</v>
      </c>
    </row>
    <row r="429" spans="2:10" hidden="1">
      <c r="B429" s="16">
        <v>46071</v>
      </c>
      <c r="C429" s="48" t="s">
        <v>1299</v>
      </c>
      <c r="D429" s="17" t="s">
        <v>2</v>
      </c>
      <c r="E429" s="17" t="s">
        <v>70</v>
      </c>
      <c r="F429" s="17" t="s">
        <v>1737</v>
      </c>
      <c r="G429" s="21">
        <v>210</v>
      </c>
      <c r="H429" s="17" t="s">
        <v>8</v>
      </c>
      <c r="I429" s="20">
        <f>IF(FluxoCaixa101315176812[[#This Row],[Fornecedores]]="Saldo Inicial",FluxoCaixa101315176812[[#This Row],[R$ (Valores)]],I428+FluxoCaixa101315176812[[#This Row],[Valores Receitas / Despesas]])</f>
        <v>32220.500000000029</v>
      </c>
      <c r="J429" s="5">
        <f>IF(FluxoCaixa101315176812[[#This Row],[Entrada / Saída]]="Saída",FluxoCaixa101315176812[[#This Row],[R$ (Valores)]]*-1,FluxoCaixa101315176812[[#This Row],[R$ (Valores)]])</f>
        <v>-210</v>
      </c>
    </row>
    <row r="430" spans="2:10" hidden="1">
      <c r="B430" s="16">
        <v>46071</v>
      </c>
      <c r="C430" s="48" t="s">
        <v>1299</v>
      </c>
      <c r="D430" s="17" t="s">
        <v>2</v>
      </c>
      <c r="E430" s="17" t="s">
        <v>70</v>
      </c>
      <c r="F430" s="17" t="s">
        <v>738</v>
      </c>
      <c r="G430" s="21">
        <v>800</v>
      </c>
      <c r="H430" s="17" t="s">
        <v>8</v>
      </c>
      <c r="I430" s="20">
        <f>IF(FluxoCaixa101315176812[[#This Row],[Fornecedores]]="Saldo Inicial",FluxoCaixa101315176812[[#This Row],[R$ (Valores)]],I429+FluxoCaixa101315176812[[#This Row],[Valores Receitas / Despesas]])</f>
        <v>31420.500000000029</v>
      </c>
      <c r="J430" s="5">
        <f>IF(FluxoCaixa101315176812[[#This Row],[Entrada / Saída]]="Saída",FluxoCaixa101315176812[[#This Row],[R$ (Valores)]]*-1,FluxoCaixa101315176812[[#This Row],[R$ (Valores)]])</f>
        <v>-800</v>
      </c>
    </row>
    <row r="431" spans="2:10" hidden="1">
      <c r="B431" s="16">
        <v>46071</v>
      </c>
      <c r="C431" s="48" t="s">
        <v>1299</v>
      </c>
      <c r="D431" s="17" t="s">
        <v>2</v>
      </c>
      <c r="E431" s="17" t="s">
        <v>70</v>
      </c>
      <c r="F431" s="17" t="s">
        <v>1738</v>
      </c>
      <c r="G431" s="21">
        <v>300</v>
      </c>
      <c r="H431" s="17" t="s">
        <v>8</v>
      </c>
      <c r="I431" s="20">
        <f>IF(FluxoCaixa101315176812[[#This Row],[Fornecedores]]="Saldo Inicial",FluxoCaixa101315176812[[#This Row],[R$ (Valores)]],I430+FluxoCaixa101315176812[[#This Row],[Valores Receitas / Despesas]])</f>
        <v>31120.500000000029</v>
      </c>
      <c r="J431" s="5">
        <f>IF(FluxoCaixa101315176812[[#This Row],[Entrada / Saída]]="Saída",FluxoCaixa101315176812[[#This Row],[R$ (Valores)]]*-1,FluxoCaixa101315176812[[#This Row],[R$ (Valores)]])</f>
        <v>-300</v>
      </c>
    </row>
    <row r="432" spans="2:10" hidden="1">
      <c r="B432" s="16">
        <v>46071</v>
      </c>
      <c r="C432" s="48" t="s">
        <v>1299</v>
      </c>
      <c r="D432" s="17" t="s">
        <v>2</v>
      </c>
      <c r="E432" s="17" t="s">
        <v>70</v>
      </c>
      <c r="F432" s="17" t="s">
        <v>590</v>
      </c>
      <c r="G432" s="21">
        <v>400</v>
      </c>
      <c r="H432" s="17" t="s">
        <v>8</v>
      </c>
      <c r="I432" s="20">
        <f>IF(FluxoCaixa101315176812[[#This Row],[Fornecedores]]="Saldo Inicial",FluxoCaixa101315176812[[#This Row],[R$ (Valores)]],I431+FluxoCaixa101315176812[[#This Row],[Valores Receitas / Despesas]])</f>
        <v>30720.500000000029</v>
      </c>
      <c r="J432" s="5">
        <f>IF(FluxoCaixa101315176812[[#This Row],[Entrada / Saída]]="Saída",FluxoCaixa101315176812[[#This Row],[R$ (Valores)]]*-1,FluxoCaixa101315176812[[#This Row],[R$ (Valores)]])</f>
        <v>-400</v>
      </c>
    </row>
    <row r="433" spans="2:10" hidden="1">
      <c r="B433" s="16">
        <v>46071</v>
      </c>
      <c r="C433" s="48" t="s">
        <v>1299</v>
      </c>
      <c r="D433" s="17" t="s">
        <v>2</v>
      </c>
      <c r="E433" s="17" t="s">
        <v>70</v>
      </c>
      <c r="F433" s="17" t="s">
        <v>592</v>
      </c>
      <c r="G433" s="21">
        <v>800</v>
      </c>
      <c r="H433" s="17" t="s">
        <v>8</v>
      </c>
      <c r="I433" s="20">
        <f>IF(FluxoCaixa101315176812[[#This Row],[Fornecedores]]="Saldo Inicial",FluxoCaixa101315176812[[#This Row],[R$ (Valores)]],I432+FluxoCaixa101315176812[[#This Row],[Valores Receitas / Despesas]])</f>
        <v>29920.500000000029</v>
      </c>
      <c r="J433" s="5">
        <f>IF(FluxoCaixa101315176812[[#This Row],[Entrada / Saída]]="Saída",FluxoCaixa101315176812[[#This Row],[R$ (Valores)]]*-1,FluxoCaixa101315176812[[#This Row],[R$ (Valores)]])</f>
        <v>-800</v>
      </c>
    </row>
    <row r="434" spans="2:10" hidden="1">
      <c r="B434" s="16">
        <v>46071</v>
      </c>
      <c r="C434" s="48" t="s">
        <v>1299</v>
      </c>
      <c r="D434" s="17" t="s">
        <v>2</v>
      </c>
      <c r="E434" s="17" t="s">
        <v>70</v>
      </c>
      <c r="F434" s="17" t="s">
        <v>1465</v>
      </c>
      <c r="G434" s="21">
        <v>600</v>
      </c>
      <c r="H434" s="17" t="s">
        <v>8</v>
      </c>
      <c r="I434" s="20">
        <f>IF(FluxoCaixa101315176812[[#This Row],[Fornecedores]]="Saldo Inicial",FluxoCaixa101315176812[[#This Row],[R$ (Valores)]],I433+FluxoCaixa101315176812[[#This Row],[Valores Receitas / Despesas]])</f>
        <v>29320.500000000029</v>
      </c>
      <c r="J434" s="5">
        <f>IF(FluxoCaixa101315176812[[#This Row],[Entrada / Saída]]="Saída",FluxoCaixa101315176812[[#This Row],[R$ (Valores)]]*-1,FluxoCaixa101315176812[[#This Row],[R$ (Valores)]])</f>
        <v>-600</v>
      </c>
    </row>
    <row r="435" spans="2:10" hidden="1">
      <c r="B435" s="16">
        <v>46071</v>
      </c>
      <c r="C435" s="48" t="s">
        <v>1299</v>
      </c>
      <c r="D435" s="17" t="s">
        <v>2</v>
      </c>
      <c r="E435" s="17" t="s">
        <v>70</v>
      </c>
      <c r="F435" s="17" t="s">
        <v>580</v>
      </c>
      <c r="G435" s="21">
        <v>500</v>
      </c>
      <c r="H435" s="17" t="s">
        <v>8</v>
      </c>
      <c r="I435" s="20">
        <f>IF(FluxoCaixa101315176812[[#This Row],[Fornecedores]]="Saldo Inicial",FluxoCaixa101315176812[[#This Row],[R$ (Valores)]],I434+FluxoCaixa101315176812[[#This Row],[Valores Receitas / Despesas]])</f>
        <v>28820.500000000029</v>
      </c>
      <c r="J435" s="5">
        <f>IF(FluxoCaixa101315176812[[#This Row],[Entrada / Saída]]="Saída",FluxoCaixa101315176812[[#This Row],[R$ (Valores)]]*-1,FluxoCaixa101315176812[[#This Row],[R$ (Valores)]])</f>
        <v>-500</v>
      </c>
    </row>
    <row r="436" spans="2:10" hidden="1">
      <c r="B436" s="16">
        <v>46071</v>
      </c>
      <c r="C436" s="48" t="s">
        <v>1299</v>
      </c>
      <c r="D436" s="17" t="s">
        <v>2</v>
      </c>
      <c r="E436" s="17" t="s">
        <v>70</v>
      </c>
      <c r="F436" s="17" t="s">
        <v>593</v>
      </c>
      <c r="G436" s="21">
        <v>1000</v>
      </c>
      <c r="H436" s="17" t="s">
        <v>8</v>
      </c>
      <c r="I436" s="20">
        <f>IF(FluxoCaixa101315176812[[#This Row],[Fornecedores]]="Saldo Inicial",FluxoCaixa101315176812[[#This Row],[R$ (Valores)]],I435+FluxoCaixa101315176812[[#This Row],[Valores Receitas / Despesas]])</f>
        <v>27820.500000000029</v>
      </c>
      <c r="J436" s="5">
        <f>IF(FluxoCaixa101315176812[[#This Row],[Entrada / Saída]]="Saída",FluxoCaixa101315176812[[#This Row],[R$ (Valores)]]*-1,FluxoCaixa101315176812[[#This Row],[R$ (Valores)]])</f>
        <v>-1000</v>
      </c>
    </row>
    <row r="437" spans="2:10" hidden="1">
      <c r="B437" s="16">
        <v>46071</v>
      </c>
      <c r="C437" s="48" t="s">
        <v>1299</v>
      </c>
      <c r="D437" s="17" t="s">
        <v>2</v>
      </c>
      <c r="E437" s="17" t="s">
        <v>70</v>
      </c>
      <c r="F437" s="17" t="s">
        <v>1739</v>
      </c>
      <c r="G437" s="21">
        <v>3000</v>
      </c>
      <c r="H437" s="17" t="s">
        <v>8</v>
      </c>
      <c r="I437" s="20">
        <f>IF(FluxoCaixa101315176812[[#This Row],[Fornecedores]]="Saldo Inicial",FluxoCaixa101315176812[[#This Row],[R$ (Valores)]],I436+FluxoCaixa101315176812[[#This Row],[Valores Receitas / Despesas]])</f>
        <v>24820.500000000029</v>
      </c>
      <c r="J437" s="5">
        <f>IF(FluxoCaixa101315176812[[#This Row],[Entrada / Saída]]="Saída",FluxoCaixa101315176812[[#This Row],[R$ (Valores)]]*-1,FluxoCaixa101315176812[[#This Row],[R$ (Valores)]])</f>
        <v>-3000</v>
      </c>
    </row>
    <row r="438" spans="2:10" hidden="1">
      <c r="B438" s="16">
        <v>46071</v>
      </c>
      <c r="C438" s="48" t="s">
        <v>1299</v>
      </c>
      <c r="D438" s="17" t="s">
        <v>2</v>
      </c>
      <c r="E438" s="17" t="s">
        <v>70</v>
      </c>
      <c r="F438" s="17" t="s">
        <v>1740</v>
      </c>
      <c r="G438" s="21">
        <v>350</v>
      </c>
      <c r="H438" s="17" t="s">
        <v>8</v>
      </c>
      <c r="I438" s="20">
        <f>IF(FluxoCaixa101315176812[[#This Row],[Fornecedores]]="Saldo Inicial",FluxoCaixa101315176812[[#This Row],[R$ (Valores)]],I437+FluxoCaixa101315176812[[#This Row],[Valores Receitas / Despesas]])</f>
        <v>24470.500000000029</v>
      </c>
      <c r="J438" s="5">
        <f>IF(FluxoCaixa101315176812[[#This Row],[Entrada / Saída]]="Saída",FluxoCaixa101315176812[[#This Row],[R$ (Valores)]]*-1,FluxoCaixa101315176812[[#This Row],[R$ (Valores)]])</f>
        <v>-350</v>
      </c>
    </row>
    <row r="439" spans="2:10" hidden="1">
      <c r="B439" s="16">
        <v>46071</v>
      </c>
      <c r="C439" s="48" t="s">
        <v>1299</v>
      </c>
      <c r="D439" s="17" t="s">
        <v>2</v>
      </c>
      <c r="E439" s="17" t="s">
        <v>70</v>
      </c>
      <c r="F439" s="17" t="s">
        <v>1061</v>
      </c>
      <c r="G439" s="21">
        <v>210</v>
      </c>
      <c r="H439" s="17" t="s">
        <v>8</v>
      </c>
      <c r="I439" s="20">
        <f>IF(FluxoCaixa101315176812[[#This Row],[Fornecedores]]="Saldo Inicial",FluxoCaixa101315176812[[#This Row],[R$ (Valores)]],I438+FluxoCaixa101315176812[[#This Row],[Valores Receitas / Despesas]])</f>
        <v>24260.500000000029</v>
      </c>
      <c r="J439" s="5">
        <f>IF(FluxoCaixa101315176812[[#This Row],[Entrada / Saída]]="Saída",FluxoCaixa101315176812[[#This Row],[R$ (Valores)]]*-1,FluxoCaixa101315176812[[#This Row],[R$ (Valores)]])</f>
        <v>-210</v>
      </c>
    </row>
    <row r="440" spans="2:10" hidden="1">
      <c r="B440" s="16">
        <v>46071</v>
      </c>
      <c r="C440" s="48" t="s">
        <v>1299</v>
      </c>
      <c r="D440" s="17" t="s">
        <v>2</v>
      </c>
      <c r="E440" s="17" t="s">
        <v>70</v>
      </c>
      <c r="F440" s="17" t="s">
        <v>595</v>
      </c>
      <c r="G440" s="21">
        <v>4000</v>
      </c>
      <c r="H440" s="17" t="s">
        <v>8</v>
      </c>
      <c r="I440" s="20">
        <f>IF(FluxoCaixa101315176812[[#This Row],[Fornecedores]]="Saldo Inicial",FluxoCaixa101315176812[[#This Row],[R$ (Valores)]],I439+FluxoCaixa101315176812[[#This Row],[Valores Receitas / Despesas]])</f>
        <v>20260.500000000029</v>
      </c>
      <c r="J440" s="5">
        <f>IF(FluxoCaixa101315176812[[#This Row],[Entrada / Saída]]="Saída",FluxoCaixa101315176812[[#This Row],[R$ (Valores)]]*-1,FluxoCaixa101315176812[[#This Row],[R$ (Valores)]])</f>
        <v>-4000</v>
      </c>
    </row>
    <row r="441" spans="2:10" hidden="1">
      <c r="B441" s="16">
        <v>46071</v>
      </c>
      <c r="C441" s="48" t="s">
        <v>1299</v>
      </c>
      <c r="D441" s="17" t="s">
        <v>2</v>
      </c>
      <c r="E441" s="17" t="s">
        <v>70</v>
      </c>
      <c r="F441" s="17" t="s">
        <v>582</v>
      </c>
      <c r="G441" s="21">
        <v>3000</v>
      </c>
      <c r="H441" s="17" t="s">
        <v>8</v>
      </c>
      <c r="I441" s="20">
        <f>IF(FluxoCaixa101315176812[[#This Row],[Fornecedores]]="Saldo Inicial",FluxoCaixa101315176812[[#This Row],[R$ (Valores)]],I440+FluxoCaixa101315176812[[#This Row],[Valores Receitas / Despesas]])</f>
        <v>17260.500000000029</v>
      </c>
      <c r="J441" s="5">
        <f>IF(FluxoCaixa101315176812[[#This Row],[Entrada / Saída]]="Saída",FluxoCaixa101315176812[[#This Row],[R$ (Valores)]]*-1,FluxoCaixa101315176812[[#This Row],[R$ (Valores)]])</f>
        <v>-3000</v>
      </c>
    </row>
    <row r="442" spans="2:10" hidden="1">
      <c r="B442" s="16">
        <v>46071</v>
      </c>
      <c r="C442" s="48" t="s">
        <v>1299</v>
      </c>
      <c r="D442" s="17" t="s">
        <v>2</v>
      </c>
      <c r="E442" s="17" t="s">
        <v>70</v>
      </c>
      <c r="F442" s="17" t="s">
        <v>1741</v>
      </c>
      <c r="G442" s="21">
        <v>350</v>
      </c>
      <c r="H442" s="17" t="s">
        <v>8</v>
      </c>
      <c r="I442" s="20">
        <f>IF(FluxoCaixa101315176812[[#This Row],[Fornecedores]]="Saldo Inicial",FluxoCaixa101315176812[[#This Row],[R$ (Valores)]],I441+FluxoCaixa101315176812[[#This Row],[Valores Receitas / Despesas]])</f>
        <v>16910.500000000029</v>
      </c>
      <c r="J442" s="5">
        <f>IF(FluxoCaixa101315176812[[#This Row],[Entrada / Saída]]="Saída",FluxoCaixa101315176812[[#This Row],[R$ (Valores)]]*-1,FluxoCaixa101315176812[[#This Row],[R$ (Valores)]])</f>
        <v>-350</v>
      </c>
    </row>
    <row r="443" spans="2:10" hidden="1">
      <c r="B443" s="16">
        <v>46071</v>
      </c>
      <c r="C443" s="48" t="s">
        <v>1299</v>
      </c>
      <c r="D443" s="45" t="s">
        <v>2</v>
      </c>
      <c r="E443" s="45" t="s">
        <v>70</v>
      </c>
      <c r="F443" s="17" t="s">
        <v>596</v>
      </c>
      <c r="G443" s="54">
        <v>600</v>
      </c>
      <c r="H443" s="45" t="s">
        <v>8</v>
      </c>
      <c r="I443" s="20">
        <f>IF(FluxoCaixa101315176812[[#This Row],[Fornecedores]]="Saldo Inicial",FluxoCaixa101315176812[[#This Row],[R$ (Valores)]],I442+FluxoCaixa101315176812[[#This Row],[Valores Receitas / Despesas]])</f>
        <v>16310.500000000029</v>
      </c>
      <c r="J443" s="53">
        <f>IF(FluxoCaixa101315176812[[#This Row],[Entrada / Saída]]="Saída",FluxoCaixa101315176812[[#This Row],[R$ (Valores)]]*-1,FluxoCaixa101315176812[[#This Row],[R$ (Valores)]])</f>
        <v>-600</v>
      </c>
    </row>
    <row r="444" spans="2:10" hidden="1">
      <c r="B444" s="16">
        <v>46071</v>
      </c>
      <c r="C444" s="48" t="s">
        <v>1299</v>
      </c>
      <c r="D444" s="45" t="s">
        <v>2</v>
      </c>
      <c r="E444" s="45" t="s">
        <v>70</v>
      </c>
      <c r="F444" s="17" t="s">
        <v>1742</v>
      </c>
      <c r="G444" s="54">
        <v>800</v>
      </c>
      <c r="H444" s="45" t="s">
        <v>8</v>
      </c>
      <c r="I444" s="20">
        <f>IF(FluxoCaixa101315176812[[#This Row],[Fornecedores]]="Saldo Inicial",FluxoCaixa101315176812[[#This Row],[R$ (Valores)]],I443+FluxoCaixa101315176812[[#This Row],[Valores Receitas / Despesas]])</f>
        <v>15510.500000000029</v>
      </c>
      <c r="J444" s="53">
        <f>IF(FluxoCaixa101315176812[[#This Row],[Entrada / Saída]]="Saída",FluxoCaixa101315176812[[#This Row],[R$ (Valores)]]*-1,FluxoCaixa101315176812[[#This Row],[R$ (Valores)]])</f>
        <v>-800</v>
      </c>
    </row>
    <row r="445" spans="2:10" hidden="1">
      <c r="B445" s="16">
        <v>46071</v>
      </c>
      <c r="C445" s="48" t="s">
        <v>1299</v>
      </c>
      <c r="D445" s="17" t="s">
        <v>2</v>
      </c>
      <c r="E445" s="17" t="s">
        <v>70</v>
      </c>
      <c r="F445" s="17" t="s">
        <v>599</v>
      </c>
      <c r="G445" s="21">
        <v>800</v>
      </c>
      <c r="H445" s="17" t="s">
        <v>8</v>
      </c>
      <c r="I445" s="20">
        <f>IF(FluxoCaixa101315176812[[#This Row],[Fornecedores]]="Saldo Inicial",FluxoCaixa101315176812[[#This Row],[R$ (Valores)]],I444+FluxoCaixa101315176812[[#This Row],[Valores Receitas / Despesas]])</f>
        <v>14710.500000000029</v>
      </c>
      <c r="J445" s="5">
        <f>IF(FluxoCaixa101315176812[[#This Row],[Entrada / Saída]]="Saída",FluxoCaixa101315176812[[#This Row],[R$ (Valores)]]*-1,FluxoCaixa101315176812[[#This Row],[R$ (Valores)]])</f>
        <v>-800</v>
      </c>
    </row>
    <row r="446" spans="2:10" hidden="1">
      <c r="B446" s="16">
        <v>46071</v>
      </c>
      <c r="C446" s="48" t="s">
        <v>1299</v>
      </c>
      <c r="D446" s="17" t="s">
        <v>2</v>
      </c>
      <c r="E446" s="17" t="s">
        <v>70</v>
      </c>
      <c r="F446" s="17" t="s">
        <v>1388</v>
      </c>
      <c r="G446" s="21">
        <v>800</v>
      </c>
      <c r="H446" s="17" t="s">
        <v>8</v>
      </c>
      <c r="I446" s="20">
        <f>IF(FluxoCaixa101315176812[[#This Row],[Fornecedores]]="Saldo Inicial",FluxoCaixa101315176812[[#This Row],[R$ (Valores)]],I445+FluxoCaixa101315176812[[#This Row],[Valores Receitas / Despesas]])</f>
        <v>13910.500000000029</v>
      </c>
      <c r="J446" s="5">
        <f>IF(FluxoCaixa101315176812[[#This Row],[Entrada / Saída]]="Saída",FluxoCaixa101315176812[[#This Row],[R$ (Valores)]]*-1,FluxoCaixa101315176812[[#This Row],[R$ (Valores)]])</f>
        <v>-800</v>
      </c>
    </row>
    <row r="447" spans="2:10" hidden="1">
      <c r="B447" s="16">
        <v>46071</v>
      </c>
      <c r="C447" s="48" t="s">
        <v>1299</v>
      </c>
      <c r="D447" s="17" t="s">
        <v>2</v>
      </c>
      <c r="E447" s="17" t="s">
        <v>70</v>
      </c>
      <c r="F447" s="17" t="s">
        <v>1743</v>
      </c>
      <c r="G447" s="21">
        <v>600</v>
      </c>
      <c r="H447" s="17" t="s">
        <v>8</v>
      </c>
      <c r="I447" s="20">
        <f>IF(FluxoCaixa101315176812[[#This Row],[Fornecedores]]="Saldo Inicial",FluxoCaixa101315176812[[#This Row],[R$ (Valores)]],I446+FluxoCaixa101315176812[[#This Row],[Valores Receitas / Despesas]])</f>
        <v>13310.500000000029</v>
      </c>
      <c r="J447" s="5">
        <f>IF(FluxoCaixa101315176812[[#This Row],[Entrada / Saída]]="Saída",FluxoCaixa101315176812[[#This Row],[R$ (Valores)]]*-1,FluxoCaixa101315176812[[#This Row],[R$ (Valores)]])</f>
        <v>-600</v>
      </c>
    </row>
    <row r="448" spans="2:10" hidden="1">
      <c r="B448" s="16">
        <v>46071</v>
      </c>
      <c r="C448" s="48" t="s">
        <v>1299</v>
      </c>
      <c r="D448" s="17" t="s">
        <v>2</v>
      </c>
      <c r="E448" s="17" t="s">
        <v>70</v>
      </c>
      <c r="F448" s="17" t="s">
        <v>1744</v>
      </c>
      <c r="G448" s="21">
        <v>300</v>
      </c>
      <c r="H448" s="17" t="s">
        <v>8</v>
      </c>
      <c r="I448" s="20">
        <f>IF(FluxoCaixa101315176812[[#This Row],[Fornecedores]]="Saldo Inicial",FluxoCaixa101315176812[[#This Row],[R$ (Valores)]],I447+FluxoCaixa101315176812[[#This Row],[Valores Receitas / Despesas]])</f>
        <v>13010.500000000029</v>
      </c>
      <c r="J448" s="5">
        <f>IF(FluxoCaixa101315176812[[#This Row],[Entrada / Saída]]="Saída",FluxoCaixa101315176812[[#This Row],[R$ (Valores)]]*-1,FluxoCaixa101315176812[[#This Row],[R$ (Valores)]])</f>
        <v>-300</v>
      </c>
    </row>
    <row r="449" spans="2:10" hidden="1">
      <c r="B449" s="16">
        <v>46071</v>
      </c>
      <c r="C449" s="48" t="s">
        <v>1299</v>
      </c>
      <c r="D449" s="17" t="s">
        <v>2</v>
      </c>
      <c r="E449" s="17" t="s">
        <v>34</v>
      </c>
      <c r="F449" s="17" t="s">
        <v>1745</v>
      </c>
      <c r="G449" s="21">
        <v>3000</v>
      </c>
      <c r="H449" s="17" t="s">
        <v>8</v>
      </c>
      <c r="I449" s="20">
        <f>IF(FluxoCaixa101315176812[[#This Row],[Fornecedores]]="Saldo Inicial",FluxoCaixa101315176812[[#This Row],[R$ (Valores)]],I448+FluxoCaixa101315176812[[#This Row],[Valores Receitas / Despesas]])</f>
        <v>10010.500000000029</v>
      </c>
      <c r="J449" s="5">
        <f>IF(FluxoCaixa101315176812[[#This Row],[Entrada / Saída]]="Saída",FluxoCaixa101315176812[[#This Row],[R$ (Valores)]]*-1,FluxoCaixa101315176812[[#This Row],[R$ (Valores)]])</f>
        <v>-3000</v>
      </c>
    </row>
    <row r="450" spans="2:10" hidden="1">
      <c r="B450" s="16">
        <v>46071</v>
      </c>
      <c r="C450" s="48" t="s">
        <v>1299</v>
      </c>
      <c r="D450" s="17" t="s">
        <v>2</v>
      </c>
      <c r="E450" s="17" t="s">
        <v>225</v>
      </c>
      <c r="F450" s="17" t="s">
        <v>524</v>
      </c>
      <c r="G450" s="21">
        <v>5.7</v>
      </c>
      <c r="H450" s="17" t="s">
        <v>8</v>
      </c>
      <c r="I450" s="20">
        <f>IF(FluxoCaixa101315176812[[#This Row],[Fornecedores]]="Saldo Inicial",FluxoCaixa101315176812[[#This Row],[R$ (Valores)]],I449+FluxoCaixa101315176812[[#This Row],[Valores Receitas / Despesas]])</f>
        <v>10004.800000000028</v>
      </c>
      <c r="J450" s="5">
        <f>IF(FluxoCaixa101315176812[[#This Row],[Entrada / Saída]]="Saída",FluxoCaixa101315176812[[#This Row],[R$ (Valores)]]*-1,FluxoCaixa101315176812[[#This Row],[R$ (Valores)]])</f>
        <v>-5.7</v>
      </c>
    </row>
    <row r="451" spans="2:10" hidden="1">
      <c r="B451" s="16">
        <v>46071</v>
      </c>
      <c r="C451" s="48" t="s">
        <v>1299</v>
      </c>
      <c r="D451" s="17" t="s">
        <v>2</v>
      </c>
      <c r="E451" s="17" t="s">
        <v>225</v>
      </c>
      <c r="F451" s="17" t="s">
        <v>524</v>
      </c>
      <c r="G451" s="21">
        <v>1.49</v>
      </c>
      <c r="H451" s="17" t="s">
        <v>8</v>
      </c>
      <c r="I451" s="20">
        <f>IF(FluxoCaixa101315176812[[#This Row],[Fornecedores]]="Saldo Inicial",FluxoCaixa101315176812[[#This Row],[R$ (Valores)]],I450+FluxoCaixa101315176812[[#This Row],[Valores Receitas / Despesas]])</f>
        <v>10003.310000000029</v>
      </c>
      <c r="J451" s="5">
        <f>IF(FluxoCaixa101315176812[[#This Row],[Entrada / Saída]]="Saída",FluxoCaixa101315176812[[#This Row],[R$ (Valores)]]*-1,FluxoCaixa101315176812[[#This Row],[R$ (Valores)]])</f>
        <v>-1.49</v>
      </c>
    </row>
    <row r="452" spans="2:10" hidden="1">
      <c r="B452" s="16">
        <v>46071</v>
      </c>
      <c r="C452" s="48" t="s">
        <v>1299</v>
      </c>
      <c r="D452" s="17" t="s">
        <v>2</v>
      </c>
      <c r="E452" s="17" t="s">
        <v>225</v>
      </c>
      <c r="F452" s="17" t="s">
        <v>524</v>
      </c>
      <c r="G452" s="21">
        <v>5.7</v>
      </c>
      <c r="H452" s="17" t="s">
        <v>8</v>
      </c>
      <c r="I452" s="20">
        <f>IF(FluxoCaixa101315176812[[#This Row],[Fornecedores]]="Saldo Inicial",FluxoCaixa101315176812[[#This Row],[R$ (Valores)]],I451+FluxoCaixa101315176812[[#This Row],[Valores Receitas / Despesas]])</f>
        <v>9997.6100000000279</v>
      </c>
      <c r="J452" s="5">
        <f>IF(FluxoCaixa101315176812[[#This Row],[Entrada / Saída]]="Saída",FluxoCaixa101315176812[[#This Row],[R$ (Valores)]]*-1,FluxoCaixa101315176812[[#This Row],[R$ (Valores)]])</f>
        <v>-5.7</v>
      </c>
    </row>
    <row r="453" spans="2:10" hidden="1">
      <c r="B453" s="16">
        <v>46071</v>
      </c>
      <c r="C453" s="48" t="s">
        <v>1299</v>
      </c>
      <c r="D453" s="17" t="s">
        <v>2</v>
      </c>
      <c r="E453" s="17" t="s">
        <v>225</v>
      </c>
      <c r="F453" s="17" t="s">
        <v>524</v>
      </c>
      <c r="G453" s="21">
        <v>5.7</v>
      </c>
      <c r="H453" s="17" t="s">
        <v>8</v>
      </c>
      <c r="I453" s="20">
        <f>IF(FluxoCaixa101315176812[[#This Row],[Fornecedores]]="Saldo Inicial",FluxoCaixa101315176812[[#This Row],[R$ (Valores)]],I452+FluxoCaixa101315176812[[#This Row],[Valores Receitas / Despesas]])</f>
        <v>9991.9100000000271</v>
      </c>
      <c r="J453" s="5">
        <f>IF(FluxoCaixa101315176812[[#This Row],[Entrada / Saída]]="Saída",FluxoCaixa101315176812[[#This Row],[R$ (Valores)]]*-1,FluxoCaixa101315176812[[#This Row],[R$ (Valores)]])</f>
        <v>-5.7</v>
      </c>
    </row>
    <row r="454" spans="2:10" hidden="1">
      <c r="B454" s="16">
        <v>46071</v>
      </c>
      <c r="C454" s="48" t="s">
        <v>1299</v>
      </c>
      <c r="D454" s="17" t="s">
        <v>2</v>
      </c>
      <c r="E454" s="17" t="s">
        <v>225</v>
      </c>
      <c r="F454" s="17" t="s">
        <v>524</v>
      </c>
      <c r="G454" s="21">
        <v>5.7</v>
      </c>
      <c r="H454" s="17" t="s">
        <v>8</v>
      </c>
      <c r="I454" s="20">
        <f>IF(FluxoCaixa101315176812[[#This Row],[Fornecedores]]="Saldo Inicial",FluxoCaixa101315176812[[#This Row],[R$ (Valores)]],I453+FluxoCaixa101315176812[[#This Row],[Valores Receitas / Despesas]])</f>
        <v>9986.2100000000264</v>
      </c>
      <c r="J454" s="5">
        <f>IF(FluxoCaixa101315176812[[#This Row],[Entrada / Saída]]="Saída",FluxoCaixa101315176812[[#This Row],[R$ (Valores)]]*-1,FluxoCaixa101315176812[[#This Row],[R$ (Valores)]])</f>
        <v>-5.7</v>
      </c>
    </row>
    <row r="455" spans="2:10" hidden="1">
      <c r="B455" s="16">
        <v>46071</v>
      </c>
      <c r="C455" s="48" t="s">
        <v>1299</v>
      </c>
      <c r="D455" s="17" t="s">
        <v>2</v>
      </c>
      <c r="E455" s="17" t="s">
        <v>225</v>
      </c>
      <c r="F455" s="17" t="s">
        <v>524</v>
      </c>
      <c r="G455" s="21">
        <v>3.25</v>
      </c>
      <c r="H455" s="17" t="s">
        <v>8</v>
      </c>
      <c r="I455" s="20">
        <f>IF(FluxoCaixa101315176812[[#This Row],[Fornecedores]]="Saldo Inicial",FluxoCaixa101315176812[[#This Row],[R$ (Valores)]],I454+FluxoCaixa101315176812[[#This Row],[Valores Receitas / Despesas]])</f>
        <v>9982.9600000000264</v>
      </c>
      <c r="J455" s="5">
        <f>IF(FluxoCaixa101315176812[[#This Row],[Entrada / Saída]]="Saída",FluxoCaixa101315176812[[#This Row],[R$ (Valores)]]*-1,FluxoCaixa101315176812[[#This Row],[R$ (Valores)]])</f>
        <v>-3.25</v>
      </c>
    </row>
    <row r="456" spans="2:10" hidden="1">
      <c r="B456" s="16">
        <v>46071</v>
      </c>
      <c r="C456" s="48" t="s">
        <v>1299</v>
      </c>
      <c r="D456" s="17" t="s">
        <v>2</v>
      </c>
      <c r="E456" s="17" t="s">
        <v>225</v>
      </c>
      <c r="F456" s="17" t="s">
        <v>524</v>
      </c>
      <c r="G456" s="21">
        <v>3.25</v>
      </c>
      <c r="H456" s="17" t="s">
        <v>8</v>
      </c>
      <c r="I456" s="20">
        <f>IF(FluxoCaixa101315176812[[#This Row],[Fornecedores]]="Saldo Inicial",FluxoCaixa101315176812[[#This Row],[R$ (Valores)]],I455+FluxoCaixa101315176812[[#This Row],[Valores Receitas / Despesas]])</f>
        <v>9979.7100000000264</v>
      </c>
      <c r="J456" s="5">
        <f>IF(FluxoCaixa101315176812[[#This Row],[Entrada / Saída]]="Saída",FluxoCaixa101315176812[[#This Row],[R$ (Valores)]]*-1,FluxoCaixa101315176812[[#This Row],[R$ (Valores)]])</f>
        <v>-3.25</v>
      </c>
    </row>
    <row r="457" spans="2:10" hidden="1">
      <c r="B457" s="16">
        <v>46071</v>
      </c>
      <c r="C457" s="48" t="s">
        <v>1299</v>
      </c>
      <c r="D457" s="17" t="s">
        <v>2</v>
      </c>
      <c r="E457" s="17" t="s">
        <v>225</v>
      </c>
      <c r="F457" s="17" t="s">
        <v>524</v>
      </c>
      <c r="G457" s="21">
        <v>22</v>
      </c>
      <c r="H457" s="17" t="s">
        <v>8</v>
      </c>
      <c r="I457" s="20">
        <f>IF(FluxoCaixa101315176812[[#This Row],[Fornecedores]]="Saldo Inicial",FluxoCaixa101315176812[[#This Row],[R$ (Valores)]],I456+FluxoCaixa101315176812[[#This Row],[Valores Receitas / Despesas]])</f>
        <v>9957.7100000000264</v>
      </c>
      <c r="J457" s="5">
        <f>IF(FluxoCaixa101315176812[[#This Row],[Entrada / Saída]]="Saída",FluxoCaixa101315176812[[#This Row],[R$ (Valores)]]*-1,FluxoCaixa101315176812[[#This Row],[R$ (Valores)]])</f>
        <v>-22</v>
      </c>
    </row>
    <row r="458" spans="2:10" hidden="1">
      <c r="B458" s="16">
        <v>46071</v>
      </c>
      <c r="C458" s="48" t="s">
        <v>1299</v>
      </c>
      <c r="D458" s="17" t="s">
        <v>2</v>
      </c>
      <c r="E458" s="17" t="s">
        <v>225</v>
      </c>
      <c r="F458" s="17" t="s">
        <v>524</v>
      </c>
      <c r="G458" s="21">
        <v>1.49</v>
      </c>
      <c r="H458" s="17" t="s">
        <v>8</v>
      </c>
      <c r="I458" s="20">
        <f>IF(FluxoCaixa101315176812[[#This Row],[Fornecedores]]="Saldo Inicial",FluxoCaixa101315176812[[#This Row],[R$ (Valores)]],I457+FluxoCaixa101315176812[[#This Row],[Valores Receitas / Despesas]])</f>
        <v>9956.2200000000266</v>
      </c>
      <c r="J458" s="5">
        <f>IF(FluxoCaixa101315176812[[#This Row],[Entrada / Saída]]="Saída",FluxoCaixa101315176812[[#This Row],[R$ (Valores)]]*-1,FluxoCaixa101315176812[[#This Row],[R$ (Valores)]])</f>
        <v>-1.49</v>
      </c>
    </row>
    <row r="459" spans="2:10" hidden="1">
      <c r="B459" s="16">
        <v>46071</v>
      </c>
      <c r="C459" s="48" t="s">
        <v>1299</v>
      </c>
      <c r="D459" s="17" t="s">
        <v>2</v>
      </c>
      <c r="E459" s="17" t="s">
        <v>225</v>
      </c>
      <c r="F459" s="17" t="s">
        <v>524</v>
      </c>
      <c r="G459" s="21">
        <v>11</v>
      </c>
      <c r="H459" s="17" t="s">
        <v>8</v>
      </c>
      <c r="I459" s="20">
        <f>IF(FluxoCaixa101315176812[[#This Row],[Fornecedores]]="Saldo Inicial",FluxoCaixa101315176812[[#This Row],[R$ (Valores)]],I458+FluxoCaixa101315176812[[#This Row],[Valores Receitas / Despesas]])</f>
        <v>9945.2200000000266</v>
      </c>
      <c r="J459" s="5">
        <f>IF(FluxoCaixa101315176812[[#This Row],[Entrada / Saída]]="Saída",FluxoCaixa101315176812[[#This Row],[R$ (Valores)]]*-1,FluxoCaixa101315176812[[#This Row],[R$ (Valores)]])</f>
        <v>-11</v>
      </c>
    </row>
    <row r="460" spans="2:10" hidden="1">
      <c r="B460" s="16">
        <v>46071</v>
      </c>
      <c r="C460" s="48" t="s">
        <v>1299</v>
      </c>
      <c r="D460" s="17" t="s">
        <v>2</v>
      </c>
      <c r="E460" s="17" t="s">
        <v>225</v>
      </c>
      <c r="F460" s="17" t="s">
        <v>524</v>
      </c>
      <c r="G460" s="54">
        <v>1.49</v>
      </c>
      <c r="H460" s="45" t="s">
        <v>8</v>
      </c>
      <c r="I460" s="20">
        <f>IF(FluxoCaixa101315176812[[#This Row],[Fornecedores]]="Saldo Inicial",FluxoCaixa101315176812[[#This Row],[R$ (Valores)]],I459+FluxoCaixa101315176812[[#This Row],[Valores Receitas / Despesas]])</f>
        <v>9943.7300000000268</v>
      </c>
      <c r="J460" s="53">
        <f>IF(FluxoCaixa101315176812[[#This Row],[Entrada / Saída]]="Saída",FluxoCaixa101315176812[[#This Row],[R$ (Valores)]]*-1,FluxoCaixa101315176812[[#This Row],[R$ (Valores)]])</f>
        <v>-1.49</v>
      </c>
    </row>
    <row r="461" spans="2:10" hidden="1">
      <c r="B461" s="16">
        <v>46071</v>
      </c>
      <c r="C461" s="48" t="s">
        <v>1299</v>
      </c>
      <c r="D461" s="17" t="s">
        <v>2</v>
      </c>
      <c r="E461" s="17" t="s">
        <v>26</v>
      </c>
      <c r="F461" s="17" t="s">
        <v>1746</v>
      </c>
      <c r="G461" s="21">
        <v>210</v>
      </c>
      <c r="H461" s="17" t="s">
        <v>525</v>
      </c>
      <c r="I461" s="20">
        <f>IF(FluxoCaixa101315176812[[#This Row],[Fornecedores]]="Saldo Inicial",FluxoCaixa101315176812[[#This Row],[R$ (Valores)]],I460+FluxoCaixa101315176812[[#This Row],[Valores Receitas / Despesas]])</f>
        <v>9733.7300000000268</v>
      </c>
      <c r="J461" s="5">
        <f>IF(FluxoCaixa101315176812[[#This Row],[Entrada / Saída]]="Saída",FluxoCaixa101315176812[[#This Row],[R$ (Valores)]]*-1,FluxoCaixa101315176812[[#This Row],[R$ (Valores)]])</f>
        <v>-210</v>
      </c>
    </row>
    <row r="462" spans="2:10" hidden="1">
      <c r="B462" s="16">
        <v>46071</v>
      </c>
      <c r="C462" s="48" t="s">
        <v>1299</v>
      </c>
      <c r="D462" s="17" t="s">
        <v>2</v>
      </c>
      <c r="E462" s="17" t="s">
        <v>225</v>
      </c>
      <c r="F462" s="17" t="s">
        <v>524</v>
      </c>
      <c r="G462" s="21">
        <v>22</v>
      </c>
      <c r="H462" s="17" t="s">
        <v>8</v>
      </c>
      <c r="I462" s="20">
        <f>IF(FluxoCaixa101315176812[[#This Row],[Fornecedores]]="Saldo Inicial",FluxoCaixa101315176812[[#This Row],[R$ (Valores)]],I461+FluxoCaixa101315176812[[#This Row],[Valores Receitas / Despesas]])</f>
        <v>9711.7300000000268</v>
      </c>
      <c r="J462" s="5">
        <f>IF(FluxoCaixa101315176812[[#This Row],[Entrada / Saída]]="Saída",FluxoCaixa101315176812[[#This Row],[R$ (Valores)]]*-1,FluxoCaixa101315176812[[#This Row],[R$ (Valores)]])</f>
        <v>-22</v>
      </c>
    </row>
    <row r="463" spans="2:10" hidden="1">
      <c r="B463" s="16">
        <v>46071</v>
      </c>
      <c r="C463" s="48" t="s">
        <v>1299</v>
      </c>
      <c r="D463" s="17" t="s">
        <v>2</v>
      </c>
      <c r="E463" s="17" t="s">
        <v>225</v>
      </c>
      <c r="F463" s="17" t="s">
        <v>524</v>
      </c>
      <c r="G463" s="21">
        <v>11</v>
      </c>
      <c r="H463" s="17" t="s">
        <v>8</v>
      </c>
      <c r="I463" s="20">
        <f>IF(FluxoCaixa101315176812[[#This Row],[Fornecedores]]="Saldo Inicial",FluxoCaixa101315176812[[#This Row],[R$ (Valores)]],I462+FluxoCaixa101315176812[[#This Row],[Valores Receitas / Despesas]])</f>
        <v>9700.7300000000268</v>
      </c>
      <c r="J463" s="5">
        <f>IF(FluxoCaixa101315176812[[#This Row],[Entrada / Saída]]="Saída",FluxoCaixa101315176812[[#This Row],[R$ (Valores)]]*-1,FluxoCaixa101315176812[[#This Row],[R$ (Valores)]])</f>
        <v>-11</v>
      </c>
    </row>
    <row r="464" spans="2:10" hidden="1">
      <c r="B464" s="16">
        <v>46071</v>
      </c>
      <c r="C464" s="48" t="s">
        <v>1299</v>
      </c>
      <c r="D464" s="17" t="s">
        <v>2</v>
      </c>
      <c r="E464" s="17" t="s">
        <v>225</v>
      </c>
      <c r="F464" s="17" t="s">
        <v>524</v>
      </c>
      <c r="G464" s="21">
        <v>22</v>
      </c>
      <c r="H464" s="17" t="s">
        <v>8</v>
      </c>
      <c r="I464" s="20">
        <f>IF(FluxoCaixa101315176812[[#This Row],[Fornecedores]]="Saldo Inicial",FluxoCaixa101315176812[[#This Row],[R$ (Valores)]],I463+FluxoCaixa101315176812[[#This Row],[Valores Receitas / Despesas]])</f>
        <v>9678.7300000000268</v>
      </c>
      <c r="J464" s="5">
        <f>IF(FluxoCaixa101315176812[[#This Row],[Entrada / Saída]]="Saída",FluxoCaixa101315176812[[#This Row],[R$ (Valores)]]*-1,FluxoCaixa101315176812[[#This Row],[R$ (Valores)]])</f>
        <v>-22</v>
      </c>
    </row>
    <row r="465" spans="2:10" hidden="1">
      <c r="B465" s="16">
        <v>46071</v>
      </c>
      <c r="C465" s="48" t="s">
        <v>1299</v>
      </c>
      <c r="D465" s="17" t="s">
        <v>2</v>
      </c>
      <c r="E465" s="17" t="s">
        <v>225</v>
      </c>
      <c r="F465" s="17" t="s">
        <v>524</v>
      </c>
      <c r="G465" s="21">
        <v>11</v>
      </c>
      <c r="H465" s="17" t="s">
        <v>8</v>
      </c>
      <c r="I465" s="20">
        <f>IF(FluxoCaixa101315176812[[#This Row],[Fornecedores]]="Saldo Inicial",FluxoCaixa101315176812[[#This Row],[R$ (Valores)]],I464+FluxoCaixa101315176812[[#This Row],[Valores Receitas / Despesas]])</f>
        <v>9667.7300000000268</v>
      </c>
      <c r="J465" s="5">
        <f>IF(FluxoCaixa101315176812[[#This Row],[Entrada / Saída]]="Saída",FluxoCaixa101315176812[[#This Row],[R$ (Valores)]]*-1,FluxoCaixa101315176812[[#This Row],[R$ (Valores)]])</f>
        <v>-11</v>
      </c>
    </row>
    <row r="466" spans="2:10" hidden="1">
      <c r="B466" s="16">
        <v>46071</v>
      </c>
      <c r="C466" s="48" t="s">
        <v>1299</v>
      </c>
      <c r="D466" s="17" t="s">
        <v>2</v>
      </c>
      <c r="E466" s="17" t="s">
        <v>225</v>
      </c>
      <c r="F466" s="17" t="s">
        <v>524</v>
      </c>
      <c r="G466" s="21">
        <v>5.7</v>
      </c>
      <c r="H466" s="17" t="s">
        <v>8</v>
      </c>
      <c r="I466" s="20">
        <f>IF(FluxoCaixa101315176812[[#This Row],[Fornecedores]]="Saldo Inicial",FluxoCaixa101315176812[[#This Row],[R$ (Valores)]],I465+FluxoCaixa101315176812[[#This Row],[Valores Receitas / Despesas]])</f>
        <v>9662.0300000000261</v>
      </c>
      <c r="J466" s="5">
        <f>IF(FluxoCaixa101315176812[[#This Row],[Entrada / Saída]]="Saída",FluxoCaixa101315176812[[#This Row],[R$ (Valores)]]*-1,FluxoCaixa101315176812[[#This Row],[R$ (Valores)]])</f>
        <v>-5.7</v>
      </c>
    </row>
    <row r="467" spans="2:10" hidden="1">
      <c r="B467" s="16">
        <v>46071</v>
      </c>
      <c r="C467" s="48" t="s">
        <v>1299</v>
      </c>
      <c r="D467" s="17" t="s">
        <v>2</v>
      </c>
      <c r="E467" s="17" t="s">
        <v>225</v>
      </c>
      <c r="F467" s="17" t="s">
        <v>524</v>
      </c>
      <c r="G467" s="21">
        <v>1.49</v>
      </c>
      <c r="H467" s="17" t="s">
        <v>8</v>
      </c>
      <c r="I467" s="20">
        <f>IF(FluxoCaixa101315176812[[#This Row],[Fornecedores]]="Saldo Inicial",FluxoCaixa101315176812[[#This Row],[R$ (Valores)]],I466+FluxoCaixa101315176812[[#This Row],[Valores Receitas / Despesas]])</f>
        <v>9660.5400000000263</v>
      </c>
      <c r="J467" s="5">
        <f>IF(FluxoCaixa101315176812[[#This Row],[Entrada / Saída]]="Saída",FluxoCaixa101315176812[[#This Row],[R$ (Valores)]]*-1,FluxoCaixa101315176812[[#This Row],[R$ (Valores)]])</f>
        <v>-1.49</v>
      </c>
    </row>
    <row r="468" spans="2:10" hidden="1">
      <c r="B468" s="16">
        <v>46071</v>
      </c>
      <c r="C468" s="48" t="s">
        <v>1299</v>
      </c>
      <c r="D468" s="17" t="s">
        <v>2</v>
      </c>
      <c r="E468" s="17" t="s">
        <v>225</v>
      </c>
      <c r="F468" s="17" t="s">
        <v>524</v>
      </c>
      <c r="G468" s="21">
        <v>9.6</v>
      </c>
      <c r="H468" s="17" t="s">
        <v>8</v>
      </c>
      <c r="I468" s="20">
        <f>IF(FluxoCaixa101315176812[[#This Row],[Fornecedores]]="Saldo Inicial",FluxoCaixa101315176812[[#This Row],[R$ (Valores)]],I467+FluxoCaixa101315176812[[#This Row],[Valores Receitas / Despesas]])</f>
        <v>9650.940000000026</v>
      </c>
      <c r="J468" s="5">
        <f>IF(FluxoCaixa101315176812[[#This Row],[Entrada / Saída]]="Saída",FluxoCaixa101315176812[[#This Row],[R$ (Valores)]]*-1,FluxoCaixa101315176812[[#This Row],[R$ (Valores)]])</f>
        <v>-9.6</v>
      </c>
    </row>
    <row r="469" spans="2:10" hidden="1">
      <c r="B469" s="16">
        <v>46071</v>
      </c>
      <c r="C469" s="48" t="s">
        <v>1299</v>
      </c>
      <c r="D469" s="17" t="s">
        <v>2</v>
      </c>
      <c r="E469" s="17" t="s">
        <v>225</v>
      </c>
      <c r="F469" s="17" t="s">
        <v>524</v>
      </c>
      <c r="G469" s="21">
        <v>4.8</v>
      </c>
      <c r="H469" s="17" t="s">
        <v>8</v>
      </c>
      <c r="I469" s="20">
        <f>IF(FluxoCaixa101315176812[[#This Row],[Fornecedores]]="Saldo Inicial",FluxoCaixa101315176812[[#This Row],[R$ (Valores)]],I468+FluxoCaixa101315176812[[#This Row],[Valores Receitas / Despesas]])</f>
        <v>9646.1400000000267</v>
      </c>
      <c r="J469" s="5">
        <f>IF(FluxoCaixa101315176812[[#This Row],[Entrada / Saída]]="Saída",FluxoCaixa101315176812[[#This Row],[R$ (Valores)]]*-1,FluxoCaixa101315176812[[#This Row],[R$ (Valores)]])</f>
        <v>-4.8</v>
      </c>
    </row>
    <row r="470" spans="2:10" hidden="1">
      <c r="B470" s="16">
        <v>46071</v>
      </c>
      <c r="C470" s="48" t="s">
        <v>1299</v>
      </c>
      <c r="D470" s="17" t="s">
        <v>2</v>
      </c>
      <c r="E470" s="17" t="s">
        <v>225</v>
      </c>
      <c r="F470" s="17" t="s">
        <v>524</v>
      </c>
      <c r="G470" s="21">
        <v>9.6</v>
      </c>
      <c r="H470" s="17" t="s">
        <v>8</v>
      </c>
      <c r="I470" s="20">
        <f>IF(FluxoCaixa101315176812[[#This Row],[Fornecedores]]="Saldo Inicial",FluxoCaixa101315176812[[#This Row],[R$ (Valores)]],I469+FluxoCaixa101315176812[[#This Row],[Valores Receitas / Despesas]])</f>
        <v>9636.5400000000263</v>
      </c>
      <c r="J470" s="5">
        <f>IF(FluxoCaixa101315176812[[#This Row],[Entrada / Saída]]="Saída",FluxoCaixa101315176812[[#This Row],[R$ (Valores)]]*-1,FluxoCaixa101315176812[[#This Row],[R$ (Valores)]])</f>
        <v>-9.6</v>
      </c>
    </row>
    <row r="471" spans="2:10" hidden="1">
      <c r="B471" s="16">
        <v>46071</v>
      </c>
      <c r="C471" s="48" t="s">
        <v>1299</v>
      </c>
      <c r="D471" s="17" t="s">
        <v>2</v>
      </c>
      <c r="E471" s="17" t="s">
        <v>225</v>
      </c>
      <c r="F471" s="17" t="s">
        <v>524</v>
      </c>
      <c r="G471" s="21">
        <v>4.8</v>
      </c>
      <c r="H471" s="17" t="s">
        <v>8</v>
      </c>
      <c r="I471" s="20">
        <f>IF(FluxoCaixa101315176812[[#This Row],[Fornecedores]]="Saldo Inicial",FluxoCaixa101315176812[[#This Row],[R$ (Valores)]],I470+FluxoCaixa101315176812[[#This Row],[Valores Receitas / Despesas]])</f>
        <v>9631.7400000000271</v>
      </c>
      <c r="J471" s="5">
        <f>IF(FluxoCaixa101315176812[[#This Row],[Entrada / Saída]]="Saída",FluxoCaixa101315176812[[#This Row],[R$ (Valores)]]*-1,FluxoCaixa101315176812[[#This Row],[R$ (Valores)]])</f>
        <v>-4.8</v>
      </c>
    </row>
    <row r="472" spans="2:10" hidden="1">
      <c r="B472" s="16">
        <v>46071</v>
      </c>
      <c r="C472" s="48" t="s">
        <v>1299</v>
      </c>
      <c r="D472" s="17" t="s">
        <v>2</v>
      </c>
      <c r="E472" s="17" t="s">
        <v>225</v>
      </c>
      <c r="F472" s="17" t="s">
        <v>524</v>
      </c>
      <c r="G472" s="21">
        <v>5.5</v>
      </c>
      <c r="H472" s="17" t="s">
        <v>8</v>
      </c>
      <c r="I472" s="20">
        <f>IF(FluxoCaixa101315176812[[#This Row],[Fornecedores]]="Saldo Inicial",FluxoCaixa101315176812[[#This Row],[R$ (Valores)]],I471+FluxoCaixa101315176812[[#This Row],[Valores Receitas / Despesas]])</f>
        <v>9626.2400000000271</v>
      </c>
      <c r="J472" s="5">
        <f>IF(FluxoCaixa101315176812[[#This Row],[Entrada / Saída]]="Saída",FluxoCaixa101315176812[[#This Row],[R$ (Valores)]]*-1,FluxoCaixa101315176812[[#This Row],[R$ (Valores)]])</f>
        <v>-5.5</v>
      </c>
    </row>
    <row r="473" spans="2:10" hidden="1">
      <c r="B473" s="16">
        <v>46071</v>
      </c>
      <c r="C473" s="48" t="s">
        <v>1299</v>
      </c>
      <c r="D473" s="17" t="s">
        <v>2</v>
      </c>
      <c r="E473" s="17" t="s">
        <v>225</v>
      </c>
      <c r="F473" s="17" t="s">
        <v>524</v>
      </c>
      <c r="G473" s="21">
        <v>1.49</v>
      </c>
      <c r="H473" s="17" t="s">
        <v>8</v>
      </c>
      <c r="I473" s="20">
        <f>IF(FluxoCaixa101315176812[[#This Row],[Fornecedores]]="Saldo Inicial",FluxoCaixa101315176812[[#This Row],[R$ (Valores)]],I472+FluxoCaixa101315176812[[#This Row],[Valores Receitas / Despesas]])</f>
        <v>9624.7500000000273</v>
      </c>
      <c r="J473" s="5">
        <f>IF(FluxoCaixa101315176812[[#This Row],[Entrada / Saída]]="Saída",FluxoCaixa101315176812[[#This Row],[R$ (Valores)]]*-1,FluxoCaixa101315176812[[#This Row],[R$ (Valores)]])</f>
        <v>-1.49</v>
      </c>
    </row>
    <row r="474" spans="2:10" hidden="1">
      <c r="B474" s="16">
        <v>46071</v>
      </c>
      <c r="C474" s="48" t="s">
        <v>1299</v>
      </c>
      <c r="D474" s="17" t="s">
        <v>2</v>
      </c>
      <c r="E474" s="17" t="s">
        <v>225</v>
      </c>
      <c r="F474" s="17" t="s">
        <v>524</v>
      </c>
      <c r="G474" s="21">
        <v>9.6</v>
      </c>
      <c r="H474" s="17" t="s">
        <v>8</v>
      </c>
      <c r="I474" s="20">
        <f>IF(FluxoCaixa101315176812[[#This Row],[Fornecedores]]="Saldo Inicial",FluxoCaixa101315176812[[#This Row],[R$ (Valores)]],I473+FluxoCaixa101315176812[[#This Row],[Valores Receitas / Despesas]])</f>
        <v>9615.1500000000269</v>
      </c>
      <c r="J474" s="5">
        <f>IF(FluxoCaixa101315176812[[#This Row],[Entrada / Saída]]="Saída",FluxoCaixa101315176812[[#This Row],[R$ (Valores)]]*-1,FluxoCaixa101315176812[[#This Row],[R$ (Valores)]])</f>
        <v>-9.6</v>
      </c>
    </row>
    <row r="475" spans="2:10" hidden="1">
      <c r="B475" s="16">
        <v>46071</v>
      </c>
      <c r="C475" s="48" t="s">
        <v>1299</v>
      </c>
      <c r="D475" s="17" t="s">
        <v>2</v>
      </c>
      <c r="E475" s="17" t="s">
        <v>225</v>
      </c>
      <c r="F475" s="17" t="s">
        <v>524</v>
      </c>
      <c r="G475" s="21">
        <v>4.8</v>
      </c>
      <c r="H475" s="17" t="s">
        <v>8</v>
      </c>
      <c r="I475" s="20">
        <f>IF(FluxoCaixa101315176812[[#This Row],[Fornecedores]]="Saldo Inicial",FluxoCaixa101315176812[[#This Row],[R$ (Valores)]],I474+FluxoCaixa101315176812[[#This Row],[Valores Receitas / Despesas]])</f>
        <v>9610.3500000000276</v>
      </c>
      <c r="J475" s="5">
        <f>IF(FluxoCaixa101315176812[[#This Row],[Entrada / Saída]]="Saída",FluxoCaixa101315176812[[#This Row],[R$ (Valores)]]*-1,FluxoCaixa101315176812[[#This Row],[R$ (Valores)]])</f>
        <v>-4.8</v>
      </c>
    </row>
    <row r="476" spans="2:10" hidden="1">
      <c r="B476" s="16">
        <v>46071</v>
      </c>
      <c r="C476" s="48" t="s">
        <v>1299</v>
      </c>
      <c r="D476" s="17" t="s">
        <v>2</v>
      </c>
      <c r="E476" s="17" t="s">
        <v>225</v>
      </c>
      <c r="F476" s="17" t="s">
        <v>524</v>
      </c>
      <c r="G476" s="54">
        <v>4.8</v>
      </c>
      <c r="H476" s="45" t="s">
        <v>8</v>
      </c>
      <c r="I476" s="20">
        <f>IF(FluxoCaixa101315176812[[#This Row],[Fornecedores]]="Saldo Inicial",FluxoCaixa101315176812[[#This Row],[R$ (Valores)]],I475+FluxoCaixa101315176812[[#This Row],[Valores Receitas / Despesas]])</f>
        <v>9605.5500000000284</v>
      </c>
      <c r="J476" s="53">
        <f>IF(FluxoCaixa101315176812[[#This Row],[Entrada / Saída]]="Saída",FluxoCaixa101315176812[[#This Row],[R$ (Valores)]]*-1,FluxoCaixa101315176812[[#This Row],[R$ (Valores)]])</f>
        <v>-4.8</v>
      </c>
    </row>
    <row r="477" spans="2:10" hidden="1">
      <c r="B477" s="16">
        <v>46071</v>
      </c>
      <c r="C477" s="48" t="s">
        <v>1299</v>
      </c>
      <c r="D477" s="17" t="s">
        <v>2</v>
      </c>
      <c r="E477" s="17" t="s">
        <v>225</v>
      </c>
      <c r="F477" s="17" t="s">
        <v>524</v>
      </c>
      <c r="G477" s="54">
        <v>9.6</v>
      </c>
      <c r="H477" s="45" t="s">
        <v>8</v>
      </c>
      <c r="I477" s="20">
        <f>IF(FluxoCaixa101315176812[[#This Row],[Fornecedores]]="Saldo Inicial",FluxoCaixa101315176812[[#This Row],[R$ (Valores)]],I476+FluxoCaixa101315176812[[#This Row],[Valores Receitas / Despesas]])</f>
        <v>9595.950000000028</v>
      </c>
      <c r="J477" s="53">
        <f>IF(FluxoCaixa101315176812[[#This Row],[Entrada / Saída]]="Saída",FluxoCaixa101315176812[[#This Row],[R$ (Valores)]]*-1,FluxoCaixa101315176812[[#This Row],[R$ (Valores)]])</f>
        <v>-9.6</v>
      </c>
    </row>
    <row r="478" spans="2:10" hidden="1">
      <c r="B478" s="16">
        <v>46071</v>
      </c>
      <c r="C478" s="48" t="s">
        <v>1299</v>
      </c>
      <c r="D478" s="17" t="s">
        <v>2</v>
      </c>
      <c r="E478" s="17" t="s">
        <v>225</v>
      </c>
      <c r="F478" s="17" t="s">
        <v>524</v>
      </c>
      <c r="G478" s="21">
        <v>22.8</v>
      </c>
      <c r="H478" s="17" t="s">
        <v>8</v>
      </c>
      <c r="I478" s="20">
        <f>IF(FluxoCaixa101315176812[[#This Row],[Fornecedores]]="Saldo Inicial",FluxoCaixa101315176812[[#This Row],[R$ (Valores)]],I477+FluxoCaixa101315176812[[#This Row],[Valores Receitas / Despesas]])</f>
        <v>9573.1500000000287</v>
      </c>
      <c r="J478" s="5">
        <f>IF(FluxoCaixa101315176812[[#This Row],[Entrada / Saída]]="Saída",FluxoCaixa101315176812[[#This Row],[R$ (Valores)]]*-1,FluxoCaixa101315176812[[#This Row],[R$ (Valores)]])</f>
        <v>-22.8</v>
      </c>
    </row>
    <row r="479" spans="2:10" hidden="1">
      <c r="B479" s="16">
        <v>46071</v>
      </c>
      <c r="C479" s="48" t="s">
        <v>1299</v>
      </c>
      <c r="D479" s="17" t="s">
        <v>2</v>
      </c>
      <c r="E479" s="17" t="s">
        <v>225</v>
      </c>
      <c r="F479" s="17" t="s">
        <v>524</v>
      </c>
      <c r="G479" s="21">
        <v>11.4</v>
      </c>
      <c r="H479" s="17" t="s">
        <v>8</v>
      </c>
      <c r="I479" s="20">
        <f>IF(FluxoCaixa101315176812[[#This Row],[Fornecedores]]="Saldo Inicial",FluxoCaixa101315176812[[#This Row],[R$ (Valores)]],I478+FluxoCaixa101315176812[[#This Row],[Valores Receitas / Despesas]])</f>
        <v>9561.7500000000291</v>
      </c>
      <c r="J479" s="5">
        <f>IF(FluxoCaixa101315176812[[#This Row],[Entrada / Saída]]="Saída",FluxoCaixa101315176812[[#This Row],[R$ (Valores)]]*-1,FluxoCaixa101315176812[[#This Row],[R$ (Valores)]])</f>
        <v>-11.4</v>
      </c>
    </row>
    <row r="480" spans="2:10" hidden="1">
      <c r="B480" s="16">
        <v>46071</v>
      </c>
      <c r="C480" s="48" t="s">
        <v>1299</v>
      </c>
      <c r="D480" s="17" t="s">
        <v>2</v>
      </c>
      <c r="E480" s="17" t="s">
        <v>225</v>
      </c>
      <c r="F480" s="17" t="s">
        <v>524</v>
      </c>
      <c r="G480" s="21">
        <v>5.5</v>
      </c>
      <c r="H480" s="17" t="s">
        <v>8</v>
      </c>
      <c r="I480" s="20">
        <f>IF(FluxoCaixa101315176812[[#This Row],[Fornecedores]]="Saldo Inicial",FluxoCaixa101315176812[[#This Row],[R$ (Valores)]],I479+FluxoCaixa101315176812[[#This Row],[Valores Receitas / Despesas]])</f>
        <v>9556.2500000000291</v>
      </c>
      <c r="J480" s="5">
        <f>IF(FluxoCaixa101315176812[[#This Row],[Entrada / Saída]]="Saída",FluxoCaixa101315176812[[#This Row],[R$ (Valores)]]*-1,FluxoCaixa101315176812[[#This Row],[R$ (Valores)]])</f>
        <v>-5.5</v>
      </c>
    </row>
    <row r="481" spans="2:10" hidden="1">
      <c r="B481" s="16">
        <v>46071</v>
      </c>
      <c r="C481" s="48" t="s">
        <v>1299</v>
      </c>
      <c r="D481" s="17" t="s">
        <v>2</v>
      </c>
      <c r="E481" s="17" t="s">
        <v>225</v>
      </c>
      <c r="F481" s="17" t="s">
        <v>524</v>
      </c>
      <c r="G481" s="21">
        <v>22.8</v>
      </c>
      <c r="H481" s="17" t="s">
        <v>8</v>
      </c>
      <c r="I481" s="20">
        <f>IF(FluxoCaixa101315176812[[#This Row],[Fornecedores]]="Saldo Inicial",FluxoCaixa101315176812[[#This Row],[R$ (Valores)]],I480+FluxoCaixa101315176812[[#This Row],[Valores Receitas / Despesas]])</f>
        <v>9533.4500000000298</v>
      </c>
      <c r="J481" s="5">
        <f>IF(FluxoCaixa101315176812[[#This Row],[Entrada / Saída]]="Saída",FluxoCaixa101315176812[[#This Row],[R$ (Valores)]]*-1,FluxoCaixa101315176812[[#This Row],[R$ (Valores)]])</f>
        <v>-22.8</v>
      </c>
    </row>
    <row r="482" spans="2:10" hidden="1">
      <c r="B482" s="16">
        <v>46071</v>
      </c>
      <c r="C482" s="48" t="s">
        <v>1299</v>
      </c>
      <c r="D482" s="17" t="s">
        <v>2</v>
      </c>
      <c r="E482" s="17" t="s">
        <v>225</v>
      </c>
      <c r="F482" s="17" t="s">
        <v>524</v>
      </c>
      <c r="G482" s="21">
        <v>11.4</v>
      </c>
      <c r="H482" s="17" t="s">
        <v>8</v>
      </c>
      <c r="I482" s="20">
        <f>IF(FluxoCaixa101315176812[[#This Row],[Fornecedores]]="Saldo Inicial",FluxoCaixa101315176812[[#This Row],[R$ (Valores)]],I481+FluxoCaixa101315176812[[#This Row],[Valores Receitas / Despesas]])</f>
        <v>9522.0500000000302</v>
      </c>
      <c r="J482" s="5">
        <f>IF(FluxoCaixa101315176812[[#This Row],[Entrada / Saída]]="Saída",FluxoCaixa101315176812[[#This Row],[R$ (Valores)]]*-1,FluxoCaixa101315176812[[#This Row],[R$ (Valores)]])</f>
        <v>-11.4</v>
      </c>
    </row>
    <row r="483" spans="2:10" hidden="1">
      <c r="B483" s="16">
        <v>46071</v>
      </c>
      <c r="C483" s="48" t="s">
        <v>1299</v>
      </c>
      <c r="D483" s="17" t="s">
        <v>2</v>
      </c>
      <c r="E483" s="17" t="s">
        <v>32</v>
      </c>
      <c r="F483" s="17" t="s">
        <v>1747</v>
      </c>
      <c r="G483" s="21">
        <v>83.3</v>
      </c>
      <c r="H483" s="17" t="s">
        <v>8</v>
      </c>
      <c r="I483" s="20">
        <f>IF(FluxoCaixa101315176812[[#This Row],[Fornecedores]]="Saldo Inicial",FluxoCaixa101315176812[[#This Row],[R$ (Valores)]],I482+FluxoCaixa101315176812[[#This Row],[Valores Receitas / Despesas]])</f>
        <v>9438.7500000000309</v>
      </c>
      <c r="J483" s="5">
        <f>IF(FluxoCaixa101315176812[[#This Row],[Entrada / Saída]]="Saída",FluxoCaixa101315176812[[#This Row],[R$ (Valores)]]*-1,FluxoCaixa101315176812[[#This Row],[R$ (Valores)]])</f>
        <v>-83.3</v>
      </c>
    </row>
    <row r="484" spans="2:10" hidden="1">
      <c r="B484" s="16">
        <v>46071</v>
      </c>
      <c r="C484" s="48" t="s">
        <v>1299</v>
      </c>
      <c r="D484" s="17" t="s">
        <v>2</v>
      </c>
      <c r="E484" s="17" t="s">
        <v>225</v>
      </c>
      <c r="F484" s="17" t="s">
        <v>524</v>
      </c>
      <c r="G484" s="21">
        <v>5.5</v>
      </c>
      <c r="H484" s="17" t="s">
        <v>8</v>
      </c>
      <c r="I484" s="20">
        <f>IF(FluxoCaixa101315176812[[#This Row],[Fornecedores]]="Saldo Inicial",FluxoCaixa101315176812[[#This Row],[R$ (Valores)]],I483+FluxoCaixa101315176812[[#This Row],[Valores Receitas / Despesas]])</f>
        <v>9433.2500000000309</v>
      </c>
      <c r="J484" s="5">
        <f>IF(FluxoCaixa101315176812[[#This Row],[Entrada / Saída]]="Saída",FluxoCaixa101315176812[[#This Row],[R$ (Valores)]]*-1,FluxoCaixa101315176812[[#This Row],[R$ (Valores)]])</f>
        <v>-5.5</v>
      </c>
    </row>
    <row r="485" spans="2:10" hidden="1">
      <c r="B485" s="16">
        <v>46071</v>
      </c>
      <c r="C485" s="48" t="s">
        <v>1299</v>
      </c>
      <c r="D485" s="17" t="s">
        <v>2</v>
      </c>
      <c r="E485" s="17" t="s">
        <v>225</v>
      </c>
      <c r="F485" s="17" t="s">
        <v>524</v>
      </c>
      <c r="G485" s="21">
        <v>5.5</v>
      </c>
      <c r="H485" s="17" t="s">
        <v>8</v>
      </c>
      <c r="I485" s="20">
        <f>IF(FluxoCaixa101315176812[[#This Row],[Fornecedores]]="Saldo Inicial",FluxoCaixa101315176812[[#This Row],[R$ (Valores)]],I484+FluxoCaixa101315176812[[#This Row],[Valores Receitas / Despesas]])</f>
        <v>9427.7500000000309</v>
      </c>
      <c r="J485" s="5">
        <f>IF(FluxoCaixa101315176812[[#This Row],[Entrada / Saída]]="Saída",FluxoCaixa101315176812[[#This Row],[R$ (Valores)]]*-1,FluxoCaixa101315176812[[#This Row],[R$ (Valores)]])</f>
        <v>-5.5</v>
      </c>
    </row>
    <row r="486" spans="2:10" hidden="1">
      <c r="B486" s="16">
        <v>46071</v>
      </c>
      <c r="C486" s="48" t="s">
        <v>1299</v>
      </c>
      <c r="D486" s="17" t="s">
        <v>2</v>
      </c>
      <c r="E486" s="17" t="s">
        <v>225</v>
      </c>
      <c r="F486" s="17" t="s">
        <v>524</v>
      </c>
      <c r="G486" s="21">
        <v>22.8</v>
      </c>
      <c r="H486" s="17" t="s">
        <v>8</v>
      </c>
      <c r="I486" s="20">
        <f>IF(FluxoCaixa101315176812[[#This Row],[Fornecedores]]="Saldo Inicial",FluxoCaixa101315176812[[#This Row],[R$ (Valores)]],I485+FluxoCaixa101315176812[[#This Row],[Valores Receitas / Despesas]])</f>
        <v>9404.9500000000317</v>
      </c>
      <c r="J486" s="5">
        <f>IF(FluxoCaixa101315176812[[#This Row],[Entrada / Saída]]="Saída",FluxoCaixa101315176812[[#This Row],[R$ (Valores)]]*-1,FluxoCaixa101315176812[[#This Row],[R$ (Valores)]])</f>
        <v>-22.8</v>
      </c>
    </row>
    <row r="487" spans="2:10" hidden="1">
      <c r="B487" s="16">
        <v>46071</v>
      </c>
      <c r="C487" s="48" t="s">
        <v>1299</v>
      </c>
      <c r="D487" s="17" t="s">
        <v>2</v>
      </c>
      <c r="E487" s="17" t="s">
        <v>225</v>
      </c>
      <c r="F487" s="17" t="s">
        <v>524</v>
      </c>
      <c r="G487" s="21">
        <v>11.4</v>
      </c>
      <c r="H487" s="17" t="s">
        <v>8</v>
      </c>
      <c r="I487" s="20">
        <f>IF(FluxoCaixa101315176812[[#This Row],[Fornecedores]]="Saldo Inicial",FluxoCaixa101315176812[[#This Row],[R$ (Valores)]],I486+FluxoCaixa101315176812[[#This Row],[Valores Receitas / Despesas]])</f>
        <v>9393.550000000032</v>
      </c>
      <c r="J487" s="5">
        <f>IF(FluxoCaixa101315176812[[#This Row],[Entrada / Saída]]="Saída",FluxoCaixa101315176812[[#This Row],[R$ (Valores)]]*-1,FluxoCaixa101315176812[[#This Row],[R$ (Valores)]])</f>
        <v>-11.4</v>
      </c>
    </row>
    <row r="488" spans="2:10" hidden="1">
      <c r="B488" s="16">
        <v>46071</v>
      </c>
      <c r="C488" s="48" t="s">
        <v>1299</v>
      </c>
      <c r="D488" s="17" t="s">
        <v>2</v>
      </c>
      <c r="E488" s="17" t="s">
        <v>225</v>
      </c>
      <c r="F488" s="17" t="s">
        <v>524</v>
      </c>
      <c r="G488" s="54">
        <v>19.600000000000001</v>
      </c>
      <c r="H488" s="45" t="s">
        <v>8</v>
      </c>
      <c r="I488" s="20">
        <f>IF(FluxoCaixa101315176812[[#This Row],[Fornecedores]]="Saldo Inicial",FluxoCaixa101315176812[[#This Row],[R$ (Valores)]],I487+FluxoCaixa101315176812[[#This Row],[Valores Receitas / Despesas]])</f>
        <v>9373.9500000000317</v>
      </c>
      <c r="J488" s="53">
        <f>IF(FluxoCaixa101315176812[[#This Row],[Entrada / Saída]]="Saída",FluxoCaixa101315176812[[#This Row],[R$ (Valores)]]*-1,FluxoCaixa101315176812[[#This Row],[R$ (Valores)]])</f>
        <v>-19.600000000000001</v>
      </c>
    </row>
    <row r="489" spans="2:10" hidden="1">
      <c r="B489" s="16">
        <v>46071</v>
      </c>
      <c r="C489" s="48" t="s">
        <v>1299</v>
      </c>
      <c r="D489" s="17" t="s">
        <v>2</v>
      </c>
      <c r="E489" s="17" t="s">
        <v>225</v>
      </c>
      <c r="F489" s="17" t="s">
        <v>524</v>
      </c>
      <c r="G489" s="54">
        <v>1.49</v>
      </c>
      <c r="H489" s="45" t="s">
        <v>8</v>
      </c>
      <c r="I489" s="20">
        <f>IF(FluxoCaixa101315176812[[#This Row],[Fornecedores]]="Saldo Inicial",FluxoCaixa101315176812[[#This Row],[R$ (Valores)]],I488+FluxoCaixa101315176812[[#This Row],[Valores Receitas / Despesas]])</f>
        <v>9372.4600000000319</v>
      </c>
      <c r="J489" s="53">
        <f>IF(FluxoCaixa101315176812[[#This Row],[Entrada / Saída]]="Saída",FluxoCaixa101315176812[[#This Row],[R$ (Valores)]]*-1,FluxoCaixa101315176812[[#This Row],[R$ (Valores)]])</f>
        <v>-1.49</v>
      </c>
    </row>
    <row r="490" spans="2:10" hidden="1">
      <c r="B490" s="16">
        <v>46071</v>
      </c>
      <c r="C490" s="48" t="s">
        <v>1299</v>
      </c>
      <c r="D490" s="17" t="s">
        <v>2</v>
      </c>
      <c r="E490" s="17" t="s">
        <v>225</v>
      </c>
      <c r="F490" s="17" t="s">
        <v>524</v>
      </c>
      <c r="G490" s="21">
        <v>5.7</v>
      </c>
      <c r="H490" s="17" t="s">
        <v>8</v>
      </c>
      <c r="I490" s="20">
        <f>IF(FluxoCaixa101315176812[[#This Row],[Fornecedores]]="Saldo Inicial",FluxoCaixa101315176812[[#This Row],[R$ (Valores)]],I489+FluxoCaixa101315176812[[#This Row],[Valores Receitas / Despesas]])</f>
        <v>9366.7600000000311</v>
      </c>
      <c r="J490" s="5">
        <f>IF(FluxoCaixa101315176812[[#This Row],[Entrada / Saída]]="Saída",FluxoCaixa101315176812[[#This Row],[R$ (Valores)]]*-1,FluxoCaixa101315176812[[#This Row],[R$ (Valores)]])</f>
        <v>-5.7</v>
      </c>
    </row>
    <row r="491" spans="2:10" hidden="1">
      <c r="B491" s="16">
        <v>46071</v>
      </c>
      <c r="C491" s="48" t="s">
        <v>1299</v>
      </c>
      <c r="D491" s="17" t="s">
        <v>2</v>
      </c>
      <c r="E491" s="17" t="s">
        <v>225</v>
      </c>
      <c r="F491" s="17" t="s">
        <v>524</v>
      </c>
      <c r="G491" s="21">
        <v>11.4</v>
      </c>
      <c r="H491" s="17" t="s">
        <v>8</v>
      </c>
      <c r="I491" s="20">
        <f>IF(FluxoCaixa101315176812[[#This Row],[Fornecedores]]="Saldo Inicial",FluxoCaixa101315176812[[#This Row],[R$ (Valores)]],I490+FluxoCaixa101315176812[[#This Row],[Valores Receitas / Despesas]])</f>
        <v>9355.3600000000315</v>
      </c>
      <c r="J491" s="5">
        <f>IF(FluxoCaixa101315176812[[#This Row],[Entrada / Saída]]="Saída",FluxoCaixa101315176812[[#This Row],[R$ (Valores)]]*-1,FluxoCaixa101315176812[[#This Row],[R$ (Valores)]])</f>
        <v>-11.4</v>
      </c>
    </row>
    <row r="492" spans="2:10" hidden="1">
      <c r="B492" s="16">
        <v>46071</v>
      </c>
      <c r="C492" s="48" t="s">
        <v>1299</v>
      </c>
      <c r="D492" s="17" t="s">
        <v>2</v>
      </c>
      <c r="E492" s="17" t="s">
        <v>225</v>
      </c>
      <c r="F492" s="17" t="s">
        <v>524</v>
      </c>
      <c r="G492" s="21">
        <v>19.600000000000001</v>
      </c>
      <c r="H492" s="17" t="s">
        <v>8</v>
      </c>
      <c r="I492" s="20">
        <f>IF(FluxoCaixa101315176812[[#This Row],[Fornecedores]]="Saldo Inicial",FluxoCaixa101315176812[[#This Row],[R$ (Valores)]],I491+FluxoCaixa101315176812[[#This Row],[Valores Receitas / Despesas]])</f>
        <v>9335.7600000000311</v>
      </c>
      <c r="J492" s="5">
        <f>IF(FluxoCaixa101315176812[[#This Row],[Entrada / Saída]]="Saída",FluxoCaixa101315176812[[#This Row],[R$ (Valores)]]*-1,FluxoCaixa101315176812[[#This Row],[R$ (Valores)]])</f>
        <v>-19.600000000000001</v>
      </c>
    </row>
    <row r="493" spans="2:10" hidden="1">
      <c r="B493" s="16">
        <v>46071</v>
      </c>
      <c r="C493" s="48" t="s">
        <v>1299</v>
      </c>
      <c r="D493" s="17" t="s">
        <v>2</v>
      </c>
      <c r="E493" s="17" t="s">
        <v>225</v>
      </c>
      <c r="F493" s="17" t="s">
        <v>524</v>
      </c>
      <c r="G493" s="21">
        <v>22.8</v>
      </c>
      <c r="H493" s="17" t="s">
        <v>8</v>
      </c>
      <c r="I493" s="20">
        <f>IF(FluxoCaixa101315176812[[#This Row],[Fornecedores]]="Saldo Inicial",FluxoCaixa101315176812[[#This Row],[R$ (Valores)]],I492+FluxoCaixa101315176812[[#This Row],[Valores Receitas / Despesas]])</f>
        <v>9312.9600000000319</v>
      </c>
      <c r="J493" s="5">
        <f>IF(FluxoCaixa101315176812[[#This Row],[Entrada / Saída]]="Saída",FluxoCaixa101315176812[[#This Row],[R$ (Valores)]]*-1,FluxoCaixa101315176812[[#This Row],[R$ (Valores)]])</f>
        <v>-22.8</v>
      </c>
    </row>
    <row r="494" spans="2:10" hidden="1">
      <c r="B494" s="16">
        <v>46071</v>
      </c>
      <c r="C494" s="48" t="s">
        <v>1299</v>
      </c>
      <c r="D494" s="17" t="s">
        <v>2</v>
      </c>
      <c r="E494" s="17" t="s">
        <v>225</v>
      </c>
      <c r="F494" s="17" t="s">
        <v>524</v>
      </c>
      <c r="G494" s="21">
        <v>11.4</v>
      </c>
      <c r="H494" s="17" t="s">
        <v>8</v>
      </c>
      <c r="I494" s="20">
        <f>IF(FluxoCaixa101315176812[[#This Row],[Fornecedores]]="Saldo Inicial",FluxoCaixa101315176812[[#This Row],[R$ (Valores)]],I493+FluxoCaixa101315176812[[#This Row],[Valores Receitas / Despesas]])</f>
        <v>9301.5600000000322</v>
      </c>
      <c r="J494" s="5">
        <f>IF(FluxoCaixa101315176812[[#This Row],[Entrada / Saída]]="Saída",FluxoCaixa101315176812[[#This Row],[R$ (Valores)]]*-1,FluxoCaixa101315176812[[#This Row],[R$ (Valores)]])</f>
        <v>-11.4</v>
      </c>
    </row>
    <row r="495" spans="2:10" hidden="1">
      <c r="B495" s="16">
        <v>46071</v>
      </c>
      <c r="C495" s="48" t="s">
        <v>1299</v>
      </c>
      <c r="D495" s="17" t="s">
        <v>2</v>
      </c>
      <c r="E495" s="17" t="s">
        <v>70</v>
      </c>
      <c r="F495" s="17" t="s">
        <v>1748</v>
      </c>
      <c r="G495" s="21">
        <v>800</v>
      </c>
      <c r="H495" s="17" t="s">
        <v>8</v>
      </c>
      <c r="I495" s="20">
        <f>IF(FluxoCaixa101315176812[[#This Row],[Fornecedores]]="Saldo Inicial",FluxoCaixa101315176812[[#This Row],[R$ (Valores)]],I494+FluxoCaixa101315176812[[#This Row],[Valores Receitas / Despesas]])</f>
        <v>8501.5600000000322</v>
      </c>
      <c r="J495" s="5">
        <f>IF(FluxoCaixa101315176812[[#This Row],[Entrada / Saída]]="Saída",FluxoCaixa101315176812[[#This Row],[R$ (Valores)]]*-1,FluxoCaixa101315176812[[#This Row],[R$ (Valores)]])</f>
        <v>-800</v>
      </c>
    </row>
    <row r="496" spans="2:10" hidden="1">
      <c r="B496" s="56">
        <v>46072</v>
      </c>
      <c r="C496" s="48" t="s">
        <v>1299</v>
      </c>
      <c r="D496" s="17" t="s">
        <v>2</v>
      </c>
      <c r="E496" s="17" t="s">
        <v>348</v>
      </c>
      <c r="F496" s="17" t="s">
        <v>1760</v>
      </c>
      <c r="G496" s="21">
        <v>917</v>
      </c>
      <c r="H496" s="17" t="s">
        <v>8</v>
      </c>
      <c r="I496" s="20">
        <f>IF(FluxoCaixa101315176812[[#This Row],[Fornecedores]]="Saldo Inicial",FluxoCaixa101315176812[[#This Row],[R$ (Valores)]],I495+FluxoCaixa101315176812[[#This Row],[Valores Receitas / Despesas]])</f>
        <v>7584.5600000000322</v>
      </c>
      <c r="J496" s="5">
        <f>IF(FluxoCaixa101315176812[[#This Row],[Entrada / Saída]]="Saída",FluxoCaixa101315176812[[#This Row],[R$ (Valores)]]*-1,FluxoCaixa101315176812[[#This Row],[R$ (Valores)]])</f>
        <v>-917</v>
      </c>
    </row>
    <row r="497" spans="2:10" hidden="1">
      <c r="B497" s="56"/>
      <c r="C497" s="52"/>
      <c r="D497" s="17"/>
      <c r="E497" s="17"/>
      <c r="F497" s="17"/>
      <c r="G497" s="21"/>
      <c r="H497" s="17"/>
      <c r="I497" s="20">
        <f>IF(FluxoCaixa101315176812[[#This Row],[Fornecedores]]="Saldo Inicial",FluxoCaixa101315176812[[#This Row],[R$ (Valores)]],I496+FluxoCaixa101315176812[[#This Row],[Valores Receitas / Despesas]])</f>
        <v>7584.5600000000322</v>
      </c>
      <c r="J497" s="5">
        <f>IF(FluxoCaixa101315176812[[#This Row],[Entrada / Saída]]="Saída",FluxoCaixa101315176812[[#This Row],[R$ (Valores)]]*-1,FluxoCaixa101315176812[[#This Row],[R$ (Valores)]])</f>
        <v>0</v>
      </c>
    </row>
    <row r="498" spans="2:10" hidden="1">
      <c r="B498" s="56"/>
      <c r="C498" s="52"/>
      <c r="D498" s="17"/>
      <c r="E498" s="17"/>
      <c r="F498" s="17"/>
      <c r="G498" s="21"/>
      <c r="H498" s="17"/>
      <c r="I498" s="20">
        <f>IF(FluxoCaixa101315176812[[#This Row],[Fornecedores]]="Saldo Inicial",FluxoCaixa101315176812[[#This Row],[R$ (Valores)]],I497+FluxoCaixa101315176812[[#This Row],[Valores Receitas / Despesas]])</f>
        <v>7584.5600000000322</v>
      </c>
      <c r="J498" s="5">
        <f>IF(FluxoCaixa101315176812[[#This Row],[Entrada / Saída]]="Saída",FluxoCaixa101315176812[[#This Row],[R$ (Valores)]]*-1,FluxoCaixa101315176812[[#This Row],[R$ (Valores)]])</f>
        <v>0</v>
      </c>
    </row>
    <row r="499" spans="2:10" hidden="1">
      <c r="B499" s="56"/>
      <c r="C499" s="52"/>
      <c r="D499" s="17"/>
      <c r="E499" s="17"/>
      <c r="F499" s="17"/>
      <c r="G499" s="21"/>
      <c r="H499" s="17"/>
      <c r="I499" s="20">
        <f>IF(FluxoCaixa101315176812[[#This Row],[Fornecedores]]="Saldo Inicial",FluxoCaixa101315176812[[#This Row],[R$ (Valores)]],I498+FluxoCaixa101315176812[[#This Row],[Valores Receitas / Despesas]])</f>
        <v>7584.5600000000322</v>
      </c>
      <c r="J499" s="5">
        <f>IF(FluxoCaixa101315176812[[#This Row],[Entrada / Saída]]="Saída",FluxoCaixa101315176812[[#This Row],[R$ (Valores)]]*-1,FluxoCaixa101315176812[[#This Row],[R$ (Valores)]])</f>
        <v>0</v>
      </c>
    </row>
    <row r="500" spans="2:10" hidden="1">
      <c r="B500" s="56"/>
      <c r="C500" s="52"/>
      <c r="D500" s="17"/>
      <c r="E500" s="17"/>
      <c r="F500" s="17"/>
      <c r="G500" s="21"/>
      <c r="H500" s="17"/>
      <c r="I500" s="20">
        <f>IF(FluxoCaixa101315176812[[#This Row],[Fornecedores]]="Saldo Inicial",FluxoCaixa101315176812[[#This Row],[R$ (Valores)]],I499+FluxoCaixa101315176812[[#This Row],[Valores Receitas / Despesas]])</f>
        <v>7584.5600000000322</v>
      </c>
      <c r="J500" s="5">
        <f>IF(FluxoCaixa101315176812[[#This Row],[Entrada / Saída]]="Saída",FluxoCaixa101315176812[[#This Row],[R$ (Valores)]]*-1,FluxoCaixa101315176812[[#This Row],[R$ (Valores)]])</f>
        <v>0</v>
      </c>
    </row>
    <row r="501" spans="2:10" hidden="1">
      <c r="B501" s="56"/>
      <c r="C501" s="52"/>
      <c r="D501" s="17"/>
      <c r="E501" s="17"/>
      <c r="F501" s="17"/>
      <c r="G501" s="21"/>
      <c r="H501" s="17"/>
      <c r="I501" s="20">
        <f>IF(FluxoCaixa101315176812[[#This Row],[Fornecedores]]="Saldo Inicial",FluxoCaixa101315176812[[#This Row],[R$ (Valores)]],I500+FluxoCaixa101315176812[[#This Row],[Valores Receitas / Despesas]])</f>
        <v>7584.5600000000322</v>
      </c>
      <c r="J501" s="5">
        <f>IF(FluxoCaixa101315176812[[#This Row],[Entrada / Saída]]="Saída",FluxoCaixa101315176812[[#This Row],[R$ (Valores)]]*-1,FluxoCaixa101315176812[[#This Row],[R$ (Valores)]])</f>
        <v>0</v>
      </c>
    </row>
    <row r="502" spans="2:10" hidden="1">
      <c r="B502" s="56"/>
      <c r="C502" s="52"/>
      <c r="D502" s="17"/>
      <c r="E502" s="17"/>
      <c r="F502" s="69"/>
      <c r="G502" s="54"/>
      <c r="H502" s="45"/>
      <c r="I502" s="20">
        <f>IF(FluxoCaixa101315176812[[#This Row],[Fornecedores]]="Saldo Inicial",FluxoCaixa101315176812[[#This Row],[R$ (Valores)]],I501+FluxoCaixa101315176812[[#This Row],[Valores Receitas / Despesas]])</f>
        <v>7584.5600000000322</v>
      </c>
      <c r="J502" s="53">
        <f>IF(FluxoCaixa101315176812[[#This Row],[Entrada / Saída]]="Saída",FluxoCaixa101315176812[[#This Row],[R$ (Valores)]]*-1,FluxoCaixa101315176812[[#This Row],[R$ (Valores)]])</f>
        <v>0</v>
      </c>
    </row>
    <row r="503" spans="2:10" hidden="1">
      <c r="B503" s="56"/>
      <c r="C503" s="52"/>
      <c r="D503" s="17"/>
      <c r="E503" s="17"/>
      <c r="F503" s="69"/>
      <c r="G503" s="54"/>
      <c r="H503" s="45"/>
      <c r="I503" s="20">
        <f>IF(FluxoCaixa101315176812[[#This Row],[Fornecedores]]="Saldo Inicial",FluxoCaixa101315176812[[#This Row],[R$ (Valores)]],I502+FluxoCaixa101315176812[[#This Row],[Valores Receitas / Despesas]])</f>
        <v>7584.5600000000322</v>
      </c>
      <c r="J503" s="53">
        <f>IF(FluxoCaixa101315176812[[#This Row],[Entrada / Saída]]="Saída",FluxoCaixa101315176812[[#This Row],[R$ (Valores)]]*-1,FluxoCaixa101315176812[[#This Row],[R$ (Valores)]])</f>
        <v>0</v>
      </c>
    </row>
    <row r="504" spans="2:10" hidden="1">
      <c r="B504" s="56"/>
      <c r="C504" s="52"/>
      <c r="D504" s="17"/>
      <c r="E504" s="17"/>
      <c r="F504" s="69"/>
      <c r="G504" s="54"/>
      <c r="H504" s="45"/>
      <c r="I504" s="20">
        <f>IF(FluxoCaixa101315176812[[#This Row],[Fornecedores]]="Saldo Inicial",FluxoCaixa101315176812[[#This Row],[R$ (Valores)]],I503+FluxoCaixa101315176812[[#This Row],[Valores Receitas / Despesas]])</f>
        <v>7584.5600000000322</v>
      </c>
      <c r="J504" s="53">
        <f>IF(FluxoCaixa101315176812[[#This Row],[Entrada / Saída]]="Saída",FluxoCaixa101315176812[[#This Row],[R$ (Valores)]]*-1,FluxoCaixa101315176812[[#This Row],[R$ (Valores)]])</f>
        <v>0</v>
      </c>
    </row>
    <row r="505" spans="2:10" hidden="1">
      <c r="B505" s="56"/>
      <c r="C505" s="52"/>
      <c r="D505" s="45"/>
      <c r="E505" s="45"/>
      <c r="F505" s="69"/>
      <c r="G505" s="54"/>
      <c r="H505" s="45"/>
      <c r="I505" s="20">
        <f>IF(FluxoCaixa101315176812[[#This Row],[Fornecedores]]="Saldo Inicial",FluxoCaixa101315176812[[#This Row],[R$ (Valores)]],I504+FluxoCaixa101315176812[[#This Row],[Valores Receitas / Despesas]])</f>
        <v>7584.5600000000322</v>
      </c>
      <c r="J505" s="53">
        <f>IF(FluxoCaixa101315176812[[#This Row],[Entrada / Saída]]="Saída",FluxoCaixa101315176812[[#This Row],[R$ (Valores)]]*-1,FluxoCaixa101315176812[[#This Row],[R$ (Valores)]])</f>
        <v>0</v>
      </c>
    </row>
    <row r="506" spans="2:10" hidden="1">
      <c r="B506" s="56"/>
      <c r="C506" s="52"/>
      <c r="D506" s="17"/>
      <c r="E506" s="17"/>
      <c r="F506" s="69"/>
      <c r="G506" s="21"/>
      <c r="H506" s="17"/>
      <c r="I506" s="20">
        <f>IF(FluxoCaixa101315176812[[#This Row],[Fornecedores]]="Saldo Inicial",FluxoCaixa101315176812[[#This Row],[R$ (Valores)]],I505+FluxoCaixa101315176812[[#This Row],[Valores Receitas / Despesas]])</f>
        <v>7584.5600000000322</v>
      </c>
      <c r="J506" s="5">
        <f>IF(FluxoCaixa101315176812[[#This Row],[Entrada / Saída]]="Saída",FluxoCaixa101315176812[[#This Row],[R$ (Valores)]]*-1,FluxoCaixa101315176812[[#This Row],[R$ (Valores)]])</f>
        <v>0</v>
      </c>
    </row>
    <row r="507" spans="2:10" hidden="1">
      <c r="B507" s="56"/>
      <c r="C507" s="52"/>
      <c r="D507" s="17"/>
      <c r="E507" s="17"/>
      <c r="F507" s="17"/>
      <c r="G507" s="21"/>
      <c r="H507" s="17"/>
      <c r="I507" s="20">
        <f>IF(FluxoCaixa101315176812[[#This Row],[Fornecedores]]="Saldo Inicial",FluxoCaixa101315176812[[#This Row],[R$ (Valores)]],I506+FluxoCaixa101315176812[[#This Row],[Valores Receitas / Despesas]])</f>
        <v>7584.5600000000322</v>
      </c>
      <c r="J507" s="5">
        <f>IF(FluxoCaixa101315176812[[#This Row],[Entrada / Saída]]="Saída",FluxoCaixa101315176812[[#This Row],[R$ (Valores)]]*-1,FluxoCaixa101315176812[[#This Row],[R$ (Valores)]])</f>
        <v>0</v>
      </c>
    </row>
    <row r="508" spans="2:10" hidden="1">
      <c r="B508" s="56"/>
      <c r="C508" s="52"/>
      <c r="D508" s="17"/>
      <c r="E508" s="17"/>
      <c r="F508" s="17"/>
      <c r="G508" s="21"/>
      <c r="H508" s="17"/>
      <c r="I508" s="20">
        <f>IF(FluxoCaixa101315176812[[#This Row],[Fornecedores]]="Saldo Inicial",FluxoCaixa101315176812[[#This Row],[R$ (Valores)]],I507+FluxoCaixa101315176812[[#This Row],[Valores Receitas / Despesas]])</f>
        <v>7584.5600000000322</v>
      </c>
      <c r="J508" s="5">
        <f>IF(FluxoCaixa101315176812[[#This Row],[Entrada / Saída]]="Saída",FluxoCaixa101315176812[[#This Row],[R$ (Valores)]]*-1,FluxoCaixa101315176812[[#This Row],[R$ (Valores)]])</f>
        <v>0</v>
      </c>
    </row>
    <row r="509" spans="2:10" hidden="1">
      <c r="B509" s="56"/>
      <c r="C509" s="52"/>
      <c r="D509" s="17"/>
      <c r="E509" s="17"/>
      <c r="F509" s="17"/>
      <c r="G509" s="21"/>
      <c r="H509" s="17"/>
      <c r="I509" s="20">
        <f>IF(FluxoCaixa101315176812[[#This Row],[Fornecedores]]="Saldo Inicial",FluxoCaixa101315176812[[#This Row],[R$ (Valores)]],I508+FluxoCaixa101315176812[[#This Row],[Valores Receitas / Despesas]])</f>
        <v>7584.5600000000322</v>
      </c>
      <c r="J509" s="5">
        <f>IF(FluxoCaixa101315176812[[#This Row],[Entrada / Saída]]="Saída",FluxoCaixa101315176812[[#This Row],[R$ (Valores)]]*-1,FluxoCaixa101315176812[[#This Row],[R$ (Valores)]])</f>
        <v>0</v>
      </c>
    </row>
    <row r="510" spans="2:10" hidden="1">
      <c r="B510" s="56"/>
      <c r="C510" s="52"/>
      <c r="D510" s="17"/>
      <c r="E510" s="17"/>
      <c r="F510" s="17"/>
      <c r="G510" s="21"/>
      <c r="H510" s="17"/>
      <c r="I510" s="20">
        <f>IF(FluxoCaixa101315176812[[#This Row],[Fornecedores]]="Saldo Inicial",FluxoCaixa101315176812[[#This Row],[R$ (Valores)]],I509+FluxoCaixa101315176812[[#This Row],[Valores Receitas / Despesas]])</f>
        <v>7584.5600000000322</v>
      </c>
      <c r="J510" s="5">
        <f>IF(FluxoCaixa101315176812[[#This Row],[Entrada / Saída]]="Saída",FluxoCaixa101315176812[[#This Row],[R$ (Valores)]]*-1,FluxoCaixa101315176812[[#This Row],[R$ (Valores)]])</f>
        <v>0</v>
      </c>
    </row>
    <row r="511" spans="2:10" hidden="1">
      <c r="B511" s="56"/>
      <c r="C511" s="52"/>
      <c r="D511" s="17"/>
      <c r="E511" s="17"/>
      <c r="F511" s="17"/>
      <c r="G511" s="21"/>
      <c r="H511" s="17"/>
      <c r="I511" s="20">
        <f>IF(FluxoCaixa101315176812[[#This Row],[Fornecedores]]="Saldo Inicial",FluxoCaixa101315176812[[#This Row],[R$ (Valores)]],I510+FluxoCaixa101315176812[[#This Row],[Valores Receitas / Despesas]])</f>
        <v>7584.5600000000322</v>
      </c>
      <c r="J511" s="5">
        <f>IF(FluxoCaixa101315176812[[#This Row],[Entrada / Saída]]="Saída",FluxoCaixa101315176812[[#This Row],[R$ (Valores)]]*-1,FluxoCaixa101315176812[[#This Row],[R$ (Valores)]])</f>
        <v>0</v>
      </c>
    </row>
    <row r="512" spans="2:10" hidden="1">
      <c r="B512" s="56"/>
      <c r="C512" s="52"/>
      <c r="D512" s="17"/>
      <c r="E512" s="17"/>
      <c r="F512" s="17"/>
      <c r="G512" s="21"/>
      <c r="H512" s="17"/>
      <c r="I512" s="20">
        <f>IF(FluxoCaixa101315176812[[#This Row],[Fornecedores]]="Saldo Inicial",FluxoCaixa101315176812[[#This Row],[R$ (Valores)]],I511+FluxoCaixa101315176812[[#This Row],[Valores Receitas / Despesas]])</f>
        <v>7584.5600000000322</v>
      </c>
      <c r="J512" s="5">
        <f>IF(FluxoCaixa101315176812[[#This Row],[Entrada / Saída]]="Saída",FluxoCaixa101315176812[[#This Row],[R$ (Valores)]]*-1,FluxoCaixa101315176812[[#This Row],[R$ (Valores)]])</f>
        <v>0</v>
      </c>
    </row>
    <row r="513" spans="2:10" hidden="1">
      <c r="B513" s="56"/>
      <c r="C513" s="52"/>
      <c r="D513" s="17"/>
      <c r="E513" s="17"/>
      <c r="F513" s="17"/>
      <c r="G513" s="21"/>
      <c r="H513" s="17"/>
      <c r="I513" s="20">
        <f>IF(FluxoCaixa101315176812[[#This Row],[Fornecedores]]="Saldo Inicial",FluxoCaixa101315176812[[#This Row],[R$ (Valores)]],I512+FluxoCaixa101315176812[[#This Row],[Valores Receitas / Despesas]])</f>
        <v>7584.5600000000322</v>
      </c>
      <c r="J513" s="5">
        <f>IF(FluxoCaixa101315176812[[#This Row],[Entrada / Saída]]="Saída",FluxoCaixa101315176812[[#This Row],[R$ (Valores)]]*-1,FluxoCaixa101315176812[[#This Row],[R$ (Valores)]])</f>
        <v>0</v>
      </c>
    </row>
    <row r="514" spans="2:10" hidden="1">
      <c r="B514" s="56"/>
      <c r="C514" s="52"/>
      <c r="D514" s="17"/>
      <c r="E514" s="17"/>
      <c r="F514" s="17"/>
      <c r="G514" s="21"/>
      <c r="H514" s="17"/>
      <c r="I514" s="20">
        <f>IF(FluxoCaixa101315176812[[#This Row],[Fornecedores]]="Saldo Inicial",FluxoCaixa101315176812[[#This Row],[R$ (Valores)]],I513+FluxoCaixa101315176812[[#This Row],[Valores Receitas / Despesas]])</f>
        <v>7584.5600000000322</v>
      </c>
      <c r="J514" s="5">
        <f>IF(FluxoCaixa101315176812[[#This Row],[Entrada / Saída]]="Saída",FluxoCaixa101315176812[[#This Row],[R$ (Valores)]]*-1,FluxoCaixa101315176812[[#This Row],[R$ (Valores)]])</f>
        <v>0</v>
      </c>
    </row>
    <row r="515" spans="2:10" hidden="1">
      <c r="B515" s="56"/>
      <c r="C515" s="52"/>
      <c r="D515" s="17"/>
      <c r="E515" s="17"/>
      <c r="F515" s="17"/>
      <c r="G515" s="21"/>
      <c r="H515" s="17"/>
      <c r="I515" s="20">
        <f>IF(FluxoCaixa101315176812[[#This Row],[Fornecedores]]="Saldo Inicial",FluxoCaixa101315176812[[#This Row],[R$ (Valores)]],I514+FluxoCaixa101315176812[[#This Row],[Valores Receitas / Despesas]])</f>
        <v>7584.5600000000322</v>
      </c>
      <c r="J515" s="5">
        <f>IF(FluxoCaixa101315176812[[#This Row],[Entrada / Saída]]="Saída",FluxoCaixa101315176812[[#This Row],[R$ (Valores)]]*-1,FluxoCaixa101315176812[[#This Row],[R$ (Valores)]])</f>
        <v>0</v>
      </c>
    </row>
    <row r="516" spans="2:10" hidden="1">
      <c r="B516" s="56"/>
      <c r="C516" s="52"/>
      <c r="D516" s="17"/>
      <c r="E516" s="17"/>
      <c r="F516" s="17"/>
      <c r="G516" s="21"/>
      <c r="H516" s="17"/>
      <c r="I516" s="20">
        <f>IF(FluxoCaixa101315176812[[#This Row],[Fornecedores]]="Saldo Inicial",FluxoCaixa101315176812[[#This Row],[R$ (Valores)]],I515+FluxoCaixa101315176812[[#This Row],[Valores Receitas / Despesas]])</f>
        <v>7584.5600000000322</v>
      </c>
      <c r="J516" s="5">
        <f>IF(FluxoCaixa101315176812[[#This Row],[Entrada / Saída]]="Saída",FluxoCaixa101315176812[[#This Row],[R$ (Valores)]]*-1,FluxoCaixa101315176812[[#This Row],[R$ (Valores)]])</f>
        <v>0</v>
      </c>
    </row>
    <row r="517" spans="2:10" hidden="1">
      <c r="B517" s="56"/>
      <c r="C517" s="52"/>
      <c r="D517" s="17"/>
      <c r="E517" s="17"/>
      <c r="F517" s="17"/>
      <c r="G517" s="21"/>
      <c r="H517" s="17"/>
      <c r="I517" s="20">
        <f>IF(FluxoCaixa101315176812[[#This Row],[Fornecedores]]="Saldo Inicial",FluxoCaixa101315176812[[#This Row],[R$ (Valores)]],I516+FluxoCaixa101315176812[[#This Row],[Valores Receitas / Despesas]])</f>
        <v>7584.5600000000322</v>
      </c>
      <c r="J517" s="5">
        <f>IF(FluxoCaixa101315176812[[#This Row],[Entrada / Saída]]="Saída",FluxoCaixa101315176812[[#This Row],[R$ (Valores)]]*-1,FluxoCaixa101315176812[[#This Row],[R$ (Valores)]])</f>
        <v>0</v>
      </c>
    </row>
    <row r="518" spans="2:10" hidden="1">
      <c r="B518" s="56"/>
      <c r="C518" s="52"/>
      <c r="D518" s="17"/>
      <c r="E518" s="17"/>
      <c r="F518" s="17"/>
      <c r="G518" s="21"/>
      <c r="H518" s="17"/>
      <c r="I518" s="20">
        <f>IF(FluxoCaixa101315176812[[#This Row],[Fornecedores]]="Saldo Inicial",FluxoCaixa101315176812[[#This Row],[R$ (Valores)]],I517+FluxoCaixa101315176812[[#This Row],[Valores Receitas / Despesas]])</f>
        <v>7584.5600000000322</v>
      </c>
      <c r="J518" s="5">
        <f>IF(FluxoCaixa101315176812[[#This Row],[Entrada / Saída]]="Saída",FluxoCaixa101315176812[[#This Row],[R$ (Valores)]]*-1,FluxoCaixa101315176812[[#This Row],[R$ (Valores)]])</f>
        <v>0</v>
      </c>
    </row>
    <row r="519" spans="2:10" hidden="1">
      <c r="B519" s="56"/>
      <c r="C519" s="52"/>
      <c r="D519" s="45"/>
      <c r="E519" s="45"/>
      <c r="F519" s="45"/>
      <c r="G519" s="54"/>
      <c r="H519" s="45"/>
      <c r="I519" s="20">
        <f>IF(FluxoCaixa101315176812[[#This Row],[Fornecedores]]="Saldo Inicial",FluxoCaixa101315176812[[#This Row],[R$ (Valores)]],I518+FluxoCaixa101315176812[[#This Row],[Valores Receitas / Despesas]])</f>
        <v>7584.5600000000322</v>
      </c>
      <c r="J519" s="53">
        <f>IF(FluxoCaixa101315176812[[#This Row],[Entrada / Saída]]="Saída",FluxoCaixa101315176812[[#This Row],[R$ (Valores)]]*-1,FluxoCaixa101315176812[[#This Row],[R$ (Valores)]])</f>
        <v>0</v>
      </c>
    </row>
    <row r="520" spans="2:10" hidden="1">
      <c r="B520" s="56"/>
      <c r="C520" s="52"/>
      <c r="D520" s="17"/>
      <c r="E520" s="17"/>
      <c r="F520" s="17"/>
      <c r="G520" s="21"/>
      <c r="H520" s="17"/>
      <c r="I520" s="20">
        <f>IF(FluxoCaixa101315176812[[#This Row],[Fornecedores]]="Saldo Inicial",FluxoCaixa101315176812[[#This Row],[R$ (Valores)]],I519+FluxoCaixa101315176812[[#This Row],[Valores Receitas / Despesas]])</f>
        <v>7584.5600000000322</v>
      </c>
      <c r="J520" s="5">
        <f>IF(FluxoCaixa101315176812[[#This Row],[Entrada / Saída]]="Saída",FluxoCaixa101315176812[[#This Row],[R$ (Valores)]]*-1,FluxoCaixa101315176812[[#This Row],[R$ (Valores)]])</f>
        <v>0</v>
      </c>
    </row>
    <row r="521" spans="2:10" hidden="1">
      <c r="B521" s="56"/>
      <c r="C521" s="52"/>
      <c r="D521" s="17"/>
      <c r="E521" s="17"/>
      <c r="F521" s="17"/>
      <c r="G521" s="21"/>
      <c r="H521" s="17"/>
      <c r="I521" s="20">
        <f>IF(FluxoCaixa101315176812[[#This Row],[Fornecedores]]="Saldo Inicial",FluxoCaixa101315176812[[#This Row],[R$ (Valores)]],I520+FluxoCaixa101315176812[[#This Row],[Valores Receitas / Despesas]])</f>
        <v>7584.5600000000322</v>
      </c>
      <c r="J521" s="5">
        <f>IF(FluxoCaixa101315176812[[#This Row],[Entrada / Saída]]="Saída",FluxoCaixa101315176812[[#This Row],[R$ (Valores)]]*-1,FluxoCaixa101315176812[[#This Row],[R$ (Valores)]])</f>
        <v>0</v>
      </c>
    </row>
    <row r="522" spans="2:10" hidden="1">
      <c r="B522" s="56"/>
      <c r="C522" s="52"/>
      <c r="D522" s="17"/>
      <c r="E522" s="17"/>
      <c r="F522" s="17"/>
      <c r="G522" s="21"/>
      <c r="H522" s="17"/>
      <c r="I522" s="20">
        <f>IF(FluxoCaixa101315176812[[#This Row],[Fornecedores]]="Saldo Inicial",FluxoCaixa101315176812[[#This Row],[R$ (Valores)]],I521+FluxoCaixa101315176812[[#This Row],[Valores Receitas / Despesas]])</f>
        <v>7584.5600000000322</v>
      </c>
      <c r="J522" s="5">
        <f>IF(FluxoCaixa101315176812[[#This Row],[Entrada / Saída]]="Saída",FluxoCaixa101315176812[[#This Row],[R$ (Valores)]]*-1,FluxoCaixa101315176812[[#This Row],[R$ (Valores)]])</f>
        <v>0</v>
      </c>
    </row>
    <row r="523" spans="2:10" hidden="1">
      <c r="B523" s="56"/>
      <c r="C523" s="52"/>
      <c r="D523" s="17"/>
      <c r="E523" s="17"/>
      <c r="F523" s="17"/>
      <c r="G523" s="21"/>
      <c r="H523" s="17"/>
      <c r="I523" s="20">
        <f>IF(FluxoCaixa101315176812[[#This Row],[Fornecedores]]="Saldo Inicial",FluxoCaixa101315176812[[#This Row],[R$ (Valores)]],I522+FluxoCaixa101315176812[[#This Row],[Valores Receitas / Despesas]])</f>
        <v>7584.5600000000322</v>
      </c>
      <c r="J523" s="5">
        <f>IF(FluxoCaixa101315176812[[#This Row],[Entrada / Saída]]="Saída",FluxoCaixa101315176812[[#This Row],[R$ (Valores)]]*-1,FluxoCaixa101315176812[[#This Row],[R$ (Valores)]])</f>
        <v>0</v>
      </c>
    </row>
    <row r="524" spans="2:10" hidden="1">
      <c r="B524" s="56"/>
      <c r="C524" s="52"/>
      <c r="D524" s="17"/>
      <c r="E524" s="17"/>
      <c r="F524" s="17"/>
      <c r="G524" s="21"/>
      <c r="H524" s="17"/>
      <c r="I524" s="20">
        <f>IF(FluxoCaixa101315176812[[#This Row],[Fornecedores]]="Saldo Inicial",FluxoCaixa101315176812[[#This Row],[R$ (Valores)]],I523+FluxoCaixa101315176812[[#This Row],[Valores Receitas / Despesas]])</f>
        <v>7584.5600000000322</v>
      </c>
      <c r="J524" s="5">
        <f>IF(FluxoCaixa101315176812[[#This Row],[Entrada / Saída]]="Saída",FluxoCaixa101315176812[[#This Row],[R$ (Valores)]]*-1,FluxoCaixa101315176812[[#This Row],[R$ (Valores)]])</f>
        <v>0</v>
      </c>
    </row>
    <row r="525" spans="2:10" hidden="1">
      <c r="B525" s="56"/>
      <c r="C525" s="52"/>
      <c r="D525" s="17"/>
      <c r="E525" s="17"/>
      <c r="F525" s="17"/>
      <c r="G525" s="21"/>
      <c r="H525" s="17"/>
      <c r="I525" s="20">
        <f>IF(FluxoCaixa101315176812[[#This Row],[Fornecedores]]="Saldo Inicial",FluxoCaixa101315176812[[#This Row],[R$ (Valores)]],I524+FluxoCaixa101315176812[[#This Row],[Valores Receitas / Despesas]])</f>
        <v>7584.5600000000322</v>
      </c>
      <c r="J525" s="5">
        <f>IF(FluxoCaixa101315176812[[#This Row],[Entrada / Saída]]="Saída",FluxoCaixa101315176812[[#This Row],[R$ (Valores)]]*-1,FluxoCaixa101315176812[[#This Row],[R$ (Valores)]])</f>
        <v>0</v>
      </c>
    </row>
    <row r="526" spans="2:10" hidden="1">
      <c r="B526" s="56"/>
      <c r="C526" s="52"/>
      <c r="D526" s="17"/>
      <c r="E526" s="17"/>
      <c r="F526" s="17"/>
      <c r="G526" s="21"/>
      <c r="H526" s="17"/>
      <c r="I526" s="20">
        <f>IF(FluxoCaixa101315176812[[#This Row],[Fornecedores]]="Saldo Inicial",FluxoCaixa101315176812[[#This Row],[R$ (Valores)]],I525+FluxoCaixa101315176812[[#This Row],[Valores Receitas / Despesas]])</f>
        <v>7584.5600000000322</v>
      </c>
      <c r="J526" s="5">
        <f>IF(FluxoCaixa101315176812[[#This Row],[Entrada / Saída]]="Saída",FluxoCaixa101315176812[[#This Row],[R$ (Valores)]]*-1,FluxoCaixa101315176812[[#This Row],[R$ (Valores)]])</f>
        <v>0</v>
      </c>
    </row>
    <row r="527" spans="2:10" hidden="1">
      <c r="B527" s="56"/>
      <c r="C527" s="52"/>
      <c r="D527" s="17"/>
      <c r="E527" s="17"/>
      <c r="F527" s="17"/>
      <c r="G527" s="21"/>
      <c r="H527" s="17"/>
      <c r="I527" s="20">
        <f>IF(FluxoCaixa101315176812[[#This Row],[Fornecedores]]="Saldo Inicial",FluxoCaixa101315176812[[#This Row],[R$ (Valores)]],I526+FluxoCaixa101315176812[[#This Row],[Valores Receitas / Despesas]])</f>
        <v>7584.5600000000322</v>
      </c>
      <c r="J527" s="5">
        <f>IF(FluxoCaixa101315176812[[#This Row],[Entrada / Saída]]="Saída",FluxoCaixa101315176812[[#This Row],[R$ (Valores)]]*-1,FluxoCaixa101315176812[[#This Row],[R$ (Valores)]])</f>
        <v>0</v>
      </c>
    </row>
    <row r="528" spans="2:10" hidden="1">
      <c r="B528" s="56"/>
      <c r="C528" s="52"/>
      <c r="D528" s="17"/>
      <c r="E528" s="17"/>
      <c r="F528" s="17"/>
      <c r="G528" s="21"/>
      <c r="H528" s="17"/>
      <c r="I528" s="20">
        <f>IF(FluxoCaixa101315176812[[#This Row],[Fornecedores]]="Saldo Inicial",FluxoCaixa101315176812[[#This Row],[R$ (Valores)]],I527+FluxoCaixa101315176812[[#This Row],[Valores Receitas / Despesas]])</f>
        <v>7584.5600000000322</v>
      </c>
      <c r="J528" s="5">
        <f>IF(FluxoCaixa101315176812[[#This Row],[Entrada / Saída]]="Saída",FluxoCaixa101315176812[[#This Row],[R$ (Valores)]]*-1,FluxoCaixa101315176812[[#This Row],[R$ (Valores)]])</f>
        <v>0</v>
      </c>
    </row>
    <row r="529" spans="2:10" hidden="1">
      <c r="B529" s="56"/>
      <c r="C529" s="52"/>
      <c r="D529" s="17"/>
      <c r="E529" s="17"/>
      <c r="F529" s="17"/>
      <c r="G529" s="21"/>
      <c r="H529" s="17"/>
      <c r="I529" s="20">
        <f>IF(FluxoCaixa101315176812[[#This Row],[Fornecedores]]="Saldo Inicial",FluxoCaixa101315176812[[#This Row],[R$ (Valores)]],I528+FluxoCaixa101315176812[[#This Row],[Valores Receitas / Despesas]])</f>
        <v>7584.5600000000322</v>
      </c>
      <c r="J529" s="5">
        <f>IF(FluxoCaixa101315176812[[#This Row],[Entrada / Saída]]="Saída",FluxoCaixa101315176812[[#This Row],[R$ (Valores)]]*-1,FluxoCaixa101315176812[[#This Row],[R$ (Valores)]])</f>
        <v>0</v>
      </c>
    </row>
    <row r="530" spans="2:10" hidden="1">
      <c r="B530" s="56"/>
      <c r="C530" s="52"/>
      <c r="D530" s="17"/>
      <c r="E530" s="17"/>
      <c r="F530" s="17"/>
      <c r="G530" s="21"/>
      <c r="H530" s="17"/>
      <c r="I530" s="20">
        <f>IF(FluxoCaixa101315176812[[#This Row],[Fornecedores]]="Saldo Inicial",FluxoCaixa101315176812[[#This Row],[R$ (Valores)]],I529+FluxoCaixa101315176812[[#This Row],[Valores Receitas / Despesas]])</f>
        <v>7584.5600000000322</v>
      </c>
      <c r="J530" s="5">
        <f>IF(FluxoCaixa101315176812[[#This Row],[Entrada / Saída]]="Saída",FluxoCaixa101315176812[[#This Row],[R$ (Valores)]]*-1,FluxoCaixa101315176812[[#This Row],[R$ (Valores)]])</f>
        <v>0</v>
      </c>
    </row>
    <row r="531" spans="2:10" hidden="1">
      <c r="B531" s="56"/>
      <c r="C531" s="52"/>
      <c r="D531" s="45"/>
      <c r="E531" s="45"/>
      <c r="F531" s="45"/>
      <c r="G531" s="54"/>
      <c r="H531" s="45"/>
      <c r="I531" s="20">
        <f>IF(FluxoCaixa101315176812[[#This Row],[Fornecedores]]="Saldo Inicial",FluxoCaixa101315176812[[#This Row],[R$ (Valores)]],I530+FluxoCaixa101315176812[[#This Row],[Valores Receitas / Despesas]])</f>
        <v>7584.5600000000322</v>
      </c>
      <c r="J531" s="53">
        <f>IF(FluxoCaixa101315176812[[#This Row],[Entrada / Saída]]="Saída",FluxoCaixa101315176812[[#This Row],[R$ (Valores)]]*-1,FluxoCaixa101315176812[[#This Row],[R$ (Valores)]])</f>
        <v>0</v>
      </c>
    </row>
    <row r="532" spans="2:10" hidden="1">
      <c r="B532" s="56"/>
      <c r="C532" s="52"/>
      <c r="D532" s="17"/>
      <c r="E532" s="17"/>
      <c r="F532" s="17"/>
      <c r="G532" s="21"/>
      <c r="H532" s="17"/>
      <c r="I532" s="20">
        <f>IF(FluxoCaixa101315176812[[#This Row],[Fornecedores]]="Saldo Inicial",FluxoCaixa101315176812[[#This Row],[R$ (Valores)]],I531+FluxoCaixa101315176812[[#This Row],[Valores Receitas / Despesas]])</f>
        <v>7584.5600000000322</v>
      </c>
      <c r="J532" s="5">
        <f>IF(FluxoCaixa101315176812[[#This Row],[Entrada / Saída]]="Saída",FluxoCaixa101315176812[[#This Row],[R$ (Valores)]]*-1,FluxoCaixa101315176812[[#This Row],[R$ (Valores)]])</f>
        <v>0</v>
      </c>
    </row>
    <row r="533" spans="2:10" hidden="1">
      <c r="B533" s="56"/>
      <c r="C533" s="52"/>
      <c r="D533" s="17"/>
      <c r="E533" s="17"/>
      <c r="F533" s="17"/>
      <c r="G533" s="21"/>
      <c r="H533" s="17"/>
      <c r="I533" s="20">
        <f>IF(FluxoCaixa101315176812[[#This Row],[Fornecedores]]="Saldo Inicial",FluxoCaixa101315176812[[#This Row],[R$ (Valores)]],I532+FluxoCaixa101315176812[[#This Row],[Valores Receitas / Despesas]])</f>
        <v>7584.5600000000322</v>
      </c>
      <c r="J533" s="5">
        <f>IF(FluxoCaixa101315176812[[#This Row],[Entrada / Saída]]="Saída",FluxoCaixa101315176812[[#This Row],[R$ (Valores)]]*-1,FluxoCaixa101315176812[[#This Row],[R$ (Valores)]])</f>
        <v>0</v>
      </c>
    </row>
    <row r="534" spans="2:10" hidden="1">
      <c r="B534" s="56"/>
      <c r="C534" s="52"/>
      <c r="D534" s="17"/>
      <c r="E534" s="17"/>
      <c r="F534" s="17"/>
      <c r="G534" s="21"/>
      <c r="H534" s="17"/>
      <c r="I534" s="20">
        <f>IF(FluxoCaixa101315176812[[#This Row],[Fornecedores]]="Saldo Inicial",FluxoCaixa101315176812[[#This Row],[R$ (Valores)]],I533+FluxoCaixa101315176812[[#This Row],[Valores Receitas / Despesas]])</f>
        <v>7584.5600000000322</v>
      </c>
      <c r="J534" s="5">
        <f>IF(FluxoCaixa101315176812[[#This Row],[Entrada / Saída]]="Saída",FluxoCaixa101315176812[[#This Row],[R$ (Valores)]]*-1,FluxoCaixa101315176812[[#This Row],[R$ (Valores)]])</f>
        <v>0</v>
      </c>
    </row>
    <row r="535" spans="2:10" hidden="1">
      <c r="B535" s="56"/>
      <c r="C535" s="52"/>
      <c r="D535" s="17"/>
      <c r="E535" s="17"/>
      <c r="F535" s="17"/>
      <c r="G535" s="21"/>
      <c r="H535" s="17"/>
      <c r="I535" s="20">
        <f>IF(FluxoCaixa101315176812[[#This Row],[Fornecedores]]="Saldo Inicial",FluxoCaixa101315176812[[#This Row],[R$ (Valores)]],I534+FluxoCaixa101315176812[[#This Row],[Valores Receitas / Despesas]])</f>
        <v>7584.5600000000322</v>
      </c>
      <c r="J535" s="5">
        <f>IF(FluxoCaixa101315176812[[#This Row],[Entrada / Saída]]="Saída",FluxoCaixa101315176812[[#This Row],[R$ (Valores)]]*-1,FluxoCaixa101315176812[[#This Row],[R$ (Valores)]])</f>
        <v>0</v>
      </c>
    </row>
    <row r="536" spans="2:10" hidden="1">
      <c r="B536" s="16"/>
      <c r="C536" s="48"/>
      <c r="D536" s="17"/>
      <c r="E536" s="17"/>
      <c r="F536" s="17"/>
      <c r="G536" s="21"/>
      <c r="H536" s="17"/>
      <c r="I536" s="20">
        <f>IF(FluxoCaixa101315176812[[#This Row],[Fornecedores]]="Saldo Inicial",FluxoCaixa101315176812[[#This Row],[R$ (Valores)]],I535+FluxoCaixa101315176812[[#This Row],[Valores Receitas / Despesas]])</f>
        <v>7584.5600000000322</v>
      </c>
      <c r="J536" s="5">
        <f>IF(FluxoCaixa101315176812[[#This Row],[Entrada / Saída]]="Saída",FluxoCaixa101315176812[[#This Row],[R$ (Valores)]]*-1,FluxoCaixa101315176812[[#This Row],[R$ (Valores)]])</f>
        <v>0</v>
      </c>
    </row>
    <row r="537" spans="2:10" hidden="1">
      <c r="B537" s="16"/>
      <c r="C537" s="48"/>
      <c r="D537" s="45"/>
      <c r="E537" s="45"/>
      <c r="F537" s="69"/>
      <c r="G537" s="54"/>
      <c r="H537" s="45"/>
      <c r="I537" s="20">
        <f>IF(FluxoCaixa101315176812[[#This Row],[Fornecedores]]="Saldo Inicial",FluxoCaixa101315176812[[#This Row],[R$ (Valores)]],I536+FluxoCaixa101315176812[[#This Row],[Valores Receitas / Despesas]])</f>
        <v>7584.5600000000322</v>
      </c>
      <c r="J537" s="53">
        <f>IF(FluxoCaixa101315176812[[#This Row],[Entrada / Saída]]="Saída",FluxoCaixa101315176812[[#This Row],[R$ (Valores)]]*-1,FluxoCaixa101315176812[[#This Row],[R$ (Valores)]])</f>
        <v>0</v>
      </c>
    </row>
    <row r="538" spans="2:10" hidden="1">
      <c r="B538" s="16"/>
      <c r="C538" s="48"/>
      <c r="D538" s="17"/>
      <c r="E538" s="17"/>
      <c r="F538" s="69"/>
      <c r="G538" s="21"/>
      <c r="H538" s="17"/>
      <c r="I538" s="20">
        <f>IF(FluxoCaixa101315176812[[#This Row],[Fornecedores]]="Saldo Inicial",FluxoCaixa101315176812[[#This Row],[R$ (Valores)]],I537+FluxoCaixa101315176812[[#This Row],[Valores Receitas / Despesas]])</f>
        <v>7584.5600000000322</v>
      </c>
      <c r="J538" s="5">
        <f>IF(FluxoCaixa101315176812[[#This Row],[Entrada / Saída]]="Saída",FluxoCaixa101315176812[[#This Row],[R$ (Valores)]]*-1,FluxoCaixa101315176812[[#This Row],[R$ (Valores)]])</f>
        <v>0</v>
      </c>
    </row>
    <row r="539" spans="2:10" hidden="1">
      <c r="B539" s="16"/>
      <c r="C539" s="48"/>
      <c r="D539" s="17"/>
      <c r="E539" s="17"/>
      <c r="F539" s="69"/>
      <c r="G539" s="21"/>
      <c r="H539" s="17"/>
      <c r="I539" s="20">
        <f>IF(FluxoCaixa101315176812[[#This Row],[Fornecedores]]="Saldo Inicial",FluxoCaixa101315176812[[#This Row],[R$ (Valores)]],I538+FluxoCaixa101315176812[[#This Row],[Valores Receitas / Despesas]])</f>
        <v>7584.5600000000322</v>
      </c>
      <c r="J539" s="5">
        <f>IF(FluxoCaixa101315176812[[#This Row],[Entrada / Saída]]="Saída",FluxoCaixa101315176812[[#This Row],[R$ (Valores)]]*-1,FluxoCaixa101315176812[[#This Row],[R$ (Valores)]])</f>
        <v>0</v>
      </c>
    </row>
    <row r="540" spans="2:10" hidden="1">
      <c r="B540" s="16"/>
      <c r="C540" s="48"/>
      <c r="D540" s="17"/>
      <c r="E540" s="17"/>
      <c r="F540" s="69"/>
      <c r="G540" s="21"/>
      <c r="H540" s="17"/>
      <c r="I540" s="20">
        <f>IF(FluxoCaixa101315176812[[#This Row],[Fornecedores]]="Saldo Inicial",FluxoCaixa101315176812[[#This Row],[R$ (Valores)]],I539+FluxoCaixa101315176812[[#This Row],[Valores Receitas / Despesas]])</f>
        <v>7584.5600000000322</v>
      </c>
      <c r="J540" s="5">
        <f>IF(FluxoCaixa101315176812[[#This Row],[Entrada / Saída]]="Saída",FluxoCaixa101315176812[[#This Row],[R$ (Valores)]]*-1,FluxoCaixa101315176812[[#This Row],[R$ (Valores)]])</f>
        <v>0</v>
      </c>
    </row>
    <row r="541" spans="2:10" hidden="1">
      <c r="B541" s="16"/>
      <c r="C541" s="48"/>
      <c r="D541" s="17"/>
      <c r="E541" s="17"/>
      <c r="F541" s="17"/>
      <c r="G541" s="21"/>
      <c r="H541" s="17"/>
      <c r="I541" s="20">
        <f>IF(FluxoCaixa101315176812[[#This Row],[Fornecedores]]="Saldo Inicial",FluxoCaixa101315176812[[#This Row],[R$ (Valores)]],I540+FluxoCaixa101315176812[[#This Row],[Valores Receitas / Despesas]])</f>
        <v>7584.5600000000322</v>
      </c>
      <c r="J541" s="5">
        <f>IF(FluxoCaixa101315176812[[#This Row],[Entrada / Saída]]="Saída",FluxoCaixa101315176812[[#This Row],[R$ (Valores)]]*-1,FluxoCaixa101315176812[[#This Row],[R$ (Valores)]])</f>
        <v>0</v>
      </c>
    </row>
    <row r="542" spans="2:10" hidden="1">
      <c r="B542" s="16"/>
      <c r="C542" s="48"/>
      <c r="D542" s="17"/>
      <c r="E542" s="17"/>
      <c r="F542" s="17"/>
      <c r="G542" s="21"/>
      <c r="H542" s="17"/>
      <c r="I542" s="20">
        <f>IF(FluxoCaixa101315176812[[#This Row],[Fornecedores]]="Saldo Inicial",FluxoCaixa101315176812[[#This Row],[R$ (Valores)]],I541+FluxoCaixa101315176812[[#This Row],[Valores Receitas / Despesas]])</f>
        <v>7584.5600000000322</v>
      </c>
      <c r="J542" s="5">
        <f>IF(FluxoCaixa101315176812[[#This Row],[Entrada / Saída]]="Saída",FluxoCaixa101315176812[[#This Row],[R$ (Valores)]]*-1,FluxoCaixa101315176812[[#This Row],[R$ (Valores)]])</f>
        <v>0</v>
      </c>
    </row>
    <row r="543" spans="2:10" hidden="1">
      <c r="B543" s="16"/>
      <c r="C543" s="48"/>
      <c r="D543" s="17"/>
      <c r="E543" s="17"/>
      <c r="F543" s="17"/>
      <c r="G543" s="21"/>
      <c r="H543" s="17"/>
      <c r="I543" s="20">
        <f>IF(FluxoCaixa101315176812[[#This Row],[Fornecedores]]="Saldo Inicial",FluxoCaixa101315176812[[#This Row],[R$ (Valores)]],I542+FluxoCaixa101315176812[[#This Row],[Valores Receitas / Despesas]])</f>
        <v>7584.5600000000322</v>
      </c>
      <c r="J543" s="5">
        <f>IF(FluxoCaixa101315176812[[#This Row],[Entrada / Saída]]="Saída",FluxoCaixa101315176812[[#This Row],[R$ (Valores)]]*-1,FluxoCaixa101315176812[[#This Row],[R$ (Valores)]])</f>
        <v>0</v>
      </c>
    </row>
    <row r="544" spans="2:10" hidden="1">
      <c r="B544" s="16"/>
      <c r="C544" s="48"/>
      <c r="D544" s="17"/>
      <c r="E544" s="17"/>
      <c r="F544" s="17"/>
      <c r="G544" s="21"/>
      <c r="H544" s="17"/>
      <c r="I544" s="20">
        <f>IF(FluxoCaixa101315176812[[#This Row],[Fornecedores]]="Saldo Inicial",FluxoCaixa101315176812[[#This Row],[R$ (Valores)]],I543+FluxoCaixa101315176812[[#This Row],[Valores Receitas / Despesas]])</f>
        <v>7584.5600000000322</v>
      </c>
      <c r="J544" s="5">
        <f>IF(FluxoCaixa101315176812[[#This Row],[Entrada / Saída]]="Saída",FluxoCaixa101315176812[[#This Row],[R$ (Valores)]]*-1,FluxoCaixa101315176812[[#This Row],[R$ (Valores)]])</f>
        <v>0</v>
      </c>
    </row>
    <row r="545" spans="2:10" hidden="1">
      <c r="B545" s="16"/>
      <c r="C545" s="48"/>
      <c r="D545" s="17"/>
      <c r="E545" s="17"/>
      <c r="F545" s="17"/>
      <c r="G545" s="21"/>
      <c r="H545" s="17"/>
      <c r="I545" s="20"/>
      <c r="J545" s="5">
        <f>IF(FluxoCaixa101315176812[[#This Row],[Entrada / Saída]]="Saída",FluxoCaixa101315176812[[#This Row],[R$ (Valores)]]*-1,FluxoCaixa101315176812[[#This Row],[R$ (Valores)]])</f>
        <v>0</v>
      </c>
    </row>
    <row r="546" spans="2:10" hidden="1">
      <c r="B546" s="16"/>
      <c r="C546" s="48"/>
      <c r="D546" s="17"/>
      <c r="E546" s="17"/>
      <c r="F546" s="17"/>
      <c r="G546" s="21"/>
      <c r="H546" s="17"/>
      <c r="I546" s="20"/>
      <c r="J546" s="5">
        <f>IF(FluxoCaixa101315176812[[#This Row],[Entrada / Saída]]="Saída",FluxoCaixa101315176812[[#This Row],[R$ (Valores)]]*-1,FluxoCaixa101315176812[[#This Row],[R$ (Valores)]])</f>
        <v>0</v>
      </c>
    </row>
    <row r="547" spans="2:10" hidden="1">
      <c r="B547" s="16"/>
      <c r="C547" s="48"/>
      <c r="D547" s="17"/>
      <c r="E547" s="17"/>
      <c r="F547" s="17"/>
      <c r="G547" s="21"/>
      <c r="H547" s="17"/>
      <c r="I547" s="20"/>
      <c r="J547" s="5">
        <f>IF(FluxoCaixa101315176812[[#This Row],[Entrada / Saída]]="Saída",FluxoCaixa101315176812[[#This Row],[R$ (Valores)]]*-1,FluxoCaixa101315176812[[#This Row],[R$ (Valores)]])</f>
        <v>0</v>
      </c>
    </row>
    <row r="548" spans="2:10" hidden="1">
      <c r="B548" s="16"/>
      <c r="C548" s="48"/>
      <c r="D548" s="17"/>
      <c r="E548" s="17"/>
      <c r="F548" s="17"/>
      <c r="G548" s="21"/>
      <c r="H548" s="17"/>
      <c r="I548" s="20"/>
      <c r="J548" s="5">
        <f>IF(FluxoCaixa101315176812[[#This Row],[Entrada / Saída]]="Saída",FluxoCaixa101315176812[[#This Row],[R$ (Valores)]]*-1,FluxoCaixa101315176812[[#This Row],[R$ (Valores)]])</f>
        <v>0</v>
      </c>
    </row>
    <row r="549" spans="2:10" hidden="1">
      <c r="B549" s="16"/>
      <c r="C549" s="48"/>
      <c r="D549" s="17"/>
      <c r="E549" s="17"/>
      <c r="F549" s="17"/>
      <c r="G549" s="21"/>
      <c r="H549" s="17"/>
      <c r="I549" s="20"/>
      <c r="J549" s="5">
        <f>IF(FluxoCaixa101315176812[[#This Row],[Entrada / Saída]]="Saída",FluxoCaixa101315176812[[#This Row],[R$ (Valores)]]*-1,FluxoCaixa101315176812[[#This Row],[R$ (Valores)]])</f>
        <v>0</v>
      </c>
    </row>
    <row r="550" spans="2:10" hidden="1">
      <c r="B550" s="16"/>
      <c r="C550" s="48"/>
      <c r="D550" s="17"/>
      <c r="E550" s="17"/>
      <c r="F550" s="17"/>
      <c r="G550" s="21"/>
      <c r="H550" s="17"/>
      <c r="I550" s="20"/>
      <c r="J550" s="5">
        <f>IF(FluxoCaixa101315176812[[#This Row],[Entrada / Saída]]="Saída",FluxoCaixa101315176812[[#This Row],[R$ (Valores)]]*-1,FluxoCaixa101315176812[[#This Row],[R$ (Valores)]])</f>
        <v>0</v>
      </c>
    </row>
    <row r="551" spans="2:10" hidden="1">
      <c r="B551" s="16"/>
      <c r="C551" s="48"/>
      <c r="D551" s="17"/>
      <c r="E551" s="17"/>
      <c r="F551" s="17"/>
      <c r="G551" s="21"/>
      <c r="H551" s="17"/>
      <c r="I551" s="20"/>
      <c r="J551" s="5">
        <f>IF(FluxoCaixa101315176812[[#This Row],[Entrada / Saída]]="Saída",FluxoCaixa101315176812[[#This Row],[R$ (Valores)]]*-1,FluxoCaixa101315176812[[#This Row],[R$ (Valores)]])</f>
        <v>0</v>
      </c>
    </row>
    <row r="552" spans="2:10" hidden="1">
      <c r="B552" s="16"/>
      <c r="C552" s="48"/>
      <c r="D552" s="17"/>
      <c r="E552" s="17"/>
      <c r="F552" s="17"/>
      <c r="G552" s="21"/>
      <c r="H552" s="17"/>
      <c r="I552" s="20"/>
      <c r="J552" s="5">
        <f>IF(FluxoCaixa101315176812[[#This Row],[Entrada / Saída]]="Saída",FluxoCaixa101315176812[[#This Row],[R$ (Valores)]]*-1,FluxoCaixa101315176812[[#This Row],[R$ (Valores)]])</f>
        <v>0</v>
      </c>
    </row>
    <row r="553" spans="2:10" hidden="1">
      <c r="B553" s="16"/>
      <c r="C553" s="48"/>
      <c r="D553" s="17"/>
      <c r="E553" s="17"/>
      <c r="F553" s="17"/>
      <c r="G553" s="21"/>
      <c r="H553" s="17"/>
      <c r="I553" s="20"/>
      <c r="J553" s="5">
        <f>IF(FluxoCaixa101315176812[[#This Row],[Entrada / Saída]]="Saída",FluxoCaixa101315176812[[#This Row],[R$ (Valores)]]*-1,FluxoCaixa101315176812[[#This Row],[R$ (Valores)]])</f>
        <v>0</v>
      </c>
    </row>
    <row r="554" spans="2:10" hidden="1">
      <c r="B554" s="16"/>
      <c r="C554" s="48"/>
      <c r="D554" s="17"/>
      <c r="E554" s="17"/>
      <c r="F554" s="17"/>
      <c r="G554" s="21"/>
      <c r="H554" s="17"/>
      <c r="I554" s="20"/>
      <c r="J554" s="5">
        <f>IF(FluxoCaixa101315176812[[#This Row],[Entrada / Saída]]="Saída",FluxoCaixa101315176812[[#This Row],[R$ (Valores)]]*-1,FluxoCaixa101315176812[[#This Row],[R$ (Valores)]])</f>
        <v>0</v>
      </c>
    </row>
    <row r="555" spans="2:10" hidden="1">
      <c r="B555" s="16"/>
      <c r="C555" s="48"/>
      <c r="D555" s="17"/>
      <c r="E555" s="17"/>
      <c r="F555" s="17"/>
      <c r="G555" s="21"/>
      <c r="H555" s="17"/>
      <c r="I555" s="20"/>
      <c r="J555" s="5">
        <f>IF(FluxoCaixa101315176812[[#This Row],[Entrada / Saída]]="Saída",FluxoCaixa101315176812[[#This Row],[R$ (Valores)]]*-1,FluxoCaixa101315176812[[#This Row],[R$ (Valores)]])</f>
        <v>0</v>
      </c>
    </row>
    <row r="556" spans="2:10" hidden="1">
      <c r="B556" s="16"/>
      <c r="C556" s="48"/>
      <c r="D556" s="17"/>
      <c r="E556" s="17"/>
      <c r="F556" s="17"/>
      <c r="G556" s="21"/>
      <c r="H556" s="17"/>
      <c r="I556" s="20"/>
      <c r="J556" s="5">
        <f>IF(FluxoCaixa101315176812[[#This Row],[Entrada / Saída]]="Saída",FluxoCaixa101315176812[[#This Row],[R$ (Valores)]]*-1,FluxoCaixa101315176812[[#This Row],[R$ (Valores)]])</f>
        <v>0</v>
      </c>
    </row>
    <row r="557" spans="2:10" hidden="1">
      <c r="B557" s="16"/>
      <c r="C557" s="48"/>
      <c r="D557" s="17"/>
      <c r="E557" s="17"/>
      <c r="F557" s="17"/>
      <c r="G557" s="21"/>
      <c r="H557" s="17"/>
      <c r="I557" s="20"/>
      <c r="J557" s="5">
        <f>IF(FluxoCaixa101315176812[[#This Row],[Entrada / Saída]]="Saída",FluxoCaixa101315176812[[#This Row],[R$ (Valores)]]*-1,FluxoCaixa101315176812[[#This Row],[R$ (Valores)]])</f>
        <v>0</v>
      </c>
    </row>
    <row r="558" spans="2:10" hidden="1">
      <c r="B558" s="16"/>
      <c r="C558" s="48"/>
      <c r="D558" s="17"/>
      <c r="E558" s="17"/>
      <c r="F558" s="45"/>
      <c r="G558" s="54"/>
      <c r="H558" s="45"/>
      <c r="I558" s="47"/>
      <c r="J558" s="53">
        <f>IF(FluxoCaixa101315176812[[#This Row],[Entrada / Saída]]="Saída",FluxoCaixa101315176812[[#This Row],[R$ (Valores)]]*-1,FluxoCaixa101315176812[[#This Row],[R$ (Valores)]])</f>
        <v>0</v>
      </c>
    </row>
    <row r="559" spans="2:10" hidden="1">
      <c r="B559" s="16"/>
      <c r="C559" s="48"/>
      <c r="D559" s="17"/>
      <c r="E559" s="17"/>
      <c r="F559" s="17"/>
      <c r="G559" s="21"/>
      <c r="H559" s="17"/>
      <c r="I559" s="20"/>
      <c r="J559" s="5">
        <f>IF(FluxoCaixa101315176812[[#This Row],[Entrada / Saída]]="Saída",FluxoCaixa101315176812[[#This Row],[R$ (Valores)]]*-1,FluxoCaixa101315176812[[#This Row],[R$ (Valores)]])</f>
        <v>0</v>
      </c>
    </row>
    <row r="560" spans="2:10" hidden="1">
      <c r="B560" s="16"/>
      <c r="C560" s="48"/>
      <c r="D560" s="17"/>
      <c r="E560" s="17"/>
      <c r="F560" s="17"/>
      <c r="G560" s="21"/>
      <c r="H560" s="17"/>
      <c r="I560" s="20"/>
      <c r="J560" s="5">
        <f>IF(FluxoCaixa101315176812[[#This Row],[Entrada / Saída]]="Saída",FluxoCaixa101315176812[[#This Row],[R$ (Valores)]]*-1,FluxoCaixa101315176812[[#This Row],[R$ (Valores)]])</f>
        <v>0</v>
      </c>
    </row>
    <row r="561" spans="2:10" hidden="1">
      <c r="B561" s="16"/>
      <c r="C561" s="48"/>
      <c r="D561" s="17"/>
      <c r="E561" s="17"/>
      <c r="F561" s="17"/>
      <c r="G561" s="21"/>
      <c r="H561" s="17"/>
      <c r="I561" s="20"/>
      <c r="J561" s="5">
        <f>IF(FluxoCaixa101315176812[[#This Row],[Entrada / Saída]]="Saída",FluxoCaixa101315176812[[#This Row],[R$ (Valores)]]*-1,FluxoCaixa101315176812[[#This Row],[R$ (Valores)]])</f>
        <v>0</v>
      </c>
    </row>
    <row r="562" spans="2:10" hidden="1">
      <c r="B562" s="16"/>
      <c r="C562" s="48"/>
      <c r="D562" s="17"/>
      <c r="E562" s="17"/>
      <c r="F562" s="17"/>
      <c r="G562" s="21"/>
      <c r="H562" s="17"/>
      <c r="I562" s="20"/>
      <c r="J562" s="5">
        <f>IF(FluxoCaixa101315176812[[#This Row],[Entrada / Saída]]="Saída",FluxoCaixa101315176812[[#This Row],[R$ (Valores)]]*-1,FluxoCaixa101315176812[[#This Row],[R$ (Valores)]])</f>
        <v>0</v>
      </c>
    </row>
    <row r="563" spans="2:10" hidden="1">
      <c r="B563" s="16"/>
      <c r="C563" s="48"/>
      <c r="D563" s="17"/>
      <c r="E563" s="17"/>
      <c r="F563" s="17"/>
      <c r="G563" s="21"/>
      <c r="H563" s="17"/>
      <c r="I563" s="20"/>
      <c r="J563" s="5">
        <f>IF(FluxoCaixa101315176812[[#This Row],[Entrada / Saída]]="Saída",FluxoCaixa101315176812[[#This Row],[R$ (Valores)]]*-1,FluxoCaixa101315176812[[#This Row],[R$ (Valores)]])</f>
        <v>0</v>
      </c>
    </row>
    <row r="564" spans="2:10" hidden="1">
      <c r="B564" s="16"/>
      <c r="C564" s="48"/>
      <c r="D564" s="17"/>
      <c r="E564" s="17"/>
      <c r="F564" s="17"/>
      <c r="G564" s="21"/>
      <c r="H564" s="17"/>
      <c r="I564" s="20"/>
      <c r="J564" s="5">
        <f>IF(FluxoCaixa101315176812[[#This Row],[Entrada / Saída]]="Saída",FluxoCaixa101315176812[[#This Row],[R$ (Valores)]]*-1,FluxoCaixa101315176812[[#This Row],[R$ (Valores)]])</f>
        <v>0</v>
      </c>
    </row>
    <row r="565" spans="2:10" hidden="1">
      <c r="B565" s="16"/>
      <c r="C565" s="48"/>
      <c r="D565" s="17"/>
      <c r="E565" s="17"/>
      <c r="F565" s="17"/>
      <c r="G565" s="21"/>
      <c r="H565" s="17"/>
      <c r="I565" s="20"/>
      <c r="J565" s="5">
        <f>IF(FluxoCaixa101315176812[[#This Row],[Entrada / Saída]]="Saída",FluxoCaixa101315176812[[#This Row],[R$ (Valores)]]*-1,FluxoCaixa101315176812[[#This Row],[R$ (Valores)]])</f>
        <v>0</v>
      </c>
    </row>
    <row r="566" spans="2:10" hidden="1">
      <c r="B566" s="16"/>
      <c r="C566" s="48"/>
      <c r="D566" s="17"/>
      <c r="E566" s="17"/>
      <c r="F566" s="17"/>
      <c r="G566" s="21"/>
      <c r="H566" s="17"/>
      <c r="I566" s="20"/>
      <c r="J566" s="5">
        <f>IF(FluxoCaixa101315176812[[#This Row],[Entrada / Saída]]="Saída",FluxoCaixa101315176812[[#This Row],[R$ (Valores)]]*-1,FluxoCaixa101315176812[[#This Row],[R$ (Valores)]])</f>
        <v>0</v>
      </c>
    </row>
    <row r="567" spans="2:10" hidden="1">
      <c r="B567" s="16"/>
      <c r="C567" s="48"/>
      <c r="D567" s="17"/>
      <c r="E567" s="17"/>
      <c r="F567" s="17"/>
      <c r="G567" s="21"/>
      <c r="H567" s="17"/>
      <c r="I567" s="20"/>
      <c r="J567" s="5">
        <f>IF(FluxoCaixa101315176812[[#This Row],[Entrada / Saída]]="Saída",FluxoCaixa101315176812[[#This Row],[R$ (Valores)]]*-1,FluxoCaixa101315176812[[#This Row],[R$ (Valores)]])</f>
        <v>0</v>
      </c>
    </row>
    <row r="568" spans="2:10" hidden="1">
      <c r="B568" s="16"/>
      <c r="C568" s="48"/>
      <c r="D568" s="17"/>
      <c r="E568" s="17"/>
      <c r="F568" s="17"/>
      <c r="G568" s="21"/>
      <c r="H568" s="17"/>
      <c r="I568" s="20"/>
      <c r="J568" s="5">
        <f>IF(FluxoCaixa101315176812[[#This Row],[Entrada / Saída]]="Saída",FluxoCaixa101315176812[[#This Row],[R$ (Valores)]]*-1,FluxoCaixa101315176812[[#This Row],[R$ (Valores)]])</f>
        <v>0</v>
      </c>
    </row>
    <row r="569" spans="2:10" hidden="1">
      <c r="B569" s="16"/>
      <c r="C569" s="48"/>
      <c r="D569" s="17"/>
      <c r="E569" s="17"/>
      <c r="F569" s="17"/>
      <c r="G569" s="21"/>
      <c r="H569" s="17"/>
      <c r="I569" s="20"/>
      <c r="J569" s="5">
        <f>IF(FluxoCaixa101315176812[[#This Row],[Entrada / Saída]]="Saída",FluxoCaixa101315176812[[#This Row],[R$ (Valores)]]*-1,FluxoCaixa101315176812[[#This Row],[R$ (Valores)]])</f>
        <v>0</v>
      </c>
    </row>
    <row r="570" spans="2:10" hidden="1">
      <c r="B570" s="16"/>
      <c r="C570" s="48"/>
      <c r="D570" s="17"/>
      <c r="E570" s="17"/>
      <c r="F570" s="17"/>
      <c r="G570" s="21"/>
      <c r="H570" s="17"/>
      <c r="I570" s="20"/>
      <c r="J570" s="5">
        <f>IF(FluxoCaixa101315176812[[#This Row],[Entrada / Saída]]="Saída",FluxoCaixa101315176812[[#This Row],[R$ (Valores)]]*-1,FluxoCaixa101315176812[[#This Row],[R$ (Valores)]])</f>
        <v>0</v>
      </c>
    </row>
    <row r="571" spans="2:10" hidden="1">
      <c r="B571" s="16"/>
      <c r="C571" s="48"/>
      <c r="D571" s="17"/>
      <c r="E571" s="17"/>
      <c r="F571" s="17"/>
      <c r="G571" s="21"/>
      <c r="H571" s="17"/>
      <c r="I571" s="20"/>
      <c r="J571" s="5">
        <f>IF(FluxoCaixa101315176812[[#This Row],[Entrada / Saída]]="Saída",FluxoCaixa101315176812[[#This Row],[R$ (Valores)]]*-1,FluxoCaixa101315176812[[#This Row],[R$ (Valores)]])</f>
        <v>0</v>
      </c>
    </row>
    <row r="572" spans="2:10" hidden="1">
      <c r="B572" s="16"/>
      <c r="C572" s="48"/>
      <c r="D572" s="17"/>
      <c r="E572" s="17"/>
      <c r="F572" s="17"/>
      <c r="G572" s="21"/>
      <c r="H572" s="17"/>
      <c r="I572" s="20"/>
      <c r="J572" s="5">
        <f>IF(FluxoCaixa101315176812[[#This Row],[Entrada / Saída]]="Saída",FluxoCaixa101315176812[[#This Row],[R$ (Valores)]]*-1,FluxoCaixa101315176812[[#This Row],[R$ (Valores)]])</f>
        <v>0</v>
      </c>
    </row>
    <row r="573" spans="2:10" hidden="1">
      <c r="B573" s="16"/>
      <c r="C573" s="48"/>
      <c r="D573" s="17"/>
      <c r="E573" s="17"/>
      <c r="F573" s="17"/>
      <c r="G573" s="21"/>
      <c r="H573" s="17"/>
      <c r="I573" s="20"/>
      <c r="J573" s="5">
        <f>IF(FluxoCaixa101315176812[[#This Row],[Entrada / Saída]]="Saída",FluxoCaixa101315176812[[#This Row],[R$ (Valores)]]*-1,FluxoCaixa101315176812[[#This Row],[R$ (Valores)]])</f>
        <v>0</v>
      </c>
    </row>
    <row r="574" spans="2:10" hidden="1">
      <c r="B574" s="16"/>
      <c r="C574" s="48"/>
      <c r="D574" s="17"/>
      <c r="E574" s="17"/>
      <c r="F574" s="17"/>
      <c r="G574" s="21"/>
      <c r="H574" s="17"/>
      <c r="I574" s="20"/>
      <c r="J574" s="5">
        <f>IF(FluxoCaixa101315176812[[#This Row],[Entrada / Saída]]="Saída",FluxoCaixa101315176812[[#This Row],[R$ (Valores)]]*-1,FluxoCaixa101315176812[[#This Row],[R$ (Valores)]])</f>
        <v>0</v>
      </c>
    </row>
    <row r="575" spans="2:10" hidden="1">
      <c r="B575" s="16"/>
      <c r="C575" s="48"/>
      <c r="D575" s="17"/>
      <c r="E575" s="17"/>
      <c r="F575" s="17"/>
      <c r="G575" s="21"/>
      <c r="H575" s="17"/>
      <c r="I575" s="20"/>
      <c r="J575" s="5">
        <f>IF(FluxoCaixa101315176812[[#This Row],[Entrada / Saída]]="Saída",FluxoCaixa101315176812[[#This Row],[R$ (Valores)]]*-1,FluxoCaixa101315176812[[#This Row],[R$ (Valores)]])</f>
        <v>0</v>
      </c>
    </row>
    <row r="576" spans="2:10" hidden="1">
      <c r="B576" s="56"/>
      <c r="C576" s="52"/>
      <c r="D576" s="45"/>
      <c r="E576" s="45"/>
      <c r="F576" s="17"/>
      <c r="G576" s="54"/>
      <c r="H576" s="45"/>
      <c r="I576" s="47"/>
      <c r="J576" s="53">
        <f>IF(FluxoCaixa101315176812[[#This Row],[Entrada / Saída]]="Saída",FluxoCaixa101315176812[[#This Row],[R$ (Valores)]]*-1,FluxoCaixa101315176812[[#This Row],[R$ (Valores)]])</f>
        <v>0</v>
      </c>
    </row>
    <row r="577" spans="2:10" hidden="1">
      <c r="B577" s="56"/>
      <c r="C577" s="52"/>
      <c r="D577" s="17"/>
      <c r="E577" s="17"/>
      <c r="F577" s="17"/>
      <c r="G577" s="21"/>
      <c r="H577" s="17"/>
      <c r="I577" s="20"/>
      <c r="J577" s="5">
        <f>IF(FluxoCaixa101315176812[[#This Row],[Entrada / Saída]]="Saída",FluxoCaixa101315176812[[#This Row],[R$ (Valores)]]*-1,FluxoCaixa101315176812[[#This Row],[R$ (Valores)]])</f>
        <v>0</v>
      </c>
    </row>
    <row r="578" spans="2:10" hidden="1">
      <c r="B578" s="56"/>
      <c r="C578" s="52"/>
      <c r="D578" s="17"/>
      <c r="E578" s="17"/>
      <c r="F578" s="17"/>
      <c r="G578" s="21"/>
      <c r="H578" s="17"/>
      <c r="I578" s="20"/>
      <c r="J578" s="5">
        <f>IF(FluxoCaixa101315176812[[#This Row],[Entrada / Saída]]="Saída",FluxoCaixa101315176812[[#This Row],[R$ (Valores)]]*-1,FluxoCaixa101315176812[[#This Row],[R$ (Valores)]])</f>
        <v>0</v>
      </c>
    </row>
    <row r="579" spans="2:10" hidden="1">
      <c r="B579" s="56"/>
      <c r="C579" s="52"/>
      <c r="D579" s="17"/>
      <c r="E579" s="17"/>
      <c r="F579" s="17"/>
      <c r="G579" s="21"/>
      <c r="H579" s="17"/>
      <c r="I579" s="20"/>
      <c r="J579" s="5">
        <f>IF(FluxoCaixa101315176812[[#This Row],[Entrada / Saída]]="Saída",FluxoCaixa101315176812[[#This Row],[R$ (Valores)]]*-1,FluxoCaixa101315176812[[#This Row],[R$ (Valores)]])</f>
        <v>0</v>
      </c>
    </row>
    <row r="580" spans="2:10" hidden="1">
      <c r="B580" s="56"/>
      <c r="C580" s="52"/>
      <c r="D580" s="17"/>
      <c r="E580" s="17"/>
      <c r="F580" s="17"/>
      <c r="G580" s="21"/>
      <c r="H580" s="17"/>
      <c r="I580" s="20"/>
      <c r="J580" s="5">
        <f>IF(FluxoCaixa101315176812[[#This Row],[Entrada / Saída]]="Saída",FluxoCaixa101315176812[[#This Row],[R$ (Valores)]]*-1,FluxoCaixa101315176812[[#This Row],[R$ (Valores)]])</f>
        <v>0</v>
      </c>
    </row>
    <row r="581" spans="2:10" hidden="1">
      <c r="B581" s="56"/>
      <c r="C581" s="52"/>
      <c r="D581" s="17"/>
      <c r="E581" s="17"/>
      <c r="F581" s="17"/>
      <c r="G581" s="21"/>
      <c r="H581" s="17"/>
      <c r="I581" s="20"/>
      <c r="J581" s="5">
        <f>IF(FluxoCaixa101315176812[[#This Row],[Entrada / Saída]]="Saída",FluxoCaixa101315176812[[#This Row],[R$ (Valores)]]*-1,FluxoCaixa101315176812[[#This Row],[R$ (Valores)]])</f>
        <v>0</v>
      </c>
    </row>
    <row r="582" spans="2:10" hidden="1">
      <c r="B582" s="56"/>
      <c r="C582" s="52"/>
      <c r="D582" s="17"/>
      <c r="E582" s="17"/>
      <c r="F582" s="17"/>
      <c r="G582" s="21"/>
      <c r="H582" s="17"/>
      <c r="I582" s="20"/>
      <c r="J582" s="5">
        <f>IF(FluxoCaixa101315176812[[#This Row],[Entrada / Saída]]="Saída",FluxoCaixa101315176812[[#This Row],[R$ (Valores)]]*-1,FluxoCaixa101315176812[[#This Row],[R$ (Valores)]])</f>
        <v>0</v>
      </c>
    </row>
    <row r="583" spans="2:10" hidden="1">
      <c r="B583" s="56"/>
      <c r="C583" s="52"/>
      <c r="D583" s="45"/>
      <c r="E583" s="45"/>
      <c r="F583" s="45"/>
      <c r="G583" s="54"/>
      <c r="H583" s="45"/>
      <c r="I583" s="47"/>
      <c r="J583" s="53">
        <f>IF(FluxoCaixa101315176812[[#This Row],[Entrada / Saída]]="Saída",FluxoCaixa101315176812[[#This Row],[R$ (Valores)]]*-1,FluxoCaixa101315176812[[#This Row],[R$ (Valores)]])</f>
        <v>0</v>
      </c>
    </row>
    <row r="584" spans="2:10" hidden="1">
      <c r="B584" s="56"/>
      <c r="C584" s="52"/>
      <c r="D584" s="17"/>
      <c r="E584" s="17"/>
      <c r="F584" s="17"/>
      <c r="G584" s="21"/>
      <c r="H584" s="17"/>
      <c r="I584" s="20"/>
      <c r="J584" s="5">
        <f>IF(FluxoCaixa101315176812[[#This Row],[Entrada / Saída]]="Saída",FluxoCaixa101315176812[[#This Row],[R$ (Valores)]]*-1,FluxoCaixa101315176812[[#This Row],[R$ (Valores)]])</f>
        <v>0</v>
      </c>
    </row>
    <row r="585" spans="2:10" hidden="1">
      <c r="B585" s="56"/>
      <c r="C585" s="52"/>
      <c r="D585" s="17"/>
      <c r="E585" s="17"/>
      <c r="F585" s="17"/>
      <c r="G585" s="21"/>
      <c r="H585" s="17"/>
      <c r="I585" s="20"/>
      <c r="J585" s="5">
        <f>IF(FluxoCaixa101315176812[[#This Row],[Entrada / Saída]]="Saída",FluxoCaixa101315176812[[#This Row],[R$ (Valores)]]*-1,FluxoCaixa101315176812[[#This Row],[R$ (Valores)]])</f>
        <v>0</v>
      </c>
    </row>
    <row r="586" spans="2:10" hidden="1">
      <c r="B586" s="56"/>
      <c r="C586" s="52"/>
      <c r="D586" s="17"/>
      <c r="E586" s="17"/>
      <c r="F586" s="17"/>
      <c r="G586" s="21"/>
      <c r="H586" s="17"/>
      <c r="I586" s="20"/>
      <c r="J586" s="5">
        <f>IF(FluxoCaixa101315176812[[#This Row],[Entrada / Saída]]="Saída",FluxoCaixa101315176812[[#This Row],[R$ (Valores)]]*-1,FluxoCaixa101315176812[[#This Row],[R$ (Valores)]])</f>
        <v>0</v>
      </c>
    </row>
    <row r="587" spans="2:10" hidden="1">
      <c r="B587" s="56"/>
      <c r="C587" s="52"/>
      <c r="D587" s="45"/>
      <c r="E587" s="45"/>
      <c r="F587" s="45"/>
      <c r="G587" s="54"/>
      <c r="H587" s="45"/>
      <c r="I587" s="47"/>
      <c r="J587" s="53">
        <f>IF(FluxoCaixa101315176812[[#This Row],[Entrada / Saída]]="Saída",FluxoCaixa101315176812[[#This Row],[R$ (Valores)]]*-1,FluxoCaixa101315176812[[#This Row],[R$ (Valores)]])</f>
        <v>0</v>
      </c>
    </row>
    <row r="588" spans="2:10" hidden="1">
      <c r="B588" s="56"/>
      <c r="C588" s="52"/>
      <c r="D588" s="17"/>
      <c r="E588" s="17"/>
      <c r="F588" s="17"/>
      <c r="G588" s="21"/>
      <c r="H588" s="17"/>
      <c r="I588" s="20"/>
      <c r="J588" s="5">
        <f>IF(FluxoCaixa101315176812[[#This Row],[Entrada / Saída]]="Saída",FluxoCaixa101315176812[[#This Row],[R$ (Valores)]]*-1,FluxoCaixa101315176812[[#This Row],[R$ (Valores)]])</f>
        <v>0</v>
      </c>
    </row>
    <row r="589" spans="2:10" hidden="1">
      <c r="B589" s="56"/>
      <c r="C589" s="52"/>
      <c r="D589" s="17"/>
      <c r="E589" s="17"/>
      <c r="F589" s="17"/>
      <c r="G589" s="21"/>
      <c r="H589" s="17"/>
      <c r="I589" s="20"/>
      <c r="J589" s="5">
        <f>IF(FluxoCaixa101315176812[[#This Row],[Entrada / Saída]]="Saída",FluxoCaixa101315176812[[#This Row],[R$ (Valores)]]*-1,FluxoCaixa101315176812[[#This Row],[R$ (Valores)]])</f>
        <v>0</v>
      </c>
    </row>
    <row r="590" spans="2:10" hidden="1">
      <c r="B590" s="56"/>
      <c r="C590" s="52"/>
      <c r="D590" s="17"/>
      <c r="E590" s="17"/>
      <c r="F590" s="17"/>
      <c r="G590" s="21"/>
      <c r="H590" s="17"/>
      <c r="I590" s="20"/>
      <c r="J590" s="5">
        <f>IF(FluxoCaixa101315176812[[#This Row],[Entrada / Saída]]="Saída",FluxoCaixa101315176812[[#This Row],[R$ (Valores)]]*-1,FluxoCaixa101315176812[[#This Row],[R$ (Valores)]])</f>
        <v>0</v>
      </c>
    </row>
    <row r="591" spans="2:10" hidden="1">
      <c r="B591" s="56"/>
      <c r="C591" s="52"/>
      <c r="D591" s="17"/>
      <c r="E591" s="17"/>
      <c r="F591" s="17"/>
      <c r="G591" s="21"/>
      <c r="H591" s="17"/>
      <c r="I591" s="20"/>
      <c r="J591" s="5">
        <f>IF(FluxoCaixa101315176812[[#This Row],[Entrada / Saída]]="Saída",FluxoCaixa101315176812[[#This Row],[R$ (Valores)]]*-1,FluxoCaixa101315176812[[#This Row],[R$ (Valores)]])</f>
        <v>0</v>
      </c>
    </row>
    <row r="592" spans="2:10" hidden="1">
      <c r="B592" s="56"/>
      <c r="C592" s="52"/>
      <c r="D592" s="17"/>
      <c r="E592" s="17"/>
      <c r="F592" s="17"/>
      <c r="G592" s="21"/>
      <c r="H592" s="17"/>
      <c r="I592" s="20"/>
      <c r="J592" s="5">
        <f>IF(FluxoCaixa101315176812[[#This Row],[Entrada / Saída]]="Saída",FluxoCaixa101315176812[[#This Row],[R$ (Valores)]]*-1,FluxoCaixa101315176812[[#This Row],[R$ (Valores)]])</f>
        <v>0</v>
      </c>
    </row>
    <row r="593" spans="2:10" hidden="1">
      <c r="B593" s="56"/>
      <c r="C593" s="52"/>
      <c r="D593" s="17"/>
      <c r="E593" s="17"/>
      <c r="F593" s="17"/>
      <c r="G593" s="21"/>
      <c r="H593" s="17"/>
      <c r="I593" s="20"/>
      <c r="J593" s="5">
        <f>IF(FluxoCaixa101315176812[[#This Row],[Entrada / Saída]]="Saída",FluxoCaixa101315176812[[#This Row],[R$ (Valores)]]*-1,FluxoCaixa101315176812[[#This Row],[R$ (Valores)]])</f>
        <v>0</v>
      </c>
    </row>
    <row r="594" spans="2:10" hidden="1">
      <c r="B594" s="56"/>
      <c r="C594" s="52"/>
      <c r="D594" s="17"/>
      <c r="E594" s="17"/>
      <c r="F594" s="17"/>
      <c r="G594" s="21"/>
      <c r="H594" s="17"/>
      <c r="I594" s="20"/>
      <c r="J594" s="5">
        <f>IF(FluxoCaixa101315176812[[#This Row],[Entrada / Saída]]="Saída",FluxoCaixa101315176812[[#This Row],[R$ (Valores)]]*-1,FluxoCaixa101315176812[[#This Row],[R$ (Valores)]])</f>
        <v>0</v>
      </c>
    </row>
    <row r="595" spans="2:10" hidden="1">
      <c r="B595" s="56"/>
      <c r="C595" s="52"/>
      <c r="D595" s="45"/>
      <c r="E595" s="45"/>
      <c r="F595" s="17"/>
      <c r="G595" s="54"/>
      <c r="H595" s="45"/>
      <c r="I595" s="47"/>
      <c r="J595" s="53">
        <f>IF(FluxoCaixa101315176812[[#This Row],[Entrada / Saída]]="Saída",FluxoCaixa101315176812[[#This Row],[R$ (Valores)]]*-1,FluxoCaixa101315176812[[#This Row],[R$ (Valores)]])</f>
        <v>0</v>
      </c>
    </row>
    <row r="596" spans="2:10" hidden="1">
      <c r="B596" s="56"/>
      <c r="C596" s="52"/>
      <c r="D596" s="45"/>
      <c r="E596" s="45"/>
      <c r="F596" s="69"/>
      <c r="G596" s="54"/>
      <c r="H596" s="45"/>
      <c r="I596" s="47"/>
      <c r="J596" s="53">
        <f>IF(FluxoCaixa101315176812[[#This Row],[Entrada / Saída]]="Saída",FluxoCaixa101315176812[[#This Row],[R$ (Valores)]]*-1,FluxoCaixa101315176812[[#This Row],[R$ (Valores)]])</f>
        <v>0</v>
      </c>
    </row>
    <row r="597" spans="2:10" hidden="1">
      <c r="B597" s="56"/>
      <c r="C597" s="52"/>
      <c r="D597" s="17"/>
      <c r="E597" s="17"/>
      <c r="F597" s="69"/>
      <c r="G597" s="21"/>
      <c r="H597" s="17"/>
      <c r="I597" s="20"/>
      <c r="J597" s="5">
        <f>IF(FluxoCaixa101315176812[[#This Row],[Entrada / Saída]]="Saída",FluxoCaixa101315176812[[#This Row],[R$ (Valores)]]*-1,FluxoCaixa101315176812[[#This Row],[R$ (Valores)]])</f>
        <v>0</v>
      </c>
    </row>
    <row r="598" spans="2:10" hidden="1">
      <c r="B598" s="56"/>
      <c r="C598" s="52"/>
      <c r="D598" s="17"/>
      <c r="E598" s="17"/>
      <c r="F598" s="69"/>
      <c r="G598" s="21"/>
      <c r="H598" s="17"/>
      <c r="I598" s="20"/>
      <c r="J598" s="5">
        <f>IF(FluxoCaixa101315176812[[#This Row],[Entrada / Saída]]="Saída",FluxoCaixa101315176812[[#This Row],[R$ (Valores)]]*-1,FluxoCaixa101315176812[[#This Row],[R$ (Valores)]])</f>
        <v>0</v>
      </c>
    </row>
    <row r="599" spans="2:10" hidden="1">
      <c r="B599" s="56"/>
      <c r="C599" s="52"/>
      <c r="D599" s="17"/>
      <c r="E599" s="17"/>
      <c r="F599" s="69"/>
      <c r="G599" s="21"/>
      <c r="H599" s="17"/>
      <c r="I599" s="20"/>
      <c r="J599" s="5">
        <f>IF(FluxoCaixa101315176812[[#This Row],[Entrada / Saída]]="Saída",FluxoCaixa101315176812[[#This Row],[R$ (Valores)]]*-1,FluxoCaixa101315176812[[#This Row],[R$ (Valores)]])</f>
        <v>0</v>
      </c>
    </row>
    <row r="600" spans="2:10" hidden="1">
      <c r="B600" s="56"/>
      <c r="C600" s="52"/>
      <c r="D600" s="17"/>
      <c r="E600" s="17"/>
      <c r="F600" s="69"/>
      <c r="G600" s="21"/>
      <c r="H600" s="17"/>
      <c r="I600" s="20"/>
      <c r="J600" s="5">
        <f>IF(FluxoCaixa101315176812[[#This Row],[Entrada / Saída]]="Saída",FluxoCaixa101315176812[[#This Row],[R$ (Valores)]]*-1,FluxoCaixa101315176812[[#This Row],[R$ (Valores)]])</f>
        <v>0</v>
      </c>
    </row>
    <row r="601" spans="2:10" hidden="1">
      <c r="B601" s="56"/>
      <c r="C601" s="52"/>
      <c r="D601" s="17"/>
      <c r="E601" s="17"/>
      <c r="F601" s="69"/>
      <c r="G601" s="21"/>
      <c r="H601" s="17"/>
      <c r="I601" s="20"/>
      <c r="J601" s="5">
        <f>IF(FluxoCaixa101315176812[[#This Row],[Entrada / Saída]]="Saída",FluxoCaixa101315176812[[#This Row],[R$ (Valores)]]*-1,FluxoCaixa101315176812[[#This Row],[R$ (Valores)]])</f>
        <v>0</v>
      </c>
    </row>
    <row r="602" spans="2:10" hidden="1">
      <c r="B602" s="56"/>
      <c r="C602" s="52"/>
      <c r="D602" s="17"/>
      <c r="E602" s="17"/>
      <c r="F602" s="17"/>
      <c r="G602" s="21"/>
      <c r="H602" s="17"/>
      <c r="I602" s="20"/>
      <c r="J602" s="5">
        <f>IF(FluxoCaixa101315176812[[#This Row],[Entrada / Saída]]="Saída",FluxoCaixa101315176812[[#This Row],[R$ (Valores)]]*-1,FluxoCaixa101315176812[[#This Row],[R$ (Valores)]])</f>
        <v>0</v>
      </c>
    </row>
    <row r="603" spans="2:10" hidden="1">
      <c r="B603" s="56"/>
      <c r="C603" s="52"/>
      <c r="D603" s="17"/>
      <c r="E603" s="17"/>
      <c r="F603" s="17"/>
      <c r="G603" s="21"/>
      <c r="H603" s="17"/>
      <c r="I603" s="20"/>
      <c r="J603" s="5">
        <f>IF(FluxoCaixa101315176812[[#This Row],[Entrada / Saída]]="Saída",FluxoCaixa101315176812[[#This Row],[R$ (Valores)]]*-1,FluxoCaixa101315176812[[#This Row],[R$ (Valores)]])</f>
        <v>0</v>
      </c>
    </row>
    <row r="604" spans="2:10" hidden="1">
      <c r="B604" s="56"/>
      <c r="C604" s="52"/>
      <c r="D604" s="17"/>
      <c r="E604" s="17"/>
      <c r="F604" s="17"/>
      <c r="G604" s="21"/>
      <c r="H604" s="17"/>
      <c r="I604" s="20"/>
      <c r="J604" s="5">
        <f>IF(FluxoCaixa101315176812[[#This Row],[Entrada / Saída]]="Saída",FluxoCaixa101315176812[[#This Row],[R$ (Valores)]]*-1,FluxoCaixa101315176812[[#This Row],[R$ (Valores)]])</f>
        <v>0</v>
      </c>
    </row>
    <row r="605" spans="2:10" hidden="1">
      <c r="B605" s="56"/>
      <c r="C605" s="52"/>
      <c r="D605" s="17"/>
      <c r="E605" s="17"/>
      <c r="F605" s="17"/>
      <c r="G605" s="21"/>
      <c r="H605" s="17"/>
      <c r="I605" s="20"/>
      <c r="J605" s="5">
        <f>IF(FluxoCaixa101315176812[[#This Row],[Entrada / Saída]]="Saída",FluxoCaixa101315176812[[#This Row],[R$ (Valores)]]*-1,FluxoCaixa101315176812[[#This Row],[R$ (Valores)]])</f>
        <v>0</v>
      </c>
    </row>
    <row r="606" spans="2:10" hidden="1">
      <c r="B606" s="56"/>
      <c r="C606" s="52"/>
      <c r="D606" s="17"/>
      <c r="E606" s="17"/>
      <c r="F606" s="17"/>
      <c r="G606" s="21"/>
      <c r="H606" s="17"/>
      <c r="I606" s="20"/>
      <c r="J606" s="5">
        <f>IF(FluxoCaixa101315176812[[#This Row],[Entrada / Saída]]="Saída",FluxoCaixa101315176812[[#This Row],[R$ (Valores)]]*-1,FluxoCaixa101315176812[[#This Row],[R$ (Valores)]])</f>
        <v>0</v>
      </c>
    </row>
    <row r="607" spans="2:10" hidden="1">
      <c r="B607" s="56"/>
      <c r="C607" s="52"/>
      <c r="D607" s="17"/>
      <c r="E607" s="17"/>
      <c r="F607" s="17"/>
      <c r="G607" s="21"/>
      <c r="H607" s="17"/>
      <c r="I607" s="20"/>
      <c r="J607" s="5">
        <f>IF(FluxoCaixa101315176812[[#This Row],[Entrada / Saída]]="Saída",FluxoCaixa101315176812[[#This Row],[R$ (Valores)]]*-1,FluxoCaixa101315176812[[#This Row],[R$ (Valores)]])</f>
        <v>0</v>
      </c>
    </row>
    <row r="608" spans="2:10" hidden="1">
      <c r="B608" s="56"/>
      <c r="C608" s="52"/>
      <c r="D608" s="17"/>
      <c r="E608" s="17"/>
      <c r="F608" s="17"/>
      <c r="G608" s="21"/>
      <c r="H608" s="17"/>
      <c r="I608" s="20"/>
      <c r="J608" s="5">
        <f>IF(FluxoCaixa101315176812[[#This Row],[Entrada / Saída]]="Saída",FluxoCaixa101315176812[[#This Row],[R$ (Valores)]]*-1,FluxoCaixa101315176812[[#This Row],[R$ (Valores)]])</f>
        <v>0</v>
      </c>
    </row>
    <row r="609" spans="2:10" hidden="1">
      <c r="B609" s="56"/>
      <c r="C609" s="52"/>
      <c r="D609" s="45"/>
      <c r="E609" s="45"/>
      <c r="F609" s="45"/>
      <c r="G609" s="54"/>
      <c r="H609" s="45"/>
      <c r="I609" s="47"/>
      <c r="J609" s="53">
        <f>IF(FluxoCaixa101315176812[[#This Row],[Entrada / Saída]]="Saída",FluxoCaixa101315176812[[#This Row],[R$ (Valores)]]*-1,FluxoCaixa101315176812[[#This Row],[R$ (Valores)]])</f>
        <v>0</v>
      </c>
    </row>
    <row r="610" spans="2:10" hidden="1">
      <c r="B610" s="56">
        <v>46072</v>
      </c>
      <c r="C610" s="52" t="s">
        <v>1299</v>
      </c>
      <c r="D610" s="45" t="s">
        <v>2</v>
      </c>
      <c r="E610" s="45"/>
      <c r="F610" s="45"/>
      <c r="G610" s="54">
        <v>630</v>
      </c>
      <c r="H610" s="45" t="s">
        <v>525</v>
      </c>
      <c r="I610" s="47">
        <f>IF(FluxoCaixa101315176812[[#This Row],[Fornecedores]]="Saldo Inicial",FluxoCaixa101315176812[[#This Row],[R$ (Valores)]],I609+FluxoCaixa101315176812[[#This Row],[Valores Receitas / Despesas]])</f>
        <v>-630</v>
      </c>
      <c r="J610" s="53">
        <f>IF(FluxoCaixa101315176812[[#This Row],[Entrada / Saída]]="Saída",FluxoCaixa101315176812[[#This Row],[R$ (Valores)]]*-1,FluxoCaixa101315176812[[#This Row],[R$ (Valores)]])</f>
        <v>-630</v>
      </c>
    </row>
    <row r="611" spans="2:10" hidden="1">
      <c r="B611" s="56">
        <v>46072</v>
      </c>
      <c r="C611" s="52" t="s">
        <v>1299</v>
      </c>
      <c r="D611" s="17" t="s">
        <v>2</v>
      </c>
      <c r="E611" s="17" t="s">
        <v>103</v>
      </c>
      <c r="F611" s="17" t="s">
        <v>1761</v>
      </c>
      <c r="G611" s="21">
        <v>457.64</v>
      </c>
      <c r="H611" s="17" t="s">
        <v>525</v>
      </c>
      <c r="I611" s="20">
        <f>IF(FluxoCaixa101315176812[[#This Row],[Fornecedores]]="Saldo Inicial",FluxoCaixa101315176812[[#This Row],[R$ (Valores)]],I610+FluxoCaixa101315176812[[#This Row],[Valores Receitas / Despesas]])</f>
        <v>-1087.6399999999999</v>
      </c>
      <c r="J611" s="5">
        <f>IF(FluxoCaixa101315176812[[#This Row],[Entrada / Saída]]="Saída",FluxoCaixa101315176812[[#This Row],[R$ (Valores)]]*-1,FluxoCaixa101315176812[[#This Row],[R$ (Valores)]])</f>
        <v>-457.64</v>
      </c>
    </row>
    <row r="612" spans="2:10" hidden="1">
      <c r="B612" s="56">
        <v>46072</v>
      </c>
      <c r="C612" s="52" t="s">
        <v>1299</v>
      </c>
      <c r="D612" s="17" t="s">
        <v>2</v>
      </c>
      <c r="E612" s="17" t="s">
        <v>507</v>
      </c>
      <c r="F612" s="17" t="s">
        <v>1762</v>
      </c>
      <c r="G612" s="21">
        <v>68.17</v>
      </c>
      <c r="H612" s="17" t="s">
        <v>525</v>
      </c>
      <c r="I612" s="20">
        <f>IF(FluxoCaixa101315176812[[#This Row],[Fornecedores]]="Saldo Inicial",FluxoCaixa101315176812[[#This Row],[R$ (Valores)]],I611+FluxoCaixa101315176812[[#This Row],[Valores Receitas / Despesas]])</f>
        <v>-1155.81</v>
      </c>
      <c r="J612" s="5">
        <f>IF(FluxoCaixa101315176812[[#This Row],[Entrada / Saída]]="Saída",FluxoCaixa101315176812[[#This Row],[R$ (Valores)]]*-1,FluxoCaixa101315176812[[#This Row],[R$ (Valores)]])</f>
        <v>-68.17</v>
      </c>
    </row>
    <row r="613" spans="2:10" hidden="1">
      <c r="B613" s="56">
        <v>46072</v>
      </c>
      <c r="C613" s="52" t="s">
        <v>1299</v>
      </c>
      <c r="D613" s="17" t="s">
        <v>2</v>
      </c>
      <c r="E613" s="17" t="s">
        <v>103</v>
      </c>
      <c r="F613" s="17" t="s">
        <v>1763</v>
      </c>
      <c r="G613" s="21">
        <v>3500</v>
      </c>
      <c r="H613" s="17" t="s">
        <v>525</v>
      </c>
      <c r="I613" s="20">
        <f>IF(FluxoCaixa101315176812[[#This Row],[Fornecedores]]="Saldo Inicial",FluxoCaixa101315176812[[#This Row],[R$ (Valores)]],I612+FluxoCaixa101315176812[[#This Row],[Valores Receitas / Despesas]])</f>
        <v>-4655.8099999999995</v>
      </c>
      <c r="J613" s="5">
        <f>IF(FluxoCaixa101315176812[[#This Row],[Entrada / Saída]]="Saída",FluxoCaixa101315176812[[#This Row],[R$ (Valores)]]*-1,FluxoCaixa101315176812[[#This Row],[R$ (Valores)]])</f>
        <v>-3500</v>
      </c>
    </row>
    <row r="614" spans="2:10" hidden="1">
      <c r="B614" s="56">
        <v>46072</v>
      </c>
      <c r="C614" s="52" t="s">
        <v>1299</v>
      </c>
      <c r="D614" s="17" t="s">
        <v>2</v>
      </c>
      <c r="E614" s="17" t="s">
        <v>348</v>
      </c>
      <c r="F614" s="17" t="s">
        <v>1764</v>
      </c>
      <c r="G614" s="21">
        <v>130</v>
      </c>
      <c r="H614" s="17" t="s">
        <v>525</v>
      </c>
      <c r="I614" s="20">
        <f>IF(FluxoCaixa101315176812[[#This Row],[Fornecedores]]="Saldo Inicial",FluxoCaixa101315176812[[#This Row],[R$ (Valores)]],I613+FluxoCaixa101315176812[[#This Row],[Valores Receitas / Despesas]])</f>
        <v>-4785.8099999999995</v>
      </c>
      <c r="J614" s="5">
        <f>IF(FluxoCaixa101315176812[[#This Row],[Entrada / Saída]]="Saída",FluxoCaixa101315176812[[#This Row],[R$ (Valores)]]*-1,FluxoCaixa101315176812[[#This Row],[R$ (Valores)]])</f>
        <v>-130</v>
      </c>
    </row>
    <row r="615" spans="2:10" hidden="1">
      <c r="B615" s="56">
        <v>46072</v>
      </c>
      <c r="C615" s="52" t="s">
        <v>1299</v>
      </c>
      <c r="D615" s="17" t="s">
        <v>2</v>
      </c>
      <c r="E615" s="17" t="s">
        <v>225</v>
      </c>
      <c r="F615" s="17" t="s">
        <v>524</v>
      </c>
      <c r="G615" s="21">
        <v>3.25</v>
      </c>
      <c r="H615" s="17" t="s">
        <v>525</v>
      </c>
      <c r="I615" s="20">
        <f>IF(FluxoCaixa101315176812[[#This Row],[Fornecedores]]="Saldo Inicial",FluxoCaixa101315176812[[#This Row],[R$ (Valores)]],I614+FluxoCaixa101315176812[[#This Row],[Valores Receitas / Despesas]])</f>
        <v>-4789.0599999999995</v>
      </c>
      <c r="J615" s="5">
        <f>IF(FluxoCaixa101315176812[[#This Row],[Entrada / Saída]]="Saída",FluxoCaixa101315176812[[#This Row],[R$ (Valores)]]*-1,FluxoCaixa101315176812[[#This Row],[R$ (Valores)]])</f>
        <v>-3.25</v>
      </c>
    </row>
    <row r="616" spans="2:10" hidden="1">
      <c r="B616" s="56">
        <v>46072</v>
      </c>
      <c r="C616" s="52" t="s">
        <v>1299</v>
      </c>
      <c r="D616" s="17" t="s">
        <v>2</v>
      </c>
      <c r="E616" s="17" t="s">
        <v>225</v>
      </c>
      <c r="F616" s="17" t="s">
        <v>524</v>
      </c>
      <c r="G616" s="21">
        <v>1.49</v>
      </c>
      <c r="H616" s="17" t="s">
        <v>525</v>
      </c>
      <c r="I616" s="20">
        <f>IF(FluxoCaixa101315176812[[#This Row],[Fornecedores]]="Saldo Inicial",FluxoCaixa101315176812[[#This Row],[R$ (Valores)]],I615+FluxoCaixa101315176812[[#This Row],[Valores Receitas / Despesas]])</f>
        <v>-4790.5499999999993</v>
      </c>
      <c r="J616" s="5">
        <f>IF(FluxoCaixa101315176812[[#This Row],[Entrada / Saída]]="Saída",FluxoCaixa101315176812[[#This Row],[R$ (Valores)]]*-1,FluxoCaixa101315176812[[#This Row],[R$ (Valores)]])</f>
        <v>-1.49</v>
      </c>
    </row>
    <row r="617" spans="2:10" hidden="1">
      <c r="B617" s="56">
        <v>46072</v>
      </c>
      <c r="C617" s="52" t="s">
        <v>1299</v>
      </c>
      <c r="D617" s="17" t="s">
        <v>2</v>
      </c>
      <c r="E617" s="17" t="s">
        <v>225</v>
      </c>
      <c r="F617" s="17" t="s">
        <v>524</v>
      </c>
      <c r="G617" s="21">
        <v>5.5</v>
      </c>
      <c r="H617" s="17" t="s">
        <v>525</v>
      </c>
      <c r="I617" s="20">
        <f>IF(FluxoCaixa101315176812[[#This Row],[Fornecedores]]="Saldo Inicial",FluxoCaixa101315176812[[#This Row],[R$ (Valores)]],I616+FluxoCaixa101315176812[[#This Row],[Valores Receitas / Despesas]])</f>
        <v>-4796.0499999999993</v>
      </c>
      <c r="J617" s="5">
        <f>IF(FluxoCaixa101315176812[[#This Row],[Entrada / Saída]]="Saída",FluxoCaixa101315176812[[#This Row],[R$ (Valores)]]*-1,FluxoCaixa101315176812[[#This Row],[R$ (Valores)]])</f>
        <v>-5.5</v>
      </c>
    </row>
    <row r="618" spans="2:10" hidden="1">
      <c r="B618" s="56">
        <v>46072</v>
      </c>
      <c r="C618" s="52" t="s">
        <v>1299</v>
      </c>
      <c r="D618" s="17" t="s">
        <v>2</v>
      </c>
      <c r="E618" s="17" t="s">
        <v>225</v>
      </c>
      <c r="F618" s="17" t="s">
        <v>524</v>
      </c>
      <c r="G618" s="21">
        <v>1.49</v>
      </c>
      <c r="H618" s="17" t="s">
        <v>525</v>
      </c>
      <c r="I618" s="20">
        <f>IF(FluxoCaixa101315176812[[#This Row],[Fornecedores]]="Saldo Inicial",FluxoCaixa101315176812[[#This Row],[R$ (Valores)]],I617+FluxoCaixa101315176812[[#This Row],[Valores Receitas / Despesas]])</f>
        <v>-4797.5399999999991</v>
      </c>
      <c r="J618" s="5">
        <f>IF(FluxoCaixa101315176812[[#This Row],[Entrada / Saída]]="Saída",FluxoCaixa101315176812[[#This Row],[R$ (Valores)]]*-1,FluxoCaixa101315176812[[#This Row],[R$ (Valores)]])</f>
        <v>-1.49</v>
      </c>
    </row>
    <row r="619" spans="2:10" hidden="1">
      <c r="B619" s="56">
        <v>46072</v>
      </c>
      <c r="C619" s="52" t="s">
        <v>1299</v>
      </c>
      <c r="D619" s="17" t="s">
        <v>2</v>
      </c>
      <c r="E619" s="17" t="s">
        <v>225</v>
      </c>
      <c r="F619" s="17" t="s">
        <v>524</v>
      </c>
      <c r="G619" s="21">
        <v>5.5</v>
      </c>
      <c r="H619" s="17" t="s">
        <v>525</v>
      </c>
      <c r="I619" s="20">
        <f>IF(FluxoCaixa101315176812[[#This Row],[Fornecedores]]="Saldo Inicial",FluxoCaixa101315176812[[#This Row],[R$ (Valores)]],I618+FluxoCaixa101315176812[[#This Row],[Valores Receitas / Despesas]])</f>
        <v>-4803.0399999999991</v>
      </c>
      <c r="J619" s="5">
        <f>IF(FluxoCaixa101315176812[[#This Row],[Entrada / Saída]]="Saída",FluxoCaixa101315176812[[#This Row],[R$ (Valores)]]*-1,FluxoCaixa101315176812[[#This Row],[R$ (Valores)]])</f>
        <v>-5.5</v>
      </c>
    </row>
    <row r="620" spans="2:10" hidden="1">
      <c r="B620" s="56">
        <v>46072</v>
      </c>
      <c r="C620" s="52" t="s">
        <v>1299</v>
      </c>
      <c r="D620" s="17" t="s">
        <v>2</v>
      </c>
      <c r="E620" s="17" t="s">
        <v>225</v>
      </c>
      <c r="F620" s="17" t="s">
        <v>524</v>
      </c>
      <c r="G620" s="54">
        <v>5.5</v>
      </c>
      <c r="H620" s="45" t="s">
        <v>525</v>
      </c>
      <c r="I620" s="47">
        <f>IF(FluxoCaixa101315176812[[#This Row],[Fornecedores]]="Saldo Inicial",FluxoCaixa101315176812[[#This Row],[R$ (Valores)]],I619+FluxoCaixa101315176812[[#This Row],[Valores Receitas / Despesas]])</f>
        <v>-4808.5399999999991</v>
      </c>
      <c r="J620" s="53">
        <f>IF(FluxoCaixa101315176812[[#This Row],[Entrada / Saída]]="Saída",FluxoCaixa101315176812[[#This Row],[R$ (Valores)]]*-1,FluxoCaixa101315176812[[#This Row],[R$ (Valores)]])</f>
        <v>-5.5</v>
      </c>
    </row>
    <row r="621" spans="2:10" hidden="1">
      <c r="B621" s="56">
        <v>46072</v>
      </c>
      <c r="C621" s="52" t="s">
        <v>1299</v>
      </c>
      <c r="D621" s="17" t="s">
        <v>2</v>
      </c>
      <c r="E621" s="17" t="s">
        <v>225</v>
      </c>
      <c r="F621" s="17" t="s">
        <v>524</v>
      </c>
      <c r="G621" s="54">
        <v>2.4</v>
      </c>
      <c r="H621" s="45" t="s">
        <v>525</v>
      </c>
      <c r="I621" s="47">
        <f>IF(FluxoCaixa101315176812[[#This Row],[Fornecedores]]="Saldo Inicial",FluxoCaixa101315176812[[#This Row],[R$ (Valores)]],I620+FluxoCaixa101315176812[[#This Row],[Valores Receitas / Despesas]])</f>
        <v>-4810.9399999999987</v>
      </c>
      <c r="J621" s="53">
        <f>IF(FluxoCaixa101315176812[[#This Row],[Entrada / Saída]]="Saída",FluxoCaixa101315176812[[#This Row],[R$ (Valores)]]*-1,FluxoCaixa101315176812[[#This Row],[R$ (Valores)]])</f>
        <v>-2.4</v>
      </c>
    </row>
    <row r="622" spans="2:10" hidden="1">
      <c r="B622" s="56">
        <v>46072</v>
      </c>
      <c r="C622" s="52" t="s">
        <v>1299</v>
      </c>
      <c r="D622" s="17" t="s">
        <v>2</v>
      </c>
      <c r="E622" s="17" t="s">
        <v>225</v>
      </c>
      <c r="F622" s="17" t="s">
        <v>524</v>
      </c>
      <c r="G622" s="54">
        <v>2.4</v>
      </c>
      <c r="H622" s="45" t="s">
        <v>525</v>
      </c>
      <c r="I622" s="47">
        <f>IF(FluxoCaixa101315176812[[#This Row],[Fornecedores]]="Saldo Inicial",FluxoCaixa101315176812[[#This Row],[R$ (Valores)]],I621+FluxoCaixa101315176812[[#This Row],[Valores Receitas / Despesas]])</f>
        <v>-4813.3399999999983</v>
      </c>
      <c r="J622" s="53">
        <f>IF(FluxoCaixa101315176812[[#This Row],[Entrada / Saída]]="Saída",FluxoCaixa101315176812[[#This Row],[R$ (Valores)]]*-1,FluxoCaixa101315176812[[#This Row],[R$ (Valores)]])</f>
        <v>-2.4</v>
      </c>
    </row>
    <row r="623" spans="2:10" hidden="1">
      <c r="B623" s="56">
        <v>46072</v>
      </c>
      <c r="C623" s="52" t="s">
        <v>1299</v>
      </c>
      <c r="D623" s="17" t="s">
        <v>2</v>
      </c>
      <c r="E623" s="17" t="s">
        <v>225</v>
      </c>
      <c r="F623" s="17" t="s">
        <v>524</v>
      </c>
      <c r="G623" s="54">
        <v>5.7</v>
      </c>
      <c r="H623" s="45" t="s">
        <v>525</v>
      </c>
      <c r="I623" s="47">
        <f>IF(FluxoCaixa101315176812[[#This Row],[Fornecedores]]="Saldo Inicial",FluxoCaixa101315176812[[#This Row],[R$ (Valores)]],I622+FluxoCaixa101315176812[[#This Row],[Valores Receitas / Despesas]])</f>
        <v>-4819.0399999999981</v>
      </c>
      <c r="J623" s="53">
        <f>IF(FluxoCaixa101315176812[[#This Row],[Entrada / Saída]]="Saída",FluxoCaixa101315176812[[#This Row],[R$ (Valores)]]*-1,FluxoCaixa101315176812[[#This Row],[R$ (Valores)]])</f>
        <v>-5.7</v>
      </c>
    </row>
    <row r="624" spans="2:10" hidden="1">
      <c r="B624" s="56">
        <v>46072</v>
      </c>
      <c r="C624" s="52" t="s">
        <v>1299</v>
      </c>
      <c r="D624" s="17" t="s">
        <v>2</v>
      </c>
      <c r="E624" s="17" t="s">
        <v>225</v>
      </c>
      <c r="F624" s="17" t="s">
        <v>524</v>
      </c>
      <c r="G624" s="54">
        <v>2.4</v>
      </c>
      <c r="H624" s="45" t="s">
        <v>525</v>
      </c>
      <c r="I624" s="47">
        <f>IF(FluxoCaixa101315176812[[#This Row],[Fornecedores]]="Saldo Inicial",FluxoCaixa101315176812[[#This Row],[R$ (Valores)]],I623+FluxoCaixa101315176812[[#This Row],[Valores Receitas / Despesas]])</f>
        <v>-4821.4399999999978</v>
      </c>
      <c r="J624" s="53">
        <f>IF(FluxoCaixa101315176812[[#This Row],[Entrada / Saída]]="Saída",FluxoCaixa101315176812[[#This Row],[R$ (Valores)]]*-1,FluxoCaixa101315176812[[#This Row],[R$ (Valores)]])</f>
        <v>-2.4</v>
      </c>
    </row>
    <row r="625" spans="2:10" hidden="1">
      <c r="B625" s="56">
        <v>46072</v>
      </c>
      <c r="C625" s="52" t="s">
        <v>1299</v>
      </c>
      <c r="D625" s="17" t="s">
        <v>2</v>
      </c>
      <c r="E625" s="17" t="s">
        <v>225</v>
      </c>
      <c r="F625" s="17" t="s">
        <v>524</v>
      </c>
      <c r="G625" s="54">
        <v>5.7</v>
      </c>
      <c r="H625" s="45" t="s">
        <v>525</v>
      </c>
      <c r="I625" s="47">
        <f>IF(FluxoCaixa101315176812[[#This Row],[Fornecedores]]="Saldo Inicial",FluxoCaixa101315176812[[#This Row],[R$ (Valores)]],I624+FluxoCaixa101315176812[[#This Row],[Valores Receitas / Despesas]])</f>
        <v>-4827.1399999999976</v>
      </c>
      <c r="J625" s="53">
        <f>IF(FluxoCaixa101315176812[[#This Row],[Entrada / Saída]]="Saída",FluxoCaixa101315176812[[#This Row],[R$ (Valores)]]*-1,FluxoCaixa101315176812[[#This Row],[R$ (Valores)]])</f>
        <v>-5.7</v>
      </c>
    </row>
    <row r="626" spans="2:10" hidden="1">
      <c r="B626" s="56">
        <v>46073</v>
      </c>
      <c r="C626" s="52" t="s">
        <v>1299</v>
      </c>
      <c r="D626" s="45" t="s">
        <v>2</v>
      </c>
      <c r="E626" s="45" t="s">
        <v>70</v>
      </c>
      <c r="F626" s="17" t="s">
        <v>1783</v>
      </c>
      <c r="G626" s="54">
        <v>400</v>
      </c>
      <c r="H626" s="45" t="s">
        <v>525</v>
      </c>
      <c r="I626" s="47">
        <f>IF(FluxoCaixa101315176812[[#This Row],[Fornecedores]]="Saldo Inicial",FluxoCaixa101315176812[[#This Row],[R$ (Valores)]],I625+FluxoCaixa101315176812[[#This Row],[Valores Receitas / Despesas]])</f>
        <v>-5227.1399999999976</v>
      </c>
      <c r="J626" s="53">
        <f>IF(FluxoCaixa101315176812[[#This Row],[Entrada / Saída]]="Saída",FluxoCaixa101315176812[[#This Row],[R$ (Valores)]]*-1,FluxoCaixa101315176812[[#This Row],[R$ (Valores)]])</f>
        <v>-400</v>
      </c>
    </row>
    <row r="627" spans="2:10" hidden="1">
      <c r="B627" s="56">
        <v>46073</v>
      </c>
      <c r="C627" s="52" t="s">
        <v>1299</v>
      </c>
      <c r="D627" s="17" t="s">
        <v>2</v>
      </c>
      <c r="E627" s="17" t="s">
        <v>225</v>
      </c>
      <c r="F627" s="17" t="s">
        <v>524</v>
      </c>
      <c r="G627" s="21">
        <v>5.4</v>
      </c>
      <c r="H627" s="17" t="s">
        <v>525</v>
      </c>
      <c r="I627" s="20">
        <f>IF(FluxoCaixa101315176812[[#This Row],[Fornecedores]]="Saldo Inicial",FluxoCaixa101315176812[[#This Row],[R$ (Valores)]],I626+FluxoCaixa101315176812[[#This Row],[Valores Receitas / Despesas]])</f>
        <v>-5232.5399999999972</v>
      </c>
      <c r="J627" s="5">
        <f>IF(FluxoCaixa101315176812[[#This Row],[Entrada / Saída]]="Saída",FluxoCaixa101315176812[[#This Row],[R$ (Valores)]]*-1,FluxoCaixa101315176812[[#This Row],[R$ (Valores)]])</f>
        <v>-5.4</v>
      </c>
    </row>
    <row r="628" spans="2:10" hidden="1">
      <c r="B628" s="56">
        <v>46073</v>
      </c>
      <c r="C628" s="52" t="s">
        <v>1299</v>
      </c>
      <c r="D628" s="17" t="s">
        <v>2</v>
      </c>
      <c r="E628" s="17" t="s">
        <v>225</v>
      </c>
      <c r="F628" s="17" t="s">
        <v>524</v>
      </c>
      <c r="G628" s="21">
        <v>1.49</v>
      </c>
      <c r="H628" s="17" t="s">
        <v>525</v>
      </c>
      <c r="I628" s="20">
        <f>IF(FluxoCaixa101315176812[[#This Row],[Fornecedores]]="Saldo Inicial",FluxoCaixa101315176812[[#This Row],[R$ (Valores)]],I627+FluxoCaixa101315176812[[#This Row],[Valores Receitas / Despesas]])</f>
        <v>-5234.029999999997</v>
      </c>
      <c r="J628" s="5">
        <f>IF(FluxoCaixa101315176812[[#This Row],[Entrada / Saída]]="Saída",FluxoCaixa101315176812[[#This Row],[R$ (Valores)]]*-1,FluxoCaixa101315176812[[#This Row],[R$ (Valores)]])</f>
        <v>-1.49</v>
      </c>
    </row>
    <row r="629" spans="2:10" hidden="1">
      <c r="B629" s="56">
        <v>46073</v>
      </c>
      <c r="C629" s="52" t="s">
        <v>1299</v>
      </c>
      <c r="D629" s="17" t="s">
        <v>2</v>
      </c>
      <c r="E629" s="17" t="s">
        <v>225</v>
      </c>
      <c r="F629" s="17" t="s">
        <v>524</v>
      </c>
      <c r="G629" s="21">
        <v>5.5</v>
      </c>
      <c r="H629" s="17" t="s">
        <v>525</v>
      </c>
      <c r="I629" s="20">
        <f>IF(FluxoCaixa101315176812[[#This Row],[Fornecedores]]="Saldo Inicial",FluxoCaixa101315176812[[#This Row],[R$ (Valores)]],I628+FluxoCaixa101315176812[[#This Row],[Valores Receitas / Despesas]])</f>
        <v>-5239.529999999997</v>
      </c>
      <c r="J629" s="5">
        <f>IF(FluxoCaixa101315176812[[#This Row],[Entrada / Saída]]="Saída",FluxoCaixa101315176812[[#This Row],[R$ (Valores)]]*-1,FluxoCaixa101315176812[[#This Row],[R$ (Valores)]])</f>
        <v>-5.5</v>
      </c>
    </row>
    <row r="630" spans="2:10" hidden="1">
      <c r="B630" s="56">
        <v>46073</v>
      </c>
      <c r="C630" s="52" t="s">
        <v>1299</v>
      </c>
      <c r="D630" s="17" t="s">
        <v>1</v>
      </c>
      <c r="E630" s="17" t="s">
        <v>75</v>
      </c>
      <c r="F630" s="17" t="s">
        <v>1610</v>
      </c>
      <c r="G630" s="21">
        <v>70000</v>
      </c>
      <c r="H630" s="17" t="s">
        <v>525</v>
      </c>
      <c r="I630" s="20">
        <f>IF(FluxoCaixa101315176812[[#This Row],[Fornecedores]]="Saldo Inicial",FluxoCaixa101315176812[[#This Row],[R$ (Valores)]],I629+FluxoCaixa101315176812[[#This Row],[Valores Receitas / Despesas]])</f>
        <v>64760.47</v>
      </c>
      <c r="J630" s="5">
        <f>IF(FluxoCaixa101315176812[[#This Row],[Entrada / Saída]]="Saída",FluxoCaixa101315176812[[#This Row],[R$ (Valores)]]*-1,FluxoCaixa101315176812[[#This Row],[R$ (Valores)]])</f>
        <v>70000</v>
      </c>
    </row>
    <row r="631" spans="2:10" hidden="1">
      <c r="B631" s="56">
        <v>46073</v>
      </c>
      <c r="C631" s="52" t="s">
        <v>1299</v>
      </c>
      <c r="D631" s="17" t="s">
        <v>2</v>
      </c>
      <c r="E631" s="17" t="s">
        <v>28</v>
      </c>
      <c r="F631" s="17" t="s">
        <v>1784</v>
      </c>
      <c r="G631" s="21">
        <v>44424.61</v>
      </c>
      <c r="H631" s="17" t="s">
        <v>525</v>
      </c>
      <c r="I631" s="20">
        <f>IF(FluxoCaixa101315176812[[#This Row],[Fornecedores]]="Saldo Inicial",FluxoCaixa101315176812[[#This Row],[R$ (Valores)]],I630+FluxoCaixa101315176812[[#This Row],[Valores Receitas / Despesas]])</f>
        <v>20335.86</v>
      </c>
      <c r="J631" s="5">
        <f>IF(FluxoCaixa101315176812[[#This Row],[Entrada / Saída]]="Saída",FluxoCaixa101315176812[[#This Row],[R$ (Valores)]]*-1,FluxoCaixa101315176812[[#This Row],[R$ (Valores)]])</f>
        <v>-44424.61</v>
      </c>
    </row>
    <row r="632" spans="2:10" hidden="1">
      <c r="B632" s="56">
        <v>46073</v>
      </c>
      <c r="C632" s="52" t="s">
        <v>1299</v>
      </c>
      <c r="D632" s="17" t="s">
        <v>2</v>
      </c>
      <c r="E632" s="17" t="s">
        <v>28</v>
      </c>
      <c r="F632" s="17" t="s">
        <v>1785</v>
      </c>
      <c r="G632" s="21">
        <v>1053.26</v>
      </c>
      <c r="H632" s="17" t="s">
        <v>525</v>
      </c>
      <c r="I632" s="20">
        <f>IF(FluxoCaixa101315176812[[#This Row],[Fornecedores]]="Saldo Inicial",FluxoCaixa101315176812[[#This Row],[R$ (Valores)]],I631+FluxoCaixa101315176812[[#This Row],[Valores Receitas / Despesas]])</f>
        <v>19282.600000000002</v>
      </c>
      <c r="J632" s="5">
        <f>IF(FluxoCaixa101315176812[[#This Row],[Entrada / Saída]]="Saída",FluxoCaixa101315176812[[#This Row],[R$ (Valores)]]*-1,FluxoCaixa101315176812[[#This Row],[R$ (Valores)]])</f>
        <v>-1053.26</v>
      </c>
    </row>
    <row r="633" spans="2:10" hidden="1">
      <c r="B633" s="56">
        <v>46073</v>
      </c>
      <c r="C633" s="52" t="s">
        <v>1299</v>
      </c>
      <c r="D633" s="17" t="s">
        <v>2</v>
      </c>
      <c r="E633" s="17" t="s">
        <v>28</v>
      </c>
      <c r="F633" s="17" t="s">
        <v>1786</v>
      </c>
      <c r="G633" s="21">
        <v>18527.3</v>
      </c>
      <c r="H633" s="17" t="s">
        <v>525</v>
      </c>
      <c r="I633" s="20">
        <f>IF(FluxoCaixa101315176812[[#This Row],[Fornecedores]]="Saldo Inicial",FluxoCaixa101315176812[[#This Row],[R$ (Valores)]],I632+FluxoCaixa101315176812[[#This Row],[Valores Receitas / Despesas]])</f>
        <v>755.30000000000291</v>
      </c>
      <c r="J633" s="5">
        <f>IF(FluxoCaixa101315176812[[#This Row],[Entrada / Saída]]="Saída",FluxoCaixa101315176812[[#This Row],[R$ (Valores)]]*-1,FluxoCaixa101315176812[[#This Row],[R$ (Valores)]])</f>
        <v>-18527.3</v>
      </c>
    </row>
    <row r="634" spans="2:10" hidden="1">
      <c r="B634" s="56">
        <v>46073</v>
      </c>
      <c r="C634" s="52" t="s">
        <v>1299</v>
      </c>
      <c r="D634" s="17" t="s">
        <v>2</v>
      </c>
      <c r="E634" s="17" t="s">
        <v>519</v>
      </c>
      <c r="F634" s="17" t="s">
        <v>1671</v>
      </c>
      <c r="G634" s="21">
        <v>1900</v>
      </c>
      <c r="H634" s="17" t="s">
        <v>525</v>
      </c>
      <c r="I634" s="20">
        <f>IF(FluxoCaixa101315176812[[#This Row],[Fornecedores]]="Saldo Inicial",FluxoCaixa101315176812[[#This Row],[R$ (Valores)]],I633+FluxoCaixa101315176812[[#This Row],[Valores Receitas / Despesas]])</f>
        <v>-1144.6999999999971</v>
      </c>
      <c r="J634" s="5">
        <f>IF(FluxoCaixa101315176812[[#This Row],[Entrada / Saída]]="Saída",FluxoCaixa101315176812[[#This Row],[R$ (Valores)]]*-1,FluxoCaixa101315176812[[#This Row],[R$ (Valores)]])</f>
        <v>-1900</v>
      </c>
    </row>
    <row r="635" spans="2:10" hidden="1">
      <c r="B635" s="56">
        <v>46073</v>
      </c>
      <c r="C635" s="52" t="s">
        <v>1299</v>
      </c>
      <c r="D635" s="17" t="s">
        <v>2</v>
      </c>
      <c r="E635" s="17" t="s">
        <v>519</v>
      </c>
      <c r="F635" s="17" t="s">
        <v>1787</v>
      </c>
      <c r="G635" s="21">
        <v>380</v>
      </c>
      <c r="H635" s="17" t="s">
        <v>525</v>
      </c>
      <c r="I635" s="20">
        <f>IF(FluxoCaixa101315176812[[#This Row],[Fornecedores]]="Saldo Inicial",FluxoCaixa101315176812[[#This Row],[R$ (Valores)]],I634+FluxoCaixa101315176812[[#This Row],[Valores Receitas / Despesas]])</f>
        <v>-1524.6999999999971</v>
      </c>
      <c r="J635" s="5">
        <f>IF(FluxoCaixa101315176812[[#This Row],[Entrada / Saída]]="Saída",FluxoCaixa101315176812[[#This Row],[R$ (Valores)]]*-1,FluxoCaixa101315176812[[#This Row],[R$ (Valores)]])</f>
        <v>-380</v>
      </c>
    </row>
    <row r="636" spans="2:10" hidden="1">
      <c r="B636" s="56">
        <v>46073</v>
      </c>
      <c r="C636" s="52" t="s">
        <v>1299</v>
      </c>
      <c r="D636" s="17" t="s">
        <v>2</v>
      </c>
      <c r="E636" s="17" t="s">
        <v>519</v>
      </c>
      <c r="F636" s="17" t="s">
        <v>1788</v>
      </c>
      <c r="G636" s="21">
        <v>74.400000000000006</v>
      </c>
      <c r="H636" s="17" t="s">
        <v>525</v>
      </c>
      <c r="I636" s="20">
        <f>IF(FluxoCaixa101315176812[[#This Row],[Fornecedores]]="Saldo Inicial",FluxoCaixa101315176812[[#This Row],[R$ (Valores)]],I635+FluxoCaixa101315176812[[#This Row],[Valores Receitas / Despesas]])</f>
        <v>-1599.0999999999972</v>
      </c>
      <c r="J636" s="5">
        <f>IF(FluxoCaixa101315176812[[#This Row],[Entrada / Saída]]="Saída",FluxoCaixa101315176812[[#This Row],[R$ (Valores)]]*-1,FluxoCaixa101315176812[[#This Row],[R$ (Valores)]])</f>
        <v>-74.400000000000006</v>
      </c>
    </row>
    <row r="637" spans="2:10" hidden="1">
      <c r="B637" s="56">
        <v>46073</v>
      </c>
      <c r="C637" s="52" t="s">
        <v>1299</v>
      </c>
      <c r="D637" s="17" t="s">
        <v>2</v>
      </c>
      <c r="E637" s="17" t="s">
        <v>225</v>
      </c>
      <c r="F637" s="17" t="s">
        <v>524</v>
      </c>
      <c r="G637" s="21">
        <v>5.5</v>
      </c>
      <c r="H637" s="17" t="s">
        <v>525</v>
      </c>
      <c r="I637" s="20">
        <f>IF(FluxoCaixa101315176812[[#This Row],[Fornecedores]]="Saldo Inicial",FluxoCaixa101315176812[[#This Row],[R$ (Valores)]],I636+FluxoCaixa101315176812[[#This Row],[Valores Receitas / Despesas]])</f>
        <v>-1604.5999999999972</v>
      </c>
      <c r="J637" s="5">
        <f>IF(FluxoCaixa101315176812[[#This Row],[Entrada / Saída]]="Saída",FluxoCaixa101315176812[[#This Row],[R$ (Valores)]]*-1,FluxoCaixa101315176812[[#This Row],[R$ (Valores)]])</f>
        <v>-5.5</v>
      </c>
    </row>
    <row r="638" spans="2:10" hidden="1">
      <c r="B638" s="56">
        <v>46073</v>
      </c>
      <c r="C638" s="52" t="s">
        <v>1299</v>
      </c>
      <c r="D638" s="17" t="s">
        <v>2</v>
      </c>
      <c r="E638" s="17" t="s">
        <v>225</v>
      </c>
      <c r="F638" s="17" t="s">
        <v>524</v>
      </c>
      <c r="G638" s="21">
        <v>1.49</v>
      </c>
      <c r="H638" s="17" t="s">
        <v>525</v>
      </c>
      <c r="I638" s="20">
        <f>IF(FluxoCaixa101315176812[[#This Row],[Fornecedores]]="Saldo Inicial",FluxoCaixa101315176812[[#This Row],[R$ (Valores)]],I637+FluxoCaixa101315176812[[#This Row],[Valores Receitas / Despesas]])</f>
        <v>-1606.0899999999972</v>
      </c>
      <c r="J638" s="5">
        <f>IF(FluxoCaixa101315176812[[#This Row],[Entrada / Saída]]="Saída",FluxoCaixa101315176812[[#This Row],[R$ (Valores)]]*-1,FluxoCaixa101315176812[[#This Row],[R$ (Valores)]])</f>
        <v>-1.49</v>
      </c>
    </row>
    <row r="639" spans="2:10" hidden="1">
      <c r="B639" s="56">
        <v>46073</v>
      </c>
      <c r="C639" s="52" t="s">
        <v>1299</v>
      </c>
      <c r="D639" s="17" t="s">
        <v>1</v>
      </c>
      <c r="E639" s="17" t="s">
        <v>75</v>
      </c>
      <c r="F639" s="17" t="s">
        <v>1610</v>
      </c>
      <c r="G639" s="21">
        <v>30000</v>
      </c>
      <c r="H639" s="17" t="s">
        <v>525</v>
      </c>
      <c r="I639" s="20">
        <f>IF(FluxoCaixa101315176812[[#This Row],[Fornecedores]]="Saldo Inicial",FluxoCaixa101315176812[[#This Row],[R$ (Valores)]],I638+FluxoCaixa101315176812[[#This Row],[Valores Receitas / Despesas]])</f>
        <v>28393.910000000003</v>
      </c>
      <c r="J639" s="5">
        <f>IF(FluxoCaixa101315176812[[#This Row],[Entrada / Saída]]="Saída",FluxoCaixa101315176812[[#This Row],[R$ (Valores)]]*-1,FluxoCaixa101315176812[[#This Row],[R$ (Valores)]])</f>
        <v>30000</v>
      </c>
    </row>
    <row r="640" spans="2:10" hidden="1">
      <c r="B640" s="56">
        <v>46073</v>
      </c>
      <c r="C640" s="52" t="s">
        <v>1299</v>
      </c>
      <c r="D640" s="17" t="s">
        <v>2</v>
      </c>
      <c r="E640" s="17" t="s">
        <v>70</v>
      </c>
      <c r="F640" s="17" t="s">
        <v>584</v>
      </c>
      <c r="G640" s="21">
        <v>1500</v>
      </c>
      <c r="H640" s="17" t="s">
        <v>525</v>
      </c>
      <c r="I640" s="20">
        <f>IF(FluxoCaixa101315176812[[#This Row],[Fornecedores]]="Saldo Inicial",FluxoCaixa101315176812[[#This Row],[R$ (Valores)]],I639+FluxoCaixa101315176812[[#This Row],[Valores Receitas / Despesas]])</f>
        <v>26893.910000000003</v>
      </c>
      <c r="J640" s="5">
        <f>IF(FluxoCaixa101315176812[[#This Row],[Entrada / Saída]]="Saída",FluxoCaixa101315176812[[#This Row],[R$ (Valores)]]*-1,FluxoCaixa101315176812[[#This Row],[R$ (Valores)]])</f>
        <v>-1500</v>
      </c>
    </row>
    <row r="641" spans="2:10" hidden="1">
      <c r="B641" s="56">
        <v>46073</v>
      </c>
      <c r="C641" s="52" t="s">
        <v>1299</v>
      </c>
      <c r="D641" s="17" t="s">
        <v>2</v>
      </c>
      <c r="E641" s="17" t="s">
        <v>70</v>
      </c>
      <c r="F641" s="17" t="s">
        <v>1789</v>
      </c>
      <c r="G641" s="21">
        <v>2000</v>
      </c>
      <c r="H641" s="17" t="s">
        <v>525</v>
      </c>
      <c r="I641" s="20">
        <f>IF(FluxoCaixa101315176812[[#This Row],[Fornecedores]]="Saldo Inicial",FluxoCaixa101315176812[[#This Row],[R$ (Valores)]],I640+FluxoCaixa101315176812[[#This Row],[Valores Receitas / Despesas]])</f>
        <v>24893.910000000003</v>
      </c>
      <c r="J641" s="5">
        <f>IF(FluxoCaixa101315176812[[#This Row],[Entrada / Saída]]="Saída",FluxoCaixa101315176812[[#This Row],[R$ (Valores)]]*-1,FluxoCaixa101315176812[[#This Row],[R$ (Valores)]])</f>
        <v>-2000</v>
      </c>
    </row>
    <row r="642" spans="2:10" hidden="1">
      <c r="B642" s="56">
        <v>46073</v>
      </c>
      <c r="C642" s="52" t="s">
        <v>1299</v>
      </c>
      <c r="D642" s="17" t="s">
        <v>2</v>
      </c>
      <c r="E642" s="17" t="s">
        <v>28</v>
      </c>
      <c r="F642" s="17" t="s">
        <v>1099</v>
      </c>
      <c r="G642" s="21">
        <v>1053.26</v>
      </c>
      <c r="H642" s="17" t="s">
        <v>525</v>
      </c>
      <c r="I642" s="20">
        <f>IF(FluxoCaixa101315176812[[#This Row],[Fornecedores]]="Saldo Inicial",FluxoCaixa101315176812[[#This Row],[R$ (Valores)]],I641+FluxoCaixa101315176812[[#This Row],[Valores Receitas / Despesas]])</f>
        <v>23840.650000000005</v>
      </c>
      <c r="J642" s="5">
        <f>IF(FluxoCaixa101315176812[[#This Row],[Entrada / Saída]]="Saída",FluxoCaixa101315176812[[#This Row],[R$ (Valores)]]*-1,FluxoCaixa101315176812[[#This Row],[R$ (Valores)]])</f>
        <v>-1053.26</v>
      </c>
    </row>
    <row r="643" spans="2:10" hidden="1">
      <c r="B643" s="56">
        <v>46073</v>
      </c>
      <c r="C643" s="52" t="s">
        <v>1299</v>
      </c>
      <c r="D643" s="17" t="s">
        <v>2</v>
      </c>
      <c r="E643" s="17" t="s">
        <v>28</v>
      </c>
      <c r="F643" s="17" t="s">
        <v>1790</v>
      </c>
      <c r="G643" s="21">
        <v>764.57</v>
      </c>
      <c r="H643" s="17" t="s">
        <v>525</v>
      </c>
      <c r="I643" s="20">
        <f>IF(FluxoCaixa101315176812[[#This Row],[Fornecedores]]="Saldo Inicial",FluxoCaixa101315176812[[#This Row],[R$ (Valores)]],I642+FluxoCaixa101315176812[[#This Row],[Valores Receitas / Despesas]])</f>
        <v>23076.080000000005</v>
      </c>
      <c r="J643" s="5">
        <f>IF(FluxoCaixa101315176812[[#This Row],[Entrada / Saída]]="Saída",FluxoCaixa101315176812[[#This Row],[R$ (Valores)]]*-1,FluxoCaixa101315176812[[#This Row],[R$ (Valores)]])</f>
        <v>-764.57</v>
      </c>
    </row>
    <row r="644" spans="2:10" hidden="1">
      <c r="B644" s="56">
        <v>46073</v>
      </c>
      <c r="C644" s="52" t="s">
        <v>1299</v>
      </c>
      <c r="D644" s="17" t="s">
        <v>2</v>
      </c>
      <c r="E644" s="17" t="s">
        <v>70</v>
      </c>
      <c r="F644" s="17" t="s">
        <v>595</v>
      </c>
      <c r="G644" s="21">
        <v>9000</v>
      </c>
      <c r="H644" s="17" t="s">
        <v>525</v>
      </c>
      <c r="I644" s="20">
        <f>IF(FluxoCaixa101315176812[[#This Row],[Fornecedores]]="Saldo Inicial",FluxoCaixa101315176812[[#This Row],[R$ (Valores)]],I643+FluxoCaixa101315176812[[#This Row],[Valores Receitas / Despesas]])</f>
        <v>14076.080000000005</v>
      </c>
      <c r="J644" s="5">
        <f>IF(FluxoCaixa101315176812[[#This Row],[Entrada / Saída]]="Saída",FluxoCaixa101315176812[[#This Row],[R$ (Valores)]]*-1,FluxoCaixa101315176812[[#This Row],[R$ (Valores)]])</f>
        <v>-9000</v>
      </c>
    </row>
    <row r="645" spans="2:10" hidden="1">
      <c r="B645" s="56">
        <v>46073</v>
      </c>
      <c r="C645" s="52" t="s">
        <v>1299</v>
      </c>
      <c r="D645" s="17" t="s">
        <v>2</v>
      </c>
      <c r="E645" s="17" t="s">
        <v>70</v>
      </c>
      <c r="F645" s="17" t="s">
        <v>582</v>
      </c>
      <c r="G645" s="21">
        <v>3500</v>
      </c>
      <c r="H645" s="17" t="s">
        <v>525</v>
      </c>
      <c r="I645" s="20">
        <f>IF(FluxoCaixa101315176812[[#This Row],[Fornecedores]]="Saldo Inicial",FluxoCaixa101315176812[[#This Row],[R$ (Valores)]],I644+FluxoCaixa101315176812[[#This Row],[Valores Receitas / Despesas]])</f>
        <v>10576.080000000005</v>
      </c>
      <c r="J645" s="5">
        <f>IF(FluxoCaixa101315176812[[#This Row],[Entrada / Saída]]="Saída",FluxoCaixa101315176812[[#This Row],[R$ (Valores)]]*-1,FluxoCaixa101315176812[[#This Row],[R$ (Valores)]])</f>
        <v>-3500</v>
      </c>
    </row>
    <row r="646" spans="2:10" hidden="1">
      <c r="B646" s="56">
        <v>46073</v>
      </c>
      <c r="C646" s="52" t="s">
        <v>1299</v>
      </c>
      <c r="D646" s="17" t="s">
        <v>2</v>
      </c>
      <c r="E646" s="17" t="s">
        <v>28</v>
      </c>
      <c r="F646" s="17" t="s">
        <v>1100</v>
      </c>
      <c r="G646" s="21">
        <v>1058</v>
      </c>
      <c r="H646" s="17" t="s">
        <v>525</v>
      </c>
      <c r="I646" s="20">
        <f>IF(FluxoCaixa101315176812[[#This Row],[Fornecedores]]="Saldo Inicial",FluxoCaixa101315176812[[#This Row],[R$ (Valores)]],I645+FluxoCaixa101315176812[[#This Row],[Valores Receitas / Despesas]])</f>
        <v>9518.0800000000054</v>
      </c>
      <c r="J646" s="5">
        <f>IF(FluxoCaixa101315176812[[#This Row],[Entrada / Saída]]="Saída",FluxoCaixa101315176812[[#This Row],[R$ (Valores)]]*-1,FluxoCaixa101315176812[[#This Row],[R$ (Valores)]])</f>
        <v>-1058</v>
      </c>
    </row>
    <row r="647" spans="2:10" hidden="1">
      <c r="B647" s="56">
        <v>46073</v>
      </c>
      <c r="C647" s="52" t="s">
        <v>1299</v>
      </c>
      <c r="D647" s="17" t="s">
        <v>2</v>
      </c>
      <c r="E647" s="17" t="s">
        <v>70</v>
      </c>
      <c r="F647" s="17" t="s">
        <v>1791</v>
      </c>
      <c r="G647" s="21">
        <v>1600</v>
      </c>
      <c r="H647" s="17" t="s">
        <v>525</v>
      </c>
      <c r="I647" s="20">
        <f>IF(FluxoCaixa101315176812[[#This Row],[Fornecedores]]="Saldo Inicial",FluxoCaixa101315176812[[#This Row],[R$ (Valores)]],I646+FluxoCaixa101315176812[[#This Row],[Valores Receitas / Despesas]])</f>
        <v>7918.0800000000054</v>
      </c>
      <c r="J647" s="5">
        <f>IF(FluxoCaixa101315176812[[#This Row],[Entrada / Saída]]="Saída",FluxoCaixa101315176812[[#This Row],[R$ (Valores)]]*-1,FluxoCaixa101315176812[[#This Row],[R$ (Valores)]])</f>
        <v>-1600</v>
      </c>
    </row>
    <row r="648" spans="2:10" hidden="1">
      <c r="B648" s="56">
        <v>46073</v>
      </c>
      <c r="C648" s="52" t="s">
        <v>1299</v>
      </c>
      <c r="D648" s="17" t="s">
        <v>2</v>
      </c>
      <c r="E648" s="17" t="s">
        <v>70</v>
      </c>
      <c r="F648" s="17" t="s">
        <v>1101</v>
      </c>
      <c r="G648" s="21">
        <v>716.8</v>
      </c>
      <c r="H648" s="17" t="s">
        <v>525</v>
      </c>
      <c r="I648" s="20">
        <f>IF(FluxoCaixa101315176812[[#This Row],[Fornecedores]]="Saldo Inicial",FluxoCaixa101315176812[[#This Row],[R$ (Valores)]],I647+FluxoCaixa101315176812[[#This Row],[Valores Receitas / Despesas]])</f>
        <v>7201.2800000000052</v>
      </c>
      <c r="J648" s="5">
        <f>IF(FluxoCaixa101315176812[[#This Row],[Entrada / Saída]]="Saída",FluxoCaixa101315176812[[#This Row],[R$ (Valores)]]*-1,FluxoCaixa101315176812[[#This Row],[R$ (Valores)]])</f>
        <v>-716.8</v>
      </c>
    </row>
    <row r="649" spans="2:10" hidden="1">
      <c r="B649" s="56">
        <v>46073</v>
      </c>
      <c r="C649" s="52" t="s">
        <v>1299</v>
      </c>
      <c r="D649" s="17" t="s">
        <v>2</v>
      </c>
      <c r="E649" s="17" t="s">
        <v>70</v>
      </c>
      <c r="F649" s="17" t="s">
        <v>1792</v>
      </c>
      <c r="G649" s="21">
        <v>716.8</v>
      </c>
      <c r="H649" s="17" t="s">
        <v>525</v>
      </c>
      <c r="I649" s="20">
        <f>IF(FluxoCaixa101315176812[[#This Row],[Fornecedores]]="Saldo Inicial",FluxoCaixa101315176812[[#This Row],[R$ (Valores)]],I648+FluxoCaixa101315176812[[#This Row],[Valores Receitas / Despesas]])</f>
        <v>6484.480000000005</v>
      </c>
      <c r="J649" s="5">
        <f>IF(FluxoCaixa101315176812[[#This Row],[Entrada / Saída]]="Saída",FluxoCaixa101315176812[[#This Row],[R$ (Valores)]]*-1,FluxoCaixa101315176812[[#This Row],[R$ (Valores)]])</f>
        <v>-716.8</v>
      </c>
    </row>
    <row r="650" spans="2:10" hidden="1">
      <c r="B650" s="56">
        <v>46073</v>
      </c>
      <c r="C650" s="52" t="s">
        <v>1299</v>
      </c>
      <c r="D650" s="45" t="s">
        <v>2</v>
      </c>
      <c r="E650" s="45" t="s">
        <v>70</v>
      </c>
      <c r="F650" s="17" t="s">
        <v>1103</v>
      </c>
      <c r="G650" s="54">
        <v>1329.2</v>
      </c>
      <c r="H650" s="45" t="s">
        <v>525</v>
      </c>
      <c r="I650" s="47">
        <f>IF(FluxoCaixa101315176812[[#This Row],[Fornecedores]]="Saldo Inicial",FluxoCaixa101315176812[[#This Row],[R$ (Valores)]],I649+FluxoCaixa101315176812[[#This Row],[Valores Receitas / Despesas]])</f>
        <v>5155.2800000000052</v>
      </c>
      <c r="J650" s="53">
        <f>IF(FluxoCaixa101315176812[[#This Row],[Entrada / Saída]]="Saída",FluxoCaixa101315176812[[#This Row],[R$ (Valores)]]*-1,FluxoCaixa101315176812[[#This Row],[R$ (Valores)]])</f>
        <v>-1329.2</v>
      </c>
    </row>
    <row r="651" spans="2:10" hidden="1">
      <c r="B651" s="56">
        <v>46073</v>
      </c>
      <c r="C651" s="52" t="s">
        <v>1299</v>
      </c>
      <c r="D651" s="45" t="s">
        <v>2</v>
      </c>
      <c r="E651" s="45" t="s">
        <v>26</v>
      </c>
      <c r="F651" s="68" t="s">
        <v>1008</v>
      </c>
      <c r="G651" s="54">
        <v>200</v>
      </c>
      <c r="H651" s="45" t="s">
        <v>525</v>
      </c>
      <c r="I651" s="47">
        <f>IF(FluxoCaixa101315176812[[#This Row],[Fornecedores]]="Saldo Inicial",FluxoCaixa101315176812[[#This Row],[R$ (Valores)]],I650+FluxoCaixa101315176812[[#This Row],[Valores Receitas / Despesas]])</f>
        <v>4955.2800000000052</v>
      </c>
      <c r="J651" s="53">
        <f>IF(FluxoCaixa101315176812[[#This Row],[Entrada / Saída]]="Saída",FluxoCaixa101315176812[[#This Row],[R$ (Valores)]]*-1,FluxoCaixa101315176812[[#This Row],[R$ (Valores)]])</f>
        <v>-200</v>
      </c>
    </row>
    <row r="652" spans="2:10" hidden="1">
      <c r="B652" s="56">
        <v>46073</v>
      </c>
      <c r="C652" s="52" t="s">
        <v>1299</v>
      </c>
      <c r="D652" s="17" t="s">
        <v>2</v>
      </c>
      <c r="E652" s="17" t="s">
        <v>225</v>
      </c>
      <c r="F652" s="17" t="s">
        <v>524</v>
      </c>
      <c r="G652" s="21">
        <v>5.5</v>
      </c>
      <c r="H652" s="17" t="s">
        <v>525</v>
      </c>
      <c r="I652" s="20">
        <f>IF(FluxoCaixa101315176812[[#This Row],[Fornecedores]]="Saldo Inicial",FluxoCaixa101315176812[[#This Row],[R$ (Valores)]],I651+FluxoCaixa101315176812[[#This Row],[Valores Receitas / Despesas]])</f>
        <v>4949.7800000000052</v>
      </c>
      <c r="J652" s="5">
        <f>IF(FluxoCaixa101315176812[[#This Row],[Entrada / Saída]]="Saída",FluxoCaixa101315176812[[#This Row],[R$ (Valores)]]*-1,FluxoCaixa101315176812[[#This Row],[R$ (Valores)]])</f>
        <v>-5.5</v>
      </c>
    </row>
    <row r="653" spans="2:10" hidden="1">
      <c r="B653" s="56">
        <v>46073</v>
      </c>
      <c r="C653" s="52" t="s">
        <v>1299</v>
      </c>
      <c r="D653" s="17" t="s">
        <v>2</v>
      </c>
      <c r="E653" s="17" t="s">
        <v>70</v>
      </c>
      <c r="F653" s="17" t="s">
        <v>1321</v>
      </c>
      <c r="G653" s="21">
        <v>500</v>
      </c>
      <c r="H653" s="17" t="s">
        <v>525</v>
      </c>
      <c r="I653" s="20">
        <f>IF(FluxoCaixa101315176812[[#This Row],[Fornecedores]]="Saldo Inicial",FluxoCaixa101315176812[[#This Row],[R$ (Valores)]],I652+FluxoCaixa101315176812[[#This Row],[Valores Receitas / Despesas]])</f>
        <v>4449.7800000000052</v>
      </c>
      <c r="J653" s="5">
        <f>IF(FluxoCaixa101315176812[[#This Row],[Entrada / Saída]]="Saída",FluxoCaixa101315176812[[#This Row],[R$ (Valores)]]*-1,FluxoCaixa101315176812[[#This Row],[R$ (Valores)]])</f>
        <v>-500</v>
      </c>
    </row>
    <row r="654" spans="2:10" hidden="1">
      <c r="B654" s="56">
        <v>46073</v>
      </c>
      <c r="C654" s="52" t="s">
        <v>1299</v>
      </c>
      <c r="D654" s="17" t="s">
        <v>2</v>
      </c>
      <c r="E654" s="17" t="s">
        <v>225</v>
      </c>
      <c r="F654" s="17" t="s">
        <v>524</v>
      </c>
      <c r="G654" s="21">
        <v>5.4</v>
      </c>
      <c r="H654" s="17" t="s">
        <v>525</v>
      </c>
      <c r="I654" s="20">
        <f>IF(FluxoCaixa101315176812[[#This Row],[Fornecedores]]="Saldo Inicial",FluxoCaixa101315176812[[#This Row],[R$ (Valores)]],I653+FluxoCaixa101315176812[[#This Row],[Valores Receitas / Despesas]])</f>
        <v>4444.3800000000056</v>
      </c>
      <c r="J654" s="5">
        <f>IF(FluxoCaixa101315176812[[#This Row],[Entrada / Saída]]="Saída",FluxoCaixa101315176812[[#This Row],[R$ (Valores)]]*-1,FluxoCaixa101315176812[[#This Row],[R$ (Valores)]])</f>
        <v>-5.4</v>
      </c>
    </row>
    <row r="655" spans="2:10" hidden="1">
      <c r="B655" s="56">
        <v>46073</v>
      </c>
      <c r="C655" s="52" t="s">
        <v>1299</v>
      </c>
      <c r="D655" s="17" t="s">
        <v>2</v>
      </c>
      <c r="E655" s="17" t="s">
        <v>225</v>
      </c>
      <c r="F655" s="17" t="s">
        <v>524</v>
      </c>
      <c r="G655" s="21">
        <v>5.5</v>
      </c>
      <c r="H655" s="17" t="s">
        <v>525</v>
      </c>
      <c r="I655" s="20">
        <f>IF(FluxoCaixa101315176812[[#This Row],[Fornecedores]]="Saldo Inicial",FluxoCaixa101315176812[[#This Row],[R$ (Valores)]],I654+FluxoCaixa101315176812[[#This Row],[Valores Receitas / Despesas]])</f>
        <v>4438.8800000000056</v>
      </c>
      <c r="J655" s="5">
        <f>IF(FluxoCaixa101315176812[[#This Row],[Entrada / Saída]]="Saída",FluxoCaixa101315176812[[#This Row],[R$ (Valores)]]*-1,FluxoCaixa101315176812[[#This Row],[R$ (Valores)]])</f>
        <v>-5.5</v>
      </c>
    </row>
    <row r="656" spans="2:10" hidden="1">
      <c r="B656" s="56">
        <v>46073</v>
      </c>
      <c r="C656" s="52" t="s">
        <v>1299</v>
      </c>
      <c r="D656" s="17" t="s">
        <v>2</v>
      </c>
      <c r="E656" s="17" t="s">
        <v>225</v>
      </c>
      <c r="F656" s="17" t="s">
        <v>524</v>
      </c>
      <c r="G656" s="21">
        <v>5.5</v>
      </c>
      <c r="H656" s="17" t="s">
        <v>525</v>
      </c>
      <c r="I656" s="20">
        <f>IF(FluxoCaixa101315176812[[#This Row],[Fornecedores]]="Saldo Inicial",FluxoCaixa101315176812[[#This Row],[R$ (Valores)]],I655+FluxoCaixa101315176812[[#This Row],[Valores Receitas / Despesas]])</f>
        <v>4433.3800000000056</v>
      </c>
      <c r="J656" s="5">
        <f>IF(FluxoCaixa101315176812[[#This Row],[Entrada / Saída]]="Saída",FluxoCaixa101315176812[[#This Row],[R$ (Valores)]]*-1,FluxoCaixa101315176812[[#This Row],[R$ (Valores)]])</f>
        <v>-5.5</v>
      </c>
    </row>
    <row r="657" spans="2:10" hidden="1">
      <c r="B657" s="56">
        <v>46073</v>
      </c>
      <c r="C657" s="52" t="s">
        <v>1299</v>
      </c>
      <c r="D657" s="45" t="s">
        <v>2</v>
      </c>
      <c r="E657" s="45" t="s">
        <v>70</v>
      </c>
      <c r="F657" s="69" t="s">
        <v>1793</v>
      </c>
      <c r="G657" s="54">
        <v>2000</v>
      </c>
      <c r="H657" s="45" t="s">
        <v>525</v>
      </c>
      <c r="I657" s="47">
        <f>IF(FluxoCaixa101315176812[[#This Row],[Fornecedores]]="Saldo Inicial",FluxoCaixa101315176812[[#This Row],[R$ (Valores)]],I656+FluxoCaixa101315176812[[#This Row],[Valores Receitas / Despesas]])</f>
        <v>2433.3800000000056</v>
      </c>
      <c r="J657" s="53">
        <f>IF(FluxoCaixa101315176812[[#This Row],[Entrada / Saída]]="Saída",FluxoCaixa101315176812[[#This Row],[R$ (Valores)]]*-1,FluxoCaixa101315176812[[#This Row],[R$ (Valores)]])</f>
        <v>-2000</v>
      </c>
    </row>
    <row r="658" spans="2:10" hidden="1">
      <c r="B658" s="56">
        <v>46073</v>
      </c>
      <c r="C658" s="52" t="s">
        <v>1299</v>
      </c>
      <c r="D658" s="17" t="s">
        <v>2</v>
      </c>
      <c r="E658" s="17" t="s">
        <v>70</v>
      </c>
      <c r="F658" s="68" t="s">
        <v>1179</v>
      </c>
      <c r="G658" s="21">
        <v>300</v>
      </c>
      <c r="H658" s="17" t="s">
        <v>525</v>
      </c>
      <c r="I658" s="20">
        <f>IF(FluxoCaixa101315176812[[#This Row],[Fornecedores]]="Saldo Inicial",FluxoCaixa101315176812[[#This Row],[R$ (Valores)]],I657+FluxoCaixa101315176812[[#This Row],[Valores Receitas / Despesas]])</f>
        <v>2133.3800000000056</v>
      </c>
      <c r="J658" s="5">
        <f>IF(FluxoCaixa101315176812[[#This Row],[Entrada / Saída]]="Saída",FluxoCaixa101315176812[[#This Row],[R$ (Valores)]]*-1,FluxoCaixa101315176812[[#This Row],[R$ (Valores)]])</f>
        <v>-300</v>
      </c>
    </row>
    <row r="659" spans="2:10" hidden="1">
      <c r="B659" s="56">
        <v>46073</v>
      </c>
      <c r="C659" s="52" t="s">
        <v>1299</v>
      </c>
      <c r="D659" s="17" t="s">
        <v>2</v>
      </c>
      <c r="E659" s="17" t="s">
        <v>70</v>
      </c>
      <c r="F659" s="69" t="s">
        <v>1794</v>
      </c>
      <c r="G659" s="21">
        <v>1000</v>
      </c>
      <c r="H659" s="17" t="s">
        <v>525</v>
      </c>
      <c r="I659" s="20">
        <f>IF(FluxoCaixa101315176812[[#This Row],[Fornecedores]]="Saldo Inicial",FluxoCaixa101315176812[[#This Row],[R$ (Valores)]],I658+FluxoCaixa101315176812[[#This Row],[Valores Receitas / Despesas]])</f>
        <v>1133.3800000000056</v>
      </c>
      <c r="J659" s="5">
        <f>IF(FluxoCaixa101315176812[[#This Row],[Entrada / Saída]]="Saída",FluxoCaixa101315176812[[#This Row],[R$ (Valores)]]*-1,FluxoCaixa101315176812[[#This Row],[R$ (Valores)]])</f>
        <v>-1000</v>
      </c>
    </row>
    <row r="660" spans="2:10" hidden="1">
      <c r="B660" s="56">
        <v>46073</v>
      </c>
      <c r="C660" s="52" t="s">
        <v>1299</v>
      </c>
      <c r="D660" s="17" t="s">
        <v>2</v>
      </c>
      <c r="E660" s="17" t="s">
        <v>70</v>
      </c>
      <c r="F660" s="69" t="s">
        <v>1795</v>
      </c>
      <c r="G660" s="21">
        <v>250</v>
      </c>
      <c r="H660" s="17" t="s">
        <v>525</v>
      </c>
      <c r="I660" s="20">
        <f>IF(FluxoCaixa101315176812[[#This Row],[Fornecedores]]="Saldo Inicial",FluxoCaixa101315176812[[#This Row],[R$ (Valores)]],I659+FluxoCaixa101315176812[[#This Row],[Valores Receitas / Despesas]])</f>
        <v>883.38000000000557</v>
      </c>
      <c r="J660" s="5">
        <f>IF(FluxoCaixa101315176812[[#This Row],[Entrada / Saída]]="Saída",FluxoCaixa101315176812[[#This Row],[R$ (Valores)]]*-1,FluxoCaixa101315176812[[#This Row],[R$ (Valores)]])</f>
        <v>-250</v>
      </c>
    </row>
    <row r="661" spans="2:10" hidden="1">
      <c r="B661" s="56">
        <v>46073</v>
      </c>
      <c r="C661" s="52" t="s">
        <v>1299</v>
      </c>
      <c r="D661" s="17" t="s">
        <v>2</v>
      </c>
      <c r="E661" s="17" t="s">
        <v>28</v>
      </c>
      <c r="F661" s="17" t="s">
        <v>1796</v>
      </c>
      <c r="G661" s="21">
        <v>2493.6</v>
      </c>
      <c r="H661" s="17" t="s">
        <v>525</v>
      </c>
      <c r="I661" s="20">
        <f>IF(FluxoCaixa101315176812[[#This Row],[Fornecedores]]="Saldo Inicial",FluxoCaixa101315176812[[#This Row],[R$ (Valores)]],I660+FluxoCaixa101315176812[[#This Row],[Valores Receitas / Despesas]])</f>
        <v>-1610.2199999999943</v>
      </c>
      <c r="J661" s="5">
        <f>IF(FluxoCaixa101315176812[[#This Row],[Entrada / Saída]]="Saída",FluxoCaixa101315176812[[#This Row],[R$ (Valores)]]*-1,FluxoCaixa101315176812[[#This Row],[R$ (Valores)]])</f>
        <v>-2493.6</v>
      </c>
    </row>
    <row r="662" spans="2:10" hidden="1">
      <c r="B662" s="56">
        <v>46073</v>
      </c>
      <c r="C662" s="52" t="s">
        <v>1299</v>
      </c>
      <c r="D662" s="17" t="s">
        <v>2</v>
      </c>
      <c r="E662" s="17" t="s">
        <v>15</v>
      </c>
      <c r="F662" s="17" t="s">
        <v>1797</v>
      </c>
      <c r="G662" s="21">
        <v>234.76</v>
      </c>
      <c r="H662" s="17" t="s">
        <v>525</v>
      </c>
      <c r="I662" s="20">
        <f>IF(FluxoCaixa101315176812[[#This Row],[Fornecedores]]="Saldo Inicial",FluxoCaixa101315176812[[#This Row],[R$ (Valores)]],I661+FluxoCaixa101315176812[[#This Row],[Valores Receitas / Despesas]])</f>
        <v>-1844.9799999999943</v>
      </c>
      <c r="J662" s="5">
        <f>IF(FluxoCaixa101315176812[[#This Row],[Entrada / Saída]]="Saída",FluxoCaixa101315176812[[#This Row],[R$ (Valores)]]*-1,FluxoCaixa101315176812[[#This Row],[R$ (Valores)]])</f>
        <v>-234.76</v>
      </c>
    </row>
    <row r="663" spans="2:10" hidden="1">
      <c r="B663" s="56">
        <v>46073</v>
      </c>
      <c r="C663" s="52" t="s">
        <v>1299</v>
      </c>
      <c r="D663" s="17" t="s">
        <v>2</v>
      </c>
      <c r="E663" s="17" t="s">
        <v>15</v>
      </c>
      <c r="F663" s="17" t="s">
        <v>1798</v>
      </c>
      <c r="G663" s="21">
        <v>112.11</v>
      </c>
      <c r="H663" s="17" t="s">
        <v>525</v>
      </c>
      <c r="I663" s="20">
        <f>IF(FluxoCaixa101315176812[[#This Row],[Fornecedores]]="Saldo Inicial",FluxoCaixa101315176812[[#This Row],[R$ (Valores)]],I662+FluxoCaixa101315176812[[#This Row],[Valores Receitas / Despesas]])</f>
        <v>-1957.0899999999942</v>
      </c>
      <c r="J663" s="5">
        <f>IF(FluxoCaixa101315176812[[#This Row],[Entrada / Saída]]="Saída",FluxoCaixa101315176812[[#This Row],[R$ (Valores)]]*-1,FluxoCaixa101315176812[[#This Row],[R$ (Valores)]])</f>
        <v>-112.11</v>
      </c>
    </row>
    <row r="664" spans="2:10" hidden="1">
      <c r="B664" s="56">
        <v>46073</v>
      </c>
      <c r="C664" s="52" t="s">
        <v>1299</v>
      </c>
      <c r="D664" s="17" t="s">
        <v>2</v>
      </c>
      <c r="E664" s="17" t="s">
        <v>225</v>
      </c>
      <c r="F664" s="17" t="s">
        <v>524</v>
      </c>
      <c r="G664" s="21">
        <v>5.5</v>
      </c>
      <c r="H664" s="17" t="s">
        <v>525</v>
      </c>
      <c r="I664" s="20">
        <f>IF(FluxoCaixa101315176812[[#This Row],[Fornecedores]]="Saldo Inicial",FluxoCaixa101315176812[[#This Row],[R$ (Valores)]],I663+FluxoCaixa101315176812[[#This Row],[Valores Receitas / Despesas]])</f>
        <v>-1962.5899999999942</v>
      </c>
      <c r="J664" s="5">
        <f>IF(FluxoCaixa101315176812[[#This Row],[Entrada / Saída]]="Saída",FluxoCaixa101315176812[[#This Row],[R$ (Valores)]]*-1,FluxoCaixa101315176812[[#This Row],[R$ (Valores)]])</f>
        <v>-5.5</v>
      </c>
    </row>
    <row r="665" spans="2:10" hidden="1">
      <c r="B665" s="56">
        <v>46073</v>
      </c>
      <c r="C665" s="52" t="s">
        <v>1299</v>
      </c>
      <c r="D665" s="17" t="s">
        <v>2</v>
      </c>
      <c r="E665" s="17" t="s">
        <v>225</v>
      </c>
      <c r="F665" s="17" t="s">
        <v>524</v>
      </c>
      <c r="G665" s="21">
        <v>1.49</v>
      </c>
      <c r="H665" s="17" t="s">
        <v>525</v>
      </c>
      <c r="I665" s="20">
        <f>IF(FluxoCaixa101315176812[[#This Row],[Fornecedores]]="Saldo Inicial",FluxoCaixa101315176812[[#This Row],[R$ (Valores)]],I664+FluxoCaixa101315176812[[#This Row],[Valores Receitas / Despesas]])</f>
        <v>-1964.0799999999942</v>
      </c>
      <c r="J665" s="5">
        <f>IF(FluxoCaixa101315176812[[#This Row],[Entrada / Saída]]="Saída",FluxoCaixa101315176812[[#This Row],[R$ (Valores)]]*-1,FluxoCaixa101315176812[[#This Row],[R$ (Valores)]])</f>
        <v>-1.49</v>
      </c>
    </row>
    <row r="666" spans="2:10" hidden="1">
      <c r="B666" s="56">
        <v>46076</v>
      </c>
      <c r="C666" s="52" t="s">
        <v>1299</v>
      </c>
      <c r="D666" s="17" t="s">
        <v>2</v>
      </c>
      <c r="E666" s="17" t="s">
        <v>225</v>
      </c>
      <c r="F666" s="17" t="s">
        <v>524</v>
      </c>
      <c r="G666" s="21">
        <v>5.5</v>
      </c>
      <c r="H666" s="17" t="s">
        <v>525</v>
      </c>
      <c r="I666" s="20">
        <f>IF(FluxoCaixa101315176812[[#This Row],[Fornecedores]]="Saldo Inicial",FluxoCaixa101315176812[[#This Row],[R$ (Valores)]],I665+FluxoCaixa101315176812[[#This Row],[Valores Receitas / Despesas]])</f>
        <v>-1969.5799999999942</v>
      </c>
      <c r="J666" s="5">
        <f>IF(FluxoCaixa101315176812[[#This Row],[Entrada / Saída]]="Saída",FluxoCaixa101315176812[[#This Row],[R$ (Valores)]]*-1,FluxoCaixa101315176812[[#This Row],[R$ (Valores)]])</f>
        <v>-5.5</v>
      </c>
    </row>
    <row r="667" spans="2:10" hidden="1">
      <c r="B667" s="56">
        <v>46076</v>
      </c>
      <c r="C667" s="52" t="s">
        <v>1299</v>
      </c>
      <c r="D667" s="17" t="s">
        <v>2</v>
      </c>
      <c r="E667" s="17" t="s">
        <v>225</v>
      </c>
      <c r="F667" s="17" t="s">
        <v>524</v>
      </c>
      <c r="G667" s="21">
        <v>5.5</v>
      </c>
      <c r="H667" s="17" t="s">
        <v>525</v>
      </c>
      <c r="I667" s="20">
        <f>IF(FluxoCaixa101315176812[[#This Row],[Fornecedores]]="Saldo Inicial",FluxoCaixa101315176812[[#This Row],[R$ (Valores)]],I666+FluxoCaixa101315176812[[#This Row],[Valores Receitas / Despesas]])</f>
        <v>-1975.0799999999942</v>
      </c>
      <c r="J667" s="5">
        <f>IF(FluxoCaixa101315176812[[#This Row],[Entrada / Saída]]="Saída",FluxoCaixa101315176812[[#This Row],[R$ (Valores)]]*-1,FluxoCaixa101315176812[[#This Row],[R$ (Valores)]])</f>
        <v>-5.5</v>
      </c>
    </row>
    <row r="668" spans="2:10" hidden="1">
      <c r="B668" s="56">
        <v>46076</v>
      </c>
      <c r="C668" s="52" t="s">
        <v>1299</v>
      </c>
      <c r="D668" s="17" t="s">
        <v>2</v>
      </c>
      <c r="E668" s="17" t="s">
        <v>225</v>
      </c>
      <c r="F668" s="17" t="s">
        <v>524</v>
      </c>
      <c r="G668" s="21">
        <v>1.49</v>
      </c>
      <c r="H668" s="17" t="s">
        <v>525</v>
      </c>
      <c r="I668" s="20">
        <f>IF(FluxoCaixa101315176812[[#This Row],[Fornecedores]]="Saldo Inicial",FluxoCaixa101315176812[[#This Row],[R$ (Valores)]],I667+FluxoCaixa101315176812[[#This Row],[Valores Receitas / Despesas]])</f>
        <v>-1976.5699999999943</v>
      </c>
      <c r="J668" s="5">
        <f>IF(FluxoCaixa101315176812[[#This Row],[Entrada / Saída]]="Saída",FluxoCaixa101315176812[[#This Row],[R$ (Valores)]]*-1,FluxoCaixa101315176812[[#This Row],[R$ (Valores)]])</f>
        <v>-1.49</v>
      </c>
    </row>
    <row r="669" spans="2:10" hidden="1">
      <c r="B669" s="56">
        <v>46076</v>
      </c>
      <c r="C669" s="52" t="s">
        <v>1299</v>
      </c>
      <c r="D669" s="17" t="s">
        <v>2</v>
      </c>
      <c r="E669" s="17" t="s">
        <v>225</v>
      </c>
      <c r="F669" s="17" t="s">
        <v>524</v>
      </c>
      <c r="G669" s="21">
        <v>5.5</v>
      </c>
      <c r="H669" s="17" t="s">
        <v>525</v>
      </c>
      <c r="I669" s="20">
        <f>IF(FluxoCaixa101315176812[[#This Row],[Fornecedores]]="Saldo Inicial",FluxoCaixa101315176812[[#This Row],[R$ (Valores)]],I668+FluxoCaixa101315176812[[#This Row],[Valores Receitas / Despesas]])</f>
        <v>-1982.0699999999943</v>
      </c>
      <c r="J669" s="5">
        <f>IF(FluxoCaixa101315176812[[#This Row],[Entrada / Saída]]="Saída",FluxoCaixa101315176812[[#This Row],[R$ (Valores)]]*-1,FluxoCaixa101315176812[[#This Row],[R$ (Valores)]])</f>
        <v>-5.5</v>
      </c>
    </row>
    <row r="670" spans="2:10" hidden="1">
      <c r="B670" s="56">
        <v>46076</v>
      </c>
      <c r="C670" s="52" t="s">
        <v>1299</v>
      </c>
      <c r="D670" s="17" t="s">
        <v>2</v>
      </c>
      <c r="E670" s="17" t="s">
        <v>225</v>
      </c>
      <c r="F670" s="17" t="s">
        <v>524</v>
      </c>
      <c r="G670" s="21">
        <v>5.5</v>
      </c>
      <c r="H670" s="17" t="s">
        <v>525</v>
      </c>
      <c r="I670" s="20">
        <f>IF(FluxoCaixa101315176812[[#This Row],[Fornecedores]]="Saldo Inicial",FluxoCaixa101315176812[[#This Row],[R$ (Valores)]],I669+FluxoCaixa101315176812[[#This Row],[Valores Receitas / Despesas]])</f>
        <v>-1987.5699999999943</v>
      </c>
      <c r="J670" s="5">
        <f>IF(FluxoCaixa101315176812[[#This Row],[Entrada / Saída]]="Saída",FluxoCaixa101315176812[[#This Row],[R$ (Valores)]]*-1,FluxoCaixa101315176812[[#This Row],[R$ (Valores)]])</f>
        <v>-5.5</v>
      </c>
    </row>
    <row r="671" spans="2:10" hidden="1">
      <c r="B671" s="56">
        <v>46076</v>
      </c>
      <c r="C671" s="52" t="s">
        <v>1299</v>
      </c>
      <c r="D671" s="17" t="s">
        <v>2</v>
      </c>
      <c r="E671" s="17" t="s">
        <v>225</v>
      </c>
      <c r="F671" s="17" t="s">
        <v>524</v>
      </c>
      <c r="G671" s="21">
        <v>1.49</v>
      </c>
      <c r="H671" s="17" t="s">
        <v>525</v>
      </c>
      <c r="I671" s="20">
        <f>IF(FluxoCaixa101315176812[[#This Row],[Fornecedores]]="Saldo Inicial",FluxoCaixa101315176812[[#This Row],[R$ (Valores)]],I670+FluxoCaixa101315176812[[#This Row],[Valores Receitas / Despesas]])</f>
        <v>-1989.0599999999943</v>
      </c>
      <c r="J671" s="5">
        <f>IF(FluxoCaixa101315176812[[#This Row],[Entrada / Saída]]="Saída",FluxoCaixa101315176812[[#This Row],[R$ (Valores)]]*-1,FluxoCaixa101315176812[[#This Row],[R$ (Valores)]])</f>
        <v>-1.49</v>
      </c>
    </row>
    <row r="672" spans="2:10" hidden="1">
      <c r="B672" s="56">
        <v>46076</v>
      </c>
      <c r="C672" s="52" t="s">
        <v>1299</v>
      </c>
      <c r="D672" s="17" t="s">
        <v>2</v>
      </c>
      <c r="E672" s="17" t="s">
        <v>225</v>
      </c>
      <c r="F672" s="17" t="s">
        <v>524</v>
      </c>
      <c r="G672" s="21">
        <v>5.5</v>
      </c>
      <c r="H672" s="17" t="s">
        <v>525</v>
      </c>
      <c r="I672" s="20">
        <f>IF(FluxoCaixa101315176812[[#This Row],[Fornecedores]]="Saldo Inicial",FluxoCaixa101315176812[[#This Row],[R$ (Valores)]],I671+FluxoCaixa101315176812[[#This Row],[Valores Receitas / Despesas]])</f>
        <v>-1994.5599999999943</v>
      </c>
      <c r="J672" s="5">
        <f>IF(FluxoCaixa101315176812[[#This Row],[Entrada / Saída]]="Saída",FluxoCaixa101315176812[[#This Row],[R$ (Valores)]]*-1,FluxoCaixa101315176812[[#This Row],[R$ (Valores)]])</f>
        <v>-5.5</v>
      </c>
    </row>
    <row r="673" spans="2:10" hidden="1">
      <c r="B673" s="56">
        <v>46076</v>
      </c>
      <c r="C673" s="52" t="s">
        <v>1299</v>
      </c>
      <c r="D673" s="17" t="s">
        <v>2</v>
      </c>
      <c r="E673" s="17" t="s">
        <v>225</v>
      </c>
      <c r="F673" s="17" t="s">
        <v>524</v>
      </c>
      <c r="G673" s="21">
        <v>3.25</v>
      </c>
      <c r="H673" s="17" t="s">
        <v>525</v>
      </c>
      <c r="I673" s="20">
        <f>IF(FluxoCaixa101315176812[[#This Row],[Fornecedores]]="Saldo Inicial",FluxoCaixa101315176812[[#This Row],[R$ (Valores)]],I672+FluxoCaixa101315176812[[#This Row],[Valores Receitas / Despesas]])</f>
        <v>-1997.8099999999943</v>
      </c>
      <c r="J673" s="5">
        <f>IF(FluxoCaixa101315176812[[#This Row],[Entrada / Saída]]="Saída",FluxoCaixa101315176812[[#This Row],[R$ (Valores)]]*-1,FluxoCaixa101315176812[[#This Row],[R$ (Valores)]])</f>
        <v>-3.25</v>
      </c>
    </row>
    <row r="674" spans="2:10" hidden="1">
      <c r="B674" s="56">
        <v>46076</v>
      </c>
      <c r="C674" s="52" t="s">
        <v>1299</v>
      </c>
      <c r="D674" s="17" t="s">
        <v>2</v>
      </c>
      <c r="E674" s="17" t="s">
        <v>225</v>
      </c>
      <c r="F674" s="17" t="s">
        <v>524</v>
      </c>
      <c r="G674" s="21">
        <v>1.49</v>
      </c>
      <c r="H674" s="17" t="s">
        <v>525</v>
      </c>
      <c r="I674" s="20">
        <f>IF(FluxoCaixa101315176812[[#This Row],[Fornecedores]]="Saldo Inicial",FluxoCaixa101315176812[[#This Row],[R$ (Valores)]],I673+FluxoCaixa101315176812[[#This Row],[Valores Receitas / Despesas]])</f>
        <v>-1999.2999999999943</v>
      </c>
      <c r="J674" s="5">
        <f>IF(FluxoCaixa101315176812[[#This Row],[Entrada / Saída]]="Saída",FluxoCaixa101315176812[[#This Row],[R$ (Valores)]]*-1,FluxoCaixa101315176812[[#This Row],[R$ (Valores)]])</f>
        <v>-1.49</v>
      </c>
    </row>
    <row r="675" spans="2:10" hidden="1">
      <c r="B675" s="56">
        <v>46076</v>
      </c>
      <c r="C675" s="52" t="s">
        <v>1299</v>
      </c>
      <c r="D675" s="17" t="s">
        <v>2</v>
      </c>
      <c r="E675" s="17" t="s">
        <v>225</v>
      </c>
      <c r="F675" s="17" t="s">
        <v>524</v>
      </c>
      <c r="G675" s="21">
        <v>3.25</v>
      </c>
      <c r="H675" s="17" t="s">
        <v>525</v>
      </c>
      <c r="I675" s="20">
        <f>IF(FluxoCaixa101315176812[[#This Row],[Fornecedores]]="Saldo Inicial",FluxoCaixa101315176812[[#This Row],[R$ (Valores)]],I674+FluxoCaixa101315176812[[#This Row],[Valores Receitas / Despesas]])</f>
        <v>-2002.5499999999943</v>
      </c>
      <c r="J675" s="5">
        <f>IF(FluxoCaixa101315176812[[#This Row],[Entrada / Saída]]="Saída",FluxoCaixa101315176812[[#This Row],[R$ (Valores)]]*-1,FluxoCaixa101315176812[[#This Row],[R$ (Valores)]])</f>
        <v>-3.25</v>
      </c>
    </row>
    <row r="676" spans="2:10" hidden="1">
      <c r="B676" s="56">
        <v>46076</v>
      </c>
      <c r="C676" s="52" t="s">
        <v>1299</v>
      </c>
      <c r="D676" s="17" t="s">
        <v>2</v>
      </c>
      <c r="E676" s="17" t="s">
        <v>225</v>
      </c>
      <c r="F676" s="17" t="s">
        <v>524</v>
      </c>
      <c r="G676" s="21">
        <v>5.5</v>
      </c>
      <c r="H676" s="17" t="s">
        <v>525</v>
      </c>
      <c r="I676" s="20">
        <f>IF(FluxoCaixa101315176812[[#This Row],[Fornecedores]]="Saldo Inicial",FluxoCaixa101315176812[[#This Row],[R$ (Valores)]],I675+FluxoCaixa101315176812[[#This Row],[Valores Receitas / Despesas]])</f>
        <v>-2008.0499999999943</v>
      </c>
      <c r="J676" s="5">
        <f>IF(FluxoCaixa101315176812[[#This Row],[Entrada / Saída]]="Saída",FluxoCaixa101315176812[[#This Row],[R$ (Valores)]]*-1,FluxoCaixa101315176812[[#This Row],[R$ (Valores)]])</f>
        <v>-5.5</v>
      </c>
    </row>
    <row r="677" spans="2:10" hidden="1">
      <c r="B677" s="56">
        <v>46076</v>
      </c>
      <c r="C677" s="52" t="s">
        <v>1299</v>
      </c>
      <c r="D677" s="17" t="s">
        <v>2</v>
      </c>
      <c r="E677" s="17" t="s">
        <v>225</v>
      </c>
      <c r="F677" s="17" t="s">
        <v>524</v>
      </c>
      <c r="G677" s="21">
        <v>1.49</v>
      </c>
      <c r="H677" s="17" t="s">
        <v>525</v>
      </c>
      <c r="I677" s="20">
        <f>IF(FluxoCaixa101315176812[[#This Row],[Fornecedores]]="Saldo Inicial",FluxoCaixa101315176812[[#This Row],[R$ (Valores)]],I676+FluxoCaixa101315176812[[#This Row],[Valores Receitas / Despesas]])</f>
        <v>-2009.5399999999943</v>
      </c>
      <c r="J677" s="5">
        <f>IF(FluxoCaixa101315176812[[#This Row],[Entrada / Saída]]="Saída",FluxoCaixa101315176812[[#This Row],[R$ (Valores)]]*-1,FluxoCaixa101315176812[[#This Row],[R$ (Valores)]])</f>
        <v>-1.49</v>
      </c>
    </row>
    <row r="678" spans="2:10" hidden="1">
      <c r="B678" s="56">
        <v>46076</v>
      </c>
      <c r="C678" s="52" t="s">
        <v>1299</v>
      </c>
      <c r="D678" s="17" t="s">
        <v>2</v>
      </c>
      <c r="E678" s="17" t="s">
        <v>225</v>
      </c>
      <c r="F678" s="17" t="s">
        <v>524</v>
      </c>
      <c r="G678" s="21">
        <v>5.5</v>
      </c>
      <c r="H678" s="17" t="s">
        <v>525</v>
      </c>
      <c r="I678" s="20">
        <f>IF(FluxoCaixa101315176812[[#This Row],[Fornecedores]]="Saldo Inicial",FluxoCaixa101315176812[[#This Row],[R$ (Valores)]],I677+FluxoCaixa101315176812[[#This Row],[Valores Receitas / Despesas]])</f>
        <v>-2015.0399999999943</v>
      </c>
      <c r="J678" s="5">
        <f>IF(FluxoCaixa101315176812[[#This Row],[Entrada / Saída]]="Saída",FluxoCaixa101315176812[[#This Row],[R$ (Valores)]]*-1,FluxoCaixa101315176812[[#This Row],[R$ (Valores)]])</f>
        <v>-5.5</v>
      </c>
    </row>
    <row r="679" spans="2:10" hidden="1">
      <c r="B679" s="56">
        <v>46076</v>
      </c>
      <c r="C679" s="52" t="s">
        <v>1299</v>
      </c>
      <c r="D679" s="17" t="s">
        <v>2</v>
      </c>
      <c r="E679" s="17" t="s">
        <v>225</v>
      </c>
      <c r="F679" s="17" t="s">
        <v>524</v>
      </c>
      <c r="G679" s="21">
        <v>35.36</v>
      </c>
      <c r="H679" s="17" t="s">
        <v>525</v>
      </c>
      <c r="I679" s="20">
        <f>IF(FluxoCaixa101315176812[[#This Row],[Fornecedores]]="Saldo Inicial",FluxoCaixa101315176812[[#This Row],[R$ (Valores)]],I678+FluxoCaixa101315176812[[#This Row],[Valores Receitas / Despesas]])</f>
        <v>-2050.3999999999942</v>
      </c>
      <c r="J679" s="5">
        <f>IF(FluxoCaixa101315176812[[#This Row],[Entrada / Saída]]="Saída",FluxoCaixa101315176812[[#This Row],[R$ (Valores)]]*-1,FluxoCaixa101315176812[[#This Row],[R$ (Valores)]])</f>
        <v>-35.36</v>
      </c>
    </row>
    <row r="680" spans="2:10" hidden="1">
      <c r="B680" s="56">
        <v>46076</v>
      </c>
      <c r="C680" s="52" t="s">
        <v>1299</v>
      </c>
      <c r="D680" s="17" t="s">
        <v>2</v>
      </c>
      <c r="E680" s="17" t="s">
        <v>225</v>
      </c>
      <c r="F680" s="17" t="s">
        <v>524</v>
      </c>
      <c r="G680" s="21">
        <v>1.49</v>
      </c>
      <c r="H680" s="17" t="s">
        <v>525</v>
      </c>
      <c r="I680" s="20">
        <f>IF(FluxoCaixa101315176812[[#This Row],[Fornecedores]]="Saldo Inicial",FluxoCaixa101315176812[[#This Row],[R$ (Valores)]],I679+FluxoCaixa101315176812[[#This Row],[Valores Receitas / Despesas]])</f>
        <v>-2051.889999999994</v>
      </c>
      <c r="J680" s="5">
        <f>IF(FluxoCaixa101315176812[[#This Row],[Entrada / Saída]]="Saída",FluxoCaixa101315176812[[#This Row],[R$ (Valores)]]*-1,FluxoCaixa101315176812[[#This Row],[R$ (Valores)]])</f>
        <v>-1.49</v>
      </c>
    </row>
    <row r="681" spans="2:10" hidden="1">
      <c r="B681" s="56">
        <v>46076</v>
      </c>
      <c r="C681" s="52" t="s">
        <v>1299</v>
      </c>
      <c r="D681" s="17" t="s">
        <v>2</v>
      </c>
      <c r="E681" s="17" t="s">
        <v>225</v>
      </c>
      <c r="F681" s="17" t="s">
        <v>524</v>
      </c>
      <c r="G681" s="21">
        <v>17.68</v>
      </c>
      <c r="H681" s="17" t="s">
        <v>525</v>
      </c>
      <c r="I681" s="20">
        <f>IF(FluxoCaixa101315176812[[#This Row],[Fornecedores]]="Saldo Inicial",FluxoCaixa101315176812[[#This Row],[R$ (Valores)]],I680+FluxoCaixa101315176812[[#This Row],[Valores Receitas / Despesas]])</f>
        <v>-2069.5699999999938</v>
      </c>
      <c r="J681" s="5">
        <f>IF(FluxoCaixa101315176812[[#This Row],[Entrada / Saída]]="Saída",FluxoCaixa101315176812[[#This Row],[R$ (Valores)]]*-1,FluxoCaixa101315176812[[#This Row],[R$ (Valores)]])</f>
        <v>-17.68</v>
      </c>
    </row>
    <row r="682" spans="2:10" hidden="1">
      <c r="B682" s="56">
        <v>46076</v>
      </c>
      <c r="C682" s="52" t="s">
        <v>1299</v>
      </c>
      <c r="D682" s="17" t="s">
        <v>2</v>
      </c>
      <c r="E682" s="17" t="s">
        <v>225</v>
      </c>
      <c r="F682" s="17" t="s">
        <v>524</v>
      </c>
      <c r="G682" s="21">
        <v>1.49</v>
      </c>
      <c r="H682" s="17" t="s">
        <v>525</v>
      </c>
      <c r="I682" s="20">
        <f>IF(FluxoCaixa101315176812[[#This Row],[Fornecedores]]="Saldo Inicial",FluxoCaixa101315176812[[#This Row],[R$ (Valores)]],I681+FluxoCaixa101315176812[[#This Row],[Valores Receitas / Despesas]])</f>
        <v>-2071.0599999999936</v>
      </c>
      <c r="J682" s="5">
        <f>IF(FluxoCaixa101315176812[[#This Row],[Entrada / Saída]]="Saída",FluxoCaixa101315176812[[#This Row],[R$ (Valores)]]*-1,FluxoCaixa101315176812[[#This Row],[R$ (Valores)]])</f>
        <v>-1.49</v>
      </c>
    </row>
    <row r="683" spans="2:10" hidden="1">
      <c r="B683" s="56">
        <v>46076</v>
      </c>
      <c r="C683" s="52" t="s">
        <v>1299</v>
      </c>
      <c r="D683" s="17" t="s">
        <v>2</v>
      </c>
      <c r="E683" s="17" t="s">
        <v>225</v>
      </c>
      <c r="F683" s="17" t="s">
        <v>524</v>
      </c>
      <c r="G683" s="21">
        <v>48.64</v>
      </c>
      <c r="H683" s="17" t="s">
        <v>525</v>
      </c>
      <c r="I683" s="20">
        <f>IF(FluxoCaixa101315176812[[#This Row],[Fornecedores]]="Saldo Inicial",FluxoCaixa101315176812[[#This Row],[R$ (Valores)]],I682+FluxoCaixa101315176812[[#This Row],[Valores Receitas / Despesas]])</f>
        <v>-2119.6999999999935</v>
      </c>
      <c r="J683" s="5">
        <f>IF(FluxoCaixa101315176812[[#This Row],[Entrada / Saída]]="Saída",FluxoCaixa101315176812[[#This Row],[R$ (Valores)]]*-1,FluxoCaixa101315176812[[#This Row],[R$ (Valores)]])</f>
        <v>-48.64</v>
      </c>
    </row>
    <row r="684" spans="2:10" hidden="1">
      <c r="B684" s="56">
        <v>46076</v>
      </c>
      <c r="C684" s="52" t="s">
        <v>1299</v>
      </c>
      <c r="D684" s="17" t="s">
        <v>2</v>
      </c>
      <c r="E684" s="17" t="s">
        <v>225</v>
      </c>
      <c r="F684" s="17" t="s">
        <v>524</v>
      </c>
      <c r="G684" s="21">
        <v>45.6</v>
      </c>
      <c r="H684" s="17" t="s">
        <v>525</v>
      </c>
      <c r="I684" s="20">
        <f>IF(FluxoCaixa101315176812[[#This Row],[Fornecedores]]="Saldo Inicial",FluxoCaixa101315176812[[#This Row],[R$ (Valores)]],I683+FluxoCaixa101315176812[[#This Row],[Valores Receitas / Despesas]])</f>
        <v>-2165.2999999999934</v>
      </c>
      <c r="J684" s="5">
        <f>IF(FluxoCaixa101315176812[[#This Row],[Entrada / Saída]]="Saída",FluxoCaixa101315176812[[#This Row],[R$ (Valores)]]*-1,FluxoCaixa101315176812[[#This Row],[R$ (Valores)]])</f>
        <v>-45.6</v>
      </c>
    </row>
    <row r="685" spans="2:10" hidden="1">
      <c r="B685" s="56">
        <v>46076</v>
      </c>
      <c r="C685" s="52" t="s">
        <v>1299</v>
      </c>
      <c r="D685" s="17" t="s">
        <v>2</v>
      </c>
      <c r="E685" s="17" t="s">
        <v>225</v>
      </c>
      <c r="F685" s="17" t="s">
        <v>524</v>
      </c>
      <c r="G685" s="21">
        <v>48.64</v>
      </c>
      <c r="H685" s="17" t="s">
        <v>525</v>
      </c>
      <c r="I685" s="20">
        <f>IF(FluxoCaixa101315176812[[#This Row],[Fornecedores]]="Saldo Inicial",FluxoCaixa101315176812[[#This Row],[R$ (Valores)]],I684+FluxoCaixa101315176812[[#This Row],[Valores Receitas / Despesas]])</f>
        <v>-2213.9399999999932</v>
      </c>
      <c r="J685" s="5">
        <f>IF(FluxoCaixa101315176812[[#This Row],[Entrada / Saída]]="Saída",FluxoCaixa101315176812[[#This Row],[R$ (Valores)]]*-1,FluxoCaixa101315176812[[#This Row],[R$ (Valores)]])</f>
        <v>-48.64</v>
      </c>
    </row>
    <row r="686" spans="2:10" hidden="1">
      <c r="B686" s="56">
        <v>46076</v>
      </c>
      <c r="C686" s="52" t="s">
        <v>1299</v>
      </c>
      <c r="D686" s="17" t="s">
        <v>2</v>
      </c>
      <c r="E686" s="17" t="s">
        <v>225</v>
      </c>
      <c r="F686" s="17" t="s">
        <v>524</v>
      </c>
      <c r="G686" s="21">
        <v>24.32</v>
      </c>
      <c r="H686" s="17" t="s">
        <v>525</v>
      </c>
      <c r="I686" s="20">
        <f>IF(FluxoCaixa101315176812[[#This Row],[Fornecedores]]="Saldo Inicial",FluxoCaixa101315176812[[#This Row],[R$ (Valores)]],I685+FluxoCaixa101315176812[[#This Row],[Valores Receitas / Despesas]])</f>
        <v>-2238.2599999999934</v>
      </c>
      <c r="J686" s="5">
        <f>IF(FluxoCaixa101315176812[[#This Row],[Entrada / Saída]]="Saída",FluxoCaixa101315176812[[#This Row],[R$ (Valores)]]*-1,FluxoCaixa101315176812[[#This Row],[R$ (Valores)]])</f>
        <v>-24.32</v>
      </c>
    </row>
    <row r="687" spans="2:10" hidden="1">
      <c r="B687" s="56">
        <v>46076</v>
      </c>
      <c r="C687" s="52" t="s">
        <v>1299</v>
      </c>
      <c r="D687" s="17" t="s">
        <v>2</v>
      </c>
      <c r="E687" s="17" t="s">
        <v>225</v>
      </c>
      <c r="F687" s="17" t="s">
        <v>524</v>
      </c>
      <c r="G687" s="21">
        <v>22.8</v>
      </c>
      <c r="H687" s="17" t="s">
        <v>525</v>
      </c>
      <c r="I687" s="20">
        <f>IF(FluxoCaixa101315176812[[#This Row],[Fornecedores]]="Saldo Inicial",FluxoCaixa101315176812[[#This Row],[R$ (Valores)]],I686+FluxoCaixa101315176812[[#This Row],[Valores Receitas / Despesas]])</f>
        <v>-2261.0599999999936</v>
      </c>
      <c r="J687" s="5">
        <f>IF(FluxoCaixa101315176812[[#This Row],[Entrada / Saída]]="Saída",FluxoCaixa101315176812[[#This Row],[R$ (Valores)]]*-1,FluxoCaixa101315176812[[#This Row],[R$ (Valores)]])</f>
        <v>-22.8</v>
      </c>
    </row>
    <row r="688" spans="2:10" hidden="1">
      <c r="B688" s="56">
        <v>46076</v>
      </c>
      <c r="C688" s="52" t="s">
        <v>1299</v>
      </c>
      <c r="D688" s="17" t="s">
        <v>2</v>
      </c>
      <c r="E688" s="17" t="s">
        <v>225</v>
      </c>
      <c r="F688" s="17" t="s">
        <v>524</v>
      </c>
      <c r="G688" s="21">
        <v>24.32</v>
      </c>
      <c r="H688" s="17" t="s">
        <v>525</v>
      </c>
      <c r="I688" s="20">
        <f>IF(FluxoCaixa101315176812[[#This Row],[Fornecedores]]="Saldo Inicial",FluxoCaixa101315176812[[#This Row],[R$ (Valores)]],I687+FluxoCaixa101315176812[[#This Row],[Valores Receitas / Despesas]])</f>
        <v>-2285.3799999999937</v>
      </c>
      <c r="J688" s="5">
        <f>IF(FluxoCaixa101315176812[[#This Row],[Entrada / Saída]]="Saída",FluxoCaixa101315176812[[#This Row],[R$ (Valores)]]*-1,FluxoCaixa101315176812[[#This Row],[R$ (Valores)]])</f>
        <v>-24.32</v>
      </c>
    </row>
    <row r="689" spans="2:10" hidden="1">
      <c r="B689" s="56">
        <v>46076</v>
      </c>
      <c r="C689" s="52" t="s">
        <v>1299</v>
      </c>
      <c r="D689" s="17" t="s">
        <v>2</v>
      </c>
      <c r="E689" s="17" t="s">
        <v>225</v>
      </c>
      <c r="F689" s="17" t="s">
        <v>524</v>
      </c>
      <c r="G689" s="21">
        <v>5.7</v>
      </c>
      <c r="H689" s="17" t="s">
        <v>525</v>
      </c>
      <c r="I689" s="20">
        <f>IF(FluxoCaixa101315176812[[#This Row],[Fornecedores]]="Saldo Inicial",FluxoCaixa101315176812[[#This Row],[R$ (Valores)]],I688+FluxoCaixa101315176812[[#This Row],[Valores Receitas / Despesas]])</f>
        <v>-2291.0799999999936</v>
      </c>
      <c r="J689" s="5">
        <f>IF(FluxoCaixa101315176812[[#This Row],[Entrada / Saída]]="Saída",FluxoCaixa101315176812[[#This Row],[R$ (Valores)]]*-1,FluxoCaixa101315176812[[#This Row],[R$ (Valores)]])</f>
        <v>-5.7</v>
      </c>
    </row>
    <row r="690" spans="2:10" hidden="1">
      <c r="B690" s="56">
        <v>46076</v>
      </c>
      <c r="C690" s="52" t="s">
        <v>1299</v>
      </c>
      <c r="D690" s="17" t="s">
        <v>2</v>
      </c>
      <c r="E690" s="17" t="s">
        <v>225</v>
      </c>
      <c r="F690" s="17" t="s">
        <v>524</v>
      </c>
      <c r="G690" s="21">
        <v>1.49</v>
      </c>
      <c r="H690" s="17" t="s">
        <v>525</v>
      </c>
      <c r="I690" s="20">
        <f>IF(FluxoCaixa101315176812[[#This Row],[Fornecedores]]="Saldo Inicial",FluxoCaixa101315176812[[#This Row],[R$ (Valores)]],I689+FluxoCaixa101315176812[[#This Row],[Valores Receitas / Despesas]])</f>
        <v>-2292.5699999999933</v>
      </c>
      <c r="J690" s="5">
        <f>IF(FluxoCaixa101315176812[[#This Row],[Entrada / Saída]]="Saída",FluxoCaixa101315176812[[#This Row],[R$ (Valores)]]*-1,FluxoCaixa101315176812[[#This Row],[R$ (Valores)]])</f>
        <v>-1.49</v>
      </c>
    </row>
    <row r="691" spans="2:10" hidden="1">
      <c r="B691" s="56">
        <v>46076</v>
      </c>
      <c r="C691" s="52" t="s">
        <v>1299</v>
      </c>
      <c r="D691" s="17" t="s">
        <v>2</v>
      </c>
      <c r="E691" s="17" t="s">
        <v>225</v>
      </c>
      <c r="F691" s="17" t="s">
        <v>524</v>
      </c>
      <c r="G691" s="21">
        <v>5.7</v>
      </c>
      <c r="H691" s="17" t="s">
        <v>525</v>
      </c>
      <c r="I691" s="20">
        <f>IF(FluxoCaixa101315176812[[#This Row],[Fornecedores]]="Saldo Inicial",FluxoCaixa101315176812[[#This Row],[R$ (Valores)]],I690+FluxoCaixa101315176812[[#This Row],[Valores Receitas / Despesas]])</f>
        <v>-2298.2699999999932</v>
      </c>
      <c r="J691" s="5">
        <f>IF(FluxoCaixa101315176812[[#This Row],[Entrada / Saída]]="Saída",FluxoCaixa101315176812[[#This Row],[R$ (Valores)]]*-1,FluxoCaixa101315176812[[#This Row],[R$ (Valores)]])</f>
        <v>-5.7</v>
      </c>
    </row>
    <row r="692" spans="2:10" hidden="1">
      <c r="B692" s="56">
        <v>46076</v>
      </c>
      <c r="C692" s="52" t="s">
        <v>1299</v>
      </c>
      <c r="D692" s="17" t="s">
        <v>2</v>
      </c>
      <c r="E692" s="17" t="s">
        <v>225</v>
      </c>
      <c r="F692" s="17" t="s">
        <v>524</v>
      </c>
      <c r="G692" s="21">
        <v>5.7</v>
      </c>
      <c r="H692" s="17" t="s">
        <v>525</v>
      </c>
      <c r="I692" s="20">
        <f>IF(FluxoCaixa101315176812[[#This Row],[Fornecedores]]="Saldo Inicial",FluxoCaixa101315176812[[#This Row],[R$ (Valores)]],I691+FluxoCaixa101315176812[[#This Row],[Valores Receitas / Despesas]])</f>
        <v>-2303.969999999993</v>
      </c>
      <c r="J692" s="5">
        <f>IF(FluxoCaixa101315176812[[#This Row],[Entrada / Saída]]="Saída",FluxoCaixa101315176812[[#This Row],[R$ (Valores)]]*-1,FluxoCaixa101315176812[[#This Row],[R$ (Valores)]])</f>
        <v>-5.7</v>
      </c>
    </row>
    <row r="693" spans="2:10" hidden="1">
      <c r="B693" s="56">
        <v>46076</v>
      </c>
      <c r="C693" s="52" t="s">
        <v>1299</v>
      </c>
      <c r="D693" s="17" t="s">
        <v>2</v>
      </c>
      <c r="E693" s="17" t="s">
        <v>225</v>
      </c>
      <c r="F693" s="17" t="s">
        <v>524</v>
      </c>
      <c r="G693" s="21">
        <v>24.32</v>
      </c>
      <c r="H693" s="17" t="s">
        <v>525</v>
      </c>
      <c r="I693" s="20">
        <f>IF(FluxoCaixa101315176812[[#This Row],[Fornecedores]]="Saldo Inicial",FluxoCaixa101315176812[[#This Row],[R$ (Valores)]],I692+FluxoCaixa101315176812[[#This Row],[Valores Receitas / Despesas]])</f>
        <v>-2328.2899999999931</v>
      </c>
      <c r="J693" s="5">
        <f>IF(FluxoCaixa101315176812[[#This Row],[Entrada / Saída]]="Saída",FluxoCaixa101315176812[[#This Row],[R$ (Valores)]]*-1,FluxoCaixa101315176812[[#This Row],[R$ (Valores)]])</f>
        <v>-24.32</v>
      </c>
    </row>
    <row r="694" spans="2:10" hidden="1">
      <c r="B694" s="56">
        <v>46076</v>
      </c>
      <c r="C694" s="52" t="s">
        <v>1299</v>
      </c>
      <c r="D694" s="17" t="s">
        <v>2</v>
      </c>
      <c r="E694" s="17" t="s">
        <v>225</v>
      </c>
      <c r="F694" s="17" t="s">
        <v>524</v>
      </c>
      <c r="G694" s="21">
        <v>48.64</v>
      </c>
      <c r="H694" s="17" t="s">
        <v>525</v>
      </c>
      <c r="I694" s="20">
        <f>IF(FluxoCaixa101315176812[[#This Row],[Fornecedores]]="Saldo Inicial",FluxoCaixa101315176812[[#This Row],[R$ (Valores)]],I693+FluxoCaixa101315176812[[#This Row],[Valores Receitas / Despesas]])</f>
        <v>-2376.929999999993</v>
      </c>
      <c r="J694" s="5">
        <f>IF(FluxoCaixa101315176812[[#This Row],[Entrada / Saída]]="Saída",FluxoCaixa101315176812[[#This Row],[R$ (Valores)]]*-1,FluxoCaixa101315176812[[#This Row],[R$ (Valores)]])</f>
        <v>-48.64</v>
      </c>
    </row>
    <row r="695" spans="2:10" hidden="1">
      <c r="B695" s="56">
        <v>46076</v>
      </c>
      <c r="C695" s="52" t="s">
        <v>1299</v>
      </c>
      <c r="D695" s="17" t="s">
        <v>2</v>
      </c>
      <c r="E695" s="17" t="s">
        <v>225</v>
      </c>
      <c r="F695" s="17" t="s">
        <v>524</v>
      </c>
      <c r="G695" s="21">
        <v>5.7</v>
      </c>
      <c r="H695" s="17" t="s">
        <v>525</v>
      </c>
      <c r="I695" s="20">
        <f>IF(FluxoCaixa101315176812[[#This Row],[Fornecedores]]="Saldo Inicial",FluxoCaixa101315176812[[#This Row],[R$ (Valores)]],I694+FluxoCaixa101315176812[[#This Row],[Valores Receitas / Despesas]])</f>
        <v>-2382.6299999999928</v>
      </c>
      <c r="J695" s="5">
        <f>IF(FluxoCaixa101315176812[[#This Row],[Entrada / Saída]]="Saída",FluxoCaixa101315176812[[#This Row],[R$ (Valores)]]*-1,FluxoCaixa101315176812[[#This Row],[R$ (Valores)]])</f>
        <v>-5.7</v>
      </c>
    </row>
    <row r="696" spans="2:10" hidden="1">
      <c r="B696" s="56">
        <v>46076</v>
      </c>
      <c r="C696" s="52" t="s">
        <v>1299</v>
      </c>
      <c r="D696" s="17" t="s">
        <v>2</v>
      </c>
      <c r="E696" s="17" t="s">
        <v>225</v>
      </c>
      <c r="F696" s="17" t="s">
        <v>524</v>
      </c>
      <c r="G696" s="21">
        <v>19.600000000000001</v>
      </c>
      <c r="H696" s="17" t="s">
        <v>525</v>
      </c>
      <c r="I696" s="20">
        <f>IF(FluxoCaixa101315176812[[#This Row],[Fornecedores]]="Saldo Inicial",FluxoCaixa101315176812[[#This Row],[R$ (Valores)]],I695+FluxoCaixa101315176812[[#This Row],[Valores Receitas / Despesas]])</f>
        <v>-2402.2299999999927</v>
      </c>
      <c r="J696" s="5">
        <f>IF(FluxoCaixa101315176812[[#This Row],[Entrada / Saída]]="Saída",FluxoCaixa101315176812[[#This Row],[R$ (Valores)]]*-1,FluxoCaixa101315176812[[#This Row],[R$ (Valores)]])</f>
        <v>-19.600000000000001</v>
      </c>
    </row>
    <row r="697" spans="2:10" hidden="1">
      <c r="B697" s="56">
        <v>46076</v>
      </c>
      <c r="C697" s="52" t="s">
        <v>1299</v>
      </c>
      <c r="D697" s="17" t="s">
        <v>2</v>
      </c>
      <c r="E697" s="17" t="s">
        <v>225</v>
      </c>
      <c r="F697" s="17" t="s">
        <v>524</v>
      </c>
      <c r="G697" s="21">
        <v>1.49</v>
      </c>
      <c r="H697" s="17" t="s">
        <v>525</v>
      </c>
      <c r="I697" s="20">
        <f>IF(FluxoCaixa101315176812[[#This Row],[Fornecedores]]="Saldo Inicial",FluxoCaixa101315176812[[#This Row],[R$ (Valores)]],I696+FluxoCaixa101315176812[[#This Row],[Valores Receitas / Despesas]])</f>
        <v>-2403.7199999999925</v>
      </c>
      <c r="J697" s="5">
        <f>IF(FluxoCaixa101315176812[[#This Row],[Entrada / Saída]]="Saída",FluxoCaixa101315176812[[#This Row],[R$ (Valores)]]*-1,FluxoCaixa101315176812[[#This Row],[R$ (Valores)]])</f>
        <v>-1.49</v>
      </c>
    </row>
    <row r="698" spans="2:10" hidden="1">
      <c r="B698" s="56">
        <v>46076</v>
      </c>
      <c r="C698" s="52" t="s">
        <v>1299</v>
      </c>
      <c r="D698" s="17" t="s">
        <v>2</v>
      </c>
      <c r="E698" s="17" t="s">
        <v>225</v>
      </c>
      <c r="F698" s="17" t="s">
        <v>524</v>
      </c>
      <c r="G698" s="21">
        <v>19.600000000000001</v>
      </c>
      <c r="H698" s="17" t="s">
        <v>525</v>
      </c>
      <c r="I698" s="20">
        <f>IF(FluxoCaixa101315176812[[#This Row],[Fornecedores]]="Saldo Inicial",FluxoCaixa101315176812[[#This Row],[R$ (Valores)]],I697+FluxoCaixa101315176812[[#This Row],[Valores Receitas / Despesas]])</f>
        <v>-2423.3199999999924</v>
      </c>
      <c r="J698" s="5">
        <f>IF(FluxoCaixa101315176812[[#This Row],[Entrada / Saída]]="Saída",FluxoCaixa101315176812[[#This Row],[R$ (Valores)]]*-1,FluxoCaixa101315176812[[#This Row],[R$ (Valores)]])</f>
        <v>-19.600000000000001</v>
      </c>
    </row>
    <row r="699" spans="2:10" hidden="1">
      <c r="B699" s="56">
        <v>46076</v>
      </c>
      <c r="C699" s="52" t="s">
        <v>1299</v>
      </c>
      <c r="D699" s="17" t="s">
        <v>2</v>
      </c>
      <c r="E699" s="17" t="s">
        <v>225</v>
      </c>
      <c r="F699" s="17" t="s">
        <v>524</v>
      </c>
      <c r="G699" s="21">
        <v>5.5</v>
      </c>
      <c r="H699" s="17" t="s">
        <v>525</v>
      </c>
      <c r="I699" s="20">
        <f>IF(FluxoCaixa101315176812[[#This Row],[Fornecedores]]="Saldo Inicial",FluxoCaixa101315176812[[#This Row],[R$ (Valores)]],I698+FluxoCaixa101315176812[[#This Row],[Valores Receitas / Despesas]])</f>
        <v>-2428.8199999999924</v>
      </c>
      <c r="J699" s="5">
        <f>IF(FluxoCaixa101315176812[[#This Row],[Entrada / Saída]]="Saída",FluxoCaixa101315176812[[#This Row],[R$ (Valores)]]*-1,FluxoCaixa101315176812[[#This Row],[R$ (Valores)]])</f>
        <v>-5.5</v>
      </c>
    </row>
    <row r="700" spans="2:10" hidden="1">
      <c r="B700" s="56">
        <v>46076</v>
      </c>
      <c r="C700" s="52" t="s">
        <v>1299</v>
      </c>
      <c r="D700" s="17" t="s">
        <v>2</v>
      </c>
      <c r="E700" s="17" t="s">
        <v>225</v>
      </c>
      <c r="F700" s="17" t="s">
        <v>524</v>
      </c>
      <c r="G700" s="21">
        <v>1.49</v>
      </c>
      <c r="H700" s="17" t="s">
        <v>525</v>
      </c>
      <c r="I700" s="20">
        <f>IF(FluxoCaixa101315176812[[#This Row],[Fornecedores]]="Saldo Inicial",FluxoCaixa101315176812[[#This Row],[R$ (Valores)]],I699+FluxoCaixa101315176812[[#This Row],[Valores Receitas / Despesas]])</f>
        <v>-2430.3099999999922</v>
      </c>
      <c r="J700" s="5">
        <f>IF(FluxoCaixa101315176812[[#This Row],[Entrada / Saída]]="Saída",FluxoCaixa101315176812[[#This Row],[R$ (Valores)]]*-1,FluxoCaixa101315176812[[#This Row],[R$ (Valores)]])</f>
        <v>-1.49</v>
      </c>
    </row>
    <row r="701" spans="2:10" hidden="1">
      <c r="B701" s="56">
        <v>46076</v>
      </c>
      <c r="C701" s="52" t="s">
        <v>1299</v>
      </c>
      <c r="D701" s="17" t="s">
        <v>2</v>
      </c>
      <c r="E701" s="17" t="s">
        <v>225</v>
      </c>
      <c r="F701" s="17" t="s">
        <v>524</v>
      </c>
      <c r="G701" s="21">
        <v>5.5</v>
      </c>
      <c r="H701" s="17" t="s">
        <v>525</v>
      </c>
      <c r="I701" s="20">
        <f>IF(FluxoCaixa101315176812[[#This Row],[Fornecedores]]="Saldo Inicial",FluxoCaixa101315176812[[#This Row],[R$ (Valores)]],I700+FluxoCaixa101315176812[[#This Row],[Valores Receitas / Despesas]])</f>
        <v>-2435.8099999999922</v>
      </c>
      <c r="J701" s="5">
        <f>IF(FluxoCaixa101315176812[[#This Row],[Entrada / Saída]]="Saída",FluxoCaixa101315176812[[#This Row],[R$ (Valores)]]*-1,FluxoCaixa101315176812[[#This Row],[R$ (Valores)]])</f>
        <v>-5.5</v>
      </c>
    </row>
    <row r="702" spans="2:10" hidden="1">
      <c r="B702" s="56">
        <v>46076</v>
      </c>
      <c r="C702" s="52" t="s">
        <v>1299</v>
      </c>
      <c r="D702" s="17" t="s">
        <v>2</v>
      </c>
      <c r="E702" s="17" t="s">
        <v>225</v>
      </c>
      <c r="F702" s="17" t="s">
        <v>524</v>
      </c>
      <c r="G702" s="21">
        <v>1.49</v>
      </c>
      <c r="H702" s="17" t="s">
        <v>525</v>
      </c>
      <c r="I702" s="20">
        <f>IF(FluxoCaixa101315176812[[#This Row],[Fornecedores]]="Saldo Inicial",FluxoCaixa101315176812[[#This Row],[R$ (Valores)]],I701+FluxoCaixa101315176812[[#This Row],[Valores Receitas / Despesas]])</f>
        <v>-2437.299999999992</v>
      </c>
      <c r="J702" s="5">
        <f>IF(FluxoCaixa101315176812[[#This Row],[Entrada / Saída]]="Saída",FluxoCaixa101315176812[[#This Row],[R$ (Valores)]]*-1,FluxoCaixa101315176812[[#This Row],[R$ (Valores)]])</f>
        <v>-1.49</v>
      </c>
    </row>
    <row r="703" spans="2:10" hidden="1">
      <c r="B703" s="56">
        <v>46076</v>
      </c>
      <c r="C703" s="52" t="s">
        <v>1299</v>
      </c>
      <c r="D703" s="17" t="s">
        <v>2</v>
      </c>
      <c r="E703" s="17" t="s">
        <v>225</v>
      </c>
      <c r="F703" s="17" t="s">
        <v>524</v>
      </c>
      <c r="G703" s="54">
        <v>5.5</v>
      </c>
      <c r="H703" s="45" t="s">
        <v>525</v>
      </c>
      <c r="I703" s="47">
        <f>IF(FluxoCaixa101315176812[[#This Row],[Fornecedores]]="Saldo Inicial",FluxoCaixa101315176812[[#This Row],[R$ (Valores)]],I702+FluxoCaixa101315176812[[#This Row],[Valores Receitas / Despesas]])</f>
        <v>-2442.799999999992</v>
      </c>
      <c r="J703" s="53">
        <f>IF(FluxoCaixa101315176812[[#This Row],[Entrada / Saída]]="Saída",FluxoCaixa101315176812[[#This Row],[R$ (Valores)]]*-1,FluxoCaixa101315176812[[#This Row],[R$ (Valores)]])</f>
        <v>-5.5</v>
      </c>
    </row>
    <row r="704" spans="2:10" hidden="1">
      <c r="B704" s="56">
        <v>46076</v>
      </c>
      <c r="C704" s="52" t="s">
        <v>1299</v>
      </c>
      <c r="D704" s="17" t="s">
        <v>2</v>
      </c>
      <c r="E704" s="17" t="s">
        <v>225</v>
      </c>
      <c r="F704" s="17" t="s">
        <v>524</v>
      </c>
      <c r="G704" s="21">
        <v>5.5</v>
      </c>
      <c r="H704" s="17" t="s">
        <v>525</v>
      </c>
      <c r="I704" s="20">
        <f>IF(FluxoCaixa101315176812[[#This Row],[Fornecedores]]="Saldo Inicial",FluxoCaixa101315176812[[#This Row],[R$ (Valores)]],I703+FluxoCaixa101315176812[[#This Row],[Valores Receitas / Despesas]])</f>
        <v>-2448.299999999992</v>
      </c>
      <c r="J704" s="5">
        <f>IF(FluxoCaixa101315176812[[#This Row],[Entrada / Saída]]="Saída",FluxoCaixa101315176812[[#This Row],[R$ (Valores)]]*-1,FluxoCaixa101315176812[[#This Row],[R$ (Valores)]])</f>
        <v>-5.5</v>
      </c>
    </row>
    <row r="705" spans="2:10" hidden="1">
      <c r="B705" s="56">
        <v>46076</v>
      </c>
      <c r="C705" s="52" t="s">
        <v>1299</v>
      </c>
      <c r="D705" s="17" t="s">
        <v>2</v>
      </c>
      <c r="E705" s="17" t="s">
        <v>225</v>
      </c>
      <c r="F705" s="17" t="s">
        <v>524</v>
      </c>
      <c r="G705" s="21">
        <v>6.3</v>
      </c>
      <c r="H705" s="17" t="s">
        <v>525</v>
      </c>
      <c r="I705" s="20">
        <f>IF(FluxoCaixa101315176812[[#This Row],[Fornecedores]]="Saldo Inicial",FluxoCaixa101315176812[[#This Row],[R$ (Valores)]],I704+FluxoCaixa101315176812[[#This Row],[Valores Receitas / Despesas]])</f>
        <v>-2454.5999999999922</v>
      </c>
      <c r="J705" s="5">
        <f>IF(FluxoCaixa101315176812[[#This Row],[Entrada / Saída]]="Saída",FluxoCaixa101315176812[[#This Row],[R$ (Valores)]]*-1,FluxoCaixa101315176812[[#This Row],[R$ (Valores)]])</f>
        <v>-6.3</v>
      </c>
    </row>
    <row r="706" spans="2:10" hidden="1">
      <c r="B706" s="56">
        <v>46076</v>
      </c>
      <c r="C706" s="52" t="s">
        <v>1299</v>
      </c>
      <c r="D706" s="17" t="s">
        <v>2</v>
      </c>
      <c r="E706" s="17" t="s">
        <v>225</v>
      </c>
      <c r="F706" s="17" t="s">
        <v>524</v>
      </c>
      <c r="G706" s="21">
        <v>8.5500000000000007</v>
      </c>
      <c r="H706" s="17" t="s">
        <v>525</v>
      </c>
      <c r="I706" s="20">
        <f>IF(FluxoCaixa101315176812[[#This Row],[Fornecedores]]="Saldo Inicial",FluxoCaixa101315176812[[#This Row],[R$ (Valores)]],I705+FluxoCaixa101315176812[[#This Row],[Valores Receitas / Despesas]])</f>
        <v>-2463.1499999999924</v>
      </c>
      <c r="J706" s="5">
        <f>IF(FluxoCaixa101315176812[[#This Row],[Entrada / Saída]]="Saída",FluxoCaixa101315176812[[#This Row],[R$ (Valores)]]*-1,FluxoCaixa101315176812[[#This Row],[R$ (Valores)]])</f>
        <v>-8.5500000000000007</v>
      </c>
    </row>
    <row r="707" spans="2:10" hidden="1">
      <c r="B707" s="56">
        <v>46076</v>
      </c>
      <c r="C707" s="52" t="s">
        <v>1299</v>
      </c>
      <c r="D707" s="17" t="s">
        <v>2</v>
      </c>
      <c r="E707" s="17" t="s">
        <v>225</v>
      </c>
      <c r="F707" s="17" t="s">
        <v>524</v>
      </c>
      <c r="G707" s="54">
        <v>1.49</v>
      </c>
      <c r="H707" s="45" t="s">
        <v>525</v>
      </c>
      <c r="I707" s="47">
        <f>IF(FluxoCaixa101315176812[[#This Row],[Fornecedores]]="Saldo Inicial",FluxoCaixa101315176812[[#This Row],[R$ (Valores)]],I706+FluxoCaixa101315176812[[#This Row],[Valores Receitas / Despesas]])</f>
        <v>-2464.6399999999921</v>
      </c>
      <c r="J707" s="53">
        <f>IF(FluxoCaixa101315176812[[#This Row],[Entrada / Saída]]="Saída",FluxoCaixa101315176812[[#This Row],[R$ (Valores)]]*-1,FluxoCaixa101315176812[[#This Row],[R$ (Valores)]])</f>
        <v>-1.49</v>
      </c>
    </row>
    <row r="708" spans="2:10" hidden="1">
      <c r="B708" s="56">
        <v>46076</v>
      </c>
      <c r="C708" s="52" t="s">
        <v>1299</v>
      </c>
      <c r="D708" s="17" t="s">
        <v>2</v>
      </c>
      <c r="E708" s="17" t="s">
        <v>225</v>
      </c>
      <c r="F708" s="17" t="s">
        <v>524</v>
      </c>
      <c r="G708" s="54">
        <v>5.5</v>
      </c>
      <c r="H708" s="45" t="s">
        <v>525</v>
      </c>
      <c r="I708" s="47">
        <f>IF(FluxoCaixa101315176812[[#This Row],[Fornecedores]]="Saldo Inicial",FluxoCaixa101315176812[[#This Row],[R$ (Valores)]],I707+FluxoCaixa101315176812[[#This Row],[Valores Receitas / Despesas]])</f>
        <v>-2470.1399999999921</v>
      </c>
      <c r="J708" s="53">
        <f>IF(FluxoCaixa101315176812[[#This Row],[Entrada / Saída]]="Saída",FluxoCaixa101315176812[[#This Row],[R$ (Valores)]]*-1,FluxoCaixa101315176812[[#This Row],[R$ (Valores)]])</f>
        <v>-5.5</v>
      </c>
    </row>
    <row r="709" spans="2:10" hidden="1">
      <c r="B709" s="56">
        <v>46076</v>
      </c>
      <c r="C709" s="52" t="s">
        <v>1299</v>
      </c>
      <c r="D709" s="17" t="s">
        <v>2</v>
      </c>
      <c r="E709" s="17" t="s">
        <v>225</v>
      </c>
      <c r="F709" s="17" t="s">
        <v>524</v>
      </c>
      <c r="G709" s="54">
        <v>5.5</v>
      </c>
      <c r="H709" s="45" t="s">
        <v>525</v>
      </c>
      <c r="I709" s="47">
        <f>IF(FluxoCaixa101315176812[[#This Row],[Fornecedores]]="Saldo Inicial",FluxoCaixa101315176812[[#This Row],[R$ (Valores)]],I708+FluxoCaixa101315176812[[#This Row],[Valores Receitas / Despesas]])</f>
        <v>-2475.6399999999921</v>
      </c>
      <c r="J709" s="53">
        <f>IF(FluxoCaixa101315176812[[#This Row],[Entrada / Saída]]="Saída",FluxoCaixa101315176812[[#This Row],[R$ (Valores)]]*-1,FluxoCaixa101315176812[[#This Row],[R$ (Valores)]])</f>
        <v>-5.5</v>
      </c>
    </row>
    <row r="710" spans="2:10" hidden="1">
      <c r="B710" s="56">
        <v>46076</v>
      </c>
      <c r="C710" s="52" t="s">
        <v>1299</v>
      </c>
      <c r="D710" s="17" t="s">
        <v>2</v>
      </c>
      <c r="E710" s="17" t="s">
        <v>70</v>
      </c>
      <c r="F710" s="17" t="s">
        <v>1857</v>
      </c>
      <c r="G710" s="21">
        <v>1004.68</v>
      </c>
      <c r="H710" s="17" t="s">
        <v>525</v>
      </c>
      <c r="I710" s="20">
        <f>IF(FluxoCaixa101315176812[[#This Row],[Fornecedores]]="Saldo Inicial",FluxoCaixa101315176812[[#This Row],[R$ (Valores)]],I709+FluxoCaixa101315176812[[#This Row],[Valores Receitas / Despesas]])</f>
        <v>-3480.319999999992</v>
      </c>
      <c r="J710" s="5">
        <f>IF(FluxoCaixa101315176812[[#This Row],[Entrada / Saída]]="Saída",FluxoCaixa101315176812[[#This Row],[R$ (Valores)]]*-1,FluxoCaixa101315176812[[#This Row],[R$ (Valores)]])</f>
        <v>-1004.68</v>
      </c>
    </row>
    <row r="711" spans="2:10" hidden="1">
      <c r="B711" s="56">
        <v>46076</v>
      </c>
      <c r="C711" s="52" t="s">
        <v>1299</v>
      </c>
      <c r="D711" s="17" t="s">
        <v>2</v>
      </c>
      <c r="E711" s="17" t="s">
        <v>70</v>
      </c>
      <c r="F711" s="17" t="s">
        <v>1703</v>
      </c>
      <c r="G711" s="21">
        <v>261</v>
      </c>
      <c r="H711" s="17" t="s">
        <v>525</v>
      </c>
      <c r="I711" s="20">
        <f>IF(FluxoCaixa101315176812[[#This Row],[Fornecedores]]="Saldo Inicial",FluxoCaixa101315176812[[#This Row],[R$ (Valores)]],I710+FluxoCaixa101315176812[[#This Row],[Valores Receitas / Despesas]])</f>
        <v>-3741.319999999992</v>
      </c>
      <c r="J711" s="5">
        <f>IF(FluxoCaixa101315176812[[#This Row],[Entrada / Saída]]="Saída",FluxoCaixa101315176812[[#This Row],[R$ (Valores)]]*-1,FluxoCaixa101315176812[[#This Row],[R$ (Valores)]])</f>
        <v>-261</v>
      </c>
    </row>
    <row r="712" spans="2:10" hidden="1">
      <c r="B712" s="56">
        <v>46076</v>
      </c>
      <c r="C712" s="52" t="s">
        <v>1299</v>
      </c>
      <c r="D712" s="17" t="s">
        <v>2</v>
      </c>
      <c r="E712" s="17" t="s">
        <v>70</v>
      </c>
      <c r="F712" s="17" t="s">
        <v>1691</v>
      </c>
      <c r="G712" s="21">
        <v>469.02</v>
      </c>
      <c r="H712" s="17" t="s">
        <v>525</v>
      </c>
      <c r="I712" s="20">
        <f>IF(FluxoCaixa101315176812[[#This Row],[Fornecedores]]="Saldo Inicial",FluxoCaixa101315176812[[#This Row],[R$ (Valores)]],I711+FluxoCaixa101315176812[[#This Row],[Valores Receitas / Despesas]])</f>
        <v>-4210.339999999992</v>
      </c>
      <c r="J712" s="5">
        <f>IF(FluxoCaixa101315176812[[#This Row],[Entrada / Saída]]="Saída",FluxoCaixa101315176812[[#This Row],[R$ (Valores)]]*-1,FluxoCaixa101315176812[[#This Row],[R$ (Valores)]])</f>
        <v>-469.02</v>
      </c>
    </row>
    <row r="713" spans="2:10" hidden="1">
      <c r="B713" s="56">
        <v>46076</v>
      </c>
      <c r="C713" s="52" t="s">
        <v>1299</v>
      </c>
      <c r="D713" s="17" t="s">
        <v>2</v>
      </c>
      <c r="E713" s="17" t="s">
        <v>70</v>
      </c>
      <c r="F713" s="17" t="s">
        <v>1138</v>
      </c>
      <c r="G713" s="21">
        <v>45</v>
      </c>
      <c r="H713" s="17" t="s">
        <v>525</v>
      </c>
      <c r="I713" s="20">
        <f>IF(FluxoCaixa101315176812[[#This Row],[Fornecedores]]="Saldo Inicial",FluxoCaixa101315176812[[#This Row],[R$ (Valores)]],I712+FluxoCaixa101315176812[[#This Row],[Valores Receitas / Despesas]])</f>
        <v>-4255.339999999992</v>
      </c>
      <c r="J713" s="5">
        <f>IF(FluxoCaixa101315176812[[#This Row],[Entrada / Saída]]="Saída",FluxoCaixa101315176812[[#This Row],[R$ (Valores)]]*-1,FluxoCaixa101315176812[[#This Row],[R$ (Valores)]])</f>
        <v>-45</v>
      </c>
    </row>
    <row r="714" spans="2:10" hidden="1">
      <c r="B714" s="56">
        <v>46076</v>
      </c>
      <c r="C714" s="52" t="s">
        <v>1299</v>
      </c>
      <c r="D714" s="17" t="s">
        <v>2</v>
      </c>
      <c r="E714" s="17" t="s">
        <v>70</v>
      </c>
      <c r="F714" s="17" t="s">
        <v>1736</v>
      </c>
      <c r="G714" s="21">
        <v>33.4</v>
      </c>
      <c r="H714" s="17" t="s">
        <v>525</v>
      </c>
      <c r="I714" s="20">
        <f>IF(FluxoCaixa101315176812[[#This Row],[Fornecedores]]="Saldo Inicial",FluxoCaixa101315176812[[#This Row],[R$ (Valores)]],I713+FluxoCaixa101315176812[[#This Row],[Valores Receitas / Despesas]])</f>
        <v>-4288.7399999999916</v>
      </c>
      <c r="J714" s="5">
        <f>IF(FluxoCaixa101315176812[[#This Row],[Entrada / Saída]]="Saída",FluxoCaixa101315176812[[#This Row],[R$ (Valores)]]*-1,FluxoCaixa101315176812[[#This Row],[R$ (Valores)]])</f>
        <v>-33.4</v>
      </c>
    </row>
    <row r="715" spans="2:10" hidden="1">
      <c r="B715" s="56">
        <v>46076</v>
      </c>
      <c r="C715" s="52" t="s">
        <v>1299</v>
      </c>
      <c r="D715" s="17" t="s">
        <v>2</v>
      </c>
      <c r="E715" s="17"/>
      <c r="F715" s="17"/>
      <c r="G715" s="21">
        <v>33.4</v>
      </c>
      <c r="H715" s="17" t="s">
        <v>525</v>
      </c>
      <c r="I715" s="20">
        <f>IF(FluxoCaixa101315176812[[#This Row],[Fornecedores]]="Saldo Inicial",FluxoCaixa101315176812[[#This Row],[R$ (Valores)]],I714+FluxoCaixa101315176812[[#This Row],[Valores Receitas / Despesas]])</f>
        <v>-4322.1399999999912</v>
      </c>
      <c r="J715" s="5">
        <f>IF(FluxoCaixa101315176812[[#This Row],[Entrada / Saída]]="Saída",FluxoCaixa101315176812[[#This Row],[R$ (Valores)]]*-1,FluxoCaixa101315176812[[#This Row],[R$ (Valores)]])</f>
        <v>-33.4</v>
      </c>
    </row>
    <row r="716" spans="2:10" hidden="1">
      <c r="B716" s="56">
        <v>46076</v>
      </c>
      <c r="C716" s="52" t="s">
        <v>1299</v>
      </c>
      <c r="D716" s="17" t="s">
        <v>2</v>
      </c>
      <c r="E716" s="17" t="s">
        <v>225</v>
      </c>
      <c r="F716" s="17" t="s">
        <v>524</v>
      </c>
      <c r="G716" s="21">
        <v>9.0299999999999994</v>
      </c>
      <c r="H716" s="17" t="s">
        <v>525</v>
      </c>
      <c r="I716" s="20">
        <f>IF(FluxoCaixa101315176812[[#This Row],[Fornecedores]]="Saldo Inicial",FluxoCaixa101315176812[[#This Row],[R$ (Valores)]],I715+FluxoCaixa101315176812[[#This Row],[Valores Receitas / Despesas]])</f>
        <v>-4331.169999999991</v>
      </c>
      <c r="J716" s="5">
        <f>IF(FluxoCaixa101315176812[[#This Row],[Entrada / Saída]]="Saída",FluxoCaixa101315176812[[#This Row],[R$ (Valores)]]*-1,FluxoCaixa101315176812[[#This Row],[R$ (Valores)]])</f>
        <v>-9.0299999999999994</v>
      </c>
    </row>
    <row r="717" spans="2:10" hidden="1">
      <c r="B717" s="56">
        <v>46076</v>
      </c>
      <c r="C717" s="52" t="s">
        <v>1299</v>
      </c>
      <c r="D717" s="17" t="s">
        <v>2</v>
      </c>
      <c r="E717" s="17" t="s">
        <v>225</v>
      </c>
      <c r="F717" s="17" t="s">
        <v>524</v>
      </c>
      <c r="G717" s="21">
        <v>1.49</v>
      </c>
      <c r="H717" s="17" t="s">
        <v>525</v>
      </c>
      <c r="I717" s="20">
        <f>IF(FluxoCaixa101315176812[[#This Row],[Fornecedores]]="Saldo Inicial",FluxoCaixa101315176812[[#This Row],[R$ (Valores)]],I716+FluxoCaixa101315176812[[#This Row],[Valores Receitas / Despesas]])</f>
        <v>-4332.6599999999908</v>
      </c>
      <c r="J717" s="5">
        <f>IF(FluxoCaixa101315176812[[#This Row],[Entrada / Saída]]="Saída",FluxoCaixa101315176812[[#This Row],[R$ (Valores)]]*-1,FluxoCaixa101315176812[[#This Row],[R$ (Valores)]])</f>
        <v>-1.49</v>
      </c>
    </row>
    <row r="718" spans="2:10" hidden="1">
      <c r="B718" s="56">
        <v>46076</v>
      </c>
      <c r="C718" s="52" t="s">
        <v>1299</v>
      </c>
      <c r="D718" s="17" t="s">
        <v>2</v>
      </c>
      <c r="E718" s="17" t="s">
        <v>225</v>
      </c>
      <c r="F718" s="17" t="s">
        <v>524</v>
      </c>
      <c r="G718" s="21">
        <v>5.4</v>
      </c>
      <c r="H718" s="17" t="s">
        <v>525</v>
      </c>
      <c r="I718" s="20">
        <f>IF(FluxoCaixa101315176812[[#This Row],[Fornecedores]]="Saldo Inicial",FluxoCaixa101315176812[[#This Row],[R$ (Valores)]],I717+FluxoCaixa101315176812[[#This Row],[Valores Receitas / Despesas]])</f>
        <v>-4338.0599999999904</v>
      </c>
      <c r="J718" s="5">
        <f>IF(FluxoCaixa101315176812[[#This Row],[Entrada / Saída]]="Saída",FluxoCaixa101315176812[[#This Row],[R$ (Valores)]]*-1,FluxoCaixa101315176812[[#This Row],[R$ (Valores)]])</f>
        <v>-5.4</v>
      </c>
    </row>
    <row r="719" spans="2:10" hidden="1">
      <c r="B719" s="56">
        <v>46076</v>
      </c>
      <c r="C719" s="52" t="s">
        <v>1299</v>
      </c>
      <c r="D719" s="17" t="s">
        <v>2</v>
      </c>
      <c r="E719" s="17" t="s">
        <v>225</v>
      </c>
      <c r="F719" s="17" t="s">
        <v>524</v>
      </c>
      <c r="G719" s="21">
        <v>9.0299999999999994</v>
      </c>
      <c r="H719" s="17" t="s">
        <v>525</v>
      </c>
      <c r="I719" s="20">
        <f>IF(FluxoCaixa101315176812[[#This Row],[Fornecedores]]="Saldo Inicial",FluxoCaixa101315176812[[#This Row],[R$ (Valores)]],I718+FluxoCaixa101315176812[[#This Row],[Valores Receitas / Despesas]])</f>
        <v>-4347.0899999999901</v>
      </c>
      <c r="J719" s="5">
        <f>IF(FluxoCaixa101315176812[[#This Row],[Entrada / Saída]]="Saída",FluxoCaixa101315176812[[#This Row],[R$ (Valores)]]*-1,FluxoCaixa101315176812[[#This Row],[R$ (Valores)]])</f>
        <v>-9.0299999999999994</v>
      </c>
    </row>
    <row r="720" spans="2:10" hidden="1">
      <c r="B720" s="56">
        <v>46076</v>
      </c>
      <c r="C720" s="52" t="s">
        <v>1299</v>
      </c>
      <c r="D720" s="17" t="s">
        <v>2</v>
      </c>
      <c r="E720" s="17" t="s">
        <v>225</v>
      </c>
      <c r="F720" s="17" t="s">
        <v>524</v>
      </c>
      <c r="G720" s="21">
        <v>1.49</v>
      </c>
      <c r="H720" s="17" t="s">
        <v>525</v>
      </c>
      <c r="I720" s="20">
        <f>IF(FluxoCaixa101315176812[[#This Row],[Fornecedores]]="Saldo Inicial",FluxoCaixa101315176812[[#This Row],[R$ (Valores)]],I719+FluxoCaixa101315176812[[#This Row],[Valores Receitas / Despesas]])</f>
        <v>-4348.5799999999899</v>
      </c>
      <c r="J720" s="5">
        <f>IF(FluxoCaixa101315176812[[#This Row],[Entrada / Saída]]="Saída",FluxoCaixa101315176812[[#This Row],[R$ (Valores)]]*-1,FluxoCaixa101315176812[[#This Row],[R$ (Valores)]])</f>
        <v>-1.49</v>
      </c>
    </row>
    <row r="721" spans="2:10" hidden="1">
      <c r="B721" s="56">
        <v>46076</v>
      </c>
      <c r="C721" s="52" t="s">
        <v>1299</v>
      </c>
      <c r="D721" s="17" t="s">
        <v>2</v>
      </c>
      <c r="E721" s="17" t="s">
        <v>225</v>
      </c>
      <c r="F721" s="17" t="s">
        <v>524</v>
      </c>
      <c r="G721" s="21">
        <v>5.4</v>
      </c>
      <c r="H721" s="17" t="s">
        <v>525</v>
      </c>
      <c r="I721" s="20">
        <f>IF(FluxoCaixa101315176812[[#This Row],[Fornecedores]]="Saldo Inicial",FluxoCaixa101315176812[[#This Row],[R$ (Valores)]],I720+FluxoCaixa101315176812[[#This Row],[Valores Receitas / Despesas]])</f>
        <v>-4353.9799999999896</v>
      </c>
      <c r="J721" s="5">
        <f>IF(FluxoCaixa101315176812[[#This Row],[Entrada / Saída]]="Saída",FluxoCaixa101315176812[[#This Row],[R$ (Valores)]]*-1,FluxoCaixa101315176812[[#This Row],[R$ (Valores)]])</f>
        <v>-5.4</v>
      </c>
    </row>
    <row r="722" spans="2:10" hidden="1">
      <c r="B722" s="56">
        <v>46076</v>
      </c>
      <c r="C722" s="52" t="s">
        <v>1299</v>
      </c>
      <c r="D722" s="17" t="s">
        <v>2</v>
      </c>
      <c r="E722" s="17" t="s">
        <v>225</v>
      </c>
      <c r="F722" s="17" t="s">
        <v>524</v>
      </c>
      <c r="G722" s="21">
        <v>5.5</v>
      </c>
      <c r="H722" s="17" t="s">
        <v>525</v>
      </c>
      <c r="I722" s="20">
        <f>IF(FluxoCaixa101315176812[[#This Row],[Fornecedores]]="Saldo Inicial",FluxoCaixa101315176812[[#This Row],[R$ (Valores)]],I721+FluxoCaixa101315176812[[#This Row],[Valores Receitas / Despesas]])</f>
        <v>-4359.4799999999896</v>
      </c>
      <c r="J722" s="5">
        <f>IF(FluxoCaixa101315176812[[#This Row],[Entrada / Saída]]="Saída",FluxoCaixa101315176812[[#This Row],[R$ (Valores)]]*-1,FluxoCaixa101315176812[[#This Row],[R$ (Valores)]])</f>
        <v>-5.5</v>
      </c>
    </row>
    <row r="723" spans="2:10" hidden="1">
      <c r="B723" s="56">
        <v>46076</v>
      </c>
      <c r="C723" s="52" t="s">
        <v>1299</v>
      </c>
      <c r="D723" s="17" t="s">
        <v>2</v>
      </c>
      <c r="E723" s="17" t="s">
        <v>225</v>
      </c>
      <c r="F723" s="17" t="s">
        <v>524</v>
      </c>
      <c r="G723" s="21">
        <v>5.5</v>
      </c>
      <c r="H723" s="17" t="s">
        <v>525</v>
      </c>
      <c r="I723" s="20">
        <f>IF(FluxoCaixa101315176812[[#This Row],[Fornecedores]]="Saldo Inicial",FluxoCaixa101315176812[[#This Row],[R$ (Valores)]],I722+FluxoCaixa101315176812[[#This Row],[Valores Receitas / Despesas]])</f>
        <v>-4364.9799999999896</v>
      </c>
      <c r="J723" s="5">
        <f>IF(FluxoCaixa101315176812[[#This Row],[Entrada / Saída]]="Saída",FluxoCaixa101315176812[[#This Row],[R$ (Valores)]]*-1,FluxoCaixa101315176812[[#This Row],[R$ (Valores)]])</f>
        <v>-5.5</v>
      </c>
    </row>
    <row r="724" spans="2:10" hidden="1">
      <c r="B724" s="56">
        <v>46076</v>
      </c>
      <c r="C724" s="52" t="s">
        <v>1299</v>
      </c>
      <c r="D724" s="17" t="s">
        <v>2</v>
      </c>
      <c r="E724" s="17" t="s">
        <v>225</v>
      </c>
      <c r="F724" s="17" t="s">
        <v>524</v>
      </c>
      <c r="G724" s="21">
        <v>1.49</v>
      </c>
      <c r="H724" s="17" t="s">
        <v>525</v>
      </c>
      <c r="I724" s="20">
        <f>IF(FluxoCaixa101315176812[[#This Row],[Fornecedores]]="Saldo Inicial",FluxoCaixa101315176812[[#This Row],[R$ (Valores)]],I723+FluxoCaixa101315176812[[#This Row],[Valores Receitas / Despesas]])</f>
        <v>-4366.4699999999893</v>
      </c>
      <c r="J724" s="5">
        <f>IF(FluxoCaixa101315176812[[#This Row],[Entrada / Saída]]="Saída",FluxoCaixa101315176812[[#This Row],[R$ (Valores)]]*-1,FluxoCaixa101315176812[[#This Row],[R$ (Valores)]])</f>
        <v>-1.49</v>
      </c>
    </row>
    <row r="725" spans="2:10" hidden="1">
      <c r="B725" s="56">
        <v>46076</v>
      </c>
      <c r="C725" s="52" t="s">
        <v>1299</v>
      </c>
      <c r="D725" s="17" t="s">
        <v>2</v>
      </c>
      <c r="E725" s="17" t="s">
        <v>225</v>
      </c>
      <c r="F725" s="17" t="s">
        <v>524</v>
      </c>
      <c r="G725" s="21">
        <v>9.8800000000000008</v>
      </c>
      <c r="H725" s="17" t="s">
        <v>525</v>
      </c>
      <c r="I725" s="20">
        <f>IF(FluxoCaixa101315176812[[#This Row],[Fornecedores]]="Saldo Inicial",FluxoCaixa101315176812[[#This Row],[R$ (Valores)]],I724+FluxoCaixa101315176812[[#This Row],[Valores Receitas / Despesas]])</f>
        <v>-4376.3499999999894</v>
      </c>
      <c r="J725" s="5">
        <f>IF(FluxoCaixa101315176812[[#This Row],[Entrada / Saída]]="Saída",FluxoCaixa101315176812[[#This Row],[R$ (Valores)]]*-1,FluxoCaixa101315176812[[#This Row],[R$ (Valores)]])</f>
        <v>-9.8800000000000008</v>
      </c>
    </row>
    <row r="726" spans="2:10" hidden="1">
      <c r="B726" s="56">
        <v>46076</v>
      </c>
      <c r="C726" s="52" t="s">
        <v>1299</v>
      </c>
      <c r="D726" s="17" t="s">
        <v>2</v>
      </c>
      <c r="E726" s="17" t="s">
        <v>70</v>
      </c>
      <c r="F726" s="17" t="s">
        <v>738</v>
      </c>
      <c r="G726" s="21">
        <v>800</v>
      </c>
      <c r="H726" s="17" t="s">
        <v>525</v>
      </c>
      <c r="I726" s="20">
        <f>IF(FluxoCaixa101315176812[[#This Row],[Fornecedores]]="Saldo Inicial",FluxoCaixa101315176812[[#This Row],[R$ (Valores)]],I725+FluxoCaixa101315176812[[#This Row],[Valores Receitas / Despesas]])</f>
        <v>-5176.3499999999894</v>
      </c>
      <c r="J726" s="5">
        <f>IF(FluxoCaixa101315176812[[#This Row],[Entrada / Saída]]="Saída",FluxoCaixa101315176812[[#This Row],[R$ (Valores)]]*-1,FluxoCaixa101315176812[[#This Row],[R$ (Valores)]])</f>
        <v>-800</v>
      </c>
    </row>
    <row r="727" spans="2:10" hidden="1">
      <c r="B727" s="56">
        <v>46076</v>
      </c>
      <c r="C727" s="52" t="s">
        <v>1299</v>
      </c>
      <c r="D727" s="17" t="s">
        <v>2</v>
      </c>
      <c r="E727" s="17" t="s">
        <v>225</v>
      </c>
      <c r="F727" s="17" t="s">
        <v>524</v>
      </c>
      <c r="G727" s="21">
        <v>12.35</v>
      </c>
      <c r="H727" s="17" t="s">
        <v>525</v>
      </c>
      <c r="I727" s="20">
        <f>IF(FluxoCaixa101315176812[[#This Row],[Fornecedores]]="Saldo Inicial",FluxoCaixa101315176812[[#This Row],[R$ (Valores)]],I726+FluxoCaixa101315176812[[#This Row],[Valores Receitas / Despesas]])</f>
        <v>-5188.6999999999898</v>
      </c>
      <c r="J727" s="5">
        <f>IF(FluxoCaixa101315176812[[#This Row],[Entrada / Saída]]="Saída",FluxoCaixa101315176812[[#This Row],[R$ (Valores)]]*-1,FluxoCaixa101315176812[[#This Row],[R$ (Valores)]])</f>
        <v>-12.35</v>
      </c>
    </row>
    <row r="728" spans="2:10" hidden="1">
      <c r="B728" s="56">
        <v>46076</v>
      </c>
      <c r="C728" s="52" t="s">
        <v>1299</v>
      </c>
      <c r="D728" s="17" t="s">
        <v>2</v>
      </c>
      <c r="E728" s="17" t="s">
        <v>225</v>
      </c>
      <c r="F728" s="17" t="s">
        <v>524</v>
      </c>
      <c r="G728" s="21">
        <v>9.0299999999999994</v>
      </c>
      <c r="H728" s="17" t="s">
        <v>525</v>
      </c>
      <c r="I728" s="20">
        <f>IF(FluxoCaixa101315176812[[#This Row],[Fornecedores]]="Saldo Inicial",FluxoCaixa101315176812[[#This Row],[R$ (Valores)]],I727+FluxoCaixa101315176812[[#This Row],[Valores Receitas / Despesas]])</f>
        <v>-5197.7299999999896</v>
      </c>
      <c r="J728" s="5">
        <f>IF(FluxoCaixa101315176812[[#This Row],[Entrada / Saída]]="Saída",FluxoCaixa101315176812[[#This Row],[R$ (Valores)]]*-1,FluxoCaixa101315176812[[#This Row],[R$ (Valores)]])</f>
        <v>-9.0299999999999994</v>
      </c>
    </row>
    <row r="729" spans="2:10" hidden="1">
      <c r="B729" s="56">
        <v>46076</v>
      </c>
      <c r="C729" s="52" t="s">
        <v>1299</v>
      </c>
      <c r="D729" s="17" t="s">
        <v>2</v>
      </c>
      <c r="E729" s="17" t="s">
        <v>225</v>
      </c>
      <c r="F729" s="17" t="s">
        <v>524</v>
      </c>
      <c r="G729" s="21">
        <v>1.49</v>
      </c>
      <c r="H729" s="17" t="s">
        <v>525</v>
      </c>
      <c r="I729" s="20">
        <f>IF(FluxoCaixa101315176812[[#This Row],[Fornecedores]]="Saldo Inicial",FluxoCaixa101315176812[[#This Row],[R$ (Valores)]],I728+FluxoCaixa101315176812[[#This Row],[Valores Receitas / Despesas]])</f>
        <v>-5199.2199999999893</v>
      </c>
      <c r="J729" s="5">
        <f>IF(FluxoCaixa101315176812[[#This Row],[Entrada / Saída]]="Saída",FluxoCaixa101315176812[[#This Row],[R$ (Valores)]]*-1,FluxoCaixa101315176812[[#This Row],[R$ (Valores)]])</f>
        <v>-1.49</v>
      </c>
    </row>
    <row r="730" spans="2:10" hidden="1">
      <c r="B730" s="56">
        <v>46076</v>
      </c>
      <c r="C730" s="52" t="s">
        <v>1299</v>
      </c>
      <c r="D730" s="17" t="s">
        <v>2</v>
      </c>
      <c r="E730" s="17" t="s">
        <v>225</v>
      </c>
      <c r="F730" s="17" t="s">
        <v>524</v>
      </c>
      <c r="G730" s="21">
        <v>8.84</v>
      </c>
      <c r="H730" s="17" t="s">
        <v>525</v>
      </c>
      <c r="I730" s="20">
        <f>IF(FluxoCaixa101315176812[[#This Row],[Fornecedores]]="Saldo Inicial",FluxoCaixa101315176812[[#This Row],[R$ (Valores)]],I729+FluxoCaixa101315176812[[#This Row],[Valores Receitas / Despesas]])</f>
        <v>-5208.0599999999895</v>
      </c>
      <c r="J730" s="5">
        <f>IF(FluxoCaixa101315176812[[#This Row],[Entrada / Saída]]="Saída",FluxoCaixa101315176812[[#This Row],[R$ (Valores)]]*-1,FluxoCaixa101315176812[[#This Row],[R$ (Valores)]])</f>
        <v>-8.84</v>
      </c>
    </row>
    <row r="731" spans="2:10" hidden="1">
      <c r="B731" s="56">
        <v>46076</v>
      </c>
      <c r="C731" s="52" t="s">
        <v>1299</v>
      </c>
      <c r="D731" s="17" t="s">
        <v>2</v>
      </c>
      <c r="E731" s="17" t="s">
        <v>225</v>
      </c>
      <c r="F731" s="17" t="s">
        <v>524</v>
      </c>
      <c r="G731" s="21">
        <v>1.49</v>
      </c>
      <c r="H731" s="17" t="s">
        <v>525</v>
      </c>
      <c r="I731" s="20">
        <f>IF(FluxoCaixa101315176812[[#This Row],[Fornecedores]]="Saldo Inicial",FluxoCaixa101315176812[[#This Row],[R$ (Valores)]],I730+FluxoCaixa101315176812[[#This Row],[Valores Receitas / Despesas]])</f>
        <v>-5209.5499999999893</v>
      </c>
      <c r="J731" s="5">
        <f>IF(FluxoCaixa101315176812[[#This Row],[Entrada / Saída]]="Saída",FluxoCaixa101315176812[[#This Row],[R$ (Valores)]]*-1,FluxoCaixa101315176812[[#This Row],[R$ (Valores)]])</f>
        <v>-1.49</v>
      </c>
    </row>
    <row r="732" spans="2:10" hidden="1">
      <c r="B732" s="56">
        <v>46076</v>
      </c>
      <c r="C732" s="52" t="s">
        <v>1299</v>
      </c>
      <c r="D732" s="17" t="s">
        <v>2</v>
      </c>
      <c r="E732" s="17" t="s">
        <v>225</v>
      </c>
      <c r="F732" s="17" t="s">
        <v>524</v>
      </c>
      <c r="G732" s="21">
        <v>11.5</v>
      </c>
      <c r="H732" s="17" t="s">
        <v>525</v>
      </c>
      <c r="I732" s="20">
        <f>IF(FluxoCaixa101315176812[[#This Row],[Fornecedores]]="Saldo Inicial",FluxoCaixa101315176812[[#This Row],[R$ (Valores)]],I731+FluxoCaixa101315176812[[#This Row],[Valores Receitas / Despesas]])</f>
        <v>-5221.0499999999893</v>
      </c>
      <c r="J732" s="5">
        <f>IF(FluxoCaixa101315176812[[#This Row],[Entrada / Saída]]="Saída",FluxoCaixa101315176812[[#This Row],[R$ (Valores)]]*-1,FluxoCaixa101315176812[[#This Row],[R$ (Valores)]])</f>
        <v>-11.5</v>
      </c>
    </row>
    <row r="733" spans="2:10" hidden="1">
      <c r="B733" s="56">
        <v>46076</v>
      </c>
      <c r="C733" s="52" t="s">
        <v>1299</v>
      </c>
      <c r="D733" s="17" t="s">
        <v>2</v>
      </c>
      <c r="E733" s="17" t="s">
        <v>225</v>
      </c>
      <c r="F733" s="17" t="s">
        <v>524</v>
      </c>
      <c r="G733" s="21">
        <v>11.4</v>
      </c>
      <c r="H733" s="17" t="s">
        <v>525</v>
      </c>
      <c r="I733" s="20">
        <f>IF(FluxoCaixa101315176812[[#This Row],[Fornecedores]]="Saldo Inicial",FluxoCaixa101315176812[[#This Row],[R$ (Valores)]],I732+FluxoCaixa101315176812[[#This Row],[Valores Receitas / Despesas]])</f>
        <v>-5232.4499999999889</v>
      </c>
      <c r="J733" s="5">
        <f>IF(FluxoCaixa101315176812[[#This Row],[Entrada / Saída]]="Saída",FluxoCaixa101315176812[[#This Row],[R$ (Valores)]]*-1,FluxoCaixa101315176812[[#This Row],[R$ (Valores)]])</f>
        <v>-11.4</v>
      </c>
    </row>
    <row r="734" spans="2:10" hidden="1">
      <c r="B734" s="56">
        <v>46076</v>
      </c>
      <c r="C734" s="52" t="s">
        <v>1299</v>
      </c>
      <c r="D734" s="17" t="s">
        <v>2</v>
      </c>
      <c r="E734" s="17" t="s">
        <v>225</v>
      </c>
      <c r="F734" s="17" t="s">
        <v>524</v>
      </c>
      <c r="G734" s="21">
        <v>1.49</v>
      </c>
      <c r="H734" s="17" t="s">
        <v>525</v>
      </c>
      <c r="I734" s="20">
        <f>IF(FluxoCaixa101315176812[[#This Row],[Fornecedores]]="Saldo Inicial",FluxoCaixa101315176812[[#This Row],[R$ (Valores)]],I733+FluxoCaixa101315176812[[#This Row],[Valores Receitas / Despesas]])</f>
        <v>-5233.9399999999887</v>
      </c>
      <c r="J734" s="5">
        <f>IF(FluxoCaixa101315176812[[#This Row],[Entrada / Saída]]="Saída",FluxoCaixa101315176812[[#This Row],[R$ (Valores)]]*-1,FluxoCaixa101315176812[[#This Row],[R$ (Valores)]])</f>
        <v>-1.49</v>
      </c>
    </row>
    <row r="735" spans="2:10" hidden="1">
      <c r="B735" s="56">
        <v>46076</v>
      </c>
      <c r="C735" s="52" t="s">
        <v>1299</v>
      </c>
      <c r="D735" s="17" t="s">
        <v>2</v>
      </c>
      <c r="E735" s="17" t="s">
        <v>225</v>
      </c>
      <c r="F735" s="17" t="s">
        <v>524</v>
      </c>
      <c r="G735" s="21">
        <v>1.49</v>
      </c>
      <c r="H735" s="17" t="s">
        <v>525</v>
      </c>
      <c r="I735" s="20">
        <f>IF(FluxoCaixa101315176812[[#This Row],[Fornecedores]]="Saldo Inicial",FluxoCaixa101315176812[[#This Row],[R$ (Valores)]],I734+FluxoCaixa101315176812[[#This Row],[Valores Receitas / Despesas]])</f>
        <v>-5235.4299999999885</v>
      </c>
      <c r="J735" s="5">
        <f>IF(FluxoCaixa101315176812[[#This Row],[Entrada / Saída]]="Saída",FluxoCaixa101315176812[[#This Row],[R$ (Valores)]]*-1,FluxoCaixa101315176812[[#This Row],[R$ (Valores)]])</f>
        <v>-1.49</v>
      </c>
    </row>
    <row r="736" spans="2:10" hidden="1">
      <c r="B736" s="56">
        <v>46076</v>
      </c>
      <c r="C736" s="52" t="s">
        <v>1299</v>
      </c>
      <c r="D736" s="17" t="s">
        <v>2</v>
      </c>
      <c r="E736" s="17" t="s">
        <v>225</v>
      </c>
      <c r="F736" s="17" t="s">
        <v>524</v>
      </c>
      <c r="G736" s="21">
        <v>1.49</v>
      </c>
      <c r="H736" s="17" t="s">
        <v>525</v>
      </c>
      <c r="I736" s="20">
        <f>IF(FluxoCaixa101315176812[[#This Row],[Fornecedores]]="Saldo Inicial",FluxoCaixa101315176812[[#This Row],[R$ (Valores)]],I735+FluxoCaixa101315176812[[#This Row],[Valores Receitas / Despesas]])</f>
        <v>-5236.9199999999882</v>
      </c>
      <c r="J736" s="5">
        <f>IF(FluxoCaixa101315176812[[#This Row],[Entrada / Saída]]="Saída",FluxoCaixa101315176812[[#This Row],[R$ (Valores)]]*-1,FluxoCaixa101315176812[[#This Row],[R$ (Valores)]])</f>
        <v>-1.49</v>
      </c>
    </row>
    <row r="737" spans="2:10" hidden="1">
      <c r="B737" s="56">
        <v>46077</v>
      </c>
      <c r="C737" s="52" t="s">
        <v>1299</v>
      </c>
      <c r="D737" s="17" t="s">
        <v>2</v>
      </c>
      <c r="E737" s="17" t="s">
        <v>225</v>
      </c>
      <c r="F737" s="17" t="s">
        <v>524</v>
      </c>
      <c r="G737" s="21">
        <v>9.0299999999999994</v>
      </c>
      <c r="H737" s="17" t="s">
        <v>525</v>
      </c>
      <c r="I737" s="20">
        <f>IF(FluxoCaixa101315176812[[#This Row],[Fornecedores]]="Saldo Inicial",FluxoCaixa101315176812[[#This Row],[R$ (Valores)]],I736+FluxoCaixa101315176812[[#This Row],[Valores Receitas / Despesas]])</f>
        <v>-5245.949999999988</v>
      </c>
      <c r="J737" s="5">
        <f>IF(FluxoCaixa101315176812[[#This Row],[Entrada / Saída]]="Saída",FluxoCaixa101315176812[[#This Row],[R$ (Valores)]]*-1,FluxoCaixa101315176812[[#This Row],[R$ (Valores)]])</f>
        <v>-9.0299999999999994</v>
      </c>
    </row>
    <row r="738" spans="2:10" hidden="1">
      <c r="B738" s="56">
        <v>46077</v>
      </c>
      <c r="C738" s="52" t="s">
        <v>1299</v>
      </c>
      <c r="D738" s="17" t="s">
        <v>2</v>
      </c>
      <c r="E738" s="17" t="s">
        <v>225</v>
      </c>
      <c r="F738" s="17" t="s">
        <v>524</v>
      </c>
      <c r="G738" s="21">
        <v>9.0299999999999994</v>
      </c>
      <c r="H738" s="17" t="s">
        <v>525</v>
      </c>
      <c r="I738" s="20">
        <f>IF(FluxoCaixa101315176812[[#This Row],[Fornecedores]]="Saldo Inicial",FluxoCaixa101315176812[[#This Row],[R$ (Valores)]],I737+FluxoCaixa101315176812[[#This Row],[Valores Receitas / Despesas]])</f>
        <v>-5254.9799999999877</v>
      </c>
      <c r="J738" s="5">
        <f>IF(FluxoCaixa101315176812[[#This Row],[Entrada / Saída]]="Saída",FluxoCaixa101315176812[[#This Row],[R$ (Valores)]]*-1,FluxoCaixa101315176812[[#This Row],[R$ (Valores)]])</f>
        <v>-9.0299999999999994</v>
      </c>
    </row>
    <row r="739" spans="2:10" hidden="1">
      <c r="B739" s="56">
        <v>46077</v>
      </c>
      <c r="C739" s="52" t="s">
        <v>1299</v>
      </c>
      <c r="D739" s="17" t="s">
        <v>2</v>
      </c>
      <c r="E739" s="17" t="s">
        <v>225</v>
      </c>
      <c r="F739" s="17" t="s">
        <v>524</v>
      </c>
      <c r="G739" s="21">
        <v>9.0299999999999994</v>
      </c>
      <c r="H739" s="17" t="s">
        <v>525</v>
      </c>
      <c r="I739" s="20">
        <f>IF(FluxoCaixa101315176812[[#This Row],[Fornecedores]]="Saldo Inicial",FluxoCaixa101315176812[[#This Row],[R$ (Valores)]],I738+FluxoCaixa101315176812[[#This Row],[Valores Receitas / Despesas]])</f>
        <v>-5264.0099999999875</v>
      </c>
      <c r="J739" s="5">
        <f>IF(FluxoCaixa101315176812[[#This Row],[Entrada / Saída]]="Saída",FluxoCaixa101315176812[[#This Row],[R$ (Valores)]]*-1,FluxoCaixa101315176812[[#This Row],[R$ (Valores)]])</f>
        <v>-9.0299999999999994</v>
      </c>
    </row>
    <row r="740" spans="2:10" hidden="1">
      <c r="B740" s="56">
        <v>46077</v>
      </c>
      <c r="C740" s="52" t="s">
        <v>1299</v>
      </c>
      <c r="D740" s="17" t="s">
        <v>2</v>
      </c>
      <c r="E740" s="17" t="s">
        <v>23</v>
      </c>
      <c r="F740" s="17" t="s">
        <v>1858</v>
      </c>
      <c r="G740" s="21">
        <v>460</v>
      </c>
      <c r="H740" s="17" t="s">
        <v>525</v>
      </c>
      <c r="I740" s="20">
        <f>IF(FluxoCaixa101315176812[[#This Row],[Fornecedores]]="Saldo Inicial",FluxoCaixa101315176812[[#This Row],[R$ (Valores)]],I739+FluxoCaixa101315176812[[#This Row],[Valores Receitas / Despesas]])</f>
        <v>-5724.0099999999875</v>
      </c>
      <c r="J740" s="5">
        <f>IF(FluxoCaixa101315176812[[#This Row],[Entrada / Saída]]="Saída",FluxoCaixa101315176812[[#This Row],[R$ (Valores)]]*-1,FluxoCaixa101315176812[[#This Row],[R$ (Valores)]])</f>
        <v>-460</v>
      </c>
    </row>
    <row r="741" spans="2:10" hidden="1">
      <c r="B741" s="56">
        <v>46077</v>
      </c>
      <c r="C741" s="52" t="s">
        <v>1299</v>
      </c>
      <c r="D741" s="17" t="s">
        <v>2</v>
      </c>
      <c r="E741" s="17" t="s">
        <v>225</v>
      </c>
      <c r="F741" s="17" t="s">
        <v>524</v>
      </c>
      <c r="G741" s="21">
        <v>10.45</v>
      </c>
      <c r="H741" s="17" t="s">
        <v>525</v>
      </c>
      <c r="I741" s="20">
        <f>IF(FluxoCaixa101315176812[[#This Row],[Fornecedores]]="Saldo Inicial",FluxoCaixa101315176812[[#This Row],[R$ (Valores)]],I740+FluxoCaixa101315176812[[#This Row],[Valores Receitas / Despesas]])</f>
        <v>-5734.4599999999873</v>
      </c>
      <c r="J741" s="5">
        <f>IF(FluxoCaixa101315176812[[#This Row],[Entrada / Saída]]="Saída",FluxoCaixa101315176812[[#This Row],[R$ (Valores)]]*-1,FluxoCaixa101315176812[[#This Row],[R$ (Valores)]])</f>
        <v>-10.45</v>
      </c>
    </row>
    <row r="742" spans="2:10" hidden="1">
      <c r="B742" s="56">
        <v>46077</v>
      </c>
      <c r="C742" s="52" t="s">
        <v>1299</v>
      </c>
      <c r="D742" s="17" t="s">
        <v>2</v>
      </c>
      <c r="E742" s="17" t="s">
        <v>225</v>
      </c>
      <c r="F742" s="17" t="s">
        <v>524</v>
      </c>
      <c r="G742" s="21">
        <v>1.49</v>
      </c>
      <c r="H742" s="17" t="s">
        <v>525</v>
      </c>
      <c r="I742" s="20">
        <f>IF(FluxoCaixa101315176812[[#This Row],[Fornecedores]]="Saldo Inicial",FluxoCaixa101315176812[[#This Row],[R$ (Valores)]],I741+FluxoCaixa101315176812[[#This Row],[Valores Receitas / Despesas]])</f>
        <v>-5735.9499999999871</v>
      </c>
      <c r="J742" s="5">
        <f>IF(FluxoCaixa101315176812[[#This Row],[Entrada / Saída]]="Saída",FluxoCaixa101315176812[[#This Row],[R$ (Valores)]]*-1,FluxoCaixa101315176812[[#This Row],[R$ (Valores)]])</f>
        <v>-1.49</v>
      </c>
    </row>
    <row r="743" spans="2:10" hidden="1">
      <c r="B743" s="56">
        <v>46077</v>
      </c>
      <c r="C743" s="52" t="s">
        <v>1299</v>
      </c>
      <c r="D743" s="17" t="s">
        <v>2</v>
      </c>
      <c r="E743" s="17" t="s">
        <v>225</v>
      </c>
      <c r="F743" s="17" t="s">
        <v>524</v>
      </c>
      <c r="G743" s="21">
        <v>12.73</v>
      </c>
      <c r="H743" s="17" t="s">
        <v>525</v>
      </c>
      <c r="I743" s="20">
        <f>IF(FluxoCaixa101315176812[[#This Row],[Fornecedores]]="Saldo Inicial",FluxoCaixa101315176812[[#This Row],[R$ (Valores)]],I742+FluxoCaixa101315176812[[#This Row],[Valores Receitas / Despesas]])</f>
        <v>-5748.6799999999866</v>
      </c>
      <c r="J743" s="5">
        <f>IF(FluxoCaixa101315176812[[#This Row],[Entrada / Saída]]="Saída",FluxoCaixa101315176812[[#This Row],[R$ (Valores)]]*-1,FluxoCaixa101315176812[[#This Row],[R$ (Valores)]])</f>
        <v>-12.73</v>
      </c>
    </row>
    <row r="744" spans="2:10" hidden="1">
      <c r="B744" s="16">
        <v>46077</v>
      </c>
      <c r="C744" s="48" t="s">
        <v>1299</v>
      </c>
      <c r="D744" s="17" t="s">
        <v>2</v>
      </c>
      <c r="E744" s="17" t="s">
        <v>225</v>
      </c>
      <c r="F744" s="17" t="s">
        <v>524</v>
      </c>
      <c r="G744" s="21">
        <v>9.0299999999999994</v>
      </c>
      <c r="H744" s="17" t="s">
        <v>525</v>
      </c>
      <c r="I744" s="20">
        <f>IF(FluxoCaixa101315176812[[#This Row],[Fornecedores]]="Saldo Inicial",FluxoCaixa101315176812[[#This Row],[R$ (Valores)]],I743+FluxoCaixa101315176812[[#This Row],[Valores Receitas / Despesas]])</f>
        <v>-5757.7099999999864</v>
      </c>
      <c r="J744" s="5">
        <f>IF(FluxoCaixa101315176812[[#This Row],[Entrada / Saída]]="Saída",FluxoCaixa101315176812[[#This Row],[R$ (Valores)]]*-1,FluxoCaixa101315176812[[#This Row],[R$ (Valores)]])</f>
        <v>-9.0299999999999994</v>
      </c>
    </row>
    <row r="745" spans="2:10" hidden="1">
      <c r="B745" s="16">
        <v>46077</v>
      </c>
      <c r="C745" s="48" t="s">
        <v>1299</v>
      </c>
      <c r="D745" s="17" t="s">
        <v>2</v>
      </c>
      <c r="E745" s="17" t="s">
        <v>225</v>
      </c>
      <c r="F745" s="17" t="s">
        <v>524</v>
      </c>
      <c r="G745" s="21">
        <v>17.2</v>
      </c>
      <c r="H745" s="17" t="s">
        <v>525</v>
      </c>
      <c r="I745" s="20">
        <f>IF(FluxoCaixa101315176812[[#This Row],[Fornecedores]]="Saldo Inicial",FluxoCaixa101315176812[[#This Row],[R$ (Valores)]],I744+FluxoCaixa101315176812[[#This Row],[Valores Receitas / Despesas]])</f>
        <v>-5774.9099999999862</v>
      </c>
      <c r="J745" s="5">
        <f>IF(FluxoCaixa101315176812[[#This Row],[Entrada / Saída]]="Saída",FluxoCaixa101315176812[[#This Row],[R$ (Valores)]]*-1,FluxoCaixa101315176812[[#This Row],[R$ (Valores)]])</f>
        <v>-17.2</v>
      </c>
    </row>
    <row r="746" spans="2:10" hidden="1">
      <c r="B746" s="16">
        <v>46077</v>
      </c>
      <c r="C746" s="48" t="s">
        <v>1299</v>
      </c>
      <c r="D746" s="17" t="s">
        <v>2</v>
      </c>
      <c r="E746" s="17" t="s">
        <v>225</v>
      </c>
      <c r="F746" s="17" t="s">
        <v>524</v>
      </c>
      <c r="G746" s="21">
        <v>14.44</v>
      </c>
      <c r="H746" s="17" t="s">
        <v>525</v>
      </c>
      <c r="I746" s="20">
        <f>IF(FluxoCaixa101315176812[[#This Row],[Fornecedores]]="Saldo Inicial",FluxoCaixa101315176812[[#This Row],[R$ (Valores)]],I745+FluxoCaixa101315176812[[#This Row],[Valores Receitas / Despesas]])</f>
        <v>-5789.3499999999858</v>
      </c>
      <c r="J746" s="5">
        <f>IF(FluxoCaixa101315176812[[#This Row],[Entrada / Saída]]="Saída",FluxoCaixa101315176812[[#This Row],[R$ (Valores)]]*-1,FluxoCaixa101315176812[[#This Row],[R$ (Valores)]])</f>
        <v>-14.44</v>
      </c>
    </row>
    <row r="747" spans="2:10" hidden="1">
      <c r="B747" s="16">
        <v>46077</v>
      </c>
      <c r="C747" s="48" t="s">
        <v>1299</v>
      </c>
      <c r="D747" s="17" t="s">
        <v>2</v>
      </c>
      <c r="E747" s="17" t="s">
        <v>225</v>
      </c>
      <c r="F747" s="17" t="s">
        <v>524</v>
      </c>
      <c r="G747" s="54">
        <v>16.53</v>
      </c>
      <c r="H747" s="45" t="s">
        <v>525</v>
      </c>
      <c r="I747" s="47">
        <f>IF(FluxoCaixa101315176812[[#This Row],[Fornecedores]]="Saldo Inicial",FluxoCaixa101315176812[[#This Row],[R$ (Valores)]],I746+FluxoCaixa101315176812[[#This Row],[Valores Receitas / Despesas]])</f>
        <v>-5805.8799999999856</v>
      </c>
      <c r="J747" s="53">
        <f>IF(FluxoCaixa101315176812[[#This Row],[Entrada / Saída]]="Saída",FluxoCaixa101315176812[[#This Row],[R$ (Valores)]]*-1,FluxoCaixa101315176812[[#This Row],[R$ (Valores)]])</f>
        <v>-16.53</v>
      </c>
    </row>
    <row r="748" spans="2:10" hidden="1">
      <c r="B748" s="16">
        <v>46077</v>
      </c>
      <c r="C748" s="48" t="s">
        <v>1299</v>
      </c>
      <c r="D748" s="17" t="s">
        <v>2</v>
      </c>
      <c r="E748" s="17" t="s">
        <v>225</v>
      </c>
      <c r="F748" s="17" t="s">
        <v>524</v>
      </c>
      <c r="G748" s="54">
        <v>9.0299999999999994</v>
      </c>
      <c r="H748" s="45" t="s">
        <v>525</v>
      </c>
      <c r="I748" s="47">
        <f>IF(FluxoCaixa101315176812[[#This Row],[Fornecedores]]="Saldo Inicial",FluxoCaixa101315176812[[#This Row],[R$ (Valores)]],I747+FluxoCaixa101315176812[[#This Row],[Valores Receitas / Despesas]])</f>
        <v>-5814.9099999999853</v>
      </c>
      <c r="J748" s="53">
        <f>IF(FluxoCaixa101315176812[[#This Row],[Entrada / Saída]]="Saída",FluxoCaixa101315176812[[#This Row],[R$ (Valores)]]*-1,FluxoCaixa101315176812[[#This Row],[R$ (Valores)]])</f>
        <v>-9.0299999999999994</v>
      </c>
    </row>
    <row r="749" spans="2:10" hidden="1">
      <c r="B749" s="16">
        <v>46078</v>
      </c>
      <c r="C749" s="48" t="s">
        <v>1299</v>
      </c>
      <c r="D749" s="17" t="s">
        <v>2</v>
      </c>
      <c r="E749" s="17" t="s">
        <v>20</v>
      </c>
      <c r="F749" s="17" t="s">
        <v>1859</v>
      </c>
      <c r="G749" s="21">
        <v>16957.23</v>
      </c>
      <c r="H749" s="17" t="s">
        <v>525</v>
      </c>
      <c r="I749" s="20">
        <f>IF(FluxoCaixa101315176812[[#This Row],[Fornecedores]]="Saldo Inicial",FluxoCaixa101315176812[[#This Row],[R$ (Valores)]],I748+FluxoCaixa101315176812[[#This Row],[Valores Receitas / Despesas]])</f>
        <v>-22772.139999999985</v>
      </c>
      <c r="J749" s="5">
        <f>IF(FluxoCaixa101315176812[[#This Row],[Entrada / Saída]]="Saída",FluxoCaixa101315176812[[#This Row],[R$ (Valores)]]*-1,FluxoCaixa101315176812[[#This Row],[R$ (Valores)]])</f>
        <v>-16957.23</v>
      </c>
    </row>
    <row r="750" spans="2:10" hidden="1">
      <c r="B750" s="16">
        <v>46078</v>
      </c>
      <c r="C750" s="48" t="s">
        <v>1299</v>
      </c>
      <c r="D750" s="17" t="s">
        <v>1</v>
      </c>
      <c r="E750" s="17" t="s">
        <v>6</v>
      </c>
      <c r="F750" s="17" t="s">
        <v>1476</v>
      </c>
      <c r="G750" s="21">
        <v>15200</v>
      </c>
      <c r="H750" s="17" t="s">
        <v>525</v>
      </c>
      <c r="I750" s="20">
        <f>IF(FluxoCaixa101315176812[[#This Row],[Fornecedores]]="Saldo Inicial",FluxoCaixa101315176812[[#This Row],[R$ (Valores)]],I749+FluxoCaixa101315176812[[#This Row],[Valores Receitas / Despesas]])</f>
        <v>-7572.1399999999849</v>
      </c>
      <c r="J750" s="5">
        <f>IF(FluxoCaixa101315176812[[#This Row],[Entrada / Saída]]="Saída",FluxoCaixa101315176812[[#This Row],[R$ (Valores)]]*-1,FluxoCaixa101315176812[[#This Row],[R$ (Valores)]])</f>
        <v>15200</v>
      </c>
    </row>
    <row r="751" spans="2:10" hidden="1">
      <c r="B751" s="16">
        <v>46078</v>
      </c>
      <c r="C751" s="48" t="s">
        <v>1299</v>
      </c>
      <c r="D751" s="17" t="s">
        <v>1</v>
      </c>
      <c r="E751" s="17" t="s">
        <v>6</v>
      </c>
      <c r="F751" s="17" t="s">
        <v>1476</v>
      </c>
      <c r="G751" s="21">
        <v>15200</v>
      </c>
      <c r="H751" s="17" t="s">
        <v>525</v>
      </c>
      <c r="I751" s="20">
        <f>IF(FluxoCaixa101315176812[[#This Row],[Fornecedores]]="Saldo Inicial",FluxoCaixa101315176812[[#This Row],[R$ (Valores)]],I750+FluxoCaixa101315176812[[#This Row],[Valores Receitas / Despesas]])</f>
        <v>7627.8600000000151</v>
      </c>
      <c r="J751" s="5">
        <f>IF(FluxoCaixa101315176812[[#This Row],[Entrada / Saída]]="Saída",FluxoCaixa101315176812[[#This Row],[R$ (Valores)]]*-1,FluxoCaixa101315176812[[#This Row],[R$ (Valores)]])</f>
        <v>15200</v>
      </c>
    </row>
    <row r="752" spans="2:10" hidden="1">
      <c r="B752" s="16">
        <v>46078</v>
      </c>
      <c r="C752" s="48" t="s">
        <v>1299</v>
      </c>
      <c r="D752" s="17" t="s">
        <v>1</v>
      </c>
      <c r="E752" s="17" t="s">
        <v>6</v>
      </c>
      <c r="F752" s="17" t="s">
        <v>1476</v>
      </c>
      <c r="G752" s="21">
        <v>15200</v>
      </c>
      <c r="H752" s="17" t="s">
        <v>525</v>
      </c>
      <c r="I752" s="20">
        <f>IF(FluxoCaixa101315176812[[#This Row],[Fornecedores]]="Saldo Inicial",FluxoCaixa101315176812[[#This Row],[R$ (Valores)]],I751+FluxoCaixa101315176812[[#This Row],[Valores Receitas / Despesas]])</f>
        <v>22827.860000000015</v>
      </c>
      <c r="J752" s="5">
        <f>IF(FluxoCaixa101315176812[[#This Row],[Entrada / Saída]]="Saída",FluxoCaixa101315176812[[#This Row],[R$ (Valores)]]*-1,FluxoCaixa101315176812[[#This Row],[R$ (Valores)]])</f>
        <v>15200</v>
      </c>
    </row>
    <row r="753" spans="2:10" hidden="1">
      <c r="B753" s="16">
        <v>46078</v>
      </c>
      <c r="C753" s="48" t="s">
        <v>1299</v>
      </c>
      <c r="D753" s="17" t="s">
        <v>1</v>
      </c>
      <c r="E753" s="17" t="s">
        <v>6</v>
      </c>
      <c r="F753" s="17" t="s">
        <v>1476</v>
      </c>
      <c r="G753" s="21">
        <v>15200</v>
      </c>
      <c r="H753" s="17" t="s">
        <v>525</v>
      </c>
      <c r="I753" s="20">
        <f>IF(FluxoCaixa101315176812[[#This Row],[Fornecedores]]="Saldo Inicial",FluxoCaixa101315176812[[#This Row],[R$ (Valores)]],I752+FluxoCaixa101315176812[[#This Row],[Valores Receitas / Despesas]])</f>
        <v>38027.860000000015</v>
      </c>
      <c r="J753" s="5">
        <f>IF(FluxoCaixa101315176812[[#This Row],[Entrada / Saída]]="Saída",FluxoCaixa101315176812[[#This Row],[R$ (Valores)]]*-1,FluxoCaixa101315176812[[#This Row],[R$ (Valores)]])</f>
        <v>15200</v>
      </c>
    </row>
    <row r="754" spans="2:10" hidden="1">
      <c r="B754" s="16">
        <v>46078</v>
      </c>
      <c r="C754" s="48" t="s">
        <v>1299</v>
      </c>
      <c r="D754" s="17" t="s">
        <v>1</v>
      </c>
      <c r="E754" s="17" t="s">
        <v>6</v>
      </c>
      <c r="F754" s="17" t="s">
        <v>1476</v>
      </c>
      <c r="G754" s="21">
        <v>15200</v>
      </c>
      <c r="H754" s="17" t="s">
        <v>525</v>
      </c>
      <c r="I754" s="20">
        <f>IF(FluxoCaixa101315176812[[#This Row],[Fornecedores]]="Saldo Inicial",FluxoCaixa101315176812[[#This Row],[R$ (Valores)]],I753+FluxoCaixa101315176812[[#This Row],[Valores Receitas / Despesas]])</f>
        <v>53227.860000000015</v>
      </c>
      <c r="J754" s="5">
        <f>IF(FluxoCaixa101315176812[[#This Row],[Entrada / Saída]]="Saída",FluxoCaixa101315176812[[#This Row],[R$ (Valores)]]*-1,FluxoCaixa101315176812[[#This Row],[R$ (Valores)]])</f>
        <v>15200</v>
      </c>
    </row>
    <row r="755" spans="2:10" hidden="1">
      <c r="B755" s="16">
        <v>46078</v>
      </c>
      <c r="C755" s="48" t="s">
        <v>1299</v>
      </c>
      <c r="D755" s="17" t="s">
        <v>1</v>
      </c>
      <c r="E755" s="17" t="s">
        <v>6</v>
      </c>
      <c r="F755" s="17" t="s">
        <v>1476</v>
      </c>
      <c r="G755" s="21">
        <v>15200</v>
      </c>
      <c r="H755" s="17" t="s">
        <v>525</v>
      </c>
      <c r="I755" s="20">
        <f>IF(FluxoCaixa101315176812[[#This Row],[Fornecedores]]="Saldo Inicial",FluxoCaixa101315176812[[#This Row],[R$ (Valores)]],I754+FluxoCaixa101315176812[[#This Row],[Valores Receitas / Despesas]])</f>
        <v>68427.860000000015</v>
      </c>
      <c r="J755" s="5">
        <f>IF(FluxoCaixa101315176812[[#This Row],[Entrada / Saída]]="Saída",FluxoCaixa101315176812[[#This Row],[R$ (Valores)]]*-1,FluxoCaixa101315176812[[#This Row],[R$ (Valores)]])</f>
        <v>15200</v>
      </c>
    </row>
    <row r="756" spans="2:10" hidden="1">
      <c r="B756" s="16">
        <v>46078</v>
      </c>
      <c r="C756" s="48" t="s">
        <v>1299</v>
      </c>
      <c r="D756" s="17" t="s">
        <v>1</v>
      </c>
      <c r="E756" s="17" t="s">
        <v>6</v>
      </c>
      <c r="F756" s="17" t="s">
        <v>1476</v>
      </c>
      <c r="G756" s="21">
        <v>15200</v>
      </c>
      <c r="H756" s="17" t="s">
        <v>525</v>
      </c>
      <c r="I756" s="20">
        <f>IF(FluxoCaixa101315176812[[#This Row],[Fornecedores]]="Saldo Inicial",FluxoCaixa101315176812[[#This Row],[R$ (Valores)]],I755+FluxoCaixa101315176812[[#This Row],[Valores Receitas / Despesas]])</f>
        <v>83627.860000000015</v>
      </c>
      <c r="J756" s="5">
        <f>IF(FluxoCaixa101315176812[[#This Row],[Entrada / Saída]]="Saída",FluxoCaixa101315176812[[#This Row],[R$ (Valores)]]*-1,FluxoCaixa101315176812[[#This Row],[R$ (Valores)]])</f>
        <v>15200</v>
      </c>
    </row>
    <row r="757" spans="2:10" hidden="1">
      <c r="B757" s="16">
        <v>46078</v>
      </c>
      <c r="C757" s="48" t="s">
        <v>1299</v>
      </c>
      <c r="D757" s="17" t="s">
        <v>1</v>
      </c>
      <c r="E757" s="17" t="s">
        <v>6</v>
      </c>
      <c r="F757" s="17" t="s">
        <v>1476</v>
      </c>
      <c r="G757" s="21">
        <v>15200</v>
      </c>
      <c r="H757" s="17" t="s">
        <v>525</v>
      </c>
      <c r="I757" s="20">
        <f>IF(FluxoCaixa101315176812[[#This Row],[Fornecedores]]="Saldo Inicial",FluxoCaixa101315176812[[#This Row],[R$ (Valores)]],I756+FluxoCaixa101315176812[[#This Row],[Valores Receitas / Despesas]])</f>
        <v>98827.860000000015</v>
      </c>
      <c r="J757" s="5">
        <f>IF(FluxoCaixa101315176812[[#This Row],[Entrada / Saída]]="Saída",FluxoCaixa101315176812[[#This Row],[R$ (Valores)]]*-1,FluxoCaixa101315176812[[#This Row],[R$ (Valores)]])</f>
        <v>15200</v>
      </c>
    </row>
    <row r="758" spans="2:10" hidden="1">
      <c r="B758" s="16">
        <v>46078</v>
      </c>
      <c r="C758" s="48" t="s">
        <v>1299</v>
      </c>
      <c r="D758" s="17" t="s">
        <v>2</v>
      </c>
      <c r="E758" s="17" t="s">
        <v>225</v>
      </c>
      <c r="F758" s="17" t="s">
        <v>524</v>
      </c>
      <c r="G758" s="21">
        <v>16.53</v>
      </c>
      <c r="H758" s="17" t="s">
        <v>525</v>
      </c>
      <c r="I758" s="20">
        <f>IF(FluxoCaixa101315176812[[#This Row],[Fornecedores]]="Saldo Inicial",FluxoCaixa101315176812[[#This Row],[R$ (Valores)]],I757+FluxoCaixa101315176812[[#This Row],[Valores Receitas / Despesas]])</f>
        <v>98811.330000000016</v>
      </c>
      <c r="J758" s="5">
        <f>IF(FluxoCaixa101315176812[[#This Row],[Entrada / Saída]]="Saída",FluxoCaixa101315176812[[#This Row],[R$ (Valores)]]*-1,FluxoCaixa101315176812[[#This Row],[R$ (Valores)]])</f>
        <v>-16.53</v>
      </c>
    </row>
    <row r="759" spans="2:10" hidden="1">
      <c r="B759" s="16">
        <v>46078</v>
      </c>
      <c r="C759" s="48" t="s">
        <v>1299</v>
      </c>
      <c r="D759" s="17" t="s">
        <v>2</v>
      </c>
      <c r="E759" s="17" t="s">
        <v>225</v>
      </c>
      <c r="F759" s="17" t="s">
        <v>524</v>
      </c>
      <c r="G759" s="21">
        <v>1.49</v>
      </c>
      <c r="H759" s="17" t="s">
        <v>525</v>
      </c>
      <c r="I759" s="20">
        <f>IF(FluxoCaixa101315176812[[#This Row],[Fornecedores]]="Saldo Inicial",FluxoCaixa101315176812[[#This Row],[R$ (Valores)]],I758+FluxoCaixa101315176812[[#This Row],[Valores Receitas / Despesas]])</f>
        <v>98809.840000000011</v>
      </c>
      <c r="J759" s="5">
        <f>IF(FluxoCaixa101315176812[[#This Row],[Entrada / Saída]]="Saída",FluxoCaixa101315176812[[#This Row],[R$ (Valores)]]*-1,FluxoCaixa101315176812[[#This Row],[R$ (Valores)]])</f>
        <v>-1.49</v>
      </c>
    </row>
    <row r="760" spans="2:10" hidden="1">
      <c r="B760" s="16">
        <v>46078</v>
      </c>
      <c r="C760" s="48" t="s">
        <v>1299</v>
      </c>
      <c r="D760" s="17" t="s">
        <v>2</v>
      </c>
      <c r="E760" s="17" t="s">
        <v>225</v>
      </c>
      <c r="F760" s="17" t="s">
        <v>524</v>
      </c>
      <c r="G760" s="21">
        <v>14.44</v>
      </c>
      <c r="H760" s="17" t="s">
        <v>525</v>
      </c>
      <c r="I760" s="20">
        <f>IF(FluxoCaixa101315176812[[#This Row],[Fornecedores]]="Saldo Inicial",FluxoCaixa101315176812[[#This Row],[R$ (Valores)]],I759+FluxoCaixa101315176812[[#This Row],[Valores Receitas / Despesas]])</f>
        <v>98795.400000000009</v>
      </c>
      <c r="J760" s="5">
        <f>IF(FluxoCaixa101315176812[[#This Row],[Entrada / Saída]]="Saída",FluxoCaixa101315176812[[#This Row],[R$ (Valores)]]*-1,FluxoCaixa101315176812[[#This Row],[R$ (Valores)]])</f>
        <v>-14.44</v>
      </c>
    </row>
    <row r="761" spans="2:10" hidden="1">
      <c r="B761" s="16">
        <v>46078</v>
      </c>
      <c r="C761" s="48" t="s">
        <v>1299</v>
      </c>
      <c r="D761" s="17" t="s">
        <v>2</v>
      </c>
      <c r="E761" s="17" t="s">
        <v>225</v>
      </c>
      <c r="F761" s="17" t="s">
        <v>524</v>
      </c>
      <c r="G761" s="21">
        <v>14.35</v>
      </c>
      <c r="H761" s="17" t="s">
        <v>525</v>
      </c>
      <c r="I761" s="20">
        <f>IF(FluxoCaixa101315176812[[#This Row],[Fornecedores]]="Saldo Inicial",FluxoCaixa101315176812[[#This Row],[R$ (Valores)]],I760+FluxoCaixa101315176812[[#This Row],[Valores Receitas / Despesas]])</f>
        <v>98781.05</v>
      </c>
      <c r="J761" s="5">
        <f>IF(FluxoCaixa101315176812[[#This Row],[Entrada / Saída]]="Saída",FluxoCaixa101315176812[[#This Row],[R$ (Valores)]]*-1,FluxoCaixa101315176812[[#This Row],[R$ (Valores)]])</f>
        <v>-14.35</v>
      </c>
    </row>
    <row r="762" spans="2:10" hidden="1">
      <c r="B762" s="16">
        <v>46078</v>
      </c>
      <c r="C762" s="48" t="s">
        <v>1299</v>
      </c>
      <c r="D762" s="17" t="s">
        <v>2</v>
      </c>
      <c r="E762" s="17" t="s">
        <v>225</v>
      </c>
      <c r="F762" s="17" t="s">
        <v>524</v>
      </c>
      <c r="G762" s="21">
        <v>3.25</v>
      </c>
      <c r="H762" s="17" t="s">
        <v>525</v>
      </c>
      <c r="I762" s="20">
        <f>IF(FluxoCaixa101315176812[[#This Row],[Fornecedores]]="Saldo Inicial",FluxoCaixa101315176812[[#This Row],[R$ (Valores)]],I761+FluxoCaixa101315176812[[#This Row],[Valores Receitas / Despesas]])</f>
        <v>98777.8</v>
      </c>
      <c r="J762" s="5">
        <f>IF(FluxoCaixa101315176812[[#This Row],[Entrada / Saída]]="Saída",FluxoCaixa101315176812[[#This Row],[R$ (Valores)]]*-1,FluxoCaixa101315176812[[#This Row],[R$ (Valores)]])</f>
        <v>-3.25</v>
      </c>
    </row>
    <row r="763" spans="2:10" hidden="1">
      <c r="B763" s="16">
        <v>46078</v>
      </c>
      <c r="C763" s="48" t="s">
        <v>1299</v>
      </c>
      <c r="D763" s="17" t="s">
        <v>2</v>
      </c>
      <c r="E763" s="17" t="s">
        <v>225</v>
      </c>
      <c r="F763" s="17" t="s">
        <v>524</v>
      </c>
      <c r="G763" s="21">
        <v>1.49</v>
      </c>
      <c r="H763" s="17" t="s">
        <v>525</v>
      </c>
      <c r="I763" s="20">
        <f>IF(FluxoCaixa101315176812[[#This Row],[Fornecedores]]="Saldo Inicial",FluxoCaixa101315176812[[#This Row],[R$ (Valores)]],I762+FluxoCaixa101315176812[[#This Row],[Valores Receitas / Despesas]])</f>
        <v>98776.31</v>
      </c>
      <c r="J763" s="5">
        <f>IF(FluxoCaixa101315176812[[#This Row],[Entrada / Saída]]="Saída",FluxoCaixa101315176812[[#This Row],[R$ (Valores)]]*-1,FluxoCaixa101315176812[[#This Row],[R$ (Valores)]])</f>
        <v>-1.49</v>
      </c>
    </row>
    <row r="764" spans="2:10" hidden="1">
      <c r="B764" s="16">
        <v>46078</v>
      </c>
      <c r="C764" s="48" t="s">
        <v>1299</v>
      </c>
      <c r="D764" s="17" t="s">
        <v>2</v>
      </c>
      <c r="E764" s="17" t="s">
        <v>225</v>
      </c>
      <c r="F764" s="17" t="s">
        <v>524</v>
      </c>
      <c r="G764" s="21">
        <v>14.44</v>
      </c>
      <c r="H764" s="17" t="s">
        <v>525</v>
      </c>
      <c r="I764" s="20">
        <f>IF(FluxoCaixa101315176812[[#This Row],[Fornecedores]]="Saldo Inicial",FluxoCaixa101315176812[[#This Row],[R$ (Valores)]],I763+FluxoCaixa101315176812[[#This Row],[Valores Receitas / Despesas]])</f>
        <v>98761.87</v>
      </c>
      <c r="J764" s="5">
        <f>IF(FluxoCaixa101315176812[[#This Row],[Entrada / Saída]]="Saída",FluxoCaixa101315176812[[#This Row],[R$ (Valores)]]*-1,FluxoCaixa101315176812[[#This Row],[R$ (Valores)]])</f>
        <v>-14.44</v>
      </c>
    </row>
    <row r="765" spans="2:10" hidden="1">
      <c r="B765" s="16">
        <v>46078</v>
      </c>
      <c r="C765" s="48" t="s">
        <v>1299</v>
      </c>
      <c r="D765" s="17" t="s">
        <v>2</v>
      </c>
      <c r="E765" s="17" t="s">
        <v>225</v>
      </c>
      <c r="F765" s="17" t="s">
        <v>524</v>
      </c>
      <c r="G765" s="21">
        <v>15.3</v>
      </c>
      <c r="H765" s="17" t="s">
        <v>525</v>
      </c>
      <c r="I765" s="20">
        <f>IF(FluxoCaixa101315176812[[#This Row],[Fornecedores]]="Saldo Inicial",FluxoCaixa101315176812[[#This Row],[R$ (Valores)]],I764+FluxoCaixa101315176812[[#This Row],[Valores Receitas / Despesas]])</f>
        <v>98746.569999999992</v>
      </c>
      <c r="J765" s="5">
        <f>IF(FluxoCaixa101315176812[[#This Row],[Entrada / Saída]]="Saída",FluxoCaixa101315176812[[#This Row],[R$ (Valores)]]*-1,FluxoCaixa101315176812[[#This Row],[R$ (Valores)]])</f>
        <v>-15.3</v>
      </c>
    </row>
    <row r="766" spans="2:10" hidden="1">
      <c r="B766" s="16">
        <v>46078</v>
      </c>
      <c r="C766" s="48" t="s">
        <v>1299</v>
      </c>
      <c r="D766" s="17" t="s">
        <v>2</v>
      </c>
      <c r="E766" s="17" t="s">
        <v>103</v>
      </c>
      <c r="F766" s="17" t="s">
        <v>1860</v>
      </c>
      <c r="G766" s="21">
        <v>1200</v>
      </c>
      <c r="H766" s="17" t="s">
        <v>525</v>
      </c>
      <c r="I766" s="20">
        <f>IF(FluxoCaixa101315176812[[#This Row],[Fornecedores]]="Saldo Inicial",FluxoCaixa101315176812[[#This Row],[R$ (Valores)]],I765+FluxoCaixa101315176812[[#This Row],[Valores Receitas / Despesas]])</f>
        <v>97546.569999999992</v>
      </c>
      <c r="J766" s="5">
        <f>IF(FluxoCaixa101315176812[[#This Row],[Entrada / Saída]]="Saída",FluxoCaixa101315176812[[#This Row],[R$ (Valores)]]*-1,FluxoCaixa101315176812[[#This Row],[R$ (Valores)]])</f>
        <v>-1200</v>
      </c>
    </row>
    <row r="767" spans="2:10" hidden="1">
      <c r="B767" s="16">
        <v>46079</v>
      </c>
      <c r="C767" s="48" t="s">
        <v>1299</v>
      </c>
      <c r="D767" s="17" t="s">
        <v>2</v>
      </c>
      <c r="E767" s="17" t="s">
        <v>225</v>
      </c>
      <c r="F767" s="17" t="s">
        <v>524</v>
      </c>
      <c r="G767" s="21">
        <v>5.7</v>
      </c>
      <c r="H767" s="17" t="s">
        <v>525</v>
      </c>
      <c r="I767" s="20">
        <f>IF(FluxoCaixa101315176812[[#This Row],[Fornecedores]]="Saldo Inicial",FluxoCaixa101315176812[[#This Row],[R$ (Valores)]],I766+FluxoCaixa101315176812[[#This Row],[Valores Receitas / Despesas]])</f>
        <v>97540.87</v>
      </c>
      <c r="J767" s="5">
        <f>IF(FluxoCaixa101315176812[[#This Row],[Entrada / Saída]]="Saída",FluxoCaixa101315176812[[#This Row],[R$ (Valores)]]*-1,FluxoCaixa101315176812[[#This Row],[R$ (Valores)]])</f>
        <v>-5.7</v>
      </c>
    </row>
    <row r="768" spans="2:10" hidden="1">
      <c r="B768" s="16">
        <v>46079</v>
      </c>
      <c r="C768" s="48" t="s">
        <v>1299</v>
      </c>
      <c r="D768" s="17" t="s">
        <v>2</v>
      </c>
      <c r="E768" s="17" t="s">
        <v>225</v>
      </c>
      <c r="F768" s="17" t="s">
        <v>524</v>
      </c>
      <c r="G768" s="21">
        <v>1.49</v>
      </c>
      <c r="H768" s="17" t="s">
        <v>525</v>
      </c>
      <c r="I768" s="20">
        <f>IF(FluxoCaixa101315176812[[#This Row],[Fornecedores]]="Saldo Inicial",FluxoCaixa101315176812[[#This Row],[R$ (Valores)]],I767+FluxoCaixa101315176812[[#This Row],[Valores Receitas / Despesas]])</f>
        <v>97539.37999999999</v>
      </c>
      <c r="J768" s="5">
        <f>IF(FluxoCaixa101315176812[[#This Row],[Entrada / Saída]]="Saída",FluxoCaixa101315176812[[#This Row],[R$ (Valores)]]*-1,FluxoCaixa101315176812[[#This Row],[R$ (Valores)]])</f>
        <v>-1.49</v>
      </c>
    </row>
    <row r="769" spans="2:10" hidden="1">
      <c r="B769" s="16">
        <v>46079</v>
      </c>
      <c r="C769" s="48" t="s">
        <v>1299</v>
      </c>
      <c r="D769" s="17" t="s">
        <v>2</v>
      </c>
      <c r="E769" s="17" t="s">
        <v>225</v>
      </c>
      <c r="F769" s="17" t="s">
        <v>524</v>
      </c>
      <c r="G769" s="21">
        <v>15.87</v>
      </c>
      <c r="H769" s="17" t="s">
        <v>525</v>
      </c>
      <c r="I769" s="20">
        <f>IF(FluxoCaixa101315176812[[#This Row],[Fornecedores]]="Saldo Inicial",FluxoCaixa101315176812[[#This Row],[R$ (Valores)]],I768+FluxoCaixa101315176812[[#This Row],[Valores Receitas / Despesas]])</f>
        <v>97523.51</v>
      </c>
      <c r="J769" s="5">
        <f>IF(FluxoCaixa101315176812[[#This Row],[Entrada / Saída]]="Saída",FluxoCaixa101315176812[[#This Row],[R$ (Valores)]]*-1,FluxoCaixa101315176812[[#This Row],[R$ (Valores)]])</f>
        <v>-15.87</v>
      </c>
    </row>
    <row r="770" spans="2:10" hidden="1">
      <c r="B770" s="16">
        <v>46079</v>
      </c>
      <c r="C770" s="48" t="s">
        <v>1299</v>
      </c>
      <c r="D770" s="17" t="s">
        <v>2</v>
      </c>
      <c r="E770" s="17" t="s">
        <v>225</v>
      </c>
      <c r="F770" s="17" t="s">
        <v>524</v>
      </c>
      <c r="G770" s="21">
        <v>1.49</v>
      </c>
      <c r="H770" s="17" t="s">
        <v>525</v>
      </c>
      <c r="I770" s="20">
        <f>IF(FluxoCaixa101315176812[[#This Row],[Fornecedores]]="Saldo Inicial",FluxoCaixa101315176812[[#This Row],[R$ (Valores)]],I769+FluxoCaixa101315176812[[#This Row],[Valores Receitas / Despesas]])</f>
        <v>97522.01999999999</v>
      </c>
      <c r="J770" s="5">
        <f>IF(FluxoCaixa101315176812[[#This Row],[Entrada / Saída]]="Saída",FluxoCaixa101315176812[[#This Row],[R$ (Valores)]]*-1,FluxoCaixa101315176812[[#This Row],[R$ (Valores)]])</f>
        <v>-1.49</v>
      </c>
    </row>
    <row r="771" spans="2:10" hidden="1">
      <c r="B771" s="16">
        <v>46079</v>
      </c>
      <c r="C771" s="48" t="s">
        <v>1299</v>
      </c>
      <c r="D771" s="17" t="s">
        <v>2</v>
      </c>
      <c r="E771" s="17" t="s">
        <v>225</v>
      </c>
      <c r="F771" s="17" t="s">
        <v>524</v>
      </c>
      <c r="G771" s="21">
        <v>61.2</v>
      </c>
      <c r="H771" s="17" t="s">
        <v>525</v>
      </c>
      <c r="I771" s="20">
        <f>IF(FluxoCaixa101315176812[[#This Row],[Fornecedores]]="Saldo Inicial",FluxoCaixa101315176812[[#This Row],[R$ (Valores)]],I770+FluxoCaixa101315176812[[#This Row],[Valores Receitas / Despesas]])</f>
        <v>97460.819999999992</v>
      </c>
      <c r="J771" s="5">
        <f>IF(FluxoCaixa101315176812[[#This Row],[Entrada / Saída]]="Saída",FluxoCaixa101315176812[[#This Row],[R$ (Valores)]]*-1,FluxoCaixa101315176812[[#This Row],[R$ (Valores)]])</f>
        <v>-61.2</v>
      </c>
    </row>
    <row r="772" spans="2:10" hidden="1">
      <c r="B772" s="16">
        <v>46079</v>
      </c>
      <c r="C772" s="48" t="s">
        <v>1299</v>
      </c>
      <c r="D772" s="17" t="s">
        <v>2</v>
      </c>
      <c r="E772" s="17" t="s">
        <v>225</v>
      </c>
      <c r="F772" s="17" t="s">
        <v>524</v>
      </c>
      <c r="G772" s="21">
        <v>1.49</v>
      </c>
      <c r="H772" s="17" t="s">
        <v>525</v>
      </c>
      <c r="I772" s="20">
        <f>IF(FluxoCaixa101315176812[[#This Row],[Fornecedores]]="Saldo Inicial",FluxoCaixa101315176812[[#This Row],[R$ (Valores)]],I771+FluxoCaixa101315176812[[#This Row],[Valores Receitas / Despesas]])</f>
        <v>97459.329999999987</v>
      </c>
      <c r="J772" s="5">
        <f>IF(FluxoCaixa101315176812[[#This Row],[Entrada / Saída]]="Saída",FluxoCaixa101315176812[[#This Row],[R$ (Valores)]]*-1,FluxoCaixa101315176812[[#This Row],[R$ (Valores)]])</f>
        <v>-1.49</v>
      </c>
    </row>
    <row r="773" spans="2:10" hidden="1">
      <c r="B773" s="16">
        <v>46079</v>
      </c>
      <c r="C773" s="48" t="s">
        <v>1299</v>
      </c>
      <c r="D773" s="17" t="s">
        <v>2</v>
      </c>
      <c r="E773" s="17" t="s">
        <v>225</v>
      </c>
      <c r="F773" s="17" t="s">
        <v>524</v>
      </c>
      <c r="G773" s="21">
        <v>30.6</v>
      </c>
      <c r="H773" s="17" t="s">
        <v>525</v>
      </c>
      <c r="I773" s="20">
        <f>IF(FluxoCaixa101315176812[[#This Row],[Fornecedores]]="Saldo Inicial",FluxoCaixa101315176812[[#This Row],[R$ (Valores)]],I772+FluxoCaixa101315176812[[#This Row],[Valores Receitas / Despesas]])</f>
        <v>97428.729999999981</v>
      </c>
      <c r="J773" s="5">
        <f>IF(FluxoCaixa101315176812[[#This Row],[Entrada / Saída]]="Saída",FluxoCaixa101315176812[[#This Row],[R$ (Valores)]]*-1,FluxoCaixa101315176812[[#This Row],[R$ (Valores)]])</f>
        <v>-30.6</v>
      </c>
    </row>
    <row r="774" spans="2:10" hidden="1">
      <c r="B774" s="16">
        <v>46079</v>
      </c>
      <c r="C774" s="48" t="s">
        <v>1299</v>
      </c>
      <c r="D774" s="17" t="s">
        <v>2</v>
      </c>
      <c r="E774" s="17" t="s">
        <v>225</v>
      </c>
      <c r="F774" s="17" t="s">
        <v>524</v>
      </c>
      <c r="G774" s="21">
        <v>1.49</v>
      </c>
      <c r="H774" s="17" t="s">
        <v>525</v>
      </c>
      <c r="I774" s="20">
        <f>IF(FluxoCaixa101315176812[[#This Row],[Fornecedores]]="Saldo Inicial",FluxoCaixa101315176812[[#This Row],[R$ (Valores)]],I773+FluxoCaixa101315176812[[#This Row],[Valores Receitas / Despesas]])</f>
        <v>97427.239999999976</v>
      </c>
      <c r="J774" s="5">
        <f>IF(FluxoCaixa101315176812[[#This Row],[Entrada / Saída]]="Saída",FluxoCaixa101315176812[[#This Row],[R$ (Valores)]]*-1,FluxoCaixa101315176812[[#This Row],[R$ (Valores)]])</f>
        <v>-1.49</v>
      </c>
    </row>
    <row r="775" spans="2:10" hidden="1">
      <c r="B775" s="16">
        <v>46079</v>
      </c>
      <c r="C775" s="48" t="s">
        <v>1299</v>
      </c>
      <c r="D775" s="17" t="s">
        <v>2</v>
      </c>
      <c r="E775" s="17" t="s">
        <v>225</v>
      </c>
      <c r="F775" s="17" t="s">
        <v>524</v>
      </c>
      <c r="G775" s="21">
        <v>10.36</v>
      </c>
      <c r="H775" s="17" t="s">
        <v>525</v>
      </c>
      <c r="I775" s="20">
        <f>IF(FluxoCaixa101315176812[[#This Row],[Fornecedores]]="Saldo Inicial",FluxoCaixa101315176812[[#This Row],[R$ (Valores)]],I774+FluxoCaixa101315176812[[#This Row],[Valores Receitas / Despesas]])</f>
        <v>97416.879999999976</v>
      </c>
      <c r="J775" s="5">
        <f>IF(FluxoCaixa101315176812[[#This Row],[Entrada / Saída]]="Saída",FluxoCaixa101315176812[[#This Row],[R$ (Valores)]]*-1,FluxoCaixa101315176812[[#This Row],[R$ (Valores)]])</f>
        <v>-10.36</v>
      </c>
    </row>
    <row r="776" spans="2:10" hidden="1">
      <c r="B776" s="16">
        <v>46079</v>
      </c>
      <c r="C776" s="48" t="s">
        <v>1299</v>
      </c>
      <c r="D776" s="17" t="s">
        <v>2</v>
      </c>
      <c r="E776" s="17" t="s">
        <v>225</v>
      </c>
      <c r="F776" s="17" t="s">
        <v>524</v>
      </c>
      <c r="G776" s="21">
        <v>57.76</v>
      </c>
      <c r="H776" s="17" t="s">
        <v>525</v>
      </c>
      <c r="I776" s="20">
        <f>IF(FluxoCaixa101315176812[[#This Row],[Fornecedores]]="Saldo Inicial",FluxoCaixa101315176812[[#This Row],[R$ (Valores)]],I775+FluxoCaixa101315176812[[#This Row],[Valores Receitas / Despesas]])</f>
        <v>97359.119999999981</v>
      </c>
      <c r="J776" s="5">
        <f>IF(FluxoCaixa101315176812[[#This Row],[Entrada / Saída]]="Saída",FluxoCaixa101315176812[[#This Row],[R$ (Valores)]]*-1,FluxoCaixa101315176812[[#This Row],[R$ (Valores)]])</f>
        <v>-57.76</v>
      </c>
    </row>
    <row r="777" spans="2:10" hidden="1">
      <c r="B777" s="16">
        <v>46079</v>
      </c>
      <c r="C777" s="48" t="s">
        <v>1299</v>
      </c>
      <c r="D777" s="17" t="s">
        <v>2</v>
      </c>
      <c r="E777" s="17" t="s">
        <v>225</v>
      </c>
      <c r="F777" s="17" t="s">
        <v>524</v>
      </c>
      <c r="G777" s="21">
        <v>28.88</v>
      </c>
      <c r="H777" s="17" t="s">
        <v>525</v>
      </c>
      <c r="I777" s="20">
        <f>IF(FluxoCaixa101315176812[[#This Row],[Fornecedores]]="Saldo Inicial",FluxoCaixa101315176812[[#This Row],[R$ (Valores)]],I776+FluxoCaixa101315176812[[#This Row],[Valores Receitas / Despesas]])</f>
        <v>97330.239999999976</v>
      </c>
      <c r="J777" s="5">
        <f>IF(FluxoCaixa101315176812[[#This Row],[Entrada / Saída]]="Saída",FluxoCaixa101315176812[[#This Row],[R$ (Valores)]]*-1,FluxoCaixa101315176812[[#This Row],[R$ (Valores)]])</f>
        <v>-28.88</v>
      </c>
    </row>
    <row r="778" spans="2:10" hidden="1">
      <c r="B778" s="16">
        <v>46079</v>
      </c>
      <c r="C778" s="48" t="s">
        <v>1299</v>
      </c>
      <c r="D778" s="17" t="s">
        <v>2</v>
      </c>
      <c r="E778" s="17" t="s">
        <v>225</v>
      </c>
      <c r="F778" s="17" t="s">
        <v>524</v>
      </c>
      <c r="G778" s="21">
        <v>9.0299999999999994</v>
      </c>
      <c r="H778" s="17" t="s">
        <v>525</v>
      </c>
      <c r="I778" s="20">
        <f>IF(FluxoCaixa101315176812[[#This Row],[Fornecedores]]="Saldo Inicial",FluxoCaixa101315176812[[#This Row],[R$ (Valores)]],I777+FluxoCaixa101315176812[[#This Row],[Valores Receitas / Despesas]])</f>
        <v>97321.209999999977</v>
      </c>
      <c r="J778" s="5">
        <f>IF(FluxoCaixa101315176812[[#This Row],[Entrada / Saída]]="Saída",FluxoCaixa101315176812[[#This Row],[R$ (Valores)]]*-1,FluxoCaixa101315176812[[#This Row],[R$ (Valores)]])</f>
        <v>-9.0299999999999994</v>
      </c>
    </row>
    <row r="779" spans="2:10" hidden="1">
      <c r="B779" s="16">
        <v>46079</v>
      </c>
      <c r="C779" s="48" t="s">
        <v>1299</v>
      </c>
      <c r="D779" s="17" t="s">
        <v>2</v>
      </c>
      <c r="E779" s="17" t="s">
        <v>225</v>
      </c>
      <c r="F779" s="17" t="s">
        <v>524</v>
      </c>
      <c r="G779" s="21">
        <v>1.49</v>
      </c>
      <c r="H779" s="17" t="s">
        <v>525</v>
      </c>
      <c r="I779" s="20">
        <f>IF(FluxoCaixa101315176812[[#This Row],[Fornecedores]]="Saldo Inicial",FluxoCaixa101315176812[[#This Row],[R$ (Valores)]],I778+FluxoCaixa101315176812[[#This Row],[Valores Receitas / Despesas]])</f>
        <v>97319.719999999972</v>
      </c>
      <c r="J779" s="5">
        <f>IF(FluxoCaixa101315176812[[#This Row],[Entrada / Saída]]="Saída",FluxoCaixa101315176812[[#This Row],[R$ (Valores)]]*-1,FluxoCaixa101315176812[[#This Row],[R$ (Valores)]])</f>
        <v>-1.49</v>
      </c>
    </row>
    <row r="780" spans="2:10" hidden="1">
      <c r="B780" s="16">
        <v>46079</v>
      </c>
      <c r="C780" s="48" t="s">
        <v>1299</v>
      </c>
      <c r="D780" s="17" t="s">
        <v>2</v>
      </c>
      <c r="E780" s="17" t="s">
        <v>225</v>
      </c>
      <c r="F780" s="17" t="s">
        <v>524</v>
      </c>
      <c r="G780" s="21">
        <v>5.5</v>
      </c>
      <c r="H780" s="17" t="s">
        <v>525</v>
      </c>
      <c r="I780" s="20">
        <f>IF(FluxoCaixa101315176812[[#This Row],[Fornecedores]]="Saldo Inicial",FluxoCaixa101315176812[[#This Row],[R$ (Valores)]],I779+FluxoCaixa101315176812[[#This Row],[Valores Receitas / Despesas]])</f>
        <v>97314.219999999972</v>
      </c>
      <c r="J780" s="5">
        <f>IF(FluxoCaixa101315176812[[#This Row],[Entrada / Saída]]="Saída",FluxoCaixa101315176812[[#This Row],[R$ (Valores)]]*-1,FluxoCaixa101315176812[[#This Row],[R$ (Valores)]])</f>
        <v>-5.5</v>
      </c>
    </row>
    <row r="781" spans="2:10" hidden="1">
      <c r="B781" s="16">
        <v>46079</v>
      </c>
      <c r="C781" s="48" t="s">
        <v>1299</v>
      </c>
      <c r="D781" s="17" t="s">
        <v>2</v>
      </c>
      <c r="E781" s="17" t="s">
        <v>225</v>
      </c>
      <c r="F781" s="17" t="s">
        <v>524</v>
      </c>
      <c r="G781" s="21">
        <v>8.84</v>
      </c>
      <c r="H781" s="17" t="s">
        <v>525</v>
      </c>
      <c r="I781" s="20">
        <f>IF(FluxoCaixa101315176812[[#This Row],[Fornecedores]]="Saldo Inicial",FluxoCaixa101315176812[[#This Row],[R$ (Valores)]],I780+FluxoCaixa101315176812[[#This Row],[Valores Receitas / Despesas]])</f>
        <v>97305.379999999976</v>
      </c>
      <c r="J781" s="5">
        <f>IF(FluxoCaixa101315176812[[#This Row],[Entrada / Saída]]="Saída",FluxoCaixa101315176812[[#This Row],[R$ (Valores)]]*-1,FluxoCaixa101315176812[[#This Row],[R$ (Valores)]])</f>
        <v>-8.84</v>
      </c>
    </row>
    <row r="782" spans="2:10" hidden="1">
      <c r="B782" s="16">
        <v>46079</v>
      </c>
      <c r="C782" s="48" t="s">
        <v>1299</v>
      </c>
      <c r="D782" s="17" t="s">
        <v>2</v>
      </c>
      <c r="E782" s="17" t="s">
        <v>225</v>
      </c>
      <c r="F782" s="17" t="s">
        <v>524</v>
      </c>
      <c r="G782" s="21">
        <v>11.12</v>
      </c>
      <c r="H782" s="17" t="s">
        <v>525</v>
      </c>
      <c r="I782" s="20">
        <f>IF(FluxoCaixa101315176812[[#This Row],[Fornecedores]]="Saldo Inicial",FluxoCaixa101315176812[[#This Row],[R$ (Valores)]],I781+FluxoCaixa101315176812[[#This Row],[Valores Receitas / Despesas]])</f>
        <v>97294.25999999998</v>
      </c>
      <c r="J782" s="5">
        <f>IF(FluxoCaixa101315176812[[#This Row],[Entrada / Saída]]="Saída",FluxoCaixa101315176812[[#This Row],[R$ (Valores)]]*-1,FluxoCaixa101315176812[[#This Row],[R$ (Valores)]])</f>
        <v>-11.12</v>
      </c>
    </row>
    <row r="783" spans="2:10" hidden="1">
      <c r="B783" s="16">
        <v>46079</v>
      </c>
      <c r="C783" s="48" t="s">
        <v>1299</v>
      </c>
      <c r="D783" s="17" t="s">
        <v>2</v>
      </c>
      <c r="E783" s="17" t="s">
        <v>225</v>
      </c>
      <c r="F783" s="17" t="s">
        <v>524</v>
      </c>
      <c r="G783" s="21">
        <v>28.7</v>
      </c>
      <c r="H783" s="17" t="s">
        <v>525</v>
      </c>
      <c r="I783" s="20">
        <f>IF(FluxoCaixa101315176812[[#This Row],[Fornecedores]]="Saldo Inicial",FluxoCaixa101315176812[[#This Row],[R$ (Valores)]],I782+FluxoCaixa101315176812[[#This Row],[Valores Receitas / Despesas]])</f>
        <v>97265.559999999983</v>
      </c>
      <c r="J783" s="5">
        <f>IF(FluxoCaixa101315176812[[#This Row],[Entrada / Saída]]="Saída",FluxoCaixa101315176812[[#This Row],[R$ (Valores)]]*-1,FluxoCaixa101315176812[[#This Row],[R$ (Valores)]])</f>
        <v>-28.7</v>
      </c>
    </row>
    <row r="784" spans="2:10" hidden="1">
      <c r="B784" s="16">
        <v>46079</v>
      </c>
      <c r="C784" s="48" t="s">
        <v>1299</v>
      </c>
      <c r="D784" s="17" t="s">
        <v>2</v>
      </c>
      <c r="E784" s="17" t="s">
        <v>225</v>
      </c>
      <c r="F784" s="17" t="s">
        <v>524</v>
      </c>
      <c r="G784" s="21">
        <v>57.4</v>
      </c>
      <c r="H784" s="17" t="s">
        <v>525</v>
      </c>
      <c r="I784" s="20">
        <f>IF(FluxoCaixa101315176812[[#This Row],[Fornecedores]]="Saldo Inicial",FluxoCaixa101315176812[[#This Row],[R$ (Valores)]],I783+FluxoCaixa101315176812[[#This Row],[Valores Receitas / Despesas]])</f>
        <v>97208.159999999989</v>
      </c>
      <c r="J784" s="5">
        <f>IF(FluxoCaixa101315176812[[#This Row],[Entrada / Saída]]="Saída",FluxoCaixa101315176812[[#This Row],[R$ (Valores)]]*-1,FluxoCaixa101315176812[[#This Row],[R$ (Valores)]])</f>
        <v>-57.4</v>
      </c>
    </row>
    <row r="785" spans="2:10" hidden="1">
      <c r="B785" s="16">
        <v>46079</v>
      </c>
      <c r="C785" s="48" t="s">
        <v>1299</v>
      </c>
      <c r="D785" s="17" t="s">
        <v>2</v>
      </c>
      <c r="E785" s="17" t="s">
        <v>225</v>
      </c>
      <c r="F785" s="17" t="s">
        <v>524</v>
      </c>
      <c r="G785" s="21">
        <v>57.76</v>
      </c>
      <c r="H785" s="17" t="s">
        <v>525</v>
      </c>
      <c r="I785" s="20">
        <f>IF(FluxoCaixa101315176812[[#This Row],[Fornecedores]]="Saldo Inicial",FluxoCaixa101315176812[[#This Row],[R$ (Valores)]],I784+FluxoCaixa101315176812[[#This Row],[Valores Receitas / Despesas]])</f>
        <v>97150.399999999994</v>
      </c>
      <c r="J785" s="5">
        <f>IF(FluxoCaixa101315176812[[#This Row],[Entrada / Saída]]="Saída",FluxoCaixa101315176812[[#This Row],[R$ (Valores)]]*-1,FluxoCaixa101315176812[[#This Row],[R$ (Valores)]])</f>
        <v>-57.76</v>
      </c>
    </row>
    <row r="786" spans="2:10" hidden="1">
      <c r="B786" s="16">
        <v>46079</v>
      </c>
      <c r="C786" s="48" t="s">
        <v>1299</v>
      </c>
      <c r="D786" s="17" t="s">
        <v>2</v>
      </c>
      <c r="E786" s="17" t="s">
        <v>225</v>
      </c>
      <c r="F786" s="17" t="s">
        <v>524</v>
      </c>
      <c r="G786" s="21">
        <v>28.88</v>
      </c>
      <c r="H786" s="17" t="s">
        <v>525</v>
      </c>
      <c r="I786" s="20">
        <f>IF(FluxoCaixa101315176812[[#This Row],[Fornecedores]]="Saldo Inicial",FluxoCaixa101315176812[[#This Row],[R$ (Valores)]],I785+FluxoCaixa101315176812[[#This Row],[Valores Receitas / Despesas]])</f>
        <v>97121.51999999999</v>
      </c>
      <c r="J786" s="5">
        <f>IF(FluxoCaixa101315176812[[#This Row],[Entrada / Saída]]="Saída",FluxoCaixa101315176812[[#This Row],[R$ (Valores)]]*-1,FluxoCaixa101315176812[[#This Row],[R$ (Valores)]])</f>
        <v>-28.88</v>
      </c>
    </row>
    <row r="787" spans="2:10" hidden="1">
      <c r="B787" s="16">
        <v>46079</v>
      </c>
      <c r="C787" s="48" t="s">
        <v>1299</v>
      </c>
      <c r="D787" s="17" t="s">
        <v>2</v>
      </c>
      <c r="E787" s="17" t="s">
        <v>225</v>
      </c>
      <c r="F787" s="17" t="s">
        <v>524</v>
      </c>
      <c r="G787" s="21">
        <v>6.78</v>
      </c>
      <c r="H787" s="17" t="s">
        <v>525</v>
      </c>
      <c r="I787" s="20">
        <f>IF(FluxoCaixa101315176812[[#This Row],[Fornecedores]]="Saldo Inicial",FluxoCaixa101315176812[[#This Row],[R$ (Valores)]],I786+FluxoCaixa101315176812[[#This Row],[Valores Receitas / Despesas]])</f>
        <v>97114.739999999991</v>
      </c>
      <c r="J787" s="5">
        <f>IF(FluxoCaixa101315176812[[#This Row],[Entrada / Saída]]="Saída",FluxoCaixa101315176812[[#This Row],[R$ (Valores)]]*-1,FluxoCaixa101315176812[[#This Row],[R$ (Valores)]])</f>
        <v>-6.78</v>
      </c>
    </row>
    <row r="788" spans="2:10" hidden="1">
      <c r="B788" s="16">
        <v>46079</v>
      </c>
      <c r="C788" s="48" t="s">
        <v>1299</v>
      </c>
      <c r="D788" s="17" t="s">
        <v>2</v>
      </c>
      <c r="E788" s="17" t="s">
        <v>225</v>
      </c>
      <c r="F788" s="17" t="s">
        <v>524</v>
      </c>
      <c r="G788" s="21">
        <v>1.49</v>
      </c>
      <c r="H788" s="17" t="s">
        <v>525</v>
      </c>
      <c r="I788" s="20">
        <f>IF(FluxoCaixa101315176812[[#This Row],[Fornecedores]]="Saldo Inicial",FluxoCaixa101315176812[[#This Row],[R$ (Valores)]],I787+FluxoCaixa101315176812[[#This Row],[Valores Receitas / Despesas]])</f>
        <v>97113.249999999985</v>
      </c>
      <c r="J788" s="5">
        <f>IF(FluxoCaixa101315176812[[#This Row],[Entrada / Saída]]="Saída",FluxoCaixa101315176812[[#This Row],[R$ (Valores)]]*-1,FluxoCaixa101315176812[[#This Row],[R$ (Valores)]])</f>
        <v>-1.49</v>
      </c>
    </row>
    <row r="789" spans="2:10" hidden="1">
      <c r="B789" s="16">
        <v>46079</v>
      </c>
      <c r="C789" s="48" t="s">
        <v>1299</v>
      </c>
      <c r="D789" s="17" t="s">
        <v>2</v>
      </c>
      <c r="E789" s="17" t="s">
        <v>225</v>
      </c>
      <c r="F789" s="17" t="s">
        <v>524</v>
      </c>
      <c r="G789" s="21">
        <v>66.12</v>
      </c>
      <c r="H789" s="17" t="s">
        <v>525</v>
      </c>
      <c r="I789" s="20">
        <f>IF(FluxoCaixa101315176812[[#This Row],[Fornecedores]]="Saldo Inicial",FluxoCaixa101315176812[[#This Row],[R$ (Valores)]],I788+FluxoCaixa101315176812[[#This Row],[Valores Receitas / Despesas]])</f>
        <v>97047.12999999999</v>
      </c>
      <c r="J789" s="5">
        <f>IF(FluxoCaixa101315176812[[#This Row],[Entrada / Saída]]="Saída",FluxoCaixa101315176812[[#This Row],[R$ (Valores)]]*-1,FluxoCaixa101315176812[[#This Row],[R$ (Valores)]])</f>
        <v>-66.12</v>
      </c>
    </row>
    <row r="790" spans="2:10" hidden="1">
      <c r="B790" s="16">
        <v>46079</v>
      </c>
      <c r="C790" s="48" t="s">
        <v>1299</v>
      </c>
      <c r="D790" s="17" t="s">
        <v>2</v>
      </c>
      <c r="E790" s="17" t="s">
        <v>225</v>
      </c>
      <c r="F790" s="17" t="s">
        <v>524</v>
      </c>
      <c r="G790" s="21">
        <v>33.06</v>
      </c>
      <c r="H790" s="17" t="s">
        <v>525</v>
      </c>
      <c r="I790" s="20">
        <f>IF(FluxoCaixa101315176812[[#This Row],[Fornecedores]]="Saldo Inicial",FluxoCaixa101315176812[[#This Row],[R$ (Valores)]],I789+FluxoCaixa101315176812[[#This Row],[Valores Receitas / Despesas]])</f>
        <v>97014.069999999992</v>
      </c>
      <c r="J790" s="5">
        <f>IF(FluxoCaixa101315176812[[#This Row],[Entrada / Saída]]="Saída",FluxoCaixa101315176812[[#This Row],[R$ (Valores)]]*-1,FluxoCaixa101315176812[[#This Row],[R$ (Valores)]])</f>
        <v>-33.06</v>
      </c>
    </row>
    <row r="791" spans="2:10" hidden="1">
      <c r="B791" s="16">
        <v>46079</v>
      </c>
      <c r="C791" s="48" t="s">
        <v>1299</v>
      </c>
      <c r="D791" s="17" t="s">
        <v>2</v>
      </c>
      <c r="E791" s="17" t="s">
        <v>348</v>
      </c>
      <c r="F791" s="17" t="s">
        <v>1861</v>
      </c>
      <c r="G791" s="21">
        <v>171.76</v>
      </c>
      <c r="H791" s="17" t="s">
        <v>525</v>
      </c>
      <c r="I791" s="20">
        <f>IF(FluxoCaixa101315176812[[#This Row],[Fornecedores]]="Saldo Inicial",FluxoCaixa101315176812[[#This Row],[R$ (Valores)]],I790+FluxoCaixa101315176812[[#This Row],[Valores Receitas / Despesas]])</f>
        <v>96842.31</v>
      </c>
      <c r="J791" s="5">
        <f>IF(FluxoCaixa101315176812[[#This Row],[Entrada / Saída]]="Saída",FluxoCaixa101315176812[[#This Row],[R$ (Valores)]]*-1,FluxoCaixa101315176812[[#This Row],[R$ (Valores)]])</f>
        <v>-171.76</v>
      </c>
    </row>
    <row r="792" spans="2:10" hidden="1">
      <c r="B792" s="16">
        <v>46079</v>
      </c>
      <c r="C792" s="48" t="s">
        <v>1299</v>
      </c>
      <c r="D792" s="17" t="s">
        <v>2</v>
      </c>
      <c r="E792" s="17" t="s">
        <v>225</v>
      </c>
      <c r="F792" s="17" t="s">
        <v>524</v>
      </c>
      <c r="G792" s="21">
        <v>10.69</v>
      </c>
      <c r="H792" s="17" t="s">
        <v>525</v>
      </c>
      <c r="I792" s="20">
        <f>IF(FluxoCaixa101315176812[[#This Row],[Fornecedores]]="Saldo Inicial",FluxoCaixa101315176812[[#This Row],[R$ (Valores)]],I791+FluxoCaixa101315176812[[#This Row],[Valores Receitas / Despesas]])</f>
        <v>96831.62</v>
      </c>
      <c r="J792" s="5">
        <f>IF(FluxoCaixa101315176812[[#This Row],[Entrada / Saída]]="Saída",FluxoCaixa101315176812[[#This Row],[R$ (Valores)]]*-1,FluxoCaixa101315176812[[#This Row],[R$ (Valores)]])</f>
        <v>-10.69</v>
      </c>
    </row>
    <row r="793" spans="2:10" hidden="1">
      <c r="B793" s="16">
        <v>46079</v>
      </c>
      <c r="C793" s="48" t="s">
        <v>1299</v>
      </c>
      <c r="D793" s="17" t="s">
        <v>2</v>
      </c>
      <c r="E793" s="17" t="s">
        <v>76</v>
      </c>
      <c r="F793" s="17" t="s">
        <v>1862</v>
      </c>
      <c r="G793" s="21">
        <v>99</v>
      </c>
      <c r="H793" s="17" t="s">
        <v>525</v>
      </c>
      <c r="I793" s="20">
        <f>IF(FluxoCaixa101315176812[[#This Row],[Fornecedores]]="Saldo Inicial",FluxoCaixa101315176812[[#This Row],[R$ (Valores)]],I792+FluxoCaixa101315176812[[#This Row],[Valores Receitas / Despesas]])</f>
        <v>96732.62</v>
      </c>
      <c r="J793" s="5">
        <f>IF(FluxoCaixa101315176812[[#This Row],[Entrada / Saída]]="Saída",FluxoCaixa101315176812[[#This Row],[R$ (Valores)]]*-1,FluxoCaixa101315176812[[#This Row],[R$ (Valores)]])</f>
        <v>-99</v>
      </c>
    </row>
    <row r="794" spans="2:10" hidden="1">
      <c r="B794" s="16">
        <v>46079</v>
      </c>
      <c r="C794" s="48" t="s">
        <v>1299</v>
      </c>
      <c r="D794" s="17" t="s">
        <v>2</v>
      </c>
      <c r="E794" s="17" t="s">
        <v>70</v>
      </c>
      <c r="F794" s="17" t="s">
        <v>1789</v>
      </c>
      <c r="G794" s="21">
        <v>550</v>
      </c>
      <c r="H794" s="17" t="s">
        <v>525</v>
      </c>
      <c r="I794" s="20">
        <f>IF(FluxoCaixa101315176812[[#This Row],[Fornecedores]]="Saldo Inicial",FluxoCaixa101315176812[[#This Row],[R$ (Valores)]],I793+FluxoCaixa101315176812[[#This Row],[Valores Receitas / Despesas]])</f>
        <v>96182.62</v>
      </c>
      <c r="J794" s="5">
        <f>IF(FluxoCaixa101315176812[[#This Row],[Entrada / Saída]]="Saída",FluxoCaixa101315176812[[#This Row],[R$ (Valores)]]*-1,FluxoCaixa101315176812[[#This Row],[R$ (Valores)]])</f>
        <v>-550</v>
      </c>
    </row>
    <row r="795" spans="2:10" hidden="1">
      <c r="B795" s="16">
        <v>46079</v>
      </c>
      <c r="C795" s="48" t="s">
        <v>1299</v>
      </c>
      <c r="D795" s="17" t="s">
        <v>2</v>
      </c>
      <c r="E795" s="17" t="s">
        <v>225</v>
      </c>
      <c r="F795" s="17" t="s">
        <v>524</v>
      </c>
      <c r="G795" s="21">
        <v>6.78</v>
      </c>
      <c r="H795" s="17" t="s">
        <v>525</v>
      </c>
      <c r="I795" s="20">
        <f>IF(FluxoCaixa101315176812[[#This Row],[Fornecedores]]="Saldo Inicial",FluxoCaixa101315176812[[#This Row],[R$ (Valores)]],I794+FluxoCaixa101315176812[[#This Row],[Valores Receitas / Despesas]])</f>
        <v>96175.84</v>
      </c>
      <c r="J795" s="5">
        <f>IF(FluxoCaixa101315176812[[#This Row],[Entrada / Saída]]="Saída",FluxoCaixa101315176812[[#This Row],[R$ (Valores)]]*-1,FluxoCaixa101315176812[[#This Row],[R$ (Valores)]])</f>
        <v>-6.78</v>
      </c>
    </row>
    <row r="796" spans="2:10" hidden="1">
      <c r="B796" s="16">
        <v>46079</v>
      </c>
      <c r="C796" s="48" t="s">
        <v>1299</v>
      </c>
      <c r="D796" s="17" t="s">
        <v>2</v>
      </c>
      <c r="E796" s="17" t="s">
        <v>225</v>
      </c>
      <c r="F796" s="17" t="s">
        <v>524</v>
      </c>
      <c r="G796" s="21">
        <v>5.7</v>
      </c>
      <c r="H796" s="17" t="s">
        <v>525</v>
      </c>
      <c r="I796" s="20">
        <f>IF(FluxoCaixa101315176812[[#This Row],[Fornecedores]]="Saldo Inicial",FluxoCaixa101315176812[[#This Row],[R$ (Valores)]],I795+FluxoCaixa101315176812[[#This Row],[Valores Receitas / Despesas]])</f>
        <v>96170.14</v>
      </c>
      <c r="J796" s="5">
        <f>IF(FluxoCaixa101315176812[[#This Row],[Entrada / Saída]]="Saída",FluxoCaixa101315176812[[#This Row],[R$ (Valores)]]*-1,FluxoCaixa101315176812[[#This Row],[R$ (Valores)]])</f>
        <v>-5.7</v>
      </c>
    </row>
    <row r="797" spans="2:10" hidden="1">
      <c r="B797" s="16">
        <v>46079</v>
      </c>
      <c r="C797" s="48" t="s">
        <v>1299</v>
      </c>
      <c r="D797" s="17" t="s">
        <v>2</v>
      </c>
      <c r="E797" s="17" t="s">
        <v>76</v>
      </c>
      <c r="F797" s="17" t="s">
        <v>1863</v>
      </c>
      <c r="G797" s="21">
        <v>255</v>
      </c>
      <c r="H797" s="17" t="s">
        <v>525</v>
      </c>
      <c r="I797" s="20">
        <f>IF(FluxoCaixa101315176812[[#This Row],[Fornecedores]]="Saldo Inicial",FluxoCaixa101315176812[[#This Row],[R$ (Valores)]],I796+FluxoCaixa101315176812[[#This Row],[Valores Receitas / Despesas]])</f>
        <v>95915.14</v>
      </c>
      <c r="J797" s="5">
        <f>IF(FluxoCaixa101315176812[[#This Row],[Entrada / Saída]]="Saída",FluxoCaixa101315176812[[#This Row],[R$ (Valores)]]*-1,FluxoCaixa101315176812[[#This Row],[R$ (Valores)]])</f>
        <v>-255</v>
      </c>
    </row>
    <row r="798" spans="2:10" hidden="1">
      <c r="B798" s="16">
        <v>46079</v>
      </c>
      <c r="C798" s="48" t="s">
        <v>1299</v>
      </c>
      <c r="D798" s="17" t="s">
        <v>2</v>
      </c>
      <c r="E798" s="17" t="s">
        <v>225</v>
      </c>
      <c r="F798" s="17" t="s">
        <v>524</v>
      </c>
      <c r="G798" s="21">
        <v>5.5</v>
      </c>
      <c r="H798" s="17" t="s">
        <v>525</v>
      </c>
      <c r="I798" s="20">
        <f>IF(FluxoCaixa101315176812[[#This Row],[Fornecedores]]="Saldo Inicial",FluxoCaixa101315176812[[#This Row],[R$ (Valores)]],I797+FluxoCaixa101315176812[[#This Row],[Valores Receitas / Despesas]])</f>
        <v>95909.64</v>
      </c>
      <c r="J798" s="5">
        <f>IF(FluxoCaixa101315176812[[#This Row],[Entrada / Saída]]="Saída",FluxoCaixa101315176812[[#This Row],[R$ (Valores)]]*-1,FluxoCaixa101315176812[[#This Row],[R$ (Valores)]])</f>
        <v>-5.5</v>
      </c>
    </row>
    <row r="799" spans="2:10" hidden="1">
      <c r="B799" s="16">
        <v>46079</v>
      </c>
      <c r="C799" s="48" t="s">
        <v>1299</v>
      </c>
      <c r="D799" s="17" t="s">
        <v>2</v>
      </c>
      <c r="E799" s="17" t="s">
        <v>225</v>
      </c>
      <c r="F799" s="17" t="s">
        <v>524</v>
      </c>
      <c r="G799" s="21">
        <v>1.49</v>
      </c>
      <c r="H799" s="17" t="s">
        <v>525</v>
      </c>
      <c r="I799" s="20">
        <f>IF(FluxoCaixa101315176812[[#This Row],[Fornecedores]]="Saldo Inicial",FluxoCaixa101315176812[[#This Row],[R$ (Valores)]],I798+FluxoCaixa101315176812[[#This Row],[Valores Receitas / Despesas]])</f>
        <v>95908.15</v>
      </c>
      <c r="J799" s="5">
        <f>IF(FluxoCaixa101315176812[[#This Row],[Entrada / Saída]]="Saída",FluxoCaixa101315176812[[#This Row],[R$ (Valores)]]*-1,FluxoCaixa101315176812[[#This Row],[R$ (Valores)]])</f>
        <v>-1.49</v>
      </c>
    </row>
    <row r="800" spans="2:10" hidden="1">
      <c r="B800" s="16">
        <v>46079</v>
      </c>
      <c r="C800" s="48" t="s">
        <v>1299</v>
      </c>
      <c r="D800" s="17" t="s">
        <v>2</v>
      </c>
      <c r="E800" s="17" t="s">
        <v>225</v>
      </c>
      <c r="F800" s="17" t="s">
        <v>524</v>
      </c>
      <c r="G800" s="21">
        <v>6.3</v>
      </c>
      <c r="H800" s="17" t="s">
        <v>525</v>
      </c>
      <c r="I800" s="20">
        <f>IF(FluxoCaixa101315176812[[#This Row],[Fornecedores]]="Saldo Inicial",FluxoCaixa101315176812[[#This Row],[R$ (Valores)]],I799+FluxoCaixa101315176812[[#This Row],[Valores Receitas / Despesas]])</f>
        <v>95901.849999999991</v>
      </c>
      <c r="J800" s="5">
        <f>IF(FluxoCaixa101315176812[[#This Row],[Entrada / Saída]]="Saída",FluxoCaixa101315176812[[#This Row],[R$ (Valores)]]*-1,FluxoCaixa101315176812[[#This Row],[R$ (Valores)]])</f>
        <v>-6.3</v>
      </c>
    </row>
    <row r="801" spans="2:10" hidden="1">
      <c r="B801" s="16">
        <v>46079</v>
      </c>
      <c r="C801" s="48" t="s">
        <v>1299</v>
      </c>
      <c r="D801" s="17" t="s">
        <v>2</v>
      </c>
      <c r="E801" s="17" t="s">
        <v>225</v>
      </c>
      <c r="F801" s="17" t="s">
        <v>524</v>
      </c>
      <c r="G801" s="21">
        <v>5.2</v>
      </c>
      <c r="H801" s="17" t="s">
        <v>525</v>
      </c>
      <c r="I801" s="20">
        <f>IF(FluxoCaixa101315176812[[#This Row],[Fornecedores]]="Saldo Inicial",FluxoCaixa101315176812[[#This Row],[R$ (Valores)]],I800+FluxoCaixa101315176812[[#This Row],[Valores Receitas / Despesas]])</f>
        <v>95896.65</v>
      </c>
      <c r="J801" s="5">
        <f>IF(FluxoCaixa101315176812[[#This Row],[Entrada / Saída]]="Saída",FluxoCaixa101315176812[[#This Row],[R$ (Valores)]]*-1,FluxoCaixa101315176812[[#This Row],[R$ (Valores)]])</f>
        <v>-5.2</v>
      </c>
    </row>
    <row r="802" spans="2:10" hidden="1">
      <c r="B802" s="56">
        <v>46080</v>
      </c>
      <c r="C802" s="52" t="s">
        <v>1299</v>
      </c>
      <c r="D802" s="17" t="s">
        <v>2</v>
      </c>
      <c r="E802" s="17" t="s">
        <v>225</v>
      </c>
      <c r="F802" s="17" t="s">
        <v>524</v>
      </c>
      <c r="G802" s="54">
        <v>5.2</v>
      </c>
      <c r="H802" s="45" t="s">
        <v>525</v>
      </c>
      <c r="I802" s="47">
        <f>IF(FluxoCaixa101315176812[[#This Row],[Fornecedores]]="Saldo Inicial",FluxoCaixa101315176812[[#This Row],[R$ (Valores)]],I801+FluxoCaixa101315176812[[#This Row],[Valores Receitas / Despesas]])</f>
        <v>95891.45</v>
      </c>
      <c r="J802" s="53">
        <f>IF(FluxoCaixa101315176812[[#This Row],[Entrada / Saída]]="Saída",FluxoCaixa101315176812[[#This Row],[R$ (Valores)]]*-1,FluxoCaixa101315176812[[#This Row],[R$ (Valores)]])</f>
        <v>-5.2</v>
      </c>
    </row>
    <row r="803" spans="2:10" hidden="1">
      <c r="B803" s="56">
        <v>46080</v>
      </c>
      <c r="C803" s="52" t="s">
        <v>1299</v>
      </c>
      <c r="D803" s="17" t="s">
        <v>2</v>
      </c>
      <c r="E803" s="17" t="s">
        <v>225</v>
      </c>
      <c r="F803" s="17" t="s">
        <v>524</v>
      </c>
      <c r="G803" s="21">
        <v>1.49</v>
      </c>
      <c r="H803" s="17" t="s">
        <v>525</v>
      </c>
      <c r="I803" s="20">
        <f>IF(FluxoCaixa101315176812[[#This Row],[Fornecedores]]="Saldo Inicial",FluxoCaixa101315176812[[#This Row],[R$ (Valores)]],I802+FluxoCaixa101315176812[[#This Row],[Valores Receitas / Despesas]])</f>
        <v>95889.959999999992</v>
      </c>
      <c r="J803" s="5">
        <f>IF(FluxoCaixa101315176812[[#This Row],[Entrada / Saída]]="Saída",FluxoCaixa101315176812[[#This Row],[R$ (Valores)]]*-1,FluxoCaixa101315176812[[#This Row],[R$ (Valores)]])</f>
        <v>-1.49</v>
      </c>
    </row>
    <row r="804" spans="2:10" hidden="1">
      <c r="B804" s="56">
        <v>46080</v>
      </c>
      <c r="C804" s="52" t="s">
        <v>1299</v>
      </c>
      <c r="D804" s="17" t="s">
        <v>2</v>
      </c>
      <c r="E804" s="17" t="s">
        <v>225</v>
      </c>
      <c r="F804" s="17" t="s">
        <v>524</v>
      </c>
      <c r="G804" s="21">
        <v>5.5</v>
      </c>
      <c r="H804" s="17" t="s">
        <v>525</v>
      </c>
      <c r="I804" s="20">
        <f>IF(FluxoCaixa101315176812[[#This Row],[Fornecedores]]="Saldo Inicial",FluxoCaixa101315176812[[#This Row],[R$ (Valores)]],I803+FluxoCaixa101315176812[[#This Row],[Valores Receitas / Despesas]])</f>
        <v>95884.459999999992</v>
      </c>
      <c r="J804" s="5">
        <f>IF(FluxoCaixa101315176812[[#This Row],[Entrada / Saída]]="Saída",FluxoCaixa101315176812[[#This Row],[R$ (Valores)]]*-1,FluxoCaixa101315176812[[#This Row],[R$ (Valores)]])</f>
        <v>-5.5</v>
      </c>
    </row>
    <row r="805" spans="2:10" hidden="1">
      <c r="B805" s="56">
        <v>46080</v>
      </c>
      <c r="C805" s="52" t="s">
        <v>1299</v>
      </c>
      <c r="D805" s="17" t="s">
        <v>2</v>
      </c>
      <c r="E805" s="17" t="s">
        <v>225</v>
      </c>
      <c r="F805" s="17" t="s">
        <v>524</v>
      </c>
      <c r="G805" s="21">
        <v>1.49</v>
      </c>
      <c r="H805" s="17" t="s">
        <v>525</v>
      </c>
      <c r="I805" s="20">
        <f>IF(FluxoCaixa101315176812[[#This Row],[Fornecedores]]="Saldo Inicial",FluxoCaixa101315176812[[#This Row],[R$ (Valores)]],I804+FluxoCaixa101315176812[[#This Row],[Valores Receitas / Despesas]])</f>
        <v>95882.969999999987</v>
      </c>
      <c r="J805" s="5">
        <f>IF(FluxoCaixa101315176812[[#This Row],[Entrada / Saída]]="Saída",FluxoCaixa101315176812[[#This Row],[R$ (Valores)]]*-1,FluxoCaixa101315176812[[#This Row],[R$ (Valores)]])</f>
        <v>-1.49</v>
      </c>
    </row>
    <row r="806" spans="2:10" hidden="1">
      <c r="B806" s="56">
        <v>46080</v>
      </c>
      <c r="C806" s="52" t="s">
        <v>1299</v>
      </c>
      <c r="D806" s="17" t="s">
        <v>2</v>
      </c>
      <c r="E806" s="17" t="s">
        <v>225</v>
      </c>
      <c r="F806" s="17" t="s">
        <v>524</v>
      </c>
      <c r="G806" s="21">
        <v>10.69</v>
      </c>
      <c r="H806" s="17" t="s">
        <v>525</v>
      </c>
      <c r="I806" s="20">
        <f>IF(FluxoCaixa101315176812[[#This Row],[Fornecedores]]="Saldo Inicial",FluxoCaixa101315176812[[#This Row],[R$ (Valores)]],I805+FluxoCaixa101315176812[[#This Row],[Valores Receitas / Despesas]])</f>
        <v>95872.279999999984</v>
      </c>
      <c r="J806" s="5">
        <f>IF(FluxoCaixa101315176812[[#This Row],[Entrada / Saída]]="Saída",FluxoCaixa101315176812[[#This Row],[R$ (Valores)]]*-1,FluxoCaixa101315176812[[#This Row],[R$ (Valores)]])</f>
        <v>-10.69</v>
      </c>
    </row>
    <row r="807" spans="2:10" hidden="1">
      <c r="B807" s="56">
        <v>46080</v>
      </c>
      <c r="C807" s="52" t="s">
        <v>1299</v>
      </c>
      <c r="D807" s="17" t="s">
        <v>2</v>
      </c>
      <c r="E807" s="17" t="s">
        <v>225</v>
      </c>
      <c r="F807" s="17" t="s">
        <v>524</v>
      </c>
      <c r="G807" s="21">
        <v>5.7</v>
      </c>
      <c r="H807" s="17" t="s">
        <v>525</v>
      </c>
      <c r="I807" s="20">
        <f>IF(FluxoCaixa101315176812[[#This Row],[Fornecedores]]="Saldo Inicial",FluxoCaixa101315176812[[#This Row],[R$ (Valores)]],I806+FluxoCaixa101315176812[[#This Row],[Valores Receitas / Despesas]])</f>
        <v>95866.579999999987</v>
      </c>
      <c r="J807" s="5">
        <f>IF(FluxoCaixa101315176812[[#This Row],[Entrada / Saída]]="Saída",FluxoCaixa101315176812[[#This Row],[R$ (Valores)]]*-1,FluxoCaixa101315176812[[#This Row],[R$ (Valores)]])</f>
        <v>-5.7</v>
      </c>
    </row>
    <row r="808" spans="2:10" hidden="1">
      <c r="B808" s="56">
        <v>46080</v>
      </c>
      <c r="C808" s="52" t="s">
        <v>1299</v>
      </c>
      <c r="D808" s="17" t="s">
        <v>2</v>
      </c>
      <c r="E808" s="17" t="s">
        <v>225</v>
      </c>
      <c r="F808" s="17" t="s">
        <v>524</v>
      </c>
      <c r="G808" s="21">
        <v>1.49</v>
      </c>
      <c r="H808" s="17" t="s">
        <v>525</v>
      </c>
      <c r="I808" s="20">
        <f>IF(FluxoCaixa101315176812[[#This Row],[Fornecedores]]="Saldo Inicial",FluxoCaixa101315176812[[#This Row],[R$ (Valores)]],I807+FluxoCaixa101315176812[[#This Row],[Valores Receitas / Despesas]])</f>
        <v>95865.089999999982</v>
      </c>
      <c r="J808" s="5">
        <f>IF(FluxoCaixa101315176812[[#This Row],[Entrada / Saída]]="Saída",FluxoCaixa101315176812[[#This Row],[R$ (Valores)]]*-1,FluxoCaixa101315176812[[#This Row],[R$ (Valores)]])</f>
        <v>-1.49</v>
      </c>
    </row>
    <row r="809" spans="2:10" hidden="1">
      <c r="B809" s="56">
        <v>46080</v>
      </c>
      <c r="C809" s="52" t="s">
        <v>1299</v>
      </c>
      <c r="D809" s="17" t="s">
        <v>2</v>
      </c>
      <c r="E809" s="17" t="s">
        <v>507</v>
      </c>
      <c r="F809" s="17" t="s">
        <v>1887</v>
      </c>
      <c r="G809" s="21">
        <v>68.17</v>
      </c>
      <c r="H809" s="17" t="s">
        <v>525</v>
      </c>
      <c r="I809" s="20">
        <f>IF(FluxoCaixa101315176812[[#This Row],[Fornecedores]]="Saldo Inicial",FluxoCaixa101315176812[[#This Row],[R$ (Valores)]],I808+FluxoCaixa101315176812[[#This Row],[Valores Receitas / Despesas]])</f>
        <v>95796.919999999984</v>
      </c>
      <c r="J809" s="5">
        <f>IF(FluxoCaixa101315176812[[#This Row],[Entrada / Saída]]="Saída",FluxoCaixa101315176812[[#This Row],[R$ (Valores)]]*-1,FluxoCaixa101315176812[[#This Row],[R$ (Valores)]])</f>
        <v>-68.17</v>
      </c>
    </row>
    <row r="810" spans="2:10" hidden="1">
      <c r="B810" s="56">
        <v>46080</v>
      </c>
      <c r="C810" s="52" t="s">
        <v>1299</v>
      </c>
      <c r="D810" s="17" t="s">
        <v>2</v>
      </c>
      <c r="E810" s="17" t="s">
        <v>225</v>
      </c>
      <c r="F810" s="17" t="s">
        <v>524</v>
      </c>
      <c r="G810" s="21">
        <v>12.35</v>
      </c>
      <c r="H810" s="17" t="s">
        <v>525</v>
      </c>
      <c r="I810" s="20">
        <f>IF(FluxoCaixa101315176812[[#This Row],[Fornecedores]]="Saldo Inicial",FluxoCaixa101315176812[[#This Row],[R$ (Valores)]],I809+FluxoCaixa101315176812[[#This Row],[Valores Receitas / Despesas]])</f>
        <v>95784.569999999978</v>
      </c>
      <c r="J810" s="5">
        <f>IF(FluxoCaixa101315176812[[#This Row],[Entrada / Saída]]="Saída",FluxoCaixa101315176812[[#This Row],[R$ (Valores)]]*-1,FluxoCaixa101315176812[[#This Row],[R$ (Valores)]])</f>
        <v>-12.35</v>
      </c>
    </row>
    <row r="811" spans="2:10" hidden="1">
      <c r="B811" s="56">
        <v>46080</v>
      </c>
      <c r="C811" s="52" t="s">
        <v>1299</v>
      </c>
      <c r="D811" s="17" t="s">
        <v>2</v>
      </c>
      <c r="E811" s="17" t="s">
        <v>225</v>
      </c>
      <c r="F811" s="17" t="s">
        <v>524</v>
      </c>
      <c r="G811" s="21">
        <v>1.49</v>
      </c>
      <c r="H811" s="17" t="s">
        <v>525</v>
      </c>
      <c r="I811" s="20">
        <f>IF(FluxoCaixa101315176812[[#This Row],[Fornecedores]]="Saldo Inicial",FluxoCaixa101315176812[[#This Row],[R$ (Valores)]],I810+FluxoCaixa101315176812[[#This Row],[Valores Receitas / Despesas]])</f>
        <v>95783.079999999973</v>
      </c>
      <c r="J811" s="5">
        <f>IF(FluxoCaixa101315176812[[#This Row],[Entrada / Saída]]="Saída",FluxoCaixa101315176812[[#This Row],[R$ (Valores)]]*-1,FluxoCaixa101315176812[[#This Row],[R$ (Valores)]])</f>
        <v>-1.49</v>
      </c>
    </row>
    <row r="812" spans="2:10">
      <c r="B812" s="56">
        <v>46080</v>
      </c>
      <c r="C812" s="52" t="s">
        <v>1299</v>
      </c>
      <c r="D812" s="17" t="s">
        <v>2</v>
      </c>
      <c r="E812" s="17" t="s">
        <v>26</v>
      </c>
      <c r="F812" s="17" t="s">
        <v>1888</v>
      </c>
      <c r="G812" s="21">
        <v>599</v>
      </c>
      <c r="H812" s="17" t="s">
        <v>525</v>
      </c>
      <c r="I812" s="20">
        <f>IF(FluxoCaixa101315176812[[#This Row],[Fornecedores]]="Saldo Inicial",FluxoCaixa101315176812[[#This Row],[R$ (Valores)]],I811+FluxoCaixa101315176812[[#This Row],[Valores Receitas / Despesas]])</f>
        <v>95184.079999999973</v>
      </c>
      <c r="J812" s="5">
        <f>IF(FluxoCaixa101315176812[[#This Row],[Entrada / Saída]]="Saída",FluxoCaixa101315176812[[#This Row],[R$ (Valores)]]*-1,FluxoCaixa101315176812[[#This Row],[R$ (Valores)]])</f>
        <v>-599</v>
      </c>
    </row>
    <row r="813" spans="2:10" hidden="1">
      <c r="B813" s="56">
        <v>46080</v>
      </c>
      <c r="C813" s="52" t="s">
        <v>1299</v>
      </c>
      <c r="D813" s="17" t="s">
        <v>2</v>
      </c>
      <c r="E813" s="17" t="s">
        <v>225</v>
      </c>
      <c r="F813" s="17" t="s">
        <v>524</v>
      </c>
      <c r="G813" s="21">
        <v>12.35</v>
      </c>
      <c r="H813" s="17" t="s">
        <v>525</v>
      </c>
      <c r="I813" s="20">
        <f>IF(FluxoCaixa101315176812[[#This Row],[Fornecedores]]="Saldo Inicial",FluxoCaixa101315176812[[#This Row],[R$ (Valores)]],I812+FluxoCaixa101315176812[[#This Row],[Valores Receitas / Despesas]])</f>
        <v>95171.729999999967</v>
      </c>
      <c r="J813" s="5">
        <f>IF(FluxoCaixa101315176812[[#This Row],[Entrada / Saída]]="Saída",FluxoCaixa101315176812[[#This Row],[R$ (Valores)]]*-1,FluxoCaixa101315176812[[#This Row],[R$ (Valores)]])</f>
        <v>-12.35</v>
      </c>
    </row>
    <row r="814" spans="2:10" hidden="1">
      <c r="B814" s="56">
        <v>46080</v>
      </c>
      <c r="C814" s="52" t="s">
        <v>1299</v>
      </c>
      <c r="D814" s="17" t="s">
        <v>2</v>
      </c>
      <c r="E814" s="17" t="s">
        <v>225</v>
      </c>
      <c r="F814" s="17" t="s">
        <v>524</v>
      </c>
      <c r="G814" s="54">
        <v>6.3</v>
      </c>
      <c r="H814" s="45" t="s">
        <v>525</v>
      </c>
      <c r="I814" s="47">
        <f>IF(FluxoCaixa101315176812[[#This Row],[Fornecedores]]="Saldo Inicial",FluxoCaixa101315176812[[#This Row],[R$ (Valores)]],I813+FluxoCaixa101315176812[[#This Row],[Valores Receitas / Despesas]])</f>
        <v>95165.429999999964</v>
      </c>
      <c r="J814" s="53">
        <f>IF(FluxoCaixa101315176812[[#This Row],[Entrada / Saída]]="Saída",FluxoCaixa101315176812[[#This Row],[R$ (Valores)]]*-1,FluxoCaixa101315176812[[#This Row],[R$ (Valores)]])</f>
        <v>-6.3</v>
      </c>
    </row>
    <row r="815" spans="2:10" hidden="1">
      <c r="B815" s="56">
        <v>46080</v>
      </c>
      <c r="C815" s="52" t="s">
        <v>1299</v>
      </c>
      <c r="D815" s="17" t="s">
        <v>2</v>
      </c>
      <c r="E815" s="17" t="s">
        <v>34</v>
      </c>
      <c r="F815" s="17" t="s">
        <v>1889</v>
      </c>
      <c r="G815" s="21">
        <v>3360.74</v>
      </c>
      <c r="H815" s="17" t="s">
        <v>525</v>
      </c>
      <c r="I815" s="20">
        <f>IF(FluxoCaixa101315176812[[#This Row],[Fornecedores]]="Saldo Inicial",FluxoCaixa101315176812[[#This Row],[R$ (Valores)]],I814+FluxoCaixa101315176812[[#This Row],[Valores Receitas / Despesas]])</f>
        <v>91804.689999999959</v>
      </c>
      <c r="J815" s="5">
        <f>IF(FluxoCaixa101315176812[[#This Row],[Entrada / Saída]]="Saída",FluxoCaixa101315176812[[#This Row],[R$ (Valores)]]*-1,FluxoCaixa101315176812[[#This Row],[R$ (Valores)]])</f>
        <v>-3360.74</v>
      </c>
    </row>
    <row r="816" spans="2:10" hidden="1">
      <c r="B816" s="56">
        <v>46080</v>
      </c>
      <c r="C816" s="52" t="s">
        <v>1299</v>
      </c>
      <c r="D816" s="17" t="s">
        <v>2</v>
      </c>
      <c r="E816" s="17" t="s">
        <v>225</v>
      </c>
      <c r="F816" s="17" t="s">
        <v>524</v>
      </c>
      <c r="G816" s="21">
        <v>5.7</v>
      </c>
      <c r="H816" s="17" t="s">
        <v>525</v>
      </c>
      <c r="I816" s="20">
        <f>IF(FluxoCaixa101315176812[[#This Row],[Fornecedores]]="Saldo Inicial",FluxoCaixa101315176812[[#This Row],[R$ (Valores)]],I815+FluxoCaixa101315176812[[#This Row],[Valores Receitas / Despesas]])</f>
        <v>91798.989999999962</v>
      </c>
      <c r="J816" s="5">
        <f>IF(FluxoCaixa101315176812[[#This Row],[Entrada / Saída]]="Saída",FluxoCaixa101315176812[[#This Row],[R$ (Valores)]]*-1,FluxoCaixa101315176812[[#This Row],[R$ (Valores)]])</f>
        <v>-5.7</v>
      </c>
    </row>
    <row r="817" spans="2:10" hidden="1">
      <c r="B817" s="56">
        <v>46080</v>
      </c>
      <c r="C817" s="52" t="s">
        <v>1299</v>
      </c>
      <c r="D817" s="17" t="s">
        <v>2</v>
      </c>
      <c r="E817" s="17" t="s">
        <v>70</v>
      </c>
      <c r="F817" s="17" t="s">
        <v>1891</v>
      </c>
      <c r="G817" s="21">
        <v>350</v>
      </c>
      <c r="H817" s="17" t="s">
        <v>525</v>
      </c>
      <c r="I817" s="20">
        <f>IF(FluxoCaixa101315176812[[#This Row],[Fornecedores]]="Saldo Inicial",FluxoCaixa101315176812[[#This Row],[R$ (Valores)]],I816+FluxoCaixa101315176812[[#This Row],[Valores Receitas / Despesas]])</f>
        <v>91448.989999999962</v>
      </c>
      <c r="J817" s="5">
        <f>IF(FluxoCaixa101315176812[[#This Row],[Entrada / Saída]]="Saída",FluxoCaixa101315176812[[#This Row],[R$ (Valores)]]*-1,FluxoCaixa101315176812[[#This Row],[R$ (Valores)]])</f>
        <v>-350</v>
      </c>
    </row>
    <row r="818" spans="2:10" hidden="1">
      <c r="B818" s="56">
        <v>46080</v>
      </c>
      <c r="C818" s="52" t="s">
        <v>1299</v>
      </c>
      <c r="D818" s="17" t="s">
        <v>2</v>
      </c>
      <c r="E818" s="17" t="s">
        <v>70</v>
      </c>
      <c r="F818" s="17" t="s">
        <v>1890</v>
      </c>
      <c r="G818" s="21">
        <v>600</v>
      </c>
      <c r="H818" s="17" t="s">
        <v>525</v>
      </c>
      <c r="I818" s="20">
        <f>IF(FluxoCaixa101315176812[[#This Row],[Fornecedores]]="Saldo Inicial",FluxoCaixa101315176812[[#This Row],[R$ (Valores)]],I817+FluxoCaixa101315176812[[#This Row],[Valores Receitas / Despesas]])</f>
        <v>90848.989999999962</v>
      </c>
      <c r="J818" s="5">
        <f>IF(FluxoCaixa101315176812[[#This Row],[Entrada / Saída]]="Saída",FluxoCaixa101315176812[[#This Row],[R$ (Valores)]]*-1,FluxoCaixa101315176812[[#This Row],[R$ (Valores)]])</f>
        <v>-600</v>
      </c>
    </row>
    <row r="819" spans="2:10" hidden="1">
      <c r="B819" s="56">
        <v>46080</v>
      </c>
      <c r="C819" s="52" t="s">
        <v>1299</v>
      </c>
      <c r="D819" s="17" t="s">
        <v>2</v>
      </c>
      <c r="E819" s="17" t="s">
        <v>225</v>
      </c>
      <c r="F819" s="17" t="s">
        <v>524</v>
      </c>
      <c r="G819" s="21">
        <v>5.7</v>
      </c>
      <c r="H819" s="17" t="s">
        <v>525</v>
      </c>
      <c r="I819" s="20">
        <f>IF(FluxoCaixa101315176812[[#This Row],[Fornecedores]]="Saldo Inicial",FluxoCaixa101315176812[[#This Row],[R$ (Valores)]],I818+FluxoCaixa101315176812[[#This Row],[Valores Receitas / Despesas]])</f>
        <v>90843.289999999964</v>
      </c>
      <c r="J819" s="5">
        <f>IF(FluxoCaixa101315176812[[#This Row],[Entrada / Saída]]="Saída",FluxoCaixa101315176812[[#This Row],[R$ (Valores)]]*-1,FluxoCaixa101315176812[[#This Row],[R$ (Valores)]])</f>
        <v>-5.7</v>
      </c>
    </row>
    <row r="820" spans="2:10" hidden="1">
      <c r="B820" s="56">
        <v>46080</v>
      </c>
      <c r="C820" s="52" t="s">
        <v>1299</v>
      </c>
      <c r="D820" s="17" t="s">
        <v>2</v>
      </c>
      <c r="E820" s="17" t="s">
        <v>225</v>
      </c>
      <c r="F820" s="17" t="s">
        <v>524</v>
      </c>
      <c r="G820" s="21">
        <v>1.49</v>
      </c>
      <c r="H820" s="17" t="s">
        <v>525</v>
      </c>
      <c r="I820" s="20">
        <f>IF(FluxoCaixa101315176812[[#This Row],[Fornecedores]]="Saldo Inicial",FluxoCaixa101315176812[[#This Row],[R$ (Valores)]],I819+FluxoCaixa101315176812[[#This Row],[Valores Receitas / Despesas]])</f>
        <v>90841.799999999959</v>
      </c>
      <c r="J820" s="5">
        <f>IF(FluxoCaixa101315176812[[#This Row],[Entrada / Saída]]="Saída",FluxoCaixa101315176812[[#This Row],[R$ (Valores)]]*-1,FluxoCaixa101315176812[[#This Row],[R$ (Valores)]])</f>
        <v>-1.49</v>
      </c>
    </row>
    <row r="821" spans="2:10" hidden="1">
      <c r="B821" s="56">
        <v>46080</v>
      </c>
      <c r="C821" s="52" t="s">
        <v>1299</v>
      </c>
      <c r="D821" s="17" t="s">
        <v>2</v>
      </c>
      <c r="E821" s="17" t="s">
        <v>225</v>
      </c>
      <c r="F821" s="17" t="s">
        <v>524</v>
      </c>
      <c r="G821" s="21">
        <v>5.7</v>
      </c>
      <c r="H821" s="17" t="s">
        <v>525</v>
      </c>
      <c r="I821" s="20">
        <f>IF(FluxoCaixa101315176812[[#This Row],[Fornecedores]]="Saldo Inicial",FluxoCaixa101315176812[[#This Row],[R$ (Valores)]],I820+FluxoCaixa101315176812[[#This Row],[Valores Receitas / Despesas]])</f>
        <v>90836.099999999962</v>
      </c>
      <c r="J821" s="5">
        <f>IF(FluxoCaixa101315176812[[#This Row],[Entrada / Saída]]="Saída",FluxoCaixa101315176812[[#This Row],[R$ (Valores)]]*-1,FluxoCaixa101315176812[[#This Row],[R$ (Valores)]])</f>
        <v>-5.7</v>
      </c>
    </row>
    <row r="822" spans="2:10" hidden="1">
      <c r="B822" s="56">
        <v>46080</v>
      </c>
      <c r="C822" s="52" t="s">
        <v>1299</v>
      </c>
      <c r="D822" s="17" t="s">
        <v>2</v>
      </c>
      <c r="E822" s="17" t="s">
        <v>145</v>
      </c>
      <c r="F822" s="17" t="s">
        <v>1892</v>
      </c>
      <c r="G822" s="21">
        <v>24.05</v>
      </c>
      <c r="H822" s="17" t="s">
        <v>525</v>
      </c>
      <c r="I822" s="20">
        <f>IF(FluxoCaixa101315176812[[#This Row],[Fornecedores]]="Saldo Inicial",FluxoCaixa101315176812[[#This Row],[R$ (Valores)]],I821+FluxoCaixa101315176812[[#This Row],[Valores Receitas / Despesas]])</f>
        <v>90812.049999999959</v>
      </c>
      <c r="J822" s="5">
        <f>IF(FluxoCaixa101315176812[[#This Row],[Entrada / Saída]]="Saída",FluxoCaixa101315176812[[#This Row],[R$ (Valores)]]*-1,FluxoCaixa101315176812[[#This Row],[R$ (Valores)]])</f>
        <v>-24.05</v>
      </c>
    </row>
    <row r="823" spans="2:10" hidden="1">
      <c r="B823" s="56">
        <v>46080</v>
      </c>
      <c r="C823" s="52" t="s">
        <v>1299</v>
      </c>
      <c r="D823" s="17" t="s">
        <v>2</v>
      </c>
      <c r="E823" s="17" t="s">
        <v>225</v>
      </c>
      <c r="F823" s="17" t="s">
        <v>524</v>
      </c>
      <c r="G823" s="21">
        <v>5.7</v>
      </c>
      <c r="H823" s="17" t="s">
        <v>525</v>
      </c>
      <c r="I823" s="20">
        <f>IF(FluxoCaixa101315176812[[#This Row],[Fornecedores]]="Saldo Inicial",FluxoCaixa101315176812[[#This Row],[R$ (Valores)]],I822+FluxoCaixa101315176812[[#This Row],[Valores Receitas / Despesas]])</f>
        <v>90806.349999999962</v>
      </c>
      <c r="J823" s="5">
        <f>IF(FluxoCaixa101315176812[[#This Row],[Entrada / Saída]]="Saída",FluxoCaixa101315176812[[#This Row],[R$ (Valores)]]*-1,FluxoCaixa101315176812[[#This Row],[R$ (Valores)]])</f>
        <v>-5.7</v>
      </c>
    </row>
    <row r="824" spans="2:10" hidden="1">
      <c r="B824" s="56">
        <v>46080</v>
      </c>
      <c r="C824" s="52" t="s">
        <v>1299</v>
      </c>
      <c r="D824" s="17" t="s">
        <v>2</v>
      </c>
      <c r="E824" s="17" t="s">
        <v>225</v>
      </c>
      <c r="F824" s="17" t="s">
        <v>524</v>
      </c>
      <c r="G824" s="21">
        <v>6.3</v>
      </c>
      <c r="H824" s="17" t="s">
        <v>525</v>
      </c>
      <c r="I824" s="20">
        <f>IF(FluxoCaixa101315176812[[#This Row],[Fornecedores]]="Saldo Inicial",FluxoCaixa101315176812[[#This Row],[R$ (Valores)]],I823+FluxoCaixa101315176812[[#This Row],[Valores Receitas / Despesas]])</f>
        <v>90800.049999999959</v>
      </c>
      <c r="J824" s="5">
        <f>IF(FluxoCaixa101315176812[[#This Row],[Entrada / Saída]]="Saída",FluxoCaixa101315176812[[#This Row],[R$ (Valores)]]*-1,FluxoCaixa101315176812[[#This Row],[R$ (Valores)]])</f>
        <v>-6.3</v>
      </c>
    </row>
    <row r="825" spans="2:10" hidden="1">
      <c r="B825" s="56">
        <v>46080</v>
      </c>
      <c r="C825" s="52" t="s">
        <v>1299</v>
      </c>
      <c r="D825" s="17" t="s">
        <v>2</v>
      </c>
      <c r="E825" s="17" t="s">
        <v>225</v>
      </c>
      <c r="F825" s="17" t="s">
        <v>524</v>
      </c>
      <c r="G825" s="21">
        <v>5.7</v>
      </c>
      <c r="H825" s="17" t="s">
        <v>525</v>
      </c>
      <c r="I825" s="20">
        <f>IF(FluxoCaixa101315176812[[#This Row],[Fornecedores]]="Saldo Inicial",FluxoCaixa101315176812[[#This Row],[R$ (Valores)]],I824+FluxoCaixa101315176812[[#This Row],[Valores Receitas / Despesas]])</f>
        <v>90794.349999999962</v>
      </c>
      <c r="J825" s="5">
        <f>IF(FluxoCaixa101315176812[[#This Row],[Entrada / Saída]]="Saída",FluxoCaixa101315176812[[#This Row],[R$ (Valores)]]*-1,FluxoCaixa101315176812[[#This Row],[R$ (Valores)]])</f>
        <v>-5.7</v>
      </c>
    </row>
    <row r="826" spans="2:10" hidden="1">
      <c r="B826" s="56">
        <v>46080</v>
      </c>
      <c r="C826" s="52" t="s">
        <v>1299</v>
      </c>
      <c r="D826" s="17" t="s">
        <v>2</v>
      </c>
      <c r="E826" s="17" t="s">
        <v>225</v>
      </c>
      <c r="F826" s="17" t="s">
        <v>524</v>
      </c>
      <c r="G826" s="21">
        <v>5.5</v>
      </c>
      <c r="H826" s="17" t="s">
        <v>525</v>
      </c>
      <c r="I826" s="20">
        <f>IF(FluxoCaixa101315176812[[#This Row],[Fornecedores]]="Saldo Inicial",FluxoCaixa101315176812[[#This Row],[R$ (Valores)]],I825+FluxoCaixa101315176812[[#This Row],[Valores Receitas / Despesas]])</f>
        <v>90788.849999999962</v>
      </c>
      <c r="J826" s="5">
        <f>IF(FluxoCaixa101315176812[[#This Row],[Entrada / Saída]]="Saída",FluxoCaixa101315176812[[#This Row],[R$ (Valores)]]*-1,FluxoCaixa101315176812[[#This Row],[R$ (Valores)]])</f>
        <v>-5.5</v>
      </c>
    </row>
    <row r="827" spans="2:10" hidden="1">
      <c r="B827" s="56">
        <v>46080</v>
      </c>
      <c r="C827" s="52" t="s">
        <v>1299</v>
      </c>
      <c r="D827" s="17" t="s">
        <v>2</v>
      </c>
      <c r="E827" s="17" t="s">
        <v>225</v>
      </c>
      <c r="F827" s="17" t="s">
        <v>524</v>
      </c>
      <c r="G827" s="21">
        <v>5.5</v>
      </c>
      <c r="H827" s="17" t="s">
        <v>525</v>
      </c>
      <c r="I827" s="20">
        <f>IF(FluxoCaixa101315176812[[#This Row],[Fornecedores]]="Saldo Inicial",FluxoCaixa101315176812[[#This Row],[R$ (Valores)]],I826+FluxoCaixa101315176812[[#This Row],[Valores Receitas / Despesas]])</f>
        <v>90783.349999999962</v>
      </c>
      <c r="J827" s="5">
        <f>IF(FluxoCaixa101315176812[[#This Row],[Entrada / Saída]]="Saída",FluxoCaixa101315176812[[#This Row],[R$ (Valores)]]*-1,FluxoCaixa101315176812[[#This Row],[R$ (Valores)]])</f>
        <v>-5.5</v>
      </c>
    </row>
    <row r="828" spans="2:10" hidden="1">
      <c r="B828" s="56">
        <v>46080</v>
      </c>
      <c r="C828" s="52" t="s">
        <v>1299</v>
      </c>
      <c r="D828" s="17" t="s">
        <v>2</v>
      </c>
      <c r="E828" s="17" t="s">
        <v>225</v>
      </c>
      <c r="F828" s="17" t="s">
        <v>524</v>
      </c>
      <c r="G828" s="54">
        <v>5.7</v>
      </c>
      <c r="H828" s="45" t="s">
        <v>525</v>
      </c>
      <c r="I828" s="47">
        <f>IF(FluxoCaixa101315176812[[#This Row],[Fornecedores]]="Saldo Inicial",FluxoCaixa101315176812[[#This Row],[R$ (Valores)]],I827+FluxoCaixa101315176812[[#This Row],[Valores Receitas / Despesas]])</f>
        <v>90777.649999999965</v>
      </c>
      <c r="J828" s="53">
        <f>IF(FluxoCaixa101315176812[[#This Row],[Entrada / Saída]]="Saída",FluxoCaixa101315176812[[#This Row],[R$ (Valores)]]*-1,FluxoCaixa101315176812[[#This Row],[R$ (Valores)]])</f>
        <v>-5.7</v>
      </c>
    </row>
    <row r="829" spans="2:10" hidden="1">
      <c r="B829" s="56">
        <v>46080</v>
      </c>
      <c r="C829" s="52" t="s">
        <v>1299</v>
      </c>
      <c r="D829" s="17" t="s">
        <v>2</v>
      </c>
      <c r="E829" s="17" t="s">
        <v>225</v>
      </c>
      <c r="F829" s="17" t="s">
        <v>524</v>
      </c>
      <c r="G829" s="54">
        <v>5.7</v>
      </c>
      <c r="H829" s="45" t="s">
        <v>525</v>
      </c>
      <c r="I829" s="47">
        <f>IF(FluxoCaixa101315176812[[#This Row],[Fornecedores]]="Saldo Inicial",FluxoCaixa101315176812[[#This Row],[R$ (Valores)]],I828+FluxoCaixa101315176812[[#This Row],[Valores Receitas / Despesas]])</f>
        <v>90771.949999999968</v>
      </c>
      <c r="J829" s="53">
        <f>IF(FluxoCaixa101315176812[[#This Row],[Entrada / Saída]]="Saída",FluxoCaixa101315176812[[#This Row],[R$ (Valores)]]*-1,FluxoCaixa101315176812[[#This Row],[R$ (Valores)]])</f>
        <v>-5.7</v>
      </c>
    </row>
    <row r="830" spans="2:10" hidden="1">
      <c r="B830" s="56">
        <v>46080</v>
      </c>
      <c r="C830" s="52" t="s">
        <v>1299</v>
      </c>
      <c r="D830" s="17" t="s">
        <v>2</v>
      </c>
      <c r="E830" s="17" t="s">
        <v>225</v>
      </c>
      <c r="F830" s="17" t="s">
        <v>524</v>
      </c>
      <c r="G830" s="54">
        <v>1.49</v>
      </c>
      <c r="H830" s="45" t="s">
        <v>525</v>
      </c>
      <c r="I830" s="47">
        <f>IF(FluxoCaixa101315176812[[#This Row],[Fornecedores]]="Saldo Inicial",FluxoCaixa101315176812[[#This Row],[R$ (Valores)]],I829+FluxoCaixa101315176812[[#This Row],[Valores Receitas / Despesas]])</f>
        <v>90770.459999999963</v>
      </c>
      <c r="J830" s="53">
        <f>IF(FluxoCaixa101315176812[[#This Row],[Entrada / Saída]]="Saída",FluxoCaixa101315176812[[#This Row],[R$ (Valores)]]*-1,FluxoCaixa101315176812[[#This Row],[R$ (Valores)]])</f>
        <v>-1.49</v>
      </c>
    </row>
    <row r="831" spans="2:10" hidden="1">
      <c r="B831" s="56">
        <v>46080</v>
      </c>
      <c r="C831" s="52" t="s">
        <v>1299</v>
      </c>
      <c r="D831" s="17"/>
      <c r="E831" s="17"/>
      <c r="F831" s="17"/>
      <c r="G831" s="21"/>
      <c r="H831" s="17"/>
      <c r="I831" s="20">
        <f>IF(FluxoCaixa101315176812[[#This Row],[Fornecedores]]="Saldo Inicial",FluxoCaixa101315176812[[#This Row],[R$ (Valores)]],I830+FluxoCaixa101315176812[[#This Row],[Valores Receitas / Despesas]])</f>
        <v>90770.459999999963</v>
      </c>
      <c r="J831" s="5">
        <f>IF(FluxoCaixa101315176812[[#This Row],[Entrada / Saída]]="Saída",FluxoCaixa101315176812[[#This Row],[R$ (Valores)]]*-1,FluxoCaixa101315176812[[#This Row],[R$ (Valores)]])</f>
        <v>0</v>
      </c>
    </row>
    <row r="832" spans="2:10" hidden="1">
      <c r="B832" s="56">
        <v>46080</v>
      </c>
      <c r="C832" s="52" t="s">
        <v>1299</v>
      </c>
      <c r="D832" s="17"/>
      <c r="E832" s="17"/>
      <c r="F832" s="17"/>
      <c r="G832" s="21"/>
      <c r="H832" s="17"/>
      <c r="I832" s="20">
        <f>IF(FluxoCaixa101315176812[[#This Row],[Fornecedores]]="Saldo Inicial",FluxoCaixa101315176812[[#This Row],[R$ (Valores)]],I831+FluxoCaixa101315176812[[#This Row],[Valores Receitas / Despesas]])</f>
        <v>90770.459999999963</v>
      </c>
      <c r="J832" s="5">
        <f>IF(FluxoCaixa101315176812[[#This Row],[Entrada / Saída]]="Saída",FluxoCaixa101315176812[[#This Row],[R$ (Valores)]]*-1,FluxoCaixa101315176812[[#This Row],[R$ (Valores)]])</f>
        <v>0</v>
      </c>
    </row>
    <row r="833" spans="2:10" hidden="1">
      <c r="B833" s="56">
        <v>46080</v>
      </c>
      <c r="C833" s="52" t="s">
        <v>1299</v>
      </c>
      <c r="D833" s="17"/>
      <c r="E833" s="17"/>
      <c r="F833" s="17"/>
      <c r="G833" s="21"/>
      <c r="H833" s="17"/>
      <c r="I833" s="20">
        <f>IF(FluxoCaixa101315176812[[#This Row],[Fornecedores]]="Saldo Inicial",FluxoCaixa101315176812[[#This Row],[R$ (Valores)]],I832+FluxoCaixa101315176812[[#This Row],[Valores Receitas / Despesas]])</f>
        <v>90770.459999999963</v>
      </c>
      <c r="J833" s="5">
        <f>IF(FluxoCaixa101315176812[[#This Row],[Entrada / Saída]]="Saída",FluxoCaixa101315176812[[#This Row],[R$ (Valores)]]*-1,FluxoCaixa101315176812[[#This Row],[R$ (Valores)]])</f>
        <v>0</v>
      </c>
    </row>
    <row r="834" spans="2:10" hidden="1">
      <c r="B834" s="56">
        <v>46080</v>
      </c>
      <c r="C834" s="52" t="s">
        <v>1299</v>
      </c>
      <c r="D834" s="17"/>
      <c r="E834" s="17"/>
      <c r="F834" s="17"/>
      <c r="G834" s="21"/>
      <c r="H834" s="17"/>
      <c r="I834" s="20">
        <f>IF(FluxoCaixa101315176812[[#This Row],[Fornecedores]]="Saldo Inicial",FluxoCaixa101315176812[[#This Row],[R$ (Valores)]],I833+FluxoCaixa101315176812[[#This Row],[Valores Receitas / Despesas]])</f>
        <v>90770.459999999963</v>
      </c>
      <c r="J834" s="5">
        <f>IF(FluxoCaixa101315176812[[#This Row],[Entrada / Saída]]="Saída",FluxoCaixa101315176812[[#This Row],[R$ (Valores)]]*-1,FluxoCaixa101315176812[[#This Row],[R$ (Valores)]])</f>
        <v>0</v>
      </c>
    </row>
  </sheetData>
  <mergeCells count="5">
    <mergeCell ref="E1:I1"/>
    <mergeCell ref="B3:D3"/>
    <mergeCell ref="B4:C4"/>
    <mergeCell ref="B5:C5"/>
    <mergeCell ref="B6:C6"/>
  </mergeCells>
  <conditionalFormatting sqref="D6">
    <cfRule type="cellIs" dxfId="27" priority="1" operator="greaterThan">
      <formula>0</formula>
    </cfRule>
    <cfRule type="cellIs" dxfId="26" priority="2" operator="lessThan">
      <formula>0</formula>
    </cfRule>
  </conditionalFormatting>
  <dataValidations count="3">
    <dataValidation type="list" allowBlank="1" showInputMessage="1" showErrorMessage="1" sqref="E11:E834" xr:uid="{B1AADA16-92DD-4DCE-A53E-8F97A49B3F8D}">
      <formula1>INDIRECT(D11)</formula1>
    </dataValidation>
    <dataValidation type="list" allowBlank="1" showInputMessage="1" showErrorMessage="1" sqref="F11" xr:uid="{AC5411E7-136C-48B9-9B00-5E4CE52B4754}">
      <formula1>INDIRECT($D11)</formula1>
    </dataValidation>
    <dataValidation type="list" allowBlank="1" showInputMessage="1" showErrorMessage="1" sqref="D11:D834" xr:uid="{80E90A9E-7EC2-4499-9023-2F4643AD2081}">
      <formula1>"Entrada,Saída"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C71F9F-5099-439F-8C9E-3DBB9BDE999C}">
          <x14:formula1>
            <xm:f>'Origem de Dados '!$F$3:$F$6</xm:f>
          </x14:formula1>
          <xm:sqref>H11:H834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FEBD-8757-4B49-86AB-DFA6F4D9AA85}">
  <dimension ref="B1:Q692"/>
  <sheetViews>
    <sheetView workbookViewId="0">
      <selection activeCell="F663" sqref="F663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84.7109375" style="1" bestFit="1" customWidth="1"/>
    <col min="7" max="7" width="24.42578125" style="1" customWidth="1"/>
    <col min="8" max="8" width="21.140625" style="1" customWidth="1"/>
    <col min="9" max="9" width="17.85546875" style="1" customWidth="1"/>
    <col min="10" max="10" width="31.42578125" style="1" hidden="1" customWidth="1"/>
    <col min="11" max="12" width="8.85546875" style="1"/>
    <col min="13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154</v>
      </c>
      <c r="F1" s="106"/>
      <c r="G1" s="106"/>
      <c r="H1" s="106"/>
      <c r="I1" s="106"/>
    </row>
    <row r="2" spans="2:17" ht="23.1" customHeight="1">
      <c r="O2" s="31"/>
    </row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SUMPRODUCT(SUBTOTAL(9,OFFSET(FluxoCaixa1013151769[R$ (Valores)],ROW(FluxoCaixa1013151769[R$ (Valores)])-ROW(G11),0,1)),--(FluxoCaixa1013151769[Entrada / Saída]="Entrada"))+SUMPRODUCT(SUBTOTAL(9,OFFSET(FluxoCaixa1013151769[R$ (Valores)],ROW(FluxoCaixa1013151769[R$ (Valores)])-ROW(G11),0,1)),--(FluxoCaixa1013151769[Entrada / Saída]="Saldo Inicial"))</f>
        <v>0</v>
      </c>
      <c r="N4" s="31"/>
      <c r="O4" s="26"/>
    </row>
    <row r="5" spans="2:17" ht="15.75">
      <c r="B5" s="110" t="s">
        <v>51</v>
      </c>
      <c r="C5" s="110"/>
      <c r="D5" s="8">
        <f ca="1">SUMPRODUCT(SUBTOTAL(9,OFFSET(FluxoCaixa1013151769[R$ (Valores)],ROW(FluxoCaixa1013151769[R$ (Valores)])-ROW(G11),0,1)),--(FluxoCaixa1013151769[Entrada / Saída]="Saída"))</f>
        <v>15299.8</v>
      </c>
      <c r="N5" s="26"/>
      <c r="Q5" s="31"/>
    </row>
    <row r="6" spans="2:17" ht="15.75">
      <c r="B6" s="110" t="s">
        <v>49</v>
      </c>
      <c r="C6" s="110"/>
      <c r="D6" s="9">
        <f ca="1">D4-D5</f>
        <v>-15299.8</v>
      </c>
      <c r="N6" s="26"/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194735.48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23</v>
      </c>
      <c r="F10" s="25" t="s">
        <v>522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 hidden="1">
      <c r="B11" s="16">
        <v>46054</v>
      </c>
      <c r="C11" s="48" t="s">
        <v>1299</v>
      </c>
      <c r="D11" s="18" t="s">
        <v>1</v>
      </c>
      <c r="E11" s="18" t="s">
        <v>48</v>
      </c>
      <c r="F11" s="17" t="s">
        <v>75</v>
      </c>
      <c r="G11" s="19">
        <v>194735.48</v>
      </c>
      <c r="H11" s="17" t="s">
        <v>13</v>
      </c>
      <c r="I11" s="20">
        <f>IF(FluxoCaixa1013151769[[#This Row],[Fornecedores]]="Saldo Inicial",FluxoCaixa1013151769[[#This Row],[R$ (Valores)]],I10+FluxoCaixa1013151769[[#This Row],[Valores Receitas / Despesas]])</f>
        <v>194735.48</v>
      </c>
      <c r="J11" s="20">
        <f>IF(FluxoCaixa1013151769[[#This Row],[Entrada / Saída]]="Saída",FluxoCaixa1013151769[[#This Row],[R$ (Valores)]]*-1,FluxoCaixa1013151769[[#This Row],[R$ (Valores)]])</f>
        <v>194735.48</v>
      </c>
    </row>
    <row r="12" spans="2:17" hidden="1">
      <c r="B12" s="16">
        <v>46055</v>
      </c>
      <c r="C12" s="48" t="s">
        <v>1299</v>
      </c>
      <c r="D12" s="17" t="s">
        <v>2</v>
      </c>
      <c r="E12" s="17" t="s">
        <v>507</v>
      </c>
      <c r="F12" s="17" t="s">
        <v>532</v>
      </c>
      <c r="G12" s="21">
        <v>48.9</v>
      </c>
      <c r="H12" s="17" t="s">
        <v>8</v>
      </c>
      <c r="I12" s="20">
        <f>IF(FluxoCaixa1013151769[[#This Row],[Fornecedores]]="Saldo Inicial",FluxoCaixa1013151769[[#This Row],[R$ (Valores)]],I11+FluxoCaixa1013151769[[#This Row],[Valores Receitas / Despesas]])</f>
        <v>194686.58000000002</v>
      </c>
      <c r="J12" s="20">
        <f>IF(FluxoCaixa1013151769[[#This Row],[Entrada / Saída]]="Saída",FluxoCaixa1013151769[[#This Row],[R$ (Valores)]]*-1,FluxoCaixa1013151769[[#This Row],[R$ (Valores)]])</f>
        <v>-48.9</v>
      </c>
    </row>
    <row r="13" spans="2:17" hidden="1">
      <c r="B13" s="16">
        <v>46055</v>
      </c>
      <c r="C13" s="48" t="s">
        <v>1299</v>
      </c>
      <c r="D13" s="17" t="s">
        <v>2</v>
      </c>
      <c r="E13" s="17" t="s">
        <v>348</v>
      </c>
      <c r="F13" s="17" t="s">
        <v>1300</v>
      </c>
      <c r="G13" s="29">
        <v>2976</v>
      </c>
      <c r="H13" s="17" t="s">
        <v>8</v>
      </c>
      <c r="I13" s="20">
        <f>IF(FluxoCaixa1013151769[[#This Row],[Fornecedores]]="Saldo Inicial",FluxoCaixa1013151769[[#This Row],[R$ (Valores)]],I12+FluxoCaixa1013151769[[#This Row],[Valores Receitas / Despesas]])</f>
        <v>191710.58000000002</v>
      </c>
      <c r="J13" s="20">
        <f>IF(FluxoCaixa1013151769[[#This Row],[Entrada / Saída]]="Saída",FluxoCaixa1013151769[[#This Row],[R$ (Valores)]]*-1,FluxoCaixa1013151769[[#This Row],[R$ (Valores)]])</f>
        <v>-2976</v>
      </c>
    </row>
    <row r="14" spans="2:17" hidden="1">
      <c r="B14" s="16">
        <v>46055</v>
      </c>
      <c r="C14" s="48" t="s">
        <v>1299</v>
      </c>
      <c r="D14" s="17" t="s">
        <v>2</v>
      </c>
      <c r="E14" s="17" t="s">
        <v>79</v>
      </c>
      <c r="F14" s="17" t="s">
        <v>1301</v>
      </c>
      <c r="G14" s="21">
        <v>29.43</v>
      </c>
      <c r="H14" s="17" t="s">
        <v>8</v>
      </c>
      <c r="I14" s="20">
        <f>IF(FluxoCaixa1013151769[[#This Row],[Fornecedores]]="Saldo Inicial",FluxoCaixa1013151769[[#This Row],[R$ (Valores)]],I13+FluxoCaixa1013151769[[#This Row],[Valores Receitas / Despesas]])</f>
        <v>191681.15000000002</v>
      </c>
      <c r="J14" s="20">
        <f>IF(FluxoCaixa1013151769[[#This Row],[Entrada / Saída]]="Saída",FluxoCaixa1013151769[[#This Row],[R$ (Valores)]]*-1,FluxoCaixa1013151769[[#This Row],[R$ (Valores)]])</f>
        <v>-29.43</v>
      </c>
    </row>
    <row r="15" spans="2:17" hidden="1">
      <c r="B15" s="16">
        <v>46055</v>
      </c>
      <c r="C15" s="48" t="s">
        <v>1299</v>
      </c>
      <c r="D15" s="17" t="s">
        <v>2</v>
      </c>
      <c r="E15" s="17" t="s">
        <v>79</v>
      </c>
      <c r="F15" s="17" t="s">
        <v>1302</v>
      </c>
      <c r="G15" s="21">
        <v>717.43</v>
      </c>
      <c r="H15" s="17" t="s">
        <v>8</v>
      </c>
      <c r="I15" s="20">
        <f>IF(FluxoCaixa1013151769[[#This Row],[Fornecedores]]="Saldo Inicial",FluxoCaixa1013151769[[#This Row],[R$ (Valores)]],I14+FluxoCaixa1013151769[[#This Row],[Valores Receitas / Despesas]])</f>
        <v>190963.72000000003</v>
      </c>
      <c r="J15" s="20">
        <f>IF(FluxoCaixa1013151769[[#This Row],[Entrada / Saída]]="Saída",FluxoCaixa1013151769[[#This Row],[R$ (Valores)]]*-1,FluxoCaixa1013151769[[#This Row],[R$ (Valores)]])</f>
        <v>-717.43</v>
      </c>
    </row>
    <row r="16" spans="2:17" hidden="1">
      <c r="B16" s="16">
        <v>46055</v>
      </c>
      <c r="C16" s="48" t="s">
        <v>1299</v>
      </c>
      <c r="D16" s="17" t="s">
        <v>2</v>
      </c>
      <c r="E16" s="17" t="s">
        <v>23</v>
      </c>
      <c r="F16" s="17" t="s">
        <v>1303</v>
      </c>
      <c r="G16" s="21">
        <v>1720</v>
      </c>
      <c r="H16" s="17" t="s">
        <v>8</v>
      </c>
      <c r="I16" s="20">
        <f>IF(FluxoCaixa1013151769[[#This Row],[Fornecedores]]="Saldo Inicial",FluxoCaixa1013151769[[#This Row],[R$ (Valores)]],I15+FluxoCaixa1013151769[[#This Row],[Valores Receitas / Despesas]])</f>
        <v>189243.72000000003</v>
      </c>
      <c r="J16" s="20">
        <f>IF(FluxoCaixa1013151769[[#This Row],[Entrada / Saída]]="Saída",FluxoCaixa1013151769[[#This Row],[R$ (Valores)]]*-1,FluxoCaixa1013151769[[#This Row],[R$ (Valores)]])</f>
        <v>-1720</v>
      </c>
    </row>
    <row r="17" spans="2:15" hidden="1">
      <c r="B17" s="16">
        <v>46055</v>
      </c>
      <c r="C17" s="48" t="s">
        <v>1299</v>
      </c>
      <c r="D17" s="17" t="s">
        <v>2</v>
      </c>
      <c r="E17" s="17" t="s">
        <v>25</v>
      </c>
      <c r="F17" s="17" t="s">
        <v>1304</v>
      </c>
      <c r="G17" s="21">
        <v>513.88</v>
      </c>
      <c r="H17" s="17" t="s">
        <v>8</v>
      </c>
      <c r="I17" s="20">
        <f>IF(FluxoCaixa1013151769[[#This Row],[Fornecedores]]="Saldo Inicial",FluxoCaixa1013151769[[#This Row],[R$ (Valores)]],I16+FluxoCaixa1013151769[[#This Row],[Valores Receitas / Despesas]])</f>
        <v>188729.84000000003</v>
      </c>
      <c r="J17" s="20">
        <f>IF(FluxoCaixa1013151769[[#This Row],[Entrada / Saída]]="Saída",FluxoCaixa1013151769[[#This Row],[R$ (Valores)]]*-1,FluxoCaixa1013151769[[#This Row],[R$ (Valores)]])</f>
        <v>-513.88</v>
      </c>
    </row>
    <row r="18" spans="2:15" hidden="1">
      <c r="B18" s="16">
        <v>46055</v>
      </c>
      <c r="C18" s="48" t="s">
        <v>1299</v>
      </c>
      <c r="D18" s="17" t="s">
        <v>2</v>
      </c>
      <c r="E18" s="17" t="s">
        <v>25</v>
      </c>
      <c r="F18" s="17" t="s">
        <v>1305</v>
      </c>
      <c r="G18" s="21">
        <v>720</v>
      </c>
      <c r="H18" s="17" t="s">
        <v>8</v>
      </c>
      <c r="I18" s="20">
        <f>IF(FluxoCaixa1013151769[[#This Row],[Fornecedores]]="Saldo Inicial",FluxoCaixa1013151769[[#This Row],[R$ (Valores)]],I17+FluxoCaixa1013151769[[#This Row],[Valores Receitas / Despesas]])</f>
        <v>188009.84000000003</v>
      </c>
      <c r="J18" s="20">
        <f>IF(FluxoCaixa1013151769[[#This Row],[Entrada / Saída]]="Saída",FluxoCaixa1013151769[[#This Row],[R$ (Valores)]]*-1,FluxoCaixa1013151769[[#This Row],[R$ (Valores)]])</f>
        <v>-720</v>
      </c>
    </row>
    <row r="19" spans="2:15" hidden="1">
      <c r="B19" s="16">
        <v>46055</v>
      </c>
      <c r="C19" s="48" t="s">
        <v>1299</v>
      </c>
      <c r="D19" s="17" t="s">
        <v>2</v>
      </c>
      <c r="E19" s="17" t="s">
        <v>25</v>
      </c>
      <c r="F19" s="17" t="s">
        <v>1305</v>
      </c>
      <c r="G19" s="21">
        <v>720</v>
      </c>
      <c r="H19" s="17" t="s">
        <v>8</v>
      </c>
      <c r="I19" s="20">
        <f>IF(FluxoCaixa1013151769[[#This Row],[Fornecedores]]="Saldo Inicial",FluxoCaixa1013151769[[#This Row],[R$ (Valores)]],I18+FluxoCaixa1013151769[[#This Row],[Valores Receitas / Despesas]])</f>
        <v>187289.84000000003</v>
      </c>
      <c r="J19" s="20">
        <f>IF(FluxoCaixa1013151769[[#This Row],[Entrada / Saída]]="Saída",FluxoCaixa1013151769[[#This Row],[R$ (Valores)]]*-1,FluxoCaixa1013151769[[#This Row],[R$ (Valores)]])</f>
        <v>-720</v>
      </c>
    </row>
    <row r="20" spans="2:15">
      <c r="B20" s="16">
        <v>46055</v>
      </c>
      <c r="C20" s="48" t="s">
        <v>1299</v>
      </c>
      <c r="D20" s="17" t="s">
        <v>2</v>
      </c>
      <c r="E20" s="17" t="s">
        <v>70</v>
      </c>
      <c r="F20" s="17" t="s">
        <v>1306</v>
      </c>
      <c r="G20" s="21">
        <v>650</v>
      </c>
      <c r="H20" s="17" t="s">
        <v>8</v>
      </c>
      <c r="I20" s="20">
        <f>IF(FluxoCaixa1013151769[[#This Row],[Fornecedores]]="Saldo Inicial",FluxoCaixa1013151769[[#This Row],[R$ (Valores)]],I19+FluxoCaixa1013151769[[#This Row],[Valores Receitas / Despesas]])</f>
        <v>186639.84000000003</v>
      </c>
      <c r="J20" s="20">
        <f>IF(FluxoCaixa1013151769[[#This Row],[Entrada / Saída]]="Saída",FluxoCaixa1013151769[[#This Row],[R$ (Valores)]]*-1,FluxoCaixa1013151769[[#This Row],[R$ (Valores)]])</f>
        <v>-650</v>
      </c>
    </row>
    <row r="21" spans="2:15" hidden="1">
      <c r="B21" s="16">
        <v>46055</v>
      </c>
      <c r="C21" s="48" t="s">
        <v>1299</v>
      </c>
      <c r="D21" s="17" t="s">
        <v>2</v>
      </c>
      <c r="E21" s="17" t="s">
        <v>70</v>
      </c>
      <c r="F21" s="17" t="s">
        <v>1307</v>
      </c>
      <c r="G21" s="21">
        <v>650</v>
      </c>
      <c r="H21" s="17" t="s">
        <v>8</v>
      </c>
      <c r="I21" s="20">
        <f>IF(FluxoCaixa1013151769[[#This Row],[Fornecedores]]="Saldo Inicial",FluxoCaixa1013151769[[#This Row],[R$ (Valores)]],I20+FluxoCaixa1013151769[[#This Row],[Valores Receitas / Despesas]])</f>
        <v>185989.84000000003</v>
      </c>
      <c r="J21" s="20">
        <f>IF(FluxoCaixa1013151769[[#This Row],[Entrada / Saída]]="Saída",FluxoCaixa1013151769[[#This Row],[R$ (Valores)]]*-1,FluxoCaixa1013151769[[#This Row],[R$ (Valores)]])</f>
        <v>-650</v>
      </c>
    </row>
    <row r="22" spans="2:15" hidden="1">
      <c r="B22" s="16">
        <v>46055</v>
      </c>
      <c r="C22" s="48" t="s">
        <v>1299</v>
      </c>
      <c r="D22" s="17" t="s">
        <v>2</v>
      </c>
      <c r="E22" s="17" t="s">
        <v>70</v>
      </c>
      <c r="F22" s="17" t="s">
        <v>1308</v>
      </c>
      <c r="G22" s="21">
        <v>650</v>
      </c>
      <c r="H22" s="17" t="s">
        <v>8</v>
      </c>
      <c r="I22" s="20">
        <f>IF(FluxoCaixa1013151769[[#This Row],[Fornecedores]]="Saldo Inicial",FluxoCaixa1013151769[[#This Row],[R$ (Valores)]],I21+FluxoCaixa1013151769[[#This Row],[Valores Receitas / Despesas]])</f>
        <v>185339.84000000003</v>
      </c>
      <c r="J22" s="20">
        <f>IF(FluxoCaixa1013151769[[#This Row],[Entrada / Saída]]="Saída",FluxoCaixa1013151769[[#This Row],[R$ (Valores)]]*-1,FluxoCaixa1013151769[[#This Row],[R$ (Valores)]])</f>
        <v>-650</v>
      </c>
      <c r="N22" s="26"/>
      <c r="O22" s="30"/>
    </row>
    <row r="23" spans="2:15" hidden="1">
      <c r="B23" s="16">
        <v>46055</v>
      </c>
      <c r="C23" s="48" t="s">
        <v>1299</v>
      </c>
      <c r="D23" s="17" t="s">
        <v>2</v>
      </c>
      <c r="E23" s="17" t="s">
        <v>70</v>
      </c>
      <c r="F23" s="17" t="s">
        <v>1309</v>
      </c>
      <c r="G23" s="21">
        <v>650</v>
      </c>
      <c r="H23" s="17" t="s">
        <v>8</v>
      </c>
      <c r="I23" s="20">
        <f>IF(FluxoCaixa1013151769[[#This Row],[Fornecedores]]="Saldo Inicial",FluxoCaixa1013151769[[#This Row],[R$ (Valores)]],I22+FluxoCaixa1013151769[[#This Row],[Valores Receitas / Despesas]])</f>
        <v>184689.84000000003</v>
      </c>
      <c r="J23" s="20">
        <f>IF(FluxoCaixa1013151769[[#This Row],[Entrada / Saída]]="Saída",FluxoCaixa1013151769[[#This Row],[R$ (Valores)]]*-1,FluxoCaixa1013151769[[#This Row],[R$ (Valores)]])</f>
        <v>-650</v>
      </c>
    </row>
    <row r="24" spans="2:15" hidden="1">
      <c r="B24" s="16">
        <v>46055</v>
      </c>
      <c r="C24" s="48" t="s">
        <v>1299</v>
      </c>
      <c r="D24" s="17" t="s">
        <v>2</v>
      </c>
      <c r="E24" s="17" t="s">
        <v>70</v>
      </c>
      <c r="F24" s="17" t="s">
        <v>546</v>
      </c>
      <c r="G24" s="21">
        <v>650</v>
      </c>
      <c r="H24" s="17" t="s">
        <v>8</v>
      </c>
      <c r="I24" s="20">
        <f>IF(FluxoCaixa1013151769[[#This Row],[Fornecedores]]="Saldo Inicial",FluxoCaixa1013151769[[#This Row],[R$ (Valores)]],I23+FluxoCaixa1013151769[[#This Row],[Valores Receitas / Despesas]])</f>
        <v>184039.84000000003</v>
      </c>
      <c r="J24" s="20">
        <f>IF(FluxoCaixa1013151769[[#This Row],[Entrada / Saída]]="Saída",FluxoCaixa1013151769[[#This Row],[R$ (Valores)]]*-1,FluxoCaixa1013151769[[#This Row],[R$ (Valores)]])</f>
        <v>-650</v>
      </c>
      <c r="O24" s="30"/>
    </row>
    <row r="25" spans="2:15" hidden="1">
      <c r="B25" s="16">
        <v>46055</v>
      </c>
      <c r="C25" s="48" t="s">
        <v>1299</v>
      </c>
      <c r="D25" s="17" t="s">
        <v>2</v>
      </c>
      <c r="E25" s="17" t="s">
        <v>70</v>
      </c>
      <c r="F25" s="17" t="s">
        <v>1310</v>
      </c>
      <c r="G25" s="21">
        <v>650</v>
      </c>
      <c r="H25" s="17" t="s">
        <v>8</v>
      </c>
      <c r="I25" s="20">
        <f>IF(FluxoCaixa1013151769[[#This Row],[Fornecedores]]="Saldo Inicial",FluxoCaixa1013151769[[#This Row],[R$ (Valores)]],I24+FluxoCaixa1013151769[[#This Row],[Valores Receitas / Despesas]])</f>
        <v>183389.84000000003</v>
      </c>
      <c r="J25" s="20">
        <f>IF(FluxoCaixa1013151769[[#This Row],[Entrada / Saída]]="Saída",FluxoCaixa1013151769[[#This Row],[R$ (Valores)]]*-1,FluxoCaixa1013151769[[#This Row],[R$ (Valores)]])</f>
        <v>-650</v>
      </c>
    </row>
    <row r="26" spans="2:15" hidden="1">
      <c r="B26" s="16">
        <v>46055</v>
      </c>
      <c r="C26" s="48" t="s">
        <v>1299</v>
      </c>
      <c r="D26" s="17" t="s">
        <v>2</v>
      </c>
      <c r="E26" s="17" t="s">
        <v>70</v>
      </c>
      <c r="F26" s="17" t="s">
        <v>1311</v>
      </c>
      <c r="G26" s="21">
        <v>650</v>
      </c>
      <c r="H26" s="17" t="s">
        <v>8</v>
      </c>
      <c r="I26" s="20">
        <f>IF(FluxoCaixa1013151769[[#This Row],[Fornecedores]]="Saldo Inicial",FluxoCaixa1013151769[[#This Row],[R$ (Valores)]],I25+FluxoCaixa1013151769[[#This Row],[Valores Receitas / Despesas]])</f>
        <v>182739.84000000003</v>
      </c>
      <c r="J26" s="20">
        <f>IF(FluxoCaixa1013151769[[#This Row],[Entrada / Saída]]="Saída",FluxoCaixa1013151769[[#This Row],[R$ (Valores)]]*-1,FluxoCaixa1013151769[[#This Row],[R$ (Valores)]])</f>
        <v>-650</v>
      </c>
      <c r="O26" s="30"/>
    </row>
    <row r="27" spans="2:15" hidden="1">
      <c r="B27" s="16">
        <v>46055</v>
      </c>
      <c r="C27" s="48" t="s">
        <v>1299</v>
      </c>
      <c r="D27" s="17" t="s">
        <v>2</v>
      </c>
      <c r="E27" s="17" t="s">
        <v>70</v>
      </c>
      <c r="F27" s="17" t="s">
        <v>1312</v>
      </c>
      <c r="G27" s="21">
        <v>650</v>
      </c>
      <c r="H27" s="17" t="s">
        <v>8</v>
      </c>
      <c r="I27" s="20">
        <f>IF(FluxoCaixa1013151769[[#This Row],[Fornecedores]]="Saldo Inicial",FluxoCaixa1013151769[[#This Row],[R$ (Valores)]],I26+FluxoCaixa1013151769[[#This Row],[Valores Receitas / Despesas]])</f>
        <v>182089.84000000003</v>
      </c>
      <c r="J27" s="20">
        <f>IF(FluxoCaixa1013151769[[#This Row],[Entrada / Saída]]="Saída",FluxoCaixa1013151769[[#This Row],[R$ (Valores)]]*-1,FluxoCaixa1013151769[[#This Row],[R$ (Valores)]])</f>
        <v>-650</v>
      </c>
    </row>
    <row r="28" spans="2:15" hidden="1">
      <c r="B28" s="16">
        <v>46055</v>
      </c>
      <c r="C28" s="48" t="s">
        <v>1299</v>
      </c>
      <c r="D28" s="17" t="s">
        <v>2</v>
      </c>
      <c r="E28" s="17" t="s">
        <v>70</v>
      </c>
      <c r="F28" s="17" t="s">
        <v>1313</v>
      </c>
      <c r="G28" s="21">
        <v>650</v>
      </c>
      <c r="H28" s="17" t="s">
        <v>8</v>
      </c>
      <c r="I28" s="20">
        <f>IF(FluxoCaixa1013151769[[#This Row],[Fornecedores]]="Saldo Inicial",FluxoCaixa1013151769[[#This Row],[R$ (Valores)]],I27+FluxoCaixa1013151769[[#This Row],[Valores Receitas / Despesas]])</f>
        <v>181439.84000000003</v>
      </c>
      <c r="J28" s="20">
        <f>IF(FluxoCaixa1013151769[[#This Row],[Entrada / Saída]]="Saída",FluxoCaixa1013151769[[#This Row],[R$ (Valores)]]*-1,FluxoCaixa1013151769[[#This Row],[R$ (Valores)]])</f>
        <v>-650</v>
      </c>
    </row>
    <row r="29" spans="2:15" hidden="1">
      <c r="B29" s="16">
        <v>46055</v>
      </c>
      <c r="C29" s="48" t="s">
        <v>1299</v>
      </c>
      <c r="D29" s="17" t="s">
        <v>2</v>
      </c>
      <c r="E29" s="17" t="s">
        <v>70</v>
      </c>
      <c r="F29" s="17" t="s">
        <v>1314</v>
      </c>
      <c r="G29" s="21">
        <v>400</v>
      </c>
      <c r="H29" s="17" t="s">
        <v>8</v>
      </c>
      <c r="I29" s="20">
        <f>IF(FluxoCaixa1013151769[[#This Row],[Fornecedores]]="Saldo Inicial",FluxoCaixa1013151769[[#This Row],[R$ (Valores)]],I28+FluxoCaixa1013151769[[#This Row],[Valores Receitas / Despesas]])</f>
        <v>181039.84000000003</v>
      </c>
      <c r="J29" s="20">
        <f>IF(FluxoCaixa1013151769[[#This Row],[Entrada / Saída]]="Saída",FluxoCaixa1013151769[[#This Row],[R$ (Valores)]]*-1,FluxoCaixa1013151769[[#This Row],[R$ (Valores)]])</f>
        <v>-400</v>
      </c>
    </row>
    <row r="30" spans="2:15" hidden="1">
      <c r="B30" s="16">
        <v>46055</v>
      </c>
      <c r="C30" s="48" t="s">
        <v>1299</v>
      </c>
      <c r="D30" s="17" t="s">
        <v>2</v>
      </c>
      <c r="E30" s="17" t="s">
        <v>70</v>
      </c>
      <c r="F30" s="17" t="s">
        <v>1315</v>
      </c>
      <c r="G30" s="21">
        <v>650</v>
      </c>
      <c r="H30" s="17" t="s">
        <v>8</v>
      </c>
      <c r="I30" s="20">
        <f>IF(FluxoCaixa1013151769[[#This Row],[Fornecedores]]="Saldo Inicial",FluxoCaixa1013151769[[#This Row],[R$ (Valores)]],I29+FluxoCaixa1013151769[[#This Row],[Valores Receitas / Despesas]])</f>
        <v>180389.84000000003</v>
      </c>
      <c r="J30" s="20">
        <f>IF(FluxoCaixa1013151769[[#This Row],[Entrada / Saída]]="Saída",FluxoCaixa1013151769[[#This Row],[R$ (Valores)]]*-1,FluxoCaixa1013151769[[#This Row],[R$ (Valores)]])</f>
        <v>-650</v>
      </c>
    </row>
    <row r="31" spans="2:15" hidden="1">
      <c r="B31" s="16">
        <v>46055</v>
      </c>
      <c r="C31" s="48" t="s">
        <v>1299</v>
      </c>
      <c r="D31" s="17" t="s">
        <v>2</v>
      </c>
      <c r="E31" s="17" t="s">
        <v>70</v>
      </c>
      <c r="F31" s="17" t="s">
        <v>551</v>
      </c>
      <c r="G31" s="21">
        <v>650</v>
      </c>
      <c r="H31" s="17" t="s">
        <v>8</v>
      </c>
      <c r="I31" s="20">
        <f>IF(FluxoCaixa1013151769[[#This Row],[Fornecedores]]="Saldo Inicial",FluxoCaixa1013151769[[#This Row],[R$ (Valores)]],I30+FluxoCaixa1013151769[[#This Row],[Valores Receitas / Despesas]])</f>
        <v>179739.84000000003</v>
      </c>
      <c r="J31" s="20">
        <f>IF(FluxoCaixa1013151769[[#This Row],[Entrada / Saída]]="Saída",FluxoCaixa1013151769[[#This Row],[R$ (Valores)]]*-1,FluxoCaixa1013151769[[#This Row],[R$ (Valores)]])</f>
        <v>-650</v>
      </c>
    </row>
    <row r="32" spans="2:15" hidden="1">
      <c r="B32" s="16">
        <v>46055</v>
      </c>
      <c r="C32" s="48" t="s">
        <v>1299</v>
      </c>
      <c r="D32" s="17" t="s">
        <v>2</v>
      </c>
      <c r="E32" s="17" t="s">
        <v>70</v>
      </c>
      <c r="F32" s="17" t="s">
        <v>1316</v>
      </c>
      <c r="G32" s="21">
        <v>650</v>
      </c>
      <c r="H32" s="17" t="s">
        <v>8</v>
      </c>
      <c r="I32" s="20">
        <f>IF(FluxoCaixa1013151769[[#This Row],[Fornecedores]]="Saldo Inicial",FluxoCaixa1013151769[[#This Row],[R$ (Valores)]],I31+FluxoCaixa1013151769[[#This Row],[Valores Receitas / Despesas]])</f>
        <v>179089.84000000003</v>
      </c>
      <c r="J32" s="20">
        <f>IF(FluxoCaixa1013151769[[#This Row],[Entrada / Saída]]="Saída",FluxoCaixa1013151769[[#This Row],[R$ (Valores)]]*-1,FluxoCaixa1013151769[[#This Row],[R$ (Valores)]])</f>
        <v>-650</v>
      </c>
    </row>
    <row r="33" spans="2:10" hidden="1">
      <c r="B33" s="16">
        <v>46055</v>
      </c>
      <c r="C33" s="48" t="s">
        <v>1299</v>
      </c>
      <c r="D33" s="17" t="s">
        <v>2</v>
      </c>
      <c r="E33" s="17" t="s">
        <v>146</v>
      </c>
      <c r="F33" s="17" t="s">
        <v>862</v>
      </c>
      <c r="G33" s="21">
        <v>281</v>
      </c>
      <c r="H33" s="17" t="s">
        <v>8</v>
      </c>
      <c r="I33" s="20">
        <f>IF(FluxoCaixa1013151769[[#This Row],[Fornecedores]]="Saldo Inicial",FluxoCaixa1013151769[[#This Row],[R$ (Valores)]],I32+FluxoCaixa1013151769[[#This Row],[Valores Receitas / Despesas]])</f>
        <v>178808.84000000003</v>
      </c>
      <c r="J33" s="20">
        <f>IF(FluxoCaixa1013151769[[#This Row],[Entrada / Saída]]="Saída",FluxoCaixa1013151769[[#This Row],[R$ (Valores)]]*-1,FluxoCaixa1013151769[[#This Row],[R$ (Valores)]])</f>
        <v>-281</v>
      </c>
    </row>
    <row r="34" spans="2:10" hidden="1">
      <c r="B34" s="16">
        <v>46055</v>
      </c>
      <c r="C34" s="48" t="s">
        <v>1299</v>
      </c>
      <c r="D34" s="17" t="s">
        <v>2</v>
      </c>
      <c r="E34" s="17" t="s">
        <v>70</v>
      </c>
      <c r="F34" s="17" t="s">
        <v>1317</v>
      </c>
      <c r="G34" s="21">
        <v>600</v>
      </c>
      <c r="H34" s="17" t="s">
        <v>8</v>
      </c>
      <c r="I34" s="20">
        <f>IF(FluxoCaixa1013151769[[#This Row],[Fornecedores]]="Saldo Inicial",FluxoCaixa1013151769[[#This Row],[R$ (Valores)]],I33+FluxoCaixa1013151769[[#This Row],[Valores Receitas / Despesas]])</f>
        <v>178208.84000000003</v>
      </c>
      <c r="J34" s="20">
        <f>IF(FluxoCaixa1013151769[[#This Row],[Entrada / Saída]]="Saída",FluxoCaixa1013151769[[#This Row],[R$ (Valores)]]*-1,FluxoCaixa1013151769[[#This Row],[R$ (Valores)]])</f>
        <v>-600</v>
      </c>
    </row>
    <row r="35" spans="2:10" hidden="1">
      <c r="B35" s="16">
        <v>46055</v>
      </c>
      <c r="C35" s="48" t="s">
        <v>1299</v>
      </c>
      <c r="D35" s="17" t="s">
        <v>2</v>
      </c>
      <c r="E35" s="17" t="s">
        <v>26</v>
      </c>
      <c r="F35" s="17" t="s">
        <v>1318</v>
      </c>
      <c r="G35" s="21">
        <v>320</v>
      </c>
      <c r="H35" s="17" t="s">
        <v>8</v>
      </c>
      <c r="I35" s="20">
        <f>IF(FluxoCaixa1013151769[[#This Row],[Fornecedores]]="Saldo Inicial",FluxoCaixa1013151769[[#This Row],[R$ (Valores)]],I34+FluxoCaixa1013151769[[#This Row],[Valores Receitas / Despesas]])</f>
        <v>177888.84000000003</v>
      </c>
      <c r="J35" s="20">
        <f>IF(FluxoCaixa1013151769[[#This Row],[Entrada / Saída]]="Saída",FluxoCaixa1013151769[[#This Row],[R$ (Valores)]]*-1,FluxoCaixa1013151769[[#This Row],[R$ (Valores)]])</f>
        <v>-320</v>
      </c>
    </row>
    <row r="36" spans="2:10" hidden="1">
      <c r="B36" s="16">
        <v>46055</v>
      </c>
      <c r="C36" s="48" t="s">
        <v>1299</v>
      </c>
      <c r="D36" s="17" t="s">
        <v>2</v>
      </c>
      <c r="E36" s="17" t="s">
        <v>70</v>
      </c>
      <c r="F36" s="17" t="s">
        <v>1319</v>
      </c>
      <c r="G36" s="21">
        <v>1200</v>
      </c>
      <c r="H36" s="17" t="s">
        <v>8</v>
      </c>
      <c r="I36" s="20">
        <f>IF(FluxoCaixa1013151769[[#This Row],[Fornecedores]]="Saldo Inicial",FluxoCaixa1013151769[[#This Row],[R$ (Valores)]],I35+FluxoCaixa1013151769[[#This Row],[Valores Receitas / Despesas]])</f>
        <v>176688.84000000003</v>
      </c>
      <c r="J36" s="20">
        <f>IF(FluxoCaixa1013151769[[#This Row],[Entrada / Saída]]="Saída",FluxoCaixa1013151769[[#This Row],[R$ (Valores)]]*-1,FluxoCaixa1013151769[[#This Row],[R$ (Valores)]])</f>
        <v>-1200</v>
      </c>
    </row>
    <row r="37" spans="2:10" hidden="1">
      <c r="B37" s="16">
        <v>46055</v>
      </c>
      <c r="C37" s="48" t="s">
        <v>1299</v>
      </c>
      <c r="D37" s="17" t="s">
        <v>2</v>
      </c>
      <c r="E37" s="17" t="s">
        <v>78</v>
      </c>
      <c r="F37" s="17" t="s">
        <v>1320</v>
      </c>
      <c r="G37" s="21">
        <v>200</v>
      </c>
      <c r="H37" s="17" t="s">
        <v>8</v>
      </c>
      <c r="I37" s="20">
        <f>IF(FluxoCaixa1013151769[[#This Row],[Fornecedores]]="Saldo Inicial",FluxoCaixa1013151769[[#This Row],[R$ (Valores)]],I36+FluxoCaixa1013151769[[#This Row],[Valores Receitas / Despesas]])</f>
        <v>176488.84000000003</v>
      </c>
      <c r="J37" s="20">
        <f>IF(FluxoCaixa1013151769[[#This Row],[Entrada / Saída]]="Saída",FluxoCaixa1013151769[[#This Row],[R$ (Valores)]]*-1,FluxoCaixa1013151769[[#This Row],[R$ (Valores)]])</f>
        <v>-200</v>
      </c>
    </row>
    <row r="38" spans="2:10" hidden="1">
      <c r="B38" s="16">
        <v>46055</v>
      </c>
      <c r="C38" s="48" t="s">
        <v>1299</v>
      </c>
      <c r="D38" s="17" t="s">
        <v>2</v>
      </c>
      <c r="E38" s="17" t="s">
        <v>70</v>
      </c>
      <c r="F38" s="17" t="s">
        <v>1321</v>
      </c>
      <c r="G38" s="29">
        <v>250</v>
      </c>
      <c r="H38" s="17" t="s">
        <v>8</v>
      </c>
      <c r="I38" s="20">
        <f>IF(FluxoCaixa1013151769[[#This Row],[Fornecedores]]="Saldo Inicial",FluxoCaixa1013151769[[#This Row],[R$ (Valores)]],I37+FluxoCaixa1013151769[[#This Row],[Valores Receitas / Despesas]])</f>
        <v>176238.84000000003</v>
      </c>
      <c r="J38" s="20">
        <f>IF(FluxoCaixa1013151769[[#This Row],[Entrada / Saída]]="Saída",FluxoCaixa1013151769[[#This Row],[R$ (Valores)]]*-1,FluxoCaixa1013151769[[#This Row],[R$ (Valores)]])</f>
        <v>-250</v>
      </c>
    </row>
    <row r="39" spans="2:10" hidden="1">
      <c r="B39" s="16">
        <v>46055</v>
      </c>
      <c r="C39" s="48" t="s">
        <v>1299</v>
      </c>
      <c r="D39" s="17" t="s">
        <v>2</v>
      </c>
      <c r="E39" s="17" t="s">
        <v>70</v>
      </c>
      <c r="F39" s="17" t="s">
        <v>599</v>
      </c>
      <c r="G39" s="21">
        <v>800</v>
      </c>
      <c r="H39" s="17" t="s">
        <v>8</v>
      </c>
      <c r="I39" s="20">
        <f>IF(FluxoCaixa1013151769[[#This Row],[Fornecedores]]="Saldo Inicial",FluxoCaixa1013151769[[#This Row],[R$ (Valores)]],I38+FluxoCaixa1013151769[[#This Row],[Valores Receitas / Despesas]])</f>
        <v>175438.84000000003</v>
      </c>
      <c r="J39" s="20">
        <f>IF(FluxoCaixa1013151769[[#This Row],[Entrada / Saída]]="Saída",FluxoCaixa1013151769[[#This Row],[R$ (Valores)]]*-1,FluxoCaixa1013151769[[#This Row],[R$ (Valores)]])</f>
        <v>-800</v>
      </c>
    </row>
    <row r="40" spans="2:10" hidden="1">
      <c r="B40" s="16">
        <v>46055</v>
      </c>
      <c r="C40" s="48" t="s">
        <v>1299</v>
      </c>
      <c r="D40" s="17" t="s">
        <v>2</v>
      </c>
      <c r="E40" s="17" t="s">
        <v>70</v>
      </c>
      <c r="F40" s="17" t="s">
        <v>596</v>
      </c>
      <c r="G40" s="21">
        <v>600</v>
      </c>
      <c r="H40" s="17" t="s">
        <v>8</v>
      </c>
      <c r="I40" s="20">
        <f>IF(FluxoCaixa1013151769[[#This Row],[Fornecedores]]="Saldo Inicial",FluxoCaixa1013151769[[#This Row],[R$ (Valores)]],I39+FluxoCaixa1013151769[[#This Row],[Valores Receitas / Despesas]])</f>
        <v>174838.84000000003</v>
      </c>
      <c r="J40" s="20">
        <f>IF(FluxoCaixa1013151769[[#This Row],[Entrada / Saída]]="Saída",FluxoCaixa1013151769[[#This Row],[R$ (Valores)]]*-1,FluxoCaixa1013151769[[#This Row],[R$ (Valores)]])</f>
        <v>-600</v>
      </c>
    </row>
    <row r="41" spans="2:10" hidden="1">
      <c r="B41" s="16">
        <v>46055</v>
      </c>
      <c r="C41" s="48" t="s">
        <v>1299</v>
      </c>
      <c r="D41" s="17" t="s">
        <v>2</v>
      </c>
      <c r="E41" s="17" t="s">
        <v>70</v>
      </c>
      <c r="F41" s="17" t="s">
        <v>586</v>
      </c>
      <c r="G41" s="21">
        <v>210</v>
      </c>
      <c r="H41" s="17" t="s">
        <v>8</v>
      </c>
      <c r="I41" s="20">
        <f>IF(FluxoCaixa1013151769[[#This Row],[Fornecedores]]="Saldo Inicial",FluxoCaixa1013151769[[#This Row],[R$ (Valores)]],I40+FluxoCaixa1013151769[[#This Row],[Valores Receitas / Despesas]])</f>
        <v>174628.84000000003</v>
      </c>
      <c r="J41" s="20">
        <f>IF(FluxoCaixa1013151769[[#This Row],[Entrada / Saída]]="Saída",FluxoCaixa1013151769[[#This Row],[R$ (Valores)]]*-1,FluxoCaixa1013151769[[#This Row],[R$ (Valores)]])</f>
        <v>-210</v>
      </c>
    </row>
    <row r="42" spans="2:10" hidden="1">
      <c r="B42" s="16">
        <v>46055</v>
      </c>
      <c r="C42" s="48" t="s">
        <v>1299</v>
      </c>
      <c r="D42" s="17" t="s">
        <v>2</v>
      </c>
      <c r="E42" s="17" t="s">
        <v>70</v>
      </c>
      <c r="F42" s="17" t="s">
        <v>1063</v>
      </c>
      <c r="G42" s="21">
        <v>600</v>
      </c>
      <c r="H42" s="17" t="s">
        <v>8</v>
      </c>
      <c r="I42" s="20">
        <f>IF(FluxoCaixa1013151769[[#This Row],[Fornecedores]]="Saldo Inicial",FluxoCaixa1013151769[[#This Row],[R$ (Valores)]],I41+FluxoCaixa1013151769[[#This Row],[Valores Receitas / Despesas]])</f>
        <v>174028.84000000003</v>
      </c>
      <c r="J42" s="20">
        <f>IF(FluxoCaixa1013151769[[#This Row],[Entrada / Saída]]="Saída",FluxoCaixa1013151769[[#This Row],[R$ (Valores)]]*-1,FluxoCaixa1013151769[[#This Row],[R$ (Valores)]])</f>
        <v>-600</v>
      </c>
    </row>
    <row r="43" spans="2:10" hidden="1">
      <c r="B43" s="16">
        <v>46055</v>
      </c>
      <c r="C43" s="48" t="s">
        <v>1299</v>
      </c>
      <c r="D43" s="17" t="s">
        <v>2</v>
      </c>
      <c r="E43" s="17" t="s">
        <v>79</v>
      </c>
      <c r="F43" s="17" t="s">
        <v>1065</v>
      </c>
      <c r="G43" s="21">
        <v>29.35</v>
      </c>
      <c r="H43" s="17" t="s">
        <v>8</v>
      </c>
      <c r="I43" s="20">
        <f>IF(FluxoCaixa1013151769[[#This Row],[Fornecedores]]="Saldo Inicial",FluxoCaixa1013151769[[#This Row],[R$ (Valores)]],I42+FluxoCaixa1013151769[[#This Row],[Valores Receitas / Despesas]])</f>
        <v>173999.49000000002</v>
      </c>
      <c r="J43" s="20">
        <f>IF(FluxoCaixa1013151769[[#This Row],[Entrada / Saída]]="Saída",FluxoCaixa1013151769[[#This Row],[R$ (Valores)]]*-1,FluxoCaixa1013151769[[#This Row],[R$ (Valores)]])</f>
        <v>-29.35</v>
      </c>
    </row>
    <row r="44" spans="2:10" hidden="1">
      <c r="B44" s="16">
        <v>46055</v>
      </c>
      <c r="C44" s="48" t="s">
        <v>1299</v>
      </c>
      <c r="D44" s="17" t="s">
        <v>2</v>
      </c>
      <c r="E44" s="17" t="s">
        <v>348</v>
      </c>
      <c r="F44" s="17" t="s">
        <v>665</v>
      </c>
      <c r="G44" s="21">
        <v>170</v>
      </c>
      <c r="H44" s="17" t="s">
        <v>8</v>
      </c>
      <c r="I44" s="20">
        <f>IF(FluxoCaixa1013151769[[#This Row],[Fornecedores]]="Saldo Inicial",FluxoCaixa1013151769[[#This Row],[R$ (Valores)]],I43+FluxoCaixa1013151769[[#This Row],[Valores Receitas / Despesas]])</f>
        <v>173829.49000000002</v>
      </c>
      <c r="J44" s="20">
        <f>IF(FluxoCaixa1013151769[[#This Row],[Entrada / Saída]]="Saída",FluxoCaixa1013151769[[#This Row],[R$ (Valores)]]*-1,FluxoCaixa1013151769[[#This Row],[R$ (Valores)]])</f>
        <v>-170</v>
      </c>
    </row>
    <row r="45" spans="2:10" hidden="1">
      <c r="B45" s="16">
        <v>46055</v>
      </c>
      <c r="C45" s="48" t="s">
        <v>1299</v>
      </c>
      <c r="D45" s="17" t="s">
        <v>2</v>
      </c>
      <c r="E45" s="17" t="s">
        <v>70</v>
      </c>
      <c r="F45" s="17" t="s">
        <v>1322</v>
      </c>
      <c r="G45" s="21">
        <v>800</v>
      </c>
      <c r="H45" s="17" t="s">
        <v>8</v>
      </c>
      <c r="I45" s="20">
        <f>IF(FluxoCaixa1013151769[[#This Row],[Fornecedores]]="Saldo Inicial",FluxoCaixa1013151769[[#This Row],[R$ (Valores)]],I44+FluxoCaixa1013151769[[#This Row],[Valores Receitas / Despesas]])</f>
        <v>173029.49000000002</v>
      </c>
      <c r="J45" s="20">
        <f>IF(FluxoCaixa1013151769[[#This Row],[Entrada / Saída]]="Saída",FluxoCaixa1013151769[[#This Row],[R$ (Valores)]]*-1,FluxoCaixa1013151769[[#This Row],[R$ (Valores)]])</f>
        <v>-800</v>
      </c>
    </row>
    <row r="46" spans="2:10" hidden="1">
      <c r="B46" s="16">
        <v>46055</v>
      </c>
      <c r="C46" s="48" t="s">
        <v>1299</v>
      </c>
      <c r="D46" s="17" t="s">
        <v>2</v>
      </c>
      <c r="E46" s="17" t="s">
        <v>70</v>
      </c>
      <c r="F46" s="17" t="s">
        <v>1323</v>
      </c>
      <c r="G46" s="21">
        <v>500</v>
      </c>
      <c r="H46" s="17" t="s">
        <v>8</v>
      </c>
      <c r="I46" s="20">
        <f>IF(FluxoCaixa1013151769[[#This Row],[Fornecedores]]="Saldo Inicial",FluxoCaixa1013151769[[#This Row],[R$ (Valores)]],I45+FluxoCaixa1013151769[[#This Row],[Valores Receitas / Despesas]])</f>
        <v>172529.49000000002</v>
      </c>
      <c r="J46" s="20">
        <f>IF(FluxoCaixa1013151769[[#This Row],[Entrada / Saída]]="Saída",FluxoCaixa1013151769[[#This Row],[R$ (Valores)]]*-1,FluxoCaixa1013151769[[#This Row],[R$ (Valores)]])</f>
        <v>-500</v>
      </c>
    </row>
    <row r="47" spans="2:10" hidden="1">
      <c r="B47" s="16">
        <v>46055</v>
      </c>
      <c r="C47" s="48" t="s">
        <v>1299</v>
      </c>
      <c r="D47" s="17" t="s">
        <v>2</v>
      </c>
      <c r="E47" s="17" t="s">
        <v>70</v>
      </c>
      <c r="F47" s="17" t="s">
        <v>1324</v>
      </c>
      <c r="G47" s="21">
        <v>600</v>
      </c>
      <c r="H47" s="17" t="s">
        <v>8</v>
      </c>
      <c r="I47" s="20">
        <f>IF(FluxoCaixa1013151769[[#This Row],[Fornecedores]]="Saldo Inicial",FluxoCaixa1013151769[[#This Row],[R$ (Valores)]],I46+FluxoCaixa1013151769[[#This Row],[Valores Receitas / Despesas]])</f>
        <v>171929.49000000002</v>
      </c>
      <c r="J47" s="20">
        <f>IF(FluxoCaixa1013151769[[#This Row],[Entrada / Saída]]="Saída",FluxoCaixa1013151769[[#This Row],[R$ (Valores)]]*-1,FluxoCaixa1013151769[[#This Row],[R$ (Valores)]])</f>
        <v>-600</v>
      </c>
    </row>
    <row r="48" spans="2:10" hidden="1">
      <c r="B48" s="16">
        <v>46055</v>
      </c>
      <c r="C48" s="48" t="s">
        <v>1299</v>
      </c>
      <c r="D48" s="17" t="s">
        <v>2</v>
      </c>
      <c r="E48" s="17" t="s">
        <v>70</v>
      </c>
      <c r="F48" s="17" t="s">
        <v>1325</v>
      </c>
      <c r="G48" s="21">
        <v>240</v>
      </c>
      <c r="H48" s="17" t="s">
        <v>8</v>
      </c>
      <c r="I48" s="20">
        <f>IF(FluxoCaixa1013151769[[#This Row],[Fornecedores]]="Saldo Inicial",FluxoCaixa1013151769[[#This Row],[R$ (Valores)]],I47+FluxoCaixa1013151769[[#This Row],[Valores Receitas / Despesas]])</f>
        <v>171689.49000000002</v>
      </c>
      <c r="J48" s="20">
        <f>IF(FluxoCaixa1013151769[[#This Row],[Entrada / Saída]]="Saída",FluxoCaixa1013151769[[#This Row],[R$ (Valores)]]*-1,FluxoCaixa1013151769[[#This Row],[R$ (Valores)]])</f>
        <v>-240</v>
      </c>
    </row>
    <row r="49" spans="2:14" hidden="1">
      <c r="B49" s="16">
        <v>46055</v>
      </c>
      <c r="C49" s="48" t="s">
        <v>1299</v>
      </c>
      <c r="D49" s="17" t="s">
        <v>2</v>
      </c>
      <c r="E49" s="17" t="s">
        <v>70</v>
      </c>
      <c r="F49" s="17" t="s">
        <v>1326</v>
      </c>
      <c r="G49" s="21">
        <v>240</v>
      </c>
      <c r="H49" s="17" t="s">
        <v>8</v>
      </c>
      <c r="I49" s="20">
        <f>IF(FluxoCaixa1013151769[[#This Row],[Fornecedores]]="Saldo Inicial",FluxoCaixa1013151769[[#This Row],[R$ (Valores)]],I48+FluxoCaixa1013151769[[#This Row],[Valores Receitas / Despesas]])</f>
        <v>171449.49000000002</v>
      </c>
      <c r="J49" s="20">
        <f>IF(FluxoCaixa1013151769[[#This Row],[Entrada / Saída]]="Saída",FluxoCaixa1013151769[[#This Row],[R$ (Valores)]]*-1,FluxoCaixa1013151769[[#This Row],[R$ (Valores)]])</f>
        <v>-240</v>
      </c>
    </row>
    <row r="50" spans="2:14" hidden="1">
      <c r="B50" s="16">
        <v>46055</v>
      </c>
      <c r="C50" s="48" t="s">
        <v>1299</v>
      </c>
      <c r="D50" s="17" t="s">
        <v>2</v>
      </c>
      <c r="E50" s="17" t="s">
        <v>70</v>
      </c>
      <c r="F50" s="17" t="s">
        <v>1327</v>
      </c>
      <c r="G50" s="21">
        <v>294</v>
      </c>
      <c r="H50" s="17" t="s">
        <v>8</v>
      </c>
      <c r="I50" s="20">
        <f>IF(FluxoCaixa1013151769[[#This Row],[Fornecedores]]="Saldo Inicial",FluxoCaixa1013151769[[#This Row],[R$ (Valores)]],I49+FluxoCaixa1013151769[[#This Row],[Valores Receitas / Despesas]])</f>
        <v>171155.49000000002</v>
      </c>
      <c r="J50" s="20">
        <f>IF(FluxoCaixa1013151769[[#This Row],[Entrada / Saída]]="Saída",FluxoCaixa1013151769[[#This Row],[R$ (Valores)]]*-1,FluxoCaixa1013151769[[#This Row],[R$ (Valores)]])</f>
        <v>-294</v>
      </c>
    </row>
    <row r="51" spans="2:14" hidden="1">
      <c r="B51" s="16">
        <v>46055</v>
      </c>
      <c r="C51" s="48" t="s">
        <v>1299</v>
      </c>
      <c r="D51" s="17" t="s">
        <v>2</v>
      </c>
      <c r="E51" s="17" t="s">
        <v>70</v>
      </c>
      <c r="F51" s="17" t="s">
        <v>1328</v>
      </c>
      <c r="G51" s="21">
        <v>210</v>
      </c>
      <c r="H51" s="17" t="s">
        <v>8</v>
      </c>
      <c r="I51" s="20">
        <f>IF(FluxoCaixa1013151769[[#This Row],[Fornecedores]]="Saldo Inicial",FluxoCaixa1013151769[[#This Row],[R$ (Valores)]],I50+FluxoCaixa1013151769[[#This Row],[Valores Receitas / Despesas]])</f>
        <v>170945.49000000002</v>
      </c>
      <c r="J51" s="20">
        <f>IF(FluxoCaixa1013151769[[#This Row],[Entrada / Saída]]="Saída",FluxoCaixa1013151769[[#This Row],[R$ (Valores)]]*-1,FluxoCaixa1013151769[[#This Row],[R$ (Valores)]])</f>
        <v>-210</v>
      </c>
    </row>
    <row r="52" spans="2:14" hidden="1">
      <c r="B52" s="16">
        <v>46055</v>
      </c>
      <c r="C52" s="48" t="s">
        <v>1299</v>
      </c>
      <c r="D52" s="17" t="s">
        <v>2</v>
      </c>
      <c r="E52" s="17" t="s">
        <v>70</v>
      </c>
      <c r="F52" s="17" t="s">
        <v>1329</v>
      </c>
      <c r="G52" s="21">
        <v>800</v>
      </c>
      <c r="H52" s="17" t="s">
        <v>8</v>
      </c>
      <c r="I52" s="20">
        <f>IF(FluxoCaixa1013151769[[#This Row],[Fornecedores]]="Saldo Inicial",FluxoCaixa1013151769[[#This Row],[R$ (Valores)]],I51+FluxoCaixa1013151769[[#This Row],[Valores Receitas / Despesas]])</f>
        <v>170145.49000000002</v>
      </c>
      <c r="J52" s="20">
        <f>IF(FluxoCaixa1013151769[[#This Row],[Entrada / Saída]]="Saída",FluxoCaixa1013151769[[#This Row],[R$ (Valores)]]*-1,FluxoCaixa1013151769[[#This Row],[R$ (Valores)]])</f>
        <v>-800</v>
      </c>
    </row>
    <row r="53" spans="2:14" hidden="1">
      <c r="B53" s="16">
        <v>46055</v>
      </c>
      <c r="C53" s="48" t="s">
        <v>1299</v>
      </c>
      <c r="D53" s="17" t="s">
        <v>2</v>
      </c>
      <c r="E53" s="17" t="s">
        <v>70</v>
      </c>
      <c r="F53" s="17" t="s">
        <v>1330</v>
      </c>
      <c r="G53" s="21">
        <v>200</v>
      </c>
      <c r="H53" s="17" t="s">
        <v>8</v>
      </c>
      <c r="I53" s="20">
        <f>IF(FluxoCaixa1013151769[[#This Row],[Fornecedores]]="Saldo Inicial",FluxoCaixa1013151769[[#This Row],[R$ (Valores)]],I52+FluxoCaixa1013151769[[#This Row],[Valores Receitas / Despesas]])</f>
        <v>169945.49000000002</v>
      </c>
      <c r="J53" s="20">
        <f>IF(FluxoCaixa1013151769[[#This Row],[Entrada / Saída]]="Saída",FluxoCaixa1013151769[[#This Row],[R$ (Valores)]]*-1,FluxoCaixa1013151769[[#This Row],[R$ (Valores)]])</f>
        <v>-200</v>
      </c>
      <c r="N53" s="31"/>
    </row>
    <row r="54" spans="2:14" hidden="1">
      <c r="B54" s="16">
        <v>46055</v>
      </c>
      <c r="C54" s="48" t="s">
        <v>1299</v>
      </c>
      <c r="D54" s="17" t="s">
        <v>2</v>
      </c>
      <c r="E54" s="17" t="s">
        <v>70</v>
      </c>
      <c r="F54" s="17" t="s">
        <v>1331</v>
      </c>
      <c r="G54" s="21">
        <v>1000</v>
      </c>
      <c r="H54" s="17" t="s">
        <v>8</v>
      </c>
      <c r="I54" s="20">
        <f>IF(FluxoCaixa1013151769[[#This Row],[Fornecedores]]="Saldo Inicial",FluxoCaixa1013151769[[#This Row],[R$ (Valores)]],I53+FluxoCaixa1013151769[[#This Row],[Valores Receitas / Despesas]])</f>
        <v>168945.49000000002</v>
      </c>
      <c r="J54" s="20">
        <f>IF(FluxoCaixa1013151769[[#This Row],[Entrada / Saída]]="Saída",FluxoCaixa1013151769[[#This Row],[R$ (Valores)]]*-1,FluxoCaixa1013151769[[#This Row],[R$ (Valores)]])</f>
        <v>-1000</v>
      </c>
    </row>
    <row r="55" spans="2:14" hidden="1">
      <c r="B55" s="16">
        <v>46055</v>
      </c>
      <c r="C55" s="48" t="s">
        <v>1299</v>
      </c>
      <c r="D55" s="17" t="s">
        <v>2</v>
      </c>
      <c r="E55" s="17" t="s">
        <v>70</v>
      </c>
      <c r="F55" s="17" t="s">
        <v>1332</v>
      </c>
      <c r="G55" s="21">
        <v>300</v>
      </c>
      <c r="H55" s="17" t="s">
        <v>8</v>
      </c>
      <c r="I55" s="20">
        <f>IF(FluxoCaixa1013151769[[#This Row],[Fornecedores]]="Saldo Inicial",FluxoCaixa1013151769[[#This Row],[R$ (Valores)]],I54+FluxoCaixa1013151769[[#This Row],[Valores Receitas / Despesas]])</f>
        <v>168645.49000000002</v>
      </c>
      <c r="J55" s="20">
        <f>IF(FluxoCaixa1013151769[[#This Row],[Entrada / Saída]]="Saída",FluxoCaixa1013151769[[#This Row],[R$ (Valores)]]*-1,FluxoCaixa1013151769[[#This Row],[R$ (Valores)]])</f>
        <v>-300</v>
      </c>
      <c r="N55" s="26"/>
    </row>
    <row r="56" spans="2:14" hidden="1">
      <c r="B56" s="16">
        <v>46055</v>
      </c>
      <c r="C56" s="48" t="s">
        <v>1299</v>
      </c>
      <c r="D56" s="17" t="s">
        <v>2</v>
      </c>
      <c r="E56" s="17" t="s">
        <v>70</v>
      </c>
      <c r="F56" s="17" t="s">
        <v>1333</v>
      </c>
      <c r="G56" s="21">
        <v>1000</v>
      </c>
      <c r="H56" s="17" t="s">
        <v>8</v>
      </c>
      <c r="I56" s="20">
        <f>IF(FluxoCaixa1013151769[[#This Row],[Fornecedores]]="Saldo Inicial",FluxoCaixa1013151769[[#This Row],[R$ (Valores)]],I55+FluxoCaixa1013151769[[#This Row],[Valores Receitas / Despesas]])</f>
        <v>167645.49000000002</v>
      </c>
      <c r="J56" s="20">
        <f>IF(FluxoCaixa1013151769[[#This Row],[Entrada / Saída]]="Saída",FluxoCaixa1013151769[[#This Row],[R$ (Valores)]]*-1,FluxoCaixa1013151769[[#This Row],[R$ (Valores)]])</f>
        <v>-1000</v>
      </c>
    </row>
    <row r="57" spans="2:14" hidden="1">
      <c r="B57" s="16">
        <v>46055</v>
      </c>
      <c r="C57" s="48" t="s">
        <v>1299</v>
      </c>
      <c r="D57" s="17" t="s">
        <v>2</v>
      </c>
      <c r="E57" s="17" t="s">
        <v>70</v>
      </c>
      <c r="F57" s="17" t="s">
        <v>1334</v>
      </c>
      <c r="G57" s="21">
        <v>3500</v>
      </c>
      <c r="H57" s="17" t="s">
        <v>8</v>
      </c>
      <c r="I57" s="20">
        <f>IF(FluxoCaixa1013151769[[#This Row],[Fornecedores]]="Saldo Inicial",FluxoCaixa1013151769[[#This Row],[R$ (Valores)]],I56+FluxoCaixa1013151769[[#This Row],[Valores Receitas / Despesas]])</f>
        <v>164145.49000000002</v>
      </c>
      <c r="J57" s="20">
        <f>IF(FluxoCaixa1013151769[[#This Row],[Entrada / Saída]]="Saída",FluxoCaixa1013151769[[#This Row],[R$ (Valores)]]*-1,FluxoCaixa1013151769[[#This Row],[R$ (Valores)]])</f>
        <v>-3500</v>
      </c>
    </row>
    <row r="58" spans="2:14" hidden="1">
      <c r="B58" s="16">
        <v>46055</v>
      </c>
      <c r="C58" s="48" t="s">
        <v>1299</v>
      </c>
      <c r="D58" s="17" t="s">
        <v>2</v>
      </c>
      <c r="E58" s="17" t="s">
        <v>70</v>
      </c>
      <c r="F58" s="17" t="s">
        <v>1335</v>
      </c>
      <c r="G58" s="21">
        <v>800</v>
      </c>
      <c r="H58" s="17" t="s">
        <v>8</v>
      </c>
      <c r="I58" s="20">
        <f>IF(FluxoCaixa1013151769[[#This Row],[Fornecedores]]="Saldo Inicial",FluxoCaixa1013151769[[#This Row],[R$ (Valores)]],I57+FluxoCaixa1013151769[[#This Row],[Valores Receitas / Despesas]])</f>
        <v>163345.49000000002</v>
      </c>
      <c r="J58" s="20">
        <f>IF(FluxoCaixa1013151769[[#This Row],[Entrada / Saída]]="Saída",FluxoCaixa1013151769[[#This Row],[R$ (Valores)]]*-1,FluxoCaixa1013151769[[#This Row],[R$ (Valores)]])</f>
        <v>-800</v>
      </c>
    </row>
    <row r="59" spans="2:14" hidden="1">
      <c r="B59" s="16">
        <v>46055</v>
      </c>
      <c r="C59" s="48" t="s">
        <v>1299</v>
      </c>
      <c r="D59" s="17" t="s">
        <v>2</v>
      </c>
      <c r="E59" s="17" t="s">
        <v>70</v>
      </c>
      <c r="F59" s="17" t="s">
        <v>1336</v>
      </c>
      <c r="G59" s="21">
        <v>3500</v>
      </c>
      <c r="H59" s="17" t="s">
        <v>8</v>
      </c>
      <c r="I59" s="20">
        <f>IF(FluxoCaixa1013151769[[#This Row],[Fornecedores]]="Saldo Inicial",FluxoCaixa1013151769[[#This Row],[R$ (Valores)]],I58+FluxoCaixa1013151769[[#This Row],[Valores Receitas / Despesas]])</f>
        <v>159845.49000000002</v>
      </c>
      <c r="J59" s="20">
        <f>IF(FluxoCaixa1013151769[[#This Row],[Entrada / Saída]]="Saída",FluxoCaixa1013151769[[#This Row],[R$ (Valores)]]*-1,FluxoCaixa1013151769[[#This Row],[R$ (Valores)]])</f>
        <v>-3500</v>
      </c>
    </row>
    <row r="60" spans="2:14" hidden="1">
      <c r="B60" s="16">
        <v>46055</v>
      </c>
      <c r="C60" s="48" t="s">
        <v>1299</v>
      </c>
      <c r="D60" s="17" t="s">
        <v>2</v>
      </c>
      <c r="E60" s="17" t="s">
        <v>70</v>
      </c>
      <c r="F60" s="17" t="s">
        <v>1337</v>
      </c>
      <c r="G60" s="21">
        <v>400</v>
      </c>
      <c r="H60" s="17" t="s">
        <v>8</v>
      </c>
      <c r="I60" s="20">
        <f>IF(FluxoCaixa1013151769[[#This Row],[Fornecedores]]="Saldo Inicial",FluxoCaixa1013151769[[#This Row],[R$ (Valores)]],I59+FluxoCaixa1013151769[[#This Row],[Valores Receitas / Despesas]])</f>
        <v>159445.49000000002</v>
      </c>
      <c r="J60" s="20">
        <f>IF(FluxoCaixa1013151769[[#This Row],[Entrada / Saída]]="Saída",FluxoCaixa1013151769[[#This Row],[R$ (Valores)]]*-1,FluxoCaixa1013151769[[#This Row],[R$ (Valores)]])</f>
        <v>-400</v>
      </c>
    </row>
    <row r="61" spans="2:14" hidden="1">
      <c r="B61" s="16">
        <v>46055</v>
      </c>
      <c r="C61" s="48" t="s">
        <v>1299</v>
      </c>
      <c r="D61" s="17" t="s">
        <v>2</v>
      </c>
      <c r="E61" s="17" t="s">
        <v>70</v>
      </c>
      <c r="F61" s="17" t="s">
        <v>1338</v>
      </c>
      <c r="G61" s="21">
        <v>500</v>
      </c>
      <c r="H61" s="17" t="s">
        <v>8</v>
      </c>
      <c r="I61" s="20">
        <f>IF(FluxoCaixa1013151769[[#This Row],[Fornecedores]]="Saldo Inicial",FluxoCaixa1013151769[[#This Row],[R$ (Valores)]],I60+FluxoCaixa1013151769[[#This Row],[Valores Receitas / Despesas]])</f>
        <v>158945.49000000002</v>
      </c>
      <c r="J61" s="20">
        <f>IF(FluxoCaixa1013151769[[#This Row],[Entrada / Saída]]="Saída",FluxoCaixa1013151769[[#This Row],[R$ (Valores)]]*-1,FluxoCaixa1013151769[[#This Row],[R$ (Valores)]])</f>
        <v>-500</v>
      </c>
    </row>
    <row r="62" spans="2:14" hidden="1">
      <c r="B62" s="16">
        <v>46055</v>
      </c>
      <c r="C62" s="48" t="s">
        <v>1299</v>
      </c>
      <c r="D62" s="17" t="s">
        <v>2</v>
      </c>
      <c r="E62" s="17" t="s">
        <v>70</v>
      </c>
      <c r="F62" s="17" t="s">
        <v>1339</v>
      </c>
      <c r="G62" s="21">
        <v>500</v>
      </c>
      <c r="H62" s="17" t="s">
        <v>8</v>
      </c>
      <c r="I62" s="20">
        <f>IF(FluxoCaixa1013151769[[#This Row],[Fornecedores]]="Saldo Inicial",FluxoCaixa1013151769[[#This Row],[R$ (Valores)]],I61+FluxoCaixa1013151769[[#This Row],[Valores Receitas / Despesas]])</f>
        <v>158445.49000000002</v>
      </c>
      <c r="J62" s="20">
        <f>IF(FluxoCaixa1013151769[[#This Row],[Entrada / Saída]]="Saída",FluxoCaixa1013151769[[#This Row],[R$ (Valores)]]*-1,FluxoCaixa1013151769[[#This Row],[R$ (Valores)]])</f>
        <v>-500</v>
      </c>
    </row>
    <row r="63" spans="2:14" hidden="1">
      <c r="B63" s="16">
        <v>46055</v>
      </c>
      <c r="C63" s="48" t="s">
        <v>1299</v>
      </c>
      <c r="D63" s="17" t="s">
        <v>2</v>
      </c>
      <c r="E63" s="17" t="s">
        <v>70</v>
      </c>
      <c r="F63" s="17" t="s">
        <v>1339</v>
      </c>
      <c r="G63" s="21">
        <v>325</v>
      </c>
      <c r="H63" s="17" t="s">
        <v>8</v>
      </c>
      <c r="I63" s="20">
        <f>IF(FluxoCaixa1013151769[[#This Row],[Fornecedores]]="Saldo Inicial",FluxoCaixa1013151769[[#This Row],[R$ (Valores)]],I62+FluxoCaixa1013151769[[#This Row],[Valores Receitas / Despesas]])</f>
        <v>158120.49000000002</v>
      </c>
      <c r="J63" s="20">
        <f>IF(FluxoCaixa1013151769[[#This Row],[Entrada / Saída]]="Saída",FluxoCaixa1013151769[[#This Row],[R$ (Valores)]]*-1,FluxoCaixa1013151769[[#This Row],[R$ (Valores)]])</f>
        <v>-325</v>
      </c>
    </row>
    <row r="64" spans="2:14" hidden="1">
      <c r="B64" s="16">
        <v>46055</v>
      </c>
      <c r="C64" s="48" t="s">
        <v>1299</v>
      </c>
      <c r="D64" s="17" t="s">
        <v>2</v>
      </c>
      <c r="E64" s="17" t="s">
        <v>70</v>
      </c>
      <c r="F64" s="17" t="s">
        <v>1340</v>
      </c>
      <c r="G64" s="21">
        <v>250</v>
      </c>
      <c r="H64" s="17" t="s">
        <v>8</v>
      </c>
      <c r="I64" s="20">
        <f>IF(FluxoCaixa1013151769[[#This Row],[Fornecedores]]="Saldo Inicial",FluxoCaixa1013151769[[#This Row],[R$ (Valores)]],I63+FluxoCaixa1013151769[[#This Row],[Valores Receitas / Despesas]])</f>
        <v>157870.49000000002</v>
      </c>
      <c r="J64" s="20">
        <f>IF(FluxoCaixa1013151769[[#This Row],[Entrada / Saída]]="Saída",FluxoCaixa1013151769[[#This Row],[R$ (Valores)]]*-1,FluxoCaixa1013151769[[#This Row],[R$ (Valores)]])</f>
        <v>-250</v>
      </c>
    </row>
    <row r="65" spans="2:10" hidden="1">
      <c r="B65" s="16">
        <v>46055</v>
      </c>
      <c r="C65" s="48" t="s">
        <v>1299</v>
      </c>
      <c r="D65" s="17" t="s">
        <v>2</v>
      </c>
      <c r="E65" s="17" t="s">
        <v>519</v>
      </c>
      <c r="F65" s="17" t="s">
        <v>1341</v>
      </c>
      <c r="G65" s="21">
        <v>1200</v>
      </c>
      <c r="H65" s="17" t="s">
        <v>8</v>
      </c>
      <c r="I65" s="20">
        <f>IF(FluxoCaixa1013151769[[#This Row],[Fornecedores]]="Saldo Inicial",FluxoCaixa1013151769[[#This Row],[R$ (Valores)]],I64+FluxoCaixa1013151769[[#This Row],[Valores Receitas / Despesas]])</f>
        <v>156670.49000000002</v>
      </c>
      <c r="J65" s="20">
        <f>IF(FluxoCaixa1013151769[[#This Row],[Entrada / Saída]]="Saída",FluxoCaixa1013151769[[#This Row],[R$ (Valores)]]*-1,FluxoCaixa1013151769[[#This Row],[R$ (Valores)]])</f>
        <v>-1200</v>
      </c>
    </row>
    <row r="66" spans="2:10" hidden="1">
      <c r="B66" s="16">
        <v>46055</v>
      </c>
      <c r="C66" s="48" t="s">
        <v>1299</v>
      </c>
      <c r="D66" s="17" t="s">
        <v>2</v>
      </c>
      <c r="E66" s="17" t="s">
        <v>105</v>
      </c>
      <c r="F66" s="17" t="s">
        <v>1342</v>
      </c>
      <c r="G66" s="21">
        <v>440</v>
      </c>
      <c r="H66" s="17" t="s">
        <v>8</v>
      </c>
      <c r="I66" s="20">
        <f>IF(FluxoCaixa1013151769[[#This Row],[Fornecedores]]="Saldo Inicial",FluxoCaixa1013151769[[#This Row],[R$ (Valores)]],I65+FluxoCaixa1013151769[[#This Row],[Valores Receitas / Despesas]])</f>
        <v>156230.49000000002</v>
      </c>
      <c r="J66" s="20">
        <f>IF(FluxoCaixa1013151769[[#This Row],[Entrada / Saída]]="Saída",FluxoCaixa1013151769[[#This Row],[R$ (Valores)]]*-1,FluxoCaixa1013151769[[#This Row],[R$ (Valores)]])</f>
        <v>-440</v>
      </c>
    </row>
    <row r="67" spans="2:10" hidden="1">
      <c r="B67" s="16">
        <v>46055</v>
      </c>
      <c r="C67" s="48" t="s">
        <v>1299</v>
      </c>
      <c r="D67" s="17" t="s">
        <v>2</v>
      </c>
      <c r="E67" s="17" t="s">
        <v>76</v>
      </c>
      <c r="F67" s="17" t="s">
        <v>1343</v>
      </c>
      <c r="G67" s="21">
        <v>400</v>
      </c>
      <c r="H67" s="17" t="s">
        <v>8</v>
      </c>
      <c r="I67" s="20">
        <f>IF(FluxoCaixa1013151769[[#This Row],[Fornecedores]]="Saldo Inicial",FluxoCaixa1013151769[[#This Row],[R$ (Valores)]],I66+FluxoCaixa1013151769[[#This Row],[Valores Receitas / Despesas]])</f>
        <v>155830.49000000002</v>
      </c>
      <c r="J67" s="20">
        <f>IF(FluxoCaixa1013151769[[#This Row],[Entrada / Saída]]="Saída",FluxoCaixa1013151769[[#This Row],[R$ (Valores)]]*-1,FluxoCaixa1013151769[[#This Row],[R$ (Valores)]])</f>
        <v>-400</v>
      </c>
    </row>
    <row r="68" spans="2:10" hidden="1">
      <c r="B68" s="16">
        <v>46055</v>
      </c>
      <c r="C68" s="48" t="s">
        <v>1299</v>
      </c>
      <c r="D68" s="17" t="s">
        <v>2</v>
      </c>
      <c r="E68" s="17" t="s">
        <v>76</v>
      </c>
      <c r="F68" s="17" t="s">
        <v>1344</v>
      </c>
      <c r="G68" s="21">
        <v>440</v>
      </c>
      <c r="H68" s="17" t="s">
        <v>8</v>
      </c>
      <c r="I68" s="20">
        <f>IF(FluxoCaixa1013151769[[#This Row],[Fornecedores]]="Saldo Inicial",FluxoCaixa1013151769[[#This Row],[R$ (Valores)]],I67+FluxoCaixa1013151769[[#This Row],[Valores Receitas / Despesas]])</f>
        <v>155390.49000000002</v>
      </c>
      <c r="J68" s="20">
        <f>IF(FluxoCaixa1013151769[[#This Row],[Entrada / Saída]]="Saída",FluxoCaixa1013151769[[#This Row],[R$ (Valores)]]*-1,FluxoCaixa1013151769[[#This Row],[R$ (Valores)]])</f>
        <v>-440</v>
      </c>
    </row>
    <row r="69" spans="2:10" hidden="1">
      <c r="B69" s="16">
        <v>46055</v>
      </c>
      <c r="C69" s="48" t="s">
        <v>1299</v>
      </c>
      <c r="D69" s="17" t="s">
        <v>2</v>
      </c>
      <c r="E69" s="17" t="s">
        <v>70</v>
      </c>
      <c r="F69" s="17" t="s">
        <v>1345</v>
      </c>
      <c r="G69" s="21">
        <v>9166.66</v>
      </c>
      <c r="H69" s="17" t="s">
        <v>8</v>
      </c>
      <c r="I69" s="20">
        <f>IF(FluxoCaixa1013151769[[#This Row],[Fornecedores]]="Saldo Inicial",FluxoCaixa1013151769[[#This Row],[R$ (Valores)]],I68+FluxoCaixa1013151769[[#This Row],[Valores Receitas / Despesas]])</f>
        <v>146223.83000000002</v>
      </c>
      <c r="J69" s="20">
        <f>IF(FluxoCaixa1013151769[[#This Row],[Entrada / Saída]]="Saída",FluxoCaixa1013151769[[#This Row],[R$ (Valores)]]*-1,FluxoCaixa1013151769[[#This Row],[R$ (Valores)]])</f>
        <v>-9166.66</v>
      </c>
    </row>
    <row r="70" spans="2:10" hidden="1">
      <c r="B70" s="16">
        <v>46055</v>
      </c>
      <c r="C70" s="48" t="s">
        <v>1299</v>
      </c>
      <c r="D70" s="17" t="s">
        <v>2</v>
      </c>
      <c r="E70" s="17" t="s">
        <v>507</v>
      </c>
      <c r="F70" s="17" t="s">
        <v>1207</v>
      </c>
      <c r="G70" s="21">
        <v>470.51</v>
      </c>
      <c r="H70" s="17" t="s">
        <v>8</v>
      </c>
      <c r="I70" s="20">
        <f>IF(FluxoCaixa1013151769[[#This Row],[Fornecedores]]="Saldo Inicial",FluxoCaixa1013151769[[#This Row],[R$ (Valores)]],I69+FluxoCaixa1013151769[[#This Row],[Valores Receitas / Despesas]])</f>
        <v>145753.32</v>
      </c>
      <c r="J70" s="20">
        <f>IF(FluxoCaixa1013151769[[#This Row],[Entrada / Saída]]="Saída",FluxoCaixa1013151769[[#This Row],[R$ (Valores)]]*-1,FluxoCaixa1013151769[[#This Row],[R$ (Valores)]])</f>
        <v>-470.51</v>
      </c>
    </row>
    <row r="71" spans="2:10" hidden="1">
      <c r="B71" s="16">
        <v>46055</v>
      </c>
      <c r="C71" s="48" t="s">
        <v>1299</v>
      </c>
      <c r="D71" s="17" t="s">
        <v>2</v>
      </c>
      <c r="E71" s="17" t="s">
        <v>70</v>
      </c>
      <c r="F71" s="17" t="s">
        <v>1315</v>
      </c>
      <c r="G71" s="21">
        <v>1000</v>
      </c>
      <c r="H71" s="17" t="s">
        <v>8</v>
      </c>
      <c r="I71" s="20">
        <f>IF(FluxoCaixa1013151769[[#This Row],[Fornecedores]]="Saldo Inicial",FluxoCaixa1013151769[[#This Row],[R$ (Valores)]],I70+FluxoCaixa1013151769[[#This Row],[Valores Receitas / Despesas]])</f>
        <v>144753.32</v>
      </c>
      <c r="J71" s="20">
        <f>IF(FluxoCaixa1013151769[[#This Row],[Entrada / Saída]]="Saída",FluxoCaixa1013151769[[#This Row],[R$ (Valores)]]*-1,FluxoCaixa1013151769[[#This Row],[R$ (Valores)]])</f>
        <v>-1000</v>
      </c>
    </row>
    <row r="72" spans="2:10" hidden="1">
      <c r="B72" s="16">
        <v>46056</v>
      </c>
      <c r="C72" s="48" t="s">
        <v>1299</v>
      </c>
      <c r="D72" s="17" t="s">
        <v>2</v>
      </c>
      <c r="E72" s="17" t="s">
        <v>27</v>
      </c>
      <c r="F72" s="17" t="s">
        <v>1346</v>
      </c>
      <c r="G72" s="21">
        <v>250</v>
      </c>
      <c r="H72" s="17" t="s">
        <v>8</v>
      </c>
      <c r="I72" s="20">
        <f>IF(FluxoCaixa1013151769[[#This Row],[Fornecedores]]="Saldo Inicial",FluxoCaixa1013151769[[#This Row],[R$ (Valores)]],I71+FluxoCaixa1013151769[[#This Row],[Valores Receitas / Despesas]])</f>
        <v>144753.32</v>
      </c>
      <c r="J72" s="20"/>
    </row>
    <row r="73" spans="2:10" hidden="1">
      <c r="B73" s="16">
        <v>46056</v>
      </c>
      <c r="C73" s="48" t="s">
        <v>1299</v>
      </c>
      <c r="D73" s="17" t="s">
        <v>2</v>
      </c>
      <c r="E73" s="17" t="s">
        <v>27</v>
      </c>
      <c r="F73" s="17" t="s">
        <v>1347</v>
      </c>
      <c r="G73" s="21">
        <v>351.7</v>
      </c>
      <c r="H73" s="17" t="s">
        <v>8</v>
      </c>
      <c r="I73" s="20">
        <f>IF(FluxoCaixa1013151769[[#This Row],[Fornecedores]]="Saldo Inicial",FluxoCaixa1013151769[[#This Row],[R$ (Valores)]],I72+FluxoCaixa1013151769[[#This Row],[Valores Receitas / Despesas]])</f>
        <v>144753.32</v>
      </c>
      <c r="J73" s="20"/>
    </row>
    <row r="74" spans="2:10" hidden="1">
      <c r="B74" s="16">
        <v>46056</v>
      </c>
      <c r="C74" s="48" t="s">
        <v>1299</v>
      </c>
      <c r="D74" s="17" t="s">
        <v>2</v>
      </c>
      <c r="E74" s="17" t="s">
        <v>79</v>
      </c>
      <c r="F74" s="17" t="s">
        <v>1348</v>
      </c>
      <c r="G74" s="21">
        <v>523.79999999999995</v>
      </c>
      <c r="H74" s="17" t="s">
        <v>8</v>
      </c>
      <c r="I74" s="20">
        <f>IF(FluxoCaixa1013151769[[#This Row],[Fornecedores]]="Saldo Inicial",FluxoCaixa1013151769[[#This Row],[R$ (Valores)]],I73+FluxoCaixa1013151769[[#This Row],[Valores Receitas / Despesas]])</f>
        <v>144753.32</v>
      </c>
      <c r="J74" s="20"/>
    </row>
    <row r="75" spans="2:10" hidden="1">
      <c r="B75" s="16">
        <v>46056</v>
      </c>
      <c r="C75" s="48" t="s">
        <v>1299</v>
      </c>
      <c r="D75" s="17" t="s">
        <v>2</v>
      </c>
      <c r="E75" s="17" t="s">
        <v>27</v>
      </c>
      <c r="F75" s="17" t="s">
        <v>1349</v>
      </c>
      <c r="G75" s="21">
        <v>300</v>
      </c>
      <c r="H75" s="17" t="s">
        <v>8</v>
      </c>
      <c r="I75" s="20">
        <f>IF(FluxoCaixa1013151769[[#This Row],[Fornecedores]]="Saldo Inicial",FluxoCaixa1013151769[[#This Row],[R$ (Valores)]],I74+FluxoCaixa1013151769[[#This Row],[Valores Receitas / Despesas]])</f>
        <v>144753.32</v>
      </c>
      <c r="J75" s="20"/>
    </row>
    <row r="76" spans="2:10" hidden="1">
      <c r="B76" s="16">
        <v>46056</v>
      </c>
      <c r="C76" s="48" t="s">
        <v>1299</v>
      </c>
      <c r="D76" s="17" t="s">
        <v>2</v>
      </c>
      <c r="E76" s="17" t="s">
        <v>23</v>
      </c>
      <c r="F76" s="17" t="s">
        <v>1350</v>
      </c>
      <c r="G76" s="21">
        <v>910</v>
      </c>
      <c r="H76" s="17" t="s">
        <v>8</v>
      </c>
      <c r="I76" s="20">
        <f>IF(FluxoCaixa1013151769[[#This Row],[Fornecedores]]="Saldo Inicial",FluxoCaixa1013151769[[#This Row],[R$ (Valores)]],I75+FluxoCaixa1013151769[[#This Row],[Valores Receitas / Despesas]])</f>
        <v>144753.32</v>
      </c>
      <c r="J76" s="20"/>
    </row>
    <row r="77" spans="2:10" hidden="1">
      <c r="B77" s="16">
        <v>46056</v>
      </c>
      <c r="C77" s="48" t="s">
        <v>1299</v>
      </c>
      <c r="D77" s="17" t="s">
        <v>2</v>
      </c>
      <c r="E77" s="17" t="s">
        <v>103</v>
      </c>
      <c r="F77" s="17" t="s">
        <v>1351</v>
      </c>
      <c r="G77" s="21">
        <v>1550</v>
      </c>
      <c r="H77" s="17" t="s">
        <v>8</v>
      </c>
      <c r="I77" s="20">
        <f>IF(FluxoCaixa1013151769[[#This Row],[Fornecedores]]="Saldo Inicial",FluxoCaixa1013151769[[#This Row],[R$ (Valores)]],I76+FluxoCaixa1013151769[[#This Row],[Valores Receitas / Despesas]])</f>
        <v>144753.32</v>
      </c>
      <c r="J77" s="20"/>
    </row>
    <row r="78" spans="2:10" hidden="1">
      <c r="B78" s="16">
        <v>46056</v>
      </c>
      <c r="C78" s="48" t="s">
        <v>1299</v>
      </c>
      <c r="D78" s="17" t="s">
        <v>2</v>
      </c>
      <c r="E78" s="17" t="s">
        <v>348</v>
      </c>
      <c r="F78" s="17" t="s">
        <v>1352</v>
      </c>
      <c r="G78" s="21">
        <v>900</v>
      </c>
      <c r="H78" s="17" t="s">
        <v>8</v>
      </c>
      <c r="I78" s="20">
        <f>IF(FluxoCaixa1013151769[[#This Row],[Fornecedores]]="Saldo Inicial",FluxoCaixa1013151769[[#This Row],[R$ (Valores)]],I77+FluxoCaixa1013151769[[#This Row],[Valores Receitas / Despesas]])</f>
        <v>144753.32</v>
      </c>
      <c r="J78" s="20"/>
    </row>
    <row r="79" spans="2:10" hidden="1">
      <c r="B79" s="16">
        <v>46056</v>
      </c>
      <c r="C79" s="48" t="s">
        <v>1299</v>
      </c>
      <c r="D79" s="17" t="s">
        <v>2</v>
      </c>
      <c r="E79" s="17" t="s">
        <v>18</v>
      </c>
      <c r="F79" s="17" t="s">
        <v>1353</v>
      </c>
      <c r="G79" s="21">
        <v>926.76</v>
      </c>
      <c r="H79" s="17" t="s">
        <v>8</v>
      </c>
      <c r="I79" s="20">
        <f>IF(FluxoCaixa1013151769[[#This Row],[Fornecedores]]="Saldo Inicial",FluxoCaixa1013151769[[#This Row],[R$ (Valores)]],I78+FluxoCaixa1013151769[[#This Row],[Valores Receitas / Despesas]])</f>
        <v>144753.32</v>
      </c>
      <c r="J79" s="20"/>
    </row>
    <row r="80" spans="2:10" hidden="1">
      <c r="B80" s="16">
        <v>46056</v>
      </c>
      <c r="C80" s="48" t="s">
        <v>1299</v>
      </c>
      <c r="D80" s="17" t="s">
        <v>2</v>
      </c>
      <c r="E80" s="17" t="s">
        <v>23</v>
      </c>
      <c r="F80" s="17" t="s">
        <v>1354</v>
      </c>
      <c r="G80" s="21">
        <v>210</v>
      </c>
      <c r="H80" s="17" t="s">
        <v>8</v>
      </c>
      <c r="I80" s="20">
        <f>IF(FluxoCaixa1013151769[[#This Row],[Fornecedores]]="Saldo Inicial",FluxoCaixa1013151769[[#This Row],[R$ (Valores)]],I79+FluxoCaixa1013151769[[#This Row],[Valores Receitas / Despesas]])</f>
        <v>144753.32</v>
      </c>
      <c r="J80" s="20"/>
    </row>
    <row r="81" spans="2:10" hidden="1">
      <c r="B81" s="16">
        <v>46056</v>
      </c>
      <c r="C81" s="48" t="s">
        <v>1299</v>
      </c>
      <c r="D81" s="17" t="s">
        <v>2</v>
      </c>
      <c r="E81" s="17" t="s">
        <v>23</v>
      </c>
      <c r="F81" s="17" t="s">
        <v>566</v>
      </c>
      <c r="G81" s="21">
        <v>5128.28</v>
      </c>
      <c r="H81" s="17" t="s">
        <v>8</v>
      </c>
      <c r="I81" s="20">
        <f>IF(FluxoCaixa1013151769[[#This Row],[Fornecedores]]="Saldo Inicial",FluxoCaixa1013151769[[#This Row],[R$ (Valores)]],I80+FluxoCaixa1013151769[[#This Row],[Valores Receitas / Despesas]])</f>
        <v>144753.32</v>
      </c>
      <c r="J81" s="20"/>
    </row>
    <row r="82" spans="2:10" hidden="1">
      <c r="B82" s="16">
        <v>46056</v>
      </c>
      <c r="C82" s="48" t="s">
        <v>1299</v>
      </c>
      <c r="D82" s="17" t="s">
        <v>2</v>
      </c>
      <c r="E82" s="17" t="s">
        <v>23</v>
      </c>
      <c r="F82" s="17" t="s">
        <v>569</v>
      </c>
      <c r="G82" s="21">
        <v>529.5</v>
      </c>
      <c r="H82" s="17" t="s">
        <v>8</v>
      </c>
      <c r="I82" s="20">
        <f>IF(FluxoCaixa1013151769[[#This Row],[Fornecedores]]="Saldo Inicial",FluxoCaixa1013151769[[#This Row],[R$ (Valores)]],I81+FluxoCaixa1013151769[[#This Row],[Valores Receitas / Despesas]])</f>
        <v>144753.32</v>
      </c>
      <c r="J82" s="20"/>
    </row>
    <row r="83" spans="2:10" hidden="1">
      <c r="B83" s="16">
        <v>46056</v>
      </c>
      <c r="C83" s="48" t="s">
        <v>1299</v>
      </c>
      <c r="D83" s="17" t="s">
        <v>2</v>
      </c>
      <c r="E83" s="17" t="s">
        <v>23</v>
      </c>
      <c r="F83" s="17" t="s">
        <v>1285</v>
      </c>
      <c r="G83" s="21">
        <v>860</v>
      </c>
      <c r="H83" s="17" t="s">
        <v>8</v>
      </c>
      <c r="I83" s="20">
        <f>IF(FluxoCaixa1013151769[[#This Row],[Fornecedores]]="Saldo Inicial",FluxoCaixa1013151769[[#This Row],[R$ (Valores)]],I82+FluxoCaixa1013151769[[#This Row],[Valores Receitas / Despesas]])</f>
        <v>143893.32</v>
      </c>
      <c r="J83" s="20">
        <f>IF(FluxoCaixa1013151769[[#This Row],[Entrada / Saída]]="Saída",FluxoCaixa1013151769[[#This Row],[R$ (Valores)]]*-1,FluxoCaixa1013151769[[#This Row],[R$ (Valores)]])</f>
        <v>-860</v>
      </c>
    </row>
    <row r="84" spans="2:10" hidden="1">
      <c r="B84" s="16">
        <v>46056</v>
      </c>
      <c r="C84" s="48" t="s">
        <v>1299</v>
      </c>
      <c r="D84" s="17" t="s">
        <v>2</v>
      </c>
      <c r="E84" s="17" t="s">
        <v>23</v>
      </c>
      <c r="F84" s="17" t="s">
        <v>1285</v>
      </c>
      <c r="G84" s="29">
        <v>890</v>
      </c>
      <c r="H84" s="17" t="s">
        <v>8</v>
      </c>
      <c r="I84" s="20">
        <f>IF(FluxoCaixa1013151769[[#This Row],[Fornecedores]]="Saldo Inicial",FluxoCaixa1013151769[[#This Row],[R$ (Valores)]],I83+FluxoCaixa1013151769[[#This Row],[Valores Receitas / Despesas]])</f>
        <v>143003.32</v>
      </c>
      <c r="J84" s="20">
        <f>IF(FluxoCaixa1013151769[[#This Row],[Entrada / Saída]]="Saída",FluxoCaixa1013151769[[#This Row],[R$ (Valores)]]*-1,FluxoCaixa1013151769[[#This Row],[R$ (Valores)]])</f>
        <v>-890</v>
      </c>
    </row>
    <row r="85" spans="2:10" hidden="1">
      <c r="B85" s="16">
        <v>46056</v>
      </c>
      <c r="C85" s="48" t="s">
        <v>1299</v>
      </c>
      <c r="D85" s="17" t="s">
        <v>2</v>
      </c>
      <c r="E85" s="17" t="s">
        <v>23</v>
      </c>
      <c r="F85" s="17" t="s">
        <v>1355</v>
      </c>
      <c r="G85" s="29">
        <v>179.59</v>
      </c>
      <c r="H85" s="17" t="s">
        <v>8</v>
      </c>
      <c r="I85" s="20">
        <f>IF(FluxoCaixa1013151769[[#This Row],[Fornecedores]]="Saldo Inicial",FluxoCaixa1013151769[[#This Row],[R$ (Valores)]],I84+FluxoCaixa1013151769[[#This Row],[Valores Receitas / Despesas]])</f>
        <v>142823.73000000001</v>
      </c>
      <c r="J85" s="20">
        <f>IF(FluxoCaixa1013151769[[#This Row],[Entrada / Saída]]="Saída",FluxoCaixa1013151769[[#This Row],[R$ (Valores)]]*-1,FluxoCaixa1013151769[[#This Row],[R$ (Valores)]])</f>
        <v>-179.59</v>
      </c>
    </row>
    <row r="86" spans="2:10" hidden="1">
      <c r="B86" s="16">
        <v>46056</v>
      </c>
      <c r="C86" s="48" t="s">
        <v>1299</v>
      </c>
      <c r="D86" s="17" t="s">
        <v>2</v>
      </c>
      <c r="E86" s="17" t="s">
        <v>1356</v>
      </c>
      <c r="F86" s="17" t="s">
        <v>1357</v>
      </c>
      <c r="G86" s="21">
        <v>6205.7</v>
      </c>
      <c r="H86" s="17" t="s">
        <v>8</v>
      </c>
      <c r="I86" s="20">
        <f>IF(FluxoCaixa1013151769[[#This Row],[Fornecedores]]="Saldo Inicial",FluxoCaixa1013151769[[#This Row],[R$ (Valores)]],I85+FluxoCaixa1013151769[[#This Row],[Valores Receitas / Despesas]])</f>
        <v>136618.03</v>
      </c>
      <c r="J86" s="20">
        <f>IF(FluxoCaixa1013151769[[#This Row],[Entrada / Saída]]="Saída",FluxoCaixa1013151769[[#This Row],[R$ (Valores)]]*-1,FluxoCaixa1013151769[[#This Row],[R$ (Valores)]])</f>
        <v>-6205.7</v>
      </c>
    </row>
    <row r="87" spans="2:10" hidden="1">
      <c r="B87" s="16">
        <v>46056</v>
      </c>
      <c r="C87" s="48" t="s">
        <v>1299</v>
      </c>
      <c r="D87" s="17" t="s">
        <v>2</v>
      </c>
      <c r="E87" s="17" t="s">
        <v>507</v>
      </c>
      <c r="F87" s="17" t="s">
        <v>1358</v>
      </c>
      <c r="G87" s="29">
        <v>68.17</v>
      </c>
      <c r="H87" s="17" t="s">
        <v>8</v>
      </c>
      <c r="I87" s="20">
        <f>IF(FluxoCaixa1013151769[[#This Row],[Fornecedores]]="Saldo Inicial",FluxoCaixa1013151769[[#This Row],[R$ (Valores)]],I86+FluxoCaixa1013151769[[#This Row],[Valores Receitas / Despesas]])</f>
        <v>136549.85999999999</v>
      </c>
      <c r="J87" s="20">
        <f>IF(FluxoCaixa1013151769[[#This Row],[Entrada / Saída]]="Saída",FluxoCaixa1013151769[[#This Row],[R$ (Valores)]]*-1,FluxoCaixa1013151769[[#This Row],[R$ (Valores)]])</f>
        <v>-68.17</v>
      </c>
    </row>
    <row r="88" spans="2:10" hidden="1">
      <c r="B88" s="16">
        <v>46056</v>
      </c>
      <c r="C88" s="48" t="s">
        <v>1299</v>
      </c>
      <c r="D88" s="17" t="s">
        <v>2</v>
      </c>
      <c r="E88" s="17" t="s">
        <v>507</v>
      </c>
      <c r="F88" s="17" t="s">
        <v>1359</v>
      </c>
      <c r="G88" s="21">
        <v>68.17</v>
      </c>
      <c r="H88" s="17" t="s">
        <v>8</v>
      </c>
      <c r="I88" s="20">
        <f>IF(FluxoCaixa1013151769[[#This Row],[Fornecedores]]="Saldo Inicial",FluxoCaixa1013151769[[#This Row],[R$ (Valores)]],I87+FluxoCaixa1013151769[[#This Row],[Valores Receitas / Despesas]])</f>
        <v>136481.68999999997</v>
      </c>
      <c r="J88" s="20">
        <f>IF(FluxoCaixa1013151769[[#This Row],[Entrada / Saída]]="Saída",FluxoCaixa1013151769[[#This Row],[R$ (Valores)]]*-1,FluxoCaixa1013151769[[#This Row],[R$ (Valores)]])</f>
        <v>-68.17</v>
      </c>
    </row>
    <row r="89" spans="2:10" hidden="1">
      <c r="B89" s="16">
        <v>46056</v>
      </c>
      <c r="C89" s="48" t="s">
        <v>1299</v>
      </c>
      <c r="D89" s="17" t="s">
        <v>2</v>
      </c>
      <c r="E89" s="17" t="s">
        <v>507</v>
      </c>
      <c r="F89" s="17" t="s">
        <v>1360</v>
      </c>
      <c r="G89" s="21">
        <v>68.17</v>
      </c>
      <c r="H89" s="17" t="s">
        <v>8</v>
      </c>
      <c r="I89" s="20">
        <f>IF(FluxoCaixa1013151769[[#This Row],[Fornecedores]]="Saldo Inicial",FluxoCaixa1013151769[[#This Row],[R$ (Valores)]],I88+FluxoCaixa1013151769[[#This Row],[Valores Receitas / Despesas]])</f>
        <v>136413.51999999996</v>
      </c>
      <c r="J89" s="20">
        <f>IF(FluxoCaixa1013151769[[#This Row],[Entrada / Saída]]="Saída",FluxoCaixa1013151769[[#This Row],[R$ (Valores)]]*-1,FluxoCaixa1013151769[[#This Row],[R$ (Valores)]])</f>
        <v>-68.17</v>
      </c>
    </row>
    <row r="90" spans="2:10" hidden="1">
      <c r="B90" s="16">
        <v>46056</v>
      </c>
      <c r="C90" s="48" t="s">
        <v>1299</v>
      </c>
      <c r="D90" s="17" t="s">
        <v>2</v>
      </c>
      <c r="E90" s="17" t="s">
        <v>507</v>
      </c>
      <c r="F90" s="17" t="s">
        <v>979</v>
      </c>
      <c r="G90" s="21">
        <v>68.17</v>
      </c>
      <c r="H90" s="17" t="s">
        <v>8</v>
      </c>
      <c r="I90" s="20">
        <f>IF(FluxoCaixa1013151769[[#This Row],[Fornecedores]]="Saldo Inicial",FluxoCaixa1013151769[[#This Row],[R$ (Valores)]],I89+FluxoCaixa1013151769[[#This Row],[Valores Receitas / Despesas]])</f>
        <v>136345.34999999995</v>
      </c>
      <c r="J90" s="20">
        <f>IF(FluxoCaixa1013151769[[#This Row],[Entrada / Saída]]="Saída",FluxoCaixa1013151769[[#This Row],[R$ (Valores)]]*-1,FluxoCaixa1013151769[[#This Row],[R$ (Valores)]])</f>
        <v>-68.17</v>
      </c>
    </row>
    <row r="91" spans="2:10" hidden="1">
      <c r="B91" s="16">
        <v>46056</v>
      </c>
      <c r="C91" s="48" t="s">
        <v>1299</v>
      </c>
      <c r="D91" s="17" t="s">
        <v>2</v>
      </c>
      <c r="E91" s="17" t="s">
        <v>507</v>
      </c>
      <c r="F91" s="17" t="s">
        <v>1361</v>
      </c>
      <c r="G91" s="21">
        <v>68.17</v>
      </c>
      <c r="H91" s="17" t="s">
        <v>8</v>
      </c>
      <c r="I91" s="20">
        <f>IF(FluxoCaixa1013151769[[#This Row],[Fornecedores]]="Saldo Inicial",FluxoCaixa1013151769[[#This Row],[R$ (Valores)]],I90+FluxoCaixa1013151769[[#This Row],[Valores Receitas / Despesas]])</f>
        <v>136277.17999999993</v>
      </c>
      <c r="J91" s="20">
        <f>IF(FluxoCaixa1013151769[[#This Row],[Entrada / Saída]]="Saída",FluxoCaixa1013151769[[#This Row],[R$ (Valores)]]*-1,FluxoCaixa1013151769[[#This Row],[R$ (Valores)]])</f>
        <v>-68.17</v>
      </c>
    </row>
    <row r="92" spans="2:10" hidden="1">
      <c r="B92" s="16">
        <v>46056</v>
      </c>
      <c r="C92" s="48" t="s">
        <v>1299</v>
      </c>
      <c r="D92" s="17" t="s">
        <v>2</v>
      </c>
      <c r="E92" s="17" t="s">
        <v>507</v>
      </c>
      <c r="F92" s="17" t="s">
        <v>1362</v>
      </c>
      <c r="G92" s="21">
        <v>68.17</v>
      </c>
      <c r="H92" s="17" t="s">
        <v>8</v>
      </c>
      <c r="I92" s="20">
        <f>IF(FluxoCaixa1013151769[[#This Row],[Fornecedores]]="Saldo Inicial",FluxoCaixa1013151769[[#This Row],[R$ (Valores)]],I91+FluxoCaixa1013151769[[#This Row],[Valores Receitas / Despesas]])</f>
        <v>136209.00999999992</v>
      </c>
      <c r="J92" s="20">
        <f>IF(FluxoCaixa1013151769[[#This Row],[Entrada / Saída]]="Saída",FluxoCaixa1013151769[[#This Row],[R$ (Valores)]]*-1,FluxoCaixa1013151769[[#This Row],[R$ (Valores)]])</f>
        <v>-68.17</v>
      </c>
    </row>
    <row r="93" spans="2:10" hidden="1">
      <c r="B93" s="16">
        <v>46056</v>
      </c>
      <c r="C93" s="48" t="s">
        <v>1299</v>
      </c>
      <c r="D93" s="17" t="s">
        <v>2</v>
      </c>
      <c r="E93" s="17" t="s">
        <v>507</v>
      </c>
      <c r="F93" s="17" t="s">
        <v>1363</v>
      </c>
      <c r="G93" s="21">
        <v>68.17</v>
      </c>
      <c r="H93" s="17" t="s">
        <v>8</v>
      </c>
      <c r="I93" s="20">
        <f>IF(FluxoCaixa1013151769[[#This Row],[Fornecedores]]="Saldo Inicial",FluxoCaixa1013151769[[#This Row],[R$ (Valores)]],I92+FluxoCaixa1013151769[[#This Row],[Valores Receitas / Despesas]])</f>
        <v>136140.83999999991</v>
      </c>
      <c r="J93" s="20">
        <f>IF(FluxoCaixa1013151769[[#This Row],[Entrada / Saída]]="Saída",FluxoCaixa1013151769[[#This Row],[R$ (Valores)]]*-1,FluxoCaixa1013151769[[#This Row],[R$ (Valores)]])</f>
        <v>-68.17</v>
      </c>
    </row>
    <row r="94" spans="2:10" hidden="1">
      <c r="B94" s="16">
        <v>46056</v>
      </c>
      <c r="C94" s="48" t="s">
        <v>1299</v>
      </c>
      <c r="D94" s="17" t="s">
        <v>2</v>
      </c>
      <c r="E94" s="17" t="s">
        <v>507</v>
      </c>
      <c r="F94" s="17" t="s">
        <v>1364</v>
      </c>
      <c r="G94" s="21">
        <v>68.17</v>
      </c>
      <c r="H94" s="17" t="s">
        <v>8</v>
      </c>
      <c r="I94" s="20">
        <f>IF(FluxoCaixa1013151769[[#This Row],[Fornecedores]]="Saldo Inicial",FluxoCaixa1013151769[[#This Row],[R$ (Valores)]],I93+FluxoCaixa1013151769[[#This Row],[Valores Receitas / Despesas]])</f>
        <v>136072.6699999999</v>
      </c>
      <c r="J94" s="20">
        <f>IF(FluxoCaixa1013151769[[#This Row],[Entrada / Saída]]="Saída",FluxoCaixa1013151769[[#This Row],[R$ (Valores)]]*-1,FluxoCaixa1013151769[[#This Row],[R$ (Valores)]])</f>
        <v>-68.17</v>
      </c>
    </row>
    <row r="95" spans="2:10" hidden="1">
      <c r="B95" s="16">
        <v>46056</v>
      </c>
      <c r="C95" s="48" t="s">
        <v>1299</v>
      </c>
      <c r="D95" s="17" t="s">
        <v>2</v>
      </c>
      <c r="E95" s="17" t="s">
        <v>507</v>
      </c>
      <c r="F95" s="17" t="s">
        <v>1365</v>
      </c>
      <c r="G95" s="21">
        <v>68.17</v>
      </c>
      <c r="H95" s="17" t="s">
        <v>8</v>
      </c>
      <c r="I95" s="20">
        <f>IF(FluxoCaixa1013151769[[#This Row],[Fornecedores]]="Saldo Inicial",FluxoCaixa1013151769[[#This Row],[R$ (Valores)]],I94+FluxoCaixa1013151769[[#This Row],[Valores Receitas / Despesas]])</f>
        <v>136004.49999999988</v>
      </c>
      <c r="J95" s="20">
        <f>IF(FluxoCaixa1013151769[[#This Row],[Entrada / Saída]]="Saída",FluxoCaixa1013151769[[#This Row],[R$ (Valores)]]*-1,FluxoCaixa1013151769[[#This Row],[R$ (Valores)]])</f>
        <v>-68.17</v>
      </c>
    </row>
    <row r="96" spans="2:10" hidden="1">
      <c r="B96" s="16">
        <v>46056</v>
      </c>
      <c r="C96" s="48" t="s">
        <v>1299</v>
      </c>
      <c r="D96" s="17" t="s">
        <v>2</v>
      </c>
      <c r="E96" s="17" t="s">
        <v>507</v>
      </c>
      <c r="F96" s="17" t="s">
        <v>1366</v>
      </c>
      <c r="G96" s="21">
        <v>68.17</v>
      </c>
      <c r="H96" s="17" t="s">
        <v>8</v>
      </c>
      <c r="I96" s="20">
        <f>IF(FluxoCaixa1013151769[[#This Row],[Fornecedores]]="Saldo Inicial",FluxoCaixa1013151769[[#This Row],[R$ (Valores)]],I95+FluxoCaixa1013151769[[#This Row],[Valores Receitas / Despesas]])</f>
        <v>135936.32999999987</v>
      </c>
      <c r="J96" s="20">
        <f>IF(FluxoCaixa1013151769[[#This Row],[Entrada / Saída]]="Saída",FluxoCaixa1013151769[[#This Row],[R$ (Valores)]]*-1,FluxoCaixa1013151769[[#This Row],[R$ (Valores)]])</f>
        <v>-68.17</v>
      </c>
    </row>
    <row r="97" spans="2:10" hidden="1">
      <c r="B97" s="16">
        <v>46056</v>
      </c>
      <c r="C97" s="48" t="s">
        <v>1299</v>
      </c>
      <c r="D97" s="17" t="s">
        <v>2</v>
      </c>
      <c r="E97" s="17" t="s">
        <v>507</v>
      </c>
      <c r="F97" s="17" t="s">
        <v>1367</v>
      </c>
      <c r="G97" s="21">
        <v>68.17</v>
      </c>
      <c r="H97" s="17" t="s">
        <v>8</v>
      </c>
      <c r="I97" s="20">
        <f>IF(FluxoCaixa1013151769[[#This Row],[Fornecedores]]="Saldo Inicial",FluxoCaixa1013151769[[#This Row],[R$ (Valores)]],I96+FluxoCaixa1013151769[[#This Row],[Valores Receitas / Despesas]])</f>
        <v>135868.15999999986</v>
      </c>
      <c r="J97" s="20">
        <f>IF(FluxoCaixa1013151769[[#This Row],[Entrada / Saída]]="Saída",FluxoCaixa1013151769[[#This Row],[R$ (Valores)]]*-1,FluxoCaixa1013151769[[#This Row],[R$ (Valores)]])</f>
        <v>-68.17</v>
      </c>
    </row>
    <row r="98" spans="2:10" hidden="1">
      <c r="B98" s="16">
        <v>46056</v>
      </c>
      <c r="C98" s="48" t="s">
        <v>1299</v>
      </c>
      <c r="D98" s="17" t="s">
        <v>2</v>
      </c>
      <c r="E98" s="17" t="s">
        <v>507</v>
      </c>
      <c r="F98" s="17" t="s">
        <v>1368</v>
      </c>
      <c r="G98" s="21">
        <v>68.17</v>
      </c>
      <c r="H98" s="17" t="s">
        <v>8</v>
      </c>
      <c r="I98" s="20">
        <f>IF(FluxoCaixa1013151769[[#This Row],[Fornecedores]]="Saldo Inicial",FluxoCaixa1013151769[[#This Row],[R$ (Valores)]],I97+FluxoCaixa1013151769[[#This Row],[Valores Receitas / Despesas]])</f>
        <v>135799.98999999985</v>
      </c>
      <c r="J98" s="20">
        <f>IF(FluxoCaixa1013151769[[#This Row],[Entrada / Saída]]="Saída",FluxoCaixa1013151769[[#This Row],[R$ (Valores)]]*-1,FluxoCaixa1013151769[[#This Row],[R$ (Valores)]])</f>
        <v>-68.17</v>
      </c>
    </row>
    <row r="99" spans="2:10" hidden="1">
      <c r="B99" s="16">
        <v>46056</v>
      </c>
      <c r="C99" s="48" t="s">
        <v>1299</v>
      </c>
      <c r="D99" s="17" t="s">
        <v>2</v>
      </c>
      <c r="E99" s="17" t="s">
        <v>507</v>
      </c>
      <c r="F99" s="17" t="s">
        <v>1131</v>
      </c>
      <c r="G99" s="21">
        <v>68.17</v>
      </c>
      <c r="H99" s="17" t="s">
        <v>8</v>
      </c>
      <c r="I99" s="20">
        <f>IF(FluxoCaixa1013151769[[#This Row],[Fornecedores]]="Saldo Inicial",FluxoCaixa1013151769[[#This Row],[R$ (Valores)]],I98+FluxoCaixa1013151769[[#This Row],[Valores Receitas / Despesas]])</f>
        <v>135731.81999999983</v>
      </c>
      <c r="J99" s="20">
        <f>IF(FluxoCaixa1013151769[[#This Row],[Entrada / Saída]]="Saída",FluxoCaixa1013151769[[#This Row],[R$ (Valores)]]*-1,FluxoCaixa1013151769[[#This Row],[R$ (Valores)]])</f>
        <v>-68.17</v>
      </c>
    </row>
    <row r="100" spans="2:10" hidden="1">
      <c r="B100" s="16">
        <v>46056</v>
      </c>
      <c r="C100" s="48" t="s">
        <v>1299</v>
      </c>
      <c r="D100" s="17" t="s">
        <v>2</v>
      </c>
      <c r="E100" s="17" t="s">
        <v>507</v>
      </c>
      <c r="F100" s="17" t="s">
        <v>1369</v>
      </c>
      <c r="G100" s="21">
        <v>68.17</v>
      </c>
      <c r="H100" s="17" t="s">
        <v>8</v>
      </c>
      <c r="I100" s="20">
        <f>IF(FluxoCaixa1013151769[[#This Row],[Fornecedores]]="Saldo Inicial",FluxoCaixa1013151769[[#This Row],[R$ (Valores)]],I99+FluxoCaixa1013151769[[#This Row],[Valores Receitas / Despesas]])</f>
        <v>135663.64999999982</v>
      </c>
      <c r="J100" s="20">
        <f>IF(FluxoCaixa1013151769[[#This Row],[Entrada / Saída]]="Saída",FluxoCaixa1013151769[[#This Row],[R$ (Valores)]]*-1,FluxoCaixa1013151769[[#This Row],[R$ (Valores)]])</f>
        <v>-68.17</v>
      </c>
    </row>
    <row r="101" spans="2:10" hidden="1">
      <c r="B101" s="16">
        <v>46056</v>
      </c>
      <c r="C101" s="48" t="s">
        <v>1299</v>
      </c>
      <c r="D101" s="17" t="s">
        <v>2</v>
      </c>
      <c r="E101" s="17" t="s">
        <v>75</v>
      </c>
      <c r="F101" s="17" t="s">
        <v>75</v>
      </c>
      <c r="G101" s="21">
        <v>10000</v>
      </c>
      <c r="H101" s="17" t="s">
        <v>8</v>
      </c>
      <c r="I101" s="20">
        <f>IF(FluxoCaixa1013151769[[#This Row],[Fornecedores]]="Saldo Inicial",FluxoCaixa1013151769[[#This Row],[R$ (Valores)]],I100+FluxoCaixa1013151769[[#This Row],[Valores Receitas / Despesas]])</f>
        <v>125663.64999999982</v>
      </c>
      <c r="J101" s="20">
        <f>IF(FluxoCaixa1013151769[[#This Row],[Entrada / Saída]]="Saída",FluxoCaixa1013151769[[#This Row],[R$ (Valores)]]*-1,FluxoCaixa1013151769[[#This Row],[R$ (Valores)]])</f>
        <v>-10000</v>
      </c>
    </row>
    <row r="102" spans="2:10" hidden="1">
      <c r="B102" s="16">
        <v>46056</v>
      </c>
      <c r="C102" s="48" t="s">
        <v>1299</v>
      </c>
      <c r="D102" s="17" t="s">
        <v>2</v>
      </c>
      <c r="E102" s="17" t="s">
        <v>348</v>
      </c>
      <c r="F102" s="17" t="s">
        <v>1370</v>
      </c>
      <c r="G102" s="21">
        <v>3047.76</v>
      </c>
      <c r="H102" s="17" t="s">
        <v>8</v>
      </c>
      <c r="I102" s="20">
        <f>IF(FluxoCaixa1013151769[[#This Row],[Fornecedores]]="Saldo Inicial",FluxoCaixa1013151769[[#This Row],[R$ (Valores)]],I101+FluxoCaixa1013151769[[#This Row],[Valores Receitas / Despesas]])</f>
        <v>122615.88999999982</v>
      </c>
      <c r="J102" s="20">
        <f>IF(FluxoCaixa1013151769[[#This Row],[Entrada / Saída]]="Saída",FluxoCaixa1013151769[[#This Row],[R$ (Valores)]]*-1,FluxoCaixa1013151769[[#This Row],[R$ (Valores)]])</f>
        <v>-3047.76</v>
      </c>
    </row>
    <row r="103" spans="2:10" hidden="1">
      <c r="B103" s="16">
        <v>46056</v>
      </c>
      <c r="C103" s="48" t="s">
        <v>1299</v>
      </c>
      <c r="D103" s="17" t="s">
        <v>2</v>
      </c>
      <c r="E103" s="17" t="s">
        <v>507</v>
      </c>
      <c r="F103" s="17" t="s">
        <v>1369</v>
      </c>
      <c r="G103" s="29">
        <v>68.17</v>
      </c>
      <c r="H103" s="17" t="s">
        <v>8</v>
      </c>
      <c r="I103" s="20">
        <f>IF(FluxoCaixa1013151769[[#This Row],[Fornecedores]]="Saldo Inicial",FluxoCaixa1013151769[[#This Row],[R$ (Valores)]],I102+FluxoCaixa1013151769[[#This Row],[Valores Receitas / Despesas]])</f>
        <v>122547.71999999983</v>
      </c>
      <c r="J103" s="20">
        <f>IF(FluxoCaixa1013151769[[#This Row],[Entrada / Saída]]="Saída",FluxoCaixa1013151769[[#This Row],[R$ (Valores)]]*-1,FluxoCaixa1013151769[[#This Row],[R$ (Valores)]])</f>
        <v>-68.17</v>
      </c>
    </row>
    <row r="104" spans="2:10" hidden="1">
      <c r="B104" s="16">
        <v>46056</v>
      </c>
      <c r="C104" s="48" t="s">
        <v>1299</v>
      </c>
      <c r="D104" s="17" t="s">
        <v>2</v>
      </c>
      <c r="E104" s="17" t="s">
        <v>507</v>
      </c>
      <c r="F104" s="17" t="s">
        <v>1371</v>
      </c>
      <c r="G104" s="29">
        <v>68.17</v>
      </c>
      <c r="H104" s="17" t="s">
        <v>8</v>
      </c>
      <c r="I104" s="20">
        <f>IF(FluxoCaixa1013151769[[#This Row],[Fornecedores]]="Saldo Inicial",FluxoCaixa1013151769[[#This Row],[R$ (Valores)]],I103+FluxoCaixa1013151769[[#This Row],[Valores Receitas / Despesas]])</f>
        <v>122479.54999999983</v>
      </c>
      <c r="J104" s="20">
        <f>IF(FluxoCaixa1013151769[[#This Row],[Entrada / Saída]]="Saída",FluxoCaixa1013151769[[#This Row],[R$ (Valores)]]*-1,FluxoCaixa1013151769[[#This Row],[R$ (Valores)]])</f>
        <v>-68.17</v>
      </c>
    </row>
    <row r="105" spans="2:10" hidden="1">
      <c r="B105" s="16">
        <v>46056</v>
      </c>
      <c r="C105" s="48" t="s">
        <v>1299</v>
      </c>
      <c r="D105" s="17" t="s">
        <v>2</v>
      </c>
      <c r="E105" s="17" t="s">
        <v>507</v>
      </c>
      <c r="F105" s="17" t="s">
        <v>1372</v>
      </c>
      <c r="G105" s="29">
        <v>68.17</v>
      </c>
      <c r="H105" s="17" t="s">
        <v>8</v>
      </c>
      <c r="I105" s="20">
        <f>IF(FluxoCaixa1013151769[[#This Row],[Fornecedores]]="Saldo Inicial",FluxoCaixa1013151769[[#This Row],[R$ (Valores)]],I104+FluxoCaixa1013151769[[#This Row],[Valores Receitas / Despesas]])</f>
        <v>122411.37999999983</v>
      </c>
      <c r="J105" s="20">
        <f>IF(FluxoCaixa1013151769[[#This Row],[Entrada / Saída]]="Saída",FluxoCaixa1013151769[[#This Row],[R$ (Valores)]]*-1,FluxoCaixa1013151769[[#This Row],[R$ (Valores)]])</f>
        <v>-68.17</v>
      </c>
    </row>
    <row r="106" spans="2:10" hidden="1">
      <c r="B106" s="16">
        <v>46056</v>
      </c>
      <c r="C106" s="48" t="s">
        <v>1299</v>
      </c>
      <c r="D106" s="17" t="s">
        <v>2</v>
      </c>
      <c r="E106" s="17" t="s">
        <v>507</v>
      </c>
      <c r="F106" s="17" t="s">
        <v>1373</v>
      </c>
      <c r="G106" s="29">
        <v>108.39</v>
      </c>
      <c r="H106" s="17" t="s">
        <v>8</v>
      </c>
      <c r="I106" s="20">
        <f>IF(FluxoCaixa1013151769[[#This Row],[Fornecedores]]="Saldo Inicial",FluxoCaixa1013151769[[#This Row],[R$ (Valores)]],I105+FluxoCaixa1013151769[[#This Row],[Valores Receitas / Despesas]])</f>
        <v>122302.98999999983</v>
      </c>
      <c r="J106" s="20">
        <f>IF(FluxoCaixa1013151769[[#This Row],[Entrada / Saída]]="Saída",FluxoCaixa1013151769[[#This Row],[R$ (Valores)]]*-1,FluxoCaixa1013151769[[#This Row],[R$ (Valores)]])</f>
        <v>-108.39</v>
      </c>
    </row>
    <row r="107" spans="2:10" hidden="1">
      <c r="B107" s="16">
        <v>46057</v>
      </c>
      <c r="C107" s="48" t="s">
        <v>1299</v>
      </c>
      <c r="D107" s="17" t="s">
        <v>2</v>
      </c>
      <c r="E107" s="17" t="s">
        <v>70</v>
      </c>
      <c r="F107" s="17" t="s">
        <v>1375</v>
      </c>
      <c r="G107" s="29">
        <v>1300</v>
      </c>
      <c r="H107" s="17" t="s">
        <v>8</v>
      </c>
      <c r="I107" s="20">
        <f>IF(FluxoCaixa1013151769[[#This Row],[Fornecedores]]="Saldo Inicial",FluxoCaixa1013151769[[#This Row],[R$ (Valores)]],I106+FluxoCaixa1013151769[[#This Row],[Valores Receitas / Despesas]])</f>
        <v>121002.98999999983</v>
      </c>
      <c r="J107" s="20">
        <f>IF(FluxoCaixa1013151769[[#This Row],[Entrada / Saída]]="Saída",FluxoCaixa1013151769[[#This Row],[R$ (Valores)]]*-1,FluxoCaixa1013151769[[#This Row],[R$ (Valores)]])</f>
        <v>-1300</v>
      </c>
    </row>
    <row r="108" spans="2:10" hidden="1">
      <c r="B108" s="16">
        <v>46057</v>
      </c>
      <c r="C108" s="48" t="s">
        <v>1299</v>
      </c>
      <c r="D108" s="17" t="s">
        <v>2</v>
      </c>
      <c r="E108" s="17" t="s">
        <v>79</v>
      </c>
      <c r="F108" s="17" t="s">
        <v>1376</v>
      </c>
      <c r="G108" s="29">
        <v>738</v>
      </c>
      <c r="H108" s="17" t="s">
        <v>8</v>
      </c>
      <c r="I108" s="20">
        <f>IF(FluxoCaixa1013151769[[#This Row],[Fornecedores]]="Saldo Inicial",FluxoCaixa1013151769[[#This Row],[R$ (Valores)]],I107+FluxoCaixa1013151769[[#This Row],[Valores Receitas / Despesas]])</f>
        <v>120264.98999999983</v>
      </c>
      <c r="J108" s="59">
        <f>IF(FluxoCaixa1013151769[[#This Row],[Entrada / Saída]]="Saída",FluxoCaixa1013151769[[#This Row],[R$ (Valores)]]*-1,FluxoCaixa1013151769[[#This Row],[R$ (Valores)]])</f>
        <v>-738</v>
      </c>
    </row>
    <row r="109" spans="2:10" hidden="1">
      <c r="B109" s="16">
        <v>46057</v>
      </c>
      <c r="C109" s="48" t="s">
        <v>1299</v>
      </c>
      <c r="D109" s="17" t="s">
        <v>2</v>
      </c>
      <c r="E109" s="17" t="s">
        <v>79</v>
      </c>
      <c r="F109" s="17" t="s">
        <v>1377</v>
      </c>
      <c r="G109" s="21">
        <v>679.2</v>
      </c>
      <c r="H109" s="17" t="s">
        <v>8</v>
      </c>
      <c r="I109" s="20">
        <f>IF(FluxoCaixa1013151769[[#This Row],[Fornecedores]]="Saldo Inicial",FluxoCaixa1013151769[[#This Row],[R$ (Valores)]],I108+FluxoCaixa1013151769[[#This Row],[Valores Receitas / Despesas]])</f>
        <v>119585.78999999983</v>
      </c>
      <c r="J109" s="5">
        <f>IF(FluxoCaixa1013151769[[#This Row],[Entrada / Saída]]="Saída",FluxoCaixa1013151769[[#This Row],[R$ (Valores)]]*-1,FluxoCaixa1013151769[[#This Row],[R$ (Valores)]])</f>
        <v>-679.2</v>
      </c>
    </row>
    <row r="110" spans="2:10" hidden="1">
      <c r="B110" s="16">
        <v>46057</v>
      </c>
      <c r="C110" s="48" t="s">
        <v>1299</v>
      </c>
      <c r="D110" s="17" t="s">
        <v>2</v>
      </c>
      <c r="E110" s="17" t="s">
        <v>431</v>
      </c>
      <c r="F110" s="17" t="s">
        <v>1378</v>
      </c>
      <c r="G110" s="21">
        <v>104.12</v>
      </c>
      <c r="H110" s="17" t="s">
        <v>8</v>
      </c>
      <c r="I110" s="20">
        <f>IF(FluxoCaixa1013151769[[#This Row],[Fornecedores]]="Saldo Inicial",FluxoCaixa1013151769[[#This Row],[R$ (Valores)]],I109+FluxoCaixa1013151769[[#This Row],[Valores Receitas / Despesas]])</f>
        <v>119481.66999999984</v>
      </c>
      <c r="J110" s="5">
        <f>IF(FluxoCaixa1013151769[[#This Row],[Entrada / Saída]]="Saída",FluxoCaixa1013151769[[#This Row],[R$ (Valores)]]*-1,FluxoCaixa1013151769[[#This Row],[R$ (Valores)]])</f>
        <v>-104.12</v>
      </c>
    </row>
    <row r="111" spans="2:10" hidden="1">
      <c r="B111" s="16">
        <v>46057</v>
      </c>
      <c r="C111" s="48" t="s">
        <v>1299</v>
      </c>
      <c r="D111" s="17" t="s">
        <v>2</v>
      </c>
      <c r="E111" s="17" t="s">
        <v>431</v>
      </c>
      <c r="F111" s="17" t="s">
        <v>842</v>
      </c>
      <c r="G111" s="21">
        <v>156.19</v>
      </c>
      <c r="H111" s="17" t="s">
        <v>8</v>
      </c>
      <c r="I111" s="20">
        <f>IF(FluxoCaixa1013151769[[#This Row],[Fornecedores]]="Saldo Inicial",FluxoCaixa1013151769[[#This Row],[R$ (Valores)]],I110+FluxoCaixa1013151769[[#This Row],[Valores Receitas / Despesas]])</f>
        <v>119325.47999999984</v>
      </c>
      <c r="J111" s="5">
        <f>IF(FluxoCaixa1013151769[[#This Row],[Entrada / Saída]]="Saída",FluxoCaixa1013151769[[#This Row],[R$ (Valores)]]*-1,FluxoCaixa1013151769[[#This Row],[R$ (Valores)]])</f>
        <v>-156.19</v>
      </c>
    </row>
    <row r="112" spans="2:10" hidden="1">
      <c r="B112" s="16">
        <v>46057</v>
      </c>
      <c r="C112" s="48" t="s">
        <v>1299</v>
      </c>
      <c r="D112" s="17" t="s">
        <v>2</v>
      </c>
      <c r="E112" s="17" t="s">
        <v>431</v>
      </c>
      <c r="F112" s="17" t="s">
        <v>1379</v>
      </c>
      <c r="G112" s="21">
        <v>176.08</v>
      </c>
      <c r="H112" s="17" t="s">
        <v>8</v>
      </c>
      <c r="I112" s="20">
        <f>IF(FluxoCaixa1013151769[[#This Row],[Fornecedores]]="Saldo Inicial",FluxoCaixa1013151769[[#This Row],[R$ (Valores)]],I111+FluxoCaixa1013151769[[#This Row],[Valores Receitas / Despesas]])</f>
        <v>119149.39999999983</v>
      </c>
      <c r="J112" s="5">
        <f>IF(FluxoCaixa1013151769[[#This Row],[Entrada / Saída]]="Saída",FluxoCaixa1013151769[[#This Row],[R$ (Valores)]]*-1,FluxoCaixa1013151769[[#This Row],[R$ (Valores)]])</f>
        <v>-176.08</v>
      </c>
    </row>
    <row r="113" spans="2:10" hidden="1">
      <c r="B113" s="16">
        <v>46057</v>
      </c>
      <c r="C113" s="48" t="s">
        <v>1299</v>
      </c>
      <c r="D113" s="17" t="s">
        <v>2</v>
      </c>
      <c r="E113" s="17" t="s">
        <v>431</v>
      </c>
      <c r="F113" s="17" t="s">
        <v>842</v>
      </c>
      <c r="G113" s="21">
        <v>78.09</v>
      </c>
      <c r="H113" s="17" t="s">
        <v>8</v>
      </c>
      <c r="I113" s="20">
        <f>IF(FluxoCaixa1013151769[[#This Row],[Fornecedores]]="Saldo Inicial",FluxoCaixa1013151769[[#This Row],[R$ (Valores)]],I112+FluxoCaixa1013151769[[#This Row],[Valores Receitas / Despesas]])</f>
        <v>119071.30999999984</v>
      </c>
      <c r="J113" s="5">
        <f>IF(FluxoCaixa1013151769[[#This Row],[Entrada / Saída]]="Saída",FluxoCaixa1013151769[[#This Row],[R$ (Valores)]]*-1,FluxoCaixa1013151769[[#This Row],[R$ (Valores)]])</f>
        <v>-78.09</v>
      </c>
    </row>
    <row r="114" spans="2:10" hidden="1">
      <c r="B114" s="16">
        <v>46057</v>
      </c>
      <c r="C114" s="48" t="s">
        <v>1299</v>
      </c>
      <c r="D114" s="17" t="s">
        <v>2</v>
      </c>
      <c r="E114" s="17" t="s">
        <v>431</v>
      </c>
      <c r="F114" s="17" t="s">
        <v>842</v>
      </c>
      <c r="G114" s="21">
        <v>234.27</v>
      </c>
      <c r="H114" s="17" t="s">
        <v>8</v>
      </c>
      <c r="I114" s="20">
        <f>IF(FluxoCaixa1013151769[[#This Row],[Fornecedores]]="Saldo Inicial",FluxoCaixa1013151769[[#This Row],[R$ (Valores)]],I113+FluxoCaixa1013151769[[#This Row],[Valores Receitas / Despesas]])</f>
        <v>118837.03999999983</v>
      </c>
      <c r="J114" s="5">
        <f>IF(FluxoCaixa1013151769[[#This Row],[Entrada / Saída]]="Saída",FluxoCaixa1013151769[[#This Row],[R$ (Valores)]]*-1,FluxoCaixa1013151769[[#This Row],[R$ (Valores)]])</f>
        <v>-234.27</v>
      </c>
    </row>
    <row r="115" spans="2:10" hidden="1">
      <c r="B115" s="16">
        <v>46057</v>
      </c>
      <c r="C115" s="48" t="s">
        <v>1299</v>
      </c>
      <c r="D115" s="17" t="s">
        <v>2</v>
      </c>
      <c r="E115" s="17" t="s">
        <v>431</v>
      </c>
      <c r="F115" s="17" t="s">
        <v>1380</v>
      </c>
      <c r="G115" s="21">
        <v>156.19</v>
      </c>
      <c r="H115" s="17" t="s">
        <v>8</v>
      </c>
      <c r="I115" s="20">
        <f>IF(FluxoCaixa1013151769[[#This Row],[Fornecedores]]="Saldo Inicial",FluxoCaixa1013151769[[#This Row],[R$ (Valores)]],I114+FluxoCaixa1013151769[[#This Row],[Valores Receitas / Despesas]])</f>
        <v>118680.84999999983</v>
      </c>
      <c r="J115" s="5">
        <f>IF(FluxoCaixa1013151769[[#This Row],[Entrada / Saída]]="Saída",FluxoCaixa1013151769[[#This Row],[R$ (Valores)]]*-1,FluxoCaixa1013151769[[#This Row],[R$ (Valores)]])</f>
        <v>-156.19</v>
      </c>
    </row>
    <row r="116" spans="2:10" hidden="1">
      <c r="B116" s="16">
        <v>46057</v>
      </c>
      <c r="C116" s="48" t="s">
        <v>1299</v>
      </c>
      <c r="D116" s="17" t="s">
        <v>2</v>
      </c>
      <c r="E116" s="17" t="s">
        <v>431</v>
      </c>
      <c r="F116" s="17" t="s">
        <v>1381</v>
      </c>
      <c r="G116" s="21">
        <v>78.09</v>
      </c>
      <c r="H116" s="17" t="s">
        <v>8</v>
      </c>
      <c r="I116" s="20">
        <f>IF(FluxoCaixa1013151769[[#This Row],[Fornecedores]]="Saldo Inicial",FluxoCaixa1013151769[[#This Row],[R$ (Valores)]],I115+FluxoCaixa1013151769[[#This Row],[Valores Receitas / Despesas]])</f>
        <v>118602.75999999983</v>
      </c>
      <c r="J116" s="5">
        <f>IF(FluxoCaixa1013151769[[#This Row],[Entrada / Saída]]="Saída",FluxoCaixa1013151769[[#This Row],[R$ (Valores)]]*-1,FluxoCaixa1013151769[[#This Row],[R$ (Valores)]])</f>
        <v>-78.09</v>
      </c>
    </row>
    <row r="117" spans="2:10" hidden="1">
      <c r="B117" s="16">
        <v>46057</v>
      </c>
      <c r="C117" s="48" t="s">
        <v>1299</v>
      </c>
      <c r="D117" s="17" t="s">
        <v>2</v>
      </c>
      <c r="E117" s="17" t="s">
        <v>25</v>
      </c>
      <c r="F117" s="17" t="s">
        <v>1382</v>
      </c>
      <c r="G117" s="21">
        <v>2377</v>
      </c>
      <c r="H117" s="17" t="s">
        <v>8</v>
      </c>
      <c r="I117" s="20">
        <f>IF(FluxoCaixa1013151769[[#This Row],[Fornecedores]]="Saldo Inicial",FluxoCaixa1013151769[[#This Row],[R$ (Valores)]],I116+FluxoCaixa1013151769[[#This Row],[Valores Receitas / Despesas]])</f>
        <v>116225.75999999983</v>
      </c>
      <c r="J117" s="5">
        <f>IF(FluxoCaixa1013151769[[#This Row],[Entrada / Saída]]="Saída",FluxoCaixa1013151769[[#This Row],[R$ (Valores)]]*-1,FluxoCaixa1013151769[[#This Row],[R$ (Valores)]])</f>
        <v>-2377</v>
      </c>
    </row>
    <row r="118" spans="2:10" hidden="1">
      <c r="B118" s="16">
        <v>46057</v>
      </c>
      <c r="C118" s="48" t="s">
        <v>1299</v>
      </c>
      <c r="D118" s="17" t="s">
        <v>2</v>
      </c>
      <c r="E118" s="17" t="s">
        <v>143</v>
      </c>
      <c r="F118" s="17" t="s">
        <v>1383</v>
      </c>
      <c r="G118" s="21">
        <v>1106.06</v>
      </c>
      <c r="H118" s="17" t="s">
        <v>8</v>
      </c>
      <c r="I118" s="20">
        <f>IF(FluxoCaixa1013151769[[#This Row],[Fornecedores]]="Saldo Inicial",FluxoCaixa1013151769[[#This Row],[R$ (Valores)]],I117+FluxoCaixa1013151769[[#This Row],[Valores Receitas / Despesas]])</f>
        <v>115119.69999999984</v>
      </c>
      <c r="J118" s="5">
        <f>IF(FluxoCaixa1013151769[[#This Row],[Entrada / Saída]]="Saída",FluxoCaixa1013151769[[#This Row],[R$ (Valores)]]*-1,FluxoCaixa1013151769[[#This Row],[R$ (Valores)]])</f>
        <v>-1106.06</v>
      </c>
    </row>
    <row r="119" spans="2:10" hidden="1">
      <c r="B119" s="16">
        <v>46057</v>
      </c>
      <c r="C119" s="48" t="s">
        <v>1299</v>
      </c>
      <c r="D119" s="17" t="s">
        <v>2</v>
      </c>
      <c r="E119" s="17" t="s">
        <v>25</v>
      </c>
      <c r="F119" s="17" t="s">
        <v>1384</v>
      </c>
      <c r="G119" s="21">
        <v>233</v>
      </c>
      <c r="H119" s="17" t="s">
        <v>8</v>
      </c>
      <c r="I119" s="20">
        <f>IF(FluxoCaixa1013151769[[#This Row],[Fornecedores]]="Saldo Inicial",FluxoCaixa1013151769[[#This Row],[R$ (Valores)]],I118+FluxoCaixa1013151769[[#This Row],[Valores Receitas / Despesas]])</f>
        <v>114886.69999999984</v>
      </c>
      <c r="J119" s="53">
        <f>IF(FluxoCaixa1013151769[[#This Row],[Entrada / Saída]]="Saída",FluxoCaixa1013151769[[#This Row],[R$ (Valores)]]*-1,FluxoCaixa1013151769[[#This Row],[R$ (Valores)]])</f>
        <v>-233</v>
      </c>
    </row>
    <row r="120" spans="2:10" hidden="1">
      <c r="B120" s="16">
        <v>46057</v>
      </c>
      <c r="C120" s="48" t="s">
        <v>1299</v>
      </c>
      <c r="D120" s="17" t="s">
        <v>2</v>
      </c>
      <c r="E120" s="17" t="s">
        <v>27</v>
      </c>
      <c r="F120" s="17" t="s">
        <v>1385</v>
      </c>
      <c r="G120" s="21">
        <v>53249</v>
      </c>
      <c r="H120" s="17" t="s">
        <v>8</v>
      </c>
      <c r="I120" s="20">
        <f>IF(FluxoCaixa1013151769[[#This Row],[Fornecedores]]="Saldo Inicial",FluxoCaixa1013151769[[#This Row],[R$ (Valores)]],I119+FluxoCaixa1013151769[[#This Row],[Valores Receitas / Despesas]])</f>
        <v>61637.699999999837</v>
      </c>
      <c r="J120" s="5">
        <f>IF(FluxoCaixa1013151769[[#This Row],[Entrada / Saída]]="Saída",FluxoCaixa1013151769[[#This Row],[R$ (Valores)]]*-1,FluxoCaixa1013151769[[#This Row],[R$ (Valores)]])</f>
        <v>-53249</v>
      </c>
    </row>
    <row r="121" spans="2:10" hidden="1">
      <c r="B121" s="16">
        <v>46057</v>
      </c>
      <c r="C121" s="48" t="s">
        <v>1299</v>
      </c>
      <c r="D121" s="17" t="s">
        <v>2</v>
      </c>
      <c r="E121" s="17" t="s">
        <v>105</v>
      </c>
      <c r="F121" s="17" t="s">
        <v>1008</v>
      </c>
      <c r="G121" s="21">
        <v>200</v>
      </c>
      <c r="H121" s="17" t="s">
        <v>8</v>
      </c>
      <c r="I121" s="20">
        <f>IF(FluxoCaixa1013151769[[#This Row],[Fornecedores]]="Saldo Inicial",FluxoCaixa1013151769[[#This Row],[R$ (Valores)]],I120+FluxoCaixa1013151769[[#This Row],[Valores Receitas / Despesas]])</f>
        <v>61437.699999999837</v>
      </c>
      <c r="J121" s="5">
        <f>IF(FluxoCaixa1013151769[[#This Row],[Entrada / Saída]]="Saída",FluxoCaixa1013151769[[#This Row],[R$ (Valores)]]*-1,FluxoCaixa1013151769[[#This Row],[R$ (Valores)]])</f>
        <v>-200</v>
      </c>
    </row>
    <row r="122" spans="2:10" hidden="1">
      <c r="B122" s="16">
        <v>46057</v>
      </c>
      <c r="C122" s="48" t="s">
        <v>1299</v>
      </c>
      <c r="D122" s="17" t="s">
        <v>2</v>
      </c>
      <c r="E122" s="17" t="s">
        <v>23</v>
      </c>
      <c r="F122" s="17" t="s">
        <v>1386</v>
      </c>
      <c r="G122" s="21">
        <v>1569.04</v>
      </c>
      <c r="H122" s="17" t="s">
        <v>8</v>
      </c>
      <c r="I122" s="20">
        <f>IF(FluxoCaixa1013151769[[#This Row],[Fornecedores]]="Saldo Inicial",FluxoCaixa1013151769[[#This Row],[R$ (Valores)]],I121+FluxoCaixa1013151769[[#This Row],[Valores Receitas / Despesas]])</f>
        <v>59868.659999999836</v>
      </c>
      <c r="J122" s="5">
        <f>IF(FluxoCaixa1013151769[[#This Row],[Entrada / Saída]]="Saída",FluxoCaixa1013151769[[#This Row],[R$ (Valores)]]*-1,FluxoCaixa1013151769[[#This Row],[R$ (Valores)]])</f>
        <v>-1569.04</v>
      </c>
    </row>
    <row r="123" spans="2:10" hidden="1">
      <c r="B123" s="16">
        <v>46057</v>
      </c>
      <c r="C123" s="48" t="s">
        <v>1299</v>
      </c>
      <c r="D123" s="17" t="s">
        <v>2</v>
      </c>
      <c r="E123" s="17" t="s">
        <v>105</v>
      </c>
      <c r="F123" s="17" t="s">
        <v>1008</v>
      </c>
      <c r="G123" s="21">
        <v>200</v>
      </c>
      <c r="H123" s="17" t="s">
        <v>8</v>
      </c>
      <c r="I123" s="20">
        <f>IF(FluxoCaixa1013151769[[#This Row],[Fornecedores]]="Saldo Inicial",FluxoCaixa1013151769[[#This Row],[R$ (Valores)]],I122+FluxoCaixa1013151769[[#This Row],[Valores Receitas / Despesas]])</f>
        <v>59668.659999999836</v>
      </c>
      <c r="J123" s="5">
        <f>IF(FluxoCaixa1013151769[[#This Row],[Entrada / Saída]]="Saída",FluxoCaixa1013151769[[#This Row],[R$ (Valores)]]*-1,FluxoCaixa1013151769[[#This Row],[R$ (Valores)]])</f>
        <v>-200</v>
      </c>
    </row>
    <row r="124" spans="2:10" hidden="1">
      <c r="B124" s="16">
        <v>46057</v>
      </c>
      <c r="C124" s="48" t="s">
        <v>1299</v>
      </c>
      <c r="D124" s="17" t="s">
        <v>2</v>
      </c>
      <c r="E124" s="17" t="s">
        <v>107</v>
      </c>
      <c r="F124" s="17" t="s">
        <v>1387</v>
      </c>
      <c r="G124" s="21">
        <v>385</v>
      </c>
      <c r="H124" s="17" t="s">
        <v>8</v>
      </c>
      <c r="I124" s="20">
        <f>IF(FluxoCaixa1013151769[[#This Row],[Fornecedores]]="Saldo Inicial",FluxoCaixa1013151769[[#This Row],[R$ (Valores)]],I123+FluxoCaixa1013151769[[#This Row],[Valores Receitas / Despesas]])</f>
        <v>59283.659999999836</v>
      </c>
      <c r="J124" s="5">
        <f>IF(FluxoCaixa1013151769[[#This Row],[Entrada / Saída]]="Saída",FluxoCaixa1013151769[[#This Row],[R$ (Valores)]]*-1,FluxoCaixa1013151769[[#This Row],[R$ (Valores)]])</f>
        <v>-385</v>
      </c>
    </row>
    <row r="125" spans="2:10" hidden="1">
      <c r="B125" s="16">
        <v>46057</v>
      </c>
      <c r="C125" s="48" t="s">
        <v>1299</v>
      </c>
      <c r="D125" s="17" t="s">
        <v>2</v>
      </c>
      <c r="E125" s="17" t="s">
        <v>70</v>
      </c>
      <c r="F125" s="17" t="s">
        <v>1388</v>
      </c>
      <c r="G125" s="21">
        <v>200</v>
      </c>
      <c r="H125" s="17" t="s">
        <v>8</v>
      </c>
      <c r="I125" s="20">
        <f>IF(FluxoCaixa1013151769[[#This Row],[Fornecedores]]="Saldo Inicial",FluxoCaixa1013151769[[#This Row],[R$ (Valores)]],I124+FluxoCaixa1013151769[[#This Row],[Valores Receitas / Despesas]])</f>
        <v>59083.659999999836</v>
      </c>
      <c r="J125" s="5">
        <f>IF(FluxoCaixa1013151769[[#This Row],[Entrada / Saída]]="Saída",FluxoCaixa1013151769[[#This Row],[R$ (Valores)]]*-1,FluxoCaixa1013151769[[#This Row],[R$ (Valores)]])</f>
        <v>-200</v>
      </c>
    </row>
    <row r="126" spans="2:10" hidden="1">
      <c r="B126" s="16">
        <v>46058</v>
      </c>
      <c r="C126" s="48" t="s">
        <v>1299</v>
      </c>
      <c r="D126" s="17" t="s">
        <v>2</v>
      </c>
      <c r="E126" s="17" t="s">
        <v>12</v>
      </c>
      <c r="F126" s="17" t="s">
        <v>1389</v>
      </c>
      <c r="G126" s="21">
        <v>200</v>
      </c>
      <c r="H126" s="17" t="s">
        <v>8</v>
      </c>
      <c r="I126" s="20">
        <f>IF(FluxoCaixa1013151769[[#This Row],[Fornecedores]]="Saldo Inicial",FluxoCaixa1013151769[[#This Row],[R$ (Valores)]],I125+FluxoCaixa1013151769[[#This Row],[Valores Receitas / Despesas]])</f>
        <v>58883.659999999836</v>
      </c>
      <c r="J126" s="5">
        <f>IF(FluxoCaixa1013151769[[#This Row],[Entrada / Saída]]="Saída",FluxoCaixa1013151769[[#This Row],[R$ (Valores)]]*-1,FluxoCaixa1013151769[[#This Row],[R$ (Valores)]])</f>
        <v>-200</v>
      </c>
    </row>
    <row r="127" spans="2:10" hidden="1">
      <c r="B127" s="16">
        <v>46058</v>
      </c>
      <c r="C127" s="48" t="s">
        <v>1299</v>
      </c>
      <c r="D127" s="17" t="s">
        <v>2</v>
      </c>
      <c r="E127" s="17" t="s">
        <v>76</v>
      </c>
      <c r="F127" s="17" t="s">
        <v>1390</v>
      </c>
      <c r="G127" s="21">
        <v>135</v>
      </c>
      <c r="H127" s="17" t="s">
        <v>8</v>
      </c>
      <c r="I127" s="20">
        <f>IF(FluxoCaixa1013151769[[#This Row],[Fornecedores]]="Saldo Inicial",FluxoCaixa1013151769[[#This Row],[R$ (Valores)]],I126+FluxoCaixa1013151769[[#This Row],[Valores Receitas / Despesas]])</f>
        <v>58748.659999999836</v>
      </c>
      <c r="J127" s="5">
        <f>IF(FluxoCaixa1013151769[[#This Row],[Entrada / Saída]]="Saída",FluxoCaixa1013151769[[#This Row],[R$ (Valores)]]*-1,FluxoCaixa1013151769[[#This Row],[R$ (Valores)]])</f>
        <v>-135</v>
      </c>
    </row>
    <row r="128" spans="2:10" hidden="1">
      <c r="B128" s="16">
        <v>46058</v>
      </c>
      <c r="C128" s="48" t="s">
        <v>1299</v>
      </c>
      <c r="D128" s="17" t="s">
        <v>2</v>
      </c>
      <c r="E128" s="17" t="s">
        <v>76</v>
      </c>
      <c r="F128" s="17" t="s">
        <v>1391</v>
      </c>
      <c r="G128" s="21">
        <v>180</v>
      </c>
      <c r="H128" s="17" t="s">
        <v>8</v>
      </c>
      <c r="I128" s="20">
        <f>IF(FluxoCaixa1013151769[[#This Row],[Fornecedores]]="Saldo Inicial",FluxoCaixa1013151769[[#This Row],[R$ (Valores)]],I127+FluxoCaixa1013151769[[#This Row],[Valores Receitas / Despesas]])</f>
        <v>58568.659999999836</v>
      </c>
      <c r="J128" s="5">
        <f>IF(FluxoCaixa1013151769[[#This Row],[Entrada / Saída]]="Saída",FluxoCaixa1013151769[[#This Row],[R$ (Valores)]]*-1,FluxoCaixa1013151769[[#This Row],[R$ (Valores)]])</f>
        <v>-180</v>
      </c>
    </row>
    <row r="129" spans="2:10" hidden="1">
      <c r="B129" s="16">
        <v>46058</v>
      </c>
      <c r="C129" s="48" t="s">
        <v>1299</v>
      </c>
      <c r="D129" s="17" t="s">
        <v>2</v>
      </c>
      <c r="E129" s="17" t="s">
        <v>76</v>
      </c>
      <c r="F129" s="17" t="s">
        <v>1392</v>
      </c>
      <c r="G129" s="21">
        <v>219</v>
      </c>
      <c r="H129" s="17" t="s">
        <v>8</v>
      </c>
      <c r="I129" s="20">
        <f>IF(FluxoCaixa1013151769[[#This Row],[Fornecedores]]="Saldo Inicial",FluxoCaixa1013151769[[#This Row],[R$ (Valores)]],I128+FluxoCaixa1013151769[[#This Row],[Valores Receitas / Despesas]])</f>
        <v>58349.659999999836</v>
      </c>
      <c r="J129" s="5">
        <f>IF(FluxoCaixa1013151769[[#This Row],[Entrada / Saída]]="Saída",FluxoCaixa1013151769[[#This Row],[R$ (Valores)]]*-1,FluxoCaixa1013151769[[#This Row],[R$ (Valores)]])</f>
        <v>-219</v>
      </c>
    </row>
    <row r="130" spans="2:10" hidden="1">
      <c r="B130" s="16">
        <v>46058</v>
      </c>
      <c r="C130" s="48" t="s">
        <v>1299</v>
      </c>
      <c r="D130" s="17" t="s">
        <v>2</v>
      </c>
      <c r="E130" s="17" t="s">
        <v>28</v>
      </c>
      <c r="F130" s="17" t="s">
        <v>1393</v>
      </c>
      <c r="G130" s="21">
        <v>10500</v>
      </c>
      <c r="H130" s="17" t="s">
        <v>8</v>
      </c>
      <c r="I130" s="20">
        <f>IF(FluxoCaixa1013151769[[#This Row],[Fornecedores]]="Saldo Inicial",FluxoCaixa1013151769[[#This Row],[R$ (Valores)]],I129+FluxoCaixa1013151769[[#This Row],[Valores Receitas / Despesas]])</f>
        <v>47849.659999999836</v>
      </c>
      <c r="J130" s="53">
        <f>IF(FluxoCaixa1013151769[[#This Row],[Entrada / Saída]]="Saída",FluxoCaixa1013151769[[#This Row],[R$ (Valores)]]*-1,FluxoCaixa1013151769[[#This Row],[R$ (Valores)]])</f>
        <v>-10500</v>
      </c>
    </row>
    <row r="131" spans="2:10" hidden="1">
      <c r="B131" s="16">
        <v>46058</v>
      </c>
      <c r="C131" s="48" t="s">
        <v>1299</v>
      </c>
      <c r="D131" s="17" t="s">
        <v>2</v>
      </c>
      <c r="E131" s="17" t="s">
        <v>79</v>
      </c>
      <c r="F131" s="17" t="s">
        <v>1394</v>
      </c>
      <c r="G131" s="21">
        <v>512.45000000000005</v>
      </c>
      <c r="H131" s="17" t="s">
        <v>8</v>
      </c>
      <c r="I131" s="20">
        <f>IF(FluxoCaixa1013151769[[#This Row],[Fornecedores]]="Saldo Inicial",FluxoCaixa1013151769[[#This Row],[R$ (Valores)]],I130+FluxoCaixa1013151769[[#This Row],[Valores Receitas / Despesas]])</f>
        <v>47337.209999999839</v>
      </c>
      <c r="J131" s="5">
        <f>IF(FluxoCaixa1013151769[[#This Row],[Entrada / Saída]]="Saída",FluxoCaixa1013151769[[#This Row],[R$ (Valores)]]*-1,FluxoCaixa1013151769[[#This Row],[R$ (Valores)]])</f>
        <v>-512.45000000000005</v>
      </c>
    </row>
    <row r="132" spans="2:10" hidden="1">
      <c r="B132" s="16">
        <v>46058</v>
      </c>
      <c r="C132" s="48" t="s">
        <v>1299</v>
      </c>
      <c r="D132" s="17" t="s">
        <v>2</v>
      </c>
      <c r="E132" s="17" t="s">
        <v>28</v>
      </c>
      <c r="F132" s="17" t="s">
        <v>1395</v>
      </c>
      <c r="G132" s="21">
        <v>800</v>
      </c>
      <c r="H132" s="17" t="s">
        <v>8</v>
      </c>
      <c r="I132" s="20">
        <f>IF(FluxoCaixa1013151769[[#This Row],[Fornecedores]]="Saldo Inicial",FluxoCaixa1013151769[[#This Row],[R$ (Valores)]],I131+FluxoCaixa1013151769[[#This Row],[Valores Receitas / Despesas]])</f>
        <v>46537.209999999839</v>
      </c>
      <c r="J132" s="5">
        <f>IF(FluxoCaixa1013151769[[#This Row],[Entrada / Saída]]="Saída",FluxoCaixa1013151769[[#This Row],[R$ (Valores)]]*-1,FluxoCaixa1013151769[[#This Row],[R$ (Valores)]])</f>
        <v>-800</v>
      </c>
    </row>
    <row r="133" spans="2:10" hidden="1">
      <c r="B133" s="16">
        <v>46058</v>
      </c>
      <c r="C133" s="48" t="s">
        <v>1299</v>
      </c>
      <c r="D133" s="17" t="s">
        <v>2</v>
      </c>
      <c r="E133" s="17" t="s">
        <v>28</v>
      </c>
      <c r="F133" s="17" t="s">
        <v>1396</v>
      </c>
      <c r="G133" s="21">
        <v>190.9</v>
      </c>
      <c r="H133" s="17" t="s">
        <v>8</v>
      </c>
      <c r="I133" s="20">
        <f>IF(FluxoCaixa1013151769[[#This Row],[Fornecedores]]="Saldo Inicial",FluxoCaixa1013151769[[#This Row],[R$ (Valores)]],I132+FluxoCaixa1013151769[[#This Row],[Valores Receitas / Despesas]])</f>
        <v>46346.309999999838</v>
      </c>
      <c r="J133" s="5">
        <f>IF(FluxoCaixa1013151769[[#This Row],[Entrada / Saída]]="Saída",FluxoCaixa1013151769[[#This Row],[R$ (Valores)]]*-1,FluxoCaixa1013151769[[#This Row],[R$ (Valores)]])</f>
        <v>-190.9</v>
      </c>
    </row>
    <row r="134" spans="2:10" hidden="1">
      <c r="B134" s="16">
        <v>46058</v>
      </c>
      <c r="C134" s="48" t="s">
        <v>1299</v>
      </c>
      <c r="D134" s="17" t="s">
        <v>2</v>
      </c>
      <c r="E134" s="17" t="s">
        <v>28</v>
      </c>
      <c r="F134" s="17" t="s">
        <v>1397</v>
      </c>
      <c r="G134" s="21">
        <v>765.8</v>
      </c>
      <c r="H134" s="17" t="s">
        <v>8</v>
      </c>
      <c r="I134" s="20">
        <f>IF(FluxoCaixa1013151769[[#This Row],[Fornecedores]]="Saldo Inicial",FluxoCaixa1013151769[[#This Row],[R$ (Valores)]],I133+FluxoCaixa1013151769[[#This Row],[Valores Receitas / Despesas]])</f>
        <v>45580.509999999835</v>
      </c>
      <c r="J134" s="5">
        <f>IF(FluxoCaixa1013151769[[#This Row],[Entrada / Saída]]="Saída",FluxoCaixa1013151769[[#This Row],[R$ (Valores)]]*-1,FluxoCaixa1013151769[[#This Row],[R$ (Valores)]])</f>
        <v>-765.8</v>
      </c>
    </row>
    <row r="135" spans="2:10" hidden="1">
      <c r="B135" s="16">
        <v>46058</v>
      </c>
      <c r="C135" s="48" t="s">
        <v>1299</v>
      </c>
      <c r="D135" s="17" t="s">
        <v>2</v>
      </c>
      <c r="E135" s="17" t="s">
        <v>28</v>
      </c>
      <c r="F135" s="17" t="s">
        <v>1398</v>
      </c>
      <c r="G135" s="21">
        <v>2866.66</v>
      </c>
      <c r="H135" s="17" t="s">
        <v>8</v>
      </c>
      <c r="I135" s="20">
        <f>IF(FluxoCaixa1013151769[[#This Row],[Fornecedores]]="Saldo Inicial",FluxoCaixa1013151769[[#This Row],[R$ (Valores)]],I134+FluxoCaixa1013151769[[#This Row],[Valores Receitas / Despesas]])</f>
        <v>42713.849999999831</v>
      </c>
      <c r="J135" s="5">
        <f>IF(FluxoCaixa1013151769[[#This Row],[Entrada / Saída]]="Saída",FluxoCaixa1013151769[[#This Row],[R$ (Valores)]]*-1,FluxoCaixa1013151769[[#This Row],[R$ (Valores)]])</f>
        <v>-2866.66</v>
      </c>
    </row>
    <row r="136" spans="2:10" hidden="1">
      <c r="B136" s="16">
        <v>46058</v>
      </c>
      <c r="C136" s="48" t="s">
        <v>1299</v>
      </c>
      <c r="D136" s="45" t="s">
        <v>2</v>
      </c>
      <c r="E136" s="45" t="s">
        <v>18</v>
      </c>
      <c r="F136" s="45" t="s">
        <v>1399</v>
      </c>
      <c r="G136" s="54">
        <v>57.29</v>
      </c>
      <c r="H136" s="45" t="s">
        <v>8</v>
      </c>
      <c r="I136" s="20">
        <f>IF(FluxoCaixa1013151769[[#This Row],[Fornecedores]]="Saldo Inicial",FluxoCaixa1013151769[[#This Row],[R$ (Valores)]],I135+FluxoCaixa1013151769[[#This Row],[Valores Receitas / Despesas]])</f>
        <v>42656.55999999983</v>
      </c>
      <c r="J136" s="53">
        <f>IF(FluxoCaixa1013151769[[#This Row],[Entrada / Saída]]="Saída",FluxoCaixa1013151769[[#This Row],[R$ (Valores)]]*-1,FluxoCaixa1013151769[[#This Row],[R$ (Valores)]])</f>
        <v>-57.29</v>
      </c>
    </row>
    <row r="137" spans="2:10" hidden="1">
      <c r="B137" s="16">
        <v>46058</v>
      </c>
      <c r="C137" s="48" t="s">
        <v>1299</v>
      </c>
      <c r="D137" s="17" t="s">
        <v>2</v>
      </c>
      <c r="E137" s="17" t="s">
        <v>28</v>
      </c>
      <c r="F137" s="17" t="s">
        <v>1400</v>
      </c>
      <c r="G137" s="21">
        <v>3685.73</v>
      </c>
      <c r="H137" s="17" t="s">
        <v>8</v>
      </c>
      <c r="I137" s="20">
        <f>IF(FluxoCaixa1013151769[[#This Row],[Fornecedores]]="Saldo Inicial",FluxoCaixa1013151769[[#This Row],[R$ (Valores)]],I136+FluxoCaixa1013151769[[#This Row],[Valores Receitas / Despesas]])</f>
        <v>38970.829999999827</v>
      </c>
      <c r="J137" s="5">
        <f>IF(FluxoCaixa1013151769[[#This Row],[Entrada / Saída]]="Saída",FluxoCaixa1013151769[[#This Row],[R$ (Valores)]]*-1,FluxoCaixa1013151769[[#This Row],[R$ (Valores)]])</f>
        <v>-3685.73</v>
      </c>
    </row>
    <row r="138" spans="2:10" hidden="1">
      <c r="B138" s="16">
        <v>46058</v>
      </c>
      <c r="C138" s="48" t="s">
        <v>1299</v>
      </c>
      <c r="D138" s="17" t="s">
        <v>2</v>
      </c>
      <c r="E138" s="17" t="s">
        <v>28</v>
      </c>
      <c r="F138" s="17" t="s">
        <v>1401</v>
      </c>
      <c r="G138" s="21">
        <v>1693.28</v>
      </c>
      <c r="H138" s="17" t="s">
        <v>8</v>
      </c>
      <c r="I138" s="20">
        <f>IF(FluxoCaixa1013151769[[#This Row],[Fornecedores]]="Saldo Inicial",FluxoCaixa1013151769[[#This Row],[R$ (Valores)]],I137+FluxoCaixa1013151769[[#This Row],[Valores Receitas / Despesas]])</f>
        <v>37277.549999999828</v>
      </c>
      <c r="J138" s="5">
        <f>IF(FluxoCaixa1013151769[[#This Row],[Entrada / Saída]]="Saída",FluxoCaixa1013151769[[#This Row],[R$ (Valores)]]*-1,FluxoCaixa1013151769[[#This Row],[R$ (Valores)]])</f>
        <v>-1693.28</v>
      </c>
    </row>
    <row r="139" spans="2:10" hidden="1">
      <c r="B139" s="16">
        <v>46058</v>
      </c>
      <c r="C139" s="48" t="s">
        <v>1299</v>
      </c>
      <c r="D139" s="17" t="s">
        <v>2</v>
      </c>
      <c r="E139" s="17" t="s">
        <v>28</v>
      </c>
      <c r="F139" s="17" t="s">
        <v>1087</v>
      </c>
      <c r="G139" s="21">
        <v>1369.24</v>
      </c>
      <c r="H139" s="17" t="s">
        <v>8</v>
      </c>
      <c r="I139" s="20">
        <f>IF(FluxoCaixa1013151769[[#This Row],[Fornecedores]]="Saldo Inicial",FluxoCaixa1013151769[[#This Row],[R$ (Valores)]],I138+FluxoCaixa1013151769[[#This Row],[Valores Receitas / Despesas]])</f>
        <v>35908.30999999983</v>
      </c>
      <c r="J139" s="5">
        <f>IF(FluxoCaixa1013151769[[#This Row],[Entrada / Saída]]="Saída",FluxoCaixa1013151769[[#This Row],[R$ (Valores)]]*-1,FluxoCaixa1013151769[[#This Row],[R$ (Valores)]])</f>
        <v>-1369.24</v>
      </c>
    </row>
    <row r="140" spans="2:10" hidden="1">
      <c r="B140" s="16">
        <v>46058</v>
      </c>
      <c r="C140" s="48" t="s">
        <v>1299</v>
      </c>
      <c r="D140" s="17" t="s">
        <v>2</v>
      </c>
      <c r="E140" s="17" t="s">
        <v>28</v>
      </c>
      <c r="F140" s="17" t="s">
        <v>1088</v>
      </c>
      <c r="G140" s="21">
        <v>1098.0899999999999</v>
      </c>
      <c r="H140" s="17" t="s">
        <v>8</v>
      </c>
      <c r="I140" s="20">
        <f>IF(FluxoCaixa1013151769[[#This Row],[Fornecedores]]="Saldo Inicial",FluxoCaixa1013151769[[#This Row],[R$ (Valores)]],I139+FluxoCaixa1013151769[[#This Row],[Valores Receitas / Despesas]])</f>
        <v>34810.219999999834</v>
      </c>
      <c r="J140" s="5">
        <f>IF(FluxoCaixa1013151769[[#This Row],[Entrada / Saída]]="Saída",FluxoCaixa1013151769[[#This Row],[R$ (Valores)]]*-1,FluxoCaixa1013151769[[#This Row],[R$ (Valores)]])</f>
        <v>-1098.0899999999999</v>
      </c>
    </row>
    <row r="141" spans="2:10" hidden="1">
      <c r="B141" s="16">
        <v>46058</v>
      </c>
      <c r="C141" s="48" t="s">
        <v>1299</v>
      </c>
      <c r="D141" s="17" t="s">
        <v>2</v>
      </c>
      <c r="E141" s="17" t="s">
        <v>28</v>
      </c>
      <c r="F141" s="17" t="s">
        <v>1090</v>
      </c>
      <c r="G141" s="21">
        <v>861.07</v>
      </c>
      <c r="H141" s="17" t="s">
        <v>8</v>
      </c>
      <c r="I141" s="20">
        <f>IF(FluxoCaixa1013151769[[#This Row],[Fornecedores]]="Saldo Inicial",FluxoCaixa1013151769[[#This Row],[R$ (Valores)]],I140+FluxoCaixa1013151769[[#This Row],[Valores Receitas / Despesas]])</f>
        <v>33949.149999999834</v>
      </c>
      <c r="J141" s="5">
        <f>IF(FluxoCaixa1013151769[[#This Row],[Entrada / Saída]]="Saída",FluxoCaixa1013151769[[#This Row],[R$ (Valores)]]*-1,FluxoCaixa1013151769[[#This Row],[R$ (Valores)]])</f>
        <v>-861.07</v>
      </c>
    </row>
    <row r="142" spans="2:10" hidden="1">
      <c r="B142" s="16">
        <v>46058</v>
      </c>
      <c r="C142" s="48" t="s">
        <v>1299</v>
      </c>
      <c r="D142" s="17" t="s">
        <v>2</v>
      </c>
      <c r="E142" s="17" t="s">
        <v>28</v>
      </c>
      <c r="F142" s="17" t="s">
        <v>1091</v>
      </c>
      <c r="G142" s="21">
        <v>2110.6</v>
      </c>
      <c r="H142" s="17" t="s">
        <v>8</v>
      </c>
      <c r="I142" s="20">
        <f>IF(FluxoCaixa1013151769[[#This Row],[Fornecedores]]="Saldo Inicial",FluxoCaixa1013151769[[#This Row],[R$ (Valores)]],I141+FluxoCaixa1013151769[[#This Row],[Valores Receitas / Despesas]])</f>
        <v>31838.549999999836</v>
      </c>
      <c r="J142" s="5">
        <f>IF(FluxoCaixa1013151769[[#This Row],[Entrada / Saída]]="Saída",FluxoCaixa1013151769[[#This Row],[R$ (Valores)]]*-1,FluxoCaixa1013151769[[#This Row],[R$ (Valores)]])</f>
        <v>-2110.6</v>
      </c>
    </row>
    <row r="143" spans="2:10" hidden="1">
      <c r="B143" s="16">
        <v>46058</v>
      </c>
      <c r="C143" s="48" t="s">
        <v>1299</v>
      </c>
      <c r="D143" s="17" t="s">
        <v>2</v>
      </c>
      <c r="E143" s="17" t="s">
        <v>28</v>
      </c>
      <c r="F143" s="17" t="s">
        <v>1089</v>
      </c>
      <c r="G143" s="21">
        <v>1291.8399999999999</v>
      </c>
      <c r="H143" s="17" t="s">
        <v>8</v>
      </c>
      <c r="I143" s="20">
        <f>IF(FluxoCaixa1013151769[[#This Row],[Fornecedores]]="Saldo Inicial",FluxoCaixa1013151769[[#This Row],[R$ (Valores)]],I142+FluxoCaixa1013151769[[#This Row],[Valores Receitas / Despesas]])</f>
        <v>30546.709999999835</v>
      </c>
      <c r="J143" s="5">
        <f>IF(FluxoCaixa1013151769[[#This Row],[Entrada / Saída]]="Saída",FluxoCaixa1013151769[[#This Row],[R$ (Valores)]]*-1,FluxoCaixa1013151769[[#This Row],[R$ (Valores)]])</f>
        <v>-1291.8399999999999</v>
      </c>
    </row>
    <row r="144" spans="2:10" hidden="1">
      <c r="B144" s="16">
        <v>46058</v>
      </c>
      <c r="C144" s="48" t="s">
        <v>1299</v>
      </c>
      <c r="D144" s="17" t="s">
        <v>2</v>
      </c>
      <c r="E144" s="17" t="s">
        <v>28</v>
      </c>
      <c r="F144" s="17" t="s">
        <v>1402</v>
      </c>
      <c r="G144" s="21">
        <v>3500</v>
      </c>
      <c r="H144" s="17" t="s">
        <v>8</v>
      </c>
      <c r="I144" s="20">
        <f>IF(FluxoCaixa1013151769[[#This Row],[Fornecedores]]="Saldo Inicial",FluxoCaixa1013151769[[#This Row],[R$ (Valores)]],I143+FluxoCaixa1013151769[[#This Row],[Valores Receitas / Despesas]])</f>
        <v>27046.709999999835</v>
      </c>
      <c r="J144" s="5">
        <f>IF(FluxoCaixa1013151769[[#This Row],[Entrada / Saída]]="Saída",FluxoCaixa1013151769[[#This Row],[R$ (Valores)]]*-1,FluxoCaixa1013151769[[#This Row],[R$ (Valores)]])</f>
        <v>-3500</v>
      </c>
    </row>
    <row r="145" spans="2:10" hidden="1">
      <c r="B145" s="16">
        <v>46058</v>
      </c>
      <c r="C145" s="48" t="s">
        <v>1299</v>
      </c>
      <c r="D145" s="17" t="s">
        <v>2</v>
      </c>
      <c r="E145" s="17" t="s">
        <v>28</v>
      </c>
      <c r="F145" s="17" t="s">
        <v>1092</v>
      </c>
      <c r="G145" s="21">
        <v>480.05</v>
      </c>
      <c r="H145" s="17" t="s">
        <v>8</v>
      </c>
      <c r="I145" s="20">
        <f>IF(FluxoCaixa1013151769[[#This Row],[Fornecedores]]="Saldo Inicial",FluxoCaixa1013151769[[#This Row],[R$ (Valores)]],I144+FluxoCaixa1013151769[[#This Row],[Valores Receitas / Despesas]])</f>
        <v>26566.659999999836</v>
      </c>
      <c r="J145" s="5">
        <f>IF(FluxoCaixa1013151769[[#This Row],[Entrada / Saída]]="Saída",FluxoCaixa1013151769[[#This Row],[R$ (Valores)]]*-1,FluxoCaixa1013151769[[#This Row],[R$ (Valores)]])</f>
        <v>-480.05</v>
      </c>
    </row>
    <row r="146" spans="2:10" hidden="1">
      <c r="B146" s="16">
        <v>46058</v>
      </c>
      <c r="C146" s="48" t="s">
        <v>1299</v>
      </c>
      <c r="D146" s="45" t="s">
        <v>2</v>
      </c>
      <c r="E146" s="45" t="s">
        <v>28</v>
      </c>
      <c r="F146" s="45" t="s">
        <v>1093</v>
      </c>
      <c r="G146" s="54">
        <v>1982.85</v>
      </c>
      <c r="H146" s="45" t="s">
        <v>8</v>
      </c>
      <c r="I146" s="20">
        <f>IF(FluxoCaixa1013151769[[#This Row],[Fornecedores]]="Saldo Inicial",FluxoCaixa1013151769[[#This Row],[R$ (Valores)]],I145+FluxoCaixa1013151769[[#This Row],[Valores Receitas / Despesas]])</f>
        <v>24583.809999999838</v>
      </c>
      <c r="J146" s="53">
        <f>IF(FluxoCaixa1013151769[[#This Row],[Entrada / Saída]]="Saída",FluxoCaixa1013151769[[#This Row],[R$ (Valores)]]*-1,FluxoCaixa1013151769[[#This Row],[R$ (Valores)]])</f>
        <v>-1982.85</v>
      </c>
    </row>
    <row r="147" spans="2:10" hidden="1">
      <c r="B147" s="16">
        <v>46058</v>
      </c>
      <c r="C147" s="48" t="s">
        <v>1299</v>
      </c>
      <c r="D147" s="17" t="s">
        <v>2</v>
      </c>
      <c r="E147" s="17" t="s">
        <v>70</v>
      </c>
      <c r="F147" s="17" t="s">
        <v>1094</v>
      </c>
      <c r="G147" s="21">
        <v>8994.6</v>
      </c>
      <c r="H147" s="17" t="s">
        <v>8</v>
      </c>
      <c r="I147" s="20">
        <f>IF(FluxoCaixa1013151769[[#This Row],[Fornecedores]]="Saldo Inicial",FluxoCaixa1013151769[[#This Row],[R$ (Valores)]],I146+FluxoCaixa1013151769[[#This Row],[Valores Receitas / Despesas]])</f>
        <v>15589.209999999837</v>
      </c>
      <c r="J147" s="5">
        <f>IF(FluxoCaixa1013151769[[#This Row],[Entrada / Saída]]="Saída",FluxoCaixa1013151769[[#This Row],[R$ (Valores)]]*-1,FluxoCaixa1013151769[[#This Row],[R$ (Valores)]])</f>
        <v>-8994.6</v>
      </c>
    </row>
    <row r="148" spans="2:10" hidden="1">
      <c r="B148" s="16">
        <v>46058</v>
      </c>
      <c r="C148" s="48" t="s">
        <v>1299</v>
      </c>
      <c r="D148" s="17" t="s">
        <v>2</v>
      </c>
      <c r="E148" s="17" t="s">
        <v>28</v>
      </c>
      <c r="F148" s="17" t="s">
        <v>1403</v>
      </c>
      <c r="G148" s="21">
        <v>1928.6</v>
      </c>
      <c r="H148" s="17" t="s">
        <v>8</v>
      </c>
      <c r="I148" s="20">
        <f>IF(FluxoCaixa1013151769[[#This Row],[Fornecedores]]="Saldo Inicial",FluxoCaixa1013151769[[#This Row],[R$ (Valores)]],I147+FluxoCaixa1013151769[[#This Row],[Valores Receitas / Despesas]])</f>
        <v>13660.609999999837</v>
      </c>
      <c r="J148" s="5">
        <f>IF(FluxoCaixa1013151769[[#This Row],[Entrada / Saída]]="Saída",FluxoCaixa1013151769[[#This Row],[R$ (Valores)]]*-1,FluxoCaixa1013151769[[#This Row],[R$ (Valores)]])</f>
        <v>-1928.6</v>
      </c>
    </row>
    <row r="149" spans="2:10" hidden="1">
      <c r="B149" s="16">
        <v>46058</v>
      </c>
      <c r="C149" s="48" t="s">
        <v>1299</v>
      </c>
      <c r="D149" s="17" t="s">
        <v>2</v>
      </c>
      <c r="E149" s="17" t="s">
        <v>28</v>
      </c>
      <c r="F149" s="17" t="s">
        <v>1404</v>
      </c>
      <c r="G149" s="21">
        <v>1343.33</v>
      </c>
      <c r="H149" s="17" t="s">
        <v>8</v>
      </c>
      <c r="I149" s="20">
        <f>IF(FluxoCaixa1013151769[[#This Row],[Fornecedores]]="Saldo Inicial",FluxoCaixa1013151769[[#This Row],[R$ (Valores)]],I148+FluxoCaixa1013151769[[#This Row],[Valores Receitas / Despesas]])</f>
        <v>12317.279999999837</v>
      </c>
      <c r="J149" s="5">
        <f>IF(FluxoCaixa1013151769[[#This Row],[Entrada / Saída]]="Saída",FluxoCaixa1013151769[[#This Row],[R$ (Valores)]]*-1,FluxoCaixa1013151769[[#This Row],[R$ (Valores)]])</f>
        <v>-1343.33</v>
      </c>
    </row>
    <row r="150" spans="2:10" hidden="1">
      <c r="B150" s="16">
        <v>46058</v>
      </c>
      <c r="C150" s="48" t="s">
        <v>1299</v>
      </c>
      <c r="D150" s="17" t="s">
        <v>1</v>
      </c>
      <c r="E150" s="17" t="s">
        <v>75</v>
      </c>
      <c r="F150" s="17" t="s">
        <v>75</v>
      </c>
      <c r="G150" s="21">
        <v>85000</v>
      </c>
      <c r="H150" s="17" t="s">
        <v>8</v>
      </c>
      <c r="I150" s="20">
        <f>IF(FluxoCaixa1013151769[[#This Row],[Fornecedores]]="Saldo Inicial",FluxoCaixa1013151769[[#This Row],[R$ (Valores)]],I149+FluxoCaixa1013151769[[#This Row],[Valores Receitas / Despesas]])</f>
        <v>97317.279999999839</v>
      </c>
      <c r="J150" s="5">
        <f>IF(FluxoCaixa1013151769[[#This Row],[Entrada / Saída]]="Saída",FluxoCaixa1013151769[[#This Row],[R$ (Valores)]]*-1,FluxoCaixa1013151769[[#This Row],[R$ (Valores)]])</f>
        <v>85000</v>
      </c>
    </row>
    <row r="151" spans="2:10" hidden="1">
      <c r="B151" s="16">
        <v>46058</v>
      </c>
      <c r="C151" s="48" t="s">
        <v>1299</v>
      </c>
      <c r="D151" s="17" t="s">
        <v>2</v>
      </c>
      <c r="E151" s="17" t="s">
        <v>23</v>
      </c>
      <c r="F151" s="17" t="s">
        <v>1405</v>
      </c>
      <c r="G151" s="21">
        <v>2960</v>
      </c>
      <c r="H151" s="17" t="s">
        <v>8</v>
      </c>
      <c r="I151" s="20">
        <f>IF(FluxoCaixa1013151769[[#This Row],[Fornecedores]]="Saldo Inicial",FluxoCaixa1013151769[[#This Row],[R$ (Valores)]],I150+FluxoCaixa1013151769[[#This Row],[Valores Receitas / Despesas]])</f>
        <v>94357.279999999839</v>
      </c>
      <c r="J151" s="5">
        <f>IF(FluxoCaixa1013151769[[#This Row],[Entrada / Saída]]="Saída",FluxoCaixa1013151769[[#This Row],[R$ (Valores)]]*-1,FluxoCaixa1013151769[[#This Row],[R$ (Valores)]])</f>
        <v>-2960</v>
      </c>
    </row>
    <row r="152" spans="2:10" hidden="1">
      <c r="B152" s="16">
        <v>46058</v>
      </c>
      <c r="C152" s="48" t="s">
        <v>1299</v>
      </c>
      <c r="D152" s="17" t="s">
        <v>2</v>
      </c>
      <c r="E152" s="17" t="s">
        <v>105</v>
      </c>
      <c r="F152" s="17" t="s">
        <v>1406</v>
      </c>
      <c r="G152" s="21">
        <v>193.79</v>
      </c>
      <c r="H152" s="17" t="s">
        <v>8</v>
      </c>
      <c r="I152" s="20">
        <f>IF(FluxoCaixa1013151769[[#This Row],[Fornecedores]]="Saldo Inicial",FluxoCaixa1013151769[[#This Row],[R$ (Valores)]],I151+FluxoCaixa1013151769[[#This Row],[Valores Receitas / Despesas]])</f>
        <v>94163.489999999845</v>
      </c>
      <c r="J152" s="5">
        <f>IF(FluxoCaixa1013151769[[#This Row],[Entrada / Saída]]="Saída",FluxoCaixa1013151769[[#This Row],[R$ (Valores)]]*-1,FluxoCaixa1013151769[[#This Row],[R$ (Valores)]])</f>
        <v>-193.79</v>
      </c>
    </row>
    <row r="153" spans="2:10" hidden="1">
      <c r="B153" s="16">
        <v>46058</v>
      </c>
      <c r="C153" s="48" t="s">
        <v>1299</v>
      </c>
      <c r="D153" s="17" t="s">
        <v>2</v>
      </c>
      <c r="E153" s="17" t="s">
        <v>38</v>
      </c>
      <c r="F153" s="17" t="s">
        <v>1407</v>
      </c>
      <c r="G153" s="21">
        <v>6173.58</v>
      </c>
      <c r="H153" s="17" t="s">
        <v>8</v>
      </c>
      <c r="I153" s="20">
        <f>IF(FluxoCaixa1013151769[[#This Row],[Fornecedores]]="Saldo Inicial",FluxoCaixa1013151769[[#This Row],[R$ (Valores)]],I152+FluxoCaixa1013151769[[#This Row],[Valores Receitas / Despesas]])</f>
        <v>87989.909999999843</v>
      </c>
      <c r="J153" s="5">
        <f>IF(FluxoCaixa1013151769[[#This Row],[Entrada / Saída]]="Saída",FluxoCaixa1013151769[[#This Row],[R$ (Valores)]]*-1,FluxoCaixa1013151769[[#This Row],[R$ (Valores)]])</f>
        <v>-6173.58</v>
      </c>
    </row>
    <row r="154" spans="2:10" hidden="1">
      <c r="B154" s="16">
        <v>46058</v>
      </c>
      <c r="C154" s="48" t="s">
        <v>1299</v>
      </c>
      <c r="D154" s="17" t="s">
        <v>2</v>
      </c>
      <c r="E154" s="17" t="s">
        <v>143</v>
      </c>
      <c r="F154" s="17" t="s">
        <v>1408</v>
      </c>
      <c r="G154" s="21">
        <v>1612.04</v>
      </c>
      <c r="H154" s="17" t="s">
        <v>8</v>
      </c>
      <c r="I154" s="20">
        <f>IF(FluxoCaixa1013151769[[#This Row],[Fornecedores]]="Saldo Inicial",FluxoCaixa1013151769[[#This Row],[R$ (Valores)]],I153+FluxoCaixa1013151769[[#This Row],[Valores Receitas / Despesas]])</f>
        <v>86377.86999999985</v>
      </c>
      <c r="J154" s="5">
        <f>IF(FluxoCaixa1013151769[[#This Row],[Entrada / Saída]]="Saída",FluxoCaixa1013151769[[#This Row],[R$ (Valores)]]*-1,FluxoCaixa1013151769[[#This Row],[R$ (Valores)]])</f>
        <v>-1612.04</v>
      </c>
    </row>
    <row r="155" spans="2:10" hidden="1">
      <c r="B155" s="16">
        <v>46058</v>
      </c>
      <c r="C155" s="48" t="s">
        <v>1299</v>
      </c>
      <c r="D155" s="17" t="s">
        <v>2</v>
      </c>
      <c r="E155" s="17" t="s">
        <v>143</v>
      </c>
      <c r="F155" s="17" t="s">
        <v>1409</v>
      </c>
      <c r="G155" s="21">
        <v>2423.59</v>
      </c>
      <c r="H155" s="17" t="s">
        <v>8</v>
      </c>
      <c r="I155" s="20">
        <f>IF(FluxoCaixa1013151769[[#This Row],[Fornecedores]]="Saldo Inicial",FluxoCaixa1013151769[[#This Row],[R$ (Valores)]],I154+FluxoCaixa1013151769[[#This Row],[Valores Receitas / Despesas]])</f>
        <v>83954.279999999853</v>
      </c>
      <c r="J155" s="5">
        <f>IF(FluxoCaixa1013151769[[#This Row],[Entrada / Saída]]="Saída",FluxoCaixa1013151769[[#This Row],[R$ (Valores)]]*-1,FluxoCaixa1013151769[[#This Row],[R$ (Valores)]])</f>
        <v>-2423.59</v>
      </c>
    </row>
    <row r="156" spans="2:10" hidden="1">
      <c r="B156" s="16">
        <v>46058</v>
      </c>
      <c r="C156" s="48" t="s">
        <v>1299</v>
      </c>
      <c r="D156" s="17" t="s">
        <v>2</v>
      </c>
      <c r="E156" s="17" t="s">
        <v>25</v>
      </c>
      <c r="F156" s="17" t="s">
        <v>1410</v>
      </c>
      <c r="G156" s="21">
        <v>386</v>
      </c>
      <c r="H156" s="17" t="s">
        <v>8</v>
      </c>
      <c r="I156" s="20">
        <f>IF(FluxoCaixa1013151769[[#This Row],[Fornecedores]]="Saldo Inicial",FluxoCaixa1013151769[[#This Row],[R$ (Valores)]],I155+FluxoCaixa1013151769[[#This Row],[Valores Receitas / Despesas]])</f>
        <v>83568.279999999853</v>
      </c>
      <c r="J156" s="5">
        <f>IF(FluxoCaixa1013151769[[#This Row],[Entrada / Saída]]="Saída",FluxoCaixa1013151769[[#This Row],[R$ (Valores)]]*-1,FluxoCaixa1013151769[[#This Row],[R$ (Valores)]])</f>
        <v>-386</v>
      </c>
    </row>
    <row r="157" spans="2:10" hidden="1">
      <c r="B157" s="16">
        <v>46058</v>
      </c>
      <c r="C157" s="48" t="s">
        <v>1299</v>
      </c>
      <c r="D157" s="45" t="s">
        <v>2</v>
      </c>
      <c r="E157" s="45" t="s">
        <v>70</v>
      </c>
      <c r="F157" s="17" t="s">
        <v>1411</v>
      </c>
      <c r="G157" s="54">
        <v>3500</v>
      </c>
      <c r="H157" s="45" t="s">
        <v>8</v>
      </c>
      <c r="I157" s="20">
        <f>IF(FluxoCaixa1013151769[[#This Row],[Fornecedores]]="Saldo Inicial",FluxoCaixa1013151769[[#This Row],[R$ (Valores)]],I156+FluxoCaixa1013151769[[#This Row],[Valores Receitas / Despesas]])</f>
        <v>80068.279999999853</v>
      </c>
      <c r="J157" s="53">
        <f>IF(FluxoCaixa1013151769[[#This Row],[Entrada / Saída]]="Saída",FluxoCaixa1013151769[[#This Row],[R$ (Valores)]]*-1,FluxoCaixa1013151769[[#This Row],[R$ (Valores)]])</f>
        <v>-3500</v>
      </c>
    </row>
    <row r="158" spans="2:10" hidden="1">
      <c r="B158" s="16">
        <v>46058</v>
      </c>
      <c r="C158" s="48" t="s">
        <v>1299</v>
      </c>
      <c r="D158" s="17" t="s">
        <v>2</v>
      </c>
      <c r="E158" s="17" t="s">
        <v>507</v>
      </c>
      <c r="F158" s="17" t="s">
        <v>1412</v>
      </c>
      <c r="G158" s="21">
        <v>108.39</v>
      </c>
      <c r="H158" s="17" t="s">
        <v>8</v>
      </c>
      <c r="I158" s="20">
        <f>IF(FluxoCaixa1013151769[[#This Row],[Fornecedores]]="Saldo Inicial",FluxoCaixa1013151769[[#This Row],[R$ (Valores)]],I157+FluxoCaixa1013151769[[#This Row],[Valores Receitas / Despesas]])</f>
        <v>79959.889999999854</v>
      </c>
      <c r="J158" s="5">
        <f>IF(FluxoCaixa1013151769[[#This Row],[Entrada / Saída]]="Saída",FluxoCaixa1013151769[[#This Row],[R$ (Valores)]]*-1,FluxoCaixa1013151769[[#This Row],[R$ (Valores)]])</f>
        <v>-108.39</v>
      </c>
    </row>
    <row r="159" spans="2:10" hidden="1">
      <c r="B159" s="16">
        <v>46058</v>
      </c>
      <c r="C159" s="48" t="s">
        <v>1299</v>
      </c>
      <c r="D159" s="17" t="s">
        <v>2</v>
      </c>
      <c r="E159" s="17" t="s">
        <v>507</v>
      </c>
      <c r="F159" s="17" t="s">
        <v>1412</v>
      </c>
      <c r="G159" s="21">
        <v>108.39</v>
      </c>
      <c r="H159" s="17" t="s">
        <v>8</v>
      </c>
      <c r="I159" s="20">
        <f>IF(FluxoCaixa1013151769[[#This Row],[Fornecedores]]="Saldo Inicial",FluxoCaixa1013151769[[#This Row],[R$ (Valores)]],I158+FluxoCaixa1013151769[[#This Row],[Valores Receitas / Despesas]])</f>
        <v>79851.499999999854</v>
      </c>
      <c r="J159" s="5">
        <f>IF(FluxoCaixa1013151769[[#This Row],[Entrada / Saída]]="Saída",FluxoCaixa1013151769[[#This Row],[R$ (Valores)]]*-1,FluxoCaixa1013151769[[#This Row],[R$ (Valores)]])</f>
        <v>-108.39</v>
      </c>
    </row>
    <row r="160" spans="2:10" hidden="1">
      <c r="B160" s="16">
        <v>46058</v>
      </c>
      <c r="C160" s="48" t="s">
        <v>1299</v>
      </c>
      <c r="D160" s="17" t="s">
        <v>2</v>
      </c>
      <c r="E160" s="17" t="s">
        <v>103</v>
      </c>
      <c r="F160" s="17" t="s">
        <v>1413</v>
      </c>
      <c r="G160" s="21">
        <v>3200</v>
      </c>
      <c r="H160" s="17" t="s">
        <v>8</v>
      </c>
      <c r="I160" s="20">
        <f>IF(FluxoCaixa1013151769[[#This Row],[Fornecedores]]="Saldo Inicial",FluxoCaixa1013151769[[#This Row],[R$ (Valores)]],I159+FluxoCaixa1013151769[[#This Row],[Valores Receitas / Despesas]])</f>
        <v>76651.499999999854</v>
      </c>
      <c r="J160" s="5">
        <f>IF(FluxoCaixa1013151769[[#This Row],[Entrada / Saída]]="Saída",FluxoCaixa1013151769[[#This Row],[R$ (Valores)]]*-1,FluxoCaixa1013151769[[#This Row],[R$ (Valores)]])</f>
        <v>-3200</v>
      </c>
    </row>
    <row r="161" spans="2:10" hidden="1">
      <c r="B161" s="16">
        <v>46058</v>
      </c>
      <c r="C161" s="48" t="s">
        <v>1299</v>
      </c>
      <c r="D161" s="17" t="s">
        <v>2</v>
      </c>
      <c r="E161" s="17" t="s">
        <v>516</v>
      </c>
      <c r="F161" s="17" t="s">
        <v>1414</v>
      </c>
      <c r="G161" s="21">
        <v>1010</v>
      </c>
      <c r="H161" s="17" t="s">
        <v>8</v>
      </c>
      <c r="I161" s="20">
        <f>IF(FluxoCaixa1013151769[[#This Row],[Fornecedores]]="Saldo Inicial",FluxoCaixa1013151769[[#This Row],[R$ (Valores)]],I160+FluxoCaixa1013151769[[#This Row],[Valores Receitas / Despesas]])</f>
        <v>75641.499999999854</v>
      </c>
      <c r="J161" s="5">
        <f>IF(FluxoCaixa1013151769[[#This Row],[Entrada / Saída]]="Saída",FluxoCaixa1013151769[[#This Row],[R$ (Valores)]]*-1,FluxoCaixa1013151769[[#This Row],[R$ (Valores)]])</f>
        <v>-1010</v>
      </c>
    </row>
    <row r="162" spans="2:10" hidden="1">
      <c r="B162" s="16">
        <v>46058</v>
      </c>
      <c r="C162" s="48" t="s">
        <v>1299</v>
      </c>
      <c r="D162" s="17" t="s">
        <v>2</v>
      </c>
      <c r="E162" s="17" t="s">
        <v>70</v>
      </c>
      <c r="F162" s="17" t="s">
        <v>1415</v>
      </c>
      <c r="G162" s="21">
        <v>4500</v>
      </c>
      <c r="H162" s="17" t="s">
        <v>8</v>
      </c>
      <c r="I162" s="20">
        <f>IF(FluxoCaixa1013151769[[#This Row],[Fornecedores]]="Saldo Inicial",FluxoCaixa1013151769[[#This Row],[R$ (Valores)]],I161+FluxoCaixa1013151769[[#This Row],[Valores Receitas / Despesas]])</f>
        <v>71141.499999999854</v>
      </c>
      <c r="J162" s="5">
        <f>IF(FluxoCaixa1013151769[[#This Row],[Entrada / Saída]]="Saída",FluxoCaixa1013151769[[#This Row],[R$ (Valores)]]*-1,FluxoCaixa1013151769[[#This Row],[R$ (Valores)]])</f>
        <v>-4500</v>
      </c>
    </row>
    <row r="163" spans="2:10" hidden="1">
      <c r="B163" s="16">
        <v>46058</v>
      </c>
      <c r="C163" s="48" t="s">
        <v>1299</v>
      </c>
      <c r="D163" s="17" t="s">
        <v>2</v>
      </c>
      <c r="E163" s="17" t="s">
        <v>70</v>
      </c>
      <c r="F163" s="17" t="s">
        <v>657</v>
      </c>
      <c r="G163" s="21">
        <v>9000</v>
      </c>
      <c r="H163" s="17" t="s">
        <v>8</v>
      </c>
      <c r="I163" s="20">
        <f>IF(FluxoCaixa1013151769[[#This Row],[Fornecedores]]="Saldo Inicial",FluxoCaixa1013151769[[#This Row],[R$ (Valores)]],I162+FluxoCaixa1013151769[[#This Row],[Valores Receitas / Despesas]])</f>
        <v>62141.499999999854</v>
      </c>
      <c r="J163" s="5">
        <f>IF(FluxoCaixa1013151769[[#This Row],[Entrada / Saída]]="Saída",FluxoCaixa1013151769[[#This Row],[R$ (Valores)]]*-1,FluxoCaixa1013151769[[#This Row],[R$ (Valores)]])</f>
        <v>-9000</v>
      </c>
    </row>
    <row r="164" spans="2:10" hidden="1">
      <c r="B164" s="16">
        <v>46058</v>
      </c>
      <c r="C164" s="48" t="s">
        <v>1299</v>
      </c>
      <c r="D164" s="17" t="s">
        <v>2</v>
      </c>
      <c r="E164" s="17" t="s">
        <v>70</v>
      </c>
      <c r="F164" s="17" t="s">
        <v>1416</v>
      </c>
      <c r="G164" s="21">
        <v>8000</v>
      </c>
      <c r="H164" s="17" t="s">
        <v>8</v>
      </c>
      <c r="I164" s="20">
        <f>IF(FluxoCaixa1013151769[[#This Row],[Fornecedores]]="Saldo Inicial",FluxoCaixa1013151769[[#This Row],[R$ (Valores)]],I163+FluxoCaixa1013151769[[#This Row],[Valores Receitas / Despesas]])</f>
        <v>54141.499999999854</v>
      </c>
      <c r="J164" s="5">
        <f>IF(FluxoCaixa1013151769[[#This Row],[Entrada / Saída]]="Saída",FluxoCaixa1013151769[[#This Row],[R$ (Valores)]]*-1,FluxoCaixa1013151769[[#This Row],[R$ (Valores)]])</f>
        <v>-8000</v>
      </c>
    </row>
    <row r="165" spans="2:10" hidden="1">
      <c r="B165" s="16">
        <v>46058</v>
      </c>
      <c r="C165" s="48" t="s">
        <v>1299</v>
      </c>
      <c r="D165" s="17" t="s">
        <v>1</v>
      </c>
      <c r="E165" s="17" t="s">
        <v>60</v>
      </c>
      <c r="F165" s="17" t="s">
        <v>1417</v>
      </c>
      <c r="G165" s="21">
        <v>90.3</v>
      </c>
      <c r="H165" s="17" t="s">
        <v>8</v>
      </c>
      <c r="I165" s="20">
        <f>IF(FluxoCaixa1013151769[[#This Row],[Fornecedores]]="Saldo Inicial",FluxoCaixa1013151769[[#This Row],[R$ (Valores)]],I164+FluxoCaixa1013151769[[#This Row],[Valores Receitas / Despesas]])</f>
        <v>54231.799999999857</v>
      </c>
      <c r="J165" s="5">
        <f>IF(FluxoCaixa1013151769[[#This Row],[Entrada / Saída]]="Saída",FluxoCaixa1013151769[[#This Row],[R$ (Valores)]]*-1,FluxoCaixa1013151769[[#This Row],[R$ (Valores)]])</f>
        <v>90.3</v>
      </c>
    </row>
    <row r="166" spans="2:10" hidden="1">
      <c r="B166" s="16">
        <v>46058</v>
      </c>
      <c r="C166" s="48" t="s">
        <v>1299</v>
      </c>
      <c r="D166" s="17" t="s">
        <v>2</v>
      </c>
      <c r="E166" s="17" t="s">
        <v>28</v>
      </c>
      <c r="F166" s="17" t="s">
        <v>1418</v>
      </c>
      <c r="G166" s="21">
        <v>500</v>
      </c>
      <c r="H166" s="17" t="s">
        <v>8</v>
      </c>
      <c r="I166" s="20">
        <f>IF(FluxoCaixa1013151769[[#This Row],[Fornecedores]]="Saldo Inicial",FluxoCaixa1013151769[[#This Row],[R$ (Valores)]],I165+FluxoCaixa1013151769[[#This Row],[Valores Receitas / Despesas]])</f>
        <v>53731.799999999857</v>
      </c>
      <c r="J166" s="5">
        <f>IF(FluxoCaixa1013151769[[#This Row],[Entrada / Saída]]="Saída",FluxoCaixa1013151769[[#This Row],[R$ (Valores)]]*-1,FluxoCaixa1013151769[[#This Row],[R$ (Valores)]])</f>
        <v>-500</v>
      </c>
    </row>
    <row r="167" spans="2:10" hidden="1">
      <c r="B167" s="16">
        <v>46058</v>
      </c>
      <c r="C167" s="48" t="s">
        <v>1299</v>
      </c>
      <c r="D167" s="17" t="s">
        <v>2</v>
      </c>
      <c r="E167" s="17" t="s">
        <v>70</v>
      </c>
      <c r="F167" s="17" t="s">
        <v>1419</v>
      </c>
      <c r="G167" s="21">
        <v>2106.1999999999998</v>
      </c>
      <c r="H167" s="17" t="s">
        <v>8</v>
      </c>
      <c r="I167" s="20">
        <f>IF(FluxoCaixa1013151769[[#This Row],[Fornecedores]]="Saldo Inicial",FluxoCaixa1013151769[[#This Row],[R$ (Valores)]],I166+FluxoCaixa1013151769[[#This Row],[Valores Receitas / Despesas]])</f>
        <v>51625.59999999986</v>
      </c>
      <c r="J167" s="5">
        <f>IF(FluxoCaixa1013151769[[#This Row],[Entrada / Saída]]="Saída",FluxoCaixa1013151769[[#This Row],[R$ (Valores)]]*-1,FluxoCaixa1013151769[[#This Row],[R$ (Valores)]])</f>
        <v>-2106.1999999999998</v>
      </c>
    </row>
    <row r="168" spans="2:10" hidden="1">
      <c r="B168" s="16">
        <v>46058</v>
      </c>
      <c r="C168" s="48" t="s">
        <v>1299</v>
      </c>
      <c r="D168" s="17" t="s">
        <v>2</v>
      </c>
      <c r="E168" s="17" t="s">
        <v>70</v>
      </c>
      <c r="F168" s="17" t="s">
        <v>1420</v>
      </c>
      <c r="G168" s="21">
        <v>1288.21</v>
      </c>
      <c r="H168" s="17" t="s">
        <v>8</v>
      </c>
      <c r="I168" s="20">
        <f>IF(FluxoCaixa1013151769[[#This Row],[Fornecedores]]="Saldo Inicial",FluxoCaixa1013151769[[#This Row],[R$ (Valores)]],I167+FluxoCaixa1013151769[[#This Row],[Valores Receitas / Despesas]])</f>
        <v>50337.389999999861</v>
      </c>
      <c r="J168" s="5">
        <f>IF(FluxoCaixa1013151769[[#This Row],[Entrada / Saída]]="Saída",FluxoCaixa1013151769[[#This Row],[R$ (Valores)]]*-1,FluxoCaixa1013151769[[#This Row],[R$ (Valores)]])</f>
        <v>-1288.21</v>
      </c>
    </row>
    <row r="169" spans="2:10" hidden="1">
      <c r="B169" s="16">
        <v>46058</v>
      </c>
      <c r="C169" s="48" t="s">
        <v>1299</v>
      </c>
      <c r="D169" s="17" t="s">
        <v>2</v>
      </c>
      <c r="E169" s="17" t="s">
        <v>507</v>
      </c>
      <c r="F169" s="17" t="s">
        <v>1421</v>
      </c>
      <c r="G169" s="21">
        <v>68.17</v>
      </c>
      <c r="H169" s="17" t="s">
        <v>8</v>
      </c>
      <c r="I169" s="20">
        <f>IF(FluxoCaixa1013151769[[#This Row],[Fornecedores]]="Saldo Inicial",FluxoCaixa1013151769[[#This Row],[R$ (Valores)]],I168+FluxoCaixa1013151769[[#This Row],[Valores Receitas / Despesas]])</f>
        <v>50269.219999999863</v>
      </c>
      <c r="J169" s="5">
        <f>IF(FluxoCaixa1013151769[[#This Row],[Entrada / Saída]]="Saída",FluxoCaixa1013151769[[#This Row],[R$ (Valores)]]*-1,FluxoCaixa1013151769[[#This Row],[R$ (Valores)]])</f>
        <v>-68.17</v>
      </c>
    </row>
    <row r="170" spans="2:10" hidden="1">
      <c r="B170" s="16">
        <v>46058</v>
      </c>
      <c r="C170" s="48" t="s">
        <v>1299</v>
      </c>
      <c r="D170" s="45" t="s">
        <v>2</v>
      </c>
      <c r="E170" s="45" t="s">
        <v>507</v>
      </c>
      <c r="F170" s="17" t="s">
        <v>1422</v>
      </c>
      <c r="G170" s="54">
        <v>68.17</v>
      </c>
      <c r="H170" s="45" t="s">
        <v>8</v>
      </c>
      <c r="I170" s="20">
        <f>IF(FluxoCaixa1013151769[[#This Row],[Fornecedores]]="Saldo Inicial",FluxoCaixa1013151769[[#This Row],[R$ (Valores)]],I169+FluxoCaixa1013151769[[#This Row],[Valores Receitas / Despesas]])</f>
        <v>50201.049999999865</v>
      </c>
      <c r="J170" s="53">
        <f>IF(FluxoCaixa1013151769[[#This Row],[Entrada / Saída]]="Saída",FluxoCaixa1013151769[[#This Row],[R$ (Valores)]]*-1,FluxoCaixa1013151769[[#This Row],[R$ (Valores)]])</f>
        <v>-68.17</v>
      </c>
    </row>
    <row r="171" spans="2:10" hidden="1">
      <c r="B171" s="16">
        <v>46058</v>
      </c>
      <c r="C171" s="48" t="s">
        <v>1299</v>
      </c>
      <c r="D171" s="17" t="s">
        <v>2</v>
      </c>
      <c r="E171" s="17" t="s">
        <v>507</v>
      </c>
      <c r="F171" s="17" t="s">
        <v>1423</v>
      </c>
      <c r="G171" s="21">
        <v>68.17</v>
      </c>
      <c r="H171" s="17" t="s">
        <v>8</v>
      </c>
      <c r="I171" s="20">
        <f>IF(FluxoCaixa1013151769[[#This Row],[Fornecedores]]="Saldo Inicial",FluxoCaixa1013151769[[#This Row],[R$ (Valores)]],I170+FluxoCaixa1013151769[[#This Row],[Valores Receitas / Despesas]])</f>
        <v>50132.879999999866</v>
      </c>
      <c r="J171" s="5">
        <f>IF(FluxoCaixa1013151769[[#This Row],[Entrada / Saída]]="Saída",FluxoCaixa1013151769[[#This Row],[R$ (Valores)]]*-1,FluxoCaixa1013151769[[#This Row],[R$ (Valores)]])</f>
        <v>-68.17</v>
      </c>
    </row>
    <row r="172" spans="2:10" hidden="1">
      <c r="B172" s="16">
        <v>46058</v>
      </c>
      <c r="C172" s="48" t="s">
        <v>1299</v>
      </c>
      <c r="D172" s="17" t="s">
        <v>2</v>
      </c>
      <c r="E172" s="17" t="s">
        <v>26</v>
      </c>
      <c r="F172" s="17" t="s">
        <v>1424</v>
      </c>
      <c r="G172" s="21">
        <v>1006.9</v>
      </c>
      <c r="H172" s="17" t="s">
        <v>8</v>
      </c>
      <c r="I172" s="20">
        <f>IF(FluxoCaixa1013151769[[#This Row],[Fornecedores]]="Saldo Inicial",FluxoCaixa1013151769[[#This Row],[R$ (Valores)]],I171+FluxoCaixa1013151769[[#This Row],[Valores Receitas / Despesas]])</f>
        <v>49125.979999999865</v>
      </c>
      <c r="J172" s="5">
        <f>IF(FluxoCaixa1013151769[[#This Row],[Entrada / Saída]]="Saída",FluxoCaixa1013151769[[#This Row],[R$ (Valores)]]*-1,FluxoCaixa1013151769[[#This Row],[R$ (Valores)]])</f>
        <v>-1006.9</v>
      </c>
    </row>
    <row r="173" spans="2:10" hidden="1">
      <c r="B173" s="16">
        <v>46058</v>
      </c>
      <c r="C173" s="48" t="s">
        <v>1299</v>
      </c>
      <c r="D173" s="17" t="s">
        <v>2</v>
      </c>
      <c r="E173" s="17" t="s">
        <v>79</v>
      </c>
      <c r="F173" s="17" t="s">
        <v>1425</v>
      </c>
      <c r="G173" s="21">
        <v>125.7</v>
      </c>
      <c r="H173" s="17" t="s">
        <v>8</v>
      </c>
      <c r="I173" s="20">
        <f>IF(FluxoCaixa1013151769[[#This Row],[Fornecedores]]="Saldo Inicial",FluxoCaixa1013151769[[#This Row],[R$ (Valores)]],I172+FluxoCaixa1013151769[[#This Row],[Valores Receitas / Despesas]])</f>
        <v>49000.279999999868</v>
      </c>
      <c r="J173" s="5">
        <f>IF(FluxoCaixa1013151769[[#This Row],[Entrada / Saída]]="Saída",FluxoCaixa1013151769[[#This Row],[R$ (Valores)]]*-1,FluxoCaixa1013151769[[#This Row],[R$ (Valores)]])</f>
        <v>-125.7</v>
      </c>
    </row>
    <row r="174" spans="2:10" hidden="1">
      <c r="B174" s="16">
        <v>46058</v>
      </c>
      <c r="C174" s="48" t="s">
        <v>1299</v>
      </c>
      <c r="D174" s="45" t="s">
        <v>2</v>
      </c>
      <c r="E174" s="45" t="s">
        <v>28</v>
      </c>
      <c r="F174" s="17" t="s">
        <v>1426</v>
      </c>
      <c r="G174" s="54">
        <v>600</v>
      </c>
      <c r="H174" s="45" t="s">
        <v>8</v>
      </c>
      <c r="I174" s="20">
        <f>IF(FluxoCaixa1013151769[[#This Row],[Fornecedores]]="Saldo Inicial",FluxoCaixa1013151769[[#This Row],[R$ (Valores)]],I173+FluxoCaixa1013151769[[#This Row],[Valores Receitas / Despesas]])</f>
        <v>48400.279999999868</v>
      </c>
      <c r="J174" s="53">
        <f>IF(FluxoCaixa1013151769[[#This Row],[Entrada / Saída]]="Saída",FluxoCaixa1013151769[[#This Row],[R$ (Valores)]]*-1,FluxoCaixa1013151769[[#This Row],[R$ (Valores)]])</f>
        <v>-600</v>
      </c>
    </row>
    <row r="175" spans="2:10" hidden="1">
      <c r="B175" s="16">
        <v>46058</v>
      </c>
      <c r="C175" s="48" t="s">
        <v>1299</v>
      </c>
      <c r="D175" s="17" t="s">
        <v>2</v>
      </c>
      <c r="E175" s="17" t="s">
        <v>28</v>
      </c>
      <c r="F175" s="17" t="s">
        <v>1427</v>
      </c>
      <c r="G175" s="21">
        <v>41583.120000000003</v>
      </c>
      <c r="H175" s="17" t="s">
        <v>8</v>
      </c>
      <c r="I175" s="20">
        <f>IF(FluxoCaixa1013151769[[#This Row],[Fornecedores]]="Saldo Inicial",FluxoCaixa1013151769[[#This Row],[R$ (Valores)]],I174+FluxoCaixa1013151769[[#This Row],[Valores Receitas / Despesas]])</f>
        <v>6817.1599999998652</v>
      </c>
      <c r="J175" s="5">
        <f>IF(FluxoCaixa1013151769[[#This Row],[Entrada / Saída]]="Saída",FluxoCaixa1013151769[[#This Row],[R$ (Valores)]]*-1,FluxoCaixa1013151769[[#This Row],[R$ (Valores)]])</f>
        <v>-41583.120000000003</v>
      </c>
    </row>
    <row r="176" spans="2:10" hidden="1">
      <c r="B176" s="16">
        <v>46058</v>
      </c>
      <c r="C176" s="48" t="s">
        <v>1299</v>
      </c>
      <c r="D176" s="45" t="s">
        <v>1</v>
      </c>
      <c r="E176" s="45" t="s">
        <v>60</v>
      </c>
      <c r="F176" s="45" t="s">
        <v>1428</v>
      </c>
      <c r="G176" s="54">
        <v>53249</v>
      </c>
      <c r="H176" s="45" t="s">
        <v>8</v>
      </c>
      <c r="I176" s="20">
        <f>IF(FluxoCaixa1013151769[[#This Row],[Fornecedores]]="Saldo Inicial",FluxoCaixa1013151769[[#This Row],[R$ (Valores)]],I175+FluxoCaixa1013151769[[#This Row],[Valores Receitas / Despesas]])</f>
        <v>60066.159999999865</v>
      </c>
      <c r="J176" s="53">
        <f>IF(FluxoCaixa1013151769[[#This Row],[Entrada / Saída]]="Saída",FluxoCaixa1013151769[[#This Row],[R$ (Valores)]]*-1,FluxoCaixa1013151769[[#This Row],[R$ (Valores)]])</f>
        <v>53249</v>
      </c>
    </row>
    <row r="177" spans="2:10" hidden="1">
      <c r="B177" s="16">
        <v>46059</v>
      </c>
      <c r="C177" s="48" t="s">
        <v>1299</v>
      </c>
      <c r="D177" s="45" t="s">
        <v>2</v>
      </c>
      <c r="E177" s="45" t="s">
        <v>79</v>
      </c>
      <c r="F177" s="45" t="s">
        <v>1435</v>
      </c>
      <c r="G177" s="54">
        <v>943.8</v>
      </c>
      <c r="H177" s="45" t="s">
        <v>8</v>
      </c>
      <c r="I177" s="20">
        <f>IF(FluxoCaixa1013151769[[#This Row],[Fornecedores]]="Saldo Inicial",FluxoCaixa1013151769[[#This Row],[R$ (Valores)]],I176+FluxoCaixa1013151769[[#This Row],[Valores Receitas / Despesas]])</f>
        <v>59122.359999999862</v>
      </c>
      <c r="J177" s="53">
        <f>IF(FluxoCaixa1013151769[[#This Row],[Entrada / Saída]]="Saída",FluxoCaixa1013151769[[#This Row],[R$ (Valores)]]*-1,FluxoCaixa1013151769[[#This Row],[R$ (Valores)]])</f>
        <v>-943.8</v>
      </c>
    </row>
    <row r="178" spans="2:10" hidden="1">
      <c r="B178" s="16">
        <v>46059</v>
      </c>
      <c r="C178" s="48" t="s">
        <v>1299</v>
      </c>
      <c r="D178" s="45" t="s">
        <v>2</v>
      </c>
      <c r="E178" s="45" t="s">
        <v>28</v>
      </c>
      <c r="F178" s="45" t="s">
        <v>1436</v>
      </c>
      <c r="G178" s="54">
        <v>1003.84</v>
      </c>
      <c r="H178" s="45" t="s">
        <v>8</v>
      </c>
      <c r="I178" s="20">
        <f>IF(FluxoCaixa1013151769[[#This Row],[Fornecedores]]="Saldo Inicial",FluxoCaixa1013151769[[#This Row],[R$ (Valores)]],I177+FluxoCaixa1013151769[[#This Row],[Valores Receitas / Despesas]])</f>
        <v>58118.519999999866</v>
      </c>
      <c r="J178" s="53">
        <f>IF(FluxoCaixa1013151769[[#This Row],[Entrada / Saída]]="Saída",FluxoCaixa1013151769[[#This Row],[R$ (Valores)]]*-1,FluxoCaixa1013151769[[#This Row],[R$ (Valores)]])</f>
        <v>-1003.84</v>
      </c>
    </row>
    <row r="179" spans="2:10" hidden="1">
      <c r="B179" s="16">
        <v>46059</v>
      </c>
      <c r="C179" s="48" t="s">
        <v>1299</v>
      </c>
      <c r="D179" s="17" t="s">
        <v>2</v>
      </c>
      <c r="E179" s="17" t="s">
        <v>28</v>
      </c>
      <c r="F179" s="17" t="s">
        <v>1437</v>
      </c>
      <c r="G179" s="21">
        <v>604.28</v>
      </c>
      <c r="H179" s="17" t="s">
        <v>8</v>
      </c>
      <c r="I179" s="20">
        <f>IF(FluxoCaixa1013151769[[#This Row],[Fornecedores]]="Saldo Inicial",FluxoCaixa1013151769[[#This Row],[R$ (Valores)]],I178+FluxoCaixa1013151769[[#This Row],[Valores Receitas / Despesas]])</f>
        <v>57514.239999999867</v>
      </c>
      <c r="J179" s="5">
        <f>IF(FluxoCaixa1013151769[[#This Row],[Entrada / Saída]]="Saída",FluxoCaixa1013151769[[#This Row],[R$ (Valores)]]*-1,FluxoCaixa1013151769[[#This Row],[R$ (Valores)]])</f>
        <v>-604.28</v>
      </c>
    </row>
    <row r="180" spans="2:10" hidden="1">
      <c r="B180" s="16">
        <v>46059</v>
      </c>
      <c r="C180" s="48" t="s">
        <v>1299</v>
      </c>
      <c r="D180" s="17" t="s">
        <v>2</v>
      </c>
      <c r="E180" s="17" t="s">
        <v>28</v>
      </c>
      <c r="F180" s="17" t="s">
        <v>1438</v>
      </c>
      <c r="G180" s="21">
        <v>583.27</v>
      </c>
      <c r="H180" s="17" t="s">
        <v>8</v>
      </c>
      <c r="I180" s="20">
        <f>IF(FluxoCaixa1013151769[[#This Row],[Fornecedores]]="Saldo Inicial",FluxoCaixa1013151769[[#This Row],[R$ (Valores)]],I179+FluxoCaixa1013151769[[#This Row],[Valores Receitas / Despesas]])</f>
        <v>56930.96999999987</v>
      </c>
      <c r="J180" s="5">
        <f>IF(FluxoCaixa1013151769[[#This Row],[Entrada / Saída]]="Saída",FluxoCaixa1013151769[[#This Row],[R$ (Valores)]]*-1,FluxoCaixa1013151769[[#This Row],[R$ (Valores)]])</f>
        <v>-583.27</v>
      </c>
    </row>
    <row r="181" spans="2:10" hidden="1">
      <c r="B181" s="16">
        <v>46059</v>
      </c>
      <c r="C181" s="48" t="s">
        <v>1299</v>
      </c>
      <c r="D181" s="17" t="s">
        <v>2</v>
      </c>
      <c r="E181" s="17" t="s">
        <v>28</v>
      </c>
      <c r="F181" s="17" t="s">
        <v>1439</v>
      </c>
      <c r="G181" s="21">
        <v>31.94</v>
      </c>
      <c r="H181" s="17" t="s">
        <v>8</v>
      </c>
      <c r="I181" s="20">
        <f>IF(FluxoCaixa1013151769[[#This Row],[Fornecedores]]="Saldo Inicial",FluxoCaixa1013151769[[#This Row],[R$ (Valores)]],I180+FluxoCaixa1013151769[[#This Row],[Valores Receitas / Despesas]])</f>
        <v>56899.029999999868</v>
      </c>
      <c r="J181" s="5">
        <f>IF(FluxoCaixa1013151769[[#This Row],[Entrada / Saída]]="Saída",FluxoCaixa1013151769[[#This Row],[R$ (Valores)]]*-1,FluxoCaixa1013151769[[#This Row],[R$ (Valores)]])</f>
        <v>-31.94</v>
      </c>
    </row>
    <row r="182" spans="2:10" hidden="1">
      <c r="B182" s="16">
        <v>46059</v>
      </c>
      <c r="C182" s="48" t="s">
        <v>1299</v>
      </c>
      <c r="D182" s="17" t="s">
        <v>2</v>
      </c>
      <c r="E182" s="17" t="s">
        <v>18</v>
      </c>
      <c r="F182" s="17" t="s">
        <v>1440</v>
      </c>
      <c r="G182" s="21">
        <v>102.25</v>
      </c>
      <c r="H182" s="17" t="s">
        <v>8</v>
      </c>
      <c r="I182" s="20">
        <f>IF(FluxoCaixa1013151769[[#This Row],[Fornecedores]]="Saldo Inicial",FluxoCaixa1013151769[[#This Row],[R$ (Valores)]],I181+FluxoCaixa1013151769[[#This Row],[Valores Receitas / Despesas]])</f>
        <v>56796.779999999868</v>
      </c>
      <c r="J182" s="5">
        <f>IF(FluxoCaixa1013151769[[#This Row],[Entrada / Saída]]="Saída",FluxoCaixa1013151769[[#This Row],[R$ (Valores)]]*-1,FluxoCaixa1013151769[[#This Row],[R$ (Valores)]])</f>
        <v>-102.25</v>
      </c>
    </row>
    <row r="183" spans="2:10" hidden="1">
      <c r="B183" s="16">
        <v>46059</v>
      </c>
      <c r="C183" s="48" t="s">
        <v>1299</v>
      </c>
      <c r="D183" s="17" t="s">
        <v>2</v>
      </c>
      <c r="E183" s="17" t="s">
        <v>71</v>
      </c>
      <c r="F183" s="17" t="s">
        <v>1441</v>
      </c>
      <c r="G183" s="21">
        <v>55.98</v>
      </c>
      <c r="H183" s="17" t="s">
        <v>8</v>
      </c>
      <c r="I183" s="20">
        <f>IF(FluxoCaixa1013151769[[#This Row],[Fornecedores]]="Saldo Inicial",FluxoCaixa1013151769[[#This Row],[R$ (Valores)]],I182+FluxoCaixa1013151769[[#This Row],[Valores Receitas / Despesas]])</f>
        <v>56740.799999999865</v>
      </c>
      <c r="J183" s="5">
        <f>IF(FluxoCaixa1013151769[[#This Row],[Entrada / Saída]]="Saída",FluxoCaixa1013151769[[#This Row],[R$ (Valores)]]*-1,FluxoCaixa1013151769[[#This Row],[R$ (Valores)]])</f>
        <v>-55.98</v>
      </c>
    </row>
    <row r="184" spans="2:10" hidden="1">
      <c r="B184" s="16">
        <v>46059</v>
      </c>
      <c r="C184" s="48" t="s">
        <v>1299</v>
      </c>
      <c r="D184" s="17" t="s">
        <v>2</v>
      </c>
      <c r="E184" s="17" t="s">
        <v>77</v>
      </c>
      <c r="F184" s="17" t="s">
        <v>1442</v>
      </c>
      <c r="G184" s="21">
        <v>527.74</v>
      </c>
      <c r="H184" s="17" t="s">
        <v>8</v>
      </c>
      <c r="I184" s="20">
        <f>IF(FluxoCaixa1013151769[[#This Row],[Fornecedores]]="Saldo Inicial",FluxoCaixa1013151769[[#This Row],[R$ (Valores)]],I183+FluxoCaixa1013151769[[#This Row],[Valores Receitas / Despesas]])</f>
        <v>56213.059999999867</v>
      </c>
      <c r="J184" s="5">
        <f>IF(FluxoCaixa1013151769[[#This Row],[Entrada / Saída]]="Saída",FluxoCaixa1013151769[[#This Row],[R$ (Valores)]]*-1,FluxoCaixa1013151769[[#This Row],[R$ (Valores)]])</f>
        <v>-527.74</v>
      </c>
    </row>
    <row r="185" spans="2:10" hidden="1">
      <c r="B185" s="16">
        <v>46059</v>
      </c>
      <c r="C185" s="48" t="s">
        <v>1299</v>
      </c>
      <c r="D185" s="17" t="s">
        <v>2</v>
      </c>
      <c r="E185" s="17" t="s">
        <v>25</v>
      </c>
      <c r="F185" s="17" t="s">
        <v>1443</v>
      </c>
      <c r="G185" s="21">
        <v>661.33</v>
      </c>
      <c r="H185" s="17" t="s">
        <v>8</v>
      </c>
      <c r="I185" s="20">
        <f>IF(FluxoCaixa1013151769[[#This Row],[Fornecedores]]="Saldo Inicial",FluxoCaixa1013151769[[#This Row],[R$ (Valores)]],I184+FluxoCaixa1013151769[[#This Row],[Valores Receitas / Despesas]])</f>
        <v>55551.729999999865</v>
      </c>
      <c r="J185" s="5">
        <f>IF(FluxoCaixa1013151769[[#This Row],[Entrada / Saída]]="Saída",FluxoCaixa1013151769[[#This Row],[R$ (Valores)]]*-1,FluxoCaixa1013151769[[#This Row],[R$ (Valores)]])</f>
        <v>-661.33</v>
      </c>
    </row>
    <row r="186" spans="2:10" hidden="1">
      <c r="B186" s="16">
        <v>46059</v>
      </c>
      <c r="C186" s="48" t="s">
        <v>1299</v>
      </c>
      <c r="D186" s="17" t="s">
        <v>2</v>
      </c>
      <c r="E186" s="17" t="s">
        <v>103</v>
      </c>
      <c r="F186" s="17" t="s">
        <v>1444</v>
      </c>
      <c r="G186" s="21">
        <v>495.53</v>
      </c>
      <c r="H186" s="17" t="s">
        <v>8</v>
      </c>
      <c r="I186" s="20">
        <f>IF(FluxoCaixa1013151769[[#This Row],[Fornecedores]]="Saldo Inicial",FluxoCaixa1013151769[[#This Row],[R$ (Valores)]],I185+FluxoCaixa1013151769[[#This Row],[Valores Receitas / Despesas]])</f>
        <v>55056.199999999866</v>
      </c>
      <c r="J186" s="5">
        <f>IF(FluxoCaixa1013151769[[#This Row],[Entrada / Saída]]="Saída",FluxoCaixa1013151769[[#This Row],[R$ (Valores)]]*-1,FluxoCaixa1013151769[[#This Row],[R$ (Valores)]])</f>
        <v>-495.53</v>
      </c>
    </row>
    <row r="187" spans="2:10" hidden="1">
      <c r="B187" s="16">
        <v>46059</v>
      </c>
      <c r="C187" s="48" t="s">
        <v>1299</v>
      </c>
      <c r="D187" s="17" t="s">
        <v>2</v>
      </c>
      <c r="E187" s="17" t="s">
        <v>519</v>
      </c>
      <c r="F187" s="17" t="s">
        <v>1445</v>
      </c>
      <c r="G187" s="21">
        <v>9499.7999999999993</v>
      </c>
      <c r="H187" s="17" t="s">
        <v>8</v>
      </c>
      <c r="I187" s="20">
        <f>IF(FluxoCaixa1013151769[[#This Row],[Fornecedores]]="Saldo Inicial",FluxoCaixa1013151769[[#This Row],[R$ (Valores)]],I186+FluxoCaixa1013151769[[#This Row],[Valores Receitas / Despesas]])</f>
        <v>45556.399999999863</v>
      </c>
      <c r="J187" s="5">
        <f>IF(FluxoCaixa1013151769[[#This Row],[Entrada / Saída]]="Saída",FluxoCaixa1013151769[[#This Row],[R$ (Valores)]]*-1,FluxoCaixa1013151769[[#This Row],[R$ (Valores)]])</f>
        <v>-9499.7999999999993</v>
      </c>
    </row>
    <row r="188" spans="2:10" hidden="1">
      <c r="B188" s="16">
        <v>46059</v>
      </c>
      <c r="C188" s="48" t="s">
        <v>1299</v>
      </c>
      <c r="D188" s="17" t="s">
        <v>2</v>
      </c>
      <c r="E188" s="17" t="s">
        <v>103</v>
      </c>
      <c r="F188" s="17" t="s">
        <v>834</v>
      </c>
      <c r="G188" s="21">
        <v>3350.3</v>
      </c>
      <c r="H188" s="17" t="s">
        <v>8</v>
      </c>
      <c r="I188" s="20">
        <f>IF(FluxoCaixa1013151769[[#This Row],[Fornecedores]]="Saldo Inicial",FluxoCaixa1013151769[[#This Row],[R$ (Valores)]],I187+FluxoCaixa1013151769[[#This Row],[Valores Receitas / Despesas]])</f>
        <v>42206.09999999986</v>
      </c>
      <c r="J188" s="5">
        <f>IF(FluxoCaixa1013151769[[#This Row],[Entrada / Saída]]="Saída",FluxoCaixa1013151769[[#This Row],[R$ (Valores)]]*-1,FluxoCaixa1013151769[[#This Row],[R$ (Valores)]])</f>
        <v>-3350.3</v>
      </c>
    </row>
    <row r="189" spans="2:10" hidden="1">
      <c r="B189" s="16">
        <v>46059</v>
      </c>
      <c r="C189" s="48" t="s">
        <v>1299</v>
      </c>
      <c r="D189" s="17" t="s">
        <v>2</v>
      </c>
      <c r="E189" s="17" t="s">
        <v>70</v>
      </c>
      <c r="F189" s="17" t="s">
        <v>1095</v>
      </c>
      <c r="G189" s="21">
        <v>1500</v>
      </c>
      <c r="H189" s="17" t="s">
        <v>8</v>
      </c>
      <c r="I189" s="20">
        <f>IF(FluxoCaixa1013151769[[#This Row],[Fornecedores]]="Saldo Inicial",FluxoCaixa1013151769[[#This Row],[R$ (Valores)]],I188+FluxoCaixa1013151769[[#This Row],[Valores Receitas / Despesas]])</f>
        <v>40706.09999999986</v>
      </c>
      <c r="J189" s="5">
        <f>IF(FluxoCaixa1013151769[[#This Row],[Entrada / Saída]]="Saída",FluxoCaixa1013151769[[#This Row],[R$ (Valores)]]*-1,FluxoCaixa1013151769[[#This Row],[R$ (Valores)]])</f>
        <v>-1500</v>
      </c>
    </row>
    <row r="190" spans="2:10" hidden="1">
      <c r="B190" s="16">
        <v>46059</v>
      </c>
      <c r="C190" s="48" t="s">
        <v>1299</v>
      </c>
      <c r="D190" s="45" t="s">
        <v>2</v>
      </c>
      <c r="E190" s="45" t="s">
        <v>34</v>
      </c>
      <c r="F190" s="45" t="s">
        <v>1447</v>
      </c>
      <c r="G190" s="54">
        <v>1356.69</v>
      </c>
      <c r="H190" s="45" t="s">
        <v>8</v>
      </c>
      <c r="I190" s="20">
        <f>IF(FluxoCaixa1013151769[[#This Row],[Fornecedores]]="Saldo Inicial",FluxoCaixa1013151769[[#This Row],[R$ (Valores)]],I189+FluxoCaixa1013151769[[#This Row],[Valores Receitas / Despesas]])</f>
        <v>39349.409999999858</v>
      </c>
      <c r="J190" s="53">
        <f>IF(FluxoCaixa1013151769[[#This Row],[Entrada / Saída]]="Saída",FluxoCaixa1013151769[[#This Row],[R$ (Valores)]]*-1,FluxoCaixa1013151769[[#This Row],[R$ (Valores)]])</f>
        <v>-1356.69</v>
      </c>
    </row>
    <row r="191" spans="2:10" hidden="1">
      <c r="B191" s="16">
        <v>46059</v>
      </c>
      <c r="C191" s="48" t="s">
        <v>1299</v>
      </c>
      <c r="D191" s="17" t="s">
        <v>2</v>
      </c>
      <c r="E191" s="17" t="s">
        <v>34</v>
      </c>
      <c r="F191" s="17" t="s">
        <v>1446</v>
      </c>
      <c r="G191" s="21">
        <v>4509.9799999999996</v>
      </c>
      <c r="H191" s="17" t="s">
        <v>8</v>
      </c>
      <c r="I191" s="20">
        <f>IF(FluxoCaixa1013151769[[#This Row],[Fornecedores]]="Saldo Inicial",FluxoCaixa1013151769[[#This Row],[R$ (Valores)]],I190+FluxoCaixa1013151769[[#This Row],[Valores Receitas / Despesas]])</f>
        <v>34839.429999999862</v>
      </c>
      <c r="J191" s="5">
        <f>IF(FluxoCaixa1013151769[[#This Row],[Entrada / Saída]]="Saída",FluxoCaixa1013151769[[#This Row],[R$ (Valores)]]*-1,FluxoCaixa1013151769[[#This Row],[R$ (Valores)]])</f>
        <v>-4509.9799999999996</v>
      </c>
    </row>
    <row r="192" spans="2:10" hidden="1">
      <c r="B192" s="16">
        <v>46062</v>
      </c>
      <c r="C192" s="48" t="s">
        <v>1299</v>
      </c>
      <c r="D192" s="17" t="s">
        <v>2</v>
      </c>
      <c r="E192" s="17" t="s">
        <v>25</v>
      </c>
      <c r="F192" s="17" t="s">
        <v>1494</v>
      </c>
      <c r="G192" s="21">
        <v>21002</v>
      </c>
      <c r="H192" s="17" t="s">
        <v>8</v>
      </c>
      <c r="I192" s="20">
        <f>IF(FluxoCaixa1013151769[[#This Row],[Fornecedores]]="Saldo Inicial",FluxoCaixa1013151769[[#This Row],[R$ (Valores)]],I191+FluxoCaixa1013151769[[#This Row],[Valores Receitas / Despesas]])</f>
        <v>13837.429999999862</v>
      </c>
      <c r="J192" s="5">
        <f>IF(FluxoCaixa1013151769[[#This Row],[Entrada / Saída]]="Saída",FluxoCaixa1013151769[[#This Row],[R$ (Valores)]]*-1,FluxoCaixa1013151769[[#This Row],[R$ (Valores)]])</f>
        <v>-21002</v>
      </c>
    </row>
    <row r="193" spans="2:10" hidden="1">
      <c r="B193" s="16">
        <v>46062</v>
      </c>
      <c r="C193" s="48" t="s">
        <v>1299</v>
      </c>
      <c r="D193" s="17" t="s">
        <v>2</v>
      </c>
      <c r="E193" s="17" t="s">
        <v>353</v>
      </c>
      <c r="F193" s="17" t="s">
        <v>1495</v>
      </c>
      <c r="G193" s="21">
        <v>7000</v>
      </c>
      <c r="H193" s="17" t="s">
        <v>8</v>
      </c>
      <c r="I193" s="20">
        <f>IF(FluxoCaixa1013151769[[#This Row],[Fornecedores]]="Saldo Inicial",FluxoCaixa1013151769[[#This Row],[R$ (Valores)]],I192+FluxoCaixa1013151769[[#This Row],[Valores Receitas / Despesas]])</f>
        <v>6837.429999999862</v>
      </c>
      <c r="J193" s="5">
        <f>IF(FluxoCaixa1013151769[[#This Row],[Entrada / Saída]]="Saída",FluxoCaixa1013151769[[#This Row],[R$ (Valores)]]*-1,FluxoCaixa1013151769[[#This Row],[R$ (Valores)]])</f>
        <v>-7000</v>
      </c>
    </row>
    <row r="194" spans="2:10" hidden="1">
      <c r="B194" s="16">
        <v>46062</v>
      </c>
      <c r="C194" s="48" t="s">
        <v>1299</v>
      </c>
      <c r="D194" s="17" t="s">
        <v>2</v>
      </c>
      <c r="E194" s="17" t="s">
        <v>431</v>
      </c>
      <c r="F194" s="17" t="s">
        <v>842</v>
      </c>
      <c r="G194" s="21">
        <v>156.19</v>
      </c>
      <c r="H194" s="17" t="s">
        <v>8</v>
      </c>
      <c r="I194" s="20">
        <f>IF(FluxoCaixa1013151769[[#This Row],[Fornecedores]]="Saldo Inicial",FluxoCaixa1013151769[[#This Row],[R$ (Valores)]],I193+FluxoCaixa1013151769[[#This Row],[Valores Receitas / Despesas]])</f>
        <v>6681.2399999998624</v>
      </c>
      <c r="J194" s="5">
        <f>IF(FluxoCaixa1013151769[[#This Row],[Entrada / Saída]]="Saída",FluxoCaixa1013151769[[#This Row],[R$ (Valores)]]*-1,FluxoCaixa1013151769[[#This Row],[R$ (Valores)]])</f>
        <v>-156.19</v>
      </c>
    </row>
    <row r="195" spans="2:10" hidden="1">
      <c r="B195" s="16">
        <v>46062</v>
      </c>
      <c r="C195" s="48" t="s">
        <v>1299</v>
      </c>
      <c r="D195" s="17" t="s">
        <v>2</v>
      </c>
      <c r="E195" s="17" t="s">
        <v>431</v>
      </c>
      <c r="F195" s="17" t="s">
        <v>842</v>
      </c>
      <c r="G195" s="21">
        <v>352.16</v>
      </c>
      <c r="H195" s="17" t="s">
        <v>8</v>
      </c>
      <c r="I195" s="20">
        <f>IF(FluxoCaixa1013151769[[#This Row],[Fornecedores]]="Saldo Inicial",FluxoCaixa1013151769[[#This Row],[R$ (Valores)]],I194+FluxoCaixa1013151769[[#This Row],[Valores Receitas / Despesas]])</f>
        <v>6329.0799999998626</v>
      </c>
      <c r="J195" s="5">
        <f>IF(FluxoCaixa1013151769[[#This Row],[Entrada / Saída]]="Saída",FluxoCaixa1013151769[[#This Row],[R$ (Valores)]]*-1,FluxoCaixa1013151769[[#This Row],[R$ (Valores)]])</f>
        <v>-352.16</v>
      </c>
    </row>
    <row r="196" spans="2:10" hidden="1">
      <c r="B196" s="16">
        <v>46062</v>
      </c>
      <c r="C196" s="48" t="s">
        <v>1299</v>
      </c>
      <c r="D196" s="17" t="s">
        <v>2</v>
      </c>
      <c r="E196" s="17" t="s">
        <v>79</v>
      </c>
      <c r="F196" s="17" t="s">
        <v>1496</v>
      </c>
      <c r="G196" s="21">
        <v>1115.6099999999999</v>
      </c>
      <c r="H196" s="17" t="s">
        <v>8</v>
      </c>
      <c r="I196" s="20">
        <f>IF(FluxoCaixa1013151769[[#This Row],[Fornecedores]]="Saldo Inicial",FluxoCaixa1013151769[[#This Row],[R$ (Valores)]],I195+FluxoCaixa1013151769[[#This Row],[Valores Receitas / Despesas]])</f>
        <v>5213.4699999998629</v>
      </c>
      <c r="J196" s="5">
        <f>IF(FluxoCaixa1013151769[[#This Row],[Entrada / Saída]]="Saída",FluxoCaixa1013151769[[#This Row],[R$ (Valores)]]*-1,FluxoCaixa1013151769[[#This Row],[R$ (Valores)]])</f>
        <v>-1115.6099999999999</v>
      </c>
    </row>
    <row r="197" spans="2:10" hidden="1">
      <c r="B197" s="16">
        <v>46062</v>
      </c>
      <c r="C197" s="48" t="s">
        <v>1299</v>
      </c>
      <c r="D197" s="17" t="s">
        <v>2</v>
      </c>
      <c r="E197" s="17" t="s">
        <v>79</v>
      </c>
      <c r="F197" s="17" t="s">
        <v>1497</v>
      </c>
      <c r="G197" s="21">
        <v>393.45</v>
      </c>
      <c r="H197" s="17" t="s">
        <v>8</v>
      </c>
      <c r="I197" s="20">
        <f>IF(FluxoCaixa1013151769[[#This Row],[Fornecedores]]="Saldo Inicial",FluxoCaixa1013151769[[#This Row],[R$ (Valores)]],I196+FluxoCaixa1013151769[[#This Row],[Valores Receitas / Despesas]])</f>
        <v>4820.0199999998631</v>
      </c>
      <c r="J197" s="5">
        <f>IF(FluxoCaixa1013151769[[#This Row],[Entrada / Saída]]="Saída",FluxoCaixa1013151769[[#This Row],[R$ (Valores)]]*-1,FluxoCaixa1013151769[[#This Row],[R$ (Valores)]])</f>
        <v>-393.45</v>
      </c>
    </row>
    <row r="198" spans="2:10" hidden="1">
      <c r="B198" s="16">
        <v>46062</v>
      </c>
      <c r="C198" s="48" t="s">
        <v>1299</v>
      </c>
      <c r="D198" s="17" t="s">
        <v>2</v>
      </c>
      <c r="E198" s="17" t="s">
        <v>28</v>
      </c>
      <c r="F198" s="17" t="s">
        <v>1498</v>
      </c>
      <c r="G198" s="21">
        <v>625</v>
      </c>
      <c r="H198" s="17" t="s">
        <v>8</v>
      </c>
      <c r="I198" s="20">
        <f>IF(FluxoCaixa1013151769[[#This Row],[Fornecedores]]="Saldo Inicial",FluxoCaixa1013151769[[#This Row],[R$ (Valores)]],I197+FluxoCaixa1013151769[[#This Row],[Valores Receitas / Despesas]])</f>
        <v>4195.0199999998631</v>
      </c>
      <c r="J198" s="5">
        <f>IF(FluxoCaixa1013151769[[#This Row],[Entrada / Saída]]="Saída",FluxoCaixa1013151769[[#This Row],[R$ (Valores)]]*-1,FluxoCaixa1013151769[[#This Row],[R$ (Valores)]])</f>
        <v>-625</v>
      </c>
    </row>
    <row r="199" spans="2:10" hidden="1">
      <c r="B199" s="16">
        <v>46062</v>
      </c>
      <c r="C199" s="48" t="s">
        <v>1299</v>
      </c>
      <c r="D199" s="17" t="s">
        <v>2</v>
      </c>
      <c r="E199" s="17" t="s">
        <v>27</v>
      </c>
      <c r="F199" s="17" t="s">
        <v>1499</v>
      </c>
      <c r="G199" s="21">
        <v>20555.48</v>
      </c>
      <c r="H199" s="17" t="s">
        <v>8</v>
      </c>
      <c r="I199" s="20">
        <f>IF(FluxoCaixa1013151769[[#This Row],[Fornecedores]]="Saldo Inicial",FluxoCaixa1013151769[[#This Row],[R$ (Valores)]],I198+FluxoCaixa1013151769[[#This Row],[Valores Receitas / Despesas]])</f>
        <v>-16360.460000000137</v>
      </c>
      <c r="J199" s="5">
        <f>IF(FluxoCaixa1013151769[[#This Row],[Entrada / Saída]]="Saída",FluxoCaixa1013151769[[#This Row],[R$ (Valores)]]*-1,FluxoCaixa1013151769[[#This Row],[R$ (Valores)]])</f>
        <v>-20555.48</v>
      </c>
    </row>
    <row r="200" spans="2:10" hidden="1">
      <c r="B200" s="16">
        <v>46062</v>
      </c>
      <c r="C200" s="48" t="s">
        <v>1299</v>
      </c>
      <c r="D200" s="17" t="s">
        <v>2</v>
      </c>
      <c r="E200" s="17" t="s">
        <v>34</v>
      </c>
      <c r="F200" s="17" t="s">
        <v>1500</v>
      </c>
      <c r="G200" s="21">
        <v>3128.67</v>
      </c>
      <c r="H200" s="17" t="s">
        <v>8</v>
      </c>
      <c r="I200" s="20">
        <f>IF(FluxoCaixa1013151769[[#This Row],[Fornecedores]]="Saldo Inicial",FluxoCaixa1013151769[[#This Row],[R$ (Valores)]],I199+FluxoCaixa1013151769[[#This Row],[Valores Receitas / Despesas]])</f>
        <v>-19489.130000000136</v>
      </c>
      <c r="J200" s="5">
        <f>IF(FluxoCaixa1013151769[[#This Row],[Entrada / Saída]]="Saída",FluxoCaixa1013151769[[#This Row],[R$ (Valores)]]*-1,FluxoCaixa1013151769[[#This Row],[R$ (Valores)]])</f>
        <v>-3128.67</v>
      </c>
    </row>
    <row r="201" spans="2:10" hidden="1">
      <c r="B201" s="16">
        <v>46062</v>
      </c>
      <c r="C201" s="48" t="s">
        <v>1299</v>
      </c>
      <c r="D201" s="17" t="s">
        <v>2</v>
      </c>
      <c r="E201" s="17" t="s">
        <v>34</v>
      </c>
      <c r="F201" s="17" t="s">
        <v>1501</v>
      </c>
      <c r="G201" s="21">
        <v>1537.99</v>
      </c>
      <c r="H201" s="17" t="s">
        <v>8</v>
      </c>
      <c r="I201" s="20">
        <f>IF(FluxoCaixa1013151769[[#This Row],[Fornecedores]]="Saldo Inicial",FluxoCaixa1013151769[[#This Row],[R$ (Valores)]],I200+FluxoCaixa1013151769[[#This Row],[Valores Receitas / Despesas]])</f>
        <v>-21027.120000000137</v>
      </c>
      <c r="J201" s="5">
        <f>IF(FluxoCaixa1013151769[[#This Row],[Entrada / Saída]]="Saída",FluxoCaixa1013151769[[#This Row],[R$ (Valores)]]*-1,FluxoCaixa1013151769[[#This Row],[R$ (Valores)]])</f>
        <v>-1537.99</v>
      </c>
    </row>
    <row r="202" spans="2:10" hidden="1">
      <c r="B202" s="16">
        <v>46062</v>
      </c>
      <c r="C202" s="48" t="s">
        <v>1299</v>
      </c>
      <c r="D202" s="17" t="s">
        <v>2</v>
      </c>
      <c r="E202" s="17" t="s">
        <v>38</v>
      </c>
      <c r="F202" s="17" t="s">
        <v>1502</v>
      </c>
      <c r="G202" s="21">
        <v>220</v>
      </c>
      <c r="H202" s="17" t="s">
        <v>8</v>
      </c>
      <c r="I202" s="20">
        <f>IF(FluxoCaixa1013151769[[#This Row],[Fornecedores]]="Saldo Inicial",FluxoCaixa1013151769[[#This Row],[R$ (Valores)]],I201+FluxoCaixa1013151769[[#This Row],[Valores Receitas / Despesas]])</f>
        <v>-21247.120000000137</v>
      </c>
      <c r="J202" s="5">
        <f>IF(FluxoCaixa1013151769[[#This Row],[Entrada / Saída]]="Saída",FluxoCaixa1013151769[[#This Row],[R$ (Valores)]]*-1,FluxoCaixa1013151769[[#This Row],[R$ (Valores)]])</f>
        <v>-220</v>
      </c>
    </row>
    <row r="203" spans="2:10" hidden="1">
      <c r="B203" s="16">
        <v>46062</v>
      </c>
      <c r="C203" s="48" t="s">
        <v>1299</v>
      </c>
      <c r="D203" s="17" t="s">
        <v>2</v>
      </c>
      <c r="E203" s="17" t="s">
        <v>82</v>
      </c>
      <c r="F203" s="17" t="s">
        <v>1503</v>
      </c>
      <c r="G203" s="21">
        <v>473</v>
      </c>
      <c r="H203" s="17" t="s">
        <v>8</v>
      </c>
      <c r="I203" s="20">
        <f>IF(FluxoCaixa1013151769[[#This Row],[Fornecedores]]="Saldo Inicial",FluxoCaixa1013151769[[#This Row],[R$ (Valores)]],I202+FluxoCaixa1013151769[[#This Row],[Valores Receitas / Despesas]])</f>
        <v>-21720.120000000137</v>
      </c>
      <c r="J203" s="5">
        <f>IF(FluxoCaixa1013151769[[#This Row],[Entrada / Saída]]="Saída",FluxoCaixa1013151769[[#This Row],[R$ (Valores)]]*-1,FluxoCaixa1013151769[[#This Row],[R$ (Valores)]])</f>
        <v>-473</v>
      </c>
    </row>
    <row r="204" spans="2:10" hidden="1">
      <c r="B204" s="16">
        <v>46062</v>
      </c>
      <c r="C204" s="48" t="s">
        <v>1299</v>
      </c>
      <c r="D204" s="17" t="s">
        <v>2</v>
      </c>
      <c r="E204" s="17" t="s">
        <v>1504</v>
      </c>
      <c r="F204" s="17" t="s">
        <v>862</v>
      </c>
      <c r="G204" s="21">
        <v>135</v>
      </c>
      <c r="H204" s="17" t="s">
        <v>8</v>
      </c>
      <c r="I204" s="20">
        <f>IF(FluxoCaixa1013151769[[#This Row],[Fornecedores]]="Saldo Inicial",FluxoCaixa1013151769[[#This Row],[R$ (Valores)]],I203+FluxoCaixa1013151769[[#This Row],[Valores Receitas / Despesas]])</f>
        <v>-21855.120000000137</v>
      </c>
      <c r="J204" s="5">
        <f>IF(FluxoCaixa1013151769[[#This Row],[Entrada / Saída]]="Saída",FluxoCaixa1013151769[[#This Row],[R$ (Valores)]]*-1,FluxoCaixa1013151769[[#This Row],[R$ (Valores)]])</f>
        <v>-135</v>
      </c>
    </row>
    <row r="205" spans="2:10" hidden="1">
      <c r="B205" s="16">
        <v>46062</v>
      </c>
      <c r="C205" s="48" t="s">
        <v>1299</v>
      </c>
      <c r="D205" s="17" t="s">
        <v>2</v>
      </c>
      <c r="E205" s="17" t="s">
        <v>1504</v>
      </c>
      <c r="F205" s="17" t="s">
        <v>862</v>
      </c>
      <c r="G205" s="54">
        <v>691</v>
      </c>
      <c r="H205" s="45" t="s">
        <v>8</v>
      </c>
      <c r="I205" s="20">
        <f>IF(FluxoCaixa1013151769[[#This Row],[Fornecedores]]="Saldo Inicial",FluxoCaixa1013151769[[#This Row],[R$ (Valores)]],I204+FluxoCaixa1013151769[[#This Row],[Valores Receitas / Despesas]])</f>
        <v>-22546.120000000137</v>
      </c>
      <c r="J205" s="53">
        <f>IF(FluxoCaixa1013151769[[#This Row],[Entrada / Saída]]="Saída",FluxoCaixa1013151769[[#This Row],[R$ (Valores)]]*-1,FluxoCaixa1013151769[[#This Row],[R$ (Valores)]])</f>
        <v>-691</v>
      </c>
    </row>
    <row r="206" spans="2:10" hidden="1">
      <c r="B206" s="16">
        <v>46062</v>
      </c>
      <c r="C206" s="48" t="s">
        <v>1299</v>
      </c>
      <c r="D206" s="17" t="s">
        <v>2</v>
      </c>
      <c r="E206" s="17" t="s">
        <v>26</v>
      </c>
      <c r="F206" s="17" t="s">
        <v>1505</v>
      </c>
      <c r="G206" s="21">
        <v>26.05</v>
      </c>
      <c r="H206" s="17" t="s">
        <v>8</v>
      </c>
      <c r="I206" s="20">
        <f>IF(FluxoCaixa1013151769[[#This Row],[Fornecedores]]="Saldo Inicial",FluxoCaixa1013151769[[#This Row],[R$ (Valores)]],I205+FluxoCaixa1013151769[[#This Row],[Valores Receitas / Despesas]])</f>
        <v>-22572.170000000136</v>
      </c>
      <c r="J206" s="5">
        <f>IF(FluxoCaixa1013151769[[#This Row],[Entrada / Saída]]="Saída",FluxoCaixa1013151769[[#This Row],[R$ (Valores)]]*-1,FluxoCaixa1013151769[[#This Row],[R$ (Valores)]])</f>
        <v>-26.05</v>
      </c>
    </row>
    <row r="207" spans="2:10" hidden="1">
      <c r="B207" s="16">
        <v>46062</v>
      </c>
      <c r="C207" s="48" t="s">
        <v>1299</v>
      </c>
      <c r="D207" s="17" t="s">
        <v>2</v>
      </c>
      <c r="E207" s="17" t="s">
        <v>17</v>
      </c>
      <c r="F207" s="17" t="s">
        <v>1506</v>
      </c>
      <c r="G207" s="21">
        <v>1435.06</v>
      </c>
      <c r="H207" s="17" t="s">
        <v>8</v>
      </c>
      <c r="I207" s="20">
        <f>IF(FluxoCaixa1013151769[[#This Row],[Fornecedores]]="Saldo Inicial",FluxoCaixa1013151769[[#This Row],[R$ (Valores)]],I206+FluxoCaixa1013151769[[#This Row],[Valores Receitas / Despesas]])</f>
        <v>-24007.230000000138</v>
      </c>
      <c r="J207" s="5">
        <f>IF(FluxoCaixa1013151769[[#This Row],[Entrada / Saída]]="Saída",FluxoCaixa1013151769[[#This Row],[R$ (Valores)]]*-1,FluxoCaixa1013151769[[#This Row],[R$ (Valores)]])</f>
        <v>-1435.06</v>
      </c>
    </row>
    <row r="208" spans="2:10" hidden="1">
      <c r="B208" s="16">
        <v>46062</v>
      </c>
      <c r="C208" s="48" t="s">
        <v>1299</v>
      </c>
      <c r="D208" s="17" t="s">
        <v>2</v>
      </c>
      <c r="E208" s="17" t="s">
        <v>25</v>
      </c>
      <c r="F208" s="17" t="s">
        <v>1443</v>
      </c>
      <c r="G208" s="21">
        <v>283.5</v>
      </c>
      <c r="H208" s="17" t="s">
        <v>8</v>
      </c>
      <c r="I208" s="20">
        <f>IF(FluxoCaixa1013151769[[#This Row],[Fornecedores]]="Saldo Inicial",FluxoCaixa1013151769[[#This Row],[R$ (Valores)]],I207+FluxoCaixa1013151769[[#This Row],[Valores Receitas / Despesas]])</f>
        <v>-24290.730000000138</v>
      </c>
      <c r="J208" s="5">
        <f>IF(FluxoCaixa1013151769[[#This Row],[Entrada / Saída]]="Saída",FluxoCaixa1013151769[[#This Row],[R$ (Valores)]]*-1,FluxoCaixa1013151769[[#This Row],[R$ (Valores)]])</f>
        <v>-283.5</v>
      </c>
    </row>
    <row r="209" spans="2:10" hidden="1">
      <c r="B209" s="16">
        <v>46062</v>
      </c>
      <c r="C209" s="48" t="s">
        <v>1299</v>
      </c>
      <c r="D209" s="17" t="s">
        <v>2</v>
      </c>
      <c r="E209" s="17" t="s">
        <v>25</v>
      </c>
      <c r="F209" s="17" t="s">
        <v>1443</v>
      </c>
      <c r="G209" s="21">
        <v>241</v>
      </c>
      <c r="H209" s="17" t="s">
        <v>8</v>
      </c>
      <c r="I209" s="20">
        <f>IF(FluxoCaixa1013151769[[#This Row],[Fornecedores]]="Saldo Inicial",FluxoCaixa1013151769[[#This Row],[R$ (Valores)]],I208+FluxoCaixa1013151769[[#This Row],[Valores Receitas / Despesas]])</f>
        <v>-24531.730000000138</v>
      </c>
      <c r="J209" s="5">
        <f>IF(FluxoCaixa1013151769[[#This Row],[Entrada / Saída]]="Saída",FluxoCaixa1013151769[[#This Row],[R$ (Valores)]]*-1,FluxoCaixa1013151769[[#This Row],[R$ (Valores)]])</f>
        <v>-241</v>
      </c>
    </row>
    <row r="210" spans="2:10" hidden="1">
      <c r="B210" s="16">
        <v>46062</v>
      </c>
      <c r="C210" s="48" t="s">
        <v>1299</v>
      </c>
      <c r="D210" s="17" t="s">
        <v>2</v>
      </c>
      <c r="E210" s="17" t="s">
        <v>25</v>
      </c>
      <c r="F210" s="17" t="s">
        <v>540</v>
      </c>
      <c r="G210" s="21">
        <v>705</v>
      </c>
      <c r="H210" s="17" t="s">
        <v>8</v>
      </c>
      <c r="I210" s="20">
        <f>IF(FluxoCaixa1013151769[[#This Row],[Fornecedores]]="Saldo Inicial",FluxoCaixa1013151769[[#This Row],[R$ (Valores)]],I209+FluxoCaixa1013151769[[#This Row],[Valores Receitas / Despesas]])</f>
        <v>-25236.730000000138</v>
      </c>
      <c r="J210" s="5">
        <f>IF(FluxoCaixa1013151769[[#This Row],[Entrada / Saída]]="Saída",FluxoCaixa1013151769[[#This Row],[R$ (Valores)]]*-1,FluxoCaixa1013151769[[#This Row],[R$ (Valores)]])</f>
        <v>-705</v>
      </c>
    </row>
    <row r="211" spans="2:10" hidden="1">
      <c r="B211" s="16">
        <v>46062</v>
      </c>
      <c r="C211" s="48" t="s">
        <v>1299</v>
      </c>
      <c r="D211" s="17" t="s">
        <v>2</v>
      </c>
      <c r="E211" s="17" t="s">
        <v>23</v>
      </c>
      <c r="F211" s="17" t="s">
        <v>1507</v>
      </c>
      <c r="G211" s="21">
        <v>1495</v>
      </c>
      <c r="H211" s="17" t="s">
        <v>8</v>
      </c>
      <c r="I211" s="20">
        <f>IF(FluxoCaixa1013151769[[#This Row],[Fornecedores]]="Saldo Inicial",FluxoCaixa1013151769[[#This Row],[R$ (Valores)]],I210+FluxoCaixa1013151769[[#This Row],[Valores Receitas / Despesas]])</f>
        <v>-26731.730000000138</v>
      </c>
      <c r="J211" s="5">
        <f>IF(FluxoCaixa1013151769[[#This Row],[Entrada / Saída]]="Saída",FluxoCaixa1013151769[[#This Row],[R$ (Valores)]]*-1,FluxoCaixa1013151769[[#This Row],[R$ (Valores)]])</f>
        <v>-1495</v>
      </c>
    </row>
    <row r="212" spans="2:10" hidden="1">
      <c r="B212" s="16">
        <v>46062</v>
      </c>
      <c r="C212" s="48" t="s">
        <v>1299</v>
      </c>
      <c r="D212" s="17" t="s">
        <v>2</v>
      </c>
      <c r="E212" s="17" t="s">
        <v>25</v>
      </c>
      <c r="F212" s="17" t="s">
        <v>1384</v>
      </c>
      <c r="G212" s="21">
        <v>191</v>
      </c>
      <c r="H212" s="17" t="s">
        <v>8</v>
      </c>
      <c r="I212" s="20">
        <f>IF(FluxoCaixa1013151769[[#This Row],[Fornecedores]]="Saldo Inicial",FluxoCaixa1013151769[[#This Row],[R$ (Valores)]],I211+FluxoCaixa1013151769[[#This Row],[Valores Receitas / Despesas]])</f>
        <v>-26922.730000000138</v>
      </c>
      <c r="J212" s="5">
        <f>IF(FluxoCaixa1013151769[[#This Row],[Entrada / Saída]]="Saída",FluxoCaixa1013151769[[#This Row],[R$ (Valores)]]*-1,FluxoCaixa1013151769[[#This Row],[R$ (Valores)]])</f>
        <v>-191</v>
      </c>
    </row>
    <row r="213" spans="2:10" hidden="1">
      <c r="B213" s="16">
        <v>46062</v>
      </c>
      <c r="C213" s="48" t="s">
        <v>1299</v>
      </c>
      <c r="D213" s="17" t="s">
        <v>2</v>
      </c>
      <c r="E213" s="17" t="s">
        <v>36</v>
      </c>
      <c r="F213" s="17" t="s">
        <v>1508</v>
      </c>
      <c r="G213" s="21">
        <v>8000</v>
      </c>
      <c r="H213" s="17" t="s">
        <v>8</v>
      </c>
      <c r="I213" s="20">
        <f>IF(FluxoCaixa1013151769[[#This Row],[Fornecedores]]="Saldo Inicial",FluxoCaixa1013151769[[#This Row],[R$ (Valores)]],I212+FluxoCaixa1013151769[[#This Row],[Valores Receitas / Despesas]])</f>
        <v>-34922.730000000141</v>
      </c>
      <c r="J213" s="5">
        <f>IF(FluxoCaixa1013151769[[#This Row],[Entrada / Saída]]="Saída",FluxoCaixa1013151769[[#This Row],[R$ (Valores)]]*-1,FluxoCaixa1013151769[[#This Row],[R$ (Valores)]])</f>
        <v>-8000</v>
      </c>
    </row>
    <row r="214" spans="2:10" hidden="1">
      <c r="B214" s="16">
        <v>46062</v>
      </c>
      <c r="C214" s="48" t="s">
        <v>1299</v>
      </c>
      <c r="D214" s="17" t="s">
        <v>1</v>
      </c>
      <c r="E214" s="17" t="s">
        <v>75</v>
      </c>
      <c r="F214" s="17" t="s">
        <v>75</v>
      </c>
      <c r="G214" s="21">
        <v>600000</v>
      </c>
      <c r="H214" s="17" t="s">
        <v>8</v>
      </c>
      <c r="I214" s="20">
        <f>IF(FluxoCaixa1013151769[[#This Row],[Fornecedores]]="Saldo Inicial",FluxoCaixa1013151769[[#This Row],[R$ (Valores)]],I213+FluxoCaixa1013151769[[#This Row],[Valores Receitas / Despesas]])</f>
        <v>565077.2699999999</v>
      </c>
      <c r="J214" s="5">
        <f>IF(FluxoCaixa1013151769[[#This Row],[Entrada / Saída]]="Saída",FluxoCaixa1013151769[[#This Row],[R$ (Valores)]]*-1,FluxoCaixa1013151769[[#This Row],[R$ (Valores)]])</f>
        <v>600000</v>
      </c>
    </row>
    <row r="215" spans="2:10" hidden="1">
      <c r="B215" s="16">
        <v>46062</v>
      </c>
      <c r="C215" s="48" t="s">
        <v>1299</v>
      </c>
      <c r="D215" s="17" t="s">
        <v>2</v>
      </c>
      <c r="E215" s="17" t="s">
        <v>70</v>
      </c>
      <c r="F215" s="17" t="s">
        <v>1529</v>
      </c>
      <c r="G215" s="21">
        <v>150</v>
      </c>
      <c r="H215" s="17" t="s">
        <v>8</v>
      </c>
      <c r="I215" s="20">
        <f>IF(FluxoCaixa1013151769[[#This Row],[Fornecedores]]="Saldo Inicial",FluxoCaixa1013151769[[#This Row],[R$ (Valores)]],I214+FluxoCaixa1013151769[[#This Row],[Valores Receitas / Despesas]])</f>
        <v>564927.2699999999</v>
      </c>
      <c r="J215" s="5">
        <f>IF(FluxoCaixa1013151769[[#This Row],[Entrada / Saída]]="Saída",FluxoCaixa1013151769[[#This Row],[R$ (Valores)]]*-1,FluxoCaixa1013151769[[#This Row],[R$ (Valores)]])</f>
        <v>-150</v>
      </c>
    </row>
    <row r="216" spans="2:10" hidden="1">
      <c r="B216" s="16">
        <v>46062</v>
      </c>
      <c r="C216" s="48" t="s">
        <v>1299</v>
      </c>
      <c r="D216" s="17" t="s">
        <v>1</v>
      </c>
      <c r="E216" s="17" t="s">
        <v>60</v>
      </c>
      <c r="F216" s="17" t="s">
        <v>1510</v>
      </c>
      <c r="G216" s="21">
        <v>1569.04</v>
      </c>
      <c r="H216" s="17" t="s">
        <v>8</v>
      </c>
      <c r="I216" s="20">
        <f>IF(FluxoCaixa1013151769[[#This Row],[Fornecedores]]="Saldo Inicial",FluxoCaixa1013151769[[#This Row],[R$ (Valores)]],I215+FluxoCaixa1013151769[[#This Row],[Valores Receitas / Despesas]])</f>
        <v>566496.30999999994</v>
      </c>
      <c r="J216" s="5">
        <f>IF(FluxoCaixa1013151769[[#This Row],[Entrada / Saída]]="Saída",FluxoCaixa1013151769[[#This Row],[R$ (Valores)]]*-1,FluxoCaixa1013151769[[#This Row],[R$ (Valores)]])</f>
        <v>1569.04</v>
      </c>
    </row>
    <row r="217" spans="2:10" hidden="1">
      <c r="B217" s="16">
        <v>46062</v>
      </c>
      <c r="C217" s="48" t="s">
        <v>1299</v>
      </c>
      <c r="D217" s="17" t="s">
        <v>2</v>
      </c>
      <c r="E217" s="17" t="s">
        <v>70</v>
      </c>
      <c r="F217" s="17" t="s">
        <v>1609</v>
      </c>
      <c r="G217" s="21">
        <v>1500</v>
      </c>
      <c r="H217" s="17" t="s">
        <v>8</v>
      </c>
      <c r="I217" s="20">
        <f>IF(FluxoCaixa1013151769[[#This Row],[Fornecedores]]="Saldo Inicial",FluxoCaixa1013151769[[#This Row],[R$ (Valores)]],I216+FluxoCaixa1013151769[[#This Row],[Valores Receitas / Despesas]])</f>
        <v>564996.30999999994</v>
      </c>
      <c r="J217" s="5">
        <f>IF(FluxoCaixa1013151769[[#This Row],[Entrada / Saída]]="Saída",FluxoCaixa1013151769[[#This Row],[R$ (Valores)]]*-1,FluxoCaixa1013151769[[#This Row],[R$ (Valores)]])</f>
        <v>-1500</v>
      </c>
    </row>
    <row r="218" spans="2:10" hidden="1">
      <c r="B218" s="16">
        <v>46062</v>
      </c>
      <c r="C218" s="48" t="s">
        <v>1299</v>
      </c>
      <c r="D218" s="17" t="s">
        <v>2</v>
      </c>
      <c r="E218" s="17" t="s">
        <v>70</v>
      </c>
      <c r="F218" s="17" t="s">
        <v>1178</v>
      </c>
      <c r="G218" s="21">
        <v>9627.7999999999993</v>
      </c>
      <c r="H218" s="17" t="s">
        <v>8</v>
      </c>
      <c r="I218" s="20">
        <f>IF(FluxoCaixa1013151769[[#This Row],[Fornecedores]]="Saldo Inicial",FluxoCaixa1013151769[[#This Row],[R$ (Valores)]],I217+FluxoCaixa1013151769[[#This Row],[Valores Receitas / Despesas]])</f>
        <v>555368.50999999989</v>
      </c>
      <c r="J218" s="5">
        <f>IF(FluxoCaixa1013151769[[#This Row],[Entrada / Saída]]="Saída",FluxoCaixa1013151769[[#This Row],[R$ (Valores)]]*-1,FluxoCaixa1013151769[[#This Row],[R$ (Valores)]])</f>
        <v>-9627.7999999999993</v>
      </c>
    </row>
    <row r="219" spans="2:10" hidden="1">
      <c r="B219" s="16">
        <v>46062</v>
      </c>
      <c r="C219" s="48" t="s">
        <v>1299</v>
      </c>
      <c r="D219" s="17" t="s">
        <v>2</v>
      </c>
      <c r="E219" s="17" t="s">
        <v>70</v>
      </c>
      <c r="F219" s="45" t="s">
        <v>1190</v>
      </c>
      <c r="G219" s="54">
        <v>7981.95</v>
      </c>
      <c r="H219" s="45" t="s">
        <v>8</v>
      </c>
      <c r="I219" s="20">
        <f>IF(FluxoCaixa1013151769[[#This Row],[Fornecedores]]="Saldo Inicial",FluxoCaixa1013151769[[#This Row],[R$ (Valores)]],I218+FluxoCaixa1013151769[[#This Row],[Valores Receitas / Despesas]])</f>
        <v>547386.55999999994</v>
      </c>
      <c r="J219" s="53">
        <f>IF(FluxoCaixa1013151769[[#This Row],[Entrada / Saída]]="Saída",FluxoCaixa1013151769[[#This Row],[R$ (Valores)]]*-1,FluxoCaixa1013151769[[#This Row],[R$ (Valores)]])</f>
        <v>-7981.95</v>
      </c>
    </row>
    <row r="220" spans="2:10" hidden="1">
      <c r="B220" s="16">
        <v>46062</v>
      </c>
      <c r="C220" s="48" t="s">
        <v>1299</v>
      </c>
      <c r="D220" s="17" t="s">
        <v>2</v>
      </c>
      <c r="E220" s="17" t="s">
        <v>70</v>
      </c>
      <c r="F220" s="17" t="s">
        <v>1188</v>
      </c>
      <c r="G220" s="21">
        <v>12000</v>
      </c>
      <c r="H220" s="17" t="s">
        <v>8</v>
      </c>
      <c r="I220" s="20">
        <f>IF(FluxoCaixa1013151769[[#This Row],[Fornecedores]]="Saldo Inicial",FluxoCaixa1013151769[[#This Row],[R$ (Valores)]],I219+FluxoCaixa1013151769[[#This Row],[Valores Receitas / Despesas]])</f>
        <v>535386.55999999994</v>
      </c>
      <c r="J220" s="5">
        <f>IF(FluxoCaixa1013151769[[#This Row],[Entrada / Saída]]="Saída",FluxoCaixa1013151769[[#This Row],[R$ (Valores)]]*-1,FluxoCaixa1013151769[[#This Row],[R$ (Valores)]])</f>
        <v>-12000</v>
      </c>
    </row>
    <row r="221" spans="2:10" hidden="1">
      <c r="B221" s="16">
        <v>46062</v>
      </c>
      <c r="C221" s="48" t="s">
        <v>1299</v>
      </c>
      <c r="D221" s="17" t="s">
        <v>2</v>
      </c>
      <c r="E221" s="17" t="s">
        <v>70</v>
      </c>
      <c r="F221" s="17" t="s">
        <v>826</v>
      </c>
      <c r="G221" s="21">
        <v>2388.88</v>
      </c>
      <c r="H221" s="17" t="s">
        <v>8</v>
      </c>
      <c r="I221" s="20">
        <f>IF(FluxoCaixa1013151769[[#This Row],[Fornecedores]]="Saldo Inicial",FluxoCaixa1013151769[[#This Row],[R$ (Valores)]],I220+FluxoCaixa1013151769[[#This Row],[Valores Receitas / Despesas]])</f>
        <v>532997.67999999993</v>
      </c>
      <c r="J221" s="5">
        <f>IF(FluxoCaixa1013151769[[#This Row],[Entrada / Saída]]="Saída",FluxoCaixa1013151769[[#This Row],[R$ (Valores)]]*-1,FluxoCaixa1013151769[[#This Row],[R$ (Valores)]])</f>
        <v>-2388.88</v>
      </c>
    </row>
    <row r="222" spans="2:10" hidden="1">
      <c r="B222" s="16">
        <v>46062</v>
      </c>
      <c r="C222" s="48" t="s">
        <v>1299</v>
      </c>
      <c r="D222" s="17" t="s">
        <v>2</v>
      </c>
      <c r="E222" s="17" t="s">
        <v>70</v>
      </c>
      <c r="F222" s="17" t="s">
        <v>1511</v>
      </c>
      <c r="G222" s="21">
        <v>4000</v>
      </c>
      <c r="H222" s="17" t="s">
        <v>8</v>
      </c>
      <c r="I222" s="20">
        <f>IF(FluxoCaixa1013151769[[#This Row],[Fornecedores]]="Saldo Inicial",FluxoCaixa1013151769[[#This Row],[R$ (Valores)]],I221+FluxoCaixa1013151769[[#This Row],[Valores Receitas / Despesas]])</f>
        <v>528997.67999999993</v>
      </c>
      <c r="J222" s="5">
        <f>IF(FluxoCaixa1013151769[[#This Row],[Entrada / Saída]]="Saída",FluxoCaixa1013151769[[#This Row],[R$ (Valores)]]*-1,FluxoCaixa1013151769[[#This Row],[R$ (Valores)]])</f>
        <v>-4000</v>
      </c>
    </row>
    <row r="223" spans="2:10" hidden="1">
      <c r="B223" s="16">
        <v>46062</v>
      </c>
      <c r="C223" s="48" t="s">
        <v>1299</v>
      </c>
      <c r="D223" s="17" t="s">
        <v>2</v>
      </c>
      <c r="E223" s="17" t="s">
        <v>70</v>
      </c>
      <c r="F223" s="17" t="s">
        <v>1512</v>
      </c>
      <c r="G223" s="21">
        <v>400</v>
      </c>
      <c r="H223" s="17" t="s">
        <v>8</v>
      </c>
      <c r="I223" s="20">
        <f>IF(FluxoCaixa1013151769[[#This Row],[Fornecedores]]="Saldo Inicial",FluxoCaixa1013151769[[#This Row],[R$ (Valores)]],I222+FluxoCaixa1013151769[[#This Row],[Valores Receitas / Despesas]])</f>
        <v>528597.67999999993</v>
      </c>
      <c r="J223" s="5">
        <f>IF(FluxoCaixa1013151769[[#This Row],[Entrada / Saída]]="Saída",FluxoCaixa1013151769[[#This Row],[R$ (Valores)]]*-1,FluxoCaixa1013151769[[#This Row],[R$ (Valores)]])</f>
        <v>-400</v>
      </c>
    </row>
    <row r="224" spans="2:10" hidden="1">
      <c r="B224" s="16">
        <v>46062</v>
      </c>
      <c r="C224" s="48" t="s">
        <v>1299</v>
      </c>
      <c r="D224" s="17" t="s">
        <v>2</v>
      </c>
      <c r="E224" s="17" t="s">
        <v>70</v>
      </c>
      <c r="F224" s="17" t="s">
        <v>1513</v>
      </c>
      <c r="G224" s="21">
        <v>3500</v>
      </c>
      <c r="H224" s="17" t="s">
        <v>8</v>
      </c>
      <c r="I224" s="20">
        <f>IF(FluxoCaixa1013151769[[#This Row],[Fornecedores]]="Saldo Inicial",FluxoCaixa1013151769[[#This Row],[R$ (Valores)]],I223+FluxoCaixa1013151769[[#This Row],[Valores Receitas / Despesas]])</f>
        <v>525097.67999999993</v>
      </c>
      <c r="J224" s="5">
        <f>IF(FluxoCaixa1013151769[[#This Row],[Entrada / Saída]]="Saída",FluxoCaixa1013151769[[#This Row],[R$ (Valores)]]*-1,FluxoCaixa1013151769[[#This Row],[R$ (Valores)]])</f>
        <v>-3500</v>
      </c>
    </row>
    <row r="225" spans="2:10" hidden="1">
      <c r="B225" s="16">
        <v>46062</v>
      </c>
      <c r="C225" s="48" t="s">
        <v>1299</v>
      </c>
      <c r="D225" s="17" t="s">
        <v>2</v>
      </c>
      <c r="E225" s="17" t="s">
        <v>70</v>
      </c>
      <c r="F225" s="17" t="s">
        <v>1185</v>
      </c>
      <c r="G225" s="21">
        <v>1100</v>
      </c>
      <c r="H225" s="17" t="s">
        <v>8</v>
      </c>
      <c r="I225" s="20">
        <f>IF(FluxoCaixa1013151769[[#This Row],[Fornecedores]]="Saldo Inicial",FluxoCaixa1013151769[[#This Row],[R$ (Valores)]],I224+FluxoCaixa1013151769[[#This Row],[Valores Receitas / Despesas]])</f>
        <v>523997.67999999993</v>
      </c>
      <c r="J225" s="5">
        <f>IF(FluxoCaixa1013151769[[#This Row],[Entrada / Saída]]="Saída",FluxoCaixa1013151769[[#This Row],[R$ (Valores)]]*-1,FluxoCaixa1013151769[[#This Row],[R$ (Valores)]])</f>
        <v>-1100</v>
      </c>
    </row>
    <row r="226" spans="2:10" hidden="1">
      <c r="B226" s="16">
        <v>46062</v>
      </c>
      <c r="C226" s="48" t="s">
        <v>1299</v>
      </c>
      <c r="D226" s="17" t="s">
        <v>2</v>
      </c>
      <c r="E226" s="17" t="s">
        <v>70</v>
      </c>
      <c r="F226" s="17" t="s">
        <v>396</v>
      </c>
      <c r="G226" s="21">
        <v>1100</v>
      </c>
      <c r="H226" s="17" t="s">
        <v>8</v>
      </c>
      <c r="I226" s="20">
        <f>IF(FluxoCaixa1013151769[[#This Row],[Fornecedores]]="Saldo Inicial",FluxoCaixa1013151769[[#This Row],[R$ (Valores)]],I225+FluxoCaixa1013151769[[#This Row],[Valores Receitas / Despesas]])</f>
        <v>522897.67999999993</v>
      </c>
      <c r="J226" s="5">
        <f>IF(FluxoCaixa1013151769[[#This Row],[Entrada / Saída]]="Saída",FluxoCaixa1013151769[[#This Row],[R$ (Valores)]]*-1,FluxoCaixa1013151769[[#This Row],[R$ (Valores)]])</f>
        <v>-1100</v>
      </c>
    </row>
    <row r="227" spans="2:10" hidden="1">
      <c r="B227" s="16">
        <v>46062</v>
      </c>
      <c r="C227" s="48" t="s">
        <v>1299</v>
      </c>
      <c r="D227" s="17" t="s">
        <v>2</v>
      </c>
      <c r="E227" s="17" t="s">
        <v>70</v>
      </c>
      <c r="F227" s="17" t="s">
        <v>1514</v>
      </c>
      <c r="G227" s="21">
        <v>800</v>
      </c>
      <c r="H227" s="17" t="s">
        <v>8</v>
      </c>
      <c r="I227" s="20">
        <f>IF(FluxoCaixa1013151769[[#This Row],[Fornecedores]]="Saldo Inicial",FluxoCaixa1013151769[[#This Row],[R$ (Valores)]],I226+FluxoCaixa1013151769[[#This Row],[Valores Receitas / Despesas]])</f>
        <v>522097.67999999993</v>
      </c>
      <c r="J227" s="5">
        <f>IF(FluxoCaixa1013151769[[#This Row],[Entrada / Saída]]="Saída",FluxoCaixa1013151769[[#This Row],[R$ (Valores)]]*-1,FluxoCaixa1013151769[[#This Row],[R$ (Valores)]])</f>
        <v>-800</v>
      </c>
    </row>
    <row r="228" spans="2:10" hidden="1">
      <c r="B228" s="16">
        <v>46062</v>
      </c>
      <c r="C228" s="48" t="s">
        <v>1299</v>
      </c>
      <c r="D228" s="17" t="s">
        <v>2</v>
      </c>
      <c r="E228" s="17" t="s">
        <v>70</v>
      </c>
      <c r="F228" s="17" t="s">
        <v>1515</v>
      </c>
      <c r="G228" s="21">
        <v>600</v>
      </c>
      <c r="H228" s="17" t="s">
        <v>8</v>
      </c>
      <c r="I228" s="20">
        <f>IF(FluxoCaixa1013151769[[#This Row],[Fornecedores]]="Saldo Inicial",FluxoCaixa1013151769[[#This Row],[R$ (Valores)]],I227+FluxoCaixa1013151769[[#This Row],[Valores Receitas / Despesas]])</f>
        <v>521497.67999999993</v>
      </c>
      <c r="J228" s="5">
        <f>IF(FluxoCaixa1013151769[[#This Row],[Entrada / Saída]]="Saída",FluxoCaixa1013151769[[#This Row],[R$ (Valores)]]*-1,FluxoCaixa1013151769[[#This Row],[R$ (Valores)]])</f>
        <v>-600</v>
      </c>
    </row>
    <row r="229" spans="2:10" hidden="1">
      <c r="B229" s="16">
        <v>46062</v>
      </c>
      <c r="C229" s="48" t="s">
        <v>1299</v>
      </c>
      <c r="D229" s="17" t="s">
        <v>2</v>
      </c>
      <c r="E229" s="17" t="s">
        <v>70</v>
      </c>
      <c r="F229" s="17" t="s">
        <v>1516</v>
      </c>
      <c r="G229" s="21">
        <v>250</v>
      </c>
      <c r="H229" s="17" t="s">
        <v>8</v>
      </c>
      <c r="I229" s="20">
        <f>IF(FluxoCaixa1013151769[[#This Row],[Fornecedores]]="Saldo Inicial",FluxoCaixa1013151769[[#This Row],[R$ (Valores)]],I228+FluxoCaixa1013151769[[#This Row],[Valores Receitas / Despesas]])</f>
        <v>521247.67999999993</v>
      </c>
      <c r="J229" s="5">
        <f>IF(FluxoCaixa1013151769[[#This Row],[Entrada / Saída]]="Saída",FluxoCaixa1013151769[[#This Row],[R$ (Valores)]]*-1,FluxoCaixa1013151769[[#This Row],[R$ (Valores)]])</f>
        <v>-250</v>
      </c>
    </row>
    <row r="230" spans="2:10" hidden="1">
      <c r="B230" s="16">
        <v>46062</v>
      </c>
      <c r="C230" s="48" t="s">
        <v>1299</v>
      </c>
      <c r="D230" s="17" t="s">
        <v>2</v>
      </c>
      <c r="E230" s="17" t="s">
        <v>70</v>
      </c>
      <c r="F230" s="17" t="s">
        <v>1188</v>
      </c>
      <c r="G230" s="21">
        <v>800</v>
      </c>
      <c r="H230" s="17" t="s">
        <v>8</v>
      </c>
      <c r="I230" s="20">
        <f>IF(FluxoCaixa1013151769[[#This Row],[Fornecedores]]="Saldo Inicial",FluxoCaixa1013151769[[#This Row],[R$ (Valores)]],I229+FluxoCaixa1013151769[[#This Row],[Valores Receitas / Despesas]])</f>
        <v>520447.67999999993</v>
      </c>
      <c r="J230" s="5">
        <f>IF(FluxoCaixa1013151769[[#This Row],[Entrada / Saída]]="Saída",FluxoCaixa1013151769[[#This Row],[R$ (Valores)]]*-1,FluxoCaixa1013151769[[#This Row],[R$ (Valores)]])</f>
        <v>-800</v>
      </c>
    </row>
    <row r="231" spans="2:10" hidden="1">
      <c r="B231" s="16">
        <v>46062</v>
      </c>
      <c r="C231" s="48" t="s">
        <v>1299</v>
      </c>
      <c r="D231" s="17" t="s">
        <v>2</v>
      </c>
      <c r="E231" s="17" t="s">
        <v>70</v>
      </c>
      <c r="F231" s="17" t="s">
        <v>1517</v>
      </c>
      <c r="G231" s="21">
        <v>500</v>
      </c>
      <c r="H231" s="17" t="s">
        <v>8</v>
      </c>
      <c r="I231" s="20">
        <f>IF(FluxoCaixa1013151769[[#This Row],[Fornecedores]]="Saldo Inicial",FluxoCaixa1013151769[[#This Row],[R$ (Valores)]],I230+FluxoCaixa1013151769[[#This Row],[Valores Receitas / Despesas]])</f>
        <v>519947.67999999993</v>
      </c>
      <c r="J231" s="5">
        <f>IF(FluxoCaixa1013151769[[#This Row],[Entrada / Saída]]="Saída",FluxoCaixa1013151769[[#This Row],[R$ (Valores)]]*-1,FluxoCaixa1013151769[[#This Row],[R$ (Valores)]])</f>
        <v>-500</v>
      </c>
    </row>
    <row r="232" spans="2:10" hidden="1">
      <c r="B232" s="16">
        <v>46062</v>
      </c>
      <c r="C232" s="48" t="s">
        <v>1299</v>
      </c>
      <c r="D232" s="17" t="s">
        <v>2</v>
      </c>
      <c r="E232" s="17" t="s">
        <v>70</v>
      </c>
      <c r="F232" s="17" t="s">
        <v>1190</v>
      </c>
      <c r="G232" s="21">
        <v>1000</v>
      </c>
      <c r="H232" s="17" t="s">
        <v>8</v>
      </c>
      <c r="I232" s="20">
        <f>IF(FluxoCaixa1013151769[[#This Row],[Fornecedores]]="Saldo Inicial",FluxoCaixa1013151769[[#This Row],[R$ (Valores)]],I231+FluxoCaixa1013151769[[#This Row],[Valores Receitas / Despesas]])</f>
        <v>518947.67999999993</v>
      </c>
      <c r="J232" s="5">
        <f>IF(FluxoCaixa1013151769[[#This Row],[Entrada / Saída]]="Saída",FluxoCaixa1013151769[[#This Row],[R$ (Valores)]]*-1,FluxoCaixa1013151769[[#This Row],[R$ (Valores)]])</f>
        <v>-1000</v>
      </c>
    </row>
    <row r="233" spans="2:10" hidden="1">
      <c r="B233" s="16">
        <v>46062</v>
      </c>
      <c r="C233" s="48" t="s">
        <v>1299</v>
      </c>
      <c r="D233" s="17" t="s">
        <v>2</v>
      </c>
      <c r="E233" s="17" t="s">
        <v>70</v>
      </c>
      <c r="F233" s="17" t="s">
        <v>1189</v>
      </c>
      <c r="G233" s="21">
        <v>300</v>
      </c>
      <c r="H233" s="17" t="s">
        <v>8</v>
      </c>
      <c r="I233" s="20">
        <f>IF(FluxoCaixa1013151769[[#This Row],[Fornecedores]]="Saldo Inicial",FluxoCaixa1013151769[[#This Row],[R$ (Valores)]],I232+FluxoCaixa1013151769[[#This Row],[Valores Receitas / Despesas]])</f>
        <v>518647.67999999993</v>
      </c>
      <c r="J233" s="5">
        <f>IF(FluxoCaixa1013151769[[#This Row],[Entrada / Saída]]="Saída",FluxoCaixa1013151769[[#This Row],[R$ (Valores)]]*-1,FluxoCaixa1013151769[[#This Row],[R$ (Valores)]])</f>
        <v>-300</v>
      </c>
    </row>
    <row r="234" spans="2:10" hidden="1">
      <c r="B234" s="16">
        <v>46062</v>
      </c>
      <c r="C234" s="48" t="s">
        <v>1299</v>
      </c>
      <c r="D234" s="17" t="s">
        <v>2</v>
      </c>
      <c r="E234" s="17" t="s">
        <v>70</v>
      </c>
      <c r="F234" s="17" t="s">
        <v>1518</v>
      </c>
      <c r="G234" s="21">
        <v>5200</v>
      </c>
      <c r="H234" s="17" t="s">
        <v>8</v>
      </c>
      <c r="I234" s="20">
        <f>IF(FluxoCaixa1013151769[[#This Row],[Fornecedores]]="Saldo Inicial",FluxoCaixa1013151769[[#This Row],[R$ (Valores)]],I233+FluxoCaixa1013151769[[#This Row],[Valores Receitas / Despesas]])</f>
        <v>513447.67999999993</v>
      </c>
      <c r="J234" s="5">
        <f>IF(FluxoCaixa1013151769[[#This Row],[Entrada / Saída]]="Saída",FluxoCaixa1013151769[[#This Row],[R$ (Valores)]]*-1,FluxoCaixa1013151769[[#This Row],[R$ (Valores)]])</f>
        <v>-5200</v>
      </c>
    </row>
    <row r="235" spans="2:10" hidden="1">
      <c r="B235" s="16">
        <v>46062</v>
      </c>
      <c r="C235" s="48" t="s">
        <v>1299</v>
      </c>
      <c r="D235" s="17" t="s">
        <v>1</v>
      </c>
      <c r="E235" s="17" t="s">
        <v>75</v>
      </c>
      <c r="F235" s="17" t="s">
        <v>75</v>
      </c>
      <c r="G235" s="21">
        <v>100000</v>
      </c>
      <c r="H235" s="17" t="s">
        <v>8</v>
      </c>
      <c r="I235" s="20">
        <f>IF(FluxoCaixa1013151769[[#This Row],[Fornecedores]]="Saldo Inicial",FluxoCaixa1013151769[[#This Row],[R$ (Valores)]],I234+FluxoCaixa1013151769[[#This Row],[Valores Receitas / Despesas]])</f>
        <v>613447.67999999993</v>
      </c>
      <c r="J235" s="5">
        <f>IF(FluxoCaixa1013151769[[#This Row],[Entrada / Saída]]="Saída",FluxoCaixa1013151769[[#This Row],[R$ (Valores)]]*-1,FluxoCaixa1013151769[[#This Row],[R$ (Valores)]])</f>
        <v>100000</v>
      </c>
    </row>
    <row r="236" spans="2:10" hidden="1">
      <c r="B236" s="16">
        <v>46062</v>
      </c>
      <c r="C236" s="48" t="s">
        <v>1299</v>
      </c>
      <c r="D236" s="17" t="s">
        <v>2</v>
      </c>
      <c r="E236" s="17" t="s">
        <v>19</v>
      </c>
      <c r="F236" s="17" t="s">
        <v>1519</v>
      </c>
      <c r="G236" s="21">
        <v>15061.93</v>
      </c>
      <c r="H236" s="17" t="s">
        <v>8</v>
      </c>
      <c r="I236" s="20">
        <f>IF(FluxoCaixa1013151769[[#This Row],[Fornecedores]]="Saldo Inicial",FluxoCaixa1013151769[[#This Row],[R$ (Valores)]],I235+FluxoCaixa1013151769[[#This Row],[Valores Receitas / Despesas]])</f>
        <v>598385.74999999988</v>
      </c>
      <c r="J236" s="5">
        <f>IF(FluxoCaixa1013151769[[#This Row],[Entrada / Saída]]="Saída",FluxoCaixa1013151769[[#This Row],[R$ (Valores)]]*-1,FluxoCaixa1013151769[[#This Row],[R$ (Valores)]])</f>
        <v>-15061.93</v>
      </c>
    </row>
    <row r="237" spans="2:10" hidden="1">
      <c r="B237" s="16">
        <v>46063</v>
      </c>
      <c r="C237" s="48" t="s">
        <v>1299</v>
      </c>
      <c r="D237" s="17" t="s">
        <v>2</v>
      </c>
      <c r="E237" s="17" t="s">
        <v>70</v>
      </c>
      <c r="F237" s="17" t="s">
        <v>1544</v>
      </c>
      <c r="G237" s="21">
        <v>3000</v>
      </c>
      <c r="H237" s="17" t="s">
        <v>8</v>
      </c>
      <c r="I237" s="20">
        <f>IF(FluxoCaixa1013151769[[#This Row],[Fornecedores]]="Saldo Inicial",FluxoCaixa1013151769[[#This Row],[R$ (Valores)]],I236+FluxoCaixa1013151769[[#This Row],[Valores Receitas / Despesas]])</f>
        <v>595385.74999999988</v>
      </c>
      <c r="J237" s="5">
        <f>IF(FluxoCaixa1013151769[[#This Row],[Entrada / Saída]]="Saída",FluxoCaixa1013151769[[#This Row],[R$ (Valores)]]*-1,FluxoCaixa1013151769[[#This Row],[R$ (Valores)]])</f>
        <v>-3000</v>
      </c>
    </row>
    <row r="238" spans="2:10" hidden="1">
      <c r="B238" s="16">
        <v>46063</v>
      </c>
      <c r="C238" s="48" t="s">
        <v>1299</v>
      </c>
      <c r="D238" s="17" t="s">
        <v>2</v>
      </c>
      <c r="E238" s="17" t="s">
        <v>507</v>
      </c>
      <c r="F238" s="17" t="s">
        <v>1541</v>
      </c>
      <c r="G238" s="21">
        <v>68.17</v>
      </c>
      <c r="H238" s="17" t="s">
        <v>8</v>
      </c>
      <c r="I238" s="20">
        <f>IF(FluxoCaixa1013151769[[#This Row],[Fornecedores]]="Saldo Inicial",FluxoCaixa1013151769[[#This Row],[R$ (Valores)]],I237+FluxoCaixa1013151769[[#This Row],[Valores Receitas / Despesas]])</f>
        <v>595317.57999999984</v>
      </c>
      <c r="J238" s="5">
        <f>IF(FluxoCaixa1013151769[[#This Row],[Entrada / Saída]]="Saída",FluxoCaixa1013151769[[#This Row],[R$ (Valores)]]*-1,FluxoCaixa1013151769[[#This Row],[R$ (Valores)]])</f>
        <v>-68.17</v>
      </c>
    </row>
    <row r="239" spans="2:10" hidden="1">
      <c r="B239" s="16">
        <v>46063</v>
      </c>
      <c r="C239" s="48" t="s">
        <v>1299</v>
      </c>
      <c r="D239" s="17" t="s">
        <v>2</v>
      </c>
      <c r="E239" s="17" t="s">
        <v>511</v>
      </c>
      <c r="F239" s="17" t="s">
        <v>1542</v>
      </c>
      <c r="G239" s="21">
        <v>7200</v>
      </c>
      <c r="H239" s="17" t="s">
        <v>8</v>
      </c>
      <c r="I239" s="20">
        <f>IF(FluxoCaixa1013151769[[#This Row],[Fornecedores]]="Saldo Inicial",FluxoCaixa1013151769[[#This Row],[R$ (Valores)]],I238+FluxoCaixa1013151769[[#This Row],[Valores Receitas / Despesas]])</f>
        <v>588117.57999999984</v>
      </c>
      <c r="J239" s="5">
        <f>IF(FluxoCaixa1013151769[[#This Row],[Entrada / Saída]]="Saída",FluxoCaixa1013151769[[#This Row],[R$ (Valores)]]*-1,FluxoCaixa1013151769[[#This Row],[R$ (Valores)]])</f>
        <v>-7200</v>
      </c>
    </row>
    <row r="240" spans="2:10" hidden="1">
      <c r="B240" s="16">
        <v>46063</v>
      </c>
      <c r="C240" s="48" t="s">
        <v>1299</v>
      </c>
      <c r="D240" s="17" t="s">
        <v>2</v>
      </c>
      <c r="E240" s="17" t="s">
        <v>79</v>
      </c>
      <c r="F240" s="17" t="s">
        <v>1543</v>
      </c>
      <c r="G240" s="21">
        <v>345.12</v>
      </c>
      <c r="H240" s="17" t="s">
        <v>8</v>
      </c>
      <c r="I240" s="20">
        <f>IF(FluxoCaixa1013151769[[#This Row],[Fornecedores]]="Saldo Inicial",FluxoCaixa1013151769[[#This Row],[R$ (Valores)]],I239+FluxoCaixa1013151769[[#This Row],[Valores Receitas / Despesas]])</f>
        <v>587772.45999999985</v>
      </c>
      <c r="J240" s="5">
        <f>IF(FluxoCaixa1013151769[[#This Row],[Entrada / Saída]]="Saída",FluxoCaixa1013151769[[#This Row],[R$ (Valores)]]*-1,FluxoCaixa1013151769[[#This Row],[R$ (Valores)]])</f>
        <v>-345.12</v>
      </c>
    </row>
    <row r="241" spans="2:10" hidden="1">
      <c r="B241" s="16">
        <v>46063</v>
      </c>
      <c r="C241" s="48" t="s">
        <v>1299</v>
      </c>
      <c r="D241" s="17" t="s">
        <v>2</v>
      </c>
      <c r="E241" s="17" t="s">
        <v>61</v>
      </c>
      <c r="F241" s="72" t="s">
        <v>1546</v>
      </c>
      <c r="G241" s="21">
        <v>2021.44</v>
      </c>
      <c r="H241" s="17" t="s">
        <v>8</v>
      </c>
      <c r="I241" s="20">
        <f>IF(FluxoCaixa1013151769[[#This Row],[Fornecedores]]="Saldo Inicial",FluxoCaixa1013151769[[#This Row],[R$ (Valores)]],I240+FluxoCaixa1013151769[[#This Row],[Valores Receitas / Despesas]])</f>
        <v>585751.0199999999</v>
      </c>
      <c r="J241" s="5">
        <f>IF(FluxoCaixa1013151769[[#This Row],[Entrada / Saída]]="Saída",FluxoCaixa1013151769[[#This Row],[R$ (Valores)]]*-1,FluxoCaixa1013151769[[#This Row],[R$ (Valores)]])</f>
        <v>-2021.44</v>
      </c>
    </row>
    <row r="242" spans="2:10" hidden="1">
      <c r="B242" s="16">
        <v>46063</v>
      </c>
      <c r="C242" s="48" t="s">
        <v>1299</v>
      </c>
      <c r="D242" s="17" t="s">
        <v>2</v>
      </c>
      <c r="E242" s="17" t="s">
        <v>27</v>
      </c>
      <c r="F242" s="71" t="s">
        <v>1545</v>
      </c>
      <c r="G242" s="21">
        <v>618.42999999999995</v>
      </c>
      <c r="H242" s="17" t="s">
        <v>8</v>
      </c>
      <c r="I242" s="20">
        <f>IF(FluxoCaixa1013151769[[#This Row],[Fornecedores]]="Saldo Inicial",FluxoCaixa1013151769[[#This Row],[R$ (Valores)]],I241+FluxoCaixa1013151769[[#This Row],[Valores Receitas / Despesas]])</f>
        <v>585132.58999999985</v>
      </c>
      <c r="J242" s="5">
        <f>IF(FluxoCaixa1013151769[[#This Row],[Entrada / Saída]]="Saída",FluxoCaixa1013151769[[#This Row],[R$ (Valores)]]*-1,FluxoCaixa1013151769[[#This Row],[R$ (Valores)]])</f>
        <v>-618.42999999999995</v>
      </c>
    </row>
    <row r="243" spans="2:10" hidden="1">
      <c r="B243" s="16">
        <v>46063</v>
      </c>
      <c r="C243" s="48" t="s">
        <v>1299</v>
      </c>
      <c r="D243" s="17" t="s">
        <v>2</v>
      </c>
      <c r="E243" s="17" t="s">
        <v>10</v>
      </c>
      <c r="F243" s="17" t="s">
        <v>1547</v>
      </c>
      <c r="G243" s="21">
        <v>299.89999999999998</v>
      </c>
      <c r="H243" s="17" t="s">
        <v>8</v>
      </c>
      <c r="I243" s="20">
        <f>IF(FluxoCaixa1013151769[[#This Row],[Fornecedores]]="Saldo Inicial",FluxoCaixa1013151769[[#This Row],[R$ (Valores)]],I242+FluxoCaixa1013151769[[#This Row],[Valores Receitas / Despesas]])</f>
        <v>584832.68999999983</v>
      </c>
      <c r="J243" s="5">
        <f>IF(FluxoCaixa1013151769[[#This Row],[Entrada / Saída]]="Saída",FluxoCaixa1013151769[[#This Row],[R$ (Valores)]]*-1,FluxoCaixa1013151769[[#This Row],[R$ (Valores)]])</f>
        <v>-299.89999999999998</v>
      </c>
    </row>
    <row r="244" spans="2:10" hidden="1">
      <c r="B244" s="16">
        <v>46063</v>
      </c>
      <c r="C244" s="48" t="s">
        <v>1299</v>
      </c>
      <c r="D244" s="17" t="s">
        <v>2</v>
      </c>
      <c r="E244" s="17" t="s">
        <v>70</v>
      </c>
      <c r="F244" s="17" t="s">
        <v>824</v>
      </c>
      <c r="G244" s="21">
        <v>2000</v>
      </c>
      <c r="H244" s="17" t="s">
        <v>8</v>
      </c>
      <c r="I244" s="20">
        <f>IF(FluxoCaixa1013151769[[#This Row],[Fornecedores]]="Saldo Inicial",FluxoCaixa1013151769[[#This Row],[R$ (Valores)]],I243+FluxoCaixa1013151769[[#This Row],[Valores Receitas / Despesas]])</f>
        <v>582832.68999999983</v>
      </c>
      <c r="J244" s="5">
        <f>IF(FluxoCaixa1013151769[[#This Row],[Entrada / Saída]]="Saída",FluxoCaixa1013151769[[#This Row],[R$ (Valores)]]*-1,FluxoCaixa1013151769[[#This Row],[R$ (Valores)]])</f>
        <v>-2000</v>
      </c>
    </row>
    <row r="245" spans="2:10" hidden="1">
      <c r="B245" s="16">
        <v>46063</v>
      </c>
      <c r="C245" s="48" t="s">
        <v>1299</v>
      </c>
      <c r="D245" s="17" t="s">
        <v>2</v>
      </c>
      <c r="E245" s="17" t="s">
        <v>70</v>
      </c>
      <c r="F245" s="17" t="s">
        <v>1548</v>
      </c>
      <c r="G245" s="21">
        <v>1000</v>
      </c>
      <c r="H245" s="17" t="s">
        <v>8</v>
      </c>
      <c r="I245" s="20">
        <f>IF(FluxoCaixa1013151769[[#This Row],[Fornecedores]]="Saldo Inicial",FluxoCaixa1013151769[[#This Row],[R$ (Valores)]],I244+FluxoCaixa1013151769[[#This Row],[Valores Receitas / Despesas]])</f>
        <v>581832.68999999983</v>
      </c>
      <c r="J245" s="5">
        <f>IF(FluxoCaixa1013151769[[#This Row],[Entrada / Saída]]="Saída",FluxoCaixa1013151769[[#This Row],[R$ (Valores)]]*-1,FluxoCaixa1013151769[[#This Row],[R$ (Valores)]])</f>
        <v>-1000</v>
      </c>
    </row>
    <row r="246" spans="2:10" hidden="1">
      <c r="B246" s="16">
        <v>46063</v>
      </c>
      <c r="C246" s="48" t="s">
        <v>1299</v>
      </c>
      <c r="D246" s="17" t="s">
        <v>2</v>
      </c>
      <c r="E246" s="17" t="s">
        <v>25</v>
      </c>
      <c r="F246" s="17" t="s">
        <v>1549</v>
      </c>
      <c r="G246" s="21">
        <v>174.5</v>
      </c>
      <c r="H246" s="17" t="s">
        <v>8</v>
      </c>
      <c r="I246" s="20">
        <f>IF(FluxoCaixa1013151769[[#This Row],[Fornecedores]]="Saldo Inicial",FluxoCaixa1013151769[[#This Row],[R$ (Valores)]],I245+FluxoCaixa1013151769[[#This Row],[Valores Receitas / Despesas]])</f>
        <v>581658.18999999983</v>
      </c>
      <c r="J246" s="5">
        <f>IF(FluxoCaixa1013151769[[#This Row],[Entrada / Saída]]="Saída",FluxoCaixa1013151769[[#This Row],[R$ (Valores)]]*-1,FluxoCaixa1013151769[[#This Row],[R$ (Valores)]])</f>
        <v>-174.5</v>
      </c>
    </row>
    <row r="247" spans="2:10" hidden="1">
      <c r="B247" s="16">
        <v>46063</v>
      </c>
      <c r="C247" s="48" t="s">
        <v>1299</v>
      </c>
      <c r="D247" s="17" t="s">
        <v>2</v>
      </c>
      <c r="E247" s="17" t="s">
        <v>508</v>
      </c>
      <c r="F247" s="17" t="s">
        <v>1550</v>
      </c>
      <c r="G247" s="21">
        <v>1900</v>
      </c>
      <c r="H247" s="17" t="s">
        <v>8</v>
      </c>
      <c r="I247" s="20">
        <f>IF(FluxoCaixa1013151769[[#This Row],[Fornecedores]]="Saldo Inicial",FluxoCaixa1013151769[[#This Row],[R$ (Valores)]],I246+FluxoCaixa1013151769[[#This Row],[Valores Receitas / Despesas]])</f>
        <v>579758.18999999983</v>
      </c>
      <c r="J247" s="5">
        <f>IF(FluxoCaixa1013151769[[#This Row],[Entrada / Saída]]="Saída",FluxoCaixa1013151769[[#This Row],[R$ (Valores)]]*-1,FluxoCaixa1013151769[[#This Row],[R$ (Valores)]])</f>
        <v>-1900</v>
      </c>
    </row>
    <row r="248" spans="2:10" hidden="1">
      <c r="B248" s="16">
        <v>46063</v>
      </c>
      <c r="C248" s="48" t="s">
        <v>1299</v>
      </c>
      <c r="D248" s="17" t="s">
        <v>2</v>
      </c>
      <c r="E248" s="17" t="s">
        <v>61</v>
      </c>
      <c r="F248" s="17" t="s">
        <v>1551</v>
      </c>
      <c r="G248" s="21">
        <v>4331.3100000000004</v>
      </c>
      <c r="H248" s="17" t="s">
        <v>8</v>
      </c>
      <c r="I248" s="20">
        <f>IF(FluxoCaixa1013151769[[#This Row],[Fornecedores]]="Saldo Inicial",FluxoCaixa1013151769[[#This Row],[R$ (Valores)]],I247+FluxoCaixa1013151769[[#This Row],[Valores Receitas / Despesas]])</f>
        <v>575426.87999999977</v>
      </c>
      <c r="J248" s="5">
        <f>IF(FluxoCaixa1013151769[[#This Row],[Entrada / Saída]]="Saída",FluxoCaixa1013151769[[#This Row],[R$ (Valores)]]*-1,FluxoCaixa1013151769[[#This Row],[R$ (Valores)]])</f>
        <v>-4331.3100000000004</v>
      </c>
    </row>
    <row r="249" spans="2:10" hidden="1">
      <c r="B249" s="16">
        <v>46063</v>
      </c>
      <c r="C249" s="48" t="s">
        <v>1299</v>
      </c>
      <c r="D249" s="45" t="s">
        <v>2</v>
      </c>
      <c r="E249" s="45" t="s">
        <v>105</v>
      </c>
      <c r="F249" s="17" t="s">
        <v>1552</v>
      </c>
      <c r="G249" s="54">
        <v>1011.03</v>
      </c>
      <c r="H249" s="45" t="s">
        <v>8</v>
      </c>
      <c r="I249" s="20">
        <f>IF(FluxoCaixa1013151769[[#This Row],[Fornecedores]]="Saldo Inicial",FluxoCaixa1013151769[[#This Row],[R$ (Valores)]],I248+FluxoCaixa1013151769[[#This Row],[Valores Receitas / Despesas]])</f>
        <v>574415.84999999974</v>
      </c>
      <c r="J249" s="53">
        <f>IF(FluxoCaixa1013151769[[#This Row],[Entrada / Saída]]="Saída",FluxoCaixa1013151769[[#This Row],[R$ (Valores)]]*-1,FluxoCaixa1013151769[[#This Row],[R$ (Valores)]])</f>
        <v>-1011.03</v>
      </c>
    </row>
    <row r="250" spans="2:10" hidden="1">
      <c r="B250" s="16">
        <v>46063</v>
      </c>
      <c r="C250" s="48" t="s">
        <v>1299</v>
      </c>
      <c r="D250" s="17" t="s">
        <v>2</v>
      </c>
      <c r="E250" s="17" t="s">
        <v>78</v>
      </c>
      <c r="F250" s="17" t="s">
        <v>1553</v>
      </c>
      <c r="G250" s="21">
        <v>102.6</v>
      </c>
      <c r="H250" s="17" t="s">
        <v>8</v>
      </c>
      <c r="I250" s="20">
        <f>IF(FluxoCaixa1013151769[[#This Row],[Fornecedores]]="Saldo Inicial",FluxoCaixa1013151769[[#This Row],[R$ (Valores)]],I249+FluxoCaixa1013151769[[#This Row],[Valores Receitas / Despesas]])</f>
        <v>574313.24999999977</v>
      </c>
      <c r="J250" s="5">
        <f>IF(FluxoCaixa1013151769[[#This Row],[Entrada / Saída]]="Saída",FluxoCaixa1013151769[[#This Row],[R$ (Valores)]]*-1,FluxoCaixa1013151769[[#This Row],[R$ (Valores)]])</f>
        <v>-102.6</v>
      </c>
    </row>
    <row r="251" spans="2:10" hidden="1">
      <c r="B251" s="16">
        <v>46063</v>
      </c>
      <c r="C251" s="48" t="s">
        <v>1299</v>
      </c>
      <c r="D251" s="17" t="s">
        <v>2</v>
      </c>
      <c r="E251" s="17" t="s">
        <v>23</v>
      </c>
      <c r="F251" s="17" t="s">
        <v>568</v>
      </c>
      <c r="G251" s="21">
        <v>4762.66</v>
      </c>
      <c r="H251" s="17" t="s">
        <v>8</v>
      </c>
      <c r="I251" s="20">
        <f>IF(FluxoCaixa1013151769[[#This Row],[Fornecedores]]="Saldo Inicial",FluxoCaixa1013151769[[#This Row],[R$ (Valores)]],I250+FluxoCaixa1013151769[[#This Row],[Valores Receitas / Despesas]])</f>
        <v>569550.58999999973</v>
      </c>
      <c r="J251" s="5">
        <f>IF(FluxoCaixa1013151769[[#This Row],[Entrada / Saída]]="Saída",FluxoCaixa1013151769[[#This Row],[R$ (Valores)]]*-1,FluxoCaixa1013151769[[#This Row],[R$ (Valores)]])</f>
        <v>-4762.66</v>
      </c>
    </row>
    <row r="252" spans="2:10" hidden="1">
      <c r="B252" s="16">
        <v>46063</v>
      </c>
      <c r="C252" s="48" t="s">
        <v>1299</v>
      </c>
      <c r="D252" s="17" t="s">
        <v>2</v>
      </c>
      <c r="E252" s="17" t="s">
        <v>23</v>
      </c>
      <c r="F252" s="17" t="s">
        <v>568</v>
      </c>
      <c r="G252" s="21">
        <v>396.48</v>
      </c>
      <c r="H252" s="17" t="s">
        <v>8</v>
      </c>
      <c r="I252" s="20">
        <f>IF(FluxoCaixa1013151769[[#This Row],[Fornecedores]]="Saldo Inicial",FluxoCaixa1013151769[[#This Row],[R$ (Valores)]],I251+FluxoCaixa1013151769[[#This Row],[Valores Receitas / Despesas]])</f>
        <v>569154.10999999975</v>
      </c>
      <c r="J252" s="5">
        <f>IF(FluxoCaixa1013151769[[#This Row],[Entrada / Saída]]="Saída",FluxoCaixa1013151769[[#This Row],[R$ (Valores)]]*-1,FluxoCaixa1013151769[[#This Row],[R$ (Valores)]])</f>
        <v>-396.48</v>
      </c>
    </row>
    <row r="253" spans="2:10" hidden="1">
      <c r="B253" s="16">
        <v>46063</v>
      </c>
      <c r="C253" s="48" t="s">
        <v>1299</v>
      </c>
      <c r="D253" s="17" t="s">
        <v>2</v>
      </c>
      <c r="E253" s="17" t="s">
        <v>17</v>
      </c>
      <c r="F253" s="17" t="s">
        <v>1554</v>
      </c>
      <c r="G253" s="21">
        <v>186.17</v>
      </c>
      <c r="H253" s="17" t="s">
        <v>8</v>
      </c>
      <c r="I253" s="20">
        <f>IF(FluxoCaixa1013151769[[#This Row],[Fornecedores]]="Saldo Inicial",FluxoCaixa1013151769[[#This Row],[R$ (Valores)]],I252+FluxoCaixa1013151769[[#This Row],[Valores Receitas / Despesas]])</f>
        <v>568967.93999999971</v>
      </c>
      <c r="J253" s="5">
        <f>IF(FluxoCaixa1013151769[[#This Row],[Entrada / Saída]]="Saída",FluxoCaixa1013151769[[#This Row],[R$ (Valores)]]*-1,FluxoCaixa1013151769[[#This Row],[R$ (Valores)]])</f>
        <v>-186.17</v>
      </c>
    </row>
    <row r="254" spans="2:10" hidden="1">
      <c r="B254" s="16">
        <v>46063</v>
      </c>
      <c r="C254" s="48" t="s">
        <v>1299</v>
      </c>
      <c r="D254" s="17" t="s">
        <v>2</v>
      </c>
      <c r="E254" s="17" t="s">
        <v>143</v>
      </c>
      <c r="F254" s="17" t="s">
        <v>1555</v>
      </c>
      <c r="G254" s="21">
        <v>1684.9</v>
      </c>
      <c r="H254" s="17" t="s">
        <v>8</v>
      </c>
      <c r="I254" s="20">
        <f>IF(FluxoCaixa1013151769[[#This Row],[Fornecedores]]="Saldo Inicial",FluxoCaixa1013151769[[#This Row],[R$ (Valores)]],I253+FluxoCaixa1013151769[[#This Row],[Valores Receitas / Despesas]])</f>
        <v>567283.03999999969</v>
      </c>
      <c r="J254" s="5">
        <f>IF(FluxoCaixa1013151769[[#This Row],[Entrada / Saída]]="Saída",FluxoCaixa1013151769[[#This Row],[R$ (Valores)]]*-1,FluxoCaixa1013151769[[#This Row],[R$ (Valores)]])</f>
        <v>-1684.9</v>
      </c>
    </row>
    <row r="255" spans="2:10" hidden="1">
      <c r="B255" s="16">
        <v>46063</v>
      </c>
      <c r="C255" s="48" t="s">
        <v>1299</v>
      </c>
      <c r="D255" s="17" t="s">
        <v>2</v>
      </c>
      <c r="E255" s="17" t="s">
        <v>25</v>
      </c>
      <c r="F255" s="17" t="s">
        <v>1556</v>
      </c>
      <c r="G255" s="21">
        <v>493.72</v>
      </c>
      <c r="H255" s="17" t="s">
        <v>8</v>
      </c>
      <c r="I255" s="20">
        <f>IF(FluxoCaixa1013151769[[#This Row],[Fornecedores]]="Saldo Inicial",FluxoCaixa1013151769[[#This Row],[R$ (Valores)]],I254+FluxoCaixa1013151769[[#This Row],[Valores Receitas / Despesas]])</f>
        <v>566789.31999999972</v>
      </c>
      <c r="J255" s="5">
        <f>IF(FluxoCaixa1013151769[[#This Row],[Entrada / Saída]]="Saída",FluxoCaixa1013151769[[#This Row],[R$ (Valores)]]*-1,FluxoCaixa1013151769[[#This Row],[R$ (Valores)]])</f>
        <v>-493.72</v>
      </c>
    </row>
    <row r="256" spans="2:10" hidden="1">
      <c r="B256" s="16">
        <v>46063</v>
      </c>
      <c r="C256" s="48" t="s">
        <v>1299</v>
      </c>
      <c r="D256" s="17" t="s">
        <v>2</v>
      </c>
      <c r="E256" s="17" t="s">
        <v>80</v>
      </c>
      <c r="F256" s="17" t="s">
        <v>1557</v>
      </c>
      <c r="G256" s="21">
        <v>2846</v>
      </c>
      <c r="H256" s="17" t="s">
        <v>8</v>
      </c>
      <c r="I256" s="20">
        <f>IF(FluxoCaixa1013151769[[#This Row],[Fornecedores]]="Saldo Inicial",FluxoCaixa1013151769[[#This Row],[R$ (Valores)]],I255+FluxoCaixa1013151769[[#This Row],[Valores Receitas / Despesas]])</f>
        <v>563943.31999999972</v>
      </c>
      <c r="J256" s="5">
        <f>IF(FluxoCaixa1013151769[[#This Row],[Entrada / Saída]]="Saída",FluxoCaixa1013151769[[#This Row],[R$ (Valores)]]*-1,FluxoCaixa1013151769[[#This Row],[R$ (Valores)]])</f>
        <v>-2846</v>
      </c>
    </row>
    <row r="257" spans="2:10" hidden="1">
      <c r="B257" s="16">
        <v>46063</v>
      </c>
      <c r="C257" s="48" t="s">
        <v>1299</v>
      </c>
      <c r="D257" s="17" t="s">
        <v>2</v>
      </c>
      <c r="E257" s="17" t="s">
        <v>76</v>
      </c>
      <c r="F257" s="73" t="s">
        <v>1558</v>
      </c>
      <c r="G257" s="21">
        <v>600</v>
      </c>
      <c r="H257" s="17" t="s">
        <v>8</v>
      </c>
      <c r="I257" s="20">
        <f>IF(FluxoCaixa1013151769[[#This Row],[Fornecedores]]="Saldo Inicial",FluxoCaixa1013151769[[#This Row],[R$ (Valores)]],I256+FluxoCaixa1013151769[[#This Row],[Valores Receitas / Despesas]])</f>
        <v>563343.31999999972</v>
      </c>
      <c r="J257" s="5">
        <f>IF(FluxoCaixa1013151769[[#This Row],[Entrada / Saída]]="Saída",FluxoCaixa1013151769[[#This Row],[R$ (Valores)]]*-1,FluxoCaixa1013151769[[#This Row],[R$ (Valores)]])</f>
        <v>-600</v>
      </c>
    </row>
    <row r="258" spans="2:10" hidden="1">
      <c r="B258" s="16">
        <v>46063</v>
      </c>
      <c r="C258" s="48" t="s">
        <v>1299</v>
      </c>
      <c r="D258" s="17" t="s">
        <v>2</v>
      </c>
      <c r="E258" s="17" t="s">
        <v>508</v>
      </c>
      <c r="F258" s="74" t="s">
        <v>1559</v>
      </c>
      <c r="G258" s="21">
        <v>183.07</v>
      </c>
      <c r="H258" s="17" t="s">
        <v>8</v>
      </c>
      <c r="I258" s="20">
        <f>IF(FluxoCaixa1013151769[[#This Row],[Fornecedores]]="Saldo Inicial",FluxoCaixa1013151769[[#This Row],[R$ (Valores)]],I257+FluxoCaixa1013151769[[#This Row],[Valores Receitas / Despesas]])</f>
        <v>563160.24999999977</v>
      </c>
      <c r="J258" s="5">
        <f>IF(FluxoCaixa1013151769[[#This Row],[Entrada / Saída]]="Saída",FluxoCaixa1013151769[[#This Row],[R$ (Valores)]]*-1,FluxoCaixa1013151769[[#This Row],[R$ (Valores)]])</f>
        <v>-183.07</v>
      </c>
    </row>
    <row r="259" spans="2:10" hidden="1">
      <c r="B259" s="16">
        <v>46063</v>
      </c>
      <c r="C259" s="48" t="s">
        <v>1299</v>
      </c>
      <c r="D259" s="17" t="s">
        <v>2</v>
      </c>
      <c r="E259" s="17" t="s">
        <v>511</v>
      </c>
      <c r="F259" s="73" t="s">
        <v>1560</v>
      </c>
      <c r="G259" s="54">
        <v>750</v>
      </c>
      <c r="H259" s="45" t="s">
        <v>8</v>
      </c>
      <c r="I259" s="20">
        <f>IF(FluxoCaixa1013151769[[#This Row],[Fornecedores]]="Saldo Inicial",FluxoCaixa1013151769[[#This Row],[R$ (Valores)]],I258+FluxoCaixa1013151769[[#This Row],[Valores Receitas / Despesas]])</f>
        <v>562410.24999999977</v>
      </c>
      <c r="J259" s="53">
        <f>IF(FluxoCaixa1013151769[[#This Row],[Entrada / Saída]]="Saída",FluxoCaixa1013151769[[#This Row],[R$ (Valores)]]*-1,FluxoCaixa1013151769[[#This Row],[R$ (Valores)]])</f>
        <v>-750</v>
      </c>
    </row>
    <row r="260" spans="2:10" hidden="1">
      <c r="B260" s="16">
        <v>46063</v>
      </c>
      <c r="C260" s="48" t="s">
        <v>1299</v>
      </c>
      <c r="D260" s="17" t="s">
        <v>2</v>
      </c>
      <c r="E260" s="17" t="s">
        <v>28</v>
      </c>
      <c r="F260" s="74" t="s">
        <v>1561</v>
      </c>
      <c r="G260" s="21">
        <v>150</v>
      </c>
      <c r="H260" s="17" t="s">
        <v>8</v>
      </c>
      <c r="I260" s="20">
        <f>IF(FluxoCaixa1013151769[[#This Row],[Fornecedores]]="Saldo Inicial",FluxoCaixa1013151769[[#This Row],[R$ (Valores)]],I259+FluxoCaixa1013151769[[#This Row],[Valores Receitas / Despesas]])</f>
        <v>562260.24999999977</v>
      </c>
      <c r="J260" s="5">
        <f>IF(FluxoCaixa1013151769[[#This Row],[Entrada / Saída]]="Saída",FluxoCaixa1013151769[[#This Row],[R$ (Valores)]]*-1,FluxoCaixa1013151769[[#This Row],[R$ (Valores)]])</f>
        <v>-150</v>
      </c>
    </row>
    <row r="261" spans="2:10" hidden="1">
      <c r="B261" s="16">
        <v>46063</v>
      </c>
      <c r="C261" s="48" t="s">
        <v>1299</v>
      </c>
      <c r="D261" s="17" t="s">
        <v>2</v>
      </c>
      <c r="E261" s="17" t="s">
        <v>27</v>
      </c>
      <c r="F261" s="17" t="s">
        <v>1562</v>
      </c>
      <c r="G261" s="21">
        <v>2784.73</v>
      </c>
      <c r="H261" s="17" t="s">
        <v>8</v>
      </c>
      <c r="I261" s="20">
        <f>IF(FluxoCaixa1013151769[[#This Row],[Fornecedores]]="Saldo Inicial",FluxoCaixa1013151769[[#This Row],[R$ (Valores)]],I260+FluxoCaixa1013151769[[#This Row],[Valores Receitas / Despesas]])</f>
        <v>559475.51999999979</v>
      </c>
      <c r="J261" s="5">
        <f>IF(FluxoCaixa1013151769[[#This Row],[Entrada / Saída]]="Saída",FluxoCaixa1013151769[[#This Row],[R$ (Valores)]]*-1,FluxoCaixa1013151769[[#This Row],[R$ (Valores)]])</f>
        <v>-2784.73</v>
      </c>
    </row>
    <row r="262" spans="2:10" hidden="1">
      <c r="B262" s="16">
        <v>46063</v>
      </c>
      <c r="C262" s="48" t="s">
        <v>1299</v>
      </c>
      <c r="D262" s="17" t="s">
        <v>2</v>
      </c>
      <c r="E262" s="17" t="s">
        <v>14</v>
      </c>
      <c r="F262" s="17" t="s">
        <v>1563</v>
      </c>
      <c r="G262" s="21">
        <v>242.03</v>
      </c>
      <c r="H262" s="17" t="s">
        <v>8</v>
      </c>
      <c r="I262" s="20">
        <f>IF(FluxoCaixa1013151769[[#This Row],[Fornecedores]]="Saldo Inicial",FluxoCaixa1013151769[[#This Row],[R$ (Valores)]],I261+FluxoCaixa1013151769[[#This Row],[Valores Receitas / Despesas]])</f>
        <v>559233.48999999976</v>
      </c>
      <c r="J262" s="5">
        <f>IF(FluxoCaixa1013151769[[#This Row],[Entrada / Saída]]="Saída",FluxoCaixa1013151769[[#This Row],[R$ (Valores)]]*-1,FluxoCaixa1013151769[[#This Row],[R$ (Valores)]])</f>
        <v>-242.03</v>
      </c>
    </row>
    <row r="263" spans="2:10" hidden="1">
      <c r="B263" s="16">
        <v>46063</v>
      </c>
      <c r="C263" s="48" t="s">
        <v>1299</v>
      </c>
      <c r="D263" s="17" t="s">
        <v>2</v>
      </c>
      <c r="E263" s="17" t="s">
        <v>519</v>
      </c>
      <c r="F263" s="17" t="s">
        <v>1564</v>
      </c>
      <c r="G263" s="21">
        <v>529.72</v>
      </c>
      <c r="H263" s="17" t="s">
        <v>8</v>
      </c>
      <c r="I263" s="20">
        <f>IF(FluxoCaixa1013151769[[#This Row],[Fornecedores]]="Saldo Inicial",FluxoCaixa1013151769[[#This Row],[R$ (Valores)]],I262+FluxoCaixa1013151769[[#This Row],[Valores Receitas / Despesas]])</f>
        <v>558703.76999999979</v>
      </c>
      <c r="J263" s="5">
        <f>IF(FluxoCaixa1013151769[[#This Row],[Entrada / Saída]]="Saída",FluxoCaixa1013151769[[#This Row],[R$ (Valores)]]*-1,FluxoCaixa1013151769[[#This Row],[R$ (Valores)]])</f>
        <v>-529.72</v>
      </c>
    </row>
    <row r="264" spans="2:10" hidden="1">
      <c r="B264" s="16">
        <v>46063</v>
      </c>
      <c r="C264" s="48" t="s">
        <v>1299</v>
      </c>
      <c r="D264" s="17" t="s">
        <v>2</v>
      </c>
      <c r="E264" s="17" t="s">
        <v>25</v>
      </c>
      <c r="F264" s="17" t="s">
        <v>1565</v>
      </c>
      <c r="G264" s="21">
        <v>30</v>
      </c>
      <c r="H264" s="17" t="s">
        <v>8</v>
      </c>
      <c r="I264" s="20">
        <f>IF(FluxoCaixa1013151769[[#This Row],[Fornecedores]]="Saldo Inicial",FluxoCaixa1013151769[[#This Row],[R$ (Valores)]],I263+FluxoCaixa1013151769[[#This Row],[Valores Receitas / Despesas]])</f>
        <v>558673.76999999979</v>
      </c>
      <c r="J264" s="5">
        <f>IF(FluxoCaixa1013151769[[#This Row],[Entrada / Saída]]="Saída",FluxoCaixa1013151769[[#This Row],[R$ (Valores)]]*-1,FluxoCaixa1013151769[[#This Row],[R$ (Valores)]])</f>
        <v>-30</v>
      </c>
    </row>
    <row r="265" spans="2:10" hidden="1">
      <c r="B265" s="16">
        <v>46063</v>
      </c>
      <c r="C265" s="48" t="s">
        <v>1299</v>
      </c>
      <c r="D265" s="17" t="s">
        <v>2</v>
      </c>
      <c r="E265" s="17" t="s">
        <v>36</v>
      </c>
      <c r="F265" s="74" t="s">
        <v>1566</v>
      </c>
      <c r="G265" s="21">
        <v>3000</v>
      </c>
      <c r="H265" s="17" t="s">
        <v>8</v>
      </c>
      <c r="I265" s="20">
        <f>IF(FluxoCaixa1013151769[[#This Row],[Fornecedores]]="Saldo Inicial",FluxoCaixa1013151769[[#This Row],[R$ (Valores)]],I264+FluxoCaixa1013151769[[#This Row],[Valores Receitas / Despesas]])</f>
        <v>555673.76999999979</v>
      </c>
      <c r="J265" s="5">
        <f>IF(FluxoCaixa1013151769[[#This Row],[Entrada / Saída]]="Saída",FluxoCaixa1013151769[[#This Row],[R$ (Valores)]]*-1,FluxoCaixa1013151769[[#This Row],[R$ (Valores)]])</f>
        <v>-3000</v>
      </c>
    </row>
    <row r="266" spans="2:10" hidden="1">
      <c r="B266" s="16">
        <v>46063</v>
      </c>
      <c r="C266" s="48" t="s">
        <v>1299</v>
      </c>
      <c r="D266" s="17" t="s">
        <v>2</v>
      </c>
      <c r="E266" s="17" t="s">
        <v>26</v>
      </c>
      <c r="F266" s="73" t="s">
        <v>1567</v>
      </c>
      <c r="G266" s="21">
        <v>400</v>
      </c>
      <c r="H266" s="17" t="s">
        <v>8</v>
      </c>
      <c r="I266" s="20">
        <f>IF(FluxoCaixa1013151769[[#This Row],[Fornecedores]]="Saldo Inicial",FluxoCaixa1013151769[[#This Row],[R$ (Valores)]],I265+FluxoCaixa1013151769[[#This Row],[Valores Receitas / Despesas]])</f>
        <v>555273.76999999979</v>
      </c>
      <c r="J266" s="5">
        <f>IF(FluxoCaixa1013151769[[#This Row],[Entrada / Saída]]="Saída",FluxoCaixa1013151769[[#This Row],[R$ (Valores)]]*-1,FluxoCaixa1013151769[[#This Row],[R$ (Valores)]])</f>
        <v>-400</v>
      </c>
    </row>
    <row r="267" spans="2:10" hidden="1">
      <c r="B267" s="16">
        <v>46063</v>
      </c>
      <c r="C267" s="48" t="s">
        <v>1299</v>
      </c>
      <c r="D267" s="17" t="s">
        <v>2</v>
      </c>
      <c r="E267" s="17" t="s">
        <v>14</v>
      </c>
      <c r="F267" s="17" t="s">
        <v>1563</v>
      </c>
      <c r="G267" s="21">
        <v>249.07</v>
      </c>
      <c r="H267" s="17" t="s">
        <v>8</v>
      </c>
      <c r="I267" s="20">
        <f>IF(FluxoCaixa1013151769[[#This Row],[Fornecedores]]="Saldo Inicial",FluxoCaixa1013151769[[#This Row],[R$ (Valores)]],I266+FluxoCaixa1013151769[[#This Row],[Valores Receitas / Despesas]])</f>
        <v>555024.69999999984</v>
      </c>
      <c r="J267" s="5">
        <f>IF(FluxoCaixa1013151769[[#This Row],[Entrada / Saída]]="Saída",FluxoCaixa1013151769[[#This Row],[R$ (Valores)]]*-1,FluxoCaixa1013151769[[#This Row],[R$ (Valores)]])</f>
        <v>-249.07</v>
      </c>
    </row>
    <row r="268" spans="2:10" hidden="1">
      <c r="B268" s="16">
        <v>46063</v>
      </c>
      <c r="C268" s="48" t="s">
        <v>1299</v>
      </c>
      <c r="D268" s="17" t="s">
        <v>2</v>
      </c>
      <c r="E268" s="17" t="s">
        <v>14</v>
      </c>
      <c r="F268" s="17" t="s">
        <v>1563</v>
      </c>
      <c r="G268" s="21">
        <v>214.99</v>
      </c>
      <c r="H268" s="17" t="s">
        <v>8</v>
      </c>
      <c r="I268" s="20">
        <f>IF(FluxoCaixa1013151769[[#This Row],[Fornecedores]]="Saldo Inicial",FluxoCaixa1013151769[[#This Row],[R$ (Valores)]],I267+FluxoCaixa1013151769[[#This Row],[Valores Receitas / Despesas]])</f>
        <v>554809.70999999985</v>
      </c>
      <c r="J268" s="5">
        <f>IF(FluxoCaixa1013151769[[#This Row],[Entrada / Saída]]="Saída",FluxoCaixa1013151769[[#This Row],[R$ (Valores)]]*-1,FluxoCaixa1013151769[[#This Row],[R$ (Valores)]])</f>
        <v>-214.99</v>
      </c>
    </row>
    <row r="269" spans="2:10" hidden="1">
      <c r="B269" s="16">
        <v>46063</v>
      </c>
      <c r="C269" s="48" t="s">
        <v>1299</v>
      </c>
      <c r="D269" s="17" t="s">
        <v>2</v>
      </c>
      <c r="E269" s="17" t="s">
        <v>14</v>
      </c>
      <c r="F269" s="17" t="s">
        <v>1563</v>
      </c>
      <c r="G269" s="21">
        <v>145.97</v>
      </c>
      <c r="H269" s="17" t="s">
        <v>8</v>
      </c>
      <c r="I269" s="20">
        <f>IF(FluxoCaixa1013151769[[#This Row],[Fornecedores]]="Saldo Inicial",FluxoCaixa1013151769[[#This Row],[R$ (Valores)]],I268+FluxoCaixa1013151769[[#This Row],[Valores Receitas / Despesas]])</f>
        <v>554663.73999999987</v>
      </c>
      <c r="J269" s="5">
        <f>IF(FluxoCaixa1013151769[[#This Row],[Entrada / Saída]]="Saída",FluxoCaixa1013151769[[#This Row],[R$ (Valores)]]*-1,FluxoCaixa1013151769[[#This Row],[R$ (Valores)]])</f>
        <v>-145.97</v>
      </c>
    </row>
    <row r="270" spans="2:10" hidden="1">
      <c r="B270" s="16">
        <v>46063</v>
      </c>
      <c r="C270" s="48" t="s">
        <v>1299</v>
      </c>
      <c r="D270" s="17" t="s">
        <v>2</v>
      </c>
      <c r="E270" s="17" t="s">
        <v>14</v>
      </c>
      <c r="F270" s="17" t="s">
        <v>1563</v>
      </c>
      <c r="G270" s="21">
        <v>216.67</v>
      </c>
      <c r="H270" s="17" t="s">
        <v>8</v>
      </c>
      <c r="I270" s="20">
        <f>IF(FluxoCaixa1013151769[[#This Row],[Fornecedores]]="Saldo Inicial",FluxoCaixa1013151769[[#This Row],[R$ (Valores)]],I269+FluxoCaixa1013151769[[#This Row],[Valores Receitas / Despesas]])</f>
        <v>554447.06999999983</v>
      </c>
      <c r="J270" s="5">
        <f>IF(FluxoCaixa1013151769[[#This Row],[Entrada / Saída]]="Saída",FluxoCaixa1013151769[[#This Row],[R$ (Valores)]]*-1,FluxoCaixa1013151769[[#This Row],[R$ (Valores)]])</f>
        <v>-216.67</v>
      </c>
    </row>
    <row r="271" spans="2:10" hidden="1">
      <c r="B271" s="16">
        <v>46063</v>
      </c>
      <c r="C271" s="48" t="s">
        <v>1299</v>
      </c>
      <c r="D271" s="17" t="s">
        <v>2</v>
      </c>
      <c r="E271" s="17" t="s">
        <v>14</v>
      </c>
      <c r="F271" s="17" t="s">
        <v>1563</v>
      </c>
      <c r="G271" s="21">
        <v>214.99</v>
      </c>
      <c r="H271" s="17" t="s">
        <v>8</v>
      </c>
      <c r="I271" s="20">
        <f>IF(FluxoCaixa1013151769[[#This Row],[Fornecedores]]="Saldo Inicial",FluxoCaixa1013151769[[#This Row],[R$ (Valores)]],I270+FluxoCaixa1013151769[[#This Row],[Valores Receitas / Despesas]])</f>
        <v>554232.07999999984</v>
      </c>
      <c r="J271" s="5">
        <f>IF(FluxoCaixa1013151769[[#This Row],[Entrada / Saída]]="Saída",FluxoCaixa1013151769[[#This Row],[R$ (Valores)]]*-1,FluxoCaixa1013151769[[#This Row],[R$ (Valores)]])</f>
        <v>-214.99</v>
      </c>
    </row>
    <row r="272" spans="2:10" hidden="1">
      <c r="B272" s="16">
        <v>46063</v>
      </c>
      <c r="C272" s="48" t="s">
        <v>1299</v>
      </c>
      <c r="D272" s="17" t="s">
        <v>2</v>
      </c>
      <c r="E272" s="17" t="s">
        <v>14</v>
      </c>
      <c r="F272" s="17" t="s">
        <v>1563</v>
      </c>
      <c r="G272" s="21">
        <v>153.27000000000001</v>
      </c>
      <c r="H272" s="17" t="s">
        <v>8</v>
      </c>
      <c r="I272" s="20">
        <f>IF(FluxoCaixa1013151769[[#This Row],[Fornecedores]]="Saldo Inicial",FluxoCaixa1013151769[[#This Row],[R$ (Valores)]],I271+FluxoCaixa1013151769[[#This Row],[Valores Receitas / Despesas]])</f>
        <v>554078.80999999982</v>
      </c>
      <c r="J272" s="5">
        <f>IF(FluxoCaixa1013151769[[#This Row],[Entrada / Saída]]="Saída",FluxoCaixa1013151769[[#This Row],[R$ (Valores)]]*-1,FluxoCaixa1013151769[[#This Row],[R$ (Valores)]])</f>
        <v>-153.27000000000001</v>
      </c>
    </row>
    <row r="273" spans="2:10" hidden="1">
      <c r="B273" s="16">
        <v>46063</v>
      </c>
      <c r="C273" s="48" t="s">
        <v>1299</v>
      </c>
      <c r="D273" s="17" t="s">
        <v>2</v>
      </c>
      <c r="E273" s="17" t="s">
        <v>14</v>
      </c>
      <c r="F273" s="17" t="s">
        <v>1563</v>
      </c>
      <c r="G273" s="21">
        <v>148.9</v>
      </c>
      <c r="H273" s="17" t="s">
        <v>8</v>
      </c>
      <c r="I273" s="20">
        <f>IF(FluxoCaixa1013151769[[#This Row],[Fornecedores]]="Saldo Inicial",FluxoCaixa1013151769[[#This Row],[R$ (Valores)]],I272+FluxoCaixa1013151769[[#This Row],[Valores Receitas / Despesas]])</f>
        <v>553929.9099999998</v>
      </c>
      <c r="J273" s="5">
        <f>IF(FluxoCaixa1013151769[[#This Row],[Entrada / Saída]]="Saída",FluxoCaixa1013151769[[#This Row],[R$ (Valores)]]*-1,FluxoCaixa1013151769[[#This Row],[R$ (Valores)]])</f>
        <v>-148.9</v>
      </c>
    </row>
    <row r="274" spans="2:10" hidden="1">
      <c r="B274" s="16">
        <v>46063</v>
      </c>
      <c r="C274" s="48" t="s">
        <v>1299</v>
      </c>
      <c r="D274" s="17" t="s">
        <v>2</v>
      </c>
      <c r="E274" s="17" t="s">
        <v>14</v>
      </c>
      <c r="F274" s="17" t="s">
        <v>1563</v>
      </c>
      <c r="G274" s="21">
        <v>115.06</v>
      </c>
      <c r="H274" s="17" t="s">
        <v>8</v>
      </c>
      <c r="I274" s="20">
        <f>IF(FluxoCaixa1013151769[[#This Row],[Fornecedores]]="Saldo Inicial",FluxoCaixa1013151769[[#This Row],[R$ (Valores)]],I273+FluxoCaixa1013151769[[#This Row],[Valores Receitas / Despesas]])</f>
        <v>553814.84999999974</v>
      </c>
      <c r="J274" s="5">
        <f>IF(FluxoCaixa1013151769[[#This Row],[Entrada / Saída]]="Saída",FluxoCaixa1013151769[[#This Row],[R$ (Valores)]]*-1,FluxoCaixa1013151769[[#This Row],[R$ (Valores)]])</f>
        <v>-115.06</v>
      </c>
    </row>
    <row r="275" spans="2:10" hidden="1">
      <c r="B275" s="16">
        <v>46063</v>
      </c>
      <c r="C275" s="48" t="s">
        <v>1299</v>
      </c>
      <c r="D275" s="17" t="s">
        <v>2</v>
      </c>
      <c r="E275" s="17" t="s">
        <v>14</v>
      </c>
      <c r="F275" s="17" t="s">
        <v>1563</v>
      </c>
      <c r="G275" s="21">
        <v>185.19</v>
      </c>
      <c r="H275" s="17" t="s">
        <v>8</v>
      </c>
      <c r="I275" s="20">
        <f>IF(FluxoCaixa1013151769[[#This Row],[Fornecedores]]="Saldo Inicial",FluxoCaixa1013151769[[#This Row],[R$ (Valores)]],I274+FluxoCaixa1013151769[[#This Row],[Valores Receitas / Despesas]])</f>
        <v>553629.6599999998</v>
      </c>
      <c r="J275" s="5">
        <f>IF(FluxoCaixa1013151769[[#This Row],[Entrada / Saída]]="Saída",FluxoCaixa1013151769[[#This Row],[R$ (Valores)]]*-1,FluxoCaixa1013151769[[#This Row],[R$ (Valores)]])</f>
        <v>-185.19</v>
      </c>
    </row>
    <row r="276" spans="2:10" hidden="1">
      <c r="B276" s="16">
        <v>46063</v>
      </c>
      <c r="C276" s="48" t="s">
        <v>1299</v>
      </c>
      <c r="D276" s="17" t="s">
        <v>2</v>
      </c>
      <c r="E276" s="17" t="s">
        <v>14</v>
      </c>
      <c r="F276" s="17" t="s">
        <v>1563</v>
      </c>
      <c r="G276" s="21">
        <v>148.9</v>
      </c>
      <c r="H276" s="17" t="s">
        <v>8</v>
      </c>
      <c r="I276" s="20">
        <f>IF(FluxoCaixa1013151769[[#This Row],[Fornecedores]]="Saldo Inicial",FluxoCaixa1013151769[[#This Row],[R$ (Valores)]],I275+FluxoCaixa1013151769[[#This Row],[Valores Receitas / Despesas]])</f>
        <v>553480.75999999978</v>
      </c>
      <c r="J276" s="5">
        <f>IF(FluxoCaixa1013151769[[#This Row],[Entrada / Saída]]="Saída",FluxoCaixa1013151769[[#This Row],[R$ (Valores)]]*-1,FluxoCaixa1013151769[[#This Row],[R$ (Valores)]])</f>
        <v>-148.9</v>
      </c>
    </row>
    <row r="277" spans="2:10" hidden="1">
      <c r="B277" s="16">
        <v>46063</v>
      </c>
      <c r="C277" s="48" t="s">
        <v>1299</v>
      </c>
      <c r="D277" s="17" t="s">
        <v>2</v>
      </c>
      <c r="E277" s="17" t="s">
        <v>14</v>
      </c>
      <c r="F277" s="17" t="s">
        <v>1563</v>
      </c>
      <c r="G277" s="54">
        <v>214.99</v>
      </c>
      <c r="H277" s="45" t="s">
        <v>8</v>
      </c>
      <c r="I277" s="20">
        <f>IF(FluxoCaixa1013151769[[#This Row],[Fornecedores]]="Saldo Inicial",FluxoCaixa1013151769[[#This Row],[R$ (Valores)]],I276+FluxoCaixa1013151769[[#This Row],[Valores Receitas / Despesas]])</f>
        <v>553265.76999999979</v>
      </c>
      <c r="J277" s="53">
        <f>IF(FluxoCaixa1013151769[[#This Row],[Entrada / Saída]]="Saída",FluxoCaixa1013151769[[#This Row],[R$ (Valores)]]*-1,FluxoCaixa1013151769[[#This Row],[R$ (Valores)]])</f>
        <v>-214.99</v>
      </c>
    </row>
    <row r="278" spans="2:10" hidden="1">
      <c r="B278" s="16">
        <v>46063</v>
      </c>
      <c r="C278" s="48" t="s">
        <v>1299</v>
      </c>
      <c r="D278" s="17" t="s">
        <v>2</v>
      </c>
      <c r="E278" s="17" t="s">
        <v>14</v>
      </c>
      <c r="F278" s="17" t="s">
        <v>1563</v>
      </c>
      <c r="G278" s="21">
        <v>138.72</v>
      </c>
      <c r="H278" s="17" t="s">
        <v>8</v>
      </c>
      <c r="I278" s="20">
        <f>IF(FluxoCaixa1013151769[[#This Row],[Fornecedores]]="Saldo Inicial",FluxoCaixa1013151769[[#This Row],[R$ (Valores)]],I277+FluxoCaixa1013151769[[#This Row],[Valores Receitas / Despesas]])</f>
        <v>553127.04999999981</v>
      </c>
      <c r="J278" s="5">
        <f>IF(FluxoCaixa1013151769[[#This Row],[Entrada / Saída]]="Saída",FluxoCaixa1013151769[[#This Row],[R$ (Valores)]]*-1,FluxoCaixa1013151769[[#This Row],[R$ (Valores)]])</f>
        <v>-138.72</v>
      </c>
    </row>
    <row r="279" spans="2:10" hidden="1">
      <c r="B279" s="16">
        <v>46063</v>
      </c>
      <c r="C279" s="48" t="s">
        <v>1299</v>
      </c>
      <c r="D279" s="17" t="s">
        <v>2</v>
      </c>
      <c r="E279" s="17" t="s">
        <v>14</v>
      </c>
      <c r="F279" s="17" t="s">
        <v>1563</v>
      </c>
      <c r="G279" s="21">
        <v>99.17</v>
      </c>
      <c r="H279" s="17" t="s">
        <v>8</v>
      </c>
      <c r="I279" s="20">
        <f>IF(FluxoCaixa1013151769[[#This Row],[Fornecedores]]="Saldo Inicial",FluxoCaixa1013151769[[#This Row],[R$ (Valores)]],I278+FluxoCaixa1013151769[[#This Row],[Valores Receitas / Despesas]])</f>
        <v>553027.87999999977</v>
      </c>
      <c r="J279" s="5">
        <f>IF(FluxoCaixa1013151769[[#This Row],[Entrada / Saída]]="Saída",FluxoCaixa1013151769[[#This Row],[R$ (Valores)]]*-1,FluxoCaixa1013151769[[#This Row],[R$ (Valores)]])</f>
        <v>-99.17</v>
      </c>
    </row>
    <row r="280" spans="2:10" hidden="1">
      <c r="B280" s="16">
        <v>46063</v>
      </c>
      <c r="C280" s="48" t="s">
        <v>1299</v>
      </c>
      <c r="D280" s="17" t="s">
        <v>2</v>
      </c>
      <c r="E280" s="17" t="s">
        <v>14</v>
      </c>
      <c r="F280" s="17" t="s">
        <v>1563</v>
      </c>
      <c r="G280" s="21">
        <v>266.25</v>
      </c>
      <c r="H280" s="17" t="s">
        <v>8</v>
      </c>
      <c r="I280" s="20">
        <f>IF(FluxoCaixa1013151769[[#This Row],[Fornecedores]]="Saldo Inicial",FluxoCaixa1013151769[[#This Row],[R$ (Valores)]],I279+FluxoCaixa1013151769[[#This Row],[Valores Receitas / Despesas]])</f>
        <v>552761.62999999977</v>
      </c>
      <c r="J280" s="5">
        <f>IF(FluxoCaixa1013151769[[#This Row],[Entrada / Saída]]="Saída",FluxoCaixa1013151769[[#This Row],[R$ (Valores)]]*-1,FluxoCaixa1013151769[[#This Row],[R$ (Valores)]])</f>
        <v>-266.25</v>
      </c>
    </row>
    <row r="281" spans="2:10" hidden="1">
      <c r="B281" s="16">
        <v>46063</v>
      </c>
      <c r="C281" s="48" t="s">
        <v>1299</v>
      </c>
      <c r="D281" s="17" t="s">
        <v>2</v>
      </c>
      <c r="E281" s="17" t="s">
        <v>14</v>
      </c>
      <c r="F281" s="17" t="s">
        <v>1563</v>
      </c>
      <c r="G281" s="21">
        <v>254.86</v>
      </c>
      <c r="H281" s="17" t="s">
        <v>8</v>
      </c>
      <c r="I281" s="20">
        <f>IF(FluxoCaixa1013151769[[#This Row],[Fornecedores]]="Saldo Inicial",FluxoCaixa1013151769[[#This Row],[R$ (Valores)]],I280+FluxoCaixa1013151769[[#This Row],[Valores Receitas / Despesas]])</f>
        <v>552506.76999999979</v>
      </c>
      <c r="J281" s="5">
        <f>IF(FluxoCaixa1013151769[[#This Row],[Entrada / Saída]]="Saída",FluxoCaixa1013151769[[#This Row],[R$ (Valores)]]*-1,FluxoCaixa1013151769[[#This Row],[R$ (Valores)]])</f>
        <v>-254.86</v>
      </c>
    </row>
    <row r="282" spans="2:10" hidden="1">
      <c r="B282" s="16">
        <v>46063</v>
      </c>
      <c r="C282" s="48" t="s">
        <v>1299</v>
      </c>
      <c r="D282" s="17" t="s">
        <v>2</v>
      </c>
      <c r="E282" s="17" t="s">
        <v>14</v>
      </c>
      <c r="F282" s="17" t="s">
        <v>1563</v>
      </c>
      <c r="G282" s="21">
        <v>190.39</v>
      </c>
      <c r="H282" s="17" t="s">
        <v>8</v>
      </c>
      <c r="I282" s="20">
        <f>IF(FluxoCaixa1013151769[[#This Row],[Fornecedores]]="Saldo Inicial",FluxoCaixa1013151769[[#This Row],[R$ (Valores)]],I281+FluxoCaixa1013151769[[#This Row],[Valores Receitas / Despesas]])</f>
        <v>552316.37999999977</v>
      </c>
      <c r="J282" s="5">
        <f>IF(FluxoCaixa1013151769[[#This Row],[Entrada / Saída]]="Saída",FluxoCaixa1013151769[[#This Row],[R$ (Valores)]]*-1,FluxoCaixa1013151769[[#This Row],[R$ (Valores)]])</f>
        <v>-190.39</v>
      </c>
    </row>
    <row r="283" spans="2:10" hidden="1">
      <c r="B283" s="16">
        <v>46063</v>
      </c>
      <c r="C283" s="48" t="s">
        <v>1299</v>
      </c>
      <c r="D283" s="17" t="s">
        <v>2</v>
      </c>
      <c r="E283" s="17" t="s">
        <v>14</v>
      </c>
      <c r="F283" s="17" t="s">
        <v>1563</v>
      </c>
      <c r="G283" s="21">
        <v>172.44</v>
      </c>
      <c r="H283" s="17" t="s">
        <v>8</v>
      </c>
      <c r="I283" s="20">
        <f>IF(FluxoCaixa1013151769[[#This Row],[Fornecedores]]="Saldo Inicial",FluxoCaixa1013151769[[#This Row],[R$ (Valores)]],I282+FluxoCaixa1013151769[[#This Row],[Valores Receitas / Despesas]])</f>
        <v>552143.93999999983</v>
      </c>
      <c r="J283" s="5">
        <f>IF(FluxoCaixa1013151769[[#This Row],[Entrada / Saída]]="Saída",FluxoCaixa1013151769[[#This Row],[R$ (Valores)]]*-1,FluxoCaixa1013151769[[#This Row],[R$ (Valores)]])</f>
        <v>-172.44</v>
      </c>
    </row>
    <row r="284" spans="2:10" hidden="1">
      <c r="B284" s="16">
        <v>46063</v>
      </c>
      <c r="C284" s="48" t="s">
        <v>1299</v>
      </c>
      <c r="D284" s="17" t="s">
        <v>2</v>
      </c>
      <c r="E284" s="17" t="s">
        <v>14</v>
      </c>
      <c r="F284" s="17" t="s">
        <v>1563</v>
      </c>
      <c r="G284" s="21">
        <v>141.78</v>
      </c>
      <c r="H284" s="17" t="s">
        <v>8</v>
      </c>
      <c r="I284" s="20">
        <f>IF(FluxoCaixa1013151769[[#This Row],[Fornecedores]]="Saldo Inicial",FluxoCaixa1013151769[[#This Row],[R$ (Valores)]],I283+FluxoCaixa1013151769[[#This Row],[Valores Receitas / Despesas]])</f>
        <v>552002.1599999998</v>
      </c>
      <c r="J284" s="5">
        <f>IF(FluxoCaixa1013151769[[#This Row],[Entrada / Saída]]="Saída",FluxoCaixa1013151769[[#This Row],[R$ (Valores)]]*-1,FluxoCaixa1013151769[[#This Row],[R$ (Valores)]])</f>
        <v>-141.78</v>
      </c>
    </row>
    <row r="285" spans="2:10" hidden="1">
      <c r="B285" s="16">
        <v>46063</v>
      </c>
      <c r="C285" s="48" t="s">
        <v>1299</v>
      </c>
      <c r="D285" s="17" t="s">
        <v>2</v>
      </c>
      <c r="E285" s="17" t="s">
        <v>14</v>
      </c>
      <c r="F285" s="17" t="s">
        <v>1563</v>
      </c>
      <c r="G285" s="21">
        <v>185.19</v>
      </c>
      <c r="H285" s="17" t="s">
        <v>8</v>
      </c>
      <c r="I285" s="20">
        <f>IF(FluxoCaixa1013151769[[#This Row],[Fornecedores]]="Saldo Inicial",FluxoCaixa1013151769[[#This Row],[R$ (Valores)]],I284+FluxoCaixa1013151769[[#This Row],[Valores Receitas / Despesas]])</f>
        <v>551816.96999999986</v>
      </c>
      <c r="J285" s="5">
        <f>IF(FluxoCaixa1013151769[[#This Row],[Entrada / Saída]]="Saída",FluxoCaixa1013151769[[#This Row],[R$ (Valores)]]*-1,FluxoCaixa1013151769[[#This Row],[R$ (Valores)]])</f>
        <v>-185.19</v>
      </c>
    </row>
    <row r="286" spans="2:10" hidden="1">
      <c r="B286" s="16">
        <v>46063</v>
      </c>
      <c r="C286" s="48" t="s">
        <v>1299</v>
      </c>
      <c r="D286" s="17" t="s">
        <v>2</v>
      </c>
      <c r="E286" s="17" t="s">
        <v>14</v>
      </c>
      <c r="F286" s="17" t="s">
        <v>1563</v>
      </c>
      <c r="G286" s="21">
        <v>185.19</v>
      </c>
      <c r="H286" s="17" t="s">
        <v>8</v>
      </c>
      <c r="I286" s="20">
        <f>IF(FluxoCaixa1013151769[[#This Row],[Fornecedores]]="Saldo Inicial",FluxoCaixa1013151769[[#This Row],[R$ (Valores)]],I285+FluxoCaixa1013151769[[#This Row],[Valores Receitas / Despesas]])</f>
        <v>551631.77999999991</v>
      </c>
      <c r="J286" s="5">
        <f>IF(FluxoCaixa1013151769[[#This Row],[Entrada / Saída]]="Saída",FluxoCaixa1013151769[[#This Row],[R$ (Valores)]]*-1,FluxoCaixa1013151769[[#This Row],[R$ (Valores)]])</f>
        <v>-185.19</v>
      </c>
    </row>
    <row r="287" spans="2:10" hidden="1">
      <c r="B287" s="16">
        <v>46063</v>
      </c>
      <c r="C287" s="48" t="s">
        <v>1299</v>
      </c>
      <c r="D287" s="17" t="s">
        <v>2</v>
      </c>
      <c r="E287" s="17" t="s">
        <v>14</v>
      </c>
      <c r="F287" s="17" t="s">
        <v>1563</v>
      </c>
      <c r="G287" s="21">
        <v>143.34</v>
      </c>
      <c r="H287" s="17" t="s">
        <v>8</v>
      </c>
      <c r="I287" s="20">
        <f>IF(FluxoCaixa1013151769[[#This Row],[Fornecedores]]="Saldo Inicial",FluxoCaixa1013151769[[#This Row],[R$ (Valores)]],I286+FluxoCaixa1013151769[[#This Row],[Valores Receitas / Despesas]])</f>
        <v>551488.43999999994</v>
      </c>
      <c r="J287" s="5">
        <f>IF(FluxoCaixa1013151769[[#This Row],[Entrada / Saída]]="Saída",FluxoCaixa1013151769[[#This Row],[R$ (Valores)]]*-1,FluxoCaixa1013151769[[#This Row],[R$ (Valores)]])</f>
        <v>-143.34</v>
      </c>
    </row>
    <row r="288" spans="2:10" hidden="1">
      <c r="B288" s="16">
        <v>46063</v>
      </c>
      <c r="C288" s="48" t="s">
        <v>1299</v>
      </c>
      <c r="D288" s="17" t="s">
        <v>2</v>
      </c>
      <c r="E288" s="17" t="s">
        <v>14</v>
      </c>
      <c r="F288" s="17" t="s">
        <v>1563</v>
      </c>
      <c r="G288" s="21">
        <v>130.91</v>
      </c>
      <c r="H288" s="17" t="s">
        <v>8</v>
      </c>
      <c r="I288" s="20">
        <f>IF(FluxoCaixa1013151769[[#This Row],[Fornecedores]]="Saldo Inicial",FluxoCaixa1013151769[[#This Row],[R$ (Valores)]],I287+FluxoCaixa1013151769[[#This Row],[Valores Receitas / Despesas]])</f>
        <v>551357.52999999991</v>
      </c>
      <c r="J288" s="5">
        <f>IF(FluxoCaixa1013151769[[#This Row],[Entrada / Saída]]="Saída",FluxoCaixa1013151769[[#This Row],[R$ (Valores)]]*-1,FluxoCaixa1013151769[[#This Row],[R$ (Valores)]])</f>
        <v>-130.91</v>
      </c>
    </row>
    <row r="289" spans="2:10" hidden="1">
      <c r="B289" s="16">
        <v>46063</v>
      </c>
      <c r="C289" s="48" t="s">
        <v>1299</v>
      </c>
      <c r="D289" s="17" t="s">
        <v>2</v>
      </c>
      <c r="E289" s="17" t="s">
        <v>14</v>
      </c>
      <c r="F289" s="17" t="s">
        <v>1563</v>
      </c>
      <c r="G289" s="21">
        <v>124.82</v>
      </c>
      <c r="H289" s="17" t="s">
        <v>8</v>
      </c>
      <c r="I289" s="20">
        <f>IF(FluxoCaixa1013151769[[#This Row],[Fornecedores]]="Saldo Inicial",FluxoCaixa1013151769[[#This Row],[R$ (Valores)]],I288+FluxoCaixa1013151769[[#This Row],[Valores Receitas / Despesas]])</f>
        <v>551232.71</v>
      </c>
      <c r="J289" s="5">
        <f>IF(FluxoCaixa1013151769[[#This Row],[Entrada / Saída]]="Saída",FluxoCaixa1013151769[[#This Row],[R$ (Valores)]]*-1,FluxoCaixa1013151769[[#This Row],[R$ (Valores)]])</f>
        <v>-124.82</v>
      </c>
    </row>
    <row r="290" spans="2:10" hidden="1">
      <c r="B290" s="16">
        <v>46063</v>
      </c>
      <c r="C290" s="48" t="s">
        <v>1299</v>
      </c>
      <c r="D290" s="17" t="s">
        <v>2</v>
      </c>
      <c r="E290" s="17" t="s">
        <v>14</v>
      </c>
      <c r="F290" s="17" t="s">
        <v>1563</v>
      </c>
      <c r="G290" s="21">
        <v>91.5</v>
      </c>
      <c r="H290" s="17" t="s">
        <v>8</v>
      </c>
      <c r="I290" s="20">
        <f>IF(FluxoCaixa1013151769[[#This Row],[Fornecedores]]="Saldo Inicial",FluxoCaixa1013151769[[#This Row],[R$ (Valores)]],I289+FluxoCaixa1013151769[[#This Row],[Valores Receitas / Despesas]])</f>
        <v>551141.21</v>
      </c>
      <c r="J290" s="5">
        <f>IF(FluxoCaixa1013151769[[#This Row],[Entrada / Saída]]="Saída",FluxoCaixa1013151769[[#This Row],[R$ (Valores)]]*-1,FluxoCaixa1013151769[[#This Row],[R$ (Valores)]])</f>
        <v>-91.5</v>
      </c>
    </row>
    <row r="291" spans="2:10" hidden="1">
      <c r="B291" s="16">
        <v>46063</v>
      </c>
      <c r="C291" s="48" t="s">
        <v>1299</v>
      </c>
      <c r="D291" s="17" t="s">
        <v>2</v>
      </c>
      <c r="E291" s="17" t="s">
        <v>14</v>
      </c>
      <c r="F291" s="17" t="s">
        <v>1563</v>
      </c>
      <c r="G291" s="21">
        <v>91.5</v>
      </c>
      <c r="H291" s="17" t="s">
        <v>8</v>
      </c>
      <c r="I291" s="20">
        <f>IF(FluxoCaixa1013151769[[#This Row],[Fornecedores]]="Saldo Inicial",FluxoCaixa1013151769[[#This Row],[R$ (Valores)]],I290+FluxoCaixa1013151769[[#This Row],[Valores Receitas / Despesas]])</f>
        <v>551049.71</v>
      </c>
      <c r="J291" s="5">
        <f>IF(FluxoCaixa1013151769[[#This Row],[Entrada / Saída]]="Saída",FluxoCaixa1013151769[[#This Row],[R$ (Valores)]]*-1,FluxoCaixa1013151769[[#This Row],[R$ (Valores)]])</f>
        <v>-91.5</v>
      </c>
    </row>
    <row r="292" spans="2:10">
      <c r="B292" s="16">
        <v>46063</v>
      </c>
      <c r="C292" s="48" t="s">
        <v>1299</v>
      </c>
      <c r="D292" s="17" t="s">
        <v>2</v>
      </c>
      <c r="E292" s="17" t="s">
        <v>70</v>
      </c>
      <c r="F292" s="74" t="s">
        <v>1568</v>
      </c>
      <c r="G292" s="21">
        <v>14649.8</v>
      </c>
      <c r="H292" s="17" t="s">
        <v>8</v>
      </c>
      <c r="I292" s="20">
        <f>IF(FluxoCaixa1013151769[[#This Row],[Fornecedores]]="Saldo Inicial",FluxoCaixa1013151769[[#This Row],[R$ (Valores)]],I291+FluxoCaixa1013151769[[#This Row],[Valores Receitas / Despesas]])</f>
        <v>536399.90999999992</v>
      </c>
      <c r="J292" s="5">
        <f>IF(FluxoCaixa1013151769[[#This Row],[Entrada / Saída]]="Saída",FluxoCaixa1013151769[[#This Row],[R$ (Valores)]]*-1,FluxoCaixa1013151769[[#This Row],[R$ (Valores)]])</f>
        <v>-14649.8</v>
      </c>
    </row>
    <row r="293" spans="2:10" hidden="1">
      <c r="B293" s="16">
        <v>46063</v>
      </c>
      <c r="C293" s="48" t="s">
        <v>1299</v>
      </c>
      <c r="D293" s="17" t="s">
        <v>2</v>
      </c>
      <c r="E293" s="17" t="s">
        <v>70</v>
      </c>
      <c r="F293" s="74" t="s">
        <v>1569</v>
      </c>
      <c r="G293" s="21">
        <v>6353.33</v>
      </c>
      <c r="H293" s="17" t="s">
        <v>8</v>
      </c>
      <c r="I293" s="20">
        <f>IF(FluxoCaixa1013151769[[#This Row],[Fornecedores]]="Saldo Inicial",FluxoCaixa1013151769[[#This Row],[R$ (Valores)]],I292+FluxoCaixa1013151769[[#This Row],[Valores Receitas / Despesas]])</f>
        <v>530046.57999999996</v>
      </c>
      <c r="J293" s="5">
        <f>IF(FluxoCaixa1013151769[[#This Row],[Entrada / Saída]]="Saída",FluxoCaixa1013151769[[#This Row],[R$ (Valores)]]*-1,FluxoCaixa1013151769[[#This Row],[R$ (Valores)]])</f>
        <v>-6353.33</v>
      </c>
    </row>
    <row r="294" spans="2:10" hidden="1">
      <c r="B294" s="16">
        <v>46063</v>
      </c>
      <c r="C294" s="48" t="s">
        <v>1299</v>
      </c>
      <c r="D294" s="17" t="s">
        <v>2</v>
      </c>
      <c r="E294" s="17" t="s">
        <v>70</v>
      </c>
      <c r="F294" s="73" t="s">
        <v>1570</v>
      </c>
      <c r="G294" s="21">
        <v>18262</v>
      </c>
      <c r="H294" s="17" t="s">
        <v>8</v>
      </c>
      <c r="I294" s="20">
        <f>IF(FluxoCaixa1013151769[[#This Row],[Fornecedores]]="Saldo Inicial",FluxoCaixa1013151769[[#This Row],[R$ (Valores)]],I293+FluxoCaixa1013151769[[#This Row],[Valores Receitas / Despesas]])</f>
        <v>511784.57999999996</v>
      </c>
      <c r="J294" s="5">
        <f>IF(FluxoCaixa1013151769[[#This Row],[Entrada / Saída]]="Saída",FluxoCaixa1013151769[[#This Row],[R$ (Valores)]]*-1,FluxoCaixa1013151769[[#This Row],[R$ (Valores)]])</f>
        <v>-18262</v>
      </c>
    </row>
    <row r="295" spans="2:10" hidden="1">
      <c r="B295" s="16">
        <v>46063</v>
      </c>
      <c r="C295" s="48" t="s">
        <v>1299</v>
      </c>
      <c r="D295" s="45" t="s">
        <v>2</v>
      </c>
      <c r="E295" s="45" t="s">
        <v>70</v>
      </c>
      <c r="F295" s="17" t="s">
        <v>1571</v>
      </c>
      <c r="G295" s="54">
        <v>8167.4</v>
      </c>
      <c r="H295" s="45" t="s">
        <v>8</v>
      </c>
      <c r="I295" s="20">
        <f>IF(FluxoCaixa1013151769[[#This Row],[Fornecedores]]="Saldo Inicial",FluxoCaixa1013151769[[#This Row],[R$ (Valores)]],I294+FluxoCaixa1013151769[[#This Row],[Valores Receitas / Despesas]])</f>
        <v>503617.17999999993</v>
      </c>
      <c r="J295" s="53">
        <f>IF(FluxoCaixa1013151769[[#This Row],[Entrada / Saída]]="Saída",FluxoCaixa1013151769[[#This Row],[R$ (Valores)]]*-1,FluxoCaixa1013151769[[#This Row],[R$ (Valores)]])</f>
        <v>-8167.4</v>
      </c>
    </row>
    <row r="296" spans="2:10" hidden="1">
      <c r="B296" s="16">
        <v>46063</v>
      </c>
      <c r="C296" s="48" t="s">
        <v>1299</v>
      </c>
      <c r="D296" s="45" t="s">
        <v>2</v>
      </c>
      <c r="E296" s="45" t="s">
        <v>70</v>
      </c>
      <c r="F296" s="17" t="s">
        <v>830</v>
      </c>
      <c r="G296" s="54">
        <v>14146.5</v>
      </c>
      <c r="H296" s="45" t="s">
        <v>8</v>
      </c>
      <c r="I296" s="20">
        <f>IF(FluxoCaixa1013151769[[#This Row],[Fornecedores]]="Saldo Inicial",FluxoCaixa1013151769[[#This Row],[R$ (Valores)]],I295+FluxoCaixa1013151769[[#This Row],[Valores Receitas / Despesas]])</f>
        <v>489470.67999999993</v>
      </c>
      <c r="J296" s="53">
        <f>IF(FluxoCaixa1013151769[[#This Row],[Entrada / Saída]]="Saída",FluxoCaixa1013151769[[#This Row],[R$ (Valores)]]*-1,FluxoCaixa1013151769[[#This Row],[R$ (Valores)]])</f>
        <v>-14146.5</v>
      </c>
    </row>
    <row r="297" spans="2:10" hidden="1">
      <c r="B297" s="16">
        <v>46063</v>
      </c>
      <c r="C297" s="48" t="s">
        <v>1299</v>
      </c>
      <c r="D297" s="17" t="s">
        <v>2</v>
      </c>
      <c r="E297" s="17" t="s">
        <v>70</v>
      </c>
      <c r="F297" s="73" t="s">
        <v>1572</v>
      </c>
      <c r="G297" s="21">
        <v>14209</v>
      </c>
      <c r="H297" s="17" t="s">
        <v>8</v>
      </c>
      <c r="I297" s="20">
        <f>IF(FluxoCaixa1013151769[[#This Row],[Fornecedores]]="Saldo Inicial",FluxoCaixa1013151769[[#This Row],[R$ (Valores)]],I296+FluxoCaixa1013151769[[#This Row],[Valores Receitas / Despesas]])</f>
        <v>475261.67999999993</v>
      </c>
      <c r="J297" s="5">
        <f>IF(FluxoCaixa1013151769[[#This Row],[Entrada / Saída]]="Saída",FluxoCaixa1013151769[[#This Row],[R$ (Valores)]]*-1,FluxoCaixa1013151769[[#This Row],[R$ (Valores)]])</f>
        <v>-14209</v>
      </c>
    </row>
    <row r="298" spans="2:10" hidden="1">
      <c r="B298" s="16">
        <v>46063</v>
      </c>
      <c r="C298" s="48" t="s">
        <v>1299</v>
      </c>
      <c r="D298" s="17" t="s">
        <v>2</v>
      </c>
      <c r="E298" s="17" t="s">
        <v>70</v>
      </c>
      <c r="F298" s="74" t="s">
        <v>1573</v>
      </c>
      <c r="G298" s="21">
        <v>5692.66</v>
      </c>
      <c r="H298" s="17" t="s">
        <v>8</v>
      </c>
      <c r="I298" s="20">
        <f>IF(FluxoCaixa1013151769[[#This Row],[Fornecedores]]="Saldo Inicial",FluxoCaixa1013151769[[#This Row],[R$ (Valores)]],I297+FluxoCaixa1013151769[[#This Row],[Valores Receitas / Despesas]])</f>
        <v>469569.01999999996</v>
      </c>
      <c r="J298" s="5">
        <f>IF(FluxoCaixa1013151769[[#This Row],[Entrada / Saída]]="Saída",FluxoCaixa1013151769[[#This Row],[R$ (Valores)]]*-1,FluxoCaixa1013151769[[#This Row],[R$ (Valores)]])</f>
        <v>-5692.66</v>
      </c>
    </row>
    <row r="299" spans="2:10" hidden="1">
      <c r="B299" s="16">
        <v>46063</v>
      </c>
      <c r="C299" s="48" t="s">
        <v>1299</v>
      </c>
      <c r="D299" s="17" t="s">
        <v>2</v>
      </c>
      <c r="E299" s="17" t="s">
        <v>70</v>
      </c>
      <c r="F299" s="74" t="s">
        <v>828</v>
      </c>
      <c r="G299" s="21">
        <v>14253</v>
      </c>
      <c r="H299" s="17" t="s">
        <v>8</v>
      </c>
      <c r="I299" s="20">
        <f>IF(FluxoCaixa1013151769[[#This Row],[Fornecedores]]="Saldo Inicial",FluxoCaixa1013151769[[#This Row],[R$ (Valores)]],I298+FluxoCaixa1013151769[[#This Row],[Valores Receitas / Despesas]])</f>
        <v>455316.01999999996</v>
      </c>
      <c r="J299" s="5">
        <f>IF(FluxoCaixa1013151769[[#This Row],[Entrada / Saída]]="Saída",FluxoCaixa1013151769[[#This Row],[R$ (Valores)]]*-1,FluxoCaixa1013151769[[#This Row],[R$ (Valores)]])</f>
        <v>-14253</v>
      </c>
    </row>
    <row r="300" spans="2:10" hidden="1">
      <c r="B300" s="16">
        <v>46063</v>
      </c>
      <c r="C300" s="48" t="s">
        <v>1299</v>
      </c>
      <c r="D300" s="17" t="s">
        <v>2</v>
      </c>
      <c r="E300" s="17" t="s">
        <v>70</v>
      </c>
      <c r="F300" s="73" t="s">
        <v>1607</v>
      </c>
      <c r="G300" s="21">
        <v>10550</v>
      </c>
      <c r="H300" s="17" t="s">
        <v>8</v>
      </c>
      <c r="I300" s="20">
        <f>IF(FluxoCaixa1013151769[[#This Row],[Fornecedores]]="Saldo Inicial",FluxoCaixa1013151769[[#This Row],[R$ (Valores)]],I299+FluxoCaixa1013151769[[#This Row],[Valores Receitas / Despesas]])</f>
        <v>444766.01999999996</v>
      </c>
      <c r="J300" s="5">
        <f>IF(FluxoCaixa1013151769[[#This Row],[Entrada / Saída]]="Saída",FluxoCaixa1013151769[[#This Row],[R$ (Valores)]]*-1,FluxoCaixa1013151769[[#This Row],[R$ (Valores)]])</f>
        <v>-10550</v>
      </c>
    </row>
    <row r="301" spans="2:10" hidden="1">
      <c r="B301" s="16">
        <v>46063</v>
      </c>
      <c r="C301" s="48" t="s">
        <v>1299</v>
      </c>
      <c r="D301" s="17" t="s">
        <v>2</v>
      </c>
      <c r="E301" s="17" t="s">
        <v>70</v>
      </c>
      <c r="F301" s="17" t="s">
        <v>823</v>
      </c>
      <c r="G301" s="21">
        <v>12545.5</v>
      </c>
      <c r="H301" s="17" t="s">
        <v>8</v>
      </c>
      <c r="I301" s="20">
        <f>IF(FluxoCaixa1013151769[[#This Row],[Fornecedores]]="Saldo Inicial",FluxoCaixa1013151769[[#This Row],[R$ (Valores)]],I300+FluxoCaixa1013151769[[#This Row],[Valores Receitas / Despesas]])</f>
        <v>432220.51999999996</v>
      </c>
      <c r="J301" s="5">
        <f>IF(FluxoCaixa1013151769[[#This Row],[Entrada / Saída]]="Saída",FluxoCaixa1013151769[[#This Row],[R$ (Valores)]]*-1,FluxoCaixa1013151769[[#This Row],[R$ (Valores)]])</f>
        <v>-12545.5</v>
      </c>
    </row>
    <row r="302" spans="2:10" hidden="1">
      <c r="B302" s="16">
        <v>46063</v>
      </c>
      <c r="C302" s="48" t="s">
        <v>1299</v>
      </c>
      <c r="D302" s="17" t="s">
        <v>2</v>
      </c>
      <c r="E302" s="17" t="s">
        <v>70</v>
      </c>
      <c r="F302" s="17" t="s">
        <v>822</v>
      </c>
      <c r="G302" s="21">
        <v>6153</v>
      </c>
      <c r="H302" s="17" t="s">
        <v>8</v>
      </c>
      <c r="I302" s="20">
        <f>IF(FluxoCaixa1013151769[[#This Row],[Fornecedores]]="Saldo Inicial",FluxoCaixa1013151769[[#This Row],[R$ (Valores)]],I301+FluxoCaixa1013151769[[#This Row],[Valores Receitas / Despesas]])</f>
        <v>426067.51999999996</v>
      </c>
      <c r="J302" s="5">
        <f>IF(FluxoCaixa1013151769[[#This Row],[Entrada / Saída]]="Saída",FluxoCaixa1013151769[[#This Row],[R$ (Valores)]]*-1,FluxoCaixa1013151769[[#This Row],[R$ (Valores)]])</f>
        <v>-6153</v>
      </c>
    </row>
    <row r="303" spans="2:10" hidden="1">
      <c r="B303" s="16">
        <v>46063</v>
      </c>
      <c r="C303" s="48" t="s">
        <v>1299</v>
      </c>
      <c r="D303" s="17" t="s">
        <v>2</v>
      </c>
      <c r="E303" s="17" t="s">
        <v>70</v>
      </c>
      <c r="F303" s="73" t="s">
        <v>1048</v>
      </c>
      <c r="G303" s="21">
        <v>917.5</v>
      </c>
      <c r="H303" s="17" t="s">
        <v>8</v>
      </c>
      <c r="I303" s="20">
        <f>IF(FluxoCaixa1013151769[[#This Row],[Fornecedores]]="Saldo Inicial",FluxoCaixa1013151769[[#This Row],[R$ (Valores)]],I302+FluxoCaixa1013151769[[#This Row],[Valores Receitas / Despesas]])</f>
        <v>425150.01999999996</v>
      </c>
      <c r="J303" s="5">
        <f>IF(FluxoCaixa1013151769[[#This Row],[Entrada / Saída]]="Saída",FluxoCaixa1013151769[[#This Row],[R$ (Valores)]]*-1,FluxoCaixa1013151769[[#This Row],[R$ (Valores)]])</f>
        <v>-917.5</v>
      </c>
    </row>
    <row r="304" spans="2:10" hidden="1">
      <c r="B304" s="16">
        <v>46063</v>
      </c>
      <c r="C304" s="48" t="s">
        <v>1299</v>
      </c>
      <c r="D304" s="17" t="s">
        <v>2</v>
      </c>
      <c r="E304" s="17" t="s">
        <v>70</v>
      </c>
      <c r="F304" s="17" t="s">
        <v>1574</v>
      </c>
      <c r="G304" s="21">
        <v>18920</v>
      </c>
      <c r="H304" s="17" t="s">
        <v>8</v>
      </c>
      <c r="I304" s="20">
        <f>IF(FluxoCaixa1013151769[[#This Row],[Fornecedores]]="Saldo Inicial",FluxoCaixa1013151769[[#This Row],[R$ (Valores)]],I303+FluxoCaixa1013151769[[#This Row],[Valores Receitas / Despesas]])</f>
        <v>406230.01999999996</v>
      </c>
      <c r="J304" s="5">
        <f>IF(FluxoCaixa1013151769[[#This Row],[Entrada / Saída]]="Saída",FluxoCaixa1013151769[[#This Row],[R$ (Valores)]]*-1,FluxoCaixa1013151769[[#This Row],[R$ (Valores)]])</f>
        <v>-18920</v>
      </c>
    </row>
    <row r="305" spans="2:10" hidden="1">
      <c r="B305" s="16">
        <v>46063</v>
      </c>
      <c r="C305" s="48" t="s">
        <v>1299</v>
      </c>
      <c r="D305" s="17" t="s">
        <v>2</v>
      </c>
      <c r="E305" s="17" t="s">
        <v>70</v>
      </c>
      <c r="F305" s="17" t="s">
        <v>1575</v>
      </c>
      <c r="G305" s="21">
        <v>21920</v>
      </c>
      <c r="H305" s="17" t="s">
        <v>8</v>
      </c>
      <c r="I305" s="20">
        <f>IF(FluxoCaixa1013151769[[#This Row],[Fornecedores]]="Saldo Inicial",FluxoCaixa1013151769[[#This Row],[R$ (Valores)]],I304+FluxoCaixa1013151769[[#This Row],[Valores Receitas / Despesas]])</f>
        <v>384310.01999999996</v>
      </c>
      <c r="J305" s="5">
        <f>IF(FluxoCaixa1013151769[[#This Row],[Entrada / Saída]]="Saída",FluxoCaixa1013151769[[#This Row],[R$ (Valores)]]*-1,FluxoCaixa1013151769[[#This Row],[R$ (Valores)]])</f>
        <v>-21920</v>
      </c>
    </row>
    <row r="306" spans="2:10" hidden="1">
      <c r="B306" s="16">
        <v>46063</v>
      </c>
      <c r="C306" s="48" t="s">
        <v>1299</v>
      </c>
      <c r="D306" s="17" t="s">
        <v>2</v>
      </c>
      <c r="E306" s="17" t="s">
        <v>70</v>
      </c>
      <c r="F306" s="17" t="s">
        <v>1576</v>
      </c>
      <c r="G306" s="21">
        <v>7953</v>
      </c>
      <c r="H306" s="17" t="s">
        <v>8</v>
      </c>
      <c r="I306" s="20">
        <f>IF(FluxoCaixa1013151769[[#This Row],[Fornecedores]]="Saldo Inicial",FluxoCaixa1013151769[[#This Row],[R$ (Valores)]],I305+FluxoCaixa1013151769[[#This Row],[Valores Receitas / Despesas]])</f>
        <v>376357.01999999996</v>
      </c>
      <c r="J306" s="5">
        <f>IF(FluxoCaixa1013151769[[#This Row],[Entrada / Saída]]="Saída",FluxoCaixa1013151769[[#This Row],[R$ (Valores)]]*-1,FluxoCaixa1013151769[[#This Row],[R$ (Valores)]])</f>
        <v>-7953</v>
      </c>
    </row>
    <row r="307" spans="2:10" hidden="1">
      <c r="B307" s="16">
        <v>46063</v>
      </c>
      <c r="C307" s="48" t="s">
        <v>1299</v>
      </c>
      <c r="D307" s="17" t="s">
        <v>2</v>
      </c>
      <c r="E307" s="17" t="s">
        <v>70</v>
      </c>
      <c r="F307" s="17" t="s">
        <v>1036</v>
      </c>
      <c r="G307" s="21">
        <v>7700</v>
      </c>
      <c r="H307" s="17" t="s">
        <v>8</v>
      </c>
      <c r="I307" s="20">
        <f>IF(FluxoCaixa1013151769[[#This Row],[Fornecedores]]="Saldo Inicial",FluxoCaixa1013151769[[#This Row],[R$ (Valores)]],I306+FluxoCaixa1013151769[[#This Row],[Valores Receitas / Despesas]])</f>
        <v>368657.01999999996</v>
      </c>
      <c r="J307" s="5">
        <f>IF(FluxoCaixa1013151769[[#This Row],[Entrada / Saída]]="Saída",FluxoCaixa1013151769[[#This Row],[R$ (Valores)]]*-1,FluxoCaixa1013151769[[#This Row],[R$ (Valores)]])</f>
        <v>-7700</v>
      </c>
    </row>
    <row r="308" spans="2:10" hidden="1">
      <c r="B308" s="16">
        <v>46063</v>
      </c>
      <c r="C308" s="48" t="s">
        <v>1299</v>
      </c>
      <c r="D308" s="17" t="s">
        <v>2</v>
      </c>
      <c r="E308" s="17" t="s">
        <v>70</v>
      </c>
      <c r="F308" s="17" t="s">
        <v>1577</v>
      </c>
      <c r="G308" s="21">
        <v>13669</v>
      </c>
      <c r="H308" s="17" t="s">
        <v>8</v>
      </c>
      <c r="I308" s="20">
        <f>IF(FluxoCaixa1013151769[[#This Row],[Fornecedores]]="Saldo Inicial",FluxoCaixa1013151769[[#This Row],[R$ (Valores)]],I307+FluxoCaixa1013151769[[#This Row],[Valores Receitas / Despesas]])</f>
        <v>354988.01999999996</v>
      </c>
      <c r="J308" s="5">
        <f>IF(FluxoCaixa1013151769[[#This Row],[Entrada / Saída]]="Saída",FluxoCaixa1013151769[[#This Row],[R$ (Valores)]]*-1,FluxoCaixa1013151769[[#This Row],[R$ (Valores)]])</f>
        <v>-13669</v>
      </c>
    </row>
    <row r="309" spans="2:10" hidden="1">
      <c r="B309" s="16">
        <v>46063</v>
      </c>
      <c r="C309" s="48" t="s">
        <v>1299</v>
      </c>
      <c r="D309" s="17" t="s">
        <v>2</v>
      </c>
      <c r="E309" s="17" t="s">
        <v>70</v>
      </c>
      <c r="F309" s="17" t="s">
        <v>1578</v>
      </c>
      <c r="G309" s="21">
        <v>11201.95</v>
      </c>
      <c r="H309" s="17" t="s">
        <v>8</v>
      </c>
      <c r="I309" s="20">
        <f>IF(FluxoCaixa1013151769[[#This Row],[Fornecedores]]="Saldo Inicial",FluxoCaixa1013151769[[#This Row],[R$ (Valores)]],I308+FluxoCaixa1013151769[[#This Row],[Valores Receitas / Despesas]])</f>
        <v>343786.06999999995</v>
      </c>
      <c r="J309" s="5">
        <f>IF(FluxoCaixa1013151769[[#This Row],[Entrada / Saída]]="Saída",FluxoCaixa1013151769[[#This Row],[R$ (Valores)]]*-1,FluxoCaixa1013151769[[#This Row],[R$ (Valores)]])</f>
        <v>-11201.95</v>
      </c>
    </row>
    <row r="310" spans="2:10" hidden="1">
      <c r="B310" s="16">
        <v>46063</v>
      </c>
      <c r="C310" s="48" t="s">
        <v>1299</v>
      </c>
      <c r="D310" s="17" t="s">
        <v>2</v>
      </c>
      <c r="E310" s="17" t="s">
        <v>70</v>
      </c>
      <c r="F310" s="17" t="s">
        <v>1167</v>
      </c>
      <c r="G310" s="21">
        <v>13970</v>
      </c>
      <c r="H310" s="17" t="s">
        <v>8</v>
      </c>
      <c r="I310" s="20">
        <f>IF(FluxoCaixa1013151769[[#This Row],[Fornecedores]]="Saldo Inicial",FluxoCaixa1013151769[[#This Row],[R$ (Valores)]],I309+FluxoCaixa1013151769[[#This Row],[Valores Receitas / Despesas]])</f>
        <v>329816.06999999995</v>
      </c>
      <c r="J310" s="5">
        <f>IF(FluxoCaixa1013151769[[#This Row],[Entrada / Saída]]="Saída",FluxoCaixa1013151769[[#This Row],[R$ (Valores)]]*-1,FluxoCaixa1013151769[[#This Row],[R$ (Valores)]])</f>
        <v>-13970</v>
      </c>
    </row>
    <row r="311" spans="2:10" hidden="1">
      <c r="B311" s="16">
        <v>46063</v>
      </c>
      <c r="C311" s="48" t="s">
        <v>1299</v>
      </c>
      <c r="D311" s="17" t="s">
        <v>2</v>
      </c>
      <c r="E311" s="17" t="s">
        <v>70</v>
      </c>
      <c r="F311" s="17" t="s">
        <v>813</v>
      </c>
      <c r="G311" s="21">
        <v>14000</v>
      </c>
      <c r="H311" s="17" t="s">
        <v>8</v>
      </c>
      <c r="I311" s="20">
        <f>IF(FluxoCaixa1013151769[[#This Row],[Fornecedores]]="Saldo Inicial",FluxoCaixa1013151769[[#This Row],[R$ (Valores)]],I310+FluxoCaixa1013151769[[#This Row],[Valores Receitas / Despesas]])</f>
        <v>315816.06999999995</v>
      </c>
      <c r="J311" s="5">
        <f>IF(FluxoCaixa1013151769[[#This Row],[Entrada / Saída]]="Saída",FluxoCaixa1013151769[[#This Row],[R$ (Valores)]]*-1,FluxoCaixa1013151769[[#This Row],[R$ (Valores)]])</f>
        <v>-14000</v>
      </c>
    </row>
    <row r="312" spans="2:10" hidden="1">
      <c r="B312" s="16">
        <v>46063</v>
      </c>
      <c r="C312" s="48" t="s">
        <v>1299</v>
      </c>
      <c r="D312" s="45" t="s">
        <v>2</v>
      </c>
      <c r="E312" s="45" t="s">
        <v>70</v>
      </c>
      <c r="F312" s="45" t="s">
        <v>812</v>
      </c>
      <c r="G312" s="54">
        <v>75449.7</v>
      </c>
      <c r="H312" s="45" t="s">
        <v>8</v>
      </c>
      <c r="I312" s="20">
        <f>IF(FluxoCaixa1013151769[[#This Row],[Fornecedores]]="Saldo Inicial",FluxoCaixa1013151769[[#This Row],[R$ (Valores)]],I311+FluxoCaixa1013151769[[#This Row],[Valores Receitas / Despesas]])</f>
        <v>240366.36999999994</v>
      </c>
      <c r="J312" s="53">
        <f>IF(FluxoCaixa1013151769[[#This Row],[Entrada / Saída]]="Saída",FluxoCaixa1013151769[[#This Row],[R$ (Valores)]]*-1,FluxoCaixa1013151769[[#This Row],[R$ (Valores)]])</f>
        <v>-75449.7</v>
      </c>
    </row>
    <row r="313" spans="2:10" hidden="1">
      <c r="B313" s="16">
        <v>46063</v>
      </c>
      <c r="C313" s="48" t="s">
        <v>1299</v>
      </c>
      <c r="D313" s="17" t="s">
        <v>2</v>
      </c>
      <c r="E313" s="17" t="s">
        <v>70</v>
      </c>
      <c r="F313" s="17" t="s">
        <v>1579</v>
      </c>
      <c r="G313" s="21">
        <v>17171</v>
      </c>
      <c r="H313" s="17" t="s">
        <v>8</v>
      </c>
      <c r="I313" s="20">
        <f>IF(FluxoCaixa1013151769[[#This Row],[Fornecedores]]="Saldo Inicial",FluxoCaixa1013151769[[#This Row],[R$ (Valores)]],I312+FluxoCaixa1013151769[[#This Row],[Valores Receitas / Despesas]])</f>
        <v>223195.36999999994</v>
      </c>
      <c r="J313" s="5">
        <f>IF(FluxoCaixa1013151769[[#This Row],[Entrada / Saída]]="Saída",FluxoCaixa1013151769[[#This Row],[R$ (Valores)]]*-1,FluxoCaixa1013151769[[#This Row],[R$ (Valores)]])</f>
        <v>-17171</v>
      </c>
    </row>
    <row r="314" spans="2:10" hidden="1">
      <c r="B314" s="16">
        <v>46063</v>
      </c>
      <c r="C314" s="48" t="s">
        <v>1299</v>
      </c>
      <c r="D314" s="17" t="s">
        <v>2</v>
      </c>
      <c r="E314" s="17" t="s">
        <v>70</v>
      </c>
      <c r="F314" s="17" t="s">
        <v>1580</v>
      </c>
      <c r="G314" s="21">
        <v>14500</v>
      </c>
      <c r="H314" s="17" t="s">
        <v>8</v>
      </c>
      <c r="I314" s="20">
        <f>IF(FluxoCaixa1013151769[[#This Row],[Fornecedores]]="Saldo Inicial",FluxoCaixa1013151769[[#This Row],[R$ (Valores)]],I313+FluxoCaixa1013151769[[#This Row],[Valores Receitas / Despesas]])</f>
        <v>208695.36999999994</v>
      </c>
      <c r="J314" s="5">
        <f>IF(FluxoCaixa1013151769[[#This Row],[Entrada / Saída]]="Saída",FluxoCaixa1013151769[[#This Row],[R$ (Valores)]]*-1,FluxoCaixa1013151769[[#This Row],[R$ (Valores)]])</f>
        <v>-14500</v>
      </c>
    </row>
    <row r="315" spans="2:10" hidden="1">
      <c r="B315" s="16">
        <v>46063</v>
      </c>
      <c r="C315" s="48" t="s">
        <v>1299</v>
      </c>
      <c r="D315" s="17" t="s">
        <v>2</v>
      </c>
      <c r="E315" s="17" t="s">
        <v>70</v>
      </c>
      <c r="F315" s="17" t="s">
        <v>1581</v>
      </c>
      <c r="G315" s="21">
        <v>14000</v>
      </c>
      <c r="H315" s="17" t="s">
        <v>8</v>
      </c>
      <c r="I315" s="20">
        <f>IF(FluxoCaixa1013151769[[#This Row],[Fornecedores]]="Saldo Inicial",FluxoCaixa1013151769[[#This Row],[R$ (Valores)]],I314+FluxoCaixa1013151769[[#This Row],[Valores Receitas / Despesas]])</f>
        <v>194695.36999999994</v>
      </c>
      <c r="J315" s="5">
        <f>IF(FluxoCaixa1013151769[[#This Row],[Entrada / Saída]]="Saída",FluxoCaixa1013151769[[#This Row],[R$ (Valores)]]*-1,FluxoCaixa1013151769[[#This Row],[R$ (Valores)]])</f>
        <v>-14000</v>
      </c>
    </row>
    <row r="316" spans="2:10" hidden="1">
      <c r="B316" s="16">
        <v>46063</v>
      </c>
      <c r="C316" s="48" t="s">
        <v>1299</v>
      </c>
      <c r="D316" s="17" t="s">
        <v>2</v>
      </c>
      <c r="E316" s="17" t="s">
        <v>70</v>
      </c>
      <c r="F316" s="17" t="s">
        <v>1582</v>
      </c>
      <c r="G316" s="21">
        <v>7813</v>
      </c>
      <c r="H316" s="17" t="s">
        <v>8</v>
      </c>
      <c r="I316" s="20">
        <f>IF(FluxoCaixa1013151769[[#This Row],[Fornecedores]]="Saldo Inicial",FluxoCaixa1013151769[[#This Row],[R$ (Valores)]],I315+FluxoCaixa1013151769[[#This Row],[Valores Receitas / Despesas]])</f>
        <v>186882.36999999994</v>
      </c>
      <c r="J316" s="5">
        <f>IF(FluxoCaixa1013151769[[#This Row],[Entrada / Saída]]="Saída",FluxoCaixa1013151769[[#This Row],[R$ (Valores)]]*-1,FluxoCaixa1013151769[[#This Row],[R$ (Valores)]])</f>
        <v>-7813</v>
      </c>
    </row>
    <row r="317" spans="2:10" hidden="1">
      <c r="B317" s="16">
        <v>46063</v>
      </c>
      <c r="C317" s="48" t="s">
        <v>1299</v>
      </c>
      <c r="D317" s="17" t="s">
        <v>2</v>
      </c>
      <c r="E317" s="17" t="s">
        <v>70</v>
      </c>
      <c r="F317" s="17" t="s">
        <v>1583</v>
      </c>
      <c r="G317" s="21">
        <v>33427.25</v>
      </c>
      <c r="H317" s="17" t="s">
        <v>8</v>
      </c>
      <c r="I317" s="20">
        <f>IF(FluxoCaixa1013151769[[#This Row],[Fornecedores]]="Saldo Inicial",FluxoCaixa1013151769[[#This Row],[R$ (Valores)]],I316+FluxoCaixa1013151769[[#This Row],[Valores Receitas / Despesas]])</f>
        <v>153455.11999999994</v>
      </c>
      <c r="J317" s="5">
        <f>IF(FluxoCaixa1013151769[[#This Row],[Entrada / Saída]]="Saída",FluxoCaixa1013151769[[#This Row],[R$ (Valores)]]*-1,FluxoCaixa1013151769[[#This Row],[R$ (Valores)]])</f>
        <v>-33427.25</v>
      </c>
    </row>
    <row r="318" spans="2:10" hidden="1">
      <c r="B318" s="16">
        <v>46063</v>
      </c>
      <c r="C318" s="48" t="s">
        <v>1299</v>
      </c>
      <c r="D318" s="17" t="s">
        <v>2</v>
      </c>
      <c r="E318" s="17" t="s">
        <v>70</v>
      </c>
      <c r="F318" s="17" t="s">
        <v>1584</v>
      </c>
      <c r="G318" s="21">
        <v>466.66</v>
      </c>
      <c r="H318" s="17" t="s">
        <v>8</v>
      </c>
      <c r="I318" s="20">
        <f>IF(FluxoCaixa1013151769[[#This Row],[Fornecedores]]="Saldo Inicial",FluxoCaixa1013151769[[#This Row],[R$ (Valores)]],I317+FluxoCaixa1013151769[[#This Row],[Valores Receitas / Despesas]])</f>
        <v>152988.45999999993</v>
      </c>
      <c r="J318" s="5">
        <f>IF(FluxoCaixa1013151769[[#This Row],[Entrada / Saída]]="Saída",FluxoCaixa1013151769[[#This Row],[R$ (Valores)]]*-1,FluxoCaixa1013151769[[#This Row],[R$ (Valores)]])</f>
        <v>-466.66</v>
      </c>
    </row>
    <row r="319" spans="2:10" hidden="1">
      <c r="B319" s="16">
        <v>46063</v>
      </c>
      <c r="C319" s="48" t="s">
        <v>1299</v>
      </c>
      <c r="D319" s="17" t="s">
        <v>2</v>
      </c>
      <c r="E319" s="17" t="s">
        <v>70</v>
      </c>
      <c r="F319" s="17" t="s">
        <v>1585</v>
      </c>
      <c r="G319" s="21">
        <v>13000</v>
      </c>
      <c r="H319" s="17" t="s">
        <v>8</v>
      </c>
      <c r="I319" s="20">
        <f>IF(FluxoCaixa1013151769[[#This Row],[Fornecedores]]="Saldo Inicial",FluxoCaixa1013151769[[#This Row],[R$ (Valores)]],I318+FluxoCaixa1013151769[[#This Row],[Valores Receitas / Despesas]])</f>
        <v>139988.45999999993</v>
      </c>
      <c r="J319" s="5">
        <f>IF(FluxoCaixa1013151769[[#This Row],[Entrada / Saída]]="Saída",FluxoCaixa1013151769[[#This Row],[R$ (Valores)]]*-1,FluxoCaixa1013151769[[#This Row],[R$ (Valores)]])</f>
        <v>-13000</v>
      </c>
    </row>
    <row r="320" spans="2:10" hidden="1">
      <c r="B320" s="16">
        <v>46063</v>
      </c>
      <c r="C320" s="48" t="s">
        <v>1299</v>
      </c>
      <c r="D320" s="17" t="s">
        <v>2</v>
      </c>
      <c r="E320" s="17" t="s">
        <v>70</v>
      </c>
      <c r="F320" s="17" t="s">
        <v>1586</v>
      </c>
      <c r="G320" s="21">
        <v>14000</v>
      </c>
      <c r="H320" s="17" t="s">
        <v>8</v>
      </c>
      <c r="I320" s="20">
        <f>IF(FluxoCaixa1013151769[[#This Row],[Fornecedores]]="Saldo Inicial",FluxoCaixa1013151769[[#This Row],[R$ (Valores)]],I319+FluxoCaixa1013151769[[#This Row],[Valores Receitas / Despesas]])</f>
        <v>125988.45999999993</v>
      </c>
      <c r="J320" s="5">
        <f>IF(FluxoCaixa1013151769[[#This Row],[Entrada / Saída]]="Saída",FluxoCaixa1013151769[[#This Row],[R$ (Valores)]]*-1,FluxoCaixa1013151769[[#This Row],[R$ (Valores)]])</f>
        <v>-14000</v>
      </c>
    </row>
    <row r="321" spans="2:10" hidden="1">
      <c r="B321" s="16">
        <v>46063</v>
      </c>
      <c r="C321" s="48" t="s">
        <v>1299</v>
      </c>
      <c r="D321" s="17" t="s">
        <v>2</v>
      </c>
      <c r="E321" s="17" t="s">
        <v>70</v>
      </c>
      <c r="F321" s="17" t="s">
        <v>1037</v>
      </c>
      <c r="G321" s="21">
        <v>12050</v>
      </c>
      <c r="H321" s="17" t="s">
        <v>8</v>
      </c>
      <c r="I321" s="20">
        <f>IF(FluxoCaixa1013151769[[#This Row],[Fornecedores]]="Saldo Inicial",FluxoCaixa1013151769[[#This Row],[R$ (Valores)]],I320+FluxoCaixa1013151769[[#This Row],[Valores Receitas / Despesas]])</f>
        <v>113938.45999999993</v>
      </c>
      <c r="J321" s="5">
        <f>IF(FluxoCaixa1013151769[[#This Row],[Entrada / Saída]]="Saída",FluxoCaixa1013151769[[#This Row],[R$ (Valores)]]*-1,FluxoCaixa1013151769[[#This Row],[R$ (Valores)]])</f>
        <v>-12050</v>
      </c>
    </row>
    <row r="322" spans="2:10" hidden="1">
      <c r="B322" s="16">
        <v>46063</v>
      </c>
      <c r="C322" s="48" t="s">
        <v>1299</v>
      </c>
      <c r="D322" s="17" t="s">
        <v>2</v>
      </c>
      <c r="E322" s="17" t="s">
        <v>70</v>
      </c>
      <c r="F322" s="17" t="s">
        <v>1587</v>
      </c>
      <c r="G322" s="21">
        <v>6750</v>
      </c>
      <c r="H322" s="17" t="s">
        <v>8</v>
      </c>
      <c r="I322" s="20">
        <f>IF(FluxoCaixa1013151769[[#This Row],[Fornecedores]]="Saldo Inicial",FluxoCaixa1013151769[[#This Row],[R$ (Valores)]],I321+FluxoCaixa1013151769[[#This Row],[Valores Receitas / Despesas]])</f>
        <v>107188.45999999993</v>
      </c>
      <c r="J322" s="5">
        <f>IF(FluxoCaixa1013151769[[#This Row],[Entrada / Saída]]="Saída",FluxoCaixa1013151769[[#This Row],[R$ (Valores)]]*-1,FluxoCaixa1013151769[[#This Row],[R$ (Valores)]])</f>
        <v>-6750</v>
      </c>
    </row>
    <row r="323" spans="2:10" hidden="1">
      <c r="B323" s="16">
        <v>46063</v>
      </c>
      <c r="C323" s="48" t="s">
        <v>1299</v>
      </c>
      <c r="D323" s="17" t="s">
        <v>2</v>
      </c>
      <c r="E323" s="17" t="s">
        <v>70</v>
      </c>
      <c r="F323" s="17" t="s">
        <v>1588</v>
      </c>
      <c r="G323" s="21">
        <v>14500</v>
      </c>
      <c r="H323" s="17" t="s">
        <v>8</v>
      </c>
      <c r="I323" s="20">
        <f>IF(FluxoCaixa1013151769[[#This Row],[Fornecedores]]="Saldo Inicial",FluxoCaixa1013151769[[#This Row],[R$ (Valores)]],I322+FluxoCaixa1013151769[[#This Row],[Valores Receitas / Despesas]])</f>
        <v>92688.459999999934</v>
      </c>
      <c r="J323" s="5">
        <f>IF(FluxoCaixa1013151769[[#This Row],[Entrada / Saída]]="Saída",FluxoCaixa1013151769[[#This Row],[R$ (Valores)]]*-1,FluxoCaixa1013151769[[#This Row],[R$ (Valores)]])</f>
        <v>-14500</v>
      </c>
    </row>
    <row r="324" spans="2:10" hidden="1">
      <c r="B324" s="16">
        <v>46063</v>
      </c>
      <c r="C324" s="48" t="s">
        <v>1299</v>
      </c>
      <c r="D324" s="17" t="s">
        <v>2</v>
      </c>
      <c r="E324" s="17" t="s">
        <v>70</v>
      </c>
      <c r="F324" s="17" t="s">
        <v>1589</v>
      </c>
      <c r="G324" s="21">
        <v>14906</v>
      </c>
      <c r="H324" s="17" t="s">
        <v>8</v>
      </c>
      <c r="I324" s="20">
        <f>IF(FluxoCaixa1013151769[[#This Row],[Fornecedores]]="Saldo Inicial",FluxoCaixa1013151769[[#This Row],[R$ (Valores)]],I323+FluxoCaixa1013151769[[#This Row],[Valores Receitas / Despesas]])</f>
        <v>77782.459999999934</v>
      </c>
      <c r="J324" s="5">
        <f>IF(FluxoCaixa1013151769[[#This Row],[Entrada / Saída]]="Saída",FluxoCaixa1013151769[[#This Row],[R$ (Valores)]]*-1,FluxoCaixa1013151769[[#This Row],[R$ (Valores)]])</f>
        <v>-14906</v>
      </c>
    </row>
    <row r="325" spans="2:10" hidden="1">
      <c r="B325" s="16">
        <v>46063</v>
      </c>
      <c r="C325" s="48" t="s">
        <v>1299</v>
      </c>
      <c r="D325" s="17" t="s">
        <v>2</v>
      </c>
      <c r="E325" s="17" t="s">
        <v>70</v>
      </c>
      <c r="F325" s="17" t="s">
        <v>1590</v>
      </c>
      <c r="G325" s="21">
        <v>7642</v>
      </c>
      <c r="H325" s="17" t="s">
        <v>8</v>
      </c>
      <c r="I325" s="20">
        <f>IF(FluxoCaixa1013151769[[#This Row],[Fornecedores]]="Saldo Inicial",FluxoCaixa1013151769[[#This Row],[R$ (Valores)]],I324+FluxoCaixa1013151769[[#This Row],[Valores Receitas / Despesas]])</f>
        <v>70140.459999999934</v>
      </c>
      <c r="J325" s="5">
        <f>IF(FluxoCaixa1013151769[[#This Row],[Entrada / Saída]]="Saída",FluxoCaixa1013151769[[#This Row],[R$ (Valores)]]*-1,FluxoCaixa1013151769[[#This Row],[R$ (Valores)]])</f>
        <v>-7642</v>
      </c>
    </row>
    <row r="326" spans="2:10" hidden="1">
      <c r="B326" s="16">
        <v>46063</v>
      </c>
      <c r="C326" s="48" t="s">
        <v>1299</v>
      </c>
      <c r="D326" s="17" t="s">
        <v>2</v>
      </c>
      <c r="E326" s="17" t="s">
        <v>70</v>
      </c>
      <c r="F326" s="17" t="s">
        <v>1548</v>
      </c>
      <c r="G326" s="21">
        <v>9175</v>
      </c>
      <c r="H326" s="17" t="s">
        <v>8</v>
      </c>
      <c r="I326" s="20">
        <f>IF(FluxoCaixa1013151769[[#This Row],[Fornecedores]]="Saldo Inicial",FluxoCaixa1013151769[[#This Row],[R$ (Valores)]],I325+FluxoCaixa1013151769[[#This Row],[Valores Receitas / Despesas]])</f>
        <v>60965.459999999934</v>
      </c>
      <c r="J326" s="5">
        <f>IF(FluxoCaixa1013151769[[#This Row],[Entrada / Saída]]="Saída",FluxoCaixa1013151769[[#This Row],[R$ (Valores)]]*-1,FluxoCaixa1013151769[[#This Row],[R$ (Valores)]])</f>
        <v>-9175</v>
      </c>
    </row>
    <row r="327" spans="2:10" hidden="1">
      <c r="B327" s="16">
        <v>46063</v>
      </c>
      <c r="C327" s="48" t="s">
        <v>1299</v>
      </c>
      <c r="D327" s="17" t="s">
        <v>2</v>
      </c>
      <c r="E327" s="17" t="s">
        <v>70</v>
      </c>
      <c r="F327" s="17" t="s">
        <v>1591</v>
      </c>
      <c r="G327" s="21">
        <v>14958</v>
      </c>
      <c r="H327" s="17" t="s">
        <v>8</v>
      </c>
      <c r="I327" s="20">
        <f>IF(FluxoCaixa1013151769[[#This Row],[Fornecedores]]="Saldo Inicial",FluxoCaixa1013151769[[#This Row],[R$ (Valores)]],I326+FluxoCaixa1013151769[[#This Row],[Valores Receitas / Despesas]])</f>
        <v>46007.459999999934</v>
      </c>
      <c r="J327" s="5">
        <f>IF(FluxoCaixa1013151769[[#This Row],[Entrada / Saída]]="Saída",FluxoCaixa1013151769[[#This Row],[R$ (Valores)]]*-1,FluxoCaixa1013151769[[#This Row],[R$ (Valores)]])</f>
        <v>-14958</v>
      </c>
    </row>
    <row r="328" spans="2:10" hidden="1">
      <c r="B328" s="16">
        <v>46063</v>
      </c>
      <c r="C328" s="48" t="s">
        <v>1299</v>
      </c>
      <c r="D328" s="17" t="s">
        <v>2</v>
      </c>
      <c r="E328" s="17" t="s">
        <v>70</v>
      </c>
      <c r="F328" s="17" t="s">
        <v>1592</v>
      </c>
      <c r="G328" s="21">
        <v>15953</v>
      </c>
      <c r="H328" s="17" t="s">
        <v>8</v>
      </c>
      <c r="I328" s="20">
        <f>IF(FluxoCaixa1013151769[[#This Row],[Fornecedores]]="Saldo Inicial",FluxoCaixa1013151769[[#This Row],[R$ (Valores)]],I327+FluxoCaixa1013151769[[#This Row],[Valores Receitas / Despesas]])</f>
        <v>30054.459999999934</v>
      </c>
      <c r="J328" s="5">
        <f>IF(FluxoCaixa1013151769[[#This Row],[Entrada / Saída]]="Saída",FluxoCaixa1013151769[[#This Row],[R$ (Valores)]]*-1,FluxoCaixa1013151769[[#This Row],[R$ (Valores)]])</f>
        <v>-15953</v>
      </c>
    </row>
    <row r="329" spans="2:10" hidden="1">
      <c r="B329" s="16">
        <v>46063</v>
      </c>
      <c r="C329" s="48" t="s">
        <v>1299</v>
      </c>
      <c r="D329" s="45" t="s">
        <v>2</v>
      </c>
      <c r="E329" s="45" t="s">
        <v>70</v>
      </c>
      <c r="F329" s="17" t="s">
        <v>1593</v>
      </c>
      <c r="G329" s="54">
        <v>17276.45</v>
      </c>
      <c r="H329" s="45" t="s">
        <v>8</v>
      </c>
      <c r="I329" s="20">
        <f>IF(FluxoCaixa1013151769[[#This Row],[Fornecedores]]="Saldo Inicial",FluxoCaixa1013151769[[#This Row],[R$ (Valores)]],I328+FluxoCaixa1013151769[[#This Row],[Valores Receitas / Despesas]])</f>
        <v>12778.009999999933</v>
      </c>
      <c r="J329" s="5">
        <f>IF(FluxoCaixa1013151769[[#This Row],[Entrada / Saída]]="Saída",FluxoCaixa1013151769[[#This Row],[R$ (Valores)]]*-1,FluxoCaixa1013151769[[#This Row],[R$ (Valores)]])</f>
        <v>-17276.45</v>
      </c>
    </row>
    <row r="330" spans="2:10" hidden="1">
      <c r="B330" s="16">
        <v>46063</v>
      </c>
      <c r="C330" s="48" t="s">
        <v>1299</v>
      </c>
      <c r="D330" s="17" t="s">
        <v>2</v>
      </c>
      <c r="E330" s="17" t="s">
        <v>70</v>
      </c>
      <c r="F330" s="17" t="s">
        <v>1594</v>
      </c>
      <c r="G330" s="21">
        <v>17150.650000000001</v>
      </c>
      <c r="H330" s="17" t="s">
        <v>8</v>
      </c>
      <c r="I330" s="20">
        <f>IF(FluxoCaixa1013151769[[#This Row],[Fornecedores]]="Saldo Inicial",FluxoCaixa1013151769[[#This Row],[R$ (Valores)]],I329+FluxoCaixa1013151769[[#This Row],[Valores Receitas / Despesas]])</f>
        <v>-4372.6400000000685</v>
      </c>
      <c r="J330" s="20">
        <f>IF(FluxoCaixa1013151769[[#This Row],[Entrada / Saída]]="Saída",FluxoCaixa1013151769[[#This Row],[R$ (Valores)]]*-1,FluxoCaixa1013151769[[#This Row],[R$ (Valores)]])</f>
        <v>-17150.650000000001</v>
      </c>
    </row>
    <row r="331" spans="2:10" hidden="1">
      <c r="B331" s="16">
        <v>46063</v>
      </c>
      <c r="C331" s="48" t="s">
        <v>1299</v>
      </c>
      <c r="D331" s="45" t="s">
        <v>2</v>
      </c>
      <c r="E331" s="45" t="s">
        <v>70</v>
      </c>
      <c r="F331" s="68" t="s">
        <v>1595</v>
      </c>
      <c r="G331" s="54">
        <v>27984.65</v>
      </c>
      <c r="H331" s="45" t="s">
        <v>8</v>
      </c>
      <c r="I331" s="20">
        <f>IF(FluxoCaixa1013151769[[#This Row],[Fornecedores]]="Saldo Inicial",FluxoCaixa1013151769[[#This Row],[R$ (Valores)]],I330+FluxoCaixa1013151769[[#This Row],[Valores Receitas / Despesas]])</f>
        <v>-32357.29000000007</v>
      </c>
      <c r="J331" s="47">
        <f>IF(FluxoCaixa1013151769[[#This Row],[Entrada / Saída]]="Saída",FluxoCaixa1013151769[[#This Row],[R$ (Valores)]]*-1,FluxoCaixa1013151769[[#This Row],[R$ (Valores)]])</f>
        <v>-27984.65</v>
      </c>
    </row>
    <row r="332" spans="2:10" hidden="1">
      <c r="B332" s="16">
        <v>46063</v>
      </c>
      <c r="C332" s="48" t="s">
        <v>1299</v>
      </c>
      <c r="D332" s="17" t="s">
        <v>2</v>
      </c>
      <c r="E332" s="17" t="s">
        <v>70</v>
      </c>
      <c r="F332" s="69" t="s">
        <v>1038</v>
      </c>
      <c r="G332" s="21">
        <v>19731.400000000001</v>
      </c>
      <c r="H332" s="17" t="s">
        <v>8</v>
      </c>
      <c r="I332" s="20">
        <f>IF(FluxoCaixa1013151769[[#This Row],[Fornecedores]]="Saldo Inicial",FluxoCaixa1013151769[[#This Row],[R$ (Valores)]],I331+FluxoCaixa1013151769[[#This Row],[Valores Receitas / Despesas]])</f>
        <v>-52088.690000000075</v>
      </c>
      <c r="J332" s="20">
        <f>IF(FluxoCaixa1013151769[[#This Row],[Entrada / Saída]]="Saída",FluxoCaixa1013151769[[#This Row],[R$ (Valores)]]*-1,FluxoCaixa1013151769[[#This Row],[R$ (Valores)]])</f>
        <v>-19731.400000000001</v>
      </c>
    </row>
    <row r="333" spans="2:10" hidden="1">
      <c r="B333" s="16">
        <v>46063</v>
      </c>
      <c r="C333" s="48" t="s">
        <v>1299</v>
      </c>
      <c r="D333" s="17" t="s">
        <v>2</v>
      </c>
      <c r="E333" s="17" t="s">
        <v>70</v>
      </c>
      <c r="F333" s="69" t="s">
        <v>1596</v>
      </c>
      <c r="G333" s="21">
        <v>14582</v>
      </c>
      <c r="H333" s="17" t="s">
        <v>8</v>
      </c>
      <c r="I333" s="20">
        <f>IF(FluxoCaixa1013151769[[#This Row],[Fornecedores]]="Saldo Inicial",FluxoCaixa1013151769[[#This Row],[R$ (Valores)]],I332+FluxoCaixa1013151769[[#This Row],[Valores Receitas / Despesas]])</f>
        <v>-66670.690000000075</v>
      </c>
      <c r="J333" s="20">
        <f>IF(FluxoCaixa1013151769[[#This Row],[Entrada / Saída]]="Saída",FluxoCaixa1013151769[[#This Row],[R$ (Valores)]]*-1,FluxoCaixa1013151769[[#This Row],[R$ (Valores)]])</f>
        <v>-14582</v>
      </c>
    </row>
    <row r="334" spans="2:10" hidden="1">
      <c r="B334" s="16">
        <v>46063</v>
      </c>
      <c r="C334" s="48" t="s">
        <v>1299</v>
      </c>
      <c r="D334" s="17" t="s">
        <v>2</v>
      </c>
      <c r="E334" s="17" t="s">
        <v>70</v>
      </c>
      <c r="F334" s="69" t="s">
        <v>1598</v>
      </c>
      <c r="G334" s="21">
        <v>10575</v>
      </c>
      <c r="H334" s="17" t="s">
        <v>8</v>
      </c>
      <c r="I334" s="20">
        <f>IF(FluxoCaixa1013151769[[#This Row],[Fornecedores]]="Saldo Inicial",FluxoCaixa1013151769[[#This Row],[R$ (Valores)]],I333+FluxoCaixa1013151769[[#This Row],[Valores Receitas / Despesas]])</f>
        <v>-77245.690000000075</v>
      </c>
      <c r="J334" s="20">
        <f>IF(FluxoCaixa1013151769[[#This Row],[Entrada / Saída]]="Saída",FluxoCaixa1013151769[[#This Row],[R$ (Valores)]]*-1,FluxoCaixa1013151769[[#This Row],[R$ (Valores)]])</f>
        <v>-10575</v>
      </c>
    </row>
    <row r="335" spans="2:10" hidden="1">
      <c r="B335" s="16">
        <v>46063</v>
      </c>
      <c r="C335" s="48" t="s">
        <v>1299</v>
      </c>
      <c r="D335" s="17" t="s">
        <v>2</v>
      </c>
      <c r="E335" s="17" t="s">
        <v>70</v>
      </c>
      <c r="F335" s="69" t="s">
        <v>1597</v>
      </c>
      <c r="G335" s="21">
        <v>5404</v>
      </c>
      <c r="H335" s="17" t="s">
        <v>8</v>
      </c>
      <c r="I335" s="20">
        <f>IF(FluxoCaixa1013151769[[#This Row],[Fornecedores]]="Saldo Inicial",FluxoCaixa1013151769[[#This Row],[R$ (Valores)]],I334+FluxoCaixa1013151769[[#This Row],[Valores Receitas / Despesas]])</f>
        <v>-82649.690000000075</v>
      </c>
      <c r="J335" s="20">
        <f>IF(FluxoCaixa1013151769[[#This Row],[Entrada / Saída]]="Saída",FluxoCaixa1013151769[[#This Row],[R$ (Valores)]]*-1,FluxoCaixa1013151769[[#This Row],[R$ (Valores)]])</f>
        <v>-5404</v>
      </c>
    </row>
    <row r="336" spans="2:10" hidden="1">
      <c r="B336" s="16">
        <v>46063</v>
      </c>
      <c r="C336" s="48" t="s">
        <v>1299</v>
      </c>
      <c r="D336" s="45" t="s">
        <v>2</v>
      </c>
      <c r="E336" s="45" t="s">
        <v>70</v>
      </c>
      <c r="F336" s="69" t="s">
        <v>789</v>
      </c>
      <c r="G336" s="54">
        <v>6613</v>
      </c>
      <c r="H336" s="45" t="s">
        <v>8</v>
      </c>
      <c r="I336" s="20">
        <f>IF(FluxoCaixa1013151769[[#This Row],[Fornecedores]]="Saldo Inicial",FluxoCaixa1013151769[[#This Row],[R$ (Valores)]],I335+FluxoCaixa1013151769[[#This Row],[Valores Receitas / Despesas]])</f>
        <v>-89262.690000000075</v>
      </c>
      <c r="J336" s="70">
        <f>IF(FluxoCaixa1013151769[[#This Row],[Entrada / Saída]]="Saída",FluxoCaixa1013151769[[#This Row],[R$ (Valores)]]*-1,FluxoCaixa1013151769[[#This Row],[R$ (Valores)]])</f>
        <v>-6613</v>
      </c>
    </row>
    <row r="337" spans="2:10" hidden="1">
      <c r="B337" s="16">
        <v>46063</v>
      </c>
      <c r="C337" s="48" t="s">
        <v>1299</v>
      </c>
      <c r="D337" s="17" t="s">
        <v>2</v>
      </c>
      <c r="E337" s="17" t="s">
        <v>70</v>
      </c>
      <c r="F337" s="69" t="s">
        <v>787</v>
      </c>
      <c r="G337" s="21">
        <v>5000</v>
      </c>
      <c r="H337" s="17" t="s">
        <v>8</v>
      </c>
      <c r="I337" s="20">
        <f>IF(FluxoCaixa1013151769[[#This Row],[Fornecedores]]="Saldo Inicial",FluxoCaixa1013151769[[#This Row],[R$ (Valores)]],I336+FluxoCaixa1013151769[[#This Row],[Valores Receitas / Despesas]])</f>
        <v>-94262.690000000075</v>
      </c>
      <c r="J337" s="59">
        <f>IF(FluxoCaixa1013151769[[#This Row],[Entrada / Saída]]="Saída",FluxoCaixa1013151769[[#This Row],[R$ (Valores)]]*-1,FluxoCaixa1013151769[[#This Row],[R$ (Valores)]])</f>
        <v>-5000</v>
      </c>
    </row>
    <row r="338" spans="2:10" hidden="1">
      <c r="B338" s="16">
        <v>46063</v>
      </c>
      <c r="C338" s="48" t="s">
        <v>1299</v>
      </c>
      <c r="D338" s="17" t="s">
        <v>2</v>
      </c>
      <c r="E338" s="17" t="s">
        <v>70</v>
      </c>
      <c r="F338" s="69" t="s">
        <v>1599</v>
      </c>
      <c r="G338" s="21">
        <v>13324.6</v>
      </c>
      <c r="H338" s="17" t="s">
        <v>8</v>
      </c>
      <c r="I338" s="20">
        <f>IF(FluxoCaixa1013151769[[#This Row],[Fornecedores]]="Saldo Inicial",FluxoCaixa1013151769[[#This Row],[R$ (Valores)]],I337+FluxoCaixa1013151769[[#This Row],[Valores Receitas / Despesas]])</f>
        <v>-107587.29000000008</v>
      </c>
      <c r="J338" s="59">
        <f>IF(FluxoCaixa1013151769[[#This Row],[Entrada / Saída]]="Saída",FluxoCaixa1013151769[[#This Row],[R$ (Valores)]]*-1,FluxoCaixa1013151769[[#This Row],[R$ (Valores)]])</f>
        <v>-13324.6</v>
      </c>
    </row>
    <row r="339" spans="2:10" hidden="1">
      <c r="B339" s="16">
        <v>46063</v>
      </c>
      <c r="C339" s="48" t="s">
        <v>1299</v>
      </c>
      <c r="D339" s="17" t="s">
        <v>2</v>
      </c>
      <c r="E339" s="17" t="s">
        <v>70</v>
      </c>
      <c r="F339" s="69" t="s">
        <v>1600</v>
      </c>
      <c r="G339" s="21">
        <v>9897</v>
      </c>
      <c r="H339" s="17" t="s">
        <v>8</v>
      </c>
      <c r="I339" s="20">
        <f>IF(FluxoCaixa1013151769[[#This Row],[Fornecedores]]="Saldo Inicial",FluxoCaixa1013151769[[#This Row],[R$ (Valores)]],I338+FluxoCaixa1013151769[[#This Row],[Valores Receitas / Despesas]])</f>
        <v>-117484.29000000008</v>
      </c>
      <c r="J339" s="59">
        <f>IF(FluxoCaixa1013151769[[#This Row],[Entrada / Saída]]="Saída",FluxoCaixa1013151769[[#This Row],[R$ (Valores)]]*-1,FluxoCaixa1013151769[[#This Row],[R$ (Valores)]])</f>
        <v>-9897</v>
      </c>
    </row>
    <row r="340" spans="2:10" hidden="1">
      <c r="B340" s="16">
        <v>46063</v>
      </c>
      <c r="C340" s="48" t="s">
        <v>1299</v>
      </c>
      <c r="D340" s="17" t="s">
        <v>2</v>
      </c>
      <c r="E340" s="17" t="s">
        <v>70</v>
      </c>
      <c r="F340" s="69" t="s">
        <v>1601</v>
      </c>
      <c r="G340" s="21">
        <v>10358</v>
      </c>
      <c r="H340" s="17" t="s">
        <v>8</v>
      </c>
      <c r="I340" s="20">
        <f>IF(FluxoCaixa1013151769[[#This Row],[Fornecedores]]="Saldo Inicial",FluxoCaixa1013151769[[#This Row],[R$ (Valores)]],I339+FluxoCaixa1013151769[[#This Row],[Valores Receitas / Despesas]])</f>
        <v>-127842.29000000008</v>
      </c>
      <c r="J340" s="59">
        <f>IF(FluxoCaixa1013151769[[#This Row],[Entrada / Saída]]="Saída",FluxoCaixa1013151769[[#This Row],[R$ (Valores)]]*-1,FluxoCaixa1013151769[[#This Row],[R$ (Valores)]])</f>
        <v>-10358</v>
      </c>
    </row>
    <row r="341" spans="2:10" hidden="1">
      <c r="B341" s="16">
        <v>46063</v>
      </c>
      <c r="C341" s="48" t="s">
        <v>1299</v>
      </c>
      <c r="D341" s="17" t="s">
        <v>2</v>
      </c>
      <c r="E341" s="17" t="s">
        <v>70</v>
      </c>
      <c r="F341" s="69" t="s">
        <v>1602</v>
      </c>
      <c r="G341" s="21">
        <v>31116</v>
      </c>
      <c r="H341" s="17" t="s">
        <v>8</v>
      </c>
      <c r="I341" s="20">
        <f>IF(FluxoCaixa1013151769[[#This Row],[Fornecedores]]="Saldo Inicial",FluxoCaixa1013151769[[#This Row],[R$ (Valores)]],I340+FluxoCaixa1013151769[[#This Row],[Valores Receitas / Despesas]])</f>
        <v>-158958.2900000001</v>
      </c>
      <c r="J341" s="59">
        <f>IF(FluxoCaixa1013151769[[#This Row],[Entrada / Saída]]="Saída",FluxoCaixa1013151769[[#This Row],[R$ (Valores)]]*-1,FluxoCaixa1013151769[[#This Row],[R$ (Valores)]])</f>
        <v>-31116</v>
      </c>
    </row>
    <row r="342" spans="2:10" hidden="1">
      <c r="B342" s="16">
        <v>46063</v>
      </c>
      <c r="C342" s="48" t="s">
        <v>1299</v>
      </c>
      <c r="D342" s="17" t="s">
        <v>2</v>
      </c>
      <c r="E342" s="17" t="s">
        <v>70</v>
      </c>
      <c r="F342" s="69" t="s">
        <v>783</v>
      </c>
      <c r="G342" s="21">
        <v>10263.549999999999</v>
      </c>
      <c r="H342" s="17" t="s">
        <v>8</v>
      </c>
      <c r="I342" s="20">
        <f>IF(FluxoCaixa1013151769[[#This Row],[Fornecedores]]="Saldo Inicial",FluxoCaixa1013151769[[#This Row],[R$ (Valores)]],I341+FluxoCaixa1013151769[[#This Row],[Valores Receitas / Despesas]])</f>
        <v>-169221.84000000008</v>
      </c>
      <c r="J342" s="59">
        <f>IF(FluxoCaixa1013151769[[#This Row],[Entrada / Saída]]="Saída",FluxoCaixa1013151769[[#This Row],[R$ (Valores)]]*-1,FluxoCaixa1013151769[[#This Row],[R$ (Valores)]])</f>
        <v>-10263.549999999999</v>
      </c>
    </row>
    <row r="343" spans="2:10" hidden="1">
      <c r="B343" s="16">
        <v>46063</v>
      </c>
      <c r="C343" s="48" t="s">
        <v>1299</v>
      </c>
      <c r="D343" s="17" t="s">
        <v>2</v>
      </c>
      <c r="E343" s="17" t="s">
        <v>70</v>
      </c>
      <c r="F343" s="17" t="s">
        <v>782</v>
      </c>
      <c r="G343" s="21">
        <v>17280</v>
      </c>
      <c r="H343" s="17" t="s">
        <v>8</v>
      </c>
      <c r="I343" s="20">
        <f>IF(FluxoCaixa1013151769[[#This Row],[Fornecedores]]="Saldo Inicial",FluxoCaixa1013151769[[#This Row],[R$ (Valores)]],I342+FluxoCaixa1013151769[[#This Row],[Valores Receitas / Despesas]])</f>
        <v>-186501.84000000008</v>
      </c>
      <c r="J343" s="5">
        <f>IF(FluxoCaixa1013151769[[#This Row],[Entrada / Saída]]="Saída",FluxoCaixa1013151769[[#This Row],[R$ (Valores)]]*-1,FluxoCaixa1013151769[[#This Row],[R$ (Valores)]])</f>
        <v>-17280</v>
      </c>
    </row>
    <row r="344" spans="2:10" hidden="1">
      <c r="B344" s="16">
        <v>46063</v>
      </c>
      <c r="C344" s="48" t="s">
        <v>1299</v>
      </c>
      <c r="D344" s="17" t="s">
        <v>2</v>
      </c>
      <c r="E344" s="17" t="s">
        <v>70</v>
      </c>
      <c r="F344" s="17" t="s">
        <v>983</v>
      </c>
      <c r="G344" s="21">
        <v>11666.66</v>
      </c>
      <c r="H344" s="17" t="s">
        <v>8</v>
      </c>
      <c r="I344" s="20">
        <f>IF(FluxoCaixa1013151769[[#This Row],[Fornecedores]]="Saldo Inicial",FluxoCaixa1013151769[[#This Row],[R$ (Valores)]],I343+FluxoCaixa1013151769[[#This Row],[Valores Receitas / Despesas]])</f>
        <v>-198168.50000000009</v>
      </c>
      <c r="J344" s="5">
        <f>IF(FluxoCaixa1013151769[[#This Row],[Entrada / Saída]]="Saída",FluxoCaixa1013151769[[#This Row],[R$ (Valores)]]*-1,FluxoCaixa1013151769[[#This Row],[R$ (Valores)]])</f>
        <v>-11666.66</v>
      </c>
    </row>
    <row r="345" spans="2:10" hidden="1">
      <c r="B345" s="16">
        <v>46063</v>
      </c>
      <c r="C345" s="48" t="s">
        <v>1299</v>
      </c>
      <c r="D345" s="17" t="s">
        <v>2</v>
      </c>
      <c r="E345" s="17" t="s">
        <v>70</v>
      </c>
      <c r="F345" s="17" t="s">
        <v>1039</v>
      </c>
      <c r="G345" s="21">
        <v>12690</v>
      </c>
      <c r="H345" s="17" t="s">
        <v>8</v>
      </c>
      <c r="I345" s="20">
        <f>IF(FluxoCaixa1013151769[[#This Row],[Fornecedores]]="Saldo Inicial",FluxoCaixa1013151769[[#This Row],[R$ (Valores)]],I344+FluxoCaixa1013151769[[#This Row],[Valores Receitas / Despesas]])</f>
        <v>-210858.50000000009</v>
      </c>
      <c r="J345" s="5">
        <f>IF(FluxoCaixa1013151769[[#This Row],[Entrada / Saída]]="Saída",FluxoCaixa1013151769[[#This Row],[R$ (Valores)]]*-1,FluxoCaixa1013151769[[#This Row],[R$ (Valores)]])</f>
        <v>-12690</v>
      </c>
    </row>
    <row r="346" spans="2:10" hidden="1">
      <c r="B346" s="16">
        <v>46063</v>
      </c>
      <c r="C346" s="48" t="s">
        <v>1299</v>
      </c>
      <c r="D346" s="17" t="s">
        <v>2</v>
      </c>
      <c r="E346" s="17" t="s">
        <v>70</v>
      </c>
      <c r="F346" s="17" t="s">
        <v>779</v>
      </c>
      <c r="G346" s="21">
        <v>23826</v>
      </c>
      <c r="H346" s="17" t="s">
        <v>8</v>
      </c>
      <c r="I346" s="20">
        <f>IF(FluxoCaixa1013151769[[#This Row],[Fornecedores]]="Saldo Inicial",FluxoCaixa1013151769[[#This Row],[R$ (Valores)]],I345+FluxoCaixa1013151769[[#This Row],[Valores Receitas / Despesas]])</f>
        <v>-234684.50000000009</v>
      </c>
      <c r="J346" s="5">
        <f>IF(FluxoCaixa1013151769[[#This Row],[Entrada / Saída]]="Saída",FluxoCaixa1013151769[[#This Row],[R$ (Valores)]]*-1,FluxoCaixa1013151769[[#This Row],[R$ (Valores)]])</f>
        <v>-23826</v>
      </c>
    </row>
    <row r="347" spans="2:10" hidden="1">
      <c r="B347" s="16">
        <v>46063</v>
      </c>
      <c r="C347" s="48" t="s">
        <v>1299</v>
      </c>
      <c r="D347" s="17" t="s">
        <v>2</v>
      </c>
      <c r="E347" s="17" t="s">
        <v>70</v>
      </c>
      <c r="F347" s="17" t="s">
        <v>1603</v>
      </c>
      <c r="G347" s="21">
        <v>14632</v>
      </c>
      <c r="H347" s="17" t="s">
        <v>8</v>
      </c>
      <c r="I347" s="20">
        <f>IF(FluxoCaixa1013151769[[#This Row],[Fornecedores]]="Saldo Inicial",FluxoCaixa1013151769[[#This Row],[R$ (Valores)]],I346+FluxoCaixa1013151769[[#This Row],[Valores Receitas / Despesas]])</f>
        <v>-249316.50000000009</v>
      </c>
      <c r="J347" s="5">
        <f>IF(FluxoCaixa1013151769[[#This Row],[Entrada / Saída]]="Saída",FluxoCaixa1013151769[[#This Row],[R$ (Valores)]]*-1,FluxoCaixa1013151769[[#This Row],[R$ (Valores)]])</f>
        <v>-14632</v>
      </c>
    </row>
    <row r="348" spans="2:10" hidden="1">
      <c r="B348" s="16">
        <v>46063</v>
      </c>
      <c r="C348" s="48" t="s">
        <v>1299</v>
      </c>
      <c r="D348" s="17" t="s">
        <v>2</v>
      </c>
      <c r="E348" s="17" t="s">
        <v>70</v>
      </c>
      <c r="F348" s="17" t="s">
        <v>1604</v>
      </c>
      <c r="G348" s="21">
        <v>28000</v>
      </c>
      <c r="H348" s="17" t="s">
        <v>8</v>
      </c>
      <c r="I348" s="20">
        <f>IF(FluxoCaixa1013151769[[#This Row],[Fornecedores]]="Saldo Inicial",FluxoCaixa1013151769[[#This Row],[R$ (Valores)]],I347+FluxoCaixa1013151769[[#This Row],[Valores Receitas / Despesas]])</f>
        <v>-277316.50000000012</v>
      </c>
      <c r="J348" s="5">
        <f>IF(FluxoCaixa1013151769[[#This Row],[Entrada / Saída]]="Saída",FluxoCaixa1013151769[[#This Row],[R$ (Valores)]]*-1,FluxoCaixa1013151769[[#This Row],[R$ (Valores)]])</f>
        <v>-28000</v>
      </c>
    </row>
    <row r="349" spans="2:10" hidden="1">
      <c r="B349" s="16">
        <v>46063</v>
      </c>
      <c r="C349" s="48" t="s">
        <v>1299</v>
      </c>
      <c r="D349" s="17" t="s">
        <v>2</v>
      </c>
      <c r="E349" s="17" t="s">
        <v>70</v>
      </c>
      <c r="F349" s="17" t="s">
        <v>775</v>
      </c>
      <c r="G349" s="21">
        <v>28864.799999999999</v>
      </c>
      <c r="H349" s="17" t="s">
        <v>8</v>
      </c>
      <c r="I349" s="20">
        <f>IF(FluxoCaixa1013151769[[#This Row],[Fornecedores]]="Saldo Inicial",FluxoCaixa1013151769[[#This Row],[R$ (Valores)]],I348+FluxoCaixa1013151769[[#This Row],[Valores Receitas / Despesas]])</f>
        <v>-306181.3000000001</v>
      </c>
      <c r="J349" s="5">
        <f>IF(FluxoCaixa1013151769[[#This Row],[Entrada / Saída]]="Saída",FluxoCaixa1013151769[[#This Row],[R$ (Valores)]]*-1,FluxoCaixa1013151769[[#This Row],[R$ (Valores)]])</f>
        <v>-28864.799999999999</v>
      </c>
    </row>
    <row r="350" spans="2:10" hidden="1">
      <c r="B350" s="16">
        <v>46063</v>
      </c>
      <c r="C350" s="48" t="s">
        <v>1299</v>
      </c>
      <c r="D350" s="17" t="s">
        <v>2</v>
      </c>
      <c r="E350" s="17" t="s">
        <v>70</v>
      </c>
      <c r="F350" s="17" t="s">
        <v>774</v>
      </c>
      <c r="G350" s="21">
        <v>14500</v>
      </c>
      <c r="H350" s="17" t="s">
        <v>8</v>
      </c>
      <c r="I350" s="20">
        <f>IF(FluxoCaixa1013151769[[#This Row],[Fornecedores]]="Saldo Inicial",FluxoCaixa1013151769[[#This Row],[R$ (Valores)]],I349+FluxoCaixa1013151769[[#This Row],[Valores Receitas / Despesas]])</f>
        <v>-320681.3000000001</v>
      </c>
      <c r="J350" s="5">
        <f>IF(FluxoCaixa1013151769[[#This Row],[Entrada / Saída]]="Saída",FluxoCaixa1013151769[[#This Row],[R$ (Valores)]]*-1,FluxoCaixa1013151769[[#This Row],[R$ (Valores)]])</f>
        <v>-14500</v>
      </c>
    </row>
    <row r="351" spans="2:10" hidden="1">
      <c r="B351" s="16">
        <v>46063</v>
      </c>
      <c r="C351" s="48" t="s">
        <v>1299</v>
      </c>
      <c r="D351" s="17" t="s">
        <v>2</v>
      </c>
      <c r="E351" s="17" t="s">
        <v>70</v>
      </c>
      <c r="F351" s="17" t="s">
        <v>1605</v>
      </c>
      <c r="G351" s="21">
        <v>272.5</v>
      </c>
      <c r="H351" s="17" t="s">
        <v>8</v>
      </c>
      <c r="I351" s="20">
        <f>IF(FluxoCaixa1013151769[[#This Row],[Fornecedores]]="Saldo Inicial",FluxoCaixa1013151769[[#This Row],[R$ (Valores)]],I350+FluxoCaixa1013151769[[#This Row],[Valores Receitas / Despesas]])</f>
        <v>-320953.8000000001</v>
      </c>
      <c r="J351" s="5">
        <f>IF(FluxoCaixa1013151769[[#This Row],[Entrada / Saída]]="Saída",FluxoCaixa1013151769[[#This Row],[R$ (Valores)]]*-1,FluxoCaixa1013151769[[#This Row],[R$ (Valores)]])</f>
        <v>-272.5</v>
      </c>
    </row>
    <row r="352" spans="2:10" hidden="1">
      <c r="B352" s="16">
        <v>46063</v>
      </c>
      <c r="C352" s="48" t="s">
        <v>1299</v>
      </c>
      <c r="D352" s="17" t="s">
        <v>1</v>
      </c>
      <c r="E352" s="17" t="s">
        <v>75</v>
      </c>
      <c r="F352" s="17" t="s">
        <v>75</v>
      </c>
      <c r="G352" s="21">
        <v>550000</v>
      </c>
      <c r="H352" s="17" t="s">
        <v>8</v>
      </c>
      <c r="I352" s="20">
        <f>IF(FluxoCaixa1013151769[[#This Row],[Fornecedores]]="Saldo Inicial",FluxoCaixa1013151769[[#This Row],[R$ (Valores)]],I351+FluxoCaixa1013151769[[#This Row],[Valores Receitas / Despesas]])</f>
        <v>229046.1999999999</v>
      </c>
      <c r="J352" s="5">
        <f>IF(FluxoCaixa1013151769[[#This Row],[Entrada / Saída]]="Saída",FluxoCaixa1013151769[[#This Row],[R$ (Valores)]]*-1,FluxoCaixa1013151769[[#This Row],[R$ (Valores)]])</f>
        <v>550000</v>
      </c>
    </row>
    <row r="353" spans="2:10" hidden="1">
      <c r="B353" s="16">
        <v>46063</v>
      </c>
      <c r="C353" s="48" t="s">
        <v>1299</v>
      </c>
      <c r="D353" s="45" t="s">
        <v>2</v>
      </c>
      <c r="E353" s="45" t="s">
        <v>10</v>
      </c>
      <c r="F353" s="45" t="s">
        <v>1606</v>
      </c>
      <c r="G353" s="54">
        <v>146.4</v>
      </c>
      <c r="H353" s="45" t="s">
        <v>8</v>
      </c>
      <c r="I353" s="20">
        <f>IF(FluxoCaixa1013151769[[#This Row],[Fornecedores]]="Saldo Inicial",FluxoCaixa1013151769[[#This Row],[R$ (Valores)]],I352+FluxoCaixa1013151769[[#This Row],[Valores Receitas / Despesas]])</f>
        <v>228899.7999999999</v>
      </c>
      <c r="J353" s="53">
        <f>IF(FluxoCaixa1013151769[[#This Row],[Entrada / Saída]]="Saída",FluxoCaixa1013151769[[#This Row],[R$ (Valores)]]*-1,FluxoCaixa1013151769[[#This Row],[R$ (Valores)]])</f>
        <v>-146.4</v>
      </c>
    </row>
    <row r="354" spans="2:10" hidden="1">
      <c r="B354" s="16">
        <v>46063</v>
      </c>
      <c r="C354" s="48" t="s">
        <v>1299</v>
      </c>
      <c r="D354" s="45" t="s">
        <v>2</v>
      </c>
      <c r="E354" s="45" t="s">
        <v>70</v>
      </c>
      <c r="F354" s="45" t="s">
        <v>1608</v>
      </c>
      <c r="G354" s="54">
        <v>500</v>
      </c>
      <c r="H354" s="45" t="s">
        <v>8</v>
      </c>
      <c r="I354" s="20">
        <f>IF(FluxoCaixa1013151769[[#This Row],[Fornecedores]]="Saldo Inicial",FluxoCaixa1013151769[[#This Row],[R$ (Valores)]],I353+FluxoCaixa1013151769[[#This Row],[Valores Receitas / Despesas]])</f>
        <v>228399.7999999999</v>
      </c>
      <c r="J354" s="53">
        <f>IF(FluxoCaixa1013151769[[#This Row],[Entrada / Saída]]="Saída",FluxoCaixa1013151769[[#This Row],[R$ (Valores)]]*-1,FluxoCaixa1013151769[[#This Row],[R$ (Valores)]])</f>
        <v>-500</v>
      </c>
    </row>
    <row r="355" spans="2:10" hidden="1">
      <c r="B355" s="16">
        <v>46064</v>
      </c>
      <c r="C355" s="48" t="s">
        <v>1299</v>
      </c>
      <c r="D355" s="17" t="s">
        <v>2</v>
      </c>
      <c r="E355" s="17" t="s">
        <v>70</v>
      </c>
      <c r="F355" s="45" t="s">
        <v>1651</v>
      </c>
      <c r="G355" s="21">
        <v>5066.67</v>
      </c>
      <c r="H355" s="17" t="s">
        <v>8</v>
      </c>
      <c r="I355" s="20">
        <f>IF(FluxoCaixa1013151769[[#This Row],[Fornecedores]]="Saldo Inicial",FluxoCaixa1013151769[[#This Row],[R$ (Valores)]],I354+FluxoCaixa1013151769[[#This Row],[Valores Receitas / Despesas]])</f>
        <v>223333.12999999989</v>
      </c>
      <c r="J355" s="5">
        <f>IF(FluxoCaixa1013151769[[#This Row],[Entrada / Saída]]="Saída",FluxoCaixa1013151769[[#This Row],[R$ (Valores)]]*-1,FluxoCaixa1013151769[[#This Row],[R$ (Valores)]])</f>
        <v>-5066.67</v>
      </c>
    </row>
    <row r="356" spans="2:10" hidden="1">
      <c r="B356" s="16">
        <v>46064</v>
      </c>
      <c r="C356" s="48" t="s">
        <v>1299</v>
      </c>
      <c r="D356" s="17" t="s">
        <v>2</v>
      </c>
      <c r="E356" s="17" t="s">
        <v>71</v>
      </c>
      <c r="F356" s="45" t="s">
        <v>1652</v>
      </c>
      <c r="G356" s="21">
        <v>500</v>
      </c>
      <c r="H356" s="17" t="s">
        <v>8</v>
      </c>
      <c r="I356" s="20">
        <f>IF(FluxoCaixa1013151769[[#This Row],[Fornecedores]]="Saldo Inicial",FluxoCaixa1013151769[[#This Row],[R$ (Valores)]],I355+FluxoCaixa1013151769[[#This Row],[Valores Receitas / Despesas]])</f>
        <v>222833.12999999989</v>
      </c>
      <c r="J356" s="5">
        <f>IF(FluxoCaixa1013151769[[#This Row],[Entrada / Saída]]="Saída",FluxoCaixa1013151769[[#This Row],[R$ (Valores)]]*-1,FluxoCaixa1013151769[[#This Row],[R$ (Valores)]])</f>
        <v>-500</v>
      </c>
    </row>
    <row r="357" spans="2:10" hidden="1">
      <c r="B357" s="16">
        <v>46064</v>
      </c>
      <c r="C357" s="48" t="s">
        <v>1299</v>
      </c>
      <c r="D357" s="17" t="s">
        <v>2</v>
      </c>
      <c r="E357" s="17" t="s">
        <v>28</v>
      </c>
      <c r="F357" s="17" t="s">
        <v>1653</v>
      </c>
      <c r="G357" s="21">
        <v>218.96</v>
      </c>
      <c r="H357" s="17" t="s">
        <v>8</v>
      </c>
      <c r="I357" s="20">
        <f>IF(FluxoCaixa1013151769[[#This Row],[Fornecedores]]="Saldo Inicial",FluxoCaixa1013151769[[#This Row],[R$ (Valores)]],I356+FluxoCaixa1013151769[[#This Row],[Valores Receitas / Despesas]])</f>
        <v>222614.1699999999</v>
      </c>
      <c r="J357" s="5">
        <f>IF(FluxoCaixa1013151769[[#This Row],[Entrada / Saída]]="Saída",FluxoCaixa1013151769[[#This Row],[R$ (Valores)]]*-1,FluxoCaixa1013151769[[#This Row],[R$ (Valores)]])</f>
        <v>-218.96</v>
      </c>
    </row>
    <row r="358" spans="2:10" hidden="1">
      <c r="B358" s="16">
        <v>46064</v>
      </c>
      <c r="C358" s="48" t="s">
        <v>1299</v>
      </c>
      <c r="D358" s="17" t="s">
        <v>2</v>
      </c>
      <c r="E358" s="17" t="s">
        <v>83</v>
      </c>
      <c r="F358" s="45" t="s">
        <v>1654</v>
      </c>
      <c r="G358" s="21">
        <v>4651</v>
      </c>
      <c r="H358" s="17" t="s">
        <v>8</v>
      </c>
      <c r="I358" s="20">
        <f>IF(FluxoCaixa1013151769[[#This Row],[Fornecedores]]="Saldo Inicial",FluxoCaixa1013151769[[#This Row],[R$ (Valores)]],I357+FluxoCaixa1013151769[[#This Row],[Valores Receitas / Despesas]])</f>
        <v>217963.1699999999</v>
      </c>
      <c r="J358" s="5">
        <f>IF(FluxoCaixa1013151769[[#This Row],[Entrada / Saída]]="Saída",FluxoCaixa1013151769[[#This Row],[R$ (Valores)]]*-1,FluxoCaixa1013151769[[#This Row],[R$ (Valores)]])</f>
        <v>-4651</v>
      </c>
    </row>
    <row r="359" spans="2:10" hidden="1">
      <c r="B359" s="16">
        <v>46064</v>
      </c>
      <c r="C359" s="48" t="s">
        <v>1299</v>
      </c>
      <c r="D359" s="17" t="s">
        <v>2</v>
      </c>
      <c r="E359" s="17" t="s">
        <v>70</v>
      </c>
      <c r="F359" s="17" t="s">
        <v>1655</v>
      </c>
      <c r="G359" s="21">
        <v>23387.95</v>
      </c>
      <c r="H359" s="17" t="s">
        <v>8</v>
      </c>
      <c r="I359" s="20">
        <f>IF(FluxoCaixa1013151769[[#This Row],[Fornecedores]]="Saldo Inicial",FluxoCaixa1013151769[[#This Row],[R$ (Valores)]],I358+FluxoCaixa1013151769[[#This Row],[Valores Receitas / Despesas]])</f>
        <v>194575.21999999988</v>
      </c>
      <c r="J359" s="5">
        <f>IF(FluxoCaixa1013151769[[#This Row],[Entrada / Saída]]="Saída",FluxoCaixa1013151769[[#This Row],[R$ (Valores)]]*-1,FluxoCaixa1013151769[[#This Row],[R$ (Valores)]])</f>
        <v>-23387.95</v>
      </c>
    </row>
    <row r="360" spans="2:10" hidden="1">
      <c r="B360" s="16">
        <v>46064</v>
      </c>
      <c r="C360" s="48" t="s">
        <v>1299</v>
      </c>
      <c r="D360" s="17" t="s">
        <v>2</v>
      </c>
      <c r="E360" s="17" t="s">
        <v>78</v>
      </c>
      <c r="F360" s="17" t="s">
        <v>1656</v>
      </c>
      <c r="G360" s="21">
        <v>102.6</v>
      </c>
      <c r="H360" s="17" t="s">
        <v>8</v>
      </c>
      <c r="I360" s="20">
        <f>IF(FluxoCaixa1013151769[[#This Row],[Fornecedores]]="Saldo Inicial",FluxoCaixa1013151769[[#This Row],[R$ (Valores)]],I359+FluxoCaixa1013151769[[#This Row],[Valores Receitas / Despesas]])</f>
        <v>194472.61999999988</v>
      </c>
      <c r="J360" s="5">
        <f>IF(FluxoCaixa1013151769[[#This Row],[Entrada / Saída]]="Saída",FluxoCaixa1013151769[[#This Row],[R$ (Valores)]]*-1,FluxoCaixa1013151769[[#This Row],[R$ (Valores)]])</f>
        <v>-102.6</v>
      </c>
    </row>
    <row r="361" spans="2:10" hidden="1">
      <c r="B361" s="16">
        <v>46064</v>
      </c>
      <c r="C361" s="48" t="s">
        <v>1299</v>
      </c>
      <c r="D361" s="17" t="s">
        <v>2</v>
      </c>
      <c r="E361" s="17" t="s">
        <v>225</v>
      </c>
      <c r="F361" s="17" t="s">
        <v>1657</v>
      </c>
      <c r="G361" s="21">
        <v>221.67</v>
      </c>
      <c r="H361" s="17" t="s">
        <v>8</v>
      </c>
      <c r="I361" s="20">
        <f>IF(FluxoCaixa1013151769[[#This Row],[Fornecedores]]="Saldo Inicial",FluxoCaixa1013151769[[#This Row],[R$ (Valores)]],I360+FluxoCaixa1013151769[[#This Row],[Valores Receitas / Despesas]])</f>
        <v>194250.94999999987</v>
      </c>
      <c r="J361" s="5">
        <f>IF(FluxoCaixa1013151769[[#This Row],[Entrada / Saída]]="Saída",FluxoCaixa1013151769[[#This Row],[R$ (Valores)]]*-1,FluxoCaixa1013151769[[#This Row],[R$ (Valores)]])</f>
        <v>-221.67</v>
      </c>
    </row>
    <row r="362" spans="2:10" hidden="1">
      <c r="B362" s="16">
        <v>46064</v>
      </c>
      <c r="C362" s="48" t="s">
        <v>1299</v>
      </c>
      <c r="D362" s="17" t="s">
        <v>2</v>
      </c>
      <c r="E362" s="17" t="s">
        <v>431</v>
      </c>
      <c r="F362" s="17" t="s">
        <v>1658</v>
      </c>
      <c r="G362" s="21">
        <v>78.09</v>
      </c>
      <c r="H362" s="17" t="s">
        <v>8</v>
      </c>
      <c r="I362" s="20">
        <f>IF(FluxoCaixa1013151769[[#This Row],[Fornecedores]]="Saldo Inicial",FluxoCaixa1013151769[[#This Row],[R$ (Valores)]],I361+FluxoCaixa1013151769[[#This Row],[Valores Receitas / Despesas]])</f>
        <v>194172.85999999987</v>
      </c>
      <c r="J362" s="5">
        <f>IF(FluxoCaixa1013151769[[#This Row],[Entrada / Saída]]="Saída",FluxoCaixa1013151769[[#This Row],[R$ (Valores)]]*-1,FluxoCaixa1013151769[[#This Row],[R$ (Valores)]])</f>
        <v>-78.09</v>
      </c>
    </row>
    <row r="363" spans="2:10" hidden="1">
      <c r="B363" s="16">
        <v>46064</v>
      </c>
      <c r="C363" s="48" t="s">
        <v>1299</v>
      </c>
      <c r="D363" s="45" t="s">
        <v>2</v>
      </c>
      <c r="E363" s="45" t="s">
        <v>105</v>
      </c>
      <c r="F363" s="45" t="s">
        <v>1079</v>
      </c>
      <c r="G363" s="54">
        <v>988</v>
      </c>
      <c r="H363" s="45" t="s">
        <v>8</v>
      </c>
      <c r="I363" s="20">
        <f>IF(FluxoCaixa1013151769[[#This Row],[Fornecedores]]="Saldo Inicial",FluxoCaixa1013151769[[#This Row],[R$ (Valores)]],I362+FluxoCaixa1013151769[[#This Row],[Valores Receitas / Despesas]])</f>
        <v>193184.85999999987</v>
      </c>
      <c r="J363" s="53">
        <f>IF(FluxoCaixa1013151769[[#This Row],[Entrada / Saída]]="Saída",FluxoCaixa1013151769[[#This Row],[R$ (Valores)]]*-1,FluxoCaixa1013151769[[#This Row],[R$ (Valores)]])</f>
        <v>-988</v>
      </c>
    </row>
    <row r="364" spans="2:10" hidden="1">
      <c r="B364" s="16">
        <v>46064</v>
      </c>
      <c r="C364" s="48" t="s">
        <v>1299</v>
      </c>
      <c r="D364" s="17" t="s">
        <v>2</v>
      </c>
      <c r="E364" s="17" t="s">
        <v>70</v>
      </c>
      <c r="F364" s="45" t="s">
        <v>1659</v>
      </c>
      <c r="G364" s="21">
        <v>10571.55</v>
      </c>
      <c r="H364" s="17" t="s">
        <v>8</v>
      </c>
      <c r="I364" s="20">
        <f>IF(FluxoCaixa1013151769[[#This Row],[Fornecedores]]="Saldo Inicial",FluxoCaixa1013151769[[#This Row],[R$ (Valores)]],I363+FluxoCaixa1013151769[[#This Row],[Valores Receitas / Despesas]])</f>
        <v>182613.30999999988</v>
      </c>
      <c r="J364" s="5">
        <f>IF(FluxoCaixa1013151769[[#This Row],[Entrada / Saída]]="Saída",FluxoCaixa1013151769[[#This Row],[R$ (Valores)]]*-1,FluxoCaixa1013151769[[#This Row],[R$ (Valores)]])</f>
        <v>-10571.55</v>
      </c>
    </row>
    <row r="365" spans="2:10" hidden="1">
      <c r="B365" s="16">
        <v>46064</v>
      </c>
      <c r="C365" s="48" t="s">
        <v>1299</v>
      </c>
      <c r="D365" s="17" t="s">
        <v>2</v>
      </c>
      <c r="E365" s="17" t="s">
        <v>70</v>
      </c>
      <c r="F365" s="17" t="s">
        <v>1660</v>
      </c>
      <c r="G365" s="21">
        <v>3242</v>
      </c>
      <c r="H365" s="17" t="s">
        <v>8</v>
      </c>
      <c r="I365" s="20">
        <f>IF(FluxoCaixa1013151769[[#This Row],[Fornecedores]]="Saldo Inicial",FluxoCaixa1013151769[[#This Row],[R$ (Valores)]],I364+FluxoCaixa1013151769[[#This Row],[Valores Receitas / Despesas]])</f>
        <v>179371.30999999988</v>
      </c>
      <c r="J365" s="5">
        <f>IF(FluxoCaixa1013151769[[#This Row],[Entrada / Saída]]="Saída",FluxoCaixa1013151769[[#This Row],[R$ (Valores)]]*-1,FluxoCaixa1013151769[[#This Row],[R$ (Valores)]])</f>
        <v>-3242</v>
      </c>
    </row>
    <row r="366" spans="2:10" hidden="1">
      <c r="B366" s="16">
        <v>46064</v>
      </c>
      <c r="C366" s="48" t="s">
        <v>1299</v>
      </c>
      <c r="D366" s="17" t="s">
        <v>2</v>
      </c>
      <c r="E366" s="17" t="s">
        <v>70</v>
      </c>
      <c r="F366" s="17" t="s">
        <v>1661</v>
      </c>
      <c r="G366" s="21">
        <v>2678</v>
      </c>
      <c r="H366" s="17" t="s">
        <v>8</v>
      </c>
      <c r="I366" s="20">
        <f>IF(FluxoCaixa1013151769[[#This Row],[Fornecedores]]="Saldo Inicial",FluxoCaixa1013151769[[#This Row],[R$ (Valores)]],I365+FluxoCaixa1013151769[[#This Row],[Valores Receitas / Despesas]])</f>
        <v>176693.30999999988</v>
      </c>
      <c r="J366" s="5">
        <f>IF(FluxoCaixa1013151769[[#This Row],[Entrada / Saída]]="Saída",FluxoCaixa1013151769[[#This Row],[R$ (Valores)]]*-1,FluxoCaixa1013151769[[#This Row],[R$ (Valores)]])</f>
        <v>-2678</v>
      </c>
    </row>
    <row r="367" spans="2:10" hidden="1">
      <c r="B367" s="16">
        <v>46064</v>
      </c>
      <c r="C367" s="48" t="s">
        <v>1299</v>
      </c>
      <c r="D367" s="17" t="s">
        <v>2</v>
      </c>
      <c r="E367" s="17" t="s">
        <v>70</v>
      </c>
      <c r="F367" s="17" t="s">
        <v>1662</v>
      </c>
      <c r="G367" s="21">
        <v>26449.5</v>
      </c>
      <c r="H367" s="17" t="s">
        <v>8</v>
      </c>
      <c r="I367" s="20">
        <f>IF(FluxoCaixa1013151769[[#This Row],[Fornecedores]]="Saldo Inicial",FluxoCaixa1013151769[[#This Row],[R$ (Valores)]],I366+FluxoCaixa1013151769[[#This Row],[Valores Receitas / Despesas]])</f>
        <v>150243.80999999988</v>
      </c>
      <c r="J367" s="5">
        <f>IF(FluxoCaixa1013151769[[#This Row],[Entrada / Saída]]="Saída",FluxoCaixa1013151769[[#This Row],[R$ (Valores)]]*-1,FluxoCaixa1013151769[[#This Row],[R$ (Valores)]])</f>
        <v>-26449.5</v>
      </c>
    </row>
    <row r="368" spans="2:10" hidden="1">
      <c r="B368" s="16">
        <v>46064</v>
      </c>
      <c r="C368" s="48" t="s">
        <v>1299</v>
      </c>
      <c r="D368" s="17" t="s">
        <v>2</v>
      </c>
      <c r="E368" s="17" t="s">
        <v>70</v>
      </c>
      <c r="F368" s="17" t="s">
        <v>1663</v>
      </c>
      <c r="G368" s="21">
        <v>14691</v>
      </c>
      <c r="H368" s="17" t="s">
        <v>8</v>
      </c>
      <c r="I368" s="20">
        <f>IF(FluxoCaixa1013151769[[#This Row],[Fornecedores]]="Saldo Inicial",FluxoCaixa1013151769[[#This Row],[R$ (Valores)]],I367+FluxoCaixa1013151769[[#This Row],[Valores Receitas / Despesas]])</f>
        <v>135552.80999999988</v>
      </c>
      <c r="J368" s="5">
        <f>IF(FluxoCaixa1013151769[[#This Row],[Entrada / Saída]]="Saída",FluxoCaixa1013151769[[#This Row],[R$ (Valores)]]*-1,FluxoCaixa1013151769[[#This Row],[R$ (Valores)]])</f>
        <v>-14691</v>
      </c>
    </row>
    <row r="369" spans="2:10" hidden="1">
      <c r="B369" s="16">
        <v>46064</v>
      </c>
      <c r="C369" s="48" t="s">
        <v>1299</v>
      </c>
      <c r="D369" s="17" t="s">
        <v>2</v>
      </c>
      <c r="E369" s="17" t="s">
        <v>70</v>
      </c>
      <c r="F369" s="17" t="s">
        <v>1577</v>
      </c>
      <c r="G369" s="21">
        <v>500</v>
      </c>
      <c r="H369" s="17" t="s">
        <v>8</v>
      </c>
      <c r="I369" s="20">
        <f>IF(FluxoCaixa1013151769[[#This Row],[Fornecedores]]="Saldo Inicial",FluxoCaixa1013151769[[#This Row],[R$ (Valores)]],I368+FluxoCaixa1013151769[[#This Row],[Valores Receitas / Despesas]])</f>
        <v>135052.80999999988</v>
      </c>
      <c r="J369" s="5">
        <f>IF(FluxoCaixa1013151769[[#This Row],[Entrada / Saída]]="Saída",FluxoCaixa1013151769[[#This Row],[R$ (Valores)]]*-1,FluxoCaixa1013151769[[#This Row],[R$ (Valores)]])</f>
        <v>-500</v>
      </c>
    </row>
    <row r="370" spans="2:10" hidden="1">
      <c r="B370" s="16">
        <v>46064</v>
      </c>
      <c r="C370" s="48" t="s">
        <v>1299</v>
      </c>
      <c r="D370" s="17" t="s">
        <v>2</v>
      </c>
      <c r="E370" s="17" t="s">
        <v>123</v>
      </c>
      <c r="F370" s="17" t="s">
        <v>1664</v>
      </c>
      <c r="G370" s="21">
        <v>5510</v>
      </c>
      <c r="H370" s="17" t="s">
        <v>8</v>
      </c>
      <c r="I370" s="20">
        <f>IF(FluxoCaixa1013151769[[#This Row],[Fornecedores]]="Saldo Inicial",FluxoCaixa1013151769[[#This Row],[R$ (Valores)]],I369+FluxoCaixa1013151769[[#This Row],[Valores Receitas / Despesas]])</f>
        <v>129542.80999999988</v>
      </c>
      <c r="J370" s="5">
        <f>IF(FluxoCaixa1013151769[[#This Row],[Entrada / Saída]]="Saída",FluxoCaixa1013151769[[#This Row],[R$ (Valores)]]*-1,FluxoCaixa1013151769[[#This Row],[R$ (Valores)]])</f>
        <v>-5510</v>
      </c>
    </row>
    <row r="371" spans="2:10" hidden="1">
      <c r="B371" s="16">
        <v>46064</v>
      </c>
      <c r="C371" s="48" t="s">
        <v>1299</v>
      </c>
      <c r="D371" s="17" t="s">
        <v>2</v>
      </c>
      <c r="E371" s="17" t="s">
        <v>10</v>
      </c>
      <c r="F371" s="17" t="s">
        <v>1665</v>
      </c>
      <c r="G371" s="21">
        <v>134.9</v>
      </c>
      <c r="H371" s="17" t="s">
        <v>8</v>
      </c>
      <c r="I371" s="20">
        <f>IF(FluxoCaixa1013151769[[#This Row],[Fornecedores]]="Saldo Inicial",FluxoCaixa1013151769[[#This Row],[R$ (Valores)]],I370+FluxoCaixa1013151769[[#This Row],[Valores Receitas / Despesas]])</f>
        <v>129407.90999999989</v>
      </c>
      <c r="J371" s="5">
        <f>IF(FluxoCaixa1013151769[[#This Row],[Entrada / Saída]]="Saída",FluxoCaixa1013151769[[#This Row],[R$ (Valores)]]*-1,FluxoCaixa1013151769[[#This Row],[R$ (Valores)]])</f>
        <v>-134.9</v>
      </c>
    </row>
    <row r="372" spans="2:10" hidden="1">
      <c r="B372" s="16">
        <v>46064</v>
      </c>
      <c r="C372" s="48" t="s">
        <v>1299</v>
      </c>
      <c r="D372" s="17" t="s">
        <v>2</v>
      </c>
      <c r="E372" s="17" t="s">
        <v>36</v>
      </c>
      <c r="F372" s="17" t="s">
        <v>1508</v>
      </c>
      <c r="G372" s="21">
        <v>15383</v>
      </c>
      <c r="H372" s="17" t="s">
        <v>8</v>
      </c>
      <c r="I372" s="20">
        <f>IF(FluxoCaixa1013151769[[#This Row],[Fornecedores]]="Saldo Inicial",FluxoCaixa1013151769[[#This Row],[R$ (Valores)]],I371+FluxoCaixa1013151769[[#This Row],[Valores Receitas / Despesas]])</f>
        <v>114024.90999999989</v>
      </c>
      <c r="J372" s="5">
        <f>IF(FluxoCaixa1013151769[[#This Row],[Entrada / Saída]]="Saída",FluxoCaixa1013151769[[#This Row],[R$ (Valores)]]*-1,FluxoCaixa1013151769[[#This Row],[R$ (Valores)]])</f>
        <v>-15383</v>
      </c>
    </row>
    <row r="373" spans="2:10" hidden="1">
      <c r="B373" s="16">
        <v>46064</v>
      </c>
      <c r="C373" s="48" t="s">
        <v>1299</v>
      </c>
      <c r="D373" s="17" t="s">
        <v>2</v>
      </c>
      <c r="E373" s="17" t="s">
        <v>507</v>
      </c>
      <c r="F373" s="17" t="s">
        <v>1666</v>
      </c>
      <c r="G373" s="21">
        <v>68.17</v>
      </c>
      <c r="H373" s="17" t="s">
        <v>8</v>
      </c>
      <c r="I373" s="20">
        <f>IF(FluxoCaixa1013151769[[#This Row],[Fornecedores]]="Saldo Inicial",FluxoCaixa1013151769[[#This Row],[R$ (Valores)]],I372+FluxoCaixa1013151769[[#This Row],[Valores Receitas / Despesas]])</f>
        <v>113956.73999999989</v>
      </c>
      <c r="J373" s="5">
        <f>IF(FluxoCaixa1013151769[[#This Row],[Entrada / Saída]]="Saída",FluxoCaixa1013151769[[#This Row],[R$ (Valores)]]*-1,FluxoCaixa1013151769[[#This Row],[R$ (Valores)]])</f>
        <v>-68.17</v>
      </c>
    </row>
    <row r="374" spans="2:10" hidden="1">
      <c r="B374" s="16">
        <v>46064</v>
      </c>
      <c r="C374" s="48" t="s">
        <v>1299</v>
      </c>
      <c r="D374" s="17" t="s">
        <v>2</v>
      </c>
      <c r="E374" s="17" t="s">
        <v>507</v>
      </c>
      <c r="F374" s="17" t="s">
        <v>1667</v>
      </c>
      <c r="G374" s="21">
        <v>108.39</v>
      </c>
      <c r="H374" s="17" t="s">
        <v>8</v>
      </c>
      <c r="I374" s="20">
        <f>IF(FluxoCaixa1013151769[[#This Row],[Fornecedores]]="Saldo Inicial",FluxoCaixa1013151769[[#This Row],[R$ (Valores)]],I373+FluxoCaixa1013151769[[#This Row],[Valores Receitas / Despesas]])</f>
        <v>113848.34999999989</v>
      </c>
      <c r="J374" s="5">
        <f>IF(FluxoCaixa1013151769[[#This Row],[Entrada / Saída]]="Saída",FluxoCaixa1013151769[[#This Row],[R$ (Valores)]]*-1,FluxoCaixa1013151769[[#This Row],[R$ (Valores)]])</f>
        <v>-108.39</v>
      </c>
    </row>
    <row r="375" spans="2:10" hidden="1">
      <c r="B375" s="16">
        <v>46064</v>
      </c>
      <c r="C375" s="48" t="s">
        <v>1299</v>
      </c>
      <c r="D375" s="45" t="s">
        <v>2</v>
      </c>
      <c r="E375" s="45" t="s">
        <v>507</v>
      </c>
      <c r="F375" s="17" t="s">
        <v>1668</v>
      </c>
      <c r="G375" s="54">
        <v>108.39</v>
      </c>
      <c r="H375" s="45" t="s">
        <v>8</v>
      </c>
      <c r="I375" s="20">
        <f>IF(FluxoCaixa1013151769[[#This Row],[Fornecedores]]="Saldo Inicial",FluxoCaixa1013151769[[#This Row],[R$ (Valores)]],I374+FluxoCaixa1013151769[[#This Row],[Valores Receitas / Despesas]])</f>
        <v>113739.95999999989</v>
      </c>
      <c r="J375" s="53">
        <f>IF(FluxoCaixa1013151769[[#This Row],[Entrada / Saída]]="Saída",FluxoCaixa1013151769[[#This Row],[R$ (Valores)]]*-1,FluxoCaixa1013151769[[#This Row],[R$ (Valores)]])</f>
        <v>-108.39</v>
      </c>
    </row>
    <row r="376" spans="2:10" hidden="1">
      <c r="B376" s="16">
        <v>46064</v>
      </c>
      <c r="C376" s="48" t="s">
        <v>1299</v>
      </c>
      <c r="D376" s="45" t="s">
        <v>2</v>
      </c>
      <c r="E376" s="45" t="s">
        <v>507</v>
      </c>
      <c r="F376" s="17" t="s">
        <v>1669</v>
      </c>
      <c r="G376" s="54">
        <v>68.17</v>
      </c>
      <c r="H376" s="45" t="s">
        <v>8</v>
      </c>
      <c r="I376" s="20">
        <f>IF(FluxoCaixa1013151769[[#This Row],[Fornecedores]]="Saldo Inicial",FluxoCaixa1013151769[[#This Row],[R$ (Valores)]],I375+FluxoCaixa1013151769[[#This Row],[Valores Receitas / Despesas]])</f>
        <v>113671.78999999989</v>
      </c>
      <c r="J376" s="53">
        <f>IF(FluxoCaixa1013151769[[#This Row],[Entrada / Saída]]="Saída",FluxoCaixa1013151769[[#This Row],[R$ (Valores)]]*-1,FluxoCaixa1013151769[[#This Row],[R$ (Valores)]])</f>
        <v>-68.17</v>
      </c>
    </row>
    <row r="377" spans="2:10" hidden="1">
      <c r="B377" s="16">
        <v>46064</v>
      </c>
      <c r="C377" s="48" t="s">
        <v>1299</v>
      </c>
      <c r="D377" s="45" t="s">
        <v>2</v>
      </c>
      <c r="E377" s="45" t="s">
        <v>70</v>
      </c>
      <c r="F377" s="17" t="s">
        <v>1670</v>
      </c>
      <c r="G377" s="54">
        <v>500</v>
      </c>
      <c r="H377" s="45" t="s">
        <v>8</v>
      </c>
      <c r="I377" s="20">
        <f>IF(FluxoCaixa1013151769[[#This Row],[Fornecedores]]="Saldo Inicial",FluxoCaixa1013151769[[#This Row],[R$ (Valores)]],I376+FluxoCaixa1013151769[[#This Row],[Valores Receitas / Despesas]])</f>
        <v>113171.78999999989</v>
      </c>
      <c r="J377" s="53">
        <f>IF(FluxoCaixa1013151769[[#This Row],[Entrada / Saída]]="Saída",FluxoCaixa1013151769[[#This Row],[R$ (Valores)]]*-1,FluxoCaixa1013151769[[#This Row],[R$ (Valores)]])</f>
        <v>-500</v>
      </c>
    </row>
    <row r="378" spans="2:10" hidden="1">
      <c r="B378" s="16">
        <v>46064</v>
      </c>
      <c r="C378" s="48" t="s">
        <v>1299</v>
      </c>
      <c r="D378" s="17" t="s">
        <v>2</v>
      </c>
      <c r="E378" s="17" t="s">
        <v>519</v>
      </c>
      <c r="F378" s="17" t="s">
        <v>1671</v>
      </c>
      <c r="G378" s="21">
        <v>480</v>
      </c>
      <c r="H378" s="17" t="s">
        <v>8</v>
      </c>
      <c r="I378" s="20">
        <f>IF(FluxoCaixa1013151769[[#This Row],[Fornecedores]]="Saldo Inicial",FluxoCaixa1013151769[[#This Row],[R$ (Valores)]],I377+FluxoCaixa1013151769[[#This Row],[Valores Receitas / Despesas]])</f>
        <v>112691.78999999989</v>
      </c>
      <c r="J378" s="5">
        <f>IF(FluxoCaixa1013151769[[#This Row],[Entrada / Saída]]="Saída",FluxoCaixa1013151769[[#This Row],[R$ (Valores)]]*-1,FluxoCaixa1013151769[[#This Row],[R$ (Valores)]])</f>
        <v>-480</v>
      </c>
    </row>
    <row r="379" spans="2:10" hidden="1">
      <c r="B379" s="16">
        <v>46064</v>
      </c>
      <c r="C379" s="48" t="s">
        <v>1299</v>
      </c>
      <c r="D379" s="45" t="s">
        <v>2</v>
      </c>
      <c r="E379" s="45" t="s">
        <v>75</v>
      </c>
      <c r="F379" s="17" t="s">
        <v>75</v>
      </c>
      <c r="G379" s="54">
        <v>25000</v>
      </c>
      <c r="H379" s="45" t="s">
        <v>8</v>
      </c>
      <c r="I379" s="20">
        <f>IF(FluxoCaixa1013151769[[#This Row],[Fornecedores]]="Saldo Inicial",FluxoCaixa1013151769[[#This Row],[R$ (Valores)]],I378+FluxoCaixa1013151769[[#This Row],[Valores Receitas / Despesas]])</f>
        <v>87691.789999999892</v>
      </c>
      <c r="J379" s="53">
        <f>IF(FluxoCaixa1013151769[[#This Row],[Entrada / Saída]]="Saída",FluxoCaixa1013151769[[#This Row],[R$ (Valores)]]*-1,FluxoCaixa1013151769[[#This Row],[R$ (Valores)]])</f>
        <v>-25000</v>
      </c>
    </row>
    <row r="380" spans="2:10" hidden="1">
      <c r="B380" s="16">
        <v>46064</v>
      </c>
      <c r="C380" s="48" t="s">
        <v>1299</v>
      </c>
      <c r="D380" s="45" t="s">
        <v>2</v>
      </c>
      <c r="E380" s="45" t="s">
        <v>70</v>
      </c>
      <c r="F380" s="17" t="s">
        <v>1672</v>
      </c>
      <c r="G380" s="54">
        <v>4000</v>
      </c>
      <c r="H380" s="45" t="s">
        <v>8</v>
      </c>
      <c r="I380" s="20">
        <f>IF(FluxoCaixa1013151769[[#This Row],[Fornecedores]]="Saldo Inicial",FluxoCaixa1013151769[[#This Row],[R$ (Valores)]],I379+FluxoCaixa1013151769[[#This Row],[Valores Receitas / Despesas]])</f>
        <v>83691.789999999892</v>
      </c>
      <c r="J380" s="53">
        <f>IF(FluxoCaixa1013151769[[#This Row],[Entrada / Saída]]="Saída",FluxoCaixa1013151769[[#This Row],[R$ (Valores)]]*-1,FluxoCaixa1013151769[[#This Row],[R$ (Valores)]])</f>
        <v>-4000</v>
      </c>
    </row>
    <row r="381" spans="2:10" hidden="1">
      <c r="B381" s="16">
        <v>46064</v>
      </c>
      <c r="C381" s="48" t="s">
        <v>1299</v>
      </c>
      <c r="D381" s="17" t="s">
        <v>2</v>
      </c>
      <c r="E381" s="17" t="s">
        <v>70</v>
      </c>
      <c r="F381" s="17" t="s">
        <v>1673</v>
      </c>
      <c r="G381" s="21">
        <v>3500</v>
      </c>
      <c r="H381" s="17" t="s">
        <v>8</v>
      </c>
      <c r="I381" s="20">
        <f>IF(FluxoCaixa1013151769[[#This Row],[Fornecedores]]="Saldo Inicial",FluxoCaixa1013151769[[#This Row],[R$ (Valores)]],I380+FluxoCaixa1013151769[[#This Row],[Valores Receitas / Despesas]])</f>
        <v>80191.789999999892</v>
      </c>
      <c r="J381" s="5">
        <f>IF(FluxoCaixa1013151769[[#This Row],[Entrada / Saída]]="Saída",FluxoCaixa1013151769[[#This Row],[R$ (Valores)]]*-1,FluxoCaixa1013151769[[#This Row],[R$ (Valores)]])</f>
        <v>-3500</v>
      </c>
    </row>
    <row r="382" spans="2:10" hidden="1">
      <c r="B382" s="16">
        <v>46064</v>
      </c>
      <c r="C382" s="48" t="s">
        <v>1299</v>
      </c>
      <c r="D382" s="17" t="s">
        <v>2</v>
      </c>
      <c r="E382" s="17" t="s">
        <v>70</v>
      </c>
      <c r="F382" s="17" t="s">
        <v>1605</v>
      </c>
      <c r="G382" s="21">
        <v>272.5</v>
      </c>
      <c r="H382" s="17" t="s">
        <v>8</v>
      </c>
      <c r="I382" s="20">
        <f>IF(FluxoCaixa1013151769[[#This Row],[Fornecedores]]="Saldo Inicial",FluxoCaixa1013151769[[#This Row],[R$ (Valores)]],I381+FluxoCaixa1013151769[[#This Row],[Valores Receitas / Despesas]])</f>
        <v>79919.289999999892</v>
      </c>
      <c r="J382" s="5">
        <f>IF(FluxoCaixa1013151769[[#This Row],[Entrada / Saída]]="Saída",FluxoCaixa1013151769[[#This Row],[R$ (Valores)]]*-1,FluxoCaixa1013151769[[#This Row],[R$ (Valores)]])</f>
        <v>-272.5</v>
      </c>
    </row>
    <row r="383" spans="2:10" hidden="1">
      <c r="B383" s="16">
        <v>46065</v>
      </c>
      <c r="C383" s="48" t="s">
        <v>1299</v>
      </c>
      <c r="D383" s="17" t="s">
        <v>2</v>
      </c>
      <c r="E383" s="17" t="s">
        <v>25</v>
      </c>
      <c r="F383" s="17" t="s">
        <v>537</v>
      </c>
      <c r="G383" s="21">
        <v>300</v>
      </c>
      <c r="H383" s="17" t="s">
        <v>8</v>
      </c>
      <c r="I383" s="20">
        <f>IF(FluxoCaixa1013151769[[#This Row],[Fornecedores]]="Saldo Inicial",FluxoCaixa1013151769[[#This Row],[R$ (Valores)]],I382+FluxoCaixa1013151769[[#This Row],[Valores Receitas / Despesas]])</f>
        <v>79619.289999999892</v>
      </c>
      <c r="J383" s="5">
        <f>IF(FluxoCaixa1013151769[[#This Row],[Entrada / Saída]]="Saída",FluxoCaixa1013151769[[#This Row],[R$ (Valores)]]*-1,FluxoCaixa1013151769[[#This Row],[R$ (Valores)]])</f>
        <v>-300</v>
      </c>
    </row>
    <row r="384" spans="2:10" hidden="1">
      <c r="B384" s="16">
        <v>46065</v>
      </c>
      <c r="C384" s="48" t="s">
        <v>1299</v>
      </c>
      <c r="D384" s="17" t="s">
        <v>2</v>
      </c>
      <c r="E384" s="17" t="s">
        <v>76</v>
      </c>
      <c r="F384" s="17" t="s">
        <v>703</v>
      </c>
      <c r="G384" s="21">
        <v>3452</v>
      </c>
      <c r="H384" s="17" t="s">
        <v>8</v>
      </c>
      <c r="I384" s="20">
        <f>IF(FluxoCaixa1013151769[[#This Row],[Fornecedores]]="Saldo Inicial",FluxoCaixa1013151769[[#This Row],[R$ (Valores)]],I383+FluxoCaixa1013151769[[#This Row],[Valores Receitas / Despesas]])</f>
        <v>76167.289999999892</v>
      </c>
      <c r="J384" s="5">
        <f>IF(FluxoCaixa1013151769[[#This Row],[Entrada / Saída]]="Saída",FluxoCaixa1013151769[[#This Row],[R$ (Valores)]]*-1,FluxoCaixa1013151769[[#This Row],[R$ (Valores)]])</f>
        <v>-3452</v>
      </c>
    </row>
    <row r="385" spans="2:10" hidden="1">
      <c r="B385" s="16">
        <v>46065</v>
      </c>
      <c r="C385" s="48" t="s">
        <v>1299</v>
      </c>
      <c r="D385" s="17" t="s">
        <v>2</v>
      </c>
      <c r="E385" s="17" t="s">
        <v>25</v>
      </c>
      <c r="F385" s="17" t="s">
        <v>537</v>
      </c>
      <c r="G385" s="21">
        <v>799.85</v>
      </c>
      <c r="H385" s="17" t="s">
        <v>8</v>
      </c>
      <c r="I385" s="20">
        <f>IF(FluxoCaixa1013151769[[#This Row],[Fornecedores]]="Saldo Inicial",FluxoCaixa1013151769[[#This Row],[R$ (Valores)]],I384+FluxoCaixa1013151769[[#This Row],[Valores Receitas / Despesas]])</f>
        <v>75367.439999999886</v>
      </c>
      <c r="J385" s="5">
        <f>IF(FluxoCaixa1013151769[[#This Row],[Entrada / Saída]]="Saída",FluxoCaixa1013151769[[#This Row],[R$ (Valores)]]*-1,FluxoCaixa1013151769[[#This Row],[R$ (Valores)]])</f>
        <v>-799.85</v>
      </c>
    </row>
    <row r="386" spans="2:10" hidden="1">
      <c r="B386" s="16">
        <v>46065</v>
      </c>
      <c r="C386" s="48" t="s">
        <v>1299</v>
      </c>
      <c r="D386" s="17" t="s">
        <v>2</v>
      </c>
      <c r="E386" s="17" t="s">
        <v>23</v>
      </c>
      <c r="F386" s="17" t="s">
        <v>568</v>
      </c>
      <c r="G386" s="21">
        <v>1883.33</v>
      </c>
      <c r="H386" s="17" t="s">
        <v>8</v>
      </c>
      <c r="I386" s="20">
        <f>IF(FluxoCaixa1013151769[[#This Row],[Fornecedores]]="Saldo Inicial",FluxoCaixa1013151769[[#This Row],[R$ (Valores)]],I385+FluxoCaixa1013151769[[#This Row],[Valores Receitas / Despesas]])</f>
        <v>73484.109999999884</v>
      </c>
      <c r="J386" s="5">
        <f>IF(FluxoCaixa1013151769[[#This Row],[Entrada / Saída]]="Saída",FluxoCaixa1013151769[[#This Row],[R$ (Valores)]]*-1,FluxoCaixa1013151769[[#This Row],[R$ (Valores)]])</f>
        <v>-1883.33</v>
      </c>
    </row>
    <row r="387" spans="2:10" hidden="1">
      <c r="B387" s="16">
        <v>46065</v>
      </c>
      <c r="C387" s="48" t="s">
        <v>1299</v>
      </c>
      <c r="D387" s="17" t="s">
        <v>2</v>
      </c>
      <c r="E387" s="17" t="s">
        <v>25</v>
      </c>
      <c r="F387" s="17" t="s">
        <v>1006</v>
      </c>
      <c r="G387" s="21">
        <v>269.13</v>
      </c>
      <c r="H387" s="17" t="s">
        <v>8</v>
      </c>
      <c r="I387" s="20">
        <f>IF(FluxoCaixa1013151769[[#This Row],[Fornecedores]]="Saldo Inicial",FluxoCaixa1013151769[[#This Row],[R$ (Valores)]],I386+FluxoCaixa1013151769[[#This Row],[Valores Receitas / Despesas]])</f>
        <v>73214.97999999988</v>
      </c>
      <c r="J387" s="5">
        <f>IF(FluxoCaixa1013151769[[#This Row],[Entrada / Saída]]="Saída",FluxoCaixa1013151769[[#This Row],[R$ (Valores)]]*-1,FluxoCaixa1013151769[[#This Row],[R$ (Valores)]])</f>
        <v>-269.13</v>
      </c>
    </row>
    <row r="388" spans="2:10" hidden="1">
      <c r="B388" s="16">
        <v>46065</v>
      </c>
      <c r="C388" s="48" t="s">
        <v>1299</v>
      </c>
      <c r="D388" s="17" t="s">
        <v>2</v>
      </c>
      <c r="E388" s="17" t="s">
        <v>83</v>
      </c>
      <c r="F388" s="17" t="s">
        <v>936</v>
      </c>
      <c r="G388" s="21">
        <v>5308.85</v>
      </c>
      <c r="H388" s="17" t="s">
        <v>8</v>
      </c>
      <c r="I388" s="20">
        <f>IF(FluxoCaixa1013151769[[#This Row],[Fornecedores]]="Saldo Inicial",FluxoCaixa1013151769[[#This Row],[R$ (Valores)]],I387+FluxoCaixa1013151769[[#This Row],[Valores Receitas / Despesas]])</f>
        <v>67906.129999999874</v>
      </c>
      <c r="J388" s="5">
        <f>IF(FluxoCaixa1013151769[[#This Row],[Entrada / Saída]]="Saída",FluxoCaixa1013151769[[#This Row],[R$ (Valores)]]*-1,FluxoCaixa1013151769[[#This Row],[R$ (Valores)]])</f>
        <v>-5308.85</v>
      </c>
    </row>
    <row r="389" spans="2:10" hidden="1">
      <c r="B389" s="16">
        <v>46065</v>
      </c>
      <c r="C389" s="48" t="s">
        <v>1299</v>
      </c>
      <c r="D389" s="17" t="s">
        <v>2</v>
      </c>
      <c r="E389" s="17" t="s">
        <v>70</v>
      </c>
      <c r="F389" s="17" t="s">
        <v>1674</v>
      </c>
      <c r="G389" s="21">
        <v>1050</v>
      </c>
      <c r="H389" s="17" t="s">
        <v>8</v>
      </c>
      <c r="I389" s="20">
        <f>IF(FluxoCaixa1013151769[[#This Row],[Fornecedores]]="Saldo Inicial",FluxoCaixa1013151769[[#This Row],[R$ (Valores)]],I388+FluxoCaixa1013151769[[#This Row],[Valores Receitas / Despesas]])</f>
        <v>66856.129999999874</v>
      </c>
      <c r="J389" s="5">
        <f>IF(FluxoCaixa1013151769[[#This Row],[Entrada / Saída]]="Saída",FluxoCaixa1013151769[[#This Row],[R$ (Valores)]]*-1,FluxoCaixa1013151769[[#This Row],[R$ (Valores)]])</f>
        <v>-1050</v>
      </c>
    </row>
    <row r="390" spans="2:10" hidden="1">
      <c r="B390" s="16">
        <v>46065</v>
      </c>
      <c r="C390" s="48" t="s">
        <v>1299</v>
      </c>
      <c r="D390" s="17" t="s">
        <v>2</v>
      </c>
      <c r="E390" s="17" t="s">
        <v>70</v>
      </c>
      <c r="F390" s="17" t="s">
        <v>1675</v>
      </c>
      <c r="G390" s="21">
        <v>1750</v>
      </c>
      <c r="H390" s="17" t="s">
        <v>8</v>
      </c>
      <c r="I390" s="20">
        <f>IF(FluxoCaixa1013151769[[#This Row],[Fornecedores]]="Saldo Inicial",FluxoCaixa1013151769[[#This Row],[R$ (Valores)]],I389+FluxoCaixa1013151769[[#This Row],[Valores Receitas / Despesas]])</f>
        <v>65106.129999999874</v>
      </c>
      <c r="J390" s="5">
        <f>IF(FluxoCaixa1013151769[[#This Row],[Entrada / Saída]]="Saída",FluxoCaixa1013151769[[#This Row],[R$ (Valores)]]*-1,FluxoCaixa1013151769[[#This Row],[R$ (Valores)]])</f>
        <v>-1750</v>
      </c>
    </row>
    <row r="391" spans="2:10" hidden="1">
      <c r="B391" s="16">
        <v>46065</v>
      </c>
      <c r="C391" s="48" t="s">
        <v>1299</v>
      </c>
      <c r="D391" s="17" t="s">
        <v>2</v>
      </c>
      <c r="E391" s="17" t="s">
        <v>70</v>
      </c>
      <c r="F391" s="17" t="s">
        <v>1676</v>
      </c>
      <c r="G391" s="21">
        <v>1834.36</v>
      </c>
      <c r="H391" s="17" t="s">
        <v>8</v>
      </c>
      <c r="I391" s="20">
        <f>IF(FluxoCaixa1013151769[[#This Row],[Fornecedores]]="Saldo Inicial",FluxoCaixa1013151769[[#This Row],[R$ (Valores)]],I390+FluxoCaixa1013151769[[#This Row],[Valores Receitas / Despesas]])</f>
        <v>63271.769999999873</v>
      </c>
      <c r="J391" s="5">
        <f>IF(FluxoCaixa1013151769[[#This Row],[Entrada / Saída]]="Saída",FluxoCaixa1013151769[[#This Row],[R$ (Valores)]]*-1,FluxoCaixa1013151769[[#This Row],[R$ (Valores)]])</f>
        <v>-1834.36</v>
      </c>
    </row>
    <row r="392" spans="2:10" hidden="1">
      <c r="B392" s="16">
        <v>46065</v>
      </c>
      <c r="C392" s="48" t="s">
        <v>1299</v>
      </c>
      <c r="D392" s="17" t="s">
        <v>2</v>
      </c>
      <c r="E392" s="17" t="s">
        <v>70</v>
      </c>
      <c r="F392" s="17" t="s">
        <v>1676</v>
      </c>
      <c r="G392" s="21">
        <v>580.83000000000004</v>
      </c>
      <c r="H392" s="17" t="s">
        <v>8</v>
      </c>
      <c r="I392" s="20">
        <f>IF(FluxoCaixa1013151769[[#This Row],[Fornecedores]]="Saldo Inicial",FluxoCaixa1013151769[[#This Row],[R$ (Valores)]],I391+FluxoCaixa1013151769[[#This Row],[Valores Receitas / Despesas]])</f>
        <v>62690.939999999871</v>
      </c>
      <c r="J392" s="5">
        <f>IF(FluxoCaixa1013151769[[#This Row],[Entrada / Saída]]="Saída",FluxoCaixa1013151769[[#This Row],[R$ (Valores)]]*-1,FluxoCaixa1013151769[[#This Row],[R$ (Valores)]])</f>
        <v>-580.83000000000004</v>
      </c>
    </row>
    <row r="393" spans="2:10" hidden="1">
      <c r="B393" s="16">
        <v>46065</v>
      </c>
      <c r="C393" s="48" t="s">
        <v>1299</v>
      </c>
      <c r="D393" s="45" t="s">
        <v>2</v>
      </c>
      <c r="E393" s="45" t="s">
        <v>70</v>
      </c>
      <c r="F393" s="17" t="s">
        <v>1677</v>
      </c>
      <c r="G393" s="54">
        <v>71.27</v>
      </c>
      <c r="H393" s="45" t="s">
        <v>8</v>
      </c>
      <c r="I393" s="20">
        <f>IF(FluxoCaixa1013151769[[#This Row],[Fornecedores]]="Saldo Inicial",FluxoCaixa1013151769[[#This Row],[R$ (Valores)]],I392+FluxoCaixa1013151769[[#This Row],[Valores Receitas / Despesas]])</f>
        <v>62619.669999999875</v>
      </c>
      <c r="J393" s="53">
        <f>IF(FluxoCaixa1013151769[[#This Row],[Entrada / Saída]]="Saída",FluxoCaixa1013151769[[#This Row],[R$ (Valores)]]*-1,FluxoCaixa1013151769[[#This Row],[R$ (Valores)]])</f>
        <v>-71.27</v>
      </c>
    </row>
    <row r="394" spans="2:10" hidden="1">
      <c r="B394" s="16">
        <v>46065</v>
      </c>
      <c r="C394" s="48" t="s">
        <v>1299</v>
      </c>
      <c r="D394" s="17" t="s">
        <v>2</v>
      </c>
      <c r="E394" s="17" t="s">
        <v>507</v>
      </c>
      <c r="F394" s="17" t="s">
        <v>1678</v>
      </c>
      <c r="G394" s="21">
        <v>68.17</v>
      </c>
      <c r="H394" s="17" t="s">
        <v>8</v>
      </c>
      <c r="I394" s="20">
        <f>IF(FluxoCaixa1013151769[[#This Row],[Fornecedores]]="Saldo Inicial",FluxoCaixa1013151769[[#This Row],[R$ (Valores)]],I393+FluxoCaixa1013151769[[#This Row],[Valores Receitas / Despesas]])</f>
        <v>62551.499999999876</v>
      </c>
      <c r="J394" s="5">
        <f>IF(FluxoCaixa1013151769[[#This Row],[Entrada / Saída]]="Saída",FluxoCaixa1013151769[[#This Row],[R$ (Valores)]]*-1,FluxoCaixa1013151769[[#This Row],[R$ (Valores)]])</f>
        <v>-68.17</v>
      </c>
    </row>
    <row r="395" spans="2:10" hidden="1">
      <c r="B395" s="16">
        <v>46065</v>
      </c>
      <c r="C395" s="48" t="s">
        <v>1299</v>
      </c>
      <c r="D395" s="17" t="s">
        <v>2</v>
      </c>
      <c r="E395" s="17" t="s">
        <v>507</v>
      </c>
      <c r="F395" s="17" t="s">
        <v>1679</v>
      </c>
      <c r="G395" s="21">
        <v>68.17</v>
      </c>
      <c r="H395" s="17" t="s">
        <v>8</v>
      </c>
      <c r="I395" s="20">
        <f>IF(FluxoCaixa1013151769[[#This Row],[Fornecedores]]="Saldo Inicial",FluxoCaixa1013151769[[#This Row],[R$ (Valores)]],I394+FluxoCaixa1013151769[[#This Row],[Valores Receitas / Despesas]])</f>
        <v>62483.329999999878</v>
      </c>
      <c r="J395" s="5">
        <f>IF(FluxoCaixa1013151769[[#This Row],[Entrada / Saída]]="Saída",FluxoCaixa1013151769[[#This Row],[R$ (Valores)]]*-1,FluxoCaixa1013151769[[#This Row],[R$ (Valores)]])</f>
        <v>-68.17</v>
      </c>
    </row>
    <row r="396" spans="2:10" hidden="1">
      <c r="B396" s="16">
        <v>46065</v>
      </c>
      <c r="C396" s="48" t="s">
        <v>1299</v>
      </c>
      <c r="D396" s="17" t="s">
        <v>2</v>
      </c>
      <c r="E396" s="17" t="s">
        <v>507</v>
      </c>
      <c r="F396" s="17" t="s">
        <v>1680</v>
      </c>
      <c r="G396" s="21">
        <v>68.17</v>
      </c>
      <c r="H396" s="17" t="s">
        <v>8</v>
      </c>
      <c r="I396" s="20">
        <f>IF(FluxoCaixa1013151769[[#This Row],[Fornecedores]]="Saldo Inicial",FluxoCaixa1013151769[[#This Row],[R$ (Valores)]],I395+FluxoCaixa1013151769[[#This Row],[Valores Receitas / Despesas]])</f>
        <v>62415.15999999988</v>
      </c>
      <c r="J396" s="5">
        <f>IF(FluxoCaixa1013151769[[#This Row],[Entrada / Saída]]="Saída",FluxoCaixa1013151769[[#This Row],[R$ (Valores)]]*-1,FluxoCaixa1013151769[[#This Row],[R$ (Valores)]])</f>
        <v>-68.17</v>
      </c>
    </row>
    <row r="397" spans="2:10" hidden="1">
      <c r="B397" s="16">
        <v>46065</v>
      </c>
      <c r="C397" s="48" t="s">
        <v>1299</v>
      </c>
      <c r="D397" s="17" t="s">
        <v>2</v>
      </c>
      <c r="E397" s="17" t="s">
        <v>507</v>
      </c>
      <c r="F397" s="17" t="s">
        <v>1681</v>
      </c>
      <c r="G397" s="21">
        <v>68.17</v>
      </c>
      <c r="H397" s="17" t="s">
        <v>8</v>
      </c>
      <c r="I397" s="20">
        <f>IF(FluxoCaixa1013151769[[#This Row],[Fornecedores]]="Saldo Inicial",FluxoCaixa1013151769[[#This Row],[R$ (Valores)]],I396+FluxoCaixa1013151769[[#This Row],[Valores Receitas / Despesas]])</f>
        <v>62346.989999999882</v>
      </c>
      <c r="J397" s="5">
        <f>IF(FluxoCaixa1013151769[[#This Row],[Entrada / Saída]]="Saída",FluxoCaixa1013151769[[#This Row],[R$ (Valores)]]*-1,FluxoCaixa1013151769[[#This Row],[R$ (Valores)]])</f>
        <v>-68.17</v>
      </c>
    </row>
    <row r="398" spans="2:10" hidden="1">
      <c r="B398" s="16">
        <v>46065</v>
      </c>
      <c r="C398" s="48" t="s">
        <v>1299</v>
      </c>
      <c r="D398" s="17" t="s">
        <v>2</v>
      </c>
      <c r="E398" s="17" t="s">
        <v>507</v>
      </c>
      <c r="F398" s="17" t="s">
        <v>1682</v>
      </c>
      <c r="G398" s="21">
        <v>68.17</v>
      </c>
      <c r="H398" s="17" t="s">
        <v>8</v>
      </c>
      <c r="I398" s="20">
        <f>IF(FluxoCaixa1013151769[[#This Row],[Fornecedores]]="Saldo Inicial",FluxoCaixa1013151769[[#This Row],[R$ (Valores)]],I397+FluxoCaixa1013151769[[#This Row],[Valores Receitas / Despesas]])</f>
        <v>62278.819999999883</v>
      </c>
      <c r="J398" s="5">
        <f>IF(FluxoCaixa1013151769[[#This Row],[Entrada / Saída]]="Saída",FluxoCaixa1013151769[[#This Row],[R$ (Valores)]]*-1,FluxoCaixa1013151769[[#This Row],[R$ (Valores)]])</f>
        <v>-68.17</v>
      </c>
    </row>
    <row r="399" spans="2:10" hidden="1">
      <c r="B399" s="16">
        <v>46065</v>
      </c>
      <c r="C399" s="48" t="s">
        <v>1299</v>
      </c>
      <c r="D399" s="17" t="s">
        <v>2</v>
      </c>
      <c r="E399" s="17" t="s">
        <v>507</v>
      </c>
      <c r="F399" s="17" t="s">
        <v>1683</v>
      </c>
      <c r="G399" s="21">
        <v>68.17</v>
      </c>
      <c r="H399" s="17" t="s">
        <v>8</v>
      </c>
      <c r="I399" s="20">
        <f>IF(FluxoCaixa1013151769[[#This Row],[Fornecedores]]="Saldo Inicial",FluxoCaixa1013151769[[#This Row],[R$ (Valores)]],I398+FluxoCaixa1013151769[[#This Row],[Valores Receitas / Despesas]])</f>
        <v>62210.649999999885</v>
      </c>
      <c r="J399" s="5">
        <f>IF(FluxoCaixa1013151769[[#This Row],[Entrada / Saída]]="Saída",FluxoCaixa1013151769[[#This Row],[R$ (Valores)]]*-1,FluxoCaixa1013151769[[#This Row],[R$ (Valores)]])</f>
        <v>-68.17</v>
      </c>
    </row>
    <row r="400" spans="2:10" hidden="1">
      <c r="B400" s="16">
        <v>46065</v>
      </c>
      <c r="C400" s="48" t="s">
        <v>1299</v>
      </c>
      <c r="D400" s="17" t="s">
        <v>2</v>
      </c>
      <c r="E400" s="17" t="s">
        <v>25</v>
      </c>
      <c r="F400" s="17" t="s">
        <v>1684</v>
      </c>
      <c r="G400" s="21">
        <v>280</v>
      </c>
      <c r="H400" s="17" t="s">
        <v>8</v>
      </c>
      <c r="I400" s="20">
        <f>IF(FluxoCaixa1013151769[[#This Row],[Fornecedores]]="Saldo Inicial",FluxoCaixa1013151769[[#This Row],[R$ (Valores)]],I399+FluxoCaixa1013151769[[#This Row],[Valores Receitas / Despesas]])</f>
        <v>61930.649999999885</v>
      </c>
      <c r="J400" s="5">
        <f>IF(FluxoCaixa1013151769[[#This Row],[Entrada / Saída]]="Saída",FluxoCaixa1013151769[[#This Row],[R$ (Valores)]]*-1,FluxoCaixa1013151769[[#This Row],[R$ (Valores)]])</f>
        <v>-280</v>
      </c>
    </row>
    <row r="401" spans="2:10" hidden="1">
      <c r="B401" s="16">
        <v>46065</v>
      </c>
      <c r="C401" s="48" t="s">
        <v>1299</v>
      </c>
      <c r="D401" s="17" t="s">
        <v>2</v>
      </c>
      <c r="E401" s="17" t="s">
        <v>507</v>
      </c>
      <c r="F401" s="17" t="s">
        <v>1685</v>
      </c>
      <c r="G401" s="21">
        <v>108.39</v>
      </c>
      <c r="H401" s="17" t="s">
        <v>8</v>
      </c>
      <c r="I401" s="20">
        <f>IF(FluxoCaixa1013151769[[#This Row],[Fornecedores]]="Saldo Inicial",FluxoCaixa1013151769[[#This Row],[R$ (Valores)]],I400+FluxoCaixa1013151769[[#This Row],[Valores Receitas / Despesas]])</f>
        <v>61822.259999999886</v>
      </c>
      <c r="J401" s="5">
        <f>IF(FluxoCaixa1013151769[[#This Row],[Entrada / Saída]]="Saída",FluxoCaixa1013151769[[#This Row],[R$ (Valores)]]*-1,FluxoCaixa1013151769[[#This Row],[R$ (Valores)]])</f>
        <v>-108.39</v>
      </c>
    </row>
    <row r="402" spans="2:10" hidden="1">
      <c r="B402" s="16">
        <v>46065</v>
      </c>
      <c r="C402" s="48" t="s">
        <v>1299</v>
      </c>
      <c r="D402" s="17" t="s">
        <v>2</v>
      </c>
      <c r="E402" s="17" t="s">
        <v>507</v>
      </c>
      <c r="F402" s="17" t="s">
        <v>1686</v>
      </c>
      <c r="G402" s="21">
        <v>108.39</v>
      </c>
      <c r="H402" s="17" t="s">
        <v>8</v>
      </c>
      <c r="I402" s="20">
        <f>IF(FluxoCaixa1013151769[[#This Row],[Fornecedores]]="Saldo Inicial",FluxoCaixa1013151769[[#This Row],[R$ (Valores)]],I401+FluxoCaixa1013151769[[#This Row],[Valores Receitas / Despesas]])</f>
        <v>61713.869999999886</v>
      </c>
      <c r="J402" s="5">
        <f>IF(FluxoCaixa1013151769[[#This Row],[Entrada / Saída]]="Saída",FluxoCaixa1013151769[[#This Row],[R$ (Valores)]]*-1,FluxoCaixa1013151769[[#This Row],[R$ (Valores)]])</f>
        <v>-108.39</v>
      </c>
    </row>
    <row r="403" spans="2:10" hidden="1">
      <c r="B403" s="16">
        <v>46065</v>
      </c>
      <c r="C403" s="48" t="s">
        <v>1299</v>
      </c>
      <c r="D403" s="17" t="s">
        <v>2</v>
      </c>
      <c r="E403" s="17" t="s">
        <v>507</v>
      </c>
      <c r="F403" s="17" t="s">
        <v>1680</v>
      </c>
      <c r="G403" s="21">
        <v>68.17</v>
      </c>
      <c r="H403" s="17" t="s">
        <v>8</v>
      </c>
      <c r="I403" s="20">
        <f>IF(FluxoCaixa1013151769[[#This Row],[Fornecedores]]="Saldo Inicial",FluxoCaixa1013151769[[#This Row],[R$ (Valores)]],I402+FluxoCaixa1013151769[[#This Row],[Valores Receitas / Despesas]])</f>
        <v>61645.699999999888</v>
      </c>
      <c r="J403" s="5">
        <f>IF(FluxoCaixa1013151769[[#This Row],[Entrada / Saída]]="Saída",FluxoCaixa1013151769[[#This Row],[R$ (Valores)]]*-1,FluxoCaixa1013151769[[#This Row],[R$ (Valores)]])</f>
        <v>-68.17</v>
      </c>
    </row>
    <row r="404" spans="2:10" hidden="1">
      <c r="B404" s="16">
        <v>46065</v>
      </c>
      <c r="C404" s="48" t="s">
        <v>1299</v>
      </c>
      <c r="D404" s="17" t="s">
        <v>2</v>
      </c>
      <c r="E404" s="17" t="s">
        <v>70</v>
      </c>
      <c r="F404" s="17" t="s">
        <v>1687</v>
      </c>
      <c r="G404" s="21">
        <v>1650</v>
      </c>
      <c r="H404" s="17" t="s">
        <v>8</v>
      </c>
      <c r="I404" s="20">
        <f>IF(FluxoCaixa1013151769[[#This Row],[Fornecedores]]="Saldo Inicial",FluxoCaixa1013151769[[#This Row],[R$ (Valores)]],I403+FluxoCaixa1013151769[[#This Row],[Valores Receitas / Despesas]])</f>
        <v>59995.699999999888</v>
      </c>
      <c r="J404" s="5">
        <f>IF(FluxoCaixa1013151769[[#This Row],[Entrada / Saída]]="Saída",FluxoCaixa1013151769[[#This Row],[R$ (Valores)]]*-1,FluxoCaixa1013151769[[#This Row],[R$ (Valores)]])</f>
        <v>-1650</v>
      </c>
    </row>
    <row r="405" spans="2:10" hidden="1">
      <c r="B405" s="16">
        <v>46065</v>
      </c>
      <c r="C405" s="48" t="s">
        <v>1299</v>
      </c>
      <c r="D405" s="45" t="s">
        <v>2</v>
      </c>
      <c r="E405" s="45" t="s">
        <v>70</v>
      </c>
      <c r="F405" s="17" t="s">
        <v>1688</v>
      </c>
      <c r="G405" s="54">
        <v>1065.3699999999999</v>
      </c>
      <c r="H405" s="45" t="s">
        <v>8</v>
      </c>
      <c r="I405" s="20">
        <f>IF(FluxoCaixa1013151769[[#This Row],[Fornecedores]]="Saldo Inicial",FluxoCaixa1013151769[[#This Row],[R$ (Valores)]],I404+FluxoCaixa1013151769[[#This Row],[Valores Receitas / Despesas]])</f>
        <v>58930.329999999885</v>
      </c>
      <c r="J405" s="53">
        <f>IF(FluxoCaixa1013151769[[#This Row],[Entrada / Saída]]="Saída",FluxoCaixa1013151769[[#This Row],[R$ (Valores)]]*-1,FluxoCaixa1013151769[[#This Row],[R$ (Valores)]])</f>
        <v>-1065.3699999999999</v>
      </c>
    </row>
    <row r="406" spans="2:10" hidden="1">
      <c r="B406" s="16">
        <v>46065</v>
      </c>
      <c r="C406" s="48" t="s">
        <v>1299</v>
      </c>
      <c r="D406" s="17" t="s">
        <v>2</v>
      </c>
      <c r="E406" s="17" t="s">
        <v>70</v>
      </c>
      <c r="F406" s="17" t="s">
        <v>981</v>
      </c>
      <c r="G406" s="21">
        <v>142.71</v>
      </c>
      <c r="H406" s="17" t="s">
        <v>8</v>
      </c>
      <c r="I406" s="20">
        <f>IF(FluxoCaixa1013151769[[#This Row],[Fornecedores]]="Saldo Inicial",FluxoCaixa1013151769[[#This Row],[R$ (Valores)]],I405+FluxoCaixa1013151769[[#This Row],[Valores Receitas / Despesas]])</f>
        <v>58787.619999999886</v>
      </c>
      <c r="J406" s="5">
        <f>IF(FluxoCaixa1013151769[[#This Row],[Entrada / Saída]]="Saída",FluxoCaixa1013151769[[#This Row],[R$ (Valores)]]*-1,FluxoCaixa1013151769[[#This Row],[R$ (Valores)]])</f>
        <v>-142.71</v>
      </c>
    </row>
    <row r="407" spans="2:10" hidden="1">
      <c r="B407" s="16">
        <v>46065</v>
      </c>
      <c r="C407" s="48" t="s">
        <v>1299</v>
      </c>
      <c r="D407" s="17" t="s">
        <v>2</v>
      </c>
      <c r="E407" s="17" t="s">
        <v>70</v>
      </c>
      <c r="F407" s="17" t="s">
        <v>1689</v>
      </c>
      <c r="G407" s="21">
        <v>280</v>
      </c>
      <c r="H407" s="17" t="s">
        <v>8</v>
      </c>
      <c r="I407" s="20">
        <f>IF(FluxoCaixa1013151769[[#This Row],[Fornecedores]]="Saldo Inicial",FluxoCaixa1013151769[[#This Row],[R$ (Valores)]],I406+FluxoCaixa1013151769[[#This Row],[Valores Receitas / Despesas]])</f>
        <v>58507.619999999886</v>
      </c>
      <c r="J407" s="5">
        <f>IF(FluxoCaixa1013151769[[#This Row],[Entrada / Saída]]="Saída",FluxoCaixa1013151769[[#This Row],[R$ (Valores)]]*-1,FluxoCaixa1013151769[[#This Row],[R$ (Valores)]])</f>
        <v>-280</v>
      </c>
    </row>
    <row r="408" spans="2:10" hidden="1">
      <c r="B408" s="16">
        <v>46065</v>
      </c>
      <c r="C408" s="48" t="s">
        <v>1299</v>
      </c>
      <c r="D408" s="17" t="s">
        <v>2</v>
      </c>
      <c r="E408" s="17" t="s">
        <v>70</v>
      </c>
      <c r="F408" s="17" t="s">
        <v>1139</v>
      </c>
      <c r="G408" s="21">
        <v>94</v>
      </c>
      <c r="H408" s="17" t="s">
        <v>8</v>
      </c>
      <c r="I408" s="20">
        <f>IF(FluxoCaixa1013151769[[#This Row],[Fornecedores]]="Saldo Inicial",FluxoCaixa1013151769[[#This Row],[R$ (Valores)]],I407+FluxoCaixa1013151769[[#This Row],[Valores Receitas / Despesas]])</f>
        <v>58413.619999999886</v>
      </c>
      <c r="J408" s="5">
        <f>IF(FluxoCaixa1013151769[[#This Row],[Entrada / Saída]]="Saída",FluxoCaixa1013151769[[#This Row],[R$ (Valores)]]*-1,FluxoCaixa1013151769[[#This Row],[R$ (Valores)]])</f>
        <v>-94</v>
      </c>
    </row>
    <row r="409" spans="2:10" hidden="1">
      <c r="B409" s="16">
        <v>46065</v>
      </c>
      <c r="C409" s="48" t="s">
        <v>1299</v>
      </c>
      <c r="D409" s="17" t="s">
        <v>2</v>
      </c>
      <c r="E409" s="17" t="s">
        <v>70</v>
      </c>
      <c r="F409" s="17" t="s">
        <v>1690</v>
      </c>
      <c r="G409" s="21">
        <v>445</v>
      </c>
      <c r="H409" s="17" t="s">
        <v>8</v>
      </c>
      <c r="I409" s="20">
        <f>IF(FluxoCaixa1013151769[[#This Row],[Fornecedores]]="Saldo Inicial",FluxoCaixa1013151769[[#This Row],[R$ (Valores)]],I408+FluxoCaixa1013151769[[#This Row],[Valores Receitas / Despesas]])</f>
        <v>57968.619999999886</v>
      </c>
      <c r="J409" s="5">
        <f>IF(FluxoCaixa1013151769[[#This Row],[Entrada / Saída]]="Saída",FluxoCaixa1013151769[[#This Row],[R$ (Valores)]]*-1,FluxoCaixa1013151769[[#This Row],[R$ (Valores)]])</f>
        <v>-445</v>
      </c>
    </row>
    <row r="410" spans="2:10" hidden="1">
      <c r="B410" s="16">
        <v>46065</v>
      </c>
      <c r="C410" s="48" t="s">
        <v>1299</v>
      </c>
      <c r="D410" s="17" t="s">
        <v>2</v>
      </c>
      <c r="E410" s="17" t="s">
        <v>70</v>
      </c>
      <c r="F410" s="17" t="s">
        <v>1691</v>
      </c>
      <c r="G410" s="21">
        <v>307.60000000000002</v>
      </c>
      <c r="H410" s="17" t="s">
        <v>8</v>
      </c>
      <c r="I410" s="20">
        <f>IF(FluxoCaixa1013151769[[#This Row],[Fornecedores]]="Saldo Inicial",FluxoCaixa1013151769[[#This Row],[R$ (Valores)]],I409+FluxoCaixa1013151769[[#This Row],[Valores Receitas / Despesas]])</f>
        <v>57661.019999999888</v>
      </c>
      <c r="J410" s="5">
        <f>IF(FluxoCaixa1013151769[[#This Row],[Entrada / Saída]]="Saída",FluxoCaixa1013151769[[#This Row],[R$ (Valores)]]*-1,FluxoCaixa1013151769[[#This Row],[R$ (Valores)]])</f>
        <v>-307.60000000000002</v>
      </c>
    </row>
    <row r="411" spans="2:10" hidden="1">
      <c r="B411" s="16">
        <v>46065</v>
      </c>
      <c r="C411" s="48" t="s">
        <v>1299</v>
      </c>
      <c r="D411" s="17" t="s">
        <v>2</v>
      </c>
      <c r="E411" s="17" t="s">
        <v>70</v>
      </c>
      <c r="F411" s="17" t="s">
        <v>1692</v>
      </c>
      <c r="G411" s="21">
        <v>88.9</v>
      </c>
      <c r="H411" s="17" t="s">
        <v>8</v>
      </c>
      <c r="I411" s="20">
        <f>IF(FluxoCaixa1013151769[[#This Row],[Fornecedores]]="Saldo Inicial",FluxoCaixa1013151769[[#This Row],[R$ (Valores)]],I410+FluxoCaixa1013151769[[#This Row],[Valores Receitas / Despesas]])</f>
        <v>57572.119999999886</v>
      </c>
      <c r="J411" s="5">
        <f>IF(FluxoCaixa1013151769[[#This Row],[Entrada / Saída]]="Saída",FluxoCaixa1013151769[[#This Row],[R$ (Valores)]]*-1,FluxoCaixa1013151769[[#This Row],[R$ (Valores)]])</f>
        <v>-88.9</v>
      </c>
    </row>
    <row r="412" spans="2:10" hidden="1">
      <c r="B412" s="16">
        <v>46065</v>
      </c>
      <c r="C412" s="48" t="s">
        <v>1299</v>
      </c>
      <c r="D412" s="17" t="s">
        <v>2</v>
      </c>
      <c r="E412" s="17" t="s">
        <v>70</v>
      </c>
      <c r="F412" s="17" t="s">
        <v>1134</v>
      </c>
      <c r="G412" s="21">
        <v>291.89</v>
      </c>
      <c r="H412" s="17" t="s">
        <v>8</v>
      </c>
      <c r="I412" s="20">
        <f>IF(FluxoCaixa1013151769[[#This Row],[Fornecedores]]="Saldo Inicial",FluxoCaixa1013151769[[#This Row],[R$ (Valores)]],I411+FluxoCaixa1013151769[[#This Row],[Valores Receitas / Despesas]])</f>
        <v>57280.229999999887</v>
      </c>
      <c r="J412" s="5">
        <f>IF(FluxoCaixa1013151769[[#This Row],[Entrada / Saída]]="Saída",FluxoCaixa1013151769[[#This Row],[R$ (Valores)]]*-1,FluxoCaixa1013151769[[#This Row],[R$ (Valores)]])</f>
        <v>-291.89</v>
      </c>
    </row>
    <row r="413" spans="2:10" hidden="1">
      <c r="B413" s="16">
        <v>46065</v>
      </c>
      <c r="C413" s="48" t="s">
        <v>1299</v>
      </c>
      <c r="D413" s="17" t="s">
        <v>2</v>
      </c>
      <c r="E413" s="17" t="s">
        <v>70</v>
      </c>
      <c r="F413" s="17" t="s">
        <v>1693</v>
      </c>
      <c r="G413" s="21">
        <v>1418.88</v>
      </c>
      <c r="H413" s="17" t="s">
        <v>8</v>
      </c>
      <c r="I413" s="20">
        <f>IF(FluxoCaixa1013151769[[#This Row],[Fornecedores]]="Saldo Inicial",FluxoCaixa1013151769[[#This Row],[R$ (Valores)]],I412+FluxoCaixa1013151769[[#This Row],[Valores Receitas / Despesas]])</f>
        <v>55861.349999999889</v>
      </c>
      <c r="J413" s="5">
        <f>IF(FluxoCaixa1013151769[[#This Row],[Entrada / Saída]]="Saída",FluxoCaixa1013151769[[#This Row],[R$ (Valores)]]*-1,FluxoCaixa1013151769[[#This Row],[R$ (Valores)]])</f>
        <v>-1418.88</v>
      </c>
    </row>
    <row r="414" spans="2:10" hidden="1">
      <c r="B414" s="16">
        <v>46065</v>
      </c>
      <c r="C414" s="48" t="s">
        <v>1299</v>
      </c>
      <c r="D414" s="17" t="s">
        <v>2</v>
      </c>
      <c r="E414" s="17" t="s">
        <v>507</v>
      </c>
      <c r="F414" s="17" t="s">
        <v>1694</v>
      </c>
      <c r="G414" s="21">
        <v>108.39</v>
      </c>
      <c r="H414" s="17" t="s">
        <v>8</v>
      </c>
      <c r="I414" s="20">
        <f>IF(FluxoCaixa1013151769[[#This Row],[Fornecedores]]="Saldo Inicial",FluxoCaixa1013151769[[#This Row],[R$ (Valores)]],I413+FluxoCaixa1013151769[[#This Row],[Valores Receitas / Despesas]])</f>
        <v>55752.95999999989</v>
      </c>
      <c r="J414" s="5">
        <f>IF(FluxoCaixa1013151769[[#This Row],[Entrada / Saída]]="Saída",FluxoCaixa1013151769[[#This Row],[R$ (Valores)]]*-1,FluxoCaixa1013151769[[#This Row],[R$ (Valores)]])</f>
        <v>-108.39</v>
      </c>
    </row>
    <row r="415" spans="2:10" hidden="1">
      <c r="B415" s="16">
        <v>46065</v>
      </c>
      <c r="C415" s="48" t="s">
        <v>1299</v>
      </c>
      <c r="D415" s="45" t="s">
        <v>2</v>
      </c>
      <c r="E415" s="45" t="s">
        <v>507</v>
      </c>
      <c r="F415" s="17" t="s">
        <v>1695</v>
      </c>
      <c r="G415" s="54">
        <v>108.39</v>
      </c>
      <c r="H415" s="45" t="s">
        <v>8</v>
      </c>
      <c r="I415" s="20">
        <f>IF(FluxoCaixa1013151769[[#This Row],[Fornecedores]]="Saldo Inicial",FluxoCaixa1013151769[[#This Row],[R$ (Valores)]],I414+FluxoCaixa1013151769[[#This Row],[Valores Receitas / Despesas]])</f>
        <v>55644.569999999891</v>
      </c>
      <c r="J415" s="53">
        <f>IF(FluxoCaixa1013151769[[#This Row],[Entrada / Saída]]="Saída",FluxoCaixa1013151769[[#This Row],[R$ (Valores)]]*-1,FluxoCaixa1013151769[[#This Row],[R$ (Valores)]])</f>
        <v>-108.39</v>
      </c>
    </row>
    <row r="416" spans="2:10" hidden="1">
      <c r="B416" s="16">
        <v>46065</v>
      </c>
      <c r="C416" s="48" t="s">
        <v>1299</v>
      </c>
      <c r="D416" s="45" t="s">
        <v>2</v>
      </c>
      <c r="E416" s="45" t="s">
        <v>507</v>
      </c>
      <c r="F416" s="17" t="s">
        <v>1685</v>
      </c>
      <c r="G416" s="54">
        <v>108.39</v>
      </c>
      <c r="H416" s="45" t="s">
        <v>8</v>
      </c>
      <c r="I416" s="20">
        <f>IF(FluxoCaixa1013151769[[#This Row],[Fornecedores]]="Saldo Inicial",FluxoCaixa1013151769[[#This Row],[R$ (Valores)]],I415+FluxoCaixa1013151769[[#This Row],[Valores Receitas / Despesas]])</f>
        <v>55536.179999999891</v>
      </c>
      <c r="J416" s="53">
        <f>IF(FluxoCaixa1013151769[[#This Row],[Entrada / Saída]]="Saída",FluxoCaixa1013151769[[#This Row],[R$ (Valores)]]*-1,FluxoCaixa1013151769[[#This Row],[R$ (Valores)]])</f>
        <v>-108.39</v>
      </c>
    </row>
    <row r="417" spans="2:10" hidden="1">
      <c r="B417" s="16">
        <v>46065</v>
      </c>
      <c r="C417" s="48" t="s">
        <v>1299</v>
      </c>
      <c r="D417" s="17" t="s">
        <v>2</v>
      </c>
      <c r="E417" s="17" t="s">
        <v>507</v>
      </c>
      <c r="F417" s="17" t="s">
        <v>1686</v>
      </c>
      <c r="G417" s="21">
        <v>108.39</v>
      </c>
      <c r="H417" s="17" t="s">
        <v>8</v>
      </c>
      <c r="I417" s="20">
        <f>IF(FluxoCaixa1013151769[[#This Row],[Fornecedores]]="Saldo Inicial",FluxoCaixa1013151769[[#This Row],[R$ (Valores)]],I416+FluxoCaixa1013151769[[#This Row],[Valores Receitas / Despesas]])</f>
        <v>55427.789999999892</v>
      </c>
      <c r="J417" s="5">
        <f>IF(FluxoCaixa1013151769[[#This Row],[Entrada / Saída]]="Saída",FluxoCaixa1013151769[[#This Row],[R$ (Valores)]]*-1,FluxoCaixa1013151769[[#This Row],[R$ (Valores)]])</f>
        <v>-108.39</v>
      </c>
    </row>
    <row r="418" spans="2:10" hidden="1">
      <c r="B418" s="16">
        <v>46065</v>
      </c>
      <c r="C418" s="48" t="s">
        <v>1299</v>
      </c>
      <c r="D418" s="17" t="s">
        <v>2</v>
      </c>
      <c r="E418" s="17" t="s">
        <v>507</v>
      </c>
      <c r="F418" s="17" t="s">
        <v>1696</v>
      </c>
      <c r="G418" s="21">
        <v>108.39</v>
      </c>
      <c r="H418" s="17" t="s">
        <v>8</v>
      </c>
      <c r="I418" s="20">
        <f>IF(FluxoCaixa1013151769[[#This Row],[Fornecedores]]="Saldo Inicial",FluxoCaixa1013151769[[#This Row],[R$ (Valores)]],I417+FluxoCaixa1013151769[[#This Row],[Valores Receitas / Despesas]])</f>
        <v>55319.399999999892</v>
      </c>
      <c r="J418" s="5">
        <f>IF(FluxoCaixa1013151769[[#This Row],[Entrada / Saída]]="Saída",FluxoCaixa1013151769[[#This Row],[R$ (Valores)]]*-1,FluxoCaixa1013151769[[#This Row],[R$ (Valores)]])</f>
        <v>-108.39</v>
      </c>
    </row>
    <row r="419" spans="2:10" hidden="1">
      <c r="B419" s="16">
        <v>46065</v>
      </c>
      <c r="C419" s="48" t="s">
        <v>1299</v>
      </c>
      <c r="D419" s="17" t="s">
        <v>2</v>
      </c>
      <c r="E419" s="17" t="s">
        <v>507</v>
      </c>
      <c r="F419" s="17" t="s">
        <v>1697</v>
      </c>
      <c r="G419" s="21">
        <v>108.39</v>
      </c>
      <c r="H419" s="17" t="s">
        <v>8</v>
      </c>
      <c r="I419" s="20">
        <f>IF(FluxoCaixa1013151769[[#This Row],[Fornecedores]]="Saldo Inicial",FluxoCaixa1013151769[[#This Row],[R$ (Valores)]],I418+FluxoCaixa1013151769[[#This Row],[Valores Receitas / Despesas]])</f>
        <v>55211.009999999893</v>
      </c>
      <c r="J419" s="5">
        <f>IF(FluxoCaixa1013151769[[#This Row],[Entrada / Saída]]="Saída",FluxoCaixa1013151769[[#This Row],[R$ (Valores)]]*-1,FluxoCaixa1013151769[[#This Row],[R$ (Valores)]])</f>
        <v>-108.39</v>
      </c>
    </row>
    <row r="420" spans="2:10" hidden="1">
      <c r="B420" s="16">
        <v>46066</v>
      </c>
      <c r="C420" s="48" t="s">
        <v>1299</v>
      </c>
      <c r="D420" s="17" t="s">
        <v>2</v>
      </c>
      <c r="E420" s="17" t="s">
        <v>70</v>
      </c>
      <c r="F420" s="17" t="s">
        <v>829</v>
      </c>
      <c r="G420" s="21">
        <v>650</v>
      </c>
      <c r="H420" s="17" t="s">
        <v>8</v>
      </c>
      <c r="I420" s="20">
        <f>IF(FluxoCaixa1013151769[[#This Row],[Fornecedores]]="Saldo Inicial",FluxoCaixa1013151769[[#This Row],[R$ (Valores)]],I419+FluxoCaixa1013151769[[#This Row],[Valores Receitas / Despesas]])</f>
        <v>54561.009999999893</v>
      </c>
      <c r="J420" s="5">
        <f>IF(FluxoCaixa1013151769[[#This Row],[Entrada / Saída]]="Saída",FluxoCaixa1013151769[[#This Row],[R$ (Valores)]]*-1,FluxoCaixa1013151769[[#This Row],[R$ (Valores)]])</f>
        <v>-650</v>
      </c>
    </row>
    <row r="421" spans="2:10" hidden="1">
      <c r="B421" s="16">
        <v>46066</v>
      </c>
      <c r="C421" s="48" t="s">
        <v>1299</v>
      </c>
      <c r="D421" s="17" t="s">
        <v>2</v>
      </c>
      <c r="E421" s="17" t="s">
        <v>70</v>
      </c>
      <c r="F421" s="17" t="s">
        <v>1035</v>
      </c>
      <c r="G421" s="21">
        <v>650</v>
      </c>
      <c r="H421" s="17" t="s">
        <v>8</v>
      </c>
      <c r="I421" s="20">
        <f>IF(FluxoCaixa1013151769[[#This Row],[Fornecedores]]="Saldo Inicial",FluxoCaixa1013151769[[#This Row],[R$ (Valores)]],I420+FluxoCaixa1013151769[[#This Row],[Valores Receitas / Despesas]])</f>
        <v>53911.009999999893</v>
      </c>
      <c r="J421" s="5">
        <f>IF(FluxoCaixa1013151769[[#This Row],[Entrada / Saída]]="Saída",FluxoCaixa1013151769[[#This Row],[R$ (Valores)]]*-1,FluxoCaixa1013151769[[#This Row],[R$ (Valores)]])</f>
        <v>-650</v>
      </c>
    </row>
    <row r="422" spans="2:10" hidden="1">
      <c r="B422" s="16">
        <v>46066</v>
      </c>
      <c r="C422" s="48" t="s">
        <v>1299</v>
      </c>
      <c r="D422" s="17" t="s">
        <v>2</v>
      </c>
      <c r="E422" s="17" t="s">
        <v>70</v>
      </c>
      <c r="F422" s="17" t="s">
        <v>826</v>
      </c>
      <c r="G422" s="21">
        <v>2000</v>
      </c>
      <c r="H422" s="17" t="s">
        <v>8</v>
      </c>
      <c r="I422" s="20">
        <f>IF(FluxoCaixa1013151769[[#This Row],[Fornecedores]]="Saldo Inicial",FluxoCaixa1013151769[[#This Row],[R$ (Valores)]],I421+FluxoCaixa1013151769[[#This Row],[Valores Receitas / Despesas]])</f>
        <v>51911.009999999893</v>
      </c>
      <c r="J422" s="5">
        <f>IF(FluxoCaixa1013151769[[#This Row],[Entrada / Saída]]="Saída",FluxoCaixa1013151769[[#This Row],[R$ (Valores)]]*-1,FluxoCaixa1013151769[[#This Row],[R$ (Valores)]])</f>
        <v>-2000</v>
      </c>
    </row>
    <row r="423" spans="2:10" hidden="1">
      <c r="B423" s="16">
        <v>46066</v>
      </c>
      <c r="C423" s="48" t="s">
        <v>1299</v>
      </c>
      <c r="D423" s="17" t="s">
        <v>2</v>
      </c>
      <c r="E423" s="17" t="s">
        <v>70</v>
      </c>
      <c r="F423" s="17" t="s">
        <v>823</v>
      </c>
      <c r="G423" s="21">
        <v>650</v>
      </c>
      <c r="H423" s="17" t="s">
        <v>8</v>
      </c>
      <c r="I423" s="20">
        <f>IF(FluxoCaixa1013151769[[#This Row],[Fornecedores]]="Saldo Inicial",FluxoCaixa1013151769[[#This Row],[R$ (Valores)]],I422+FluxoCaixa1013151769[[#This Row],[Valores Receitas / Despesas]])</f>
        <v>51261.009999999893</v>
      </c>
      <c r="J423" s="5">
        <f>IF(FluxoCaixa1013151769[[#This Row],[Entrada / Saída]]="Saída",FluxoCaixa1013151769[[#This Row],[R$ (Valores)]]*-1,FluxoCaixa1013151769[[#This Row],[R$ (Valores)]])</f>
        <v>-650</v>
      </c>
    </row>
    <row r="424" spans="2:10" hidden="1">
      <c r="B424" s="16">
        <v>46066</v>
      </c>
      <c r="C424" s="48" t="s">
        <v>1299</v>
      </c>
      <c r="D424" s="17" t="s">
        <v>2</v>
      </c>
      <c r="E424" s="17" t="s">
        <v>70</v>
      </c>
      <c r="F424" s="17" t="s">
        <v>798</v>
      </c>
      <c r="G424" s="21">
        <v>650</v>
      </c>
      <c r="H424" s="17" t="s">
        <v>8</v>
      </c>
      <c r="I424" s="20">
        <f>IF(FluxoCaixa1013151769[[#This Row],[Fornecedores]]="Saldo Inicial",FluxoCaixa1013151769[[#This Row],[R$ (Valores)]],I423+FluxoCaixa1013151769[[#This Row],[Valores Receitas / Despesas]])</f>
        <v>50611.009999999893</v>
      </c>
      <c r="J424" s="5">
        <f>IF(FluxoCaixa1013151769[[#This Row],[Entrada / Saída]]="Saída",FluxoCaixa1013151769[[#This Row],[R$ (Valores)]]*-1,FluxoCaixa1013151769[[#This Row],[R$ (Valores)]])</f>
        <v>-650</v>
      </c>
    </row>
    <row r="425" spans="2:10" hidden="1">
      <c r="B425" s="16">
        <v>46066</v>
      </c>
      <c r="C425" s="48" t="s">
        <v>1299</v>
      </c>
      <c r="D425" s="17" t="s">
        <v>2</v>
      </c>
      <c r="E425" s="17" t="s">
        <v>70</v>
      </c>
      <c r="F425" s="17" t="s">
        <v>1037</v>
      </c>
      <c r="G425" s="21">
        <v>650</v>
      </c>
      <c r="H425" s="17" t="s">
        <v>525</v>
      </c>
      <c r="I425" s="20">
        <f>IF(FluxoCaixa1013151769[[#This Row],[Fornecedores]]="Saldo Inicial",FluxoCaixa1013151769[[#This Row],[R$ (Valores)]],I424+FluxoCaixa1013151769[[#This Row],[Valores Receitas / Despesas]])</f>
        <v>49961.009999999893</v>
      </c>
      <c r="J425" s="5">
        <f>IF(FluxoCaixa1013151769[[#This Row],[Entrada / Saída]]="Saída",FluxoCaixa1013151769[[#This Row],[R$ (Valores)]]*-1,FluxoCaixa1013151769[[#This Row],[R$ (Valores)]])</f>
        <v>-650</v>
      </c>
    </row>
    <row r="426" spans="2:10" hidden="1">
      <c r="B426" s="16">
        <v>46066</v>
      </c>
      <c r="C426" s="48" t="s">
        <v>1299</v>
      </c>
      <c r="D426" s="17" t="s">
        <v>2</v>
      </c>
      <c r="E426" s="17" t="s">
        <v>70</v>
      </c>
      <c r="F426" s="17" t="s">
        <v>1038</v>
      </c>
      <c r="G426" s="21">
        <v>650</v>
      </c>
      <c r="H426" s="17" t="s">
        <v>8</v>
      </c>
      <c r="I426" s="20">
        <f>IF(FluxoCaixa1013151769[[#This Row],[Fornecedores]]="Saldo Inicial",FluxoCaixa1013151769[[#This Row],[R$ (Valores)]],I425+FluxoCaixa1013151769[[#This Row],[Valores Receitas / Despesas]])</f>
        <v>49311.009999999893</v>
      </c>
      <c r="J426" s="5">
        <f>IF(FluxoCaixa1013151769[[#This Row],[Entrada / Saída]]="Saída",FluxoCaixa1013151769[[#This Row],[R$ (Valores)]]*-1,FluxoCaixa1013151769[[#This Row],[R$ (Valores)]])</f>
        <v>-650</v>
      </c>
    </row>
    <row r="427" spans="2:10" hidden="1">
      <c r="B427" s="16">
        <v>46066</v>
      </c>
      <c r="C427" s="48" t="s">
        <v>1299</v>
      </c>
      <c r="D427" s="17" t="s">
        <v>2</v>
      </c>
      <c r="E427" s="17" t="s">
        <v>70</v>
      </c>
      <c r="F427" s="17" t="s">
        <v>1604</v>
      </c>
      <c r="G427" s="21">
        <v>650</v>
      </c>
      <c r="H427" s="17" t="s">
        <v>8</v>
      </c>
      <c r="I427" s="20">
        <f>IF(FluxoCaixa1013151769[[#This Row],[Fornecedores]]="Saldo Inicial",FluxoCaixa1013151769[[#This Row],[R$ (Valores)]],I426+FluxoCaixa1013151769[[#This Row],[Valores Receitas / Despesas]])</f>
        <v>48661.009999999893</v>
      </c>
      <c r="J427" s="5">
        <f>IF(FluxoCaixa1013151769[[#This Row],[Entrada / Saída]]="Saída",FluxoCaixa1013151769[[#This Row],[R$ (Valores)]]*-1,FluxoCaixa1013151769[[#This Row],[R$ (Valores)]])</f>
        <v>-650</v>
      </c>
    </row>
    <row r="428" spans="2:10" hidden="1">
      <c r="B428" s="16">
        <v>46066</v>
      </c>
      <c r="C428" s="48" t="s">
        <v>1299</v>
      </c>
      <c r="D428" s="17" t="s">
        <v>2</v>
      </c>
      <c r="E428" s="17" t="s">
        <v>34</v>
      </c>
      <c r="F428" s="17" t="s">
        <v>1708</v>
      </c>
      <c r="G428" s="21">
        <v>1121.43</v>
      </c>
      <c r="H428" s="17" t="s">
        <v>8</v>
      </c>
      <c r="I428" s="20">
        <f>IF(FluxoCaixa1013151769[[#This Row],[Fornecedores]]="Saldo Inicial",FluxoCaixa1013151769[[#This Row],[R$ (Valores)]],I427+FluxoCaixa1013151769[[#This Row],[Valores Receitas / Despesas]])</f>
        <v>47539.579999999893</v>
      </c>
      <c r="J428" s="5">
        <f>IF(FluxoCaixa1013151769[[#This Row],[Entrada / Saída]]="Saída",FluxoCaixa1013151769[[#This Row],[R$ (Valores)]]*-1,FluxoCaixa1013151769[[#This Row],[R$ (Valores)]])</f>
        <v>-1121.43</v>
      </c>
    </row>
    <row r="429" spans="2:10" hidden="1">
      <c r="B429" s="16">
        <v>46066</v>
      </c>
      <c r="C429" s="48" t="s">
        <v>1299</v>
      </c>
      <c r="D429" s="17" t="s">
        <v>2</v>
      </c>
      <c r="E429" s="17" t="s">
        <v>70</v>
      </c>
      <c r="F429" s="17" t="s">
        <v>1659</v>
      </c>
      <c r="G429" s="21">
        <v>3000</v>
      </c>
      <c r="H429" s="17" t="s">
        <v>8</v>
      </c>
      <c r="I429" s="20">
        <f>IF(FluxoCaixa1013151769[[#This Row],[Fornecedores]]="Saldo Inicial",FluxoCaixa1013151769[[#This Row],[R$ (Valores)]],I428+FluxoCaixa1013151769[[#This Row],[Valores Receitas / Despesas]])</f>
        <v>44539.579999999893</v>
      </c>
      <c r="J429" s="5">
        <f>IF(FluxoCaixa1013151769[[#This Row],[Entrada / Saída]]="Saída",FluxoCaixa1013151769[[#This Row],[R$ (Valores)]]*-1,FluxoCaixa1013151769[[#This Row],[R$ (Valores)]])</f>
        <v>-3000</v>
      </c>
    </row>
    <row r="430" spans="2:10" hidden="1">
      <c r="B430" s="16">
        <v>46066</v>
      </c>
      <c r="C430" s="48" t="s">
        <v>1299</v>
      </c>
      <c r="D430" s="17" t="s">
        <v>2</v>
      </c>
      <c r="E430" s="17" t="s">
        <v>70</v>
      </c>
      <c r="F430" s="17" t="s">
        <v>1709</v>
      </c>
      <c r="G430" s="21">
        <v>1621</v>
      </c>
      <c r="H430" s="17" t="s">
        <v>8</v>
      </c>
      <c r="I430" s="20">
        <f>IF(FluxoCaixa1013151769[[#This Row],[Fornecedores]]="Saldo Inicial",FluxoCaixa1013151769[[#This Row],[R$ (Valores)]],I429+FluxoCaixa1013151769[[#This Row],[Valores Receitas / Despesas]])</f>
        <v>42918.579999999893</v>
      </c>
      <c r="J430" s="5">
        <f>IF(FluxoCaixa1013151769[[#This Row],[Entrada / Saída]]="Saída",FluxoCaixa1013151769[[#This Row],[R$ (Valores)]]*-1,FluxoCaixa1013151769[[#This Row],[R$ (Valores)]])</f>
        <v>-1621</v>
      </c>
    </row>
    <row r="431" spans="2:10" hidden="1">
      <c r="B431" s="16">
        <v>46066</v>
      </c>
      <c r="C431" s="48" t="s">
        <v>1299</v>
      </c>
      <c r="D431" s="17" t="s">
        <v>2</v>
      </c>
      <c r="E431" s="17" t="s">
        <v>70</v>
      </c>
      <c r="F431" s="17" t="s">
        <v>1710</v>
      </c>
      <c r="G431" s="21">
        <v>1621</v>
      </c>
      <c r="H431" s="17" t="s">
        <v>8</v>
      </c>
      <c r="I431" s="20">
        <f>IF(FluxoCaixa1013151769[[#This Row],[Fornecedores]]="Saldo Inicial",FluxoCaixa1013151769[[#This Row],[R$ (Valores)]],I430+FluxoCaixa1013151769[[#This Row],[Valores Receitas / Despesas]])</f>
        <v>41297.579999999893</v>
      </c>
      <c r="J431" s="5">
        <f>IF(FluxoCaixa1013151769[[#This Row],[Entrada / Saída]]="Saída",FluxoCaixa1013151769[[#This Row],[R$ (Valores)]]*-1,FluxoCaixa1013151769[[#This Row],[R$ (Valores)]])</f>
        <v>-1621</v>
      </c>
    </row>
    <row r="432" spans="2:10" hidden="1">
      <c r="B432" s="16">
        <v>46066</v>
      </c>
      <c r="C432" s="48" t="s">
        <v>1299</v>
      </c>
      <c r="D432" s="17" t="s">
        <v>2</v>
      </c>
      <c r="E432" s="17" t="s">
        <v>431</v>
      </c>
      <c r="F432" s="17" t="s">
        <v>1711</v>
      </c>
      <c r="G432" s="21">
        <v>78.09</v>
      </c>
      <c r="H432" s="17" t="s">
        <v>8</v>
      </c>
      <c r="I432" s="20">
        <f>IF(FluxoCaixa1013151769[[#This Row],[Fornecedores]]="Saldo Inicial",FluxoCaixa1013151769[[#This Row],[R$ (Valores)]],I431+FluxoCaixa1013151769[[#This Row],[Valores Receitas / Despesas]])</f>
        <v>41219.489999999896</v>
      </c>
      <c r="J432" s="5">
        <f>IF(FluxoCaixa1013151769[[#This Row],[Entrada / Saída]]="Saída",FluxoCaixa1013151769[[#This Row],[R$ (Valores)]]*-1,FluxoCaixa1013151769[[#This Row],[R$ (Valores)]])</f>
        <v>-78.09</v>
      </c>
    </row>
    <row r="433" spans="2:10" hidden="1">
      <c r="B433" s="16">
        <v>46066</v>
      </c>
      <c r="C433" s="48" t="s">
        <v>1299</v>
      </c>
      <c r="D433" s="17" t="s">
        <v>2</v>
      </c>
      <c r="E433" s="17" t="s">
        <v>25</v>
      </c>
      <c r="F433" s="17" t="s">
        <v>537</v>
      </c>
      <c r="G433" s="21">
        <v>425</v>
      </c>
      <c r="H433" s="17" t="s">
        <v>8</v>
      </c>
      <c r="I433" s="20">
        <f>IF(FluxoCaixa1013151769[[#This Row],[Fornecedores]]="Saldo Inicial",FluxoCaixa1013151769[[#This Row],[R$ (Valores)]],I432+FluxoCaixa1013151769[[#This Row],[Valores Receitas / Despesas]])</f>
        <v>40794.489999999896</v>
      </c>
      <c r="J433" s="5">
        <f>IF(FluxoCaixa1013151769[[#This Row],[Entrada / Saída]]="Saída",FluxoCaixa1013151769[[#This Row],[R$ (Valores)]]*-1,FluxoCaixa1013151769[[#This Row],[R$ (Valores)]])</f>
        <v>-425</v>
      </c>
    </row>
    <row r="434" spans="2:10" hidden="1">
      <c r="B434" s="16">
        <v>46066</v>
      </c>
      <c r="C434" s="48" t="s">
        <v>1299</v>
      </c>
      <c r="D434" s="17" t="s">
        <v>2</v>
      </c>
      <c r="E434" s="17" t="s">
        <v>25</v>
      </c>
      <c r="F434" s="17" t="s">
        <v>537</v>
      </c>
      <c r="G434" s="21">
        <v>832.8</v>
      </c>
      <c r="H434" s="17" t="s">
        <v>8</v>
      </c>
      <c r="I434" s="20">
        <f>IF(FluxoCaixa1013151769[[#This Row],[Fornecedores]]="Saldo Inicial",FluxoCaixa1013151769[[#This Row],[R$ (Valores)]],I433+FluxoCaixa1013151769[[#This Row],[Valores Receitas / Despesas]])</f>
        <v>39961.689999999893</v>
      </c>
      <c r="J434" s="5">
        <f>IF(FluxoCaixa1013151769[[#This Row],[Entrada / Saída]]="Saída",FluxoCaixa1013151769[[#This Row],[R$ (Valores)]]*-1,FluxoCaixa1013151769[[#This Row],[R$ (Valores)]])</f>
        <v>-832.8</v>
      </c>
    </row>
    <row r="435" spans="2:10" hidden="1">
      <c r="B435" s="16">
        <v>46066</v>
      </c>
      <c r="C435" s="48" t="s">
        <v>1299</v>
      </c>
      <c r="D435" s="17" t="s">
        <v>2</v>
      </c>
      <c r="E435" s="17" t="s">
        <v>23</v>
      </c>
      <c r="F435" s="17" t="s">
        <v>1712</v>
      </c>
      <c r="G435" s="21">
        <v>3416.67</v>
      </c>
      <c r="H435" s="17" t="s">
        <v>8</v>
      </c>
      <c r="I435" s="20">
        <f>IF(FluxoCaixa1013151769[[#This Row],[Fornecedores]]="Saldo Inicial",FluxoCaixa1013151769[[#This Row],[R$ (Valores)]],I434+FluxoCaixa1013151769[[#This Row],[Valores Receitas / Despesas]])</f>
        <v>36545.019999999895</v>
      </c>
      <c r="J435" s="5">
        <f>IF(FluxoCaixa1013151769[[#This Row],[Entrada / Saída]]="Saída",FluxoCaixa1013151769[[#This Row],[R$ (Valores)]]*-1,FluxoCaixa1013151769[[#This Row],[R$ (Valores)]])</f>
        <v>-3416.67</v>
      </c>
    </row>
    <row r="436" spans="2:10" hidden="1">
      <c r="B436" s="16">
        <v>46066</v>
      </c>
      <c r="C436" s="48" t="s">
        <v>1299</v>
      </c>
      <c r="D436" s="17" t="s">
        <v>2</v>
      </c>
      <c r="E436" s="17" t="s">
        <v>431</v>
      </c>
      <c r="F436" s="17" t="s">
        <v>1713</v>
      </c>
      <c r="G436" s="21">
        <v>78.099999999999994</v>
      </c>
      <c r="H436" s="17" t="s">
        <v>8</v>
      </c>
      <c r="I436" s="20">
        <f>IF(FluxoCaixa1013151769[[#This Row],[Fornecedores]]="Saldo Inicial",FluxoCaixa1013151769[[#This Row],[R$ (Valores)]],I435+FluxoCaixa1013151769[[#This Row],[Valores Receitas / Despesas]])</f>
        <v>36466.919999999896</v>
      </c>
      <c r="J436" s="5">
        <f>IF(FluxoCaixa1013151769[[#This Row],[Entrada / Saída]]="Saída",FluxoCaixa1013151769[[#This Row],[R$ (Valores)]]*-1,FluxoCaixa1013151769[[#This Row],[R$ (Valores)]])</f>
        <v>-78.099999999999994</v>
      </c>
    </row>
    <row r="437" spans="2:10" hidden="1">
      <c r="B437" s="16">
        <v>46066</v>
      </c>
      <c r="C437" s="48" t="s">
        <v>1299</v>
      </c>
      <c r="D437" s="17" t="s">
        <v>2</v>
      </c>
      <c r="E437" s="17" t="s">
        <v>79</v>
      </c>
      <c r="F437" s="17" t="s">
        <v>1714</v>
      </c>
      <c r="G437" s="21">
        <v>573.94000000000005</v>
      </c>
      <c r="H437" s="17" t="s">
        <v>8</v>
      </c>
      <c r="I437" s="20">
        <f>IF(FluxoCaixa1013151769[[#This Row],[Fornecedores]]="Saldo Inicial",FluxoCaixa1013151769[[#This Row],[R$ (Valores)]],I436+FluxoCaixa1013151769[[#This Row],[Valores Receitas / Despesas]])</f>
        <v>35892.979999999894</v>
      </c>
      <c r="J437" s="5">
        <f>IF(FluxoCaixa1013151769[[#This Row],[Entrada / Saída]]="Saída",FluxoCaixa1013151769[[#This Row],[R$ (Valores)]]*-1,FluxoCaixa1013151769[[#This Row],[R$ (Valores)]])</f>
        <v>-573.94000000000005</v>
      </c>
    </row>
    <row r="438" spans="2:10" hidden="1">
      <c r="B438" s="16">
        <v>46066</v>
      </c>
      <c r="C438" s="48" t="s">
        <v>1299</v>
      </c>
      <c r="D438" s="17" t="s">
        <v>2</v>
      </c>
      <c r="E438" s="17" t="s">
        <v>22</v>
      </c>
      <c r="F438" s="17" t="s">
        <v>1715</v>
      </c>
      <c r="G438" s="21">
        <v>99.99</v>
      </c>
      <c r="H438" s="17" t="s">
        <v>8</v>
      </c>
      <c r="I438" s="20">
        <f>IF(FluxoCaixa1013151769[[#This Row],[Fornecedores]]="Saldo Inicial",FluxoCaixa1013151769[[#This Row],[R$ (Valores)]],I437+FluxoCaixa1013151769[[#This Row],[Valores Receitas / Despesas]])</f>
        <v>35792.989999999896</v>
      </c>
      <c r="J438" s="5">
        <f>IF(FluxoCaixa1013151769[[#This Row],[Entrada / Saída]]="Saída",FluxoCaixa1013151769[[#This Row],[R$ (Valores)]]*-1,FluxoCaixa1013151769[[#This Row],[R$ (Valores)]])</f>
        <v>-99.99</v>
      </c>
    </row>
    <row r="439" spans="2:10" hidden="1">
      <c r="B439" s="16">
        <v>46066</v>
      </c>
      <c r="C439" s="48" t="s">
        <v>1299</v>
      </c>
      <c r="D439" s="17" t="s">
        <v>2</v>
      </c>
      <c r="E439" s="17" t="s">
        <v>353</v>
      </c>
      <c r="F439" s="17" t="s">
        <v>1716</v>
      </c>
      <c r="G439" s="21">
        <v>603.58000000000004</v>
      </c>
      <c r="H439" s="17" t="s">
        <v>8</v>
      </c>
      <c r="I439" s="20">
        <f>IF(FluxoCaixa1013151769[[#This Row],[Fornecedores]]="Saldo Inicial",FluxoCaixa1013151769[[#This Row],[R$ (Valores)]],I438+FluxoCaixa1013151769[[#This Row],[Valores Receitas / Despesas]])</f>
        <v>35189.409999999894</v>
      </c>
      <c r="J439" s="5">
        <f>IF(FluxoCaixa1013151769[[#This Row],[Entrada / Saída]]="Saída",FluxoCaixa1013151769[[#This Row],[R$ (Valores)]]*-1,FluxoCaixa1013151769[[#This Row],[R$ (Valores)]])</f>
        <v>-603.58000000000004</v>
      </c>
    </row>
    <row r="440" spans="2:10" hidden="1">
      <c r="B440" s="16">
        <v>46066</v>
      </c>
      <c r="C440" s="48" t="s">
        <v>1299</v>
      </c>
      <c r="D440" s="17" t="s">
        <v>2</v>
      </c>
      <c r="E440" s="17" t="s">
        <v>26</v>
      </c>
      <c r="F440" s="17" t="s">
        <v>1717</v>
      </c>
      <c r="G440" s="21">
        <v>430</v>
      </c>
      <c r="H440" s="17" t="s">
        <v>8</v>
      </c>
      <c r="I440" s="20">
        <f>IF(FluxoCaixa1013151769[[#This Row],[Fornecedores]]="Saldo Inicial",FluxoCaixa1013151769[[#This Row],[R$ (Valores)]],I439+FluxoCaixa1013151769[[#This Row],[Valores Receitas / Despesas]])</f>
        <v>34759.409999999894</v>
      </c>
      <c r="J440" s="5">
        <f>IF(FluxoCaixa1013151769[[#This Row],[Entrada / Saída]]="Saída",FluxoCaixa1013151769[[#This Row],[R$ (Valores)]]*-1,FluxoCaixa1013151769[[#This Row],[R$ (Valores)]])</f>
        <v>-430</v>
      </c>
    </row>
    <row r="441" spans="2:10" hidden="1">
      <c r="B441" s="16">
        <v>46066</v>
      </c>
      <c r="C441" s="48" t="s">
        <v>1299</v>
      </c>
      <c r="D441" s="17" t="s">
        <v>2</v>
      </c>
      <c r="E441" s="17" t="s">
        <v>70</v>
      </c>
      <c r="F441" s="17" t="s">
        <v>1718</v>
      </c>
      <c r="G441" s="21">
        <v>5000</v>
      </c>
      <c r="H441" s="17" t="s">
        <v>8</v>
      </c>
      <c r="I441" s="20">
        <f>IF(FluxoCaixa1013151769[[#This Row],[Fornecedores]]="Saldo Inicial",FluxoCaixa1013151769[[#This Row],[R$ (Valores)]],I440+FluxoCaixa1013151769[[#This Row],[Valores Receitas / Despesas]])</f>
        <v>29759.409999999894</v>
      </c>
      <c r="J441" s="5">
        <f>IF(FluxoCaixa1013151769[[#This Row],[Entrada / Saída]]="Saída",FluxoCaixa1013151769[[#This Row],[R$ (Valores)]]*-1,FluxoCaixa1013151769[[#This Row],[R$ (Valores)]])</f>
        <v>-5000</v>
      </c>
    </row>
    <row r="442" spans="2:10" hidden="1">
      <c r="B442" s="16">
        <v>46066</v>
      </c>
      <c r="C442" s="48" t="s">
        <v>1299</v>
      </c>
      <c r="D442" s="17" t="s">
        <v>2</v>
      </c>
      <c r="E442" s="17" t="s">
        <v>61</v>
      </c>
      <c r="F442" s="17" t="s">
        <v>1719</v>
      </c>
      <c r="G442" s="21">
        <v>4000</v>
      </c>
      <c r="H442" s="17" t="s">
        <v>8</v>
      </c>
      <c r="I442" s="20">
        <f>IF(FluxoCaixa1013151769[[#This Row],[Fornecedores]]="Saldo Inicial",FluxoCaixa1013151769[[#This Row],[R$ (Valores)]],I441+FluxoCaixa1013151769[[#This Row],[Valores Receitas / Despesas]])</f>
        <v>25759.409999999894</v>
      </c>
      <c r="J442" s="5">
        <f>IF(FluxoCaixa1013151769[[#This Row],[Entrada / Saída]]="Saída",FluxoCaixa1013151769[[#This Row],[R$ (Valores)]]*-1,FluxoCaixa1013151769[[#This Row],[R$ (Valores)]])</f>
        <v>-4000</v>
      </c>
    </row>
    <row r="443" spans="2:10" hidden="1">
      <c r="B443" s="16">
        <v>46066</v>
      </c>
      <c r="C443" s="48" t="s">
        <v>1299</v>
      </c>
      <c r="D443" s="45" t="s">
        <v>2</v>
      </c>
      <c r="E443" s="45" t="s">
        <v>507</v>
      </c>
      <c r="F443" s="17" t="s">
        <v>1720</v>
      </c>
      <c r="G443" s="54">
        <v>108.39</v>
      </c>
      <c r="H443" s="45" t="s">
        <v>8</v>
      </c>
      <c r="I443" s="20">
        <f>IF(FluxoCaixa1013151769[[#This Row],[Fornecedores]]="Saldo Inicial",FluxoCaixa1013151769[[#This Row],[R$ (Valores)]],I442+FluxoCaixa1013151769[[#This Row],[Valores Receitas / Despesas]])</f>
        <v>25651.019999999895</v>
      </c>
      <c r="J443" s="53">
        <f>IF(FluxoCaixa1013151769[[#This Row],[Entrada / Saída]]="Saída",FluxoCaixa1013151769[[#This Row],[R$ (Valores)]]*-1,FluxoCaixa1013151769[[#This Row],[R$ (Valores)]])</f>
        <v>-108.39</v>
      </c>
    </row>
    <row r="444" spans="2:10" hidden="1">
      <c r="B444" s="16">
        <v>46066</v>
      </c>
      <c r="C444" s="48" t="s">
        <v>1299</v>
      </c>
      <c r="D444" s="45" t="s">
        <v>2</v>
      </c>
      <c r="E444" s="45" t="s">
        <v>507</v>
      </c>
      <c r="F444" s="17" t="s">
        <v>1721</v>
      </c>
      <c r="G444" s="54">
        <v>197.5</v>
      </c>
      <c r="H444" s="45" t="s">
        <v>8</v>
      </c>
      <c r="I444" s="20">
        <f>IF(FluxoCaixa1013151769[[#This Row],[Fornecedores]]="Saldo Inicial",FluxoCaixa1013151769[[#This Row],[R$ (Valores)]],I443+FluxoCaixa1013151769[[#This Row],[Valores Receitas / Despesas]])</f>
        <v>25453.519999999895</v>
      </c>
      <c r="J444" s="53">
        <f>IF(FluxoCaixa1013151769[[#This Row],[Entrada / Saída]]="Saída",FluxoCaixa1013151769[[#This Row],[R$ (Valores)]]*-1,FluxoCaixa1013151769[[#This Row],[R$ (Valores)]])</f>
        <v>-197.5</v>
      </c>
    </row>
    <row r="445" spans="2:10" hidden="1">
      <c r="B445" s="16">
        <v>46066</v>
      </c>
      <c r="C445" s="48" t="s">
        <v>1299</v>
      </c>
      <c r="D445" s="17" t="s">
        <v>2</v>
      </c>
      <c r="E445" s="17" t="s">
        <v>507</v>
      </c>
      <c r="F445" s="55" t="s">
        <v>1722</v>
      </c>
      <c r="G445" s="21">
        <v>197.5</v>
      </c>
      <c r="H445" s="17" t="s">
        <v>8</v>
      </c>
      <c r="I445" s="20">
        <f>IF(FluxoCaixa1013151769[[#This Row],[Fornecedores]]="Saldo Inicial",FluxoCaixa1013151769[[#This Row],[R$ (Valores)]],I444+FluxoCaixa1013151769[[#This Row],[Valores Receitas / Despesas]])</f>
        <v>25256.019999999895</v>
      </c>
      <c r="J445" s="5">
        <f>IF(FluxoCaixa1013151769[[#This Row],[Entrada / Saída]]="Saída",FluxoCaixa1013151769[[#This Row],[R$ (Valores)]]*-1,FluxoCaixa1013151769[[#This Row],[R$ (Valores)]])</f>
        <v>-197.5</v>
      </c>
    </row>
    <row r="446" spans="2:10" hidden="1">
      <c r="B446" s="16">
        <v>46066</v>
      </c>
      <c r="C446" s="48" t="s">
        <v>1299</v>
      </c>
      <c r="D446" s="17" t="s">
        <v>2</v>
      </c>
      <c r="E446" s="17" t="s">
        <v>70</v>
      </c>
      <c r="F446" s="55" t="s">
        <v>1723</v>
      </c>
      <c r="G446" s="21">
        <v>500</v>
      </c>
      <c r="H446" s="17" t="s">
        <v>8</v>
      </c>
      <c r="I446" s="20">
        <f>IF(FluxoCaixa1013151769[[#This Row],[Fornecedores]]="Saldo Inicial",FluxoCaixa1013151769[[#This Row],[R$ (Valores)]],I445+FluxoCaixa1013151769[[#This Row],[Valores Receitas / Despesas]])</f>
        <v>24756.019999999895</v>
      </c>
      <c r="J446" s="5">
        <f>IF(FluxoCaixa1013151769[[#This Row],[Entrada / Saída]]="Saída",FluxoCaixa1013151769[[#This Row],[R$ (Valores)]]*-1,FluxoCaixa1013151769[[#This Row],[R$ (Valores)]])</f>
        <v>-500</v>
      </c>
    </row>
    <row r="447" spans="2:10" hidden="1">
      <c r="B447" s="16">
        <v>46066</v>
      </c>
      <c r="C447" s="48" t="s">
        <v>1299</v>
      </c>
      <c r="D447" s="17" t="s">
        <v>2</v>
      </c>
      <c r="E447" s="17" t="s">
        <v>70</v>
      </c>
      <c r="F447" s="55" t="s">
        <v>1724</v>
      </c>
      <c r="G447" s="21">
        <v>1880</v>
      </c>
      <c r="H447" s="17" t="s">
        <v>8</v>
      </c>
      <c r="I447" s="20">
        <f>IF(FluxoCaixa1013151769[[#This Row],[Fornecedores]]="Saldo Inicial",FluxoCaixa1013151769[[#This Row],[R$ (Valores)]],I446+FluxoCaixa1013151769[[#This Row],[Valores Receitas / Despesas]])</f>
        <v>22876.019999999895</v>
      </c>
      <c r="J447" s="5">
        <f>IF(FluxoCaixa1013151769[[#This Row],[Entrada / Saída]]="Saída",FluxoCaixa1013151769[[#This Row],[R$ (Valores)]]*-1,FluxoCaixa1013151769[[#This Row],[R$ (Valores)]])</f>
        <v>-1880</v>
      </c>
    </row>
    <row r="448" spans="2:10" hidden="1">
      <c r="B448" s="16">
        <v>46071</v>
      </c>
      <c r="C448" s="48" t="s">
        <v>1299</v>
      </c>
      <c r="D448" s="17" t="s">
        <v>2</v>
      </c>
      <c r="E448" s="17" t="s">
        <v>26</v>
      </c>
      <c r="F448" s="17" t="s">
        <v>1725</v>
      </c>
      <c r="G448" s="21">
        <v>1550</v>
      </c>
      <c r="H448" s="17" t="s">
        <v>8</v>
      </c>
      <c r="I448" s="20">
        <f>IF(FluxoCaixa1013151769[[#This Row],[Fornecedores]]="Saldo Inicial",FluxoCaixa1013151769[[#This Row],[R$ (Valores)]],I447+FluxoCaixa1013151769[[#This Row],[Valores Receitas / Despesas]])</f>
        <v>21326.019999999895</v>
      </c>
      <c r="J448" s="5">
        <f>IF(FluxoCaixa1013151769[[#This Row],[Entrada / Saída]]="Saída",FluxoCaixa1013151769[[#This Row],[R$ (Valores)]]*-1,FluxoCaixa1013151769[[#This Row],[R$ (Valores)]])</f>
        <v>-1550</v>
      </c>
    </row>
    <row r="449" spans="2:10" hidden="1">
      <c r="B449" s="16">
        <v>46071</v>
      </c>
      <c r="C449" s="48" t="s">
        <v>1299</v>
      </c>
      <c r="D449" s="17" t="s">
        <v>2</v>
      </c>
      <c r="E449" s="17" t="s">
        <v>37</v>
      </c>
      <c r="F449" s="17" t="s">
        <v>1726</v>
      </c>
      <c r="G449" s="21">
        <v>2100</v>
      </c>
      <c r="H449" s="17" t="s">
        <v>8</v>
      </c>
      <c r="I449" s="20">
        <f>IF(FluxoCaixa1013151769[[#This Row],[Fornecedores]]="Saldo Inicial",FluxoCaixa1013151769[[#This Row],[R$ (Valores)]],I448+FluxoCaixa1013151769[[#This Row],[Valores Receitas / Despesas]])</f>
        <v>19226.019999999895</v>
      </c>
      <c r="J449" s="5">
        <f>IF(FluxoCaixa1013151769[[#This Row],[Entrada / Saída]]="Saída",FluxoCaixa1013151769[[#This Row],[R$ (Valores)]]*-1,FluxoCaixa1013151769[[#This Row],[R$ (Valores)]])</f>
        <v>-2100</v>
      </c>
    </row>
    <row r="450" spans="2:10" hidden="1">
      <c r="B450" s="16">
        <v>46071</v>
      </c>
      <c r="C450" s="48" t="s">
        <v>1299</v>
      </c>
      <c r="D450" s="17" t="s">
        <v>2</v>
      </c>
      <c r="E450" s="17" t="s">
        <v>431</v>
      </c>
      <c r="F450" s="17" t="s">
        <v>536</v>
      </c>
      <c r="G450" s="21">
        <v>234.27</v>
      </c>
      <c r="H450" s="17" t="s">
        <v>8</v>
      </c>
      <c r="I450" s="20">
        <f>IF(FluxoCaixa1013151769[[#This Row],[Fornecedores]]="Saldo Inicial",FluxoCaixa1013151769[[#This Row],[R$ (Valores)]],I449+FluxoCaixa1013151769[[#This Row],[Valores Receitas / Despesas]])</f>
        <v>18991.749999999894</v>
      </c>
      <c r="J450" s="5">
        <f>IF(FluxoCaixa1013151769[[#This Row],[Entrada / Saída]]="Saída",FluxoCaixa1013151769[[#This Row],[R$ (Valores)]]*-1,FluxoCaixa1013151769[[#This Row],[R$ (Valores)]])</f>
        <v>-234.27</v>
      </c>
    </row>
    <row r="451" spans="2:10" hidden="1">
      <c r="B451" s="16">
        <v>46071</v>
      </c>
      <c r="C451" s="48" t="s">
        <v>1299</v>
      </c>
      <c r="D451" s="17" t="s">
        <v>2</v>
      </c>
      <c r="E451" s="17" t="s">
        <v>10</v>
      </c>
      <c r="F451" s="17" t="s">
        <v>1042</v>
      </c>
      <c r="G451" s="21">
        <v>639.84</v>
      </c>
      <c r="H451" s="17" t="s">
        <v>8</v>
      </c>
      <c r="I451" s="20">
        <f>IF(FluxoCaixa1013151769[[#This Row],[Fornecedores]]="Saldo Inicial",FluxoCaixa1013151769[[#This Row],[R$ (Valores)]],I450+FluxoCaixa1013151769[[#This Row],[Valores Receitas / Despesas]])</f>
        <v>18351.909999999894</v>
      </c>
      <c r="J451" s="5">
        <f>IF(FluxoCaixa1013151769[[#This Row],[Entrada / Saída]]="Saída",FluxoCaixa1013151769[[#This Row],[R$ (Valores)]]*-1,FluxoCaixa1013151769[[#This Row],[R$ (Valores)]])</f>
        <v>-639.84</v>
      </c>
    </row>
    <row r="452" spans="2:10" hidden="1">
      <c r="B452" s="16">
        <v>46071</v>
      </c>
      <c r="C452" s="48" t="s">
        <v>1299</v>
      </c>
      <c r="D452" s="17" t="s">
        <v>2</v>
      </c>
      <c r="E452" s="17" t="s">
        <v>10</v>
      </c>
      <c r="F452" s="17" t="s">
        <v>1042</v>
      </c>
      <c r="G452" s="21">
        <v>483.32</v>
      </c>
      <c r="H452" s="17" t="s">
        <v>8</v>
      </c>
      <c r="I452" s="20">
        <f>IF(FluxoCaixa1013151769[[#This Row],[Fornecedores]]="Saldo Inicial",FluxoCaixa1013151769[[#This Row],[R$ (Valores)]],I451+FluxoCaixa1013151769[[#This Row],[Valores Receitas / Despesas]])</f>
        <v>17868.589999999895</v>
      </c>
      <c r="J452" s="5">
        <f>IF(FluxoCaixa1013151769[[#This Row],[Entrada / Saída]]="Saída",FluxoCaixa1013151769[[#This Row],[R$ (Valores)]]*-1,FluxoCaixa1013151769[[#This Row],[R$ (Valores)]])</f>
        <v>-483.32</v>
      </c>
    </row>
    <row r="453" spans="2:10" hidden="1">
      <c r="B453" s="16">
        <v>46071</v>
      </c>
      <c r="C453" s="48" t="s">
        <v>1299</v>
      </c>
      <c r="D453" s="17" t="s">
        <v>2</v>
      </c>
      <c r="E453" s="17" t="s">
        <v>10</v>
      </c>
      <c r="F453" s="17" t="s">
        <v>1042</v>
      </c>
      <c r="G453" s="21">
        <v>278</v>
      </c>
      <c r="H453" s="17" t="s">
        <v>8</v>
      </c>
      <c r="I453" s="20">
        <f>IF(FluxoCaixa1013151769[[#This Row],[Fornecedores]]="Saldo Inicial",FluxoCaixa1013151769[[#This Row],[R$ (Valores)]],I452+FluxoCaixa1013151769[[#This Row],[Valores Receitas / Despesas]])</f>
        <v>17590.589999999895</v>
      </c>
      <c r="J453" s="5">
        <f>IF(FluxoCaixa1013151769[[#This Row],[Entrada / Saída]]="Saída",FluxoCaixa1013151769[[#This Row],[R$ (Valores)]]*-1,FluxoCaixa1013151769[[#This Row],[R$ (Valores)]])</f>
        <v>-278</v>
      </c>
    </row>
    <row r="454" spans="2:10" hidden="1">
      <c r="B454" s="16">
        <v>46071</v>
      </c>
      <c r="C454" s="48" t="s">
        <v>1299</v>
      </c>
      <c r="D454" s="17" t="s">
        <v>2</v>
      </c>
      <c r="E454" s="17" t="s">
        <v>10</v>
      </c>
      <c r="F454" s="17" t="s">
        <v>1042</v>
      </c>
      <c r="G454" s="21">
        <v>39.99</v>
      </c>
      <c r="H454" s="17" t="s">
        <v>8</v>
      </c>
      <c r="I454" s="20">
        <f>IF(FluxoCaixa1013151769[[#This Row],[Fornecedores]]="Saldo Inicial",FluxoCaixa1013151769[[#This Row],[R$ (Valores)]],I453+FluxoCaixa1013151769[[#This Row],[Valores Receitas / Despesas]])</f>
        <v>17550.599999999893</v>
      </c>
      <c r="J454" s="5">
        <f>IF(FluxoCaixa1013151769[[#This Row],[Entrada / Saída]]="Saída",FluxoCaixa1013151769[[#This Row],[R$ (Valores)]]*-1,FluxoCaixa1013151769[[#This Row],[R$ (Valores)]])</f>
        <v>-39.99</v>
      </c>
    </row>
    <row r="455" spans="2:10" hidden="1">
      <c r="B455" s="16">
        <v>46071</v>
      </c>
      <c r="C455" s="48" t="s">
        <v>1299</v>
      </c>
      <c r="D455" s="17" t="s">
        <v>2</v>
      </c>
      <c r="E455" s="17" t="s">
        <v>15</v>
      </c>
      <c r="F455" s="17" t="s">
        <v>1043</v>
      </c>
      <c r="G455" s="21">
        <v>2444.87</v>
      </c>
      <c r="H455" s="17" t="s">
        <v>8</v>
      </c>
      <c r="I455" s="20">
        <f>IF(FluxoCaixa1013151769[[#This Row],[Fornecedores]]="Saldo Inicial",FluxoCaixa1013151769[[#This Row],[R$ (Valores)]],I454+FluxoCaixa1013151769[[#This Row],[Valores Receitas / Despesas]])</f>
        <v>15105.729999999894</v>
      </c>
      <c r="J455" s="5">
        <f>IF(FluxoCaixa1013151769[[#This Row],[Entrada / Saída]]="Saída",FluxoCaixa1013151769[[#This Row],[R$ (Valores)]]*-1,FluxoCaixa1013151769[[#This Row],[R$ (Valores)]])</f>
        <v>-2444.87</v>
      </c>
    </row>
    <row r="456" spans="2:10" hidden="1">
      <c r="B456" s="16">
        <v>46071</v>
      </c>
      <c r="C456" s="48" t="s">
        <v>1299</v>
      </c>
      <c r="D456" s="17" t="s">
        <v>2</v>
      </c>
      <c r="E456" s="17" t="s">
        <v>15</v>
      </c>
      <c r="F456" s="17" t="s">
        <v>1043</v>
      </c>
      <c r="G456" s="21">
        <v>99.99</v>
      </c>
      <c r="H456" s="17" t="s">
        <v>8</v>
      </c>
      <c r="I456" s="20">
        <f>IF(FluxoCaixa1013151769[[#This Row],[Fornecedores]]="Saldo Inicial",FluxoCaixa1013151769[[#This Row],[R$ (Valores)]],I455+FluxoCaixa1013151769[[#This Row],[Valores Receitas / Despesas]])</f>
        <v>15005.739999999894</v>
      </c>
      <c r="J456" s="5">
        <f>IF(FluxoCaixa1013151769[[#This Row],[Entrada / Saída]]="Saída",FluxoCaixa1013151769[[#This Row],[R$ (Valores)]]*-1,FluxoCaixa1013151769[[#This Row],[R$ (Valores)]])</f>
        <v>-99.99</v>
      </c>
    </row>
    <row r="457" spans="2:10" hidden="1">
      <c r="B457" s="16">
        <v>46071</v>
      </c>
      <c r="C457" s="48" t="s">
        <v>1299</v>
      </c>
      <c r="D457" s="17" t="s">
        <v>2</v>
      </c>
      <c r="E457" s="17" t="s">
        <v>23</v>
      </c>
      <c r="F457" s="17" t="s">
        <v>1727</v>
      </c>
      <c r="G457" s="21">
        <v>3015</v>
      </c>
      <c r="H457" s="17" t="s">
        <v>8</v>
      </c>
      <c r="I457" s="20">
        <f>IF(FluxoCaixa1013151769[[#This Row],[Fornecedores]]="Saldo Inicial",FluxoCaixa1013151769[[#This Row],[R$ (Valores)]],I456+FluxoCaixa1013151769[[#This Row],[Valores Receitas / Despesas]])</f>
        <v>11990.739999999894</v>
      </c>
      <c r="J457" s="5">
        <f>IF(FluxoCaixa1013151769[[#This Row],[Entrada / Saída]]="Saída",FluxoCaixa1013151769[[#This Row],[R$ (Valores)]]*-1,FluxoCaixa1013151769[[#This Row],[R$ (Valores)]])</f>
        <v>-3015</v>
      </c>
    </row>
    <row r="458" spans="2:10" hidden="1">
      <c r="B458" s="16">
        <v>46071</v>
      </c>
      <c r="C458" s="48" t="s">
        <v>1299</v>
      </c>
      <c r="D458" s="17" t="s">
        <v>2</v>
      </c>
      <c r="E458" s="17" t="s">
        <v>25</v>
      </c>
      <c r="F458" s="17" t="s">
        <v>537</v>
      </c>
      <c r="G458" s="21">
        <v>77.260000000000005</v>
      </c>
      <c r="H458" s="17" t="s">
        <v>8</v>
      </c>
      <c r="I458" s="20">
        <f>IF(FluxoCaixa1013151769[[#This Row],[Fornecedores]]="Saldo Inicial",FluxoCaixa1013151769[[#This Row],[R$ (Valores)]],I457+FluxoCaixa1013151769[[#This Row],[Valores Receitas / Despesas]])</f>
        <v>11913.479999999894</v>
      </c>
      <c r="J458" s="5">
        <f>IF(FluxoCaixa1013151769[[#This Row],[Entrada / Saída]]="Saída",FluxoCaixa1013151769[[#This Row],[R$ (Valores)]]*-1,FluxoCaixa1013151769[[#This Row],[R$ (Valores)]])</f>
        <v>-77.260000000000005</v>
      </c>
    </row>
    <row r="459" spans="2:10" hidden="1">
      <c r="B459" s="16">
        <v>46071</v>
      </c>
      <c r="C459" s="48" t="s">
        <v>1299</v>
      </c>
      <c r="D459" s="17" t="s">
        <v>2</v>
      </c>
      <c r="E459" s="17" t="s">
        <v>25</v>
      </c>
      <c r="F459" s="17" t="s">
        <v>537</v>
      </c>
      <c r="G459" s="21">
        <v>150</v>
      </c>
      <c r="H459" s="17" t="s">
        <v>8</v>
      </c>
      <c r="I459" s="20">
        <f>IF(FluxoCaixa1013151769[[#This Row],[Fornecedores]]="Saldo Inicial",FluxoCaixa1013151769[[#This Row],[R$ (Valores)]],I458+FluxoCaixa1013151769[[#This Row],[Valores Receitas / Despesas]])</f>
        <v>11763.479999999894</v>
      </c>
      <c r="J459" s="5">
        <f>IF(FluxoCaixa1013151769[[#This Row],[Entrada / Saída]]="Saída",FluxoCaixa1013151769[[#This Row],[R$ (Valores)]]*-1,FluxoCaixa1013151769[[#This Row],[R$ (Valores)]])</f>
        <v>-150</v>
      </c>
    </row>
    <row r="460" spans="2:10" hidden="1">
      <c r="B460" s="16">
        <v>46071</v>
      </c>
      <c r="C460" s="48" t="s">
        <v>1299</v>
      </c>
      <c r="D460" s="45" t="s">
        <v>2</v>
      </c>
      <c r="E460" s="45" t="s">
        <v>24</v>
      </c>
      <c r="F460" s="45" t="s">
        <v>845</v>
      </c>
      <c r="G460" s="54">
        <v>59636.69</v>
      </c>
      <c r="H460" s="45" t="s">
        <v>8</v>
      </c>
      <c r="I460" s="20">
        <f>IF(FluxoCaixa1013151769[[#This Row],[Fornecedores]]="Saldo Inicial",FluxoCaixa1013151769[[#This Row],[R$ (Valores)]],I459+FluxoCaixa1013151769[[#This Row],[Valores Receitas / Despesas]])</f>
        <v>-47873.210000000108</v>
      </c>
      <c r="J460" s="53">
        <f>IF(FluxoCaixa1013151769[[#This Row],[Entrada / Saída]]="Saída",FluxoCaixa1013151769[[#This Row],[R$ (Valores)]]*-1,FluxoCaixa1013151769[[#This Row],[R$ (Valores)]])</f>
        <v>-59636.69</v>
      </c>
    </row>
    <row r="461" spans="2:10" hidden="1">
      <c r="B461" s="16">
        <v>46071</v>
      </c>
      <c r="C461" s="48" t="s">
        <v>1299</v>
      </c>
      <c r="D461" s="17" t="s">
        <v>2</v>
      </c>
      <c r="E461" s="17" t="s">
        <v>23</v>
      </c>
      <c r="F461" s="17" t="s">
        <v>603</v>
      </c>
      <c r="G461" s="21">
        <v>17150</v>
      </c>
      <c r="H461" s="17" t="s">
        <v>8</v>
      </c>
      <c r="I461" s="20">
        <f>IF(FluxoCaixa1013151769[[#This Row],[Fornecedores]]="Saldo Inicial",FluxoCaixa1013151769[[#This Row],[R$ (Valores)]],I460+FluxoCaixa1013151769[[#This Row],[Valores Receitas / Despesas]])</f>
        <v>-65023.210000000108</v>
      </c>
      <c r="J461" s="5">
        <f>IF(FluxoCaixa1013151769[[#This Row],[Entrada / Saída]]="Saída",FluxoCaixa1013151769[[#This Row],[R$ (Valores)]]*-1,FluxoCaixa1013151769[[#This Row],[R$ (Valores)]])</f>
        <v>-17150</v>
      </c>
    </row>
    <row r="462" spans="2:10" hidden="1">
      <c r="B462" s="16">
        <v>46071</v>
      </c>
      <c r="C462" s="48" t="s">
        <v>1299</v>
      </c>
      <c r="D462" s="17" t="s">
        <v>2</v>
      </c>
      <c r="E462" s="17" t="s">
        <v>146</v>
      </c>
      <c r="F462" s="17" t="s">
        <v>862</v>
      </c>
      <c r="G462" s="21">
        <v>78</v>
      </c>
      <c r="H462" s="17" t="s">
        <v>8</v>
      </c>
      <c r="I462" s="20">
        <f>IF(FluxoCaixa1013151769[[#This Row],[Fornecedores]]="Saldo Inicial",FluxoCaixa1013151769[[#This Row],[R$ (Valores)]],I461+FluxoCaixa1013151769[[#This Row],[Valores Receitas / Despesas]])</f>
        <v>-65101.210000000108</v>
      </c>
      <c r="J462" s="5">
        <f>IF(FluxoCaixa1013151769[[#This Row],[Entrada / Saída]]="Saída",FluxoCaixa1013151769[[#This Row],[R$ (Valores)]]*-1,FluxoCaixa1013151769[[#This Row],[R$ (Valores)]])</f>
        <v>-78</v>
      </c>
    </row>
    <row r="463" spans="2:10" hidden="1">
      <c r="B463" s="16">
        <v>46071</v>
      </c>
      <c r="C463" s="48" t="s">
        <v>1299</v>
      </c>
      <c r="D463" s="17" t="s">
        <v>2</v>
      </c>
      <c r="E463" s="17" t="s">
        <v>105</v>
      </c>
      <c r="F463" s="17" t="s">
        <v>1728</v>
      </c>
      <c r="G463" s="21">
        <v>397</v>
      </c>
      <c r="H463" s="17" t="s">
        <v>8</v>
      </c>
      <c r="I463" s="20">
        <f>IF(FluxoCaixa1013151769[[#This Row],[Fornecedores]]="Saldo Inicial",FluxoCaixa1013151769[[#This Row],[R$ (Valores)]],I462+FluxoCaixa1013151769[[#This Row],[Valores Receitas / Despesas]])</f>
        <v>-65498.210000000108</v>
      </c>
      <c r="J463" s="5">
        <f>IF(FluxoCaixa1013151769[[#This Row],[Entrada / Saída]]="Saída",FluxoCaixa1013151769[[#This Row],[R$ (Valores)]]*-1,FluxoCaixa1013151769[[#This Row],[R$ (Valores)]])</f>
        <v>-397</v>
      </c>
    </row>
    <row r="464" spans="2:10" hidden="1">
      <c r="B464" s="16">
        <v>46071</v>
      </c>
      <c r="C464" s="48" t="s">
        <v>1299</v>
      </c>
      <c r="D464" s="17" t="s">
        <v>2</v>
      </c>
      <c r="E464" s="17" t="s">
        <v>146</v>
      </c>
      <c r="F464" s="17" t="s">
        <v>862</v>
      </c>
      <c r="G464" s="21">
        <v>83</v>
      </c>
      <c r="H464" s="17" t="s">
        <v>8</v>
      </c>
      <c r="I464" s="20">
        <f>IF(FluxoCaixa1013151769[[#This Row],[Fornecedores]]="Saldo Inicial",FluxoCaixa1013151769[[#This Row],[R$ (Valores)]],I463+FluxoCaixa1013151769[[#This Row],[Valores Receitas / Despesas]])</f>
        <v>-65581.210000000108</v>
      </c>
      <c r="J464" s="5">
        <f>IF(FluxoCaixa1013151769[[#This Row],[Entrada / Saída]]="Saída",FluxoCaixa1013151769[[#This Row],[R$ (Valores)]]*-1,FluxoCaixa1013151769[[#This Row],[R$ (Valores)]])</f>
        <v>-83</v>
      </c>
    </row>
    <row r="465" spans="2:10" hidden="1">
      <c r="B465" s="16">
        <v>46071</v>
      </c>
      <c r="C465" s="48" t="s">
        <v>1299</v>
      </c>
      <c r="D465" s="17" t="s">
        <v>2</v>
      </c>
      <c r="E465" s="17" t="s">
        <v>23</v>
      </c>
      <c r="F465" s="17" t="s">
        <v>568</v>
      </c>
      <c r="G465" s="21">
        <v>1170.17</v>
      </c>
      <c r="H465" s="17" t="s">
        <v>8</v>
      </c>
      <c r="I465" s="20">
        <f>IF(FluxoCaixa1013151769[[#This Row],[Fornecedores]]="Saldo Inicial",FluxoCaixa1013151769[[#This Row],[R$ (Valores)]],I464+FluxoCaixa1013151769[[#This Row],[Valores Receitas / Despesas]])</f>
        <v>-66751.380000000107</v>
      </c>
      <c r="J465" s="5">
        <f>IF(FluxoCaixa1013151769[[#This Row],[Entrada / Saída]]="Saída",FluxoCaixa1013151769[[#This Row],[R$ (Valores)]]*-1,FluxoCaixa1013151769[[#This Row],[R$ (Valores)]])</f>
        <v>-1170.17</v>
      </c>
    </row>
    <row r="466" spans="2:10" hidden="1">
      <c r="B466" s="16">
        <v>46071</v>
      </c>
      <c r="C466" s="48" t="s">
        <v>1299</v>
      </c>
      <c r="D466" s="17" t="s">
        <v>2</v>
      </c>
      <c r="E466" s="17" t="s">
        <v>23</v>
      </c>
      <c r="F466" s="17" t="s">
        <v>566</v>
      </c>
      <c r="G466" s="21">
        <v>9031.8700000000008</v>
      </c>
      <c r="H466" s="17" t="s">
        <v>8</v>
      </c>
      <c r="I466" s="20">
        <f>IF(FluxoCaixa1013151769[[#This Row],[Fornecedores]]="Saldo Inicial",FluxoCaixa1013151769[[#This Row],[R$ (Valores)]],I465+FluxoCaixa1013151769[[#This Row],[Valores Receitas / Despesas]])</f>
        <v>-75783.250000000102</v>
      </c>
      <c r="J466" s="5">
        <f>IF(FluxoCaixa1013151769[[#This Row],[Entrada / Saída]]="Saída",FluxoCaixa1013151769[[#This Row],[R$ (Valores)]]*-1,FluxoCaixa1013151769[[#This Row],[R$ (Valores)]])</f>
        <v>-9031.8700000000008</v>
      </c>
    </row>
    <row r="467" spans="2:10" hidden="1">
      <c r="B467" s="16">
        <v>46071</v>
      </c>
      <c r="C467" s="48" t="s">
        <v>1299</v>
      </c>
      <c r="D467" s="17" t="s">
        <v>2</v>
      </c>
      <c r="E467" s="17" t="s">
        <v>23</v>
      </c>
      <c r="F467" s="17" t="s">
        <v>568</v>
      </c>
      <c r="G467" s="21">
        <v>2202.67</v>
      </c>
      <c r="H467" s="17" t="s">
        <v>8</v>
      </c>
      <c r="I467" s="20">
        <f>IF(FluxoCaixa1013151769[[#This Row],[Fornecedores]]="Saldo Inicial",FluxoCaixa1013151769[[#This Row],[R$ (Valores)]],I466+FluxoCaixa1013151769[[#This Row],[Valores Receitas / Despesas]])</f>
        <v>-77985.9200000001</v>
      </c>
      <c r="J467" s="5">
        <f>IF(FluxoCaixa1013151769[[#This Row],[Entrada / Saída]]="Saída",FluxoCaixa1013151769[[#This Row],[R$ (Valores)]]*-1,FluxoCaixa1013151769[[#This Row],[R$ (Valores)]])</f>
        <v>-2202.67</v>
      </c>
    </row>
    <row r="468" spans="2:10" hidden="1">
      <c r="B468" s="16">
        <v>46071</v>
      </c>
      <c r="C468" s="48" t="s">
        <v>1299</v>
      </c>
      <c r="D468" s="17" t="s">
        <v>2</v>
      </c>
      <c r="E468" s="17" t="s">
        <v>23</v>
      </c>
      <c r="F468" s="55" t="s">
        <v>568</v>
      </c>
      <c r="G468" s="21">
        <v>1187.3800000000001</v>
      </c>
      <c r="H468" s="17" t="s">
        <v>8</v>
      </c>
      <c r="I468" s="20">
        <f>IF(FluxoCaixa1013151769[[#This Row],[Fornecedores]]="Saldo Inicial",FluxoCaixa1013151769[[#This Row],[R$ (Valores)]],I467+FluxoCaixa1013151769[[#This Row],[Valores Receitas / Despesas]])</f>
        <v>-79173.300000000105</v>
      </c>
      <c r="J468" s="5">
        <f>IF(FluxoCaixa1013151769[[#This Row],[Entrada / Saída]]="Saída",FluxoCaixa1013151769[[#This Row],[R$ (Valores)]]*-1,FluxoCaixa1013151769[[#This Row],[R$ (Valores)]])</f>
        <v>-1187.3800000000001</v>
      </c>
    </row>
    <row r="469" spans="2:10" hidden="1">
      <c r="B469" s="16">
        <v>46071</v>
      </c>
      <c r="C469" s="48" t="s">
        <v>1299</v>
      </c>
      <c r="D469" s="17" t="s">
        <v>2</v>
      </c>
      <c r="E469" s="17" t="s">
        <v>17</v>
      </c>
      <c r="F469" s="17" t="s">
        <v>837</v>
      </c>
      <c r="G469" s="21">
        <v>175.91</v>
      </c>
      <c r="H469" s="17" t="s">
        <v>8</v>
      </c>
      <c r="I469" s="20">
        <f>IF(FluxoCaixa1013151769[[#This Row],[Fornecedores]]="Saldo Inicial",FluxoCaixa1013151769[[#This Row],[R$ (Valores)]],I468+FluxoCaixa1013151769[[#This Row],[Valores Receitas / Despesas]])</f>
        <v>-79349.210000000108</v>
      </c>
      <c r="J469" s="5">
        <f>IF(FluxoCaixa1013151769[[#This Row],[Entrada / Saída]]="Saída",FluxoCaixa1013151769[[#This Row],[R$ (Valores)]]*-1,FluxoCaixa1013151769[[#This Row],[R$ (Valores)]])</f>
        <v>-175.91</v>
      </c>
    </row>
    <row r="470" spans="2:10" hidden="1">
      <c r="B470" s="16">
        <v>46071</v>
      </c>
      <c r="C470" s="48" t="s">
        <v>1299</v>
      </c>
      <c r="D470" s="17" t="s">
        <v>2</v>
      </c>
      <c r="E470" s="17" t="s">
        <v>23</v>
      </c>
      <c r="F470" s="17" t="s">
        <v>568</v>
      </c>
      <c r="G470" s="21">
        <v>4762.67</v>
      </c>
      <c r="H470" s="17" t="s">
        <v>8</v>
      </c>
      <c r="I470" s="20">
        <f>IF(FluxoCaixa1013151769[[#This Row],[Fornecedores]]="Saldo Inicial",FluxoCaixa1013151769[[#This Row],[R$ (Valores)]],I469+FluxoCaixa1013151769[[#This Row],[Valores Receitas / Despesas]])</f>
        <v>-84111.880000000107</v>
      </c>
      <c r="J470" s="5">
        <f>IF(FluxoCaixa1013151769[[#This Row],[Entrada / Saída]]="Saída",FluxoCaixa1013151769[[#This Row],[R$ (Valores)]]*-1,FluxoCaixa1013151769[[#This Row],[R$ (Valores)]])</f>
        <v>-4762.67</v>
      </c>
    </row>
    <row r="471" spans="2:10" hidden="1">
      <c r="B471" s="16">
        <v>46071</v>
      </c>
      <c r="C471" s="48" t="s">
        <v>1299</v>
      </c>
      <c r="D471" s="17" t="s">
        <v>2</v>
      </c>
      <c r="E471" s="17" t="s">
        <v>23</v>
      </c>
      <c r="F471" s="17" t="s">
        <v>568</v>
      </c>
      <c r="G471" s="21">
        <v>1652</v>
      </c>
      <c r="H471" s="17" t="s">
        <v>8</v>
      </c>
      <c r="I471" s="20">
        <f>IF(FluxoCaixa1013151769[[#This Row],[Fornecedores]]="Saldo Inicial",FluxoCaixa1013151769[[#This Row],[R$ (Valores)]],I470+FluxoCaixa1013151769[[#This Row],[Valores Receitas / Despesas]])</f>
        <v>-85763.880000000107</v>
      </c>
      <c r="J471" s="5">
        <f>IF(FluxoCaixa1013151769[[#This Row],[Entrada / Saída]]="Saída",FluxoCaixa1013151769[[#This Row],[R$ (Valores)]]*-1,FluxoCaixa1013151769[[#This Row],[R$ (Valores)]])</f>
        <v>-1652</v>
      </c>
    </row>
    <row r="472" spans="2:10" hidden="1">
      <c r="B472" s="16">
        <v>46071</v>
      </c>
      <c r="C472" s="48" t="s">
        <v>1299</v>
      </c>
      <c r="D472" s="17" t="s">
        <v>2</v>
      </c>
      <c r="E472" s="17" t="s">
        <v>143</v>
      </c>
      <c r="F472" s="17" t="s">
        <v>1046</v>
      </c>
      <c r="G472" s="21">
        <v>1366.7</v>
      </c>
      <c r="H472" s="17" t="s">
        <v>8</v>
      </c>
      <c r="I472" s="20">
        <f>IF(FluxoCaixa1013151769[[#This Row],[Fornecedores]]="Saldo Inicial",FluxoCaixa1013151769[[#This Row],[R$ (Valores)]],I471+FluxoCaixa1013151769[[#This Row],[Valores Receitas / Despesas]])</f>
        <v>-87130.580000000104</v>
      </c>
      <c r="J472" s="5">
        <f>IF(FluxoCaixa1013151769[[#This Row],[Entrada / Saída]]="Saída",FluxoCaixa1013151769[[#This Row],[R$ (Valores)]]*-1,FluxoCaixa1013151769[[#This Row],[R$ (Valores)]])</f>
        <v>-1366.7</v>
      </c>
    </row>
    <row r="473" spans="2:10" hidden="1">
      <c r="B473" s="16">
        <v>46071</v>
      </c>
      <c r="C473" s="48" t="s">
        <v>1299</v>
      </c>
      <c r="D473" s="17" t="s">
        <v>2</v>
      </c>
      <c r="E473" s="17" t="s">
        <v>521</v>
      </c>
      <c r="F473" s="17" t="s">
        <v>1729</v>
      </c>
      <c r="G473" s="21">
        <v>836</v>
      </c>
      <c r="H473" s="17" t="s">
        <v>8</v>
      </c>
      <c r="I473" s="20">
        <f>IF(FluxoCaixa1013151769[[#This Row],[Fornecedores]]="Saldo Inicial",FluxoCaixa1013151769[[#This Row],[R$ (Valores)]],I472+FluxoCaixa1013151769[[#This Row],[Valores Receitas / Despesas]])</f>
        <v>-87966.580000000104</v>
      </c>
      <c r="J473" s="5">
        <f>IF(FluxoCaixa1013151769[[#This Row],[Entrada / Saída]]="Saída",FluxoCaixa1013151769[[#This Row],[R$ (Valores)]]*-1,FluxoCaixa1013151769[[#This Row],[R$ (Valores)]])</f>
        <v>-836</v>
      </c>
    </row>
    <row r="474" spans="2:10" hidden="1">
      <c r="B474" s="16">
        <v>46071</v>
      </c>
      <c r="C474" s="48" t="s">
        <v>1299</v>
      </c>
      <c r="D474" s="17" t="s">
        <v>2</v>
      </c>
      <c r="E474" s="17" t="s">
        <v>105</v>
      </c>
      <c r="F474" s="17" t="s">
        <v>1730</v>
      </c>
      <c r="G474" s="21">
        <v>5439.16</v>
      </c>
      <c r="H474" s="17" t="s">
        <v>8</v>
      </c>
      <c r="I474" s="20">
        <f>IF(FluxoCaixa1013151769[[#This Row],[Fornecedores]]="Saldo Inicial",FluxoCaixa1013151769[[#This Row],[R$ (Valores)]],I473+FluxoCaixa1013151769[[#This Row],[Valores Receitas / Despesas]])</f>
        <v>-93405.740000000107</v>
      </c>
      <c r="J474" s="5">
        <f>IF(FluxoCaixa1013151769[[#This Row],[Entrada / Saída]]="Saída",FluxoCaixa1013151769[[#This Row],[R$ (Valores)]]*-1,FluxoCaixa1013151769[[#This Row],[R$ (Valores)]])</f>
        <v>-5439.16</v>
      </c>
    </row>
    <row r="475" spans="2:10" hidden="1">
      <c r="B475" s="16">
        <v>46071</v>
      </c>
      <c r="C475" s="48" t="s">
        <v>1299</v>
      </c>
      <c r="D475" s="17" t="s">
        <v>2</v>
      </c>
      <c r="E475" s="17" t="s">
        <v>61</v>
      </c>
      <c r="F475" s="17" t="s">
        <v>1731</v>
      </c>
      <c r="G475" s="21">
        <v>5702.1</v>
      </c>
      <c r="H475" s="17" t="s">
        <v>525</v>
      </c>
      <c r="I475" s="20">
        <f>IF(FluxoCaixa1013151769[[#This Row],[Fornecedores]]="Saldo Inicial",FluxoCaixa1013151769[[#This Row],[R$ (Valores)]],I474+FluxoCaixa1013151769[[#This Row],[Valores Receitas / Despesas]])</f>
        <v>-99107.840000000113</v>
      </c>
      <c r="J475" s="5">
        <f>IF(FluxoCaixa1013151769[[#This Row],[Entrada / Saída]]="Saída",FluxoCaixa1013151769[[#This Row],[R$ (Valores)]]*-1,FluxoCaixa1013151769[[#This Row],[R$ (Valores)]])</f>
        <v>-5702.1</v>
      </c>
    </row>
    <row r="476" spans="2:10" hidden="1">
      <c r="B476" s="16">
        <v>46071</v>
      </c>
      <c r="C476" s="48" t="s">
        <v>1299</v>
      </c>
      <c r="D476" s="45" t="s">
        <v>2</v>
      </c>
      <c r="E476" s="45" t="s">
        <v>25</v>
      </c>
      <c r="F476" s="17" t="s">
        <v>541</v>
      </c>
      <c r="G476" s="54">
        <v>1455.8</v>
      </c>
      <c r="H476" s="45" t="s">
        <v>8</v>
      </c>
      <c r="I476" s="20">
        <f>IF(FluxoCaixa1013151769[[#This Row],[Fornecedores]]="Saldo Inicial",FluxoCaixa1013151769[[#This Row],[R$ (Valores)]],I475+FluxoCaixa1013151769[[#This Row],[Valores Receitas / Despesas]])</f>
        <v>-100563.64000000012</v>
      </c>
      <c r="J476" s="53">
        <f>IF(FluxoCaixa1013151769[[#This Row],[Entrada / Saída]]="Saída",FluxoCaixa1013151769[[#This Row],[R$ (Valores)]]*-1,FluxoCaixa1013151769[[#This Row],[R$ (Valores)]])</f>
        <v>-1455.8</v>
      </c>
    </row>
    <row r="477" spans="2:10" hidden="1">
      <c r="B477" s="16">
        <v>46071</v>
      </c>
      <c r="C477" s="48" t="s">
        <v>1299</v>
      </c>
      <c r="D477" s="45" t="s">
        <v>2</v>
      </c>
      <c r="E477" s="45" t="s">
        <v>83</v>
      </c>
      <c r="F477" s="69" t="s">
        <v>936</v>
      </c>
      <c r="G477" s="54">
        <v>5125.5600000000004</v>
      </c>
      <c r="H477" s="45" t="s">
        <v>8</v>
      </c>
      <c r="I477" s="20">
        <f>IF(FluxoCaixa1013151769[[#This Row],[Fornecedores]]="Saldo Inicial",FluxoCaixa1013151769[[#This Row],[R$ (Valores)]],I476+FluxoCaixa1013151769[[#This Row],[Valores Receitas / Despesas]])</f>
        <v>-105689.20000000011</v>
      </c>
      <c r="J477" s="53">
        <f>IF(FluxoCaixa1013151769[[#This Row],[Entrada / Saída]]="Saída",FluxoCaixa1013151769[[#This Row],[R$ (Valores)]]*-1,FluxoCaixa1013151769[[#This Row],[R$ (Valores)]])</f>
        <v>-5125.5600000000004</v>
      </c>
    </row>
    <row r="478" spans="2:10" hidden="1">
      <c r="B478" s="16">
        <v>46071</v>
      </c>
      <c r="C478" s="48" t="s">
        <v>1299</v>
      </c>
      <c r="D478" s="17" t="s">
        <v>1</v>
      </c>
      <c r="E478" s="17" t="s">
        <v>75</v>
      </c>
      <c r="F478" s="69" t="s">
        <v>75</v>
      </c>
      <c r="G478" s="21">
        <v>155000</v>
      </c>
      <c r="H478" s="17" t="s">
        <v>8</v>
      </c>
      <c r="I478" s="20">
        <f>IF(FluxoCaixa1013151769[[#This Row],[Fornecedores]]="Saldo Inicial",FluxoCaixa1013151769[[#This Row],[R$ (Valores)]],I477+FluxoCaixa1013151769[[#This Row],[Valores Receitas / Despesas]])</f>
        <v>49310.799999999886</v>
      </c>
      <c r="J478" s="5">
        <f>IF(FluxoCaixa1013151769[[#This Row],[Entrada / Saída]]="Saída",FluxoCaixa1013151769[[#This Row],[R$ (Valores)]]*-1,FluxoCaixa1013151769[[#This Row],[R$ (Valores)]])</f>
        <v>155000</v>
      </c>
    </row>
    <row r="479" spans="2:10" hidden="1">
      <c r="B479" s="16">
        <v>46071</v>
      </c>
      <c r="C479" s="48" t="s">
        <v>1299</v>
      </c>
      <c r="D479" s="17" t="s">
        <v>2</v>
      </c>
      <c r="E479" s="17" t="s">
        <v>105</v>
      </c>
      <c r="F479" s="69" t="s">
        <v>1732</v>
      </c>
      <c r="G479" s="21">
        <v>160</v>
      </c>
      <c r="H479" s="17" t="s">
        <v>8</v>
      </c>
      <c r="I479" s="20">
        <f>IF(FluxoCaixa1013151769[[#This Row],[Fornecedores]]="Saldo Inicial",FluxoCaixa1013151769[[#This Row],[R$ (Valores)]],I478+FluxoCaixa1013151769[[#This Row],[Valores Receitas / Despesas]])</f>
        <v>49150.799999999886</v>
      </c>
      <c r="J479" s="5">
        <f>IF(FluxoCaixa1013151769[[#This Row],[Entrada / Saída]]="Saída",FluxoCaixa1013151769[[#This Row],[R$ (Valores)]]*-1,FluxoCaixa1013151769[[#This Row],[R$ (Valores)]])</f>
        <v>-160</v>
      </c>
    </row>
    <row r="480" spans="2:10" hidden="1">
      <c r="B480" s="16">
        <v>46071</v>
      </c>
      <c r="C480" s="48" t="s">
        <v>1299</v>
      </c>
      <c r="D480" s="17" t="s">
        <v>2</v>
      </c>
      <c r="E480" s="17" t="s">
        <v>146</v>
      </c>
      <c r="F480" s="69" t="s">
        <v>1733</v>
      </c>
      <c r="G480" s="21">
        <v>250</v>
      </c>
      <c r="H480" s="17" t="s">
        <v>8</v>
      </c>
      <c r="I480" s="20">
        <f>IF(FluxoCaixa1013151769[[#This Row],[Fornecedores]]="Saldo Inicial",FluxoCaixa1013151769[[#This Row],[R$ (Valores)]],I479+FluxoCaixa1013151769[[#This Row],[Valores Receitas / Despesas]])</f>
        <v>48900.799999999886</v>
      </c>
      <c r="J480" s="5">
        <f>IF(FluxoCaixa1013151769[[#This Row],[Entrada / Saída]]="Saída",FluxoCaixa1013151769[[#This Row],[R$ (Valores)]]*-1,FluxoCaixa1013151769[[#This Row],[R$ (Valores)]])</f>
        <v>-250</v>
      </c>
    </row>
    <row r="481" spans="2:10" hidden="1">
      <c r="B481" s="16">
        <v>46071</v>
      </c>
      <c r="C481" s="48" t="s">
        <v>1299</v>
      </c>
      <c r="D481" s="17" t="s">
        <v>2</v>
      </c>
      <c r="E481" s="17" t="s">
        <v>26</v>
      </c>
      <c r="F481" s="69" t="s">
        <v>1734</v>
      </c>
      <c r="G481" s="21">
        <v>200</v>
      </c>
      <c r="H481" s="17" t="s">
        <v>8</v>
      </c>
      <c r="I481" s="20">
        <f>IF(FluxoCaixa1013151769[[#This Row],[Fornecedores]]="Saldo Inicial",FluxoCaixa1013151769[[#This Row],[R$ (Valores)]],I480+FluxoCaixa1013151769[[#This Row],[Valores Receitas / Despesas]])</f>
        <v>48700.799999999886</v>
      </c>
      <c r="J481" s="5">
        <f>IF(FluxoCaixa1013151769[[#This Row],[Entrada / Saída]]="Saída",FluxoCaixa1013151769[[#This Row],[R$ (Valores)]]*-1,FluxoCaixa1013151769[[#This Row],[R$ (Valores)]])</f>
        <v>-200</v>
      </c>
    </row>
    <row r="482" spans="2:10" hidden="1">
      <c r="B482" s="16">
        <v>46072</v>
      </c>
      <c r="C482" s="48" t="s">
        <v>1299</v>
      </c>
      <c r="D482" s="17" t="s">
        <v>2</v>
      </c>
      <c r="E482" s="17" t="s">
        <v>79</v>
      </c>
      <c r="F482" s="69" t="s">
        <v>1749</v>
      </c>
      <c r="G482" s="21">
        <v>294</v>
      </c>
      <c r="H482" s="17" t="s">
        <v>8</v>
      </c>
      <c r="I482" s="20">
        <f>IF(FluxoCaixa1013151769[[#This Row],[Fornecedores]]="Saldo Inicial",FluxoCaixa1013151769[[#This Row],[R$ (Valores)]],I481+FluxoCaixa1013151769[[#This Row],[Valores Receitas / Despesas]])</f>
        <v>48406.799999999886</v>
      </c>
      <c r="J482" s="5">
        <f>IF(FluxoCaixa1013151769[[#This Row],[Entrada / Saída]]="Saída",FluxoCaixa1013151769[[#This Row],[R$ (Valores)]]*-1,FluxoCaixa1013151769[[#This Row],[R$ (Valores)]])</f>
        <v>-294</v>
      </c>
    </row>
    <row r="483" spans="2:10" hidden="1">
      <c r="B483" s="16">
        <v>46072</v>
      </c>
      <c r="C483" s="48" t="s">
        <v>1299</v>
      </c>
      <c r="D483" s="17" t="s">
        <v>2</v>
      </c>
      <c r="E483" s="17" t="s">
        <v>79</v>
      </c>
      <c r="F483" s="69" t="s">
        <v>1750</v>
      </c>
      <c r="G483" s="21">
        <v>851.48</v>
      </c>
      <c r="H483" s="17" t="s">
        <v>8</v>
      </c>
      <c r="I483" s="20">
        <f>IF(FluxoCaixa1013151769[[#This Row],[Fornecedores]]="Saldo Inicial",FluxoCaixa1013151769[[#This Row],[R$ (Valores)]],I482+FluxoCaixa1013151769[[#This Row],[Valores Receitas / Despesas]])</f>
        <v>47555.319999999883</v>
      </c>
      <c r="J483" s="5">
        <f>IF(FluxoCaixa1013151769[[#This Row],[Entrada / Saída]]="Saída",FluxoCaixa1013151769[[#This Row],[R$ (Valores)]]*-1,FluxoCaixa1013151769[[#This Row],[R$ (Valores)]])</f>
        <v>-851.48</v>
      </c>
    </row>
    <row r="484" spans="2:10" hidden="1">
      <c r="B484" s="16">
        <v>46072</v>
      </c>
      <c r="C484" s="48" t="s">
        <v>1299</v>
      </c>
      <c r="D484" s="17" t="s">
        <v>2</v>
      </c>
      <c r="E484" s="17" t="s">
        <v>25</v>
      </c>
      <c r="F484" s="17" t="s">
        <v>1751</v>
      </c>
      <c r="G484" s="21">
        <v>1185</v>
      </c>
      <c r="H484" s="17" t="s">
        <v>8</v>
      </c>
      <c r="I484" s="20">
        <f>IF(FluxoCaixa1013151769[[#This Row],[Fornecedores]]="Saldo Inicial",FluxoCaixa1013151769[[#This Row],[R$ (Valores)]],I483+FluxoCaixa1013151769[[#This Row],[Valores Receitas / Despesas]])</f>
        <v>46370.319999999883</v>
      </c>
      <c r="J484" s="5">
        <f>IF(FluxoCaixa1013151769[[#This Row],[Entrada / Saída]]="Saída",FluxoCaixa1013151769[[#This Row],[R$ (Valores)]]*-1,FluxoCaixa1013151769[[#This Row],[R$ (Valores)]])</f>
        <v>-1185</v>
      </c>
    </row>
    <row r="485" spans="2:10" hidden="1">
      <c r="B485" s="16">
        <v>46072</v>
      </c>
      <c r="C485" s="48" t="s">
        <v>1299</v>
      </c>
      <c r="D485" s="17" t="s">
        <v>2</v>
      </c>
      <c r="E485" s="17" t="s">
        <v>23</v>
      </c>
      <c r="F485" s="17" t="s">
        <v>1752</v>
      </c>
      <c r="G485" s="21">
        <v>998</v>
      </c>
      <c r="H485" s="17" t="s">
        <v>8</v>
      </c>
      <c r="I485" s="20">
        <f>IF(FluxoCaixa1013151769[[#This Row],[Fornecedores]]="Saldo Inicial",FluxoCaixa1013151769[[#This Row],[R$ (Valores)]],I484+FluxoCaixa1013151769[[#This Row],[Valores Receitas / Despesas]])</f>
        <v>45372.319999999883</v>
      </c>
      <c r="J485" s="5">
        <f>IF(FluxoCaixa1013151769[[#This Row],[Entrada / Saída]]="Saída",FluxoCaixa1013151769[[#This Row],[R$ (Valores)]]*-1,FluxoCaixa1013151769[[#This Row],[R$ (Valores)]])</f>
        <v>-998</v>
      </c>
    </row>
    <row r="486" spans="2:10" hidden="1">
      <c r="B486" s="16">
        <v>46072</v>
      </c>
      <c r="C486" s="48" t="s">
        <v>1299</v>
      </c>
      <c r="D486" s="17" t="s">
        <v>2</v>
      </c>
      <c r="E486" s="17" t="s">
        <v>23</v>
      </c>
      <c r="F486" s="17" t="s">
        <v>568</v>
      </c>
      <c r="G486" s="21">
        <v>4006.1</v>
      </c>
      <c r="H486" s="17" t="s">
        <v>8</v>
      </c>
      <c r="I486" s="20">
        <f>IF(FluxoCaixa1013151769[[#This Row],[Fornecedores]]="Saldo Inicial",FluxoCaixa1013151769[[#This Row],[R$ (Valores)]],I485+FluxoCaixa1013151769[[#This Row],[Valores Receitas / Despesas]])</f>
        <v>41366.219999999885</v>
      </c>
      <c r="J486" s="5">
        <f>IF(FluxoCaixa1013151769[[#This Row],[Entrada / Saída]]="Saída",FluxoCaixa1013151769[[#This Row],[R$ (Valores)]]*-1,FluxoCaixa1013151769[[#This Row],[R$ (Valores)]])</f>
        <v>-4006.1</v>
      </c>
    </row>
    <row r="487" spans="2:10" hidden="1">
      <c r="B487" s="16">
        <v>46072</v>
      </c>
      <c r="C487" s="48" t="s">
        <v>1299</v>
      </c>
      <c r="D487" s="17" t="s">
        <v>2</v>
      </c>
      <c r="E487" s="17" t="s">
        <v>23</v>
      </c>
      <c r="F487" s="17" t="s">
        <v>1753</v>
      </c>
      <c r="G487" s="21">
        <v>464.59</v>
      </c>
      <c r="H487" s="17" t="s">
        <v>8</v>
      </c>
      <c r="I487" s="20">
        <f>IF(FluxoCaixa1013151769[[#This Row],[Fornecedores]]="Saldo Inicial",FluxoCaixa1013151769[[#This Row],[R$ (Valores)]],I486+FluxoCaixa1013151769[[#This Row],[Valores Receitas / Despesas]])</f>
        <v>40901.629999999888</v>
      </c>
      <c r="J487" s="5">
        <f>IF(FluxoCaixa1013151769[[#This Row],[Entrada / Saída]]="Saída",FluxoCaixa1013151769[[#This Row],[R$ (Valores)]]*-1,FluxoCaixa1013151769[[#This Row],[R$ (Valores)]])</f>
        <v>-464.59</v>
      </c>
    </row>
    <row r="488" spans="2:10" hidden="1">
      <c r="B488" s="16">
        <v>46072</v>
      </c>
      <c r="C488" s="48" t="s">
        <v>1299</v>
      </c>
      <c r="D488" s="45" t="s">
        <v>2</v>
      </c>
      <c r="E488" s="45" t="s">
        <v>23</v>
      </c>
      <c r="F488" s="55" t="s">
        <v>1754</v>
      </c>
      <c r="G488" s="54">
        <v>993.34</v>
      </c>
      <c r="H488" s="45" t="s">
        <v>8</v>
      </c>
      <c r="I488" s="20">
        <f>IF(FluxoCaixa1013151769[[#This Row],[Fornecedores]]="Saldo Inicial",FluxoCaixa1013151769[[#This Row],[R$ (Valores)]],I487+FluxoCaixa1013151769[[#This Row],[Valores Receitas / Despesas]])</f>
        <v>39908.289999999892</v>
      </c>
      <c r="J488" s="53">
        <f>IF(FluxoCaixa1013151769[[#This Row],[Entrada / Saída]]="Saída",FluxoCaixa1013151769[[#This Row],[R$ (Valores)]]*-1,FluxoCaixa1013151769[[#This Row],[R$ (Valores)]])</f>
        <v>-993.34</v>
      </c>
    </row>
    <row r="489" spans="2:10" hidden="1">
      <c r="B489" s="16">
        <v>46072</v>
      </c>
      <c r="C489" s="48" t="s">
        <v>1299</v>
      </c>
      <c r="D489" s="17" t="s">
        <v>2</v>
      </c>
      <c r="E489" s="17" t="s">
        <v>32</v>
      </c>
      <c r="F489" s="55" t="s">
        <v>1755</v>
      </c>
      <c r="G489" s="54">
        <v>7281.01</v>
      </c>
      <c r="H489" s="45" t="s">
        <v>8</v>
      </c>
      <c r="I489" s="20">
        <f>IF(FluxoCaixa1013151769[[#This Row],[Fornecedores]]="Saldo Inicial",FluxoCaixa1013151769[[#This Row],[R$ (Valores)]],I488+FluxoCaixa1013151769[[#This Row],[Valores Receitas / Despesas]])</f>
        <v>32627.27999999989</v>
      </c>
      <c r="J489" s="53">
        <f>IF(FluxoCaixa1013151769[[#This Row],[Entrada / Saída]]="Saída",FluxoCaixa1013151769[[#This Row],[R$ (Valores)]]*-1,FluxoCaixa1013151769[[#This Row],[R$ (Valores)]])</f>
        <v>-7281.01</v>
      </c>
    </row>
    <row r="490" spans="2:10" hidden="1">
      <c r="B490" s="16">
        <v>46072</v>
      </c>
      <c r="C490" s="48" t="s">
        <v>1299</v>
      </c>
      <c r="D490" s="17" t="s">
        <v>2</v>
      </c>
      <c r="E490" s="17" t="s">
        <v>32</v>
      </c>
      <c r="F490" s="17" t="s">
        <v>1756</v>
      </c>
      <c r="G490" s="21">
        <v>13586.6</v>
      </c>
      <c r="H490" s="17" t="s">
        <v>8</v>
      </c>
      <c r="I490" s="20">
        <f>IF(FluxoCaixa1013151769[[#This Row],[Fornecedores]]="Saldo Inicial",FluxoCaixa1013151769[[#This Row],[R$ (Valores)]],I489+FluxoCaixa1013151769[[#This Row],[Valores Receitas / Despesas]])</f>
        <v>19040.679999999891</v>
      </c>
      <c r="J490" s="5">
        <f>IF(FluxoCaixa1013151769[[#This Row],[Entrada / Saída]]="Saída",FluxoCaixa1013151769[[#This Row],[R$ (Valores)]]*-1,FluxoCaixa1013151769[[#This Row],[R$ (Valores)]])</f>
        <v>-13586.6</v>
      </c>
    </row>
    <row r="491" spans="2:10" hidden="1">
      <c r="B491" s="16">
        <v>46072</v>
      </c>
      <c r="C491" s="48" t="s">
        <v>1299</v>
      </c>
      <c r="D491" s="17" t="s">
        <v>2</v>
      </c>
      <c r="E491" s="17" t="s">
        <v>519</v>
      </c>
      <c r="F491" s="17" t="s">
        <v>1757</v>
      </c>
      <c r="G491" s="21">
        <v>1763</v>
      </c>
      <c r="H491" s="17" t="s">
        <v>8</v>
      </c>
      <c r="I491" s="20">
        <f>IF(FluxoCaixa1013151769[[#This Row],[Fornecedores]]="Saldo Inicial",FluxoCaixa1013151769[[#This Row],[R$ (Valores)]],I490+FluxoCaixa1013151769[[#This Row],[Valores Receitas / Despesas]])</f>
        <v>17277.679999999891</v>
      </c>
      <c r="J491" s="5">
        <f>IF(FluxoCaixa1013151769[[#This Row],[Entrada / Saída]]="Saída",FluxoCaixa1013151769[[#This Row],[R$ (Valores)]]*-1,FluxoCaixa1013151769[[#This Row],[R$ (Valores)]])</f>
        <v>-1763</v>
      </c>
    </row>
    <row r="492" spans="2:10" hidden="1">
      <c r="B492" s="16">
        <v>46072</v>
      </c>
      <c r="C492" s="48" t="s">
        <v>1299</v>
      </c>
      <c r="D492" s="17" t="s">
        <v>2</v>
      </c>
      <c r="E492" s="17" t="s">
        <v>70</v>
      </c>
      <c r="F492" s="17" t="s">
        <v>1758</v>
      </c>
      <c r="G492" s="21">
        <v>1500</v>
      </c>
      <c r="H492" s="17" t="s">
        <v>8</v>
      </c>
      <c r="I492" s="20">
        <f>IF(FluxoCaixa1013151769[[#This Row],[Fornecedores]]="Saldo Inicial",FluxoCaixa1013151769[[#This Row],[R$ (Valores)]],I491+FluxoCaixa1013151769[[#This Row],[Valores Receitas / Despesas]])</f>
        <v>15777.679999999891</v>
      </c>
      <c r="J492" s="5">
        <f>IF(FluxoCaixa1013151769[[#This Row],[Entrada / Saída]]="Saída",FluxoCaixa1013151769[[#This Row],[R$ (Valores)]]*-1,FluxoCaixa1013151769[[#This Row],[R$ (Valores)]])</f>
        <v>-1500</v>
      </c>
    </row>
    <row r="493" spans="2:10" hidden="1">
      <c r="B493" s="16">
        <v>46072</v>
      </c>
      <c r="C493" s="48" t="s">
        <v>1299</v>
      </c>
      <c r="D493" s="17" t="s">
        <v>2</v>
      </c>
      <c r="E493" s="17" t="s">
        <v>38</v>
      </c>
      <c r="F493" s="17" t="s">
        <v>1759</v>
      </c>
      <c r="G493" s="21">
        <v>2000</v>
      </c>
      <c r="H493" s="17" t="s">
        <v>8</v>
      </c>
      <c r="I493" s="20">
        <f>IF(FluxoCaixa1013151769[[#This Row],[Fornecedores]]="Saldo Inicial",FluxoCaixa1013151769[[#This Row],[R$ (Valores)]],I492+FluxoCaixa1013151769[[#This Row],[Valores Receitas / Despesas]])</f>
        <v>13777.679999999891</v>
      </c>
      <c r="J493" s="5">
        <f>IF(FluxoCaixa1013151769[[#This Row],[Entrada / Saída]]="Saída",FluxoCaixa1013151769[[#This Row],[R$ (Valores)]]*-1,FluxoCaixa1013151769[[#This Row],[R$ (Valores)]])</f>
        <v>-2000</v>
      </c>
    </row>
    <row r="494" spans="2:10" hidden="1">
      <c r="B494" s="16">
        <v>46073</v>
      </c>
      <c r="C494" s="48" t="s">
        <v>1299</v>
      </c>
      <c r="D494" s="17" t="s">
        <v>2</v>
      </c>
      <c r="E494" s="17" t="s">
        <v>79</v>
      </c>
      <c r="F494" s="17" t="s">
        <v>1765</v>
      </c>
      <c r="G494" s="21">
        <v>1470.73</v>
      </c>
      <c r="H494" s="17" t="s">
        <v>8</v>
      </c>
      <c r="I494" s="20">
        <f>IF(FluxoCaixa1013151769[[#This Row],[Fornecedores]]="Saldo Inicial",FluxoCaixa1013151769[[#This Row],[R$ (Valores)]],I493+FluxoCaixa1013151769[[#This Row],[Valores Receitas / Despesas]])</f>
        <v>12306.949999999892</v>
      </c>
      <c r="J494" s="5">
        <f>IF(FluxoCaixa1013151769[[#This Row],[Entrada / Saída]]="Saída",FluxoCaixa1013151769[[#This Row],[R$ (Valores)]]*-1,FluxoCaixa1013151769[[#This Row],[R$ (Valores)]])</f>
        <v>-1470.73</v>
      </c>
    </row>
    <row r="495" spans="2:10" hidden="1">
      <c r="B495" s="16">
        <v>46073</v>
      </c>
      <c r="C495" s="48" t="s">
        <v>1299</v>
      </c>
      <c r="D495" s="17" t="s">
        <v>2</v>
      </c>
      <c r="E495" s="17" t="s">
        <v>26</v>
      </c>
      <c r="F495" s="17" t="s">
        <v>1766</v>
      </c>
      <c r="G495" s="21">
        <v>1510</v>
      </c>
      <c r="H495" s="17" t="s">
        <v>8</v>
      </c>
      <c r="I495" s="20">
        <f>IF(FluxoCaixa1013151769[[#This Row],[Fornecedores]]="Saldo Inicial",FluxoCaixa1013151769[[#This Row],[R$ (Valores)]],I494+FluxoCaixa1013151769[[#This Row],[Valores Receitas / Despesas]])</f>
        <v>10796.949999999892</v>
      </c>
      <c r="J495" s="5">
        <f>IF(FluxoCaixa1013151769[[#This Row],[Entrada / Saída]]="Saída",FluxoCaixa1013151769[[#This Row],[R$ (Valores)]]*-1,FluxoCaixa1013151769[[#This Row],[R$ (Valores)]])</f>
        <v>-1510</v>
      </c>
    </row>
    <row r="496" spans="2:10" hidden="1">
      <c r="B496" s="16">
        <v>46073</v>
      </c>
      <c r="C496" s="48" t="s">
        <v>1299</v>
      </c>
      <c r="D496" s="17" t="s">
        <v>2</v>
      </c>
      <c r="E496" s="17" t="s">
        <v>353</v>
      </c>
      <c r="F496" s="17" t="s">
        <v>1767</v>
      </c>
      <c r="G496" s="21">
        <v>153.66</v>
      </c>
      <c r="H496" s="17" t="s">
        <v>8</v>
      </c>
      <c r="I496" s="20">
        <f>IF(FluxoCaixa1013151769[[#This Row],[Fornecedores]]="Saldo Inicial",FluxoCaixa1013151769[[#This Row],[R$ (Valores)]],I495+FluxoCaixa1013151769[[#This Row],[Valores Receitas / Despesas]])</f>
        <v>10643.289999999892</v>
      </c>
      <c r="J496" s="5">
        <f>IF(FluxoCaixa1013151769[[#This Row],[Entrada / Saída]]="Saída",FluxoCaixa1013151769[[#This Row],[R$ (Valores)]]*-1,FluxoCaixa1013151769[[#This Row],[R$ (Valores)]])</f>
        <v>-153.66</v>
      </c>
    </row>
    <row r="497" spans="2:10" hidden="1">
      <c r="B497" s="16">
        <v>46073</v>
      </c>
      <c r="C497" s="48" t="s">
        <v>1299</v>
      </c>
      <c r="D497" s="17" t="s">
        <v>2</v>
      </c>
      <c r="E497" s="17" t="s">
        <v>26</v>
      </c>
      <c r="F497" s="17" t="s">
        <v>1768</v>
      </c>
      <c r="G497" s="21">
        <v>350</v>
      </c>
      <c r="H497" s="17" t="s">
        <v>8</v>
      </c>
      <c r="I497" s="20">
        <f>IF(FluxoCaixa1013151769[[#This Row],[Fornecedores]]="Saldo Inicial",FluxoCaixa1013151769[[#This Row],[R$ (Valores)]],I496+FluxoCaixa1013151769[[#This Row],[Valores Receitas / Despesas]])</f>
        <v>10293.289999999892</v>
      </c>
      <c r="J497" s="5">
        <f>IF(FluxoCaixa1013151769[[#This Row],[Entrada / Saída]]="Saída",FluxoCaixa1013151769[[#This Row],[R$ (Valores)]]*-1,FluxoCaixa1013151769[[#This Row],[R$ (Valores)]])</f>
        <v>-350</v>
      </c>
    </row>
    <row r="498" spans="2:10" hidden="1">
      <c r="B498" s="16">
        <v>46073</v>
      </c>
      <c r="C498" s="48" t="s">
        <v>1299</v>
      </c>
      <c r="D498" s="17" t="s">
        <v>2</v>
      </c>
      <c r="E498" s="17" t="s">
        <v>353</v>
      </c>
      <c r="F498" s="17" t="s">
        <v>1769</v>
      </c>
      <c r="G498" s="21">
        <v>5206.7</v>
      </c>
      <c r="H498" s="17" t="s">
        <v>8</v>
      </c>
      <c r="I498" s="20">
        <f>IF(FluxoCaixa1013151769[[#This Row],[Fornecedores]]="Saldo Inicial",FluxoCaixa1013151769[[#This Row],[R$ (Valores)]],I497+FluxoCaixa1013151769[[#This Row],[Valores Receitas / Despesas]])</f>
        <v>5086.5899999998919</v>
      </c>
      <c r="J498" s="5">
        <f>IF(FluxoCaixa1013151769[[#This Row],[Entrada / Saída]]="Saída",FluxoCaixa1013151769[[#This Row],[R$ (Valores)]]*-1,FluxoCaixa1013151769[[#This Row],[R$ (Valores)]])</f>
        <v>-5206.7</v>
      </c>
    </row>
    <row r="499" spans="2:10" hidden="1">
      <c r="B499" s="16">
        <v>46073</v>
      </c>
      <c r="C499" s="48" t="s">
        <v>1299</v>
      </c>
      <c r="D499" s="17" t="s">
        <v>2</v>
      </c>
      <c r="E499" s="17" t="s">
        <v>353</v>
      </c>
      <c r="F499" s="17" t="s">
        <v>1770</v>
      </c>
      <c r="G499" s="21">
        <v>4649.57</v>
      </c>
      <c r="H499" s="17" t="s">
        <v>8</v>
      </c>
      <c r="I499" s="20">
        <f>IF(FluxoCaixa1013151769[[#This Row],[Fornecedores]]="Saldo Inicial",FluxoCaixa1013151769[[#This Row],[R$ (Valores)]],I498+FluxoCaixa1013151769[[#This Row],[Valores Receitas / Despesas]])</f>
        <v>437.01999999989221</v>
      </c>
      <c r="J499" s="5">
        <f>IF(FluxoCaixa1013151769[[#This Row],[Entrada / Saída]]="Saída",FluxoCaixa1013151769[[#This Row],[R$ (Valores)]]*-1,FluxoCaixa1013151769[[#This Row],[R$ (Valores)]])</f>
        <v>-4649.57</v>
      </c>
    </row>
    <row r="500" spans="2:10" hidden="1">
      <c r="B500" s="16">
        <v>46073</v>
      </c>
      <c r="C500" s="48" t="s">
        <v>1299</v>
      </c>
      <c r="D500" s="17" t="s">
        <v>2</v>
      </c>
      <c r="E500" s="17" t="s">
        <v>34</v>
      </c>
      <c r="F500" s="17" t="s">
        <v>1771</v>
      </c>
      <c r="G500" s="21">
        <v>3001.98</v>
      </c>
      <c r="H500" s="17" t="s">
        <v>8</v>
      </c>
      <c r="I500" s="20">
        <f>IF(FluxoCaixa1013151769[[#This Row],[Fornecedores]]="Saldo Inicial",FluxoCaixa1013151769[[#This Row],[R$ (Valores)]],I499+FluxoCaixa1013151769[[#This Row],[Valores Receitas / Despesas]])</f>
        <v>-2564.9600000001078</v>
      </c>
      <c r="J500" s="5">
        <f>IF(FluxoCaixa1013151769[[#This Row],[Entrada / Saída]]="Saída",FluxoCaixa1013151769[[#This Row],[R$ (Valores)]]*-1,FluxoCaixa1013151769[[#This Row],[R$ (Valores)]])</f>
        <v>-3001.98</v>
      </c>
    </row>
    <row r="501" spans="2:10" hidden="1">
      <c r="B501" s="16">
        <v>46073</v>
      </c>
      <c r="C501" s="48" t="s">
        <v>1299</v>
      </c>
      <c r="D501" s="17" t="s">
        <v>2</v>
      </c>
      <c r="E501" s="17" t="s">
        <v>508</v>
      </c>
      <c r="F501" s="17" t="s">
        <v>1772</v>
      </c>
      <c r="G501" s="21">
        <v>331.02</v>
      </c>
      <c r="H501" s="17" t="s">
        <v>8</v>
      </c>
      <c r="I501" s="20">
        <f>IF(FluxoCaixa1013151769[[#This Row],[Fornecedores]]="Saldo Inicial",FluxoCaixa1013151769[[#This Row],[R$ (Valores)]],I500+FluxoCaixa1013151769[[#This Row],[Valores Receitas / Despesas]])</f>
        <v>-2895.9800000001078</v>
      </c>
      <c r="J501" s="5">
        <f>IF(FluxoCaixa1013151769[[#This Row],[Entrada / Saída]]="Saída",FluxoCaixa1013151769[[#This Row],[R$ (Valores)]]*-1,FluxoCaixa1013151769[[#This Row],[R$ (Valores)]])</f>
        <v>-331.02</v>
      </c>
    </row>
    <row r="502" spans="2:10" hidden="1">
      <c r="B502" s="16">
        <v>46073</v>
      </c>
      <c r="C502" s="48" t="s">
        <v>1299</v>
      </c>
      <c r="D502" s="17" t="s">
        <v>2</v>
      </c>
      <c r="E502" s="17" t="s">
        <v>28</v>
      </c>
      <c r="F502" s="17" t="s">
        <v>1773</v>
      </c>
      <c r="G502" s="54">
        <v>470.22</v>
      </c>
      <c r="H502" s="45" t="s">
        <v>8</v>
      </c>
      <c r="I502" s="20">
        <f>IF(FluxoCaixa1013151769[[#This Row],[Fornecedores]]="Saldo Inicial",FluxoCaixa1013151769[[#This Row],[R$ (Valores)]],I501+FluxoCaixa1013151769[[#This Row],[Valores Receitas / Despesas]])</f>
        <v>-3366.200000000108</v>
      </c>
      <c r="J502" s="53">
        <f>IF(FluxoCaixa1013151769[[#This Row],[Entrada / Saída]]="Saída",FluxoCaixa1013151769[[#This Row],[R$ (Valores)]]*-1,FluxoCaixa1013151769[[#This Row],[R$ (Valores)]])</f>
        <v>-470.22</v>
      </c>
    </row>
    <row r="503" spans="2:10" hidden="1">
      <c r="B503" s="16">
        <v>46073</v>
      </c>
      <c r="C503" s="48" t="s">
        <v>1299</v>
      </c>
      <c r="D503" s="17" t="s">
        <v>2</v>
      </c>
      <c r="E503" s="17" t="s">
        <v>28</v>
      </c>
      <c r="F503" s="17" t="s">
        <v>1774</v>
      </c>
      <c r="G503" s="54">
        <v>406.19</v>
      </c>
      <c r="H503" s="45" t="s">
        <v>8</v>
      </c>
      <c r="I503" s="20">
        <f>IF(FluxoCaixa1013151769[[#This Row],[Fornecedores]]="Saldo Inicial",FluxoCaixa1013151769[[#This Row],[R$ (Valores)]],I502+FluxoCaixa1013151769[[#This Row],[Valores Receitas / Despesas]])</f>
        <v>-3772.3900000001081</v>
      </c>
      <c r="J503" s="53">
        <f>IF(FluxoCaixa1013151769[[#This Row],[Entrada / Saída]]="Saída",FluxoCaixa1013151769[[#This Row],[R$ (Valores)]]*-1,FluxoCaixa1013151769[[#This Row],[R$ (Valores)]])</f>
        <v>-406.19</v>
      </c>
    </row>
    <row r="504" spans="2:10" hidden="1">
      <c r="B504" s="16">
        <v>46073</v>
      </c>
      <c r="C504" s="48" t="s">
        <v>1299</v>
      </c>
      <c r="D504" s="17" t="s">
        <v>2</v>
      </c>
      <c r="E504" s="17" t="s">
        <v>70</v>
      </c>
      <c r="F504" s="69" t="s">
        <v>1775</v>
      </c>
      <c r="G504" s="54">
        <v>1720</v>
      </c>
      <c r="H504" s="45" t="s">
        <v>8</v>
      </c>
      <c r="I504" s="20">
        <f>IF(FluxoCaixa1013151769[[#This Row],[Fornecedores]]="Saldo Inicial",FluxoCaixa1013151769[[#This Row],[R$ (Valores)]],I503+FluxoCaixa1013151769[[#This Row],[Valores Receitas / Despesas]])</f>
        <v>-5492.3900000001086</v>
      </c>
      <c r="J504" s="53">
        <f>IF(FluxoCaixa1013151769[[#This Row],[Entrada / Saída]]="Saída",FluxoCaixa1013151769[[#This Row],[R$ (Valores)]]*-1,FluxoCaixa1013151769[[#This Row],[R$ (Valores)]])</f>
        <v>-1720</v>
      </c>
    </row>
    <row r="505" spans="2:10" hidden="1">
      <c r="B505" s="16">
        <v>46073</v>
      </c>
      <c r="C505" s="48" t="s">
        <v>1299</v>
      </c>
      <c r="D505" s="45" t="s">
        <v>2</v>
      </c>
      <c r="E505" s="45" t="s">
        <v>28</v>
      </c>
      <c r="F505" s="69" t="s">
        <v>1401</v>
      </c>
      <c r="G505" s="54">
        <v>793.6</v>
      </c>
      <c r="H505" s="45" t="s">
        <v>8</v>
      </c>
      <c r="I505" s="20">
        <f>IF(FluxoCaixa1013151769[[#This Row],[Fornecedores]]="Saldo Inicial",FluxoCaixa1013151769[[#This Row],[R$ (Valores)]],I504+FluxoCaixa1013151769[[#This Row],[Valores Receitas / Despesas]])</f>
        <v>-6285.9900000001089</v>
      </c>
      <c r="J505" s="53">
        <f>IF(FluxoCaixa1013151769[[#This Row],[Entrada / Saída]]="Saída",FluxoCaixa1013151769[[#This Row],[R$ (Valores)]]*-1,FluxoCaixa1013151769[[#This Row],[R$ (Valores)]])</f>
        <v>-793.6</v>
      </c>
    </row>
    <row r="506" spans="2:10" hidden="1">
      <c r="B506" s="16">
        <v>46073</v>
      </c>
      <c r="C506" s="48" t="s">
        <v>1299</v>
      </c>
      <c r="D506" s="17" t="s">
        <v>2</v>
      </c>
      <c r="E506" s="17" t="s">
        <v>28</v>
      </c>
      <c r="F506" s="69" t="s">
        <v>1088</v>
      </c>
      <c r="G506" s="21">
        <v>699.58</v>
      </c>
      <c r="H506" s="17" t="s">
        <v>8</v>
      </c>
      <c r="I506" s="20">
        <f>IF(FluxoCaixa1013151769[[#This Row],[Fornecedores]]="Saldo Inicial",FluxoCaixa1013151769[[#This Row],[R$ (Valores)]],I505+FluxoCaixa1013151769[[#This Row],[Valores Receitas / Despesas]])</f>
        <v>-6985.5700000001088</v>
      </c>
      <c r="J506" s="5">
        <f>IF(FluxoCaixa1013151769[[#This Row],[Entrada / Saída]]="Saída",FluxoCaixa1013151769[[#This Row],[R$ (Valores)]]*-1,FluxoCaixa1013151769[[#This Row],[R$ (Valores)]])</f>
        <v>-699.58</v>
      </c>
    </row>
    <row r="507" spans="2:10" hidden="1">
      <c r="B507" s="16">
        <v>46073</v>
      </c>
      <c r="C507" s="48" t="s">
        <v>1299</v>
      </c>
      <c r="D507" s="17" t="s">
        <v>2</v>
      </c>
      <c r="E507" s="17" t="s">
        <v>28</v>
      </c>
      <c r="F507" s="17" t="s">
        <v>1090</v>
      </c>
      <c r="G507" s="21">
        <v>852</v>
      </c>
      <c r="H507" s="17" t="s">
        <v>8</v>
      </c>
      <c r="I507" s="20">
        <f>IF(FluxoCaixa1013151769[[#This Row],[Fornecedores]]="Saldo Inicial",FluxoCaixa1013151769[[#This Row],[R$ (Valores)]],I506+FluxoCaixa1013151769[[#This Row],[Valores Receitas / Despesas]])</f>
        <v>-7837.5700000001088</v>
      </c>
      <c r="J507" s="5">
        <f>IF(FluxoCaixa1013151769[[#This Row],[Entrada / Saída]]="Saída",FluxoCaixa1013151769[[#This Row],[R$ (Valores)]]*-1,FluxoCaixa1013151769[[#This Row],[R$ (Valores)]])</f>
        <v>-852</v>
      </c>
    </row>
    <row r="508" spans="2:10" hidden="1">
      <c r="B508" s="16">
        <v>46073</v>
      </c>
      <c r="C508" s="48" t="s">
        <v>1299</v>
      </c>
      <c r="D508" s="17" t="s">
        <v>2</v>
      </c>
      <c r="E508" s="17" t="s">
        <v>28</v>
      </c>
      <c r="F508" s="17" t="s">
        <v>1091</v>
      </c>
      <c r="G508" s="21">
        <v>793.6</v>
      </c>
      <c r="H508" s="17" t="s">
        <v>8</v>
      </c>
      <c r="I508" s="20">
        <f>IF(FluxoCaixa1013151769[[#This Row],[Fornecedores]]="Saldo Inicial",FluxoCaixa1013151769[[#This Row],[R$ (Valores)]],I507+FluxoCaixa1013151769[[#This Row],[Valores Receitas / Despesas]])</f>
        <v>-8631.1700000001092</v>
      </c>
      <c r="J508" s="5">
        <f>IF(FluxoCaixa1013151769[[#This Row],[Entrada / Saída]]="Saída",FluxoCaixa1013151769[[#This Row],[R$ (Valores)]]*-1,FluxoCaixa1013151769[[#This Row],[R$ (Valores)]])</f>
        <v>-793.6</v>
      </c>
    </row>
    <row r="509" spans="2:10" hidden="1">
      <c r="B509" s="16">
        <v>46073</v>
      </c>
      <c r="C509" s="48" t="s">
        <v>1299</v>
      </c>
      <c r="D509" s="17" t="s">
        <v>2</v>
      </c>
      <c r="E509" s="17" t="s">
        <v>28</v>
      </c>
      <c r="F509" s="17" t="s">
        <v>1093</v>
      </c>
      <c r="G509" s="21">
        <v>1016.54</v>
      </c>
      <c r="H509" s="17" t="s">
        <v>8</v>
      </c>
      <c r="I509" s="20">
        <f>IF(FluxoCaixa1013151769[[#This Row],[Fornecedores]]="Saldo Inicial",FluxoCaixa1013151769[[#This Row],[R$ (Valores)]],I508+FluxoCaixa1013151769[[#This Row],[Valores Receitas / Despesas]])</f>
        <v>-9647.7100000001083</v>
      </c>
      <c r="J509" s="5">
        <f>IF(FluxoCaixa1013151769[[#This Row],[Entrada / Saída]]="Saída",FluxoCaixa1013151769[[#This Row],[R$ (Valores)]]*-1,FluxoCaixa1013151769[[#This Row],[R$ (Valores)]])</f>
        <v>-1016.54</v>
      </c>
    </row>
    <row r="510" spans="2:10" hidden="1">
      <c r="B510" s="16">
        <v>46073</v>
      </c>
      <c r="C510" s="48" t="s">
        <v>1299</v>
      </c>
      <c r="D510" s="17" t="s">
        <v>2</v>
      </c>
      <c r="E510" s="17" t="s">
        <v>70</v>
      </c>
      <c r="F510" s="17" t="s">
        <v>1094</v>
      </c>
      <c r="G510" s="21">
        <v>4650</v>
      </c>
      <c r="H510" s="17" t="s">
        <v>8</v>
      </c>
      <c r="I510" s="20">
        <f>IF(FluxoCaixa1013151769[[#This Row],[Fornecedores]]="Saldo Inicial",FluxoCaixa1013151769[[#This Row],[R$ (Valores)]],I509+FluxoCaixa1013151769[[#This Row],[Valores Receitas / Despesas]])</f>
        <v>-14297.710000000108</v>
      </c>
      <c r="J510" s="5">
        <f>IF(FluxoCaixa1013151769[[#This Row],[Entrada / Saída]]="Saída",FluxoCaixa1013151769[[#This Row],[R$ (Valores)]]*-1,FluxoCaixa1013151769[[#This Row],[R$ (Valores)]])</f>
        <v>-4650</v>
      </c>
    </row>
    <row r="511" spans="2:10" hidden="1">
      <c r="B511" s="16">
        <v>46073</v>
      </c>
      <c r="C511" s="48" t="s">
        <v>1299</v>
      </c>
      <c r="D511" s="17" t="s">
        <v>2</v>
      </c>
      <c r="E511" s="17" t="s">
        <v>28</v>
      </c>
      <c r="F511" s="17" t="s">
        <v>1403</v>
      </c>
      <c r="G511" s="21">
        <v>1158.27</v>
      </c>
      <c r="H511" s="17" t="s">
        <v>8</v>
      </c>
      <c r="I511" s="20">
        <f>IF(FluxoCaixa1013151769[[#This Row],[Fornecedores]]="Saldo Inicial",FluxoCaixa1013151769[[#This Row],[R$ (Valores)]],I510+FluxoCaixa1013151769[[#This Row],[Valores Receitas / Despesas]])</f>
        <v>-15455.980000000109</v>
      </c>
      <c r="J511" s="5">
        <f>IF(FluxoCaixa1013151769[[#This Row],[Entrada / Saída]]="Saída",FluxoCaixa1013151769[[#This Row],[R$ (Valores)]]*-1,FluxoCaixa1013151769[[#This Row],[R$ (Valores)]])</f>
        <v>-1158.27</v>
      </c>
    </row>
    <row r="512" spans="2:10" hidden="1">
      <c r="B512" s="16">
        <v>46073</v>
      </c>
      <c r="C512" s="48" t="s">
        <v>1299</v>
      </c>
      <c r="D512" s="17" t="s">
        <v>2</v>
      </c>
      <c r="E512" s="17" t="s">
        <v>28</v>
      </c>
      <c r="F512" s="17" t="s">
        <v>1404</v>
      </c>
      <c r="G512" s="21">
        <v>1053.26</v>
      </c>
      <c r="H512" s="17" t="s">
        <v>8</v>
      </c>
      <c r="I512" s="20">
        <f>IF(FluxoCaixa1013151769[[#This Row],[Fornecedores]]="Saldo Inicial",FluxoCaixa1013151769[[#This Row],[R$ (Valores)]],I511+FluxoCaixa1013151769[[#This Row],[Valores Receitas / Despesas]])</f>
        <v>-16509.240000000107</v>
      </c>
      <c r="J512" s="5">
        <f>IF(FluxoCaixa1013151769[[#This Row],[Entrada / Saída]]="Saída",FluxoCaixa1013151769[[#This Row],[R$ (Valores)]]*-1,FluxoCaixa1013151769[[#This Row],[R$ (Valores)]])</f>
        <v>-1053.26</v>
      </c>
    </row>
    <row r="513" spans="2:10" hidden="1">
      <c r="B513" s="16">
        <v>46073</v>
      </c>
      <c r="C513" s="48" t="s">
        <v>1299</v>
      </c>
      <c r="D513" s="17" t="s">
        <v>2</v>
      </c>
      <c r="E513" s="17" t="s">
        <v>432</v>
      </c>
      <c r="F513" s="17" t="s">
        <v>1776</v>
      </c>
      <c r="G513" s="21">
        <v>87.05</v>
      </c>
      <c r="H513" s="17" t="s">
        <v>8</v>
      </c>
      <c r="I513" s="20">
        <f>IF(FluxoCaixa1013151769[[#This Row],[Fornecedores]]="Saldo Inicial",FluxoCaixa1013151769[[#This Row],[R$ (Valores)]],I512+FluxoCaixa1013151769[[#This Row],[Valores Receitas / Despesas]])</f>
        <v>-16596.290000000106</v>
      </c>
      <c r="J513" s="5">
        <f>IF(FluxoCaixa1013151769[[#This Row],[Entrada / Saída]]="Saída",FluxoCaixa1013151769[[#This Row],[R$ (Valores)]]*-1,FluxoCaixa1013151769[[#This Row],[R$ (Valores)]])</f>
        <v>-87.05</v>
      </c>
    </row>
    <row r="514" spans="2:10" hidden="1">
      <c r="B514" s="16">
        <v>46073</v>
      </c>
      <c r="C514" s="48" t="s">
        <v>1299</v>
      </c>
      <c r="D514" s="17" t="s">
        <v>2</v>
      </c>
      <c r="E514" s="17" t="s">
        <v>432</v>
      </c>
      <c r="F514" s="17" t="s">
        <v>1777</v>
      </c>
      <c r="G514" s="21">
        <v>86.05</v>
      </c>
      <c r="H514" s="17" t="s">
        <v>8</v>
      </c>
      <c r="I514" s="20">
        <f>IF(FluxoCaixa1013151769[[#This Row],[Fornecedores]]="Saldo Inicial",FluxoCaixa1013151769[[#This Row],[R$ (Valores)]],I513+FluxoCaixa1013151769[[#This Row],[Valores Receitas / Despesas]])</f>
        <v>-16682.340000000106</v>
      </c>
      <c r="J514" s="5">
        <f>IF(FluxoCaixa1013151769[[#This Row],[Entrada / Saída]]="Saída",FluxoCaixa1013151769[[#This Row],[R$ (Valores)]]*-1,FluxoCaixa1013151769[[#This Row],[R$ (Valores)]])</f>
        <v>-86.05</v>
      </c>
    </row>
    <row r="515" spans="2:10" hidden="1">
      <c r="B515" s="16">
        <v>46073</v>
      </c>
      <c r="C515" s="48" t="s">
        <v>1299</v>
      </c>
      <c r="D515" s="17" t="s">
        <v>2</v>
      </c>
      <c r="E515" s="17" t="s">
        <v>12</v>
      </c>
      <c r="F515" s="17" t="s">
        <v>1444</v>
      </c>
      <c r="G515" s="21">
        <v>495.53</v>
      </c>
      <c r="H515" s="17" t="s">
        <v>8</v>
      </c>
      <c r="I515" s="20">
        <f>IF(FluxoCaixa1013151769[[#This Row],[Fornecedores]]="Saldo Inicial",FluxoCaixa1013151769[[#This Row],[R$ (Valores)]],I514+FluxoCaixa1013151769[[#This Row],[Valores Receitas / Despesas]])</f>
        <v>-17177.870000000104</v>
      </c>
      <c r="J515" s="5">
        <f>IF(FluxoCaixa1013151769[[#This Row],[Entrada / Saída]]="Saída",FluxoCaixa1013151769[[#This Row],[R$ (Valores)]]*-1,FluxoCaixa1013151769[[#This Row],[R$ (Valores)]])</f>
        <v>-495.53</v>
      </c>
    </row>
    <row r="516" spans="2:10" hidden="1">
      <c r="B516" s="16">
        <v>46073</v>
      </c>
      <c r="C516" s="48" t="s">
        <v>1299</v>
      </c>
      <c r="D516" s="17" t="s">
        <v>2</v>
      </c>
      <c r="E516" s="17" t="s">
        <v>25</v>
      </c>
      <c r="F516" s="17" t="s">
        <v>1778</v>
      </c>
      <c r="G516" s="21">
        <v>623.79</v>
      </c>
      <c r="H516" s="17" t="s">
        <v>8</v>
      </c>
      <c r="I516" s="20">
        <f>IF(FluxoCaixa1013151769[[#This Row],[Fornecedores]]="Saldo Inicial",FluxoCaixa1013151769[[#This Row],[R$ (Valores)]],I515+FluxoCaixa1013151769[[#This Row],[Valores Receitas / Despesas]])</f>
        <v>-17801.660000000105</v>
      </c>
      <c r="J516" s="5">
        <f>IF(FluxoCaixa1013151769[[#This Row],[Entrada / Saída]]="Saída",FluxoCaixa1013151769[[#This Row],[R$ (Valores)]]*-1,FluxoCaixa1013151769[[#This Row],[R$ (Valores)]])</f>
        <v>-623.79</v>
      </c>
    </row>
    <row r="517" spans="2:10" hidden="1">
      <c r="B517" s="16">
        <v>46073</v>
      </c>
      <c r="C517" s="48" t="s">
        <v>1299</v>
      </c>
      <c r="D517" s="17" t="s">
        <v>2</v>
      </c>
      <c r="E517" s="17" t="s">
        <v>23</v>
      </c>
      <c r="F517" s="17" t="s">
        <v>1779</v>
      </c>
      <c r="G517" s="21">
        <v>20729.02</v>
      </c>
      <c r="H517" s="17" t="s">
        <v>8</v>
      </c>
      <c r="I517" s="20">
        <f>IF(FluxoCaixa1013151769[[#This Row],[Fornecedores]]="Saldo Inicial",FluxoCaixa1013151769[[#This Row],[R$ (Valores)]],I516+FluxoCaixa1013151769[[#This Row],[Valores Receitas / Despesas]])</f>
        <v>-38530.680000000109</v>
      </c>
      <c r="J517" s="5">
        <f>IF(FluxoCaixa1013151769[[#This Row],[Entrada / Saída]]="Saída",FluxoCaixa1013151769[[#This Row],[R$ (Valores)]]*-1,FluxoCaixa1013151769[[#This Row],[R$ (Valores)]])</f>
        <v>-20729.02</v>
      </c>
    </row>
    <row r="518" spans="2:10" hidden="1">
      <c r="B518" s="16">
        <v>46073</v>
      </c>
      <c r="C518" s="48" t="s">
        <v>1299</v>
      </c>
      <c r="D518" s="17" t="s">
        <v>2</v>
      </c>
      <c r="E518" s="17" t="s">
        <v>32</v>
      </c>
      <c r="F518" s="17" t="s">
        <v>1780</v>
      </c>
      <c r="G518" s="21">
        <v>3339.65</v>
      </c>
      <c r="H518" s="17" t="s">
        <v>8</v>
      </c>
      <c r="I518" s="20">
        <f>IF(FluxoCaixa1013151769[[#This Row],[Fornecedores]]="Saldo Inicial",FluxoCaixa1013151769[[#This Row],[R$ (Valores)]],I517+FluxoCaixa1013151769[[#This Row],[Valores Receitas / Despesas]])</f>
        <v>-41870.330000000111</v>
      </c>
      <c r="J518" s="5">
        <f>IF(FluxoCaixa1013151769[[#This Row],[Entrada / Saída]]="Saída",FluxoCaixa1013151769[[#This Row],[R$ (Valores)]]*-1,FluxoCaixa1013151769[[#This Row],[R$ (Valores)]])</f>
        <v>-3339.65</v>
      </c>
    </row>
    <row r="519" spans="2:10" hidden="1">
      <c r="B519" s="16">
        <v>46073</v>
      </c>
      <c r="C519" s="48" t="s">
        <v>1299</v>
      </c>
      <c r="D519" s="45" t="s">
        <v>2</v>
      </c>
      <c r="E519" s="45" t="s">
        <v>32</v>
      </c>
      <c r="F519" s="45" t="s">
        <v>1781</v>
      </c>
      <c r="G519" s="54">
        <v>164.81</v>
      </c>
      <c r="H519" s="45" t="s">
        <v>8</v>
      </c>
      <c r="I519" s="20">
        <f>IF(FluxoCaixa1013151769[[#This Row],[Fornecedores]]="Saldo Inicial",FluxoCaixa1013151769[[#This Row],[R$ (Valores)]],I518+FluxoCaixa1013151769[[#This Row],[Valores Receitas / Despesas]])</f>
        <v>-42035.140000000109</v>
      </c>
      <c r="J519" s="53">
        <f>IF(FluxoCaixa1013151769[[#This Row],[Entrada / Saída]]="Saída",FluxoCaixa1013151769[[#This Row],[R$ (Valores)]]*-1,FluxoCaixa1013151769[[#This Row],[R$ (Valores)]])</f>
        <v>-164.81</v>
      </c>
    </row>
    <row r="520" spans="2:10" hidden="1">
      <c r="B520" s="16">
        <v>46073</v>
      </c>
      <c r="C520" s="48" t="s">
        <v>1299</v>
      </c>
      <c r="D520" s="17" t="s">
        <v>2</v>
      </c>
      <c r="E520" s="17" t="s">
        <v>32</v>
      </c>
      <c r="F520" s="17" t="s">
        <v>1782</v>
      </c>
      <c r="G520" s="21">
        <v>783.14</v>
      </c>
      <c r="H520" s="17" t="s">
        <v>8</v>
      </c>
      <c r="I520" s="20">
        <f>IF(FluxoCaixa1013151769[[#This Row],[Fornecedores]]="Saldo Inicial",FluxoCaixa1013151769[[#This Row],[R$ (Valores)]],I519+FluxoCaixa1013151769[[#This Row],[Valores Receitas / Despesas]])</f>
        <v>-42818.280000000108</v>
      </c>
      <c r="J520" s="5">
        <f>IF(FluxoCaixa1013151769[[#This Row],[Entrada / Saída]]="Saída",FluxoCaixa1013151769[[#This Row],[R$ (Valores)]]*-1,FluxoCaixa1013151769[[#This Row],[R$ (Valores)]])</f>
        <v>-783.14</v>
      </c>
    </row>
    <row r="521" spans="2:10" hidden="1">
      <c r="B521" s="16">
        <v>46073</v>
      </c>
      <c r="C521" s="48" t="s">
        <v>1299</v>
      </c>
      <c r="D521" s="17" t="s">
        <v>1</v>
      </c>
      <c r="E521" s="17" t="s">
        <v>75</v>
      </c>
      <c r="F521" s="17" t="s">
        <v>75</v>
      </c>
      <c r="G521" s="21">
        <v>350000</v>
      </c>
      <c r="H521" s="17" t="s">
        <v>8</v>
      </c>
      <c r="I521" s="20">
        <f>IF(FluxoCaixa1013151769[[#This Row],[Fornecedores]]="Saldo Inicial",FluxoCaixa1013151769[[#This Row],[R$ (Valores)]],I520+FluxoCaixa1013151769[[#This Row],[Valores Receitas / Despesas]])</f>
        <v>307181.71999999991</v>
      </c>
      <c r="J521" s="5">
        <f>IF(FluxoCaixa1013151769[[#This Row],[Entrada / Saída]]="Saída",FluxoCaixa1013151769[[#This Row],[R$ (Valores)]]*-1,FluxoCaixa1013151769[[#This Row],[R$ (Valores)]])</f>
        <v>350000</v>
      </c>
    </row>
    <row r="522" spans="2:10" hidden="1">
      <c r="B522" s="16">
        <v>46076</v>
      </c>
      <c r="C522" s="48" t="s">
        <v>1299</v>
      </c>
      <c r="D522" s="17" t="s">
        <v>2</v>
      </c>
      <c r="E522" s="17" t="s">
        <v>70</v>
      </c>
      <c r="F522" s="17" t="s">
        <v>899</v>
      </c>
      <c r="G522" s="21">
        <v>2900</v>
      </c>
      <c r="H522" s="17" t="s">
        <v>8</v>
      </c>
      <c r="I522" s="20">
        <f>IF(FluxoCaixa1013151769[[#This Row],[Fornecedores]]="Saldo Inicial",FluxoCaixa1013151769[[#This Row],[R$ (Valores)]],I521+FluxoCaixa1013151769[[#This Row],[Valores Receitas / Despesas]])</f>
        <v>304281.71999999991</v>
      </c>
      <c r="J522" s="5">
        <f>IF(FluxoCaixa1013151769[[#This Row],[Entrada / Saída]]="Saída",FluxoCaixa1013151769[[#This Row],[R$ (Valores)]]*-1,FluxoCaixa1013151769[[#This Row],[R$ (Valores)]])</f>
        <v>-2900</v>
      </c>
    </row>
    <row r="523" spans="2:10" hidden="1">
      <c r="B523" s="16">
        <v>46076</v>
      </c>
      <c r="C523" s="48" t="s">
        <v>1299</v>
      </c>
      <c r="D523" s="17" t="s">
        <v>2</v>
      </c>
      <c r="E523" s="17" t="s">
        <v>32</v>
      </c>
      <c r="F523" s="17" t="s">
        <v>1799</v>
      </c>
      <c r="G523" s="21">
        <v>89.98</v>
      </c>
      <c r="H523" s="17" t="s">
        <v>8</v>
      </c>
      <c r="I523" s="20">
        <f>IF(FluxoCaixa1013151769[[#This Row],[Fornecedores]]="Saldo Inicial",FluxoCaixa1013151769[[#This Row],[R$ (Valores)]],I522+FluxoCaixa1013151769[[#This Row],[Valores Receitas / Despesas]])</f>
        <v>304191.73999999993</v>
      </c>
      <c r="J523" s="5">
        <f>IF(FluxoCaixa1013151769[[#This Row],[Entrada / Saída]]="Saída",FluxoCaixa1013151769[[#This Row],[R$ (Valores)]]*-1,FluxoCaixa1013151769[[#This Row],[R$ (Valores)]])</f>
        <v>-89.98</v>
      </c>
    </row>
    <row r="524" spans="2:10" hidden="1">
      <c r="B524" s="16">
        <v>46076</v>
      </c>
      <c r="C524" s="48" t="s">
        <v>1299</v>
      </c>
      <c r="D524" s="17" t="s">
        <v>2</v>
      </c>
      <c r="E524" s="17" t="s">
        <v>32</v>
      </c>
      <c r="F524" s="17" t="s">
        <v>1800</v>
      </c>
      <c r="G524" s="21">
        <v>36.229999999999997</v>
      </c>
      <c r="H524" s="17" t="s">
        <v>8</v>
      </c>
      <c r="I524" s="20">
        <f>IF(FluxoCaixa1013151769[[#This Row],[Fornecedores]]="Saldo Inicial",FluxoCaixa1013151769[[#This Row],[R$ (Valores)]],I523+FluxoCaixa1013151769[[#This Row],[Valores Receitas / Despesas]])</f>
        <v>304155.50999999995</v>
      </c>
      <c r="J524" s="5">
        <f>IF(FluxoCaixa1013151769[[#This Row],[Entrada / Saída]]="Saída",FluxoCaixa1013151769[[#This Row],[R$ (Valores)]]*-1,FluxoCaixa1013151769[[#This Row],[R$ (Valores)]])</f>
        <v>-36.229999999999997</v>
      </c>
    </row>
    <row r="525" spans="2:10" hidden="1">
      <c r="B525" s="16">
        <v>46076</v>
      </c>
      <c r="C525" s="48" t="s">
        <v>1299</v>
      </c>
      <c r="D525" s="17" t="s">
        <v>2</v>
      </c>
      <c r="E525" s="17" t="s">
        <v>25</v>
      </c>
      <c r="F525" s="17" t="s">
        <v>1801</v>
      </c>
      <c r="G525" s="21">
        <v>390</v>
      </c>
      <c r="H525" s="17" t="s">
        <v>525</v>
      </c>
      <c r="I525" s="20">
        <f>IF(FluxoCaixa1013151769[[#This Row],[Fornecedores]]="Saldo Inicial",FluxoCaixa1013151769[[#This Row],[R$ (Valores)]],I524+FluxoCaixa1013151769[[#This Row],[Valores Receitas / Despesas]])</f>
        <v>303765.50999999995</v>
      </c>
      <c r="J525" s="5">
        <f>IF(FluxoCaixa1013151769[[#This Row],[Entrada / Saída]]="Saída",FluxoCaixa1013151769[[#This Row],[R$ (Valores)]]*-1,FluxoCaixa1013151769[[#This Row],[R$ (Valores)]])</f>
        <v>-390</v>
      </c>
    </row>
    <row r="526" spans="2:10" hidden="1">
      <c r="B526" s="16">
        <v>46076</v>
      </c>
      <c r="C526" s="48" t="s">
        <v>1299</v>
      </c>
      <c r="D526" s="17" t="s">
        <v>2</v>
      </c>
      <c r="E526" s="17" t="s">
        <v>431</v>
      </c>
      <c r="F526" s="17" t="s">
        <v>1802</v>
      </c>
      <c r="G526" s="21">
        <v>104.13</v>
      </c>
      <c r="H526" s="17" t="s">
        <v>8</v>
      </c>
      <c r="I526" s="20">
        <f>IF(FluxoCaixa1013151769[[#This Row],[Fornecedores]]="Saldo Inicial",FluxoCaixa1013151769[[#This Row],[R$ (Valores)]],I525+FluxoCaixa1013151769[[#This Row],[Valores Receitas / Despesas]])</f>
        <v>303661.37999999995</v>
      </c>
      <c r="J526" s="5">
        <f>IF(FluxoCaixa1013151769[[#This Row],[Entrada / Saída]]="Saída",FluxoCaixa1013151769[[#This Row],[R$ (Valores)]]*-1,FluxoCaixa1013151769[[#This Row],[R$ (Valores)]])</f>
        <v>-104.13</v>
      </c>
    </row>
    <row r="527" spans="2:10" hidden="1">
      <c r="B527" s="16">
        <v>46076</v>
      </c>
      <c r="C527" s="48" t="s">
        <v>1299</v>
      </c>
      <c r="D527" s="17" t="s">
        <v>2</v>
      </c>
      <c r="E527" s="17" t="s">
        <v>25</v>
      </c>
      <c r="F527" s="17" t="s">
        <v>1803</v>
      </c>
      <c r="G527" s="21">
        <v>260</v>
      </c>
      <c r="H527" s="17" t="s">
        <v>8</v>
      </c>
      <c r="I527" s="20">
        <f>IF(FluxoCaixa1013151769[[#This Row],[Fornecedores]]="Saldo Inicial",FluxoCaixa1013151769[[#This Row],[R$ (Valores)]],I526+FluxoCaixa1013151769[[#This Row],[Valores Receitas / Despesas]])</f>
        <v>303401.37999999995</v>
      </c>
      <c r="J527" s="5">
        <f>IF(FluxoCaixa1013151769[[#This Row],[Entrada / Saída]]="Saída",FluxoCaixa1013151769[[#This Row],[R$ (Valores)]]*-1,FluxoCaixa1013151769[[#This Row],[R$ (Valores)]])</f>
        <v>-260</v>
      </c>
    </row>
    <row r="528" spans="2:10" hidden="1">
      <c r="B528" s="16">
        <v>46076</v>
      </c>
      <c r="C528" s="48" t="s">
        <v>1299</v>
      </c>
      <c r="D528" s="17" t="s">
        <v>2</v>
      </c>
      <c r="E528" s="17" t="s">
        <v>25</v>
      </c>
      <c r="F528" s="17" t="s">
        <v>537</v>
      </c>
      <c r="G528" s="21">
        <v>290</v>
      </c>
      <c r="H528" s="17" t="s">
        <v>8</v>
      </c>
      <c r="I528" s="20">
        <f>IF(FluxoCaixa1013151769[[#This Row],[Fornecedores]]="Saldo Inicial",FluxoCaixa1013151769[[#This Row],[R$ (Valores)]],I527+FluxoCaixa1013151769[[#This Row],[Valores Receitas / Despesas]])</f>
        <v>303111.37999999995</v>
      </c>
      <c r="J528" s="5">
        <f>IF(FluxoCaixa1013151769[[#This Row],[Entrada / Saída]]="Saída",FluxoCaixa1013151769[[#This Row],[R$ (Valores)]]*-1,FluxoCaixa1013151769[[#This Row],[R$ (Valores)]])</f>
        <v>-290</v>
      </c>
    </row>
    <row r="529" spans="2:10" hidden="1">
      <c r="B529" s="16">
        <v>46076</v>
      </c>
      <c r="C529" s="48" t="s">
        <v>1299</v>
      </c>
      <c r="D529" s="17" t="s">
        <v>2</v>
      </c>
      <c r="E529" s="17" t="s">
        <v>25</v>
      </c>
      <c r="F529" s="17" t="s">
        <v>1751</v>
      </c>
      <c r="G529" s="21">
        <v>917</v>
      </c>
      <c r="H529" s="17" t="s">
        <v>8</v>
      </c>
      <c r="I529" s="20">
        <f>IF(FluxoCaixa1013151769[[#This Row],[Fornecedores]]="Saldo Inicial",FluxoCaixa1013151769[[#This Row],[R$ (Valores)]],I528+FluxoCaixa1013151769[[#This Row],[Valores Receitas / Despesas]])</f>
        <v>302194.37999999995</v>
      </c>
      <c r="J529" s="5">
        <f>IF(FluxoCaixa1013151769[[#This Row],[Entrada / Saída]]="Saída",FluxoCaixa1013151769[[#This Row],[R$ (Valores)]]*-1,FluxoCaixa1013151769[[#This Row],[R$ (Valores)]])</f>
        <v>-917</v>
      </c>
    </row>
    <row r="530" spans="2:10" hidden="1">
      <c r="B530" s="16">
        <v>46076</v>
      </c>
      <c r="C530" s="48" t="s">
        <v>1299</v>
      </c>
      <c r="D530" s="17" t="s">
        <v>2</v>
      </c>
      <c r="E530" s="17" t="s">
        <v>25</v>
      </c>
      <c r="F530" s="17" t="s">
        <v>537</v>
      </c>
      <c r="G530" s="21">
        <v>28.6</v>
      </c>
      <c r="H530" s="17" t="s">
        <v>8</v>
      </c>
      <c r="I530" s="20">
        <f>IF(FluxoCaixa1013151769[[#This Row],[Fornecedores]]="Saldo Inicial",FluxoCaixa1013151769[[#This Row],[R$ (Valores)]],I529+FluxoCaixa1013151769[[#This Row],[Valores Receitas / Despesas]])</f>
        <v>302165.77999999997</v>
      </c>
      <c r="J530" s="5">
        <f>IF(FluxoCaixa1013151769[[#This Row],[Entrada / Saída]]="Saída",FluxoCaixa1013151769[[#This Row],[R$ (Valores)]]*-1,FluxoCaixa1013151769[[#This Row],[R$ (Valores)]])</f>
        <v>-28.6</v>
      </c>
    </row>
    <row r="531" spans="2:10" hidden="1">
      <c r="B531" s="16">
        <v>46076</v>
      </c>
      <c r="C531" s="48" t="s">
        <v>1299</v>
      </c>
      <c r="D531" s="45" t="s">
        <v>2</v>
      </c>
      <c r="E531" s="45" t="s">
        <v>146</v>
      </c>
      <c r="F531" s="45" t="s">
        <v>862</v>
      </c>
      <c r="G531" s="54">
        <v>120</v>
      </c>
      <c r="H531" s="45" t="s">
        <v>8</v>
      </c>
      <c r="I531" s="20">
        <f>IF(FluxoCaixa1013151769[[#This Row],[Fornecedores]]="Saldo Inicial",FluxoCaixa1013151769[[#This Row],[R$ (Valores)]],I530+FluxoCaixa1013151769[[#This Row],[Valores Receitas / Despesas]])</f>
        <v>302045.77999999997</v>
      </c>
      <c r="J531" s="53">
        <f>IF(FluxoCaixa1013151769[[#This Row],[Entrada / Saída]]="Saída",FluxoCaixa1013151769[[#This Row],[R$ (Valores)]]*-1,FluxoCaixa1013151769[[#This Row],[R$ (Valores)]])</f>
        <v>-120</v>
      </c>
    </row>
    <row r="532" spans="2:10" hidden="1">
      <c r="B532" s="16">
        <v>46076</v>
      </c>
      <c r="C532" s="48" t="s">
        <v>1299</v>
      </c>
      <c r="D532" s="17" t="s">
        <v>2</v>
      </c>
      <c r="E532" s="17" t="s">
        <v>76</v>
      </c>
      <c r="F532" s="17" t="s">
        <v>1804</v>
      </c>
      <c r="G532" s="21">
        <v>1135</v>
      </c>
      <c r="H532" s="17" t="s">
        <v>8</v>
      </c>
      <c r="I532" s="20">
        <f>IF(FluxoCaixa1013151769[[#This Row],[Fornecedores]]="Saldo Inicial",FluxoCaixa1013151769[[#This Row],[R$ (Valores)]],I531+FluxoCaixa1013151769[[#This Row],[Valores Receitas / Despesas]])</f>
        <v>300910.77999999997</v>
      </c>
      <c r="J532" s="5">
        <f>IF(FluxoCaixa1013151769[[#This Row],[Entrada / Saída]]="Saída",FluxoCaixa1013151769[[#This Row],[R$ (Valores)]]*-1,FluxoCaixa1013151769[[#This Row],[R$ (Valores)]])</f>
        <v>-1135</v>
      </c>
    </row>
    <row r="533" spans="2:10" hidden="1">
      <c r="B533" s="16">
        <v>46076</v>
      </c>
      <c r="C533" s="48" t="s">
        <v>1299</v>
      </c>
      <c r="D533" s="45" t="s">
        <v>2</v>
      </c>
      <c r="E533" s="45" t="s">
        <v>146</v>
      </c>
      <c r="F533" s="45" t="s">
        <v>862</v>
      </c>
      <c r="G533" s="21">
        <v>63</v>
      </c>
      <c r="H533" s="17" t="s">
        <v>8</v>
      </c>
      <c r="I533" s="20">
        <f>IF(FluxoCaixa1013151769[[#This Row],[Fornecedores]]="Saldo Inicial",FluxoCaixa1013151769[[#This Row],[R$ (Valores)]],I532+FluxoCaixa1013151769[[#This Row],[Valores Receitas / Despesas]])</f>
        <v>300847.77999999997</v>
      </c>
      <c r="J533" s="5">
        <f>IF(FluxoCaixa1013151769[[#This Row],[Entrada / Saída]]="Saída",FluxoCaixa1013151769[[#This Row],[R$ (Valores)]]*-1,FluxoCaixa1013151769[[#This Row],[R$ (Valores)]])</f>
        <v>-63</v>
      </c>
    </row>
    <row r="534" spans="2:10" hidden="1">
      <c r="B534" s="16">
        <v>46076</v>
      </c>
      <c r="C534" s="48" t="s">
        <v>1299</v>
      </c>
      <c r="D534" s="17" t="s">
        <v>2</v>
      </c>
      <c r="E534" s="17" t="s">
        <v>25</v>
      </c>
      <c r="F534" s="17" t="s">
        <v>569</v>
      </c>
      <c r="G534" s="21">
        <v>517.75</v>
      </c>
      <c r="H534" s="17" t="s">
        <v>8</v>
      </c>
      <c r="I534" s="20">
        <f>IF(FluxoCaixa1013151769[[#This Row],[Fornecedores]]="Saldo Inicial",FluxoCaixa1013151769[[#This Row],[R$ (Valores)]],I533+FluxoCaixa1013151769[[#This Row],[Valores Receitas / Despesas]])</f>
        <v>300330.02999999997</v>
      </c>
      <c r="J534" s="5">
        <f>IF(FluxoCaixa1013151769[[#This Row],[Entrada / Saída]]="Saída",FluxoCaixa1013151769[[#This Row],[R$ (Valores)]]*-1,FluxoCaixa1013151769[[#This Row],[R$ (Valores)]])</f>
        <v>-517.75</v>
      </c>
    </row>
    <row r="535" spans="2:10" hidden="1">
      <c r="B535" s="16">
        <v>46076</v>
      </c>
      <c r="C535" s="48" t="s">
        <v>1299</v>
      </c>
      <c r="D535" s="17" t="s">
        <v>2</v>
      </c>
      <c r="E535" s="17" t="s">
        <v>25</v>
      </c>
      <c r="F535" s="17" t="s">
        <v>569</v>
      </c>
      <c r="G535" s="21">
        <v>176</v>
      </c>
      <c r="H535" s="17" t="s">
        <v>8</v>
      </c>
      <c r="I535" s="20">
        <f>IF(FluxoCaixa1013151769[[#This Row],[Fornecedores]]="Saldo Inicial",FluxoCaixa1013151769[[#This Row],[R$ (Valores)]],I534+FluxoCaixa1013151769[[#This Row],[Valores Receitas / Despesas]])</f>
        <v>300154.02999999997</v>
      </c>
      <c r="J535" s="5">
        <f>IF(FluxoCaixa1013151769[[#This Row],[Entrada / Saída]]="Saída",FluxoCaixa1013151769[[#This Row],[R$ (Valores)]]*-1,FluxoCaixa1013151769[[#This Row],[R$ (Valores)]])</f>
        <v>-176</v>
      </c>
    </row>
    <row r="536" spans="2:10" hidden="1">
      <c r="B536" s="16">
        <v>46076</v>
      </c>
      <c r="C536" s="48" t="s">
        <v>1299</v>
      </c>
      <c r="D536" s="17" t="s">
        <v>2</v>
      </c>
      <c r="E536" s="17" t="s">
        <v>353</v>
      </c>
      <c r="F536" s="17" t="s">
        <v>1089</v>
      </c>
      <c r="G536" s="21">
        <v>1731.95</v>
      </c>
      <c r="H536" s="17" t="s">
        <v>8</v>
      </c>
      <c r="I536" s="20">
        <f>IF(FluxoCaixa1013151769[[#This Row],[Fornecedores]]="Saldo Inicial",FluxoCaixa1013151769[[#This Row],[R$ (Valores)]],I535+FluxoCaixa1013151769[[#This Row],[Valores Receitas / Despesas]])</f>
        <v>298422.07999999996</v>
      </c>
      <c r="J536" s="5">
        <f>IF(FluxoCaixa1013151769[[#This Row],[Entrada / Saída]]="Saída",FluxoCaixa1013151769[[#This Row],[R$ (Valores)]]*-1,FluxoCaixa1013151769[[#This Row],[R$ (Valores)]])</f>
        <v>-1731.95</v>
      </c>
    </row>
    <row r="537" spans="2:10" hidden="1">
      <c r="B537" s="16">
        <v>46076</v>
      </c>
      <c r="C537" s="48" t="s">
        <v>1299</v>
      </c>
      <c r="D537" s="45" t="s">
        <v>2</v>
      </c>
      <c r="E537" s="45" t="s">
        <v>23</v>
      </c>
      <c r="F537" s="69" t="s">
        <v>1753</v>
      </c>
      <c r="G537" s="54">
        <v>460</v>
      </c>
      <c r="H537" s="45" t="s">
        <v>8</v>
      </c>
      <c r="I537" s="20">
        <f>IF(FluxoCaixa1013151769[[#This Row],[Fornecedores]]="Saldo Inicial",FluxoCaixa1013151769[[#This Row],[R$ (Valores)]],I536+FluxoCaixa1013151769[[#This Row],[Valores Receitas / Despesas]])</f>
        <v>297962.07999999996</v>
      </c>
      <c r="J537" s="53">
        <f>IF(FluxoCaixa1013151769[[#This Row],[Entrada / Saída]]="Saída",FluxoCaixa1013151769[[#This Row],[R$ (Valores)]]*-1,FluxoCaixa1013151769[[#This Row],[R$ (Valores)]])</f>
        <v>-460</v>
      </c>
    </row>
    <row r="538" spans="2:10" hidden="1">
      <c r="B538" s="16">
        <v>46076</v>
      </c>
      <c r="C538" s="48" t="s">
        <v>1299</v>
      </c>
      <c r="D538" s="17" t="s">
        <v>2</v>
      </c>
      <c r="E538" s="17" t="s">
        <v>70</v>
      </c>
      <c r="F538" s="69" t="s">
        <v>1211</v>
      </c>
      <c r="G538" s="21">
        <v>650</v>
      </c>
      <c r="H538" s="17" t="s">
        <v>8</v>
      </c>
      <c r="I538" s="20">
        <f>IF(FluxoCaixa1013151769[[#This Row],[Fornecedores]]="Saldo Inicial",FluxoCaixa1013151769[[#This Row],[R$ (Valores)]],I537+FluxoCaixa1013151769[[#This Row],[Valores Receitas / Despesas]])</f>
        <v>297312.07999999996</v>
      </c>
      <c r="J538" s="5">
        <f>IF(FluxoCaixa1013151769[[#This Row],[Entrada / Saída]]="Saída",FluxoCaixa1013151769[[#This Row],[R$ (Valores)]]*-1,FluxoCaixa1013151769[[#This Row],[R$ (Valores)]])</f>
        <v>-650</v>
      </c>
    </row>
    <row r="539" spans="2:10" hidden="1">
      <c r="B539" s="16">
        <v>46076</v>
      </c>
      <c r="C539" s="48" t="s">
        <v>1299</v>
      </c>
      <c r="D539" s="17" t="s">
        <v>2</v>
      </c>
      <c r="E539" s="17" t="s">
        <v>70</v>
      </c>
      <c r="F539" s="69" t="s">
        <v>1309</v>
      </c>
      <c r="G539" s="21">
        <v>650</v>
      </c>
      <c r="H539" s="17" t="s">
        <v>8</v>
      </c>
      <c r="I539" s="20">
        <f>IF(FluxoCaixa1013151769[[#This Row],[Fornecedores]]="Saldo Inicial",FluxoCaixa1013151769[[#This Row],[R$ (Valores)]],I538+FluxoCaixa1013151769[[#This Row],[Valores Receitas / Despesas]])</f>
        <v>296662.07999999996</v>
      </c>
      <c r="J539" s="5">
        <f>IF(FluxoCaixa1013151769[[#This Row],[Entrada / Saída]]="Saída",FluxoCaixa1013151769[[#This Row],[R$ (Valores)]]*-1,FluxoCaixa1013151769[[#This Row],[R$ (Valores)]])</f>
        <v>-650</v>
      </c>
    </row>
    <row r="540" spans="2:10" hidden="1">
      <c r="B540" s="16">
        <v>46076</v>
      </c>
      <c r="C540" s="48" t="s">
        <v>1299</v>
      </c>
      <c r="D540" s="17" t="s">
        <v>2</v>
      </c>
      <c r="E540" s="17" t="s">
        <v>70</v>
      </c>
      <c r="F540" s="69" t="s">
        <v>1805</v>
      </c>
      <c r="G540" s="21">
        <v>55</v>
      </c>
      <c r="H540" s="17" t="s">
        <v>8</v>
      </c>
      <c r="I540" s="20">
        <f>IF(FluxoCaixa1013151769[[#This Row],[Fornecedores]]="Saldo Inicial",FluxoCaixa1013151769[[#This Row],[R$ (Valores)]],I539+FluxoCaixa1013151769[[#This Row],[Valores Receitas / Despesas]])</f>
        <v>296607.07999999996</v>
      </c>
      <c r="J540" s="5">
        <f>IF(FluxoCaixa1013151769[[#This Row],[Entrada / Saída]]="Saída",FluxoCaixa1013151769[[#This Row],[R$ (Valores)]]*-1,FluxoCaixa1013151769[[#This Row],[R$ (Valores)]])</f>
        <v>-55</v>
      </c>
    </row>
    <row r="541" spans="2:10" hidden="1">
      <c r="B541" s="16">
        <v>46076</v>
      </c>
      <c r="C541" s="48" t="s">
        <v>1299</v>
      </c>
      <c r="D541" s="17" t="s">
        <v>2</v>
      </c>
      <c r="E541" s="17" t="s">
        <v>25</v>
      </c>
      <c r="F541" s="17" t="s">
        <v>1806</v>
      </c>
      <c r="G541" s="21">
        <v>2496</v>
      </c>
      <c r="H541" s="17" t="s">
        <v>8</v>
      </c>
      <c r="I541" s="20">
        <f>IF(FluxoCaixa1013151769[[#This Row],[Fornecedores]]="Saldo Inicial",FluxoCaixa1013151769[[#This Row],[R$ (Valores)]],I540+FluxoCaixa1013151769[[#This Row],[Valores Receitas / Despesas]])</f>
        <v>294111.07999999996</v>
      </c>
      <c r="J541" s="5">
        <f>IF(FluxoCaixa1013151769[[#This Row],[Entrada / Saída]]="Saída",FluxoCaixa1013151769[[#This Row],[R$ (Valores)]]*-1,FluxoCaixa1013151769[[#This Row],[R$ (Valores)]])</f>
        <v>-2496</v>
      </c>
    </row>
    <row r="542" spans="2:10" hidden="1">
      <c r="B542" s="16">
        <v>46076</v>
      </c>
      <c r="C542" s="48" t="s">
        <v>1299</v>
      </c>
      <c r="D542" s="17" t="s">
        <v>2</v>
      </c>
      <c r="E542" s="17" t="s">
        <v>70</v>
      </c>
      <c r="F542" s="17" t="s">
        <v>546</v>
      </c>
      <c r="G542" s="21">
        <v>650</v>
      </c>
      <c r="H542" s="17" t="s">
        <v>8</v>
      </c>
      <c r="I542" s="20">
        <f>IF(FluxoCaixa1013151769[[#This Row],[Fornecedores]]="Saldo Inicial",FluxoCaixa1013151769[[#This Row],[R$ (Valores)]],I541+FluxoCaixa1013151769[[#This Row],[Valores Receitas / Despesas]])</f>
        <v>293461.07999999996</v>
      </c>
      <c r="J542" s="5">
        <f>IF(FluxoCaixa1013151769[[#This Row],[Entrada / Saída]]="Saída",FluxoCaixa1013151769[[#This Row],[R$ (Valores)]]*-1,FluxoCaixa1013151769[[#This Row],[R$ (Valores)]])</f>
        <v>-650</v>
      </c>
    </row>
    <row r="543" spans="2:10" hidden="1">
      <c r="B543" s="16">
        <v>46076</v>
      </c>
      <c r="C543" s="48" t="s">
        <v>1299</v>
      </c>
      <c r="D543" s="17" t="s">
        <v>2</v>
      </c>
      <c r="E543" s="17" t="s">
        <v>70</v>
      </c>
      <c r="F543" s="17" t="s">
        <v>1807</v>
      </c>
      <c r="G543" s="21">
        <v>650</v>
      </c>
      <c r="H543" s="17" t="s">
        <v>8</v>
      </c>
      <c r="I543" s="20">
        <f>IF(FluxoCaixa1013151769[[#This Row],[Fornecedores]]="Saldo Inicial",FluxoCaixa1013151769[[#This Row],[R$ (Valores)]],I542+FluxoCaixa1013151769[[#This Row],[Valores Receitas / Despesas]])</f>
        <v>292811.07999999996</v>
      </c>
      <c r="J543" s="5">
        <f>IF(FluxoCaixa1013151769[[#This Row],[Entrada / Saída]]="Saída",FluxoCaixa1013151769[[#This Row],[R$ (Valores)]]*-1,FluxoCaixa1013151769[[#This Row],[R$ (Valores)]])</f>
        <v>-650</v>
      </c>
    </row>
    <row r="544" spans="2:10" hidden="1">
      <c r="B544" s="16">
        <v>46076</v>
      </c>
      <c r="C544" s="48" t="s">
        <v>1299</v>
      </c>
      <c r="D544" s="17" t="s">
        <v>2</v>
      </c>
      <c r="E544" s="17" t="s">
        <v>70</v>
      </c>
      <c r="F544" s="17" t="s">
        <v>1213</v>
      </c>
      <c r="G544" s="21">
        <v>650</v>
      </c>
      <c r="H544" s="17" t="s">
        <v>8</v>
      </c>
      <c r="I544" s="20">
        <f>IF(FluxoCaixa1013151769[[#This Row],[Fornecedores]]="Saldo Inicial",FluxoCaixa1013151769[[#This Row],[R$ (Valores)]],I543+FluxoCaixa1013151769[[#This Row],[Valores Receitas / Despesas]])</f>
        <v>292161.07999999996</v>
      </c>
      <c r="J544" s="5">
        <f>IF(FluxoCaixa1013151769[[#This Row],[Entrada / Saída]]="Saída",FluxoCaixa1013151769[[#This Row],[R$ (Valores)]]*-1,FluxoCaixa1013151769[[#This Row],[R$ (Valores)]])</f>
        <v>-650</v>
      </c>
    </row>
    <row r="545" spans="2:10" hidden="1">
      <c r="B545" s="16">
        <v>46076</v>
      </c>
      <c r="C545" s="48" t="s">
        <v>1299</v>
      </c>
      <c r="D545" s="17" t="s">
        <v>2</v>
      </c>
      <c r="E545" s="17" t="s">
        <v>70</v>
      </c>
      <c r="F545" s="17" t="s">
        <v>551</v>
      </c>
      <c r="G545" s="21">
        <v>650</v>
      </c>
      <c r="H545" s="17" t="s">
        <v>8</v>
      </c>
      <c r="I545" s="20">
        <f>IF(FluxoCaixa1013151769[[#This Row],[Fornecedores]]="Saldo Inicial",FluxoCaixa1013151769[[#This Row],[R$ (Valores)]],I544+FluxoCaixa1013151769[[#This Row],[Valores Receitas / Despesas]])</f>
        <v>291511.07999999996</v>
      </c>
      <c r="J545" s="5">
        <f>IF(FluxoCaixa1013151769[[#This Row],[Entrada / Saída]]="Saída",FluxoCaixa1013151769[[#This Row],[R$ (Valores)]]*-1,FluxoCaixa1013151769[[#This Row],[R$ (Valores)]])</f>
        <v>-650</v>
      </c>
    </row>
    <row r="546" spans="2:10" hidden="1">
      <c r="B546" s="16">
        <v>46076</v>
      </c>
      <c r="C546" s="48" t="s">
        <v>1299</v>
      </c>
      <c r="D546" s="17" t="s">
        <v>2</v>
      </c>
      <c r="E546" s="17" t="s">
        <v>70</v>
      </c>
      <c r="F546" s="17" t="s">
        <v>1808</v>
      </c>
      <c r="G546" s="21">
        <v>650</v>
      </c>
      <c r="H546" s="17" t="s">
        <v>8</v>
      </c>
      <c r="I546" s="20">
        <f>IF(FluxoCaixa1013151769[[#This Row],[Fornecedores]]="Saldo Inicial",FluxoCaixa1013151769[[#This Row],[R$ (Valores)]],I545+FluxoCaixa1013151769[[#This Row],[Valores Receitas / Despesas]])</f>
        <v>290861.07999999996</v>
      </c>
      <c r="J546" s="5">
        <f>IF(FluxoCaixa1013151769[[#This Row],[Entrada / Saída]]="Saída",FluxoCaixa1013151769[[#This Row],[R$ (Valores)]]*-1,FluxoCaixa1013151769[[#This Row],[R$ (Valores)]])</f>
        <v>-650</v>
      </c>
    </row>
    <row r="547" spans="2:10" hidden="1">
      <c r="B547" s="16">
        <v>46076</v>
      </c>
      <c r="C547" s="48" t="s">
        <v>1299</v>
      </c>
      <c r="D547" s="17" t="s">
        <v>2</v>
      </c>
      <c r="E547" s="17" t="s">
        <v>70</v>
      </c>
      <c r="F547" s="17" t="s">
        <v>1809</v>
      </c>
      <c r="G547" s="21">
        <v>650</v>
      </c>
      <c r="H547" s="17" t="s">
        <v>8</v>
      </c>
      <c r="I547" s="20">
        <f>IF(FluxoCaixa1013151769[[#This Row],[Fornecedores]]="Saldo Inicial",FluxoCaixa1013151769[[#This Row],[R$ (Valores)]],I546+FluxoCaixa1013151769[[#This Row],[Valores Receitas / Despesas]])</f>
        <v>290211.07999999996</v>
      </c>
      <c r="J547" s="5">
        <f>IF(FluxoCaixa1013151769[[#This Row],[Entrada / Saída]]="Saída",FluxoCaixa1013151769[[#This Row],[R$ (Valores)]]*-1,FluxoCaixa1013151769[[#This Row],[R$ (Valores)]])</f>
        <v>-650</v>
      </c>
    </row>
    <row r="548" spans="2:10" hidden="1">
      <c r="B548" s="16">
        <v>46076</v>
      </c>
      <c r="C548" s="48" t="s">
        <v>1299</v>
      </c>
      <c r="D548" s="17" t="s">
        <v>2</v>
      </c>
      <c r="E548" s="17" t="s">
        <v>70</v>
      </c>
      <c r="F548" s="17" t="s">
        <v>1810</v>
      </c>
      <c r="G548" s="21">
        <v>650</v>
      </c>
      <c r="H548" s="17" t="s">
        <v>8</v>
      </c>
      <c r="I548" s="20">
        <f>IF(FluxoCaixa1013151769[[#This Row],[Fornecedores]]="Saldo Inicial",FluxoCaixa1013151769[[#This Row],[R$ (Valores)]],I547+FluxoCaixa1013151769[[#This Row],[Valores Receitas / Despesas]])</f>
        <v>289561.07999999996</v>
      </c>
      <c r="J548" s="5">
        <f>IF(FluxoCaixa1013151769[[#This Row],[Entrada / Saída]]="Saída",FluxoCaixa1013151769[[#This Row],[R$ (Valores)]]*-1,FluxoCaixa1013151769[[#This Row],[R$ (Valores)]])</f>
        <v>-650</v>
      </c>
    </row>
    <row r="549" spans="2:10" hidden="1">
      <c r="B549" s="16">
        <v>46076</v>
      </c>
      <c r="C549" s="48" t="s">
        <v>1299</v>
      </c>
      <c r="D549" s="17" t="s">
        <v>2</v>
      </c>
      <c r="E549" s="17" t="s">
        <v>70</v>
      </c>
      <c r="F549" s="17" t="s">
        <v>1811</v>
      </c>
      <c r="G549" s="21">
        <v>1300</v>
      </c>
      <c r="H549" s="17" t="s">
        <v>8</v>
      </c>
      <c r="I549" s="20">
        <f>IF(FluxoCaixa1013151769[[#This Row],[Fornecedores]]="Saldo Inicial",FluxoCaixa1013151769[[#This Row],[R$ (Valores)]],I548+FluxoCaixa1013151769[[#This Row],[Valores Receitas / Despesas]])</f>
        <v>288261.07999999996</v>
      </c>
      <c r="J549" s="5">
        <f>IF(FluxoCaixa1013151769[[#This Row],[Entrada / Saída]]="Saída",FluxoCaixa1013151769[[#This Row],[R$ (Valores)]]*-1,FluxoCaixa1013151769[[#This Row],[R$ (Valores)]])</f>
        <v>-1300</v>
      </c>
    </row>
    <row r="550" spans="2:10" hidden="1">
      <c r="B550" s="16">
        <v>46076</v>
      </c>
      <c r="C550" s="48" t="s">
        <v>1299</v>
      </c>
      <c r="D550" s="17" t="s">
        <v>2</v>
      </c>
      <c r="E550" s="17" t="s">
        <v>70</v>
      </c>
      <c r="F550" s="17" t="s">
        <v>1812</v>
      </c>
      <c r="G550" s="21">
        <v>650</v>
      </c>
      <c r="H550" s="17" t="s">
        <v>8</v>
      </c>
      <c r="I550" s="20">
        <f>IF(FluxoCaixa1013151769[[#This Row],[Fornecedores]]="Saldo Inicial",FluxoCaixa1013151769[[#This Row],[R$ (Valores)]],I549+FluxoCaixa1013151769[[#This Row],[Valores Receitas / Despesas]])</f>
        <v>287611.07999999996</v>
      </c>
      <c r="J550" s="5">
        <f>IF(FluxoCaixa1013151769[[#This Row],[Entrada / Saída]]="Saída",FluxoCaixa1013151769[[#This Row],[R$ (Valores)]]*-1,FluxoCaixa1013151769[[#This Row],[R$ (Valores)]])</f>
        <v>-650</v>
      </c>
    </row>
    <row r="551" spans="2:10" hidden="1">
      <c r="B551" s="16">
        <v>46076</v>
      </c>
      <c r="C551" s="48" t="s">
        <v>1299</v>
      </c>
      <c r="D551" s="17" t="s">
        <v>2</v>
      </c>
      <c r="E551" s="17" t="s">
        <v>25</v>
      </c>
      <c r="F551" s="17" t="s">
        <v>1813</v>
      </c>
      <c r="G551" s="21">
        <v>1445</v>
      </c>
      <c r="H551" s="17" t="s">
        <v>8</v>
      </c>
      <c r="I551" s="20">
        <f>IF(FluxoCaixa1013151769[[#This Row],[Fornecedores]]="Saldo Inicial",FluxoCaixa1013151769[[#This Row],[R$ (Valores)]],I550+FluxoCaixa1013151769[[#This Row],[Valores Receitas / Despesas]])</f>
        <v>286166.07999999996</v>
      </c>
      <c r="J551" s="5">
        <f>IF(FluxoCaixa1013151769[[#This Row],[Entrada / Saída]]="Saída",FluxoCaixa1013151769[[#This Row],[R$ (Valores)]]*-1,FluxoCaixa1013151769[[#This Row],[R$ (Valores)]])</f>
        <v>-1445</v>
      </c>
    </row>
    <row r="552" spans="2:10" hidden="1">
      <c r="B552" s="16">
        <v>46076</v>
      </c>
      <c r="C552" s="48" t="s">
        <v>1299</v>
      </c>
      <c r="D552" s="17" t="s">
        <v>2</v>
      </c>
      <c r="E552" s="17" t="s">
        <v>517</v>
      </c>
      <c r="F552" s="17" t="s">
        <v>1814</v>
      </c>
      <c r="G552" s="21">
        <v>231.45</v>
      </c>
      <c r="H552" s="17" t="s">
        <v>8</v>
      </c>
      <c r="I552" s="20">
        <f>IF(FluxoCaixa1013151769[[#This Row],[Fornecedores]]="Saldo Inicial",FluxoCaixa1013151769[[#This Row],[R$ (Valores)]],I551+FluxoCaixa1013151769[[#This Row],[Valores Receitas / Despesas]])</f>
        <v>285934.62999999995</v>
      </c>
      <c r="J552" s="5">
        <f>IF(FluxoCaixa1013151769[[#This Row],[Entrada / Saída]]="Saída",FluxoCaixa1013151769[[#This Row],[R$ (Valores)]]*-1,FluxoCaixa1013151769[[#This Row],[R$ (Valores)]])</f>
        <v>-231.45</v>
      </c>
    </row>
    <row r="553" spans="2:10" hidden="1">
      <c r="B553" s="16">
        <v>46076</v>
      </c>
      <c r="C553" s="48" t="s">
        <v>1299</v>
      </c>
      <c r="D553" s="17" t="s">
        <v>2</v>
      </c>
      <c r="E553" s="17" t="s">
        <v>517</v>
      </c>
      <c r="F553" s="17" t="s">
        <v>1815</v>
      </c>
      <c r="G553" s="21">
        <v>298.55</v>
      </c>
      <c r="H553" s="17" t="s">
        <v>8</v>
      </c>
      <c r="I553" s="20">
        <f>IF(FluxoCaixa1013151769[[#This Row],[Fornecedores]]="Saldo Inicial",FluxoCaixa1013151769[[#This Row],[R$ (Valores)]],I552+FluxoCaixa1013151769[[#This Row],[Valores Receitas / Despesas]])</f>
        <v>285636.07999999996</v>
      </c>
      <c r="J553" s="5">
        <f>IF(FluxoCaixa1013151769[[#This Row],[Entrada / Saída]]="Saída",FluxoCaixa1013151769[[#This Row],[R$ (Valores)]]*-1,FluxoCaixa1013151769[[#This Row],[R$ (Valores)]])</f>
        <v>-298.55</v>
      </c>
    </row>
    <row r="554" spans="2:10" hidden="1">
      <c r="B554" s="16">
        <v>46076</v>
      </c>
      <c r="C554" s="48" t="s">
        <v>1299</v>
      </c>
      <c r="D554" s="17" t="s">
        <v>2</v>
      </c>
      <c r="E554" s="17" t="s">
        <v>70</v>
      </c>
      <c r="F554" s="17" t="s">
        <v>1816</v>
      </c>
      <c r="G554" s="21">
        <v>889</v>
      </c>
      <c r="H554" s="17" t="s">
        <v>8</v>
      </c>
      <c r="I554" s="20">
        <f>IF(FluxoCaixa1013151769[[#This Row],[Fornecedores]]="Saldo Inicial",FluxoCaixa1013151769[[#This Row],[R$ (Valores)]],I553+FluxoCaixa1013151769[[#This Row],[Valores Receitas / Despesas]])</f>
        <v>284747.07999999996</v>
      </c>
      <c r="J554" s="5">
        <f>IF(FluxoCaixa1013151769[[#This Row],[Entrada / Saída]]="Saída",FluxoCaixa1013151769[[#This Row],[R$ (Valores)]]*-1,FluxoCaixa1013151769[[#This Row],[R$ (Valores)]])</f>
        <v>-889</v>
      </c>
    </row>
    <row r="555" spans="2:10" hidden="1">
      <c r="B555" s="16">
        <v>46076</v>
      </c>
      <c r="C555" s="48" t="s">
        <v>1299</v>
      </c>
      <c r="D555" s="17" t="s">
        <v>2</v>
      </c>
      <c r="E555" s="17" t="s">
        <v>70</v>
      </c>
      <c r="F555" s="17" t="s">
        <v>1388</v>
      </c>
      <c r="G555" s="21">
        <v>800</v>
      </c>
      <c r="H555" s="17" t="s">
        <v>8</v>
      </c>
      <c r="I555" s="20">
        <f>IF(FluxoCaixa1013151769[[#This Row],[Fornecedores]]="Saldo Inicial",FluxoCaixa1013151769[[#This Row],[R$ (Valores)]],I554+FluxoCaixa1013151769[[#This Row],[Valores Receitas / Despesas]])</f>
        <v>283947.07999999996</v>
      </c>
      <c r="J555" s="5">
        <f>IF(FluxoCaixa1013151769[[#This Row],[Entrada / Saída]]="Saída",FluxoCaixa1013151769[[#This Row],[R$ (Valores)]]*-1,FluxoCaixa1013151769[[#This Row],[R$ (Valores)]])</f>
        <v>-800</v>
      </c>
    </row>
    <row r="556" spans="2:10" hidden="1">
      <c r="B556" s="16">
        <v>46076</v>
      </c>
      <c r="C556" s="48" t="s">
        <v>1299</v>
      </c>
      <c r="D556" s="17" t="s">
        <v>2</v>
      </c>
      <c r="E556" s="17" t="s">
        <v>70</v>
      </c>
      <c r="F556" s="17" t="s">
        <v>599</v>
      </c>
      <c r="G556" s="21">
        <v>800</v>
      </c>
      <c r="H556" s="17" t="s">
        <v>8</v>
      </c>
      <c r="I556" s="20">
        <f>IF(FluxoCaixa1013151769[[#This Row],[Fornecedores]]="Saldo Inicial",FluxoCaixa1013151769[[#This Row],[R$ (Valores)]],I555+FluxoCaixa1013151769[[#This Row],[Valores Receitas / Despesas]])</f>
        <v>283147.07999999996</v>
      </c>
      <c r="J556" s="5">
        <f>IF(FluxoCaixa1013151769[[#This Row],[Entrada / Saída]]="Saída",FluxoCaixa1013151769[[#This Row],[R$ (Valores)]]*-1,FluxoCaixa1013151769[[#This Row],[R$ (Valores)]])</f>
        <v>-800</v>
      </c>
    </row>
    <row r="557" spans="2:10" hidden="1">
      <c r="B557" s="16">
        <v>46076</v>
      </c>
      <c r="C557" s="48" t="s">
        <v>1299</v>
      </c>
      <c r="D557" s="17" t="s">
        <v>2</v>
      </c>
      <c r="E557" s="17" t="s">
        <v>70</v>
      </c>
      <c r="F557" s="17" t="s">
        <v>1742</v>
      </c>
      <c r="G557" s="21">
        <v>1200</v>
      </c>
      <c r="H557" s="17" t="s">
        <v>8</v>
      </c>
      <c r="I557" s="20">
        <f>IF(FluxoCaixa1013151769[[#This Row],[Fornecedores]]="Saldo Inicial",FluxoCaixa1013151769[[#This Row],[R$ (Valores)]],I556+FluxoCaixa1013151769[[#This Row],[Valores Receitas / Despesas]])</f>
        <v>281947.07999999996</v>
      </c>
      <c r="J557" s="5">
        <f>IF(FluxoCaixa1013151769[[#This Row],[Entrada / Saída]]="Saída",FluxoCaixa1013151769[[#This Row],[R$ (Valores)]]*-1,FluxoCaixa1013151769[[#This Row],[R$ (Valores)]])</f>
        <v>-1200</v>
      </c>
    </row>
    <row r="558" spans="2:10" hidden="1">
      <c r="B558" s="16">
        <v>46076</v>
      </c>
      <c r="C558" s="48" t="s">
        <v>1299</v>
      </c>
      <c r="D558" s="17" t="s">
        <v>2</v>
      </c>
      <c r="E558" s="17" t="s">
        <v>70</v>
      </c>
      <c r="F558" s="17" t="s">
        <v>1791</v>
      </c>
      <c r="G558" s="54">
        <v>350</v>
      </c>
      <c r="H558" s="45" t="s">
        <v>8</v>
      </c>
      <c r="I558" s="20">
        <f>IF(FluxoCaixa1013151769[[#This Row],[Fornecedores]]="Saldo Inicial",FluxoCaixa1013151769[[#This Row],[R$ (Valores)]],I557+FluxoCaixa1013151769[[#This Row],[Valores Receitas / Despesas]])</f>
        <v>281597.07999999996</v>
      </c>
      <c r="J558" s="53">
        <f>IF(FluxoCaixa1013151769[[#This Row],[Entrada / Saída]]="Saída",FluxoCaixa1013151769[[#This Row],[R$ (Valores)]]*-1,FluxoCaixa1013151769[[#This Row],[R$ (Valores)]])</f>
        <v>-350</v>
      </c>
    </row>
    <row r="559" spans="2:10" hidden="1">
      <c r="B559" s="16">
        <v>46076</v>
      </c>
      <c r="C559" s="48" t="s">
        <v>1299</v>
      </c>
      <c r="D559" s="17" t="s">
        <v>2</v>
      </c>
      <c r="E559" s="17" t="s">
        <v>70</v>
      </c>
      <c r="F559" s="17" t="s">
        <v>1817</v>
      </c>
      <c r="G559" s="21">
        <v>500</v>
      </c>
      <c r="H559" s="17" t="s">
        <v>8</v>
      </c>
      <c r="I559" s="20">
        <f>IF(FluxoCaixa1013151769[[#This Row],[Fornecedores]]="Saldo Inicial",FluxoCaixa1013151769[[#This Row],[R$ (Valores)]],I558+FluxoCaixa1013151769[[#This Row],[Valores Receitas / Despesas]])</f>
        <v>281097.07999999996</v>
      </c>
      <c r="J559" s="5">
        <f>IF(FluxoCaixa1013151769[[#This Row],[Entrada / Saída]]="Saída",FluxoCaixa1013151769[[#This Row],[R$ (Valores)]]*-1,FluxoCaixa1013151769[[#This Row],[R$ (Valores)]])</f>
        <v>-500</v>
      </c>
    </row>
    <row r="560" spans="2:10" hidden="1">
      <c r="B560" s="16">
        <v>46076</v>
      </c>
      <c r="C560" s="48" t="s">
        <v>1299</v>
      </c>
      <c r="D560" s="17" t="s">
        <v>2</v>
      </c>
      <c r="E560" s="17" t="s">
        <v>70</v>
      </c>
      <c r="F560" s="17" t="s">
        <v>1818</v>
      </c>
      <c r="G560" s="21">
        <v>3500</v>
      </c>
      <c r="H560" s="17" t="s">
        <v>8</v>
      </c>
      <c r="I560" s="20">
        <f>IF(FluxoCaixa1013151769[[#This Row],[Fornecedores]]="Saldo Inicial",FluxoCaixa1013151769[[#This Row],[R$ (Valores)]],I559+FluxoCaixa1013151769[[#This Row],[Valores Receitas / Despesas]])</f>
        <v>277597.07999999996</v>
      </c>
      <c r="J560" s="5">
        <f>IF(FluxoCaixa1013151769[[#This Row],[Entrada / Saída]]="Saída",FluxoCaixa1013151769[[#This Row],[R$ (Valores)]]*-1,FluxoCaixa1013151769[[#This Row],[R$ (Valores)]])</f>
        <v>-3500</v>
      </c>
    </row>
    <row r="561" spans="2:10" hidden="1">
      <c r="B561" s="16">
        <v>46076</v>
      </c>
      <c r="C561" s="48" t="s">
        <v>1299</v>
      </c>
      <c r="D561" s="17" t="s">
        <v>2</v>
      </c>
      <c r="E561" s="17" t="s">
        <v>70</v>
      </c>
      <c r="F561" s="17" t="s">
        <v>582</v>
      </c>
      <c r="G561" s="21">
        <v>5000</v>
      </c>
      <c r="H561" s="17" t="s">
        <v>8</v>
      </c>
      <c r="I561" s="20">
        <f>IF(FluxoCaixa1013151769[[#This Row],[Fornecedores]]="Saldo Inicial",FluxoCaixa1013151769[[#This Row],[R$ (Valores)]],I560+FluxoCaixa1013151769[[#This Row],[Valores Receitas / Despesas]])</f>
        <v>272597.07999999996</v>
      </c>
      <c r="J561" s="5">
        <f>IF(FluxoCaixa1013151769[[#This Row],[Entrada / Saída]]="Saída",FluxoCaixa1013151769[[#This Row],[R$ (Valores)]]*-1,FluxoCaixa1013151769[[#This Row],[R$ (Valores)]])</f>
        <v>-5000</v>
      </c>
    </row>
    <row r="562" spans="2:10" hidden="1">
      <c r="B562" s="16">
        <v>46076</v>
      </c>
      <c r="C562" s="48" t="s">
        <v>1299</v>
      </c>
      <c r="D562" s="17" t="s">
        <v>2</v>
      </c>
      <c r="E562" s="17" t="s">
        <v>70</v>
      </c>
      <c r="F562" s="17" t="s">
        <v>595</v>
      </c>
      <c r="G562" s="21">
        <v>4000</v>
      </c>
      <c r="H562" s="17" t="s">
        <v>8</v>
      </c>
      <c r="I562" s="20">
        <f>IF(FluxoCaixa1013151769[[#This Row],[Fornecedores]]="Saldo Inicial",FluxoCaixa1013151769[[#This Row],[R$ (Valores)]],I561+FluxoCaixa1013151769[[#This Row],[Valores Receitas / Despesas]])</f>
        <v>268597.07999999996</v>
      </c>
      <c r="J562" s="5">
        <f>IF(FluxoCaixa1013151769[[#This Row],[Entrada / Saída]]="Saída",FluxoCaixa1013151769[[#This Row],[R$ (Valores)]]*-1,FluxoCaixa1013151769[[#This Row],[R$ (Valores)]])</f>
        <v>-4000</v>
      </c>
    </row>
    <row r="563" spans="2:10" hidden="1">
      <c r="B563" s="16">
        <v>46076</v>
      </c>
      <c r="C563" s="48" t="s">
        <v>1299</v>
      </c>
      <c r="D563" s="17" t="s">
        <v>2</v>
      </c>
      <c r="E563" s="17" t="s">
        <v>70</v>
      </c>
      <c r="F563" s="17" t="s">
        <v>1179</v>
      </c>
      <c r="G563" s="21">
        <v>5000</v>
      </c>
      <c r="H563" s="17" t="s">
        <v>8</v>
      </c>
      <c r="I563" s="20">
        <f>IF(FluxoCaixa1013151769[[#This Row],[Fornecedores]]="Saldo Inicial",FluxoCaixa1013151769[[#This Row],[R$ (Valores)]],I562+FluxoCaixa1013151769[[#This Row],[Valores Receitas / Despesas]])</f>
        <v>263597.07999999996</v>
      </c>
      <c r="J563" s="5">
        <f>IF(FluxoCaixa1013151769[[#This Row],[Entrada / Saída]]="Saída",FluxoCaixa1013151769[[#This Row],[R$ (Valores)]]*-1,FluxoCaixa1013151769[[#This Row],[R$ (Valores)]])</f>
        <v>-5000</v>
      </c>
    </row>
    <row r="564" spans="2:10" hidden="1">
      <c r="B564" s="16">
        <v>46076</v>
      </c>
      <c r="C564" s="48" t="s">
        <v>1299</v>
      </c>
      <c r="D564" s="17" t="s">
        <v>2</v>
      </c>
      <c r="E564" s="17" t="s">
        <v>70</v>
      </c>
      <c r="F564" s="17" t="s">
        <v>1819</v>
      </c>
      <c r="G564" s="21">
        <v>4000</v>
      </c>
      <c r="H564" s="17" t="s">
        <v>8</v>
      </c>
      <c r="I564" s="20">
        <f>IF(FluxoCaixa1013151769[[#This Row],[Fornecedores]]="Saldo Inicial",FluxoCaixa1013151769[[#This Row],[R$ (Valores)]],I563+FluxoCaixa1013151769[[#This Row],[Valores Receitas / Despesas]])</f>
        <v>259597.07999999996</v>
      </c>
      <c r="J564" s="5">
        <f>IF(FluxoCaixa1013151769[[#This Row],[Entrada / Saída]]="Saída",FluxoCaixa1013151769[[#This Row],[R$ (Valores)]]*-1,FluxoCaixa1013151769[[#This Row],[R$ (Valores)]])</f>
        <v>-4000</v>
      </c>
    </row>
    <row r="565" spans="2:10" hidden="1">
      <c r="B565" s="16">
        <v>46076</v>
      </c>
      <c r="C565" s="48" t="s">
        <v>1299</v>
      </c>
      <c r="D565" s="17" t="s">
        <v>2</v>
      </c>
      <c r="E565" s="17" t="s">
        <v>70</v>
      </c>
      <c r="F565" s="17" t="s">
        <v>1061</v>
      </c>
      <c r="G565" s="21">
        <v>210</v>
      </c>
      <c r="H565" s="17" t="s">
        <v>8</v>
      </c>
      <c r="I565" s="20">
        <f>IF(FluxoCaixa1013151769[[#This Row],[Fornecedores]]="Saldo Inicial",FluxoCaixa1013151769[[#This Row],[R$ (Valores)]],I564+FluxoCaixa1013151769[[#This Row],[Valores Receitas / Despesas]])</f>
        <v>259387.07999999996</v>
      </c>
      <c r="J565" s="5">
        <f>IF(FluxoCaixa1013151769[[#This Row],[Entrada / Saída]]="Saída",FluxoCaixa1013151769[[#This Row],[R$ (Valores)]]*-1,FluxoCaixa1013151769[[#This Row],[R$ (Valores)]])</f>
        <v>-210</v>
      </c>
    </row>
    <row r="566" spans="2:10" hidden="1">
      <c r="B566" s="16">
        <v>46076</v>
      </c>
      <c r="C566" s="48" t="s">
        <v>1299</v>
      </c>
      <c r="D566" s="17" t="s">
        <v>2</v>
      </c>
      <c r="E566" s="17" t="s">
        <v>70</v>
      </c>
      <c r="F566" s="17" t="s">
        <v>591</v>
      </c>
      <c r="G566" s="21">
        <v>1000</v>
      </c>
      <c r="H566" s="17" t="s">
        <v>8</v>
      </c>
      <c r="I566" s="20">
        <f>IF(FluxoCaixa1013151769[[#This Row],[Fornecedores]]="Saldo Inicial",FluxoCaixa1013151769[[#This Row],[R$ (Valores)]],I565+FluxoCaixa1013151769[[#This Row],[Valores Receitas / Despesas]])</f>
        <v>258387.07999999996</v>
      </c>
      <c r="J566" s="5">
        <f>IF(FluxoCaixa1013151769[[#This Row],[Entrada / Saída]]="Saída",FluxoCaixa1013151769[[#This Row],[R$ (Valores)]]*-1,FluxoCaixa1013151769[[#This Row],[R$ (Valores)]])</f>
        <v>-1000</v>
      </c>
    </row>
    <row r="567" spans="2:10" hidden="1">
      <c r="B567" s="16">
        <v>46076</v>
      </c>
      <c r="C567" s="48" t="s">
        <v>1299</v>
      </c>
      <c r="D567" s="17" t="s">
        <v>2</v>
      </c>
      <c r="E567" s="17" t="s">
        <v>70</v>
      </c>
      <c r="F567" s="17" t="s">
        <v>593</v>
      </c>
      <c r="G567" s="21">
        <v>1000</v>
      </c>
      <c r="H567" s="17" t="s">
        <v>8</v>
      </c>
      <c r="I567" s="20">
        <f>IF(FluxoCaixa1013151769[[#This Row],[Fornecedores]]="Saldo Inicial",FluxoCaixa1013151769[[#This Row],[R$ (Valores)]],I566+FluxoCaixa1013151769[[#This Row],[Valores Receitas / Despesas]])</f>
        <v>257387.07999999996</v>
      </c>
      <c r="J567" s="5">
        <f>IF(FluxoCaixa1013151769[[#This Row],[Entrada / Saída]]="Saída",FluxoCaixa1013151769[[#This Row],[R$ (Valores)]]*-1,FluxoCaixa1013151769[[#This Row],[R$ (Valores)]])</f>
        <v>-1000</v>
      </c>
    </row>
    <row r="568" spans="2:10" hidden="1">
      <c r="B568" s="16">
        <v>46076</v>
      </c>
      <c r="C568" s="48" t="s">
        <v>1299</v>
      </c>
      <c r="D568" s="17" t="s">
        <v>2</v>
      </c>
      <c r="E568" s="17" t="s">
        <v>70</v>
      </c>
      <c r="F568" s="17" t="s">
        <v>1820</v>
      </c>
      <c r="G568" s="21">
        <v>300</v>
      </c>
      <c r="H568" s="17" t="s">
        <v>8</v>
      </c>
      <c r="I568" s="20">
        <f>IF(FluxoCaixa1013151769[[#This Row],[Fornecedores]]="Saldo Inicial",FluxoCaixa1013151769[[#This Row],[R$ (Valores)]],I567+FluxoCaixa1013151769[[#This Row],[Valores Receitas / Despesas]])</f>
        <v>257087.07999999996</v>
      </c>
      <c r="J568" s="5">
        <f>IF(FluxoCaixa1013151769[[#This Row],[Entrada / Saída]]="Saída",FluxoCaixa1013151769[[#This Row],[R$ (Valores)]]*-1,FluxoCaixa1013151769[[#This Row],[R$ (Valores)]])</f>
        <v>-300</v>
      </c>
    </row>
    <row r="569" spans="2:10" hidden="1">
      <c r="B569" s="16">
        <v>46076</v>
      </c>
      <c r="C569" s="48" t="s">
        <v>1299</v>
      </c>
      <c r="D569" s="17" t="s">
        <v>2</v>
      </c>
      <c r="E569" s="17" t="s">
        <v>70</v>
      </c>
      <c r="F569" s="17" t="s">
        <v>1821</v>
      </c>
      <c r="G569" s="21">
        <v>600</v>
      </c>
      <c r="H569" s="17" t="s">
        <v>8</v>
      </c>
      <c r="I569" s="20">
        <f>IF(FluxoCaixa1013151769[[#This Row],[Fornecedores]]="Saldo Inicial",FluxoCaixa1013151769[[#This Row],[R$ (Valores)]],I568+FluxoCaixa1013151769[[#This Row],[Valores Receitas / Despesas]])</f>
        <v>256487.07999999996</v>
      </c>
      <c r="J569" s="5">
        <f>IF(FluxoCaixa1013151769[[#This Row],[Entrada / Saída]]="Saída",FluxoCaixa1013151769[[#This Row],[R$ (Valores)]]*-1,FluxoCaixa1013151769[[#This Row],[R$ (Valores)]])</f>
        <v>-600</v>
      </c>
    </row>
    <row r="570" spans="2:10" hidden="1">
      <c r="B570" s="16">
        <v>46076</v>
      </c>
      <c r="C570" s="48" t="s">
        <v>1299</v>
      </c>
      <c r="D570" s="17" t="s">
        <v>2</v>
      </c>
      <c r="E570" s="17" t="s">
        <v>70</v>
      </c>
      <c r="F570" s="17" t="s">
        <v>1822</v>
      </c>
      <c r="G570" s="21">
        <v>2000</v>
      </c>
      <c r="H570" s="17" t="s">
        <v>8</v>
      </c>
      <c r="I570" s="20">
        <f>IF(FluxoCaixa1013151769[[#This Row],[Fornecedores]]="Saldo Inicial",FluxoCaixa1013151769[[#This Row],[R$ (Valores)]],I569+FluxoCaixa1013151769[[#This Row],[Valores Receitas / Despesas]])</f>
        <v>254487.07999999996</v>
      </c>
      <c r="J570" s="5">
        <f>IF(FluxoCaixa1013151769[[#This Row],[Entrada / Saída]]="Saída",FluxoCaixa1013151769[[#This Row],[R$ (Valores)]]*-1,FluxoCaixa1013151769[[#This Row],[R$ (Valores)]])</f>
        <v>-2000</v>
      </c>
    </row>
    <row r="571" spans="2:10" hidden="1">
      <c r="B571" s="16">
        <v>46076</v>
      </c>
      <c r="C571" s="48" t="s">
        <v>1299</v>
      </c>
      <c r="D571" s="17" t="s">
        <v>2</v>
      </c>
      <c r="E571" s="17" t="s">
        <v>70</v>
      </c>
      <c r="F571" s="17" t="s">
        <v>1823</v>
      </c>
      <c r="G571" s="21">
        <v>1200</v>
      </c>
      <c r="H571" s="17" t="s">
        <v>8</v>
      </c>
      <c r="I571" s="20">
        <f>IF(FluxoCaixa1013151769[[#This Row],[Fornecedores]]="Saldo Inicial",FluxoCaixa1013151769[[#This Row],[R$ (Valores)]],I570+FluxoCaixa1013151769[[#This Row],[Valores Receitas / Despesas]])</f>
        <v>253287.07999999996</v>
      </c>
      <c r="J571" s="5">
        <f>IF(FluxoCaixa1013151769[[#This Row],[Entrada / Saída]]="Saída",FluxoCaixa1013151769[[#This Row],[R$ (Valores)]]*-1,FluxoCaixa1013151769[[#This Row],[R$ (Valores)]])</f>
        <v>-1200</v>
      </c>
    </row>
    <row r="572" spans="2:10" hidden="1">
      <c r="B572" s="16">
        <v>46076</v>
      </c>
      <c r="C572" s="48" t="s">
        <v>1299</v>
      </c>
      <c r="D572" s="17" t="s">
        <v>2</v>
      </c>
      <c r="E572" s="17" t="s">
        <v>70</v>
      </c>
      <c r="F572" s="17" t="s">
        <v>1465</v>
      </c>
      <c r="G572" s="21">
        <v>1000</v>
      </c>
      <c r="H572" s="17" t="s">
        <v>8</v>
      </c>
      <c r="I572" s="20">
        <f>IF(FluxoCaixa1013151769[[#This Row],[Fornecedores]]="Saldo Inicial",FluxoCaixa1013151769[[#This Row],[R$ (Valores)]],I571+FluxoCaixa1013151769[[#This Row],[Valores Receitas / Despesas]])</f>
        <v>252287.07999999996</v>
      </c>
      <c r="J572" s="5">
        <f>IF(FluxoCaixa1013151769[[#This Row],[Entrada / Saída]]="Saída",FluxoCaixa1013151769[[#This Row],[R$ (Valores)]]*-1,FluxoCaixa1013151769[[#This Row],[R$ (Valores)]])</f>
        <v>-1000</v>
      </c>
    </row>
    <row r="573" spans="2:10" hidden="1">
      <c r="B573" s="16">
        <v>46076</v>
      </c>
      <c r="C573" s="48" t="s">
        <v>1299</v>
      </c>
      <c r="D573" s="17" t="s">
        <v>2</v>
      </c>
      <c r="E573" s="17" t="s">
        <v>70</v>
      </c>
      <c r="F573" s="17" t="s">
        <v>1824</v>
      </c>
      <c r="G573" s="21">
        <v>800</v>
      </c>
      <c r="H573" s="17" t="s">
        <v>8</v>
      </c>
      <c r="I573" s="20">
        <f>IF(FluxoCaixa1013151769[[#This Row],[Fornecedores]]="Saldo Inicial",FluxoCaixa1013151769[[#This Row],[R$ (Valores)]],I572+FluxoCaixa1013151769[[#This Row],[Valores Receitas / Despesas]])</f>
        <v>251487.07999999996</v>
      </c>
      <c r="J573" s="5">
        <f>IF(FluxoCaixa1013151769[[#This Row],[Entrada / Saída]]="Saída",FluxoCaixa1013151769[[#This Row],[R$ (Valores)]]*-1,FluxoCaixa1013151769[[#This Row],[R$ (Valores)]])</f>
        <v>-800</v>
      </c>
    </row>
    <row r="574" spans="2:10" hidden="1">
      <c r="B574" s="16">
        <v>46076</v>
      </c>
      <c r="C574" s="48" t="s">
        <v>1299</v>
      </c>
      <c r="D574" s="17" t="s">
        <v>2</v>
      </c>
      <c r="E574" s="17" t="s">
        <v>70</v>
      </c>
      <c r="F574" s="17" t="s">
        <v>590</v>
      </c>
      <c r="G574" s="21">
        <v>700</v>
      </c>
      <c r="H574" s="17" t="s">
        <v>8</v>
      </c>
      <c r="I574" s="20">
        <f>IF(FluxoCaixa1013151769[[#This Row],[Fornecedores]]="Saldo Inicial",FluxoCaixa1013151769[[#This Row],[R$ (Valores)]],I573+FluxoCaixa1013151769[[#This Row],[Valores Receitas / Despesas]])</f>
        <v>250787.07999999996</v>
      </c>
      <c r="J574" s="5">
        <f>IF(FluxoCaixa1013151769[[#This Row],[Entrada / Saída]]="Saída",FluxoCaixa1013151769[[#This Row],[R$ (Valores)]]*-1,FluxoCaixa1013151769[[#This Row],[R$ (Valores)]])</f>
        <v>-700</v>
      </c>
    </row>
    <row r="575" spans="2:10" hidden="1">
      <c r="B575" s="16">
        <v>46076</v>
      </c>
      <c r="C575" s="48" t="s">
        <v>1299</v>
      </c>
      <c r="D575" s="17" t="s">
        <v>2</v>
      </c>
      <c r="E575" s="17" t="s">
        <v>70</v>
      </c>
      <c r="F575" s="17" t="s">
        <v>1738</v>
      </c>
      <c r="G575" s="21">
        <v>2000</v>
      </c>
      <c r="H575" s="17" t="s">
        <v>8</v>
      </c>
      <c r="I575" s="20">
        <f>IF(FluxoCaixa1013151769[[#This Row],[Fornecedores]]="Saldo Inicial",FluxoCaixa1013151769[[#This Row],[R$ (Valores)]],I574+FluxoCaixa1013151769[[#This Row],[Valores Receitas / Despesas]])</f>
        <v>248787.07999999996</v>
      </c>
      <c r="J575" s="5">
        <f>IF(FluxoCaixa1013151769[[#This Row],[Entrada / Saída]]="Saída",FluxoCaixa1013151769[[#This Row],[R$ (Valores)]]*-1,FluxoCaixa1013151769[[#This Row],[R$ (Valores)]])</f>
        <v>-2000</v>
      </c>
    </row>
    <row r="576" spans="2:10" hidden="1">
      <c r="B576" s="16">
        <v>46076</v>
      </c>
      <c r="C576" s="48" t="s">
        <v>1299</v>
      </c>
      <c r="D576" s="45" t="s">
        <v>2</v>
      </c>
      <c r="E576" s="45" t="s">
        <v>70</v>
      </c>
      <c r="F576" s="17" t="s">
        <v>586</v>
      </c>
      <c r="G576" s="54">
        <v>210</v>
      </c>
      <c r="H576" s="45" t="s">
        <v>8</v>
      </c>
      <c r="I576" s="20">
        <f>IF(FluxoCaixa1013151769[[#This Row],[Fornecedores]]="Saldo Inicial",FluxoCaixa1013151769[[#This Row],[R$ (Valores)]],I575+FluxoCaixa1013151769[[#This Row],[Valores Receitas / Despesas]])</f>
        <v>248577.07999999996</v>
      </c>
      <c r="J576" s="53">
        <f>IF(FluxoCaixa1013151769[[#This Row],[Entrada / Saída]]="Saída",FluxoCaixa1013151769[[#This Row],[R$ (Valores)]]*-1,FluxoCaixa1013151769[[#This Row],[R$ (Valores)]])</f>
        <v>-210</v>
      </c>
    </row>
    <row r="577" spans="2:10" hidden="1">
      <c r="B577" s="16">
        <v>46076</v>
      </c>
      <c r="C577" s="48" t="s">
        <v>1299</v>
      </c>
      <c r="D577" s="17" t="s">
        <v>2</v>
      </c>
      <c r="E577" s="17" t="s">
        <v>70</v>
      </c>
      <c r="F577" s="17" t="s">
        <v>1063</v>
      </c>
      <c r="G577" s="21">
        <v>800</v>
      </c>
      <c r="H577" s="17" t="s">
        <v>8</v>
      </c>
      <c r="I577" s="20">
        <f>IF(FluxoCaixa1013151769[[#This Row],[Fornecedores]]="Saldo Inicial",FluxoCaixa1013151769[[#This Row],[R$ (Valores)]],I576+FluxoCaixa1013151769[[#This Row],[Valores Receitas / Despesas]])</f>
        <v>247777.07999999996</v>
      </c>
      <c r="J577" s="5">
        <f>IF(FluxoCaixa1013151769[[#This Row],[Entrada / Saída]]="Saída",FluxoCaixa1013151769[[#This Row],[R$ (Valores)]]*-1,FluxoCaixa1013151769[[#This Row],[R$ (Valores)]])</f>
        <v>-800</v>
      </c>
    </row>
    <row r="578" spans="2:10" hidden="1">
      <c r="B578" s="16">
        <v>46076</v>
      </c>
      <c r="C578" s="48" t="s">
        <v>1299</v>
      </c>
      <c r="D578" s="17" t="s">
        <v>2</v>
      </c>
      <c r="E578" s="17" t="s">
        <v>70</v>
      </c>
      <c r="F578" s="17" t="s">
        <v>1825</v>
      </c>
      <c r="G578" s="21">
        <v>1000</v>
      </c>
      <c r="H578" s="17" t="s">
        <v>8</v>
      </c>
      <c r="I578" s="20">
        <f>IF(FluxoCaixa1013151769[[#This Row],[Fornecedores]]="Saldo Inicial",FluxoCaixa1013151769[[#This Row],[R$ (Valores)]],I577+FluxoCaixa1013151769[[#This Row],[Valores Receitas / Despesas]])</f>
        <v>246777.07999999996</v>
      </c>
      <c r="J578" s="5">
        <f>IF(FluxoCaixa1013151769[[#This Row],[Entrada / Saída]]="Saída",FluxoCaixa1013151769[[#This Row],[R$ (Valores)]]*-1,FluxoCaixa1013151769[[#This Row],[R$ (Valores)]])</f>
        <v>-1000</v>
      </c>
    </row>
    <row r="579" spans="2:10" hidden="1">
      <c r="B579" s="16">
        <v>46076</v>
      </c>
      <c r="C579" s="48" t="s">
        <v>1299</v>
      </c>
      <c r="D579" s="17" t="s">
        <v>2</v>
      </c>
      <c r="E579" s="17" t="s">
        <v>70</v>
      </c>
      <c r="F579" s="17" t="s">
        <v>1826</v>
      </c>
      <c r="G579" s="21">
        <v>800</v>
      </c>
      <c r="H579" s="17" t="s">
        <v>8</v>
      </c>
      <c r="I579" s="20">
        <f>IF(FluxoCaixa1013151769[[#This Row],[Fornecedores]]="Saldo Inicial",FluxoCaixa1013151769[[#This Row],[R$ (Valores)]],I578+FluxoCaixa1013151769[[#This Row],[Valores Receitas / Despesas]])</f>
        <v>245977.07999999996</v>
      </c>
      <c r="J579" s="5">
        <f>IF(FluxoCaixa1013151769[[#This Row],[Entrada / Saída]]="Saída",FluxoCaixa1013151769[[#This Row],[R$ (Valores)]]*-1,FluxoCaixa1013151769[[#This Row],[R$ (Valores)]])</f>
        <v>-800</v>
      </c>
    </row>
    <row r="580" spans="2:10" hidden="1">
      <c r="B580" s="16">
        <v>46077</v>
      </c>
      <c r="C580" s="48" t="s">
        <v>1299</v>
      </c>
      <c r="D580" s="17" t="s">
        <v>2</v>
      </c>
      <c r="E580" s="17" t="s">
        <v>353</v>
      </c>
      <c r="F580" s="17" t="s">
        <v>1827</v>
      </c>
      <c r="G580" s="21">
        <v>2343.12</v>
      </c>
      <c r="H580" s="17" t="s">
        <v>8</v>
      </c>
      <c r="I580" s="20">
        <f>IF(FluxoCaixa1013151769[[#This Row],[Fornecedores]]="Saldo Inicial",FluxoCaixa1013151769[[#This Row],[R$ (Valores)]],I579+FluxoCaixa1013151769[[#This Row],[Valores Receitas / Despesas]])</f>
        <v>243633.95999999996</v>
      </c>
      <c r="J580" s="5">
        <f>IF(FluxoCaixa1013151769[[#This Row],[Entrada / Saída]]="Saída",FluxoCaixa1013151769[[#This Row],[R$ (Valores)]]*-1,FluxoCaixa1013151769[[#This Row],[R$ (Valores)]])</f>
        <v>-2343.12</v>
      </c>
    </row>
    <row r="581" spans="2:10" hidden="1">
      <c r="B581" s="16">
        <v>46077</v>
      </c>
      <c r="C581" s="48" t="s">
        <v>1299</v>
      </c>
      <c r="D581" s="17" t="s">
        <v>2</v>
      </c>
      <c r="E581" s="17" t="s">
        <v>26</v>
      </c>
      <c r="F581" s="17" t="s">
        <v>1828</v>
      </c>
      <c r="G581" s="21">
        <v>380</v>
      </c>
      <c r="H581" s="17" t="s">
        <v>8</v>
      </c>
      <c r="I581" s="20">
        <f>IF(FluxoCaixa1013151769[[#This Row],[Fornecedores]]="Saldo Inicial",FluxoCaixa1013151769[[#This Row],[R$ (Valores)]],I580+FluxoCaixa1013151769[[#This Row],[Valores Receitas / Despesas]])</f>
        <v>243253.95999999996</v>
      </c>
      <c r="J581" s="5">
        <f>IF(FluxoCaixa1013151769[[#This Row],[Entrada / Saída]]="Saída",FluxoCaixa1013151769[[#This Row],[R$ (Valores)]]*-1,FluxoCaixa1013151769[[#This Row],[R$ (Valores)]])</f>
        <v>-380</v>
      </c>
    </row>
    <row r="582" spans="2:10" hidden="1">
      <c r="B582" s="16">
        <v>46077</v>
      </c>
      <c r="C582" s="48" t="s">
        <v>1299</v>
      </c>
      <c r="D582" s="17" t="s">
        <v>2</v>
      </c>
      <c r="E582" s="17" t="s">
        <v>76</v>
      </c>
      <c r="F582" s="17" t="s">
        <v>1829</v>
      </c>
      <c r="G582" s="21">
        <v>1297.5</v>
      </c>
      <c r="H582" s="17" t="s">
        <v>8</v>
      </c>
      <c r="I582" s="20">
        <f>IF(FluxoCaixa1013151769[[#This Row],[Fornecedores]]="Saldo Inicial",FluxoCaixa1013151769[[#This Row],[R$ (Valores)]],I581+FluxoCaixa1013151769[[#This Row],[Valores Receitas / Despesas]])</f>
        <v>241956.45999999996</v>
      </c>
      <c r="J582" s="5">
        <f>IF(FluxoCaixa1013151769[[#This Row],[Entrada / Saída]]="Saída",FluxoCaixa1013151769[[#This Row],[R$ (Valores)]]*-1,FluxoCaixa1013151769[[#This Row],[R$ (Valores)]])</f>
        <v>-1297.5</v>
      </c>
    </row>
    <row r="583" spans="2:10" hidden="1">
      <c r="B583" s="16">
        <v>46077</v>
      </c>
      <c r="C583" s="48" t="s">
        <v>1299</v>
      </c>
      <c r="D583" s="45" t="s">
        <v>2</v>
      </c>
      <c r="E583" s="45" t="s">
        <v>76</v>
      </c>
      <c r="F583" s="17" t="s">
        <v>1830</v>
      </c>
      <c r="G583" s="54">
        <v>149</v>
      </c>
      <c r="H583" s="45" t="s">
        <v>8</v>
      </c>
      <c r="I583" s="20">
        <f>IF(FluxoCaixa1013151769[[#This Row],[Fornecedores]]="Saldo Inicial",FluxoCaixa1013151769[[#This Row],[R$ (Valores)]],I582+FluxoCaixa1013151769[[#This Row],[Valores Receitas / Despesas]])</f>
        <v>241807.45999999996</v>
      </c>
      <c r="J583" s="53">
        <f>IF(FluxoCaixa1013151769[[#This Row],[Entrada / Saída]]="Saída",FluxoCaixa1013151769[[#This Row],[R$ (Valores)]]*-1,FluxoCaixa1013151769[[#This Row],[R$ (Valores)]])</f>
        <v>-149</v>
      </c>
    </row>
    <row r="584" spans="2:10" hidden="1">
      <c r="B584" s="16">
        <v>46077</v>
      </c>
      <c r="C584" s="48" t="s">
        <v>1299</v>
      </c>
      <c r="D584" s="17" t="s">
        <v>2</v>
      </c>
      <c r="E584" s="17" t="s">
        <v>76</v>
      </c>
      <c r="F584" s="17" t="s">
        <v>1163</v>
      </c>
      <c r="G584" s="21">
        <v>3000</v>
      </c>
      <c r="H584" s="17" t="s">
        <v>8</v>
      </c>
      <c r="I584" s="20">
        <f>IF(FluxoCaixa1013151769[[#This Row],[Fornecedores]]="Saldo Inicial",FluxoCaixa1013151769[[#This Row],[R$ (Valores)]],I583+FluxoCaixa1013151769[[#This Row],[Valores Receitas / Despesas]])</f>
        <v>238807.45999999996</v>
      </c>
      <c r="J584" s="5">
        <f>IF(FluxoCaixa1013151769[[#This Row],[Entrada / Saída]]="Saída",FluxoCaixa1013151769[[#This Row],[R$ (Valores)]]*-1,FluxoCaixa1013151769[[#This Row],[R$ (Valores)]])</f>
        <v>-3000</v>
      </c>
    </row>
    <row r="585" spans="2:10" hidden="1">
      <c r="B585" s="16">
        <v>46078</v>
      </c>
      <c r="C585" s="48" t="s">
        <v>1299</v>
      </c>
      <c r="D585" s="17" t="s">
        <v>2</v>
      </c>
      <c r="E585" s="17" t="s">
        <v>348</v>
      </c>
      <c r="F585" s="17" t="s">
        <v>1831</v>
      </c>
      <c r="G585" s="21">
        <v>125.92</v>
      </c>
      <c r="H585" s="17" t="s">
        <v>8</v>
      </c>
      <c r="I585" s="20">
        <f>IF(FluxoCaixa1013151769[[#This Row],[Fornecedores]]="Saldo Inicial",FluxoCaixa1013151769[[#This Row],[R$ (Valores)]],I584+FluxoCaixa1013151769[[#This Row],[Valores Receitas / Despesas]])</f>
        <v>238681.53999999995</v>
      </c>
      <c r="J585" s="5">
        <f>IF(FluxoCaixa1013151769[[#This Row],[Entrada / Saída]]="Saída",FluxoCaixa1013151769[[#This Row],[R$ (Valores)]]*-1,FluxoCaixa1013151769[[#This Row],[R$ (Valores)]])</f>
        <v>-125.92</v>
      </c>
    </row>
    <row r="586" spans="2:10" hidden="1">
      <c r="B586" s="16">
        <v>46078</v>
      </c>
      <c r="C586" s="48" t="s">
        <v>1299</v>
      </c>
      <c r="D586" s="17" t="s">
        <v>2</v>
      </c>
      <c r="E586" s="17" t="s">
        <v>348</v>
      </c>
      <c r="F586" s="17" t="s">
        <v>1831</v>
      </c>
      <c r="G586" s="21">
        <v>104.74</v>
      </c>
      <c r="H586" s="17" t="s">
        <v>8</v>
      </c>
      <c r="I586" s="20">
        <f>IF(FluxoCaixa1013151769[[#This Row],[Fornecedores]]="Saldo Inicial",FluxoCaixa1013151769[[#This Row],[R$ (Valores)]],I585+FluxoCaixa1013151769[[#This Row],[Valores Receitas / Despesas]])</f>
        <v>238576.79999999996</v>
      </c>
      <c r="J586" s="5">
        <f>IF(FluxoCaixa1013151769[[#This Row],[Entrada / Saída]]="Saída",FluxoCaixa1013151769[[#This Row],[R$ (Valores)]]*-1,FluxoCaixa1013151769[[#This Row],[R$ (Valores)]])</f>
        <v>-104.74</v>
      </c>
    </row>
    <row r="587" spans="2:10" hidden="1">
      <c r="B587" s="16">
        <v>46078</v>
      </c>
      <c r="C587" s="48" t="s">
        <v>1299</v>
      </c>
      <c r="D587" s="17" t="s">
        <v>2</v>
      </c>
      <c r="E587" s="17" t="s">
        <v>348</v>
      </c>
      <c r="F587" s="17" t="s">
        <v>1831</v>
      </c>
      <c r="G587" s="54">
        <v>276.77999999999997</v>
      </c>
      <c r="H587" s="45" t="s">
        <v>8</v>
      </c>
      <c r="I587" s="20">
        <f>IF(FluxoCaixa1013151769[[#This Row],[Fornecedores]]="Saldo Inicial",FluxoCaixa1013151769[[#This Row],[R$ (Valores)]],I586+FluxoCaixa1013151769[[#This Row],[Valores Receitas / Despesas]])</f>
        <v>238300.01999999996</v>
      </c>
      <c r="J587" s="53">
        <f>IF(FluxoCaixa1013151769[[#This Row],[Entrada / Saída]]="Saída",FluxoCaixa1013151769[[#This Row],[R$ (Valores)]]*-1,FluxoCaixa1013151769[[#This Row],[R$ (Valores)]])</f>
        <v>-276.77999999999997</v>
      </c>
    </row>
    <row r="588" spans="2:10" hidden="1">
      <c r="B588" s="16">
        <v>46078</v>
      </c>
      <c r="C588" s="48" t="s">
        <v>1299</v>
      </c>
      <c r="D588" s="17" t="s">
        <v>2</v>
      </c>
      <c r="E588" s="17" t="s">
        <v>348</v>
      </c>
      <c r="F588" s="17" t="s">
        <v>1831</v>
      </c>
      <c r="G588" s="21">
        <v>129.18</v>
      </c>
      <c r="H588" s="17" t="s">
        <v>8</v>
      </c>
      <c r="I588" s="20">
        <f>IF(FluxoCaixa1013151769[[#This Row],[Fornecedores]]="Saldo Inicial",FluxoCaixa1013151769[[#This Row],[R$ (Valores)]],I587+FluxoCaixa1013151769[[#This Row],[Valores Receitas / Despesas]])</f>
        <v>238170.83999999997</v>
      </c>
      <c r="J588" s="5">
        <f>IF(FluxoCaixa1013151769[[#This Row],[Entrada / Saída]]="Saída",FluxoCaixa1013151769[[#This Row],[R$ (Valores)]]*-1,FluxoCaixa1013151769[[#This Row],[R$ (Valores)]])</f>
        <v>-129.18</v>
      </c>
    </row>
    <row r="589" spans="2:10" hidden="1">
      <c r="B589" s="16">
        <v>46078</v>
      </c>
      <c r="C589" s="48" t="s">
        <v>1299</v>
      </c>
      <c r="D589" s="17" t="s">
        <v>2</v>
      </c>
      <c r="E589" s="17" t="s">
        <v>348</v>
      </c>
      <c r="F589" s="17" t="s">
        <v>1831</v>
      </c>
      <c r="G589" s="21">
        <v>152.16</v>
      </c>
      <c r="H589" s="17" t="s">
        <v>8</v>
      </c>
      <c r="I589" s="20">
        <f>IF(FluxoCaixa1013151769[[#This Row],[Fornecedores]]="Saldo Inicial",FluxoCaixa1013151769[[#This Row],[R$ (Valores)]],I588+FluxoCaixa1013151769[[#This Row],[Valores Receitas / Despesas]])</f>
        <v>238018.67999999996</v>
      </c>
      <c r="J589" s="5">
        <f>IF(FluxoCaixa1013151769[[#This Row],[Entrada / Saída]]="Saída",FluxoCaixa1013151769[[#This Row],[R$ (Valores)]]*-1,FluxoCaixa1013151769[[#This Row],[R$ (Valores)]])</f>
        <v>-152.16</v>
      </c>
    </row>
    <row r="590" spans="2:10" hidden="1">
      <c r="B590" s="16">
        <v>46078</v>
      </c>
      <c r="C590" s="48" t="s">
        <v>1299</v>
      </c>
      <c r="D590" s="17" t="s">
        <v>2</v>
      </c>
      <c r="E590" s="17" t="s">
        <v>348</v>
      </c>
      <c r="F590" s="17" t="s">
        <v>1831</v>
      </c>
      <c r="G590" s="21">
        <v>149.80000000000001</v>
      </c>
      <c r="H590" s="17" t="s">
        <v>8</v>
      </c>
      <c r="I590" s="20">
        <f>IF(FluxoCaixa1013151769[[#This Row],[Fornecedores]]="Saldo Inicial",FluxoCaixa1013151769[[#This Row],[R$ (Valores)]],I589+FluxoCaixa1013151769[[#This Row],[Valores Receitas / Despesas]])</f>
        <v>237868.87999999998</v>
      </c>
      <c r="J590" s="5">
        <f>IF(FluxoCaixa1013151769[[#This Row],[Entrada / Saída]]="Saída",FluxoCaixa1013151769[[#This Row],[R$ (Valores)]]*-1,FluxoCaixa1013151769[[#This Row],[R$ (Valores)]])</f>
        <v>-149.80000000000001</v>
      </c>
    </row>
    <row r="591" spans="2:10" hidden="1">
      <c r="B591" s="16">
        <v>46078</v>
      </c>
      <c r="C591" s="48" t="s">
        <v>1299</v>
      </c>
      <c r="D591" s="17" t="s">
        <v>2</v>
      </c>
      <c r="E591" s="17" t="s">
        <v>348</v>
      </c>
      <c r="F591" s="17" t="s">
        <v>1831</v>
      </c>
      <c r="G591" s="21">
        <v>180.9</v>
      </c>
      <c r="H591" s="17" t="s">
        <v>8</v>
      </c>
      <c r="I591" s="20">
        <f>IF(FluxoCaixa1013151769[[#This Row],[Fornecedores]]="Saldo Inicial",FluxoCaixa1013151769[[#This Row],[R$ (Valores)]],I590+FluxoCaixa1013151769[[#This Row],[Valores Receitas / Despesas]])</f>
        <v>237687.97999999998</v>
      </c>
      <c r="J591" s="5">
        <f>IF(FluxoCaixa1013151769[[#This Row],[Entrada / Saída]]="Saída",FluxoCaixa1013151769[[#This Row],[R$ (Valores)]]*-1,FluxoCaixa1013151769[[#This Row],[R$ (Valores)]])</f>
        <v>-180.9</v>
      </c>
    </row>
    <row r="592" spans="2:10" hidden="1">
      <c r="B592" s="16">
        <v>46078</v>
      </c>
      <c r="C592" s="48" t="s">
        <v>1299</v>
      </c>
      <c r="D592" s="17" t="s">
        <v>2</v>
      </c>
      <c r="E592" s="17" t="s">
        <v>348</v>
      </c>
      <c r="F592" s="17" t="s">
        <v>1831</v>
      </c>
      <c r="G592" s="21">
        <v>255.2</v>
      </c>
      <c r="H592" s="17" t="s">
        <v>8</v>
      </c>
      <c r="I592" s="20">
        <f>IF(FluxoCaixa1013151769[[#This Row],[Fornecedores]]="Saldo Inicial",FluxoCaixa1013151769[[#This Row],[R$ (Valores)]],I591+FluxoCaixa1013151769[[#This Row],[Valores Receitas / Despesas]])</f>
        <v>237432.77999999997</v>
      </c>
      <c r="J592" s="5">
        <f>IF(FluxoCaixa1013151769[[#This Row],[Entrada / Saída]]="Saída",FluxoCaixa1013151769[[#This Row],[R$ (Valores)]]*-1,FluxoCaixa1013151769[[#This Row],[R$ (Valores)]])</f>
        <v>-255.2</v>
      </c>
    </row>
    <row r="593" spans="2:10" hidden="1">
      <c r="B593" s="16">
        <v>46078</v>
      </c>
      <c r="C593" s="48" t="s">
        <v>1299</v>
      </c>
      <c r="D593" s="17" t="s">
        <v>2</v>
      </c>
      <c r="E593" s="17" t="s">
        <v>348</v>
      </c>
      <c r="F593" s="17" t="s">
        <v>1831</v>
      </c>
      <c r="G593" s="21">
        <v>264.86</v>
      </c>
      <c r="H593" s="17" t="s">
        <v>8</v>
      </c>
      <c r="I593" s="20">
        <f>IF(FluxoCaixa1013151769[[#This Row],[Fornecedores]]="Saldo Inicial",FluxoCaixa1013151769[[#This Row],[R$ (Valores)]],I592+FluxoCaixa1013151769[[#This Row],[Valores Receitas / Despesas]])</f>
        <v>237167.91999999998</v>
      </c>
      <c r="J593" s="5">
        <f>IF(FluxoCaixa1013151769[[#This Row],[Entrada / Saída]]="Saída",FluxoCaixa1013151769[[#This Row],[R$ (Valores)]]*-1,FluxoCaixa1013151769[[#This Row],[R$ (Valores)]])</f>
        <v>-264.86</v>
      </c>
    </row>
    <row r="594" spans="2:10" hidden="1">
      <c r="B594" s="16">
        <v>46078</v>
      </c>
      <c r="C594" s="48" t="s">
        <v>1299</v>
      </c>
      <c r="D594" s="17" t="s">
        <v>2</v>
      </c>
      <c r="E594" s="17" t="s">
        <v>348</v>
      </c>
      <c r="F594" s="17" t="s">
        <v>1831</v>
      </c>
      <c r="G594" s="21">
        <v>258.26</v>
      </c>
      <c r="H594" s="17" t="s">
        <v>8</v>
      </c>
      <c r="I594" s="20">
        <f>IF(FluxoCaixa1013151769[[#This Row],[Fornecedores]]="Saldo Inicial",FluxoCaixa1013151769[[#This Row],[R$ (Valores)]],I593+FluxoCaixa1013151769[[#This Row],[Valores Receitas / Despesas]])</f>
        <v>236909.65999999997</v>
      </c>
      <c r="J594" s="5">
        <f>IF(FluxoCaixa1013151769[[#This Row],[Entrada / Saída]]="Saída",FluxoCaixa1013151769[[#This Row],[R$ (Valores)]]*-1,FluxoCaixa1013151769[[#This Row],[R$ (Valores)]])</f>
        <v>-258.26</v>
      </c>
    </row>
    <row r="595" spans="2:10" hidden="1">
      <c r="B595" s="16">
        <v>46078</v>
      </c>
      <c r="C595" s="48" t="s">
        <v>1299</v>
      </c>
      <c r="D595" s="17" t="s">
        <v>2</v>
      </c>
      <c r="E595" s="17" t="s">
        <v>348</v>
      </c>
      <c r="F595" s="17" t="s">
        <v>1831</v>
      </c>
      <c r="G595" s="54">
        <v>478.46</v>
      </c>
      <c r="H595" s="45" t="s">
        <v>8</v>
      </c>
      <c r="I595" s="20">
        <f>IF(FluxoCaixa1013151769[[#This Row],[Fornecedores]]="Saldo Inicial",FluxoCaixa1013151769[[#This Row],[R$ (Valores)]],I594+FluxoCaixa1013151769[[#This Row],[Valores Receitas / Despesas]])</f>
        <v>236431.19999999998</v>
      </c>
      <c r="J595" s="53">
        <f>IF(FluxoCaixa1013151769[[#This Row],[Entrada / Saída]]="Saída",FluxoCaixa1013151769[[#This Row],[R$ (Valores)]]*-1,FluxoCaixa1013151769[[#This Row],[R$ (Valores)]])</f>
        <v>-478.46</v>
      </c>
    </row>
    <row r="596" spans="2:10" hidden="1">
      <c r="B596" s="16">
        <v>46078</v>
      </c>
      <c r="C596" s="48" t="s">
        <v>1299</v>
      </c>
      <c r="D596" s="17" t="s">
        <v>2</v>
      </c>
      <c r="E596" s="17" t="s">
        <v>348</v>
      </c>
      <c r="F596" s="17" t="s">
        <v>1831</v>
      </c>
      <c r="G596" s="54">
        <v>187.2</v>
      </c>
      <c r="H596" s="45" t="s">
        <v>8</v>
      </c>
      <c r="I596" s="20">
        <f>IF(FluxoCaixa1013151769[[#This Row],[Fornecedores]]="Saldo Inicial",FluxoCaixa1013151769[[#This Row],[R$ (Valores)]],I595+FluxoCaixa1013151769[[#This Row],[Valores Receitas / Despesas]])</f>
        <v>236243.99999999997</v>
      </c>
      <c r="J596" s="53">
        <f>IF(FluxoCaixa1013151769[[#This Row],[Entrada / Saída]]="Saída",FluxoCaixa1013151769[[#This Row],[R$ (Valores)]]*-1,FluxoCaixa1013151769[[#This Row],[R$ (Valores)]])</f>
        <v>-187.2</v>
      </c>
    </row>
    <row r="597" spans="2:10" hidden="1">
      <c r="B597" s="16">
        <v>46078</v>
      </c>
      <c r="C597" s="48" t="s">
        <v>1299</v>
      </c>
      <c r="D597" s="17" t="s">
        <v>2</v>
      </c>
      <c r="E597" s="17" t="s">
        <v>348</v>
      </c>
      <c r="F597" s="17" t="s">
        <v>1831</v>
      </c>
      <c r="G597" s="21">
        <v>343.5</v>
      </c>
      <c r="H597" s="17" t="s">
        <v>8</v>
      </c>
      <c r="I597" s="20">
        <f>IF(FluxoCaixa1013151769[[#This Row],[Fornecedores]]="Saldo Inicial",FluxoCaixa1013151769[[#This Row],[R$ (Valores)]],I596+FluxoCaixa1013151769[[#This Row],[Valores Receitas / Despesas]])</f>
        <v>235900.49999999997</v>
      </c>
      <c r="J597" s="5">
        <f>IF(FluxoCaixa1013151769[[#This Row],[Entrada / Saída]]="Saída",FluxoCaixa1013151769[[#This Row],[R$ (Valores)]]*-1,FluxoCaixa1013151769[[#This Row],[R$ (Valores)]])</f>
        <v>-343.5</v>
      </c>
    </row>
    <row r="598" spans="2:10" hidden="1">
      <c r="B598" s="16">
        <v>46078</v>
      </c>
      <c r="C598" s="48" t="s">
        <v>1299</v>
      </c>
      <c r="D598" s="17" t="s">
        <v>2</v>
      </c>
      <c r="E598" s="17" t="s">
        <v>348</v>
      </c>
      <c r="F598" s="17" t="s">
        <v>1831</v>
      </c>
      <c r="G598" s="21">
        <v>197.14</v>
      </c>
      <c r="H598" s="17" t="s">
        <v>8</v>
      </c>
      <c r="I598" s="20">
        <f>IF(FluxoCaixa1013151769[[#This Row],[Fornecedores]]="Saldo Inicial",FluxoCaixa1013151769[[#This Row],[R$ (Valores)]],I597+FluxoCaixa1013151769[[#This Row],[Valores Receitas / Despesas]])</f>
        <v>235703.35999999996</v>
      </c>
      <c r="J598" s="5">
        <f>IF(FluxoCaixa1013151769[[#This Row],[Entrada / Saída]]="Saída",FluxoCaixa1013151769[[#This Row],[R$ (Valores)]]*-1,FluxoCaixa1013151769[[#This Row],[R$ (Valores)]])</f>
        <v>-197.14</v>
      </c>
    </row>
    <row r="599" spans="2:10" hidden="1">
      <c r="B599" s="16">
        <v>46078</v>
      </c>
      <c r="C599" s="48" t="s">
        <v>1299</v>
      </c>
      <c r="D599" s="17" t="s">
        <v>2</v>
      </c>
      <c r="E599" s="17" t="s">
        <v>348</v>
      </c>
      <c r="F599" s="17" t="s">
        <v>1831</v>
      </c>
      <c r="G599" s="21">
        <v>272.38</v>
      </c>
      <c r="H599" s="17" t="s">
        <v>8</v>
      </c>
      <c r="I599" s="20">
        <f>IF(FluxoCaixa1013151769[[#This Row],[Fornecedores]]="Saldo Inicial",FluxoCaixa1013151769[[#This Row],[R$ (Valores)]],I598+FluxoCaixa1013151769[[#This Row],[Valores Receitas / Despesas]])</f>
        <v>235430.97999999995</v>
      </c>
      <c r="J599" s="5">
        <f>IF(FluxoCaixa1013151769[[#This Row],[Entrada / Saída]]="Saída",FluxoCaixa1013151769[[#This Row],[R$ (Valores)]]*-1,FluxoCaixa1013151769[[#This Row],[R$ (Valores)]])</f>
        <v>-272.38</v>
      </c>
    </row>
    <row r="600" spans="2:10" hidden="1">
      <c r="B600" s="16">
        <v>46078</v>
      </c>
      <c r="C600" s="48" t="s">
        <v>1299</v>
      </c>
      <c r="D600" s="17" t="s">
        <v>2</v>
      </c>
      <c r="E600" s="17" t="s">
        <v>348</v>
      </c>
      <c r="F600" s="17" t="s">
        <v>1831</v>
      </c>
      <c r="G600" s="21">
        <v>186.12</v>
      </c>
      <c r="H600" s="17" t="s">
        <v>8</v>
      </c>
      <c r="I600" s="20">
        <f>IF(FluxoCaixa1013151769[[#This Row],[Fornecedores]]="Saldo Inicial",FluxoCaixa1013151769[[#This Row],[R$ (Valores)]],I599+FluxoCaixa1013151769[[#This Row],[Valores Receitas / Despesas]])</f>
        <v>235244.85999999996</v>
      </c>
      <c r="J600" s="5">
        <f>IF(FluxoCaixa1013151769[[#This Row],[Entrada / Saída]]="Saída",FluxoCaixa1013151769[[#This Row],[R$ (Valores)]]*-1,FluxoCaixa1013151769[[#This Row],[R$ (Valores)]])</f>
        <v>-186.12</v>
      </c>
    </row>
    <row r="601" spans="2:10" hidden="1">
      <c r="B601" s="16">
        <v>46078</v>
      </c>
      <c r="C601" s="48" t="s">
        <v>1299</v>
      </c>
      <c r="D601" s="17" t="s">
        <v>2</v>
      </c>
      <c r="E601" s="17" t="s">
        <v>348</v>
      </c>
      <c r="F601" s="17" t="s">
        <v>1831</v>
      </c>
      <c r="G601" s="21">
        <v>163.16</v>
      </c>
      <c r="H601" s="17" t="s">
        <v>8</v>
      </c>
      <c r="I601" s="20">
        <f>IF(FluxoCaixa1013151769[[#This Row],[Fornecedores]]="Saldo Inicial",FluxoCaixa1013151769[[#This Row],[R$ (Valores)]],I600+FluxoCaixa1013151769[[#This Row],[Valores Receitas / Despesas]])</f>
        <v>235081.69999999995</v>
      </c>
      <c r="J601" s="5">
        <f>IF(FluxoCaixa1013151769[[#This Row],[Entrada / Saída]]="Saída",FluxoCaixa1013151769[[#This Row],[R$ (Valores)]]*-1,FluxoCaixa1013151769[[#This Row],[R$ (Valores)]])</f>
        <v>-163.16</v>
      </c>
    </row>
    <row r="602" spans="2:10" hidden="1">
      <c r="B602" s="16">
        <v>46078</v>
      </c>
      <c r="C602" s="48" t="s">
        <v>1299</v>
      </c>
      <c r="D602" s="17" t="s">
        <v>2</v>
      </c>
      <c r="E602" s="17" t="s">
        <v>348</v>
      </c>
      <c r="F602" s="17" t="s">
        <v>1831</v>
      </c>
      <c r="G602" s="21">
        <v>117.98</v>
      </c>
      <c r="H602" s="17" t="s">
        <v>8</v>
      </c>
      <c r="I602" s="20">
        <f>IF(FluxoCaixa1013151769[[#This Row],[Fornecedores]]="Saldo Inicial",FluxoCaixa1013151769[[#This Row],[R$ (Valores)]],I601+FluxoCaixa1013151769[[#This Row],[Valores Receitas / Despesas]])</f>
        <v>234963.71999999994</v>
      </c>
      <c r="J602" s="5">
        <f>IF(FluxoCaixa1013151769[[#This Row],[Entrada / Saída]]="Saída",FluxoCaixa1013151769[[#This Row],[R$ (Valores)]]*-1,FluxoCaixa1013151769[[#This Row],[R$ (Valores)]])</f>
        <v>-117.98</v>
      </c>
    </row>
    <row r="603" spans="2:10" hidden="1">
      <c r="B603" s="16">
        <v>46078</v>
      </c>
      <c r="C603" s="48" t="s">
        <v>1299</v>
      </c>
      <c r="D603" s="17" t="s">
        <v>2</v>
      </c>
      <c r="E603" s="17" t="s">
        <v>348</v>
      </c>
      <c r="F603" s="17" t="s">
        <v>1831</v>
      </c>
      <c r="G603" s="21">
        <v>314.89999999999998</v>
      </c>
      <c r="H603" s="17" t="s">
        <v>8</v>
      </c>
      <c r="I603" s="20">
        <f>IF(FluxoCaixa1013151769[[#This Row],[Fornecedores]]="Saldo Inicial",FluxoCaixa1013151769[[#This Row],[R$ (Valores)]],I602+FluxoCaixa1013151769[[#This Row],[Valores Receitas / Despesas]])</f>
        <v>234648.81999999995</v>
      </c>
      <c r="J603" s="5">
        <f>IF(FluxoCaixa1013151769[[#This Row],[Entrada / Saída]]="Saída",FluxoCaixa1013151769[[#This Row],[R$ (Valores)]]*-1,FluxoCaixa1013151769[[#This Row],[R$ (Valores)]])</f>
        <v>-314.89999999999998</v>
      </c>
    </row>
    <row r="604" spans="2:10" hidden="1">
      <c r="B604" s="16">
        <v>46078</v>
      </c>
      <c r="C604" s="48" t="s">
        <v>1299</v>
      </c>
      <c r="D604" s="17" t="s">
        <v>2</v>
      </c>
      <c r="E604" s="17" t="s">
        <v>348</v>
      </c>
      <c r="F604" s="17" t="s">
        <v>1831</v>
      </c>
      <c r="G604" s="21">
        <v>314.89999999999998</v>
      </c>
      <c r="H604" s="17" t="s">
        <v>8</v>
      </c>
      <c r="I604" s="20">
        <f>IF(FluxoCaixa1013151769[[#This Row],[Fornecedores]]="Saldo Inicial",FluxoCaixa1013151769[[#This Row],[R$ (Valores)]],I603+FluxoCaixa1013151769[[#This Row],[Valores Receitas / Despesas]])</f>
        <v>234333.91999999995</v>
      </c>
      <c r="J604" s="5">
        <f>IF(FluxoCaixa1013151769[[#This Row],[Entrada / Saída]]="Saída",FluxoCaixa1013151769[[#This Row],[R$ (Valores)]]*-1,FluxoCaixa1013151769[[#This Row],[R$ (Valores)]])</f>
        <v>-314.89999999999998</v>
      </c>
    </row>
    <row r="605" spans="2:10" hidden="1">
      <c r="B605" s="16">
        <v>46078</v>
      </c>
      <c r="C605" s="48" t="s">
        <v>1299</v>
      </c>
      <c r="D605" s="17" t="s">
        <v>2</v>
      </c>
      <c r="E605" s="17" t="s">
        <v>348</v>
      </c>
      <c r="F605" s="17" t="s">
        <v>1831</v>
      </c>
      <c r="G605" s="21">
        <v>314.89999999999998</v>
      </c>
      <c r="H605" s="17" t="s">
        <v>8</v>
      </c>
      <c r="I605" s="20">
        <f>IF(FluxoCaixa1013151769[[#This Row],[Fornecedores]]="Saldo Inicial",FluxoCaixa1013151769[[#This Row],[R$ (Valores)]],I604+FluxoCaixa1013151769[[#This Row],[Valores Receitas / Despesas]])</f>
        <v>234019.01999999996</v>
      </c>
      <c r="J605" s="5">
        <f>IF(FluxoCaixa1013151769[[#This Row],[Entrada / Saída]]="Saída",FluxoCaixa1013151769[[#This Row],[R$ (Valores)]]*-1,FluxoCaixa1013151769[[#This Row],[R$ (Valores)]])</f>
        <v>-314.89999999999998</v>
      </c>
    </row>
    <row r="606" spans="2:10" hidden="1">
      <c r="B606" s="16">
        <v>46078</v>
      </c>
      <c r="C606" s="48" t="s">
        <v>1299</v>
      </c>
      <c r="D606" s="17" t="s">
        <v>2</v>
      </c>
      <c r="E606" s="17" t="s">
        <v>348</v>
      </c>
      <c r="F606" s="17" t="s">
        <v>1831</v>
      </c>
      <c r="G606" s="21">
        <v>314.89999999999998</v>
      </c>
      <c r="H606" s="17" t="s">
        <v>8</v>
      </c>
      <c r="I606" s="20">
        <f>IF(FluxoCaixa1013151769[[#This Row],[Fornecedores]]="Saldo Inicial",FluxoCaixa1013151769[[#This Row],[R$ (Valores)]],I605+FluxoCaixa1013151769[[#This Row],[Valores Receitas / Despesas]])</f>
        <v>233704.11999999997</v>
      </c>
      <c r="J606" s="5">
        <f>IF(FluxoCaixa1013151769[[#This Row],[Entrada / Saída]]="Saída",FluxoCaixa1013151769[[#This Row],[R$ (Valores)]]*-1,FluxoCaixa1013151769[[#This Row],[R$ (Valores)]])</f>
        <v>-314.89999999999998</v>
      </c>
    </row>
    <row r="607" spans="2:10" hidden="1">
      <c r="B607" s="16">
        <v>46078</v>
      </c>
      <c r="C607" s="48" t="s">
        <v>1299</v>
      </c>
      <c r="D607" s="17" t="s">
        <v>2</v>
      </c>
      <c r="E607" s="17" t="s">
        <v>348</v>
      </c>
      <c r="F607" s="17" t="s">
        <v>1831</v>
      </c>
      <c r="G607" s="21">
        <v>272.38</v>
      </c>
      <c r="H607" s="17" t="s">
        <v>8</v>
      </c>
      <c r="I607" s="20">
        <f>IF(FluxoCaixa1013151769[[#This Row],[Fornecedores]]="Saldo Inicial",FluxoCaixa1013151769[[#This Row],[R$ (Valores)]],I606+FluxoCaixa1013151769[[#This Row],[Valores Receitas / Despesas]])</f>
        <v>233431.73999999996</v>
      </c>
      <c r="J607" s="5">
        <f>IF(FluxoCaixa1013151769[[#This Row],[Entrada / Saída]]="Saída",FluxoCaixa1013151769[[#This Row],[R$ (Valores)]]*-1,FluxoCaixa1013151769[[#This Row],[R$ (Valores)]])</f>
        <v>-272.38</v>
      </c>
    </row>
    <row r="608" spans="2:10" hidden="1">
      <c r="B608" s="16">
        <v>46078</v>
      </c>
      <c r="C608" s="48" t="s">
        <v>1299</v>
      </c>
      <c r="D608" s="17" t="s">
        <v>2</v>
      </c>
      <c r="E608" s="17" t="s">
        <v>348</v>
      </c>
      <c r="F608" s="17" t="s">
        <v>1831</v>
      </c>
      <c r="G608" s="21">
        <v>497.84</v>
      </c>
      <c r="H608" s="17" t="s">
        <v>8</v>
      </c>
      <c r="I608" s="20">
        <f>IF(FluxoCaixa1013151769[[#This Row],[Fornecedores]]="Saldo Inicial",FluxoCaixa1013151769[[#This Row],[R$ (Valores)]],I607+FluxoCaixa1013151769[[#This Row],[Valores Receitas / Despesas]])</f>
        <v>232933.89999999997</v>
      </c>
      <c r="J608" s="5">
        <f>IF(FluxoCaixa1013151769[[#This Row],[Entrada / Saída]]="Saída",FluxoCaixa1013151769[[#This Row],[R$ (Valores)]]*-1,FluxoCaixa1013151769[[#This Row],[R$ (Valores)]])</f>
        <v>-497.84</v>
      </c>
    </row>
    <row r="609" spans="2:10" hidden="1">
      <c r="B609" s="16">
        <v>46078</v>
      </c>
      <c r="C609" s="48" t="s">
        <v>1299</v>
      </c>
      <c r="D609" s="17" t="s">
        <v>2</v>
      </c>
      <c r="E609" s="17" t="s">
        <v>348</v>
      </c>
      <c r="F609" s="17" t="s">
        <v>1831</v>
      </c>
      <c r="G609" s="54">
        <v>283.7</v>
      </c>
      <c r="H609" s="45" t="s">
        <v>8</v>
      </c>
      <c r="I609" s="20">
        <f>IF(FluxoCaixa1013151769[[#This Row],[Fornecedores]]="Saldo Inicial",FluxoCaixa1013151769[[#This Row],[R$ (Valores)]],I608+FluxoCaixa1013151769[[#This Row],[Valores Receitas / Despesas]])</f>
        <v>232650.19999999995</v>
      </c>
      <c r="J609" s="53">
        <f>IF(FluxoCaixa1013151769[[#This Row],[Entrada / Saída]]="Saída",FluxoCaixa1013151769[[#This Row],[R$ (Valores)]]*-1,FluxoCaixa1013151769[[#This Row],[R$ (Valores)]])</f>
        <v>-283.7</v>
      </c>
    </row>
    <row r="610" spans="2:10" hidden="1">
      <c r="B610" s="16">
        <v>46078</v>
      </c>
      <c r="C610" s="48" t="s">
        <v>1299</v>
      </c>
      <c r="D610" s="17" t="s">
        <v>2</v>
      </c>
      <c r="E610" s="17" t="s">
        <v>348</v>
      </c>
      <c r="F610" s="17" t="s">
        <v>1831</v>
      </c>
      <c r="G610" s="21">
        <v>283.7</v>
      </c>
      <c r="H610" s="17" t="s">
        <v>8</v>
      </c>
      <c r="I610" s="20">
        <f>IF(FluxoCaixa1013151769[[#This Row],[Fornecedores]]="Saldo Inicial",FluxoCaixa1013151769[[#This Row],[R$ (Valores)]],I609+FluxoCaixa1013151769[[#This Row],[Valores Receitas / Despesas]])</f>
        <v>232366.49999999994</v>
      </c>
      <c r="J610" s="5">
        <f>IF(FluxoCaixa1013151769[[#This Row],[Entrada / Saída]]="Saída",FluxoCaixa1013151769[[#This Row],[R$ (Valores)]]*-1,FluxoCaixa1013151769[[#This Row],[R$ (Valores)]])</f>
        <v>-283.7</v>
      </c>
    </row>
    <row r="611" spans="2:10" hidden="1">
      <c r="B611" s="16">
        <v>46078</v>
      </c>
      <c r="C611" s="48" t="s">
        <v>1299</v>
      </c>
      <c r="D611" s="17" t="s">
        <v>2</v>
      </c>
      <c r="E611" s="17" t="s">
        <v>348</v>
      </c>
      <c r="F611" s="17" t="s">
        <v>1831</v>
      </c>
      <c r="G611" s="21">
        <v>283.7</v>
      </c>
      <c r="H611" s="17" t="s">
        <v>8</v>
      </c>
      <c r="I611" s="20">
        <f>IF(FluxoCaixa1013151769[[#This Row],[Fornecedores]]="Saldo Inicial",FluxoCaixa1013151769[[#This Row],[R$ (Valores)]],I610+FluxoCaixa1013151769[[#This Row],[Valores Receitas / Despesas]])</f>
        <v>232082.79999999993</v>
      </c>
      <c r="J611" s="5">
        <f>IF(FluxoCaixa1013151769[[#This Row],[Entrada / Saída]]="Saída",FluxoCaixa1013151769[[#This Row],[R$ (Valores)]]*-1,FluxoCaixa1013151769[[#This Row],[R$ (Valores)]])</f>
        <v>-283.7</v>
      </c>
    </row>
    <row r="612" spans="2:10" hidden="1">
      <c r="B612" s="16">
        <v>46078</v>
      </c>
      <c r="C612" s="48" t="s">
        <v>1299</v>
      </c>
      <c r="D612" s="17" t="s">
        <v>2</v>
      </c>
      <c r="E612" s="17" t="s">
        <v>348</v>
      </c>
      <c r="F612" s="17" t="s">
        <v>1831</v>
      </c>
      <c r="G612" s="21">
        <v>283.7</v>
      </c>
      <c r="H612" s="17" t="s">
        <v>8</v>
      </c>
      <c r="I612" s="20">
        <f>IF(FluxoCaixa1013151769[[#This Row],[Fornecedores]]="Saldo Inicial",FluxoCaixa1013151769[[#This Row],[R$ (Valores)]],I611+FluxoCaixa1013151769[[#This Row],[Valores Receitas / Despesas]])</f>
        <v>231799.09999999992</v>
      </c>
      <c r="J612" s="5">
        <f>IF(FluxoCaixa1013151769[[#This Row],[Entrada / Saída]]="Saída",FluxoCaixa1013151769[[#This Row],[R$ (Valores)]]*-1,FluxoCaixa1013151769[[#This Row],[R$ (Valores)]])</f>
        <v>-283.7</v>
      </c>
    </row>
    <row r="613" spans="2:10" hidden="1">
      <c r="B613" s="16">
        <v>46078</v>
      </c>
      <c r="C613" s="48" t="s">
        <v>1299</v>
      </c>
      <c r="D613" s="17" t="s">
        <v>2</v>
      </c>
      <c r="E613" s="17" t="s">
        <v>348</v>
      </c>
      <c r="F613" s="17" t="s">
        <v>1831</v>
      </c>
      <c r="G613" s="21">
        <v>305.16000000000003</v>
      </c>
      <c r="H613" s="17" t="s">
        <v>8</v>
      </c>
      <c r="I613" s="20">
        <f>IF(FluxoCaixa1013151769[[#This Row],[Fornecedores]]="Saldo Inicial",FluxoCaixa1013151769[[#This Row],[R$ (Valores)]],I612+FluxoCaixa1013151769[[#This Row],[Valores Receitas / Despesas]])</f>
        <v>231493.93999999992</v>
      </c>
      <c r="J613" s="5">
        <f>IF(FluxoCaixa1013151769[[#This Row],[Entrada / Saída]]="Saída",FluxoCaixa1013151769[[#This Row],[R$ (Valores)]]*-1,FluxoCaixa1013151769[[#This Row],[R$ (Valores)]])</f>
        <v>-305.16000000000003</v>
      </c>
    </row>
    <row r="614" spans="2:10" hidden="1">
      <c r="B614" s="16">
        <v>46078</v>
      </c>
      <c r="C614" s="48" t="s">
        <v>1299</v>
      </c>
      <c r="D614" s="17" t="s">
        <v>2</v>
      </c>
      <c r="E614" s="17" t="s">
        <v>25</v>
      </c>
      <c r="F614" s="17" t="s">
        <v>1832</v>
      </c>
      <c r="G614" s="21">
        <v>1042.97</v>
      </c>
      <c r="H614" s="17" t="s">
        <v>8</v>
      </c>
      <c r="I614" s="20">
        <f>IF(FluxoCaixa1013151769[[#This Row],[Fornecedores]]="Saldo Inicial",FluxoCaixa1013151769[[#This Row],[R$ (Valores)]],I613+FluxoCaixa1013151769[[#This Row],[Valores Receitas / Despesas]])</f>
        <v>230450.96999999991</v>
      </c>
      <c r="J614" s="5">
        <f>IF(FluxoCaixa1013151769[[#This Row],[Entrada / Saída]]="Saída",FluxoCaixa1013151769[[#This Row],[R$ (Valores)]]*-1,FluxoCaixa1013151769[[#This Row],[R$ (Valores)]])</f>
        <v>-1042.97</v>
      </c>
    </row>
    <row r="615" spans="2:10" hidden="1">
      <c r="B615" s="16">
        <v>46078</v>
      </c>
      <c r="C615" s="48" t="s">
        <v>1299</v>
      </c>
      <c r="D615" s="17" t="s">
        <v>2</v>
      </c>
      <c r="E615" s="17" t="s">
        <v>519</v>
      </c>
      <c r="F615" s="17" t="s">
        <v>1833</v>
      </c>
      <c r="G615" s="21">
        <v>837.56</v>
      </c>
      <c r="H615" s="17" t="s">
        <v>8</v>
      </c>
      <c r="I615" s="20">
        <f>IF(FluxoCaixa1013151769[[#This Row],[Fornecedores]]="Saldo Inicial",FluxoCaixa1013151769[[#This Row],[R$ (Valores)]],I614+FluxoCaixa1013151769[[#This Row],[Valores Receitas / Despesas]])</f>
        <v>229613.40999999992</v>
      </c>
      <c r="J615" s="5">
        <f>IF(FluxoCaixa1013151769[[#This Row],[Entrada / Saída]]="Saída",FluxoCaixa1013151769[[#This Row],[R$ (Valores)]]*-1,FluxoCaixa1013151769[[#This Row],[R$ (Valores)]])</f>
        <v>-837.56</v>
      </c>
    </row>
    <row r="616" spans="2:10" hidden="1">
      <c r="B616" s="16">
        <v>46078</v>
      </c>
      <c r="C616" s="48" t="s">
        <v>1299</v>
      </c>
      <c r="D616" s="17" t="s">
        <v>2</v>
      </c>
      <c r="E616" s="17" t="s">
        <v>71</v>
      </c>
      <c r="F616" s="17" t="s">
        <v>1834</v>
      </c>
      <c r="G616" s="21">
        <v>491.75</v>
      </c>
      <c r="H616" s="17" t="s">
        <v>8</v>
      </c>
      <c r="I616" s="20">
        <f>IF(FluxoCaixa1013151769[[#This Row],[Fornecedores]]="Saldo Inicial",FluxoCaixa1013151769[[#This Row],[R$ (Valores)]],I615+FluxoCaixa1013151769[[#This Row],[Valores Receitas / Despesas]])</f>
        <v>229121.65999999992</v>
      </c>
      <c r="J616" s="5">
        <f>IF(FluxoCaixa1013151769[[#This Row],[Entrada / Saída]]="Saída",FluxoCaixa1013151769[[#This Row],[R$ (Valores)]]*-1,FluxoCaixa1013151769[[#This Row],[R$ (Valores)]])</f>
        <v>-491.75</v>
      </c>
    </row>
    <row r="617" spans="2:10" hidden="1">
      <c r="B617" s="16">
        <v>46078</v>
      </c>
      <c r="C617" s="48" t="s">
        <v>1299</v>
      </c>
      <c r="D617" s="17" t="s">
        <v>2</v>
      </c>
      <c r="E617" s="17" t="s">
        <v>79</v>
      </c>
      <c r="F617" s="17" t="s">
        <v>1835</v>
      </c>
      <c r="G617" s="21">
        <v>150</v>
      </c>
      <c r="H617" s="17" t="s">
        <v>8</v>
      </c>
      <c r="I617" s="20">
        <f>IF(FluxoCaixa1013151769[[#This Row],[Fornecedores]]="Saldo Inicial",FluxoCaixa1013151769[[#This Row],[R$ (Valores)]],I616+FluxoCaixa1013151769[[#This Row],[Valores Receitas / Despesas]])</f>
        <v>228971.65999999992</v>
      </c>
      <c r="J617" s="5">
        <f>IF(FluxoCaixa1013151769[[#This Row],[Entrada / Saída]]="Saída",FluxoCaixa1013151769[[#This Row],[R$ (Valores)]]*-1,FluxoCaixa1013151769[[#This Row],[R$ (Valores)]])</f>
        <v>-150</v>
      </c>
    </row>
    <row r="618" spans="2:10" hidden="1">
      <c r="B618" s="16">
        <v>46078</v>
      </c>
      <c r="C618" s="48" t="s">
        <v>1299</v>
      </c>
      <c r="D618" s="17" t="s">
        <v>2</v>
      </c>
      <c r="E618" s="17" t="s">
        <v>71</v>
      </c>
      <c r="F618" s="17" t="s">
        <v>1836</v>
      </c>
      <c r="G618" s="21">
        <v>159.71</v>
      </c>
      <c r="H618" s="17" t="s">
        <v>8</v>
      </c>
      <c r="I618" s="20">
        <f>IF(FluxoCaixa1013151769[[#This Row],[Fornecedores]]="Saldo Inicial",FluxoCaixa1013151769[[#This Row],[R$ (Valores)]],I617+FluxoCaixa1013151769[[#This Row],[Valores Receitas / Despesas]])</f>
        <v>228811.94999999992</v>
      </c>
      <c r="J618" s="5">
        <f>IF(FluxoCaixa1013151769[[#This Row],[Entrada / Saída]]="Saída",FluxoCaixa1013151769[[#This Row],[R$ (Valores)]]*-1,FluxoCaixa1013151769[[#This Row],[R$ (Valores)]])</f>
        <v>-159.71</v>
      </c>
    </row>
    <row r="619" spans="2:10" hidden="1">
      <c r="B619" s="16">
        <v>46078</v>
      </c>
      <c r="C619" s="48" t="s">
        <v>1299</v>
      </c>
      <c r="D619" s="17" t="s">
        <v>2</v>
      </c>
      <c r="E619" s="17" t="s">
        <v>21</v>
      </c>
      <c r="F619" s="17" t="s">
        <v>1837</v>
      </c>
      <c r="G619" s="21">
        <v>263.18</v>
      </c>
      <c r="H619" s="17" t="s">
        <v>8</v>
      </c>
      <c r="I619" s="20">
        <f>IF(FluxoCaixa1013151769[[#This Row],[Fornecedores]]="Saldo Inicial",FluxoCaixa1013151769[[#This Row],[R$ (Valores)]],I618+FluxoCaixa1013151769[[#This Row],[Valores Receitas / Despesas]])</f>
        <v>228548.76999999993</v>
      </c>
      <c r="J619" s="5">
        <f>IF(FluxoCaixa1013151769[[#This Row],[Entrada / Saída]]="Saída",FluxoCaixa1013151769[[#This Row],[R$ (Valores)]]*-1,FluxoCaixa1013151769[[#This Row],[R$ (Valores)]])</f>
        <v>-263.18</v>
      </c>
    </row>
    <row r="620" spans="2:10" hidden="1">
      <c r="B620" s="16">
        <v>46078</v>
      </c>
      <c r="C620" s="48" t="s">
        <v>1299</v>
      </c>
      <c r="D620" s="17" t="s">
        <v>2</v>
      </c>
      <c r="E620" s="17" t="s">
        <v>25</v>
      </c>
      <c r="F620" s="17" t="s">
        <v>537</v>
      </c>
      <c r="G620" s="21">
        <v>1293.2</v>
      </c>
      <c r="H620" s="17" t="s">
        <v>8</v>
      </c>
      <c r="I620" s="20">
        <f>IF(FluxoCaixa1013151769[[#This Row],[Fornecedores]]="Saldo Inicial",FluxoCaixa1013151769[[#This Row],[R$ (Valores)]],I619+FluxoCaixa1013151769[[#This Row],[Valores Receitas / Despesas]])</f>
        <v>227255.56999999992</v>
      </c>
      <c r="J620" s="5">
        <f>IF(FluxoCaixa1013151769[[#This Row],[Entrada / Saída]]="Saída",FluxoCaixa1013151769[[#This Row],[R$ (Valores)]]*-1,FluxoCaixa1013151769[[#This Row],[R$ (Valores)]])</f>
        <v>-1293.2</v>
      </c>
    </row>
    <row r="621" spans="2:10" hidden="1">
      <c r="B621" s="16">
        <v>46078</v>
      </c>
      <c r="C621" s="48" t="s">
        <v>1299</v>
      </c>
      <c r="D621" s="17" t="s">
        <v>2</v>
      </c>
      <c r="E621" s="17" t="s">
        <v>25</v>
      </c>
      <c r="F621" s="17" t="s">
        <v>537</v>
      </c>
      <c r="G621" s="21">
        <v>350</v>
      </c>
      <c r="H621" s="17" t="s">
        <v>8</v>
      </c>
      <c r="I621" s="20">
        <f>IF(FluxoCaixa1013151769[[#This Row],[Fornecedores]]="Saldo Inicial",FluxoCaixa1013151769[[#This Row],[R$ (Valores)]],I620+FluxoCaixa1013151769[[#This Row],[Valores Receitas / Despesas]])</f>
        <v>226905.56999999992</v>
      </c>
      <c r="J621" s="5">
        <f>IF(FluxoCaixa1013151769[[#This Row],[Entrada / Saída]]="Saída",FluxoCaixa1013151769[[#This Row],[R$ (Valores)]]*-1,FluxoCaixa1013151769[[#This Row],[R$ (Valores)]])</f>
        <v>-350</v>
      </c>
    </row>
    <row r="622" spans="2:10" hidden="1">
      <c r="B622" s="16">
        <v>46078</v>
      </c>
      <c r="C622" s="48" t="s">
        <v>1299</v>
      </c>
      <c r="D622" s="17" t="s">
        <v>2</v>
      </c>
      <c r="E622" s="17" t="s">
        <v>76</v>
      </c>
      <c r="F622" s="17" t="s">
        <v>1838</v>
      </c>
      <c r="G622" s="21">
        <v>398</v>
      </c>
      <c r="H622" s="17" t="s">
        <v>8</v>
      </c>
      <c r="I622" s="20">
        <f>IF(FluxoCaixa1013151769[[#This Row],[Fornecedores]]="Saldo Inicial",FluxoCaixa1013151769[[#This Row],[R$ (Valores)]],I621+FluxoCaixa1013151769[[#This Row],[Valores Receitas / Despesas]])</f>
        <v>226507.56999999992</v>
      </c>
      <c r="J622" s="5">
        <f>IF(FluxoCaixa1013151769[[#This Row],[Entrada / Saída]]="Saída",FluxoCaixa1013151769[[#This Row],[R$ (Valores)]]*-1,FluxoCaixa1013151769[[#This Row],[R$ (Valores)]])</f>
        <v>-398</v>
      </c>
    </row>
    <row r="623" spans="2:10" hidden="1">
      <c r="B623" s="16">
        <v>46078</v>
      </c>
      <c r="C623" s="48" t="s">
        <v>1299</v>
      </c>
      <c r="D623" s="17" t="s">
        <v>2</v>
      </c>
      <c r="E623" s="17" t="s">
        <v>17</v>
      </c>
      <c r="F623" s="17" t="s">
        <v>1045</v>
      </c>
      <c r="G623" s="21">
        <v>132.31</v>
      </c>
      <c r="H623" s="17" t="s">
        <v>8</v>
      </c>
      <c r="I623" s="20">
        <f>IF(FluxoCaixa1013151769[[#This Row],[Fornecedores]]="Saldo Inicial",FluxoCaixa1013151769[[#This Row],[R$ (Valores)]],I622+FluxoCaixa1013151769[[#This Row],[Valores Receitas / Despesas]])</f>
        <v>226375.25999999992</v>
      </c>
      <c r="J623" s="5">
        <f>IF(FluxoCaixa1013151769[[#This Row],[Entrada / Saída]]="Saída",FluxoCaixa1013151769[[#This Row],[R$ (Valores)]]*-1,FluxoCaixa1013151769[[#This Row],[R$ (Valores)]])</f>
        <v>-132.31</v>
      </c>
    </row>
    <row r="624" spans="2:10" hidden="1">
      <c r="B624" s="16">
        <v>46078</v>
      </c>
      <c r="C624" s="48" t="s">
        <v>1299</v>
      </c>
      <c r="D624" s="17" t="s">
        <v>2</v>
      </c>
      <c r="E624" s="17" t="s">
        <v>105</v>
      </c>
      <c r="F624" s="17" t="s">
        <v>1079</v>
      </c>
      <c r="G624" s="21">
        <v>864</v>
      </c>
      <c r="H624" s="17" t="s">
        <v>8</v>
      </c>
      <c r="I624" s="20">
        <f>IF(FluxoCaixa1013151769[[#This Row],[Fornecedores]]="Saldo Inicial",FluxoCaixa1013151769[[#This Row],[R$ (Valores)]],I623+FluxoCaixa1013151769[[#This Row],[Valores Receitas / Despesas]])</f>
        <v>225511.25999999992</v>
      </c>
      <c r="J624" s="5">
        <f>IF(FluxoCaixa1013151769[[#This Row],[Entrada / Saída]]="Saída",FluxoCaixa1013151769[[#This Row],[R$ (Valores)]]*-1,FluxoCaixa1013151769[[#This Row],[R$ (Valores)]])</f>
        <v>-864</v>
      </c>
    </row>
    <row r="625" spans="2:10" hidden="1">
      <c r="B625" s="16">
        <v>46078</v>
      </c>
      <c r="C625" s="48" t="s">
        <v>1299</v>
      </c>
      <c r="D625" s="17" t="s">
        <v>2</v>
      </c>
      <c r="E625" s="17" t="s">
        <v>23</v>
      </c>
      <c r="F625" s="17" t="s">
        <v>1839</v>
      </c>
      <c r="G625" s="21">
        <v>950</v>
      </c>
      <c r="H625" s="17" t="s">
        <v>8</v>
      </c>
      <c r="I625" s="20">
        <f>IF(FluxoCaixa1013151769[[#This Row],[Fornecedores]]="Saldo Inicial",FluxoCaixa1013151769[[#This Row],[R$ (Valores)]],I624+FluxoCaixa1013151769[[#This Row],[Valores Receitas / Despesas]])</f>
        <v>224561.25999999992</v>
      </c>
      <c r="J625" s="5">
        <f>IF(FluxoCaixa1013151769[[#This Row],[Entrada / Saída]]="Saída",FluxoCaixa1013151769[[#This Row],[R$ (Valores)]]*-1,FluxoCaixa1013151769[[#This Row],[R$ (Valores)]])</f>
        <v>-950</v>
      </c>
    </row>
    <row r="626" spans="2:10" hidden="1">
      <c r="B626" s="16">
        <v>46078</v>
      </c>
      <c r="C626" s="48" t="s">
        <v>1299</v>
      </c>
      <c r="D626" s="17" t="s">
        <v>2</v>
      </c>
      <c r="E626" s="17" t="s">
        <v>431</v>
      </c>
      <c r="F626" s="17" t="s">
        <v>1840</v>
      </c>
      <c r="G626" s="21">
        <v>2664.76</v>
      </c>
      <c r="H626" s="17" t="s">
        <v>8</v>
      </c>
      <c r="I626" s="20">
        <f>IF(FluxoCaixa1013151769[[#This Row],[Fornecedores]]="Saldo Inicial",FluxoCaixa1013151769[[#This Row],[R$ (Valores)]],I625+FluxoCaixa1013151769[[#This Row],[Valores Receitas / Despesas]])</f>
        <v>221896.49999999991</v>
      </c>
      <c r="J626" s="5">
        <f>IF(FluxoCaixa1013151769[[#This Row],[Entrada / Saída]]="Saída",FluxoCaixa1013151769[[#This Row],[R$ (Valores)]]*-1,FluxoCaixa1013151769[[#This Row],[R$ (Valores)]])</f>
        <v>-2664.76</v>
      </c>
    </row>
    <row r="627" spans="2:10" hidden="1">
      <c r="B627" s="16">
        <v>46078</v>
      </c>
      <c r="C627" s="48" t="s">
        <v>1299</v>
      </c>
      <c r="D627" s="17" t="s">
        <v>2</v>
      </c>
      <c r="E627" s="17" t="s">
        <v>70</v>
      </c>
      <c r="F627" s="17" t="s">
        <v>1609</v>
      </c>
      <c r="G627" s="21">
        <v>1300</v>
      </c>
      <c r="H627" s="17" t="s">
        <v>8</v>
      </c>
      <c r="I627" s="20">
        <f>IF(FluxoCaixa1013151769[[#This Row],[Fornecedores]]="Saldo Inicial",FluxoCaixa1013151769[[#This Row],[R$ (Valores)]],I626+FluxoCaixa1013151769[[#This Row],[Valores Receitas / Despesas]])</f>
        <v>220596.49999999991</v>
      </c>
      <c r="J627" s="5">
        <f>IF(FluxoCaixa1013151769[[#This Row],[Entrada / Saída]]="Saída",FluxoCaixa1013151769[[#This Row],[R$ (Valores)]]*-1,FluxoCaixa1013151769[[#This Row],[R$ (Valores)]])</f>
        <v>-1300</v>
      </c>
    </row>
    <row r="628" spans="2:10" hidden="1">
      <c r="B628" s="16">
        <v>46078</v>
      </c>
      <c r="C628" s="48" t="s">
        <v>1299</v>
      </c>
      <c r="D628" s="17" t="s">
        <v>2</v>
      </c>
      <c r="E628" s="17" t="s">
        <v>70</v>
      </c>
      <c r="F628" s="17" t="s">
        <v>1841</v>
      </c>
      <c r="G628" s="21">
        <v>500</v>
      </c>
      <c r="H628" s="17" t="s">
        <v>8</v>
      </c>
      <c r="I628" s="20">
        <f>IF(FluxoCaixa1013151769[[#This Row],[Fornecedores]]="Saldo Inicial",FluxoCaixa1013151769[[#This Row],[R$ (Valores)]],I627+FluxoCaixa1013151769[[#This Row],[Valores Receitas / Despesas]])</f>
        <v>220096.49999999991</v>
      </c>
      <c r="J628" s="5">
        <f>IF(FluxoCaixa1013151769[[#This Row],[Entrada / Saída]]="Saída",FluxoCaixa1013151769[[#This Row],[R$ (Valores)]]*-1,FluxoCaixa1013151769[[#This Row],[R$ (Valores)]])</f>
        <v>-500</v>
      </c>
    </row>
    <row r="629" spans="2:10" hidden="1">
      <c r="B629" s="16">
        <v>46078</v>
      </c>
      <c r="C629" s="48" t="s">
        <v>1299</v>
      </c>
      <c r="D629" s="17" t="s">
        <v>2</v>
      </c>
      <c r="E629" s="17" t="s">
        <v>70</v>
      </c>
      <c r="F629" s="17" t="s">
        <v>1008</v>
      </c>
      <c r="G629" s="21">
        <v>200</v>
      </c>
      <c r="H629" s="17" t="s">
        <v>8</v>
      </c>
      <c r="I629" s="20">
        <f>IF(FluxoCaixa1013151769[[#This Row],[Fornecedores]]="Saldo Inicial",FluxoCaixa1013151769[[#This Row],[R$ (Valores)]],I628+FluxoCaixa1013151769[[#This Row],[Valores Receitas / Despesas]])</f>
        <v>219896.49999999991</v>
      </c>
      <c r="J629" s="5">
        <f>IF(FluxoCaixa1013151769[[#This Row],[Entrada / Saída]]="Saída",FluxoCaixa1013151769[[#This Row],[R$ (Valores)]]*-1,FluxoCaixa1013151769[[#This Row],[R$ (Valores)]])</f>
        <v>-200</v>
      </c>
    </row>
    <row r="630" spans="2:10" hidden="1">
      <c r="B630" s="16">
        <v>46078</v>
      </c>
      <c r="C630" s="48" t="s">
        <v>1299</v>
      </c>
      <c r="D630" s="17" t="s">
        <v>2</v>
      </c>
      <c r="E630" s="17" t="s">
        <v>28</v>
      </c>
      <c r="F630" s="17" t="s">
        <v>1842</v>
      </c>
      <c r="G630" s="21">
        <v>768.02</v>
      </c>
      <c r="H630" s="17" t="s">
        <v>8</v>
      </c>
      <c r="I630" s="20">
        <f>IF(FluxoCaixa1013151769[[#This Row],[Fornecedores]]="Saldo Inicial",FluxoCaixa1013151769[[#This Row],[R$ (Valores)]],I629+FluxoCaixa1013151769[[#This Row],[Valores Receitas / Despesas]])</f>
        <v>219128.47999999992</v>
      </c>
      <c r="J630" s="5">
        <f>IF(FluxoCaixa1013151769[[#This Row],[Entrada / Saída]]="Saída",FluxoCaixa1013151769[[#This Row],[R$ (Valores)]]*-1,FluxoCaixa1013151769[[#This Row],[R$ (Valores)]])</f>
        <v>-768.02</v>
      </c>
    </row>
    <row r="631" spans="2:10" hidden="1">
      <c r="B631" s="16">
        <v>46078</v>
      </c>
      <c r="C631" s="48" t="s">
        <v>1299</v>
      </c>
      <c r="D631" s="17" t="s">
        <v>2</v>
      </c>
      <c r="E631" s="17" t="s">
        <v>70</v>
      </c>
      <c r="F631" s="17" t="s">
        <v>1179</v>
      </c>
      <c r="G631" s="21">
        <v>1500</v>
      </c>
      <c r="H631" s="17" t="s">
        <v>8</v>
      </c>
      <c r="I631" s="20">
        <f>IF(FluxoCaixa1013151769[[#This Row],[Fornecedores]]="Saldo Inicial",FluxoCaixa1013151769[[#This Row],[R$ (Valores)]],I630+FluxoCaixa1013151769[[#This Row],[Valores Receitas / Despesas]])</f>
        <v>217628.47999999992</v>
      </c>
      <c r="J631" s="5">
        <f>IF(FluxoCaixa1013151769[[#This Row],[Entrada / Saída]]="Saída",FluxoCaixa1013151769[[#This Row],[R$ (Valores)]]*-1,FluxoCaixa1013151769[[#This Row],[R$ (Valores)]])</f>
        <v>-1500</v>
      </c>
    </row>
    <row r="632" spans="2:10" hidden="1">
      <c r="B632" s="16">
        <v>46078</v>
      </c>
      <c r="C632" s="48" t="s">
        <v>1299</v>
      </c>
      <c r="D632" s="17" t="s">
        <v>2</v>
      </c>
      <c r="E632" s="17" t="s">
        <v>70</v>
      </c>
      <c r="F632" s="17" t="s">
        <v>1609</v>
      </c>
      <c r="G632" s="21">
        <v>1000</v>
      </c>
      <c r="H632" s="17" t="s">
        <v>8</v>
      </c>
      <c r="I632" s="20">
        <f>IF(FluxoCaixa1013151769[[#This Row],[Fornecedores]]="Saldo Inicial",FluxoCaixa1013151769[[#This Row],[R$ (Valores)]],I631+FluxoCaixa1013151769[[#This Row],[Valores Receitas / Despesas]])</f>
        <v>216628.47999999992</v>
      </c>
      <c r="J632" s="5">
        <f>IF(FluxoCaixa1013151769[[#This Row],[Entrada / Saída]]="Saída",FluxoCaixa1013151769[[#This Row],[R$ (Valores)]]*-1,FluxoCaixa1013151769[[#This Row],[R$ (Valores)]])</f>
        <v>-1000</v>
      </c>
    </row>
    <row r="633" spans="2:10" hidden="1">
      <c r="B633" s="16">
        <v>46079</v>
      </c>
      <c r="C633" s="48" t="s">
        <v>1299</v>
      </c>
      <c r="D633" s="17" t="s">
        <v>2</v>
      </c>
      <c r="E633" s="17" t="s">
        <v>353</v>
      </c>
      <c r="F633" s="17" t="s">
        <v>1843</v>
      </c>
      <c r="G633" s="21">
        <v>4379.9799999999996</v>
      </c>
      <c r="H633" s="17" t="s">
        <v>8</v>
      </c>
      <c r="I633" s="20">
        <f>IF(FluxoCaixa1013151769[[#This Row],[Fornecedores]]="Saldo Inicial",FluxoCaixa1013151769[[#This Row],[R$ (Valores)]],I632+FluxoCaixa1013151769[[#This Row],[Valores Receitas / Despesas]])</f>
        <v>212248.49999999991</v>
      </c>
      <c r="J633" s="5">
        <f>IF(FluxoCaixa1013151769[[#This Row],[Entrada / Saída]]="Saída",FluxoCaixa1013151769[[#This Row],[R$ (Valores)]]*-1,FluxoCaixa1013151769[[#This Row],[R$ (Valores)]])</f>
        <v>-4379.9799999999996</v>
      </c>
    </row>
    <row r="634" spans="2:10" hidden="1">
      <c r="B634" s="16">
        <v>46079</v>
      </c>
      <c r="C634" s="48" t="s">
        <v>1299</v>
      </c>
      <c r="D634" s="17" t="s">
        <v>2</v>
      </c>
      <c r="E634" s="17" t="s">
        <v>76</v>
      </c>
      <c r="F634" s="17" t="s">
        <v>1844</v>
      </c>
      <c r="G634" s="21">
        <v>199</v>
      </c>
      <c r="H634" s="17" t="s">
        <v>8</v>
      </c>
      <c r="I634" s="20">
        <f>IF(FluxoCaixa1013151769[[#This Row],[Fornecedores]]="Saldo Inicial",FluxoCaixa1013151769[[#This Row],[R$ (Valores)]],I633+FluxoCaixa1013151769[[#This Row],[Valores Receitas / Despesas]])</f>
        <v>212049.49999999991</v>
      </c>
      <c r="J634" s="5">
        <f>IF(FluxoCaixa1013151769[[#This Row],[Entrada / Saída]]="Saída",FluxoCaixa1013151769[[#This Row],[R$ (Valores)]]*-1,FluxoCaixa1013151769[[#This Row],[R$ (Valores)]])</f>
        <v>-199</v>
      </c>
    </row>
    <row r="635" spans="2:10" hidden="1">
      <c r="B635" s="16">
        <v>46079</v>
      </c>
      <c r="C635" s="48" t="s">
        <v>1299</v>
      </c>
      <c r="D635" s="17" t="s">
        <v>2</v>
      </c>
      <c r="E635" s="17" t="s">
        <v>519</v>
      </c>
      <c r="F635" s="17" t="s">
        <v>1845</v>
      </c>
      <c r="G635" s="21">
        <v>1216.6600000000001</v>
      </c>
      <c r="H635" s="17" t="s">
        <v>8</v>
      </c>
      <c r="I635" s="20">
        <f>IF(FluxoCaixa1013151769[[#This Row],[Fornecedores]]="Saldo Inicial",FluxoCaixa1013151769[[#This Row],[R$ (Valores)]],I634+FluxoCaixa1013151769[[#This Row],[Valores Receitas / Despesas]])</f>
        <v>210832.83999999991</v>
      </c>
      <c r="J635" s="5">
        <f>IF(FluxoCaixa1013151769[[#This Row],[Entrada / Saída]]="Saída",FluxoCaixa1013151769[[#This Row],[R$ (Valores)]]*-1,FluxoCaixa1013151769[[#This Row],[R$ (Valores)]])</f>
        <v>-1216.6600000000001</v>
      </c>
    </row>
    <row r="636" spans="2:10" hidden="1">
      <c r="B636" s="16">
        <v>46079</v>
      </c>
      <c r="C636" s="48" t="s">
        <v>1299</v>
      </c>
      <c r="D636" s="17" t="s">
        <v>2</v>
      </c>
      <c r="E636" s="17" t="s">
        <v>519</v>
      </c>
      <c r="F636" s="17" t="s">
        <v>1845</v>
      </c>
      <c r="G636" s="21">
        <v>1804.24</v>
      </c>
      <c r="H636" s="17" t="s">
        <v>8</v>
      </c>
      <c r="I636" s="20">
        <f>IF(FluxoCaixa1013151769[[#This Row],[Fornecedores]]="Saldo Inicial",FluxoCaixa1013151769[[#This Row],[R$ (Valores)]],I635+FluxoCaixa1013151769[[#This Row],[Valores Receitas / Despesas]])</f>
        <v>209028.59999999992</v>
      </c>
      <c r="J636" s="53">
        <f>IF(FluxoCaixa1013151769[[#This Row],[Entrada / Saída]]="Saída",FluxoCaixa1013151769[[#This Row],[R$ (Valores)]]*-1,FluxoCaixa1013151769[[#This Row],[R$ (Valores)]])</f>
        <v>-1804.24</v>
      </c>
    </row>
    <row r="637" spans="2:10" hidden="1">
      <c r="B637" s="16">
        <v>46079</v>
      </c>
      <c r="C637" s="48" t="s">
        <v>1299</v>
      </c>
      <c r="D637" s="17" t="s">
        <v>2</v>
      </c>
      <c r="E637" s="17" t="s">
        <v>70</v>
      </c>
      <c r="F637" s="17" t="s">
        <v>1846</v>
      </c>
      <c r="G637" s="21">
        <v>650</v>
      </c>
      <c r="H637" s="17" t="s">
        <v>8</v>
      </c>
      <c r="I637" s="20">
        <f>IF(FluxoCaixa1013151769[[#This Row],[Fornecedores]]="Saldo Inicial",FluxoCaixa1013151769[[#This Row],[R$ (Valores)]],I636+FluxoCaixa1013151769[[#This Row],[Valores Receitas / Despesas]])</f>
        <v>208378.59999999992</v>
      </c>
      <c r="J637" s="5">
        <f>IF(FluxoCaixa1013151769[[#This Row],[Entrada / Saída]]="Saída",FluxoCaixa1013151769[[#This Row],[R$ (Valores)]]*-1,FluxoCaixa1013151769[[#This Row],[R$ (Valores)]])</f>
        <v>-650</v>
      </c>
    </row>
    <row r="638" spans="2:10" hidden="1">
      <c r="B638" s="16">
        <v>46079</v>
      </c>
      <c r="C638" s="48" t="s">
        <v>1299</v>
      </c>
      <c r="D638" s="17" t="s">
        <v>2</v>
      </c>
      <c r="E638" s="17" t="s">
        <v>507</v>
      </c>
      <c r="F638" s="17" t="s">
        <v>1847</v>
      </c>
      <c r="G638" s="21">
        <v>460.64</v>
      </c>
      <c r="H638" s="17" t="s">
        <v>8</v>
      </c>
      <c r="I638" s="20">
        <f>IF(FluxoCaixa1013151769[[#This Row],[Fornecedores]]="Saldo Inicial",FluxoCaixa1013151769[[#This Row],[R$ (Valores)]],I637+FluxoCaixa1013151769[[#This Row],[Valores Receitas / Despesas]])</f>
        <v>207917.9599999999</v>
      </c>
      <c r="J638" s="5">
        <f>IF(FluxoCaixa1013151769[[#This Row],[Entrada / Saída]]="Saída",FluxoCaixa1013151769[[#This Row],[R$ (Valores)]]*-1,FluxoCaixa1013151769[[#This Row],[R$ (Valores)]])</f>
        <v>-460.64</v>
      </c>
    </row>
    <row r="639" spans="2:10" hidden="1">
      <c r="B639" s="16">
        <v>46079</v>
      </c>
      <c r="C639" s="48" t="s">
        <v>1299</v>
      </c>
      <c r="D639" s="17" t="s">
        <v>2</v>
      </c>
      <c r="E639" s="17" t="s">
        <v>70</v>
      </c>
      <c r="F639" s="17" t="s">
        <v>1848</v>
      </c>
      <c r="G639" s="21">
        <v>9000</v>
      </c>
      <c r="H639" s="17" t="s">
        <v>8</v>
      </c>
      <c r="I639" s="20">
        <f>IF(FluxoCaixa1013151769[[#This Row],[Fornecedores]]="Saldo Inicial",FluxoCaixa1013151769[[#This Row],[R$ (Valores)]],I638+FluxoCaixa1013151769[[#This Row],[Valores Receitas / Despesas]])</f>
        <v>198917.9599999999</v>
      </c>
      <c r="J639" s="5">
        <f>IF(FluxoCaixa1013151769[[#This Row],[Entrada / Saída]]="Saída",FluxoCaixa1013151769[[#This Row],[R$ (Valores)]]*-1,FluxoCaixa1013151769[[#This Row],[R$ (Valores)]])</f>
        <v>-9000</v>
      </c>
    </row>
    <row r="640" spans="2:10" hidden="1">
      <c r="B640" s="16">
        <v>46079</v>
      </c>
      <c r="C640" s="48" t="s">
        <v>1299</v>
      </c>
      <c r="D640" s="17" t="s">
        <v>2</v>
      </c>
      <c r="E640" s="17" t="s">
        <v>70</v>
      </c>
      <c r="F640" s="17" t="s">
        <v>1849</v>
      </c>
      <c r="G640" s="21">
        <v>258</v>
      </c>
      <c r="H640" s="17" t="s">
        <v>8</v>
      </c>
      <c r="I640" s="20">
        <f>IF(FluxoCaixa1013151769[[#This Row],[Fornecedores]]="Saldo Inicial",FluxoCaixa1013151769[[#This Row],[R$ (Valores)]],I639+FluxoCaixa1013151769[[#This Row],[Valores Receitas / Despesas]])</f>
        <v>198659.9599999999</v>
      </c>
      <c r="J640" s="5">
        <f>IF(FluxoCaixa1013151769[[#This Row],[Entrada / Saída]]="Saída",FluxoCaixa1013151769[[#This Row],[R$ (Valores)]]*-1,FluxoCaixa1013151769[[#This Row],[R$ (Valores)]])</f>
        <v>-258</v>
      </c>
    </row>
    <row r="641" spans="2:10" hidden="1">
      <c r="B641" s="16">
        <v>46079</v>
      </c>
      <c r="C641" s="48" t="s">
        <v>1299</v>
      </c>
      <c r="D641" s="17" t="s">
        <v>2</v>
      </c>
      <c r="E641" s="17" t="s">
        <v>519</v>
      </c>
      <c r="F641" s="17" t="s">
        <v>1850</v>
      </c>
      <c r="G641" s="21">
        <v>674.42</v>
      </c>
      <c r="H641" s="17" t="s">
        <v>8</v>
      </c>
      <c r="I641" s="20">
        <f>IF(FluxoCaixa1013151769[[#This Row],[Fornecedores]]="Saldo Inicial",FluxoCaixa1013151769[[#This Row],[R$ (Valores)]],I640+FluxoCaixa1013151769[[#This Row],[Valores Receitas / Despesas]])</f>
        <v>197985.53999999989</v>
      </c>
      <c r="J641" s="5">
        <f>IF(FluxoCaixa1013151769[[#This Row],[Entrada / Saída]]="Saída",FluxoCaixa1013151769[[#This Row],[R$ (Valores)]]*-1,FluxoCaixa1013151769[[#This Row],[R$ (Valores)]])</f>
        <v>-674.42</v>
      </c>
    </row>
    <row r="642" spans="2:10" hidden="1">
      <c r="B642" s="16">
        <v>46079</v>
      </c>
      <c r="C642" s="48" t="s">
        <v>1299</v>
      </c>
      <c r="D642" s="17" t="s">
        <v>2</v>
      </c>
      <c r="E642" s="17" t="s">
        <v>348</v>
      </c>
      <c r="F642" s="17" t="s">
        <v>1851</v>
      </c>
      <c r="G642" s="21">
        <v>121.63</v>
      </c>
      <c r="H642" s="17" t="s">
        <v>8</v>
      </c>
      <c r="I642" s="20">
        <f>IF(FluxoCaixa1013151769[[#This Row],[Fornecedores]]="Saldo Inicial",FluxoCaixa1013151769[[#This Row],[R$ (Valores)]],I641+FluxoCaixa1013151769[[#This Row],[Valores Receitas / Despesas]])</f>
        <v>197863.90999999989</v>
      </c>
      <c r="J642" s="5">
        <f>IF(FluxoCaixa1013151769[[#This Row],[Entrada / Saída]]="Saída",FluxoCaixa1013151769[[#This Row],[R$ (Valores)]]*-1,FluxoCaixa1013151769[[#This Row],[R$ (Valores)]])</f>
        <v>-121.63</v>
      </c>
    </row>
    <row r="643" spans="2:10" hidden="1">
      <c r="B643" s="16">
        <v>46079</v>
      </c>
      <c r="C643" s="48" t="s">
        <v>1299</v>
      </c>
      <c r="D643" s="17" t="s">
        <v>2</v>
      </c>
      <c r="E643" s="17" t="s">
        <v>70</v>
      </c>
      <c r="F643" s="17" t="s">
        <v>1852</v>
      </c>
      <c r="G643" s="21">
        <v>1200</v>
      </c>
      <c r="H643" s="17" t="s">
        <v>8</v>
      </c>
      <c r="I643" s="20">
        <f>IF(FluxoCaixa1013151769[[#This Row],[Fornecedores]]="Saldo Inicial",FluxoCaixa1013151769[[#This Row],[R$ (Valores)]],I642+FluxoCaixa1013151769[[#This Row],[Valores Receitas / Despesas]])</f>
        <v>196663.90999999989</v>
      </c>
      <c r="J643" s="5">
        <f>IF(FluxoCaixa1013151769[[#This Row],[Entrada / Saída]]="Saída",FluxoCaixa1013151769[[#This Row],[R$ (Valores)]]*-1,FluxoCaixa1013151769[[#This Row],[R$ (Valores)]])</f>
        <v>-1200</v>
      </c>
    </row>
    <row r="644" spans="2:10" hidden="1">
      <c r="B644" s="16">
        <v>46079</v>
      </c>
      <c r="C644" s="48" t="s">
        <v>1299</v>
      </c>
      <c r="D644" s="17" t="s">
        <v>2</v>
      </c>
      <c r="E644" s="17" t="s">
        <v>507</v>
      </c>
      <c r="F644" s="17" t="s">
        <v>1853</v>
      </c>
      <c r="G644" s="21">
        <v>108.39</v>
      </c>
      <c r="H644" s="17" t="s">
        <v>8</v>
      </c>
      <c r="I644" s="20">
        <f>IF(FluxoCaixa1013151769[[#This Row],[Fornecedores]]="Saldo Inicial",FluxoCaixa1013151769[[#This Row],[R$ (Valores)]],I643+FluxoCaixa1013151769[[#This Row],[Valores Receitas / Despesas]])</f>
        <v>196555.51999999987</v>
      </c>
      <c r="J644" s="5">
        <f>IF(FluxoCaixa1013151769[[#This Row],[Entrada / Saída]]="Saída",FluxoCaixa1013151769[[#This Row],[R$ (Valores)]]*-1,FluxoCaixa1013151769[[#This Row],[R$ (Valores)]])</f>
        <v>-108.39</v>
      </c>
    </row>
    <row r="645" spans="2:10" hidden="1">
      <c r="B645" s="16">
        <v>46079</v>
      </c>
      <c r="C645" s="48" t="s">
        <v>1299</v>
      </c>
      <c r="D645" s="17" t="s">
        <v>2</v>
      </c>
      <c r="E645" s="17" t="s">
        <v>511</v>
      </c>
      <c r="F645" s="17" t="s">
        <v>1854</v>
      </c>
      <c r="G645" s="21">
        <v>380</v>
      </c>
      <c r="H645" s="17" t="s">
        <v>8</v>
      </c>
      <c r="I645" s="20">
        <f>IF(FluxoCaixa1013151769[[#This Row],[Fornecedores]]="Saldo Inicial",FluxoCaixa1013151769[[#This Row],[R$ (Valores)]],I644+FluxoCaixa1013151769[[#This Row],[Valores Receitas / Despesas]])</f>
        <v>196175.51999999987</v>
      </c>
      <c r="J645" s="5">
        <f>IF(FluxoCaixa1013151769[[#This Row],[Entrada / Saída]]="Saída",FluxoCaixa1013151769[[#This Row],[R$ (Valores)]]*-1,FluxoCaixa1013151769[[#This Row],[R$ (Valores)]])</f>
        <v>-380</v>
      </c>
    </row>
    <row r="646" spans="2:10" hidden="1">
      <c r="B646" s="16">
        <v>46079</v>
      </c>
      <c r="C646" s="48" t="s">
        <v>1299</v>
      </c>
      <c r="D646" s="45" t="s">
        <v>2</v>
      </c>
      <c r="E646" s="45" t="s">
        <v>12</v>
      </c>
      <c r="F646" s="17" t="s">
        <v>1855</v>
      </c>
      <c r="G646" s="54">
        <v>7500</v>
      </c>
      <c r="H646" s="45" t="s">
        <v>8</v>
      </c>
      <c r="I646" s="47">
        <f>IF(FluxoCaixa1013151769[[#This Row],[Fornecedores]]="Saldo Inicial",FluxoCaixa1013151769[[#This Row],[R$ (Valores)]],I645+FluxoCaixa1013151769[[#This Row],[Valores Receitas / Despesas]])</f>
        <v>188675.51999999987</v>
      </c>
      <c r="J646" s="53">
        <f>IF(FluxoCaixa1013151769[[#This Row],[Entrada / Saída]]="Saída",FluxoCaixa1013151769[[#This Row],[R$ (Valores)]]*-1,FluxoCaixa1013151769[[#This Row],[R$ (Valores)]])</f>
        <v>-7500</v>
      </c>
    </row>
    <row r="647" spans="2:10" hidden="1">
      <c r="B647" s="16">
        <v>46079</v>
      </c>
      <c r="C647" s="48" t="s">
        <v>1299</v>
      </c>
      <c r="D647" s="17" t="s">
        <v>2</v>
      </c>
      <c r="E647" s="17" t="s">
        <v>123</v>
      </c>
      <c r="F647" s="17" t="s">
        <v>1856</v>
      </c>
      <c r="G647" s="21">
        <v>851.33</v>
      </c>
      <c r="H647" s="17" t="s">
        <v>8</v>
      </c>
      <c r="I647" s="20">
        <f>IF(FluxoCaixa1013151769[[#This Row],[Fornecedores]]="Saldo Inicial",FluxoCaixa1013151769[[#This Row],[R$ (Valores)]],I646+FluxoCaixa1013151769[[#This Row],[Valores Receitas / Despesas]])</f>
        <v>187824.18999999989</v>
      </c>
      <c r="J647" s="5">
        <f>IF(FluxoCaixa1013151769[[#This Row],[Entrada / Saída]]="Saída",FluxoCaixa1013151769[[#This Row],[R$ (Valores)]]*-1,FluxoCaixa1013151769[[#This Row],[R$ (Valores)]])</f>
        <v>-851.33</v>
      </c>
    </row>
    <row r="648" spans="2:10" hidden="1">
      <c r="B648" s="16">
        <v>46080</v>
      </c>
      <c r="C648" s="48" t="s">
        <v>1299</v>
      </c>
      <c r="D648" s="17" t="s">
        <v>2</v>
      </c>
      <c r="E648" s="17" t="s">
        <v>79</v>
      </c>
      <c r="F648" s="17" t="s">
        <v>1864</v>
      </c>
      <c r="G648" s="21">
        <v>1293.5999999999999</v>
      </c>
      <c r="H648" s="17" t="s">
        <v>8</v>
      </c>
      <c r="I648" s="20">
        <f>IF(FluxoCaixa1013151769[[#This Row],[Fornecedores]]="Saldo Inicial",FluxoCaixa1013151769[[#This Row],[R$ (Valores)]],I647+FluxoCaixa1013151769[[#This Row],[Valores Receitas / Despesas]])</f>
        <v>186530.58999999988</v>
      </c>
      <c r="J648" s="5">
        <f>IF(FluxoCaixa1013151769[[#This Row],[Entrada / Saída]]="Saída",FluxoCaixa1013151769[[#This Row],[R$ (Valores)]]*-1,FluxoCaixa1013151769[[#This Row],[R$ (Valores)]])</f>
        <v>-1293.5999999999999</v>
      </c>
    </row>
    <row r="649" spans="2:10" hidden="1">
      <c r="B649" s="16">
        <v>46080</v>
      </c>
      <c r="C649" s="48" t="s">
        <v>1299</v>
      </c>
      <c r="D649" s="17" t="s">
        <v>2</v>
      </c>
      <c r="E649" s="17" t="s">
        <v>79</v>
      </c>
      <c r="F649" s="17" t="s">
        <v>1865</v>
      </c>
      <c r="G649" s="21">
        <v>834.85</v>
      </c>
      <c r="H649" s="17" t="s">
        <v>8</v>
      </c>
      <c r="I649" s="20">
        <f>IF(FluxoCaixa1013151769[[#This Row],[Fornecedores]]="Saldo Inicial",FluxoCaixa1013151769[[#This Row],[R$ (Valores)]],I648+FluxoCaixa1013151769[[#This Row],[Valores Receitas / Despesas]])</f>
        <v>185695.73999999987</v>
      </c>
      <c r="J649" s="5">
        <f>IF(FluxoCaixa1013151769[[#This Row],[Entrada / Saída]]="Saída",FluxoCaixa1013151769[[#This Row],[R$ (Valores)]]*-1,FluxoCaixa1013151769[[#This Row],[R$ (Valores)]])</f>
        <v>-834.85</v>
      </c>
    </row>
    <row r="650" spans="2:10" hidden="1">
      <c r="B650" s="16">
        <v>46080</v>
      </c>
      <c r="C650" s="48" t="s">
        <v>1299</v>
      </c>
      <c r="D650" s="17" t="s">
        <v>2</v>
      </c>
      <c r="E650" s="17" t="s">
        <v>79</v>
      </c>
      <c r="F650" s="17" t="s">
        <v>1866</v>
      </c>
      <c r="G650" s="21">
        <v>37584.65</v>
      </c>
      <c r="H650" s="17" t="s">
        <v>8</v>
      </c>
      <c r="I650" s="20">
        <f>IF(FluxoCaixa1013151769[[#This Row],[Fornecedores]]="Saldo Inicial",FluxoCaixa1013151769[[#This Row],[R$ (Valores)]],I649+FluxoCaixa1013151769[[#This Row],[Valores Receitas / Despesas]])</f>
        <v>148111.08999999988</v>
      </c>
      <c r="J650" s="5">
        <f>IF(FluxoCaixa1013151769[[#This Row],[Entrada / Saída]]="Saída",FluxoCaixa1013151769[[#This Row],[R$ (Valores)]]*-1,FluxoCaixa1013151769[[#This Row],[R$ (Valores)]])</f>
        <v>-37584.65</v>
      </c>
    </row>
    <row r="651" spans="2:10" hidden="1">
      <c r="B651" s="16">
        <v>46080</v>
      </c>
      <c r="C651" s="48" t="s">
        <v>1299</v>
      </c>
      <c r="D651" s="17" t="s">
        <v>2</v>
      </c>
      <c r="E651" s="17" t="s">
        <v>79</v>
      </c>
      <c r="F651" s="17" t="s">
        <v>1867</v>
      </c>
      <c r="G651" s="21">
        <v>21074.97</v>
      </c>
      <c r="H651" s="17" t="s">
        <v>8</v>
      </c>
      <c r="I651" s="20">
        <f>IF(FluxoCaixa1013151769[[#This Row],[Fornecedores]]="Saldo Inicial",FluxoCaixa1013151769[[#This Row],[R$ (Valores)]],I650+FluxoCaixa1013151769[[#This Row],[Valores Receitas / Despesas]])</f>
        <v>127036.11999999988</v>
      </c>
      <c r="J651" s="5">
        <f>IF(FluxoCaixa1013151769[[#This Row],[Entrada / Saída]]="Saída",FluxoCaixa1013151769[[#This Row],[R$ (Valores)]]*-1,FluxoCaixa1013151769[[#This Row],[R$ (Valores)]])</f>
        <v>-21074.97</v>
      </c>
    </row>
    <row r="652" spans="2:10" hidden="1">
      <c r="B652" s="16">
        <v>46080</v>
      </c>
      <c r="C652" s="48" t="s">
        <v>1299</v>
      </c>
      <c r="D652" s="17" t="s">
        <v>2</v>
      </c>
      <c r="E652" s="17" t="s">
        <v>79</v>
      </c>
      <c r="F652" s="17" t="s">
        <v>1868</v>
      </c>
      <c r="G652" s="21">
        <v>1338.04</v>
      </c>
      <c r="H652" s="17" t="s">
        <v>8</v>
      </c>
      <c r="I652" s="20">
        <f>IF(FluxoCaixa1013151769[[#This Row],[Fornecedores]]="Saldo Inicial",FluxoCaixa1013151769[[#This Row],[R$ (Valores)]],I651+FluxoCaixa1013151769[[#This Row],[Valores Receitas / Despesas]])</f>
        <v>125698.07999999989</v>
      </c>
      <c r="J652" s="5">
        <f>IF(FluxoCaixa1013151769[[#This Row],[Entrada / Saída]]="Saída",FluxoCaixa1013151769[[#This Row],[R$ (Valores)]]*-1,FluxoCaixa1013151769[[#This Row],[R$ (Valores)]])</f>
        <v>-1338.04</v>
      </c>
    </row>
    <row r="653" spans="2:10" hidden="1">
      <c r="B653" s="16">
        <v>46080</v>
      </c>
      <c r="C653" s="48" t="s">
        <v>1299</v>
      </c>
      <c r="D653" s="17" t="s">
        <v>2</v>
      </c>
      <c r="E653" s="17" t="s">
        <v>79</v>
      </c>
      <c r="F653" s="17" t="s">
        <v>1869</v>
      </c>
      <c r="G653" s="21">
        <v>538.07000000000005</v>
      </c>
      <c r="H653" s="17" t="s">
        <v>8</v>
      </c>
      <c r="I653" s="20">
        <f>IF(FluxoCaixa1013151769[[#This Row],[Fornecedores]]="Saldo Inicial",FluxoCaixa1013151769[[#This Row],[R$ (Valores)]],I652+FluxoCaixa1013151769[[#This Row],[Valores Receitas / Despesas]])</f>
        <v>125160.00999999988</v>
      </c>
      <c r="J653" s="5">
        <f>IF(FluxoCaixa1013151769[[#This Row],[Entrada / Saída]]="Saída",FluxoCaixa1013151769[[#This Row],[R$ (Valores)]]*-1,FluxoCaixa1013151769[[#This Row],[R$ (Valores)]])</f>
        <v>-538.07000000000005</v>
      </c>
    </row>
    <row r="654" spans="2:10" hidden="1">
      <c r="B654" s="16">
        <v>46080</v>
      </c>
      <c r="C654" s="48" t="s">
        <v>1299</v>
      </c>
      <c r="D654" s="17" t="s">
        <v>2</v>
      </c>
      <c r="E654" s="17" t="s">
        <v>26</v>
      </c>
      <c r="F654" s="17" t="s">
        <v>1870</v>
      </c>
      <c r="G654" s="21">
        <v>380</v>
      </c>
      <c r="H654" s="17" t="s">
        <v>8</v>
      </c>
      <c r="I654" s="20">
        <f>IF(FluxoCaixa1013151769[[#This Row],[Fornecedores]]="Saldo Inicial",FluxoCaixa1013151769[[#This Row],[R$ (Valores)]],I653+FluxoCaixa1013151769[[#This Row],[Valores Receitas / Despesas]])</f>
        <v>124780.00999999988</v>
      </c>
      <c r="J654" s="5">
        <f>IF(FluxoCaixa1013151769[[#This Row],[Entrada / Saída]]="Saída",FluxoCaixa1013151769[[#This Row],[R$ (Valores)]]*-1,FluxoCaixa1013151769[[#This Row],[R$ (Valores)]])</f>
        <v>-380</v>
      </c>
    </row>
    <row r="655" spans="2:10" hidden="1">
      <c r="B655" s="16">
        <v>46080</v>
      </c>
      <c r="C655" s="48" t="s">
        <v>1299</v>
      </c>
      <c r="D655" s="17" t="s">
        <v>2</v>
      </c>
      <c r="E655" s="17" t="s">
        <v>70</v>
      </c>
      <c r="F655" s="17" t="s">
        <v>1871</v>
      </c>
      <c r="G655" s="21">
        <v>500</v>
      </c>
      <c r="H655" s="17" t="s">
        <v>8</v>
      </c>
      <c r="I655" s="20">
        <f>IF(FluxoCaixa1013151769[[#This Row],[Fornecedores]]="Saldo Inicial",FluxoCaixa1013151769[[#This Row],[R$ (Valores)]],I654+FluxoCaixa1013151769[[#This Row],[Valores Receitas / Despesas]])</f>
        <v>124280.00999999988</v>
      </c>
      <c r="J655" s="5">
        <f>IF(FluxoCaixa1013151769[[#This Row],[Entrada / Saída]]="Saída",FluxoCaixa1013151769[[#This Row],[R$ (Valores)]]*-1,FluxoCaixa1013151769[[#This Row],[R$ (Valores)]])</f>
        <v>-500</v>
      </c>
    </row>
    <row r="656" spans="2:10" hidden="1">
      <c r="B656" s="16">
        <v>46080</v>
      </c>
      <c r="C656" s="48" t="s">
        <v>1299</v>
      </c>
      <c r="D656" s="17" t="s">
        <v>2</v>
      </c>
      <c r="E656" s="17" t="s">
        <v>70</v>
      </c>
      <c r="F656" s="17" t="s">
        <v>1872</v>
      </c>
      <c r="G656" s="21">
        <v>500</v>
      </c>
      <c r="H656" s="17" t="s">
        <v>8</v>
      </c>
      <c r="I656" s="20">
        <f>IF(FluxoCaixa1013151769[[#This Row],[Fornecedores]]="Saldo Inicial",FluxoCaixa1013151769[[#This Row],[R$ (Valores)]],I655+FluxoCaixa1013151769[[#This Row],[Valores Receitas / Despesas]])</f>
        <v>123780.00999999988</v>
      </c>
      <c r="J656" s="5">
        <f>IF(FluxoCaixa1013151769[[#This Row],[Entrada / Saída]]="Saída",FluxoCaixa1013151769[[#This Row],[R$ (Valores)]]*-1,FluxoCaixa1013151769[[#This Row],[R$ (Valores)]])</f>
        <v>-500</v>
      </c>
    </row>
    <row r="657" spans="2:10" hidden="1">
      <c r="B657" s="16">
        <v>46080</v>
      </c>
      <c r="C657" s="48" t="s">
        <v>1299</v>
      </c>
      <c r="D657" s="17" t="s">
        <v>2</v>
      </c>
      <c r="E657" s="17" t="s">
        <v>431</v>
      </c>
      <c r="F657" s="17" t="s">
        <v>1873</v>
      </c>
      <c r="G657" s="21">
        <v>398.89</v>
      </c>
      <c r="H657" s="17" t="s">
        <v>8</v>
      </c>
      <c r="I657" s="20">
        <f>IF(FluxoCaixa1013151769[[#This Row],[Fornecedores]]="Saldo Inicial",FluxoCaixa1013151769[[#This Row],[R$ (Valores)]],I656+FluxoCaixa1013151769[[#This Row],[Valores Receitas / Despesas]])</f>
        <v>123381.11999999988</v>
      </c>
      <c r="J657" s="5">
        <f>IF(FluxoCaixa1013151769[[#This Row],[Entrada / Saída]]="Saída",FluxoCaixa1013151769[[#This Row],[R$ (Valores)]]*-1,FluxoCaixa1013151769[[#This Row],[R$ (Valores)]])</f>
        <v>-398.89</v>
      </c>
    </row>
    <row r="658" spans="2:10" hidden="1">
      <c r="B658" s="16">
        <v>46080</v>
      </c>
      <c r="C658" s="48" t="s">
        <v>1299</v>
      </c>
      <c r="D658" s="17" t="s">
        <v>2</v>
      </c>
      <c r="E658" s="17" t="s">
        <v>76</v>
      </c>
      <c r="F658" s="17" t="s">
        <v>1874</v>
      </c>
      <c r="G658" s="21">
        <v>189</v>
      </c>
      <c r="H658" s="17" t="s">
        <v>8</v>
      </c>
      <c r="I658" s="20">
        <f>IF(FluxoCaixa1013151769[[#This Row],[Fornecedores]]="Saldo Inicial",FluxoCaixa1013151769[[#This Row],[R$ (Valores)]],I657+FluxoCaixa1013151769[[#This Row],[Valores Receitas / Despesas]])</f>
        <v>123192.11999999988</v>
      </c>
      <c r="J658" s="5">
        <f>IF(FluxoCaixa1013151769[[#This Row],[Entrada / Saída]]="Saída",FluxoCaixa1013151769[[#This Row],[R$ (Valores)]]*-1,FluxoCaixa1013151769[[#This Row],[R$ (Valores)]])</f>
        <v>-189</v>
      </c>
    </row>
    <row r="659" spans="2:10" hidden="1">
      <c r="B659" s="16">
        <v>46080</v>
      </c>
      <c r="C659" s="48" t="s">
        <v>1299</v>
      </c>
      <c r="D659" s="17" t="s">
        <v>2</v>
      </c>
      <c r="E659" s="17" t="s">
        <v>25</v>
      </c>
      <c r="F659" s="17" t="s">
        <v>537</v>
      </c>
      <c r="G659" s="21">
        <v>832.2</v>
      </c>
      <c r="H659" s="17" t="s">
        <v>8</v>
      </c>
      <c r="I659" s="20">
        <f>IF(FluxoCaixa1013151769[[#This Row],[Fornecedores]]="Saldo Inicial",FluxoCaixa1013151769[[#This Row],[R$ (Valores)]],I658+FluxoCaixa1013151769[[#This Row],[Valores Receitas / Despesas]])</f>
        <v>122359.91999999988</v>
      </c>
      <c r="J659" s="5">
        <f>IF(FluxoCaixa1013151769[[#This Row],[Entrada / Saída]]="Saída",FluxoCaixa1013151769[[#This Row],[R$ (Valores)]]*-1,FluxoCaixa1013151769[[#This Row],[R$ (Valores)]])</f>
        <v>-832.2</v>
      </c>
    </row>
    <row r="660" spans="2:10" hidden="1">
      <c r="B660" s="16">
        <v>46080</v>
      </c>
      <c r="C660" s="48" t="s">
        <v>1299</v>
      </c>
      <c r="D660" s="17" t="s">
        <v>2</v>
      </c>
      <c r="E660" s="17" t="s">
        <v>150</v>
      </c>
      <c r="F660" s="17" t="s">
        <v>539</v>
      </c>
      <c r="G660" s="21">
        <v>660</v>
      </c>
      <c r="H660" s="17" t="s">
        <v>8</v>
      </c>
      <c r="I660" s="20">
        <f>IF(FluxoCaixa1013151769[[#This Row],[Fornecedores]]="Saldo Inicial",FluxoCaixa1013151769[[#This Row],[R$ (Valores)]],I659+FluxoCaixa1013151769[[#This Row],[Valores Receitas / Despesas]])</f>
        <v>121699.91999999988</v>
      </c>
      <c r="J660" s="5">
        <f>IF(FluxoCaixa1013151769[[#This Row],[Entrada / Saída]]="Saída",FluxoCaixa1013151769[[#This Row],[R$ (Valores)]]*-1,FluxoCaixa1013151769[[#This Row],[R$ (Valores)]])</f>
        <v>-660</v>
      </c>
    </row>
    <row r="661" spans="2:10" hidden="1">
      <c r="B661" s="16">
        <v>46080</v>
      </c>
      <c r="C661" s="48" t="s">
        <v>1299</v>
      </c>
      <c r="D661" s="17" t="s">
        <v>2</v>
      </c>
      <c r="E661" s="17" t="s">
        <v>21</v>
      </c>
      <c r="F661" s="17" t="s">
        <v>1875</v>
      </c>
      <c r="G661" s="21">
        <v>259.49</v>
      </c>
      <c r="H661" s="17" t="s">
        <v>8</v>
      </c>
      <c r="I661" s="20">
        <f>IF(FluxoCaixa1013151769[[#This Row],[Fornecedores]]="Saldo Inicial",FluxoCaixa1013151769[[#This Row],[R$ (Valores)]],I660+FluxoCaixa1013151769[[#This Row],[Valores Receitas / Despesas]])</f>
        <v>121440.42999999988</v>
      </c>
      <c r="J661" s="5">
        <f>IF(FluxoCaixa1013151769[[#This Row],[Entrada / Saída]]="Saída",FluxoCaixa1013151769[[#This Row],[R$ (Valores)]]*-1,FluxoCaixa1013151769[[#This Row],[R$ (Valores)]])</f>
        <v>-259.49</v>
      </c>
    </row>
    <row r="662" spans="2:10" hidden="1">
      <c r="B662" s="16">
        <v>46080</v>
      </c>
      <c r="C662" s="48" t="s">
        <v>1299</v>
      </c>
      <c r="D662" s="17" t="s">
        <v>2</v>
      </c>
      <c r="E662" s="17" t="s">
        <v>26</v>
      </c>
      <c r="F662" s="17" t="s">
        <v>1876</v>
      </c>
      <c r="G662" s="21">
        <v>955</v>
      </c>
      <c r="H662" s="17" t="s">
        <v>8</v>
      </c>
      <c r="I662" s="20">
        <f>IF(FluxoCaixa1013151769[[#This Row],[Fornecedores]]="Saldo Inicial",FluxoCaixa1013151769[[#This Row],[R$ (Valores)]],I661+FluxoCaixa1013151769[[#This Row],[Valores Receitas / Despesas]])</f>
        <v>120485.42999999988</v>
      </c>
      <c r="J662" s="5">
        <f>IF(FluxoCaixa1013151769[[#This Row],[Entrada / Saída]]="Saída",FluxoCaixa1013151769[[#This Row],[R$ (Valores)]]*-1,FluxoCaixa1013151769[[#This Row],[R$ (Valores)]])</f>
        <v>-955</v>
      </c>
    </row>
    <row r="663" spans="2:10" hidden="1">
      <c r="B663" s="16">
        <v>46080</v>
      </c>
      <c r="C663" s="48" t="s">
        <v>1299</v>
      </c>
      <c r="D663" s="17" t="s">
        <v>2</v>
      </c>
      <c r="E663" s="17" t="s">
        <v>507</v>
      </c>
      <c r="F663" s="17" t="s">
        <v>1877</v>
      </c>
      <c r="G663" s="21">
        <v>500</v>
      </c>
      <c r="H663" s="17" t="s">
        <v>8</v>
      </c>
      <c r="I663" s="20">
        <f>IF(FluxoCaixa1013151769[[#This Row],[Fornecedores]]="Saldo Inicial",FluxoCaixa1013151769[[#This Row],[R$ (Valores)]],I662+FluxoCaixa1013151769[[#This Row],[Valores Receitas / Despesas]])</f>
        <v>119985.42999999988</v>
      </c>
      <c r="J663" s="5">
        <f>IF(FluxoCaixa1013151769[[#This Row],[Entrada / Saída]]="Saída",FluxoCaixa1013151769[[#This Row],[R$ (Valores)]]*-1,FluxoCaixa1013151769[[#This Row],[R$ (Valores)]])</f>
        <v>-500</v>
      </c>
    </row>
    <row r="664" spans="2:10" hidden="1">
      <c r="B664" s="16">
        <v>46080</v>
      </c>
      <c r="C664" s="48" t="s">
        <v>1299</v>
      </c>
      <c r="D664" s="17" t="s">
        <v>2</v>
      </c>
      <c r="E664" s="17" t="s">
        <v>38</v>
      </c>
      <c r="F664" s="17" t="s">
        <v>1878</v>
      </c>
      <c r="G664" s="21">
        <v>3000</v>
      </c>
      <c r="H664" s="17" t="s">
        <v>8</v>
      </c>
      <c r="I664" s="20">
        <f>IF(FluxoCaixa1013151769[[#This Row],[Fornecedores]]="Saldo Inicial",FluxoCaixa1013151769[[#This Row],[R$ (Valores)]],I663+FluxoCaixa1013151769[[#This Row],[Valores Receitas / Despesas]])</f>
        <v>116985.42999999988</v>
      </c>
      <c r="J664" s="5">
        <f>IF(FluxoCaixa1013151769[[#This Row],[Entrada / Saída]]="Saída",FluxoCaixa1013151769[[#This Row],[R$ (Valores)]]*-1,FluxoCaixa1013151769[[#This Row],[R$ (Valores)]])</f>
        <v>-3000</v>
      </c>
    </row>
    <row r="665" spans="2:10" hidden="1">
      <c r="B665" s="56">
        <v>46080</v>
      </c>
      <c r="C665" s="52" t="s">
        <v>1299</v>
      </c>
      <c r="D665" s="45" t="s">
        <v>2</v>
      </c>
      <c r="E665" s="45" t="s">
        <v>432</v>
      </c>
      <c r="F665" s="45" t="s">
        <v>1879</v>
      </c>
      <c r="G665" s="54">
        <v>681.94</v>
      </c>
      <c r="H665" s="45" t="s">
        <v>8</v>
      </c>
      <c r="I665" s="47">
        <f>IF(FluxoCaixa1013151769[[#This Row],[Fornecedores]]="Saldo Inicial",FluxoCaixa1013151769[[#This Row],[R$ (Valores)]],I664+FluxoCaixa1013151769[[#This Row],[Valores Receitas / Despesas]])</f>
        <v>116303.48999999987</v>
      </c>
      <c r="J665" s="53">
        <f>IF(FluxoCaixa1013151769[[#This Row],[Entrada / Saída]]="Saída",FluxoCaixa1013151769[[#This Row],[R$ (Valores)]]*-1,FluxoCaixa1013151769[[#This Row],[R$ (Valores)]])</f>
        <v>-681.94</v>
      </c>
    </row>
    <row r="666" spans="2:10" hidden="1">
      <c r="B666" s="56">
        <v>46080</v>
      </c>
      <c r="C666" s="52" t="s">
        <v>1299</v>
      </c>
      <c r="D666" s="17" t="s">
        <v>2</v>
      </c>
      <c r="E666" s="17" t="s">
        <v>432</v>
      </c>
      <c r="F666" s="17" t="s">
        <v>1881</v>
      </c>
      <c r="G666" s="21">
        <v>1534.37</v>
      </c>
      <c r="H666" s="17" t="s">
        <v>8</v>
      </c>
      <c r="I666" s="20">
        <f>IF(FluxoCaixa1013151769[[#This Row],[Fornecedores]]="Saldo Inicial",FluxoCaixa1013151769[[#This Row],[R$ (Valores)]],I665+FluxoCaixa1013151769[[#This Row],[Valores Receitas / Despesas]])</f>
        <v>114769.11999999988</v>
      </c>
      <c r="J666" s="5">
        <f>IF(FluxoCaixa1013151769[[#This Row],[Entrada / Saída]]="Saída",FluxoCaixa1013151769[[#This Row],[R$ (Valores)]]*-1,FluxoCaixa1013151769[[#This Row],[R$ (Valores)]])</f>
        <v>-1534.37</v>
      </c>
    </row>
    <row r="667" spans="2:10" hidden="1">
      <c r="B667" s="56">
        <v>46080</v>
      </c>
      <c r="C667" s="52" t="s">
        <v>1299</v>
      </c>
      <c r="D667" s="17" t="s">
        <v>2</v>
      </c>
      <c r="E667" s="17" t="s">
        <v>432</v>
      </c>
      <c r="F667" s="17" t="s">
        <v>1882</v>
      </c>
      <c r="G667" s="21">
        <v>212.88</v>
      </c>
      <c r="H667" s="17" t="s">
        <v>8</v>
      </c>
      <c r="I667" s="20">
        <f>IF(FluxoCaixa1013151769[[#This Row],[Fornecedores]]="Saldo Inicial",FluxoCaixa1013151769[[#This Row],[R$ (Valores)]],I666+FluxoCaixa1013151769[[#This Row],[Valores Receitas / Despesas]])</f>
        <v>114556.23999999987</v>
      </c>
      <c r="J667" s="5">
        <f>IF(FluxoCaixa1013151769[[#This Row],[Entrada / Saída]]="Saída",FluxoCaixa1013151769[[#This Row],[R$ (Valores)]]*-1,FluxoCaixa1013151769[[#This Row],[R$ (Valores)]])</f>
        <v>-212.88</v>
      </c>
    </row>
    <row r="668" spans="2:10" hidden="1">
      <c r="B668" s="56">
        <v>46080</v>
      </c>
      <c r="C668" s="52" t="s">
        <v>1299</v>
      </c>
      <c r="D668" s="17" t="s">
        <v>2</v>
      </c>
      <c r="E668" s="17" t="s">
        <v>432</v>
      </c>
      <c r="F668" s="17" t="s">
        <v>1073</v>
      </c>
      <c r="G668" s="21">
        <v>102.53</v>
      </c>
      <c r="H668" s="17" t="s">
        <v>8</v>
      </c>
      <c r="I668" s="20">
        <f>IF(FluxoCaixa1013151769[[#This Row],[Fornecedores]]="Saldo Inicial",FluxoCaixa1013151769[[#This Row],[R$ (Valores)]],I667+FluxoCaixa1013151769[[#This Row],[Valores Receitas / Despesas]])</f>
        <v>114453.70999999988</v>
      </c>
      <c r="J668" s="5">
        <f>IF(FluxoCaixa1013151769[[#This Row],[Entrada / Saída]]="Saída",FluxoCaixa1013151769[[#This Row],[R$ (Valores)]]*-1,FluxoCaixa1013151769[[#This Row],[R$ (Valores)]])</f>
        <v>-102.53</v>
      </c>
    </row>
    <row r="669" spans="2:10" hidden="1">
      <c r="B669" s="56">
        <v>46080</v>
      </c>
      <c r="C669" s="52" t="s">
        <v>1299</v>
      </c>
      <c r="D669" s="17" t="s">
        <v>2</v>
      </c>
      <c r="E669" s="17" t="s">
        <v>432</v>
      </c>
      <c r="F669" s="17" t="s">
        <v>1078</v>
      </c>
      <c r="G669" s="21">
        <v>687.41</v>
      </c>
      <c r="H669" s="17" t="s">
        <v>8</v>
      </c>
      <c r="I669" s="20">
        <f>IF(FluxoCaixa1013151769[[#This Row],[Fornecedores]]="Saldo Inicial",FluxoCaixa1013151769[[#This Row],[R$ (Valores)]],I668+FluxoCaixa1013151769[[#This Row],[Valores Receitas / Despesas]])</f>
        <v>113766.29999999987</v>
      </c>
      <c r="J669" s="5">
        <f>IF(FluxoCaixa1013151769[[#This Row],[Entrada / Saída]]="Saída",FluxoCaixa1013151769[[#This Row],[R$ (Valores)]]*-1,FluxoCaixa1013151769[[#This Row],[R$ (Valores)]])</f>
        <v>-687.41</v>
      </c>
    </row>
    <row r="670" spans="2:10" hidden="1">
      <c r="B670" s="56">
        <v>46080</v>
      </c>
      <c r="C670" s="52" t="s">
        <v>1299</v>
      </c>
      <c r="D670" s="17" t="s">
        <v>2</v>
      </c>
      <c r="E670" s="17" t="s">
        <v>432</v>
      </c>
      <c r="F670" s="17" t="s">
        <v>1069</v>
      </c>
      <c r="G670" s="21">
        <v>212.88</v>
      </c>
      <c r="H670" s="17" t="s">
        <v>8</v>
      </c>
      <c r="I670" s="20">
        <f>IF(FluxoCaixa1013151769[[#This Row],[Fornecedores]]="Saldo Inicial",FluxoCaixa1013151769[[#This Row],[R$ (Valores)]],I669+FluxoCaixa1013151769[[#This Row],[Valores Receitas / Despesas]])</f>
        <v>113553.41999999987</v>
      </c>
      <c r="J670" s="5">
        <f>IF(FluxoCaixa1013151769[[#This Row],[Entrada / Saída]]="Saída",FluxoCaixa1013151769[[#This Row],[R$ (Valores)]]*-1,FluxoCaixa1013151769[[#This Row],[R$ (Valores)]])</f>
        <v>-212.88</v>
      </c>
    </row>
    <row r="671" spans="2:10" hidden="1">
      <c r="B671" s="56">
        <v>46080</v>
      </c>
      <c r="C671" s="52" t="s">
        <v>1299</v>
      </c>
      <c r="D671" s="17" t="s">
        <v>2</v>
      </c>
      <c r="E671" s="17" t="s">
        <v>432</v>
      </c>
      <c r="F671" s="17" t="s">
        <v>1075</v>
      </c>
      <c r="G671" s="21">
        <v>212.88</v>
      </c>
      <c r="H671" s="17" t="s">
        <v>8</v>
      </c>
      <c r="I671" s="20">
        <f>IF(FluxoCaixa1013151769[[#This Row],[Fornecedores]]="Saldo Inicial",FluxoCaixa1013151769[[#This Row],[R$ (Valores)]],I670+FluxoCaixa1013151769[[#This Row],[Valores Receitas / Despesas]])</f>
        <v>113340.53999999986</v>
      </c>
      <c r="J671" s="5">
        <f>IF(FluxoCaixa1013151769[[#This Row],[Entrada / Saída]]="Saída",FluxoCaixa1013151769[[#This Row],[R$ (Valores)]]*-1,FluxoCaixa1013151769[[#This Row],[R$ (Valores)]])</f>
        <v>-212.88</v>
      </c>
    </row>
    <row r="672" spans="2:10" hidden="1">
      <c r="B672" s="56">
        <v>46080</v>
      </c>
      <c r="C672" s="52" t="s">
        <v>1299</v>
      </c>
      <c r="D672" s="17" t="s">
        <v>2</v>
      </c>
      <c r="E672" s="17" t="s">
        <v>432</v>
      </c>
      <c r="F672" s="17" t="s">
        <v>1069</v>
      </c>
      <c r="G672" s="21">
        <v>102.53</v>
      </c>
      <c r="H672" s="17" t="s">
        <v>8</v>
      </c>
      <c r="I672" s="20">
        <f>IF(FluxoCaixa1013151769[[#This Row],[Fornecedores]]="Saldo Inicial",FluxoCaixa1013151769[[#This Row],[R$ (Valores)]],I671+FluxoCaixa1013151769[[#This Row],[Valores Receitas / Despesas]])</f>
        <v>113238.00999999986</v>
      </c>
      <c r="J672" s="5">
        <f>IF(FluxoCaixa1013151769[[#This Row],[Entrada / Saída]]="Saída",FluxoCaixa1013151769[[#This Row],[R$ (Valores)]]*-1,FluxoCaixa1013151769[[#This Row],[R$ (Valores)]])</f>
        <v>-102.53</v>
      </c>
    </row>
    <row r="673" spans="2:10" hidden="1">
      <c r="B673" s="56">
        <v>46080</v>
      </c>
      <c r="C673" s="52" t="s">
        <v>1299</v>
      </c>
      <c r="D673" s="17" t="s">
        <v>2</v>
      </c>
      <c r="E673" s="17" t="s">
        <v>432</v>
      </c>
      <c r="F673" s="45" t="s">
        <v>396</v>
      </c>
      <c r="G673" s="54">
        <v>130.83000000000001</v>
      </c>
      <c r="H673" s="45" t="s">
        <v>8</v>
      </c>
      <c r="I673" s="47">
        <f>IF(FluxoCaixa1013151769[[#This Row],[Fornecedores]]="Saldo Inicial",FluxoCaixa1013151769[[#This Row],[R$ (Valores)]],I672+FluxoCaixa1013151769[[#This Row],[Valores Receitas / Despesas]])</f>
        <v>113107.17999999986</v>
      </c>
      <c r="J673" s="53">
        <f>IF(FluxoCaixa1013151769[[#This Row],[Entrada / Saída]]="Saída",FluxoCaixa1013151769[[#This Row],[R$ (Valores)]]*-1,FluxoCaixa1013151769[[#This Row],[R$ (Valores)]])</f>
        <v>-130.83000000000001</v>
      </c>
    </row>
    <row r="674" spans="2:10" hidden="1">
      <c r="B674" s="56">
        <v>46080</v>
      </c>
      <c r="C674" s="52" t="s">
        <v>1299</v>
      </c>
      <c r="D674" s="17" t="s">
        <v>2</v>
      </c>
      <c r="E674" s="17" t="s">
        <v>432</v>
      </c>
      <c r="F674" s="17" t="s">
        <v>1075</v>
      </c>
      <c r="G674" s="21">
        <v>102.53</v>
      </c>
      <c r="H674" s="17" t="s">
        <v>8</v>
      </c>
      <c r="I674" s="20">
        <f>IF(FluxoCaixa1013151769[[#This Row],[Fornecedores]]="Saldo Inicial",FluxoCaixa1013151769[[#This Row],[R$ (Valores)]],I673+FluxoCaixa1013151769[[#This Row],[Valores Receitas / Despesas]])</f>
        <v>113004.64999999986</v>
      </c>
      <c r="J674" s="5">
        <f>IF(FluxoCaixa1013151769[[#This Row],[Entrada / Saída]]="Saída",FluxoCaixa1013151769[[#This Row],[R$ (Valores)]]*-1,FluxoCaixa1013151769[[#This Row],[R$ (Valores)]])</f>
        <v>-102.53</v>
      </c>
    </row>
    <row r="675" spans="2:10" hidden="1">
      <c r="B675" s="56">
        <v>46080</v>
      </c>
      <c r="C675" s="52" t="s">
        <v>1299</v>
      </c>
      <c r="D675" s="17" t="s">
        <v>2</v>
      </c>
      <c r="E675" s="17" t="s">
        <v>432</v>
      </c>
      <c r="F675" s="17" t="s">
        <v>1880</v>
      </c>
      <c r="G675" s="21">
        <v>711.08</v>
      </c>
      <c r="H675" s="17" t="s">
        <v>8</v>
      </c>
      <c r="I675" s="20">
        <f>IF(FluxoCaixa1013151769[[#This Row],[Fornecedores]]="Saldo Inicial",FluxoCaixa1013151769[[#This Row],[R$ (Valores)]],I674+FluxoCaixa1013151769[[#This Row],[Valores Receitas / Despesas]])</f>
        <v>112293.56999999986</v>
      </c>
      <c r="J675" s="5">
        <f>IF(FluxoCaixa1013151769[[#This Row],[Entrada / Saída]]="Saída",FluxoCaixa1013151769[[#This Row],[R$ (Valores)]]*-1,FluxoCaixa1013151769[[#This Row],[R$ (Valores)]])</f>
        <v>-711.08</v>
      </c>
    </row>
    <row r="676" spans="2:10" hidden="1">
      <c r="B676" s="56">
        <v>46080</v>
      </c>
      <c r="C676" s="52" t="s">
        <v>1299</v>
      </c>
      <c r="D676" s="17" t="s">
        <v>2</v>
      </c>
      <c r="E676" s="17" t="s">
        <v>432</v>
      </c>
      <c r="F676" s="17" t="s">
        <v>1078</v>
      </c>
      <c r="G676" s="21">
        <v>71.27</v>
      </c>
      <c r="H676" s="17" t="s">
        <v>8</v>
      </c>
      <c r="I676" s="20">
        <f>IF(FluxoCaixa1013151769[[#This Row],[Fornecedores]]="Saldo Inicial",FluxoCaixa1013151769[[#This Row],[R$ (Valores)]],I675+FluxoCaixa1013151769[[#This Row],[Valores Receitas / Despesas]])</f>
        <v>112222.29999999986</v>
      </c>
      <c r="J676" s="5">
        <f>IF(FluxoCaixa1013151769[[#This Row],[Entrada / Saída]]="Saída",FluxoCaixa1013151769[[#This Row],[R$ (Valores)]]*-1,FluxoCaixa1013151769[[#This Row],[R$ (Valores)]])</f>
        <v>-71.27</v>
      </c>
    </row>
    <row r="677" spans="2:10" hidden="1">
      <c r="B677" s="56">
        <v>46080</v>
      </c>
      <c r="C677" s="52" t="s">
        <v>1299</v>
      </c>
      <c r="D677" s="17" t="s">
        <v>2</v>
      </c>
      <c r="E677" s="17" t="s">
        <v>432</v>
      </c>
      <c r="F677" s="17" t="s">
        <v>1078</v>
      </c>
      <c r="G677" s="21">
        <v>1508.93</v>
      </c>
      <c r="H677" s="17" t="s">
        <v>8</v>
      </c>
      <c r="I677" s="20">
        <f>IF(FluxoCaixa1013151769[[#This Row],[Fornecedores]]="Saldo Inicial",FluxoCaixa1013151769[[#This Row],[R$ (Valores)]],I676+FluxoCaixa1013151769[[#This Row],[Valores Receitas / Despesas]])</f>
        <v>110713.36999999986</v>
      </c>
      <c r="J677" s="5">
        <f>IF(FluxoCaixa1013151769[[#This Row],[Entrada / Saída]]="Saída",FluxoCaixa1013151769[[#This Row],[R$ (Valores)]]*-1,FluxoCaixa1013151769[[#This Row],[R$ (Valores)]])</f>
        <v>-1508.93</v>
      </c>
    </row>
    <row r="678" spans="2:10" hidden="1">
      <c r="B678" s="56">
        <v>46080</v>
      </c>
      <c r="C678" s="52" t="s">
        <v>1299</v>
      </c>
      <c r="D678" s="17" t="s">
        <v>2</v>
      </c>
      <c r="E678" s="17" t="s">
        <v>32</v>
      </c>
      <c r="F678" s="17" t="s">
        <v>1883</v>
      </c>
      <c r="G678" s="21">
        <v>1893.31</v>
      </c>
      <c r="H678" s="17" t="s">
        <v>8</v>
      </c>
      <c r="I678" s="20">
        <f>IF(FluxoCaixa1013151769[[#This Row],[Fornecedores]]="Saldo Inicial",FluxoCaixa1013151769[[#This Row],[R$ (Valores)]],I677+FluxoCaixa1013151769[[#This Row],[Valores Receitas / Despesas]])</f>
        <v>108820.05999999987</v>
      </c>
      <c r="J678" s="5">
        <f>IF(FluxoCaixa1013151769[[#This Row],[Entrada / Saída]]="Saída",FluxoCaixa1013151769[[#This Row],[R$ (Valores)]]*-1,FluxoCaixa1013151769[[#This Row],[R$ (Valores)]])</f>
        <v>-1893.31</v>
      </c>
    </row>
    <row r="679" spans="2:10" hidden="1">
      <c r="B679" s="56">
        <v>46080</v>
      </c>
      <c r="C679" s="52" t="s">
        <v>1299</v>
      </c>
      <c r="D679" s="45" t="s">
        <v>2</v>
      </c>
      <c r="E679" s="45" t="s">
        <v>79</v>
      </c>
      <c r="F679" s="69" t="s">
        <v>1884</v>
      </c>
      <c r="G679" s="54">
        <v>1887.8</v>
      </c>
      <c r="H679" s="45" t="s">
        <v>8</v>
      </c>
      <c r="I679" s="47">
        <f>IF(FluxoCaixa1013151769[[#This Row],[Fornecedores]]="Saldo Inicial",FluxoCaixa1013151769[[#This Row],[R$ (Valores)]],I678+FluxoCaixa1013151769[[#This Row],[Valores Receitas / Despesas]])</f>
        <v>106932.25999999986</v>
      </c>
      <c r="J679" s="53">
        <f>IF(FluxoCaixa1013151769[[#This Row],[Entrada / Saída]]="Saída",FluxoCaixa1013151769[[#This Row],[R$ (Valores)]]*-1,FluxoCaixa1013151769[[#This Row],[R$ (Valores)]])</f>
        <v>-1887.8</v>
      </c>
    </row>
    <row r="680" spans="2:10" hidden="1">
      <c r="B680" s="56">
        <v>46080</v>
      </c>
      <c r="C680" s="52" t="s">
        <v>1299</v>
      </c>
      <c r="D680" s="17" t="s">
        <v>2</v>
      </c>
      <c r="E680" s="17" t="s">
        <v>71</v>
      </c>
      <c r="F680" s="68" t="s">
        <v>1885</v>
      </c>
      <c r="G680" s="21">
        <v>141.26</v>
      </c>
      <c r="H680" s="17" t="s">
        <v>8</v>
      </c>
      <c r="I680" s="20">
        <f>IF(FluxoCaixa1013151769[[#This Row],[Fornecedores]]="Saldo Inicial",FluxoCaixa1013151769[[#This Row],[R$ (Valores)]],I679+FluxoCaixa1013151769[[#This Row],[Valores Receitas / Despesas]])</f>
        <v>106790.99999999987</v>
      </c>
      <c r="J680" s="5">
        <f>IF(FluxoCaixa1013151769[[#This Row],[Entrada / Saída]]="Saída",FluxoCaixa1013151769[[#This Row],[R$ (Valores)]]*-1,FluxoCaixa1013151769[[#This Row],[R$ (Valores)]])</f>
        <v>-141.26</v>
      </c>
    </row>
    <row r="681" spans="2:10" hidden="1">
      <c r="B681" s="56">
        <v>46080</v>
      </c>
      <c r="C681" s="52" t="s">
        <v>1299</v>
      </c>
      <c r="D681" s="17" t="s">
        <v>2</v>
      </c>
      <c r="E681" s="17" t="s">
        <v>70</v>
      </c>
      <c r="F681" s="17" t="s">
        <v>1075</v>
      </c>
      <c r="G681" s="21">
        <v>800</v>
      </c>
      <c r="H681" s="17" t="s">
        <v>8</v>
      </c>
      <c r="I681" s="20">
        <f>IF(FluxoCaixa1013151769[[#This Row],[Fornecedores]]="Saldo Inicial",FluxoCaixa1013151769[[#This Row],[R$ (Valores)]],I680+FluxoCaixa1013151769[[#This Row],[Valores Receitas / Despesas]])</f>
        <v>105990.99999999987</v>
      </c>
      <c r="J681" s="5">
        <f>IF(FluxoCaixa1013151769[[#This Row],[Entrada / Saída]]="Saída",FluxoCaixa1013151769[[#This Row],[R$ (Valores)]]*-1,FluxoCaixa1013151769[[#This Row],[R$ (Valores)]])</f>
        <v>-800</v>
      </c>
    </row>
    <row r="682" spans="2:10" hidden="1">
      <c r="B682" s="56">
        <v>46080</v>
      </c>
      <c r="C682" s="52" t="s">
        <v>1299</v>
      </c>
      <c r="D682" s="17" t="s">
        <v>2</v>
      </c>
      <c r="E682" s="17" t="s">
        <v>20</v>
      </c>
      <c r="F682" s="17" t="s">
        <v>1207</v>
      </c>
      <c r="G682" s="21">
        <v>1848</v>
      </c>
      <c r="H682" s="17" t="s">
        <v>8</v>
      </c>
      <c r="I682" s="20">
        <f>IF(FluxoCaixa1013151769[[#This Row],[Fornecedores]]="Saldo Inicial",FluxoCaixa1013151769[[#This Row],[R$ (Valores)]],I681+FluxoCaixa1013151769[[#This Row],[Valores Receitas / Despesas]])</f>
        <v>104142.99999999987</v>
      </c>
      <c r="J682" s="5">
        <f>IF(FluxoCaixa1013151769[[#This Row],[Entrada / Saída]]="Saída",FluxoCaixa1013151769[[#This Row],[R$ (Valores)]]*-1,FluxoCaixa1013151769[[#This Row],[R$ (Valores)]])</f>
        <v>-1848</v>
      </c>
    </row>
    <row r="683" spans="2:10" hidden="1">
      <c r="B683" s="56">
        <v>46080</v>
      </c>
      <c r="C683" s="52" t="s">
        <v>1299</v>
      </c>
      <c r="D683" s="17" t="s">
        <v>2</v>
      </c>
      <c r="E683" s="17" t="s">
        <v>21</v>
      </c>
      <c r="F683" s="17" t="s">
        <v>1886</v>
      </c>
      <c r="G683" s="21">
        <v>1573.05</v>
      </c>
      <c r="H683" s="17" t="s">
        <v>8</v>
      </c>
      <c r="I683" s="20">
        <f>IF(FluxoCaixa1013151769[[#This Row],[Fornecedores]]="Saldo Inicial",FluxoCaixa1013151769[[#This Row],[R$ (Valores)]],I682+FluxoCaixa1013151769[[#This Row],[Valores Receitas / Despesas]])</f>
        <v>102569.94999999987</v>
      </c>
      <c r="J683" s="5">
        <f>IF(FluxoCaixa1013151769[[#This Row],[Entrada / Saída]]="Saída",FluxoCaixa1013151769[[#This Row],[R$ (Valores)]]*-1,FluxoCaixa1013151769[[#This Row],[R$ (Valores)]])</f>
        <v>-1573.05</v>
      </c>
    </row>
    <row r="684" spans="2:10" hidden="1">
      <c r="B684" s="56">
        <v>46080</v>
      </c>
      <c r="C684" s="52" t="s">
        <v>1299</v>
      </c>
      <c r="D684" s="17" t="s">
        <v>2</v>
      </c>
      <c r="E684" s="17" t="s">
        <v>21</v>
      </c>
      <c r="F684" s="17" t="s">
        <v>1886</v>
      </c>
      <c r="G684" s="21">
        <v>21396.61</v>
      </c>
      <c r="H684" s="17" t="s">
        <v>8</v>
      </c>
      <c r="I684" s="20">
        <f>IF(FluxoCaixa1013151769[[#This Row],[Fornecedores]]="Saldo Inicial",FluxoCaixa1013151769[[#This Row],[R$ (Valores)]],I683+FluxoCaixa1013151769[[#This Row],[Valores Receitas / Despesas]])</f>
        <v>81173.339999999866</v>
      </c>
      <c r="J684" s="5">
        <f>IF(FluxoCaixa1013151769[[#This Row],[Entrada / Saída]]="Saída",FluxoCaixa1013151769[[#This Row],[R$ (Valores)]]*-1,FluxoCaixa1013151769[[#This Row],[R$ (Valores)]])</f>
        <v>-21396.61</v>
      </c>
    </row>
    <row r="685" spans="2:10" hidden="1">
      <c r="B685" s="56">
        <v>46080</v>
      </c>
      <c r="C685" s="52" t="s">
        <v>1299</v>
      </c>
      <c r="D685" s="17" t="s">
        <v>2</v>
      </c>
      <c r="E685" s="17" t="s">
        <v>21</v>
      </c>
      <c r="F685" s="17" t="s">
        <v>1886</v>
      </c>
      <c r="G685" s="54">
        <v>10655.83</v>
      </c>
      <c r="H685" s="45" t="s">
        <v>8</v>
      </c>
      <c r="I685" s="47">
        <f>IF(FluxoCaixa1013151769[[#This Row],[Fornecedores]]="Saldo Inicial",FluxoCaixa1013151769[[#This Row],[R$ (Valores)]],I684+FluxoCaixa1013151769[[#This Row],[Valores Receitas / Despesas]])</f>
        <v>70517.509999999864</v>
      </c>
      <c r="J685" s="53">
        <f>IF(FluxoCaixa1013151769[[#This Row],[Entrada / Saída]]="Saída",FluxoCaixa1013151769[[#This Row],[R$ (Valores)]]*-1,FluxoCaixa1013151769[[#This Row],[R$ (Valores)]])</f>
        <v>-10655.83</v>
      </c>
    </row>
    <row r="686" spans="2:10" hidden="1">
      <c r="B686" s="56">
        <v>46080</v>
      </c>
      <c r="C686" s="52" t="s">
        <v>1299</v>
      </c>
      <c r="D686" s="17" t="s">
        <v>2</v>
      </c>
      <c r="E686" s="17" t="s">
        <v>21</v>
      </c>
      <c r="F686" s="17" t="s">
        <v>1886</v>
      </c>
      <c r="G686" s="54">
        <v>32569.85</v>
      </c>
      <c r="H686" s="45" t="s">
        <v>8</v>
      </c>
      <c r="I686" s="47">
        <f>IF(FluxoCaixa1013151769[[#This Row],[Fornecedores]]="Saldo Inicial",FluxoCaixa1013151769[[#This Row],[R$ (Valores)]],I685+FluxoCaixa1013151769[[#This Row],[Valores Receitas / Despesas]])</f>
        <v>37947.659999999865</v>
      </c>
      <c r="J686" s="53">
        <f>IF(FluxoCaixa1013151769[[#This Row],[Entrada / Saída]]="Saída",FluxoCaixa1013151769[[#This Row],[R$ (Valores)]]*-1,FluxoCaixa1013151769[[#This Row],[R$ (Valores)]])</f>
        <v>-32569.85</v>
      </c>
    </row>
    <row r="687" spans="2:10" hidden="1">
      <c r="B687" s="56">
        <v>46080</v>
      </c>
      <c r="C687" s="52" t="s">
        <v>1299</v>
      </c>
      <c r="D687" s="45" t="s">
        <v>2</v>
      </c>
      <c r="E687" s="45" t="s">
        <v>70</v>
      </c>
      <c r="F687" s="45" t="s">
        <v>1191</v>
      </c>
      <c r="G687" s="54">
        <v>1000</v>
      </c>
      <c r="H687" s="45" t="s">
        <v>8</v>
      </c>
      <c r="I687" s="47">
        <f>IF(FluxoCaixa1013151769[[#This Row],[Fornecedores]]="Saldo Inicial",FluxoCaixa1013151769[[#This Row],[R$ (Valores)]],I686+FluxoCaixa1013151769[[#This Row],[Valores Receitas / Despesas]])</f>
        <v>36947.659999999865</v>
      </c>
      <c r="J687" s="53">
        <f>IF(FluxoCaixa1013151769[[#This Row],[Entrada / Saída]]="Saída",FluxoCaixa1013151769[[#This Row],[R$ (Valores)]]*-1,FluxoCaixa1013151769[[#This Row],[R$ (Valores)]])</f>
        <v>-1000</v>
      </c>
    </row>
    <row r="688" spans="2:10">
      <c r="B688" s="17"/>
      <c r="C688" s="48"/>
      <c r="D688" s="17"/>
      <c r="E688" s="17"/>
      <c r="F688" s="17"/>
      <c r="G688" s="17"/>
      <c r="H688" s="17"/>
      <c r="I688" s="17"/>
    </row>
    <row r="689" spans="2:9">
      <c r="B689" s="17"/>
      <c r="C689" s="48"/>
      <c r="D689" s="17"/>
      <c r="E689" s="17"/>
      <c r="F689" s="17"/>
      <c r="G689" s="17"/>
      <c r="H689" s="17"/>
      <c r="I689" s="17"/>
    </row>
    <row r="690" spans="2:9">
      <c r="B690" s="17"/>
      <c r="C690" s="48"/>
      <c r="D690" s="17"/>
      <c r="E690" s="17"/>
      <c r="F690" s="17"/>
      <c r="G690" s="17"/>
      <c r="H690" s="17"/>
      <c r="I690" s="17"/>
    </row>
    <row r="691" spans="2:9">
      <c r="B691" s="17"/>
      <c r="C691" s="48"/>
      <c r="D691" s="17"/>
      <c r="E691" s="17"/>
      <c r="F691" s="17"/>
      <c r="G691" s="17"/>
      <c r="H691" s="17"/>
      <c r="I691" s="17"/>
    </row>
    <row r="692" spans="2:9">
      <c r="B692" s="17"/>
      <c r="C692" s="48"/>
      <c r="D692" s="17"/>
      <c r="E692" s="17"/>
      <c r="F692" s="17"/>
      <c r="G692" s="17"/>
      <c r="H692" s="17"/>
      <c r="I692" s="17"/>
    </row>
  </sheetData>
  <mergeCells count="5">
    <mergeCell ref="E1:I1"/>
    <mergeCell ref="B3:D3"/>
    <mergeCell ref="B4:C4"/>
    <mergeCell ref="B5:C5"/>
    <mergeCell ref="B6:C6"/>
  </mergeCells>
  <conditionalFormatting sqref="D6">
    <cfRule type="cellIs" dxfId="25" priority="1" operator="greaterThan">
      <formula>0</formula>
    </cfRule>
    <cfRule type="cellIs" dxfId="24" priority="2" operator="lessThan">
      <formula>0</formula>
    </cfRule>
  </conditionalFormatting>
  <dataValidations count="3">
    <dataValidation type="list" allowBlank="1" showInputMessage="1" showErrorMessage="1" sqref="D11:D687" xr:uid="{91905C93-6EDE-430D-B6DD-5E2FA4F22E17}">
      <formula1>"Entrada,Saída"</formula1>
    </dataValidation>
    <dataValidation type="list" allowBlank="1" showInputMessage="1" showErrorMessage="1" sqref="F11 F23:F24 F59" xr:uid="{3A32495F-1DDF-4B33-B8B0-81C9F25D9257}">
      <formula1>INDIRECT($D11)</formula1>
    </dataValidation>
    <dataValidation type="list" allowBlank="1" showInputMessage="1" showErrorMessage="1" sqref="E11:E687" xr:uid="{8F4E37ED-0587-4327-8D43-75E2A32A9969}">
      <formula1>INDIRECT(D11)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009A33-127A-48A0-9B4E-8ADAB90770D8}">
          <x14:formula1>
            <xm:f>'Origem de Dados '!$F$3:$F$6</xm:f>
          </x14:formula1>
          <xm:sqref>H11:H687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475C-C40C-47EF-A653-9452E34414F0}">
  <dimension ref="B1:Q107"/>
  <sheetViews>
    <sheetView showGridLines="0" zoomScale="85" zoomScaleNormal="85" workbookViewId="0">
      <selection sqref="A1:XFD1048576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79.85546875" style="1" bestFit="1" customWidth="1"/>
    <col min="7" max="7" width="24.42578125" style="1" customWidth="1"/>
    <col min="8" max="8" width="21.140625" style="1" customWidth="1"/>
    <col min="9" max="9" width="19.5703125" style="1" bestFit="1" customWidth="1"/>
    <col min="10" max="10" width="31.42578125" style="1" hidden="1" customWidth="1"/>
    <col min="11" max="13" width="8.85546875" style="1"/>
    <col min="14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155</v>
      </c>
      <c r="F1" s="106"/>
      <c r="G1" s="106"/>
      <c r="H1" s="106"/>
      <c r="I1" s="106"/>
    </row>
    <row r="2" spans="2:17" ht="23.1" customHeight="1"/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SUMPRODUCT(SUBTOTAL(9,OFFSET(FluxoCaixa791214162024[R$ (Valores)],ROW(FluxoCaixa791214162024[R$ (Valores)])-ROW(G11),0,1)),--(FluxoCaixa791214162024[Entrada / Saída]="Entrada"))+SUMPRODUCT(SUBTOTAL(9,OFFSET(FluxoCaixa791214162024[R$ (Valores)],ROW(FluxoCaixa791214162024[R$ (Valores)])-ROW(G11),0,1)),--(FluxoCaixa791214162024[Entrada / Saída]="Saldo Inicial"))</f>
        <v>8006673.1600000011</v>
      </c>
    </row>
    <row r="5" spans="2:17" ht="15.75">
      <c r="B5" s="110" t="s">
        <v>51</v>
      </c>
      <c r="C5" s="110"/>
      <c r="D5" s="8">
        <f ca="1">SUMPRODUCT(SUBTOTAL(9,OFFSET(FluxoCaixa791214162024[R$ (Valores)],ROW(FluxoCaixa791214162024[R$ (Valores)])-ROW(G11),0,1)),--(FluxoCaixa791214162024[Entrada / Saída]="Saída"))</f>
        <v>3463300.0399999986</v>
      </c>
      <c r="N5" s="26"/>
      <c r="Q5" s="31"/>
    </row>
    <row r="6" spans="2:17" ht="15.75">
      <c r="B6" s="110" t="s">
        <v>49</v>
      </c>
      <c r="C6" s="110"/>
      <c r="D6" s="9">
        <f ca="1">D4-D5</f>
        <v>4543373.1200000029</v>
      </c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5496200.7999999998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45</v>
      </c>
      <c r="F10" s="25" t="s">
        <v>46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>
      <c r="B11" s="16">
        <v>46054</v>
      </c>
      <c r="C11" s="52" t="str">
        <f>IF(FluxoCaixa791214162024[[#This Row],[Data]]="","",PROPER(TEXT(FluxoCaixa791214162024[[#This Row],[Data]],"mmmm")))</f>
        <v>Fevereiro</v>
      </c>
      <c r="D11" s="18" t="s">
        <v>1</v>
      </c>
      <c r="E11" s="18" t="s">
        <v>48</v>
      </c>
      <c r="F11" s="17" t="s">
        <v>60</v>
      </c>
      <c r="G11" s="19">
        <v>5496200.7999999998</v>
      </c>
      <c r="H11" s="17" t="s">
        <v>13</v>
      </c>
      <c r="I11" s="20">
        <f>IF(FluxoCaixa791214162024[[#This Row],[Receitas / Despesas]]="Saldo Inicial",FluxoCaixa791214162024[[#This Row],[R$ (Valores)]],I10+FluxoCaixa791214162024[[#This Row],[Valores Receitas / Despesas]])</f>
        <v>5496200.7999999998</v>
      </c>
      <c r="J11" s="20">
        <f>IF(FluxoCaixa791214162024[[#This Row],[Entrada / Saída]]="Saída",FluxoCaixa791214162024[[#This Row],[R$ (Valores)]]*-1,FluxoCaixa791214162024[[#This Row],[R$ (Valores)]])</f>
        <v>5496200.7999999998</v>
      </c>
    </row>
    <row r="12" spans="2:17" ht="15">
      <c r="B12" s="16">
        <v>46056</v>
      </c>
      <c r="C12" s="52" t="str">
        <f>IF(FluxoCaixa791214162024[[#This Row],[Data]]="","",PROPER(TEXT(FluxoCaixa791214162024[[#This Row],[Data]],"mmmm")))</f>
        <v>Fevereiro</v>
      </c>
      <c r="D12" s="55" t="s">
        <v>1</v>
      </c>
      <c r="E12" s="55" t="s">
        <v>11</v>
      </c>
      <c r="F12" s="60" t="s">
        <v>1894</v>
      </c>
      <c r="G12" s="63">
        <v>0.01</v>
      </c>
      <c r="H12" s="55" t="s">
        <v>525</v>
      </c>
      <c r="I12" s="20">
        <f>IF(FluxoCaixa791214162024[[#This Row],[Receitas / Despesas]]="Saldo Inicial",FluxoCaixa791214162024[[#This Row],[R$ (Valores)]],I11+FluxoCaixa791214162024[[#This Row],[Valores Receitas / Despesas]])</f>
        <v>5496200.8099999996</v>
      </c>
      <c r="J12" s="20">
        <f>IF(FluxoCaixa791214162024[[#This Row],[Entrada / Saída]]="Saída",FluxoCaixa791214162024[[#This Row],[R$ (Valores)]]*-1,FluxoCaixa791214162024[[#This Row],[R$ (Valores)]])</f>
        <v>0.01</v>
      </c>
    </row>
    <row r="13" spans="2:17" ht="15">
      <c r="B13" s="16">
        <v>46056</v>
      </c>
      <c r="C13" s="52" t="str">
        <f>IF(FluxoCaixa791214162024[[#This Row],[Data]]="","",PROPER(TEXT(FluxoCaixa791214162024[[#This Row],[Data]],"mmmm")))</f>
        <v>Fevereiro</v>
      </c>
      <c r="D13" s="55" t="s">
        <v>2</v>
      </c>
      <c r="E13" s="55" t="s">
        <v>507</v>
      </c>
      <c r="F13" s="55" t="s">
        <v>1893</v>
      </c>
      <c r="G13" s="64">
        <v>0.9</v>
      </c>
      <c r="H13" s="55" t="s">
        <v>525</v>
      </c>
      <c r="I13" s="20">
        <f>IF(FluxoCaixa791214162024[[#This Row],[Receitas / Despesas]]="Saldo Inicial",FluxoCaixa791214162024[[#This Row],[R$ (Valores)]],I12+FluxoCaixa791214162024[[#This Row],[Valores Receitas / Despesas]])</f>
        <v>5496199.9099999992</v>
      </c>
      <c r="J13" s="20">
        <f>IF(FluxoCaixa791214162024[[#This Row],[Entrada / Saída]]="Saída",FluxoCaixa791214162024[[#This Row],[R$ (Valores)]]*-1,FluxoCaixa791214162024[[#This Row],[R$ (Valores)]])</f>
        <v>-0.9</v>
      </c>
    </row>
    <row r="14" spans="2:17" ht="15">
      <c r="B14" s="16">
        <v>46056</v>
      </c>
      <c r="C14" s="52" t="str">
        <f>IF(FluxoCaixa791214162024[[#This Row],[Data]]="","",PROPER(TEXT(FluxoCaixa791214162024[[#This Row],[Data]],"mmmm")))</f>
        <v>Fevereiro</v>
      </c>
      <c r="D14" s="55" t="s">
        <v>2</v>
      </c>
      <c r="E14" s="55" t="s">
        <v>507</v>
      </c>
      <c r="F14" s="55" t="s">
        <v>1893</v>
      </c>
      <c r="G14" s="63">
        <v>0.9</v>
      </c>
      <c r="H14" s="55" t="s">
        <v>525</v>
      </c>
      <c r="I14" s="20">
        <f>IF(FluxoCaixa791214162024[[#This Row],[Receitas / Despesas]]="Saldo Inicial",FluxoCaixa791214162024[[#This Row],[R$ (Valores)]],I13+FluxoCaixa791214162024[[#This Row],[Valores Receitas / Despesas]])</f>
        <v>5496199.0099999988</v>
      </c>
      <c r="J14" s="20">
        <f>IF(FluxoCaixa791214162024[[#This Row],[Entrada / Saída]]="Saída",FluxoCaixa791214162024[[#This Row],[R$ (Valores)]]*-1,FluxoCaixa791214162024[[#This Row],[R$ (Valores)]])</f>
        <v>-0.9</v>
      </c>
    </row>
    <row r="15" spans="2:17" ht="15">
      <c r="B15" s="16">
        <v>46056</v>
      </c>
      <c r="C15" s="52" t="str">
        <f>IF(FluxoCaixa791214162024[[#This Row],[Data]]="","",PROPER(TEXT(FluxoCaixa791214162024[[#This Row],[Data]],"mmmm")))</f>
        <v>Fevereiro</v>
      </c>
      <c r="D15" s="55" t="s">
        <v>2</v>
      </c>
      <c r="E15" s="55" t="s">
        <v>507</v>
      </c>
      <c r="F15" s="55" t="s">
        <v>1893</v>
      </c>
      <c r="G15" s="64">
        <v>0.9</v>
      </c>
      <c r="H15" s="55" t="s">
        <v>525</v>
      </c>
      <c r="I15" s="20">
        <f>IF(FluxoCaixa791214162024[[#This Row],[Receitas / Despesas]]="Saldo Inicial",FluxoCaixa791214162024[[#This Row],[R$ (Valores)]],I14+FluxoCaixa791214162024[[#This Row],[Valores Receitas / Despesas]])</f>
        <v>5496198.1099999985</v>
      </c>
      <c r="J15" s="20">
        <f>IF(FluxoCaixa791214162024[[#This Row],[Entrada / Saída]]="Saída",FluxoCaixa791214162024[[#This Row],[R$ (Valores)]]*-1,FluxoCaixa791214162024[[#This Row],[R$ (Valores)]])</f>
        <v>-0.9</v>
      </c>
    </row>
    <row r="16" spans="2:17" ht="15">
      <c r="B16" s="16">
        <v>46057</v>
      </c>
      <c r="C16" s="52" t="str">
        <f>IF(FluxoCaixa791214162024[[#This Row],[Data]]="","",PROPER(TEXT(FluxoCaixa791214162024[[#This Row],[Data]],"mmmm")))</f>
        <v>Fevereiro</v>
      </c>
      <c r="D16" s="55" t="s">
        <v>1</v>
      </c>
      <c r="E16" s="55" t="s">
        <v>11</v>
      </c>
      <c r="F16" s="60" t="s">
        <v>1894</v>
      </c>
      <c r="G16" s="63">
        <v>2.5299999999999998</v>
      </c>
      <c r="H16" s="55" t="s">
        <v>525</v>
      </c>
      <c r="I16" s="20">
        <f>IF(FluxoCaixa791214162024[[#This Row],[Receitas / Despesas]]="Saldo Inicial",FluxoCaixa791214162024[[#This Row],[R$ (Valores)]],I15+FluxoCaixa791214162024[[#This Row],[Valores Receitas / Despesas]])</f>
        <v>5496200.6399999987</v>
      </c>
      <c r="J16" s="20">
        <f>IF(FluxoCaixa791214162024[[#This Row],[Entrada / Saída]]="Saída",FluxoCaixa791214162024[[#This Row],[R$ (Valores)]]*-1,FluxoCaixa791214162024[[#This Row],[R$ (Valores)]])</f>
        <v>2.5299999999999998</v>
      </c>
    </row>
    <row r="17" spans="2:15" ht="15">
      <c r="B17" s="16">
        <v>46057</v>
      </c>
      <c r="C17" s="52" t="str">
        <f>IF(FluxoCaixa791214162024[[#This Row],[Data]]="","",PROPER(TEXT(FluxoCaixa791214162024[[#This Row],[Data]],"mmmm")))</f>
        <v>Fevereiro</v>
      </c>
      <c r="D17" s="55" t="s">
        <v>1</v>
      </c>
      <c r="E17" s="55" t="s">
        <v>11</v>
      </c>
      <c r="F17" s="60" t="s">
        <v>1894</v>
      </c>
      <c r="G17" s="64">
        <v>1.04</v>
      </c>
      <c r="H17" s="55" t="s">
        <v>525</v>
      </c>
      <c r="I17" s="20">
        <f>IF(FluxoCaixa791214162024[[#This Row],[Receitas / Despesas]]="Saldo Inicial",FluxoCaixa791214162024[[#This Row],[R$ (Valores)]],I16+FluxoCaixa791214162024[[#This Row],[Valores Receitas / Despesas]])</f>
        <v>5496201.6799999988</v>
      </c>
      <c r="J17" s="20">
        <f>IF(FluxoCaixa791214162024[[#This Row],[Entrada / Saída]]="Saída",FluxoCaixa791214162024[[#This Row],[R$ (Valores)]]*-1,FluxoCaixa791214162024[[#This Row],[R$ (Valores)]])</f>
        <v>1.04</v>
      </c>
    </row>
    <row r="18" spans="2:15" ht="15">
      <c r="B18" s="16">
        <v>46057</v>
      </c>
      <c r="C18" s="52" t="str">
        <f>IF(FluxoCaixa791214162024[[#This Row],[Data]]="","",PROPER(TEXT(FluxoCaixa791214162024[[#This Row],[Data]],"mmmm")))</f>
        <v>Fevereiro</v>
      </c>
      <c r="D18" s="55" t="s">
        <v>2</v>
      </c>
      <c r="E18" s="55" t="s">
        <v>75</v>
      </c>
      <c r="F18" s="60" t="s">
        <v>1929</v>
      </c>
      <c r="G18" s="64">
        <v>100000</v>
      </c>
      <c r="H18" s="55" t="s">
        <v>525</v>
      </c>
      <c r="I18" s="20">
        <f>IF(FluxoCaixa791214162024[[#This Row],[Receitas / Despesas]]="Saldo Inicial",FluxoCaixa791214162024[[#This Row],[R$ (Valores)]],I17+FluxoCaixa791214162024[[#This Row],[Valores Receitas / Despesas]])</f>
        <v>5396201.6799999988</v>
      </c>
      <c r="J18" s="20">
        <f>IF(FluxoCaixa791214162024[[#This Row],[Entrada / Saída]]="Saída",FluxoCaixa791214162024[[#This Row],[R$ (Valores)]]*-1,FluxoCaixa791214162024[[#This Row],[R$ (Valores)]])</f>
        <v>-100000</v>
      </c>
    </row>
    <row r="19" spans="2:15" ht="15">
      <c r="B19" s="16">
        <v>46058</v>
      </c>
      <c r="C19" s="52" t="str">
        <f>IF(FluxoCaixa791214162024[[#This Row],[Data]]="","",PROPER(TEXT(FluxoCaixa791214162024[[#This Row],[Data]],"mmmm")))</f>
        <v>Fevereiro</v>
      </c>
      <c r="D19" s="55" t="s">
        <v>1</v>
      </c>
      <c r="E19" s="55" t="s">
        <v>11</v>
      </c>
      <c r="F19" s="60" t="s">
        <v>1894</v>
      </c>
      <c r="G19" s="64">
        <v>3.68</v>
      </c>
      <c r="H19" s="55" t="s">
        <v>525</v>
      </c>
      <c r="I19" s="20">
        <f>IF(FluxoCaixa791214162024[[#This Row],[Receitas / Despesas]]="Saldo Inicial",FluxoCaixa791214162024[[#This Row],[R$ (Valores)]],I18+FluxoCaixa791214162024[[#This Row],[Valores Receitas / Despesas]])</f>
        <v>5396205.3599999985</v>
      </c>
      <c r="J19" s="20">
        <f>IF(FluxoCaixa791214162024[[#This Row],[Entrada / Saída]]="Saída",FluxoCaixa791214162024[[#This Row],[R$ (Valores)]]*-1,FluxoCaixa791214162024[[#This Row],[R$ (Valores)]])</f>
        <v>3.68</v>
      </c>
    </row>
    <row r="20" spans="2:15" ht="15">
      <c r="B20" s="16">
        <v>46058</v>
      </c>
      <c r="C20" s="52" t="str">
        <f>IF(FluxoCaixa791214162024[[#This Row],[Data]]="","",PROPER(TEXT(FluxoCaixa791214162024[[#This Row],[Data]],"mmmm")))</f>
        <v>Fevereiro</v>
      </c>
      <c r="D20" s="55" t="s">
        <v>2</v>
      </c>
      <c r="E20" s="55" t="s">
        <v>75</v>
      </c>
      <c r="F20" s="60" t="s">
        <v>1930</v>
      </c>
      <c r="G20" s="64">
        <v>100000</v>
      </c>
      <c r="H20" s="55" t="s">
        <v>525</v>
      </c>
      <c r="I20" s="20">
        <f>IF(FluxoCaixa791214162024[[#This Row],[Receitas / Despesas]]="Saldo Inicial",FluxoCaixa791214162024[[#This Row],[R$ (Valores)]],I19+FluxoCaixa791214162024[[#This Row],[Valores Receitas / Despesas]])</f>
        <v>5296205.3599999985</v>
      </c>
      <c r="J20" s="20">
        <f>IF(FluxoCaixa791214162024[[#This Row],[Entrada / Saída]]="Saída",FluxoCaixa791214162024[[#This Row],[R$ (Valores)]]*-1,FluxoCaixa791214162024[[#This Row],[R$ (Valores)]])</f>
        <v>-100000</v>
      </c>
    </row>
    <row r="21" spans="2:15" ht="15">
      <c r="B21" s="16">
        <v>46058</v>
      </c>
      <c r="C21" s="52" t="str">
        <f>IF(FluxoCaixa791214162024[[#This Row],[Data]]="","",PROPER(TEXT(FluxoCaixa791214162024[[#This Row],[Data]],"mmmm")))</f>
        <v>Fevereiro</v>
      </c>
      <c r="D21" s="55" t="s">
        <v>2</v>
      </c>
      <c r="E21" s="55" t="s">
        <v>36</v>
      </c>
      <c r="F21" s="55" t="s">
        <v>704</v>
      </c>
      <c r="G21" s="65">
        <v>30000</v>
      </c>
      <c r="H21" s="55" t="s">
        <v>525</v>
      </c>
      <c r="I21" s="20">
        <f>IF(FluxoCaixa791214162024[[#This Row],[Receitas / Despesas]]="Saldo Inicial",FluxoCaixa791214162024[[#This Row],[R$ (Valores)]],I20+FluxoCaixa791214162024[[#This Row],[Valores Receitas / Despesas]])</f>
        <v>5266205.3599999985</v>
      </c>
      <c r="J21" s="20">
        <f>IF(FluxoCaixa791214162024[[#This Row],[Entrada / Saída]]="Saída",FluxoCaixa791214162024[[#This Row],[R$ (Valores)]]*-1,FluxoCaixa791214162024[[#This Row],[R$ (Valores)]])</f>
        <v>-30000</v>
      </c>
    </row>
    <row r="22" spans="2:15" ht="15">
      <c r="B22" s="16">
        <v>46058</v>
      </c>
      <c r="C22" s="52" t="str">
        <f>IF(FluxoCaixa791214162024[[#This Row],[Data]]="","",PROPER(TEXT(FluxoCaixa791214162024[[#This Row],[Data]],"mmmm")))</f>
        <v>Fevereiro</v>
      </c>
      <c r="D22" s="55" t="s">
        <v>2</v>
      </c>
      <c r="E22" s="55" t="s">
        <v>75</v>
      </c>
      <c r="F22" s="60" t="s">
        <v>1930</v>
      </c>
      <c r="G22" s="63">
        <v>85000</v>
      </c>
      <c r="H22" s="55" t="s">
        <v>525</v>
      </c>
      <c r="I22" s="20">
        <f>IF(FluxoCaixa791214162024[[#This Row],[Receitas / Despesas]]="Saldo Inicial",FluxoCaixa791214162024[[#This Row],[R$ (Valores)]],I21+FluxoCaixa791214162024[[#This Row],[Valores Receitas / Despesas]])</f>
        <v>5181205.3599999985</v>
      </c>
      <c r="J22" s="20">
        <f>IF(FluxoCaixa791214162024[[#This Row],[Entrada / Saída]]="Saída",FluxoCaixa791214162024[[#This Row],[R$ (Valores)]]*-1,FluxoCaixa791214162024[[#This Row],[R$ (Valores)]])</f>
        <v>-85000</v>
      </c>
      <c r="N22" s="26"/>
      <c r="O22" s="30"/>
    </row>
    <row r="23" spans="2:15" ht="15">
      <c r="B23" s="16">
        <v>46059</v>
      </c>
      <c r="C23" s="52" t="str">
        <f>IF(FluxoCaixa791214162024[[#This Row],[Data]]="","",PROPER(TEXT(FluxoCaixa791214162024[[#This Row],[Data]],"mmmm")))</f>
        <v>Fevereiro</v>
      </c>
      <c r="D23" s="55" t="s">
        <v>1</v>
      </c>
      <c r="E23" s="55" t="s">
        <v>11</v>
      </c>
      <c r="F23" s="60" t="s">
        <v>1894</v>
      </c>
      <c r="G23" s="64">
        <v>7.69</v>
      </c>
      <c r="H23" s="55" t="s">
        <v>525</v>
      </c>
      <c r="I23" s="20">
        <f>IF(FluxoCaixa791214162024[[#This Row],[Receitas / Despesas]]="Saldo Inicial",FluxoCaixa791214162024[[#This Row],[R$ (Valores)]],I22+FluxoCaixa791214162024[[#This Row],[Valores Receitas / Despesas]])</f>
        <v>5181213.0499999989</v>
      </c>
      <c r="J23" s="20">
        <f>IF(FluxoCaixa791214162024[[#This Row],[Entrada / Saída]]="Saída",FluxoCaixa791214162024[[#This Row],[R$ (Valores)]]*-1,FluxoCaixa791214162024[[#This Row],[R$ (Valores)]])</f>
        <v>7.69</v>
      </c>
    </row>
    <row r="24" spans="2:15" ht="15">
      <c r="B24" s="16">
        <v>46059</v>
      </c>
      <c r="C24" s="52" t="str">
        <f>IF(FluxoCaixa791214162024[[#This Row],[Data]]="","",PROPER(TEXT(FluxoCaixa791214162024[[#This Row],[Data]],"mmmm")))</f>
        <v>Fevereiro</v>
      </c>
      <c r="D24" s="55" t="s">
        <v>2</v>
      </c>
      <c r="E24" s="55" t="s">
        <v>507</v>
      </c>
      <c r="F24" s="55" t="s">
        <v>1893</v>
      </c>
      <c r="G24" s="64">
        <v>0.9</v>
      </c>
      <c r="H24" s="55" t="s">
        <v>525</v>
      </c>
      <c r="I24" s="20">
        <f>IF(FluxoCaixa791214162024[[#This Row],[Receitas / Despesas]]="Saldo Inicial",FluxoCaixa791214162024[[#This Row],[R$ (Valores)]],I23+FluxoCaixa791214162024[[#This Row],[Valores Receitas / Despesas]])</f>
        <v>5181212.1499999985</v>
      </c>
      <c r="J24" s="20">
        <f>IF(FluxoCaixa791214162024[[#This Row],[Entrada / Saída]]="Saída",FluxoCaixa791214162024[[#This Row],[R$ (Valores)]]*-1,FluxoCaixa791214162024[[#This Row],[R$ (Valores)]])</f>
        <v>-0.9</v>
      </c>
      <c r="O24" s="30"/>
    </row>
    <row r="25" spans="2:15" ht="15">
      <c r="B25" s="16">
        <v>46059</v>
      </c>
      <c r="C25" s="52" t="str">
        <f>IF(FluxoCaixa791214162024[[#This Row],[Data]]="","",PROPER(TEXT(FluxoCaixa791214162024[[#This Row],[Data]],"mmmm")))</f>
        <v>Fevereiro</v>
      </c>
      <c r="D25" s="55" t="s">
        <v>2</v>
      </c>
      <c r="E25" s="55" t="s">
        <v>75</v>
      </c>
      <c r="F25" s="60" t="s">
        <v>1930</v>
      </c>
      <c r="G25" s="64">
        <v>300000</v>
      </c>
      <c r="H25" s="55" t="s">
        <v>525</v>
      </c>
      <c r="I25" s="20">
        <f>IF(FluxoCaixa791214162024[[#This Row],[Receitas / Despesas]]="Saldo Inicial",FluxoCaixa791214162024[[#This Row],[R$ (Valores)]],I24+FluxoCaixa791214162024[[#This Row],[Valores Receitas / Despesas]])</f>
        <v>4881212.1499999985</v>
      </c>
      <c r="J25" s="20">
        <f>IF(FluxoCaixa791214162024[[#This Row],[Entrada / Saída]]="Saída",FluxoCaixa791214162024[[#This Row],[R$ (Valores)]]*-1,FluxoCaixa791214162024[[#This Row],[R$ (Valores)]])</f>
        <v>-300000</v>
      </c>
    </row>
    <row r="26" spans="2:15" ht="15">
      <c r="B26" s="16">
        <v>46062</v>
      </c>
      <c r="C26" s="52" t="str">
        <f>IF(FluxoCaixa791214162024[[#This Row],[Data]]="","",PROPER(TEXT(FluxoCaixa791214162024[[#This Row],[Data]],"mmmm")))</f>
        <v>Fevereiro</v>
      </c>
      <c r="D26" s="55" t="s">
        <v>1</v>
      </c>
      <c r="E26" s="55" t="s">
        <v>11</v>
      </c>
      <c r="F26" s="60" t="s">
        <v>1894</v>
      </c>
      <c r="G26" s="64">
        <v>30.51</v>
      </c>
      <c r="H26" s="55" t="s">
        <v>525</v>
      </c>
      <c r="I26" s="20">
        <f>IF(FluxoCaixa791214162024[[#This Row],[Receitas / Despesas]]="Saldo Inicial",FluxoCaixa791214162024[[#This Row],[R$ (Valores)]],I25+FluxoCaixa791214162024[[#This Row],[Valores Receitas / Despesas]])</f>
        <v>4881242.6599999983</v>
      </c>
      <c r="J26" s="20">
        <f>IF(FluxoCaixa791214162024[[#This Row],[Entrada / Saída]]="Saída",FluxoCaixa791214162024[[#This Row],[R$ (Valores)]]*-1,FluxoCaixa791214162024[[#This Row],[R$ (Valores)]])</f>
        <v>30.51</v>
      </c>
      <c r="O26" s="30"/>
    </row>
    <row r="27" spans="2:15" ht="15">
      <c r="B27" s="16">
        <v>46062</v>
      </c>
      <c r="C27" s="52" t="str">
        <f>IF(FluxoCaixa791214162024[[#This Row],[Data]]="","",PROPER(TEXT(FluxoCaixa791214162024[[#This Row],[Data]],"mmmm")))</f>
        <v>Fevereiro</v>
      </c>
      <c r="D27" s="55" t="s">
        <v>2</v>
      </c>
      <c r="E27" s="55" t="s">
        <v>507</v>
      </c>
      <c r="F27" s="55" t="s">
        <v>1893</v>
      </c>
      <c r="G27" s="64">
        <v>0.9</v>
      </c>
      <c r="H27" s="55" t="s">
        <v>525</v>
      </c>
      <c r="I27" s="20">
        <f>IF(FluxoCaixa791214162024[[#This Row],[Receitas / Despesas]]="Saldo Inicial",FluxoCaixa791214162024[[#This Row],[R$ (Valores)]],I26+FluxoCaixa791214162024[[#This Row],[Valores Receitas / Despesas]])</f>
        <v>4881241.7599999979</v>
      </c>
      <c r="J27" s="20">
        <f>IF(FluxoCaixa791214162024[[#This Row],[Entrada / Saída]]="Saída",FluxoCaixa791214162024[[#This Row],[R$ (Valores)]]*-1,FluxoCaixa791214162024[[#This Row],[R$ (Valores)]])</f>
        <v>-0.9</v>
      </c>
    </row>
    <row r="28" spans="2:15" ht="15">
      <c r="B28" s="16">
        <v>46062</v>
      </c>
      <c r="C28" s="52" t="str">
        <f>IF(FluxoCaixa791214162024[[#This Row],[Data]]="","",PROPER(TEXT(FluxoCaixa791214162024[[#This Row],[Data]],"mmmm")))</f>
        <v>Fevereiro</v>
      </c>
      <c r="D28" s="55" t="s">
        <v>2</v>
      </c>
      <c r="E28" s="55" t="s">
        <v>507</v>
      </c>
      <c r="F28" s="55" t="s">
        <v>1893</v>
      </c>
      <c r="G28" s="64">
        <v>0.9</v>
      </c>
      <c r="H28" s="55" t="s">
        <v>525</v>
      </c>
      <c r="I28" s="20">
        <f>IF(FluxoCaixa791214162024[[#This Row],[Receitas / Despesas]]="Saldo Inicial",FluxoCaixa791214162024[[#This Row],[R$ (Valores)]],I27+FluxoCaixa791214162024[[#This Row],[Valores Receitas / Despesas]])</f>
        <v>4881240.8599999975</v>
      </c>
      <c r="J28" s="20">
        <f>IF(FluxoCaixa791214162024[[#This Row],[Entrada / Saída]]="Saída",FluxoCaixa791214162024[[#This Row],[R$ (Valores)]]*-1,FluxoCaixa791214162024[[#This Row],[R$ (Valores)]])</f>
        <v>-0.9</v>
      </c>
    </row>
    <row r="29" spans="2:15" ht="15">
      <c r="B29" s="16">
        <v>46062</v>
      </c>
      <c r="C29" s="52" t="str">
        <f>IF(FluxoCaixa791214162024[[#This Row],[Data]]="","",PROPER(TEXT(FluxoCaixa791214162024[[#This Row],[Data]],"mmmm")))</f>
        <v>Fevereiro</v>
      </c>
      <c r="D29" s="55" t="s">
        <v>2</v>
      </c>
      <c r="E29" s="55" t="s">
        <v>507</v>
      </c>
      <c r="F29" s="55" t="s">
        <v>1893</v>
      </c>
      <c r="G29" s="64">
        <v>0.9</v>
      </c>
      <c r="H29" s="55" t="s">
        <v>525</v>
      </c>
      <c r="I29" s="20">
        <f>IF(FluxoCaixa791214162024[[#This Row],[Receitas / Despesas]]="Saldo Inicial",FluxoCaixa791214162024[[#This Row],[R$ (Valores)]],I28+FluxoCaixa791214162024[[#This Row],[Valores Receitas / Despesas]])</f>
        <v>4881239.9599999972</v>
      </c>
      <c r="J29" s="20">
        <f>IF(FluxoCaixa791214162024[[#This Row],[Entrada / Saída]]="Saída",FluxoCaixa791214162024[[#This Row],[R$ (Valores)]]*-1,FluxoCaixa791214162024[[#This Row],[R$ (Valores)]])</f>
        <v>-0.9</v>
      </c>
    </row>
    <row r="30" spans="2:15" ht="15">
      <c r="B30" s="16">
        <v>46062</v>
      </c>
      <c r="C30" s="52" t="str">
        <f>IF(FluxoCaixa791214162024[[#This Row],[Data]]="","",PROPER(TEXT(FluxoCaixa791214162024[[#This Row],[Data]],"mmmm")))</f>
        <v>Fevereiro</v>
      </c>
      <c r="D30" s="55" t="s">
        <v>2</v>
      </c>
      <c r="E30" s="55" t="s">
        <v>75</v>
      </c>
      <c r="F30" s="60" t="s">
        <v>1930</v>
      </c>
      <c r="G30" s="66">
        <v>100000</v>
      </c>
      <c r="H30" s="55" t="s">
        <v>525</v>
      </c>
      <c r="I30" s="20">
        <f>IF(FluxoCaixa791214162024[[#This Row],[Receitas / Despesas]]="Saldo Inicial",FluxoCaixa791214162024[[#This Row],[R$ (Valores)]],I29+FluxoCaixa791214162024[[#This Row],[Valores Receitas / Despesas]])</f>
        <v>4781239.9599999972</v>
      </c>
      <c r="J30" s="20">
        <f>IF(FluxoCaixa791214162024[[#This Row],[Entrada / Saída]]="Saída",FluxoCaixa791214162024[[#This Row],[R$ (Valores)]]*-1,FluxoCaixa791214162024[[#This Row],[R$ (Valores)]])</f>
        <v>-100000</v>
      </c>
    </row>
    <row r="31" spans="2:15" ht="15">
      <c r="B31" s="16">
        <v>46062</v>
      </c>
      <c r="C31" s="52" t="str">
        <f>IF(FluxoCaixa791214162024[[#This Row],[Data]]="","",PROPER(TEXT(FluxoCaixa791214162024[[#This Row],[Data]],"mmmm")))</f>
        <v>Fevereiro</v>
      </c>
      <c r="D31" s="55" t="s">
        <v>2</v>
      </c>
      <c r="E31" s="55" t="s">
        <v>75</v>
      </c>
      <c r="F31" s="60" t="s">
        <v>1930</v>
      </c>
      <c r="G31" s="66">
        <v>600000</v>
      </c>
      <c r="H31" s="55" t="s">
        <v>525</v>
      </c>
      <c r="I31" s="20">
        <f>IF(FluxoCaixa791214162024[[#This Row],[Receitas / Despesas]]="Saldo Inicial",FluxoCaixa791214162024[[#This Row],[R$ (Valores)]],I30+FluxoCaixa791214162024[[#This Row],[Valores Receitas / Despesas]])</f>
        <v>4181239.9599999972</v>
      </c>
      <c r="J31" s="20">
        <f>IF(FluxoCaixa791214162024[[#This Row],[Entrada / Saída]]="Saída",FluxoCaixa791214162024[[#This Row],[R$ (Valores)]]*-1,FluxoCaixa791214162024[[#This Row],[R$ (Valores)]])</f>
        <v>-600000</v>
      </c>
    </row>
    <row r="32" spans="2:15" ht="15">
      <c r="B32" s="16">
        <v>46063</v>
      </c>
      <c r="C32" s="52" t="str">
        <f>IF(FluxoCaixa791214162024[[#This Row],[Data]]="","",PROPER(TEXT(FluxoCaixa791214162024[[#This Row],[Data]],"mmmm")))</f>
        <v>Fevereiro</v>
      </c>
      <c r="D32" s="55" t="s">
        <v>1</v>
      </c>
      <c r="E32" s="55" t="s">
        <v>11</v>
      </c>
      <c r="F32" s="60" t="s">
        <v>1894</v>
      </c>
      <c r="G32" s="75">
        <v>49.83</v>
      </c>
      <c r="H32" s="55" t="s">
        <v>525</v>
      </c>
      <c r="I32" s="20">
        <f>IF(FluxoCaixa791214162024[[#This Row],[Receitas / Despesas]]="Saldo Inicial",FluxoCaixa791214162024[[#This Row],[R$ (Valores)]],I31+FluxoCaixa791214162024[[#This Row],[Valores Receitas / Despesas]])</f>
        <v>4181289.7899999972</v>
      </c>
      <c r="J32" s="20">
        <f>IF(FluxoCaixa791214162024[[#This Row],[Entrada / Saída]]="Saída",FluxoCaixa791214162024[[#This Row],[R$ (Valores)]]*-1,FluxoCaixa791214162024[[#This Row],[R$ (Valores)]])</f>
        <v>49.83</v>
      </c>
    </row>
    <row r="33" spans="2:10" ht="15">
      <c r="B33" s="16">
        <v>46063</v>
      </c>
      <c r="C33" s="52" t="str">
        <f>IF(FluxoCaixa791214162024[[#This Row],[Data]]="","",PROPER(TEXT(FluxoCaixa791214162024[[#This Row],[Data]],"mmmm")))</f>
        <v>Fevereiro</v>
      </c>
      <c r="D33" s="55" t="s">
        <v>2</v>
      </c>
      <c r="E33" s="55" t="s">
        <v>26</v>
      </c>
      <c r="F33" s="60" t="s">
        <v>1931</v>
      </c>
      <c r="G33" s="29">
        <v>618.92999999999995</v>
      </c>
      <c r="H33" s="55" t="s">
        <v>525</v>
      </c>
      <c r="I33" s="20">
        <f>IF(FluxoCaixa791214162024[[#This Row],[Receitas / Despesas]]="Saldo Inicial",FluxoCaixa791214162024[[#This Row],[R$ (Valores)]],I32+FluxoCaixa791214162024[[#This Row],[Valores Receitas / Despesas]])</f>
        <v>4180670.8599999971</v>
      </c>
      <c r="J33" s="20">
        <f>IF(FluxoCaixa791214162024[[#This Row],[Entrada / Saída]]="Saída",FluxoCaixa791214162024[[#This Row],[R$ (Valores)]]*-1,FluxoCaixa791214162024[[#This Row],[R$ (Valores)]])</f>
        <v>-618.92999999999995</v>
      </c>
    </row>
    <row r="34" spans="2:10">
      <c r="B34" s="16">
        <v>46063</v>
      </c>
      <c r="C34" s="52" t="str">
        <f>IF(FluxoCaixa791214162024[[#This Row],[Data]]="","",PROPER(TEXT(FluxoCaixa791214162024[[#This Row],[Data]],"mmmm")))</f>
        <v>Fevereiro</v>
      </c>
      <c r="D34" s="55" t="s">
        <v>2</v>
      </c>
      <c r="E34" s="55" t="s">
        <v>507</v>
      </c>
      <c r="F34" s="55" t="s">
        <v>1893</v>
      </c>
      <c r="G34" s="29">
        <v>0.9</v>
      </c>
      <c r="H34" s="55" t="s">
        <v>525</v>
      </c>
      <c r="I34" s="20">
        <f>IF(FluxoCaixa791214162024[[#This Row],[Receitas / Despesas]]="Saldo Inicial",FluxoCaixa791214162024[[#This Row],[R$ (Valores)]],I33+FluxoCaixa791214162024[[#This Row],[Valores Receitas / Despesas]])</f>
        <v>4180669.9599999972</v>
      </c>
      <c r="J34" s="20">
        <f>IF(FluxoCaixa791214162024[[#This Row],[Entrada / Saída]]="Saída",FluxoCaixa791214162024[[#This Row],[R$ (Valores)]]*-1,FluxoCaixa791214162024[[#This Row],[R$ (Valores)]])</f>
        <v>-0.9</v>
      </c>
    </row>
    <row r="35" spans="2:10" ht="15">
      <c r="B35" s="16">
        <v>46063</v>
      </c>
      <c r="C35" s="52" t="str">
        <f>IF(FluxoCaixa791214162024[[#This Row],[Data]]="","",PROPER(TEXT(FluxoCaixa791214162024[[#This Row],[Data]],"mmmm")))</f>
        <v>Fevereiro</v>
      </c>
      <c r="D35" s="55" t="s">
        <v>2</v>
      </c>
      <c r="E35" s="55" t="s">
        <v>75</v>
      </c>
      <c r="F35" s="60" t="s">
        <v>1930</v>
      </c>
      <c r="G35" s="29">
        <v>350000</v>
      </c>
      <c r="H35" s="55" t="s">
        <v>525</v>
      </c>
      <c r="I35" s="20">
        <f>IF(FluxoCaixa791214162024[[#This Row],[Receitas / Despesas]]="Saldo Inicial",FluxoCaixa791214162024[[#This Row],[R$ (Valores)]],I34+FluxoCaixa791214162024[[#This Row],[Valores Receitas / Despesas]])</f>
        <v>3830669.9599999972</v>
      </c>
      <c r="J35" s="20">
        <f>IF(FluxoCaixa791214162024[[#This Row],[Entrada / Saída]]="Saída",FluxoCaixa791214162024[[#This Row],[R$ (Valores)]]*-1,FluxoCaixa791214162024[[#This Row],[R$ (Valores)]])</f>
        <v>-350000</v>
      </c>
    </row>
    <row r="36" spans="2:10" ht="15">
      <c r="B36" s="16">
        <v>46063</v>
      </c>
      <c r="C36" s="52" t="str">
        <f>IF(FluxoCaixa791214162024[[#This Row],[Data]]="","",PROPER(TEXT(FluxoCaixa791214162024[[#This Row],[Data]],"mmmm")))</f>
        <v>Fevereiro</v>
      </c>
      <c r="D36" s="55" t="s">
        <v>2</v>
      </c>
      <c r="E36" s="55" t="s">
        <v>75</v>
      </c>
      <c r="F36" s="60" t="s">
        <v>1930</v>
      </c>
      <c r="G36" s="63">
        <v>550000</v>
      </c>
      <c r="H36" s="55" t="s">
        <v>525</v>
      </c>
      <c r="I36" s="20">
        <f>IF(FluxoCaixa791214162024[[#This Row],[Receitas / Despesas]]="Saldo Inicial",FluxoCaixa791214162024[[#This Row],[R$ (Valores)]],I35+FluxoCaixa791214162024[[#This Row],[Valores Receitas / Despesas]])</f>
        <v>3280669.9599999972</v>
      </c>
      <c r="J36" s="20">
        <f>IF(FluxoCaixa791214162024[[#This Row],[Entrada / Saída]]="Saída",FluxoCaixa791214162024[[#This Row],[R$ (Valores)]]*-1,FluxoCaixa791214162024[[#This Row],[R$ (Valores)]])</f>
        <v>-550000</v>
      </c>
    </row>
    <row r="37" spans="2:10" ht="15">
      <c r="B37" s="16">
        <v>46064</v>
      </c>
      <c r="C37" s="52" t="str">
        <f>IF(FluxoCaixa791214162024[[#This Row],[Data]]="","",PROPER(TEXT(FluxoCaixa791214162024[[#This Row],[Data]],"mmmm")))</f>
        <v>Fevereiro</v>
      </c>
      <c r="D37" s="55" t="s">
        <v>1</v>
      </c>
      <c r="E37" s="55" t="s">
        <v>11</v>
      </c>
      <c r="F37" s="60" t="s">
        <v>1894</v>
      </c>
      <c r="G37" s="29">
        <v>6.15</v>
      </c>
      <c r="H37" s="55" t="s">
        <v>525</v>
      </c>
      <c r="I37" s="20">
        <f>IF(FluxoCaixa791214162024[[#This Row],[Receitas / Despesas]]="Saldo Inicial",FluxoCaixa791214162024[[#This Row],[R$ (Valores)]],I36+FluxoCaixa791214162024[[#This Row],[Valores Receitas / Despesas]])</f>
        <v>3280676.1099999971</v>
      </c>
      <c r="J37" s="20">
        <f>IF(FluxoCaixa791214162024[[#This Row],[Entrada / Saída]]="Saída",FluxoCaixa791214162024[[#This Row],[R$ (Valores)]]*-1,FluxoCaixa791214162024[[#This Row],[R$ (Valores)]])</f>
        <v>6.15</v>
      </c>
    </row>
    <row r="38" spans="2:10">
      <c r="B38" s="16">
        <v>46064</v>
      </c>
      <c r="C38" s="52" t="str">
        <f>IF(FluxoCaixa791214162024[[#This Row],[Data]]="","",PROPER(TEXT(FluxoCaixa791214162024[[#This Row],[Data]],"mmmm")))</f>
        <v>Fevereiro</v>
      </c>
      <c r="D38" s="55" t="s">
        <v>2</v>
      </c>
      <c r="E38" s="55" t="s">
        <v>507</v>
      </c>
      <c r="F38" s="55" t="s">
        <v>1893</v>
      </c>
      <c r="G38" s="29">
        <v>0.9</v>
      </c>
      <c r="H38" s="55" t="s">
        <v>525</v>
      </c>
      <c r="I38" s="20">
        <f>IF(FluxoCaixa791214162024[[#This Row],[Receitas / Despesas]]="Saldo Inicial",FluxoCaixa791214162024[[#This Row],[R$ (Valores)]],I37+FluxoCaixa791214162024[[#This Row],[Valores Receitas / Despesas]])</f>
        <v>3280675.2099999972</v>
      </c>
      <c r="J38" s="20">
        <f>IF(FluxoCaixa791214162024[[#This Row],[Entrada / Saída]]="Saída",FluxoCaixa791214162024[[#This Row],[R$ (Valores)]]*-1,FluxoCaixa791214162024[[#This Row],[R$ (Valores)]])</f>
        <v>-0.9</v>
      </c>
    </row>
    <row r="39" spans="2:10" ht="15">
      <c r="B39" s="16">
        <v>46064</v>
      </c>
      <c r="C39" s="52" t="str">
        <f>IF(FluxoCaixa791214162024[[#This Row],[Data]]="","",PROPER(TEXT(FluxoCaixa791214162024[[#This Row],[Data]],"mmmm")))</f>
        <v>Fevereiro</v>
      </c>
      <c r="D39" s="55" t="s">
        <v>2</v>
      </c>
      <c r="E39" s="55" t="s">
        <v>507</v>
      </c>
      <c r="F39" s="55" t="s">
        <v>1893</v>
      </c>
      <c r="G39" s="63">
        <v>0.9</v>
      </c>
      <c r="H39" s="55" t="s">
        <v>525</v>
      </c>
      <c r="I39" s="20">
        <f>IF(FluxoCaixa791214162024[[#This Row],[Receitas / Despesas]]="Saldo Inicial",FluxoCaixa791214162024[[#This Row],[R$ (Valores)]],I38+FluxoCaixa791214162024[[#This Row],[Valores Receitas / Despesas]])</f>
        <v>3280674.3099999973</v>
      </c>
      <c r="J39" s="20">
        <f>IF(FluxoCaixa791214162024[[#This Row],[Entrada / Saída]]="Saída",FluxoCaixa791214162024[[#This Row],[R$ (Valores)]]*-1,FluxoCaixa791214162024[[#This Row],[R$ (Valores)]])</f>
        <v>-0.9</v>
      </c>
    </row>
    <row r="40" spans="2:10" ht="15">
      <c r="B40" s="16">
        <v>46064</v>
      </c>
      <c r="C40" s="52" t="str">
        <f>IF(FluxoCaixa791214162024[[#This Row],[Data]]="","",PROPER(TEXT(FluxoCaixa791214162024[[#This Row],[Data]],"mmmm")))</f>
        <v>Fevereiro</v>
      </c>
      <c r="D40" s="55" t="s">
        <v>2</v>
      </c>
      <c r="E40" s="55" t="s">
        <v>348</v>
      </c>
      <c r="F40" s="60" t="s">
        <v>1906</v>
      </c>
      <c r="G40" s="64">
        <v>90000</v>
      </c>
      <c r="H40" s="55" t="s">
        <v>525</v>
      </c>
      <c r="I40" s="20">
        <f>IF(FluxoCaixa791214162024[[#This Row],[Receitas / Despesas]]="Saldo Inicial",FluxoCaixa791214162024[[#This Row],[R$ (Valores)]],I39+FluxoCaixa791214162024[[#This Row],[Valores Receitas / Despesas]])</f>
        <v>3190674.3099999973</v>
      </c>
      <c r="J40" s="20">
        <f>IF(FluxoCaixa791214162024[[#This Row],[Entrada / Saída]]="Saída",FluxoCaixa791214162024[[#This Row],[R$ (Valores)]]*-1,FluxoCaixa791214162024[[#This Row],[R$ (Valores)]])</f>
        <v>-90000</v>
      </c>
    </row>
    <row r="41" spans="2:10" ht="15">
      <c r="B41" s="16">
        <v>46065</v>
      </c>
      <c r="C41" s="52" t="str">
        <f>IF(FluxoCaixa791214162024[[#This Row],[Data]]="","",PROPER(TEXT(FluxoCaixa791214162024[[#This Row],[Data]],"mmmm")))</f>
        <v>Fevereiro</v>
      </c>
      <c r="D41" s="55" t="s">
        <v>2</v>
      </c>
      <c r="E41" s="55" t="s">
        <v>507</v>
      </c>
      <c r="F41" s="55" t="s">
        <v>1893</v>
      </c>
      <c r="G41" s="64">
        <v>0.9</v>
      </c>
      <c r="H41" s="55" t="s">
        <v>525</v>
      </c>
      <c r="I41" s="20">
        <f>IF(FluxoCaixa791214162024[[#This Row],[Receitas / Despesas]]="Saldo Inicial",FluxoCaixa791214162024[[#This Row],[R$ (Valores)]],I40+FluxoCaixa791214162024[[#This Row],[Valores Receitas / Despesas]])</f>
        <v>3190673.4099999974</v>
      </c>
      <c r="J41" s="20">
        <f>IF(FluxoCaixa791214162024[[#This Row],[Entrada / Saída]]="Saída",FluxoCaixa791214162024[[#This Row],[R$ (Valores)]]*-1,FluxoCaixa791214162024[[#This Row],[R$ (Valores)]])</f>
        <v>-0.9</v>
      </c>
    </row>
    <row r="42" spans="2:10" ht="15">
      <c r="B42" s="16">
        <v>46065</v>
      </c>
      <c r="C42" s="52" t="str">
        <f>IF(FluxoCaixa791214162024[[#This Row],[Data]]="","",PROPER(TEXT(FluxoCaixa791214162024[[#This Row],[Data]],"mmmm")))</f>
        <v>Fevereiro</v>
      </c>
      <c r="D42" s="55" t="s">
        <v>2</v>
      </c>
      <c r="E42" s="55" t="s">
        <v>507</v>
      </c>
      <c r="F42" s="55" t="s">
        <v>1893</v>
      </c>
      <c r="G42" s="64">
        <v>0.9</v>
      </c>
      <c r="H42" s="55" t="s">
        <v>525</v>
      </c>
      <c r="I42" s="20">
        <f>IF(FluxoCaixa791214162024[[#This Row],[Receitas / Despesas]]="Saldo Inicial",FluxoCaixa791214162024[[#This Row],[R$ (Valores)]],I41+FluxoCaixa791214162024[[#This Row],[Valores Receitas / Despesas]])</f>
        <v>3190672.5099999974</v>
      </c>
      <c r="J42" s="20">
        <f>IF(FluxoCaixa791214162024[[#This Row],[Entrada / Saída]]="Saída",FluxoCaixa791214162024[[#This Row],[R$ (Valores)]]*-1,FluxoCaixa791214162024[[#This Row],[R$ (Valores)]])</f>
        <v>-0.9</v>
      </c>
    </row>
    <row r="43" spans="2:10" ht="15">
      <c r="B43" s="16">
        <v>46066</v>
      </c>
      <c r="C43" s="52" t="str">
        <f>IF(FluxoCaixa791214162024[[#This Row],[Data]]="","",PROPER(TEXT(FluxoCaixa791214162024[[#This Row],[Data]],"mmmm")))</f>
        <v>Fevereiro</v>
      </c>
      <c r="D43" s="55" t="s">
        <v>1</v>
      </c>
      <c r="E43" s="55" t="s">
        <v>11</v>
      </c>
      <c r="F43" s="60" t="s">
        <v>1894</v>
      </c>
      <c r="G43" s="29">
        <v>2.5299999999999998</v>
      </c>
      <c r="H43" s="55" t="s">
        <v>525</v>
      </c>
      <c r="I43" s="20">
        <f>IF(FluxoCaixa791214162024[[#This Row],[Receitas / Despesas]]="Saldo Inicial",FluxoCaixa791214162024[[#This Row],[R$ (Valores)]],I42+FluxoCaixa791214162024[[#This Row],[Valores Receitas / Despesas]])</f>
        <v>3190675.0399999972</v>
      </c>
      <c r="J43" s="20">
        <f>IF(FluxoCaixa791214162024[[#This Row],[Entrada / Saída]]="Saída",FluxoCaixa791214162024[[#This Row],[R$ (Valores)]]*-1,FluxoCaixa791214162024[[#This Row],[R$ (Valores)]])</f>
        <v>2.5299999999999998</v>
      </c>
    </row>
    <row r="44" spans="2:10" ht="15">
      <c r="B44" s="16">
        <v>46066</v>
      </c>
      <c r="C44" s="52" t="str">
        <f>IF(FluxoCaixa791214162024[[#This Row],[Data]]="","",PROPER(TEXT(FluxoCaixa791214162024[[#This Row],[Data]],"mmmm")))</f>
        <v>Fevereiro</v>
      </c>
      <c r="D44" s="55" t="s">
        <v>2</v>
      </c>
      <c r="E44" s="55" t="s">
        <v>507</v>
      </c>
      <c r="F44" s="55" t="s">
        <v>1932</v>
      </c>
      <c r="G44" s="76">
        <v>177.05</v>
      </c>
      <c r="H44" s="55" t="s">
        <v>525</v>
      </c>
      <c r="I44" s="20">
        <f>IF(FluxoCaixa791214162024[[#This Row],[Receitas / Despesas]]="Saldo Inicial",FluxoCaixa791214162024[[#This Row],[R$ (Valores)]],I43+FluxoCaixa791214162024[[#This Row],[Valores Receitas / Despesas]])</f>
        <v>3190497.9899999974</v>
      </c>
      <c r="J44" s="20">
        <f>IF(FluxoCaixa791214162024[[#This Row],[Entrada / Saída]]="Saída",FluxoCaixa791214162024[[#This Row],[R$ (Valores)]]*-1,FluxoCaixa791214162024[[#This Row],[R$ (Valores)]])</f>
        <v>-177.05</v>
      </c>
    </row>
    <row r="45" spans="2:10" ht="15">
      <c r="B45" s="16">
        <v>46066</v>
      </c>
      <c r="C45" s="52" t="str">
        <f>IF(FluxoCaixa791214162024[[#This Row],[Data]]="","",PROPER(TEXT(FluxoCaixa791214162024[[#This Row],[Data]],"mmmm")))</f>
        <v>Fevereiro</v>
      </c>
      <c r="D45" s="55" t="s">
        <v>2</v>
      </c>
      <c r="E45" s="55" t="s">
        <v>507</v>
      </c>
      <c r="F45" s="55" t="s">
        <v>1893</v>
      </c>
      <c r="G45" s="64">
        <v>0.9</v>
      </c>
      <c r="H45" s="55" t="s">
        <v>525</v>
      </c>
      <c r="I45" s="20">
        <f>IF(FluxoCaixa791214162024[[#This Row],[Receitas / Despesas]]="Saldo Inicial",FluxoCaixa791214162024[[#This Row],[R$ (Valores)]],I44+FluxoCaixa791214162024[[#This Row],[Valores Receitas / Despesas]])</f>
        <v>3190497.0899999975</v>
      </c>
      <c r="J45" s="20">
        <f>IF(FluxoCaixa791214162024[[#This Row],[Entrada / Saída]]="Saída",FluxoCaixa791214162024[[#This Row],[R$ (Valores)]]*-1,FluxoCaixa791214162024[[#This Row],[R$ (Valores)]])</f>
        <v>-0.9</v>
      </c>
    </row>
    <row r="46" spans="2:10" ht="15">
      <c r="B46" s="16">
        <v>46066</v>
      </c>
      <c r="C46" s="52" t="str">
        <f>IF(FluxoCaixa791214162024[[#This Row],[Data]]="","",PROPER(TEXT(FluxoCaixa791214162024[[#This Row],[Data]],"mmmm")))</f>
        <v>Fevereiro</v>
      </c>
      <c r="D46" s="55" t="s">
        <v>2</v>
      </c>
      <c r="E46" s="55" t="s">
        <v>75</v>
      </c>
      <c r="F46" s="60" t="s">
        <v>1929</v>
      </c>
      <c r="G46" s="60">
        <v>25000</v>
      </c>
      <c r="H46" s="55" t="s">
        <v>525</v>
      </c>
      <c r="I46" s="20">
        <f>IF(FluxoCaixa791214162024[[#This Row],[Receitas / Despesas]]="Saldo Inicial",FluxoCaixa791214162024[[#This Row],[R$ (Valores)]],I45+FluxoCaixa791214162024[[#This Row],[Valores Receitas / Despesas]])</f>
        <v>3165497.0899999975</v>
      </c>
      <c r="J46" s="20">
        <f>IF(FluxoCaixa791214162024[[#This Row],[Entrada / Saída]]="Saída",FluxoCaixa791214162024[[#This Row],[R$ (Valores)]]*-1,FluxoCaixa791214162024[[#This Row],[R$ (Valores)]])</f>
        <v>-25000</v>
      </c>
    </row>
    <row r="47" spans="2:10" ht="15">
      <c r="B47" s="16">
        <v>46071</v>
      </c>
      <c r="C47" s="52" t="str">
        <f>IF(FluxoCaixa791214162024[[#This Row],[Data]]="","",PROPER(TEXT(FluxoCaixa791214162024[[#This Row],[Data]],"mmmm")))</f>
        <v>Fevereiro</v>
      </c>
      <c r="D47" s="55" t="s">
        <v>1</v>
      </c>
      <c r="E47" s="55" t="s">
        <v>11</v>
      </c>
      <c r="F47" s="60" t="s">
        <v>1894</v>
      </c>
      <c r="G47" s="76">
        <v>31.57</v>
      </c>
      <c r="H47" s="55" t="s">
        <v>525</v>
      </c>
      <c r="I47" s="20">
        <f>IF(FluxoCaixa791214162024[[#This Row],[Receitas / Despesas]]="Saldo Inicial",FluxoCaixa791214162024[[#This Row],[R$ (Valores)]],I46+FluxoCaixa791214162024[[#This Row],[Valores Receitas / Despesas]])</f>
        <v>3165528.6599999974</v>
      </c>
      <c r="J47" s="20">
        <f>IF(FluxoCaixa791214162024[[#This Row],[Entrada / Saída]]="Saída",FluxoCaixa791214162024[[#This Row],[R$ (Valores)]]*-1,FluxoCaixa791214162024[[#This Row],[R$ (Valores)]])</f>
        <v>31.57</v>
      </c>
    </row>
    <row r="48" spans="2:10" ht="15">
      <c r="B48" s="16">
        <v>46071</v>
      </c>
      <c r="C48" s="52" t="str">
        <f>IF(FluxoCaixa791214162024[[#This Row],[Data]]="","",PROPER(TEXT(FluxoCaixa791214162024[[#This Row],[Data]],"mmmm")))</f>
        <v>Fevereiro</v>
      </c>
      <c r="D48" s="55" t="s">
        <v>2</v>
      </c>
      <c r="E48" s="55" t="s">
        <v>19</v>
      </c>
      <c r="F48" s="60" t="s">
        <v>1933</v>
      </c>
      <c r="G48" s="76">
        <v>10076.290000000001</v>
      </c>
      <c r="H48" s="55" t="s">
        <v>525</v>
      </c>
      <c r="I48" s="20">
        <f>IF(FluxoCaixa791214162024[[#This Row],[Receitas / Despesas]]="Saldo Inicial",FluxoCaixa791214162024[[#This Row],[R$ (Valores)]],I47+FluxoCaixa791214162024[[#This Row],[Valores Receitas / Despesas]])</f>
        <v>3155452.3699999973</v>
      </c>
      <c r="J48" s="20">
        <f>IF(FluxoCaixa791214162024[[#This Row],[Entrada / Saída]]="Saída",FluxoCaixa791214162024[[#This Row],[R$ (Valores)]]*-1,FluxoCaixa791214162024[[#This Row],[R$ (Valores)]])</f>
        <v>-10076.290000000001</v>
      </c>
    </row>
    <row r="49" spans="2:14" ht="15">
      <c r="B49" s="16">
        <v>46071</v>
      </c>
      <c r="C49" s="52" t="str">
        <f>IF(FluxoCaixa791214162024[[#This Row],[Data]]="","",PROPER(TEXT(FluxoCaixa791214162024[[#This Row],[Data]],"mmmm")))</f>
        <v>Fevereiro</v>
      </c>
      <c r="D49" s="55" t="s">
        <v>2</v>
      </c>
      <c r="E49" s="55" t="s">
        <v>222</v>
      </c>
      <c r="F49" s="55" t="s">
        <v>1934</v>
      </c>
      <c r="G49" s="76">
        <v>9840.76</v>
      </c>
      <c r="H49" s="55" t="s">
        <v>525</v>
      </c>
      <c r="I49" s="20">
        <f>IF(FluxoCaixa791214162024[[#This Row],[Receitas / Despesas]]="Saldo Inicial",FluxoCaixa791214162024[[#This Row],[R$ (Valores)]],I48+FluxoCaixa791214162024[[#This Row],[Valores Receitas / Despesas]])</f>
        <v>3145611.6099999975</v>
      </c>
      <c r="J49" s="20">
        <f>IF(FluxoCaixa791214162024[[#This Row],[Entrada / Saída]]="Saída",FluxoCaixa791214162024[[#This Row],[R$ (Valores)]]*-1,FluxoCaixa791214162024[[#This Row],[R$ (Valores)]])</f>
        <v>-9840.76</v>
      </c>
    </row>
    <row r="50" spans="2:14" ht="15">
      <c r="B50" s="16">
        <v>46071</v>
      </c>
      <c r="C50" s="52" t="str">
        <f>IF(FluxoCaixa791214162024[[#This Row],[Data]]="","",PROPER(TEXT(FluxoCaixa791214162024[[#This Row],[Data]],"mmmm")))</f>
        <v>Fevereiro</v>
      </c>
      <c r="D50" s="55" t="s">
        <v>2</v>
      </c>
      <c r="E50" s="55" t="s">
        <v>75</v>
      </c>
      <c r="F50" s="60" t="s">
        <v>1930</v>
      </c>
      <c r="G50" s="64">
        <v>35000</v>
      </c>
      <c r="H50" s="55" t="s">
        <v>525</v>
      </c>
      <c r="I50" s="20">
        <f>IF(FluxoCaixa791214162024[[#This Row],[Receitas / Despesas]]="Saldo Inicial",FluxoCaixa791214162024[[#This Row],[R$ (Valores)]],I49+FluxoCaixa791214162024[[#This Row],[Valores Receitas / Despesas]])</f>
        <v>3110611.6099999975</v>
      </c>
      <c r="J50" s="20">
        <f>IF(FluxoCaixa791214162024[[#This Row],[Entrada / Saída]]="Saída",FluxoCaixa791214162024[[#This Row],[R$ (Valores)]]*-1,FluxoCaixa791214162024[[#This Row],[R$ (Valores)]])</f>
        <v>-35000</v>
      </c>
    </row>
    <row r="51" spans="2:14" ht="15">
      <c r="B51" s="16">
        <v>46071</v>
      </c>
      <c r="C51" s="52" t="str">
        <f>IF(FluxoCaixa791214162024[[#This Row],[Data]]="","",PROPER(TEXT(FluxoCaixa791214162024[[#This Row],[Data]],"mmmm")))</f>
        <v>Fevereiro</v>
      </c>
      <c r="D51" s="55" t="s">
        <v>2</v>
      </c>
      <c r="E51" s="55" t="s">
        <v>75</v>
      </c>
      <c r="F51" s="60" t="s">
        <v>1930</v>
      </c>
      <c r="G51" s="76">
        <v>155000</v>
      </c>
      <c r="H51" s="55" t="s">
        <v>525</v>
      </c>
      <c r="I51" s="20">
        <f>IF(FluxoCaixa791214162024[[#This Row],[Receitas / Despesas]]="Saldo Inicial",FluxoCaixa791214162024[[#This Row],[R$ (Valores)]],I50+FluxoCaixa791214162024[[#This Row],[Valores Receitas / Despesas]])</f>
        <v>2955611.6099999975</v>
      </c>
      <c r="J51" s="20">
        <f>IF(FluxoCaixa791214162024[[#This Row],[Entrada / Saída]]="Saída",FluxoCaixa791214162024[[#This Row],[R$ (Valores)]]*-1,FluxoCaixa791214162024[[#This Row],[R$ (Valores)]])</f>
        <v>-155000</v>
      </c>
    </row>
    <row r="52" spans="2:14" ht="15">
      <c r="B52" s="16">
        <v>46072</v>
      </c>
      <c r="C52" s="52" t="str">
        <f>IF(FluxoCaixa791214162024[[#This Row],[Data]]="","",PROPER(TEXT(FluxoCaixa791214162024[[#This Row],[Data]],"mmmm")))</f>
        <v>Fevereiro</v>
      </c>
      <c r="D52" s="55" t="s">
        <v>1</v>
      </c>
      <c r="E52" s="55" t="s">
        <v>11</v>
      </c>
      <c r="F52" s="60" t="s">
        <v>1894</v>
      </c>
      <c r="G52" s="64">
        <v>0.12</v>
      </c>
      <c r="H52" s="55" t="s">
        <v>525</v>
      </c>
      <c r="I52" s="20">
        <f>IF(FluxoCaixa791214162024[[#This Row],[Receitas / Despesas]]="Saldo Inicial",FluxoCaixa791214162024[[#This Row],[R$ (Valores)]],I51+FluxoCaixa791214162024[[#This Row],[Valores Receitas / Despesas]])</f>
        <v>2955611.7299999977</v>
      </c>
      <c r="J52" s="20">
        <f>IF(FluxoCaixa791214162024[[#This Row],[Entrada / Saída]]="Saída",FluxoCaixa791214162024[[#This Row],[R$ (Valores)]]*-1,FluxoCaixa791214162024[[#This Row],[R$ (Valores)]])</f>
        <v>0.12</v>
      </c>
    </row>
    <row r="53" spans="2:14" ht="15">
      <c r="B53" s="16">
        <v>46072</v>
      </c>
      <c r="C53" s="52" t="str">
        <f>IF(FluxoCaixa791214162024[[#This Row],[Data]]="","",PROPER(TEXT(FluxoCaixa791214162024[[#This Row],[Data]],"mmmm")))</f>
        <v>Fevereiro</v>
      </c>
      <c r="D53" s="55" t="s">
        <v>2</v>
      </c>
      <c r="E53" s="55" t="s">
        <v>507</v>
      </c>
      <c r="F53" s="55" t="s">
        <v>1893</v>
      </c>
      <c r="G53" s="76">
        <v>0.9</v>
      </c>
      <c r="H53" s="55" t="s">
        <v>525</v>
      </c>
      <c r="I53" s="20">
        <f>IF(FluxoCaixa791214162024[[#This Row],[Receitas / Despesas]]="Saldo Inicial",FluxoCaixa791214162024[[#This Row],[R$ (Valores)]],I52+FluxoCaixa791214162024[[#This Row],[Valores Receitas / Despesas]])</f>
        <v>2955610.8299999977</v>
      </c>
      <c r="J53" s="20">
        <f>IF(FluxoCaixa791214162024[[#This Row],[Entrada / Saída]]="Saída",FluxoCaixa791214162024[[#This Row],[R$ (Valores)]]*-1,FluxoCaixa791214162024[[#This Row],[R$ (Valores)]])</f>
        <v>-0.9</v>
      </c>
      <c r="N53" s="31"/>
    </row>
    <row r="54" spans="2:14" ht="15">
      <c r="B54" s="16">
        <v>46072</v>
      </c>
      <c r="C54" s="52" t="str">
        <f>IF(FluxoCaixa791214162024[[#This Row],[Data]]="","",PROPER(TEXT(FluxoCaixa791214162024[[#This Row],[Data]],"mmmm")))</f>
        <v>Fevereiro</v>
      </c>
      <c r="D54" s="55" t="s">
        <v>2</v>
      </c>
      <c r="E54" s="55" t="s">
        <v>26</v>
      </c>
      <c r="F54" s="55" t="s">
        <v>1935</v>
      </c>
      <c r="G54" s="60">
        <v>709.14</v>
      </c>
      <c r="H54" s="55" t="s">
        <v>525</v>
      </c>
      <c r="I54" s="20">
        <f>IF(FluxoCaixa791214162024[[#This Row],[Receitas / Despesas]]="Saldo Inicial",FluxoCaixa791214162024[[#This Row],[R$ (Valores)]],I53+FluxoCaixa791214162024[[#This Row],[Valores Receitas / Despesas]])</f>
        <v>2954901.6899999976</v>
      </c>
      <c r="J54" s="20">
        <f>IF(FluxoCaixa791214162024[[#This Row],[Entrada / Saída]]="Saída",FluxoCaixa791214162024[[#This Row],[R$ (Valores)]]*-1,FluxoCaixa791214162024[[#This Row],[R$ (Valores)]])</f>
        <v>-709.14</v>
      </c>
    </row>
    <row r="55" spans="2:14" ht="15">
      <c r="B55" s="16">
        <v>46073</v>
      </c>
      <c r="C55" s="52" t="str">
        <f>IF(FluxoCaixa791214162024[[#This Row],[Data]]="","",PROPER(TEXT(FluxoCaixa791214162024[[#This Row],[Data]],"mmmm")))</f>
        <v>Fevereiro</v>
      </c>
      <c r="D55" s="55" t="s">
        <v>1</v>
      </c>
      <c r="E55" s="55" t="s">
        <v>11</v>
      </c>
      <c r="F55" s="60" t="s">
        <v>1894</v>
      </c>
      <c r="G55" s="64">
        <v>87.48</v>
      </c>
      <c r="H55" s="55" t="s">
        <v>525</v>
      </c>
      <c r="I55" s="20">
        <f>IF(FluxoCaixa791214162024[[#This Row],[Receitas / Despesas]]="Saldo Inicial",FluxoCaixa791214162024[[#This Row],[R$ (Valores)]],I54+FluxoCaixa791214162024[[#This Row],[Valores Receitas / Despesas]])</f>
        <v>2954989.1699999976</v>
      </c>
      <c r="J55" s="20">
        <f>IF(FluxoCaixa791214162024[[#This Row],[Entrada / Saída]]="Saída",FluxoCaixa791214162024[[#This Row],[R$ (Valores)]]*-1,FluxoCaixa791214162024[[#This Row],[R$ (Valores)]])</f>
        <v>87.48</v>
      </c>
      <c r="N55" s="26"/>
    </row>
    <row r="56" spans="2:14" ht="15">
      <c r="B56" s="16">
        <v>46073</v>
      </c>
      <c r="C56" s="52" t="str">
        <f>IF(FluxoCaixa791214162024[[#This Row],[Data]]="","",PROPER(TEXT(FluxoCaixa791214162024[[#This Row],[Data]],"mmmm")))</f>
        <v>Fevereiro</v>
      </c>
      <c r="D56" s="55" t="s">
        <v>2</v>
      </c>
      <c r="E56" s="55" t="s">
        <v>507</v>
      </c>
      <c r="F56" s="55" t="s">
        <v>1893</v>
      </c>
      <c r="G56" s="63">
        <v>0.9</v>
      </c>
      <c r="H56" s="55" t="s">
        <v>525</v>
      </c>
      <c r="I56" s="20">
        <f>IF(FluxoCaixa791214162024[[#This Row],[Receitas / Despesas]]="Saldo Inicial",FluxoCaixa791214162024[[#This Row],[R$ (Valores)]],I55+FluxoCaixa791214162024[[#This Row],[Valores Receitas / Despesas]])</f>
        <v>2954988.2699999977</v>
      </c>
      <c r="J56" s="20">
        <f>IF(FluxoCaixa791214162024[[#This Row],[Entrada / Saída]]="Saída",FluxoCaixa791214162024[[#This Row],[R$ (Valores)]]*-1,FluxoCaixa791214162024[[#This Row],[R$ (Valores)]])</f>
        <v>-0.9</v>
      </c>
    </row>
    <row r="57" spans="2:14">
      <c r="B57" s="16">
        <v>46073</v>
      </c>
      <c r="C57" s="52" t="str">
        <f>IF(FluxoCaixa791214162024[[#This Row],[Data]]="","",PROPER(TEXT(FluxoCaixa791214162024[[#This Row],[Data]],"mmmm")))</f>
        <v>Fevereiro</v>
      </c>
      <c r="D57" s="55" t="s">
        <v>2</v>
      </c>
      <c r="E57" s="55" t="s">
        <v>507</v>
      </c>
      <c r="F57" s="55" t="s">
        <v>1893</v>
      </c>
      <c r="G57" s="29">
        <v>0.9</v>
      </c>
      <c r="H57" s="55" t="s">
        <v>525</v>
      </c>
      <c r="I57" s="20">
        <f>IF(FluxoCaixa791214162024[[#This Row],[Receitas / Despesas]]="Saldo Inicial",FluxoCaixa791214162024[[#This Row],[R$ (Valores)]],I56+FluxoCaixa791214162024[[#This Row],[Valores Receitas / Despesas]])</f>
        <v>2954987.3699999978</v>
      </c>
      <c r="J57" s="20">
        <f>IF(FluxoCaixa791214162024[[#This Row],[Entrada / Saída]]="Saída",FluxoCaixa791214162024[[#This Row],[R$ (Valores)]]*-1,FluxoCaixa791214162024[[#This Row],[R$ (Valores)]])</f>
        <v>-0.9</v>
      </c>
    </row>
    <row r="58" spans="2:14" ht="15">
      <c r="B58" s="16">
        <v>46073</v>
      </c>
      <c r="C58" s="52" t="str">
        <f>IF(FluxoCaixa791214162024[[#This Row],[Data]]="","",PROPER(TEXT(FluxoCaixa791214162024[[#This Row],[Data]],"mmmm")))</f>
        <v>Fevereiro</v>
      </c>
      <c r="D58" s="55" t="s">
        <v>2</v>
      </c>
      <c r="E58" s="55" t="s">
        <v>75</v>
      </c>
      <c r="F58" s="60" t="s">
        <v>1930</v>
      </c>
      <c r="G58" s="29">
        <v>70000</v>
      </c>
      <c r="H58" s="55" t="s">
        <v>525</v>
      </c>
      <c r="I58" s="20">
        <f>IF(FluxoCaixa791214162024[[#This Row],[Receitas / Despesas]]="Saldo Inicial",FluxoCaixa791214162024[[#This Row],[R$ (Valores)]],I57+FluxoCaixa791214162024[[#This Row],[Valores Receitas / Despesas]])</f>
        <v>2884987.3699999978</v>
      </c>
      <c r="J58" s="20">
        <f>IF(FluxoCaixa791214162024[[#This Row],[Entrada / Saída]]="Saída",FluxoCaixa791214162024[[#This Row],[R$ (Valores)]]*-1,FluxoCaixa791214162024[[#This Row],[R$ (Valores)]])</f>
        <v>-70000</v>
      </c>
    </row>
    <row r="59" spans="2:14" ht="15">
      <c r="B59" s="16">
        <v>46073</v>
      </c>
      <c r="C59" s="52" t="str">
        <f>IF(FluxoCaixa791214162024[[#This Row],[Data]]="","",PROPER(TEXT(FluxoCaixa791214162024[[#This Row],[Data]],"mmmm")))</f>
        <v>Fevereiro</v>
      </c>
      <c r="D59" s="55" t="s">
        <v>2</v>
      </c>
      <c r="E59" s="55" t="s">
        <v>75</v>
      </c>
      <c r="F59" s="60" t="s">
        <v>1930</v>
      </c>
      <c r="G59" s="63">
        <v>30000</v>
      </c>
      <c r="H59" s="55" t="s">
        <v>525</v>
      </c>
      <c r="I59" s="20">
        <f>IF(FluxoCaixa791214162024[[#This Row],[Receitas / Despesas]]="Saldo Inicial",FluxoCaixa791214162024[[#This Row],[R$ (Valores)]],I58+FluxoCaixa791214162024[[#This Row],[Valores Receitas / Despesas]])</f>
        <v>2854987.3699999978</v>
      </c>
      <c r="J59" s="20">
        <f>IF(FluxoCaixa791214162024[[#This Row],[Entrada / Saída]]="Saída",FluxoCaixa791214162024[[#This Row],[R$ (Valores)]]*-1,FluxoCaixa791214162024[[#This Row],[R$ (Valores)]])</f>
        <v>-30000</v>
      </c>
    </row>
    <row r="60" spans="2:14" ht="15">
      <c r="B60" s="16">
        <v>46073</v>
      </c>
      <c r="C60" s="52" t="str">
        <f>IF(FluxoCaixa791214162024[[#This Row],[Data]]="","",PROPER(TEXT(FluxoCaixa791214162024[[#This Row],[Data]],"mmmm")))</f>
        <v>Fevereiro</v>
      </c>
      <c r="D60" s="55" t="s">
        <v>2</v>
      </c>
      <c r="E60" s="55" t="s">
        <v>75</v>
      </c>
      <c r="F60" s="60" t="s">
        <v>1930</v>
      </c>
      <c r="G60" s="64">
        <v>350000</v>
      </c>
      <c r="H60" s="55" t="s">
        <v>525</v>
      </c>
      <c r="I60" s="20">
        <f>IF(FluxoCaixa791214162024[[#This Row],[Receitas / Despesas]]="Saldo Inicial",FluxoCaixa791214162024[[#This Row],[R$ (Valores)]],I59+FluxoCaixa791214162024[[#This Row],[Valores Receitas / Despesas]])</f>
        <v>2504987.3699999978</v>
      </c>
      <c r="J60" s="20">
        <f>IF(FluxoCaixa791214162024[[#This Row],[Entrada / Saída]]="Saída",FluxoCaixa791214162024[[#This Row],[R$ (Valores)]]*-1,FluxoCaixa791214162024[[#This Row],[R$ (Valores)]])</f>
        <v>-350000</v>
      </c>
    </row>
    <row r="61" spans="2:14">
      <c r="B61" s="16">
        <v>46077</v>
      </c>
      <c r="C61" s="52" t="str">
        <f>IF(FluxoCaixa791214162024[[#This Row],[Data]]="","",PROPER(TEXT(FluxoCaixa791214162024[[#This Row],[Data]],"mmmm")))</f>
        <v>Fevereiro</v>
      </c>
      <c r="D61" s="55" t="s">
        <v>2</v>
      </c>
      <c r="E61" s="55" t="s">
        <v>507</v>
      </c>
      <c r="F61" s="55" t="s">
        <v>1893</v>
      </c>
      <c r="G61" s="29">
        <v>0.9</v>
      </c>
      <c r="H61" s="55" t="s">
        <v>525</v>
      </c>
      <c r="I61" s="20">
        <f>IF(FluxoCaixa791214162024[[#This Row],[Receitas / Despesas]]="Saldo Inicial",FluxoCaixa791214162024[[#This Row],[R$ (Valores)]],I60+FluxoCaixa791214162024[[#This Row],[Valores Receitas / Despesas]])</f>
        <v>2504986.4699999979</v>
      </c>
      <c r="J61" s="20">
        <f>IF(FluxoCaixa791214162024[[#This Row],[Entrada / Saída]]="Saída",FluxoCaixa791214162024[[#This Row],[R$ (Valores)]]*-1,FluxoCaixa791214162024[[#This Row],[R$ (Valores)]])</f>
        <v>-0.9</v>
      </c>
    </row>
    <row r="62" spans="2:14">
      <c r="B62" s="16">
        <v>46077</v>
      </c>
      <c r="C62" s="52" t="str">
        <f>IF(FluxoCaixa791214162024[[#This Row],[Data]]="","",PROPER(TEXT(FluxoCaixa791214162024[[#This Row],[Data]],"mmmm")))</f>
        <v>Fevereiro</v>
      </c>
      <c r="D62" s="55" t="s">
        <v>2</v>
      </c>
      <c r="E62" s="55" t="s">
        <v>507</v>
      </c>
      <c r="F62" s="55" t="s">
        <v>1893</v>
      </c>
      <c r="G62" s="29">
        <v>0.9</v>
      </c>
      <c r="H62" s="55" t="s">
        <v>525</v>
      </c>
      <c r="I62" s="20">
        <f>IF(FluxoCaixa791214162024[[#This Row],[Receitas / Despesas]]="Saldo Inicial",FluxoCaixa791214162024[[#This Row],[R$ (Valores)]],I61+FluxoCaixa791214162024[[#This Row],[Valores Receitas / Despesas]])</f>
        <v>2504985.569999998</v>
      </c>
      <c r="J62" s="20">
        <f>IF(FluxoCaixa791214162024[[#This Row],[Entrada / Saída]]="Saída",FluxoCaixa791214162024[[#This Row],[R$ (Valores)]]*-1,FluxoCaixa791214162024[[#This Row],[R$ (Valores)]])</f>
        <v>-0.9</v>
      </c>
    </row>
    <row r="63" spans="2:14">
      <c r="B63" s="16">
        <v>46077</v>
      </c>
      <c r="C63" s="52" t="str">
        <f>IF(FluxoCaixa791214162024[[#This Row],[Data]]="","",PROPER(TEXT(FluxoCaixa791214162024[[#This Row],[Data]],"mmmm")))</f>
        <v>Fevereiro</v>
      </c>
      <c r="D63" s="55" t="s">
        <v>2</v>
      </c>
      <c r="E63" s="55" t="s">
        <v>507</v>
      </c>
      <c r="F63" s="55" t="s">
        <v>1893</v>
      </c>
      <c r="G63" s="29">
        <v>0.9</v>
      </c>
      <c r="H63" s="55" t="s">
        <v>525</v>
      </c>
      <c r="I63" s="20">
        <f>IF(FluxoCaixa791214162024[[#This Row],[Receitas / Despesas]]="Saldo Inicial",FluxoCaixa791214162024[[#This Row],[R$ (Valores)]],I62+FluxoCaixa791214162024[[#This Row],[Valores Receitas / Despesas]])</f>
        <v>2504984.6699999981</v>
      </c>
      <c r="J63" s="20">
        <f>IF(FluxoCaixa791214162024[[#This Row],[Entrada / Saída]]="Saída",FluxoCaixa791214162024[[#This Row],[R$ (Valores)]]*-1,FluxoCaixa791214162024[[#This Row],[R$ (Valores)]])</f>
        <v>-0.9</v>
      </c>
    </row>
    <row r="64" spans="2:14">
      <c r="B64" s="16">
        <v>46078</v>
      </c>
      <c r="C64" s="52" t="str">
        <f>IF(FluxoCaixa791214162024[[#This Row],[Data]]="","",PROPER(TEXT(FluxoCaixa791214162024[[#This Row],[Data]],"mmmm")))</f>
        <v>Fevereiro</v>
      </c>
      <c r="D64" s="55" t="s">
        <v>1</v>
      </c>
      <c r="E64" s="55" t="s">
        <v>11</v>
      </c>
      <c r="F64" s="55" t="s">
        <v>1894</v>
      </c>
      <c r="G64" s="29">
        <v>0.51</v>
      </c>
      <c r="H64" s="55" t="s">
        <v>525</v>
      </c>
      <c r="I64" s="20">
        <f>IF(FluxoCaixa791214162024[[#This Row],[Receitas / Despesas]]="Saldo Inicial",FluxoCaixa791214162024[[#This Row],[R$ (Valores)]],I63+FluxoCaixa791214162024[[#This Row],[Valores Receitas / Despesas]])</f>
        <v>2504985.1799999978</v>
      </c>
      <c r="J64" s="20">
        <f>IF(FluxoCaixa791214162024[[#This Row],[Entrada / Saída]]="Saída",FluxoCaixa791214162024[[#This Row],[R$ (Valores)]]*-1,FluxoCaixa791214162024[[#This Row],[R$ (Valores)]])</f>
        <v>0.51</v>
      </c>
    </row>
    <row r="65" spans="2:10">
      <c r="B65" s="16">
        <v>46078</v>
      </c>
      <c r="C65" s="52" t="str">
        <f>IF(FluxoCaixa791214162024[[#This Row],[Data]]="","",PROPER(TEXT(FluxoCaixa791214162024[[#This Row],[Data]],"mmmm")))</f>
        <v>Fevereiro</v>
      </c>
      <c r="D65" s="55" t="s">
        <v>2</v>
      </c>
      <c r="E65" s="55" t="s">
        <v>19</v>
      </c>
      <c r="F65" s="55" t="s">
        <v>1936</v>
      </c>
      <c r="G65" s="29">
        <v>1705.72</v>
      </c>
      <c r="H65" s="55" t="s">
        <v>525</v>
      </c>
      <c r="I65" s="20">
        <f>IF(FluxoCaixa791214162024[[#This Row],[Receitas / Despesas]]="Saldo Inicial",FluxoCaixa791214162024[[#This Row],[R$ (Valores)]],I64+FluxoCaixa791214162024[[#This Row],[Valores Receitas / Despesas]])</f>
        <v>2503279.4599999976</v>
      </c>
      <c r="J65" s="20">
        <f>IF(FluxoCaixa791214162024[[#This Row],[Entrada / Saída]]="Saída",FluxoCaixa791214162024[[#This Row],[R$ (Valores)]]*-1,FluxoCaixa791214162024[[#This Row],[R$ (Valores)]])</f>
        <v>-1705.72</v>
      </c>
    </row>
    <row r="66" spans="2:10" ht="15">
      <c r="B66" s="16">
        <v>46080</v>
      </c>
      <c r="C66" s="52" t="str">
        <f>IF(FluxoCaixa791214162024[[#This Row],[Data]]="","",PROPER(TEXT(FluxoCaixa791214162024[[#This Row],[Data]],"mmmm")))</f>
        <v>Fevereiro</v>
      </c>
      <c r="D66" s="55" t="s">
        <v>1</v>
      </c>
      <c r="E66" s="55" t="s">
        <v>6</v>
      </c>
      <c r="F66" s="60" t="s">
        <v>1042</v>
      </c>
      <c r="G66" s="29">
        <v>1441655.07</v>
      </c>
      <c r="H66" s="55" t="s">
        <v>525</v>
      </c>
      <c r="I66" s="20">
        <f>IF(FluxoCaixa791214162024[[#This Row],[Receitas / Despesas]]="Saldo Inicial",FluxoCaixa791214162024[[#This Row],[R$ (Valores)]],I65+FluxoCaixa791214162024[[#This Row],[Valores Receitas / Despesas]])</f>
        <v>3944934.5299999975</v>
      </c>
      <c r="J66" s="20">
        <f>IF(FluxoCaixa791214162024[[#This Row],[Entrada / Saída]]="Saída",FluxoCaixa791214162024[[#This Row],[R$ (Valores)]]*-1,FluxoCaixa791214162024[[#This Row],[R$ (Valores)]])</f>
        <v>1441655.07</v>
      </c>
    </row>
    <row r="67" spans="2:10" ht="15">
      <c r="B67" s="16">
        <v>46080</v>
      </c>
      <c r="C67" s="52" t="str">
        <f>IF(FluxoCaixa791214162024[[#This Row],[Data]]="","",PROPER(TEXT(FluxoCaixa791214162024[[#This Row],[Data]],"mmmm")))</f>
        <v>Fevereiro</v>
      </c>
      <c r="D67" s="55" t="s">
        <v>1</v>
      </c>
      <c r="E67" s="55" t="s">
        <v>6</v>
      </c>
      <c r="F67" s="60" t="s">
        <v>1042</v>
      </c>
      <c r="G67" s="29">
        <v>1068593.6399999999</v>
      </c>
      <c r="H67" s="55" t="s">
        <v>525</v>
      </c>
      <c r="I67" s="20">
        <f>IF(FluxoCaixa791214162024[[#This Row],[Receitas / Despesas]]="Saldo Inicial",FluxoCaixa791214162024[[#This Row],[R$ (Valores)]],I66+FluxoCaixa791214162024[[#This Row],[Valores Receitas / Despesas]])</f>
        <v>5013528.1699999971</v>
      </c>
      <c r="J67" s="20">
        <f>IF(FluxoCaixa791214162024[[#This Row],[Entrada / Saída]]="Saída",FluxoCaixa791214162024[[#This Row],[R$ (Valores)]]*-1,FluxoCaixa791214162024[[#This Row],[R$ (Valores)]])</f>
        <v>1068593.6399999999</v>
      </c>
    </row>
    <row r="68" spans="2:10" ht="15">
      <c r="B68" s="16">
        <v>46080</v>
      </c>
      <c r="C68" s="52" t="str">
        <f>IF(FluxoCaixa791214162024[[#This Row],[Data]]="","",PROPER(TEXT(FluxoCaixa791214162024[[#This Row],[Data]],"mmmm")))</f>
        <v>Fevereiro</v>
      </c>
      <c r="D68" s="55" t="s">
        <v>2</v>
      </c>
      <c r="E68" s="55" t="s">
        <v>21</v>
      </c>
      <c r="F68" s="60" t="s">
        <v>1280</v>
      </c>
      <c r="G68" s="29">
        <v>118745.42</v>
      </c>
      <c r="H68" s="55" t="s">
        <v>525</v>
      </c>
      <c r="I68" s="20">
        <f>IF(FluxoCaixa791214162024[[#This Row],[Receitas / Despesas]]="Saldo Inicial",FluxoCaixa791214162024[[#This Row],[R$ (Valores)]],I67+FluxoCaixa791214162024[[#This Row],[Valores Receitas / Despesas]])</f>
        <v>4894782.7499999972</v>
      </c>
      <c r="J68" s="20">
        <f>IF(FluxoCaixa791214162024[[#This Row],[Entrada / Saída]]="Saída",FluxoCaixa791214162024[[#This Row],[R$ (Valores)]]*-1,FluxoCaixa791214162024[[#This Row],[R$ (Valores)]])</f>
        <v>-118745.42</v>
      </c>
    </row>
    <row r="69" spans="2:10" ht="15">
      <c r="B69" s="16">
        <v>46080</v>
      </c>
      <c r="C69" s="52" t="str">
        <f>IF(FluxoCaixa791214162024[[#This Row],[Data]]="","",PROPER(TEXT(FluxoCaixa791214162024[[#This Row],[Data]],"mmmm")))</f>
        <v>Fevereiro</v>
      </c>
      <c r="D69" s="55" t="s">
        <v>2</v>
      </c>
      <c r="E69" s="55" t="s">
        <v>21</v>
      </c>
      <c r="F69" s="60" t="s">
        <v>1280</v>
      </c>
      <c r="G69" s="63">
        <v>351409.63</v>
      </c>
      <c r="H69" s="55" t="s">
        <v>525</v>
      </c>
      <c r="I69" s="20">
        <f>IF(FluxoCaixa791214162024[[#This Row],[Receitas / Despesas]]="Saldo Inicial",FluxoCaixa791214162024[[#This Row],[R$ (Valores)]],I68+FluxoCaixa791214162024[[#This Row],[Valores Receitas / Despesas]])</f>
        <v>4543373.1199999973</v>
      </c>
      <c r="J69" s="20">
        <f>IF(FluxoCaixa791214162024[[#This Row],[Entrada / Saída]]="Saída",FluxoCaixa791214162024[[#This Row],[R$ (Valores)]]*-1,FluxoCaixa791214162024[[#This Row],[R$ (Valores)]])</f>
        <v>-351409.63</v>
      </c>
    </row>
    <row r="70" spans="2:10">
      <c r="B70" s="62"/>
      <c r="C70" s="52"/>
      <c r="D70" s="55"/>
      <c r="E70" s="55"/>
      <c r="F70" s="55"/>
      <c r="G70" s="29"/>
      <c r="H70" s="55"/>
      <c r="I70" s="20">
        <f>IF(FluxoCaixa791214162024[[#This Row],[Receitas / Despesas]]="Saldo Inicial",FluxoCaixa791214162024[[#This Row],[R$ (Valores)]],I69+FluxoCaixa791214162024[[#This Row],[Valores Receitas / Despesas]])</f>
        <v>4543373.1199999973</v>
      </c>
      <c r="J70" s="20">
        <f>IF(FluxoCaixa791214162024[[#This Row],[Entrada / Saída]]="Saída",FluxoCaixa791214162024[[#This Row],[R$ (Valores)]]*-1,FluxoCaixa791214162024[[#This Row],[R$ (Valores)]])</f>
        <v>0</v>
      </c>
    </row>
    <row r="71" spans="2:10" ht="15">
      <c r="B71" s="62"/>
      <c r="C71" s="52"/>
      <c r="D71" s="55"/>
      <c r="E71" s="55"/>
      <c r="F71" s="60"/>
      <c r="G71" s="29"/>
      <c r="H71" s="55"/>
      <c r="I71" s="20">
        <f>IF(FluxoCaixa791214162024[[#This Row],[Receitas / Despesas]]="Saldo Inicial",FluxoCaixa791214162024[[#This Row],[R$ (Valores)]],I70+FluxoCaixa791214162024[[#This Row],[Valores Receitas / Despesas]])</f>
        <v>4543373.1199999973</v>
      </c>
      <c r="J71" s="20">
        <f>IF(FluxoCaixa791214162024[[#This Row],[Entrada / Saída]]="Saída",FluxoCaixa791214162024[[#This Row],[R$ (Valores)]]*-1,FluxoCaixa791214162024[[#This Row],[R$ (Valores)]])</f>
        <v>0</v>
      </c>
    </row>
    <row r="72" spans="2:10" ht="15">
      <c r="B72" s="62"/>
      <c r="C72" s="52"/>
      <c r="D72" s="55"/>
      <c r="E72" s="55"/>
      <c r="F72" s="60"/>
      <c r="G72" s="29"/>
      <c r="H72" s="55"/>
      <c r="I72" s="20">
        <f>IF(FluxoCaixa791214162024[[#This Row],[Receitas / Despesas]]="Saldo Inicial",FluxoCaixa791214162024[[#This Row],[R$ (Valores)]],I71+FluxoCaixa791214162024[[#This Row],[Valores Receitas / Despesas]])</f>
        <v>4543373.1199999973</v>
      </c>
      <c r="J72" s="20">
        <f>IF(FluxoCaixa791214162024[[#This Row],[Entrada / Saída]]="Saída",FluxoCaixa791214162024[[#This Row],[R$ (Valores)]]*-1,FluxoCaixa791214162024[[#This Row],[R$ (Valores)]])</f>
        <v>0</v>
      </c>
    </row>
    <row r="73" spans="2:10">
      <c r="B73" s="62"/>
      <c r="C73" s="52"/>
      <c r="D73" s="55"/>
      <c r="E73" s="55"/>
      <c r="F73" s="55"/>
      <c r="G73" s="29"/>
      <c r="H73" s="55"/>
      <c r="I73" s="20">
        <f>IF(FluxoCaixa791214162024[[#This Row],[Receitas / Despesas]]="Saldo Inicial",FluxoCaixa791214162024[[#This Row],[R$ (Valores)]],I72+FluxoCaixa791214162024[[#This Row],[Valores Receitas / Despesas]])</f>
        <v>4543373.1199999973</v>
      </c>
      <c r="J73" s="20">
        <f>IF(FluxoCaixa791214162024[[#This Row],[Entrada / Saída]]="Saída",FluxoCaixa791214162024[[#This Row],[R$ (Valores)]]*-1,FluxoCaixa791214162024[[#This Row],[R$ (Valores)]])</f>
        <v>0</v>
      </c>
    </row>
    <row r="74" spans="2:10" ht="15">
      <c r="B74" s="62"/>
      <c r="C74" s="52"/>
      <c r="D74" s="55"/>
      <c r="E74" s="55"/>
      <c r="F74" s="60"/>
      <c r="G74" s="29"/>
      <c r="H74" s="55"/>
      <c r="I74" s="20">
        <f>IF(FluxoCaixa791214162024[[#This Row],[Receitas / Despesas]]="Saldo Inicial",FluxoCaixa791214162024[[#This Row],[R$ (Valores)]],I73+FluxoCaixa791214162024[[#This Row],[Valores Receitas / Despesas]])</f>
        <v>4543373.1199999973</v>
      </c>
      <c r="J74" s="20">
        <f>IF(FluxoCaixa791214162024[[#This Row],[Entrada / Saída]]="Saída",FluxoCaixa791214162024[[#This Row],[R$ (Valores)]]*-1,FluxoCaixa791214162024[[#This Row],[R$ (Valores)]])</f>
        <v>0</v>
      </c>
    </row>
    <row r="75" spans="2:10" ht="15">
      <c r="B75" s="62"/>
      <c r="C75" s="52"/>
      <c r="D75" s="55"/>
      <c r="E75" s="55"/>
      <c r="F75" s="60"/>
      <c r="G75" s="29"/>
      <c r="H75" s="55"/>
      <c r="I75" s="20">
        <f>IF(FluxoCaixa791214162024[[#This Row],[Receitas / Despesas]]="Saldo Inicial",FluxoCaixa791214162024[[#This Row],[R$ (Valores)]],I74+FluxoCaixa791214162024[[#This Row],[Valores Receitas / Despesas]])</f>
        <v>4543373.1199999973</v>
      </c>
      <c r="J75" s="20">
        <f>IF(FluxoCaixa791214162024[[#This Row],[Entrada / Saída]]="Saída",FluxoCaixa791214162024[[#This Row],[R$ (Valores)]]*-1,FluxoCaixa791214162024[[#This Row],[R$ (Valores)]])</f>
        <v>0</v>
      </c>
    </row>
    <row r="76" spans="2:10">
      <c r="B76" s="62"/>
      <c r="C76" s="52"/>
      <c r="D76" s="55"/>
      <c r="E76" s="55"/>
      <c r="F76" s="55"/>
      <c r="G76" s="29"/>
      <c r="H76" s="55"/>
      <c r="I76" s="20">
        <f>IF(FluxoCaixa791214162024[[#This Row],[Receitas / Despesas]]="Saldo Inicial",FluxoCaixa791214162024[[#This Row],[R$ (Valores)]],I75+FluxoCaixa791214162024[[#This Row],[Valores Receitas / Despesas]])</f>
        <v>4543373.1199999973</v>
      </c>
      <c r="J76" s="20">
        <f>IF(FluxoCaixa791214162024[[#This Row],[Entrada / Saída]]="Saída",FluxoCaixa791214162024[[#This Row],[R$ (Valores)]]*-1,FluxoCaixa791214162024[[#This Row],[R$ (Valores)]])</f>
        <v>0</v>
      </c>
    </row>
    <row r="77" spans="2:10">
      <c r="B77" s="62"/>
      <c r="C77" s="52"/>
      <c r="D77" s="55"/>
      <c r="E77" s="55"/>
      <c r="F77" s="55"/>
      <c r="G77" s="29"/>
      <c r="H77" s="55"/>
      <c r="I77" s="20">
        <f>IF(FluxoCaixa791214162024[[#This Row],[Receitas / Despesas]]="Saldo Inicial",FluxoCaixa791214162024[[#This Row],[R$ (Valores)]],I76+FluxoCaixa791214162024[[#This Row],[Valores Receitas / Despesas]])</f>
        <v>4543373.1199999973</v>
      </c>
      <c r="J77" s="20">
        <f>IF(FluxoCaixa791214162024[[#This Row],[Entrada / Saída]]="Saída",FluxoCaixa791214162024[[#This Row],[R$ (Valores)]]*-1,FluxoCaixa791214162024[[#This Row],[R$ (Valores)]])</f>
        <v>0</v>
      </c>
    </row>
    <row r="78" spans="2:10">
      <c r="B78" s="62"/>
      <c r="C78" s="52"/>
      <c r="D78" s="55"/>
      <c r="E78" s="55"/>
      <c r="F78" s="55"/>
      <c r="G78" s="29"/>
      <c r="H78" s="55"/>
      <c r="I78" s="20">
        <f>IF(FluxoCaixa791214162024[[#This Row],[Receitas / Despesas]]="Saldo Inicial",FluxoCaixa791214162024[[#This Row],[R$ (Valores)]],I77+FluxoCaixa791214162024[[#This Row],[Valores Receitas / Despesas]])</f>
        <v>4543373.1199999973</v>
      </c>
      <c r="J78" s="20">
        <f>IF(FluxoCaixa791214162024[[#This Row],[Entrada / Saída]]="Saída",FluxoCaixa791214162024[[#This Row],[R$ (Valores)]]*-1,FluxoCaixa791214162024[[#This Row],[R$ (Valores)]])</f>
        <v>0</v>
      </c>
    </row>
    <row r="79" spans="2:10">
      <c r="B79" s="62"/>
      <c r="C79" s="52"/>
      <c r="D79" s="55"/>
      <c r="E79" s="55"/>
      <c r="F79" s="55"/>
      <c r="G79" s="29"/>
      <c r="H79" s="55"/>
      <c r="I79" s="20">
        <f>IF(FluxoCaixa791214162024[[#This Row],[Receitas / Despesas]]="Saldo Inicial",FluxoCaixa791214162024[[#This Row],[R$ (Valores)]],I78+FluxoCaixa791214162024[[#This Row],[Valores Receitas / Despesas]])</f>
        <v>4543373.1199999973</v>
      </c>
      <c r="J79" s="20">
        <f>IF(FluxoCaixa791214162024[[#This Row],[Entrada / Saída]]="Saída",FluxoCaixa791214162024[[#This Row],[R$ (Valores)]]*-1,FluxoCaixa791214162024[[#This Row],[R$ (Valores)]])</f>
        <v>0</v>
      </c>
    </row>
    <row r="80" spans="2:10">
      <c r="B80" s="62"/>
      <c r="C80" s="52"/>
      <c r="D80" s="55"/>
      <c r="E80" s="55"/>
      <c r="F80" s="55"/>
      <c r="G80" s="29"/>
      <c r="H80" s="55"/>
      <c r="I80" s="20">
        <f>IF(FluxoCaixa791214162024[[#This Row],[Receitas / Despesas]]="Saldo Inicial",FluxoCaixa791214162024[[#This Row],[R$ (Valores)]],I79+FluxoCaixa791214162024[[#This Row],[Valores Receitas / Despesas]])</f>
        <v>4543373.1199999973</v>
      </c>
      <c r="J80" s="20">
        <f>IF(FluxoCaixa791214162024[[#This Row],[Entrada / Saída]]="Saída",FluxoCaixa791214162024[[#This Row],[R$ (Valores)]]*-1,FluxoCaixa791214162024[[#This Row],[R$ (Valores)]])</f>
        <v>0</v>
      </c>
    </row>
    <row r="81" spans="2:10">
      <c r="B81" s="62"/>
      <c r="C81" s="52"/>
      <c r="D81" s="55"/>
      <c r="E81" s="55"/>
      <c r="F81" s="55"/>
      <c r="G81" s="29"/>
      <c r="H81" s="55"/>
      <c r="I81" s="20">
        <f>IF(FluxoCaixa791214162024[[#This Row],[Receitas / Despesas]]="Saldo Inicial",FluxoCaixa791214162024[[#This Row],[R$ (Valores)]],I80+FluxoCaixa791214162024[[#This Row],[Valores Receitas / Despesas]])</f>
        <v>4543373.1199999973</v>
      </c>
      <c r="J81" s="20">
        <f>IF(FluxoCaixa791214162024[[#This Row],[Entrada / Saída]]="Saída",FluxoCaixa791214162024[[#This Row],[R$ (Valores)]]*-1,FluxoCaixa791214162024[[#This Row],[R$ (Valores)]])</f>
        <v>0</v>
      </c>
    </row>
    <row r="82" spans="2:10">
      <c r="B82" s="62"/>
      <c r="C82" s="52"/>
      <c r="D82" s="55"/>
      <c r="E82" s="55"/>
      <c r="F82" s="55"/>
      <c r="G82" s="29"/>
      <c r="H82" s="55"/>
      <c r="I82" s="20">
        <f>IF(FluxoCaixa791214162024[[#This Row],[Receitas / Despesas]]="Saldo Inicial",FluxoCaixa791214162024[[#This Row],[R$ (Valores)]],I81+FluxoCaixa791214162024[[#This Row],[Valores Receitas / Despesas]])</f>
        <v>4543373.1199999973</v>
      </c>
      <c r="J82" s="20">
        <f>IF(FluxoCaixa791214162024[[#This Row],[Entrada / Saída]]="Saída",FluxoCaixa791214162024[[#This Row],[R$ (Valores)]]*-1,FluxoCaixa791214162024[[#This Row],[R$ (Valores)]])</f>
        <v>0</v>
      </c>
    </row>
    <row r="83" spans="2:10">
      <c r="B83" s="62"/>
      <c r="C83" s="52"/>
      <c r="D83" s="55"/>
      <c r="E83" s="55"/>
      <c r="F83" s="55"/>
      <c r="G83" s="29"/>
      <c r="H83" s="55"/>
      <c r="I83" s="20">
        <f>IF(FluxoCaixa791214162024[[#This Row],[Receitas / Despesas]]="Saldo Inicial",FluxoCaixa791214162024[[#This Row],[R$ (Valores)]],I82+FluxoCaixa791214162024[[#This Row],[Valores Receitas / Despesas]])</f>
        <v>4543373.1199999973</v>
      </c>
      <c r="J83" s="20">
        <f>IF(FluxoCaixa791214162024[[#This Row],[Entrada / Saída]]="Saída",FluxoCaixa791214162024[[#This Row],[R$ (Valores)]]*-1,FluxoCaixa791214162024[[#This Row],[R$ (Valores)]])</f>
        <v>0</v>
      </c>
    </row>
    <row r="84" spans="2:10">
      <c r="B84" s="62"/>
      <c r="C84" s="52"/>
      <c r="D84" s="55"/>
      <c r="E84" s="55"/>
      <c r="F84" s="55"/>
      <c r="G84" s="29"/>
      <c r="H84" s="55"/>
      <c r="I84" s="20">
        <f>IF(FluxoCaixa791214162024[[#This Row],[Receitas / Despesas]]="Saldo Inicial",FluxoCaixa791214162024[[#This Row],[R$ (Valores)]],I83+FluxoCaixa791214162024[[#This Row],[Valores Receitas / Despesas]])</f>
        <v>4543373.1199999973</v>
      </c>
      <c r="J84" s="20">
        <f>IF(FluxoCaixa791214162024[[#This Row],[Entrada / Saída]]="Saída",FluxoCaixa791214162024[[#This Row],[R$ (Valores)]]*-1,FluxoCaixa791214162024[[#This Row],[R$ (Valores)]])</f>
        <v>0</v>
      </c>
    </row>
    <row r="85" spans="2:10">
      <c r="B85" s="62"/>
      <c r="C85" s="52"/>
      <c r="D85" s="55"/>
      <c r="E85" s="55"/>
      <c r="F85" s="55"/>
      <c r="G85" s="29"/>
      <c r="H85" s="55"/>
      <c r="I85" s="20">
        <f>IF(FluxoCaixa791214162024[[#This Row],[Receitas / Despesas]]="Saldo Inicial",FluxoCaixa791214162024[[#This Row],[R$ (Valores)]],I84+FluxoCaixa791214162024[[#This Row],[Valores Receitas / Despesas]])</f>
        <v>4543373.1199999973</v>
      </c>
      <c r="J85" s="20">
        <f>IF(FluxoCaixa791214162024[[#This Row],[Entrada / Saída]]="Saída",FluxoCaixa791214162024[[#This Row],[R$ (Valores)]]*-1,FluxoCaixa791214162024[[#This Row],[R$ (Valores)]])</f>
        <v>0</v>
      </c>
    </row>
    <row r="86" spans="2:10">
      <c r="B86" s="62"/>
      <c r="C86" s="52"/>
      <c r="D86" s="55"/>
      <c r="E86" s="55"/>
      <c r="F86" s="55"/>
      <c r="G86" s="29"/>
      <c r="H86" s="55"/>
      <c r="I86" s="20">
        <f>IF(FluxoCaixa791214162024[[#This Row],[Receitas / Despesas]]="Saldo Inicial",FluxoCaixa791214162024[[#This Row],[R$ (Valores)]],I85+FluxoCaixa791214162024[[#This Row],[Valores Receitas / Despesas]])</f>
        <v>4543373.1199999973</v>
      </c>
      <c r="J86" s="20">
        <f>IF(FluxoCaixa791214162024[[#This Row],[Entrada / Saída]]="Saída",FluxoCaixa791214162024[[#This Row],[R$ (Valores)]]*-1,FluxoCaixa791214162024[[#This Row],[R$ (Valores)]])</f>
        <v>0</v>
      </c>
    </row>
    <row r="87" spans="2:10">
      <c r="B87" s="62"/>
      <c r="C87" s="52"/>
      <c r="D87" s="17"/>
      <c r="E87" s="17"/>
      <c r="F87" s="17"/>
      <c r="G87" s="21"/>
      <c r="H87" s="17"/>
      <c r="I87" s="20">
        <f>IF(FluxoCaixa791214162024[[#This Row],[Receitas / Despesas]]="Saldo Inicial",FluxoCaixa791214162024[[#This Row],[R$ (Valores)]],I86+FluxoCaixa791214162024[[#This Row],[Valores Receitas / Despesas]])</f>
        <v>4543373.1199999973</v>
      </c>
      <c r="J87" s="20">
        <f>IF(FluxoCaixa791214162024[[#This Row],[Entrada / Saída]]="Saída",FluxoCaixa791214162024[[#This Row],[R$ (Valores)]]*-1,FluxoCaixa791214162024[[#This Row],[R$ (Valores)]])</f>
        <v>0</v>
      </c>
    </row>
    <row r="88" spans="2:10">
      <c r="B88" s="62"/>
      <c r="C88" s="52"/>
      <c r="D88" s="17"/>
      <c r="E88" s="17"/>
      <c r="F88" s="17"/>
      <c r="G88" s="21"/>
      <c r="H88" s="17"/>
      <c r="I88" s="20">
        <f>IF(FluxoCaixa791214162024[[#This Row],[Receitas / Despesas]]="Saldo Inicial",FluxoCaixa791214162024[[#This Row],[R$ (Valores)]],I87+FluxoCaixa791214162024[[#This Row],[Valores Receitas / Despesas]])</f>
        <v>4543373.1199999973</v>
      </c>
      <c r="J88" s="20">
        <f>IF(FluxoCaixa791214162024[[#This Row],[Entrada / Saída]]="Saída",FluxoCaixa791214162024[[#This Row],[R$ (Valores)]]*-1,FluxoCaixa791214162024[[#This Row],[R$ (Valores)]])</f>
        <v>0</v>
      </c>
    </row>
    <row r="89" spans="2:10">
      <c r="B89" s="62"/>
      <c r="C89" s="52"/>
      <c r="D89" s="17"/>
      <c r="E89" s="17"/>
      <c r="F89" s="17"/>
      <c r="G89" s="21"/>
      <c r="H89" s="17"/>
      <c r="I89" s="20">
        <f>IF(FluxoCaixa791214162024[[#This Row],[Receitas / Despesas]]="Saldo Inicial",FluxoCaixa791214162024[[#This Row],[R$ (Valores)]],I88+FluxoCaixa791214162024[[#This Row],[Valores Receitas / Despesas]])</f>
        <v>4543373.1199999973</v>
      </c>
      <c r="J89" s="20">
        <f>IF(FluxoCaixa791214162024[[#This Row],[Entrada / Saída]]="Saída",FluxoCaixa791214162024[[#This Row],[R$ (Valores)]]*-1,FluxoCaixa791214162024[[#This Row],[R$ (Valores)]])</f>
        <v>0</v>
      </c>
    </row>
    <row r="90" spans="2:10">
      <c r="B90" s="17"/>
      <c r="C90" s="48"/>
      <c r="D90" s="17"/>
      <c r="E90" s="17"/>
      <c r="F90" s="17"/>
      <c r="G90" s="21"/>
      <c r="H90" s="17"/>
      <c r="I90" s="20">
        <f>IF(FluxoCaixa791214162024[[#This Row],[Receitas / Despesas]]="Saldo Inicial",FluxoCaixa791214162024[[#This Row],[R$ (Valores)]],I89+FluxoCaixa791214162024[[#This Row],[Valores Receitas / Despesas]])</f>
        <v>4543373.1199999973</v>
      </c>
      <c r="J90" s="20">
        <f>IF(FluxoCaixa791214162024[[#This Row],[Entrada / Saída]]="Saída",FluxoCaixa791214162024[[#This Row],[R$ (Valores)]]*-1,FluxoCaixa791214162024[[#This Row],[R$ (Valores)]])</f>
        <v>0</v>
      </c>
    </row>
    <row r="91" spans="2:10">
      <c r="B91" s="17"/>
      <c r="C91" s="48"/>
      <c r="D91" s="17"/>
      <c r="E91" s="17"/>
      <c r="F91" s="17"/>
      <c r="G91" s="21"/>
      <c r="H91" s="17"/>
      <c r="I91" s="20">
        <f>IF(FluxoCaixa791214162024[[#This Row],[Receitas / Despesas]]="Saldo Inicial",FluxoCaixa791214162024[[#This Row],[R$ (Valores)]],I90+FluxoCaixa791214162024[[#This Row],[Valores Receitas / Despesas]])</f>
        <v>4543373.1199999973</v>
      </c>
      <c r="J91" s="20">
        <f>IF(FluxoCaixa791214162024[[#This Row],[Entrada / Saída]]="Saída",FluxoCaixa791214162024[[#This Row],[R$ (Valores)]]*-1,FluxoCaixa791214162024[[#This Row],[R$ (Valores)]])</f>
        <v>0</v>
      </c>
    </row>
    <row r="92" spans="2:10">
      <c r="B92" s="17"/>
      <c r="C92" s="48"/>
      <c r="D92" s="17"/>
      <c r="E92" s="17"/>
      <c r="F92" s="17"/>
      <c r="G92" s="21"/>
      <c r="H92" s="17"/>
      <c r="I92" s="20">
        <f>IF(FluxoCaixa791214162024[[#This Row],[Receitas / Despesas]]="Saldo Inicial",FluxoCaixa791214162024[[#This Row],[R$ (Valores)]],I91+FluxoCaixa791214162024[[#This Row],[Valores Receitas / Despesas]])</f>
        <v>4543373.1199999973</v>
      </c>
      <c r="J92" s="20">
        <f>IF(FluxoCaixa791214162024[[#This Row],[Entrada / Saída]]="Saída",FluxoCaixa791214162024[[#This Row],[R$ (Valores)]]*-1,FluxoCaixa791214162024[[#This Row],[R$ (Valores)]])</f>
        <v>0</v>
      </c>
    </row>
    <row r="93" spans="2:10">
      <c r="B93" s="17"/>
      <c r="C93" s="48"/>
      <c r="D93" s="17"/>
      <c r="E93" s="17"/>
      <c r="F93" s="17"/>
      <c r="G93" s="21"/>
      <c r="H93" s="17"/>
      <c r="I93" s="20">
        <f>IF(FluxoCaixa791214162024[[#This Row],[Receitas / Despesas]]="Saldo Inicial",FluxoCaixa791214162024[[#This Row],[R$ (Valores)]],I92+FluxoCaixa791214162024[[#This Row],[Valores Receitas / Despesas]])</f>
        <v>4543373.1199999973</v>
      </c>
      <c r="J93" s="20">
        <f>IF(FluxoCaixa791214162024[[#This Row],[Entrada / Saída]]="Saída",FluxoCaixa791214162024[[#This Row],[R$ (Valores)]]*-1,FluxoCaixa791214162024[[#This Row],[R$ (Valores)]])</f>
        <v>0</v>
      </c>
    </row>
    <row r="94" spans="2:10">
      <c r="B94" s="17"/>
      <c r="C94" s="48"/>
      <c r="D94" s="17"/>
      <c r="E94" s="17"/>
      <c r="F94" s="17"/>
      <c r="G94" s="21"/>
      <c r="H94" s="17"/>
      <c r="I94" s="20">
        <f>IF(FluxoCaixa791214162024[[#This Row],[Receitas / Despesas]]="Saldo Inicial",FluxoCaixa791214162024[[#This Row],[R$ (Valores)]],I93+FluxoCaixa791214162024[[#This Row],[Valores Receitas / Despesas]])</f>
        <v>4543373.1199999973</v>
      </c>
      <c r="J94" s="20">
        <f>IF(FluxoCaixa791214162024[[#This Row],[Entrada / Saída]]="Saída",FluxoCaixa791214162024[[#This Row],[R$ (Valores)]]*-1,FluxoCaixa791214162024[[#This Row],[R$ (Valores)]])</f>
        <v>0</v>
      </c>
    </row>
    <row r="95" spans="2:10">
      <c r="B95" s="17"/>
      <c r="C95" s="48"/>
      <c r="D95" s="17"/>
      <c r="E95" s="17"/>
      <c r="F95" s="17"/>
      <c r="G95" s="21"/>
      <c r="H95" s="17"/>
      <c r="I95" s="20">
        <f>IF(FluxoCaixa791214162024[[#This Row],[Receitas / Despesas]]="Saldo Inicial",FluxoCaixa791214162024[[#This Row],[R$ (Valores)]],I94+FluxoCaixa791214162024[[#This Row],[Valores Receitas / Despesas]])</f>
        <v>4543373.1199999973</v>
      </c>
      <c r="J95" s="20">
        <f>IF(FluxoCaixa791214162024[[#This Row],[Entrada / Saída]]="Saída",FluxoCaixa791214162024[[#This Row],[R$ (Valores)]]*-1,FluxoCaixa791214162024[[#This Row],[R$ (Valores)]])</f>
        <v>0</v>
      </c>
    </row>
    <row r="96" spans="2:10">
      <c r="B96" s="17"/>
      <c r="C96" s="48" t="str">
        <f>IF(FluxoCaixa791214162024[[#This Row],[Data]]="","",PROPER(TEXT(FluxoCaixa791214162024[[#This Row],[Data]],"mmmm")))</f>
        <v/>
      </c>
      <c r="D96" s="17"/>
      <c r="E96" s="17"/>
      <c r="F96" s="17"/>
      <c r="G96" s="21"/>
      <c r="H96" s="17"/>
      <c r="I96" s="20">
        <f>IF(FluxoCaixa791214162024[[#This Row],[Receitas / Despesas]]="Saldo Inicial",FluxoCaixa791214162024[[#This Row],[R$ (Valores)]],I95+FluxoCaixa791214162024[[#This Row],[Valores Receitas / Despesas]])</f>
        <v>4543373.1199999973</v>
      </c>
      <c r="J96" s="20">
        <f>IF(FluxoCaixa791214162024[[#This Row],[Entrada / Saída]]="Saída",FluxoCaixa791214162024[[#This Row],[R$ (Valores)]]*-1,FluxoCaixa791214162024[[#This Row],[R$ (Valores)]])</f>
        <v>0</v>
      </c>
    </row>
    <row r="97" spans="2:10">
      <c r="B97" s="17"/>
      <c r="C97" s="48" t="str">
        <f>IF(FluxoCaixa791214162024[[#This Row],[Data]]="","",PROPER(TEXT(FluxoCaixa791214162024[[#This Row],[Data]],"mmmm")))</f>
        <v/>
      </c>
      <c r="D97" s="17"/>
      <c r="E97" s="17"/>
      <c r="F97" s="17"/>
      <c r="G97" s="21"/>
      <c r="H97" s="17"/>
      <c r="I97" s="20">
        <f>IF(FluxoCaixa791214162024[[#This Row],[Receitas / Despesas]]="Saldo Inicial",FluxoCaixa791214162024[[#This Row],[R$ (Valores)]],I96+FluxoCaixa791214162024[[#This Row],[Valores Receitas / Despesas]])</f>
        <v>4543373.1199999973</v>
      </c>
      <c r="J97" s="20">
        <f>IF(FluxoCaixa791214162024[[#This Row],[Entrada / Saída]]="Saída",FluxoCaixa791214162024[[#This Row],[R$ (Valores)]]*-1,FluxoCaixa791214162024[[#This Row],[R$ (Valores)]])</f>
        <v>0</v>
      </c>
    </row>
    <row r="98" spans="2:10">
      <c r="B98" s="17"/>
      <c r="C98" s="48" t="str">
        <f>IF(FluxoCaixa791214162024[[#This Row],[Data]]="","",PROPER(TEXT(FluxoCaixa791214162024[[#This Row],[Data]],"mmmm")))</f>
        <v/>
      </c>
      <c r="D98" s="17"/>
      <c r="E98" s="17"/>
      <c r="F98" s="17"/>
      <c r="G98" s="21"/>
      <c r="H98" s="17"/>
      <c r="I98" s="20">
        <f>IF(FluxoCaixa791214162024[[#This Row],[Receitas / Despesas]]="Saldo Inicial",FluxoCaixa791214162024[[#This Row],[R$ (Valores)]],I97+FluxoCaixa791214162024[[#This Row],[Valores Receitas / Despesas]])</f>
        <v>4543373.1199999973</v>
      </c>
      <c r="J98" s="20">
        <f>IF(FluxoCaixa791214162024[[#This Row],[Entrada / Saída]]="Saída",FluxoCaixa791214162024[[#This Row],[R$ (Valores)]]*-1,FluxoCaixa791214162024[[#This Row],[R$ (Valores)]])</f>
        <v>0</v>
      </c>
    </row>
    <row r="99" spans="2:10">
      <c r="B99" s="17"/>
      <c r="C99" s="48" t="str">
        <f>IF(FluxoCaixa791214162024[[#This Row],[Data]]="","",PROPER(TEXT(FluxoCaixa791214162024[[#This Row],[Data]],"mmmm")))</f>
        <v/>
      </c>
      <c r="D99" s="17"/>
      <c r="E99" s="17"/>
      <c r="F99" s="17"/>
      <c r="G99" s="21"/>
      <c r="H99" s="17"/>
      <c r="I99" s="20">
        <f>IF(FluxoCaixa791214162024[[#This Row],[Receitas / Despesas]]="Saldo Inicial",FluxoCaixa791214162024[[#This Row],[R$ (Valores)]],I98+FluxoCaixa791214162024[[#This Row],[Valores Receitas / Despesas]])</f>
        <v>4543373.1199999973</v>
      </c>
      <c r="J99" s="20">
        <f>IF(FluxoCaixa791214162024[[#This Row],[Entrada / Saída]]="Saída",FluxoCaixa791214162024[[#This Row],[R$ (Valores)]]*-1,FluxoCaixa791214162024[[#This Row],[R$ (Valores)]])</f>
        <v>0</v>
      </c>
    </row>
    <row r="100" spans="2:10">
      <c r="B100" s="17"/>
      <c r="C100" s="48"/>
      <c r="D100" s="17"/>
      <c r="E100" s="17"/>
      <c r="F100" s="17"/>
      <c r="G100" s="17"/>
      <c r="H100" s="17"/>
      <c r="I100" s="17"/>
      <c r="J100" s="17"/>
    </row>
    <row r="101" spans="2:10">
      <c r="B101" s="17"/>
      <c r="C101" s="48"/>
      <c r="D101" s="17"/>
      <c r="E101" s="17"/>
      <c r="F101" s="17"/>
      <c r="G101" s="17"/>
      <c r="H101" s="17"/>
      <c r="I101" s="17"/>
      <c r="J101" s="17"/>
    </row>
    <row r="102" spans="2:10">
      <c r="B102" s="17"/>
      <c r="C102" s="48"/>
      <c r="D102" s="17"/>
      <c r="E102" s="17"/>
      <c r="F102" s="17"/>
      <c r="G102" s="17"/>
      <c r="H102" s="17"/>
      <c r="I102" s="17"/>
      <c r="J102" s="17"/>
    </row>
    <row r="103" spans="2:10">
      <c r="B103" s="17"/>
      <c r="C103" s="48"/>
      <c r="D103" s="17"/>
      <c r="E103" s="17"/>
      <c r="F103" s="17"/>
      <c r="G103" s="17"/>
      <c r="H103" s="17"/>
      <c r="I103" s="17"/>
      <c r="J103" s="17"/>
    </row>
    <row r="104" spans="2:10">
      <c r="B104" s="17"/>
      <c r="C104" s="48"/>
      <c r="D104" s="17"/>
      <c r="E104" s="17"/>
      <c r="F104" s="17"/>
      <c r="G104" s="17"/>
      <c r="H104" s="17"/>
      <c r="I104" s="17"/>
      <c r="J104" s="17"/>
    </row>
    <row r="105" spans="2:10">
      <c r="B105" s="17"/>
      <c r="C105" s="48"/>
      <c r="D105" s="17"/>
      <c r="E105" s="17"/>
      <c r="F105" s="17"/>
      <c r="G105" s="17"/>
      <c r="H105" s="17"/>
      <c r="I105" s="17"/>
      <c r="J105" s="17"/>
    </row>
    <row r="106" spans="2:10">
      <c r="B106" s="17"/>
      <c r="C106" s="48"/>
      <c r="D106" s="17"/>
      <c r="E106" s="17"/>
      <c r="F106" s="17"/>
      <c r="G106" s="17"/>
      <c r="H106" s="17"/>
      <c r="I106" s="17"/>
      <c r="J106" s="17"/>
    </row>
    <row r="107" spans="2:10">
      <c r="B107" s="17"/>
      <c r="C107" s="48"/>
      <c r="D107" s="17"/>
      <c r="E107" s="17"/>
      <c r="F107" s="17"/>
      <c r="G107" s="17"/>
      <c r="H107" s="17"/>
      <c r="I107" s="17"/>
      <c r="J107" s="17"/>
    </row>
  </sheetData>
  <mergeCells count="5">
    <mergeCell ref="E1:I1"/>
    <mergeCell ref="B3:D3"/>
    <mergeCell ref="B4:C4"/>
    <mergeCell ref="B5:C5"/>
    <mergeCell ref="B6:C6"/>
  </mergeCells>
  <conditionalFormatting sqref="D6">
    <cfRule type="cellIs" dxfId="23" priority="1" operator="greaterThan">
      <formula>0</formula>
    </cfRule>
    <cfRule type="cellIs" dxfId="22" priority="2" operator="lessThan">
      <formula>0</formula>
    </cfRule>
  </conditionalFormatting>
  <dataValidations count="3">
    <dataValidation type="list" allowBlank="1" showInputMessage="1" showErrorMessage="1" sqref="E11:E99" xr:uid="{23488DA5-AE08-49E6-B843-39B9B938C989}">
      <formula1>INDIRECT(D11)</formula1>
    </dataValidation>
    <dataValidation type="list" allowBlank="1" showInputMessage="1" showErrorMessage="1" sqref="D11:D99" xr:uid="{D63AC63E-F45E-4BE4-AE09-ABDD0394D064}">
      <formula1>"Entrada,Saída"</formula1>
    </dataValidation>
    <dataValidation type="list" allowBlank="1" showInputMessage="1" showErrorMessage="1" sqref="F11" xr:uid="{F37373DA-CA7B-4D05-B156-CFF6F074FE8B}">
      <formula1>INDIRECT($D11)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AFFDC-2C0A-4B0F-886D-36C381BEA08B}">
          <x14:formula1>
            <xm:f>'Origem de Dados '!$F$3:$F$6</xm:f>
          </x14:formula1>
          <xm:sqref>H11:H99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5AE9-A069-4919-B165-2F07E89A723E}">
  <dimension ref="B1:Q834"/>
  <sheetViews>
    <sheetView showGridLines="0" zoomScale="85" zoomScaleNormal="85" workbookViewId="0">
      <selection activeCell="N35" sqref="N35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84.7109375" style="1" bestFit="1" customWidth="1"/>
    <col min="7" max="7" width="24.42578125" style="1" customWidth="1"/>
    <col min="8" max="8" width="21.140625" style="1" customWidth="1"/>
    <col min="9" max="9" width="17.85546875" style="1" customWidth="1"/>
    <col min="10" max="10" width="31.42578125" style="1" hidden="1" customWidth="1"/>
    <col min="11" max="12" width="8.85546875" style="1"/>
    <col min="13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154</v>
      </c>
      <c r="F1" s="106"/>
      <c r="G1" s="106"/>
      <c r="H1" s="106"/>
      <c r="I1" s="106"/>
    </row>
    <row r="2" spans="2:17" ht="23.1" customHeight="1">
      <c r="O2" s="31"/>
    </row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SUMPRODUCT(SUBTOTAL(9,OFFSET(FluxoCaixa1013151768[R$ (Valores)],ROW(FluxoCaixa1013151768[R$ (Valores)])-ROW(G11),0,1)),--(FluxoCaixa1013151768[Entrada / Saída]="Entrada"))+SUMPRODUCT(SUBTOTAL(9,OFFSET(FluxoCaixa1013151768[R$ (Valores)],ROW(FluxoCaixa1013151768[R$ (Valores)])-ROW(G11),0,1)),--(FluxoCaixa1013151768[Entrada / Saída]="Saldo Inicial"))</f>
        <v>604217.77</v>
      </c>
      <c r="N4" s="31"/>
      <c r="O4" s="26"/>
    </row>
    <row r="5" spans="2:17" ht="15.75">
      <c r="B5" s="110" t="s">
        <v>51</v>
      </c>
      <c r="C5" s="110"/>
      <c r="D5" s="8">
        <f ca="1">SUMPRODUCT(SUBTOTAL(9,OFFSET(FluxoCaixa1013151768[R$ (Valores)],ROW(FluxoCaixa1013151768[R$ (Valores)])-ROW(G11),0,1)),--(FluxoCaixa1013151768[Entrada / Saída]="Saída"))</f>
        <v>589850.07999999961</v>
      </c>
      <c r="N5" s="26"/>
      <c r="Q5" s="31"/>
    </row>
    <row r="6" spans="2:17" ht="15.75">
      <c r="B6" s="110" t="s">
        <v>49</v>
      </c>
      <c r="C6" s="110"/>
      <c r="D6" s="9">
        <f ca="1">D4-D5</f>
        <v>14367.69000000041</v>
      </c>
      <c r="N6" s="26"/>
    </row>
    <row r="7" spans="2:17" ht="19.5" customHeight="1">
      <c r="Q7" s="26"/>
    </row>
    <row r="8" spans="2:17" s="2" customFormat="1" ht="12" customHeight="1">
      <c r="C8" s="43"/>
      <c r="G8" s="22" t="s">
        <v>53</v>
      </c>
      <c r="H8" s="23"/>
      <c r="I8" s="24">
        <v>100587.23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23</v>
      </c>
      <c r="F10" s="25" t="s">
        <v>522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>
      <c r="B11" s="16">
        <v>46082</v>
      </c>
      <c r="C11" s="48" t="s">
        <v>1908</v>
      </c>
      <c r="D11" s="18" t="s">
        <v>1</v>
      </c>
      <c r="E11" s="18" t="s">
        <v>48</v>
      </c>
      <c r="F11" s="17" t="s">
        <v>75</v>
      </c>
      <c r="G11" s="19">
        <v>100587.23</v>
      </c>
      <c r="H11" s="17" t="s">
        <v>13</v>
      </c>
      <c r="I11" s="20">
        <f>IF(FluxoCaixa1013151768[[#This Row],[Fornecedores]]="Saldo Inicial",FluxoCaixa1013151768[[#This Row],[R$ (Valores)]],I10+FluxoCaixa1013151768[[#This Row],[Valores Receitas / Despesas]])</f>
        <v>100587.23</v>
      </c>
      <c r="J11" s="20">
        <f>IF(FluxoCaixa1013151768[[#This Row],[Entrada / Saída]]="Saída",FluxoCaixa1013151768[[#This Row],[R$ (Valores)]]*-1,FluxoCaixa1013151768[[#This Row],[R$ (Valores)]])</f>
        <v>100587.23</v>
      </c>
    </row>
    <row r="12" spans="2:17">
      <c r="B12" s="16">
        <v>46083</v>
      </c>
      <c r="C12" s="48" t="s">
        <v>1908</v>
      </c>
      <c r="D12" s="17" t="s">
        <v>2</v>
      </c>
      <c r="E12" s="17" t="s">
        <v>225</v>
      </c>
      <c r="F12" s="17" t="s">
        <v>524</v>
      </c>
      <c r="G12" s="21">
        <v>5.7</v>
      </c>
      <c r="H12" s="17" t="s">
        <v>8</v>
      </c>
      <c r="I12" s="20">
        <f>IF(FluxoCaixa1013151768[[#This Row],[Fornecedores]]="Saldo Inicial",FluxoCaixa1013151768[[#This Row],[R$ (Valores)]],I11+FluxoCaixa1013151768[[#This Row],[Valores Receitas / Despesas]])</f>
        <v>100581.53</v>
      </c>
      <c r="J12" s="20">
        <f>IF(FluxoCaixa1013151768[[#This Row],[Entrada / Saída]]="Saída",FluxoCaixa1013151768[[#This Row],[R$ (Valores)]]*-1,FluxoCaixa1013151768[[#This Row],[R$ (Valores)]])</f>
        <v>-5.7</v>
      </c>
    </row>
    <row r="13" spans="2:17">
      <c r="B13" s="16">
        <v>46083</v>
      </c>
      <c r="C13" s="48" t="s">
        <v>1908</v>
      </c>
      <c r="D13" s="17" t="s">
        <v>2</v>
      </c>
      <c r="E13" s="17" t="s">
        <v>225</v>
      </c>
      <c r="F13" s="17" t="s">
        <v>524</v>
      </c>
      <c r="G13" s="29">
        <v>19.600000000000001</v>
      </c>
      <c r="H13" s="17" t="s">
        <v>8</v>
      </c>
      <c r="I13" s="20">
        <f>IF(FluxoCaixa1013151768[[#This Row],[Fornecedores]]="Saldo Inicial",FluxoCaixa1013151768[[#This Row],[R$ (Valores)]],I12+FluxoCaixa1013151768[[#This Row],[Valores Receitas / Despesas]])</f>
        <v>100561.93</v>
      </c>
      <c r="J13" s="20">
        <f>IF(FluxoCaixa1013151768[[#This Row],[Entrada / Saída]]="Saída",FluxoCaixa1013151768[[#This Row],[R$ (Valores)]]*-1,FluxoCaixa1013151768[[#This Row],[R$ (Valores)]])</f>
        <v>-19.600000000000001</v>
      </c>
    </row>
    <row r="14" spans="2:17">
      <c r="B14" s="16">
        <v>46083</v>
      </c>
      <c r="C14" s="48" t="s">
        <v>1908</v>
      </c>
      <c r="D14" s="17" t="s">
        <v>2</v>
      </c>
      <c r="E14" s="17" t="s">
        <v>225</v>
      </c>
      <c r="F14" s="17" t="s">
        <v>524</v>
      </c>
      <c r="G14" s="21">
        <v>5.7</v>
      </c>
      <c r="H14" s="17" t="s">
        <v>8</v>
      </c>
      <c r="I14" s="20">
        <f>IF(FluxoCaixa1013151768[[#This Row],[Fornecedores]]="Saldo Inicial",FluxoCaixa1013151768[[#This Row],[R$ (Valores)]],I13+FluxoCaixa1013151768[[#This Row],[Valores Receitas / Despesas]])</f>
        <v>100556.23</v>
      </c>
      <c r="J14" s="20">
        <f>IF(FluxoCaixa1013151768[[#This Row],[Entrada / Saída]]="Saída",FluxoCaixa1013151768[[#This Row],[R$ (Valores)]]*-1,FluxoCaixa1013151768[[#This Row],[R$ (Valores)]])</f>
        <v>-5.7</v>
      </c>
    </row>
    <row r="15" spans="2:17">
      <c r="B15" s="16">
        <v>46083</v>
      </c>
      <c r="C15" s="48" t="s">
        <v>1908</v>
      </c>
      <c r="D15" s="17" t="s">
        <v>2</v>
      </c>
      <c r="E15" s="17" t="s">
        <v>225</v>
      </c>
      <c r="F15" s="17" t="s">
        <v>524</v>
      </c>
      <c r="G15" s="21">
        <v>19.600000000000001</v>
      </c>
      <c r="H15" s="17" t="s">
        <v>8</v>
      </c>
      <c r="I15" s="20">
        <f>IF(FluxoCaixa1013151768[[#This Row],[Fornecedores]]="Saldo Inicial",FluxoCaixa1013151768[[#This Row],[R$ (Valores)]],I14+FluxoCaixa1013151768[[#This Row],[Valores Receitas / Despesas]])</f>
        <v>100536.62999999999</v>
      </c>
      <c r="J15" s="20">
        <f>IF(FluxoCaixa1013151768[[#This Row],[Entrada / Saída]]="Saída",FluxoCaixa1013151768[[#This Row],[R$ (Valores)]]*-1,FluxoCaixa1013151768[[#This Row],[R$ (Valores)]])</f>
        <v>-19.600000000000001</v>
      </c>
    </row>
    <row r="16" spans="2:17">
      <c r="B16" s="16">
        <v>46083</v>
      </c>
      <c r="C16" s="48" t="s">
        <v>1908</v>
      </c>
      <c r="D16" s="17" t="s">
        <v>2</v>
      </c>
      <c r="E16" s="17" t="s">
        <v>225</v>
      </c>
      <c r="F16" s="17" t="s">
        <v>524</v>
      </c>
      <c r="G16" s="21">
        <v>66.12</v>
      </c>
      <c r="H16" s="17" t="s">
        <v>8</v>
      </c>
      <c r="I16" s="20">
        <f>IF(FluxoCaixa1013151768[[#This Row],[Fornecedores]]="Saldo Inicial",FluxoCaixa1013151768[[#This Row],[R$ (Valores)]],I15+FluxoCaixa1013151768[[#This Row],[Valores Receitas / Despesas]])</f>
        <v>100470.51</v>
      </c>
      <c r="J16" s="20">
        <f>IF(FluxoCaixa1013151768[[#This Row],[Entrada / Saída]]="Saída",FluxoCaixa1013151768[[#This Row],[R$ (Valores)]]*-1,FluxoCaixa1013151768[[#This Row],[R$ (Valores)]])</f>
        <v>-66.12</v>
      </c>
    </row>
    <row r="17" spans="2:15">
      <c r="B17" s="16">
        <v>46083</v>
      </c>
      <c r="C17" s="48" t="s">
        <v>1908</v>
      </c>
      <c r="D17" s="17" t="s">
        <v>2</v>
      </c>
      <c r="E17" s="17" t="s">
        <v>225</v>
      </c>
      <c r="F17" s="17" t="s">
        <v>524</v>
      </c>
      <c r="G17" s="21">
        <v>1.49</v>
      </c>
      <c r="H17" s="17" t="s">
        <v>8</v>
      </c>
      <c r="I17" s="20">
        <f>IF(FluxoCaixa1013151768[[#This Row],[Fornecedores]]="Saldo Inicial",FluxoCaixa1013151768[[#This Row],[R$ (Valores)]],I16+FluxoCaixa1013151768[[#This Row],[Valores Receitas / Despesas]])</f>
        <v>100469.01999999999</v>
      </c>
      <c r="J17" s="20">
        <f>IF(FluxoCaixa1013151768[[#This Row],[Entrada / Saída]]="Saída",FluxoCaixa1013151768[[#This Row],[R$ (Valores)]]*-1,FluxoCaixa1013151768[[#This Row],[R$ (Valores)]])</f>
        <v>-1.49</v>
      </c>
    </row>
    <row r="18" spans="2:15">
      <c r="B18" s="16">
        <v>46083</v>
      </c>
      <c r="C18" s="48" t="s">
        <v>1908</v>
      </c>
      <c r="D18" s="17" t="s">
        <v>2</v>
      </c>
      <c r="E18" s="17" t="s">
        <v>70</v>
      </c>
      <c r="F18" s="17" t="s">
        <v>1321</v>
      </c>
      <c r="G18" s="21">
        <v>350</v>
      </c>
      <c r="H18" s="17" t="s">
        <v>8</v>
      </c>
      <c r="I18" s="20">
        <f>IF(FluxoCaixa1013151768[[#This Row],[Fornecedores]]="Saldo Inicial",FluxoCaixa1013151768[[#This Row],[R$ (Valores)]],I17+FluxoCaixa1013151768[[#This Row],[Valores Receitas / Despesas]])</f>
        <v>100119.01999999999</v>
      </c>
      <c r="J18" s="20">
        <f>IF(FluxoCaixa1013151768[[#This Row],[Entrada / Saída]]="Saída",FluxoCaixa1013151768[[#This Row],[R$ (Valores)]]*-1,FluxoCaixa1013151768[[#This Row],[R$ (Valores)]])</f>
        <v>-350</v>
      </c>
    </row>
    <row r="19" spans="2:15">
      <c r="B19" s="16">
        <v>46083</v>
      </c>
      <c r="C19" s="48" t="s">
        <v>1908</v>
      </c>
      <c r="D19" s="17" t="s">
        <v>2</v>
      </c>
      <c r="E19" s="17" t="s">
        <v>225</v>
      </c>
      <c r="F19" s="17" t="s">
        <v>524</v>
      </c>
      <c r="G19" s="21">
        <v>57.76</v>
      </c>
      <c r="H19" s="17" t="s">
        <v>8</v>
      </c>
      <c r="I19" s="20">
        <f>IF(FluxoCaixa1013151768[[#This Row],[Fornecedores]]="Saldo Inicial",FluxoCaixa1013151768[[#This Row],[R$ (Valores)]],I18+FluxoCaixa1013151768[[#This Row],[Valores Receitas / Despesas]])</f>
        <v>100061.26</v>
      </c>
      <c r="J19" s="20">
        <f>IF(FluxoCaixa1013151768[[#This Row],[Entrada / Saída]]="Saída",FluxoCaixa1013151768[[#This Row],[R$ (Valores)]]*-1,FluxoCaixa1013151768[[#This Row],[R$ (Valores)]])</f>
        <v>-57.76</v>
      </c>
    </row>
    <row r="20" spans="2:15">
      <c r="B20" s="16">
        <v>46083</v>
      </c>
      <c r="C20" s="48" t="s">
        <v>1908</v>
      </c>
      <c r="D20" s="17" t="s">
        <v>2</v>
      </c>
      <c r="E20" s="17" t="s">
        <v>225</v>
      </c>
      <c r="F20" s="17" t="s">
        <v>524</v>
      </c>
      <c r="G20" s="21">
        <v>33.06</v>
      </c>
      <c r="H20" s="17" t="s">
        <v>8</v>
      </c>
      <c r="I20" s="20">
        <f>IF(FluxoCaixa1013151768[[#This Row],[Fornecedores]]="Saldo Inicial",FluxoCaixa1013151768[[#This Row],[R$ (Valores)]],I19+FluxoCaixa1013151768[[#This Row],[Valores Receitas / Despesas]])</f>
        <v>100028.2</v>
      </c>
      <c r="J20" s="20">
        <f>IF(FluxoCaixa1013151768[[#This Row],[Entrada / Saída]]="Saída",FluxoCaixa1013151768[[#This Row],[R$ (Valores)]]*-1,FluxoCaixa1013151768[[#This Row],[R$ (Valores)]])</f>
        <v>-33.06</v>
      </c>
    </row>
    <row r="21" spans="2:15">
      <c r="B21" s="16">
        <v>46083</v>
      </c>
      <c r="C21" s="48" t="s">
        <v>1908</v>
      </c>
      <c r="D21" s="17" t="s">
        <v>2</v>
      </c>
      <c r="E21" s="17" t="s">
        <v>225</v>
      </c>
      <c r="F21" s="17" t="s">
        <v>524</v>
      </c>
      <c r="G21" s="21">
        <v>1.49</v>
      </c>
      <c r="H21" s="17" t="s">
        <v>8</v>
      </c>
      <c r="I21" s="20">
        <f>IF(FluxoCaixa1013151768[[#This Row],[Fornecedores]]="Saldo Inicial",FluxoCaixa1013151768[[#This Row],[R$ (Valores)]],I20+FluxoCaixa1013151768[[#This Row],[Valores Receitas / Despesas]])</f>
        <v>100026.70999999999</v>
      </c>
      <c r="J21" s="20">
        <f>IF(FluxoCaixa1013151768[[#This Row],[Entrada / Saída]]="Saída",FluxoCaixa1013151768[[#This Row],[R$ (Valores)]]*-1,FluxoCaixa1013151768[[#This Row],[R$ (Valores)]])</f>
        <v>-1.49</v>
      </c>
    </row>
    <row r="22" spans="2:15">
      <c r="B22" s="16">
        <v>46083</v>
      </c>
      <c r="C22" s="48" t="s">
        <v>1908</v>
      </c>
      <c r="D22" s="17" t="s">
        <v>2</v>
      </c>
      <c r="E22" s="17" t="s">
        <v>225</v>
      </c>
      <c r="F22" s="17" t="s">
        <v>524</v>
      </c>
      <c r="G22" s="21">
        <v>28.88</v>
      </c>
      <c r="H22" s="17" t="s">
        <v>8</v>
      </c>
      <c r="I22" s="20">
        <f>IF(FluxoCaixa1013151768[[#This Row],[Fornecedores]]="Saldo Inicial",FluxoCaixa1013151768[[#This Row],[R$ (Valores)]],I21+FluxoCaixa1013151768[[#This Row],[Valores Receitas / Despesas]])</f>
        <v>99997.829999999987</v>
      </c>
      <c r="J22" s="20">
        <f>IF(FluxoCaixa1013151768[[#This Row],[Entrada / Saída]]="Saída",FluxoCaixa1013151768[[#This Row],[R$ (Valores)]]*-1,FluxoCaixa1013151768[[#This Row],[R$ (Valores)]])</f>
        <v>-28.88</v>
      </c>
      <c r="N22" s="26"/>
      <c r="O22" s="30"/>
    </row>
    <row r="23" spans="2:15">
      <c r="B23" s="16">
        <v>46083</v>
      </c>
      <c r="C23" s="48" t="s">
        <v>1908</v>
      </c>
      <c r="D23" s="17" t="s">
        <v>2</v>
      </c>
      <c r="E23" s="17" t="s">
        <v>71</v>
      </c>
      <c r="F23" s="17" t="s">
        <v>1937</v>
      </c>
      <c r="G23" s="21">
        <v>200</v>
      </c>
      <c r="H23" s="17" t="s">
        <v>8</v>
      </c>
      <c r="I23" s="20">
        <f>IF(FluxoCaixa1013151768[[#This Row],[Fornecedores]]="Saldo Inicial",FluxoCaixa1013151768[[#This Row],[R$ (Valores)]],I22+FluxoCaixa1013151768[[#This Row],[Valores Receitas / Despesas]])</f>
        <v>99797.829999999987</v>
      </c>
      <c r="J23" s="20">
        <f>IF(FluxoCaixa1013151768[[#This Row],[Entrada / Saída]]="Saída",FluxoCaixa1013151768[[#This Row],[R$ (Valores)]]*-1,FluxoCaixa1013151768[[#This Row],[R$ (Valores)]])</f>
        <v>-200</v>
      </c>
    </row>
    <row r="24" spans="2:15">
      <c r="B24" s="16">
        <v>46083</v>
      </c>
      <c r="C24" s="48" t="s">
        <v>1908</v>
      </c>
      <c r="D24" s="17" t="s">
        <v>2</v>
      </c>
      <c r="E24" s="17" t="s">
        <v>225</v>
      </c>
      <c r="F24" s="17" t="s">
        <v>524</v>
      </c>
      <c r="G24" s="21">
        <v>12.16</v>
      </c>
      <c r="H24" s="17" t="s">
        <v>8</v>
      </c>
      <c r="I24" s="20">
        <f>IF(FluxoCaixa1013151768[[#This Row],[Fornecedores]]="Saldo Inicial",FluxoCaixa1013151768[[#This Row],[R$ (Valores)]],I23+FluxoCaixa1013151768[[#This Row],[Valores Receitas / Despesas]])</f>
        <v>99785.669999999984</v>
      </c>
      <c r="J24" s="20">
        <f>IF(FluxoCaixa1013151768[[#This Row],[Entrada / Saída]]="Saída",FluxoCaixa1013151768[[#This Row],[R$ (Valores)]]*-1,FluxoCaixa1013151768[[#This Row],[R$ (Valores)]])</f>
        <v>-12.16</v>
      </c>
      <c r="O24" s="30"/>
    </row>
    <row r="25" spans="2:15">
      <c r="B25" s="16">
        <v>46083</v>
      </c>
      <c r="C25" s="48" t="s">
        <v>1908</v>
      </c>
      <c r="D25" s="17" t="s">
        <v>2</v>
      </c>
      <c r="E25" s="17" t="s">
        <v>225</v>
      </c>
      <c r="F25" s="17" t="s">
        <v>524</v>
      </c>
      <c r="G25" s="21">
        <v>1.49</v>
      </c>
      <c r="H25" s="17" t="s">
        <v>8</v>
      </c>
      <c r="I25" s="20">
        <f>IF(FluxoCaixa1013151768[[#This Row],[Fornecedores]]="Saldo Inicial",FluxoCaixa1013151768[[#This Row],[R$ (Valores)]],I24+FluxoCaixa1013151768[[#This Row],[Valores Receitas / Despesas]])</f>
        <v>99784.179999999978</v>
      </c>
      <c r="J25" s="20">
        <f>IF(FluxoCaixa1013151768[[#This Row],[Entrada / Saída]]="Saída",FluxoCaixa1013151768[[#This Row],[R$ (Valores)]]*-1,FluxoCaixa1013151768[[#This Row],[R$ (Valores)]])</f>
        <v>-1.49</v>
      </c>
    </row>
    <row r="26" spans="2:15">
      <c r="B26" s="16">
        <v>46083</v>
      </c>
      <c r="C26" s="48" t="s">
        <v>1908</v>
      </c>
      <c r="D26" s="17" t="s">
        <v>2</v>
      </c>
      <c r="E26" s="17" t="s">
        <v>225</v>
      </c>
      <c r="F26" s="17" t="s">
        <v>524</v>
      </c>
      <c r="G26" s="21">
        <v>34.4</v>
      </c>
      <c r="H26" s="17" t="s">
        <v>8</v>
      </c>
      <c r="I26" s="20">
        <f>IF(FluxoCaixa1013151768[[#This Row],[Fornecedores]]="Saldo Inicial",FluxoCaixa1013151768[[#This Row],[R$ (Valores)]],I25+FluxoCaixa1013151768[[#This Row],[Valores Receitas / Despesas]])</f>
        <v>99749.779999999984</v>
      </c>
      <c r="J26" s="20">
        <f>IF(FluxoCaixa1013151768[[#This Row],[Entrada / Saída]]="Saída",FluxoCaixa1013151768[[#This Row],[R$ (Valores)]]*-1,FluxoCaixa1013151768[[#This Row],[R$ (Valores)]])</f>
        <v>-34.4</v>
      </c>
      <c r="O26" s="30"/>
    </row>
    <row r="27" spans="2:15">
      <c r="B27" s="16">
        <v>46083</v>
      </c>
      <c r="C27" s="48" t="s">
        <v>1908</v>
      </c>
      <c r="D27" s="17" t="s">
        <v>2</v>
      </c>
      <c r="E27" s="17" t="s">
        <v>225</v>
      </c>
      <c r="F27" s="17" t="s">
        <v>524</v>
      </c>
      <c r="G27" s="21">
        <v>25.46</v>
      </c>
      <c r="H27" s="17" t="s">
        <v>8</v>
      </c>
      <c r="I27" s="20">
        <f>IF(FluxoCaixa1013151768[[#This Row],[Fornecedores]]="Saldo Inicial",FluxoCaixa1013151768[[#This Row],[R$ (Valores)]],I26+FluxoCaixa1013151768[[#This Row],[Valores Receitas / Despesas]])</f>
        <v>99724.319999999978</v>
      </c>
      <c r="J27" s="20">
        <f>IF(FluxoCaixa1013151768[[#This Row],[Entrada / Saída]]="Saída",FluxoCaixa1013151768[[#This Row],[R$ (Valores)]]*-1,FluxoCaixa1013151768[[#This Row],[R$ (Valores)]])</f>
        <v>-25.46</v>
      </c>
    </row>
    <row r="28" spans="2:15">
      <c r="B28" s="16">
        <v>46083</v>
      </c>
      <c r="C28" s="48" t="s">
        <v>1908</v>
      </c>
      <c r="D28" s="17" t="s">
        <v>2</v>
      </c>
      <c r="E28" s="17" t="s">
        <v>225</v>
      </c>
      <c r="F28" s="17" t="s">
        <v>524</v>
      </c>
      <c r="G28" s="21">
        <v>11</v>
      </c>
      <c r="H28" s="17" t="s">
        <v>8</v>
      </c>
      <c r="I28" s="20">
        <f>IF(FluxoCaixa1013151768[[#This Row],[Fornecedores]]="Saldo Inicial",FluxoCaixa1013151768[[#This Row],[R$ (Valores)]],I27+FluxoCaixa1013151768[[#This Row],[Valores Receitas / Despesas]])</f>
        <v>99713.319999999978</v>
      </c>
      <c r="J28" s="20">
        <f>IF(FluxoCaixa1013151768[[#This Row],[Entrada / Saída]]="Saída",FluxoCaixa1013151768[[#This Row],[R$ (Valores)]]*-1,FluxoCaixa1013151768[[#This Row],[R$ (Valores)]])</f>
        <v>-11</v>
      </c>
    </row>
    <row r="29" spans="2:15">
      <c r="B29" s="16">
        <v>46083</v>
      </c>
      <c r="C29" s="48" t="s">
        <v>1908</v>
      </c>
      <c r="D29" s="17" t="s">
        <v>2</v>
      </c>
      <c r="E29" s="17" t="s">
        <v>225</v>
      </c>
      <c r="F29" s="17" t="s">
        <v>524</v>
      </c>
      <c r="G29" s="21">
        <v>1.49</v>
      </c>
      <c r="H29" s="17" t="s">
        <v>8</v>
      </c>
      <c r="I29" s="20">
        <f>IF(FluxoCaixa1013151768[[#This Row],[Fornecedores]]="Saldo Inicial",FluxoCaixa1013151768[[#This Row],[R$ (Valores)]],I28+FluxoCaixa1013151768[[#This Row],[Valores Receitas / Despesas]])</f>
        <v>99711.829999999973</v>
      </c>
      <c r="J29" s="20">
        <f>IF(FluxoCaixa1013151768[[#This Row],[Entrada / Saída]]="Saída",FluxoCaixa1013151768[[#This Row],[R$ (Valores)]]*-1,FluxoCaixa1013151768[[#This Row],[R$ (Valores)]])</f>
        <v>-1.49</v>
      </c>
    </row>
    <row r="30" spans="2:15">
      <c r="B30" s="16">
        <v>46083</v>
      </c>
      <c r="C30" s="48" t="s">
        <v>1908</v>
      </c>
      <c r="D30" s="17" t="s">
        <v>2</v>
      </c>
      <c r="E30" s="17" t="s">
        <v>225</v>
      </c>
      <c r="F30" s="17" t="s">
        <v>524</v>
      </c>
      <c r="G30" s="21">
        <v>11</v>
      </c>
      <c r="H30" s="17" t="s">
        <v>8</v>
      </c>
      <c r="I30" s="20">
        <f>IF(FluxoCaixa1013151768[[#This Row],[Fornecedores]]="Saldo Inicial",FluxoCaixa1013151768[[#This Row],[R$ (Valores)]],I29+FluxoCaixa1013151768[[#This Row],[Valores Receitas / Despesas]])</f>
        <v>99700.829999999973</v>
      </c>
      <c r="J30" s="20">
        <f>IF(FluxoCaixa1013151768[[#This Row],[Entrada / Saída]]="Saída",FluxoCaixa1013151768[[#This Row],[R$ (Valores)]]*-1,FluxoCaixa1013151768[[#This Row],[R$ (Valores)]])</f>
        <v>-11</v>
      </c>
    </row>
    <row r="31" spans="2:15">
      <c r="B31" s="16">
        <v>46083</v>
      </c>
      <c r="C31" s="48" t="s">
        <v>1908</v>
      </c>
      <c r="D31" s="17" t="s">
        <v>2</v>
      </c>
      <c r="E31" s="17" t="s">
        <v>225</v>
      </c>
      <c r="F31" s="17" t="s">
        <v>524</v>
      </c>
      <c r="G31" s="21">
        <v>11</v>
      </c>
      <c r="H31" s="17" t="s">
        <v>8</v>
      </c>
      <c r="I31" s="20">
        <f>IF(FluxoCaixa1013151768[[#This Row],[Fornecedores]]="Saldo Inicial",FluxoCaixa1013151768[[#This Row],[R$ (Valores)]],I30+FluxoCaixa1013151768[[#This Row],[Valores Receitas / Despesas]])</f>
        <v>99689.829999999973</v>
      </c>
      <c r="J31" s="20">
        <f>IF(FluxoCaixa1013151768[[#This Row],[Entrada / Saída]]="Saída",FluxoCaixa1013151768[[#This Row],[R$ (Valores)]]*-1,FluxoCaixa1013151768[[#This Row],[R$ (Valores)]])</f>
        <v>-11</v>
      </c>
    </row>
    <row r="32" spans="2:15">
      <c r="B32" s="16">
        <v>46083</v>
      </c>
      <c r="C32" s="48" t="s">
        <v>1908</v>
      </c>
      <c r="D32" s="17" t="s">
        <v>2</v>
      </c>
      <c r="E32" s="17" t="s">
        <v>225</v>
      </c>
      <c r="F32" s="17" t="s">
        <v>524</v>
      </c>
      <c r="G32" s="21">
        <v>18.05</v>
      </c>
      <c r="H32" s="17" t="s">
        <v>8</v>
      </c>
      <c r="I32" s="20">
        <f>IF(FluxoCaixa1013151768[[#This Row],[Fornecedores]]="Saldo Inicial",FluxoCaixa1013151768[[#This Row],[R$ (Valores)]],I31+FluxoCaixa1013151768[[#This Row],[Valores Receitas / Despesas]])</f>
        <v>99671.77999999997</v>
      </c>
      <c r="J32" s="20">
        <f>IF(FluxoCaixa1013151768[[#This Row],[Entrada / Saída]]="Saída",FluxoCaixa1013151768[[#This Row],[R$ (Valores)]]*-1,FluxoCaixa1013151768[[#This Row],[R$ (Valores)]])</f>
        <v>-18.05</v>
      </c>
    </row>
    <row r="33" spans="2:10">
      <c r="B33" s="16">
        <v>46083</v>
      </c>
      <c r="C33" s="48" t="s">
        <v>1908</v>
      </c>
      <c r="D33" s="17" t="s">
        <v>2</v>
      </c>
      <c r="E33" s="17" t="s">
        <v>225</v>
      </c>
      <c r="F33" s="17" t="s">
        <v>524</v>
      </c>
      <c r="G33" s="21">
        <v>5.7</v>
      </c>
      <c r="H33" s="17" t="s">
        <v>8</v>
      </c>
      <c r="I33" s="20">
        <f>IF(FluxoCaixa1013151768[[#This Row],[Fornecedores]]="Saldo Inicial",FluxoCaixa1013151768[[#This Row],[R$ (Valores)]],I32+FluxoCaixa1013151768[[#This Row],[Valores Receitas / Despesas]])</f>
        <v>99666.079999999973</v>
      </c>
      <c r="J33" s="20">
        <f>IF(FluxoCaixa1013151768[[#This Row],[Entrada / Saída]]="Saída",FluxoCaixa1013151768[[#This Row],[R$ (Valores)]]*-1,FluxoCaixa1013151768[[#This Row],[R$ (Valores)]])</f>
        <v>-5.7</v>
      </c>
    </row>
    <row r="34" spans="2:10">
      <c r="B34" s="16">
        <v>46083</v>
      </c>
      <c r="C34" s="48" t="s">
        <v>1908</v>
      </c>
      <c r="D34" s="17" t="s">
        <v>2</v>
      </c>
      <c r="E34" s="17" t="s">
        <v>225</v>
      </c>
      <c r="F34" s="17" t="s">
        <v>524</v>
      </c>
      <c r="G34" s="21">
        <v>1.49</v>
      </c>
      <c r="H34" s="17" t="s">
        <v>8</v>
      </c>
      <c r="I34" s="20">
        <f>IF(FluxoCaixa1013151768[[#This Row],[Fornecedores]]="Saldo Inicial",FluxoCaixa1013151768[[#This Row],[R$ (Valores)]],I33+FluxoCaixa1013151768[[#This Row],[Valores Receitas / Despesas]])</f>
        <v>99664.589999999967</v>
      </c>
      <c r="J34" s="20">
        <f>IF(FluxoCaixa1013151768[[#This Row],[Entrada / Saída]]="Saída",FluxoCaixa1013151768[[#This Row],[R$ (Valores)]]*-1,FluxoCaixa1013151768[[#This Row],[R$ (Valores)]])</f>
        <v>-1.49</v>
      </c>
    </row>
    <row r="35" spans="2:10">
      <c r="B35" s="16">
        <v>46083</v>
      </c>
      <c r="C35" s="48" t="s">
        <v>1908</v>
      </c>
      <c r="D35" s="17" t="s">
        <v>2</v>
      </c>
      <c r="E35" s="17" t="s">
        <v>225</v>
      </c>
      <c r="F35" s="17" t="s">
        <v>524</v>
      </c>
      <c r="G35" s="21">
        <v>19.600000000000001</v>
      </c>
      <c r="H35" s="17" t="s">
        <v>8</v>
      </c>
      <c r="I35" s="20">
        <f>IF(FluxoCaixa1013151768[[#This Row],[Fornecedores]]="Saldo Inicial",FluxoCaixa1013151768[[#This Row],[R$ (Valores)]],I34+FluxoCaixa1013151768[[#This Row],[Valores Receitas / Despesas]])</f>
        <v>99644.989999999962</v>
      </c>
      <c r="J35" s="20">
        <f>IF(FluxoCaixa1013151768[[#This Row],[Entrada / Saída]]="Saída",FluxoCaixa1013151768[[#This Row],[R$ (Valores)]]*-1,FluxoCaixa1013151768[[#This Row],[R$ (Valores)]])</f>
        <v>-19.600000000000001</v>
      </c>
    </row>
    <row r="36" spans="2:10">
      <c r="B36" s="16">
        <v>46083</v>
      </c>
      <c r="C36" s="48" t="s">
        <v>1908</v>
      </c>
      <c r="D36" s="17" t="s">
        <v>2</v>
      </c>
      <c r="E36" s="17" t="s">
        <v>225</v>
      </c>
      <c r="F36" s="17" t="s">
        <v>524</v>
      </c>
      <c r="G36" s="21">
        <v>1.49</v>
      </c>
      <c r="H36" s="17" t="s">
        <v>8</v>
      </c>
      <c r="I36" s="20">
        <f>IF(FluxoCaixa1013151768[[#This Row],[Fornecedores]]="Saldo Inicial",FluxoCaixa1013151768[[#This Row],[R$ (Valores)]],I35+FluxoCaixa1013151768[[#This Row],[Valores Receitas / Despesas]])</f>
        <v>99643.499999999956</v>
      </c>
      <c r="J36" s="20">
        <f>IF(FluxoCaixa1013151768[[#This Row],[Entrada / Saída]]="Saída",FluxoCaixa1013151768[[#This Row],[R$ (Valores)]]*-1,FluxoCaixa1013151768[[#This Row],[R$ (Valores)]])</f>
        <v>-1.49</v>
      </c>
    </row>
    <row r="37" spans="2:10">
      <c r="B37" s="16">
        <v>46083</v>
      </c>
      <c r="C37" s="48" t="s">
        <v>1908</v>
      </c>
      <c r="D37" s="17" t="s">
        <v>2</v>
      </c>
      <c r="E37" s="17" t="s">
        <v>225</v>
      </c>
      <c r="F37" s="17" t="s">
        <v>524</v>
      </c>
      <c r="G37" s="21">
        <v>19.600000000000001</v>
      </c>
      <c r="H37" s="17" t="s">
        <v>8</v>
      </c>
      <c r="I37" s="20">
        <f>IF(FluxoCaixa1013151768[[#This Row],[Fornecedores]]="Saldo Inicial",FluxoCaixa1013151768[[#This Row],[R$ (Valores)]],I36+FluxoCaixa1013151768[[#This Row],[Valores Receitas / Despesas]])</f>
        <v>99623.899999999951</v>
      </c>
      <c r="J37" s="20">
        <f>IF(FluxoCaixa1013151768[[#This Row],[Entrada / Saída]]="Saída",FluxoCaixa1013151768[[#This Row],[R$ (Valores)]]*-1,FluxoCaixa1013151768[[#This Row],[R$ (Valores)]])</f>
        <v>-19.600000000000001</v>
      </c>
    </row>
    <row r="38" spans="2:10">
      <c r="B38" s="16">
        <v>46083</v>
      </c>
      <c r="C38" s="48" t="s">
        <v>1908</v>
      </c>
      <c r="D38" s="17" t="s">
        <v>2</v>
      </c>
      <c r="E38" s="17" t="s">
        <v>225</v>
      </c>
      <c r="F38" s="17" t="s">
        <v>524</v>
      </c>
      <c r="G38" s="29">
        <v>11.5</v>
      </c>
      <c r="H38" s="17" t="s">
        <v>8</v>
      </c>
      <c r="I38" s="20">
        <f>IF(FluxoCaixa1013151768[[#This Row],[Fornecedores]]="Saldo Inicial",FluxoCaixa1013151768[[#This Row],[R$ (Valores)]],I37+FluxoCaixa1013151768[[#This Row],[Valores Receitas / Despesas]])</f>
        <v>99612.399999999951</v>
      </c>
      <c r="J38" s="20">
        <f>IF(FluxoCaixa1013151768[[#This Row],[Entrada / Saída]]="Saída",FluxoCaixa1013151768[[#This Row],[R$ (Valores)]]*-1,FluxoCaixa1013151768[[#This Row],[R$ (Valores)]])</f>
        <v>-11.5</v>
      </c>
    </row>
    <row r="39" spans="2:10">
      <c r="B39" s="16">
        <v>46083</v>
      </c>
      <c r="C39" s="48" t="s">
        <v>1908</v>
      </c>
      <c r="D39" s="17" t="s">
        <v>2</v>
      </c>
      <c r="E39" s="17" t="s">
        <v>225</v>
      </c>
      <c r="F39" s="17" t="s">
        <v>524</v>
      </c>
      <c r="G39" s="21">
        <v>1.49</v>
      </c>
      <c r="H39" s="17" t="s">
        <v>8</v>
      </c>
      <c r="I39" s="20">
        <f>IF(FluxoCaixa1013151768[[#This Row],[Fornecedores]]="Saldo Inicial",FluxoCaixa1013151768[[#This Row],[R$ (Valores)]],I38+FluxoCaixa1013151768[[#This Row],[Valores Receitas / Despesas]])</f>
        <v>99610.909999999945</v>
      </c>
      <c r="J39" s="20">
        <f>IF(FluxoCaixa1013151768[[#This Row],[Entrada / Saída]]="Saída",FluxoCaixa1013151768[[#This Row],[R$ (Valores)]]*-1,FluxoCaixa1013151768[[#This Row],[R$ (Valores)]])</f>
        <v>-1.49</v>
      </c>
    </row>
    <row r="40" spans="2:10">
      <c r="B40" s="16">
        <v>46083</v>
      </c>
      <c r="C40" s="48" t="s">
        <v>1908</v>
      </c>
      <c r="D40" s="17" t="s">
        <v>2</v>
      </c>
      <c r="E40" s="17" t="s">
        <v>225</v>
      </c>
      <c r="F40" s="17" t="s">
        <v>524</v>
      </c>
      <c r="G40" s="21">
        <v>8.84</v>
      </c>
      <c r="H40" s="17" t="s">
        <v>8</v>
      </c>
      <c r="I40" s="20">
        <f>IF(FluxoCaixa1013151768[[#This Row],[Fornecedores]]="Saldo Inicial",FluxoCaixa1013151768[[#This Row],[R$ (Valores)]],I39+FluxoCaixa1013151768[[#This Row],[Valores Receitas / Despesas]])</f>
        <v>99602.069999999949</v>
      </c>
      <c r="J40" s="20">
        <f>IF(FluxoCaixa1013151768[[#This Row],[Entrada / Saída]]="Saída",FluxoCaixa1013151768[[#This Row],[R$ (Valores)]]*-1,FluxoCaixa1013151768[[#This Row],[R$ (Valores)]])</f>
        <v>-8.84</v>
      </c>
    </row>
    <row r="41" spans="2:10">
      <c r="B41" s="16">
        <v>46083</v>
      </c>
      <c r="C41" s="48" t="s">
        <v>1908</v>
      </c>
      <c r="D41" s="17" t="s">
        <v>2</v>
      </c>
      <c r="E41" s="17" t="s">
        <v>225</v>
      </c>
      <c r="F41" s="17" t="s">
        <v>524</v>
      </c>
      <c r="G41" s="21">
        <v>11.4</v>
      </c>
      <c r="H41" s="17" t="s">
        <v>8</v>
      </c>
      <c r="I41" s="20">
        <f>IF(FluxoCaixa1013151768[[#This Row],[Fornecedores]]="Saldo Inicial",FluxoCaixa1013151768[[#This Row],[R$ (Valores)]],I40+FluxoCaixa1013151768[[#This Row],[Valores Receitas / Despesas]])</f>
        <v>99590.669999999955</v>
      </c>
      <c r="J41" s="20">
        <f>IF(FluxoCaixa1013151768[[#This Row],[Entrada / Saída]]="Saída",FluxoCaixa1013151768[[#This Row],[R$ (Valores)]]*-1,FluxoCaixa1013151768[[#This Row],[R$ (Valores)]])</f>
        <v>-11.4</v>
      </c>
    </row>
    <row r="42" spans="2:10">
      <c r="B42" s="16">
        <v>46083</v>
      </c>
      <c r="C42" s="48" t="s">
        <v>1908</v>
      </c>
      <c r="D42" s="17" t="s">
        <v>2</v>
      </c>
      <c r="E42" s="17" t="s">
        <v>222</v>
      </c>
      <c r="F42" s="17" t="s">
        <v>1938</v>
      </c>
      <c r="G42" s="21">
        <v>765.01</v>
      </c>
      <c r="H42" s="17" t="s">
        <v>8</v>
      </c>
      <c r="I42" s="20">
        <f>IF(FluxoCaixa1013151768[[#This Row],[Fornecedores]]="Saldo Inicial",FluxoCaixa1013151768[[#This Row],[R$ (Valores)]],I41+FluxoCaixa1013151768[[#This Row],[Valores Receitas / Despesas]])</f>
        <v>98825.65999999996</v>
      </c>
      <c r="J42" s="20">
        <f>IF(FluxoCaixa1013151768[[#This Row],[Entrada / Saída]]="Saída",FluxoCaixa1013151768[[#This Row],[R$ (Valores)]]*-1,FluxoCaixa1013151768[[#This Row],[R$ (Valores)]])</f>
        <v>-765.01</v>
      </c>
    </row>
    <row r="43" spans="2:10">
      <c r="B43" s="16">
        <v>46083</v>
      </c>
      <c r="C43" s="48" t="s">
        <v>1908</v>
      </c>
      <c r="D43" s="17" t="s">
        <v>2</v>
      </c>
      <c r="E43" s="17" t="s">
        <v>70</v>
      </c>
      <c r="F43" s="17" t="s">
        <v>582</v>
      </c>
      <c r="G43" s="21">
        <v>4000</v>
      </c>
      <c r="H43" s="17" t="s">
        <v>8</v>
      </c>
      <c r="I43" s="20">
        <f>IF(FluxoCaixa1013151768[[#This Row],[Fornecedores]]="Saldo Inicial",FluxoCaixa1013151768[[#This Row],[R$ (Valores)]],I42+FluxoCaixa1013151768[[#This Row],[Valores Receitas / Despesas]])</f>
        <v>94825.65999999996</v>
      </c>
      <c r="J43" s="20">
        <f>IF(FluxoCaixa1013151768[[#This Row],[Entrada / Saída]]="Saída",FluxoCaixa1013151768[[#This Row],[R$ (Valores)]]*-1,FluxoCaixa1013151768[[#This Row],[R$ (Valores)]])</f>
        <v>-4000</v>
      </c>
    </row>
    <row r="44" spans="2:10">
      <c r="B44" s="16">
        <v>46083</v>
      </c>
      <c r="C44" s="48" t="s">
        <v>1908</v>
      </c>
      <c r="D44" s="17" t="s">
        <v>2</v>
      </c>
      <c r="E44" s="17" t="s">
        <v>70</v>
      </c>
      <c r="F44" s="17" t="s">
        <v>1826</v>
      </c>
      <c r="G44" s="21">
        <v>800</v>
      </c>
      <c r="H44" s="17" t="s">
        <v>8</v>
      </c>
      <c r="I44" s="20">
        <f>IF(FluxoCaixa1013151768[[#This Row],[Fornecedores]]="Saldo Inicial",FluxoCaixa1013151768[[#This Row],[R$ (Valores)]],I43+FluxoCaixa1013151768[[#This Row],[Valores Receitas / Despesas]])</f>
        <v>94025.65999999996</v>
      </c>
      <c r="J44" s="20">
        <f>IF(FluxoCaixa1013151768[[#This Row],[Entrada / Saída]]="Saída",FluxoCaixa1013151768[[#This Row],[R$ (Valores)]]*-1,FluxoCaixa1013151768[[#This Row],[R$ (Valores)]])</f>
        <v>-800</v>
      </c>
    </row>
    <row r="45" spans="2:10">
      <c r="B45" s="16">
        <v>46083</v>
      </c>
      <c r="C45" s="48" t="s">
        <v>1908</v>
      </c>
      <c r="D45" s="17" t="s">
        <v>2</v>
      </c>
      <c r="E45" s="17" t="s">
        <v>70</v>
      </c>
      <c r="F45" s="17" t="s">
        <v>1736</v>
      </c>
      <c r="G45" s="21">
        <v>1300</v>
      </c>
      <c r="H45" s="17" t="s">
        <v>8</v>
      </c>
      <c r="I45" s="20">
        <f>IF(FluxoCaixa1013151768[[#This Row],[Fornecedores]]="Saldo Inicial",FluxoCaixa1013151768[[#This Row],[R$ (Valores)]],I44+FluxoCaixa1013151768[[#This Row],[Valores Receitas / Despesas]])</f>
        <v>92725.65999999996</v>
      </c>
      <c r="J45" s="20">
        <f>IF(FluxoCaixa1013151768[[#This Row],[Entrada / Saída]]="Saída",FluxoCaixa1013151768[[#This Row],[R$ (Valores)]]*-1,FluxoCaixa1013151768[[#This Row],[R$ (Valores)]])</f>
        <v>-1300</v>
      </c>
    </row>
    <row r="46" spans="2:10">
      <c r="B46" s="16">
        <v>46083</v>
      </c>
      <c r="C46" s="48" t="s">
        <v>1908</v>
      </c>
      <c r="D46" s="17" t="s">
        <v>2</v>
      </c>
      <c r="E46" s="17" t="s">
        <v>225</v>
      </c>
      <c r="F46" s="17" t="s">
        <v>524</v>
      </c>
      <c r="G46" s="21">
        <v>9.0299999999999994</v>
      </c>
      <c r="H46" s="17" t="s">
        <v>8</v>
      </c>
      <c r="I46" s="20">
        <f>IF(FluxoCaixa1013151768[[#This Row],[Fornecedores]]="Saldo Inicial",FluxoCaixa1013151768[[#This Row],[R$ (Valores)]],I45+FluxoCaixa1013151768[[#This Row],[Valores Receitas / Despesas]])</f>
        <v>92716.629999999961</v>
      </c>
      <c r="J46" s="20">
        <f>IF(FluxoCaixa1013151768[[#This Row],[Entrada / Saída]]="Saída",FluxoCaixa1013151768[[#This Row],[R$ (Valores)]]*-1,FluxoCaixa1013151768[[#This Row],[R$ (Valores)]])</f>
        <v>-9.0299999999999994</v>
      </c>
    </row>
    <row r="47" spans="2:10">
      <c r="B47" s="16">
        <v>46083</v>
      </c>
      <c r="C47" s="48" t="s">
        <v>1908</v>
      </c>
      <c r="D47" s="17" t="s">
        <v>2</v>
      </c>
      <c r="E47" s="17" t="s">
        <v>225</v>
      </c>
      <c r="F47" s="17" t="s">
        <v>524</v>
      </c>
      <c r="G47" s="21">
        <v>1.49</v>
      </c>
      <c r="H47" s="17" t="s">
        <v>8</v>
      </c>
      <c r="I47" s="20">
        <f>IF(FluxoCaixa1013151768[[#This Row],[Fornecedores]]="Saldo Inicial",FluxoCaixa1013151768[[#This Row],[R$ (Valores)]],I46+FluxoCaixa1013151768[[#This Row],[Valores Receitas / Despesas]])</f>
        <v>92715.139999999956</v>
      </c>
      <c r="J47" s="20">
        <f>IF(FluxoCaixa1013151768[[#This Row],[Entrada / Saída]]="Saída",FluxoCaixa1013151768[[#This Row],[R$ (Valores)]]*-1,FluxoCaixa1013151768[[#This Row],[R$ (Valores)]])</f>
        <v>-1.49</v>
      </c>
    </row>
    <row r="48" spans="2:10">
      <c r="B48" s="16">
        <v>46083</v>
      </c>
      <c r="C48" s="48" t="s">
        <v>1908</v>
      </c>
      <c r="D48" s="17" t="s">
        <v>2</v>
      </c>
      <c r="E48" s="17" t="s">
        <v>70</v>
      </c>
      <c r="F48" s="17" t="s">
        <v>586</v>
      </c>
      <c r="G48" s="21">
        <v>210</v>
      </c>
      <c r="H48" s="17" t="s">
        <v>8</v>
      </c>
      <c r="I48" s="20">
        <f>IF(FluxoCaixa1013151768[[#This Row],[Fornecedores]]="Saldo Inicial",FluxoCaixa1013151768[[#This Row],[R$ (Valores)]],I47+FluxoCaixa1013151768[[#This Row],[Valores Receitas / Despesas]])</f>
        <v>92505.139999999956</v>
      </c>
      <c r="J48" s="20">
        <f>IF(FluxoCaixa1013151768[[#This Row],[Entrada / Saída]]="Saída",FluxoCaixa1013151768[[#This Row],[R$ (Valores)]]*-1,FluxoCaixa1013151768[[#This Row],[R$ (Valores)]])</f>
        <v>-210</v>
      </c>
    </row>
    <row r="49" spans="2:14">
      <c r="B49" s="16">
        <v>46083</v>
      </c>
      <c r="C49" s="48" t="s">
        <v>1908</v>
      </c>
      <c r="D49" s="17" t="s">
        <v>2</v>
      </c>
      <c r="E49" s="17" t="s">
        <v>70</v>
      </c>
      <c r="F49" s="17" t="s">
        <v>738</v>
      </c>
      <c r="G49" s="21">
        <v>1400</v>
      </c>
      <c r="H49" s="17" t="s">
        <v>8</v>
      </c>
      <c r="I49" s="20">
        <f>IF(FluxoCaixa1013151768[[#This Row],[Fornecedores]]="Saldo Inicial",FluxoCaixa1013151768[[#This Row],[R$ (Valores)]],I48+FluxoCaixa1013151768[[#This Row],[Valores Receitas / Despesas]])</f>
        <v>91105.139999999956</v>
      </c>
      <c r="J49" s="20">
        <f>IF(FluxoCaixa1013151768[[#This Row],[Entrada / Saída]]="Saída",FluxoCaixa1013151768[[#This Row],[R$ (Valores)]]*-1,FluxoCaixa1013151768[[#This Row],[R$ (Valores)]])</f>
        <v>-1400</v>
      </c>
    </row>
    <row r="50" spans="2:14">
      <c r="B50" s="16">
        <v>46083</v>
      </c>
      <c r="C50" s="48" t="s">
        <v>1908</v>
      </c>
      <c r="D50" s="17" t="s">
        <v>2</v>
      </c>
      <c r="E50" s="17" t="s">
        <v>78</v>
      </c>
      <c r="F50" s="17" t="s">
        <v>1939</v>
      </c>
      <c r="G50" s="21">
        <v>264</v>
      </c>
      <c r="H50" s="17" t="s">
        <v>8</v>
      </c>
      <c r="I50" s="20">
        <f>IF(FluxoCaixa1013151768[[#This Row],[Fornecedores]]="Saldo Inicial",FluxoCaixa1013151768[[#This Row],[R$ (Valores)]],I49+FluxoCaixa1013151768[[#This Row],[Valores Receitas / Despesas]])</f>
        <v>90841.139999999956</v>
      </c>
      <c r="J50" s="20">
        <f>IF(FluxoCaixa1013151768[[#This Row],[Entrada / Saída]]="Saída",FluxoCaixa1013151768[[#This Row],[R$ (Valores)]]*-1,FluxoCaixa1013151768[[#This Row],[R$ (Valores)]])</f>
        <v>-264</v>
      </c>
    </row>
    <row r="51" spans="2:14">
      <c r="B51" s="16">
        <v>46083</v>
      </c>
      <c r="C51" s="48" t="s">
        <v>1908</v>
      </c>
      <c r="D51" s="17" t="s">
        <v>2</v>
      </c>
      <c r="E51" s="17" t="s">
        <v>70</v>
      </c>
      <c r="F51" s="17" t="s">
        <v>1738</v>
      </c>
      <c r="G51" s="21">
        <v>300</v>
      </c>
      <c r="H51" s="17" t="s">
        <v>8</v>
      </c>
      <c r="I51" s="20">
        <f>IF(FluxoCaixa1013151768[[#This Row],[Fornecedores]]="Saldo Inicial",FluxoCaixa1013151768[[#This Row],[R$ (Valores)]],I50+FluxoCaixa1013151768[[#This Row],[Valores Receitas / Despesas]])</f>
        <v>90541.139999999956</v>
      </c>
      <c r="J51" s="20">
        <f>IF(FluxoCaixa1013151768[[#This Row],[Entrada / Saída]]="Saída",FluxoCaixa1013151768[[#This Row],[R$ (Valores)]]*-1,FluxoCaixa1013151768[[#This Row],[R$ (Valores)]])</f>
        <v>-300</v>
      </c>
    </row>
    <row r="52" spans="2:14">
      <c r="B52" s="16">
        <v>46083</v>
      </c>
      <c r="C52" s="48" t="s">
        <v>1908</v>
      </c>
      <c r="D52" s="17" t="s">
        <v>2</v>
      </c>
      <c r="E52" s="17" t="s">
        <v>70</v>
      </c>
      <c r="F52" s="17" t="s">
        <v>1822</v>
      </c>
      <c r="G52" s="21">
        <v>2000</v>
      </c>
      <c r="H52" s="17" t="s">
        <v>8</v>
      </c>
      <c r="I52" s="20">
        <f>IF(FluxoCaixa1013151768[[#This Row],[Fornecedores]]="Saldo Inicial",FluxoCaixa1013151768[[#This Row],[R$ (Valores)]],I51+FluxoCaixa1013151768[[#This Row],[Valores Receitas / Despesas]])</f>
        <v>88541.139999999956</v>
      </c>
      <c r="J52" s="20">
        <f>IF(FluxoCaixa1013151768[[#This Row],[Entrada / Saída]]="Saída",FluxoCaixa1013151768[[#This Row],[R$ (Valores)]]*-1,FluxoCaixa1013151768[[#This Row],[R$ (Valores)]])</f>
        <v>-2000</v>
      </c>
    </row>
    <row r="53" spans="2:14">
      <c r="B53" s="16">
        <v>46083</v>
      </c>
      <c r="C53" s="48" t="s">
        <v>1908</v>
      </c>
      <c r="D53" s="17" t="s">
        <v>2</v>
      </c>
      <c r="E53" s="17" t="s">
        <v>70</v>
      </c>
      <c r="F53" s="17" t="s">
        <v>1940</v>
      </c>
      <c r="G53" s="21">
        <v>500</v>
      </c>
      <c r="H53" s="17" t="s">
        <v>8</v>
      </c>
      <c r="I53" s="20">
        <f>IF(FluxoCaixa1013151768[[#This Row],[Fornecedores]]="Saldo Inicial",FluxoCaixa1013151768[[#This Row],[R$ (Valores)]],I52+FluxoCaixa1013151768[[#This Row],[Valores Receitas / Despesas]])</f>
        <v>88041.139999999956</v>
      </c>
      <c r="J53" s="20">
        <f>IF(FluxoCaixa1013151768[[#This Row],[Entrada / Saída]]="Saída",FluxoCaixa1013151768[[#This Row],[R$ (Valores)]]*-1,FluxoCaixa1013151768[[#This Row],[R$ (Valores)]])</f>
        <v>-500</v>
      </c>
      <c r="N53" s="31"/>
    </row>
    <row r="54" spans="2:14">
      <c r="B54" s="16">
        <v>46083</v>
      </c>
      <c r="C54" s="48" t="s">
        <v>1908</v>
      </c>
      <c r="D54" s="17" t="s">
        <v>2</v>
      </c>
      <c r="E54" s="17" t="s">
        <v>70</v>
      </c>
      <c r="F54" s="17" t="s">
        <v>590</v>
      </c>
      <c r="G54" s="21">
        <v>700</v>
      </c>
      <c r="H54" s="17" t="s">
        <v>8</v>
      </c>
      <c r="I54" s="20">
        <f>IF(FluxoCaixa1013151768[[#This Row],[Fornecedores]]="Saldo Inicial",FluxoCaixa1013151768[[#This Row],[R$ (Valores)]],I53+FluxoCaixa1013151768[[#This Row],[Valores Receitas / Despesas]])</f>
        <v>87341.139999999956</v>
      </c>
      <c r="J54" s="20">
        <f>IF(FluxoCaixa1013151768[[#This Row],[Entrada / Saída]]="Saída",FluxoCaixa1013151768[[#This Row],[R$ (Valores)]]*-1,FluxoCaixa1013151768[[#This Row],[R$ (Valores)]])</f>
        <v>-700</v>
      </c>
    </row>
    <row r="55" spans="2:14">
      <c r="B55" s="16">
        <v>46083</v>
      </c>
      <c r="C55" s="48" t="s">
        <v>1908</v>
      </c>
      <c r="D55" s="17" t="s">
        <v>2</v>
      </c>
      <c r="E55" s="17" t="s">
        <v>70</v>
      </c>
      <c r="F55" s="17" t="s">
        <v>592</v>
      </c>
      <c r="G55" s="21">
        <v>800</v>
      </c>
      <c r="H55" s="17" t="s">
        <v>8</v>
      </c>
      <c r="I55" s="20">
        <f>IF(FluxoCaixa1013151768[[#This Row],[Fornecedores]]="Saldo Inicial",FluxoCaixa1013151768[[#This Row],[R$ (Valores)]],I54+FluxoCaixa1013151768[[#This Row],[Valores Receitas / Despesas]])</f>
        <v>86541.139999999956</v>
      </c>
      <c r="J55" s="20">
        <f>IF(FluxoCaixa1013151768[[#This Row],[Entrada / Saída]]="Saída",FluxoCaixa1013151768[[#This Row],[R$ (Valores)]]*-1,FluxoCaixa1013151768[[#This Row],[R$ (Valores)]])</f>
        <v>-800</v>
      </c>
      <c r="N55" s="26"/>
    </row>
    <row r="56" spans="2:14">
      <c r="B56" s="16">
        <v>46083</v>
      </c>
      <c r="C56" s="48" t="s">
        <v>1908</v>
      </c>
      <c r="D56" s="17" t="s">
        <v>2</v>
      </c>
      <c r="E56" s="17" t="s">
        <v>70</v>
      </c>
      <c r="F56" s="17" t="s">
        <v>1941</v>
      </c>
      <c r="G56" s="21">
        <v>600</v>
      </c>
      <c r="H56" s="17" t="s">
        <v>8</v>
      </c>
      <c r="I56" s="20">
        <f>IF(FluxoCaixa1013151768[[#This Row],[Fornecedores]]="Saldo Inicial",FluxoCaixa1013151768[[#This Row],[R$ (Valores)]],I55+FluxoCaixa1013151768[[#This Row],[Valores Receitas / Despesas]])</f>
        <v>85941.139999999956</v>
      </c>
      <c r="J56" s="20">
        <f>IF(FluxoCaixa1013151768[[#This Row],[Entrada / Saída]]="Saída",FluxoCaixa1013151768[[#This Row],[R$ (Valores)]]*-1,FluxoCaixa1013151768[[#This Row],[R$ (Valores)]])</f>
        <v>-600</v>
      </c>
    </row>
    <row r="57" spans="2:14">
      <c r="B57" s="16">
        <v>46083</v>
      </c>
      <c r="C57" s="48" t="s">
        <v>1908</v>
      </c>
      <c r="D57" s="17" t="s">
        <v>2</v>
      </c>
      <c r="E57" s="17" t="s">
        <v>70</v>
      </c>
      <c r="F57" s="17" t="s">
        <v>1942</v>
      </c>
      <c r="G57" s="21">
        <v>300</v>
      </c>
      <c r="H57" s="17" t="s">
        <v>8</v>
      </c>
      <c r="I57" s="20">
        <f>IF(FluxoCaixa1013151768[[#This Row],[Fornecedores]]="Saldo Inicial",FluxoCaixa1013151768[[#This Row],[R$ (Valores)]],I56+FluxoCaixa1013151768[[#This Row],[Valores Receitas / Despesas]])</f>
        <v>85641.139999999956</v>
      </c>
      <c r="J57" s="20">
        <f>IF(FluxoCaixa1013151768[[#This Row],[Entrada / Saída]]="Saída",FluxoCaixa1013151768[[#This Row],[R$ (Valores)]]*-1,FluxoCaixa1013151768[[#This Row],[R$ (Valores)]])</f>
        <v>-300</v>
      </c>
    </row>
    <row r="58" spans="2:14">
      <c r="B58" s="16">
        <v>46083</v>
      </c>
      <c r="C58" s="48" t="s">
        <v>1908</v>
      </c>
      <c r="D58" s="17" t="s">
        <v>2</v>
      </c>
      <c r="E58" s="17" t="s">
        <v>70</v>
      </c>
      <c r="F58" s="17" t="s">
        <v>593</v>
      </c>
      <c r="G58" s="21">
        <v>1000</v>
      </c>
      <c r="H58" s="17" t="s">
        <v>8</v>
      </c>
      <c r="I58" s="20">
        <f>IF(FluxoCaixa1013151768[[#This Row],[Fornecedores]]="Saldo Inicial",FluxoCaixa1013151768[[#This Row],[R$ (Valores)]],I57+FluxoCaixa1013151768[[#This Row],[Valores Receitas / Despesas]])</f>
        <v>84641.139999999956</v>
      </c>
      <c r="J58" s="20">
        <f>IF(FluxoCaixa1013151768[[#This Row],[Entrada / Saída]]="Saída",FluxoCaixa1013151768[[#This Row],[R$ (Valores)]]*-1,FluxoCaixa1013151768[[#This Row],[R$ (Valores)]])</f>
        <v>-1000</v>
      </c>
    </row>
    <row r="59" spans="2:14">
      <c r="B59" s="16">
        <v>46083</v>
      </c>
      <c r="C59" s="48" t="s">
        <v>1908</v>
      </c>
      <c r="D59" s="17" t="s">
        <v>2</v>
      </c>
      <c r="E59" s="17" t="s">
        <v>70</v>
      </c>
      <c r="F59" s="17" t="s">
        <v>595</v>
      </c>
      <c r="G59" s="21">
        <v>4000</v>
      </c>
      <c r="H59" s="17" t="s">
        <v>8</v>
      </c>
      <c r="I59" s="20">
        <f>IF(FluxoCaixa1013151768[[#This Row],[Fornecedores]]="Saldo Inicial",FluxoCaixa1013151768[[#This Row],[R$ (Valores)]],I58+FluxoCaixa1013151768[[#This Row],[Valores Receitas / Despesas]])</f>
        <v>80641.139999999956</v>
      </c>
      <c r="J59" s="20">
        <f>IF(FluxoCaixa1013151768[[#This Row],[Entrada / Saída]]="Saída",FluxoCaixa1013151768[[#This Row],[R$ (Valores)]]*-1,FluxoCaixa1013151768[[#This Row],[R$ (Valores)]])</f>
        <v>-4000</v>
      </c>
    </row>
    <row r="60" spans="2:14">
      <c r="B60" s="16">
        <v>46083</v>
      </c>
      <c r="C60" s="48" t="s">
        <v>1908</v>
      </c>
      <c r="D60" s="17" t="s">
        <v>2</v>
      </c>
      <c r="E60" s="17" t="s">
        <v>70</v>
      </c>
      <c r="F60" s="17" t="s">
        <v>1943</v>
      </c>
      <c r="G60" s="21">
        <v>500</v>
      </c>
      <c r="H60" s="17" t="s">
        <v>8</v>
      </c>
      <c r="I60" s="20">
        <f>IF(FluxoCaixa1013151768[[#This Row],[Fornecedores]]="Saldo Inicial",FluxoCaixa1013151768[[#This Row],[R$ (Valores)]],I59+FluxoCaixa1013151768[[#This Row],[Valores Receitas / Despesas]])</f>
        <v>80141.139999999956</v>
      </c>
      <c r="J60" s="20">
        <f>IF(FluxoCaixa1013151768[[#This Row],[Entrada / Saída]]="Saída",FluxoCaixa1013151768[[#This Row],[R$ (Valores)]]*-1,FluxoCaixa1013151768[[#This Row],[R$ (Valores)]])</f>
        <v>-500</v>
      </c>
    </row>
    <row r="61" spans="2:14">
      <c r="B61" s="16">
        <v>46083</v>
      </c>
      <c r="C61" s="48" t="s">
        <v>1908</v>
      </c>
      <c r="D61" s="17" t="s">
        <v>2</v>
      </c>
      <c r="E61" s="17" t="s">
        <v>70</v>
      </c>
      <c r="F61" s="17" t="s">
        <v>1944</v>
      </c>
      <c r="G61" s="21">
        <v>350</v>
      </c>
      <c r="H61" s="17" t="s">
        <v>8</v>
      </c>
      <c r="I61" s="20">
        <f>IF(FluxoCaixa1013151768[[#This Row],[Fornecedores]]="Saldo Inicial",FluxoCaixa1013151768[[#This Row],[R$ (Valores)]],I60+FluxoCaixa1013151768[[#This Row],[Valores Receitas / Despesas]])</f>
        <v>79791.139999999956</v>
      </c>
      <c r="J61" s="20">
        <f>IF(FluxoCaixa1013151768[[#This Row],[Entrada / Saída]]="Saída",FluxoCaixa1013151768[[#This Row],[R$ (Valores)]]*-1,FluxoCaixa1013151768[[#This Row],[R$ (Valores)]])</f>
        <v>-350</v>
      </c>
    </row>
    <row r="62" spans="2:14">
      <c r="B62" s="16">
        <v>46083</v>
      </c>
      <c r="C62" s="48" t="s">
        <v>1908</v>
      </c>
      <c r="D62" s="17" t="s">
        <v>2</v>
      </c>
      <c r="E62" s="17" t="s">
        <v>70</v>
      </c>
      <c r="F62" s="17" t="s">
        <v>596</v>
      </c>
      <c r="G62" s="21">
        <v>500</v>
      </c>
      <c r="H62" s="17" t="s">
        <v>8</v>
      </c>
      <c r="I62" s="20">
        <f>IF(FluxoCaixa1013151768[[#This Row],[Fornecedores]]="Saldo Inicial",FluxoCaixa1013151768[[#This Row],[R$ (Valores)]],I61+FluxoCaixa1013151768[[#This Row],[Valores Receitas / Despesas]])</f>
        <v>79291.139999999956</v>
      </c>
      <c r="J62" s="20">
        <f>IF(FluxoCaixa1013151768[[#This Row],[Entrada / Saída]]="Saída",FluxoCaixa1013151768[[#This Row],[R$ (Valores)]]*-1,FluxoCaixa1013151768[[#This Row],[R$ (Valores)]])</f>
        <v>-500</v>
      </c>
    </row>
    <row r="63" spans="2:14">
      <c r="B63" s="16">
        <v>46083</v>
      </c>
      <c r="C63" s="48" t="s">
        <v>1908</v>
      </c>
      <c r="D63" s="17" t="s">
        <v>2</v>
      </c>
      <c r="E63" s="17" t="s">
        <v>78</v>
      </c>
      <c r="F63" s="17" t="s">
        <v>597</v>
      </c>
      <c r="G63" s="21">
        <v>264</v>
      </c>
      <c r="H63" s="17" t="s">
        <v>8</v>
      </c>
      <c r="I63" s="20">
        <f>IF(FluxoCaixa1013151768[[#This Row],[Fornecedores]]="Saldo Inicial",FluxoCaixa1013151768[[#This Row],[R$ (Valores)]],I62+FluxoCaixa1013151768[[#This Row],[Valores Receitas / Despesas]])</f>
        <v>79027.139999999956</v>
      </c>
      <c r="J63" s="20">
        <f>IF(FluxoCaixa1013151768[[#This Row],[Entrada / Saída]]="Saída",FluxoCaixa1013151768[[#This Row],[R$ (Valores)]]*-1,FluxoCaixa1013151768[[#This Row],[R$ (Valores)]])</f>
        <v>-264</v>
      </c>
    </row>
    <row r="64" spans="2:14">
      <c r="B64" s="16">
        <v>46083</v>
      </c>
      <c r="C64" s="48" t="s">
        <v>1908</v>
      </c>
      <c r="D64" s="17" t="s">
        <v>2</v>
      </c>
      <c r="E64" s="17" t="s">
        <v>70</v>
      </c>
      <c r="F64" s="17" t="s">
        <v>598</v>
      </c>
      <c r="G64" s="21">
        <v>1200</v>
      </c>
      <c r="H64" s="17" t="s">
        <v>8</v>
      </c>
      <c r="I64" s="20">
        <f>IF(FluxoCaixa1013151768[[#This Row],[Fornecedores]]="Saldo Inicial",FluxoCaixa1013151768[[#This Row],[R$ (Valores)]],I63+FluxoCaixa1013151768[[#This Row],[Valores Receitas / Despesas]])</f>
        <v>77827.139999999956</v>
      </c>
      <c r="J64" s="20">
        <f>IF(FluxoCaixa1013151768[[#This Row],[Entrada / Saída]]="Saída",FluxoCaixa1013151768[[#This Row],[R$ (Valores)]]*-1,FluxoCaixa1013151768[[#This Row],[R$ (Valores)]])</f>
        <v>-1200</v>
      </c>
    </row>
    <row r="65" spans="2:10">
      <c r="B65" s="16">
        <v>46083</v>
      </c>
      <c r="C65" s="48" t="s">
        <v>1908</v>
      </c>
      <c r="D65" s="17" t="s">
        <v>2</v>
      </c>
      <c r="E65" s="17" t="s">
        <v>70</v>
      </c>
      <c r="F65" s="17" t="s">
        <v>599</v>
      </c>
      <c r="G65" s="21">
        <v>1600</v>
      </c>
      <c r="H65" s="17" t="s">
        <v>8</v>
      </c>
      <c r="I65" s="20">
        <f>IF(FluxoCaixa1013151768[[#This Row],[Fornecedores]]="Saldo Inicial",FluxoCaixa1013151768[[#This Row],[R$ (Valores)]],I64+FluxoCaixa1013151768[[#This Row],[Valores Receitas / Despesas]])</f>
        <v>76227.139999999956</v>
      </c>
      <c r="J65" s="20">
        <f>IF(FluxoCaixa1013151768[[#This Row],[Entrada / Saída]]="Saída",FluxoCaixa1013151768[[#This Row],[R$ (Valores)]]*-1,FluxoCaixa1013151768[[#This Row],[R$ (Valores)]])</f>
        <v>-1600</v>
      </c>
    </row>
    <row r="66" spans="2:10">
      <c r="B66" s="16">
        <v>46083</v>
      </c>
      <c r="C66" s="48" t="s">
        <v>1908</v>
      </c>
      <c r="D66" s="17" t="s">
        <v>2</v>
      </c>
      <c r="E66" s="17" t="s">
        <v>70</v>
      </c>
      <c r="F66" s="17" t="s">
        <v>1388</v>
      </c>
      <c r="G66" s="21">
        <v>800</v>
      </c>
      <c r="H66" s="17" t="s">
        <v>8</v>
      </c>
      <c r="I66" s="20">
        <f>IF(FluxoCaixa1013151768[[#This Row],[Fornecedores]]="Saldo Inicial",FluxoCaixa1013151768[[#This Row],[R$ (Valores)]],I65+FluxoCaixa1013151768[[#This Row],[Valores Receitas / Despesas]])</f>
        <v>75427.139999999956</v>
      </c>
      <c r="J66" s="20">
        <f>IF(FluxoCaixa1013151768[[#This Row],[Entrada / Saída]]="Saída",FluxoCaixa1013151768[[#This Row],[R$ (Valores)]]*-1,FluxoCaixa1013151768[[#This Row],[R$ (Valores)]])</f>
        <v>-800</v>
      </c>
    </row>
    <row r="67" spans="2:10">
      <c r="B67" s="16">
        <v>46083</v>
      </c>
      <c r="C67" s="48" t="s">
        <v>1908</v>
      </c>
      <c r="D67" s="17" t="s">
        <v>2</v>
      </c>
      <c r="E67" s="17" t="s">
        <v>519</v>
      </c>
      <c r="F67" s="17" t="s">
        <v>1945</v>
      </c>
      <c r="G67" s="21">
        <v>3000</v>
      </c>
      <c r="H67" s="17" t="s">
        <v>8</v>
      </c>
      <c r="I67" s="20">
        <f>IF(FluxoCaixa1013151768[[#This Row],[Fornecedores]]="Saldo Inicial",FluxoCaixa1013151768[[#This Row],[R$ (Valores)]],I66+FluxoCaixa1013151768[[#This Row],[Valores Receitas / Despesas]])</f>
        <v>72427.139999999956</v>
      </c>
      <c r="J67" s="20">
        <f>IF(FluxoCaixa1013151768[[#This Row],[Entrada / Saída]]="Saída",FluxoCaixa1013151768[[#This Row],[R$ (Valores)]]*-1,FluxoCaixa1013151768[[#This Row],[R$ (Valores)]])</f>
        <v>-3000</v>
      </c>
    </row>
    <row r="68" spans="2:10">
      <c r="B68" s="16">
        <v>46083</v>
      </c>
      <c r="C68" s="48" t="s">
        <v>1908</v>
      </c>
      <c r="D68" s="17" t="s">
        <v>2</v>
      </c>
      <c r="E68" s="17" t="s">
        <v>519</v>
      </c>
      <c r="F68" s="17" t="s">
        <v>1946</v>
      </c>
      <c r="G68" s="21">
        <v>2100</v>
      </c>
      <c r="H68" s="17" t="s">
        <v>8</v>
      </c>
      <c r="I68" s="20">
        <f>IF(FluxoCaixa1013151768[[#This Row],[Fornecedores]]="Saldo Inicial",FluxoCaixa1013151768[[#This Row],[R$ (Valores)]],I67+FluxoCaixa1013151768[[#This Row],[Valores Receitas / Despesas]])</f>
        <v>70327.139999999956</v>
      </c>
      <c r="J68" s="20">
        <f>IF(FluxoCaixa1013151768[[#This Row],[Entrada / Saída]]="Saída",FluxoCaixa1013151768[[#This Row],[R$ (Valores)]]*-1,FluxoCaixa1013151768[[#This Row],[R$ (Valores)]])</f>
        <v>-2100</v>
      </c>
    </row>
    <row r="69" spans="2:10">
      <c r="B69" s="16">
        <v>46083</v>
      </c>
      <c r="C69" s="48" t="s">
        <v>1908</v>
      </c>
      <c r="D69" s="17" t="s">
        <v>2</v>
      </c>
      <c r="E69" s="17" t="s">
        <v>26</v>
      </c>
      <c r="F69" s="17" t="s">
        <v>1947</v>
      </c>
      <c r="G69" s="21">
        <v>400</v>
      </c>
      <c r="H69" s="17" t="s">
        <v>8</v>
      </c>
      <c r="I69" s="20">
        <f>IF(FluxoCaixa1013151768[[#This Row],[Fornecedores]]="Saldo Inicial",FluxoCaixa1013151768[[#This Row],[R$ (Valores)]],I68+FluxoCaixa1013151768[[#This Row],[Valores Receitas / Despesas]])</f>
        <v>69927.139999999956</v>
      </c>
      <c r="J69" s="20">
        <f>IF(FluxoCaixa1013151768[[#This Row],[Entrada / Saída]]="Saída",FluxoCaixa1013151768[[#This Row],[R$ (Valores)]]*-1,FluxoCaixa1013151768[[#This Row],[R$ (Valores)]])</f>
        <v>-400</v>
      </c>
    </row>
    <row r="70" spans="2:10">
      <c r="B70" s="16">
        <v>46083</v>
      </c>
      <c r="C70" s="48" t="s">
        <v>1908</v>
      </c>
      <c r="D70" s="17" t="s">
        <v>2</v>
      </c>
      <c r="E70" s="17" t="s">
        <v>507</v>
      </c>
      <c r="F70" s="17" t="s">
        <v>1948</v>
      </c>
      <c r="G70" s="21">
        <v>68.17</v>
      </c>
      <c r="H70" s="17" t="s">
        <v>8</v>
      </c>
      <c r="I70" s="20">
        <f>IF(FluxoCaixa1013151768[[#This Row],[Fornecedores]]="Saldo Inicial",FluxoCaixa1013151768[[#This Row],[R$ (Valores)]],I69+FluxoCaixa1013151768[[#This Row],[Valores Receitas / Despesas]])</f>
        <v>69858.969999999958</v>
      </c>
      <c r="J70" s="20">
        <f>IF(FluxoCaixa1013151768[[#This Row],[Entrada / Saída]]="Saída",FluxoCaixa1013151768[[#This Row],[R$ (Valores)]]*-1,FluxoCaixa1013151768[[#This Row],[R$ (Valores)]])</f>
        <v>-68.17</v>
      </c>
    </row>
    <row r="71" spans="2:10">
      <c r="B71" s="16">
        <v>46083</v>
      </c>
      <c r="C71" s="48" t="s">
        <v>1908</v>
      </c>
      <c r="D71" s="17" t="s">
        <v>2</v>
      </c>
      <c r="E71" s="17" t="s">
        <v>225</v>
      </c>
      <c r="F71" s="17" t="s">
        <v>524</v>
      </c>
      <c r="G71" s="21">
        <v>5.4</v>
      </c>
      <c r="H71" s="17" t="s">
        <v>8</v>
      </c>
      <c r="I71" s="20">
        <f>IF(FluxoCaixa1013151768[[#This Row],[Fornecedores]]="Saldo Inicial",FluxoCaixa1013151768[[#This Row],[R$ (Valores)]],I70+FluxoCaixa1013151768[[#This Row],[Valores Receitas / Despesas]])</f>
        <v>69853.569999999963</v>
      </c>
      <c r="J71" s="20">
        <f>IF(FluxoCaixa1013151768[[#This Row],[Entrada / Saída]]="Saída",FluxoCaixa1013151768[[#This Row],[R$ (Valores)]]*-1,FluxoCaixa1013151768[[#This Row],[R$ (Valores)]])</f>
        <v>-5.4</v>
      </c>
    </row>
    <row r="72" spans="2:10">
      <c r="B72" s="16">
        <v>46083</v>
      </c>
      <c r="C72" s="48" t="s">
        <v>1908</v>
      </c>
      <c r="D72" s="17" t="s">
        <v>2</v>
      </c>
      <c r="E72" s="17" t="s">
        <v>78</v>
      </c>
      <c r="F72" s="17" t="s">
        <v>1949</v>
      </c>
      <c r="G72" s="21">
        <v>200</v>
      </c>
      <c r="H72" s="17" t="s">
        <v>8</v>
      </c>
      <c r="I72" s="20">
        <f>IF(FluxoCaixa1013151768[[#This Row],[Fornecedores]]="Saldo Inicial",FluxoCaixa1013151768[[#This Row],[R$ (Valores)]],I71+FluxoCaixa1013151768[[#This Row],[Valores Receitas / Despesas]])</f>
        <v>69853.569999999963</v>
      </c>
      <c r="J72" s="20"/>
    </row>
    <row r="73" spans="2:10">
      <c r="B73" s="16">
        <v>46083</v>
      </c>
      <c r="C73" s="48" t="s">
        <v>1908</v>
      </c>
      <c r="D73" s="17" t="s">
        <v>2</v>
      </c>
      <c r="E73" s="17" t="s">
        <v>70</v>
      </c>
      <c r="F73" s="17" t="s">
        <v>1063</v>
      </c>
      <c r="G73" s="21">
        <v>1600</v>
      </c>
      <c r="H73" s="17" t="s">
        <v>8</v>
      </c>
      <c r="I73" s="20">
        <f>IF(FluxoCaixa1013151768[[#This Row],[Fornecedores]]="Saldo Inicial",FluxoCaixa1013151768[[#This Row],[R$ (Valores)]],I72+FluxoCaixa1013151768[[#This Row],[Valores Receitas / Despesas]])</f>
        <v>69853.569999999963</v>
      </c>
      <c r="J73" s="20"/>
    </row>
    <row r="74" spans="2:10">
      <c r="B74" s="16">
        <v>46083</v>
      </c>
      <c r="C74" s="48" t="s">
        <v>1908</v>
      </c>
      <c r="D74" s="17" t="s">
        <v>2</v>
      </c>
      <c r="E74" s="17" t="s">
        <v>78</v>
      </c>
      <c r="F74" s="17" t="s">
        <v>1950</v>
      </c>
      <c r="G74" s="21">
        <v>200</v>
      </c>
      <c r="H74" s="17" t="s">
        <v>8</v>
      </c>
      <c r="I74" s="20">
        <f>IF(FluxoCaixa1013151768[[#This Row],[Fornecedores]]="Saldo Inicial",FluxoCaixa1013151768[[#This Row],[R$ (Valores)]],I73+FluxoCaixa1013151768[[#This Row],[Valores Receitas / Despesas]])</f>
        <v>69853.569999999963</v>
      </c>
      <c r="J74" s="20"/>
    </row>
    <row r="75" spans="2:10">
      <c r="B75" s="16">
        <v>46083</v>
      </c>
      <c r="C75" s="48" t="s">
        <v>1908</v>
      </c>
      <c r="D75" s="17" t="s">
        <v>2</v>
      </c>
      <c r="E75" s="17" t="s">
        <v>225</v>
      </c>
      <c r="F75" s="17" t="s">
        <v>524</v>
      </c>
      <c r="G75" s="21">
        <v>12.35</v>
      </c>
      <c r="H75" s="17" t="s">
        <v>8</v>
      </c>
      <c r="I75" s="20">
        <f>IF(FluxoCaixa1013151768[[#This Row],[Fornecedores]]="Saldo Inicial",FluxoCaixa1013151768[[#This Row],[R$ (Valores)]],I74+FluxoCaixa1013151768[[#This Row],[Valores Receitas / Despesas]])</f>
        <v>69853.569999999963</v>
      </c>
      <c r="J75" s="20"/>
    </row>
    <row r="76" spans="2:10">
      <c r="B76" s="16">
        <v>46083</v>
      </c>
      <c r="C76" s="48" t="s">
        <v>1908</v>
      </c>
      <c r="D76" s="17" t="s">
        <v>2</v>
      </c>
      <c r="E76" s="17" t="s">
        <v>225</v>
      </c>
      <c r="F76" s="17" t="s">
        <v>524</v>
      </c>
      <c r="G76" s="21">
        <v>1.49</v>
      </c>
      <c r="H76" s="17" t="s">
        <v>8</v>
      </c>
      <c r="I76" s="20">
        <f>IF(FluxoCaixa1013151768[[#This Row],[Fornecedores]]="Saldo Inicial",FluxoCaixa1013151768[[#This Row],[R$ (Valores)]],I75+FluxoCaixa1013151768[[#This Row],[Valores Receitas / Despesas]])</f>
        <v>69853.569999999963</v>
      </c>
      <c r="J76" s="20"/>
    </row>
    <row r="77" spans="2:10">
      <c r="B77" s="16">
        <v>46083</v>
      </c>
      <c r="C77" s="48" t="s">
        <v>1908</v>
      </c>
      <c r="D77" s="17" t="s">
        <v>2</v>
      </c>
      <c r="E77" s="17" t="s">
        <v>225</v>
      </c>
      <c r="F77" s="17" t="s">
        <v>524</v>
      </c>
      <c r="G77" s="21">
        <v>5.4</v>
      </c>
      <c r="H77" s="17" t="s">
        <v>8</v>
      </c>
      <c r="I77" s="20">
        <f>IF(FluxoCaixa1013151768[[#This Row],[Fornecedores]]="Saldo Inicial",FluxoCaixa1013151768[[#This Row],[R$ (Valores)]],I76+FluxoCaixa1013151768[[#This Row],[Valores Receitas / Despesas]])</f>
        <v>69853.569999999963</v>
      </c>
      <c r="J77" s="20"/>
    </row>
    <row r="78" spans="2:10">
      <c r="B78" s="16">
        <v>46083</v>
      </c>
      <c r="C78" s="48" t="s">
        <v>1908</v>
      </c>
      <c r="D78" s="17" t="s">
        <v>2</v>
      </c>
      <c r="E78" s="17" t="s">
        <v>225</v>
      </c>
      <c r="F78" s="17" t="s">
        <v>524</v>
      </c>
      <c r="G78" s="21">
        <v>9.0299999999999994</v>
      </c>
      <c r="H78" s="17" t="s">
        <v>8</v>
      </c>
      <c r="I78" s="20">
        <f>IF(FluxoCaixa1013151768[[#This Row],[Fornecedores]]="Saldo Inicial",FluxoCaixa1013151768[[#This Row],[R$ (Valores)]],I77+FluxoCaixa1013151768[[#This Row],[Valores Receitas / Despesas]])</f>
        <v>69853.569999999963</v>
      </c>
      <c r="J78" s="20"/>
    </row>
    <row r="79" spans="2:10">
      <c r="B79" s="16">
        <v>46083</v>
      </c>
      <c r="C79" s="48" t="s">
        <v>1908</v>
      </c>
      <c r="D79" s="17" t="s">
        <v>2</v>
      </c>
      <c r="E79" s="17" t="s">
        <v>519</v>
      </c>
      <c r="F79" s="17" t="s">
        <v>1951</v>
      </c>
      <c r="G79" s="21">
        <v>120</v>
      </c>
      <c r="H79" s="17" t="s">
        <v>8</v>
      </c>
      <c r="I79" s="20">
        <f>IF(FluxoCaixa1013151768[[#This Row],[Fornecedores]]="Saldo Inicial",FluxoCaixa1013151768[[#This Row],[R$ (Valores)]],I78+FluxoCaixa1013151768[[#This Row],[Valores Receitas / Despesas]])</f>
        <v>69853.569999999963</v>
      </c>
      <c r="J79" s="20"/>
    </row>
    <row r="80" spans="2:10">
      <c r="B80" s="16">
        <v>46083</v>
      </c>
      <c r="C80" s="48" t="s">
        <v>1908</v>
      </c>
      <c r="D80" s="17" t="s">
        <v>2</v>
      </c>
      <c r="E80" s="17" t="s">
        <v>519</v>
      </c>
      <c r="F80" s="17" t="s">
        <v>1952</v>
      </c>
      <c r="G80" s="21">
        <v>465.9</v>
      </c>
      <c r="H80" s="17" t="s">
        <v>8</v>
      </c>
      <c r="I80" s="20">
        <f>IF(FluxoCaixa1013151768[[#This Row],[Fornecedores]]="Saldo Inicial",FluxoCaixa1013151768[[#This Row],[R$ (Valores)]],I79+FluxoCaixa1013151768[[#This Row],[Valores Receitas / Despesas]])</f>
        <v>69853.569999999963</v>
      </c>
      <c r="J80" s="20"/>
    </row>
    <row r="81" spans="2:10">
      <c r="B81" s="16">
        <v>46083</v>
      </c>
      <c r="C81" s="48" t="s">
        <v>1908</v>
      </c>
      <c r="D81" s="17" t="s">
        <v>2</v>
      </c>
      <c r="E81" s="17" t="s">
        <v>25</v>
      </c>
      <c r="F81" s="17" t="s">
        <v>1953</v>
      </c>
      <c r="G81" s="21">
        <v>590</v>
      </c>
      <c r="H81" s="17" t="s">
        <v>8</v>
      </c>
      <c r="I81" s="20">
        <f>IF(FluxoCaixa1013151768[[#This Row],[Fornecedores]]="Saldo Inicial",FluxoCaixa1013151768[[#This Row],[R$ (Valores)]],I80+FluxoCaixa1013151768[[#This Row],[Valores Receitas / Despesas]])</f>
        <v>69853.569999999963</v>
      </c>
      <c r="J81" s="20"/>
    </row>
    <row r="82" spans="2:10">
      <c r="B82" s="16">
        <v>46083</v>
      </c>
      <c r="C82" s="48" t="s">
        <v>1908</v>
      </c>
      <c r="D82" s="17" t="s">
        <v>2</v>
      </c>
      <c r="E82" s="17" t="s">
        <v>225</v>
      </c>
      <c r="F82" s="17" t="s">
        <v>524</v>
      </c>
      <c r="G82" s="21">
        <v>12.35</v>
      </c>
      <c r="H82" s="17" t="s">
        <v>8</v>
      </c>
      <c r="I82" s="20">
        <f>IF(FluxoCaixa1013151768[[#This Row],[Fornecedores]]="Saldo Inicial",FluxoCaixa1013151768[[#This Row],[R$ (Valores)]],I81+FluxoCaixa1013151768[[#This Row],[Valores Receitas / Despesas]])</f>
        <v>69853.569999999963</v>
      </c>
      <c r="J82" s="20"/>
    </row>
    <row r="83" spans="2:10">
      <c r="B83" s="16">
        <v>46083</v>
      </c>
      <c r="C83" s="48" t="s">
        <v>1908</v>
      </c>
      <c r="D83" s="17" t="s">
        <v>2</v>
      </c>
      <c r="E83" s="17" t="s">
        <v>225</v>
      </c>
      <c r="F83" s="17" t="s">
        <v>524</v>
      </c>
      <c r="G83" s="21">
        <v>5.7</v>
      </c>
      <c r="H83" s="17" t="s">
        <v>8</v>
      </c>
      <c r="I83" s="20">
        <f>IF(FluxoCaixa1013151768[[#This Row],[Fornecedores]]="Saldo Inicial",FluxoCaixa1013151768[[#This Row],[R$ (Valores)]],I82+FluxoCaixa1013151768[[#This Row],[Valores Receitas / Despesas]])</f>
        <v>69847.869999999966</v>
      </c>
      <c r="J83" s="20">
        <f>IF(FluxoCaixa1013151768[[#This Row],[Entrada / Saída]]="Saída",FluxoCaixa1013151768[[#This Row],[R$ (Valores)]]*-1,FluxoCaixa1013151768[[#This Row],[R$ (Valores)]])</f>
        <v>-5.7</v>
      </c>
    </row>
    <row r="84" spans="2:10">
      <c r="B84" s="16">
        <v>46083</v>
      </c>
      <c r="C84" s="48" t="s">
        <v>1908</v>
      </c>
      <c r="D84" s="17" t="s">
        <v>2</v>
      </c>
      <c r="E84" s="17" t="s">
        <v>225</v>
      </c>
      <c r="F84" s="17" t="s">
        <v>524</v>
      </c>
      <c r="G84" s="21">
        <v>1.49</v>
      </c>
      <c r="H84" s="17" t="s">
        <v>8</v>
      </c>
      <c r="I84" s="20">
        <f>IF(FluxoCaixa1013151768[[#This Row],[Fornecedores]]="Saldo Inicial",FluxoCaixa1013151768[[#This Row],[R$ (Valores)]],I83+FluxoCaixa1013151768[[#This Row],[Valores Receitas / Despesas]])</f>
        <v>69846.379999999961</v>
      </c>
      <c r="J84" s="20">
        <f>IF(FluxoCaixa1013151768[[#This Row],[Entrada / Saída]]="Saída",FluxoCaixa1013151768[[#This Row],[R$ (Valores)]]*-1,FluxoCaixa1013151768[[#This Row],[R$ (Valores)]])</f>
        <v>-1.49</v>
      </c>
    </row>
    <row r="85" spans="2:10">
      <c r="B85" s="16">
        <v>46083</v>
      </c>
      <c r="C85" s="48" t="s">
        <v>1908</v>
      </c>
      <c r="D85" s="17" t="s">
        <v>2</v>
      </c>
      <c r="E85" s="17" t="s">
        <v>225</v>
      </c>
      <c r="F85" s="17" t="s">
        <v>524</v>
      </c>
      <c r="G85" s="29">
        <v>5.7</v>
      </c>
      <c r="H85" s="17" t="s">
        <v>8</v>
      </c>
      <c r="I85" s="20">
        <f>IF(FluxoCaixa1013151768[[#This Row],[Fornecedores]]="Saldo Inicial",FluxoCaixa1013151768[[#This Row],[R$ (Valores)]],I84+FluxoCaixa1013151768[[#This Row],[Valores Receitas / Despesas]])</f>
        <v>69840.679999999964</v>
      </c>
      <c r="J85" s="20">
        <f>IF(FluxoCaixa1013151768[[#This Row],[Entrada / Saída]]="Saída",FluxoCaixa1013151768[[#This Row],[R$ (Valores)]]*-1,FluxoCaixa1013151768[[#This Row],[R$ (Valores)]])</f>
        <v>-5.7</v>
      </c>
    </row>
    <row r="86" spans="2:10">
      <c r="B86" s="16">
        <v>46083</v>
      </c>
      <c r="C86" s="48" t="s">
        <v>1908</v>
      </c>
      <c r="D86" s="17" t="s">
        <v>2</v>
      </c>
      <c r="E86" s="17" t="s">
        <v>70</v>
      </c>
      <c r="F86" s="17" t="s">
        <v>899</v>
      </c>
      <c r="G86" s="29">
        <v>1000</v>
      </c>
      <c r="H86" s="17" t="s">
        <v>8</v>
      </c>
      <c r="I86" s="20">
        <f>IF(FluxoCaixa1013151768[[#This Row],[Fornecedores]]="Saldo Inicial",FluxoCaixa1013151768[[#This Row],[R$ (Valores)]],I85+FluxoCaixa1013151768[[#This Row],[Valores Receitas / Despesas]])</f>
        <v>68840.679999999964</v>
      </c>
      <c r="J86" s="20">
        <f>IF(FluxoCaixa1013151768[[#This Row],[Entrada / Saída]]="Saída",FluxoCaixa1013151768[[#This Row],[R$ (Valores)]]*-1,FluxoCaixa1013151768[[#This Row],[R$ (Valores)]])</f>
        <v>-1000</v>
      </c>
    </row>
    <row r="87" spans="2:10">
      <c r="B87" s="16">
        <v>46083</v>
      </c>
      <c r="C87" s="48" t="s">
        <v>1908</v>
      </c>
      <c r="D87" s="17" t="s">
        <v>2</v>
      </c>
      <c r="E87" s="17" t="s">
        <v>225</v>
      </c>
      <c r="F87" s="17" t="s">
        <v>524</v>
      </c>
      <c r="G87" s="21">
        <v>5.7</v>
      </c>
      <c r="H87" s="17" t="s">
        <v>8</v>
      </c>
      <c r="I87" s="20">
        <f>IF(FluxoCaixa1013151768[[#This Row],[Fornecedores]]="Saldo Inicial",FluxoCaixa1013151768[[#This Row],[R$ (Valores)]],I86+FluxoCaixa1013151768[[#This Row],[Valores Receitas / Despesas]])</f>
        <v>68834.979999999967</v>
      </c>
      <c r="J87" s="20">
        <f>IF(FluxoCaixa1013151768[[#This Row],[Entrada / Saída]]="Saída",FluxoCaixa1013151768[[#This Row],[R$ (Valores)]]*-1,FluxoCaixa1013151768[[#This Row],[R$ (Valores)]])</f>
        <v>-5.7</v>
      </c>
    </row>
    <row r="88" spans="2:10">
      <c r="B88" s="16">
        <v>46083</v>
      </c>
      <c r="C88" s="48" t="s">
        <v>1908</v>
      </c>
      <c r="D88" s="17" t="s">
        <v>2</v>
      </c>
      <c r="E88" s="17" t="s">
        <v>225</v>
      </c>
      <c r="F88" s="17" t="s">
        <v>524</v>
      </c>
      <c r="G88" s="29">
        <v>5.7</v>
      </c>
      <c r="H88" s="17" t="s">
        <v>8</v>
      </c>
      <c r="I88" s="20">
        <f>IF(FluxoCaixa1013151768[[#This Row],[Fornecedores]]="Saldo Inicial",FluxoCaixa1013151768[[#This Row],[R$ (Valores)]],I87+FluxoCaixa1013151768[[#This Row],[Valores Receitas / Despesas]])</f>
        <v>68829.27999999997</v>
      </c>
      <c r="J88" s="20">
        <f>IF(FluxoCaixa1013151768[[#This Row],[Entrada / Saída]]="Saída",FluxoCaixa1013151768[[#This Row],[R$ (Valores)]]*-1,FluxoCaixa1013151768[[#This Row],[R$ (Valores)]])</f>
        <v>-5.7</v>
      </c>
    </row>
    <row r="89" spans="2:10">
      <c r="B89" s="16">
        <v>46083</v>
      </c>
      <c r="C89" s="48" t="s">
        <v>1908</v>
      </c>
      <c r="D89" s="17" t="s">
        <v>2</v>
      </c>
      <c r="E89" s="17" t="s">
        <v>222</v>
      </c>
      <c r="F89" s="17" t="s">
        <v>1966</v>
      </c>
      <c r="G89" s="21">
        <v>0.92</v>
      </c>
      <c r="H89" s="17" t="s">
        <v>8</v>
      </c>
      <c r="I89" s="20">
        <f>IF(FluxoCaixa1013151768[[#This Row],[Fornecedores]]="Saldo Inicial",FluxoCaixa1013151768[[#This Row],[R$ (Valores)]],I88+FluxoCaixa1013151768[[#This Row],[Valores Receitas / Despesas]])</f>
        <v>68828.359999999971</v>
      </c>
      <c r="J89" s="20">
        <f>IF(FluxoCaixa1013151768[[#This Row],[Entrada / Saída]]="Saída",FluxoCaixa1013151768[[#This Row],[R$ (Valores)]]*-1,FluxoCaixa1013151768[[#This Row],[R$ (Valores)]])</f>
        <v>-0.92</v>
      </c>
    </row>
    <row r="90" spans="2:10">
      <c r="B90" s="16">
        <v>46083</v>
      </c>
      <c r="C90" s="48" t="s">
        <v>1908</v>
      </c>
      <c r="D90" s="17" t="s">
        <v>2</v>
      </c>
      <c r="E90" s="17" t="s">
        <v>222</v>
      </c>
      <c r="F90" s="17" t="s">
        <v>1966</v>
      </c>
      <c r="G90" s="21">
        <v>0.03</v>
      </c>
      <c r="H90" s="17" t="s">
        <v>8</v>
      </c>
      <c r="I90" s="20">
        <f>IF(FluxoCaixa1013151768[[#This Row],[Fornecedores]]="Saldo Inicial",FluxoCaixa1013151768[[#This Row],[R$ (Valores)]],I89+FluxoCaixa1013151768[[#This Row],[Valores Receitas / Despesas]])</f>
        <v>68828.329999999973</v>
      </c>
      <c r="J90" s="20">
        <f>IF(FluxoCaixa1013151768[[#This Row],[Entrada / Saída]]="Saída",FluxoCaixa1013151768[[#This Row],[R$ (Valores)]]*-1,FluxoCaixa1013151768[[#This Row],[R$ (Valores)]])</f>
        <v>-0.03</v>
      </c>
    </row>
    <row r="91" spans="2:10">
      <c r="B91" s="16">
        <v>46084</v>
      </c>
      <c r="C91" s="48" t="s">
        <v>1908</v>
      </c>
      <c r="D91" s="17" t="s">
        <v>2</v>
      </c>
      <c r="E91" s="17" t="s">
        <v>225</v>
      </c>
      <c r="F91" s="17" t="s">
        <v>524</v>
      </c>
      <c r="G91" s="21">
        <v>5.7</v>
      </c>
      <c r="H91" s="17" t="s">
        <v>8</v>
      </c>
      <c r="I91" s="20">
        <f>IF(FluxoCaixa1013151768[[#This Row],[Fornecedores]]="Saldo Inicial",FluxoCaixa1013151768[[#This Row],[R$ (Valores)]],I90+FluxoCaixa1013151768[[#This Row],[Valores Receitas / Despesas]])</f>
        <v>68822.629999999976</v>
      </c>
      <c r="J91" s="20">
        <f>IF(FluxoCaixa1013151768[[#This Row],[Entrada / Saída]]="Saída",FluxoCaixa1013151768[[#This Row],[R$ (Valores)]]*-1,FluxoCaixa1013151768[[#This Row],[R$ (Valores)]])</f>
        <v>-5.7</v>
      </c>
    </row>
    <row r="92" spans="2:10">
      <c r="B92" s="16">
        <v>46084</v>
      </c>
      <c r="C92" s="48" t="s">
        <v>1908</v>
      </c>
      <c r="D92" s="17" t="s">
        <v>2</v>
      </c>
      <c r="E92" s="17" t="s">
        <v>225</v>
      </c>
      <c r="F92" s="17" t="s">
        <v>524</v>
      </c>
      <c r="G92" s="21">
        <v>1.49</v>
      </c>
      <c r="H92" s="17" t="s">
        <v>8</v>
      </c>
      <c r="I92" s="20">
        <f>IF(FluxoCaixa1013151768[[#This Row],[Fornecedores]]="Saldo Inicial",FluxoCaixa1013151768[[#This Row],[R$ (Valores)]],I91+FluxoCaixa1013151768[[#This Row],[Valores Receitas / Despesas]])</f>
        <v>68821.13999999997</v>
      </c>
      <c r="J92" s="20">
        <f>IF(FluxoCaixa1013151768[[#This Row],[Entrada / Saída]]="Saída",FluxoCaixa1013151768[[#This Row],[R$ (Valores)]]*-1,FluxoCaixa1013151768[[#This Row],[R$ (Valores)]])</f>
        <v>-1.49</v>
      </c>
    </row>
    <row r="93" spans="2:10">
      <c r="B93" s="16">
        <v>46084</v>
      </c>
      <c r="C93" s="48" t="s">
        <v>1908</v>
      </c>
      <c r="D93" s="17" t="s">
        <v>2</v>
      </c>
      <c r="E93" s="17" t="s">
        <v>225</v>
      </c>
      <c r="F93" s="17" t="s">
        <v>524</v>
      </c>
      <c r="G93" s="21">
        <v>5.7</v>
      </c>
      <c r="H93" s="17" t="s">
        <v>8</v>
      </c>
      <c r="I93" s="20">
        <f>IF(FluxoCaixa1013151768[[#This Row],[Fornecedores]]="Saldo Inicial",FluxoCaixa1013151768[[#This Row],[R$ (Valores)]],I92+FluxoCaixa1013151768[[#This Row],[Valores Receitas / Despesas]])</f>
        <v>68815.439999999973</v>
      </c>
      <c r="J93" s="20">
        <f>IF(FluxoCaixa1013151768[[#This Row],[Entrada / Saída]]="Saída",FluxoCaixa1013151768[[#This Row],[R$ (Valores)]]*-1,FluxoCaixa1013151768[[#This Row],[R$ (Valores)]])</f>
        <v>-5.7</v>
      </c>
    </row>
    <row r="94" spans="2:10">
      <c r="B94" s="16">
        <v>46084</v>
      </c>
      <c r="C94" s="48" t="s">
        <v>1908</v>
      </c>
      <c r="D94" s="17" t="s">
        <v>2</v>
      </c>
      <c r="E94" s="17" t="s">
        <v>70</v>
      </c>
      <c r="F94" s="17" t="s">
        <v>551</v>
      </c>
      <c r="G94" s="21">
        <v>500</v>
      </c>
      <c r="H94" s="17" t="s">
        <v>8</v>
      </c>
      <c r="I94" s="20">
        <f>IF(FluxoCaixa1013151768[[#This Row],[Fornecedores]]="Saldo Inicial",FluxoCaixa1013151768[[#This Row],[R$ (Valores)]],I93+FluxoCaixa1013151768[[#This Row],[Valores Receitas / Despesas]])</f>
        <v>68315.439999999973</v>
      </c>
      <c r="J94" s="20">
        <f>IF(FluxoCaixa1013151768[[#This Row],[Entrada / Saída]]="Saída",FluxoCaixa1013151768[[#This Row],[R$ (Valores)]]*-1,FluxoCaixa1013151768[[#This Row],[R$ (Valores)]])</f>
        <v>-500</v>
      </c>
    </row>
    <row r="95" spans="2:10">
      <c r="B95" s="16">
        <v>46084</v>
      </c>
      <c r="C95" s="48" t="s">
        <v>1908</v>
      </c>
      <c r="D95" s="17" t="s">
        <v>2</v>
      </c>
      <c r="E95" s="17" t="s">
        <v>225</v>
      </c>
      <c r="F95" s="17" t="s">
        <v>524</v>
      </c>
      <c r="G95" s="21">
        <v>5.5</v>
      </c>
      <c r="H95" s="17" t="s">
        <v>8</v>
      </c>
      <c r="I95" s="20">
        <f>IF(FluxoCaixa1013151768[[#This Row],[Fornecedores]]="Saldo Inicial",FluxoCaixa1013151768[[#This Row],[R$ (Valores)]],I94+FluxoCaixa1013151768[[#This Row],[Valores Receitas / Despesas]])</f>
        <v>68309.939999999973</v>
      </c>
      <c r="J95" s="20">
        <f>IF(FluxoCaixa1013151768[[#This Row],[Entrada / Saída]]="Saída",FluxoCaixa1013151768[[#This Row],[R$ (Valores)]]*-1,FluxoCaixa1013151768[[#This Row],[R$ (Valores)]])</f>
        <v>-5.5</v>
      </c>
    </row>
    <row r="96" spans="2:10">
      <c r="B96" s="16">
        <v>46084</v>
      </c>
      <c r="C96" s="48" t="s">
        <v>1908</v>
      </c>
      <c r="D96" s="17" t="s">
        <v>2</v>
      </c>
      <c r="E96" s="17" t="s">
        <v>225</v>
      </c>
      <c r="F96" s="17" t="s">
        <v>524</v>
      </c>
      <c r="G96" s="21">
        <v>5.4</v>
      </c>
      <c r="H96" s="17" t="s">
        <v>8</v>
      </c>
      <c r="I96" s="20">
        <f>IF(FluxoCaixa1013151768[[#This Row],[Fornecedores]]="Saldo Inicial",FluxoCaixa1013151768[[#This Row],[R$ (Valores)]],I95+FluxoCaixa1013151768[[#This Row],[Valores Receitas / Despesas]])</f>
        <v>68304.539999999979</v>
      </c>
      <c r="J96" s="20">
        <f>IF(FluxoCaixa1013151768[[#This Row],[Entrada / Saída]]="Saída",FluxoCaixa1013151768[[#This Row],[R$ (Valores)]]*-1,FluxoCaixa1013151768[[#This Row],[R$ (Valores)]])</f>
        <v>-5.4</v>
      </c>
    </row>
    <row r="97" spans="2:10">
      <c r="B97" s="16">
        <v>46084</v>
      </c>
      <c r="C97" s="48" t="s">
        <v>1908</v>
      </c>
      <c r="D97" s="17" t="s">
        <v>2</v>
      </c>
      <c r="E97" s="17" t="s">
        <v>225</v>
      </c>
      <c r="F97" s="17" t="s">
        <v>524</v>
      </c>
      <c r="G97" s="21">
        <v>5.7</v>
      </c>
      <c r="H97" s="17" t="s">
        <v>8</v>
      </c>
      <c r="I97" s="20">
        <f>IF(FluxoCaixa1013151768[[#This Row],[Fornecedores]]="Saldo Inicial",FluxoCaixa1013151768[[#This Row],[R$ (Valores)]],I96+FluxoCaixa1013151768[[#This Row],[Valores Receitas / Despesas]])</f>
        <v>68298.839999999982</v>
      </c>
      <c r="J97" s="20">
        <f>IF(FluxoCaixa1013151768[[#This Row],[Entrada / Saída]]="Saída",FluxoCaixa1013151768[[#This Row],[R$ (Valores)]]*-1,FluxoCaixa1013151768[[#This Row],[R$ (Valores)]])</f>
        <v>-5.7</v>
      </c>
    </row>
    <row r="98" spans="2:10">
      <c r="B98" s="16">
        <v>46084</v>
      </c>
      <c r="C98" s="48" t="s">
        <v>1908</v>
      </c>
      <c r="D98" s="17" t="s">
        <v>2</v>
      </c>
      <c r="E98" s="17" t="s">
        <v>225</v>
      </c>
      <c r="F98" s="17" t="s">
        <v>524</v>
      </c>
      <c r="G98" s="21">
        <v>5.5</v>
      </c>
      <c r="H98" s="17" t="s">
        <v>8</v>
      </c>
      <c r="I98" s="20">
        <f>IF(FluxoCaixa1013151768[[#This Row],[Fornecedores]]="Saldo Inicial",FluxoCaixa1013151768[[#This Row],[R$ (Valores)]],I97+FluxoCaixa1013151768[[#This Row],[Valores Receitas / Despesas]])</f>
        <v>68293.339999999982</v>
      </c>
      <c r="J98" s="20">
        <f>IF(FluxoCaixa1013151768[[#This Row],[Entrada / Saída]]="Saída",FluxoCaixa1013151768[[#This Row],[R$ (Valores)]]*-1,FluxoCaixa1013151768[[#This Row],[R$ (Valores)]])</f>
        <v>-5.5</v>
      </c>
    </row>
    <row r="99" spans="2:10">
      <c r="B99" s="16">
        <v>46084</v>
      </c>
      <c r="C99" s="48" t="s">
        <v>1908</v>
      </c>
      <c r="D99" s="17" t="s">
        <v>2</v>
      </c>
      <c r="E99" s="17" t="s">
        <v>225</v>
      </c>
      <c r="F99" s="17" t="s">
        <v>524</v>
      </c>
      <c r="G99" s="21">
        <v>5.5</v>
      </c>
      <c r="H99" s="17" t="s">
        <v>8</v>
      </c>
      <c r="I99" s="20">
        <f>IF(FluxoCaixa1013151768[[#This Row],[Fornecedores]]="Saldo Inicial",FluxoCaixa1013151768[[#This Row],[R$ (Valores)]],I98+FluxoCaixa1013151768[[#This Row],[Valores Receitas / Despesas]])</f>
        <v>68287.839999999982</v>
      </c>
      <c r="J99" s="20">
        <f>IF(FluxoCaixa1013151768[[#This Row],[Entrada / Saída]]="Saída",FluxoCaixa1013151768[[#This Row],[R$ (Valores)]]*-1,FluxoCaixa1013151768[[#This Row],[R$ (Valores)]])</f>
        <v>-5.5</v>
      </c>
    </row>
    <row r="100" spans="2:10">
      <c r="B100" s="16">
        <v>46084</v>
      </c>
      <c r="C100" s="48" t="s">
        <v>1908</v>
      </c>
      <c r="D100" s="17" t="s">
        <v>2</v>
      </c>
      <c r="E100" s="17" t="s">
        <v>225</v>
      </c>
      <c r="F100" s="17" t="s">
        <v>524</v>
      </c>
      <c r="G100" s="21">
        <v>5.5</v>
      </c>
      <c r="H100" s="17" t="s">
        <v>8</v>
      </c>
      <c r="I100" s="20">
        <f>IF(FluxoCaixa1013151768[[#This Row],[Fornecedores]]="Saldo Inicial",FluxoCaixa1013151768[[#This Row],[R$ (Valores)]],I99+FluxoCaixa1013151768[[#This Row],[Valores Receitas / Despesas]])</f>
        <v>68282.339999999982</v>
      </c>
      <c r="J100" s="20">
        <f>IF(FluxoCaixa1013151768[[#This Row],[Entrada / Saída]]="Saída",FluxoCaixa1013151768[[#This Row],[R$ (Valores)]]*-1,FluxoCaixa1013151768[[#This Row],[R$ (Valores)]])</f>
        <v>-5.5</v>
      </c>
    </row>
    <row r="101" spans="2:10">
      <c r="B101" s="16">
        <v>46084</v>
      </c>
      <c r="C101" s="48" t="s">
        <v>1908</v>
      </c>
      <c r="D101" s="17" t="s">
        <v>2</v>
      </c>
      <c r="E101" s="17" t="s">
        <v>225</v>
      </c>
      <c r="F101" s="17" t="s">
        <v>524</v>
      </c>
      <c r="G101" s="21">
        <v>12.35</v>
      </c>
      <c r="H101" s="17" t="s">
        <v>8</v>
      </c>
      <c r="I101" s="20">
        <f>IF(FluxoCaixa1013151768[[#This Row],[Fornecedores]]="Saldo Inicial",FluxoCaixa1013151768[[#This Row],[R$ (Valores)]],I100+FluxoCaixa1013151768[[#This Row],[Valores Receitas / Despesas]])</f>
        <v>68269.989999999976</v>
      </c>
      <c r="J101" s="20">
        <f>IF(FluxoCaixa1013151768[[#This Row],[Entrada / Saída]]="Saída",FluxoCaixa1013151768[[#This Row],[R$ (Valores)]]*-1,FluxoCaixa1013151768[[#This Row],[R$ (Valores)]])</f>
        <v>-12.35</v>
      </c>
    </row>
    <row r="102" spans="2:10">
      <c r="B102" s="16">
        <v>46084</v>
      </c>
      <c r="C102" s="48" t="s">
        <v>1908</v>
      </c>
      <c r="D102" s="17" t="s">
        <v>2</v>
      </c>
      <c r="E102" s="17" t="s">
        <v>70</v>
      </c>
      <c r="F102" s="17" t="s">
        <v>1967</v>
      </c>
      <c r="G102" s="21">
        <v>1000</v>
      </c>
      <c r="H102" s="17" t="s">
        <v>8</v>
      </c>
      <c r="I102" s="20">
        <f>IF(FluxoCaixa1013151768[[#This Row],[Fornecedores]]="Saldo Inicial",FluxoCaixa1013151768[[#This Row],[R$ (Valores)]],I101+FluxoCaixa1013151768[[#This Row],[Valores Receitas / Despesas]])</f>
        <v>67269.989999999976</v>
      </c>
      <c r="J102" s="20">
        <f>IF(FluxoCaixa1013151768[[#This Row],[Entrada / Saída]]="Saída",FluxoCaixa1013151768[[#This Row],[R$ (Valores)]]*-1,FluxoCaixa1013151768[[#This Row],[R$ (Valores)]])</f>
        <v>-1000</v>
      </c>
    </row>
    <row r="103" spans="2:10">
      <c r="B103" s="16">
        <v>46084</v>
      </c>
      <c r="C103" s="48" t="s">
        <v>1908</v>
      </c>
      <c r="D103" s="17" t="s">
        <v>2</v>
      </c>
      <c r="E103" s="17" t="s">
        <v>25</v>
      </c>
      <c r="F103" s="17" t="s">
        <v>1968</v>
      </c>
      <c r="G103" s="29">
        <v>498.39</v>
      </c>
      <c r="H103" s="17" t="s">
        <v>8</v>
      </c>
      <c r="I103" s="20">
        <f>IF(FluxoCaixa1013151768[[#This Row],[Fornecedores]]="Saldo Inicial",FluxoCaixa1013151768[[#This Row],[R$ (Valores)]],I102+FluxoCaixa1013151768[[#This Row],[Valores Receitas / Despesas]])</f>
        <v>66771.599999999977</v>
      </c>
      <c r="J103" s="20">
        <f>IF(FluxoCaixa1013151768[[#This Row],[Entrada / Saída]]="Saída",FluxoCaixa1013151768[[#This Row],[R$ (Valores)]]*-1,FluxoCaixa1013151768[[#This Row],[R$ (Valores)]])</f>
        <v>-498.39</v>
      </c>
    </row>
    <row r="104" spans="2:10">
      <c r="B104" s="16">
        <v>46084</v>
      </c>
      <c r="C104" s="48" t="s">
        <v>1908</v>
      </c>
      <c r="D104" s="17" t="s">
        <v>2</v>
      </c>
      <c r="E104" s="17" t="s">
        <v>70</v>
      </c>
      <c r="F104" s="17" t="s">
        <v>1969</v>
      </c>
      <c r="G104" s="29">
        <v>1290</v>
      </c>
      <c r="H104" s="17" t="s">
        <v>8</v>
      </c>
      <c r="I104" s="20">
        <f>IF(FluxoCaixa1013151768[[#This Row],[Fornecedores]]="Saldo Inicial",FluxoCaixa1013151768[[#This Row],[R$ (Valores)]],I103+FluxoCaixa1013151768[[#This Row],[Valores Receitas / Despesas]])</f>
        <v>65481.599999999977</v>
      </c>
      <c r="J104" s="20">
        <f>IF(FluxoCaixa1013151768[[#This Row],[Entrada / Saída]]="Saída",FluxoCaixa1013151768[[#This Row],[R$ (Valores)]]*-1,FluxoCaixa1013151768[[#This Row],[R$ (Valores)]])</f>
        <v>-1290</v>
      </c>
    </row>
    <row r="105" spans="2:10">
      <c r="B105" s="16">
        <v>46084</v>
      </c>
      <c r="C105" s="48" t="s">
        <v>1908</v>
      </c>
      <c r="D105" s="17" t="s">
        <v>2</v>
      </c>
      <c r="E105" s="17" t="s">
        <v>519</v>
      </c>
      <c r="F105" s="17" t="s">
        <v>1970</v>
      </c>
      <c r="G105" s="29">
        <v>1400</v>
      </c>
      <c r="H105" s="17" t="s">
        <v>8</v>
      </c>
      <c r="I105" s="20">
        <f>IF(FluxoCaixa1013151768[[#This Row],[Fornecedores]]="Saldo Inicial",FluxoCaixa1013151768[[#This Row],[R$ (Valores)]],I104+FluxoCaixa1013151768[[#This Row],[Valores Receitas / Despesas]])</f>
        <v>64081.599999999977</v>
      </c>
      <c r="J105" s="20">
        <f>IF(FluxoCaixa1013151768[[#This Row],[Entrada / Saída]]="Saída",FluxoCaixa1013151768[[#This Row],[R$ (Valores)]]*-1,FluxoCaixa1013151768[[#This Row],[R$ (Valores)]])</f>
        <v>-1400</v>
      </c>
    </row>
    <row r="106" spans="2:10">
      <c r="B106" s="16">
        <v>46084</v>
      </c>
      <c r="C106" s="48" t="s">
        <v>1908</v>
      </c>
      <c r="D106" s="17" t="s">
        <v>2</v>
      </c>
      <c r="E106" s="17" t="s">
        <v>519</v>
      </c>
      <c r="F106" s="17" t="s">
        <v>1971</v>
      </c>
      <c r="G106" s="29">
        <v>2042</v>
      </c>
      <c r="H106" s="17" t="s">
        <v>8</v>
      </c>
      <c r="I106" s="20">
        <f>IF(FluxoCaixa1013151768[[#This Row],[Fornecedores]]="Saldo Inicial",FluxoCaixa1013151768[[#This Row],[R$ (Valores)]],I105+FluxoCaixa1013151768[[#This Row],[Valores Receitas / Despesas]])</f>
        <v>62039.599999999977</v>
      </c>
      <c r="J106" s="20">
        <f>IF(FluxoCaixa1013151768[[#This Row],[Entrada / Saída]]="Saída",FluxoCaixa1013151768[[#This Row],[R$ (Valores)]]*-1,FluxoCaixa1013151768[[#This Row],[R$ (Valores)]])</f>
        <v>-2042</v>
      </c>
    </row>
    <row r="107" spans="2:10">
      <c r="B107" s="16">
        <v>46084</v>
      </c>
      <c r="C107" s="48" t="s">
        <v>1908</v>
      </c>
      <c r="D107" s="17" t="s">
        <v>2</v>
      </c>
      <c r="E107" s="17" t="s">
        <v>348</v>
      </c>
      <c r="F107" s="17" t="s">
        <v>1972</v>
      </c>
      <c r="G107" s="29">
        <v>642.54999999999995</v>
      </c>
      <c r="H107" s="17" t="s">
        <v>8</v>
      </c>
      <c r="I107" s="20">
        <f>IF(FluxoCaixa1013151768[[#This Row],[Fornecedores]]="Saldo Inicial",FluxoCaixa1013151768[[#This Row],[R$ (Valores)]],I106+FluxoCaixa1013151768[[#This Row],[Valores Receitas / Despesas]])</f>
        <v>61397.049999999974</v>
      </c>
      <c r="J107" s="20">
        <f>IF(FluxoCaixa1013151768[[#This Row],[Entrada / Saída]]="Saída",FluxoCaixa1013151768[[#This Row],[R$ (Valores)]]*-1,FluxoCaixa1013151768[[#This Row],[R$ (Valores)]])</f>
        <v>-642.54999999999995</v>
      </c>
    </row>
    <row r="108" spans="2:10">
      <c r="B108" s="16">
        <v>46084</v>
      </c>
      <c r="C108" s="48" t="s">
        <v>1908</v>
      </c>
      <c r="D108" s="17" t="s">
        <v>2</v>
      </c>
      <c r="E108" s="17" t="s">
        <v>21</v>
      </c>
      <c r="F108" s="17" t="s">
        <v>1973</v>
      </c>
      <c r="G108" s="29">
        <v>660.82</v>
      </c>
      <c r="H108" s="17" t="s">
        <v>8</v>
      </c>
      <c r="I108" s="20">
        <f>IF(FluxoCaixa1013151768[[#This Row],[Fornecedores]]="Saldo Inicial",FluxoCaixa1013151768[[#This Row],[R$ (Valores)]],I107+FluxoCaixa1013151768[[#This Row],[Valores Receitas / Despesas]])</f>
        <v>60736.229999999974</v>
      </c>
      <c r="J108" s="59">
        <f>IF(FluxoCaixa1013151768[[#This Row],[Entrada / Saída]]="Saída",FluxoCaixa1013151768[[#This Row],[R$ (Valores)]]*-1,FluxoCaixa1013151768[[#This Row],[R$ (Valores)]])</f>
        <v>-660.82</v>
      </c>
    </row>
    <row r="109" spans="2:10">
      <c r="B109" s="16">
        <v>46084</v>
      </c>
      <c r="C109" s="48" t="s">
        <v>1908</v>
      </c>
      <c r="D109" s="17" t="s">
        <v>2</v>
      </c>
      <c r="E109" s="17" t="s">
        <v>21</v>
      </c>
      <c r="F109" s="17" t="s">
        <v>1974</v>
      </c>
      <c r="G109" s="21">
        <v>114.09</v>
      </c>
      <c r="H109" s="17" t="s">
        <v>8</v>
      </c>
      <c r="I109" s="20">
        <f>IF(FluxoCaixa1013151768[[#This Row],[Fornecedores]]="Saldo Inicial",FluxoCaixa1013151768[[#This Row],[R$ (Valores)]],I108+FluxoCaixa1013151768[[#This Row],[Valores Receitas / Despesas]])</f>
        <v>60622.139999999978</v>
      </c>
      <c r="J109" s="5">
        <f>IF(FluxoCaixa1013151768[[#This Row],[Entrada / Saída]]="Saída",FluxoCaixa1013151768[[#This Row],[R$ (Valores)]]*-1,FluxoCaixa1013151768[[#This Row],[R$ (Valores)]])</f>
        <v>-114.09</v>
      </c>
    </row>
    <row r="110" spans="2:10">
      <c r="B110" s="16">
        <v>46084</v>
      </c>
      <c r="C110" s="48" t="s">
        <v>1908</v>
      </c>
      <c r="D110" s="17" t="s">
        <v>2</v>
      </c>
      <c r="E110" s="17" t="s">
        <v>21</v>
      </c>
      <c r="F110" s="17" t="s">
        <v>1975</v>
      </c>
      <c r="G110" s="21">
        <v>614.84</v>
      </c>
      <c r="H110" s="17" t="s">
        <v>8</v>
      </c>
      <c r="I110" s="20">
        <f>IF(FluxoCaixa1013151768[[#This Row],[Fornecedores]]="Saldo Inicial",FluxoCaixa1013151768[[#This Row],[R$ (Valores)]],I109+FluxoCaixa1013151768[[#This Row],[Valores Receitas / Despesas]])</f>
        <v>60007.299999999981</v>
      </c>
      <c r="J110" s="5">
        <f>IF(FluxoCaixa1013151768[[#This Row],[Entrada / Saída]]="Saída",FluxoCaixa1013151768[[#This Row],[R$ (Valores)]]*-1,FluxoCaixa1013151768[[#This Row],[R$ (Valores)]])</f>
        <v>-614.84</v>
      </c>
    </row>
    <row r="111" spans="2:10">
      <c r="B111" s="16">
        <v>46084</v>
      </c>
      <c r="C111" s="48" t="s">
        <v>1908</v>
      </c>
      <c r="D111" s="17" t="s">
        <v>2</v>
      </c>
      <c r="E111" s="17" t="s">
        <v>225</v>
      </c>
      <c r="F111" s="17" t="s">
        <v>524</v>
      </c>
      <c r="G111" s="21">
        <v>5.5</v>
      </c>
      <c r="H111" s="17" t="s">
        <v>8</v>
      </c>
      <c r="I111" s="20">
        <f>IF(FluxoCaixa1013151768[[#This Row],[Fornecedores]]="Saldo Inicial",FluxoCaixa1013151768[[#This Row],[R$ (Valores)]],I110+FluxoCaixa1013151768[[#This Row],[Valores Receitas / Despesas]])</f>
        <v>60001.799999999981</v>
      </c>
      <c r="J111" s="5">
        <f>IF(FluxoCaixa1013151768[[#This Row],[Entrada / Saída]]="Saída",FluxoCaixa1013151768[[#This Row],[R$ (Valores)]]*-1,FluxoCaixa1013151768[[#This Row],[R$ (Valores)]])</f>
        <v>-5.5</v>
      </c>
    </row>
    <row r="112" spans="2:10">
      <c r="B112" s="16">
        <v>46084</v>
      </c>
      <c r="C112" s="48" t="s">
        <v>1908</v>
      </c>
      <c r="D112" s="17" t="s">
        <v>2</v>
      </c>
      <c r="E112" s="17" t="s">
        <v>225</v>
      </c>
      <c r="F112" s="17" t="s">
        <v>524</v>
      </c>
      <c r="G112" s="21">
        <v>1.49</v>
      </c>
      <c r="H112" s="17" t="s">
        <v>8</v>
      </c>
      <c r="I112" s="20">
        <f>IF(FluxoCaixa1013151768[[#This Row],[Fornecedores]]="Saldo Inicial",FluxoCaixa1013151768[[#This Row],[R$ (Valores)]],I111+FluxoCaixa1013151768[[#This Row],[Valores Receitas / Despesas]])</f>
        <v>60000.309999999983</v>
      </c>
      <c r="J112" s="5">
        <f>IF(FluxoCaixa1013151768[[#This Row],[Entrada / Saída]]="Saída",FluxoCaixa1013151768[[#This Row],[R$ (Valores)]]*-1,FluxoCaixa1013151768[[#This Row],[R$ (Valores)]])</f>
        <v>-1.49</v>
      </c>
    </row>
    <row r="113" spans="2:10">
      <c r="B113" s="16">
        <v>46084</v>
      </c>
      <c r="C113" s="48" t="s">
        <v>1908</v>
      </c>
      <c r="D113" s="17" t="s">
        <v>2</v>
      </c>
      <c r="E113" s="17" t="s">
        <v>225</v>
      </c>
      <c r="F113" s="17" t="s">
        <v>524</v>
      </c>
      <c r="G113" s="21">
        <v>5.7</v>
      </c>
      <c r="H113" s="17" t="s">
        <v>8</v>
      </c>
      <c r="I113" s="20">
        <f>IF(FluxoCaixa1013151768[[#This Row],[Fornecedores]]="Saldo Inicial",FluxoCaixa1013151768[[#This Row],[R$ (Valores)]],I112+FluxoCaixa1013151768[[#This Row],[Valores Receitas / Despesas]])</f>
        <v>59994.609999999986</v>
      </c>
      <c r="J113" s="5">
        <f>IF(FluxoCaixa1013151768[[#This Row],[Entrada / Saída]]="Saída",FluxoCaixa1013151768[[#This Row],[R$ (Valores)]]*-1,FluxoCaixa1013151768[[#This Row],[R$ (Valores)]])</f>
        <v>-5.7</v>
      </c>
    </row>
    <row r="114" spans="2:10">
      <c r="B114" s="16">
        <v>46084</v>
      </c>
      <c r="C114" s="48" t="s">
        <v>1908</v>
      </c>
      <c r="D114" s="17" t="s">
        <v>2</v>
      </c>
      <c r="E114" s="17" t="s">
        <v>225</v>
      </c>
      <c r="F114" s="17" t="s">
        <v>524</v>
      </c>
      <c r="G114" s="21">
        <v>5.5</v>
      </c>
      <c r="H114" s="17" t="s">
        <v>8</v>
      </c>
      <c r="I114" s="20">
        <f>IF(FluxoCaixa1013151768[[#This Row],[Fornecedores]]="Saldo Inicial",FluxoCaixa1013151768[[#This Row],[R$ (Valores)]],I113+FluxoCaixa1013151768[[#This Row],[Valores Receitas / Despesas]])</f>
        <v>59989.109999999986</v>
      </c>
      <c r="J114" s="5">
        <f>IF(FluxoCaixa1013151768[[#This Row],[Entrada / Saída]]="Saída",FluxoCaixa1013151768[[#This Row],[R$ (Valores)]]*-1,FluxoCaixa1013151768[[#This Row],[R$ (Valores)]])</f>
        <v>-5.5</v>
      </c>
    </row>
    <row r="115" spans="2:10">
      <c r="B115" s="16">
        <v>46084</v>
      </c>
      <c r="C115" s="48" t="s">
        <v>1908</v>
      </c>
      <c r="D115" s="17" t="s">
        <v>2</v>
      </c>
      <c r="E115" s="17" t="s">
        <v>225</v>
      </c>
      <c r="F115" s="17" t="s">
        <v>524</v>
      </c>
      <c r="G115" s="21">
        <v>1.49</v>
      </c>
      <c r="H115" s="17" t="s">
        <v>8</v>
      </c>
      <c r="I115" s="20">
        <f>IF(FluxoCaixa1013151768[[#This Row],[Fornecedores]]="Saldo Inicial",FluxoCaixa1013151768[[#This Row],[R$ (Valores)]],I114+FluxoCaixa1013151768[[#This Row],[Valores Receitas / Despesas]])</f>
        <v>59987.619999999988</v>
      </c>
      <c r="J115" s="5">
        <f>IF(FluxoCaixa1013151768[[#This Row],[Entrada / Saída]]="Saída",FluxoCaixa1013151768[[#This Row],[R$ (Valores)]]*-1,FluxoCaixa1013151768[[#This Row],[R$ (Valores)]])</f>
        <v>-1.49</v>
      </c>
    </row>
    <row r="116" spans="2:10">
      <c r="B116" s="16">
        <v>46084</v>
      </c>
      <c r="C116" s="48" t="s">
        <v>1908</v>
      </c>
      <c r="D116" s="17" t="s">
        <v>2</v>
      </c>
      <c r="E116" s="17" t="s">
        <v>225</v>
      </c>
      <c r="F116" s="17" t="s">
        <v>524</v>
      </c>
      <c r="G116" s="21">
        <v>12.35</v>
      </c>
      <c r="H116" s="17" t="s">
        <v>8</v>
      </c>
      <c r="I116" s="20">
        <f>IF(FluxoCaixa1013151768[[#This Row],[Fornecedores]]="Saldo Inicial",FluxoCaixa1013151768[[#This Row],[R$ (Valores)]],I115+FluxoCaixa1013151768[[#This Row],[Valores Receitas / Despesas]])</f>
        <v>59975.26999999999</v>
      </c>
      <c r="J116" s="5">
        <f>IF(FluxoCaixa1013151768[[#This Row],[Entrada / Saída]]="Saída",FluxoCaixa1013151768[[#This Row],[R$ (Valores)]]*-1,FluxoCaixa1013151768[[#This Row],[R$ (Valores)]])</f>
        <v>-12.35</v>
      </c>
    </row>
    <row r="117" spans="2:10">
      <c r="B117" s="16">
        <v>46084</v>
      </c>
      <c r="C117" s="48" t="s">
        <v>1908</v>
      </c>
      <c r="D117" s="17" t="s">
        <v>2</v>
      </c>
      <c r="E117" s="17" t="s">
        <v>225</v>
      </c>
      <c r="F117" s="17" t="s">
        <v>524</v>
      </c>
      <c r="G117" s="21">
        <v>1.49</v>
      </c>
      <c r="H117" s="17" t="s">
        <v>8</v>
      </c>
      <c r="I117" s="20">
        <f>IF(FluxoCaixa1013151768[[#This Row],[Fornecedores]]="Saldo Inicial",FluxoCaixa1013151768[[#This Row],[R$ (Valores)]],I116+FluxoCaixa1013151768[[#This Row],[Valores Receitas / Despesas]])</f>
        <v>59973.779999999992</v>
      </c>
      <c r="J117" s="5">
        <f>IF(FluxoCaixa1013151768[[#This Row],[Entrada / Saída]]="Saída",FluxoCaixa1013151768[[#This Row],[R$ (Valores)]]*-1,FluxoCaixa1013151768[[#This Row],[R$ (Valores)]])</f>
        <v>-1.49</v>
      </c>
    </row>
    <row r="118" spans="2:10">
      <c r="B118" s="16">
        <v>46084</v>
      </c>
      <c r="C118" s="48" t="s">
        <v>1908</v>
      </c>
      <c r="D118" s="17" t="s">
        <v>2</v>
      </c>
      <c r="E118" s="17" t="s">
        <v>225</v>
      </c>
      <c r="F118" s="17" t="s">
        <v>524</v>
      </c>
      <c r="G118" s="21">
        <v>5.5</v>
      </c>
      <c r="H118" s="17" t="s">
        <v>8</v>
      </c>
      <c r="I118" s="20">
        <f>IF(FluxoCaixa1013151768[[#This Row],[Fornecedores]]="Saldo Inicial",FluxoCaixa1013151768[[#This Row],[R$ (Valores)]],I117+FluxoCaixa1013151768[[#This Row],[Valores Receitas / Despesas]])</f>
        <v>59968.279999999992</v>
      </c>
      <c r="J118" s="5">
        <f>IF(FluxoCaixa1013151768[[#This Row],[Entrada / Saída]]="Saída",FluxoCaixa1013151768[[#This Row],[R$ (Valores)]]*-1,FluxoCaixa1013151768[[#This Row],[R$ (Valores)]])</f>
        <v>-5.5</v>
      </c>
    </row>
    <row r="119" spans="2:10">
      <c r="B119" s="16">
        <v>46084</v>
      </c>
      <c r="C119" s="48" t="s">
        <v>1908</v>
      </c>
      <c r="D119" s="17" t="s">
        <v>2</v>
      </c>
      <c r="E119" s="17" t="s">
        <v>225</v>
      </c>
      <c r="F119" s="17" t="s">
        <v>524</v>
      </c>
      <c r="G119" s="21">
        <v>1.49</v>
      </c>
      <c r="H119" s="17" t="s">
        <v>8</v>
      </c>
      <c r="I119" s="20">
        <f>IF(FluxoCaixa1013151768[[#This Row],[Fornecedores]]="Saldo Inicial",FluxoCaixa1013151768[[#This Row],[R$ (Valores)]],I118+FluxoCaixa1013151768[[#This Row],[Valores Receitas / Despesas]])</f>
        <v>59966.789999999994</v>
      </c>
      <c r="J119" s="53">
        <f>IF(FluxoCaixa1013151768[[#This Row],[Entrada / Saída]]="Saída",FluxoCaixa1013151768[[#This Row],[R$ (Valores)]]*-1,FluxoCaixa1013151768[[#This Row],[R$ (Valores)]])</f>
        <v>-1.49</v>
      </c>
    </row>
    <row r="120" spans="2:10">
      <c r="B120" s="16">
        <v>46084</v>
      </c>
      <c r="C120" s="48" t="s">
        <v>1908</v>
      </c>
      <c r="D120" s="17" t="s">
        <v>2</v>
      </c>
      <c r="E120" s="17" t="s">
        <v>225</v>
      </c>
      <c r="F120" s="17" t="s">
        <v>524</v>
      </c>
      <c r="G120" s="21">
        <v>9.0299999999999994</v>
      </c>
      <c r="H120" s="17" t="s">
        <v>8</v>
      </c>
      <c r="I120" s="20">
        <f>IF(FluxoCaixa1013151768[[#This Row],[Fornecedores]]="Saldo Inicial",FluxoCaixa1013151768[[#This Row],[R$ (Valores)]],I119+FluxoCaixa1013151768[[#This Row],[Valores Receitas / Despesas]])</f>
        <v>59957.759999999995</v>
      </c>
      <c r="J120" s="5">
        <f>IF(FluxoCaixa1013151768[[#This Row],[Entrada / Saída]]="Saída",FluxoCaixa1013151768[[#This Row],[R$ (Valores)]]*-1,FluxoCaixa1013151768[[#This Row],[R$ (Valores)]])</f>
        <v>-9.0299999999999994</v>
      </c>
    </row>
    <row r="121" spans="2:10">
      <c r="B121" s="16">
        <v>46084</v>
      </c>
      <c r="C121" s="48" t="s">
        <v>1908</v>
      </c>
      <c r="D121" s="17" t="s">
        <v>2</v>
      </c>
      <c r="E121" s="17" t="s">
        <v>36</v>
      </c>
      <c r="F121" s="17" t="s">
        <v>704</v>
      </c>
      <c r="G121" s="21">
        <v>7000</v>
      </c>
      <c r="H121" s="17" t="s">
        <v>8</v>
      </c>
      <c r="I121" s="20">
        <f>IF(FluxoCaixa1013151768[[#This Row],[Fornecedores]]="Saldo Inicial",FluxoCaixa1013151768[[#This Row],[R$ (Valores)]],I120+FluxoCaixa1013151768[[#This Row],[Valores Receitas / Despesas]])</f>
        <v>52957.759999999995</v>
      </c>
      <c r="J121" s="5">
        <f>IF(FluxoCaixa1013151768[[#This Row],[Entrada / Saída]]="Saída",FluxoCaixa1013151768[[#This Row],[R$ (Valores)]]*-1,FluxoCaixa1013151768[[#This Row],[R$ (Valores)]])</f>
        <v>-7000</v>
      </c>
    </row>
    <row r="122" spans="2:10">
      <c r="B122" s="16">
        <v>46085</v>
      </c>
      <c r="C122" s="48" t="s">
        <v>1908</v>
      </c>
      <c r="D122" s="17" t="s">
        <v>2</v>
      </c>
      <c r="E122" s="17" t="s">
        <v>225</v>
      </c>
      <c r="F122" s="17" t="s">
        <v>524</v>
      </c>
      <c r="G122" s="21">
        <v>1.49</v>
      </c>
      <c r="H122" s="17" t="s">
        <v>8</v>
      </c>
      <c r="I122" s="20">
        <f>IF(FluxoCaixa1013151768[[#This Row],[Fornecedores]]="Saldo Inicial",FluxoCaixa1013151768[[#This Row],[R$ (Valores)]],I121+FluxoCaixa1013151768[[#This Row],[Valores Receitas / Despesas]])</f>
        <v>52956.27</v>
      </c>
      <c r="J122" s="5">
        <f>IF(FluxoCaixa1013151768[[#This Row],[Entrada / Saída]]="Saída",FluxoCaixa1013151768[[#This Row],[R$ (Valores)]]*-1,FluxoCaixa1013151768[[#This Row],[R$ (Valores)]])</f>
        <v>-1.49</v>
      </c>
    </row>
    <row r="123" spans="2:10">
      <c r="B123" s="16">
        <v>46085</v>
      </c>
      <c r="C123" s="48" t="s">
        <v>1908</v>
      </c>
      <c r="D123" s="17" t="s">
        <v>2</v>
      </c>
      <c r="E123" s="17" t="s">
        <v>225</v>
      </c>
      <c r="F123" s="17" t="s">
        <v>524</v>
      </c>
      <c r="G123" s="21">
        <v>2.4</v>
      </c>
      <c r="H123" s="17" t="s">
        <v>8</v>
      </c>
      <c r="I123" s="20">
        <f>IF(FluxoCaixa1013151768[[#This Row],[Fornecedores]]="Saldo Inicial",FluxoCaixa1013151768[[#This Row],[R$ (Valores)]],I122+FluxoCaixa1013151768[[#This Row],[Valores Receitas / Despesas]])</f>
        <v>52953.869999999995</v>
      </c>
      <c r="J123" s="5">
        <f>IF(FluxoCaixa1013151768[[#This Row],[Entrada / Saída]]="Saída",FluxoCaixa1013151768[[#This Row],[R$ (Valores)]]*-1,FluxoCaixa1013151768[[#This Row],[R$ (Valores)]])</f>
        <v>-2.4</v>
      </c>
    </row>
    <row r="124" spans="2:10">
      <c r="B124" s="16">
        <v>46085</v>
      </c>
      <c r="C124" s="48" t="s">
        <v>1908</v>
      </c>
      <c r="D124" s="17" t="s">
        <v>2</v>
      </c>
      <c r="E124" s="17" t="s">
        <v>225</v>
      </c>
      <c r="F124" s="17" t="s">
        <v>524</v>
      </c>
      <c r="G124" s="21">
        <v>5.4</v>
      </c>
      <c r="H124" s="17" t="s">
        <v>8</v>
      </c>
      <c r="I124" s="20">
        <f>IF(FluxoCaixa1013151768[[#This Row],[Fornecedores]]="Saldo Inicial",FluxoCaixa1013151768[[#This Row],[R$ (Valores)]],I123+FluxoCaixa1013151768[[#This Row],[Valores Receitas / Despesas]])</f>
        <v>52948.469999999994</v>
      </c>
      <c r="J124" s="5">
        <f>IF(FluxoCaixa1013151768[[#This Row],[Entrada / Saída]]="Saída",FluxoCaixa1013151768[[#This Row],[R$ (Valores)]]*-1,FluxoCaixa1013151768[[#This Row],[R$ (Valores)]])</f>
        <v>-5.4</v>
      </c>
    </row>
    <row r="125" spans="2:10">
      <c r="B125" s="16">
        <v>46085</v>
      </c>
      <c r="C125" s="48" t="s">
        <v>1908</v>
      </c>
      <c r="D125" s="17" t="s">
        <v>2</v>
      </c>
      <c r="E125" s="17" t="s">
        <v>225</v>
      </c>
      <c r="F125" s="17" t="s">
        <v>524</v>
      </c>
      <c r="G125" s="21">
        <v>5.4</v>
      </c>
      <c r="H125" s="17" t="s">
        <v>8</v>
      </c>
      <c r="I125" s="20">
        <f>IF(FluxoCaixa1013151768[[#This Row],[Fornecedores]]="Saldo Inicial",FluxoCaixa1013151768[[#This Row],[R$ (Valores)]],I124+FluxoCaixa1013151768[[#This Row],[Valores Receitas / Despesas]])</f>
        <v>52943.069999999992</v>
      </c>
      <c r="J125" s="5">
        <f>IF(FluxoCaixa1013151768[[#This Row],[Entrada / Saída]]="Saída",FluxoCaixa1013151768[[#This Row],[R$ (Valores)]]*-1,FluxoCaixa1013151768[[#This Row],[R$ (Valores)]])</f>
        <v>-5.4</v>
      </c>
    </row>
    <row r="126" spans="2:10">
      <c r="B126" s="16">
        <v>46085</v>
      </c>
      <c r="C126" s="48" t="s">
        <v>1908</v>
      </c>
      <c r="D126" s="17" t="s">
        <v>2</v>
      </c>
      <c r="E126" s="17" t="s">
        <v>225</v>
      </c>
      <c r="F126" s="17" t="s">
        <v>524</v>
      </c>
      <c r="G126" s="21">
        <v>5.5</v>
      </c>
      <c r="H126" s="17" t="s">
        <v>8</v>
      </c>
      <c r="I126" s="20">
        <f>IF(FluxoCaixa1013151768[[#This Row],[Fornecedores]]="Saldo Inicial",FluxoCaixa1013151768[[#This Row],[R$ (Valores)]],I125+FluxoCaixa1013151768[[#This Row],[Valores Receitas / Despesas]])</f>
        <v>52937.569999999992</v>
      </c>
      <c r="J126" s="5">
        <f>IF(FluxoCaixa1013151768[[#This Row],[Entrada / Saída]]="Saída",FluxoCaixa1013151768[[#This Row],[R$ (Valores)]]*-1,FluxoCaixa1013151768[[#This Row],[R$ (Valores)]])</f>
        <v>-5.5</v>
      </c>
    </row>
    <row r="127" spans="2:10">
      <c r="B127" s="16">
        <v>46085</v>
      </c>
      <c r="C127" s="48" t="s">
        <v>1908</v>
      </c>
      <c r="D127" s="17" t="s">
        <v>2</v>
      </c>
      <c r="E127" s="17" t="s">
        <v>225</v>
      </c>
      <c r="F127" s="17" t="s">
        <v>524</v>
      </c>
      <c r="G127" s="21">
        <v>5.5</v>
      </c>
      <c r="H127" s="17" t="s">
        <v>8</v>
      </c>
      <c r="I127" s="20">
        <f>IF(FluxoCaixa1013151768[[#This Row],[Fornecedores]]="Saldo Inicial",FluxoCaixa1013151768[[#This Row],[R$ (Valores)]],I126+FluxoCaixa1013151768[[#This Row],[Valores Receitas / Despesas]])</f>
        <v>52932.069999999992</v>
      </c>
      <c r="J127" s="5">
        <f>IF(FluxoCaixa1013151768[[#This Row],[Entrada / Saída]]="Saída",FluxoCaixa1013151768[[#This Row],[R$ (Valores)]]*-1,FluxoCaixa1013151768[[#This Row],[R$ (Valores)]])</f>
        <v>-5.5</v>
      </c>
    </row>
    <row r="128" spans="2:10">
      <c r="B128" s="16">
        <v>46085</v>
      </c>
      <c r="C128" s="48" t="s">
        <v>1908</v>
      </c>
      <c r="D128" s="17" t="s">
        <v>2</v>
      </c>
      <c r="E128" s="17" t="s">
        <v>225</v>
      </c>
      <c r="F128" s="17" t="s">
        <v>524</v>
      </c>
      <c r="G128" s="21">
        <v>2.4</v>
      </c>
      <c r="H128" s="17" t="s">
        <v>8</v>
      </c>
      <c r="I128" s="20">
        <f>IF(FluxoCaixa1013151768[[#This Row],[Fornecedores]]="Saldo Inicial",FluxoCaixa1013151768[[#This Row],[R$ (Valores)]],I127+FluxoCaixa1013151768[[#This Row],[Valores Receitas / Despesas]])</f>
        <v>52929.669999999991</v>
      </c>
      <c r="J128" s="5">
        <f>IF(FluxoCaixa1013151768[[#This Row],[Entrada / Saída]]="Saída",FluxoCaixa1013151768[[#This Row],[R$ (Valores)]]*-1,FluxoCaixa1013151768[[#This Row],[R$ (Valores)]])</f>
        <v>-2.4</v>
      </c>
    </row>
    <row r="129" spans="2:10">
      <c r="B129" s="16">
        <v>46085</v>
      </c>
      <c r="C129" s="48" t="s">
        <v>1908</v>
      </c>
      <c r="D129" s="17" t="s">
        <v>2</v>
      </c>
      <c r="E129" s="17" t="s">
        <v>225</v>
      </c>
      <c r="F129" s="17" t="s">
        <v>524</v>
      </c>
      <c r="G129" s="21">
        <v>2.4</v>
      </c>
      <c r="H129" s="17" t="s">
        <v>8</v>
      </c>
      <c r="I129" s="20">
        <f>IF(FluxoCaixa1013151768[[#This Row],[Fornecedores]]="Saldo Inicial",FluxoCaixa1013151768[[#This Row],[R$ (Valores)]],I128+FluxoCaixa1013151768[[#This Row],[Valores Receitas / Despesas]])</f>
        <v>52927.26999999999</v>
      </c>
      <c r="J129" s="5">
        <f>IF(FluxoCaixa1013151768[[#This Row],[Entrada / Saída]]="Saída",FluxoCaixa1013151768[[#This Row],[R$ (Valores)]]*-1,FluxoCaixa1013151768[[#This Row],[R$ (Valores)]])</f>
        <v>-2.4</v>
      </c>
    </row>
    <row r="130" spans="2:10">
      <c r="B130" s="16">
        <v>46085</v>
      </c>
      <c r="C130" s="48" t="s">
        <v>1908</v>
      </c>
      <c r="D130" s="17" t="s">
        <v>2</v>
      </c>
      <c r="E130" s="17" t="s">
        <v>79</v>
      </c>
      <c r="F130" s="17" t="s">
        <v>1984</v>
      </c>
      <c r="G130" s="21">
        <v>200</v>
      </c>
      <c r="H130" s="17" t="s">
        <v>8</v>
      </c>
      <c r="I130" s="20">
        <f>IF(FluxoCaixa1013151768[[#This Row],[Fornecedores]]="Saldo Inicial",FluxoCaixa1013151768[[#This Row],[R$ (Valores)]],I129+FluxoCaixa1013151768[[#This Row],[Valores Receitas / Despesas]])</f>
        <v>52727.26999999999</v>
      </c>
      <c r="J130" s="53">
        <f>IF(FluxoCaixa1013151768[[#This Row],[Entrada / Saída]]="Saída",FluxoCaixa1013151768[[#This Row],[R$ (Valores)]]*-1,FluxoCaixa1013151768[[#This Row],[R$ (Valores)]])</f>
        <v>-200</v>
      </c>
    </row>
    <row r="131" spans="2:10">
      <c r="B131" s="16">
        <v>46085</v>
      </c>
      <c r="C131" s="48" t="s">
        <v>1908</v>
      </c>
      <c r="D131" s="17" t="s">
        <v>2</v>
      </c>
      <c r="E131" s="17" t="s">
        <v>225</v>
      </c>
      <c r="F131" s="17" t="s">
        <v>524</v>
      </c>
      <c r="G131" s="21">
        <v>33.06</v>
      </c>
      <c r="H131" s="17" t="s">
        <v>8</v>
      </c>
      <c r="I131" s="20">
        <f>IF(FluxoCaixa1013151768[[#This Row],[Fornecedores]]="Saldo Inicial",FluxoCaixa1013151768[[#This Row],[R$ (Valores)]],I130+FluxoCaixa1013151768[[#This Row],[Valores Receitas / Despesas]])</f>
        <v>52694.209999999992</v>
      </c>
      <c r="J131" s="5">
        <f>IF(FluxoCaixa1013151768[[#This Row],[Entrada / Saída]]="Saída",FluxoCaixa1013151768[[#This Row],[R$ (Valores)]]*-1,FluxoCaixa1013151768[[#This Row],[R$ (Valores)]])</f>
        <v>-33.06</v>
      </c>
    </row>
    <row r="132" spans="2:10">
      <c r="B132" s="16">
        <v>46085</v>
      </c>
      <c r="C132" s="48" t="s">
        <v>1908</v>
      </c>
      <c r="D132" s="17" t="s">
        <v>2</v>
      </c>
      <c r="E132" s="17" t="s">
        <v>225</v>
      </c>
      <c r="F132" s="17" t="s">
        <v>524</v>
      </c>
      <c r="G132" s="21">
        <v>5.4</v>
      </c>
      <c r="H132" s="17" t="s">
        <v>8</v>
      </c>
      <c r="I132" s="20">
        <f>IF(FluxoCaixa1013151768[[#This Row],[Fornecedores]]="Saldo Inicial",FluxoCaixa1013151768[[#This Row],[R$ (Valores)]],I131+FluxoCaixa1013151768[[#This Row],[Valores Receitas / Despesas]])</f>
        <v>52688.80999999999</v>
      </c>
      <c r="J132" s="5">
        <f>IF(FluxoCaixa1013151768[[#This Row],[Entrada / Saída]]="Saída",FluxoCaixa1013151768[[#This Row],[R$ (Valores)]]*-1,FluxoCaixa1013151768[[#This Row],[R$ (Valores)]])</f>
        <v>-5.4</v>
      </c>
    </row>
    <row r="133" spans="2:10">
      <c r="B133" s="16">
        <v>46085</v>
      </c>
      <c r="C133" s="48" t="s">
        <v>1908</v>
      </c>
      <c r="D133" s="17" t="s">
        <v>2</v>
      </c>
      <c r="E133" s="17" t="s">
        <v>225</v>
      </c>
      <c r="F133" s="17" t="s">
        <v>524</v>
      </c>
      <c r="G133" s="21">
        <v>28.88</v>
      </c>
      <c r="H133" s="17" t="s">
        <v>8</v>
      </c>
      <c r="I133" s="20">
        <f>IF(FluxoCaixa1013151768[[#This Row],[Fornecedores]]="Saldo Inicial",FluxoCaixa1013151768[[#This Row],[R$ (Valores)]],I132+FluxoCaixa1013151768[[#This Row],[Valores Receitas / Despesas]])</f>
        <v>52659.929999999993</v>
      </c>
      <c r="J133" s="5">
        <f>IF(FluxoCaixa1013151768[[#This Row],[Entrada / Saída]]="Saída",FluxoCaixa1013151768[[#This Row],[R$ (Valores)]]*-1,FluxoCaixa1013151768[[#This Row],[R$ (Valores)]])</f>
        <v>-28.88</v>
      </c>
    </row>
    <row r="134" spans="2:10">
      <c r="B134" s="16">
        <v>46085</v>
      </c>
      <c r="C134" s="48" t="s">
        <v>1908</v>
      </c>
      <c r="D134" s="17" t="s">
        <v>2</v>
      </c>
      <c r="E134" s="17" t="s">
        <v>225</v>
      </c>
      <c r="F134" s="17" t="s">
        <v>524</v>
      </c>
      <c r="G134" s="21">
        <v>5.7</v>
      </c>
      <c r="H134" s="17" t="s">
        <v>8</v>
      </c>
      <c r="I134" s="20">
        <f>IF(FluxoCaixa1013151768[[#This Row],[Fornecedores]]="Saldo Inicial",FluxoCaixa1013151768[[#This Row],[R$ (Valores)]],I133+FluxoCaixa1013151768[[#This Row],[Valores Receitas / Despesas]])</f>
        <v>52654.229999999996</v>
      </c>
      <c r="J134" s="5">
        <f>IF(FluxoCaixa1013151768[[#This Row],[Entrada / Saída]]="Saída",FluxoCaixa1013151768[[#This Row],[R$ (Valores)]]*-1,FluxoCaixa1013151768[[#This Row],[R$ (Valores)]])</f>
        <v>-5.7</v>
      </c>
    </row>
    <row r="135" spans="2:10">
      <c r="B135" s="16">
        <v>46085</v>
      </c>
      <c r="C135" s="48" t="s">
        <v>1908</v>
      </c>
      <c r="D135" s="17" t="s">
        <v>2</v>
      </c>
      <c r="E135" s="17" t="s">
        <v>225</v>
      </c>
      <c r="F135" s="17" t="s">
        <v>524</v>
      </c>
      <c r="G135" s="21">
        <v>28.7</v>
      </c>
      <c r="H135" s="17" t="s">
        <v>8</v>
      </c>
      <c r="I135" s="20">
        <f>IF(FluxoCaixa1013151768[[#This Row],[Fornecedores]]="Saldo Inicial",FluxoCaixa1013151768[[#This Row],[R$ (Valores)]],I134+FluxoCaixa1013151768[[#This Row],[Valores Receitas / Despesas]])</f>
        <v>52625.53</v>
      </c>
      <c r="J135" s="5">
        <f>IF(FluxoCaixa1013151768[[#This Row],[Entrada / Saída]]="Saída",FluxoCaixa1013151768[[#This Row],[R$ (Valores)]]*-1,FluxoCaixa1013151768[[#This Row],[R$ (Valores)]])</f>
        <v>-28.7</v>
      </c>
    </row>
    <row r="136" spans="2:10">
      <c r="B136" s="16">
        <v>46085</v>
      </c>
      <c r="C136" s="48" t="s">
        <v>1908</v>
      </c>
      <c r="D136" s="17" t="s">
        <v>2</v>
      </c>
      <c r="E136" s="17" t="s">
        <v>225</v>
      </c>
      <c r="F136" s="17" t="s">
        <v>524</v>
      </c>
      <c r="G136" s="54">
        <v>50.92</v>
      </c>
      <c r="H136" s="45" t="s">
        <v>8</v>
      </c>
      <c r="I136" s="20">
        <f>IF(FluxoCaixa1013151768[[#This Row],[Fornecedores]]="Saldo Inicial",FluxoCaixa1013151768[[#This Row],[R$ (Valores)]],I135+FluxoCaixa1013151768[[#This Row],[Valores Receitas / Despesas]])</f>
        <v>52574.61</v>
      </c>
      <c r="J136" s="53">
        <f>IF(FluxoCaixa1013151768[[#This Row],[Entrada / Saída]]="Saída",FluxoCaixa1013151768[[#This Row],[R$ (Valores)]]*-1,FluxoCaixa1013151768[[#This Row],[R$ (Valores)]])</f>
        <v>-50.92</v>
      </c>
    </row>
    <row r="137" spans="2:10">
      <c r="B137" s="16">
        <v>46085</v>
      </c>
      <c r="C137" s="48" t="s">
        <v>1908</v>
      </c>
      <c r="D137" s="17" t="s">
        <v>2</v>
      </c>
      <c r="E137" s="17" t="s">
        <v>225</v>
      </c>
      <c r="F137" s="17" t="s">
        <v>524</v>
      </c>
      <c r="G137" s="21">
        <v>1.49</v>
      </c>
      <c r="H137" s="17" t="s">
        <v>8</v>
      </c>
      <c r="I137" s="20">
        <f>IF(FluxoCaixa1013151768[[#This Row],[Fornecedores]]="Saldo Inicial",FluxoCaixa1013151768[[#This Row],[R$ (Valores)]],I136+FluxoCaixa1013151768[[#This Row],[Valores Receitas / Despesas]])</f>
        <v>52573.120000000003</v>
      </c>
      <c r="J137" s="5">
        <f>IF(FluxoCaixa1013151768[[#This Row],[Entrada / Saída]]="Saída",FluxoCaixa1013151768[[#This Row],[R$ (Valores)]]*-1,FluxoCaixa1013151768[[#This Row],[R$ (Valores)]])</f>
        <v>-1.49</v>
      </c>
    </row>
    <row r="138" spans="2:10">
      <c r="B138" s="16">
        <v>46085</v>
      </c>
      <c r="C138" s="48" t="s">
        <v>1908</v>
      </c>
      <c r="D138" s="17" t="s">
        <v>2</v>
      </c>
      <c r="E138" s="17" t="s">
        <v>225</v>
      </c>
      <c r="F138" s="17" t="s">
        <v>524</v>
      </c>
      <c r="G138" s="21">
        <v>5.7</v>
      </c>
      <c r="H138" s="17" t="s">
        <v>8</v>
      </c>
      <c r="I138" s="20">
        <f>IF(FluxoCaixa1013151768[[#This Row],[Fornecedores]]="Saldo Inicial",FluxoCaixa1013151768[[#This Row],[R$ (Valores)]],I137+FluxoCaixa1013151768[[#This Row],[Valores Receitas / Despesas]])</f>
        <v>52567.420000000006</v>
      </c>
      <c r="J138" s="5">
        <f>IF(FluxoCaixa1013151768[[#This Row],[Entrada / Saída]]="Saída",FluxoCaixa1013151768[[#This Row],[R$ (Valores)]]*-1,FluxoCaixa1013151768[[#This Row],[R$ (Valores)]])</f>
        <v>-5.7</v>
      </c>
    </row>
    <row r="139" spans="2:10">
      <c r="B139" s="16">
        <v>46085</v>
      </c>
      <c r="C139" s="48" t="s">
        <v>1908</v>
      </c>
      <c r="D139" s="17" t="s">
        <v>2</v>
      </c>
      <c r="E139" s="17" t="s">
        <v>225</v>
      </c>
      <c r="F139" s="17" t="s">
        <v>524</v>
      </c>
      <c r="G139" s="21">
        <v>12.35</v>
      </c>
      <c r="H139" s="17" t="s">
        <v>8</v>
      </c>
      <c r="I139" s="20">
        <f>IF(FluxoCaixa1013151768[[#This Row],[Fornecedores]]="Saldo Inicial",FluxoCaixa1013151768[[#This Row],[R$ (Valores)]],I138+FluxoCaixa1013151768[[#This Row],[Valores Receitas / Despesas]])</f>
        <v>52555.070000000007</v>
      </c>
      <c r="J139" s="5">
        <f>IF(FluxoCaixa1013151768[[#This Row],[Entrada / Saída]]="Saída",FluxoCaixa1013151768[[#This Row],[R$ (Valores)]]*-1,FluxoCaixa1013151768[[#This Row],[R$ (Valores)]])</f>
        <v>-12.35</v>
      </c>
    </row>
    <row r="140" spans="2:10">
      <c r="B140" s="16">
        <v>46085</v>
      </c>
      <c r="C140" s="48" t="s">
        <v>1908</v>
      </c>
      <c r="D140" s="17" t="s">
        <v>2</v>
      </c>
      <c r="E140" s="17" t="s">
        <v>225</v>
      </c>
      <c r="F140" s="17" t="s">
        <v>524</v>
      </c>
      <c r="G140" s="21">
        <v>1.49</v>
      </c>
      <c r="H140" s="17" t="s">
        <v>8</v>
      </c>
      <c r="I140" s="20">
        <f>IF(FluxoCaixa1013151768[[#This Row],[Fornecedores]]="Saldo Inicial",FluxoCaixa1013151768[[#This Row],[R$ (Valores)]],I139+FluxoCaixa1013151768[[#This Row],[Valores Receitas / Despesas]])</f>
        <v>52553.580000000009</v>
      </c>
      <c r="J140" s="5">
        <f>IF(FluxoCaixa1013151768[[#This Row],[Entrada / Saída]]="Saída",FluxoCaixa1013151768[[#This Row],[R$ (Valores)]]*-1,FluxoCaixa1013151768[[#This Row],[R$ (Valores)]])</f>
        <v>-1.49</v>
      </c>
    </row>
    <row r="141" spans="2:10">
      <c r="B141" s="16">
        <v>46085</v>
      </c>
      <c r="C141" s="48" t="s">
        <v>1908</v>
      </c>
      <c r="D141" s="17" t="s">
        <v>2</v>
      </c>
      <c r="E141" s="17" t="s">
        <v>225</v>
      </c>
      <c r="F141" s="17" t="s">
        <v>524</v>
      </c>
      <c r="G141" s="21">
        <v>68.8</v>
      </c>
      <c r="H141" s="17" t="s">
        <v>8</v>
      </c>
      <c r="I141" s="20">
        <f>IF(FluxoCaixa1013151768[[#This Row],[Fornecedores]]="Saldo Inicial",FluxoCaixa1013151768[[#This Row],[R$ (Valores)]],I140+FluxoCaixa1013151768[[#This Row],[Valores Receitas / Despesas]])</f>
        <v>52484.780000000006</v>
      </c>
      <c r="J141" s="5">
        <f>IF(FluxoCaixa1013151768[[#This Row],[Entrada / Saída]]="Saída",FluxoCaixa1013151768[[#This Row],[R$ (Valores)]]*-1,FluxoCaixa1013151768[[#This Row],[R$ (Valores)]])</f>
        <v>-68.8</v>
      </c>
    </row>
    <row r="142" spans="2:10">
      <c r="B142" s="16">
        <v>46085</v>
      </c>
      <c r="C142" s="48" t="s">
        <v>1908</v>
      </c>
      <c r="D142" s="17" t="s">
        <v>2</v>
      </c>
      <c r="E142" s="17" t="s">
        <v>225</v>
      </c>
      <c r="F142" s="17" t="s">
        <v>524</v>
      </c>
      <c r="G142" s="21">
        <v>28.88</v>
      </c>
      <c r="H142" s="17" t="s">
        <v>8</v>
      </c>
      <c r="I142" s="20">
        <f>IF(FluxoCaixa1013151768[[#This Row],[Fornecedores]]="Saldo Inicial",FluxoCaixa1013151768[[#This Row],[R$ (Valores)]],I141+FluxoCaixa1013151768[[#This Row],[Valores Receitas / Despesas]])</f>
        <v>52455.900000000009</v>
      </c>
      <c r="J142" s="5">
        <f>IF(FluxoCaixa1013151768[[#This Row],[Entrada / Saída]]="Saída",FluxoCaixa1013151768[[#This Row],[R$ (Valores)]]*-1,FluxoCaixa1013151768[[#This Row],[R$ (Valores)]])</f>
        <v>-28.88</v>
      </c>
    </row>
    <row r="143" spans="2:10">
      <c r="B143" s="16">
        <v>46085</v>
      </c>
      <c r="C143" s="48" t="s">
        <v>1908</v>
      </c>
      <c r="D143" s="17" t="s">
        <v>2</v>
      </c>
      <c r="E143" s="17" t="s">
        <v>225</v>
      </c>
      <c r="F143" s="17" t="s">
        <v>524</v>
      </c>
      <c r="G143" s="21">
        <v>30.6</v>
      </c>
      <c r="H143" s="17" t="s">
        <v>8</v>
      </c>
      <c r="I143" s="20">
        <f>IF(FluxoCaixa1013151768[[#This Row],[Fornecedores]]="Saldo Inicial",FluxoCaixa1013151768[[#This Row],[R$ (Valores)]],I142+FluxoCaixa1013151768[[#This Row],[Valores Receitas / Despesas]])</f>
        <v>52425.30000000001</v>
      </c>
      <c r="J143" s="5">
        <f>IF(FluxoCaixa1013151768[[#This Row],[Entrada / Saída]]="Saída",FluxoCaixa1013151768[[#This Row],[R$ (Valores)]]*-1,FluxoCaixa1013151768[[#This Row],[R$ (Valores)]])</f>
        <v>-30.6</v>
      </c>
    </row>
    <row r="144" spans="2:10">
      <c r="B144" s="16">
        <v>46085</v>
      </c>
      <c r="C144" s="48" t="s">
        <v>1908</v>
      </c>
      <c r="D144" s="17" t="s">
        <v>2</v>
      </c>
      <c r="E144" s="17" t="s">
        <v>61</v>
      </c>
      <c r="F144" s="17" t="s">
        <v>1985</v>
      </c>
      <c r="G144" s="21">
        <v>2500</v>
      </c>
      <c r="H144" s="17" t="s">
        <v>8</v>
      </c>
      <c r="I144" s="20">
        <f>IF(FluxoCaixa1013151768[[#This Row],[Fornecedores]]="Saldo Inicial",FluxoCaixa1013151768[[#This Row],[R$ (Valores)]],I143+FluxoCaixa1013151768[[#This Row],[Valores Receitas / Despesas]])</f>
        <v>49925.30000000001</v>
      </c>
      <c r="J144" s="5">
        <f>IF(FluxoCaixa1013151768[[#This Row],[Entrada / Saída]]="Saída",FluxoCaixa1013151768[[#This Row],[R$ (Valores)]]*-1,FluxoCaixa1013151768[[#This Row],[R$ (Valores)]])</f>
        <v>-2500</v>
      </c>
    </row>
    <row r="145" spans="2:10">
      <c r="B145" s="16">
        <v>46085</v>
      </c>
      <c r="C145" s="48" t="s">
        <v>1908</v>
      </c>
      <c r="D145" s="17" t="s">
        <v>2</v>
      </c>
      <c r="E145" s="17" t="s">
        <v>70</v>
      </c>
      <c r="F145" s="17" t="s">
        <v>1986</v>
      </c>
      <c r="G145" s="21">
        <v>7900</v>
      </c>
      <c r="H145" s="17" t="s">
        <v>8</v>
      </c>
      <c r="I145" s="20">
        <f>IF(FluxoCaixa1013151768[[#This Row],[Fornecedores]]="Saldo Inicial",FluxoCaixa1013151768[[#This Row],[R$ (Valores)]],I144+FluxoCaixa1013151768[[#This Row],[Valores Receitas / Despesas]])</f>
        <v>42025.30000000001</v>
      </c>
      <c r="J145" s="5">
        <f>IF(FluxoCaixa1013151768[[#This Row],[Entrada / Saída]]="Saída",FluxoCaixa1013151768[[#This Row],[R$ (Valores)]]*-1,FluxoCaixa1013151768[[#This Row],[R$ (Valores)]])</f>
        <v>-7900</v>
      </c>
    </row>
    <row r="146" spans="2:10">
      <c r="B146" s="16">
        <v>46085</v>
      </c>
      <c r="C146" s="48" t="s">
        <v>1908</v>
      </c>
      <c r="D146" s="17" t="s">
        <v>2</v>
      </c>
      <c r="E146" s="17" t="s">
        <v>225</v>
      </c>
      <c r="F146" s="17" t="s">
        <v>524</v>
      </c>
      <c r="G146" s="54">
        <v>6.3</v>
      </c>
      <c r="H146" s="45" t="s">
        <v>8</v>
      </c>
      <c r="I146" s="20">
        <f>IF(FluxoCaixa1013151768[[#This Row],[Fornecedores]]="Saldo Inicial",FluxoCaixa1013151768[[#This Row],[R$ (Valores)]],I145+FluxoCaixa1013151768[[#This Row],[Valores Receitas / Despesas]])</f>
        <v>42019.000000000007</v>
      </c>
      <c r="J146" s="53">
        <f>IF(FluxoCaixa1013151768[[#This Row],[Entrada / Saída]]="Saída",FluxoCaixa1013151768[[#This Row],[R$ (Valores)]]*-1,FluxoCaixa1013151768[[#This Row],[R$ (Valores)]])</f>
        <v>-6.3</v>
      </c>
    </row>
    <row r="147" spans="2:10">
      <c r="B147" s="16">
        <v>46085</v>
      </c>
      <c r="C147" s="48" t="s">
        <v>1908</v>
      </c>
      <c r="D147" s="17" t="s">
        <v>2</v>
      </c>
      <c r="E147" s="17" t="s">
        <v>225</v>
      </c>
      <c r="F147" s="17" t="s">
        <v>524</v>
      </c>
      <c r="G147" s="21">
        <v>5.5</v>
      </c>
      <c r="H147" s="17" t="s">
        <v>8</v>
      </c>
      <c r="I147" s="20">
        <f>IF(FluxoCaixa1013151768[[#This Row],[Fornecedores]]="Saldo Inicial",FluxoCaixa1013151768[[#This Row],[R$ (Valores)]],I146+FluxoCaixa1013151768[[#This Row],[Valores Receitas / Despesas]])</f>
        <v>42013.500000000007</v>
      </c>
      <c r="J147" s="5">
        <f>IF(FluxoCaixa1013151768[[#This Row],[Entrada / Saída]]="Saída",FluxoCaixa1013151768[[#This Row],[R$ (Valores)]]*-1,FluxoCaixa1013151768[[#This Row],[R$ (Valores)]])</f>
        <v>-5.5</v>
      </c>
    </row>
    <row r="148" spans="2:10">
      <c r="B148" s="16">
        <v>46085</v>
      </c>
      <c r="C148" s="48" t="s">
        <v>1908</v>
      </c>
      <c r="D148" s="17" t="s">
        <v>2</v>
      </c>
      <c r="E148" s="17" t="s">
        <v>225</v>
      </c>
      <c r="F148" s="17" t="s">
        <v>524</v>
      </c>
      <c r="G148" s="21">
        <v>1.49</v>
      </c>
      <c r="H148" s="17" t="s">
        <v>8</v>
      </c>
      <c r="I148" s="20">
        <f>IF(FluxoCaixa1013151768[[#This Row],[Fornecedores]]="Saldo Inicial",FluxoCaixa1013151768[[#This Row],[R$ (Valores)]],I147+FluxoCaixa1013151768[[#This Row],[Valores Receitas / Despesas]])</f>
        <v>42012.010000000009</v>
      </c>
      <c r="J148" s="5">
        <f>IF(FluxoCaixa1013151768[[#This Row],[Entrada / Saída]]="Saída",FluxoCaixa1013151768[[#This Row],[R$ (Valores)]]*-1,FluxoCaixa1013151768[[#This Row],[R$ (Valores)]])</f>
        <v>-1.49</v>
      </c>
    </row>
    <row r="149" spans="2:10">
      <c r="B149" s="16">
        <v>46085</v>
      </c>
      <c r="C149" s="48" t="s">
        <v>1908</v>
      </c>
      <c r="D149" s="17" t="s">
        <v>2</v>
      </c>
      <c r="E149" s="17" t="s">
        <v>225</v>
      </c>
      <c r="F149" s="17" t="s">
        <v>524</v>
      </c>
      <c r="G149" s="21">
        <v>9.0299999999999994</v>
      </c>
      <c r="H149" s="17" t="s">
        <v>8</v>
      </c>
      <c r="I149" s="20">
        <f>IF(FluxoCaixa1013151768[[#This Row],[Fornecedores]]="Saldo Inicial",FluxoCaixa1013151768[[#This Row],[R$ (Valores)]],I148+FluxoCaixa1013151768[[#This Row],[Valores Receitas / Despesas]])</f>
        <v>42002.98000000001</v>
      </c>
      <c r="J149" s="5">
        <f>IF(FluxoCaixa1013151768[[#This Row],[Entrada / Saída]]="Saída",FluxoCaixa1013151768[[#This Row],[R$ (Valores)]]*-1,FluxoCaixa1013151768[[#This Row],[R$ (Valores)]])</f>
        <v>-9.0299999999999994</v>
      </c>
    </row>
    <row r="150" spans="2:10">
      <c r="B150" s="16">
        <v>46085</v>
      </c>
      <c r="C150" s="48" t="s">
        <v>1908</v>
      </c>
      <c r="D150" s="17" t="s">
        <v>2</v>
      </c>
      <c r="E150" s="17" t="s">
        <v>225</v>
      </c>
      <c r="F150" s="17" t="s">
        <v>524</v>
      </c>
      <c r="G150" s="21">
        <v>5.4</v>
      </c>
      <c r="H150" s="17" t="s">
        <v>8</v>
      </c>
      <c r="I150" s="20">
        <f>IF(FluxoCaixa1013151768[[#This Row],[Fornecedores]]="Saldo Inicial",FluxoCaixa1013151768[[#This Row],[R$ (Valores)]],I149+FluxoCaixa1013151768[[#This Row],[Valores Receitas / Despesas]])</f>
        <v>41997.580000000009</v>
      </c>
      <c r="J150" s="5">
        <f>IF(FluxoCaixa1013151768[[#This Row],[Entrada / Saída]]="Saída",FluxoCaixa1013151768[[#This Row],[R$ (Valores)]]*-1,FluxoCaixa1013151768[[#This Row],[R$ (Valores)]])</f>
        <v>-5.4</v>
      </c>
    </row>
    <row r="151" spans="2:10">
      <c r="B151" s="16">
        <v>46085</v>
      </c>
      <c r="C151" s="48" t="s">
        <v>1908</v>
      </c>
      <c r="D151" s="17" t="s">
        <v>2</v>
      </c>
      <c r="E151" s="17" t="s">
        <v>225</v>
      </c>
      <c r="F151" s="17" t="s">
        <v>524</v>
      </c>
      <c r="G151" s="21">
        <v>31.74</v>
      </c>
      <c r="H151" s="17" t="s">
        <v>8</v>
      </c>
      <c r="I151" s="20">
        <f>IF(FluxoCaixa1013151768[[#This Row],[Fornecedores]]="Saldo Inicial",FluxoCaixa1013151768[[#This Row],[R$ (Valores)]],I150+FluxoCaixa1013151768[[#This Row],[Valores Receitas / Despesas]])</f>
        <v>41965.840000000011</v>
      </c>
      <c r="J151" s="5">
        <f>IF(FluxoCaixa1013151768[[#This Row],[Entrada / Saída]]="Saída",FluxoCaixa1013151768[[#This Row],[R$ (Valores)]]*-1,FluxoCaixa1013151768[[#This Row],[R$ (Valores)]])</f>
        <v>-31.74</v>
      </c>
    </row>
    <row r="152" spans="2:10">
      <c r="B152" s="16">
        <v>46085</v>
      </c>
      <c r="C152" s="48" t="s">
        <v>1908</v>
      </c>
      <c r="D152" s="17" t="s">
        <v>2</v>
      </c>
      <c r="E152" s="17" t="s">
        <v>225</v>
      </c>
      <c r="F152" s="17" t="s">
        <v>524</v>
      </c>
      <c r="G152" s="21">
        <v>1.49</v>
      </c>
      <c r="H152" s="17" t="s">
        <v>8</v>
      </c>
      <c r="I152" s="20">
        <f>IF(FluxoCaixa1013151768[[#This Row],[Fornecedores]]="Saldo Inicial",FluxoCaixa1013151768[[#This Row],[R$ (Valores)]],I151+FluxoCaixa1013151768[[#This Row],[Valores Receitas / Despesas]])</f>
        <v>41964.350000000013</v>
      </c>
      <c r="J152" s="5">
        <f>IF(FluxoCaixa1013151768[[#This Row],[Entrada / Saída]]="Saída",FluxoCaixa1013151768[[#This Row],[R$ (Valores)]]*-1,FluxoCaixa1013151768[[#This Row],[R$ (Valores)]])</f>
        <v>-1.49</v>
      </c>
    </row>
    <row r="153" spans="2:10">
      <c r="B153" s="16">
        <v>46085</v>
      </c>
      <c r="C153" s="48" t="s">
        <v>1908</v>
      </c>
      <c r="D153" s="17" t="s">
        <v>2</v>
      </c>
      <c r="E153" s="17" t="s">
        <v>225</v>
      </c>
      <c r="F153" s="17" t="s">
        <v>524</v>
      </c>
      <c r="G153" s="21">
        <v>12.35</v>
      </c>
      <c r="H153" s="17" t="s">
        <v>8</v>
      </c>
      <c r="I153" s="20">
        <f>IF(FluxoCaixa1013151768[[#This Row],[Fornecedores]]="Saldo Inicial",FluxoCaixa1013151768[[#This Row],[R$ (Valores)]],I152+FluxoCaixa1013151768[[#This Row],[Valores Receitas / Despesas]])</f>
        <v>41952.000000000015</v>
      </c>
      <c r="J153" s="5">
        <f>IF(FluxoCaixa1013151768[[#This Row],[Entrada / Saída]]="Saída",FluxoCaixa1013151768[[#This Row],[R$ (Valores)]]*-1,FluxoCaixa1013151768[[#This Row],[R$ (Valores)]])</f>
        <v>-12.35</v>
      </c>
    </row>
    <row r="154" spans="2:10">
      <c r="B154" s="16">
        <v>46085</v>
      </c>
      <c r="C154" s="48" t="s">
        <v>1908</v>
      </c>
      <c r="D154" s="17" t="s">
        <v>2</v>
      </c>
      <c r="E154" s="17" t="s">
        <v>225</v>
      </c>
      <c r="F154" s="17" t="s">
        <v>524</v>
      </c>
      <c r="G154" s="21">
        <v>20.72</v>
      </c>
      <c r="H154" s="17" t="s">
        <v>8</v>
      </c>
      <c r="I154" s="20">
        <f>IF(FluxoCaixa1013151768[[#This Row],[Fornecedores]]="Saldo Inicial",FluxoCaixa1013151768[[#This Row],[R$ (Valores)]],I153+FluxoCaixa1013151768[[#This Row],[Valores Receitas / Despesas]])</f>
        <v>41931.280000000013</v>
      </c>
      <c r="J154" s="5">
        <f>IF(FluxoCaixa1013151768[[#This Row],[Entrada / Saída]]="Saída",FluxoCaixa1013151768[[#This Row],[R$ (Valores)]]*-1,FluxoCaixa1013151768[[#This Row],[R$ (Valores)]])</f>
        <v>-20.72</v>
      </c>
    </row>
    <row r="155" spans="2:10">
      <c r="B155" s="16">
        <v>46085</v>
      </c>
      <c r="C155" s="48" t="s">
        <v>1908</v>
      </c>
      <c r="D155" s="17" t="s">
        <v>2</v>
      </c>
      <c r="E155" s="17" t="s">
        <v>225</v>
      </c>
      <c r="F155" s="17" t="s">
        <v>524</v>
      </c>
      <c r="G155" s="21">
        <v>22.24</v>
      </c>
      <c r="H155" s="17" t="s">
        <v>8</v>
      </c>
      <c r="I155" s="20">
        <f>IF(FluxoCaixa1013151768[[#This Row],[Fornecedores]]="Saldo Inicial",FluxoCaixa1013151768[[#This Row],[R$ (Valores)]],I154+FluxoCaixa1013151768[[#This Row],[Valores Receitas / Despesas]])</f>
        <v>41909.040000000015</v>
      </c>
      <c r="J155" s="5">
        <f>IF(FluxoCaixa1013151768[[#This Row],[Entrada / Saída]]="Saída",FluxoCaixa1013151768[[#This Row],[R$ (Valores)]]*-1,FluxoCaixa1013151768[[#This Row],[R$ (Valores)]])</f>
        <v>-22.24</v>
      </c>
    </row>
    <row r="156" spans="2:10">
      <c r="B156" s="16">
        <v>46085</v>
      </c>
      <c r="C156" s="48" t="s">
        <v>1908</v>
      </c>
      <c r="D156" s="17" t="s">
        <v>2</v>
      </c>
      <c r="E156" s="17" t="s">
        <v>225</v>
      </c>
      <c r="F156" s="17" t="s">
        <v>524</v>
      </c>
      <c r="G156" s="21">
        <v>1.49</v>
      </c>
      <c r="H156" s="17" t="s">
        <v>8</v>
      </c>
      <c r="I156" s="20">
        <f>IF(FluxoCaixa1013151768[[#This Row],[Fornecedores]]="Saldo Inicial",FluxoCaixa1013151768[[#This Row],[R$ (Valores)]],I155+FluxoCaixa1013151768[[#This Row],[Valores Receitas / Despesas]])</f>
        <v>41907.550000000017</v>
      </c>
      <c r="J156" s="5">
        <f>IF(FluxoCaixa1013151768[[#This Row],[Entrada / Saída]]="Saída",FluxoCaixa1013151768[[#This Row],[R$ (Valores)]]*-1,FluxoCaixa1013151768[[#This Row],[R$ (Valores)]])</f>
        <v>-1.49</v>
      </c>
    </row>
    <row r="157" spans="2:10">
      <c r="B157" s="16">
        <v>46085</v>
      </c>
      <c r="C157" s="48" t="s">
        <v>1908</v>
      </c>
      <c r="D157" s="17" t="s">
        <v>2</v>
      </c>
      <c r="E157" s="17" t="s">
        <v>225</v>
      </c>
      <c r="F157" s="17" t="s">
        <v>524</v>
      </c>
      <c r="G157" s="54">
        <v>17.68</v>
      </c>
      <c r="H157" s="45" t="s">
        <v>8</v>
      </c>
      <c r="I157" s="20">
        <f>IF(FluxoCaixa1013151768[[#This Row],[Fornecedores]]="Saldo Inicial",FluxoCaixa1013151768[[#This Row],[R$ (Valores)]],I156+FluxoCaixa1013151768[[#This Row],[Valores Receitas / Despesas]])</f>
        <v>41889.870000000017</v>
      </c>
      <c r="J157" s="53">
        <f>IF(FluxoCaixa1013151768[[#This Row],[Entrada / Saída]]="Saída",FluxoCaixa1013151768[[#This Row],[R$ (Valores)]]*-1,FluxoCaixa1013151768[[#This Row],[R$ (Valores)]])</f>
        <v>-17.68</v>
      </c>
    </row>
    <row r="158" spans="2:10">
      <c r="B158" s="16">
        <v>46085</v>
      </c>
      <c r="C158" s="48" t="s">
        <v>1908</v>
      </c>
      <c r="D158" s="17" t="s">
        <v>2</v>
      </c>
      <c r="E158" s="17" t="s">
        <v>225</v>
      </c>
      <c r="F158" s="17" t="s">
        <v>524</v>
      </c>
      <c r="G158" s="21">
        <v>5.7</v>
      </c>
      <c r="H158" s="17" t="s">
        <v>8</v>
      </c>
      <c r="I158" s="20">
        <f>IF(FluxoCaixa1013151768[[#This Row],[Fornecedores]]="Saldo Inicial",FluxoCaixa1013151768[[#This Row],[R$ (Valores)]],I157+FluxoCaixa1013151768[[#This Row],[Valores Receitas / Despesas]])</f>
        <v>41884.17000000002</v>
      </c>
      <c r="J158" s="5">
        <f>IF(FluxoCaixa1013151768[[#This Row],[Entrada / Saída]]="Saída",FluxoCaixa1013151768[[#This Row],[R$ (Valores)]]*-1,FluxoCaixa1013151768[[#This Row],[R$ (Valores)]])</f>
        <v>-5.7</v>
      </c>
    </row>
    <row r="159" spans="2:10">
      <c r="B159" s="16">
        <v>46085</v>
      </c>
      <c r="C159" s="48" t="s">
        <v>1908</v>
      </c>
      <c r="D159" s="17" t="s">
        <v>2</v>
      </c>
      <c r="E159" s="17" t="s">
        <v>225</v>
      </c>
      <c r="F159" s="17" t="s">
        <v>524</v>
      </c>
      <c r="G159" s="21">
        <v>1.49</v>
      </c>
      <c r="H159" s="17" t="s">
        <v>8</v>
      </c>
      <c r="I159" s="20">
        <f>IF(FluxoCaixa1013151768[[#This Row],[Fornecedores]]="Saldo Inicial",FluxoCaixa1013151768[[#This Row],[R$ (Valores)]],I158+FluxoCaixa1013151768[[#This Row],[Valores Receitas / Despesas]])</f>
        <v>41882.680000000022</v>
      </c>
      <c r="J159" s="5">
        <f>IF(FluxoCaixa1013151768[[#This Row],[Entrada / Saída]]="Saída",FluxoCaixa1013151768[[#This Row],[R$ (Valores)]]*-1,FluxoCaixa1013151768[[#This Row],[R$ (Valores)]])</f>
        <v>-1.49</v>
      </c>
    </row>
    <row r="160" spans="2:10">
      <c r="B160" s="16">
        <v>46085</v>
      </c>
      <c r="C160" s="48" t="s">
        <v>1908</v>
      </c>
      <c r="D160" s="17" t="s">
        <v>2</v>
      </c>
      <c r="E160" s="17" t="s">
        <v>225</v>
      </c>
      <c r="F160" s="17" t="s">
        <v>524</v>
      </c>
      <c r="G160" s="21">
        <v>5.7</v>
      </c>
      <c r="H160" s="17" t="s">
        <v>8</v>
      </c>
      <c r="I160" s="20">
        <f>IF(FluxoCaixa1013151768[[#This Row],[Fornecedores]]="Saldo Inicial",FluxoCaixa1013151768[[#This Row],[R$ (Valores)]],I159+FluxoCaixa1013151768[[#This Row],[Valores Receitas / Despesas]])</f>
        <v>41876.980000000025</v>
      </c>
      <c r="J160" s="5">
        <f>IF(FluxoCaixa1013151768[[#This Row],[Entrada / Saída]]="Saída",FluxoCaixa1013151768[[#This Row],[R$ (Valores)]]*-1,FluxoCaixa1013151768[[#This Row],[R$ (Valores)]])</f>
        <v>-5.7</v>
      </c>
    </row>
    <row r="161" spans="2:10">
      <c r="B161" s="16">
        <v>46086</v>
      </c>
      <c r="C161" s="48" t="s">
        <v>1908</v>
      </c>
      <c r="D161" s="17" t="s">
        <v>2</v>
      </c>
      <c r="E161" s="17" t="s">
        <v>507</v>
      </c>
      <c r="F161" s="17" t="s">
        <v>532</v>
      </c>
      <c r="G161" s="21">
        <v>44</v>
      </c>
      <c r="H161" s="17" t="s">
        <v>8</v>
      </c>
      <c r="I161" s="20">
        <f>IF(FluxoCaixa1013151768[[#This Row],[Fornecedores]]="Saldo Inicial",FluxoCaixa1013151768[[#This Row],[R$ (Valores)]],I160+FluxoCaixa1013151768[[#This Row],[Valores Receitas / Despesas]])</f>
        <v>41832.980000000025</v>
      </c>
      <c r="J161" s="5">
        <f>IF(FluxoCaixa1013151768[[#This Row],[Entrada / Saída]]="Saída",FluxoCaixa1013151768[[#This Row],[R$ (Valores)]]*-1,FluxoCaixa1013151768[[#This Row],[R$ (Valores)]])</f>
        <v>-44</v>
      </c>
    </row>
    <row r="162" spans="2:10">
      <c r="B162" s="16">
        <v>46086</v>
      </c>
      <c r="C162" s="48" t="s">
        <v>1908</v>
      </c>
      <c r="D162" s="17" t="s">
        <v>2</v>
      </c>
      <c r="E162" s="17" t="s">
        <v>70</v>
      </c>
      <c r="F162" s="17" t="s">
        <v>1987</v>
      </c>
      <c r="G162" s="21">
        <v>600</v>
      </c>
      <c r="H162" s="17" t="s">
        <v>8</v>
      </c>
      <c r="I162" s="20">
        <f>IF(FluxoCaixa1013151768[[#This Row],[Fornecedores]]="Saldo Inicial",FluxoCaixa1013151768[[#This Row],[R$ (Valores)]],I161+FluxoCaixa1013151768[[#This Row],[Valores Receitas / Despesas]])</f>
        <v>41232.980000000025</v>
      </c>
      <c r="J162" s="5">
        <f>IF(FluxoCaixa1013151768[[#This Row],[Entrada / Saída]]="Saída",FluxoCaixa1013151768[[#This Row],[R$ (Valores)]]*-1,FluxoCaixa1013151768[[#This Row],[R$ (Valores)]])</f>
        <v>-600</v>
      </c>
    </row>
    <row r="163" spans="2:10">
      <c r="B163" s="16">
        <v>46086</v>
      </c>
      <c r="C163" s="48" t="s">
        <v>1908</v>
      </c>
      <c r="D163" s="17" t="s">
        <v>2</v>
      </c>
      <c r="E163" s="17" t="s">
        <v>225</v>
      </c>
      <c r="F163" s="17" t="s">
        <v>524</v>
      </c>
      <c r="G163" s="21">
        <v>64.8</v>
      </c>
      <c r="H163" s="17" t="s">
        <v>8</v>
      </c>
      <c r="I163" s="20">
        <f>IF(FluxoCaixa1013151768[[#This Row],[Fornecedores]]="Saldo Inicial",FluxoCaixa1013151768[[#This Row],[R$ (Valores)]],I162+FluxoCaixa1013151768[[#This Row],[Valores Receitas / Despesas]])</f>
        <v>41168.180000000022</v>
      </c>
      <c r="J163" s="5">
        <f>IF(FluxoCaixa1013151768[[#This Row],[Entrada / Saída]]="Saída",FluxoCaixa1013151768[[#This Row],[R$ (Valores)]]*-1,FluxoCaixa1013151768[[#This Row],[R$ (Valores)]])</f>
        <v>-64.8</v>
      </c>
    </row>
    <row r="164" spans="2:10">
      <c r="B164" s="16">
        <v>46086</v>
      </c>
      <c r="C164" s="48" t="s">
        <v>1908</v>
      </c>
      <c r="D164" s="17" t="s">
        <v>1</v>
      </c>
      <c r="E164" s="17" t="s">
        <v>225</v>
      </c>
      <c r="F164" s="17" t="s">
        <v>524</v>
      </c>
      <c r="G164" s="21">
        <v>5.4</v>
      </c>
      <c r="H164" s="17" t="s">
        <v>8</v>
      </c>
      <c r="I164" s="20">
        <f>IF(FluxoCaixa1013151768[[#This Row],[Fornecedores]]="Saldo Inicial",FluxoCaixa1013151768[[#This Row],[R$ (Valores)]],I163+FluxoCaixa1013151768[[#This Row],[Valores Receitas / Despesas]])</f>
        <v>41173.580000000024</v>
      </c>
      <c r="J164" s="5">
        <f>IF(FluxoCaixa1013151768[[#This Row],[Entrada / Saída]]="Saída",FluxoCaixa1013151768[[#This Row],[R$ (Valores)]]*-1,FluxoCaixa1013151768[[#This Row],[R$ (Valores)]])</f>
        <v>5.4</v>
      </c>
    </row>
    <row r="165" spans="2:10">
      <c r="B165" s="16">
        <v>46086</v>
      </c>
      <c r="C165" s="48" t="s">
        <v>1908</v>
      </c>
      <c r="D165" s="17" t="s">
        <v>2</v>
      </c>
      <c r="E165" s="17" t="s">
        <v>81</v>
      </c>
      <c r="F165" s="17" t="s">
        <v>1988</v>
      </c>
      <c r="G165" s="21">
        <v>1379.48</v>
      </c>
      <c r="H165" s="17" t="s">
        <v>8</v>
      </c>
      <c r="I165" s="20">
        <f>IF(FluxoCaixa1013151768[[#This Row],[Fornecedores]]="Saldo Inicial",FluxoCaixa1013151768[[#This Row],[R$ (Valores)]],I164+FluxoCaixa1013151768[[#This Row],[Valores Receitas / Despesas]])</f>
        <v>39794.10000000002</v>
      </c>
      <c r="J165" s="5">
        <f>IF(FluxoCaixa1013151768[[#This Row],[Entrada / Saída]]="Saída",FluxoCaixa1013151768[[#This Row],[R$ (Valores)]]*-1,FluxoCaixa1013151768[[#This Row],[R$ (Valores)]])</f>
        <v>-1379.48</v>
      </c>
    </row>
    <row r="166" spans="2:10">
      <c r="B166" s="16">
        <v>46086</v>
      </c>
      <c r="C166" s="48" t="s">
        <v>1908</v>
      </c>
      <c r="D166" s="17" t="s">
        <v>2</v>
      </c>
      <c r="E166" s="17" t="s">
        <v>28</v>
      </c>
      <c r="F166" s="17" t="s">
        <v>1989</v>
      </c>
      <c r="G166" s="21">
        <v>30878.79</v>
      </c>
      <c r="H166" s="17" t="s">
        <v>8</v>
      </c>
      <c r="I166" s="20">
        <f>IF(FluxoCaixa1013151768[[#This Row],[Fornecedores]]="Saldo Inicial",FluxoCaixa1013151768[[#This Row],[R$ (Valores)]],I165+FluxoCaixa1013151768[[#This Row],[Valores Receitas / Despesas]])</f>
        <v>8915.3100000000195</v>
      </c>
      <c r="J166" s="5">
        <f>IF(FluxoCaixa1013151768[[#This Row],[Entrada / Saída]]="Saída",FluxoCaixa1013151768[[#This Row],[R$ (Valores)]]*-1,FluxoCaixa1013151768[[#This Row],[R$ (Valores)]])</f>
        <v>-30878.79</v>
      </c>
    </row>
    <row r="167" spans="2:10">
      <c r="B167" s="16">
        <v>46086</v>
      </c>
      <c r="C167" s="48" t="s">
        <v>1908</v>
      </c>
      <c r="D167" s="17" t="s">
        <v>2</v>
      </c>
      <c r="E167" s="17" t="s">
        <v>28</v>
      </c>
      <c r="F167" s="17" t="s">
        <v>1991</v>
      </c>
      <c r="G167" s="21">
        <v>706.33</v>
      </c>
      <c r="H167" s="17" t="s">
        <v>8</v>
      </c>
      <c r="I167" s="20">
        <f>IF(FluxoCaixa1013151768[[#This Row],[Fornecedores]]="Saldo Inicial",FluxoCaixa1013151768[[#This Row],[R$ (Valores)]],I166+FluxoCaixa1013151768[[#This Row],[Valores Receitas / Despesas]])</f>
        <v>8208.9800000000196</v>
      </c>
      <c r="J167" s="5">
        <f>IF(FluxoCaixa1013151768[[#This Row],[Entrada / Saída]]="Saída",FluxoCaixa1013151768[[#This Row],[R$ (Valores)]]*-1,FluxoCaixa1013151768[[#This Row],[R$ (Valores)]])</f>
        <v>-706.33</v>
      </c>
    </row>
    <row r="168" spans="2:10">
      <c r="B168" s="16">
        <v>46086</v>
      </c>
      <c r="C168" s="48" t="s">
        <v>1908</v>
      </c>
      <c r="D168" s="17" t="s">
        <v>2</v>
      </c>
      <c r="E168" s="17" t="s">
        <v>28</v>
      </c>
      <c r="F168" s="17" t="s">
        <v>1990</v>
      </c>
      <c r="G168" s="21">
        <v>600</v>
      </c>
      <c r="H168" s="17" t="s">
        <v>8</v>
      </c>
      <c r="I168" s="20">
        <f>IF(FluxoCaixa1013151768[[#This Row],[Fornecedores]]="Saldo Inicial",FluxoCaixa1013151768[[#This Row],[R$ (Valores)]],I167+FluxoCaixa1013151768[[#This Row],[Valores Receitas / Despesas]])</f>
        <v>7608.9800000000196</v>
      </c>
      <c r="J168" s="5">
        <f>IF(FluxoCaixa1013151768[[#This Row],[Entrada / Saída]]="Saída",FluxoCaixa1013151768[[#This Row],[R$ (Valores)]]*-1,FluxoCaixa1013151768[[#This Row],[R$ (Valores)]])</f>
        <v>-600</v>
      </c>
    </row>
    <row r="169" spans="2:10">
      <c r="B169" s="16">
        <v>46086</v>
      </c>
      <c r="C169" s="48" t="s">
        <v>1908</v>
      </c>
      <c r="D169" s="17" t="s">
        <v>2</v>
      </c>
      <c r="E169" s="17" t="s">
        <v>348</v>
      </c>
      <c r="F169" s="17" t="s">
        <v>1992</v>
      </c>
      <c r="G169" s="21">
        <v>642.54999999999995</v>
      </c>
      <c r="H169" s="17" t="s">
        <v>8</v>
      </c>
      <c r="I169" s="20">
        <f>IF(FluxoCaixa1013151768[[#This Row],[Fornecedores]]="Saldo Inicial",FluxoCaixa1013151768[[#This Row],[R$ (Valores)]],I168+FluxoCaixa1013151768[[#This Row],[Valores Receitas / Despesas]])</f>
        <v>6966.4300000000194</v>
      </c>
      <c r="J169" s="5">
        <f>IF(FluxoCaixa1013151768[[#This Row],[Entrada / Saída]]="Saída",FluxoCaixa1013151768[[#This Row],[R$ (Valores)]]*-1,FluxoCaixa1013151768[[#This Row],[R$ (Valores)]])</f>
        <v>-642.54999999999995</v>
      </c>
    </row>
    <row r="170" spans="2:10">
      <c r="B170" s="16">
        <v>46086</v>
      </c>
      <c r="C170" s="48" t="s">
        <v>1908</v>
      </c>
      <c r="D170" s="17" t="s">
        <v>2</v>
      </c>
      <c r="E170" s="17" t="s">
        <v>225</v>
      </c>
      <c r="F170" s="17" t="s">
        <v>524</v>
      </c>
      <c r="G170" s="54">
        <v>36.1</v>
      </c>
      <c r="H170" s="45" t="s">
        <v>8</v>
      </c>
      <c r="I170" s="20">
        <f>IF(FluxoCaixa1013151768[[#This Row],[Fornecedores]]="Saldo Inicial",FluxoCaixa1013151768[[#This Row],[R$ (Valores)]],I169+FluxoCaixa1013151768[[#This Row],[Valores Receitas / Despesas]])</f>
        <v>6930.330000000019</v>
      </c>
      <c r="J170" s="53">
        <f>IF(FluxoCaixa1013151768[[#This Row],[Entrada / Saída]]="Saída",FluxoCaixa1013151768[[#This Row],[R$ (Valores)]]*-1,FluxoCaixa1013151768[[#This Row],[R$ (Valores)]])</f>
        <v>-36.1</v>
      </c>
    </row>
    <row r="171" spans="2:10">
      <c r="B171" s="16">
        <v>46086</v>
      </c>
      <c r="C171" s="48" t="s">
        <v>1908</v>
      </c>
      <c r="D171" s="17" t="s">
        <v>2</v>
      </c>
      <c r="E171" s="17" t="s">
        <v>225</v>
      </c>
      <c r="F171" s="17" t="s">
        <v>524</v>
      </c>
      <c r="G171" s="21">
        <v>22</v>
      </c>
      <c r="H171" s="17" t="s">
        <v>8</v>
      </c>
      <c r="I171" s="20">
        <f>IF(FluxoCaixa1013151768[[#This Row],[Fornecedores]]="Saldo Inicial",FluxoCaixa1013151768[[#This Row],[R$ (Valores)]],I170+FluxoCaixa1013151768[[#This Row],[Valores Receitas / Despesas]])</f>
        <v>6908.330000000019</v>
      </c>
      <c r="J171" s="5">
        <f>IF(FluxoCaixa1013151768[[#This Row],[Entrada / Saída]]="Saída",FluxoCaixa1013151768[[#This Row],[R$ (Valores)]]*-1,FluxoCaixa1013151768[[#This Row],[R$ (Valores)]])</f>
        <v>-22</v>
      </c>
    </row>
    <row r="172" spans="2:10">
      <c r="B172" s="16">
        <v>46086</v>
      </c>
      <c r="C172" s="48" t="s">
        <v>1908</v>
      </c>
      <c r="D172" s="17" t="s">
        <v>2</v>
      </c>
      <c r="E172" s="17" t="s">
        <v>28</v>
      </c>
      <c r="F172" s="17" t="s">
        <v>634</v>
      </c>
      <c r="G172" s="21">
        <v>59104.32</v>
      </c>
      <c r="H172" s="17" t="s">
        <v>8</v>
      </c>
      <c r="I172" s="20">
        <f>IF(FluxoCaixa1013151768[[#This Row],[Fornecedores]]="Saldo Inicial",FluxoCaixa1013151768[[#This Row],[R$ (Valores)]],I171+FluxoCaixa1013151768[[#This Row],[Valores Receitas / Despesas]])</f>
        <v>-52195.989999999983</v>
      </c>
      <c r="J172" s="5">
        <f>IF(FluxoCaixa1013151768[[#This Row],[Entrada / Saída]]="Saída",FluxoCaixa1013151768[[#This Row],[R$ (Valores)]]*-1,FluxoCaixa1013151768[[#This Row],[R$ (Valores)]])</f>
        <v>-59104.32</v>
      </c>
    </row>
    <row r="173" spans="2:10">
      <c r="B173" s="16">
        <v>46086</v>
      </c>
      <c r="C173" s="48" t="s">
        <v>1908</v>
      </c>
      <c r="D173" s="17" t="s">
        <v>1</v>
      </c>
      <c r="E173" s="17" t="s">
        <v>75</v>
      </c>
      <c r="F173" s="17" t="s">
        <v>75</v>
      </c>
      <c r="G173" s="21">
        <v>110000</v>
      </c>
      <c r="H173" s="17" t="s">
        <v>8</v>
      </c>
      <c r="I173" s="20">
        <f>IF(FluxoCaixa1013151768[[#This Row],[Fornecedores]]="Saldo Inicial",FluxoCaixa1013151768[[#This Row],[R$ (Valores)]],I172+FluxoCaixa1013151768[[#This Row],[Valores Receitas / Despesas]])</f>
        <v>57804.010000000017</v>
      </c>
      <c r="J173" s="5">
        <f>IF(FluxoCaixa1013151768[[#This Row],[Entrada / Saída]]="Saída",FluxoCaixa1013151768[[#This Row],[R$ (Valores)]]*-1,FluxoCaixa1013151768[[#This Row],[R$ (Valores)]])</f>
        <v>110000</v>
      </c>
    </row>
    <row r="174" spans="2:10">
      <c r="B174" s="16">
        <v>46086</v>
      </c>
      <c r="C174" s="48" t="s">
        <v>1908</v>
      </c>
      <c r="D174" s="17" t="s">
        <v>2</v>
      </c>
      <c r="E174" s="17" t="s">
        <v>225</v>
      </c>
      <c r="F174" s="17" t="s">
        <v>524</v>
      </c>
      <c r="G174" s="54">
        <v>5.4</v>
      </c>
      <c r="H174" s="45" t="s">
        <v>8</v>
      </c>
      <c r="I174" s="20">
        <f>IF(FluxoCaixa1013151768[[#This Row],[Fornecedores]]="Saldo Inicial",FluxoCaixa1013151768[[#This Row],[R$ (Valores)]],I173+FluxoCaixa1013151768[[#This Row],[Valores Receitas / Despesas]])</f>
        <v>57798.610000000015</v>
      </c>
      <c r="J174" s="53">
        <f>IF(FluxoCaixa1013151768[[#This Row],[Entrada / Saída]]="Saída",FluxoCaixa1013151768[[#This Row],[R$ (Valores)]]*-1,FluxoCaixa1013151768[[#This Row],[R$ (Valores)]])</f>
        <v>-5.4</v>
      </c>
    </row>
    <row r="175" spans="2:10">
      <c r="B175" s="16">
        <v>46086</v>
      </c>
      <c r="C175" s="48" t="s">
        <v>1908</v>
      </c>
      <c r="D175" s="17" t="s">
        <v>2</v>
      </c>
      <c r="E175" s="17" t="s">
        <v>26</v>
      </c>
      <c r="F175" s="17" t="s">
        <v>1993</v>
      </c>
      <c r="G175" s="21">
        <v>172</v>
      </c>
      <c r="H175" s="17" t="s">
        <v>8</v>
      </c>
      <c r="I175" s="20">
        <f>IF(FluxoCaixa1013151768[[#This Row],[Fornecedores]]="Saldo Inicial",FluxoCaixa1013151768[[#This Row],[R$ (Valores)]],I174+FluxoCaixa1013151768[[#This Row],[Valores Receitas / Despesas]])</f>
        <v>57626.610000000015</v>
      </c>
      <c r="J175" s="5">
        <f>IF(FluxoCaixa1013151768[[#This Row],[Entrada / Saída]]="Saída",FluxoCaixa1013151768[[#This Row],[R$ (Valores)]]*-1,FluxoCaixa1013151768[[#This Row],[R$ (Valores)]])</f>
        <v>-172</v>
      </c>
    </row>
    <row r="176" spans="2:10">
      <c r="B176" s="16">
        <v>46086</v>
      </c>
      <c r="C176" s="48" t="s">
        <v>1908</v>
      </c>
      <c r="D176" s="17" t="s">
        <v>2</v>
      </c>
      <c r="E176" s="17" t="s">
        <v>225</v>
      </c>
      <c r="F176" s="17" t="s">
        <v>524</v>
      </c>
      <c r="G176" s="54">
        <v>22</v>
      </c>
      <c r="H176" s="45" t="s">
        <v>8</v>
      </c>
      <c r="I176" s="20">
        <f>IF(FluxoCaixa1013151768[[#This Row],[Fornecedores]]="Saldo Inicial",FluxoCaixa1013151768[[#This Row],[R$ (Valores)]],I175+FluxoCaixa1013151768[[#This Row],[Valores Receitas / Despesas]])</f>
        <v>57604.610000000015</v>
      </c>
      <c r="J176" s="53">
        <f>IF(FluxoCaixa1013151768[[#This Row],[Entrada / Saída]]="Saída",FluxoCaixa1013151768[[#This Row],[R$ (Valores)]]*-1,FluxoCaixa1013151768[[#This Row],[R$ (Valores)]])</f>
        <v>-22</v>
      </c>
    </row>
    <row r="177" spans="2:10">
      <c r="B177" s="16">
        <v>46086</v>
      </c>
      <c r="C177" s="48" t="s">
        <v>1908</v>
      </c>
      <c r="D177" s="17" t="s">
        <v>2</v>
      </c>
      <c r="E177" s="17" t="s">
        <v>225</v>
      </c>
      <c r="F177" s="17" t="s">
        <v>524</v>
      </c>
      <c r="G177" s="54">
        <v>5.5</v>
      </c>
      <c r="H177" s="45" t="s">
        <v>8</v>
      </c>
      <c r="I177" s="20">
        <f>IF(FluxoCaixa1013151768[[#This Row],[Fornecedores]]="Saldo Inicial",FluxoCaixa1013151768[[#This Row],[R$ (Valores)]],I176+FluxoCaixa1013151768[[#This Row],[Valores Receitas / Despesas]])</f>
        <v>57599.110000000015</v>
      </c>
      <c r="J177" s="53">
        <f>IF(FluxoCaixa1013151768[[#This Row],[Entrada / Saída]]="Saída",FluxoCaixa1013151768[[#This Row],[R$ (Valores)]]*-1,FluxoCaixa1013151768[[#This Row],[R$ (Valores)]])</f>
        <v>-5.5</v>
      </c>
    </row>
    <row r="178" spans="2:10">
      <c r="B178" s="16">
        <v>46086</v>
      </c>
      <c r="C178" s="48" t="s">
        <v>1908</v>
      </c>
      <c r="D178" s="45" t="s">
        <v>2</v>
      </c>
      <c r="E178" s="45" t="s">
        <v>150</v>
      </c>
      <c r="F178" s="17" t="s">
        <v>1994</v>
      </c>
      <c r="G178" s="54">
        <v>426</v>
      </c>
      <c r="H178" s="45" t="s">
        <v>8</v>
      </c>
      <c r="I178" s="20">
        <f>IF(FluxoCaixa1013151768[[#This Row],[Fornecedores]]="Saldo Inicial",FluxoCaixa1013151768[[#This Row],[R$ (Valores)]],I177+FluxoCaixa1013151768[[#This Row],[Valores Receitas / Despesas]])</f>
        <v>57173.110000000015</v>
      </c>
      <c r="J178" s="53">
        <f>IF(FluxoCaixa1013151768[[#This Row],[Entrada / Saída]]="Saída",FluxoCaixa1013151768[[#This Row],[R$ (Valores)]]*-1,FluxoCaixa1013151768[[#This Row],[R$ (Valores)]])</f>
        <v>-426</v>
      </c>
    </row>
    <row r="179" spans="2:10">
      <c r="B179" s="16">
        <v>46086</v>
      </c>
      <c r="C179" s="48" t="s">
        <v>1908</v>
      </c>
      <c r="D179" s="17" t="s">
        <v>2</v>
      </c>
      <c r="E179" s="17" t="s">
        <v>225</v>
      </c>
      <c r="F179" s="17" t="s">
        <v>524</v>
      </c>
      <c r="G179" s="21">
        <v>1.49</v>
      </c>
      <c r="H179" s="17" t="s">
        <v>8</v>
      </c>
      <c r="I179" s="20">
        <f>IF(FluxoCaixa1013151768[[#This Row],[Fornecedores]]="Saldo Inicial",FluxoCaixa1013151768[[#This Row],[R$ (Valores)]],I178+FluxoCaixa1013151768[[#This Row],[Valores Receitas / Despesas]])</f>
        <v>57171.620000000017</v>
      </c>
      <c r="J179" s="5">
        <f>IF(FluxoCaixa1013151768[[#This Row],[Entrada / Saída]]="Saída",FluxoCaixa1013151768[[#This Row],[R$ (Valores)]]*-1,FluxoCaixa1013151768[[#This Row],[R$ (Valores)]])</f>
        <v>-1.49</v>
      </c>
    </row>
    <row r="180" spans="2:10">
      <c r="B180" s="16">
        <v>46086</v>
      </c>
      <c r="C180" s="48" t="s">
        <v>1908</v>
      </c>
      <c r="D180" s="17" t="s">
        <v>2</v>
      </c>
      <c r="E180" s="17" t="s">
        <v>225</v>
      </c>
      <c r="F180" s="17" t="s">
        <v>524</v>
      </c>
      <c r="G180" s="21">
        <v>22</v>
      </c>
      <c r="H180" s="17" t="s">
        <v>8</v>
      </c>
      <c r="I180" s="20">
        <f>IF(FluxoCaixa1013151768[[#This Row],[Fornecedores]]="Saldo Inicial",FluxoCaixa1013151768[[#This Row],[R$ (Valores)]],I179+FluxoCaixa1013151768[[#This Row],[Valores Receitas / Despesas]])</f>
        <v>57149.620000000017</v>
      </c>
      <c r="J180" s="5">
        <f>IF(FluxoCaixa1013151768[[#This Row],[Entrada / Saída]]="Saída",FluxoCaixa1013151768[[#This Row],[R$ (Valores)]]*-1,FluxoCaixa1013151768[[#This Row],[R$ (Valores)]])</f>
        <v>-22</v>
      </c>
    </row>
    <row r="181" spans="2:10">
      <c r="B181" s="16">
        <v>46086</v>
      </c>
      <c r="C181" s="48" t="s">
        <v>1908</v>
      </c>
      <c r="D181" s="17" t="s">
        <v>2</v>
      </c>
      <c r="E181" s="17" t="s">
        <v>225</v>
      </c>
      <c r="F181" s="17" t="s">
        <v>524</v>
      </c>
      <c r="G181" s="21">
        <v>5.4</v>
      </c>
      <c r="H181" s="17" t="s">
        <v>8</v>
      </c>
      <c r="I181" s="20">
        <f>IF(FluxoCaixa1013151768[[#This Row],[Fornecedores]]="Saldo Inicial",FluxoCaixa1013151768[[#This Row],[R$ (Valores)]],I180+FluxoCaixa1013151768[[#This Row],[Valores Receitas / Despesas]])</f>
        <v>57144.220000000016</v>
      </c>
      <c r="J181" s="5">
        <f>IF(FluxoCaixa1013151768[[#This Row],[Entrada / Saída]]="Saída",FluxoCaixa1013151768[[#This Row],[R$ (Valores)]]*-1,FluxoCaixa1013151768[[#This Row],[R$ (Valores)]])</f>
        <v>-5.4</v>
      </c>
    </row>
    <row r="182" spans="2:10">
      <c r="B182" s="16">
        <v>46086</v>
      </c>
      <c r="C182" s="48" t="s">
        <v>1908</v>
      </c>
      <c r="D182" s="17" t="s">
        <v>2</v>
      </c>
      <c r="E182" s="17" t="s">
        <v>225</v>
      </c>
      <c r="F182" s="17" t="s">
        <v>524</v>
      </c>
      <c r="G182" s="21">
        <v>5.4</v>
      </c>
      <c r="H182" s="17" t="s">
        <v>8</v>
      </c>
      <c r="I182" s="20">
        <f>IF(FluxoCaixa1013151768[[#This Row],[Fornecedores]]="Saldo Inicial",FluxoCaixa1013151768[[#This Row],[R$ (Valores)]],I181+FluxoCaixa1013151768[[#This Row],[Valores Receitas / Despesas]])</f>
        <v>57138.820000000014</v>
      </c>
      <c r="J182" s="5">
        <f>IF(FluxoCaixa1013151768[[#This Row],[Entrada / Saída]]="Saída",FluxoCaixa1013151768[[#This Row],[R$ (Valores)]]*-1,FluxoCaixa1013151768[[#This Row],[R$ (Valores)]])</f>
        <v>-5.4</v>
      </c>
    </row>
    <row r="183" spans="2:10">
      <c r="B183" s="16">
        <v>46086</v>
      </c>
      <c r="C183" s="48" t="s">
        <v>1908</v>
      </c>
      <c r="D183" s="17" t="s">
        <v>2</v>
      </c>
      <c r="E183" s="17" t="s">
        <v>71</v>
      </c>
      <c r="F183" s="17" t="s">
        <v>1995</v>
      </c>
      <c r="G183" s="21">
        <v>200</v>
      </c>
      <c r="H183" s="17" t="s">
        <v>8</v>
      </c>
      <c r="I183" s="20">
        <f>IF(FluxoCaixa1013151768[[#This Row],[Fornecedores]]="Saldo Inicial",FluxoCaixa1013151768[[#This Row],[R$ (Valores)]],I182+FluxoCaixa1013151768[[#This Row],[Valores Receitas / Despesas]])</f>
        <v>56938.820000000014</v>
      </c>
      <c r="J183" s="5">
        <f>IF(FluxoCaixa1013151768[[#This Row],[Entrada / Saída]]="Saída",FluxoCaixa1013151768[[#This Row],[R$ (Valores)]]*-1,FluxoCaixa1013151768[[#This Row],[R$ (Valores)]])</f>
        <v>-200</v>
      </c>
    </row>
    <row r="184" spans="2:10">
      <c r="B184" s="16">
        <v>46086</v>
      </c>
      <c r="C184" s="48" t="s">
        <v>1908</v>
      </c>
      <c r="D184" s="17" t="s">
        <v>2</v>
      </c>
      <c r="E184" s="17" t="s">
        <v>225</v>
      </c>
      <c r="F184" s="17" t="s">
        <v>524</v>
      </c>
      <c r="G184" s="21">
        <v>1.49</v>
      </c>
      <c r="H184" s="17" t="s">
        <v>8</v>
      </c>
      <c r="I184" s="20">
        <f>IF(FluxoCaixa1013151768[[#This Row],[Fornecedores]]="Saldo Inicial",FluxoCaixa1013151768[[#This Row],[R$ (Valores)]],I183+FluxoCaixa1013151768[[#This Row],[Valores Receitas / Despesas]])</f>
        <v>56937.330000000016</v>
      </c>
      <c r="J184" s="5">
        <f>IF(FluxoCaixa1013151768[[#This Row],[Entrada / Saída]]="Saída",FluxoCaixa1013151768[[#This Row],[R$ (Valores)]]*-1,FluxoCaixa1013151768[[#This Row],[R$ (Valores)]])</f>
        <v>-1.49</v>
      </c>
    </row>
    <row r="185" spans="2:10">
      <c r="B185" s="16">
        <v>46086</v>
      </c>
      <c r="C185" s="48" t="s">
        <v>1908</v>
      </c>
      <c r="D185" s="17" t="s">
        <v>2</v>
      </c>
      <c r="E185" s="17" t="s">
        <v>225</v>
      </c>
      <c r="F185" s="17" t="s">
        <v>524</v>
      </c>
      <c r="G185" s="21">
        <v>5.4</v>
      </c>
      <c r="H185" s="17" t="s">
        <v>8</v>
      </c>
      <c r="I185" s="20">
        <f>IF(FluxoCaixa1013151768[[#This Row],[Fornecedores]]="Saldo Inicial",FluxoCaixa1013151768[[#This Row],[R$ (Valores)]],I184+FluxoCaixa1013151768[[#This Row],[Valores Receitas / Despesas]])</f>
        <v>56931.930000000015</v>
      </c>
      <c r="J185" s="5">
        <f>IF(FluxoCaixa1013151768[[#This Row],[Entrada / Saída]]="Saída",FluxoCaixa1013151768[[#This Row],[R$ (Valores)]]*-1,FluxoCaixa1013151768[[#This Row],[R$ (Valores)]])</f>
        <v>-5.4</v>
      </c>
    </row>
    <row r="186" spans="2:10">
      <c r="B186" s="16">
        <v>46086</v>
      </c>
      <c r="C186" s="48" t="s">
        <v>1908</v>
      </c>
      <c r="D186" s="17" t="s">
        <v>2</v>
      </c>
      <c r="E186" s="17" t="s">
        <v>225</v>
      </c>
      <c r="F186" s="17" t="s">
        <v>524</v>
      </c>
      <c r="G186" s="21">
        <v>9.0299999999999994</v>
      </c>
      <c r="H186" s="17" t="s">
        <v>8</v>
      </c>
      <c r="I186" s="20">
        <f>IF(FluxoCaixa1013151768[[#This Row],[Fornecedores]]="Saldo Inicial",FluxoCaixa1013151768[[#This Row],[R$ (Valores)]],I185+FluxoCaixa1013151768[[#This Row],[Valores Receitas / Despesas]])</f>
        <v>56922.900000000016</v>
      </c>
      <c r="J186" s="5">
        <f>IF(FluxoCaixa1013151768[[#This Row],[Entrada / Saída]]="Saída",FluxoCaixa1013151768[[#This Row],[R$ (Valores)]]*-1,FluxoCaixa1013151768[[#This Row],[R$ (Valores)]])</f>
        <v>-9.0299999999999994</v>
      </c>
    </row>
    <row r="187" spans="2:10">
      <c r="B187" s="16">
        <v>46086</v>
      </c>
      <c r="C187" s="48" t="s">
        <v>1908</v>
      </c>
      <c r="D187" s="17" t="s">
        <v>2</v>
      </c>
      <c r="E187" s="17" t="s">
        <v>225</v>
      </c>
      <c r="F187" s="17" t="s">
        <v>524</v>
      </c>
      <c r="G187" s="21">
        <v>1.49</v>
      </c>
      <c r="H187" s="17" t="s">
        <v>8</v>
      </c>
      <c r="I187" s="20">
        <f>IF(FluxoCaixa1013151768[[#This Row],[Fornecedores]]="Saldo Inicial",FluxoCaixa1013151768[[#This Row],[R$ (Valores)]],I186+FluxoCaixa1013151768[[#This Row],[Valores Receitas / Despesas]])</f>
        <v>56921.410000000018</v>
      </c>
      <c r="J187" s="5">
        <f>IF(FluxoCaixa1013151768[[#This Row],[Entrada / Saída]]="Saída",FluxoCaixa1013151768[[#This Row],[R$ (Valores)]]*-1,FluxoCaixa1013151768[[#This Row],[R$ (Valores)]])</f>
        <v>-1.49</v>
      </c>
    </row>
    <row r="188" spans="2:10">
      <c r="B188" s="16">
        <v>46086</v>
      </c>
      <c r="C188" s="48" t="s">
        <v>1908</v>
      </c>
      <c r="D188" s="17" t="s">
        <v>2</v>
      </c>
      <c r="E188" s="17" t="s">
        <v>225</v>
      </c>
      <c r="F188" s="17" t="s">
        <v>524</v>
      </c>
      <c r="G188" s="21">
        <v>5.4</v>
      </c>
      <c r="H188" s="17" t="s">
        <v>8</v>
      </c>
      <c r="I188" s="20">
        <f>IF(FluxoCaixa1013151768[[#This Row],[Fornecedores]]="Saldo Inicial",FluxoCaixa1013151768[[#This Row],[R$ (Valores)]],I187+FluxoCaixa1013151768[[#This Row],[Valores Receitas / Despesas]])</f>
        <v>56916.010000000017</v>
      </c>
      <c r="J188" s="5">
        <f>IF(FluxoCaixa1013151768[[#This Row],[Entrada / Saída]]="Saída",FluxoCaixa1013151768[[#This Row],[R$ (Valores)]]*-1,FluxoCaixa1013151768[[#This Row],[R$ (Valores)]])</f>
        <v>-5.4</v>
      </c>
    </row>
    <row r="189" spans="2:10">
      <c r="B189" s="16">
        <v>46086</v>
      </c>
      <c r="C189" s="48" t="s">
        <v>1908</v>
      </c>
      <c r="D189" s="17" t="s">
        <v>2</v>
      </c>
      <c r="E189" s="17" t="s">
        <v>225</v>
      </c>
      <c r="F189" s="17" t="s">
        <v>524</v>
      </c>
      <c r="G189" s="21">
        <v>28.88</v>
      </c>
      <c r="H189" s="17" t="s">
        <v>8</v>
      </c>
      <c r="I189" s="20">
        <f>IF(FluxoCaixa1013151768[[#This Row],[Fornecedores]]="Saldo Inicial",FluxoCaixa1013151768[[#This Row],[R$ (Valores)]],I188+FluxoCaixa1013151768[[#This Row],[Valores Receitas / Despesas]])</f>
        <v>56887.130000000019</v>
      </c>
      <c r="J189" s="5">
        <f>IF(FluxoCaixa1013151768[[#This Row],[Entrada / Saída]]="Saída",FluxoCaixa1013151768[[#This Row],[R$ (Valores)]]*-1,FluxoCaixa1013151768[[#This Row],[R$ (Valores)]])</f>
        <v>-28.88</v>
      </c>
    </row>
    <row r="190" spans="2:10">
      <c r="B190" s="16">
        <v>46086</v>
      </c>
      <c r="C190" s="48" t="s">
        <v>1908</v>
      </c>
      <c r="D190" s="17" t="s">
        <v>2</v>
      </c>
      <c r="E190" s="17" t="s">
        <v>225</v>
      </c>
      <c r="F190" s="17" t="s">
        <v>524</v>
      </c>
      <c r="G190" s="54">
        <v>5.5</v>
      </c>
      <c r="H190" s="45" t="s">
        <v>8</v>
      </c>
      <c r="I190" s="20">
        <f>IF(FluxoCaixa1013151768[[#This Row],[Fornecedores]]="Saldo Inicial",FluxoCaixa1013151768[[#This Row],[R$ (Valores)]],I189+FluxoCaixa1013151768[[#This Row],[Valores Receitas / Despesas]])</f>
        <v>56881.630000000019</v>
      </c>
      <c r="J190" s="53">
        <f>IF(FluxoCaixa1013151768[[#This Row],[Entrada / Saída]]="Saída",FluxoCaixa1013151768[[#This Row],[R$ (Valores)]]*-1,FluxoCaixa1013151768[[#This Row],[R$ (Valores)]])</f>
        <v>-5.5</v>
      </c>
    </row>
    <row r="191" spans="2:10">
      <c r="B191" s="16">
        <v>46086</v>
      </c>
      <c r="C191" s="48" t="s">
        <v>1908</v>
      </c>
      <c r="D191" s="17" t="s">
        <v>2</v>
      </c>
      <c r="E191" s="17" t="s">
        <v>225</v>
      </c>
      <c r="F191" s="17" t="s">
        <v>524</v>
      </c>
      <c r="G191" s="21">
        <v>33.06</v>
      </c>
      <c r="H191" s="17" t="s">
        <v>8</v>
      </c>
      <c r="I191" s="20">
        <f>IF(FluxoCaixa1013151768[[#This Row],[Fornecedores]]="Saldo Inicial",FluxoCaixa1013151768[[#This Row],[R$ (Valores)]],I190+FluxoCaixa1013151768[[#This Row],[Valores Receitas / Despesas]])</f>
        <v>56848.570000000022</v>
      </c>
      <c r="J191" s="5">
        <f>IF(FluxoCaixa1013151768[[#This Row],[Entrada / Saída]]="Saída",FluxoCaixa1013151768[[#This Row],[R$ (Valores)]]*-1,FluxoCaixa1013151768[[#This Row],[R$ (Valores)]])</f>
        <v>-33.06</v>
      </c>
    </row>
    <row r="192" spans="2:10">
      <c r="B192" s="16">
        <v>46087</v>
      </c>
      <c r="C192" s="48" t="s">
        <v>1908</v>
      </c>
      <c r="D192" s="17" t="s">
        <v>2</v>
      </c>
      <c r="E192" s="17" t="s">
        <v>225</v>
      </c>
      <c r="F192" s="17" t="s">
        <v>524</v>
      </c>
      <c r="G192" s="21">
        <v>22.8</v>
      </c>
      <c r="H192" s="17" t="s">
        <v>8</v>
      </c>
      <c r="I192" s="20">
        <f>IF(FluxoCaixa1013151768[[#This Row],[Fornecedores]]="Saldo Inicial",FluxoCaixa1013151768[[#This Row],[R$ (Valores)]],I191+FluxoCaixa1013151768[[#This Row],[Valores Receitas / Despesas]])</f>
        <v>56825.770000000019</v>
      </c>
      <c r="J192" s="5">
        <f>IF(FluxoCaixa1013151768[[#This Row],[Entrada / Saída]]="Saída",FluxoCaixa1013151768[[#This Row],[R$ (Valores)]]*-1,FluxoCaixa1013151768[[#This Row],[R$ (Valores)]])</f>
        <v>-22.8</v>
      </c>
    </row>
    <row r="193" spans="2:10">
      <c r="B193" s="16">
        <v>46087</v>
      </c>
      <c r="C193" s="48" t="s">
        <v>1908</v>
      </c>
      <c r="D193" s="17" t="s">
        <v>2</v>
      </c>
      <c r="E193" s="17" t="s">
        <v>225</v>
      </c>
      <c r="F193" s="17" t="s">
        <v>524</v>
      </c>
      <c r="G193" s="21">
        <v>11.4</v>
      </c>
      <c r="H193" s="17" t="s">
        <v>8</v>
      </c>
      <c r="I193" s="20">
        <f>IF(FluxoCaixa1013151768[[#This Row],[Fornecedores]]="Saldo Inicial",FluxoCaixa1013151768[[#This Row],[R$ (Valores)]],I192+FluxoCaixa1013151768[[#This Row],[Valores Receitas / Despesas]])</f>
        <v>56814.370000000017</v>
      </c>
      <c r="J193" s="5">
        <f>IF(FluxoCaixa1013151768[[#This Row],[Entrada / Saída]]="Saída",FluxoCaixa1013151768[[#This Row],[R$ (Valores)]]*-1,FluxoCaixa1013151768[[#This Row],[R$ (Valores)]])</f>
        <v>-11.4</v>
      </c>
    </row>
    <row r="194" spans="2:10">
      <c r="B194" s="16">
        <v>46087</v>
      </c>
      <c r="C194" s="48" t="s">
        <v>1908</v>
      </c>
      <c r="D194" s="17" t="s">
        <v>2</v>
      </c>
      <c r="E194" s="17" t="s">
        <v>225</v>
      </c>
      <c r="F194" s="17" t="s">
        <v>524</v>
      </c>
      <c r="G194" s="21">
        <v>8.84</v>
      </c>
      <c r="H194" s="17" t="s">
        <v>8</v>
      </c>
      <c r="I194" s="20">
        <f>IF(FluxoCaixa1013151768[[#This Row],[Fornecedores]]="Saldo Inicial",FluxoCaixa1013151768[[#This Row],[R$ (Valores)]],I193+FluxoCaixa1013151768[[#This Row],[Valores Receitas / Despesas]])</f>
        <v>56805.530000000021</v>
      </c>
      <c r="J194" s="5">
        <f>IF(FluxoCaixa1013151768[[#This Row],[Entrada / Saída]]="Saída",FluxoCaixa1013151768[[#This Row],[R$ (Valores)]]*-1,FluxoCaixa1013151768[[#This Row],[R$ (Valores)]])</f>
        <v>-8.84</v>
      </c>
    </row>
    <row r="195" spans="2:10">
      <c r="B195" s="16">
        <v>46087</v>
      </c>
      <c r="C195" s="48" t="s">
        <v>1908</v>
      </c>
      <c r="D195" s="17" t="s">
        <v>2</v>
      </c>
      <c r="E195" s="17" t="s">
        <v>28</v>
      </c>
      <c r="F195" s="17" t="s">
        <v>2038</v>
      </c>
      <c r="G195" s="21">
        <v>1000</v>
      </c>
      <c r="H195" s="17" t="s">
        <v>8</v>
      </c>
      <c r="I195" s="20">
        <f>IF(FluxoCaixa1013151768[[#This Row],[Fornecedores]]="Saldo Inicial",FluxoCaixa1013151768[[#This Row],[R$ (Valores)]],I194+FluxoCaixa1013151768[[#This Row],[Valores Receitas / Despesas]])</f>
        <v>55805.530000000021</v>
      </c>
      <c r="J195" s="5">
        <f>IF(FluxoCaixa1013151768[[#This Row],[Entrada / Saída]]="Saída",FluxoCaixa1013151768[[#This Row],[R$ (Valores)]]*-1,FluxoCaixa1013151768[[#This Row],[R$ (Valores)]])</f>
        <v>-1000</v>
      </c>
    </row>
    <row r="196" spans="2:10">
      <c r="B196" s="16">
        <v>46087</v>
      </c>
      <c r="C196" s="48" t="s">
        <v>1908</v>
      </c>
      <c r="D196" s="17" t="s">
        <v>2</v>
      </c>
      <c r="E196" s="17" t="s">
        <v>26</v>
      </c>
      <c r="F196" s="17" t="s">
        <v>2039</v>
      </c>
      <c r="G196" s="21">
        <v>500</v>
      </c>
      <c r="H196" s="17" t="s">
        <v>8</v>
      </c>
      <c r="I196" s="20">
        <f>IF(FluxoCaixa1013151768[[#This Row],[Fornecedores]]="Saldo Inicial",FluxoCaixa1013151768[[#This Row],[R$ (Valores)]],I195+FluxoCaixa1013151768[[#This Row],[Valores Receitas / Despesas]])</f>
        <v>55305.530000000021</v>
      </c>
      <c r="J196" s="5">
        <f>IF(FluxoCaixa1013151768[[#This Row],[Entrada / Saída]]="Saída",FluxoCaixa1013151768[[#This Row],[R$ (Valores)]]*-1,FluxoCaixa1013151768[[#This Row],[R$ (Valores)]])</f>
        <v>-500</v>
      </c>
    </row>
    <row r="197" spans="2:10">
      <c r="B197" s="16">
        <v>46087</v>
      </c>
      <c r="C197" s="48" t="s">
        <v>1908</v>
      </c>
      <c r="D197" s="17" t="s">
        <v>2</v>
      </c>
      <c r="E197" s="17" t="s">
        <v>225</v>
      </c>
      <c r="F197" s="17" t="s">
        <v>524</v>
      </c>
      <c r="G197" s="21">
        <v>24.32</v>
      </c>
      <c r="H197" s="17" t="s">
        <v>8</v>
      </c>
      <c r="I197" s="20">
        <f>IF(FluxoCaixa1013151768[[#This Row],[Fornecedores]]="Saldo Inicial",FluxoCaixa1013151768[[#This Row],[R$ (Valores)]],I196+FluxoCaixa1013151768[[#This Row],[Valores Receitas / Despesas]])</f>
        <v>55281.210000000021</v>
      </c>
      <c r="J197" s="5">
        <f>IF(FluxoCaixa1013151768[[#This Row],[Entrada / Saída]]="Saída",FluxoCaixa1013151768[[#This Row],[R$ (Valores)]]*-1,FluxoCaixa1013151768[[#This Row],[R$ (Valores)]])</f>
        <v>-24.32</v>
      </c>
    </row>
    <row r="198" spans="2:10">
      <c r="B198" s="16">
        <v>46087</v>
      </c>
      <c r="C198" s="48" t="s">
        <v>1908</v>
      </c>
      <c r="D198" s="17" t="s">
        <v>2</v>
      </c>
      <c r="E198" s="17" t="s">
        <v>225</v>
      </c>
      <c r="F198" s="17" t="s">
        <v>524</v>
      </c>
      <c r="G198" s="21">
        <v>5.5</v>
      </c>
      <c r="H198" s="17" t="s">
        <v>8</v>
      </c>
      <c r="I198" s="20">
        <f>IF(FluxoCaixa1013151768[[#This Row],[Fornecedores]]="Saldo Inicial",FluxoCaixa1013151768[[#This Row],[R$ (Valores)]],I197+FluxoCaixa1013151768[[#This Row],[Valores Receitas / Despesas]])</f>
        <v>55275.710000000021</v>
      </c>
      <c r="J198" s="5">
        <f>IF(FluxoCaixa1013151768[[#This Row],[Entrada / Saída]]="Saída",FluxoCaixa1013151768[[#This Row],[R$ (Valores)]]*-1,FluxoCaixa1013151768[[#This Row],[R$ (Valores)]])</f>
        <v>-5.5</v>
      </c>
    </row>
    <row r="199" spans="2:10">
      <c r="B199" s="16">
        <v>46087</v>
      </c>
      <c r="C199" s="48" t="s">
        <v>1908</v>
      </c>
      <c r="D199" s="17" t="s">
        <v>2</v>
      </c>
      <c r="E199" s="17" t="s">
        <v>225</v>
      </c>
      <c r="F199" s="17" t="s">
        <v>524</v>
      </c>
      <c r="G199" s="21">
        <v>24.32</v>
      </c>
      <c r="H199" s="17" t="s">
        <v>8</v>
      </c>
      <c r="I199" s="20">
        <f>IF(FluxoCaixa1013151768[[#This Row],[Fornecedores]]="Saldo Inicial",FluxoCaixa1013151768[[#This Row],[R$ (Valores)]],I198+FluxoCaixa1013151768[[#This Row],[Valores Receitas / Despesas]])</f>
        <v>55251.390000000021</v>
      </c>
      <c r="J199" s="5">
        <f>IF(FluxoCaixa1013151768[[#This Row],[Entrada / Saída]]="Saída",FluxoCaixa1013151768[[#This Row],[R$ (Valores)]]*-1,FluxoCaixa1013151768[[#This Row],[R$ (Valores)]])</f>
        <v>-24.32</v>
      </c>
    </row>
    <row r="200" spans="2:10">
      <c r="B200" s="16">
        <v>46087</v>
      </c>
      <c r="C200" s="48" t="s">
        <v>1908</v>
      </c>
      <c r="D200" s="17" t="s">
        <v>2</v>
      </c>
      <c r="E200" s="17" t="s">
        <v>225</v>
      </c>
      <c r="F200" s="17" t="s">
        <v>524</v>
      </c>
      <c r="G200" s="21">
        <v>5.4</v>
      </c>
      <c r="H200" s="17" t="s">
        <v>8</v>
      </c>
      <c r="I200" s="20">
        <f>IF(FluxoCaixa1013151768[[#This Row],[Fornecedores]]="Saldo Inicial",FluxoCaixa1013151768[[#This Row],[R$ (Valores)]],I199+FluxoCaixa1013151768[[#This Row],[Valores Receitas / Despesas]])</f>
        <v>55245.99000000002</v>
      </c>
      <c r="J200" s="5">
        <f>IF(FluxoCaixa1013151768[[#This Row],[Entrada / Saída]]="Saída",FluxoCaixa1013151768[[#This Row],[R$ (Valores)]]*-1,FluxoCaixa1013151768[[#This Row],[R$ (Valores)]])</f>
        <v>-5.4</v>
      </c>
    </row>
    <row r="201" spans="2:10">
      <c r="B201" s="16">
        <v>46087</v>
      </c>
      <c r="C201" s="48" t="s">
        <v>1908</v>
      </c>
      <c r="D201" s="17" t="s">
        <v>2</v>
      </c>
      <c r="E201" s="17" t="s">
        <v>70</v>
      </c>
      <c r="F201" s="17" t="s">
        <v>2040</v>
      </c>
      <c r="G201" s="21">
        <v>40000</v>
      </c>
      <c r="H201" s="17" t="s">
        <v>8</v>
      </c>
      <c r="I201" s="20">
        <f>IF(FluxoCaixa1013151768[[#This Row],[Fornecedores]]="Saldo Inicial",FluxoCaixa1013151768[[#This Row],[R$ (Valores)]],I200+FluxoCaixa1013151768[[#This Row],[Valores Receitas / Despesas]])</f>
        <v>15245.99000000002</v>
      </c>
      <c r="J201" s="5">
        <f>IF(FluxoCaixa1013151768[[#This Row],[Entrada / Saída]]="Saída",FluxoCaixa1013151768[[#This Row],[R$ (Valores)]]*-1,FluxoCaixa1013151768[[#This Row],[R$ (Valores)]])</f>
        <v>-40000</v>
      </c>
    </row>
    <row r="202" spans="2:10">
      <c r="B202" s="16">
        <v>46087</v>
      </c>
      <c r="C202" s="48" t="s">
        <v>1908</v>
      </c>
      <c r="D202" s="17" t="s">
        <v>1</v>
      </c>
      <c r="E202" s="17" t="s">
        <v>75</v>
      </c>
      <c r="F202" s="17" t="s">
        <v>75</v>
      </c>
      <c r="G202" s="21">
        <v>100000</v>
      </c>
      <c r="H202" s="17" t="s">
        <v>8</v>
      </c>
      <c r="I202" s="20">
        <f>IF(FluxoCaixa1013151768[[#This Row],[Fornecedores]]="Saldo Inicial",FluxoCaixa1013151768[[#This Row],[R$ (Valores)]],I201+FluxoCaixa1013151768[[#This Row],[Valores Receitas / Despesas]])</f>
        <v>115245.99000000002</v>
      </c>
      <c r="J202" s="5">
        <f>IF(FluxoCaixa1013151768[[#This Row],[Entrada / Saída]]="Saída",FluxoCaixa1013151768[[#This Row],[R$ (Valores)]]*-1,FluxoCaixa1013151768[[#This Row],[R$ (Valores)]])</f>
        <v>100000</v>
      </c>
    </row>
    <row r="203" spans="2:10">
      <c r="B203" s="16">
        <v>46087</v>
      </c>
      <c r="C203" s="48" t="s">
        <v>1908</v>
      </c>
      <c r="D203" s="17" t="s">
        <v>2</v>
      </c>
      <c r="E203" s="17" t="s">
        <v>225</v>
      </c>
      <c r="F203" s="17" t="s">
        <v>524</v>
      </c>
      <c r="G203" s="21">
        <v>5.4</v>
      </c>
      <c r="H203" s="17" t="s">
        <v>8</v>
      </c>
      <c r="I203" s="20">
        <f>IF(FluxoCaixa1013151768[[#This Row],[Fornecedores]]="Saldo Inicial",FluxoCaixa1013151768[[#This Row],[R$ (Valores)]],I202+FluxoCaixa1013151768[[#This Row],[Valores Receitas / Despesas]])</f>
        <v>115240.59000000003</v>
      </c>
      <c r="J203" s="5">
        <f>IF(FluxoCaixa1013151768[[#This Row],[Entrada / Saída]]="Saída",FluxoCaixa1013151768[[#This Row],[R$ (Valores)]]*-1,FluxoCaixa1013151768[[#This Row],[R$ (Valores)]])</f>
        <v>-5.4</v>
      </c>
    </row>
    <row r="204" spans="2:10">
      <c r="B204" s="16">
        <v>46087</v>
      </c>
      <c r="C204" s="48" t="s">
        <v>1908</v>
      </c>
      <c r="D204" s="17" t="s">
        <v>2</v>
      </c>
      <c r="E204" s="17" t="s">
        <v>146</v>
      </c>
      <c r="F204" s="17" t="s">
        <v>2041</v>
      </c>
      <c r="G204" s="21">
        <v>240</v>
      </c>
      <c r="H204" s="17" t="s">
        <v>8</v>
      </c>
      <c r="I204" s="20">
        <f>IF(FluxoCaixa1013151768[[#This Row],[Fornecedores]]="Saldo Inicial",FluxoCaixa1013151768[[#This Row],[R$ (Valores)]],I203+FluxoCaixa1013151768[[#This Row],[Valores Receitas / Despesas]])</f>
        <v>115000.59000000003</v>
      </c>
      <c r="J204" s="5">
        <f>IF(FluxoCaixa1013151768[[#This Row],[Entrada / Saída]]="Saída",FluxoCaixa1013151768[[#This Row],[R$ (Valores)]]*-1,FluxoCaixa1013151768[[#This Row],[R$ (Valores)]])</f>
        <v>-240</v>
      </c>
    </row>
    <row r="205" spans="2:10">
      <c r="B205" s="16">
        <v>46087</v>
      </c>
      <c r="C205" s="48" t="s">
        <v>1908</v>
      </c>
      <c r="D205" s="17" t="s">
        <v>2</v>
      </c>
      <c r="E205" s="17" t="s">
        <v>225</v>
      </c>
      <c r="F205" s="17" t="s">
        <v>524</v>
      </c>
      <c r="G205" s="54">
        <v>1.49</v>
      </c>
      <c r="H205" s="45" t="s">
        <v>8</v>
      </c>
      <c r="I205" s="20">
        <f>IF(FluxoCaixa1013151768[[#This Row],[Fornecedores]]="Saldo Inicial",FluxoCaixa1013151768[[#This Row],[R$ (Valores)]],I204+FluxoCaixa1013151768[[#This Row],[Valores Receitas / Despesas]])</f>
        <v>114999.10000000002</v>
      </c>
      <c r="J205" s="53">
        <f>IF(FluxoCaixa1013151768[[#This Row],[Entrada / Saída]]="Saída",FluxoCaixa1013151768[[#This Row],[R$ (Valores)]]*-1,FluxoCaixa1013151768[[#This Row],[R$ (Valores)]])</f>
        <v>-1.49</v>
      </c>
    </row>
    <row r="206" spans="2:10">
      <c r="B206" s="16">
        <v>46087</v>
      </c>
      <c r="C206" s="48" t="s">
        <v>1908</v>
      </c>
      <c r="D206" s="17" t="s">
        <v>2</v>
      </c>
      <c r="E206" s="17" t="s">
        <v>225</v>
      </c>
      <c r="F206" s="17" t="s">
        <v>524</v>
      </c>
      <c r="G206" s="21">
        <v>5.4</v>
      </c>
      <c r="H206" s="17" t="s">
        <v>8</v>
      </c>
      <c r="I206" s="20">
        <f>IF(FluxoCaixa1013151768[[#This Row],[Fornecedores]]="Saldo Inicial",FluxoCaixa1013151768[[#This Row],[R$ (Valores)]],I205+FluxoCaixa1013151768[[#This Row],[Valores Receitas / Despesas]])</f>
        <v>114993.70000000003</v>
      </c>
      <c r="J206" s="5">
        <f>IF(FluxoCaixa1013151768[[#This Row],[Entrada / Saída]]="Saída",FluxoCaixa1013151768[[#This Row],[R$ (Valores)]]*-1,FluxoCaixa1013151768[[#This Row],[R$ (Valores)]])</f>
        <v>-5.4</v>
      </c>
    </row>
    <row r="207" spans="2:10">
      <c r="B207" s="16">
        <v>46087</v>
      </c>
      <c r="C207" s="48" t="s">
        <v>1908</v>
      </c>
      <c r="D207" s="17" t="s">
        <v>2</v>
      </c>
      <c r="E207" s="17" t="s">
        <v>225</v>
      </c>
      <c r="F207" s="17" t="s">
        <v>524</v>
      </c>
      <c r="G207" s="21">
        <v>1.49</v>
      </c>
      <c r="H207" s="17" t="s">
        <v>8</v>
      </c>
      <c r="I207" s="20">
        <f>IF(FluxoCaixa1013151768[[#This Row],[Fornecedores]]="Saldo Inicial",FluxoCaixa1013151768[[#This Row],[R$ (Valores)]],I206+FluxoCaixa1013151768[[#This Row],[Valores Receitas / Despesas]])</f>
        <v>114992.21000000002</v>
      </c>
      <c r="J207" s="5">
        <f>IF(FluxoCaixa1013151768[[#This Row],[Entrada / Saída]]="Saída",FluxoCaixa1013151768[[#This Row],[R$ (Valores)]]*-1,FluxoCaixa1013151768[[#This Row],[R$ (Valores)]])</f>
        <v>-1.49</v>
      </c>
    </row>
    <row r="208" spans="2:10">
      <c r="B208" s="16">
        <v>46087</v>
      </c>
      <c r="C208" s="48" t="s">
        <v>1908</v>
      </c>
      <c r="D208" s="17" t="s">
        <v>2</v>
      </c>
      <c r="E208" s="17" t="s">
        <v>225</v>
      </c>
      <c r="F208" s="17" t="s">
        <v>524</v>
      </c>
      <c r="G208" s="21">
        <v>24.32</v>
      </c>
      <c r="H208" s="17" t="s">
        <v>8</v>
      </c>
      <c r="I208" s="20">
        <f>IF(FluxoCaixa1013151768[[#This Row],[Fornecedores]]="Saldo Inicial",FluxoCaixa1013151768[[#This Row],[R$ (Valores)]],I207+FluxoCaixa1013151768[[#This Row],[Valores Receitas / Despesas]])</f>
        <v>114967.89000000001</v>
      </c>
      <c r="J208" s="5">
        <f>IF(FluxoCaixa1013151768[[#This Row],[Entrada / Saída]]="Saída",FluxoCaixa1013151768[[#This Row],[R$ (Valores)]]*-1,FluxoCaixa1013151768[[#This Row],[R$ (Valores)]])</f>
        <v>-24.32</v>
      </c>
    </row>
    <row r="209" spans="2:10">
      <c r="B209" s="16">
        <v>46087</v>
      </c>
      <c r="C209" s="48" t="s">
        <v>1908</v>
      </c>
      <c r="D209" s="17" t="s">
        <v>2</v>
      </c>
      <c r="E209" s="17" t="s">
        <v>431</v>
      </c>
      <c r="F209" s="17" t="s">
        <v>2042</v>
      </c>
      <c r="G209" s="21">
        <v>208.26</v>
      </c>
      <c r="H209" s="17" t="s">
        <v>8</v>
      </c>
      <c r="I209" s="20">
        <f>IF(FluxoCaixa1013151768[[#This Row],[Fornecedores]]="Saldo Inicial",FluxoCaixa1013151768[[#This Row],[R$ (Valores)]],I208+FluxoCaixa1013151768[[#This Row],[Valores Receitas / Despesas]])</f>
        <v>114759.63000000002</v>
      </c>
      <c r="J209" s="5">
        <f>IF(FluxoCaixa1013151768[[#This Row],[Entrada / Saída]]="Saída",FluxoCaixa1013151768[[#This Row],[R$ (Valores)]]*-1,FluxoCaixa1013151768[[#This Row],[R$ (Valores)]])</f>
        <v>-208.26</v>
      </c>
    </row>
    <row r="210" spans="2:10">
      <c r="B210" s="16">
        <v>46087</v>
      </c>
      <c r="C210" s="48" t="s">
        <v>1908</v>
      </c>
      <c r="D210" s="17" t="s">
        <v>2</v>
      </c>
      <c r="E210" s="17" t="s">
        <v>225</v>
      </c>
      <c r="F210" s="17" t="s">
        <v>524</v>
      </c>
      <c r="G210" s="21">
        <v>11.4</v>
      </c>
      <c r="H210" s="17" t="s">
        <v>8</v>
      </c>
      <c r="I210" s="20">
        <f>IF(FluxoCaixa1013151768[[#This Row],[Fornecedores]]="Saldo Inicial",FluxoCaixa1013151768[[#This Row],[R$ (Valores)]],I209+FluxoCaixa1013151768[[#This Row],[Valores Receitas / Despesas]])</f>
        <v>114748.23000000003</v>
      </c>
      <c r="J210" s="5">
        <f>IF(FluxoCaixa1013151768[[#This Row],[Entrada / Saída]]="Saída",FluxoCaixa1013151768[[#This Row],[R$ (Valores)]]*-1,FluxoCaixa1013151768[[#This Row],[R$ (Valores)]])</f>
        <v>-11.4</v>
      </c>
    </row>
    <row r="211" spans="2:10">
      <c r="B211" s="16">
        <v>46087</v>
      </c>
      <c r="C211" s="48" t="s">
        <v>1908</v>
      </c>
      <c r="D211" s="17" t="s">
        <v>2</v>
      </c>
      <c r="E211" s="17" t="s">
        <v>225</v>
      </c>
      <c r="F211" s="17" t="s">
        <v>524</v>
      </c>
      <c r="G211" s="21">
        <v>1.49</v>
      </c>
      <c r="H211" s="17" t="s">
        <v>8</v>
      </c>
      <c r="I211" s="20">
        <f>IF(FluxoCaixa1013151768[[#This Row],[Fornecedores]]="Saldo Inicial",FluxoCaixa1013151768[[#This Row],[R$ (Valores)]],I210+FluxoCaixa1013151768[[#This Row],[Valores Receitas / Despesas]])</f>
        <v>114746.74000000002</v>
      </c>
      <c r="J211" s="5">
        <f>IF(FluxoCaixa1013151768[[#This Row],[Entrada / Saída]]="Saída",FluxoCaixa1013151768[[#This Row],[R$ (Valores)]]*-1,FluxoCaixa1013151768[[#This Row],[R$ (Valores)]])</f>
        <v>-1.49</v>
      </c>
    </row>
    <row r="212" spans="2:10">
      <c r="B212" s="16">
        <v>46087</v>
      </c>
      <c r="C212" s="48" t="s">
        <v>1908</v>
      </c>
      <c r="D212" s="17" t="s">
        <v>2</v>
      </c>
      <c r="E212" s="17" t="s">
        <v>225</v>
      </c>
      <c r="F212" s="17" t="s">
        <v>524</v>
      </c>
      <c r="G212" s="21">
        <v>8.84</v>
      </c>
      <c r="H212" s="17" t="s">
        <v>8</v>
      </c>
      <c r="I212" s="20">
        <f>IF(FluxoCaixa1013151768[[#This Row],[Fornecedores]]="Saldo Inicial",FluxoCaixa1013151768[[#This Row],[R$ (Valores)]],I211+FluxoCaixa1013151768[[#This Row],[Valores Receitas / Despesas]])</f>
        <v>114737.90000000002</v>
      </c>
      <c r="J212" s="5">
        <f>IF(FluxoCaixa1013151768[[#This Row],[Entrada / Saída]]="Saída",FluxoCaixa1013151768[[#This Row],[R$ (Valores)]]*-1,FluxoCaixa1013151768[[#This Row],[R$ (Valores)]])</f>
        <v>-8.84</v>
      </c>
    </row>
    <row r="213" spans="2:10">
      <c r="B213" s="16">
        <v>46087</v>
      </c>
      <c r="C213" s="48" t="s">
        <v>1908</v>
      </c>
      <c r="D213" s="17" t="s">
        <v>2</v>
      </c>
      <c r="E213" s="17" t="s">
        <v>507</v>
      </c>
      <c r="F213" s="17" t="s">
        <v>2043</v>
      </c>
      <c r="G213" s="21">
        <v>68.17</v>
      </c>
      <c r="H213" s="17" t="s">
        <v>8</v>
      </c>
      <c r="I213" s="20">
        <f>IF(FluxoCaixa1013151768[[#This Row],[Fornecedores]]="Saldo Inicial",FluxoCaixa1013151768[[#This Row],[R$ (Valores)]],I212+FluxoCaixa1013151768[[#This Row],[Valores Receitas / Despesas]])</f>
        <v>114669.73000000003</v>
      </c>
      <c r="J213" s="5">
        <f>IF(FluxoCaixa1013151768[[#This Row],[Entrada / Saída]]="Saída",FluxoCaixa1013151768[[#This Row],[R$ (Valores)]]*-1,FluxoCaixa1013151768[[#This Row],[R$ (Valores)]])</f>
        <v>-68.17</v>
      </c>
    </row>
    <row r="214" spans="2:10">
      <c r="B214" s="16">
        <v>46087</v>
      </c>
      <c r="C214" s="48" t="s">
        <v>1908</v>
      </c>
      <c r="D214" s="17" t="s">
        <v>2</v>
      </c>
      <c r="E214" s="17" t="s">
        <v>70</v>
      </c>
      <c r="F214" s="17" t="s">
        <v>899</v>
      </c>
      <c r="G214" s="21">
        <v>450</v>
      </c>
      <c r="H214" s="17" t="s">
        <v>8</v>
      </c>
      <c r="I214" s="20">
        <f>IF(FluxoCaixa1013151768[[#This Row],[Fornecedores]]="Saldo Inicial",FluxoCaixa1013151768[[#This Row],[R$ (Valores)]],I213+FluxoCaixa1013151768[[#This Row],[Valores Receitas / Despesas]])</f>
        <v>114219.73000000003</v>
      </c>
      <c r="J214" s="5">
        <f>IF(FluxoCaixa1013151768[[#This Row],[Entrada / Saída]]="Saída",FluxoCaixa1013151768[[#This Row],[R$ (Valores)]]*-1,FluxoCaixa1013151768[[#This Row],[R$ (Valores)]])</f>
        <v>-450</v>
      </c>
    </row>
    <row r="215" spans="2:10">
      <c r="B215" s="16">
        <v>46087</v>
      </c>
      <c r="C215" s="48" t="s">
        <v>1908</v>
      </c>
      <c r="D215" s="17" t="s">
        <v>2</v>
      </c>
      <c r="E215" s="17" t="s">
        <v>28</v>
      </c>
      <c r="F215" s="17" t="s">
        <v>2044</v>
      </c>
      <c r="G215" s="21">
        <v>33615.089999999997</v>
      </c>
      <c r="H215" s="17" t="s">
        <v>8</v>
      </c>
      <c r="I215" s="20">
        <f>IF(FluxoCaixa1013151768[[#This Row],[Fornecedores]]="Saldo Inicial",FluxoCaixa1013151768[[#This Row],[R$ (Valores)]],I214+FluxoCaixa1013151768[[#This Row],[Valores Receitas / Despesas]])</f>
        <v>80604.640000000029</v>
      </c>
      <c r="J215" s="5">
        <f>IF(FluxoCaixa1013151768[[#This Row],[Entrada / Saída]]="Saída",FluxoCaixa1013151768[[#This Row],[R$ (Valores)]]*-1,FluxoCaixa1013151768[[#This Row],[R$ (Valores)]])</f>
        <v>-33615.089999999997</v>
      </c>
    </row>
    <row r="216" spans="2:10">
      <c r="B216" s="16">
        <v>46087</v>
      </c>
      <c r="C216" s="48" t="s">
        <v>1908</v>
      </c>
      <c r="D216" s="17" t="s">
        <v>2</v>
      </c>
      <c r="E216" s="17" t="s">
        <v>28</v>
      </c>
      <c r="F216" s="17" t="s">
        <v>2045</v>
      </c>
      <c r="G216" s="21">
        <v>3682.36</v>
      </c>
      <c r="H216" s="17" t="s">
        <v>8</v>
      </c>
      <c r="I216" s="20">
        <f>IF(FluxoCaixa1013151768[[#This Row],[Fornecedores]]="Saldo Inicial",FluxoCaixa1013151768[[#This Row],[R$ (Valores)]],I215+FluxoCaixa1013151768[[#This Row],[Valores Receitas / Despesas]])</f>
        <v>76922.280000000028</v>
      </c>
      <c r="J216" s="5">
        <f>IF(FluxoCaixa1013151768[[#This Row],[Entrada / Saída]]="Saída",FluxoCaixa1013151768[[#This Row],[R$ (Valores)]]*-1,FluxoCaixa1013151768[[#This Row],[R$ (Valores)]])</f>
        <v>-3682.36</v>
      </c>
    </row>
    <row r="217" spans="2:10">
      <c r="B217" s="16">
        <v>46090</v>
      </c>
      <c r="C217" s="48" t="s">
        <v>1908</v>
      </c>
      <c r="D217" s="17" t="s">
        <v>2</v>
      </c>
      <c r="E217" s="17" t="s">
        <v>225</v>
      </c>
      <c r="F217" s="17" t="s">
        <v>524</v>
      </c>
      <c r="G217" s="21">
        <v>5.7</v>
      </c>
      <c r="H217" s="17" t="s">
        <v>8</v>
      </c>
      <c r="I217" s="20">
        <f>IF(FluxoCaixa1013151768[[#This Row],[Fornecedores]]="Saldo Inicial",FluxoCaixa1013151768[[#This Row],[R$ (Valores)]],I216+FluxoCaixa1013151768[[#This Row],[Valores Receitas / Despesas]])</f>
        <v>76916.580000000031</v>
      </c>
      <c r="J217" s="5">
        <f>IF(FluxoCaixa1013151768[[#This Row],[Entrada / Saída]]="Saída",FluxoCaixa1013151768[[#This Row],[R$ (Valores)]]*-1,FluxoCaixa1013151768[[#This Row],[R$ (Valores)]])</f>
        <v>-5.7</v>
      </c>
    </row>
    <row r="218" spans="2:10">
      <c r="B218" s="16">
        <v>46090</v>
      </c>
      <c r="C218" s="48" t="s">
        <v>1908</v>
      </c>
      <c r="D218" s="17" t="s">
        <v>2</v>
      </c>
      <c r="E218" s="17" t="s">
        <v>76</v>
      </c>
      <c r="F218" s="17" t="s">
        <v>2161</v>
      </c>
      <c r="G218" s="21">
        <v>400</v>
      </c>
      <c r="H218" s="17" t="s">
        <v>8</v>
      </c>
      <c r="I218" s="20">
        <f>IF(FluxoCaixa1013151768[[#This Row],[Fornecedores]]="Saldo Inicial",FluxoCaixa1013151768[[#This Row],[R$ (Valores)]],I217+FluxoCaixa1013151768[[#This Row],[Valores Receitas / Despesas]])</f>
        <v>76516.580000000031</v>
      </c>
      <c r="J218" s="5">
        <f>IF(FluxoCaixa1013151768[[#This Row],[Entrada / Saída]]="Saída",FluxoCaixa1013151768[[#This Row],[R$ (Valores)]]*-1,FluxoCaixa1013151768[[#This Row],[R$ (Valores)]])</f>
        <v>-400</v>
      </c>
    </row>
    <row r="219" spans="2:10">
      <c r="B219" s="16">
        <v>46090</v>
      </c>
      <c r="C219" s="48" t="s">
        <v>1908</v>
      </c>
      <c r="D219" s="17" t="s">
        <v>2</v>
      </c>
      <c r="E219" s="17" t="s">
        <v>511</v>
      </c>
      <c r="F219" s="17" t="s">
        <v>2162</v>
      </c>
      <c r="G219" s="54">
        <v>7600</v>
      </c>
      <c r="H219" s="45" t="s">
        <v>8</v>
      </c>
      <c r="I219" s="20">
        <f>IF(FluxoCaixa1013151768[[#This Row],[Fornecedores]]="Saldo Inicial",FluxoCaixa1013151768[[#This Row],[R$ (Valores)]],I218+FluxoCaixa1013151768[[#This Row],[Valores Receitas / Despesas]])</f>
        <v>68916.580000000031</v>
      </c>
      <c r="J219" s="53">
        <f>IF(FluxoCaixa1013151768[[#This Row],[Entrada / Saída]]="Saída",FluxoCaixa1013151768[[#This Row],[R$ (Valores)]]*-1,FluxoCaixa1013151768[[#This Row],[R$ (Valores)]])</f>
        <v>-7600</v>
      </c>
    </row>
    <row r="220" spans="2:10">
      <c r="B220" s="16">
        <v>46090</v>
      </c>
      <c r="C220" s="48" t="s">
        <v>1908</v>
      </c>
      <c r="D220" s="17" t="s">
        <v>2</v>
      </c>
      <c r="E220" s="17" t="s">
        <v>70</v>
      </c>
      <c r="F220" s="17" t="s">
        <v>2163</v>
      </c>
      <c r="G220" s="21">
        <v>6000</v>
      </c>
      <c r="H220" s="17" t="s">
        <v>8</v>
      </c>
      <c r="I220" s="20">
        <f>IF(FluxoCaixa1013151768[[#This Row],[Fornecedores]]="Saldo Inicial",FluxoCaixa1013151768[[#This Row],[R$ (Valores)]],I219+FluxoCaixa1013151768[[#This Row],[Valores Receitas / Despesas]])</f>
        <v>62916.580000000031</v>
      </c>
      <c r="J220" s="5">
        <f>IF(FluxoCaixa1013151768[[#This Row],[Entrada / Saída]]="Saída",FluxoCaixa1013151768[[#This Row],[R$ (Valores)]]*-1,FluxoCaixa1013151768[[#This Row],[R$ (Valores)]])</f>
        <v>-6000</v>
      </c>
    </row>
    <row r="221" spans="2:10">
      <c r="B221" s="16">
        <v>46090</v>
      </c>
      <c r="C221" s="48" t="s">
        <v>1908</v>
      </c>
      <c r="D221" s="17" t="s">
        <v>2</v>
      </c>
      <c r="E221" s="17" t="s">
        <v>70</v>
      </c>
      <c r="F221" s="17" t="s">
        <v>2164</v>
      </c>
      <c r="G221" s="21">
        <v>2145</v>
      </c>
      <c r="H221" s="17" t="s">
        <v>8</v>
      </c>
      <c r="I221" s="20">
        <f>IF(FluxoCaixa1013151768[[#This Row],[Fornecedores]]="Saldo Inicial",FluxoCaixa1013151768[[#This Row],[R$ (Valores)]],I220+FluxoCaixa1013151768[[#This Row],[Valores Receitas / Despesas]])</f>
        <v>60771.580000000031</v>
      </c>
      <c r="J221" s="5">
        <f>IF(FluxoCaixa1013151768[[#This Row],[Entrada / Saída]]="Saída",FluxoCaixa1013151768[[#This Row],[R$ (Valores)]]*-1,FluxoCaixa1013151768[[#This Row],[R$ (Valores)]])</f>
        <v>-2145</v>
      </c>
    </row>
    <row r="222" spans="2:10">
      <c r="B222" s="16">
        <v>46090</v>
      </c>
      <c r="C222" s="48" t="s">
        <v>1908</v>
      </c>
      <c r="D222" s="17" t="s">
        <v>2</v>
      </c>
      <c r="E222" s="17" t="s">
        <v>70</v>
      </c>
      <c r="F222" s="17" t="s">
        <v>1181</v>
      </c>
      <c r="G222" s="21">
        <v>6000</v>
      </c>
      <c r="H222" s="17" t="s">
        <v>8</v>
      </c>
      <c r="I222" s="20">
        <f>IF(FluxoCaixa1013151768[[#This Row],[Fornecedores]]="Saldo Inicial",FluxoCaixa1013151768[[#This Row],[R$ (Valores)]],I221+FluxoCaixa1013151768[[#This Row],[Valores Receitas / Despesas]])</f>
        <v>54771.580000000031</v>
      </c>
      <c r="J222" s="5">
        <f>IF(FluxoCaixa1013151768[[#This Row],[Entrada / Saída]]="Saída",FluxoCaixa1013151768[[#This Row],[R$ (Valores)]]*-1,FluxoCaixa1013151768[[#This Row],[R$ (Valores)]])</f>
        <v>-6000</v>
      </c>
    </row>
    <row r="223" spans="2:10">
      <c r="B223" s="16">
        <v>46090</v>
      </c>
      <c r="C223" s="48" t="s">
        <v>1908</v>
      </c>
      <c r="D223" s="17" t="s">
        <v>2</v>
      </c>
      <c r="E223" s="17" t="s">
        <v>225</v>
      </c>
      <c r="F223" s="17" t="s">
        <v>524</v>
      </c>
      <c r="G223" s="21">
        <v>2.4</v>
      </c>
      <c r="H223" s="17" t="s">
        <v>8</v>
      </c>
      <c r="I223" s="20">
        <f>IF(FluxoCaixa1013151768[[#This Row],[Fornecedores]]="Saldo Inicial",FluxoCaixa1013151768[[#This Row],[R$ (Valores)]],I222+FluxoCaixa1013151768[[#This Row],[Valores Receitas / Despesas]])</f>
        <v>54769.180000000029</v>
      </c>
      <c r="J223" s="5">
        <f>IF(FluxoCaixa1013151768[[#This Row],[Entrada / Saída]]="Saída",FluxoCaixa1013151768[[#This Row],[R$ (Valores)]]*-1,FluxoCaixa1013151768[[#This Row],[R$ (Valores)]])</f>
        <v>-2.4</v>
      </c>
    </row>
    <row r="224" spans="2:10">
      <c r="B224" s="16">
        <v>46090</v>
      </c>
      <c r="C224" s="48" t="s">
        <v>1908</v>
      </c>
      <c r="D224" s="17" t="s">
        <v>2</v>
      </c>
      <c r="E224" s="17" t="s">
        <v>225</v>
      </c>
      <c r="F224" s="17" t="s">
        <v>524</v>
      </c>
      <c r="G224" s="21">
        <v>2.4</v>
      </c>
      <c r="H224" s="17" t="s">
        <v>8</v>
      </c>
      <c r="I224" s="20">
        <f>IF(FluxoCaixa1013151768[[#This Row],[Fornecedores]]="Saldo Inicial",FluxoCaixa1013151768[[#This Row],[R$ (Valores)]],I223+FluxoCaixa1013151768[[#This Row],[Valores Receitas / Despesas]])</f>
        <v>54766.780000000028</v>
      </c>
      <c r="J224" s="5">
        <f>IF(FluxoCaixa1013151768[[#This Row],[Entrada / Saída]]="Saída",FluxoCaixa1013151768[[#This Row],[R$ (Valores)]]*-1,FluxoCaixa1013151768[[#This Row],[R$ (Valores)]])</f>
        <v>-2.4</v>
      </c>
    </row>
    <row r="225" spans="2:10">
      <c r="B225" s="16">
        <v>46090</v>
      </c>
      <c r="C225" s="48" t="s">
        <v>1908</v>
      </c>
      <c r="D225" s="17" t="s">
        <v>2</v>
      </c>
      <c r="E225" s="17" t="s">
        <v>12</v>
      </c>
      <c r="F225" s="17" t="s">
        <v>2165</v>
      </c>
      <c r="G225" s="21">
        <v>2789.1</v>
      </c>
      <c r="H225" s="17" t="s">
        <v>8</v>
      </c>
      <c r="I225" s="20">
        <f>IF(FluxoCaixa1013151768[[#This Row],[Fornecedores]]="Saldo Inicial",FluxoCaixa1013151768[[#This Row],[R$ (Valores)]],I224+FluxoCaixa1013151768[[#This Row],[Valores Receitas / Despesas]])</f>
        <v>51977.680000000029</v>
      </c>
      <c r="J225" s="5">
        <f>IF(FluxoCaixa1013151768[[#This Row],[Entrada / Saída]]="Saída",FluxoCaixa1013151768[[#This Row],[R$ (Valores)]]*-1,FluxoCaixa1013151768[[#This Row],[R$ (Valores)]])</f>
        <v>-2789.1</v>
      </c>
    </row>
    <row r="226" spans="2:10">
      <c r="B226" s="16">
        <v>46090</v>
      </c>
      <c r="C226" s="48" t="s">
        <v>1908</v>
      </c>
      <c r="D226" s="17" t="s">
        <v>2</v>
      </c>
      <c r="E226" s="17" t="s">
        <v>225</v>
      </c>
      <c r="F226" s="17" t="s">
        <v>524</v>
      </c>
      <c r="G226" s="21">
        <v>5.7</v>
      </c>
      <c r="H226" s="17" t="s">
        <v>8</v>
      </c>
      <c r="I226" s="20">
        <f>IF(FluxoCaixa1013151768[[#This Row],[Fornecedores]]="Saldo Inicial",FluxoCaixa1013151768[[#This Row],[R$ (Valores)]],I225+FluxoCaixa1013151768[[#This Row],[Valores Receitas / Despesas]])</f>
        <v>51971.980000000032</v>
      </c>
      <c r="J226" s="5">
        <f>IF(FluxoCaixa1013151768[[#This Row],[Entrada / Saída]]="Saída",FluxoCaixa1013151768[[#This Row],[R$ (Valores)]]*-1,FluxoCaixa1013151768[[#This Row],[R$ (Valores)]])</f>
        <v>-5.7</v>
      </c>
    </row>
    <row r="227" spans="2:10">
      <c r="B227" s="16">
        <v>46090</v>
      </c>
      <c r="C227" s="48" t="s">
        <v>1908</v>
      </c>
      <c r="D227" s="17" t="s">
        <v>2</v>
      </c>
      <c r="E227" s="17" t="s">
        <v>225</v>
      </c>
      <c r="F227" s="17" t="s">
        <v>524</v>
      </c>
      <c r="G227" s="21">
        <v>2.4</v>
      </c>
      <c r="H227" s="17" t="s">
        <v>8</v>
      </c>
      <c r="I227" s="20">
        <f>IF(FluxoCaixa1013151768[[#This Row],[Fornecedores]]="Saldo Inicial",FluxoCaixa1013151768[[#This Row],[R$ (Valores)]],I226+FluxoCaixa1013151768[[#This Row],[Valores Receitas / Despesas]])</f>
        <v>51969.580000000031</v>
      </c>
      <c r="J227" s="5">
        <f>IF(FluxoCaixa1013151768[[#This Row],[Entrada / Saída]]="Saída",FluxoCaixa1013151768[[#This Row],[R$ (Valores)]]*-1,FluxoCaixa1013151768[[#This Row],[R$ (Valores)]])</f>
        <v>-2.4</v>
      </c>
    </row>
    <row r="228" spans="2:10">
      <c r="B228" s="16">
        <v>46090</v>
      </c>
      <c r="C228" s="48" t="s">
        <v>1908</v>
      </c>
      <c r="D228" s="17" t="s">
        <v>2</v>
      </c>
      <c r="E228" s="17" t="s">
        <v>225</v>
      </c>
      <c r="F228" s="17" t="s">
        <v>524</v>
      </c>
      <c r="G228" s="21">
        <v>5.7</v>
      </c>
      <c r="H228" s="17" t="s">
        <v>8</v>
      </c>
      <c r="I228" s="20">
        <f>IF(FluxoCaixa1013151768[[#This Row],[Fornecedores]]="Saldo Inicial",FluxoCaixa1013151768[[#This Row],[R$ (Valores)]],I227+FluxoCaixa1013151768[[#This Row],[Valores Receitas / Despesas]])</f>
        <v>51963.880000000034</v>
      </c>
      <c r="J228" s="5">
        <f>IF(FluxoCaixa1013151768[[#This Row],[Entrada / Saída]]="Saída",FluxoCaixa1013151768[[#This Row],[R$ (Valores)]]*-1,FluxoCaixa1013151768[[#This Row],[R$ (Valores)]])</f>
        <v>-5.7</v>
      </c>
    </row>
    <row r="229" spans="2:10">
      <c r="B229" s="16">
        <v>46090</v>
      </c>
      <c r="C229" s="48" t="s">
        <v>1908</v>
      </c>
      <c r="D229" s="17" t="s">
        <v>2</v>
      </c>
      <c r="E229" s="17" t="s">
        <v>70</v>
      </c>
      <c r="F229" s="17" t="s">
        <v>1826</v>
      </c>
      <c r="G229" s="21">
        <v>800</v>
      </c>
      <c r="H229" s="17" t="s">
        <v>8</v>
      </c>
      <c r="I229" s="20">
        <f>IF(FluxoCaixa1013151768[[#This Row],[Fornecedores]]="Saldo Inicial",FluxoCaixa1013151768[[#This Row],[R$ (Valores)]],I228+FluxoCaixa1013151768[[#This Row],[Valores Receitas / Despesas]])</f>
        <v>51163.880000000034</v>
      </c>
      <c r="J229" s="5">
        <f>IF(FluxoCaixa1013151768[[#This Row],[Entrada / Saída]]="Saída",FluxoCaixa1013151768[[#This Row],[R$ (Valores)]]*-1,FluxoCaixa1013151768[[#This Row],[R$ (Valores)]])</f>
        <v>-800</v>
      </c>
    </row>
    <row r="230" spans="2:10">
      <c r="B230" s="16">
        <v>46090</v>
      </c>
      <c r="C230" s="48" t="s">
        <v>1908</v>
      </c>
      <c r="D230" s="17" t="s">
        <v>2</v>
      </c>
      <c r="E230" s="17" t="s">
        <v>70</v>
      </c>
      <c r="F230" s="17" t="s">
        <v>1388</v>
      </c>
      <c r="G230" s="21">
        <v>800</v>
      </c>
      <c r="H230" s="17" t="s">
        <v>8</v>
      </c>
      <c r="I230" s="20">
        <f>IF(FluxoCaixa1013151768[[#This Row],[Fornecedores]]="Saldo Inicial",FluxoCaixa1013151768[[#This Row],[R$ (Valores)]],I229+FluxoCaixa1013151768[[#This Row],[Valores Receitas / Despesas]])</f>
        <v>50363.880000000034</v>
      </c>
      <c r="J230" s="5">
        <f>IF(FluxoCaixa1013151768[[#This Row],[Entrada / Saída]]="Saída",FluxoCaixa1013151768[[#This Row],[R$ (Valores)]]*-1,FluxoCaixa1013151768[[#This Row],[R$ (Valores)]])</f>
        <v>-800</v>
      </c>
    </row>
    <row r="231" spans="2:10">
      <c r="B231" s="16">
        <v>46090</v>
      </c>
      <c r="C231" s="48" t="s">
        <v>1908</v>
      </c>
      <c r="D231" s="17" t="s">
        <v>2</v>
      </c>
      <c r="E231" s="17" t="s">
        <v>70</v>
      </c>
      <c r="F231" s="17" t="s">
        <v>1321</v>
      </c>
      <c r="G231" s="21">
        <v>700</v>
      </c>
      <c r="H231" s="17" t="s">
        <v>8</v>
      </c>
      <c r="I231" s="20">
        <f>IF(FluxoCaixa1013151768[[#This Row],[Fornecedores]]="Saldo Inicial",FluxoCaixa1013151768[[#This Row],[R$ (Valores)]],I230+FluxoCaixa1013151768[[#This Row],[Valores Receitas / Despesas]])</f>
        <v>49663.880000000034</v>
      </c>
      <c r="J231" s="5">
        <f>IF(FluxoCaixa1013151768[[#This Row],[Entrada / Saída]]="Saída",FluxoCaixa1013151768[[#This Row],[R$ (Valores)]]*-1,FluxoCaixa1013151768[[#This Row],[R$ (Valores)]])</f>
        <v>-700</v>
      </c>
    </row>
    <row r="232" spans="2:10">
      <c r="B232" s="16">
        <v>46090</v>
      </c>
      <c r="C232" s="48" t="s">
        <v>1908</v>
      </c>
      <c r="D232" s="17" t="s">
        <v>2</v>
      </c>
      <c r="E232" s="17" t="s">
        <v>70</v>
      </c>
      <c r="F232" s="17" t="s">
        <v>2166</v>
      </c>
      <c r="G232" s="21">
        <v>300</v>
      </c>
      <c r="H232" s="17" t="s">
        <v>8</v>
      </c>
      <c r="I232" s="20">
        <f>IF(FluxoCaixa1013151768[[#This Row],[Fornecedores]]="Saldo Inicial",FluxoCaixa1013151768[[#This Row],[R$ (Valores)]],I231+FluxoCaixa1013151768[[#This Row],[Valores Receitas / Despesas]])</f>
        <v>49363.880000000034</v>
      </c>
      <c r="J232" s="5">
        <f>IF(FluxoCaixa1013151768[[#This Row],[Entrada / Saída]]="Saída",FluxoCaixa1013151768[[#This Row],[R$ (Valores)]]*-1,FluxoCaixa1013151768[[#This Row],[R$ (Valores)]])</f>
        <v>-300</v>
      </c>
    </row>
    <row r="233" spans="2:10">
      <c r="B233" s="16">
        <v>46090</v>
      </c>
      <c r="C233" s="48" t="s">
        <v>1908</v>
      </c>
      <c r="D233" s="17" t="s">
        <v>2</v>
      </c>
      <c r="E233" s="17" t="s">
        <v>70</v>
      </c>
      <c r="F233" s="17" t="s">
        <v>2167</v>
      </c>
      <c r="G233" s="21">
        <v>2000</v>
      </c>
      <c r="H233" s="17" t="s">
        <v>8</v>
      </c>
      <c r="I233" s="20">
        <f>IF(FluxoCaixa1013151768[[#This Row],[Fornecedores]]="Saldo Inicial",FluxoCaixa1013151768[[#This Row],[R$ (Valores)]],I232+FluxoCaixa1013151768[[#This Row],[Valores Receitas / Despesas]])</f>
        <v>47363.880000000034</v>
      </c>
      <c r="J233" s="5">
        <f>IF(FluxoCaixa1013151768[[#This Row],[Entrada / Saída]]="Saída",FluxoCaixa1013151768[[#This Row],[R$ (Valores)]]*-1,FluxoCaixa1013151768[[#This Row],[R$ (Valores)]])</f>
        <v>-2000</v>
      </c>
    </row>
    <row r="234" spans="2:10">
      <c r="B234" s="16">
        <v>46090</v>
      </c>
      <c r="C234" s="48" t="s">
        <v>1908</v>
      </c>
      <c r="D234" s="17" t="s">
        <v>2</v>
      </c>
      <c r="E234" s="17" t="s">
        <v>70</v>
      </c>
      <c r="F234" s="17" t="s">
        <v>599</v>
      </c>
      <c r="G234" s="21">
        <v>1600</v>
      </c>
      <c r="H234" s="17" t="s">
        <v>8</v>
      </c>
      <c r="I234" s="20">
        <f>IF(FluxoCaixa1013151768[[#This Row],[Fornecedores]]="Saldo Inicial",FluxoCaixa1013151768[[#This Row],[R$ (Valores)]],I233+FluxoCaixa1013151768[[#This Row],[Valores Receitas / Despesas]])</f>
        <v>45763.880000000034</v>
      </c>
      <c r="J234" s="5">
        <f>IF(FluxoCaixa1013151768[[#This Row],[Entrada / Saída]]="Saída",FluxoCaixa1013151768[[#This Row],[R$ (Valores)]]*-1,FluxoCaixa1013151768[[#This Row],[R$ (Valores)]])</f>
        <v>-1600</v>
      </c>
    </row>
    <row r="235" spans="2:10">
      <c r="B235" s="16">
        <v>46090</v>
      </c>
      <c r="C235" s="48" t="s">
        <v>1908</v>
      </c>
      <c r="D235" s="17" t="s">
        <v>2</v>
      </c>
      <c r="E235" s="17" t="s">
        <v>70</v>
      </c>
      <c r="F235" s="17" t="s">
        <v>2168</v>
      </c>
      <c r="G235" s="21">
        <v>1200</v>
      </c>
      <c r="H235" s="17" t="s">
        <v>8</v>
      </c>
      <c r="I235" s="20">
        <f>IF(FluxoCaixa1013151768[[#This Row],[Fornecedores]]="Saldo Inicial",FluxoCaixa1013151768[[#This Row],[R$ (Valores)]],I234+FluxoCaixa1013151768[[#This Row],[Valores Receitas / Despesas]])</f>
        <v>44563.880000000034</v>
      </c>
      <c r="J235" s="5">
        <f>IF(FluxoCaixa1013151768[[#This Row],[Entrada / Saída]]="Saída",FluxoCaixa1013151768[[#This Row],[R$ (Valores)]]*-1,FluxoCaixa1013151768[[#This Row],[R$ (Valores)]])</f>
        <v>-1200</v>
      </c>
    </row>
    <row r="236" spans="2:10">
      <c r="B236" s="16">
        <v>46090</v>
      </c>
      <c r="C236" s="48" t="s">
        <v>1908</v>
      </c>
      <c r="D236" s="17" t="s">
        <v>2</v>
      </c>
      <c r="E236" s="17" t="s">
        <v>70</v>
      </c>
      <c r="F236" s="17" t="s">
        <v>596</v>
      </c>
      <c r="G236" s="21">
        <v>600</v>
      </c>
      <c r="H236" s="17" t="s">
        <v>8</v>
      </c>
      <c r="I236" s="20">
        <f>IF(FluxoCaixa1013151768[[#This Row],[Fornecedores]]="Saldo Inicial",FluxoCaixa1013151768[[#This Row],[R$ (Valores)]],I235+FluxoCaixa1013151768[[#This Row],[Valores Receitas / Despesas]])</f>
        <v>43963.880000000034</v>
      </c>
      <c r="J236" s="5">
        <f>IF(FluxoCaixa1013151768[[#This Row],[Entrada / Saída]]="Saída",FluxoCaixa1013151768[[#This Row],[R$ (Valores)]]*-1,FluxoCaixa1013151768[[#This Row],[R$ (Valores)]])</f>
        <v>-600</v>
      </c>
    </row>
    <row r="237" spans="2:10">
      <c r="B237" s="16">
        <v>46090</v>
      </c>
      <c r="C237" s="48" t="s">
        <v>1908</v>
      </c>
      <c r="D237" s="17" t="s">
        <v>2</v>
      </c>
      <c r="E237" s="17" t="s">
        <v>70</v>
      </c>
      <c r="F237" s="17" t="s">
        <v>2169</v>
      </c>
      <c r="G237" s="21">
        <v>4000</v>
      </c>
      <c r="H237" s="17" t="s">
        <v>8</v>
      </c>
      <c r="I237" s="20">
        <f>IF(FluxoCaixa1013151768[[#This Row],[Fornecedores]]="Saldo Inicial",FluxoCaixa1013151768[[#This Row],[R$ (Valores)]],I236+FluxoCaixa1013151768[[#This Row],[Valores Receitas / Despesas]])</f>
        <v>39963.880000000034</v>
      </c>
      <c r="J237" s="5">
        <f>IF(FluxoCaixa1013151768[[#This Row],[Entrada / Saída]]="Saída",FluxoCaixa1013151768[[#This Row],[R$ (Valores)]]*-1,FluxoCaixa1013151768[[#This Row],[R$ (Valores)]])</f>
        <v>-4000</v>
      </c>
    </row>
    <row r="238" spans="2:10">
      <c r="B238" s="16">
        <v>46090</v>
      </c>
      <c r="C238" s="48" t="s">
        <v>1908</v>
      </c>
      <c r="D238" s="17" t="s">
        <v>2</v>
      </c>
      <c r="E238" s="17" t="s">
        <v>70</v>
      </c>
      <c r="F238" s="17" t="s">
        <v>595</v>
      </c>
      <c r="G238" s="21">
        <v>4000</v>
      </c>
      <c r="H238" s="17" t="s">
        <v>8</v>
      </c>
      <c r="I238" s="20">
        <f>IF(FluxoCaixa1013151768[[#This Row],[Fornecedores]]="Saldo Inicial",FluxoCaixa1013151768[[#This Row],[R$ (Valores)]],I237+FluxoCaixa1013151768[[#This Row],[Valores Receitas / Despesas]])</f>
        <v>35963.880000000034</v>
      </c>
      <c r="J238" s="5">
        <f>IF(FluxoCaixa1013151768[[#This Row],[Entrada / Saída]]="Saída",FluxoCaixa1013151768[[#This Row],[R$ (Valores)]]*-1,FluxoCaixa1013151768[[#This Row],[R$ (Valores)]])</f>
        <v>-4000</v>
      </c>
    </row>
    <row r="239" spans="2:10">
      <c r="B239" s="16">
        <v>46090</v>
      </c>
      <c r="C239" s="48" t="s">
        <v>1908</v>
      </c>
      <c r="D239" s="17" t="s">
        <v>2</v>
      </c>
      <c r="E239" s="17" t="s">
        <v>70</v>
      </c>
      <c r="F239" s="17" t="s">
        <v>1739</v>
      </c>
      <c r="G239" s="21">
        <v>600</v>
      </c>
      <c r="H239" s="17" t="s">
        <v>8</v>
      </c>
      <c r="I239" s="20">
        <f>IF(FluxoCaixa1013151768[[#This Row],[Fornecedores]]="Saldo Inicial",FluxoCaixa1013151768[[#This Row],[R$ (Valores)]],I238+FluxoCaixa1013151768[[#This Row],[Valores Receitas / Despesas]])</f>
        <v>35363.880000000034</v>
      </c>
      <c r="J239" s="5">
        <f>IF(FluxoCaixa1013151768[[#This Row],[Entrada / Saída]]="Saída",FluxoCaixa1013151768[[#This Row],[R$ (Valores)]]*-1,FluxoCaixa1013151768[[#This Row],[R$ (Valores)]])</f>
        <v>-600</v>
      </c>
    </row>
    <row r="240" spans="2:10">
      <c r="B240" s="16">
        <v>46090</v>
      </c>
      <c r="C240" s="48" t="s">
        <v>1908</v>
      </c>
      <c r="D240" s="17" t="s">
        <v>2</v>
      </c>
      <c r="E240" s="17" t="s">
        <v>70</v>
      </c>
      <c r="F240" s="17" t="s">
        <v>2170</v>
      </c>
      <c r="G240" s="21">
        <v>600</v>
      </c>
      <c r="H240" s="17" t="s">
        <v>8</v>
      </c>
      <c r="I240" s="20">
        <f>IF(FluxoCaixa1013151768[[#This Row],[Fornecedores]]="Saldo Inicial",FluxoCaixa1013151768[[#This Row],[R$ (Valores)]],I239+FluxoCaixa1013151768[[#This Row],[Valores Receitas / Despesas]])</f>
        <v>34763.880000000034</v>
      </c>
      <c r="J240" s="5">
        <f>IF(FluxoCaixa1013151768[[#This Row],[Entrada / Saída]]="Saída",FluxoCaixa1013151768[[#This Row],[R$ (Valores)]]*-1,FluxoCaixa1013151768[[#This Row],[R$ (Valores)]])</f>
        <v>-600</v>
      </c>
    </row>
    <row r="241" spans="2:10">
      <c r="B241" s="16">
        <v>46090</v>
      </c>
      <c r="C241" s="48" t="s">
        <v>1908</v>
      </c>
      <c r="D241" s="17" t="s">
        <v>2</v>
      </c>
      <c r="E241" s="17" t="s">
        <v>70</v>
      </c>
      <c r="F241" s="17" t="s">
        <v>592</v>
      </c>
      <c r="G241" s="21">
        <v>800</v>
      </c>
      <c r="H241" s="17" t="s">
        <v>8</v>
      </c>
      <c r="I241" s="20">
        <f>IF(FluxoCaixa1013151768[[#This Row],[Fornecedores]]="Saldo Inicial",FluxoCaixa1013151768[[#This Row],[R$ (Valores)]],I240+FluxoCaixa1013151768[[#This Row],[Valores Receitas / Despesas]])</f>
        <v>33963.880000000034</v>
      </c>
      <c r="J241" s="5">
        <f>IF(FluxoCaixa1013151768[[#This Row],[Entrada / Saída]]="Saída",FluxoCaixa1013151768[[#This Row],[R$ (Valores)]]*-1,FluxoCaixa1013151768[[#This Row],[R$ (Valores)]])</f>
        <v>-800</v>
      </c>
    </row>
    <row r="242" spans="2:10">
      <c r="B242" s="16">
        <v>46090</v>
      </c>
      <c r="C242" s="48" t="s">
        <v>1908</v>
      </c>
      <c r="D242" s="17" t="s">
        <v>2</v>
      </c>
      <c r="E242" s="17" t="s">
        <v>70</v>
      </c>
      <c r="F242" s="17" t="s">
        <v>590</v>
      </c>
      <c r="G242" s="21">
        <v>1000</v>
      </c>
      <c r="H242" s="17" t="s">
        <v>8</v>
      </c>
      <c r="I242" s="20">
        <f>IF(FluxoCaixa1013151768[[#This Row],[Fornecedores]]="Saldo Inicial",FluxoCaixa1013151768[[#This Row],[R$ (Valores)]],I241+FluxoCaixa1013151768[[#This Row],[Valores Receitas / Despesas]])</f>
        <v>32963.880000000034</v>
      </c>
      <c r="J242" s="5">
        <f>IF(FluxoCaixa1013151768[[#This Row],[Entrada / Saída]]="Saída",FluxoCaixa1013151768[[#This Row],[R$ (Valores)]]*-1,FluxoCaixa1013151768[[#This Row],[R$ (Valores)]])</f>
        <v>-1000</v>
      </c>
    </row>
    <row r="243" spans="2:10">
      <c r="B243" s="16">
        <v>46090</v>
      </c>
      <c r="C243" s="48" t="s">
        <v>1908</v>
      </c>
      <c r="D243" s="17" t="s">
        <v>2</v>
      </c>
      <c r="E243" s="17" t="s">
        <v>70</v>
      </c>
      <c r="F243" s="17" t="s">
        <v>1738</v>
      </c>
      <c r="G243" s="21">
        <v>300</v>
      </c>
      <c r="H243" s="17" t="s">
        <v>8</v>
      </c>
      <c r="I243" s="20">
        <f>IF(FluxoCaixa1013151768[[#This Row],[Fornecedores]]="Saldo Inicial",FluxoCaixa1013151768[[#This Row],[R$ (Valores)]],I242+FluxoCaixa1013151768[[#This Row],[Valores Receitas / Despesas]])</f>
        <v>32663.880000000034</v>
      </c>
      <c r="J243" s="5">
        <f>IF(FluxoCaixa1013151768[[#This Row],[Entrada / Saída]]="Saída",FluxoCaixa1013151768[[#This Row],[R$ (Valores)]]*-1,FluxoCaixa1013151768[[#This Row],[R$ (Valores)]])</f>
        <v>-300</v>
      </c>
    </row>
    <row r="244" spans="2:10">
      <c r="B244" s="16">
        <v>46090</v>
      </c>
      <c r="C244" s="48" t="s">
        <v>1908</v>
      </c>
      <c r="D244" s="17" t="s">
        <v>2</v>
      </c>
      <c r="E244" s="17" t="s">
        <v>70</v>
      </c>
      <c r="F244" s="17" t="s">
        <v>738</v>
      </c>
      <c r="G244" s="21">
        <v>800</v>
      </c>
      <c r="H244" s="17" t="s">
        <v>8</v>
      </c>
      <c r="I244" s="20">
        <f>IF(FluxoCaixa1013151768[[#This Row],[Fornecedores]]="Saldo Inicial",FluxoCaixa1013151768[[#This Row],[R$ (Valores)]],I243+FluxoCaixa1013151768[[#This Row],[Valores Receitas / Despesas]])</f>
        <v>31863.880000000034</v>
      </c>
      <c r="J244" s="5">
        <f>IF(FluxoCaixa1013151768[[#This Row],[Entrada / Saída]]="Saída",FluxoCaixa1013151768[[#This Row],[R$ (Valores)]]*-1,FluxoCaixa1013151768[[#This Row],[R$ (Valores)]])</f>
        <v>-800</v>
      </c>
    </row>
    <row r="245" spans="2:10">
      <c r="B245" s="16">
        <v>46090</v>
      </c>
      <c r="C245" s="48" t="s">
        <v>1908</v>
      </c>
      <c r="D245" s="17" t="s">
        <v>2</v>
      </c>
      <c r="E245" s="17" t="s">
        <v>70</v>
      </c>
      <c r="F245" s="17" t="s">
        <v>586</v>
      </c>
      <c r="G245" s="21">
        <v>210</v>
      </c>
      <c r="H245" s="17" t="s">
        <v>8</v>
      </c>
      <c r="I245" s="20">
        <f>IF(FluxoCaixa1013151768[[#This Row],[Fornecedores]]="Saldo Inicial",FluxoCaixa1013151768[[#This Row],[R$ (Valores)]],I244+FluxoCaixa1013151768[[#This Row],[Valores Receitas / Despesas]])</f>
        <v>31653.880000000034</v>
      </c>
      <c r="J245" s="5">
        <f>IF(FluxoCaixa1013151768[[#This Row],[Entrada / Saída]]="Saída",FluxoCaixa1013151768[[#This Row],[R$ (Valores)]]*-1,FluxoCaixa1013151768[[#This Row],[R$ (Valores)]])</f>
        <v>-210</v>
      </c>
    </row>
    <row r="246" spans="2:10">
      <c r="B246" s="16">
        <v>46090</v>
      </c>
      <c r="C246" s="48" t="s">
        <v>1908</v>
      </c>
      <c r="D246" s="17" t="s">
        <v>2</v>
      </c>
      <c r="E246" s="17" t="s">
        <v>70</v>
      </c>
      <c r="F246" s="17" t="s">
        <v>1063</v>
      </c>
      <c r="G246" s="21">
        <v>800</v>
      </c>
      <c r="H246" s="17" t="s">
        <v>8</v>
      </c>
      <c r="I246" s="20">
        <f>IF(FluxoCaixa1013151768[[#This Row],[Fornecedores]]="Saldo Inicial",FluxoCaixa1013151768[[#This Row],[R$ (Valores)]],I245+FluxoCaixa1013151768[[#This Row],[Valores Receitas / Despesas]])</f>
        <v>30853.880000000034</v>
      </c>
      <c r="J246" s="5">
        <f>IF(FluxoCaixa1013151768[[#This Row],[Entrada / Saída]]="Saída",FluxoCaixa1013151768[[#This Row],[R$ (Valores)]]*-1,FluxoCaixa1013151768[[#This Row],[R$ (Valores)]])</f>
        <v>-800</v>
      </c>
    </row>
    <row r="247" spans="2:10">
      <c r="B247" s="16">
        <v>46090</v>
      </c>
      <c r="C247" s="48" t="s">
        <v>1908</v>
      </c>
      <c r="D247" s="17" t="s">
        <v>2</v>
      </c>
      <c r="E247" s="17" t="s">
        <v>10</v>
      </c>
      <c r="F247" s="17" t="s">
        <v>2171</v>
      </c>
      <c r="G247" s="21">
        <v>134.9</v>
      </c>
      <c r="H247" s="17" t="s">
        <v>8</v>
      </c>
      <c r="I247" s="20">
        <f>IF(FluxoCaixa1013151768[[#This Row],[Fornecedores]]="Saldo Inicial",FluxoCaixa1013151768[[#This Row],[R$ (Valores)]],I246+FluxoCaixa1013151768[[#This Row],[Valores Receitas / Despesas]])</f>
        <v>30718.980000000032</v>
      </c>
      <c r="J247" s="5">
        <f>IF(FluxoCaixa1013151768[[#This Row],[Entrada / Saída]]="Saída",FluxoCaixa1013151768[[#This Row],[R$ (Valores)]]*-1,FluxoCaixa1013151768[[#This Row],[R$ (Valores)]])</f>
        <v>-134.9</v>
      </c>
    </row>
    <row r="248" spans="2:10">
      <c r="B248" s="16">
        <v>46090</v>
      </c>
      <c r="C248" s="48" t="s">
        <v>1908</v>
      </c>
      <c r="D248" s="17" t="s">
        <v>2</v>
      </c>
      <c r="E248" s="17" t="s">
        <v>225</v>
      </c>
      <c r="F248" s="17" t="s">
        <v>524</v>
      </c>
      <c r="G248" s="21">
        <v>5.5</v>
      </c>
      <c r="H248" s="17" t="s">
        <v>8</v>
      </c>
      <c r="I248" s="20">
        <f>IF(FluxoCaixa1013151768[[#This Row],[Fornecedores]]="Saldo Inicial",FluxoCaixa1013151768[[#This Row],[R$ (Valores)]],I247+FluxoCaixa1013151768[[#This Row],[Valores Receitas / Despesas]])</f>
        <v>30713.480000000032</v>
      </c>
      <c r="J248" s="5">
        <f>IF(FluxoCaixa1013151768[[#This Row],[Entrada / Saída]]="Saída",FluxoCaixa1013151768[[#This Row],[R$ (Valores)]]*-1,FluxoCaixa1013151768[[#This Row],[R$ (Valores)]])</f>
        <v>-5.5</v>
      </c>
    </row>
    <row r="249" spans="2:10">
      <c r="B249" s="16">
        <v>46090</v>
      </c>
      <c r="C249" s="48" t="s">
        <v>1908</v>
      </c>
      <c r="D249" s="17" t="s">
        <v>2</v>
      </c>
      <c r="E249" s="17" t="s">
        <v>225</v>
      </c>
      <c r="F249" s="17" t="s">
        <v>524</v>
      </c>
      <c r="G249" s="54">
        <v>5.4</v>
      </c>
      <c r="H249" s="45" t="s">
        <v>8</v>
      </c>
      <c r="I249" s="20">
        <f>IF(FluxoCaixa1013151768[[#This Row],[Fornecedores]]="Saldo Inicial",FluxoCaixa1013151768[[#This Row],[R$ (Valores)]],I248+FluxoCaixa1013151768[[#This Row],[Valores Receitas / Despesas]])</f>
        <v>30708.080000000031</v>
      </c>
      <c r="J249" s="53">
        <f>IF(FluxoCaixa1013151768[[#This Row],[Entrada / Saída]]="Saída",FluxoCaixa1013151768[[#This Row],[R$ (Valores)]]*-1,FluxoCaixa1013151768[[#This Row],[R$ (Valores)]])</f>
        <v>-5.4</v>
      </c>
    </row>
    <row r="250" spans="2:10">
      <c r="B250" s="16">
        <v>46090</v>
      </c>
      <c r="C250" s="48" t="s">
        <v>1908</v>
      </c>
      <c r="D250" s="17" t="s">
        <v>2</v>
      </c>
      <c r="E250" s="17" t="s">
        <v>225</v>
      </c>
      <c r="F250" s="17" t="s">
        <v>524</v>
      </c>
      <c r="G250" s="21">
        <v>5.4</v>
      </c>
      <c r="H250" s="17" t="s">
        <v>8</v>
      </c>
      <c r="I250" s="20">
        <f>IF(FluxoCaixa1013151768[[#This Row],[Fornecedores]]="Saldo Inicial",FluxoCaixa1013151768[[#This Row],[R$ (Valores)]],I249+FluxoCaixa1013151768[[#This Row],[Valores Receitas / Despesas]])</f>
        <v>30702.680000000029</v>
      </c>
      <c r="J250" s="5">
        <f>IF(FluxoCaixa1013151768[[#This Row],[Entrada / Saída]]="Saída",FluxoCaixa1013151768[[#This Row],[R$ (Valores)]]*-1,FluxoCaixa1013151768[[#This Row],[R$ (Valores)]])</f>
        <v>-5.4</v>
      </c>
    </row>
    <row r="251" spans="2:10">
      <c r="B251" s="16">
        <v>46090</v>
      </c>
      <c r="C251" s="48" t="s">
        <v>1908</v>
      </c>
      <c r="D251" s="17" t="s">
        <v>2</v>
      </c>
      <c r="E251" s="17" t="s">
        <v>225</v>
      </c>
      <c r="F251" s="17" t="s">
        <v>524</v>
      </c>
      <c r="G251" s="21">
        <v>5.4</v>
      </c>
      <c r="H251" s="17" t="s">
        <v>8</v>
      </c>
      <c r="I251" s="20">
        <f>IF(FluxoCaixa1013151768[[#This Row],[Fornecedores]]="Saldo Inicial",FluxoCaixa1013151768[[#This Row],[R$ (Valores)]],I250+FluxoCaixa1013151768[[#This Row],[Valores Receitas / Despesas]])</f>
        <v>30697.280000000028</v>
      </c>
      <c r="J251" s="5">
        <f>IF(FluxoCaixa1013151768[[#This Row],[Entrada / Saída]]="Saída",FluxoCaixa1013151768[[#This Row],[R$ (Valores)]]*-1,FluxoCaixa1013151768[[#This Row],[R$ (Valores)]])</f>
        <v>-5.4</v>
      </c>
    </row>
    <row r="252" spans="2:10">
      <c r="B252" s="16">
        <v>46090</v>
      </c>
      <c r="C252" s="48" t="s">
        <v>1908</v>
      </c>
      <c r="D252" s="17" t="s">
        <v>2</v>
      </c>
      <c r="E252" s="17" t="s">
        <v>225</v>
      </c>
      <c r="F252" s="17" t="s">
        <v>524</v>
      </c>
      <c r="G252" s="21">
        <v>5.4</v>
      </c>
      <c r="H252" s="17" t="s">
        <v>8</v>
      </c>
      <c r="I252" s="20">
        <f>IF(FluxoCaixa1013151768[[#This Row],[Fornecedores]]="Saldo Inicial",FluxoCaixa1013151768[[#This Row],[R$ (Valores)]],I251+FluxoCaixa1013151768[[#This Row],[Valores Receitas / Despesas]])</f>
        <v>30691.880000000026</v>
      </c>
      <c r="J252" s="5">
        <f>IF(FluxoCaixa1013151768[[#This Row],[Entrada / Saída]]="Saída",FluxoCaixa1013151768[[#This Row],[R$ (Valores)]]*-1,FluxoCaixa1013151768[[#This Row],[R$ (Valores)]])</f>
        <v>-5.4</v>
      </c>
    </row>
    <row r="253" spans="2:10">
      <c r="B253" s="16">
        <v>46090</v>
      </c>
      <c r="C253" s="48" t="s">
        <v>1908</v>
      </c>
      <c r="D253" s="17" t="s">
        <v>2</v>
      </c>
      <c r="E253" s="17" t="s">
        <v>225</v>
      </c>
      <c r="F253" s="17" t="s">
        <v>524</v>
      </c>
      <c r="G253" s="21">
        <v>5.5</v>
      </c>
      <c r="H253" s="17" t="s">
        <v>8</v>
      </c>
      <c r="I253" s="20">
        <f>IF(FluxoCaixa1013151768[[#This Row],[Fornecedores]]="Saldo Inicial",FluxoCaixa1013151768[[#This Row],[R$ (Valores)]],I252+FluxoCaixa1013151768[[#This Row],[Valores Receitas / Despesas]])</f>
        <v>30686.380000000026</v>
      </c>
      <c r="J253" s="5">
        <f>IF(FluxoCaixa1013151768[[#This Row],[Entrada / Saída]]="Saída",FluxoCaixa1013151768[[#This Row],[R$ (Valores)]]*-1,FluxoCaixa1013151768[[#This Row],[R$ (Valores)]])</f>
        <v>-5.5</v>
      </c>
    </row>
    <row r="254" spans="2:10">
      <c r="B254" s="16">
        <v>46090</v>
      </c>
      <c r="C254" s="48" t="s">
        <v>1908</v>
      </c>
      <c r="D254" s="17" t="s">
        <v>2</v>
      </c>
      <c r="E254" s="17" t="s">
        <v>225</v>
      </c>
      <c r="F254" s="17" t="s">
        <v>524</v>
      </c>
      <c r="G254" s="21">
        <v>1.49</v>
      </c>
      <c r="H254" s="17" t="s">
        <v>8</v>
      </c>
      <c r="I254" s="20">
        <f>IF(FluxoCaixa1013151768[[#This Row],[Fornecedores]]="Saldo Inicial",FluxoCaixa1013151768[[#This Row],[R$ (Valores)]],I253+FluxoCaixa1013151768[[#This Row],[Valores Receitas / Despesas]])</f>
        <v>30684.890000000025</v>
      </c>
      <c r="J254" s="5">
        <f>IF(FluxoCaixa1013151768[[#This Row],[Entrada / Saída]]="Saída",FluxoCaixa1013151768[[#This Row],[R$ (Valores)]]*-1,FluxoCaixa1013151768[[#This Row],[R$ (Valores)]])</f>
        <v>-1.49</v>
      </c>
    </row>
    <row r="255" spans="2:10">
      <c r="B255" s="16">
        <v>46090</v>
      </c>
      <c r="C255" s="48" t="s">
        <v>1908</v>
      </c>
      <c r="D255" s="17" t="s">
        <v>2</v>
      </c>
      <c r="E255" s="17" t="s">
        <v>225</v>
      </c>
      <c r="F255" s="17" t="s">
        <v>524</v>
      </c>
      <c r="G255" s="21">
        <v>5.5</v>
      </c>
      <c r="H255" s="17" t="s">
        <v>8</v>
      </c>
      <c r="I255" s="20">
        <f>IF(FluxoCaixa1013151768[[#This Row],[Fornecedores]]="Saldo Inicial",FluxoCaixa1013151768[[#This Row],[R$ (Valores)]],I254+FluxoCaixa1013151768[[#This Row],[Valores Receitas / Despesas]])</f>
        <v>30679.390000000025</v>
      </c>
      <c r="J255" s="5">
        <f>IF(FluxoCaixa1013151768[[#This Row],[Entrada / Saída]]="Saída",FluxoCaixa1013151768[[#This Row],[R$ (Valores)]]*-1,FluxoCaixa1013151768[[#This Row],[R$ (Valores)]])</f>
        <v>-5.5</v>
      </c>
    </row>
    <row r="256" spans="2:10">
      <c r="B256" s="16">
        <v>46090</v>
      </c>
      <c r="C256" s="48" t="s">
        <v>1908</v>
      </c>
      <c r="D256" s="17" t="s">
        <v>2</v>
      </c>
      <c r="E256" s="17" t="s">
        <v>225</v>
      </c>
      <c r="F256" s="17" t="s">
        <v>524</v>
      </c>
      <c r="G256" s="21">
        <v>1.49</v>
      </c>
      <c r="H256" s="17" t="s">
        <v>8</v>
      </c>
      <c r="I256" s="20">
        <f>IF(FluxoCaixa1013151768[[#This Row],[Fornecedores]]="Saldo Inicial",FluxoCaixa1013151768[[#This Row],[R$ (Valores)]],I255+FluxoCaixa1013151768[[#This Row],[Valores Receitas / Despesas]])</f>
        <v>30677.900000000023</v>
      </c>
      <c r="J256" s="5">
        <f>IF(FluxoCaixa1013151768[[#This Row],[Entrada / Saída]]="Saída",FluxoCaixa1013151768[[#This Row],[R$ (Valores)]]*-1,FluxoCaixa1013151768[[#This Row],[R$ (Valores)]])</f>
        <v>-1.49</v>
      </c>
    </row>
    <row r="257" spans="2:10">
      <c r="B257" s="16">
        <v>46090</v>
      </c>
      <c r="C257" s="48" t="s">
        <v>1908</v>
      </c>
      <c r="D257" s="17" t="s">
        <v>2</v>
      </c>
      <c r="E257" s="17" t="s">
        <v>225</v>
      </c>
      <c r="F257" s="17" t="s">
        <v>524</v>
      </c>
      <c r="G257" s="21">
        <v>5.5</v>
      </c>
      <c r="H257" s="17" t="s">
        <v>8</v>
      </c>
      <c r="I257" s="20">
        <f>IF(FluxoCaixa1013151768[[#This Row],[Fornecedores]]="Saldo Inicial",FluxoCaixa1013151768[[#This Row],[R$ (Valores)]],I256+FluxoCaixa1013151768[[#This Row],[Valores Receitas / Despesas]])</f>
        <v>30672.400000000023</v>
      </c>
      <c r="J257" s="5">
        <f>IF(FluxoCaixa1013151768[[#This Row],[Entrada / Saída]]="Saída",FluxoCaixa1013151768[[#This Row],[R$ (Valores)]]*-1,FluxoCaixa1013151768[[#This Row],[R$ (Valores)]])</f>
        <v>-5.5</v>
      </c>
    </row>
    <row r="258" spans="2:10">
      <c r="B258" s="16">
        <v>46090</v>
      </c>
      <c r="C258" s="48" t="s">
        <v>1908</v>
      </c>
      <c r="D258" s="17" t="s">
        <v>2</v>
      </c>
      <c r="E258" s="17" t="s">
        <v>225</v>
      </c>
      <c r="F258" s="17" t="s">
        <v>524</v>
      </c>
      <c r="G258" s="21">
        <v>1.49</v>
      </c>
      <c r="H258" s="17" t="s">
        <v>8</v>
      </c>
      <c r="I258" s="20">
        <f>IF(FluxoCaixa1013151768[[#This Row],[Fornecedores]]="Saldo Inicial",FluxoCaixa1013151768[[#This Row],[R$ (Valores)]],I257+FluxoCaixa1013151768[[#This Row],[Valores Receitas / Despesas]])</f>
        <v>30670.910000000022</v>
      </c>
      <c r="J258" s="5">
        <f>IF(FluxoCaixa1013151768[[#This Row],[Entrada / Saída]]="Saída",FluxoCaixa1013151768[[#This Row],[R$ (Valores)]]*-1,FluxoCaixa1013151768[[#This Row],[R$ (Valores)]])</f>
        <v>-1.49</v>
      </c>
    </row>
    <row r="259" spans="2:10">
      <c r="B259" s="16">
        <v>46090</v>
      </c>
      <c r="C259" s="48" t="s">
        <v>1908</v>
      </c>
      <c r="D259" s="17" t="s">
        <v>2</v>
      </c>
      <c r="E259" s="17" t="s">
        <v>225</v>
      </c>
      <c r="F259" s="17" t="s">
        <v>524</v>
      </c>
      <c r="G259" s="54">
        <v>8.5500000000000007</v>
      </c>
      <c r="H259" s="45" t="s">
        <v>8</v>
      </c>
      <c r="I259" s="20">
        <f>IF(FluxoCaixa1013151768[[#This Row],[Fornecedores]]="Saldo Inicial",FluxoCaixa1013151768[[#This Row],[R$ (Valores)]],I258+FluxoCaixa1013151768[[#This Row],[Valores Receitas / Despesas]])</f>
        <v>30662.360000000022</v>
      </c>
      <c r="J259" s="53">
        <f>IF(FluxoCaixa1013151768[[#This Row],[Entrada / Saída]]="Saída",FluxoCaixa1013151768[[#This Row],[R$ (Valores)]]*-1,FluxoCaixa1013151768[[#This Row],[R$ (Valores)]])</f>
        <v>-8.5500000000000007</v>
      </c>
    </row>
    <row r="260" spans="2:10">
      <c r="B260" s="16">
        <v>46090</v>
      </c>
      <c r="C260" s="48" t="s">
        <v>1908</v>
      </c>
      <c r="D260" s="17" t="s">
        <v>2</v>
      </c>
      <c r="E260" s="17" t="s">
        <v>70</v>
      </c>
      <c r="F260" s="17" t="s">
        <v>2172</v>
      </c>
      <c r="G260" s="21">
        <v>1500</v>
      </c>
      <c r="H260" s="17" t="s">
        <v>8</v>
      </c>
      <c r="I260" s="20">
        <f>IF(FluxoCaixa1013151768[[#This Row],[Fornecedores]]="Saldo Inicial",FluxoCaixa1013151768[[#This Row],[R$ (Valores)]],I259+FluxoCaixa1013151768[[#This Row],[Valores Receitas / Despesas]])</f>
        <v>29162.360000000022</v>
      </c>
      <c r="J260" s="5">
        <f>IF(FluxoCaixa1013151768[[#This Row],[Entrada / Saída]]="Saída",FluxoCaixa1013151768[[#This Row],[R$ (Valores)]]*-1,FluxoCaixa1013151768[[#This Row],[R$ (Valores)]])</f>
        <v>-1500</v>
      </c>
    </row>
    <row r="261" spans="2:10">
      <c r="B261" s="16">
        <v>46090</v>
      </c>
      <c r="C261" s="48" t="s">
        <v>1908</v>
      </c>
      <c r="D261" s="17" t="s">
        <v>2</v>
      </c>
      <c r="E261" s="17" t="s">
        <v>225</v>
      </c>
      <c r="F261" s="17" t="s">
        <v>524</v>
      </c>
      <c r="G261" s="21">
        <v>17.68</v>
      </c>
      <c r="H261" s="17" t="s">
        <v>8</v>
      </c>
      <c r="I261" s="20">
        <f>IF(FluxoCaixa1013151768[[#This Row],[Fornecedores]]="Saldo Inicial",FluxoCaixa1013151768[[#This Row],[R$ (Valores)]],I260+FluxoCaixa1013151768[[#This Row],[Valores Receitas / Despesas]])</f>
        <v>29144.680000000022</v>
      </c>
      <c r="J261" s="5">
        <f>IF(FluxoCaixa1013151768[[#This Row],[Entrada / Saída]]="Saída",FluxoCaixa1013151768[[#This Row],[R$ (Valores)]]*-1,FluxoCaixa1013151768[[#This Row],[R$ (Valores)]])</f>
        <v>-17.68</v>
      </c>
    </row>
    <row r="262" spans="2:10">
      <c r="B262" s="16">
        <v>46091</v>
      </c>
      <c r="C262" s="48" t="s">
        <v>1908</v>
      </c>
      <c r="D262" s="17" t="s">
        <v>2</v>
      </c>
      <c r="E262" s="17" t="s">
        <v>225</v>
      </c>
      <c r="F262" s="17" t="s">
        <v>524</v>
      </c>
      <c r="G262" s="21">
        <v>5.4</v>
      </c>
      <c r="H262" s="17" t="s">
        <v>8</v>
      </c>
      <c r="I262" s="20">
        <f>IF(FluxoCaixa1013151768[[#This Row],[Fornecedores]]="Saldo Inicial",FluxoCaixa1013151768[[#This Row],[R$ (Valores)]],I261+FluxoCaixa1013151768[[#This Row],[Valores Receitas / Despesas]])</f>
        <v>29139.280000000021</v>
      </c>
      <c r="J262" s="5">
        <f>IF(FluxoCaixa1013151768[[#This Row],[Entrada / Saída]]="Saída",FluxoCaixa1013151768[[#This Row],[R$ (Valores)]]*-1,FluxoCaixa1013151768[[#This Row],[R$ (Valores)]])</f>
        <v>-5.4</v>
      </c>
    </row>
    <row r="263" spans="2:10">
      <c r="B263" s="16">
        <v>46091</v>
      </c>
      <c r="C263" s="48" t="s">
        <v>1908</v>
      </c>
      <c r="D263" s="17" t="s">
        <v>2</v>
      </c>
      <c r="E263" s="17" t="s">
        <v>225</v>
      </c>
      <c r="F263" s="17" t="s">
        <v>524</v>
      </c>
      <c r="G263" s="21">
        <v>1.49</v>
      </c>
      <c r="H263" s="17" t="s">
        <v>8</v>
      </c>
      <c r="I263" s="20">
        <f>IF(FluxoCaixa1013151768[[#This Row],[Fornecedores]]="Saldo Inicial",FluxoCaixa1013151768[[#This Row],[R$ (Valores)]],I262+FluxoCaixa1013151768[[#This Row],[Valores Receitas / Despesas]])</f>
        <v>29137.790000000019</v>
      </c>
      <c r="J263" s="5">
        <f>IF(FluxoCaixa1013151768[[#This Row],[Entrada / Saída]]="Saída",FluxoCaixa1013151768[[#This Row],[R$ (Valores)]]*-1,FluxoCaixa1013151768[[#This Row],[R$ (Valores)]])</f>
        <v>-1.49</v>
      </c>
    </row>
    <row r="264" spans="2:10">
      <c r="B264" s="16">
        <v>46091</v>
      </c>
      <c r="C264" s="48" t="s">
        <v>1908</v>
      </c>
      <c r="D264" s="17" t="s">
        <v>2</v>
      </c>
      <c r="E264" s="17" t="s">
        <v>225</v>
      </c>
      <c r="F264" s="17" t="s">
        <v>524</v>
      </c>
      <c r="G264" s="21">
        <v>5.5</v>
      </c>
      <c r="H264" s="17" t="s">
        <v>8</v>
      </c>
      <c r="I264" s="20">
        <f>IF(FluxoCaixa1013151768[[#This Row],[Fornecedores]]="Saldo Inicial",FluxoCaixa1013151768[[#This Row],[R$ (Valores)]],I263+FluxoCaixa1013151768[[#This Row],[Valores Receitas / Despesas]])</f>
        <v>29132.290000000019</v>
      </c>
      <c r="J264" s="5">
        <f>IF(FluxoCaixa1013151768[[#This Row],[Entrada / Saída]]="Saída",FluxoCaixa1013151768[[#This Row],[R$ (Valores)]]*-1,FluxoCaixa1013151768[[#This Row],[R$ (Valores)]])</f>
        <v>-5.5</v>
      </c>
    </row>
    <row r="265" spans="2:10">
      <c r="B265" s="16">
        <v>46091</v>
      </c>
      <c r="C265" s="48" t="s">
        <v>1908</v>
      </c>
      <c r="D265" s="17" t="s">
        <v>2</v>
      </c>
      <c r="E265" s="17" t="s">
        <v>225</v>
      </c>
      <c r="F265" s="17" t="s">
        <v>524</v>
      </c>
      <c r="G265" s="21">
        <v>11.04</v>
      </c>
      <c r="H265" s="17" t="s">
        <v>8</v>
      </c>
      <c r="I265" s="20">
        <f>IF(FluxoCaixa1013151768[[#This Row],[Fornecedores]]="Saldo Inicial",FluxoCaixa1013151768[[#This Row],[R$ (Valores)]],I264+FluxoCaixa1013151768[[#This Row],[Valores Receitas / Despesas]])</f>
        <v>29121.250000000018</v>
      </c>
      <c r="J265" s="5">
        <f>IF(FluxoCaixa1013151768[[#This Row],[Entrada / Saída]]="Saída",FluxoCaixa1013151768[[#This Row],[R$ (Valores)]]*-1,FluxoCaixa1013151768[[#This Row],[R$ (Valores)]])</f>
        <v>-11.04</v>
      </c>
    </row>
    <row r="266" spans="2:10">
      <c r="B266" s="16">
        <v>46091</v>
      </c>
      <c r="C266" s="48" t="s">
        <v>1908</v>
      </c>
      <c r="D266" s="17" t="s">
        <v>2</v>
      </c>
      <c r="E266" s="17" t="s">
        <v>225</v>
      </c>
      <c r="F266" s="17" t="s">
        <v>524</v>
      </c>
      <c r="G266" s="21">
        <v>5.5</v>
      </c>
      <c r="H266" s="17" t="s">
        <v>8</v>
      </c>
      <c r="I266" s="20">
        <f>IF(FluxoCaixa1013151768[[#This Row],[Fornecedores]]="Saldo Inicial",FluxoCaixa1013151768[[#This Row],[R$ (Valores)]],I265+FluxoCaixa1013151768[[#This Row],[Valores Receitas / Despesas]])</f>
        <v>29115.750000000018</v>
      </c>
      <c r="J266" s="5">
        <f>IF(FluxoCaixa1013151768[[#This Row],[Entrada / Saída]]="Saída",FluxoCaixa1013151768[[#This Row],[R$ (Valores)]]*-1,FluxoCaixa1013151768[[#This Row],[R$ (Valores)]])</f>
        <v>-5.5</v>
      </c>
    </row>
    <row r="267" spans="2:10">
      <c r="B267" s="16">
        <v>46091</v>
      </c>
      <c r="C267" s="48" t="s">
        <v>1908</v>
      </c>
      <c r="D267" s="17" t="s">
        <v>2</v>
      </c>
      <c r="E267" s="17" t="s">
        <v>225</v>
      </c>
      <c r="F267" s="17" t="s">
        <v>524</v>
      </c>
      <c r="G267" s="21">
        <v>7.74</v>
      </c>
      <c r="H267" s="17" t="s">
        <v>8</v>
      </c>
      <c r="I267" s="20">
        <f>IF(FluxoCaixa1013151768[[#This Row],[Fornecedores]]="Saldo Inicial",FluxoCaixa1013151768[[#This Row],[R$ (Valores)]],I266+FluxoCaixa1013151768[[#This Row],[Valores Receitas / Despesas]])</f>
        <v>29108.010000000017</v>
      </c>
      <c r="J267" s="5">
        <f>IF(FluxoCaixa1013151768[[#This Row],[Entrada / Saída]]="Saída",FluxoCaixa1013151768[[#This Row],[R$ (Valores)]]*-1,FluxoCaixa1013151768[[#This Row],[R$ (Valores)]])</f>
        <v>-7.74</v>
      </c>
    </row>
    <row r="268" spans="2:10">
      <c r="B268" s="16">
        <v>46091</v>
      </c>
      <c r="C268" s="48" t="s">
        <v>1908</v>
      </c>
      <c r="D268" s="17" t="s">
        <v>2</v>
      </c>
      <c r="E268" s="17" t="s">
        <v>225</v>
      </c>
      <c r="F268" s="17" t="s">
        <v>524</v>
      </c>
      <c r="G268" s="21">
        <v>5.5</v>
      </c>
      <c r="H268" s="17" t="s">
        <v>8</v>
      </c>
      <c r="I268" s="20">
        <f>IF(FluxoCaixa1013151768[[#This Row],[Fornecedores]]="Saldo Inicial",FluxoCaixa1013151768[[#This Row],[R$ (Valores)]],I267+FluxoCaixa1013151768[[#This Row],[Valores Receitas / Despesas]])</f>
        <v>29102.510000000017</v>
      </c>
      <c r="J268" s="5">
        <f>IF(FluxoCaixa1013151768[[#This Row],[Entrada / Saída]]="Saída",FluxoCaixa1013151768[[#This Row],[R$ (Valores)]]*-1,FluxoCaixa1013151768[[#This Row],[R$ (Valores)]])</f>
        <v>-5.5</v>
      </c>
    </row>
    <row r="269" spans="2:10">
      <c r="B269" s="16">
        <v>46091</v>
      </c>
      <c r="C269" s="48" t="s">
        <v>1908</v>
      </c>
      <c r="D269" s="17" t="s">
        <v>2</v>
      </c>
      <c r="E269" s="17" t="s">
        <v>70</v>
      </c>
      <c r="F269" s="17" t="s">
        <v>2173</v>
      </c>
      <c r="G269" s="21">
        <v>5300</v>
      </c>
      <c r="H269" s="17" t="s">
        <v>8</v>
      </c>
      <c r="I269" s="20">
        <f>IF(FluxoCaixa1013151768[[#This Row],[Fornecedores]]="Saldo Inicial",FluxoCaixa1013151768[[#This Row],[R$ (Valores)]],I268+FluxoCaixa1013151768[[#This Row],[Valores Receitas / Despesas]])</f>
        <v>23802.510000000017</v>
      </c>
      <c r="J269" s="5">
        <f>IF(FluxoCaixa1013151768[[#This Row],[Entrada / Saída]]="Saída",FluxoCaixa1013151768[[#This Row],[R$ (Valores)]]*-1,FluxoCaixa1013151768[[#This Row],[R$ (Valores)]])</f>
        <v>-5300</v>
      </c>
    </row>
    <row r="270" spans="2:10">
      <c r="B270" s="16">
        <v>46091</v>
      </c>
      <c r="C270" s="48" t="s">
        <v>1908</v>
      </c>
      <c r="D270" s="17" t="s">
        <v>2</v>
      </c>
      <c r="E270" s="17" t="s">
        <v>225</v>
      </c>
      <c r="F270" s="17" t="s">
        <v>524</v>
      </c>
      <c r="G270" s="21">
        <v>18.05</v>
      </c>
      <c r="H270" s="17" t="s">
        <v>8</v>
      </c>
      <c r="I270" s="20">
        <f>IF(FluxoCaixa1013151768[[#This Row],[Fornecedores]]="Saldo Inicial",FluxoCaixa1013151768[[#This Row],[R$ (Valores)]],I269+FluxoCaixa1013151768[[#This Row],[Valores Receitas / Despesas]])</f>
        <v>23784.460000000017</v>
      </c>
      <c r="J270" s="5">
        <f>IF(FluxoCaixa1013151768[[#This Row],[Entrada / Saída]]="Saída",FluxoCaixa1013151768[[#This Row],[R$ (Valores)]]*-1,FluxoCaixa1013151768[[#This Row],[R$ (Valores)]])</f>
        <v>-18.05</v>
      </c>
    </row>
    <row r="271" spans="2:10">
      <c r="B271" s="16">
        <v>46091</v>
      </c>
      <c r="C271" s="48" t="s">
        <v>1908</v>
      </c>
      <c r="D271" s="17" t="s">
        <v>2</v>
      </c>
      <c r="E271" s="17" t="s">
        <v>225</v>
      </c>
      <c r="F271" s="17" t="s">
        <v>524</v>
      </c>
      <c r="G271" s="21">
        <v>9.0299999999999994</v>
      </c>
      <c r="H271" s="17" t="s">
        <v>8</v>
      </c>
      <c r="I271" s="20">
        <f>IF(FluxoCaixa1013151768[[#This Row],[Fornecedores]]="Saldo Inicial",FluxoCaixa1013151768[[#This Row],[R$ (Valores)]],I270+FluxoCaixa1013151768[[#This Row],[Valores Receitas / Despesas]])</f>
        <v>23775.430000000018</v>
      </c>
      <c r="J271" s="5">
        <f>IF(FluxoCaixa1013151768[[#This Row],[Entrada / Saída]]="Saída",FluxoCaixa1013151768[[#This Row],[R$ (Valores)]]*-1,FluxoCaixa1013151768[[#This Row],[R$ (Valores)]])</f>
        <v>-9.0299999999999994</v>
      </c>
    </row>
    <row r="272" spans="2:10">
      <c r="B272" s="16">
        <v>46091</v>
      </c>
      <c r="C272" s="48" t="s">
        <v>1908</v>
      </c>
      <c r="D272" s="17" t="s">
        <v>2</v>
      </c>
      <c r="E272" s="17" t="s">
        <v>225</v>
      </c>
      <c r="F272" s="17" t="s">
        <v>524</v>
      </c>
      <c r="G272" s="21">
        <v>5.5</v>
      </c>
      <c r="H272" s="17" t="s">
        <v>8</v>
      </c>
      <c r="I272" s="20">
        <f>IF(FluxoCaixa1013151768[[#This Row],[Fornecedores]]="Saldo Inicial",FluxoCaixa1013151768[[#This Row],[R$ (Valores)]],I271+FluxoCaixa1013151768[[#This Row],[Valores Receitas / Despesas]])</f>
        <v>23769.930000000018</v>
      </c>
      <c r="J272" s="5">
        <f>IF(FluxoCaixa1013151768[[#This Row],[Entrada / Saída]]="Saída",FluxoCaixa1013151768[[#This Row],[R$ (Valores)]]*-1,FluxoCaixa1013151768[[#This Row],[R$ (Valores)]])</f>
        <v>-5.5</v>
      </c>
    </row>
    <row r="273" spans="2:10">
      <c r="B273" s="16">
        <v>46091</v>
      </c>
      <c r="C273" s="48" t="s">
        <v>1908</v>
      </c>
      <c r="D273" s="17" t="s">
        <v>2</v>
      </c>
      <c r="E273" s="17" t="s">
        <v>225</v>
      </c>
      <c r="F273" s="17" t="s">
        <v>524</v>
      </c>
      <c r="G273" s="21">
        <v>11</v>
      </c>
      <c r="H273" s="17" t="s">
        <v>8</v>
      </c>
      <c r="I273" s="20">
        <f>IF(FluxoCaixa1013151768[[#This Row],[Fornecedores]]="Saldo Inicial",FluxoCaixa1013151768[[#This Row],[R$ (Valores)]],I272+FluxoCaixa1013151768[[#This Row],[Valores Receitas / Despesas]])</f>
        <v>23758.930000000018</v>
      </c>
      <c r="J273" s="5">
        <f>IF(FluxoCaixa1013151768[[#This Row],[Entrada / Saída]]="Saída",FluxoCaixa1013151768[[#This Row],[R$ (Valores)]]*-1,FluxoCaixa1013151768[[#This Row],[R$ (Valores)]])</f>
        <v>-11</v>
      </c>
    </row>
    <row r="274" spans="2:10">
      <c r="B274" s="16">
        <v>46091</v>
      </c>
      <c r="C274" s="48" t="s">
        <v>1908</v>
      </c>
      <c r="D274" s="17" t="s">
        <v>2</v>
      </c>
      <c r="E274" s="17" t="s">
        <v>225</v>
      </c>
      <c r="F274" s="17" t="s">
        <v>524</v>
      </c>
      <c r="G274" s="21">
        <v>1.49</v>
      </c>
      <c r="H274" s="17" t="s">
        <v>8</v>
      </c>
      <c r="I274" s="20">
        <f>IF(FluxoCaixa1013151768[[#This Row],[Fornecedores]]="Saldo Inicial",FluxoCaixa1013151768[[#This Row],[R$ (Valores)]],I273+FluxoCaixa1013151768[[#This Row],[Valores Receitas / Despesas]])</f>
        <v>23757.440000000017</v>
      </c>
      <c r="J274" s="5">
        <f>IF(FluxoCaixa1013151768[[#This Row],[Entrada / Saída]]="Saída",FluxoCaixa1013151768[[#This Row],[R$ (Valores)]]*-1,FluxoCaixa1013151768[[#This Row],[R$ (Valores)]])</f>
        <v>-1.49</v>
      </c>
    </row>
    <row r="275" spans="2:10">
      <c r="B275" s="16">
        <v>46091</v>
      </c>
      <c r="C275" s="48" t="s">
        <v>1908</v>
      </c>
      <c r="D275" s="17" t="s">
        <v>2</v>
      </c>
      <c r="E275" s="17" t="s">
        <v>225</v>
      </c>
      <c r="F275" s="17" t="s">
        <v>524</v>
      </c>
      <c r="G275" s="21">
        <v>5.5</v>
      </c>
      <c r="H275" s="17" t="s">
        <v>8</v>
      </c>
      <c r="I275" s="20">
        <f>IF(FluxoCaixa1013151768[[#This Row],[Fornecedores]]="Saldo Inicial",FluxoCaixa1013151768[[#This Row],[R$ (Valores)]],I274+FluxoCaixa1013151768[[#This Row],[Valores Receitas / Despesas]])</f>
        <v>23751.940000000017</v>
      </c>
      <c r="J275" s="5">
        <f>IF(FluxoCaixa1013151768[[#This Row],[Entrada / Saída]]="Saída",FluxoCaixa1013151768[[#This Row],[R$ (Valores)]]*-1,FluxoCaixa1013151768[[#This Row],[R$ (Valores)]])</f>
        <v>-5.5</v>
      </c>
    </row>
    <row r="276" spans="2:10">
      <c r="B276" s="16">
        <v>46091</v>
      </c>
      <c r="C276" s="48" t="s">
        <v>1908</v>
      </c>
      <c r="D276" s="17" t="s">
        <v>2</v>
      </c>
      <c r="E276" s="17" t="s">
        <v>225</v>
      </c>
      <c r="F276" s="17" t="s">
        <v>524</v>
      </c>
      <c r="G276" s="21">
        <v>12.6</v>
      </c>
      <c r="H276" s="17" t="s">
        <v>8</v>
      </c>
      <c r="I276" s="20">
        <f>IF(FluxoCaixa1013151768[[#This Row],[Fornecedores]]="Saldo Inicial",FluxoCaixa1013151768[[#This Row],[R$ (Valores)]],I275+FluxoCaixa1013151768[[#This Row],[Valores Receitas / Despesas]])</f>
        <v>23739.340000000018</v>
      </c>
      <c r="J276" s="5">
        <f>IF(FluxoCaixa1013151768[[#This Row],[Entrada / Saída]]="Saída",FluxoCaixa1013151768[[#This Row],[R$ (Valores)]]*-1,FluxoCaixa1013151768[[#This Row],[R$ (Valores)]])</f>
        <v>-12.6</v>
      </c>
    </row>
    <row r="277" spans="2:10">
      <c r="B277" s="16">
        <v>46091</v>
      </c>
      <c r="C277" s="48" t="s">
        <v>1908</v>
      </c>
      <c r="D277" s="45" t="s">
        <v>2</v>
      </c>
      <c r="E277" s="45" t="s">
        <v>32</v>
      </c>
      <c r="F277" s="17" t="s">
        <v>2187</v>
      </c>
      <c r="G277" s="54">
        <v>469.77</v>
      </c>
      <c r="H277" s="45" t="s">
        <v>8</v>
      </c>
      <c r="I277" s="20">
        <f>IF(FluxoCaixa1013151768[[#This Row],[Fornecedores]]="Saldo Inicial",FluxoCaixa1013151768[[#This Row],[R$ (Valores)]],I276+FluxoCaixa1013151768[[#This Row],[Valores Receitas / Despesas]])</f>
        <v>23269.570000000018</v>
      </c>
      <c r="J277" s="53">
        <f>IF(FluxoCaixa1013151768[[#This Row],[Entrada / Saída]]="Saída",FluxoCaixa1013151768[[#This Row],[R$ (Valores)]]*-1,FluxoCaixa1013151768[[#This Row],[R$ (Valores)]])</f>
        <v>-469.77</v>
      </c>
    </row>
    <row r="278" spans="2:10">
      <c r="B278" s="16">
        <v>46091</v>
      </c>
      <c r="C278" s="48" t="s">
        <v>1908</v>
      </c>
      <c r="D278" s="17" t="s">
        <v>1</v>
      </c>
      <c r="E278" s="17" t="s">
        <v>60</v>
      </c>
      <c r="F278" s="17" t="s">
        <v>977</v>
      </c>
      <c r="G278" s="21">
        <v>200</v>
      </c>
      <c r="H278" s="17" t="s">
        <v>8</v>
      </c>
      <c r="I278" s="20">
        <f>IF(FluxoCaixa1013151768[[#This Row],[Fornecedores]]="Saldo Inicial",FluxoCaixa1013151768[[#This Row],[R$ (Valores)]],I277+FluxoCaixa1013151768[[#This Row],[Valores Receitas / Despesas]])</f>
        <v>23469.570000000018</v>
      </c>
      <c r="J278" s="5">
        <f>IF(FluxoCaixa1013151768[[#This Row],[Entrada / Saída]]="Saída",FluxoCaixa1013151768[[#This Row],[R$ (Valores)]]*-1,FluxoCaixa1013151768[[#This Row],[R$ (Valores)]])</f>
        <v>200</v>
      </c>
    </row>
    <row r="279" spans="2:10">
      <c r="B279" s="16">
        <v>46091</v>
      </c>
      <c r="C279" s="48" t="s">
        <v>1908</v>
      </c>
      <c r="D279" s="17" t="s">
        <v>2</v>
      </c>
      <c r="E279" s="17" t="s">
        <v>225</v>
      </c>
      <c r="F279" s="17" t="s">
        <v>524</v>
      </c>
      <c r="G279" s="21">
        <v>10.8</v>
      </c>
      <c r="H279" s="17" t="s">
        <v>8</v>
      </c>
      <c r="I279" s="20">
        <f>IF(FluxoCaixa1013151768[[#This Row],[Fornecedores]]="Saldo Inicial",FluxoCaixa1013151768[[#This Row],[R$ (Valores)]],I278+FluxoCaixa1013151768[[#This Row],[Valores Receitas / Despesas]])</f>
        <v>23458.770000000019</v>
      </c>
      <c r="J279" s="5">
        <f>IF(FluxoCaixa1013151768[[#This Row],[Entrada / Saída]]="Saída",FluxoCaixa1013151768[[#This Row],[R$ (Valores)]]*-1,FluxoCaixa1013151768[[#This Row],[R$ (Valores)]])</f>
        <v>-10.8</v>
      </c>
    </row>
    <row r="280" spans="2:10">
      <c r="B280" s="16">
        <v>46091</v>
      </c>
      <c r="C280" s="48" t="s">
        <v>1908</v>
      </c>
      <c r="D280" s="17" t="s">
        <v>2</v>
      </c>
      <c r="E280" s="17" t="s">
        <v>225</v>
      </c>
      <c r="F280" s="17" t="s">
        <v>524</v>
      </c>
      <c r="G280" s="21">
        <v>5.7</v>
      </c>
      <c r="H280" s="17" t="s">
        <v>8</v>
      </c>
      <c r="I280" s="20">
        <f>IF(FluxoCaixa1013151768[[#This Row],[Fornecedores]]="Saldo Inicial",FluxoCaixa1013151768[[#This Row],[R$ (Valores)]],I279+FluxoCaixa1013151768[[#This Row],[Valores Receitas / Despesas]])</f>
        <v>23453.070000000018</v>
      </c>
      <c r="J280" s="5">
        <f>IF(FluxoCaixa1013151768[[#This Row],[Entrada / Saída]]="Saída",FluxoCaixa1013151768[[#This Row],[R$ (Valores)]]*-1,FluxoCaixa1013151768[[#This Row],[R$ (Valores)]])</f>
        <v>-5.7</v>
      </c>
    </row>
    <row r="281" spans="2:10">
      <c r="B281" s="16">
        <v>46091</v>
      </c>
      <c r="C281" s="48" t="s">
        <v>1908</v>
      </c>
      <c r="D281" s="17" t="s">
        <v>2</v>
      </c>
      <c r="E281" s="17" t="s">
        <v>70</v>
      </c>
      <c r="F281" s="17" t="s">
        <v>2188</v>
      </c>
      <c r="G281" s="21">
        <v>2100</v>
      </c>
      <c r="H281" s="17" t="s">
        <v>8</v>
      </c>
      <c r="I281" s="20">
        <f>IF(FluxoCaixa1013151768[[#This Row],[Fornecedores]]="Saldo Inicial",FluxoCaixa1013151768[[#This Row],[R$ (Valores)]],I280+FluxoCaixa1013151768[[#This Row],[Valores Receitas / Despesas]])</f>
        <v>21353.070000000018</v>
      </c>
      <c r="J281" s="5">
        <f>IF(FluxoCaixa1013151768[[#This Row],[Entrada / Saída]]="Saída",FluxoCaixa1013151768[[#This Row],[R$ (Valores)]]*-1,FluxoCaixa1013151768[[#This Row],[R$ (Valores)]])</f>
        <v>-2100</v>
      </c>
    </row>
    <row r="282" spans="2:10">
      <c r="B282" s="16">
        <v>46091</v>
      </c>
      <c r="C282" s="48" t="s">
        <v>1908</v>
      </c>
      <c r="D282" s="17" t="s">
        <v>2</v>
      </c>
      <c r="E282" s="17" t="s">
        <v>61</v>
      </c>
      <c r="F282" s="17" t="s">
        <v>2189</v>
      </c>
      <c r="G282" s="21">
        <v>2201.15</v>
      </c>
      <c r="H282" s="17" t="s">
        <v>8</v>
      </c>
      <c r="I282" s="20">
        <f>IF(FluxoCaixa1013151768[[#This Row],[Fornecedores]]="Saldo Inicial",FluxoCaixa1013151768[[#This Row],[R$ (Valores)]],I281+FluxoCaixa1013151768[[#This Row],[Valores Receitas / Despesas]])</f>
        <v>19151.920000000016</v>
      </c>
      <c r="J282" s="5">
        <f>IF(FluxoCaixa1013151768[[#This Row],[Entrada / Saída]]="Saída",FluxoCaixa1013151768[[#This Row],[R$ (Valores)]]*-1,FluxoCaixa1013151768[[#This Row],[R$ (Valores)]])</f>
        <v>-2201.15</v>
      </c>
    </row>
    <row r="283" spans="2:10">
      <c r="B283" s="16">
        <v>46091</v>
      </c>
      <c r="C283" s="48" t="s">
        <v>1908</v>
      </c>
      <c r="D283" s="17" t="s">
        <v>2</v>
      </c>
      <c r="E283" s="17" t="s">
        <v>70</v>
      </c>
      <c r="F283" s="17" t="s">
        <v>2190</v>
      </c>
      <c r="G283" s="21">
        <v>2777.6</v>
      </c>
      <c r="H283" s="17" t="s">
        <v>8</v>
      </c>
      <c r="I283" s="20">
        <f>IF(FluxoCaixa1013151768[[#This Row],[Fornecedores]]="Saldo Inicial",FluxoCaixa1013151768[[#This Row],[R$ (Valores)]],I282+FluxoCaixa1013151768[[#This Row],[Valores Receitas / Despesas]])</f>
        <v>16374.320000000016</v>
      </c>
      <c r="J283" s="5">
        <f>IF(FluxoCaixa1013151768[[#This Row],[Entrada / Saída]]="Saída",FluxoCaixa1013151768[[#This Row],[R$ (Valores)]]*-1,FluxoCaixa1013151768[[#This Row],[R$ (Valores)]])</f>
        <v>-2777.6</v>
      </c>
    </row>
    <row r="284" spans="2:10">
      <c r="B284" s="16">
        <v>46091</v>
      </c>
      <c r="C284" s="48" t="s">
        <v>1908</v>
      </c>
      <c r="D284" s="17" t="s">
        <v>2</v>
      </c>
      <c r="E284" s="17" t="s">
        <v>70</v>
      </c>
      <c r="F284" s="17" t="s">
        <v>2191</v>
      </c>
      <c r="G284" s="21">
        <v>7748</v>
      </c>
      <c r="H284" s="17" t="s">
        <v>8</v>
      </c>
      <c r="I284" s="20">
        <f>IF(FluxoCaixa1013151768[[#This Row],[Fornecedores]]="Saldo Inicial",FluxoCaixa1013151768[[#This Row],[R$ (Valores)]],I283+FluxoCaixa1013151768[[#This Row],[Valores Receitas / Despesas]])</f>
        <v>8626.3200000000161</v>
      </c>
      <c r="J284" s="5">
        <f>IF(FluxoCaixa1013151768[[#This Row],[Entrada / Saída]]="Saída",FluxoCaixa1013151768[[#This Row],[R$ (Valores)]]*-1,FluxoCaixa1013151768[[#This Row],[R$ (Valores)]])</f>
        <v>-7748</v>
      </c>
    </row>
    <row r="285" spans="2:10">
      <c r="B285" s="16">
        <v>46091</v>
      </c>
      <c r="C285" s="48" t="s">
        <v>1908</v>
      </c>
      <c r="D285" s="17" t="s">
        <v>2</v>
      </c>
      <c r="E285" s="17" t="s">
        <v>70</v>
      </c>
      <c r="F285" s="17" t="s">
        <v>2192</v>
      </c>
      <c r="G285" s="21">
        <v>9024.2000000000007</v>
      </c>
      <c r="H285" s="17" t="s">
        <v>8</v>
      </c>
      <c r="I285" s="20">
        <f>IF(FluxoCaixa1013151768[[#This Row],[Fornecedores]]="Saldo Inicial",FluxoCaixa1013151768[[#This Row],[R$ (Valores)]],I284+FluxoCaixa1013151768[[#This Row],[Valores Receitas / Despesas]])</f>
        <v>-397.87999999998465</v>
      </c>
      <c r="J285" s="5">
        <f>IF(FluxoCaixa1013151768[[#This Row],[Entrada / Saída]]="Saída",FluxoCaixa1013151768[[#This Row],[R$ (Valores)]]*-1,FluxoCaixa1013151768[[#This Row],[R$ (Valores)]])</f>
        <v>-9024.2000000000007</v>
      </c>
    </row>
    <row r="286" spans="2:10">
      <c r="B286" s="16">
        <v>46091</v>
      </c>
      <c r="C286" s="48" t="s">
        <v>1908</v>
      </c>
      <c r="D286" s="17" t="s">
        <v>2</v>
      </c>
      <c r="E286" s="17" t="s">
        <v>70</v>
      </c>
      <c r="F286" s="17" t="s">
        <v>2193</v>
      </c>
      <c r="G286" s="21">
        <v>10758</v>
      </c>
      <c r="H286" s="17" t="s">
        <v>8</v>
      </c>
      <c r="I286" s="20">
        <f>IF(FluxoCaixa1013151768[[#This Row],[Fornecedores]]="Saldo Inicial",FluxoCaixa1013151768[[#This Row],[R$ (Valores)]],I285+FluxoCaixa1013151768[[#This Row],[Valores Receitas / Despesas]])</f>
        <v>-11155.879999999985</v>
      </c>
      <c r="J286" s="5">
        <f>IF(FluxoCaixa1013151768[[#This Row],[Entrada / Saída]]="Saída",FluxoCaixa1013151768[[#This Row],[R$ (Valores)]]*-1,FluxoCaixa1013151768[[#This Row],[R$ (Valores)]])</f>
        <v>-10758</v>
      </c>
    </row>
    <row r="287" spans="2:10">
      <c r="B287" s="16">
        <v>46091</v>
      </c>
      <c r="C287" s="48" t="s">
        <v>1908</v>
      </c>
      <c r="D287" s="17" t="s">
        <v>2</v>
      </c>
      <c r="E287" s="17" t="s">
        <v>225</v>
      </c>
      <c r="F287" s="17" t="s">
        <v>524</v>
      </c>
      <c r="G287" s="21">
        <v>10.8</v>
      </c>
      <c r="H287" s="17" t="s">
        <v>8</v>
      </c>
      <c r="I287" s="20">
        <f>IF(FluxoCaixa1013151768[[#This Row],[Fornecedores]]="Saldo Inicial",FluxoCaixa1013151768[[#This Row],[R$ (Valores)]],I286+FluxoCaixa1013151768[[#This Row],[Valores Receitas / Despesas]])</f>
        <v>-11166.679999999984</v>
      </c>
      <c r="J287" s="5">
        <f>IF(FluxoCaixa1013151768[[#This Row],[Entrada / Saída]]="Saída",FluxoCaixa1013151768[[#This Row],[R$ (Valores)]]*-1,FluxoCaixa1013151768[[#This Row],[R$ (Valores)]])</f>
        <v>-10.8</v>
      </c>
    </row>
    <row r="288" spans="2:10">
      <c r="B288" s="16">
        <v>46091</v>
      </c>
      <c r="C288" s="48" t="s">
        <v>1908</v>
      </c>
      <c r="D288" s="17" t="s">
        <v>2</v>
      </c>
      <c r="E288" s="17" t="s">
        <v>225</v>
      </c>
      <c r="F288" s="17" t="s">
        <v>524</v>
      </c>
      <c r="G288" s="21">
        <v>2.4</v>
      </c>
      <c r="H288" s="17" t="s">
        <v>8</v>
      </c>
      <c r="I288" s="20">
        <f>IF(FluxoCaixa1013151768[[#This Row],[Fornecedores]]="Saldo Inicial",FluxoCaixa1013151768[[#This Row],[R$ (Valores)]],I287+FluxoCaixa1013151768[[#This Row],[Valores Receitas / Despesas]])</f>
        <v>-11169.079999999984</v>
      </c>
      <c r="J288" s="5">
        <f>IF(FluxoCaixa1013151768[[#This Row],[Entrada / Saída]]="Saída",FluxoCaixa1013151768[[#This Row],[R$ (Valores)]]*-1,FluxoCaixa1013151768[[#This Row],[R$ (Valores)]])</f>
        <v>-2.4</v>
      </c>
    </row>
    <row r="289" spans="2:10">
      <c r="B289" s="16">
        <v>46091</v>
      </c>
      <c r="C289" s="48" t="s">
        <v>1908</v>
      </c>
      <c r="D289" s="17" t="s">
        <v>2</v>
      </c>
      <c r="E289" s="17" t="s">
        <v>70</v>
      </c>
      <c r="F289" s="17" t="s">
        <v>2194</v>
      </c>
      <c r="G289" s="21">
        <v>8333.33</v>
      </c>
      <c r="H289" s="17" t="s">
        <v>8</v>
      </c>
      <c r="I289" s="20">
        <f>IF(FluxoCaixa1013151768[[#This Row],[Fornecedores]]="Saldo Inicial",FluxoCaixa1013151768[[#This Row],[R$ (Valores)]],I288+FluxoCaixa1013151768[[#This Row],[Valores Receitas / Despesas]])</f>
        <v>-19502.409999999982</v>
      </c>
      <c r="J289" s="5">
        <f>IF(FluxoCaixa1013151768[[#This Row],[Entrada / Saída]]="Saída",FluxoCaixa1013151768[[#This Row],[R$ (Valores)]]*-1,FluxoCaixa1013151768[[#This Row],[R$ (Valores)]])</f>
        <v>-8333.33</v>
      </c>
    </row>
    <row r="290" spans="2:10">
      <c r="B290" s="16">
        <v>46091</v>
      </c>
      <c r="C290" s="48" t="s">
        <v>1908</v>
      </c>
      <c r="D290" s="17" t="s">
        <v>2</v>
      </c>
      <c r="E290" s="17" t="s">
        <v>225</v>
      </c>
      <c r="F290" s="17" t="s">
        <v>524</v>
      </c>
      <c r="G290" s="21">
        <v>10.8</v>
      </c>
      <c r="H290" s="17" t="s">
        <v>8</v>
      </c>
      <c r="I290" s="20">
        <f>IF(FluxoCaixa1013151768[[#This Row],[Fornecedores]]="Saldo Inicial",FluxoCaixa1013151768[[#This Row],[R$ (Valores)]],I289+FluxoCaixa1013151768[[#This Row],[Valores Receitas / Despesas]])</f>
        <v>-19513.209999999981</v>
      </c>
      <c r="J290" s="5">
        <f>IF(FluxoCaixa1013151768[[#This Row],[Entrada / Saída]]="Saída",FluxoCaixa1013151768[[#This Row],[R$ (Valores)]]*-1,FluxoCaixa1013151768[[#This Row],[R$ (Valores)]])</f>
        <v>-10.8</v>
      </c>
    </row>
    <row r="291" spans="2:10">
      <c r="B291" s="16">
        <v>46091</v>
      </c>
      <c r="C291" s="48" t="s">
        <v>1908</v>
      </c>
      <c r="D291" s="17" t="s">
        <v>2</v>
      </c>
      <c r="E291" s="17" t="s">
        <v>225</v>
      </c>
      <c r="F291" s="17" t="s">
        <v>524</v>
      </c>
      <c r="G291" s="21">
        <v>1.49</v>
      </c>
      <c r="H291" s="17" t="s">
        <v>8</v>
      </c>
      <c r="I291" s="20">
        <f>IF(FluxoCaixa1013151768[[#This Row],[Fornecedores]]="Saldo Inicial",FluxoCaixa1013151768[[#This Row],[R$ (Valores)]],I290+FluxoCaixa1013151768[[#This Row],[Valores Receitas / Despesas]])</f>
        <v>-19514.699999999983</v>
      </c>
      <c r="J291" s="5">
        <f>IF(FluxoCaixa1013151768[[#This Row],[Entrada / Saída]]="Saída",FluxoCaixa1013151768[[#This Row],[R$ (Valores)]]*-1,FluxoCaixa1013151768[[#This Row],[R$ (Valores)]])</f>
        <v>-1.49</v>
      </c>
    </row>
    <row r="292" spans="2:10">
      <c r="B292" s="16">
        <v>46091</v>
      </c>
      <c r="C292" s="48" t="s">
        <v>1908</v>
      </c>
      <c r="D292" s="17" t="s">
        <v>2</v>
      </c>
      <c r="E292" s="17" t="s">
        <v>225</v>
      </c>
      <c r="F292" s="17" t="s">
        <v>524</v>
      </c>
      <c r="G292" s="21">
        <v>18.05</v>
      </c>
      <c r="H292" s="17" t="s">
        <v>8</v>
      </c>
      <c r="I292" s="20">
        <f>IF(FluxoCaixa1013151768[[#This Row],[Fornecedores]]="Saldo Inicial",FluxoCaixa1013151768[[#This Row],[R$ (Valores)]],I291+FluxoCaixa1013151768[[#This Row],[Valores Receitas / Despesas]])</f>
        <v>-19532.749999999982</v>
      </c>
      <c r="J292" s="5">
        <f>IF(FluxoCaixa1013151768[[#This Row],[Entrada / Saída]]="Saída",FluxoCaixa1013151768[[#This Row],[R$ (Valores)]]*-1,FluxoCaixa1013151768[[#This Row],[R$ (Valores)]])</f>
        <v>-18.05</v>
      </c>
    </row>
    <row r="293" spans="2:10">
      <c r="B293" s="16">
        <v>46091</v>
      </c>
      <c r="C293" s="48" t="s">
        <v>1908</v>
      </c>
      <c r="D293" s="17" t="s">
        <v>2</v>
      </c>
      <c r="E293" s="17" t="s">
        <v>79</v>
      </c>
      <c r="F293" s="17" t="s">
        <v>2195</v>
      </c>
      <c r="G293" s="21">
        <v>88</v>
      </c>
      <c r="H293" s="17" t="s">
        <v>8</v>
      </c>
      <c r="I293" s="20">
        <f>IF(FluxoCaixa1013151768[[#This Row],[Fornecedores]]="Saldo Inicial",FluxoCaixa1013151768[[#This Row],[R$ (Valores)]],I292+FluxoCaixa1013151768[[#This Row],[Valores Receitas / Despesas]])</f>
        <v>-19620.749999999982</v>
      </c>
      <c r="J293" s="5">
        <f>IF(FluxoCaixa1013151768[[#This Row],[Entrada / Saída]]="Saída",FluxoCaixa1013151768[[#This Row],[R$ (Valores)]]*-1,FluxoCaixa1013151768[[#This Row],[R$ (Valores)]])</f>
        <v>-88</v>
      </c>
    </row>
    <row r="294" spans="2:10">
      <c r="B294" s="16">
        <v>46091</v>
      </c>
      <c r="C294" s="48" t="s">
        <v>1908</v>
      </c>
      <c r="D294" s="17" t="s">
        <v>2</v>
      </c>
      <c r="E294" s="17" t="s">
        <v>225</v>
      </c>
      <c r="F294" s="17" t="s">
        <v>524</v>
      </c>
      <c r="G294" s="21">
        <v>1.49</v>
      </c>
      <c r="H294" s="17" t="s">
        <v>8</v>
      </c>
      <c r="I294" s="20">
        <f>IF(FluxoCaixa1013151768[[#This Row],[Fornecedores]]="Saldo Inicial",FluxoCaixa1013151768[[#This Row],[R$ (Valores)]],I293+FluxoCaixa1013151768[[#This Row],[Valores Receitas / Despesas]])</f>
        <v>-19622.239999999983</v>
      </c>
      <c r="J294" s="5">
        <f>IF(FluxoCaixa1013151768[[#This Row],[Entrada / Saída]]="Saída",FluxoCaixa1013151768[[#This Row],[R$ (Valores)]]*-1,FluxoCaixa1013151768[[#This Row],[R$ (Valores)]])</f>
        <v>-1.49</v>
      </c>
    </row>
    <row r="295" spans="2:10">
      <c r="B295" s="16">
        <v>46091</v>
      </c>
      <c r="C295" s="48" t="s">
        <v>1908</v>
      </c>
      <c r="D295" s="17" t="s">
        <v>2</v>
      </c>
      <c r="E295" s="17" t="s">
        <v>225</v>
      </c>
      <c r="F295" s="17" t="s">
        <v>524</v>
      </c>
      <c r="G295" s="54">
        <v>5.4</v>
      </c>
      <c r="H295" s="45" t="s">
        <v>8</v>
      </c>
      <c r="I295" s="20">
        <f>IF(FluxoCaixa1013151768[[#This Row],[Fornecedores]]="Saldo Inicial",FluxoCaixa1013151768[[#This Row],[R$ (Valores)]],I294+FluxoCaixa1013151768[[#This Row],[Valores Receitas / Despesas]])</f>
        <v>-19627.639999999985</v>
      </c>
      <c r="J295" s="53">
        <f>IF(FluxoCaixa1013151768[[#This Row],[Entrada / Saída]]="Saída",FluxoCaixa1013151768[[#This Row],[R$ (Valores)]]*-1,FluxoCaixa1013151768[[#This Row],[R$ (Valores)]])</f>
        <v>-5.4</v>
      </c>
    </row>
    <row r="296" spans="2:10">
      <c r="B296" s="16">
        <v>46091</v>
      </c>
      <c r="C296" s="48" t="s">
        <v>1908</v>
      </c>
      <c r="D296" s="17" t="s">
        <v>2</v>
      </c>
      <c r="E296" s="17" t="s">
        <v>511</v>
      </c>
      <c r="F296" s="17" t="s">
        <v>2196</v>
      </c>
      <c r="G296" s="54">
        <v>750</v>
      </c>
      <c r="H296" s="45" t="s">
        <v>8</v>
      </c>
      <c r="I296" s="20">
        <f>IF(FluxoCaixa1013151768[[#This Row],[Fornecedores]]="Saldo Inicial",FluxoCaixa1013151768[[#This Row],[R$ (Valores)]],I295+FluxoCaixa1013151768[[#This Row],[Valores Receitas / Despesas]])</f>
        <v>-20377.639999999985</v>
      </c>
      <c r="J296" s="53">
        <f>IF(FluxoCaixa1013151768[[#This Row],[Entrada / Saída]]="Saída",FluxoCaixa1013151768[[#This Row],[R$ (Valores)]]*-1,FluxoCaixa1013151768[[#This Row],[R$ (Valores)]])</f>
        <v>-750</v>
      </c>
    </row>
    <row r="297" spans="2:10">
      <c r="B297" s="16">
        <v>46091</v>
      </c>
      <c r="C297" s="48" t="s">
        <v>1908</v>
      </c>
      <c r="D297" s="17" t="s">
        <v>2</v>
      </c>
      <c r="E297" s="17" t="s">
        <v>511</v>
      </c>
      <c r="F297" s="17" t="s">
        <v>2197</v>
      </c>
      <c r="G297" s="21">
        <v>700</v>
      </c>
      <c r="H297" s="17" t="s">
        <v>8</v>
      </c>
      <c r="I297" s="20">
        <f>IF(FluxoCaixa1013151768[[#This Row],[Fornecedores]]="Saldo Inicial",FluxoCaixa1013151768[[#This Row],[R$ (Valores)]],I296+FluxoCaixa1013151768[[#This Row],[Valores Receitas / Despesas]])</f>
        <v>-21077.639999999985</v>
      </c>
      <c r="J297" s="5">
        <f>IF(FluxoCaixa1013151768[[#This Row],[Entrada / Saída]]="Saída",FluxoCaixa1013151768[[#This Row],[R$ (Valores)]]*-1,FluxoCaixa1013151768[[#This Row],[R$ (Valores)]])</f>
        <v>-700</v>
      </c>
    </row>
    <row r="298" spans="2:10">
      <c r="B298" s="16">
        <v>46091</v>
      </c>
      <c r="C298" s="48" t="s">
        <v>1908</v>
      </c>
      <c r="D298" s="17" t="s">
        <v>2</v>
      </c>
      <c r="E298" s="17" t="s">
        <v>511</v>
      </c>
      <c r="F298" s="17" t="s">
        <v>2199</v>
      </c>
      <c r="G298" s="21">
        <v>1400</v>
      </c>
      <c r="H298" s="17" t="s">
        <v>8</v>
      </c>
      <c r="I298" s="20">
        <f>IF(FluxoCaixa1013151768[[#This Row],[Fornecedores]]="Saldo Inicial",FluxoCaixa1013151768[[#This Row],[R$ (Valores)]],I297+FluxoCaixa1013151768[[#This Row],[Valores Receitas / Despesas]])</f>
        <v>-22477.639999999985</v>
      </c>
      <c r="J298" s="5">
        <f>IF(FluxoCaixa1013151768[[#This Row],[Entrada / Saída]]="Saída",FluxoCaixa1013151768[[#This Row],[R$ (Valores)]]*-1,FluxoCaixa1013151768[[#This Row],[R$ (Valores)]])</f>
        <v>-1400</v>
      </c>
    </row>
    <row r="299" spans="2:10">
      <c r="B299" s="16">
        <v>46091</v>
      </c>
      <c r="C299" s="48" t="s">
        <v>1908</v>
      </c>
      <c r="D299" s="17" t="s">
        <v>2</v>
      </c>
      <c r="E299" s="17" t="s">
        <v>511</v>
      </c>
      <c r="F299" s="17" t="s">
        <v>2198</v>
      </c>
      <c r="G299" s="21">
        <v>3975</v>
      </c>
      <c r="H299" s="17" t="s">
        <v>8</v>
      </c>
      <c r="I299" s="20">
        <f>IF(FluxoCaixa1013151768[[#This Row],[Fornecedores]]="Saldo Inicial",FluxoCaixa1013151768[[#This Row],[R$ (Valores)]],I298+FluxoCaixa1013151768[[#This Row],[Valores Receitas / Despesas]])</f>
        <v>-26452.639999999985</v>
      </c>
      <c r="J299" s="5">
        <f>IF(FluxoCaixa1013151768[[#This Row],[Entrada / Saída]]="Saída",FluxoCaixa1013151768[[#This Row],[R$ (Valores)]]*-1,FluxoCaixa1013151768[[#This Row],[R$ (Valores)]])</f>
        <v>-3975</v>
      </c>
    </row>
    <row r="300" spans="2:10">
      <c r="B300" s="16">
        <v>46091</v>
      </c>
      <c r="C300" s="48" t="s">
        <v>1908</v>
      </c>
      <c r="D300" s="17" t="s">
        <v>2</v>
      </c>
      <c r="E300" s="17" t="s">
        <v>225</v>
      </c>
      <c r="F300" s="17" t="s">
        <v>524</v>
      </c>
      <c r="G300" s="21">
        <v>11.04</v>
      </c>
      <c r="H300" s="17" t="s">
        <v>8</v>
      </c>
      <c r="I300" s="20">
        <f>IF(FluxoCaixa1013151768[[#This Row],[Fornecedores]]="Saldo Inicial",FluxoCaixa1013151768[[#This Row],[R$ (Valores)]],I299+FluxoCaixa1013151768[[#This Row],[Valores Receitas / Despesas]])</f>
        <v>-26463.679999999986</v>
      </c>
      <c r="J300" s="5">
        <f>IF(FluxoCaixa1013151768[[#This Row],[Entrada / Saída]]="Saída",FluxoCaixa1013151768[[#This Row],[R$ (Valores)]]*-1,FluxoCaixa1013151768[[#This Row],[R$ (Valores)]])</f>
        <v>-11.04</v>
      </c>
    </row>
    <row r="301" spans="2:10">
      <c r="B301" s="16">
        <v>46091</v>
      </c>
      <c r="C301" s="48" t="s">
        <v>1908</v>
      </c>
      <c r="D301" s="17" t="s">
        <v>2</v>
      </c>
      <c r="E301" s="17" t="s">
        <v>511</v>
      </c>
      <c r="F301" s="17" t="s">
        <v>2121</v>
      </c>
      <c r="G301" s="21">
        <v>3500</v>
      </c>
      <c r="H301" s="17" t="s">
        <v>8</v>
      </c>
      <c r="I301" s="20">
        <f>IF(FluxoCaixa1013151768[[#This Row],[Fornecedores]]="Saldo Inicial",FluxoCaixa1013151768[[#This Row],[R$ (Valores)]],I300+FluxoCaixa1013151768[[#This Row],[Valores Receitas / Despesas]])</f>
        <v>-29963.679999999986</v>
      </c>
      <c r="J301" s="5">
        <f>IF(FluxoCaixa1013151768[[#This Row],[Entrada / Saída]]="Saída",FluxoCaixa1013151768[[#This Row],[R$ (Valores)]]*-1,FluxoCaixa1013151768[[#This Row],[R$ (Valores)]])</f>
        <v>-3500</v>
      </c>
    </row>
    <row r="302" spans="2:10">
      <c r="B302" s="16">
        <v>46091</v>
      </c>
      <c r="C302" s="48" t="s">
        <v>1908</v>
      </c>
      <c r="D302" s="17" t="s">
        <v>2</v>
      </c>
      <c r="E302" s="17" t="s">
        <v>70</v>
      </c>
      <c r="F302" s="17" t="s">
        <v>2200</v>
      </c>
      <c r="G302" s="21">
        <v>14085</v>
      </c>
      <c r="H302" s="17" t="s">
        <v>8</v>
      </c>
      <c r="I302" s="20">
        <f>IF(FluxoCaixa1013151768[[#This Row],[Fornecedores]]="Saldo Inicial",FluxoCaixa1013151768[[#This Row],[R$ (Valores)]],I301+FluxoCaixa1013151768[[#This Row],[Valores Receitas / Despesas]])</f>
        <v>-44048.679999999986</v>
      </c>
      <c r="J302" s="5">
        <f>IF(FluxoCaixa1013151768[[#This Row],[Entrada / Saída]]="Saída",FluxoCaixa1013151768[[#This Row],[R$ (Valores)]]*-1,FluxoCaixa1013151768[[#This Row],[R$ (Valores)]])</f>
        <v>-14085</v>
      </c>
    </row>
    <row r="303" spans="2:10">
      <c r="B303" s="16">
        <v>46092</v>
      </c>
      <c r="C303" s="48" t="s">
        <v>1908</v>
      </c>
      <c r="D303" s="17" t="s">
        <v>2</v>
      </c>
      <c r="E303" s="17" t="s">
        <v>70</v>
      </c>
      <c r="F303" s="17" t="s">
        <v>2201</v>
      </c>
      <c r="G303" s="21">
        <v>7000</v>
      </c>
      <c r="H303" s="17" t="s">
        <v>8</v>
      </c>
      <c r="I303" s="20">
        <f>IF(FluxoCaixa1013151768[[#This Row],[Fornecedores]]="Saldo Inicial",FluxoCaixa1013151768[[#This Row],[R$ (Valores)]],I302+FluxoCaixa1013151768[[#This Row],[Valores Receitas / Despesas]])</f>
        <v>-51048.679999999986</v>
      </c>
      <c r="J303" s="5">
        <f>IF(FluxoCaixa1013151768[[#This Row],[Entrada / Saída]]="Saída",FluxoCaixa1013151768[[#This Row],[R$ (Valores)]]*-1,FluxoCaixa1013151768[[#This Row],[R$ (Valores)]])</f>
        <v>-7000</v>
      </c>
    </row>
    <row r="304" spans="2:10">
      <c r="B304" s="16">
        <v>46092</v>
      </c>
      <c r="C304" s="48" t="s">
        <v>1908</v>
      </c>
      <c r="D304" s="17" t="s">
        <v>2</v>
      </c>
      <c r="E304" s="17" t="s">
        <v>70</v>
      </c>
      <c r="F304" s="17" t="s">
        <v>2203</v>
      </c>
      <c r="G304" s="21">
        <v>10500</v>
      </c>
      <c r="H304" s="17" t="s">
        <v>8</v>
      </c>
      <c r="I304" s="20">
        <f>IF(FluxoCaixa1013151768[[#This Row],[Fornecedores]]="Saldo Inicial",FluxoCaixa1013151768[[#This Row],[R$ (Valores)]],I303+FluxoCaixa1013151768[[#This Row],[Valores Receitas / Despesas]])</f>
        <v>-61548.679999999986</v>
      </c>
      <c r="J304" s="5">
        <f>IF(FluxoCaixa1013151768[[#This Row],[Entrada / Saída]]="Saída",FluxoCaixa1013151768[[#This Row],[R$ (Valores)]]*-1,FluxoCaixa1013151768[[#This Row],[R$ (Valores)]])</f>
        <v>-10500</v>
      </c>
    </row>
    <row r="305" spans="2:10">
      <c r="B305" s="16">
        <v>46092</v>
      </c>
      <c r="C305" s="48" t="s">
        <v>1908</v>
      </c>
      <c r="D305" s="17" t="s">
        <v>2</v>
      </c>
      <c r="E305" s="17" t="s">
        <v>70</v>
      </c>
      <c r="F305" s="17" t="s">
        <v>2202</v>
      </c>
      <c r="G305" s="21">
        <v>12000</v>
      </c>
      <c r="H305" s="17" t="s">
        <v>8</v>
      </c>
      <c r="I305" s="20">
        <f>IF(FluxoCaixa1013151768[[#This Row],[Fornecedores]]="Saldo Inicial",FluxoCaixa1013151768[[#This Row],[R$ (Valores)]],I304+FluxoCaixa1013151768[[#This Row],[Valores Receitas / Despesas]])</f>
        <v>-73548.679999999993</v>
      </c>
      <c r="J305" s="5">
        <f>IF(FluxoCaixa1013151768[[#This Row],[Entrada / Saída]]="Saída",FluxoCaixa1013151768[[#This Row],[R$ (Valores)]]*-1,FluxoCaixa1013151768[[#This Row],[R$ (Valores)]])</f>
        <v>-12000</v>
      </c>
    </row>
    <row r="306" spans="2:10">
      <c r="B306" s="16">
        <v>46092</v>
      </c>
      <c r="C306" s="48" t="s">
        <v>1908</v>
      </c>
      <c r="D306" s="17" t="s">
        <v>1</v>
      </c>
      <c r="E306" s="17" t="s">
        <v>75</v>
      </c>
      <c r="F306" s="17" t="s">
        <v>75</v>
      </c>
      <c r="G306" s="21">
        <v>100000</v>
      </c>
      <c r="H306" s="17" t="s">
        <v>8</v>
      </c>
      <c r="I306" s="20">
        <f>IF(FluxoCaixa1013151768[[#This Row],[Fornecedores]]="Saldo Inicial",FluxoCaixa1013151768[[#This Row],[R$ (Valores)]],I305+FluxoCaixa1013151768[[#This Row],[Valores Receitas / Despesas]])</f>
        <v>26451.320000000007</v>
      </c>
      <c r="J306" s="5">
        <f>IF(FluxoCaixa1013151768[[#This Row],[Entrada / Saída]]="Saída",FluxoCaixa1013151768[[#This Row],[R$ (Valores)]]*-1,FluxoCaixa1013151768[[#This Row],[R$ (Valores)]])</f>
        <v>100000</v>
      </c>
    </row>
    <row r="307" spans="2:10">
      <c r="B307" s="16">
        <v>46092</v>
      </c>
      <c r="C307" s="48" t="s">
        <v>1908</v>
      </c>
      <c r="D307" s="17" t="s">
        <v>2</v>
      </c>
      <c r="E307" s="17" t="s">
        <v>225</v>
      </c>
      <c r="F307" s="17" t="s">
        <v>524</v>
      </c>
      <c r="G307" s="21">
        <v>1.49</v>
      </c>
      <c r="H307" s="17" t="s">
        <v>8</v>
      </c>
      <c r="I307" s="20">
        <f>IF(FluxoCaixa1013151768[[#This Row],[Fornecedores]]="Saldo Inicial",FluxoCaixa1013151768[[#This Row],[R$ (Valores)]],I306+FluxoCaixa1013151768[[#This Row],[Valores Receitas / Despesas]])</f>
        <v>26449.830000000005</v>
      </c>
      <c r="J307" s="5">
        <f>IF(FluxoCaixa1013151768[[#This Row],[Entrada / Saída]]="Saída",FluxoCaixa1013151768[[#This Row],[R$ (Valores)]]*-1,FluxoCaixa1013151768[[#This Row],[R$ (Valores)]])</f>
        <v>-1.49</v>
      </c>
    </row>
    <row r="308" spans="2:10">
      <c r="B308" s="16">
        <v>46092</v>
      </c>
      <c r="C308" s="48" t="s">
        <v>1908</v>
      </c>
      <c r="D308" s="17" t="s">
        <v>2</v>
      </c>
      <c r="E308" s="17" t="s">
        <v>225</v>
      </c>
      <c r="F308" s="17" t="s">
        <v>524</v>
      </c>
      <c r="G308" s="21">
        <v>5.7</v>
      </c>
      <c r="H308" s="17" t="s">
        <v>8</v>
      </c>
      <c r="I308" s="20">
        <f>IF(FluxoCaixa1013151768[[#This Row],[Fornecedores]]="Saldo Inicial",FluxoCaixa1013151768[[#This Row],[R$ (Valores)]],I307+FluxoCaixa1013151768[[#This Row],[Valores Receitas / Despesas]])</f>
        <v>26444.130000000005</v>
      </c>
      <c r="J308" s="5">
        <f>IF(FluxoCaixa1013151768[[#This Row],[Entrada / Saída]]="Saída",FluxoCaixa1013151768[[#This Row],[R$ (Valores)]]*-1,FluxoCaixa1013151768[[#This Row],[R$ (Valores)]])</f>
        <v>-5.7</v>
      </c>
    </row>
    <row r="309" spans="2:10">
      <c r="B309" s="16">
        <v>46092</v>
      </c>
      <c r="C309" s="48" t="s">
        <v>1908</v>
      </c>
      <c r="D309" s="17" t="s">
        <v>2</v>
      </c>
      <c r="E309" s="17" t="s">
        <v>225</v>
      </c>
      <c r="F309" s="17" t="s">
        <v>524</v>
      </c>
      <c r="G309" s="21">
        <v>1.49</v>
      </c>
      <c r="H309" s="17" t="s">
        <v>8</v>
      </c>
      <c r="I309" s="20">
        <f>IF(FluxoCaixa1013151768[[#This Row],[Fornecedores]]="Saldo Inicial",FluxoCaixa1013151768[[#This Row],[R$ (Valores)]],I308+FluxoCaixa1013151768[[#This Row],[Valores Receitas / Despesas]])</f>
        <v>26442.640000000003</v>
      </c>
      <c r="J309" s="5">
        <f>IF(FluxoCaixa1013151768[[#This Row],[Entrada / Saída]]="Saída",FluxoCaixa1013151768[[#This Row],[R$ (Valores)]]*-1,FluxoCaixa1013151768[[#This Row],[R$ (Valores)]])</f>
        <v>-1.49</v>
      </c>
    </row>
    <row r="310" spans="2:10">
      <c r="B310" s="16">
        <v>46092</v>
      </c>
      <c r="C310" s="48" t="s">
        <v>1908</v>
      </c>
      <c r="D310" s="17" t="s">
        <v>2</v>
      </c>
      <c r="E310" s="17" t="s">
        <v>225</v>
      </c>
      <c r="F310" s="17" t="s">
        <v>524</v>
      </c>
      <c r="G310" s="21">
        <v>7.74</v>
      </c>
      <c r="H310" s="17" t="s">
        <v>8</v>
      </c>
      <c r="I310" s="20">
        <f>IF(FluxoCaixa1013151768[[#This Row],[Fornecedores]]="Saldo Inicial",FluxoCaixa1013151768[[#This Row],[R$ (Valores)]],I309+FluxoCaixa1013151768[[#This Row],[Valores Receitas / Despesas]])</f>
        <v>26434.9</v>
      </c>
      <c r="J310" s="5">
        <f>IF(FluxoCaixa1013151768[[#This Row],[Entrada / Saída]]="Saída",FluxoCaixa1013151768[[#This Row],[R$ (Valores)]]*-1,FluxoCaixa1013151768[[#This Row],[R$ (Valores)]])</f>
        <v>-7.74</v>
      </c>
    </row>
    <row r="311" spans="2:10">
      <c r="B311" s="16">
        <v>46092</v>
      </c>
      <c r="C311" s="48" t="s">
        <v>1908</v>
      </c>
      <c r="D311" s="17" t="s">
        <v>2</v>
      </c>
      <c r="E311" s="17" t="s">
        <v>348</v>
      </c>
      <c r="F311" s="17" t="s">
        <v>2204</v>
      </c>
      <c r="G311" s="21">
        <v>2505</v>
      </c>
      <c r="H311" s="17" t="s">
        <v>8</v>
      </c>
      <c r="I311" s="20">
        <f>IF(FluxoCaixa1013151768[[#This Row],[Fornecedores]]="Saldo Inicial",FluxoCaixa1013151768[[#This Row],[R$ (Valores)]],I310+FluxoCaixa1013151768[[#This Row],[Valores Receitas / Despesas]])</f>
        <v>23929.9</v>
      </c>
      <c r="J311" s="5">
        <f>IF(FluxoCaixa1013151768[[#This Row],[Entrada / Saída]]="Saída",FluxoCaixa1013151768[[#This Row],[R$ (Valores)]]*-1,FluxoCaixa1013151768[[#This Row],[R$ (Valores)]])</f>
        <v>-2505</v>
      </c>
    </row>
    <row r="312" spans="2:10">
      <c r="B312" s="16">
        <v>46092</v>
      </c>
      <c r="C312" s="48" t="s">
        <v>1908</v>
      </c>
      <c r="D312" s="45" t="s">
        <v>2</v>
      </c>
      <c r="E312" s="45" t="s">
        <v>509</v>
      </c>
      <c r="F312" s="17" t="s">
        <v>2184</v>
      </c>
      <c r="G312" s="54">
        <v>1950</v>
      </c>
      <c r="H312" s="45" t="s">
        <v>8</v>
      </c>
      <c r="I312" s="20">
        <f>IF(FluxoCaixa1013151768[[#This Row],[Fornecedores]]="Saldo Inicial",FluxoCaixa1013151768[[#This Row],[R$ (Valores)]],I311+FluxoCaixa1013151768[[#This Row],[Valores Receitas / Despesas]])</f>
        <v>21979.9</v>
      </c>
      <c r="J312" s="53">
        <f>IF(FluxoCaixa1013151768[[#This Row],[Entrada / Saída]]="Saída",FluxoCaixa1013151768[[#This Row],[R$ (Valores)]]*-1,FluxoCaixa1013151768[[#This Row],[R$ (Valores)]])</f>
        <v>-1950</v>
      </c>
    </row>
    <row r="313" spans="2:10">
      <c r="B313" s="16">
        <v>46092</v>
      </c>
      <c r="C313" s="48" t="s">
        <v>1908</v>
      </c>
      <c r="D313" s="17" t="s">
        <v>2</v>
      </c>
      <c r="E313" s="17" t="s">
        <v>225</v>
      </c>
      <c r="F313" s="17" t="s">
        <v>524</v>
      </c>
      <c r="G313" s="21">
        <v>5.5</v>
      </c>
      <c r="H313" s="17" t="s">
        <v>8</v>
      </c>
      <c r="I313" s="20">
        <f>IF(FluxoCaixa1013151768[[#This Row],[Fornecedores]]="Saldo Inicial",FluxoCaixa1013151768[[#This Row],[R$ (Valores)]],I312+FluxoCaixa1013151768[[#This Row],[Valores Receitas / Despesas]])</f>
        <v>21974.400000000001</v>
      </c>
      <c r="J313" s="5">
        <f>IF(FluxoCaixa1013151768[[#This Row],[Entrada / Saída]]="Saída",FluxoCaixa1013151768[[#This Row],[R$ (Valores)]]*-1,FluxoCaixa1013151768[[#This Row],[R$ (Valores)]])</f>
        <v>-5.5</v>
      </c>
    </row>
    <row r="314" spans="2:10">
      <c r="B314" s="16">
        <v>46092</v>
      </c>
      <c r="C314" s="48" t="s">
        <v>1908</v>
      </c>
      <c r="D314" s="17" t="s">
        <v>2</v>
      </c>
      <c r="E314" s="17" t="s">
        <v>225</v>
      </c>
      <c r="F314" s="17" t="s">
        <v>524</v>
      </c>
      <c r="G314" s="21">
        <v>5.5</v>
      </c>
      <c r="H314" s="17" t="s">
        <v>8</v>
      </c>
      <c r="I314" s="20">
        <f>IF(FluxoCaixa1013151768[[#This Row],[Fornecedores]]="Saldo Inicial",FluxoCaixa1013151768[[#This Row],[R$ (Valores)]],I313+FluxoCaixa1013151768[[#This Row],[Valores Receitas / Despesas]])</f>
        <v>21968.9</v>
      </c>
      <c r="J314" s="5">
        <f>IF(FluxoCaixa1013151768[[#This Row],[Entrada / Saída]]="Saída",FluxoCaixa1013151768[[#This Row],[R$ (Valores)]]*-1,FluxoCaixa1013151768[[#This Row],[R$ (Valores)]])</f>
        <v>-5.5</v>
      </c>
    </row>
    <row r="315" spans="2:10">
      <c r="B315" s="16">
        <v>46092</v>
      </c>
      <c r="C315" s="48" t="s">
        <v>1908</v>
      </c>
      <c r="D315" s="17" t="s">
        <v>2</v>
      </c>
      <c r="E315" s="17" t="s">
        <v>225</v>
      </c>
      <c r="F315" s="17" t="s">
        <v>524</v>
      </c>
      <c r="G315" s="21">
        <v>5.7</v>
      </c>
      <c r="H315" s="17" t="s">
        <v>8</v>
      </c>
      <c r="I315" s="20">
        <f>IF(FluxoCaixa1013151768[[#This Row],[Fornecedores]]="Saldo Inicial",FluxoCaixa1013151768[[#This Row],[R$ (Valores)]],I314+FluxoCaixa1013151768[[#This Row],[Valores Receitas / Despesas]])</f>
        <v>21963.200000000001</v>
      </c>
      <c r="J315" s="5">
        <f>IF(FluxoCaixa1013151768[[#This Row],[Entrada / Saída]]="Saída",FluxoCaixa1013151768[[#This Row],[R$ (Valores)]]*-1,FluxoCaixa1013151768[[#This Row],[R$ (Valores)]])</f>
        <v>-5.7</v>
      </c>
    </row>
    <row r="316" spans="2:10">
      <c r="B316" s="16">
        <v>46092</v>
      </c>
      <c r="C316" s="48" t="s">
        <v>1908</v>
      </c>
      <c r="D316" s="17" t="s">
        <v>2</v>
      </c>
      <c r="E316" s="17" t="s">
        <v>225</v>
      </c>
      <c r="F316" s="17" t="s">
        <v>524</v>
      </c>
      <c r="G316" s="21">
        <v>5.7</v>
      </c>
      <c r="H316" s="17" t="s">
        <v>8</v>
      </c>
      <c r="I316" s="20">
        <f>IF(FluxoCaixa1013151768[[#This Row],[Fornecedores]]="Saldo Inicial",FluxoCaixa1013151768[[#This Row],[R$ (Valores)]],I315+FluxoCaixa1013151768[[#This Row],[Valores Receitas / Despesas]])</f>
        <v>21957.5</v>
      </c>
      <c r="J316" s="5">
        <f>IF(FluxoCaixa1013151768[[#This Row],[Entrada / Saída]]="Saída",FluxoCaixa1013151768[[#This Row],[R$ (Valores)]]*-1,FluxoCaixa1013151768[[#This Row],[R$ (Valores)]])</f>
        <v>-5.7</v>
      </c>
    </row>
    <row r="317" spans="2:10">
      <c r="B317" s="16">
        <v>46092</v>
      </c>
      <c r="C317" s="48" t="s">
        <v>1908</v>
      </c>
      <c r="D317" s="17" t="s">
        <v>2</v>
      </c>
      <c r="E317" s="17" t="s">
        <v>225</v>
      </c>
      <c r="F317" s="17" t="s">
        <v>524</v>
      </c>
      <c r="G317" s="21">
        <v>10.69</v>
      </c>
      <c r="H317" s="17" t="s">
        <v>8</v>
      </c>
      <c r="I317" s="20">
        <f>IF(FluxoCaixa1013151768[[#This Row],[Fornecedores]]="Saldo Inicial",FluxoCaixa1013151768[[#This Row],[R$ (Valores)]],I316+FluxoCaixa1013151768[[#This Row],[Valores Receitas / Despesas]])</f>
        <v>21946.81</v>
      </c>
      <c r="J317" s="5">
        <f>IF(FluxoCaixa1013151768[[#This Row],[Entrada / Saída]]="Saída",FluxoCaixa1013151768[[#This Row],[R$ (Valores)]]*-1,FluxoCaixa1013151768[[#This Row],[R$ (Valores)]])</f>
        <v>-10.69</v>
      </c>
    </row>
    <row r="318" spans="2:10">
      <c r="B318" s="16">
        <v>46092</v>
      </c>
      <c r="C318" s="48" t="s">
        <v>1908</v>
      </c>
      <c r="D318" s="17" t="s">
        <v>2</v>
      </c>
      <c r="E318" s="17" t="s">
        <v>225</v>
      </c>
      <c r="F318" s="17" t="s">
        <v>524</v>
      </c>
      <c r="G318" s="21">
        <v>5.7</v>
      </c>
      <c r="H318" s="17" t="s">
        <v>8</v>
      </c>
      <c r="I318" s="20">
        <f>IF(FluxoCaixa1013151768[[#This Row],[Fornecedores]]="Saldo Inicial",FluxoCaixa1013151768[[#This Row],[R$ (Valores)]],I317+FluxoCaixa1013151768[[#This Row],[Valores Receitas / Despesas]])</f>
        <v>21941.11</v>
      </c>
      <c r="J318" s="5">
        <f>IF(FluxoCaixa1013151768[[#This Row],[Entrada / Saída]]="Saída",FluxoCaixa1013151768[[#This Row],[R$ (Valores)]]*-1,FluxoCaixa1013151768[[#This Row],[R$ (Valores)]])</f>
        <v>-5.7</v>
      </c>
    </row>
    <row r="319" spans="2:10">
      <c r="B319" s="16">
        <v>46092</v>
      </c>
      <c r="C319" s="48" t="s">
        <v>1908</v>
      </c>
      <c r="D319" s="17" t="s">
        <v>2</v>
      </c>
      <c r="E319" s="17" t="s">
        <v>225</v>
      </c>
      <c r="F319" s="17" t="s">
        <v>524</v>
      </c>
      <c r="G319" s="21">
        <v>6.78</v>
      </c>
      <c r="H319" s="17" t="s">
        <v>8</v>
      </c>
      <c r="I319" s="20">
        <f>IF(FluxoCaixa1013151768[[#This Row],[Fornecedores]]="Saldo Inicial",FluxoCaixa1013151768[[#This Row],[R$ (Valores)]],I318+FluxoCaixa1013151768[[#This Row],[Valores Receitas / Despesas]])</f>
        <v>21934.33</v>
      </c>
      <c r="J319" s="5">
        <f>IF(FluxoCaixa1013151768[[#This Row],[Entrada / Saída]]="Saída",FluxoCaixa1013151768[[#This Row],[R$ (Valores)]]*-1,FluxoCaixa1013151768[[#This Row],[R$ (Valores)]])</f>
        <v>-6.78</v>
      </c>
    </row>
    <row r="320" spans="2:10">
      <c r="B320" s="16">
        <v>46092</v>
      </c>
      <c r="C320" s="48" t="s">
        <v>1908</v>
      </c>
      <c r="D320" s="17" t="s">
        <v>2</v>
      </c>
      <c r="E320" s="17" t="s">
        <v>225</v>
      </c>
      <c r="F320" s="17" t="s">
        <v>524</v>
      </c>
      <c r="G320" s="21">
        <v>2.4</v>
      </c>
      <c r="H320" s="17" t="s">
        <v>8</v>
      </c>
      <c r="I320" s="20">
        <f>IF(FluxoCaixa1013151768[[#This Row],[Fornecedores]]="Saldo Inicial",FluxoCaixa1013151768[[#This Row],[R$ (Valores)]],I319+FluxoCaixa1013151768[[#This Row],[Valores Receitas / Despesas]])</f>
        <v>21931.93</v>
      </c>
      <c r="J320" s="5">
        <f>IF(FluxoCaixa1013151768[[#This Row],[Entrada / Saída]]="Saída",FluxoCaixa1013151768[[#This Row],[R$ (Valores)]]*-1,FluxoCaixa1013151768[[#This Row],[R$ (Valores)]])</f>
        <v>-2.4</v>
      </c>
    </row>
    <row r="321" spans="2:10">
      <c r="B321" s="16">
        <v>46092</v>
      </c>
      <c r="C321" s="48" t="s">
        <v>1908</v>
      </c>
      <c r="D321" s="17" t="s">
        <v>2</v>
      </c>
      <c r="E321" s="17" t="s">
        <v>225</v>
      </c>
      <c r="F321" s="17" t="s">
        <v>524</v>
      </c>
      <c r="G321" s="21">
        <v>5.7</v>
      </c>
      <c r="H321" s="17" t="s">
        <v>8</v>
      </c>
      <c r="I321" s="20">
        <f>IF(FluxoCaixa1013151768[[#This Row],[Fornecedores]]="Saldo Inicial",FluxoCaixa1013151768[[#This Row],[R$ (Valores)]],I320+FluxoCaixa1013151768[[#This Row],[Valores Receitas / Despesas]])</f>
        <v>21926.23</v>
      </c>
      <c r="J321" s="5">
        <f>IF(FluxoCaixa1013151768[[#This Row],[Entrada / Saída]]="Saída",FluxoCaixa1013151768[[#This Row],[R$ (Valores)]]*-1,FluxoCaixa1013151768[[#This Row],[R$ (Valores)]])</f>
        <v>-5.7</v>
      </c>
    </row>
    <row r="322" spans="2:10">
      <c r="B322" s="16">
        <v>46092</v>
      </c>
      <c r="C322" s="48" t="s">
        <v>1908</v>
      </c>
      <c r="D322" s="17" t="s">
        <v>2</v>
      </c>
      <c r="E322" s="17" t="s">
        <v>225</v>
      </c>
      <c r="F322" s="17" t="s">
        <v>524</v>
      </c>
      <c r="G322" s="21">
        <v>5.5</v>
      </c>
      <c r="H322" s="17" t="s">
        <v>8</v>
      </c>
      <c r="I322" s="20">
        <f>IF(FluxoCaixa1013151768[[#This Row],[Fornecedores]]="Saldo Inicial",FluxoCaixa1013151768[[#This Row],[R$ (Valores)]],I321+FluxoCaixa1013151768[[#This Row],[Valores Receitas / Despesas]])</f>
        <v>21920.73</v>
      </c>
      <c r="J322" s="5">
        <f>IF(FluxoCaixa1013151768[[#This Row],[Entrada / Saída]]="Saída",FluxoCaixa1013151768[[#This Row],[R$ (Valores)]]*-1,FluxoCaixa1013151768[[#This Row],[R$ (Valores)]])</f>
        <v>-5.5</v>
      </c>
    </row>
    <row r="323" spans="2:10">
      <c r="B323" s="16">
        <v>46092</v>
      </c>
      <c r="C323" s="48" t="s">
        <v>1908</v>
      </c>
      <c r="D323" s="17" t="s">
        <v>2</v>
      </c>
      <c r="E323" s="17" t="s">
        <v>225</v>
      </c>
      <c r="F323" s="17" t="s">
        <v>524</v>
      </c>
      <c r="G323" s="21">
        <v>2.4</v>
      </c>
      <c r="H323" s="17" t="s">
        <v>8</v>
      </c>
      <c r="I323" s="20">
        <f>IF(FluxoCaixa1013151768[[#This Row],[Fornecedores]]="Saldo Inicial",FluxoCaixa1013151768[[#This Row],[R$ (Valores)]],I322+FluxoCaixa1013151768[[#This Row],[Valores Receitas / Despesas]])</f>
        <v>21918.329999999998</v>
      </c>
      <c r="J323" s="5">
        <f>IF(FluxoCaixa1013151768[[#This Row],[Entrada / Saída]]="Saída",FluxoCaixa1013151768[[#This Row],[R$ (Valores)]]*-1,FluxoCaixa1013151768[[#This Row],[R$ (Valores)]])</f>
        <v>-2.4</v>
      </c>
    </row>
    <row r="324" spans="2:10">
      <c r="B324" s="16">
        <v>46092</v>
      </c>
      <c r="C324" s="48" t="s">
        <v>1908</v>
      </c>
      <c r="D324" s="17" t="s">
        <v>2</v>
      </c>
      <c r="E324" s="17" t="s">
        <v>519</v>
      </c>
      <c r="F324" s="17" t="s">
        <v>2185</v>
      </c>
      <c r="G324" s="21">
        <v>1175.56</v>
      </c>
      <c r="H324" s="17" t="s">
        <v>8</v>
      </c>
      <c r="I324" s="20">
        <f>IF(FluxoCaixa1013151768[[#This Row],[Fornecedores]]="Saldo Inicial",FluxoCaixa1013151768[[#This Row],[R$ (Valores)]],I323+FluxoCaixa1013151768[[#This Row],[Valores Receitas / Despesas]])</f>
        <v>20742.769999999997</v>
      </c>
      <c r="J324" s="5">
        <f>IF(FluxoCaixa1013151768[[#This Row],[Entrada / Saída]]="Saída",FluxoCaixa1013151768[[#This Row],[R$ (Valores)]]*-1,FluxoCaixa1013151768[[#This Row],[R$ (Valores)]])</f>
        <v>-1175.56</v>
      </c>
    </row>
    <row r="325" spans="2:10">
      <c r="B325" s="16">
        <v>46092</v>
      </c>
      <c r="C325" s="48" t="s">
        <v>1908</v>
      </c>
      <c r="D325" s="17" t="s">
        <v>2</v>
      </c>
      <c r="E325" s="17" t="s">
        <v>225</v>
      </c>
      <c r="F325" s="17" t="s">
        <v>524</v>
      </c>
      <c r="G325" s="21">
        <v>2.4</v>
      </c>
      <c r="H325" s="17" t="s">
        <v>8</v>
      </c>
      <c r="I325" s="20">
        <f>IF(FluxoCaixa1013151768[[#This Row],[Fornecedores]]="Saldo Inicial",FluxoCaixa1013151768[[#This Row],[R$ (Valores)]],I324+FluxoCaixa1013151768[[#This Row],[Valores Receitas / Despesas]])</f>
        <v>20740.369999999995</v>
      </c>
      <c r="J325" s="5">
        <f>IF(FluxoCaixa1013151768[[#This Row],[Entrada / Saída]]="Saída",FluxoCaixa1013151768[[#This Row],[R$ (Valores)]]*-1,FluxoCaixa1013151768[[#This Row],[R$ (Valores)]])</f>
        <v>-2.4</v>
      </c>
    </row>
    <row r="326" spans="2:10">
      <c r="B326" s="16">
        <v>46092</v>
      </c>
      <c r="C326" s="48" t="s">
        <v>1908</v>
      </c>
      <c r="D326" s="17" t="s">
        <v>2</v>
      </c>
      <c r="E326" s="17" t="s">
        <v>71</v>
      </c>
      <c r="F326" s="17" t="s">
        <v>2186</v>
      </c>
      <c r="G326" s="21">
        <v>26</v>
      </c>
      <c r="H326" s="17" t="s">
        <v>8</v>
      </c>
      <c r="I326" s="20">
        <f>IF(FluxoCaixa1013151768[[#This Row],[Fornecedores]]="Saldo Inicial",FluxoCaixa1013151768[[#This Row],[R$ (Valores)]],I325+FluxoCaixa1013151768[[#This Row],[Valores Receitas / Despesas]])</f>
        <v>20714.369999999995</v>
      </c>
      <c r="J326" s="5">
        <f>IF(FluxoCaixa1013151768[[#This Row],[Entrada / Saída]]="Saída",FluxoCaixa1013151768[[#This Row],[R$ (Valores)]]*-1,FluxoCaixa1013151768[[#This Row],[R$ (Valores)]])</f>
        <v>-26</v>
      </c>
    </row>
    <row r="327" spans="2:10">
      <c r="B327" s="16">
        <v>46092</v>
      </c>
      <c r="C327" s="48" t="s">
        <v>1908</v>
      </c>
      <c r="D327" s="17" t="s">
        <v>2</v>
      </c>
      <c r="E327" s="17" t="s">
        <v>225</v>
      </c>
      <c r="F327" s="17" t="s">
        <v>524</v>
      </c>
      <c r="G327" s="21">
        <v>5.5</v>
      </c>
      <c r="H327" s="17" t="s">
        <v>8</v>
      </c>
      <c r="I327" s="20">
        <f>IF(FluxoCaixa1013151768[[#This Row],[Fornecedores]]="Saldo Inicial",FluxoCaixa1013151768[[#This Row],[R$ (Valores)]],I326+FluxoCaixa1013151768[[#This Row],[Valores Receitas / Despesas]])</f>
        <v>20708.869999999995</v>
      </c>
      <c r="J327" s="5">
        <f>IF(FluxoCaixa1013151768[[#This Row],[Entrada / Saída]]="Saída",FluxoCaixa1013151768[[#This Row],[R$ (Valores)]]*-1,FluxoCaixa1013151768[[#This Row],[R$ (Valores)]])</f>
        <v>-5.5</v>
      </c>
    </row>
    <row r="328" spans="2:10">
      <c r="B328" s="16">
        <v>46092</v>
      </c>
      <c r="C328" s="48" t="s">
        <v>1908</v>
      </c>
      <c r="D328" s="17" t="s">
        <v>2</v>
      </c>
      <c r="E328" s="17" t="s">
        <v>225</v>
      </c>
      <c r="F328" s="17" t="s">
        <v>524</v>
      </c>
      <c r="G328" s="21">
        <v>10.69</v>
      </c>
      <c r="H328" s="17" t="s">
        <v>8</v>
      </c>
      <c r="I328" s="20">
        <f>IF(FluxoCaixa1013151768[[#This Row],[Fornecedores]]="Saldo Inicial",FluxoCaixa1013151768[[#This Row],[R$ (Valores)]],I327+FluxoCaixa1013151768[[#This Row],[Valores Receitas / Despesas]])</f>
        <v>20698.179999999997</v>
      </c>
      <c r="J328" s="5">
        <f>IF(FluxoCaixa1013151768[[#This Row],[Entrada / Saída]]="Saída",FluxoCaixa1013151768[[#This Row],[R$ (Valores)]]*-1,FluxoCaixa1013151768[[#This Row],[R$ (Valores)]])</f>
        <v>-10.69</v>
      </c>
    </row>
    <row r="329" spans="2:10">
      <c r="B329" s="16">
        <v>46092</v>
      </c>
      <c r="C329" s="48" t="s">
        <v>1908</v>
      </c>
      <c r="D329" s="17" t="s">
        <v>2</v>
      </c>
      <c r="E329" s="17" t="s">
        <v>225</v>
      </c>
      <c r="F329" s="17" t="s">
        <v>524</v>
      </c>
      <c r="G329" s="21">
        <v>1.49</v>
      </c>
      <c r="H329" s="17" t="s">
        <v>8</v>
      </c>
      <c r="I329" s="20">
        <f>IF(FluxoCaixa1013151768[[#This Row],[Fornecedores]]="Saldo Inicial",FluxoCaixa1013151768[[#This Row],[R$ (Valores)]],I328+FluxoCaixa1013151768[[#This Row],[Valores Receitas / Despesas]])</f>
        <v>20696.689999999995</v>
      </c>
      <c r="J329" s="5">
        <f>IF(FluxoCaixa1013151768[[#This Row],[Entrada / Saída]]="Saída",FluxoCaixa1013151768[[#This Row],[R$ (Valores)]]*-1,FluxoCaixa1013151768[[#This Row],[R$ (Valores)]])</f>
        <v>-1.49</v>
      </c>
    </row>
    <row r="330" spans="2:10">
      <c r="B330" s="16">
        <v>46092</v>
      </c>
      <c r="C330" s="48" t="s">
        <v>1908</v>
      </c>
      <c r="D330" s="17" t="s">
        <v>2</v>
      </c>
      <c r="E330" s="17" t="s">
        <v>225</v>
      </c>
      <c r="F330" s="17" t="s">
        <v>524</v>
      </c>
      <c r="G330" s="54">
        <v>5.5</v>
      </c>
      <c r="H330" s="45" t="s">
        <v>8</v>
      </c>
      <c r="I330" s="20">
        <f>IF(FluxoCaixa1013151768[[#This Row],[Fornecedores]]="Saldo Inicial",FluxoCaixa1013151768[[#This Row],[R$ (Valores)]],I329+FluxoCaixa1013151768[[#This Row],[Valores Receitas / Despesas]])</f>
        <v>20691.189999999995</v>
      </c>
      <c r="J330" s="20">
        <f>IF(FluxoCaixa1013151768[[#This Row],[Entrada / Saída]]="Saída",FluxoCaixa1013151768[[#This Row],[R$ (Valores)]]*-1,FluxoCaixa1013151768[[#This Row],[R$ (Valores)]])</f>
        <v>-5.5</v>
      </c>
    </row>
    <row r="331" spans="2:10">
      <c r="B331" s="16">
        <v>46092</v>
      </c>
      <c r="C331" s="48" t="s">
        <v>1908</v>
      </c>
      <c r="D331" s="17" t="s">
        <v>2</v>
      </c>
      <c r="E331" s="17" t="s">
        <v>225</v>
      </c>
      <c r="F331" s="17" t="s">
        <v>524</v>
      </c>
      <c r="G331" s="54">
        <v>5.5</v>
      </c>
      <c r="H331" s="45" t="s">
        <v>8</v>
      </c>
      <c r="I331" s="20">
        <f>IF(FluxoCaixa1013151768[[#This Row],[Fornecedores]]="Saldo Inicial",FluxoCaixa1013151768[[#This Row],[R$ (Valores)]],I330+FluxoCaixa1013151768[[#This Row],[Valores Receitas / Despesas]])</f>
        <v>20685.689999999995</v>
      </c>
      <c r="J331" s="47">
        <f>IF(FluxoCaixa1013151768[[#This Row],[Entrada / Saída]]="Saída",FluxoCaixa1013151768[[#This Row],[R$ (Valores)]]*-1,FluxoCaixa1013151768[[#This Row],[R$ (Valores)]])</f>
        <v>-5.5</v>
      </c>
    </row>
    <row r="332" spans="2:10">
      <c r="B332" s="16">
        <v>46092</v>
      </c>
      <c r="C332" s="48" t="s">
        <v>1908</v>
      </c>
      <c r="D332" s="17" t="s">
        <v>2</v>
      </c>
      <c r="E332" s="17" t="s">
        <v>225</v>
      </c>
      <c r="F332" s="17" t="s">
        <v>524</v>
      </c>
      <c r="G332" s="21">
        <v>9.0299999999999994</v>
      </c>
      <c r="H332" s="17" t="s">
        <v>8</v>
      </c>
      <c r="I332" s="20">
        <f>IF(FluxoCaixa1013151768[[#This Row],[Fornecedores]]="Saldo Inicial",FluxoCaixa1013151768[[#This Row],[R$ (Valores)]],I331+FluxoCaixa1013151768[[#This Row],[Valores Receitas / Despesas]])</f>
        <v>20676.659999999996</v>
      </c>
      <c r="J332" s="20">
        <f>IF(FluxoCaixa1013151768[[#This Row],[Entrada / Saída]]="Saída",FluxoCaixa1013151768[[#This Row],[R$ (Valores)]]*-1,FluxoCaixa1013151768[[#This Row],[R$ (Valores)]])</f>
        <v>-9.0299999999999994</v>
      </c>
    </row>
    <row r="333" spans="2:10">
      <c r="B333" s="16">
        <v>46092</v>
      </c>
      <c r="C333" s="48" t="s">
        <v>1908</v>
      </c>
      <c r="D333" s="17" t="s">
        <v>2</v>
      </c>
      <c r="E333" s="17" t="s">
        <v>225</v>
      </c>
      <c r="F333" s="17" t="s">
        <v>524</v>
      </c>
      <c r="G333" s="21">
        <v>1.49</v>
      </c>
      <c r="H333" s="17" t="s">
        <v>8</v>
      </c>
      <c r="I333" s="20">
        <f>IF(FluxoCaixa1013151768[[#This Row],[Fornecedores]]="Saldo Inicial",FluxoCaixa1013151768[[#This Row],[R$ (Valores)]],I332+FluxoCaixa1013151768[[#This Row],[Valores Receitas / Despesas]])</f>
        <v>20675.169999999995</v>
      </c>
      <c r="J333" s="20">
        <f>IF(FluxoCaixa1013151768[[#This Row],[Entrada / Saída]]="Saída",FluxoCaixa1013151768[[#This Row],[R$ (Valores)]]*-1,FluxoCaixa1013151768[[#This Row],[R$ (Valores)]])</f>
        <v>-1.49</v>
      </c>
    </row>
    <row r="334" spans="2:10">
      <c r="B334" s="16">
        <v>46092</v>
      </c>
      <c r="C334" s="48" t="s">
        <v>1908</v>
      </c>
      <c r="D334" s="17" t="s">
        <v>2</v>
      </c>
      <c r="E334" s="17" t="s">
        <v>225</v>
      </c>
      <c r="F334" s="17" t="s">
        <v>524</v>
      </c>
      <c r="G334" s="21">
        <v>6.78</v>
      </c>
      <c r="H334" s="17" t="s">
        <v>8</v>
      </c>
      <c r="I334" s="20">
        <f>IF(FluxoCaixa1013151768[[#This Row],[Fornecedores]]="Saldo Inicial",FluxoCaixa1013151768[[#This Row],[R$ (Valores)]],I333+FluxoCaixa1013151768[[#This Row],[Valores Receitas / Despesas]])</f>
        <v>20668.389999999996</v>
      </c>
      <c r="J334" s="20">
        <f>IF(FluxoCaixa1013151768[[#This Row],[Entrada / Saída]]="Saída",FluxoCaixa1013151768[[#This Row],[R$ (Valores)]]*-1,FluxoCaixa1013151768[[#This Row],[R$ (Valores)]])</f>
        <v>-6.78</v>
      </c>
    </row>
    <row r="335" spans="2:10">
      <c r="B335" s="16">
        <v>46092</v>
      </c>
      <c r="C335" s="48" t="s">
        <v>1908</v>
      </c>
      <c r="D335" s="17" t="s">
        <v>2</v>
      </c>
      <c r="E335" s="17" t="s">
        <v>225</v>
      </c>
      <c r="F335" s="17" t="s">
        <v>524</v>
      </c>
      <c r="G335" s="21">
        <v>1.49</v>
      </c>
      <c r="H335" s="17" t="s">
        <v>8</v>
      </c>
      <c r="I335" s="20">
        <f>IF(FluxoCaixa1013151768[[#This Row],[Fornecedores]]="Saldo Inicial",FluxoCaixa1013151768[[#This Row],[R$ (Valores)]],I334+FluxoCaixa1013151768[[#This Row],[Valores Receitas / Despesas]])</f>
        <v>20666.899999999994</v>
      </c>
      <c r="J335" s="20">
        <f>IF(FluxoCaixa1013151768[[#This Row],[Entrada / Saída]]="Saída",FluxoCaixa1013151768[[#This Row],[R$ (Valores)]]*-1,FluxoCaixa1013151768[[#This Row],[R$ (Valores)]])</f>
        <v>-1.49</v>
      </c>
    </row>
    <row r="336" spans="2:10">
      <c r="B336" s="16">
        <v>46092</v>
      </c>
      <c r="C336" s="48" t="s">
        <v>1908</v>
      </c>
      <c r="D336" s="17" t="s">
        <v>2</v>
      </c>
      <c r="E336" s="17" t="s">
        <v>225</v>
      </c>
      <c r="F336" s="17" t="s">
        <v>524</v>
      </c>
      <c r="G336" s="21">
        <v>11.7</v>
      </c>
      <c r="H336" s="17" t="s">
        <v>8</v>
      </c>
      <c r="I336" s="20">
        <f>IF(FluxoCaixa1013151768[[#This Row],[Fornecedores]]="Saldo Inicial",FluxoCaixa1013151768[[#This Row],[R$ (Valores)]],I335+FluxoCaixa1013151768[[#This Row],[Valores Receitas / Despesas]])</f>
        <v>20655.199999999993</v>
      </c>
      <c r="J336" s="70">
        <f>IF(FluxoCaixa1013151768[[#This Row],[Entrada / Saída]]="Saída",FluxoCaixa1013151768[[#This Row],[R$ (Valores)]]*-1,FluxoCaixa1013151768[[#This Row],[R$ (Valores)]])</f>
        <v>-11.7</v>
      </c>
    </row>
    <row r="337" spans="2:10">
      <c r="B337" s="16">
        <v>46092</v>
      </c>
      <c r="C337" s="48" t="s">
        <v>1908</v>
      </c>
      <c r="D337" s="17" t="s">
        <v>2</v>
      </c>
      <c r="E337" s="17" t="s">
        <v>225</v>
      </c>
      <c r="F337" s="17" t="s">
        <v>524</v>
      </c>
      <c r="G337" s="21">
        <v>9.9</v>
      </c>
      <c r="H337" s="17" t="s">
        <v>8</v>
      </c>
      <c r="I337" s="20">
        <f>IF(FluxoCaixa1013151768[[#This Row],[Fornecedores]]="Saldo Inicial",FluxoCaixa1013151768[[#This Row],[R$ (Valores)]],I336+FluxoCaixa1013151768[[#This Row],[Valores Receitas / Despesas]])</f>
        <v>20645.299999999992</v>
      </c>
      <c r="J337" s="59">
        <f>IF(FluxoCaixa1013151768[[#This Row],[Entrada / Saída]]="Saída",FluxoCaixa1013151768[[#This Row],[R$ (Valores)]]*-1,FluxoCaixa1013151768[[#This Row],[R$ (Valores)]])</f>
        <v>-9.9</v>
      </c>
    </row>
    <row r="338" spans="2:10">
      <c r="B338" s="16">
        <v>46092</v>
      </c>
      <c r="C338" s="48" t="s">
        <v>1908</v>
      </c>
      <c r="D338" s="17" t="s">
        <v>2</v>
      </c>
      <c r="E338" s="17" t="s">
        <v>225</v>
      </c>
      <c r="F338" s="17" t="s">
        <v>524</v>
      </c>
      <c r="G338" s="21">
        <v>1.49</v>
      </c>
      <c r="H338" s="17" t="s">
        <v>8</v>
      </c>
      <c r="I338" s="20">
        <f>IF(FluxoCaixa1013151768[[#This Row],[Fornecedores]]="Saldo Inicial",FluxoCaixa1013151768[[#This Row],[R$ (Valores)]],I337+FluxoCaixa1013151768[[#This Row],[Valores Receitas / Despesas]])</f>
        <v>20643.80999999999</v>
      </c>
      <c r="J338" s="59">
        <f>IF(FluxoCaixa1013151768[[#This Row],[Entrada / Saída]]="Saída",FluxoCaixa1013151768[[#This Row],[R$ (Valores)]]*-1,FluxoCaixa1013151768[[#This Row],[R$ (Valores)]])</f>
        <v>-1.49</v>
      </c>
    </row>
    <row r="339" spans="2:10">
      <c r="B339" s="16">
        <v>46092</v>
      </c>
      <c r="C339" s="48" t="s">
        <v>1908</v>
      </c>
      <c r="D339" s="17" t="s">
        <v>2</v>
      </c>
      <c r="E339" s="17" t="s">
        <v>225</v>
      </c>
      <c r="F339" s="17" t="s">
        <v>524</v>
      </c>
      <c r="G339" s="21">
        <v>5.7</v>
      </c>
      <c r="H339" s="17" t="s">
        <v>8</v>
      </c>
      <c r="I339" s="20">
        <f>IF(FluxoCaixa1013151768[[#This Row],[Fornecedores]]="Saldo Inicial",FluxoCaixa1013151768[[#This Row],[R$ (Valores)]],I338+FluxoCaixa1013151768[[#This Row],[Valores Receitas / Despesas]])</f>
        <v>20638.10999999999</v>
      </c>
      <c r="J339" s="59">
        <f>IF(FluxoCaixa1013151768[[#This Row],[Entrada / Saída]]="Saída",FluxoCaixa1013151768[[#This Row],[R$ (Valores)]]*-1,FluxoCaixa1013151768[[#This Row],[R$ (Valores)]])</f>
        <v>-5.7</v>
      </c>
    </row>
    <row r="340" spans="2:10">
      <c r="B340" s="16">
        <v>46092</v>
      </c>
      <c r="C340" s="48" t="s">
        <v>1908</v>
      </c>
      <c r="D340" s="17" t="s">
        <v>2</v>
      </c>
      <c r="E340" s="17" t="s">
        <v>225</v>
      </c>
      <c r="F340" s="17" t="s">
        <v>524</v>
      </c>
      <c r="G340" s="21">
        <v>5.4</v>
      </c>
      <c r="H340" s="17" t="s">
        <v>8</v>
      </c>
      <c r="I340" s="20">
        <f>IF(FluxoCaixa1013151768[[#This Row],[Fornecedores]]="Saldo Inicial",FluxoCaixa1013151768[[#This Row],[R$ (Valores)]],I339+FluxoCaixa1013151768[[#This Row],[Valores Receitas / Despesas]])</f>
        <v>20632.709999999988</v>
      </c>
      <c r="J340" s="59">
        <f>IF(FluxoCaixa1013151768[[#This Row],[Entrada / Saída]]="Saída",FluxoCaixa1013151768[[#This Row],[R$ (Valores)]]*-1,FluxoCaixa1013151768[[#This Row],[R$ (Valores)]])</f>
        <v>-5.4</v>
      </c>
    </row>
    <row r="341" spans="2:10">
      <c r="B341" s="16">
        <v>46092</v>
      </c>
      <c r="C341" s="48" t="s">
        <v>1908</v>
      </c>
      <c r="D341" s="17" t="s">
        <v>2</v>
      </c>
      <c r="E341" s="17" t="s">
        <v>225</v>
      </c>
      <c r="F341" s="17" t="s">
        <v>524</v>
      </c>
      <c r="G341" s="21">
        <v>5.4</v>
      </c>
      <c r="H341" s="17" t="s">
        <v>8</v>
      </c>
      <c r="I341" s="20">
        <f>IF(FluxoCaixa1013151768[[#This Row],[Fornecedores]]="Saldo Inicial",FluxoCaixa1013151768[[#This Row],[R$ (Valores)]],I340+FluxoCaixa1013151768[[#This Row],[Valores Receitas / Despesas]])</f>
        <v>20627.309999999987</v>
      </c>
      <c r="J341" s="59">
        <f>IF(FluxoCaixa1013151768[[#This Row],[Entrada / Saída]]="Saída",FluxoCaixa1013151768[[#This Row],[R$ (Valores)]]*-1,FluxoCaixa1013151768[[#This Row],[R$ (Valores)]])</f>
        <v>-5.4</v>
      </c>
    </row>
    <row r="342" spans="2:10">
      <c r="B342" s="16">
        <v>46092</v>
      </c>
      <c r="C342" s="48" t="s">
        <v>1908</v>
      </c>
      <c r="D342" s="17" t="s">
        <v>2</v>
      </c>
      <c r="E342" s="17" t="s">
        <v>225</v>
      </c>
      <c r="F342" s="17" t="s">
        <v>524</v>
      </c>
      <c r="G342" s="21">
        <v>1.49</v>
      </c>
      <c r="H342" s="17" t="s">
        <v>8</v>
      </c>
      <c r="I342" s="20">
        <f>IF(FluxoCaixa1013151768[[#This Row],[Fornecedores]]="Saldo Inicial",FluxoCaixa1013151768[[#This Row],[R$ (Valores)]],I341+FluxoCaixa1013151768[[#This Row],[Valores Receitas / Despesas]])</f>
        <v>20625.819999999985</v>
      </c>
      <c r="J342" s="59">
        <f>IF(FluxoCaixa1013151768[[#This Row],[Entrada / Saída]]="Saída",FluxoCaixa1013151768[[#This Row],[R$ (Valores)]]*-1,FluxoCaixa1013151768[[#This Row],[R$ (Valores)]])</f>
        <v>-1.49</v>
      </c>
    </row>
    <row r="343" spans="2:10">
      <c r="B343" s="16">
        <v>46092</v>
      </c>
      <c r="C343" s="48" t="s">
        <v>1908</v>
      </c>
      <c r="D343" s="17" t="s">
        <v>2</v>
      </c>
      <c r="E343" s="17" t="s">
        <v>225</v>
      </c>
      <c r="F343" s="17" t="s">
        <v>524</v>
      </c>
      <c r="G343" s="21">
        <v>5.4</v>
      </c>
      <c r="H343" s="17" t="s">
        <v>8</v>
      </c>
      <c r="I343" s="20">
        <f>IF(FluxoCaixa1013151768[[#This Row],[Fornecedores]]="Saldo Inicial",FluxoCaixa1013151768[[#This Row],[R$ (Valores)]],I342+FluxoCaixa1013151768[[#This Row],[Valores Receitas / Despesas]])</f>
        <v>20620.419999999984</v>
      </c>
      <c r="J343" s="5">
        <f>IF(FluxoCaixa1013151768[[#This Row],[Entrada / Saída]]="Saída",FluxoCaixa1013151768[[#This Row],[R$ (Valores)]]*-1,FluxoCaixa1013151768[[#This Row],[R$ (Valores)]])</f>
        <v>-5.4</v>
      </c>
    </row>
    <row r="344" spans="2:10">
      <c r="B344" s="16">
        <v>46092</v>
      </c>
      <c r="C344" s="48" t="s">
        <v>1908</v>
      </c>
      <c r="D344" s="17" t="s">
        <v>2</v>
      </c>
      <c r="E344" s="17" t="s">
        <v>152</v>
      </c>
      <c r="F344" s="17" t="s">
        <v>1898</v>
      </c>
      <c r="G344" s="21">
        <v>12991.56</v>
      </c>
      <c r="H344" s="17" t="s">
        <v>8</v>
      </c>
      <c r="I344" s="20">
        <f>IF(FluxoCaixa1013151768[[#This Row],[Fornecedores]]="Saldo Inicial",FluxoCaixa1013151768[[#This Row],[R$ (Valores)]],I343+FluxoCaixa1013151768[[#This Row],[Valores Receitas / Despesas]])</f>
        <v>7628.8599999999842</v>
      </c>
      <c r="J344" s="5">
        <f>IF(FluxoCaixa1013151768[[#This Row],[Entrada / Saída]]="Saída",FluxoCaixa1013151768[[#This Row],[R$ (Valores)]]*-1,FluxoCaixa1013151768[[#This Row],[R$ (Valores)]])</f>
        <v>-12991.56</v>
      </c>
    </row>
    <row r="345" spans="2:10">
      <c r="B345" s="16">
        <v>46093</v>
      </c>
      <c r="C345" s="48" t="s">
        <v>1908</v>
      </c>
      <c r="D345" s="17" t="s">
        <v>2</v>
      </c>
      <c r="E345" s="17" t="s">
        <v>225</v>
      </c>
      <c r="F345" s="17" t="s">
        <v>524</v>
      </c>
      <c r="G345" s="21">
        <v>5.5</v>
      </c>
      <c r="H345" s="17" t="s">
        <v>8</v>
      </c>
      <c r="I345" s="20">
        <f>IF(FluxoCaixa1013151768[[#This Row],[Fornecedores]]="Saldo Inicial",FluxoCaixa1013151768[[#This Row],[R$ (Valores)]],I344+FluxoCaixa1013151768[[#This Row],[Valores Receitas / Despesas]])</f>
        <v>7623.3599999999842</v>
      </c>
      <c r="J345" s="5">
        <f>IF(FluxoCaixa1013151768[[#This Row],[Entrada / Saída]]="Saída",FluxoCaixa1013151768[[#This Row],[R$ (Valores)]]*-1,FluxoCaixa1013151768[[#This Row],[R$ (Valores)]])</f>
        <v>-5.5</v>
      </c>
    </row>
    <row r="346" spans="2:10">
      <c r="B346" s="16">
        <v>46093</v>
      </c>
      <c r="C346" s="48" t="s">
        <v>1908</v>
      </c>
      <c r="D346" s="17" t="s">
        <v>2</v>
      </c>
      <c r="E346" s="17" t="s">
        <v>225</v>
      </c>
      <c r="F346" s="17" t="s">
        <v>524</v>
      </c>
      <c r="G346" s="21">
        <v>5.4</v>
      </c>
      <c r="H346" s="17" t="s">
        <v>8</v>
      </c>
      <c r="I346" s="20">
        <f>IF(FluxoCaixa1013151768[[#This Row],[Fornecedores]]="Saldo Inicial",FluxoCaixa1013151768[[#This Row],[R$ (Valores)]],I345+FluxoCaixa1013151768[[#This Row],[Valores Receitas / Despesas]])</f>
        <v>7617.9599999999846</v>
      </c>
      <c r="J346" s="5">
        <f>IF(FluxoCaixa1013151768[[#This Row],[Entrada / Saída]]="Saída",FluxoCaixa1013151768[[#This Row],[R$ (Valores)]]*-1,FluxoCaixa1013151768[[#This Row],[R$ (Valores)]])</f>
        <v>-5.4</v>
      </c>
    </row>
    <row r="347" spans="2:10">
      <c r="B347" s="16">
        <v>46093</v>
      </c>
      <c r="C347" s="48" t="s">
        <v>1908</v>
      </c>
      <c r="D347" s="17" t="s">
        <v>2</v>
      </c>
      <c r="E347" s="17" t="s">
        <v>225</v>
      </c>
      <c r="F347" s="17" t="s">
        <v>524</v>
      </c>
      <c r="G347" s="21">
        <v>3.25</v>
      </c>
      <c r="H347" s="17" t="s">
        <v>8</v>
      </c>
      <c r="I347" s="20">
        <f>IF(FluxoCaixa1013151768[[#This Row],[Fornecedores]]="Saldo Inicial",FluxoCaixa1013151768[[#This Row],[R$ (Valores)]],I346+FluxoCaixa1013151768[[#This Row],[Valores Receitas / Despesas]])</f>
        <v>7614.7099999999846</v>
      </c>
      <c r="J347" s="5">
        <f>IF(FluxoCaixa1013151768[[#This Row],[Entrada / Saída]]="Saída",FluxoCaixa1013151768[[#This Row],[R$ (Valores)]]*-1,FluxoCaixa1013151768[[#This Row],[R$ (Valores)]])</f>
        <v>-3.25</v>
      </c>
    </row>
    <row r="348" spans="2:10">
      <c r="B348" s="16">
        <v>46093</v>
      </c>
      <c r="C348" s="48" t="s">
        <v>1908</v>
      </c>
      <c r="D348" s="17" t="s">
        <v>2</v>
      </c>
      <c r="E348" s="17" t="s">
        <v>105</v>
      </c>
      <c r="F348" s="17" t="s">
        <v>1008</v>
      </c>
      <c r="G348" s="21">
        <v>200</v>
      </c>
      <c r="H348" s="17" t="s">
        <v>8</v>
      </c>
      <c r="I348" s="20">
        <f>IF(FluxoCaixa1013151768[[#This Row],[Fornecedores]]="Saldo Inicial",FluxoCaixa1013151768[[#This Row],[R$ (Valores)]],I347+FluxoCaixa1013151768[[#This Row],[Valores Receitas / Despesas]])</f>
        <v>7414.7099999999846</v>
      </c>
      <c r="J348" s="5">
        <f>IF(FluxoCaixa1013151768[[#This Row],[Entrada / Saída]]="Saída",FluxoCaixa1013151768[[#This Row],[R$ (Valores)]]*-1,FluxoCaixa1013151768[[#This Row],[R$ (Valores)]])</f>
        <v>-200</v>
      </c>
    </row>
    <row r="349" spans="2:10">
      <c r="B349" s="16">
        <v>46093</v>
      </c>
      <c r="C349" s="48" t="s">
        <v>1908</v>
      </c>
      <c r="D349" s="17" t="s">
        <v>2</v>
      </c>
      <c r="E349" s="17" t="s">
        <v>71</v>
      </c>
      <c r="F349" s="17" t="s">
        <v>1688</v>
      </c>
      <c r="G349" s="21">
        <v>458.4</v>
      </c>
      <c r="H349" s="17" t="s">
        <v>8</v>
      </c>
      <c r="I349" s="20">
        <f>IF(FluxoCaixa1013151768[[#This Row],[Fornecedores]]="Saldo Inicial",FluxoCaixa1013151768[[#This Row],[R$ (Valores)]],I348+FluxoCaixa1013151768[[#This Row],[Valores Receitas / Despesas]])</f>
        <v>6956.3099999999849</v>
      </c>
      <c r="J349" s="5">
        <f>IF(FluxoCaixa1013151768[[#This Row],[Entrada / Saída]]="Saída",FluxoCaixa1013151768[[#This Row],[R$ (Valores)]]*-1,FluxoCaixa1013151768[[#This Row],[R$ (Valores)]])</f>
        <v>-458.4</v>
      </c>
    </row>
    <row r="350" spans="2:10">
      <c r="B350" s="16">
        <v>46093</v>
      </c>
      <c r="C350" s="48" t="s">
        <v>1908</v>
      </c>
      <c r="D350" s="17" t="s">
        <v>2</v>
      </c>
      <c r="E350" s="17" t="s">
        <v>71</v>
      </c>
      <c r="F350" s="17" t="s">
        <v>2205</v>
      </c>
      <c r="G350" s="21">
        <v>22.8</v>
      </c>
      <c r="H350" s="17" t="s">
        <v>8</v>
      </c>
      <c r="I350" s="20">
        <f>IF(FluxoCaixa1013151768[[#This Row],[Fornecedores]]="Saldo Inicial",FluxoCaixa1013151768[[#This Row],[R$ (Valores)]],I349+FluxoCaixa1013151768[[#This Row],[Valores Receitas / Despesas]])</f>
        <v>6933.5099999999848</v>
      </c>
      <c r="J350" s="5">
        <f>IF(FluxoCaixa1013151768[[#This Row],[Entrada / Saída]]="Saída",FluxoCaixa1013151768[[#This Row],[R$ (Valores)]]*-1,FluxoCaixa1013151768[[#This Row],[R$ (Valores)]])</f>
        <v>-22.8</v>
      </c>
    </row>
    <row r="351" spans="2:10">
      <c r="B351" s="16">
        <v>46093</v>
      </c>
      <c r="C351" s="48" t="s">
        <v>1908</v>
      </c>
      <c r="D351" s="17" t="s">
        <v>2</v>
      </c>
      <c r="E351" s="17" t="s">
        <v>71</v>
      </c>
      <c r="F351" s="17" t="s">
        <v>1703</v>
      </c>
      <c r="G351" s="21">
        <v>449.71</v>
      </c>
      <c r="H351" s="17" t="s">
        <v>8</v>
      </c>
      <c r="I351" s="20">
        <f>IF(FluxoCaixa1013151768[[#This Row],[Fornecedores]]="Saldo Inicial",FluxoCaixa1013151768[[#This Row],[R$ (Valores)]],I350+FluxoCaixa1013151768[[#This Row],[Valores Receitas / Despesas]])</f>
        <v>6483.7999999999847</v>
      </c>
      <c r="J351" s="5">
        <f>IF(FluxoCaixa1013151768[[#This Row],[Entrada / Saída]]="Saída",FluxoCaixa1013151768[[#This Row],[R$ (Valores)]]*-1,FluxoCaixa1013151768[[#This Row],[R$ (Valores)]])</f>
        <v>-449.71</v>
      </c>
    </row>
    <row r="352" spans="2:10">
      <c r="B352" s="16">
        <v>46093</v>
      </c>
      <c r="C352" s="48" t="s">
        <v>1908</v>
      </c>
      <c r="D352" s="17" t="s">
        <v>2</v>
      </c>
      <c r="E352" s="17" t="s">
        <v>71</v>
      </c>
      <c r="F352" s="17" t="s">
        <v>2206</v>
      </c>
      <c r="G352" s="21">
        <v>23.96</v>
      </c>
      <c r="H352" s="17" t="s">
        <v>8</v>
      </c>
      <c r="I352" s="20">
        <f>IF(FluxoCaixa1013151768[[#This Row],[Fornecedores]]="Saldo Inicial",FluxoCaixa1013151768[[#This Row],[R$ (Valores)]],I351+FluxoCaixa1013151768[[#This Row],[Valores Receitas / Despesas]])</f>
        <v>6459.8399999999847</v>
      </c>
      <c r="J352" s="5">
        <f>IF(FluxoCaixa1013151768[[#This Row],[Entrada / Saída]]="Saída",FluxoCaixa1013151768[[#This Row],[R$ (Valores)]]*-1,FluxoCaixa1013151768[[#This Row],[R$ (Valores)]])</f>
        <v>-23.96</v>
      </c>
    </row>
    <row r="353" spans="2:10">
      <c r="B353" s="16">
        <v>46093</v>
      </c>
      <c r="C353" s="48" t="s">
        <v>1908</v>
      </c>
      <c r="D353" s="17" t="s">
        <v>2</v>
      </c>
      <c r="E353" s="17" t="s">
        <v>71</v>
      </c>
      <c r="F353" s="17" t="s">
        <v>2207</v>
      </c>
      <c r="G353" s="21">
        <v>149</v>
      </c>
      <c r="H353" s="17" t="s">
        <v>8</v>
      </c>
      <c r="I353" s="20">
        <f>IF(FluxoCaixa1013151768[[#This Row],[Fornecedores]]="Saldo Inicial",FluxoCaixa1013151768[[#This Row],[R$ (Valores)]],I352+FluxoCaixa1013151768[[#This Row],[Valores Receitas / Despesas]])</f>
        <v>6310.8399999999847</v>
      </c>
      <c r="J353" s="53">
        <f>IF(FluxoCaixa1013151768[[#This Row],[Entrada / Saída]]="Saída",FluxoCaixa1013151768[[#This Row],[R$ (Valores)]]*-1,FluxoCaixa1013151768[[#This Row],[R$ (Valores)]])</f>
        <v>-149</v>
      </c>
    </row>
    <row r="354" spans="2:10">
      <c r="B354" s="16">
        <v>46093</v>
      </c>
      <c r="C354" s="48" t="s">
        <v>1908</v>
      </c>
      <c r="D354" s="17" t="s">
        <v>2</v>
      </c>
      <c r="E354" s="17" t="s">
        <v>71</v>
      </c>
      <c r="F354" s="17" t="s">
        <v>2208</v>
      </c>
      <c r="G354" s="21">
        <v>81.48</v>
      </c>
      <c r="H354" s="17" t="s">
        <v>8</v>
      </c>
      <c r="I354" s="20">
        <f>IF(FluxoCaixa1013151768[[#This Row],[Fornecedores]]="Saldo Inicial",FluxoCaixa1013151768[[#This Row],[R$ (Valores)]],I353+FluxoCaixa1013151768[[#This Row],[Valores Receitas / Despesas]])</f>
        <v>6229.3599999999851</v>
      </c>
      <c r="J354" s="53">
        <f>IF(FluxoCaixa1013151768[[#This Row],[Entrada / Saída]]="Saída",FluxoCaixa1013151768[[#This Row],[R$ (Valores)]]*-1,FluxoCaixa1013151768[[#This Row],[R$ (Valores)]])</f>
        <v>-81.48</v>
      </c>
    </row>
    <row r="355" spans="2:10">
      <c r="B355" s="16">
        <v>46093</v>
      </c>
      <c r="C355" s="48" t="s">
        <v>1908</v>
      </c>
      <c r="D355" s="17" t="s">
        <v>2</v>
      </c>
      <c r="E355" s="17" t="s">
        <v>71</v>
      </c>
      <c r="F355" s="17" t="s">
        <v>2209</v>
      </c>
      <c r="G355" s="21">
        <v>94.92</v>
      </c>
      <c r="H355" s="17" t="s">
        <v>8</v>
      </c>
      <c r="I355" s="20">
        <f>IF(FluxoCaixa1013151768[[#This Row],[Fornecedores]]="Saldo Inicial",FluxoCaixa1013151768[[#This Row],[R$ (Valores)]],I354+FluxoCaixa1013151768[[#This Row],[Valores Receitas / Despesas]])</f>
        <v>6134.439999999985</v>
      </c>
      <c r="J355" s="5">
        <f>IF(FluxoCaixa1013151768[[#This Row],[Entrada / Saída]]="Saída",FluxoCaixa1013151768[[#This Row],[R$ (Valores)]]*-1,FluxoCaixa1013151768[[#This Row],[R$ (Valores)]])</f>
        <v>-94.92</v>
      </c>
    </row>
    <row r="356" spans="2:10">
      <c r="B356" s="16">
        <v>46093</v>
      </c>
      <c r="C356" s="48" t="s">
        <v>1908</v>
      </c>
      <c r="D356" s="17" t="s">
        <v>2</v>
      </c>
      <c r="E356" s="17" t="s">
        <v>71</v>
      </c>
      <c r="F356" s="17" t="s">
        <v>2210</v>
      </c>
      <c r="G356" s="21">
        <v>432.54</v>
      </c>
      <c r="H356" s="17" t="s">
        <v>8</v>
      </c>
      <c r="I356" s="20">
        <f>IF(FluxoCaixa1013151768[[#This Row],[Fornecedores]]="Saldo Inicial",FluxoCaixa1013151768[[#This Row],[R$ (Valores)]],I355+FluxoCaixa1013151768[[#This Row],[Valores Receitas / Despesas]])</f>
        <v>5701.8999999999851</v>
      </c>
      <c r="J356" s="5">
        <f>IF(FluxoCaixa1013151768[[#This Row],[Entrada / Saída]]="Saída",FluxoCaixa1013151768[[#This Row],[R$ (Valores)]]*-1,FluxoCaixa1013151768[[#This Row],[R$ (Valores)]])</f>
        <v>-432.54</v>
      </c>
    </row>
    <row r="357" spans="2:10">
      <c r="B357" s="16">
        <v>46093</v>
      </c>
      <c r="C357" s="48" t="s">
        <v>1908</v>
      </c>
      <c r="D357" s="17" t="s">
        <v>2</v>
      </c>
      <c r="E357" s="17" t="s">
        <v>71</v>
      </c>
      <c r="F357" s="17" t="s">
        <v>2211</v>
      </c>
      <c r="G357" s="21">
        <v>48</v>
      </c>
      <c r="H357" s="17" t="s">
        <v>8</v>
      </c>
      <c r="I357" s="20">
        <f>IF(FluxoCaixa1013151768[[#This Row],[Fornecedores]]="Saldo Inicial",FluxoCaixa1013151768[[#This Row],[R$ (Valores)]],I356+FluxoCaixa1013151768[[#This Row],[Valores Receitas / Despesas]])</f>
        <v>5653.8999999999851</v>
      </c>
      <c r="J357" s="5">
        <f>IF(FluxoCaixa1013151768[[#This Row],[Entrada / Saída]]="Saída",FluxoCaixa1013151768[[#This Row],[R$ (Valores)]]*-1,FluxoCaixa1013151768[[#This Row],[R$ (Valores)]])</f>
        <v>-48</v>
      </c>
    </row>
    <row r="358" spans="2:10">
      <c r="B358" s="16">
        <v>46093</v>
      </c>
      <c r="C358" s="48" t="s">
        <v>1908</v>
      </c>
      <c r="D358" s="17" t="s">
        <v>2</v>
      </c>
      <c r="E358" s="17" t="s">
        <v>71</v>
      </c>
      <c r="F358" s="17" t="s">
        <v>2212</v>
      </c>
      <c r="G358" s="21">
        <v>28.5</v>
      </c>
      <c r="H358" s="17" t="s">
        <v>8</v>
      </c>
      <c r="I358" s="20">
        <f>IF(FluxoCaixa1013151768[[#This Row],[Fornecedores]]="Saldo Inicial",FluxoCaixa1013151768[[#This Row],[R$ (Valores)]],I357+FluxoCaixa1013151768[[#This Row],[Valores Receitas / Despesas]])</f>
        <v>5625.3999999999851</v>
      </c>
      <c r="J358" s="5">
        <f>IF(FluxoCaixa1013151768[[#This Row],[Entrada / Saída]]="Saída",FluxoCaixa1013151768[[#This Row],[R$ (Valores)]]*-1,FluxoCaixa1013151768[[#This Row],[R$ (Valores)]])</f>
        <v>-28.5</v>
      </c>
    </row>
    <row r="359" spans="2:10">
      <c r="B359" s="16">
        <v>46093</v>
      </c>
      <c r="C359" s="48" t="s">
        <v>1908</v>
      </c>
      <c r="D359" s="17" t="s">
        <v>2</v>
      </c>
      <c r="E359" s="17" t="s">
        <v>71</v>
      </c>
      <c r="F359" s="17" t="s">
        <v>2213</v>
      </c>
      <c r="G359" s="21">
        <v>948.52</v>
      </c>
      <c r="H359" s="17" t="s">
        <v>8</v>
      </c>
      <c r="I359" s="20">
        <f>IF(FluxoCaixa1013151768[[#This Row],[Fornecedores]]="Saldo Inicial",FluxoCaixa1013151768[[#This Row],[R$ (Valores)]],I358+FluxoCaixa1013151768[[#This Row],[Valores Receitas / Despesas]])</f>
        <v>4676.8799999999846</v>
      </c>
      <c r="J359" s="5">
        <f>IF(FluxoCaixa1013151768[[#This Row],[Entrada / Saída]]="Saída",FluxoCaixa1013151768[[#This Row],[R$ (Valores)]]*-1,FluxoCaixa1013151768[[#This Row],[R$ (Valores)]])</f>
        <v>-948.52</v>
      </c>
    </row>
    <row r="360" spans="2:10">
      <c r="B360" s="16">
        <v>46093</v>
      </c>
      <c r="C360" s="48" t="s">
        <v>1908</v>
      </c>
      <c r="D360" s="17" t="s">
        <v>2</v>
      </c>
      <c r="E360" s="17" t="s">
        <v>225</v>
      </c>
      <c r="F360" s="17" t="s">
        <v>524</v>
      </c>
      <c r="G360" s="21">
        <v>5.5</v>
      </c>
      <c r="H360" s="17" t="s">
        <v>8</v>
      </c>
      <c r="I360" s="20">
        <f>IF(FluxoCaixa1013151768[[#This Row],[Fornecedores]]="Saldo Inicial",FluxoCaixa1013151768[[#This Row],[R$ (Valores)]],I359+FluxoCaixa1013151768[[#This Row],[Valores Receitas / Despesas]])</f>
        <v>4671.3799999999846</v>
      </c>
      <c r="J360" s="5">
        <f>IF(FluxoCaixa1013151768[[#This Row],[Entrada / Saída]]="Saída",FluxoCaixa1013151768[[#This Row],[R$ (Valores)]]*-1,FluxoCaixa1013151768[[#This Row],[R$ (Valores)]])</f>
        <v>-5.5</v>
      </c>
    </row>
    <row r="361" spans="2:10">
      <c r="B361" s="16">
        <v>46093</v>
      </c>
      <c r="C361" s="48" t="s">
        <v>1908</v>
      </c>
      <c r="D361" s="17" t="s">
        <v>2</v>
      </c>
      <c r="E361" s="17" t="s">
        <v>225</v>
      </c>
      <c r="F361" s="17" t="s">
        <v>524</v>
      </c>
      <c r="G361" s="21">
        <v>1.49</v>
      </c>
      <c r="H361" s="17" t="s">
        <v>8</v>
      </c>
      <c r="I361" s="20">
        <f>IF(FluxoCaixa1013151768[[#This Row],[Fornecedores]]="Saldo Inicial",FluxoCaixa1013151768[[#This Row],[R$ (Valores)]],I360+FluxoCaixa1013151768[[#This Row],[Valores Receitas / Despesas]])</f>
        <v>4669.8899999999849</v>
      </c>
      <c r="J361" s="5">
        <f>IF(FluxoCaixa1013151768[[#This Row],[Entrada / Saída]]="Saída",FluxoCaixa1013151768[[#This Row],[R$ (Valores)]]*-1,FluxoCaixa1013151768[[#This Row],[R$ (Valores)]])</f>
        <v>-1.49</v>
      </c>
    </row>
    <row r="362" spans="2:10">
      <c r="B362" s="16">
        <v>46093</v>
      </c>
      <c r="C362" s="48" t="s">
        <v>1908</v>
      </c>
      <c r="D362" s="17" t="s">
        <v>2</v>
      </c>
      <c r="E362" s="17" t="s">
        <v>225</v>
      </c>
      <c r="F362" s="17" t="s">
        <v>524</v>
      </c>
      <c r="G362" s="21">
        <v>5.4</v>
      </c>
      <c r="H362" s="17" t="s">
        <v>8</v>
      </c>
      <c r="I362" s="20">
        <f>IF(FluxoCaixa1013151768[[#This Row],[Fornecedores]]="Saldo Inicial",FluxoCaixa1013151768[[#This Row],[R$ (Valores)]],I361+FluxoCaixa1013151768[[#This Row],[Valores Receitas / Despesas]])</f>
        <v>4664.4899999999852</v>
      </c>
      <c r="J362" s="5">
        <f>IF(FluxoCaixa1013151768[[#This Row],[Entrada / Saída]]="Saída",FluxoCaixa1013151768[[#This Row],[R$ (Valores)]]*-1,FluxoCaixa1013151768[[#This Row],[R$ (Valores)]])</f>
        <v>-5.4</v>
      </c>
    </row>
    <row r="363" spans="2:10">
      <c r="B363" s="16">
        <v>46093</v>
      </c>
      <c r="C363" s="48" t="s">
        <v>1908</v>
      </c>
      <c r="D363" s="17" t="s">
        <v>2</v>
      </c>
      <c r="E363" s="17" t="s">
        <v>70</v>
      </c>
      <c r="F363" s="17" t="s">
        <v>2214</v>
      </c>
      <c r="G363" s="54">
        <v>1500</v>
      </c>
      <c r="H363" s="45" t="s">
        <v>8</v>
      </c>
      <c r="I363" s="20">
        <f>IF(FluxoCaixa1013151768[[#This Row],[Fornecedores]]="Saldo Inicial",FluxoCaixa1013151768[[#This Row],[R$ (Valores)]],I362+FluxoCaixa1013151768[[#This Row],[Valores Receitas / Despesas]])</f>
        <v>3164.4899999999852</v>
      </c>
      <c r="J363" s="53">
        <f>IF(FluxoCaixa1013151768[[#This Row],[Entrada / Saída]]="Saída",FluxoCaixa1013151768[[#This Row],[R$ (Valores)]]*-1,FluxoCaixa1013151768[[#This Row],[R$ (Valores)]])</f>
        <v>-1500</v>
      </c>
    </row>
    <row r="364" spans="2:10">
      <c r="B364" s="16">
        <v>46093</v>
      </c>
      <c r="C364" s="48" t="s">
        <v>1908</v>
      </c>
      <c r="D364" s="17" t="s">
        <v>2</v>
      </c>
      <c r="E364" s="17" t="s">
        <v>225</v>
      </c>
      <c r="F364" s="17" t="s">
        <v>524</v>
      </c>
      <c r="G364" s="21">
        <v>5.7</v>
      </c>
      <c r="H364" s="17" t="s">
        <v>8</v>
      </c>
      <c r="I364" s="20">
        <f>IF(FluxoCaixa1013151768[[#This Row],[Fornecedores]]="Saldo Inicial",FluxoCaixa1013151768[[#This Row],[R$ (Valores)]],I363+FluxoCaixa1013151768[[#This Row],[Valores Receitas / Despesas]])</f>
        <v>3158.7899999999854</v>
      </c>
      <c r="J364" s="5">
        <f>IF(FluxoCaixa1013151768[[#This Row],[Entrada / Saída]]="Saída",FluxoCaixa1013151768[[#This Row],[R$ (Valores)]]*-1,FluxoCaixa1013151768[[#This Row],[R$ (Valores)]])</f>
        <v>-5.7</v>
      </c>
    </row>
    <row r="365" spans="2:10">
      <c r="B365" s="16">
        <v>46093</v>
      </c>
      <c r="C365" s="48" t="s">
        <v>1908</v>
      </c>
      <c r="D365" s="17" t="s">
        <v>2</v>
      </c>
      <c r="E365" s="17" t="s">
        <v>225</v>
      </c>
      <c r="F365" s="17" t="s">
        <v>524</v>
      </c>
      <c r="G365" s="21">
        <v>1.49</v>
      </c>
      <c r="H365" s="17" t="s">
        <v>8</v>
      </c>
      <c r="I365" s="20">
        <f>IF(FluxoCaixa1013151768[[#This Row],[Fornecedores]]="Saldo Inicial",FluxoCaixa1013151768[[#This Row],[R$ (Valores)]],I364+FluxoCaixa1013151768[[#This Row],[Valores Receitas / Despesas]])</f>
        <v>3157.2999999999856</v>
      </c>
      <c r="J365" s="5">
        <f>IF(FluxoCaixa1013151768[[#This Row],[Entrada / Saída]]="Saída",FluxoCaixa1013151768[[#This Row],[R$ (Valores)]]*-1,FluxoCaixa1013151768[[#This Row],[R$ (Valores)]])</f>
        <v>-1.49</v>
      </c>
    </row>
    <row r="366" spans="2:10">
      <c r="B366" s="16">
        <v>46093</v>
      </c>
      <c r="C366" s="48" t="s">
        <v>1908</v>
      </c>
      <c r="D366" s="17" t="s">
        <v>2</v>
      </c>
      <c r="E366" s="17" t="s">
        <v>225</v>
      </c>
      <c r="F366" s="17" t="s">
        <v>524</v>
      </c>
      <c r="G366" s="21">
        <v>5.7</v>
      </c>
      <c r="H366" s="17" t="s">
        <v>8</v>
      </c>
      <c r="I366" s="20">
        <f>IF(FluxoCaixa1013151768[[#This Row],[Fornecedores]]="Saldo Inicial",FluxoCaixa1013151768[[#This Row],[R$ (Valores)]],I365+FluxoCaixa1013151768[[#This Row],[Valores Receitas / Despesas]])</f>
        <v>3151.5999999999858</v>
      </c>
      <c r="J366" s="5">
        <f>IF(FluxoCaixa1013151768[[#This Row],[Entrada / Saída]]="Saída",FluxoCaixa1013151768[[#This Row],[R$ (Valores)]]*-1,FluxoCaixa1013151768[[#This Row],[R$ (Valores)]])</f>
        <v>-5.7</v>
      </c>
    </row>
    <row r="367" spans="2:10">
      <c r="B367" s="16">
        <v>46093</v>
      </c>
      <c r="C367" s="48" t="s">
        <v>1908</v>
      </c>
      <c r="D367" s="17" t="s">
        <v>1</v>
      </c>
      <c r="E367" s="17" t="s">
        <v>60</v>
      </c>
      <c r="F367" s="17" t="s">
        <v>2215</v>
      </c>
      <c r="G367" s="21">
        <v>452.65</v>
      </c>
      <c r="H367" s="17" t="s">
        <v>8</v>
      </c>
      <c r="I367" s="20">
        <f>IF(FluxoCaixa1013151768[[#This Row],[Fornecedores]]="Saldo Inicial",FluxoCaixa1013151768[[#This Row],[R$ (Valores)]],I366+FluxoCaixa1013151768[[#This Row],[Valores Receitas / Despesas]])</f>
        <v>3604.2499999999859</v>
      </c>
      <c r="J367" s="5">
        <f>IF(FluxoCaixa1013151768[[#This Row],[Entrada / Saída]]="Saída",FluxoCaixa1013151768[[#This Row],[R$ (Valores)]]*-1,FluxoCaixa1013151768[[#This Row],[R$ (Valores)]])</f>
        <v>452.65</v>
      </c>
    </row>
    <row r="368" spans="2:10">
      <c r="B368" s="16">
        <v>46094</v>
      </c>
      <c r="C368" s="48" t="s">
        <v>1908</v>
      </c>
      <c r="D368" s="17" t="s">
        <v>2</v>
      </c>
      <c r="E368" s="17" t="s">
        <v>225</v>
      </c>
      <c r="F368" s="17" t="s">
        <v>524</v>
      </c>
      <c r="G368" s="21">
        <v>5.5</v>
      </c>
      <c r="H368" s="17" t="s">
        <v>8</v>
      </c>
      <c r="I368" s="20">
        <f>IF(FluxoCaixa1013151768[[#This Row],[Fornecedores]]="Saldo Inicial",FluxoCaixa1013151768[[#This Row],[R$ (Valores)]],I367+FluxoCaixa1013151768[[#This Row],[Valores Receitas / Despesas]])</f>
        <v>3598.7499999999859</v>
      </c>
      <c r="J368" s="5">
        <f>IF(FluxoCaixa1013151768[[#This Row],[Entrada / Saída]]="Saída",FluxoCaixa1013151768[[#This Row],[R$ (Valores)]]*-1,FluxoCaixa1013151768[[#This Row],[R$ (Valores)]])</f>
        <v>-5.5</v>
      </c>
    </row>
    <row r="369" spans="2:10">
      <c r="B369" s="16">
        <v>46094</v>
      </c>
      <c r="C369" s="48" t="s">
        <v>1908</v>
      </c>
      <c r="D369" s="17" t="s">
        <v>2</v>
      </c>
      <c r="E369" s="17" t="s">
        <v>225</v>
      </c>
      <c r="F369" s="17" t="s">
        <v>524</v>
      </c>
      <c r="G369" s="21">
        <v>10.45</v>
      </c>
      <c r="H369" s="17" t="s">
        <v>8</v>
      </c>
      <c r="I369" s="20">
        <f>IF(FluxoCaixa1013151768[[#This Row],[Fornecedores]]="Saldo Inicial",FluxoCaixa1013151768[[#This Row],[R$ (Valores)]],I368+FluxoCaixa1013151768[[#This Row],[Valores Receitas / Despesas]])</f>
        <v>3588.2999999999861</v>
      </c>
      <c r="J369" s="5">
        <f>IF(FluxoCaixa1013151768[[#This Row],[Entrada / Saída]]="Saída",FluxoCaixa1013151768[[#This Row],[R$ (Valores)]]*-1,FluxoCaixa1013151768[[#This Row],[R$ (Valores)]])</f>
        <v>-10.45</v>
      </c>
    </row>
    <row r="370" spans="2:10">
      <c r="B370" s="16">
        <v>46094</v>
      </c>
      <c r="C370" s="48" t="s">
        <v>1908</v>
      </c>
      <c r="D370" s="17" t="s">
        <v>2</v>
      </c>
      <c r="E370" s="17" t="s">
        <v>225</v>
      </c>
      <c r="F370" s="17" t="s">
        <v>524</v>
      </c>
      <c r="G370" s="21">
        <v>12.73</v>
      </c>
      <c r="H370" s="17" t="s">
        <v>8</v>
      </c>
      <c r="I370" s="20">
        <f>IF(FluxoCaixa1013151768[[#This Row],[Fornecedores]]="Saldo Inicial",FluxoCaixa1013151768[[#This Row],[R$ (Valores)]],I369+FluxoCaixa1013151768[[#This Row],[Valores Receitas / Despesas]])</f>
        <v>3575.5699999999861</v>
      </c>
      <c r="J370" s="5">
        <f>IF(FluxoCaixa1013151768[[#This Row],[Entrada / Saída]]="Saída",FluxoCaixa1013151768[[#This Row],[R$ (Valores)]]*-1,FluxoCaixa1013151768[[#This Row],[R$ (Valores)]])</f>
        <v>-12.73</v>
      </c>
    </row>
    <row r="371" spans="2:10">
      <c r="B371" s="16">
        <v>46094</v>
      </c>
      <c r="C371" s="48" t="s">
        <v>1908</v>
      </c>
      <c r="D371" s="17" t="s">
        <v>2</v>
      </c>
      <c r="E371" s="17" t="s">
        <v>225</v>
      </c>
      <c r="F371" s="17" t="s">
        <v>524</v>
      </c>
      <c r="G371" s="21">
        <v>17.2</v>
      </c>
      <c r="H371" s="17" t="s">
        <v>8</v>
      </c>
      <c r="I371" s="20">
        <f>IF(FluxoCaixa1013151768[[#This Row],[Fornecedores]]="Saldo Inicial",FluxoCaixa1013151768[[#This Row],[R$ (Valores)]],I370+FluxoCaixa1013151768[[#This Row],[Valores Receitas / Despesas]])</f>
        <v>3558.3699999999862</v>
      </c>
      <c r="J371" s="5">
        <f>IF(FluxoCaixa1013151768[[#This Row],[Entrada / Saída]]="Saída",FluxoCaixa1013151768[[#This Row],[R$ (Valores)]]*-1,FluxoCaixa1013151768[[#This Row],[R$ (Valores)]])</f>
        <v>-17.2</v>
      </c>
    </row>
    <row r="372" spans="2:10">
      <c r="B372" s="16">
        <v>46094</v>
      </c>
      <c r="C372" s="48" t="s">
        <v>1908</v>
      </c>
      <c r="D372" s="17" t="s">
        <v>2</v>
      </c>
      <c r="E372" s="17" t="s">
        <v>225</v>
      </c>
      <c r="F372" s="17" t="s">
        <v>524</v>
      </c>
      <c r="G372" s="21">
        <v>5.5</v>
      </c>
      <c r="H372" s="17" t="s">
        <v>8</v>
      </c>
      <c r="I372" s="20">
        <f>IF(FluxoCaixa1013151768[[#This Row],[Fornecedores]]="Saldo Inicial",FluxoCaixa1013151768[[#This Row],[R$ (Valores)]],I371+FluxoCaixa1013151768[[#This Row],[Valores Receitas / Despesas]])</f>
        <v>3552.8699999999862</v>
      </c>
      <c r="J372" s="5">
        <f>IF(FluxoCaixa1013151768[[#This Row],[Entrada / Saída]]="Saída",FluxoCaixa1013151768[[#This Row],[R$ (Valores)]]*-1,FluxoCaixa1013151768[[#This Row],[R$ (Valores)]])</f>
        <v>-5.5</v>
      </c>
    </row>
    <row r="373" spans="2:10">
      <c r="B373" s="16">
        <v>46094</v>
      </c>
      <c r="C373" s="48" t="s">
        <v>1908</v>
      </c>
      <c r="D373" s="17" t="s">
        <v>2</v>
      </c>
      <c r="E373" s="17" t="s">
        <v>225</v>
      </c>
      <c r="F373" s="17" t="s">
        <v>524</v>
      </c>
      <c r="G373" s="21">
        <v>5.5</v>
      </c>
      <c r="H373" s="17" t="s">
        <v>8</v>
      </c>
      <c r="I373" s="20">
        <f>IF(FluxoCaixa1013151768[[#This Row],[Fornecedores]]="Saldo Inicial",FluxoCaixa1013151768[[#This Row],[R$ (Valores)]],I372+FluxoCaixa1013151768[[#This Row],[Valores Receitas / Despesas]])</f>
        <v>3547.3699999999862</v>
      </c>
      <c r="J373" s="5">
        <f>IF(FluxoCaixa1013151768[[#This Row],[Entrada / Saída]]="Saída",FluxoCaixa1013151768[[#This Row],[R$ (Valores)]]*-1,FluxoCaixa1013151768[[#This Row],[R$ (Valores)]])</f>
        <v>-5.5</v>
      </c>
    </row>
    <row r="374" spans="2:10">
      <c r="B374" s="16">
        <v>46094</v>
      </c>
      <c r="C374" s="48" t="s">
        <v>1908</v>
      </c>
      <c r="D374" s="17" t="s">
        <v>2</v>
      </c>
      <c r="E374" s="17" t="s">
        <v>225</v>
      </c>
      <c r="F374" s="17" t="s">
        <v>524</v>
      </c>
      <c r="G374" s="21">
        <v>14.44</v>
      </c>
      <c r="H374" s="17" t="s">
        <v>8</v>
      </c>
      <c r="I374" s="20">
        <f>IF(FluxoCaixa1013151768[[#This Row],[Fornecedores]]="Saldo Inicial",FluxoCaixa1013151768[[#This Row],[R$ (Valores)]],I373+FluxoCaixa1013151768[[#This Row],[Valores Receitas / Despesas]])</f>
        <v>3532.9299999999862</v>
      </c>
      <c r="J374" s="5">
        <f>IF(FluxoCaixa1013151768[[#This Row],[Entrada / Saída]]="Saída",FluxoCaixa1013151768[[#This Row],[R$ (Valores)]]*-1,FluxoCaixa1013151768[[#This Row],[R$ (Valores)]])</f>
        <v>-14.44</v>
      </c>
    </row>
    <row r="375" spans="2:10">
      <c r="B375" s="16">
        <v>46094</v>
      </c>
      <c r="C375" s="48" t="s">
        <v>1908</v>
      </c>
      <c r="D375" s="17" t="s">
        <v>2</v>
      </c>
      <c r="E375" s="17" t="s">
        <v>225</v>
      </c>
      <c r="F375" s="17" t="s">
        <v>524</v>
      </c>
      <c r="G375" s="54">
        <v>5.5</v>
      </c>
      <c r="H375" s="45" t="s">
        <v>8</v>
      </c>
      <c r="I375" s="20">
        <f>IF(FluxoCaixa1013151768[[#This Row],[Fornecedores]]="Saldo Inicial",FluxoCaixa1013151768[[#This Row],[R$ (Valores)]],I374+FluxoCaixa1013151768[[#This Row],[Valores Receitas / Despesas]])</f>
        <v>3527.4299999999862</v>
      </c>
      <c r="J375" s="53">
        <f>IF(FluxoCaixa1013151768[[#This Row],[Entrada / Saída]]="Saída",FluxoCaixa1013151768[[#This Row],[R$ (Valores)]]*-1,FluxoCaixa1013151768[[#This Row],[R$ (Valores)]])</f>
        <v>-5.5</v>
      </c>
    </row>
    <row r="376" spans="2:10">
      <c r="B376" s="16">
        <v>46094</v>
      </c>
      <c r="C376" s="48" t="s">
        <v>1908</v>
      </c>
      <c r="D376" s="17" t="s">
        <v>2</v>
      </c>
      <c r="E376" s="17" t="s">
        <v>225</v>
      </c>
      <c r="F376" s="17" t="s">
        <v>524</v>
      </c>
      <c r="G376" s="54">
        <v>5.5</v>
      </c>
      <c r="H376" s="45" t="s">
        <v>8</v>
      </c>
      <c r="I376" s="20">
        <f>IF(FluxoCaixa1013151768[[#This Row],[Fornecedores]]="Saldo Inicial",FluxoCaixa1013151768[[#This Row],[R$ (Valores)]],I375+FluxoCaixa1013151768[[#This Row],[Valores Receitas / Despesas]])</f>
        <v>3521.9299999999862</v>
      </c>
      <c r="J376" s="53">
        <f>IF(FluxoCaixa1013151768[[#This Row],[Entrada / Saída]]="Saída",FluxoCaixa1013151768[[#This Row],[R$ (Valores)]]*-1,FluxoCaixa1013151768[[#This Row],[R$ (Valores)]])</f>
        <v>-5.5</v>
      </c>
    </row>
    <row r="377" spans="2:10">
      <c r="B377" s="16">
        <v>46094</v>
      </c>
      <c r="C377" s="48" t="s">
        <v>1908</v>
      </c>
      <c r="D377" s="17" t="s">
        <v>2</v>
      </c>
      <c r="E377" s="17" t="s">
        <v>225</v>
      </c>
      <c r="F377" s="17" t="s">
        <v>524</v>
      </c>
      <c r="G377" s="54">
        <v>16.53</v>
      </c>
      <c r="H377" s="45" t="s">
        <v>8</v>
      </c>
      <c r="I377" s="20">
        <f>IF(FluxoCaixa1013151768[[#This Row],[Fornecedores]]="Saldo Inicial",FluxoCaixa1013151768[[#This Row],[R$ (Valores)]],I376+FluxoCaixa1013151768[[#This Row],[Valores Receitas / Despesas]])</f>
        <v>3505.399999999986</v>
      </c>
      <c r="J377" s="53">
        <f>IF(FluxoCaixa1013151768[[#This Row],[Entrada / Saída]]="Saída",FluxoCaixa1013151768[[#This Row],[R$ (Valores)]]*-1,FluxoCaixa1013151768[[#This Row],[R$ (Valores)]])</f>
        <v>-16.53</v>
      </c>
    </row>
    <row r="378" spans="2:10">
      <c r="B378" s="16">
        <v>46094</v>
      </c>
      <c r="C378" s="48" t="s">
        <v>1908</v>
      </c>
      <c r="D378" s="17" t="s">
        <v>2</v>
      </c>
      <c r="E378" s="17" t="s">
        <v>225</v>
      </c>
      <c r="F378" s="17" t="s">
        <v>524</v>
      </c>
      <c r="G378" s="21">
        <v>5.5</v>
      </c>
      <c r="H378" s="17" t="s">
        <v>8</v>
      </c>
      <c r="I378" s="20">
        <f>IF(FluxoCaixa1013151768[[#This Row],[Fornecedores]]="Saldo Inicial",FluxoCaixa1013151768[[#This Row],[R$ (Valores)]],I377+FluxoCaixa1013151768[[#This Row],[Valores Receitas / Despesas]])</f>
        <v>3499.899999999986</v>
      </c>
      <c r="J378" s="5">
        <f>IF(FluxoCaixa1013151768[[#This Row],[Entrada / Saída]]="Saída",FluxoCaixa1013151768[[#This Row],[R$ (Valores)]]*-1,FluxoCaixa1013151768[[#This Row],[R$ (Valores)]])</f>
        <v>-5.5</v>
      </c>
    </row>
    <row r="379" spans="2:10">
      <c r="B379" s="16">
        <v>46094</v>
      </c>
      <c r="C379" s="48" t="s">
        <v>1908</v>
      </c>
      <c r="D379" s="17" t="s">
        <v>2</v>
      </c>
      <c r="E379" s="17" t="s">
        <v>225</v>
      </c>
      <c r="F379" s="17" t="s">
        <v>524</v>
      </c>
      <c r="G379" s="54">
        <v>2.4</v>
      </c>
      <c r="H379" s="45" t="s">
        <v>8</v>
      </c>
      <c r="I379" s="20">
        <f>IF(FluxoCaixa1013151768[[#This Row],[Fornecedores]]="Saldo Inicial",FluxoCaixa1013151768[[#This Row],[R$ (Valores)]],I378+FluxoCaixa1013151768[[#This Row],[Valores Receitas / Despesas]])</f>
        <v>3497.4999999999859</v>
      </c>
      <c r="J379" s="53">
        <f>IF(FluxoCaixa1013151768[[#This Row],[Entrada / Saída]]="Saída",FluxoCaixa1013151768[[#This Row],[R$ (Valores)]]*-1,FluxoCaixa1013151768[[#This Row],[R$ (Valores)]])</f>
        <v>-2.4</v>
      </c>
    </row>
    <row r="380" spans="2:10">
      <c r="B380" s="16">
        <v>46094</v>
      </c>
      <c r="C380" s="48" t="s">
        <v>1908</v>
      </c>
      <c r="D380" s="17" t="s">
        <v>2</v>
      </c>
      <c r="E380" s="17" t="s">
        <v>225</v>
      </c>
      <c r="F380" s="17" t="s">
        <v>524</v>
      </c>
      <c r="G380" s="54">
        <v>2.4</v>
      </c>
      <c r="H380" s="45" t="s">
        <v>8</v>
      </c>
      <c r="I380" s="20">
        <f>IF(FluxoCaixa1013151768[[#This Row],[Fornecedores]]="Saldo Inicial",FluxoCaixa1013151768[[#This Row],[R$ (Valores)]],I379+FluxoCaixa1013151768[[#This Row],[Valores Receitas / Despesas]])</f>
        <v>3495.0999999999858</v>
      </c>
      <c r="J380" s="53">
        <f>IF(FluxoCaixa1013151768[[#This Row],[Entrada / Saída]]="Saída",FluxoCaixa1013151768[[#This Row],[R$ (Valores)]]*-1,FluxoCaixa1013151768[[#This Row],[R$ (Valores)]])</f>
        <v>-2.4</v>
      </c>
    </row>
    <row r="381" spans="2:10">
      <c r="B381" s="16">
        <v>46094</v>
      </c>
      <c r="C381" s="48" t="s">
        <v>1908</v>
      </c>
      <c r="D381" s="17" t="s">
        <v>2</v>
      </c>
      <c r="E381" s="17" t="s">
        <v>225</v>
      </c>
      <c r="F381" s="17" t="s">
        <v>524</v>
      </c>
      <c r="G381" s="21">
        <v>2.4</v>
      </c>
      <c r="H381" s="17" t="s">
        <v>8</v>
      </c>
      <c r="I381" s="20">
        <f>IF(FluxoCaixa1013151768[[#This Row],[Fornecedores]]="Saldo Inicial",FluxoCaixa1013151768[[#This Row],[R$ (Valores)]],I380+FluxoCaixa1013151768[[#This Row],[Valores Receitas / Despesas]])</f>
        <v>3492.6999999999857</v>
      </c>
      <c r="J381" s="5">
        <f>IF(FluxoCaixa1013151768[[#This Row],[Entrada / Saída]]="Saída",FluxoCaixa1013151768[[#This Row],[R$ (Valores)]]*-1,FluxoCaixa1013151768[[#This Row],[R$ (Valores)]])</f>
        <v>-2.4</v>
      </c>
    </row>
    <row r="382" spans="2:10">
      <c r="B382" s="16">
        <v>46094</v>
      </c>
      <c r="C382" s="48" t="s">
        <v>1908</v>
      </c>
      <c r="D382" s="17" t="s">
        <v>2</v>
      </c>
      <c r="E382" s="17" t="s">
        <v>225</v>
      </c>
      <c r="F382" s="17" t="s">
        <v>524</v>
      </c>
      <c r="G382" s="21">
        <v>2.4</v>
      </c>
      <c r="H382" s="17" t="s">
        <v>8</v>
      </c>
      <c r="I382" s="20">
        <f>IF(FluxoCaixa1013151768[[#This Row],[Fornecedores]]="Saldo Inicial",FluxoCaixa1013151768[[#This Row],[R$ (Valores)]],I381+FluxoCaixa1013151768[[#This Row],[Valores Receitas / Despesas]])</f>
        <v>3490.2999999999856</v>
      </c>
      <c r="J382" s="5">
        <f>IF(FluxoCaixa1013151768[[#This Row],[Entrada / Saída]]="Saída",FluxoCaixa1013151768[[#This Row],[R$ (Valores)]]*-1,FluxoCaixa1013151768[[#This Row],[R$ (Valores)]])</f>
        <v>-2.4</v>
      </c>
    </row>
    <row r="383" spans="2:10">
      <c r="B383" s="16">
        <v>46094</v>
      </c>
      <c r="C383" s="48" t="s">
        <v>1908</v>
      </c>
      <c r="D383" s="17" t="s">
        <v>2</v>
      </c>
      <c r="E383" s="17" t="s">
        <v>348</v>
      </c>
      <c r="F383" s="17" t="s">
        <v>2237</v>
      </c>
      <c r="G383" s="21">
        <v>94.61</v>
      </c>
      <c r="H383" s="17" t="s">
        <v>8</v>
      </c>
      <c r="I383" s="20">
        <f>IF(FluxoCaixa1013151768[[#This Row],[Fornecedores]]="Saldo Inicial",FluxoCaixa1013151768[[#This Row],[R$ (Valores)]],I382+FluxoCaixa1013151768[[#This Row],[Valores Receitas / Despesas]])</f>
        <v>3395.6899999999855</v>
      </c>
      <c r="J383" s="5">
        <f>IF(FluxoCaixa1013151768[[#This Row],[Entrada / Saída]]="Saída",FluxoCaixa1013151768[[#This Row],[R$ (Valores)]]*-1,FluxoCaixa1013151768[[#This Row],[R$ (Valores)]])</f>
        <v>-94.61</v>
      </c>
    </row>
    <row r="384" spans="2:10">
      <c r="B384" s="16">
        <v>46094</v>
      </c>
      <c r="C384" s="48" t="s">
        <v>1908</v>
      </c>
      <c r="D384" s="17" t="s">
        <v>1</v>
      </c>
      <c r="E384" s="17" t="s">
        <v>75</v>
      </c>
      <c r="F384" s="17" t="s">
        <v>75</v>
      </c>
      <c r="G384" s="21">
        <v>20000</v>
      </c>
      <c r="H384" s="17" t="s">
        <v>8</v>
      </c>
      <c r="I384" s="20">
        <f>IF(FluxoCaixa1013151768[[#This Row],[Fornecedores]]="Saldo Inicial",FluxoCaixa1013151768[[#This Row],[R$ (Valores)]],I383+FluxoCaixa1013151768[[#This Row],[Valores Receitas / Despesas]])</f>
        <v>23395.689999999984</v>
      </c>
      <c r="J384" s="5">
        <f>IF(FluxoCaixa1013151768[[#This Row],[Entrada / Saída]]="Saída",FluxoCaixa1013151768[[#This Row],[R$ (Valores)]]*-1,FluxoCaixa1013151768[[#This Row],[R$ (Valores)]])</f>
        <v>20000</v>
      </c>
    </row>
    <row r="385" spans="2:10">
      <c r="B385" s="16">
        <v>46094</v>
      </c>
      <c r="C385" s="48" t="s">
        <v>1908</v>
      </c>
      <c r="D385" s="17" t="s">
        <v>2</v>
      </c>
      <c r="E385" s="17" t="s">
        <v>348</v>
      </c>
      <c r="F385" s="17" t="s">
        <v>2238</v>
      </c>
      <c r="G385" s="21">
        <v>168.05</v>
      </c>
      <c r="H385" s="17" t="s">
        <v>8</v>
      </c>
      <c r="I385" s="20">
        <f>IF(FluxoCaixa1013151768[[#This Row],[Fornecedores]]="Saldo Inicial",FluxoCaixa1013151768[[#This Row],[R$ (Valores)]],I384+FluxoCaixa1013151768[[#This Row],[Valores Receitas / Despesas]])</f>
        <v>23227.639999999985</v>
      </c>
      <c r="J385" s="5">
        <f>IF(FluxoCaixa1013151768[[#This Row],[Entrada / Saída]]="Saída",FluxoCaixa1013151768[[#This Row],[R$ (Valores)]]*-1,FluxoCaixa1013151768[[#This Row],[R$ (Valores)]])</f>
        <v>-168.05</v>
      </c>
    </row>
    <row r="386" spans="2:10">
      <c r="B386" s="16">
        <v>46094</v>
      </c>
      <c r="C386" s="48" t="s">
        <v>1908</v>
      </c>
      <c r="D386" s="17" t="s">
        <v>2</v>
      </c>
      <c r="E386" s="17" t="s">
        <v>225</v>
      </c>
      <c r="F386" s="17" t="s">
        <v>524</v>
      </c>
      <c r="G386" s="21">
        <v>1.49</v>
      </c>
      <c r="H386" s="17" t="s">
        <v>8</v>
      </c>
      <c r="I386" s="20">
        <f>IF(FluxoCaixa1013151768[[#This Row],[Fornecedores]]="Saldo Inicial",FluxoCaixa1013151768[[#This Row],[R$ (Valores)]],I385+FluxoCaixa1013151768[[#This Row],[Valores Receitas / Despesas]])</f>
        <v>23226.149999999983</v>
      </c>
      <c r="J386" s="5">
        <f>IF(FluxoCaixa1013151768[[#This Row],[Entrada / Saída]]="Saída",FluxoCaixa1013151768[[#This Row],[R$ (Valores)]]*-1,FluxoCaixa1013151768[[#This Row],[R$ (Valores)]])</f>
        <v>-1.49</v>
      </c>
    </row>
    <row r="387" spans="2:10">
      <c r="B387" s="16">
        <v>46094</v>
      </c>
      <c r="C387" s="48" t="s">
        <v>1908</v>
      </c>
      <c r="D387" s="17" t="s">
        <v>2</v>
      </c>
      <c r="E387" s="17" t="s">
        <v>225</v>
      </c>
      <c r="F387" s="17" t="s">
        <v>524</v>
      </c>
      <c r="G387" s="21">
        <v>5.7</v>
      </c>
      <c r="H387" s="17" t="s">
        <v>8</v>
      </c>
      <c r="I387" s="20">
        <f>IF(FluxoCaixa1013151768[[#This Row],[Fornecedores]]="Saldo Inicial",FluxoCaixa1013151768[[#This Row],[R$ (Valores)]],I386+FluxoCaixa1013151768[[#This Row],[Valores Receitas / Despesas]])</f>
        <v>23220.449999999983</v>
      </c>
      <c r="J387" s="5">
        <f>IF(FluxoCaixa1013151768[[#This Row],[Entrada / Saída]]="Saída",FluxoCaixa1013151768[[#This Row],[R$ (Valores)]]*-1,FluxoCaixa1013151768[[#This Row],[R$ (Valores)]])</f>
        <v>-5.7</v>
      </c>
    </row>
    <row r="388" spans="2:10">
      <c r="B388" s="16">
        <v>46094</v>
      </c>
      <c r="C388" s="48" t="s">
        <v>1908</v>
      </c>
      <c r="D388" s="17" t="s">
        <v>2</v>
      </c>
      <c r="E388" s="17" t="s">
        <v>225</v>
      </c>
      <c r="F388" s="17" t="s">
        <v>524</v>
      </c>
      <c r="G388" s="21">
        <v>5.5</v>
      </c>
      <c r="H388" s="17" t="s">
        <v>8</v>
      </c>
      <c r="I388" s="20">
        <f>IF(FluxoCaixa1013151768[[#This Row],[Fornecedores]]="Saldo Inicial",FluxoCaixa1013151768[[#This Row],[R$ (Valores)]],I387+FluxoCaixa1013151768[[#This Row],[Valores Receitas / Despesas]])</f>
        <v>23214.949999999983</v>
      </c>
      <c r="J388" s="5">
        <f>IF(FluxoCaixa1013151768[[#This Row],[Entrada / Saída]]="Saída",FluxoCaixa1013151768[[#This Row],[R$ (Valores)]]*-1,FluxoCaixa1013151768[[#This Row],[R$ (Valores)]])</f>
        <v>-5.5</v>
      </c>
    </row>
    <row r="389" spans="2:10">
      <c r="B389" s="16">
        <v>46094</v>
      </c>
      <c r="C389" s="48" t="s">
        <v>1908</v>
      </c>
      <c r="D389" s="17" t="s">
        <v>2</v>
      </c>
      <c r="E389" s="17" t="s">
        <v>225</v>
      </c>
      <c r="F389" s="17" t="s">
        <v>524</v>
      </c>
      <c r="G389" s="21">
        <v>1.49</v>
      </c>
      <c r="H389" s="17" t="s">
        <v>8</v>
      </c>
      <c r="I389" s="20">
        <f>IF(FluxoCaixa1013151768[[#This Row],[Fornecedores]]="Saldo Inicial",FluxoCaixa1013151768[[#This Row],[R$ (Valores)]],I388+FluxoCaixa1013151768[[#This Row],[Valores Receitas / Despesas]])</f>
        <v>23213.459999999981</v>
      </c>
      <c r="J389" s="5">
        <f>IF(FluxoCaixa1013151768[[#This Row],[Entrada / Saída]]="Saída",FluxoCaixa1013151768[[#This Row],[R$ (Valores)]]*-1,FluxoCaixa1013151768[[#This Row],[R$ (Valores)]])</f>
        <v>-1.49</v>
      </c>
    </row>
    <row r="390" spans="2:10">
      <c r="B390" s="16">
        <v>46094</v>
      </c>
      <c r="C390" s="48" t="s">
        <v>1908</v>
      </c>
      <c r="D390" s="17" t="s">
        <v>2</v>
      </c>
      <c r="E390" s="17" t="s">
        <v>225</v>
      </c>
      <c r="F390" s="17" t="s">
        <v>524</v>
      </c>
      <c r="G390" s="21">
        <v>5.5</v>
      </c>
      <c r="H390" s="17" t="s">
        <v>8</v>
      </c>
      <c r="I390" s="20">
        <f>IF(FluxoCaixa1013151768[[#This Row],[Fornecedores]]="Saldo Inicial",FluxoCaixa1013151768[[#This Row],[R$ (Valores)]],I389+FluxoCaixa1013151768[[#This Row],[Valores Receitas / Despesas]])</f>
        <v>23207.959999999981</v>
      </c>
      <c r="J390" s="5">
        <f>IF(FluxoCaixa1013151768[[#This Row],[Entrada / Saída]]="Saída",FluxoCaixa1013151768[[#This Row],[R$ (Valores)]]*-1,FluxoCaixa1013151768[[#This Row],[R$ (Valores)]])</f>
        <v>-5.5</v>
      </c>
    </row>
    <row r="391" spans="2:10">
      <c r="B391" s="16">
        <v>46094</v>
      </c>
      <c r="C391" s="48" t="s">
        <v>1908</v>
      </c>
      <c r="D391" s="17" t="s">
        <v>2</v>
      </c>
      <c r="E391" s="17" t="s">
        <v>225</v>
      </c>
      <c r="F391" s="17" t="s">
        <v>524</v>
      </c>
      <c r="G391" s="21">
        <v>5.5</v>
      </c>
      <c r="H391" s="17" t="s">
        <v>8</v>
      </c>
      <c r="I391" s="20">
        <f>IF(FluxoCaixa1013151768[[#This Row],[Fornecedores]]="Saldo Inicial",FluxoCaixa1013151768[[#This Row],[R$ (Valores)]],I390+FluxoCaixa1013151768[[#This Row],[Valores Receitas / Despesas]])</f>
        <v>23202.459999999981</v>
      </c>
      <c r="J391" s="5">
        <f>IF(FluxoCaixa1013151768[[#This Row],[Entrada / Saída]]="Saída",FluxoCaixa1013151768[[#This Row],[R$ (Valores)]]*-1,FluxoCaixa1013151768[[#This Row],[R$ (Valores)]])</f>
        <v>-5.5</v>
      </c>
    </row>
    <row r="392" spans="2:10">
      <c r="B392" s="16">
        <v>46094</v>
      </c>
      <c r="C392" s="48" t="s">
        <v>1908</v>
      </c>
      <c r="D392" s="17" t="s">
        <v>2</v>
      </c>
      <c r="E392" s="17" t="s">
        <v>225</v>
      </c>
      <c r="F392" s="17" t="s">
        <v>524</v>
      </c>
      <c r="G392" s="21">
        <v>16.53</v>
      </c>
      <c r="H392" s="17" t="s">
        <v>8</v>
      </c>
      <c r="I392" s="20">
        <f>IF(FluxoCaixa1013151768[[#This Row],[Fornecedores]]="Saldo Inicial",FluxoCaixa1013151768[[#This Row],[R$ (Valores)]],I391+FluxoCaixa1013151768[[#This Row],[Valores Receitas / Despesas]])</f>
        <v>23185.929999999982</v>
      </c>
      <c r="J392" s="5">
        <f>IF(FluxoCaixa1013151768[[#This Row],[Entrada / Saída]]="Saída",FluxoCaixa1013151768[[#This Row],[R$ (Valores)]]*-1,FluxoCaixa1013151768[[#This Row],[R$ (Valores)]])</f>
        <v>-16.53</v>
      </c>
    </row>
    <row r="393" spans="2:10">
      <c r="B393" s="16">
        <v>46094</v>
      </c>
      <c r="C393" s="48" t="s">
        <v>1908</v>
      </c>
      <c r="D393" s="17" t="s">
        <v>2</v>
      </c>
      <c r="E393" s="17" t="s">
        <v>225</v>
      </c>
      <c r="F393" s="17" t="s">
        <v>524</v>
      </c>
      <c r="G393" s="54">
        <v>14.44</v>
      </c>
      <c r="H393" s="45" t="s">
        <v>8</v>
      </c>
      <c r="I393" s="20">
        <f>IF(FluxoCaixa1013151768[[#This Row],[Fornecedores]]="Saldo Inicial",FluxoCaixa1013151768[[#This Row],[R$ (Valores)]],I392+FluxoCaixa1013151768[[#This Row],[Valores Receitas / Despesas]])</f>
        <v>23171.489999999983</v>
      </c>
      <c r="J393" s="53">
        <f>IF(FluxoCaixa1013151768[[#This Row],[Entrada / Saída]]="Saída",FluxoCaixa1013151768[[#This Row],[R$ (Valores)]]*-1,FluxoCaixa1013151768[[#This Row],[R$ (Valores)]])</f>
        <v>-14.44</v>
      </c>
    </row>
    <row r="394" spans="2:10">
      <c r="B394" s="16">
        <v>46094</v>
      </c>
      <c r="C394" s="48" t="s">
        <v>1908</v>
      </c>
      <c r="D394" s="17" t="s">
        <v>2</v>
      </c>
      <c r="E394" s="17" t="s">
        <v>225</v>
      </c>
      <c r="F394" s="17" t="s">
        <v>524</v>
      </c>
      <c r="G394" s="21">
        <v>14.35</v>
      </c>
      <c r="H394" s="17" t="s">
        <v>8</v>
      </c>
      <c r="I394" s="20">
        <f>IF(FluxoCaixa1013151768[[#This Row],[Fornecedores]]="Saldo Inicial",FluxoCaixa1013151768[[#This Row],[R$ (Valores)]],I393+FluxoCaixa1013151768[[#This Row],[Valores Receitas / Despesas]])</f>
        <v>23157.139999999985</v>
      </c>
      <c r="J394" s="5">
        <f>IF(FluxoCaixa1013151768[[#This Row],[Entrada / Saída]]="Saída",FluxoCaixa1013151768[[#This Row],[R$ (Valores)]]*-1,FluxoCaixa1013151768[[#This Row],[R$ (Valores)]])</f>
        <v>-14.35</v>
      </c>
    </row>
    <row r="395" spans="2:10">
      <c r="B395" s="16">
        <v>46094</v>
      </c>
      <c r="C395" s="48" t="s">
        <v>1908</v>
      </c>
      <c r="D395" s="17" t="s">
        <v>2</v>
      </c>
      <c r="E395" s="17" t="s">
        <v>225</v>
      </c>
      <c r="F395" s="17" t="s">
        <v>524</v>
      </c>
      <c r="G395" s="21">
        <v>14.44</v>
      </c>
      <c r="H395" s="17" t="s">
        <v>8</v>
      </c>
      <c r="I395" s="20">
        <f>IF(FluxoCaixa1013151768[[#This Row],[Fornecedores]]="Saldo Inicial",FluxoCaixa1013151768[[#This Row],[R$ (Valores)]],I394+FluxoCaixa1013151768[[#This Row],[Valores Receitas / Despesas]])</f>
        <v>23142.699999999986</v>
      </c>
      <c r="J395" s="5">
        <f>IF(FluxoCaixa1013151768[[#This Row],[Entrada / Saída]]="Saída",FluxoCaixa1013151768[[#This Row],[R$ (Valores)]]*-1,FluxoCaixa1013151768[[#This Row],[R$ (Valores)]])</f>
        <v>-14.44</v>
      </c>
    </row>
    <row r="396" spans="2:10">
      <c r="B396" s="16">
        <v>46094</v>
      </c>
      <c r="C396" s="48" t="s">
        <v>1908</v>
      </c>
      <c r="D396" s="17" t="s">
        <v>2</v>
      </c>
      <c r="E396" s="17" t="s">
        <v>225</v>
      </c>
      <c r="F396" s="17" t="s">
        <v>524</v>
      </c>
      <c r="G396" s="21">
        <v>15.3</v>
      </c>
      <c r="H396" s="17" t="s">
        <v>8</v>
      </c>
      <c r="I396" s="20">
        <f>IF(FluxoCaixa1013151768[[#This Row],[Fornecedores]]="Saldo Inicial",FluxoCaixa1013151768[[#This Row],[R$ (Valores)]],I395+FluxoCaixa1013151768[[#This Row],[Valores Receitas / Despesas]])</f>
        <v>23127.399999999987</v>
      </c>
      <c r="J396" s="5">
        <f>IF(FluxoCaixa1013151768[[#This Row],[Entrada / Saída]]="Saída",FluxoCaixa1013151768[[#This Row],[R$ (Valores)]]*-1,FluxoCaixa1013151768[[#This Row],[R$ (Valores)]])</f>
        <v>-15.3</v>
      </c>
    </row>
    <row r="397" spans="2:10">
      <c r="B397" s="16">
        <v>46094</v>
      </c>
      <c r="C397" s="48" t="s">
        <v>1908</v>
      </c>
      <c r="D397" s="17" t="s">
        <v>2</v>
      </c>
      <c r="E397" s="17" t="s">
        <v>225</v>
      </c>
      <c r="F397" s="17" t="s">
        <v>524</v>
      </c>
      <c r="G397" s="21">
        <v>15.87</v>
      </c>
      <c r="H397" s="17" t="s">
        <v>8</v>
      </c>
      <c r="I397" s="20">
        <f>IF(FluxoCaixa1013151768[[#This Row],[Fornecedores]]="Saldo Inicial",FluxoCaixa1013151768[[#This Row],[R$ (Valores)]],I396+FluxoCaixa1013151768[[#This Row],[Valores Receitas / Despesas]])</f>
        <v>23111.529999999988</v>
      </c>
      <c r="J397" s="5">
        <f>IF(FluxoCaixa1013151768[[#This Row],[Entrada / Saída]]="Saída",FluxoCaixa1013151768[[#This Row],[R$ (Valores)]]*-1,FluxoCaixa1013151768[[#This Row],[R$ (Valores)]])</f>
        <v>-15.87</v>
      </c>
    </row>
    <row r="398" spans="2:10">
      <c r="B398" s="16">
        <v>46094</v>
      </c>
      <c r="C398" s="48" t="s">
        <v>1908</v>
      </c>
      <c r="D398" s="17" t="s">
        <v>2</v>
      </c>
      <c r="E398" s="17" t="s">
        <v>225</v>
      </c>
      <c r="F398" s="17" t="s">
        <v>524</v>
      </c>
      <c r="G398" s="21">
        <v>10.36</v>
      </c>
      <c r="H398" s="17" t="s">
        <v>8</v>
      </c>
      <c r="I398" s="20">
        <f>IF(FluxoCaixa1013151768[[#This Row],[Fornecedores]]="Saldo Inicial",FluxoCaixa1013151768[[#This Row],[R$ (Valores)]],I397+FluxoCaixa1013151768[[#This Row],[Valores Receitas / Despesas]])</f>
        <v>23101.169999999987</v>
      </c>
      <c r="J398" s="5">
        <f>IF(FluxoCaixa1013151768[[#This Row],[Entrada / Saída]]="Saída",FluxoCaixa1013151768[[#This Row],[R$ (Valores)]]*-1,FluxoCaixa1013151768[[#This Row],[R$ (Valores)]])</f>
        <v>-10.36</v>
      </c>
    </row>
    <row r="399" spans="2:10">
      <c r="B399" s="16">
        <v>46094</v>
      </c>
      <c r="C399" s="48" t="s">
        <v>1908</v>
      </c>
      <c r="D399" s="17" t="s">
        <v>2</v>
      </c>
      <c r="E399" s="17" t="s">
        <v>225</v>
      </c>
      <c r="F399" s="17" t="s">
        <v>524</v>
      </c>
      <c r="G399" s="21">
        <v>11.12</v>
      </c>
      <c r="H399" s="17" t="s">
        <v>8</v>
      </c>
      <c r="I399" s="20">
        <f>IF(FluxoCaixa1013151768[[#This Row],[Fornecedores]]="Saldo Inicial",FluxoCaixa1013151768[[#This Row],[R$ (Valores)]],I398+FluxoCaixa1013151768[[#This Row],[Valores Receitas / Despesas]])</f>
        <v>23090.049999999988</v>
      </c>
      <c r="J399" s="5">
        <f>IF(FluxoCaixa1013151768[[#This Row],[Entrada / Saída]]="Saída",FluxoCaixa1013151768[[#This Row],[R$ (Valores)]]*-1,FluxoCaixa1013151768[[#This Row],[R$ (Valores)]])</f>
        <v>-11.12</v>
      </c>
    </row>
    <row r="400" spans="2:10">
      <c r="B400" s="16">
        <v>46094</v>
      </c>
      <c r="C400" s="48" t="s">
        <v>1908</v>
      </c>
      <c r="D400" s="17" t="s">
        <v>2</v>
      </c>
      <c r="E400" s="17" t="s">
        <v>225</v>
      </c>
      <c r="F400" s="17" t="s">
        <v>524</v>
      </c>
      <c r="G400" s="21">
        <v>1.49</v>
      </c>
      <c r="H400" s="17" t="s">
        <v>8</v>
      </c>
      <c r="I400" s="20">
        <f>IF(FluxoCaixa1013151768[[#This Row],[Fornecedores]]="Saldo Inicial",FluxoCaixa1013151768[[#This Row],[R$ (Valores)]],I399+FluxoCaixa1013151768[[#This Row],[Valores Receitas / Despesas]])</f>
        <v>23088.559999999987</v>
      </c>
      <c r="J400" s="5">
        <f>IF(FluxoCaixa1013151768[[#This Row],[Entrada / Saída]]="Saída",FluxoCaixa1013151768[[#This Row],[R$ (Valores)]]*-1,FluxoCaixa1013151768[[#This Row],[R$ (Valores)]])</f>
        <v>-1.49</v>
      </c>
    </row>
    <row r="401" spans="2:10">
      <c r="B401" s="16">
        <v>46094</v>
      </c>
      <c r="C401" s="48" t="s">
        <v>1908</v>
      </c>
      <c r="D401" s="17" t="s">
        <v>2</v>
      </c>
      <c r="E401" s="17" t="s">
        <v>225</v>
      </c>
      <c r="F401" s="17" t="s">
        <v>524</v>
      </c>
      <c r="G401" s="21">
        <v>8.84</v>
      </c>
      <c r="H401" s="17" t="s">
        <v>8</v>
      </c>
      <c r="I401" s="20">
        <f>IF(FluxoCaixa1013151768[[#This Row],[Fornecedores]]="Saldo Inicial",FluxoCaixa1013151768[[#This Row],[R$ (Valores)]],I400+FluxoCaixa1013151768[[#This Row],[Valores Receitas / Despesas]])</f>
        <v>23079.719999999987</v>
      </c>
      <c r="J401" s="5">
        <f>IF(FluxoCaixa1013151768[[#This Row],[Entrada / Saída]]="Saída",FluxoCaixa1013151768[[#This Row],[R$ (Valores)]]*-1,FluxoCaixa1013151768[[#This Row],[R$ (Valores)]])</f>
        <v>-8.84</v>
      </c>
    </row>
    <row r="402" spans="2:10">
      <c r="B402" s="16">
        <v>46097</v>
      </c>
      <c r="C402" s="48" t="s">
        <v>1908</v>
      </c>
      <c r="D402" s="17" t="s">
        <v>2</v>
      </c>
      <c r="E402" s="17" t="s">
        <v>225</v>
      </c>
      <c r="F402" s="17" t="s">
        <v>524</v>
      </c>
      <c r="G402" s="21">
        <v>5.7</v>
      </c>
      <c r="H402" s="17" t="s">
        <v>8</v>
      </c>
      <c r="I402" s="20">
        <f>IF(FluxoCaixa1013151768[[#This Row],[Fornecedores]]="Saldo Inicial",FluxoCaixa1013151768[[#This Row],[R$ (Valores)]],I401+FluxoCaixa1013151768[[#This Row],[Valores Receitas / Despesas]])</f>
        <v>23074.019999999986</v>
      </c>
      <c r="J402" s="5">
        <f>IF(FluxoCaixa1013151768[[#This Row],[Entrada / Saída]]="Saída",FluxoCaixa1013151768[[#This Row],[R$ (Valores)]]*-1,FluxoCaixa1013151768[[#This Row],[R$ (Valores)]])</f>
        <v>-5.7</v>
      </c>
    </row>
    <row r="403" spans="2:10">
      <c r="B403" s="16">
        <v>46097</v>
      </c>
      <c r="C403" s="48" t="s">
        <v>1908</v>
      </c>
      <c r="D403" s="17" t="s">
        <v>2</v>
      </c>
      <c r="E403" s="17" t="s">
        <v>70</v>
      </c>
      <c r="F403" s="17" t="s">
        <v>2248</v>
      </c>
      <c r="G403" s="21">
        <v>1000</v>
      </c>
      <c r="H403" s="17" t="s">
        <v>8</v>
      </c>
      <c r="I403" s="20">
        <f>IF(FluxoCaixa1013151768[[#This Row],[Fornecedores]]="Saldo Inicial",FluxoCaixa1013151768[[#This Row],[R$ (Valores)]],I402+FluxoCaixa1013151768[[#This Row],[Valores Receitas / Despesas]])</f>
        <v>22074.019999999986</v>
      </c>
      <c r="J403" s="5">
        <f>IF(FluxoCaixa1013151768[[#This Row],[Entrada / Saída]]="Saída",FluxoCaixa1013151768[[#This Row],[R$ (Valores)]]*-1,FluxoCaixa1013151768[[#This Row],[R$ (Valores)]])</f>
        <v>-1000</v>
      </c>
    </row>
    <row r="404" spans="2:10">
      <c r="B404" s="16">
        <v>46097</v>
      </c>
      <c r="C404" s="48" t="s">
        <v>1908</v>
      </c>
      <c r="D404" s="17" t="s">
        <v>2</v>
      </c>
      <c r="E404" s="17" t="s">
        <v>225</v>
      </c>
      <c r="F404" s="17" t="s">
        <v>524</v>
      </c>
      <c r="G404" s="21">
        <v>5.5</v>
      </c>
      <c r="H404" s="17" t="s">
        <v>8</v>
      </c>
      <c r="I404" s="20">
        <f>IF(FluxoCaixa1013151768[[#This Row],[Fornecedores]]="Saldo Inicial",FluxoCaixa1013151768[[#This Row],[R$ (Valores)]],I403+FluxoCaixa1013151768[[#This Row],[Valores Receitas / Despesas]])</f>
        <v>22068.519999999986</v>
      </c>
      <c r="J404" s="5">
        <f>IF(FluxoCaixa1013151768[[#This Row],[Entrada / Saída]]="Saída",FluxoCaixa1013151768[[#This Row],[R$ (Valores)]]*-1,FluxoCaixa1013151768[[#This Row],[R$ (Valores)]])</f>
        <v>-5.5</v>
      </c>
    </row>
    <row r="405" spans="2:10">
      <c r="B405" s="16">
        <v>46097</v>
      </c>
      <c r="C405" s="48" t="s">
        <v>1908</v>
      </c>
      <c r="D405" s="17" t="s">
        <v>2</v>
      </c>
      <c r="E405" s="17" t="s">
        <v>70</v>
      </c>
      <c r="F405" s="17" t="s">
        <v>1607</v>
      </c>
      <c r="G405" s="54">
        <v>650</v>
      </c>
      <c r="H405" s="45" t="s">
        <v>8</v>
      </c>
      <c r="I405" s="20">
        <f>IF(FluxoCaixa1013151768[[#This Row],[Fornecedores]]="Saldo Inicial",FluxoCaixa1013151768[[#This Row],[R$ (Valores)]],I404+FluxoCaixa1013151768[[#This Row],[Valores Receitas / Despesas]])</f>
        <v>21418.519999999986</v>
      </c>
      <c r="J405" s="53">
        <f>IF(FluxoCaixa1013151768[[#This Row],[Entrada / Saída]]="Saída",FluxoCaixa1013151768[[#This Row],[R$ (Valores)]]*-1,FluxoCaixa1013151768[[#This Row],[R$ (Valores)]])</f>
        <v>-650</v>
      </c>
    </row>
    <row r="406" spans="2:10">
      <c r="B406" s="16">
        <v>46097</v>
      </c>
      <c r="C406" s="48" t="s">
        <v>1908</v>
      </c>
      <c r="D406" s="17" t="s">
        <v>2</v>
      </c>
      <c r="E406" s="17" t="s">
        <v>225</v>
      </c>
      <c r="F406" s="17" t="s">
        <v>524</v>
      </c>
      <c r="G406" s="21">
        <v>10.35</v>
      </c>
      <c r="H406" s="17" t="s">
        <v>8</v>
      </c>
      <c r="I406" s="20">
        <f>IF(FluxoCaixa1013151768[[#This Row],[Fornecedores]]="Saldo Inicial",FluxoCaixa1013151768[[#This Row],[R$ (Valores)]],I405+FluxoCaixa1013151768[[#This Row],[Valores Receitas / Despesas]])</f>
        <v>21408.169999999987</v>
      </c>
      <c r="J406" s="5">
        <f>IF(FluxoCaixa1013151768[[#This Row],[Entrada / Saída]]="Saída",FluxoCaixa1013151768[[#This Row],[R$ (Valores)]]*-1,FluxoCaixa1013151768[[#This Row],[R$ (Valores)]])</f>
        <v>-10.35</v>
      </c>
    </row>
    <row r="407" spans="2:10">
      <c r="B407" s="16">
        <v>46097</v>
      </c>
      <c r="C407" s="48" t="s">
        <v>1908</v>
      </c>
      <c r="D407" s="17" t="s">
        <v>2</v>
      </c>
      <c r="E407" s="17" t="s">
        <v>70</v>
      </c>
      <c r="F407" s="17" t="s">
        <v>823</v>
      </c>
      <c r="G407" s="21">
        <v>650</v>
      </c>
      <c r="H407" s="17" t="s">
        <v>8</v>
      </c>
      <c r="I407" s="20">
        <f>IF(FluxoCaixa1013151768[[#This Row],[Fornecedores]]="Saldo Inicial",FluxoCaixa1013151768[[#This Row],[R$ (Valores)]],I406+FluxoCaixa1013151768[[#This Row],[Valores Receitas / Despesas]])</f>
        <v>20758.169999999987</v>
      </c>
      <c r="J407" s="5">
        <f>IF(FluxoCaixa1013151768[[#This Row],[Entrada / Saída]]="Saída",FluxoCaixa1013151768[[#This Row],[R$ (Valores)]]*-1,FluxoCaixa1013151768[[#This Row],[R$ (Valores)]])</f>
        <v>-650</v>
      </c>
    </row>
    <row r="408" spans="2:10">
      <c r="B408" s="16">
        <v>46097</v>
      </c>
      <c r="C408" s="48" t="s">
        <v>1908</v>
      </c>
      <c r="D408" s="17" t="s">
        <v>2</v>
      </c>
      <c r="E408" s="17" t="s">
        <v>70</v>
      </c>
      <c r="F408" s="17" t="s">
        <v>2249</v>
      </c>
      <c r="G408" s="21">
        <v>650</v>
      </c>
      <c r="H408" s="17" t="s">
        <v>8</v>
      </c>
      <c r="I408" s="20">
        <f>IF(FluxoCaixa1013151768[[#This Row],[Fornecedores]]="Saldo Inicial",FluxoCaixa1013151768[[#This Row],[R$ (Valores)]],I407+FluxoCaixa1013151768[[#This Row],[Valores Receitas / Despesas]])</f>
        <v>20108.169999999987</v>
      </c>
      <c r="J408" s="5">
        <f>IF(FluxoCaixa1013151768[[#This Row],[Entrada / Saída]]="Saída",FluxoCaixa1013151768[[#This Row],[R$ (Valores)]]*-1,FluxoCaixa1013151768[[#This Row],[R$ (Valores)]])</f>
        <v>-650</v>
      </c>
    </row>
    <row r="409" spans="2:10">
      <c r="B409" s="16">
        <v>46097</v>
      </c>
      <c r="C409" s="48" t="s">
        <v>1908</v>
      </c>
      <c r="D409" s="17" t="s">
        <v>2</v>
      </c>
      <c r="E409" s="17" t="s">
        <v>70</v>
      </c>
      <c r="F409" s="17" t="s">
        <v>798</v>
      </c>
      <c r="G409" s="21">
        <v>650</v>
      </c>
      <c r="H409" s="17" t="s">
        <v>8</v>
      </c>
      <c r="I409" s="20">
        <f>IF(FluxoCaixa1013151768[[#This Row],[Fornecedores]]="Saldo Inicial",FluxoCaixa1013151768[[#This Row],[R$ (Valores)]],I408+FluxoCaixa1013151768[[#This Row],[Valores Receitas / Despesas]])</f>
        <v>19458.169999999987</v>
      </c>
      <c r="J409" s="5">
        <f>IF(FluxoCaixa1013151768[[#This Row],[Entrada / Saída]]="Saída",FluxoCaixa1013151768[[#This Row],[R$ (Valores)]]*-1,FluxoCaixa1013151768[[#This Row],[R$ (Valores)]])</f>
        <v>-650</v>
      </c>
    </row>
    <row r="410" spans="2:10">
      <c r="B410" s="16">
        <v>46097</v>
      </c>
      <c r="C410" s="48" t="s">
        <v>1908</v>
      </c>
      <c r="D410" s="17" t="s">
        <v>2</v>
      </c>
      <c r="E410" s="17" t="s">
        <v>70</v>
      </c>
      <c r="F410" s="17" t="s">
        <v>778</v>
      </c>
      <c r="G410" s="21">
        <v>650</v>
      </c>
      <c r="H410" s="17" t="s">
        <v>8</v>
      </c>
      <c r="I410" s="20">
        <f>IF(FluxoCaixa1013151768[[#This Row],[Fornecedores]]="Saldo Inicial",FluxoCaixa1013151768[[#This Row],[R$ (Valores)]],I409+FluxoCaixa1013151768[[#This Row],[Valores Receitas / Despesas]])</f>
        <v>18808.169999999987</v>
      </c>
      <c r="J410" s="5">
        <f>IF(FluxoCaixa1013151768[[#This Row],[Entrada / Saída]]="Saída",FluxoCaixa1013151768[[#This Row],[R$ (Valores)]]*-1,FluxoCaixa1013151768[[#This Row],[R$ (Valores)]])</f>
        <v>-650</v>
      </c>
    </row>
    <row r="411" spans="2:10">
      <c r="B411" s="16">
        <v>46097</v>
      </c>
      <c r="C411" s="48" t="s">
        <v>1908</v>
      </c>
      <c r="D411" s="17" t="s">
        <v>2</v>
      </c>
      <c r="E411" s="17" t="s">
        <v>225</v>
      </c>
      <c r="F411" s="17" t="s">
        <v>524</v>
      </c>
      <c r="G411" s="21">
        <v>5.5</v>
      </c>
      <c r="H411" s="17" t="s">
        <v>8</v>
      </c>
      <c r="I411" s="20">
        <f>IF(FluxoCaixa1013151768[[#This Row],[Fornecedores]]="Saldo Inicial",FluxoCaixa1013151768[[#This Row],[R$ (Valores)]],I410+FluxoCaixa1013151768[[#This Row],[Valores Receitas / Despesas]])</f>
        <v>18802.669999999987</v>
      </c>
      <c r="J411" s="5">
        <f>IF(FluxoCaixa1013151768[[#This Row],[Entrada / Saída]]="Saída",FluxoCaixa1013151768[[#This Row],[R$ (Valores)]]*-1,FluxoCaixa1013151768[[#This Row],[R$ (Valores)]])</f>
        <v>-5.5</v>
      </c>
    </row>
    <row r="412" spans="2:10">
      <c r="B412" s="16">
        <v>46097</v>
      </c>
      <c r="C412" s="48" t="s">
        <v>1908</v>
      </c>
      <c r="D412" s="17" t="s">
        <v>2</v>
      </c>
      <c r="E412" s="17" t="s">
        <v>225</v>
      </c>
      <c r="F412" s="17" t="s">
        <v>524</v>
      </c>
      <c r="G412" s="21">
        <v>5.94</v>
      </c>
      <c r="H412" s="17" t="s">
        <v>8</v>
      </c>
      <c r="I412" s="20">
        <f>IF(FluxoCaixa1013151768[[#This Row],[Fornecedores]]="Saldo Inicial",FluxoCaixa1013151768[[#This Row],[R$ (Valores)]],I411+FluxoCaixa1013151768[[#This Row],[Valores Receitas / Despesas]])</f>
        <v>18796.729999999989</v>
      </c>
      <c r="J412" s="5">
        <f>IF(FluxoCaixa1013151768[[#This Row],[Entrada / Saída]]="Saída",FluxoCaixa1013151768[[#This Row],[R$ (Valores)]]*-1,FluxoCaixa1013151768[[#This Row],[R$ (Valores)]])</f>
        <v>-5.94</v>
      </c>
    </row>
    <row r="413" spans="2:10">
      <c r="B413" s="16">
        <v>46097</v>
      </c>
      <c r="C413" s="48" t="s">
        <v>1908</v>
      </c>
      <c r="D413" s="17" t="s">
        <v>2</v>
      </c>
      <c r="E413" s="17" t="s">
        <v>225</v>
      </c>
      <c r="F413" s="17" t="s">
        <v>524</v>
      </c>
      <c r="G413" s="21">
        <v>2.4</v>
      </c>
      <c r="H413" s="17" t="s">
        <v>8</v>
      </c>
      <c r="I413" s="20">
        <f>IF(FluxoCaixa1013151768[[#This Row],[Fornecedores]]="Saldo Inicial",FluxoCaixa1013151768[[#This Row],[R$ (Valores)]],I412+FluxoCaixa1013151768[[#This Row],[Valores Receitas / Despesas]])</f>
        <v>18794.329999999987</v>
      </c>
      <c r="J413" s="5">
        <f>IF(FluxoCaixa1013151768[[#This Row],[Entrada / Saída]]="Saída",FluxoCaixa1013151768[[#This Row],[R$ (Valores)]]*-1,FluxoCaixa1013151768[[#This Row],[R$ (Valores)]])</f>
        <v>-2.4</v>
      </c>
    </row>
    <row r="414" spans="2:10">
      <c r="B414" s="16">
        <v>46097</v>
      </c>
      <c r="C414" s="48" t="s">
        <v>1908</v>
      </c>
      <c r="D414" s="17" t="s">
        <v>2</v>
      </c>
      <c r="E414" s="17" t="s">
        <v>225</v>
      </c>
      <c r="F414" s="17" t="s">
        <v>524</v>
      </c>
      <c r="G414" s="21">
        <v>5.4</v>
      </c>
      <c r="H414" s="17" t="s">
        <v>8</v>
      </c>
      <c r="I414" s="20">
        <f>IF(FluxoCaixa1013151768[[#This Row],[Fornecedores]]="Saldo Inicial",FluxoCaixa1013151768[[#This Row],[R$ (Valores)]],I413+FluxoCaixa1013151768[[#This Row],[Valores Receitas / Despesas]])</f>
        <v>18788.929999999986</v>
      </c>
      <c r="J414" s="5">
        <f>IF(FluxoCaixa1013151768[[#This Row],[Entrada / Saída]]="Saída",FluxoCaixa1013151768[[#This Row],[R$ (Valores)]]*-1,FluxoCaixa1013151768[[#This Row],[R$ (Valores)]])</f>
        <v>-5.4</v>
      </c>
    </row>
    <row r="415" spans="2:10">
      <c r="B415" s="16">
        <v>46097</v>
      </c>
      <c r="C415" s="48" t="s">
        <v>1908</v>
      </c>
      <c r="D415" s="17" t="s">
        <v>2</v>
      </c>
      <c r="E415" s="17" t="s">
        <v>225</v>
      </c>
      <c r="F415" s="17" t="s">
        <v>524</v>
      </c>
      <c r="G415" s="54">
        <v>5.5</v>
      </c>
      <c r="H415" s="45" t="s">
        <v>8</v>
      </c>
      <c r="I415" s="20">
        <f>IF(FluxoCaixa1013151768[[#This Row],[Fornecedores]]="Saldo Inicial",FluxoCaixa1013151768[[#This Row],[R$ (Valores)]],I414+FluxoCaixa1013151768[[#This Row],[Valores Receitas / Despesas]])</f>
        <v>18783.429999999986</v>
      </c>
      <c r="J415" s="53">
        <f>IF(FluxoCaixa1013151768[[#This Row],[Entrada / Saída]]="Saída",FluxoCaixa1013151768[[#This Row],[R$ (Valores)]]*-1,FluxoCaixa1013151768[[#This Row],[R$ (Valores)]])</f>
        <v>-5.5</v>
      </c>
    </row>
    <row r="416" spans="2:10">
      <c r="B416" s="16">
        <v>46097</v>
      </c>
      <c r="C416" s="48" t="s">
        <v>1908</v>
      </c>
      <c r="D416" s="17" t="s">
        <v>2</v>
      </c>
      <c r="E416" s="17" t="s">
        <v>225</v>
      </c>
      <c r="F416" s="17" t="s">
        <v>524</v>
      </c>
      <c r="G416" s="54">
        <v>1.49</v>
      </c>
      <c r="H416" s="45" t="s">
        <v>8</v>
      </c>
      <c r="I416" s="20">
        <f>IF(FluxoCaixa1013151768[[#This Row],[Fornecedores]]="Saldo Inicial",FluxoCaixa1013151768[[#This Row],[R$ (Valores)]],I415+FluxoCaixa1013151768[[#This Row],[Valores Receitas / Despesas]])</f>
        <v>18781.939999999984</v>
      </c>
      <c r="J416" s="53">
        <f>IF(FluxoCaixa1013151768[[#This Row],[Entrada / Saída]]="Saída",FluxoCaixa1013151768[[#This Row],[R$ (Valores)]]*-1,FluxoCaixa1013151768[[#This Row],[R$ (Valores)]])</f>
        <v>-1.49</v>
      </c>
    </row>
    <row r="417" spans="2:10">
      <c r="B417" s="16">
        <v>46097</v>
      </c>
      <c r="C417" s="48" t="s">
        <v>1908</v>
      </c>
      <c r="D417" s="17" t="s">
        <v>2</v>
      </c>
      <c r="E417" s="17" t="s">
        <v>225</v>
      </c>
      <c r="F417" s="17" t="s">
        <v>524</v>
      </c>
      <c r="G417" s="21">
        <v>5.5</v>
      </c>
      <c r="H417" s="17" t="s">
        <v>8</v>
      </c>
      <c r="I417" s="20">
        <f>IF(FluxoCaixa1013151768[[#This Row],[Fornecedores]]="Saldo Inicial",FluxoCaixa1013151768[[#This Row],[R$ (Valores)]],I416+FluxoCaixa1013151768[[#This Row],[Valores Receitas / Despesas]])</f>
        <v>18776.439999999984</v>
      </c>
      <c r="J417" s="5">
        <f>IF(FluxoCaixa1013151768[[#This Row],[Entrada / Saída]]="Saída",FluxoCaixa1013151768[[#This Row],[R$ (Valores)]]*-1,FluxoCaixa1013151768[[#This Row],[R$ (Valores)]])</f>
        <v>-5.5</v>
      </c>
    </row>
    <row r="418" spans="2:10">
      <c r="B418" s="16">
        <v>46097</v>
      </c>
      <c r="C418" s="48" t="s">
        <v>1908</v>
      </c>
      <c r="D418" s="17" t="s">
        <v>2</v>
      </c>
      <c r="E418" s="17" t="s">
        <v>225</v>
      </c>
      <c r="F418" s="17" t="s">
        <v>524</v>
      </c>
      <c r="G418" s="21">
        <v>5.4</v>
      </c>
      <c r="H418" s="17" t="s">
        <v>8</v>
      </c>
      <c r="I418" s="20">
        <f>IF(FluxoCaixa1013151768[[#This Row],[Fornecedores]]="Saldo Inicial",FluxoCaixa1013151768[[#This Row],[R$ (Valores)]],I417+FluxoCaixa1013151768[[#This Row],[Valores Receitas / Despesas]])</f>
        <v>18771.039999999983</v>
      </c>
      <c r="J418" s="5">
        <f>IF(FluxoCaixa1013151768[[#This Row],[Entrada / Saída]]="Saída",FluxoCaixa1013151768[[#This Row],[R$ (Valores)]]*-1,FluxoCaixa1013151768[[#This Row],[R$ (Valores)]])</f>
        <v>-5.4</v>
      </c>
    </row>
    <row r="419" spans="2:10">
      <c r="B419" s="16">
        <v>46097</v>
      </c>
      <c r="C419" s="48" t="s">
        <v>1908</v>
      </c>
      <c r="D419" s="17" t="s">
        <v>2</v>
      </c>
      <c r="E419" s="17" t="s">
        <v>225</v>
      </c>
      <c r="F419" s="17" t="s">
        <v>524</v>
      </c>
      <c r="G419" s="21">
        <v>1.49</v>
      </c>
      <c r="H419" s="17" t="s">
        <v>8</v>
      </c>
      <c r="I419" s="20">
        <f>IF(FluxoCaixa1013151768[[#This Row],[Fornecedores]]="Saldo Inicial",FluxoCaixa1013151768[[#This Row],[R$ (Valores)]],I418+FluxoCaixa1013151768[[#This Row],[Valores Receitas / Despesas]])</f>
        <v>18769.549999999981</v>
      </c>
      <c r="J419" s="5">
        <f>IF(FluxoCaixa1013151768[[#This Row],[Entrada / Saída]]="Saída",FluxoCaixa1013151768[[#This Row],[R$ (Valores)]]*-1,FluxoCaixa1013151768[[#This Row],[R$ (Valores)]])</f>
        <v>-1.49</v>
      </c>
    </row>
    <row r="420" spans="2:10">
      <c r="B420" s="16">
        <v>46097</v>
      </c>
      <c r="C420" s="48" t="s">
        <v>1908</v>
      </c>
      <c r="D420" s="17" t="s">
        <v>2</v>
      </c>
      <c r="E420" s="17" t="s">
        <v>225</v>
      </c>
      <c r="F420" s="17" t="s">
        <v>524</v>
      </c>
      <c r="G420" s="21">
        <v>5.7</v>
      </c>
      <c r="H420" s="17" t="s">
        <v>8</v>
      </c>
      <c r="I420" s="20">
        <f>IF(FluxoCaixa1013151768[[#This Row],[Fornecedores]]="Saldo Inicial",FluxoCaixa1013151768[[#This Row],[R$ (Valores)]],I419+FluxoCaixa1013151768[[#This Row],[Valores Receitas / Despesas]])</f>
        <v>18763.84999999998</v>
      </c>
      <c r="J420" s="5">
        <f>IF(FluxoCaixa1013151768[[#This Row],[Entrada / Saída]]="Saída",FluxoCaixa1013151768[[#This Row],[R$ (Valores)]]*-1,FluxoCaixa1013151768[[#This Row],[R$ (Valores)]])</f>
        <v>-5.7</v>
      </c>
    </row>
    <row r="421" spans="2:10">
      <c r="B421" s="16">
        <v>46097</v>
      </c>
      <c r="C421" s="48" t="s">
        <v>1908</v>
      </c>
      <c r="D421" s="17" t="s">
        <v>2</v>
      </c>
      <c r="E421" s="17" t="s">
        <v>71</v>
      </c>
      <c r="F421" s="17" t="s">
        <v>2250</v>
      </c>
      <c r="G421" s="21">
        <v>450</v>
      </c>
      <c r="H421" s="17" t="s">
        <v>8</v>
      </c>
      <c r="I421" s="20">
        <f>IF(FluxoCaixa1013151768[[#This Row],[Fornecedores]]="Saldo Inicial",FluxoCaixa1013151768[[#This Row],[R$ (Valores)]],I420+FluxoCaixa1013151768[[#This Row],[Valores Receitas / Despesas]])</f>
        <v>18313.84999999998</v>
      </c>
      <c r="J421" s="5">
        <f>IF(FluxoCaixa1013151768[[#This Row],[Entrada / Saída]]="Saída",FluxoCaixa1013151768[[#This Row],[R$ (Valores)]]*-1,FluxoCaixa1013151768[[#This Row],[R$ (Valores)]])</f>
        <v>-450</v>
      </c>
    </row>
    <row r="422" spans="2:10">
      <c r="B422" s="16">
        <v>46097</v>
      </c>
      <c r="C422" s="48" t="s">
        <v>1908</v>
      </c>
      <c r="D422" s="17" t="s">
        <v>2</v>
      </c>
      <c r="E422" s="17" t="s">
        <v>507</v>
      </c>
      <c r="F422" s="17" t="s">
        <v>2251</v>
      </c>
      <c r="G422" s="21">
        <v>68.17</v>
      </c>
      <c r="H422" s="17" t="s">
        <v>8</v>
      </c>
      <c r="I422" s="20">
        <f>IF(FluxoCaixa1013151768[[#This Row],[Fornecedores]]="Saldo Inicial",FluxoCaixa1013151768[[#This Row],[R$ (Valores)]],I421+FluxoCaixa1013151768[[#This Row],[Valores Receitas / Despesas]])</f>
        <v>18245.679999999982</v>
      </c>
      <c r="J422" s="5">
        <f>IF(FluxoCaixa1013151768[[#This Row],[Entrada / Saída]]="Saída",FluxoCaixa1013151768[[#This Row],[R$ (Valores)]]*-1,FluxoCaixa1013151768[[#This Row],[R$ (Valores)]])</f>
        <v>-68.17</v>
      </c>
    </row>
    <row r="423" spans="2:10">
      <c r="B423" s="16">
        <v>46097</v>
      </c>
      <c r="C423" s="48" t="s">
        <v>1908</v>
      </c>
      <c r="D423" s="17" t="s">
        <v>2</v>
      </c>
      <c r="E423" s="17" t="s">
        <v>507</v>
      </c>
      <c r="F423" s="17" t="s">
        <v>2252</v>
      </c>
      <c r="G423" s="21">
        <v>68.17</v>
      </c>
      <c r="H423" s="17" t="s">
        <v>8</v>
      </c>
      <c r="I423" s="20">
        <f>IF(FluxoCaixa1013151768[[#This Row],[Fornecedores]]="Saldo Inicial",FluxoCaixa1013151768[[#This Row],[R$ (Valores)]],I422+FluxoCaixa1013151768[[#This Row],[Valores Receitas / Despesas]])</f>
        <v>18177.509999999984</v>
      </c>
      <c r="J423" s="5">
        <f>IF(FluxoCaixa1013151768[[#This Row],[Entrada / Saída]]="Saída",FluxoCaixa1013151768[[#This Row],[R$ (Valores)]]*-1,FluxoCaixa1013151768[[#This Row],[R$ (Valores)]])</f>
        <v>-68.17</v>
      </c>
    </row>
    <row r="424" spans="2:10">
      <c r="B424" s="16">
        <v>46097</v>
      </c>
      <c r="C424" s="48" t="s">
        <v>1908</v>
      </c>
      <c r="D424" s="17" t="s">
        <v>2</v>
      </c>
      <c r="E424" s="17" t="s">
        <v>507</v>
      </c>
      <c r="F424" s="17" t="s">
        <v>2253</v>
      </c>
      <c r="G424" s="21">
        <v>68.17</v>
      </c>
      <c r="H424" s="17" t="s">
        <v>8</v>
      </c>
      <c r="I424" s="20">
        <f>IF(FluxoCaixa1013151768[[#This Row],[Fornecedores]]="Saldo Inicial",FluxoCaixa1013151768[[#This Row],[R$ (Valores)]],I423+FluxoCaixa1013151768[[#This Row],[Valores Receitas / Despesas]])</f>
        <v>18109.339999999986</v>
      </c>
      <c r="J424" s="5">
        <f>IF(FluxoCaixa1013151768[[#This Row],[Entrada / Saída]]="Saída",FluxoCaixa1013151768[[#This Row],[R$ (Valores)]]*-1,FluxoCaixa1013151768[[#This Row],[R$ (Valores)]])</f>
        <v>-68.17</v>
      </c>
    </row>
    <row r="425" spans="2:10">
      <c r="B425" s="16">
        <v>46097</v>
      </c>
      <c r="C425" s="48" t="s">
        <v>1908</v>
      </c>
      <c r="D425" s="17" t="s">
        <v>2</v>
      </c>
      <c r="E425" s="17" t="s">
        <v>225</v>
      </c>
      <c r="F425" s="17" t="s">
        <v>524</v>
      </c>
      <c r="G425" s="21">
        <v>5.7</v>
      </c>
      <c r="H425" s="17" t="s">
        <v>8</v>
      </c>
      <c r="I425" s="20">
        <f>IF(FluxoCaixa1013151768[[#This Row],[Fornecedores]]="Saldo Inicial",FluxoCaixa1013151768[[#This Row],[R$ (Valores)]],I424+FluxoCaixa1013151768[[#This Row],[Valores Receitas / Despesas]])</f>
        <v>18103.639999999985</v>
      </c>
      <c r="J425" s="5">
        <f>IF(FluxoCaixa1013151768[[#This Row],[Entrada / Saída]]="Saída",FluxoCaixa1013151768[[#This Row],[R$ (Valores)]]*-1,FluxoCaixa1013151768[[#This Row],[R$ (Valores)]])</f>
        <v>-5.7</v>
      </c>
    </row>
    <row r="426" spans="2:10">
      <c r="B426" s="16">
        <v>46097</v>
      </c>
      <c r="C426" s="48" t="s">
        <v>1908</v>
      </c>
      <c r="D426" s="17" t="s">
        <v>2</v>
      </c>
      <c r="E426" s="17" t="s">
        <v>225</v>
      </c>
      <c r="F426" s="17" t="s">
        <v>524</v>
      </c>
      <c r="G426" s="21">
        <v>5.7</v>
      </c>
      <c r="H426" s="17" t="s">
        <v>8</v>
      </c>
      <c r="I426" s="20">
        <f>IF(FluxoCaixa1013151768[[#This Row],[Fornecedores]]="Saldo Inicial",FluxoCaixa1013151768[[#This Row],[R$ (Valores)]],I425+FluxoCaixa1013151768[[#This Row],[Valores Receitas / Despesas]])</f>
        <v>18097.939999999984</v>
      </c>
      <c r="J426" s="5">
        <f>IF(FluxoCaixa1013151768[[#This Row],[Entrada / Saída]]="Saída",FluxoCaixa1013151768[[#This Row],[R$ (Valores)]]*-1,FluxoCaixa1013151768[[#This Row],[R$ (Valores)]])</f>
        <v>-5.7</v>
      </c>
    </row>
    <row r="427" spans="2:10">
      <c r="B427" s="16">
        <v>46097</v>
      </c>
      <c r="C427" s="48" t="s">
        <v>1908</v>
      </c>
      <c r="D427" s="17" t="s">
        <v>2</v>
      </c>
      <c r="E427" s="17" t="s">
        <v>225</v>
      </c>
      <c r="F427" s="17" t="s">
        <v>524</v>
      </c>
      <c r="G427" s="21">
        <v>5.7</v>
      </c>
      <c r="H427" s="17" t="s">
        <v>8</v>
      </c>
      <c r="I427" s="20">
        <f>IF(FluxoCaixa1013151768[[#This Row],[Fornecedores]]="Saldo Inicial",FluxoCaixa1013151768[[#This Row],[R$ (Valores)]],I426+FluxoCaixa1013151768[[#This Row],[Valores Receitas / Despesas]])</f>
        <v>18092.239999999983</v>
      </c>
      <c r="J427" s="5">
        <f>IF(FluxoCaixa1013151768[[#This Row],[Entrada / Saída]]="Saída",FluxoCaixa1013151768[[#This Row],[R$ (Valores)]]*-1,FluxoCaixa1013151768[[#This Row],[R$ (Valores)]])</f>
        <v>-5.7</v>
      </c>
    </row>
    <row r="428" spans="2:10">
      <c r="B428" s="16">
        <v>46097</v>
      </c>
      <c r="C428" s="48" t="s">
        <v>1908</v>
      </c>
      <c r="D428" s="17" t="s">
        <v>2</v>
      </c>
      <c r="E428" s="17" t="s">
        <v>225</v>
      </c>
      <c r="F428" s="17" t="s">
        <v>524</v>
      </c>
      <c r="G428" s="21">
        <v>1.49</v>
      </c>
      <c r="H428" s="17" t="s">
        <v>8</v>
      </c>
      <c r="I428" s="20">
        <f>IF(FluxoCaixa1013151768[[#This Row],[Fornecedores]]="Saldo Inicial",FluxoCaixa1013151768[[#This Row],[R$ (Valores)]],I427+FluxoCaixa1013151768[[#This Row],[Valores Receitas / Despesas]])</f>
        <v>18090.749999999982</v>
      </c>
      <c r="J428" s="5">
        <f>IF(FluxoCaixa1013151768[[#This Row],[Entrada / Saída]]="Saída",FluxoCaixa1013151768[[#This Row],[R$ (Valores)]]*-1,FluxoCaixa1013151768[[#This Row],[R$ (Valores)]])</f>
        <v>-1.49</v>
      </c>
    </row>
    <row r="429" spans="2:10">
      <c r="B429" s="16">
        <v>46097</v>
      </c>
      <c r="C429" s="48" t="s">
        <v>1908</v>
      </c>
      <c r="D429" s="17" t="s">
        <v>2</v>
      </c>
      <c r="E429" s="17" t="s">
        <v>225</v>
      </c>
      <c r="F429" s="17" t="s">
        <v>524</v>
      </c>
      <c r="G429" s="21">
        <v>5.7</v>
      </c>
      <c r="H429" s="17" t="s">
        <v>8</v>
      </c>
      <c r="I429" s="20">
        <f>IF(FluxoCaixa1013151768[[#This Row],[Fornecedores]]="Saldo Inicial",FluxoCaixa1013151768[[#This Row],[R$ (Valores)]],I428+FluxoCaixa1013151768[[#This Row],[Valores Receitas / Despesas]])</f>
        <v>18085.049999999981</v>
      </c>
      <c r="J429" s="5">
        <f>IF(FluxoCaixa1013151768[[#This Row],[Entrada / Saída]]="Saída",FluxoCaixa1013151768[[#This Row],[R$ (Valores)]]*-1,FluxoCaixa1013151768[[#This Row],[R$ (Valores)]])</f>
        <v>-5.7</v>
      </c>
    </row>
    <row r="430" spans="2:10">
      <c r="B430" s="16">
        <v>46097</v>
      </c>
      <c r="C430" s="48" t="s">
        <v>1908</v>
      </c>
      <c r="D430" s="17" t="s">
        <v>2</v>
      </c>
      <c r="E430" s="17" t="s">
        <v>225</v>
      </c>
      <c r="F430" s="17" t="s">
        <v>524</v>
      </c>
      <c r="G430" s="21">
        <v>10.35</v>
      </c>
      <c r="H430" s="17" t="s">
        <v>8</v>
      </c>
      <c r="I430" s="20">
        <f>IF(FluxoCaixa1013151768[[#This Row],[Fornecedores]]="Saldo Inicial",FluxoCaixa1013151768[[#This Row],[R$ (Valores)]],I429+FluxoCaixa1013151768[[#This Row],[Valores Receitas / Despesas]])</f>
        <v>18074.699999999983</v>
      </c>
      <c r="J430" s="5">
        <f>IF(FluxoCaixa1013151768[[#This Row],[Entrada / Saída]]="Saída",FluxoCaixa1013151768[[#This Row],[R$ (Valores)]]*-1,FluxoCaixa1013151768[[#This Row],[R$ (Valores)]])</f>
        <v>-10.35</v>
      </c>
    </row>
    <row r="431" spans="2:10">
      <c r="B431" s="16">
        <v>46097</v>
      </c>
      <c r="C431" s="48" t="s">
        <v>1908</v>
      </c>
      <c r="D431" s="17" t="s">
        <v>2</v>
      </c>
      <c r="E431" s="17" t="s">
        <v>225</v>
      </c>
      <c r="F431" s="17" t="s">
        <v>524</v>
      </c>
      <c r="G431" s="21">
        <v>5.7</v>
      </c>
      <c r="H431" s="17" t="s">
        <v>8</v>
      </c>
      <c r="I431" s="20">
        <f>IF(FluxoCaixa1013151768[[#This Row],[Fornecedores]]="Saldo Inicial",FluxoCaixa1013151768[[#This Row],[R$ (Valores)]],I430+FluxoCaixa1013151768[[#This Row],[Valores Receitas / Despesas]])</f>
        <v>18068.999999999982</v>
      </c>
      <c r="J431" s="5">
        <f>IF(FluxoCaixa1013151768[[#This Row],[Entrada / Saída]]="Saída",FluxoCaixa1013151768[[#This Row],[R$ (Valores)]]*-1,FluxoCaixa1013151768[[#This Row],[R$ (Valores)]])</f>
        <v>-5.7</v>
      </c>
    </row>
    <row r="432" spans="2:10">
      <c r="B432" s="16">
        <v>46097</v>
      </c>
      <c r="C432" s="48" t="s">
        <v>1908</v>
      </c>
      <c r="D432" s="17" t="s">
        <v>2</v>
      </c>
      <c r="E432" s="17" t="s">
        <v>225</v>
      </c>
      <c r="F432" s="17" t="s">
        <v>524</v>
      </c>
      <c r="G432" s="21">
        <v>2.4</v>
      </c>
      <c r="H432" s="17" t="s">
        <v>8</v>
      </c>
      <c r="I432" s="20">
        <f>IF(FluxoCaixa1013151768[[#This Row],[Fornecedores]]="Saldo Inicial",FluxoCaixa1013151768[[#This Row],[R$ (Valores)]],I431+FluxoCaixa1013151768[[#This Row],[Valores Receitas / Despesas]])</f>
        <v>18066.59999999998</v>
      </c>
      <c r="J432" s="5">
        <f>IF(FluxoCaixa1013151768[[#This Row],[Entrada / Saída]]="Saída",FluxoCaixa1013151768[[#This Row],[R$ (Valores)]]*-1,FluxoCaixa1013151768[[#This Row],[R$ (Valores)]])</f>
        <v>-2.4</v>
      </c>
    </row>
    <row r="433" spans="2:10">
      <c r="B433" s="16">
        <v>46097</v>
      </c>
      <c r="C433" s="48" t="s">
        <v>1908</v>
      </c>
      <c r="D433" s="17" t="s">
        <v>2</v>
      </c>
      <c r="E433" s="17" t="s">
        <v>225</v>
      </c>
      <c r="F433" s="17" t="s">
        <v>524</v>
      </c>
      <c r="G433" s="21">
        <v>2.4</v>
      </c>
      <c r="H433" s="17" t="s">
        <v>8</v>
      </c>
      <c r="I433" s="20">
        <f>IF(FluxoCaixa1013151768[[#This Row],[Fornecedores]]="Saldo Inicial",FluxoCaixa1013151768[[#This Row],[R$ (Valores)]],I432+FluxoCaixa1013151768[[#This Row],[Valores Receitas / Despesas]])</f>
        <v>18064.199999999979</v>
      </c>
      <c r="J433" s="5">
        <f>IF(FluxoCaixa1013151768[[#This Row],[Entrada / Saída]]="Saída",FluxoCaixa1013151768[[#This Row],[R$ (Valores)]]*-1,FluxoCaixa1013151768[[#This Row],[R$ (Valores)]])</f>
        <v>-2.4</v>
      </c>
    </row>
    <row r="434" spans="2:10">
      <c r="B434" s="16">
        <v>46097</v>
      </c>
      <c r="C434" s="48" t="s">
        <v>1908</v>
      </c>
      <c r="D434" s="17" t="s">
        <v>2</v>
      </c>
      <c r="E434" s="17" t="s">
        <v>225</v>
      </c>
      <c r="F434" s="17" t="s">
        <v>524</v>
      </c>
      <c r="G434" s="21">
        <v>1.49</v>
      </c>
      <c r="H434" s="17" t="s">
        <v>8</v>
      </c>
      <c r="I434" s="20">
        <f>IF(FluxoCaixa1013151768[[#This Row],[Fornecedores]]="Saldo Inicial",FluxoCaixa1013151768[[#This Row],[R$ (Valores)]],I433+FluxoCaixa1013151768[[#This Row],[Valores Receitas / Despesas]])</f>
        <v>18062.709999999977</v>
      </c>
      <c r="J434" s="5">
        <f>IF(FluxoCaixa1013151768[[#This Row],[Entrada / Saída]]="Saída",FluxoCaixa1013151768[[#This Row],[R$ (Valores)]]*-1,FluxoCaixa1013151768[[#This Row],[R$ (Valores)]])</f>
        <v>-1.49</v>
      </c>
    </row>
    <row r="435" spans="2:10">
      <c r="B435" s="16">
        <v>46097</v>
      </c>
      <c r="C435" s="48" t="s">
        <v>1908</v>
      </c>
      <c r="D435" s="17" t="s">
        <v>2</v>
      </c>
      <c r="E435" s="17" t="s">
        <v>225</v>
      </c>
      <c r="F435" s="17" t="s">
        <v>524</v>
      </c>
      <c r="G435" s="21">
        <v>5.94</v>
      </c>
      <c r="H435" s="17" t="s">
        <v>8</v>
      </c>
      <c r="I435" s="20">
        <f>IF(FluxoCaixa1013151768[[#This Row],[Fornecedores]]="Saldo Inicial",FluxoCaixa1013151768[[#This Row],[R$ (Valores)]],I434+FluxoCaixa1013151768[[#This Row],[Valores Receitas / Despesas]])</f>
        <v>18056.769999999979</v>
      </c>
      <c r="J435" s="5">
        <f>IF(FluxoCaixa1013151768[[#This Row],[Entrada / Saída]]="Saída",FluxoCaixa1013151768[[#This Row],[R$ (Valores)]]*-1,FluxoCaixa1013151768[[#This Row],[R$ (Valores)]])</f>
        <v>-5.94</v>
      </c>
    </row>
    <row r="436" spans="2:10">
      <c r="B436" s="16">
        <v>46097</v>
      </c>
      <c r="C436" s="48" t="s">
        <v>1908</v>
      </c>
      <c r="D436" s="17" t="s">
        <v>2</v>
      </c>
      <c r="E436" s="17" t="s">
        <v>225</v>
      </c>
      <c r="F436" s="17" t="s">
        <v>524</v>
      </c>
      <c r="G436" s="21">
        <v>2.4</v>
      </c>
      <c r="H436" s="17" t="s">
        <v>8</v>
      </c>
      <c r="I436" s="20">
        <f>IF(FluxoCaixa1013151768[[#This Row],[Fornecedores]]="Saldo Inicial",FluxoCaixa1013151768[[#This Row],[R$ (Valores)]],I435+FluxoCaixa1013151768[[#This Row],[Valores Receitas / Despesas]])</f>
        <v>18054.369999999977</v>
      </c>
      <c r="J436" s="5">
        <f>IF(FluxoCaixa1013151768[[#This Row],[Entrada / Saída]]="Saída",FluxoCaixa1013151768[[#This Row],[R$ (Valores)]]*-1,FluxoCaixa1013151768[[#This Row],[R$ (Valores)]])</f>
        <v>-2.4</v>
      </c>
    </row>
    <row r="437" spans="2:10">
      <c r="B437" s="16">
        <v>46097</v>
      </c>
      <c r="C437" s="48" t="s">
        <v>1908</v>
      </c>
      <c r="D437" s="17" t="s">
        <v>2</v>
      </c>
      <c r="E437" s="17" t="s">
        <v>225</v>
      </c>
      <c r="F437" s="17" t="s">
        <v>524</v>
      </c>
      <c r="G437" s="21">
        <v>5.5</v>
      </c>
      <c r="H437" s="17" t="s">
        <v>8</v>
      </c>
      <c r="I437" s="20">
        <f>IF(FluxoCaixa1013151768[[#This Row],[Fornecedores]]="Saldo Inicial",FluxoCaixa1013151768[[#This Row],[R$ (Valores)]],I436+FluxoCaixa1013151768[[#This Row],[Valores Receitas / Despesas]])</f>
        <v>18048.869999999977</v>
      </c>
      <c r="J437" s="5">
        <f>IF(FluxoCaixa1013151768[[#This Row],[Entrada / Saída]]="Saída",FluxoCaixa1013151768[[#This Row],[R$ (Valores)]]*-1,FluxoCaixa1013151768[[#This Row],[R$ (Valores)]])</f>
        <v>-5.5</v>
      </c>
    </row>
    <row r="438" spans="2:10">
      <c r="B438" s="16">
        <v>46097</v>
      </c>
      <c r="C438" s="48" t="s">
        <v>1908</v>
      </c>
      <c r="D438" s="17" t="s">
        <v>2</v>
      </c>
      <c r="E438" s="17" t="s">
        <v>71</v>
      </c>
      <c r="F438" s="17" t="s">
        <v>2254</v>
      </c>
      <c r="G438" s="21">
        <v>9832.9599999999991</v>
      </c>
      <c r="H438" s="17" t="s">
        <v>8</v>
      </c>
      <c r="I438" s="20">
        <f>IF(FluxoCaixa1013151768[[#This Row],[Fornecedores]]="Saldo Inicial",FluxoCaixa1013151768[[#This Row],[R$ (Valores)]],I437+FluxoCaixa1013151768[[#This Row],[Valores Receitas / Despesas]])</f>
        <v>8215.909999999978</v>
      </c>
      <c r="J438" s="5">
        <f>IF(FluxoCaixa1013151768[[#This Row],[Entrada / Saída]]="Saída",FluxoCaixa1013151768[[#This Row],[R$ (Valores)]]*-1,FluxoCaixa1013151768[[#This Row],[R$ (Valores)]])</f>
        <v>-9832.9599999999991</v>
      </c>
    </row>
    <row r="439" spans="2:10">
      <c r="B439" s="16">
        <v>46097</v>
      </c>
      <c r="C439" s="48" t="s">
        <v>1908</v>
      </c>
      <c r="D439" s="17" t="s">
        <v>2</v>
      </c>
      <c r="E439" s="17" t="s">
        <v>70</v>
      </c>
      <c r="F439" s="17" t="s">
        <v>2255</v>
      </c>
      <c r="G439" s="21">
        <v>2333.33</v>
      </c>
      <c r="H439" s="17" t="s">
        <v>8</v>
      </c>
      <c r="I439" s="20">
        <f>IF(FluxoCaixa1013151768[[#This Row],[Fornecedores]]="Saldo Inicial",FluxoCaixa1013151768[[#This Row],[R$ (Valores)]],I438+FluxoCaixa1013151768[[#This Row],[Valores Receitas / Despesas]])</f>
        <v>5882.5799999999781</v>
      </c>
      <c r="J439" s="5">
        <f>IF(FluxoCaixa1013151768[[#This Row],[Entrada / Saída]]="Saída",FluxoCaixa1013151768[[#This Row],[R$ (Valores)]]*-1,FluxoCaixa1013151768[[#This Row],[R$ (Valores)]])</f>
        <v>-2333.33</v>
      </c>
    </row>
    <row r="440" spans="2:10">
      <c r="B440" s="16">
        <v>46097</v>
      </c>
      <c r="C440" s="48" t="s">
        <v>1908</v>
      </c>
      <c r="D440" s="17" t="s">
        <v>2</v>
      </c>
      <c r="E440" s="17" t="s">
        <v>70</v>
      </c>
      <c r="F440" s="17" t="s">
        <v>2256</v>
      </c>
      <c r="G440" s="21">
        <v>405.6</v>
      </c>
      <c r="H440" s="17" t="s">
        <v>8</v>
      </c>
      <c r="I440" s="20">
        <f>IF(FluxoCaixa1013151768[[#This Row],[Fornecedores]]="Saldo Inicial",FluxoCaixa1013151768[[#This Row],[R$ (Valores)]],I439+FluxoCaixa1013151768[[#This Row],[Valores Receitas / Despesas]])</f>
        <v>5476.9799999999777</v>
      </c>
      <c r="J440" s="5">
        <f>IF(FluxoCaixa1013151768[[#This Row],[Entrada / Saída]]="Saída",FluxoCaixa1013151768[[#This Row],[R$ (Valores)]]*-1,FluxoCaixa1013151768[[#This Row],[R$ (Valores)]])</f>
        <v>-405.6</v>
      </c>
    </row>
    <row r="441" spans="2:10">
      <c r="B441" s="16">
        <v>46097</v>
      </c>
      <c r="C441" s="48" t="s">
        <v>1908</v>
      </c>
      <c r="D441" s="17" t="s">
        <v>2</v>
      </c>
      <c r="E441" s="17" t="s">
        <v>70</v>
      </c>
      <c r="F441" s="17" t="s">
        <v>591</v>
      </c>
      <c r="G441" s="21">
        <v>2000</v>
      </c>
      <c r="H441" s="17" t="s">
        <v>8</v>
      </c>
      <c r="I441" s="20">
        <f>IF(FluxoCaixa1013151768[[#This Row],[Fornecedores]]="Saldo Inicial",FluxoCaixa1013151768[[#This Row],[R$ (Valores)]],I440+FluxoCaixa1013151768[[#This Row],[Valores Receitas / Despesas]])</f>
        <v>3476.9799999999777</v>
      </c>
      <c r="J441" s="5">
        <f>IF(FluxoCaixa1013151768[[#This Row],[Entrada / Saída]]="Saída",FluxoCaixa1013151768[[#This Row],[R$ (Valores)]]*-1,FluxoCaixa1013151768[[#This Row],[R$ (Valores)]])</f>
        <v>-2000</v>
      </c>
    </row>
    <row r="442" spans="2:10">
      <c r="B442" s="16">
        <v>46097</v>
      </c>
      <c r="C442" s="48" t="s">
        <v>1908</v>
      </c>
      <c r="D442" s="17" t="s">
        <v>2</v>
      </c>
      <c r="E442" s="17" t="s">
        <v>70</v>
      </c>
      <c r="F442" s="17" t="s">
        <v>1388</v>
      </c>
      <c r="G442" s="21">
        <v>800</v>
      </c>
      <c r="H442" s="17" t="s">
        <v>8</v>
      </c>
      <c r="I442" s="20">
        <f>IF(FluxoCaixa1013151768[[#This Row],[Fornecedores]]="Saldo Inicial",FluxoCaixa1013151768[[#This Row],[R$ (Valores)]],I441+FluxoCaixa1013151768[[#This Row],[Valores Receitas / Despesas]])</f>
        <v>2676.9799999999777</v>
      </c>
      <c r="J442" s="5">
        <f>IF(FluxoCaixa1013151768[[#This Row],[Entrada / Saída]]="Saída",FluxoCaixa1013151768[[#This Row],[R$ (Valores)]]*-1,FluxoCaixa1013151768[[#This Row],[R$ (Valores)]])</f>
        <v>-800</v>
      </c>
    </row>
    <row r="443" spans="2:10">
      <c r="B443" s="16">
        <v>46097</v>
      </c>
      <c r="C443" s="48" t="s">
        <v>1908</v>
      </c>
      <c r="D443" s="17" t="s">
        <v>2</v>
      </c>
      <c r="E443" s="45" t="s">
        <v>70</v>
      </c>
      <c r="F443" s="17" t="s">
        <v>1321</v>
      </c>
      <c r="G443" s="54">
        <v>350</v>
      </c>
      <c r="H443" s="45" t="s">
        <v>8</v>
      </c>
      <c r="I443" s="20">
        <f>IF(FluxoCaixa1013151768[[#This Row],[Fornecedores]]="Saldo Inicial",FluxoCaixa1013151768[[#This Row],[R$ (Valores)]],I442+FluxoCaixa1013151768[[#This Row],[Valores Receitas / Despesas]])</f>
        <v>2326.9799999999777</v>
      </c>
      <c r="J443" s="53">
        <f>IF(FluxoCaixa1013151768[[#This Row],[Entrada / Saída]]="Saída",FluxoCaixa1013151768[[#This Row],[R$ (Valores)]]*-1,FluxoCaixa1013151768[[#This Row],[R$ (Valores)]])</f>
        <v>-350</v>
      </c>
    </row>
    <row r="444" spans="2:10">
      <c r="B444" s="16">
        <v>46097</v>
      </c>
      <c r="C444" s="48" t="s">
        <v>1908</v>
      </c>
      <c r="D444" s="17" t="s">
        <v>2</v>
      </c>
      <c r="E444" s="45" t="s">
        <v>70</v>
      </c>
      <c r="F444" s="17" t="s">
        <v>2257</v>
      </c>
      <c r="G444" s="54">
        <v>500</v>
      </c>
      <c r="H444" s="45" t="s">
        <v>8</v>
      </c>
      <c r="I444" s="20">
        <f>IF(FluxoCaixa1013151768[[#This Row],[Fornecedores]]="Saldo Inicial",FluxoCaixa1013151768[[#This Row],[R$ (Valores)]],I443+FluxoCaixa1013151768[[#This Row],[Valores Receitas / Despesas]])</f>
        <v>1826.9799999999777</v>
      </c>
      <c r="J444" s="53">
        <f>IF(FluxoCaixa1013151768[[#This Row],[Entrada / Saída]]="Saída",FluxoCaixa1013151768[[#This Row],[R$ (Valores)]]*-1,FluxoCaixa1013151768[[#This Row],[R$ (Valores)]])</f>
        <v>-500</v>
      </c>
    </row>
    <row r="445" spans="2:10">
      <c r="B445" s="16">
        <v>46097</v>
      </c>
      <c r="C445" s="48" t="s">
        <v>1908</v>
      </c>
      <c r="D445" s="17" t="s">
        <v>2</v>
      </c>
      <c r="E445" s="17" t="s">
        <v>70</v>
      </c>
      <c r="F445" s="17" t="s">
        <v>2258</v>
      </c>
      <c r="G445" s="21">
        <v>210</v>
      </c>
      <c r="H445" s="17" t="s">
        <v>8</v>
      </c>
      <c r="I445" s="20">
        <f>IF(FluxoCaixa1013151768[[#This Row],[Fornecedores]]="Saldo Inicial",FluxoCaixa1013151768[[#This Row],[R$ (Valores)]],I444+FluxoCaixa1013151768[[#This Row],[Valores Receitas / Despesas]])</f>
        <v>1616.9799999999777</v>
      </c>
      <c r="J445" s="5">
        <f>IF(FluxoCaixa1013151768[[#This Row],[Entrada / Saída]]="Saída",FluxoCaixa1013151768[[#This Row],[R$ (Valores)]]*-1,FluxoCaixa1013151768[[#This Row],[R$ (Valores)]])</f>
        <v>-210</v>
      </c>
    </row>
    <row r="446" spans="2:10">
      <c r="B446" s="16">
        <v>46097</v>
      </c>
      <c r="C446" s="48" t="s">
        <v>1908</v>
      </c>
      <c r="D446" s="17" t="s">
        <v>2</v>
      </c>
      <c r="E446" s="17" t="s">
        <v>70</v>
      </c>
      <c r="F446" s="17" t="s">
        <v>1817</v>
      </c>
      <c r="G446" s="21">
        <v>1500</v>
      </c>
      <c r="H446" s="17" t="s">
        <v>8</v>
      </c>
      <c r="I446" s="20">
        <f>IF(FluxoCaixa1013151768[[#This Row],[Fornecedores]]="Saldo Inicial",FluxoCaixa1013151768[[#This Row],[R$ (Valores)]],I445+FluxoCaixa1013151768[[#This Row],[Valores Receitas / Despesas]])</f>
        <v>116.97999999997774</v>
      </c>
      <c r="J446" s="5">
        <f>IF(FluxoCaixa1013151768[[#This Row],[Entrada / Saída]]="Saída",FluxoCaixa1013151768[[#This Row],[R$ (Valores)]]*-1,FluxoCaixa1013151768[[#This Row],[R$ (Valores)]])</f>
        <v>-1500</v>
      </c>
    </row>
    <row r="447" spans="2:10">
      <c r="B447" s="16">
        <v>46097</v>
      </c>
      <c r="C447" s="48" t="s">
        <v>1908</v>
      </c>
      <c r="D447" s="17" t="s">
        <v>2</v>
      </c>
      <c r="E447" s="17" t="s">
        <v>70</v>
      </c>
      <c r="F447" s="17" t="s">
        <v>579</v>
      </c>
      <c r="G447" s="21">
        <v>1500</v>
      </c>
      <c r="H447" s="17" t="s">
        <v>8</v>
      </c>
      <c r="I447" s="20">
        <f>IF(FluxoCaixa1013151768[[#This Row],[Fornecedores]]="Saldo Inicial",FluxoCaixa1013151768[[#This Row],[R$ (Valores)]],I446+FluxoCaixa1013151768[[#This Row],[Valores Receitas / Despesas]])</f>
        <v>-1383.0200000000223</v>
      </c>
      <c r="J447" s="5">
        <f>IF(FluxoCaixa1013151768[[#This Row],[Entrada / Saída]]="Saída",FluxoCaixa1013151768[[#This Row],[R$ (Valores)]]*-1,FluxoCaixa1013151768[[#This Row],[R$ (Valores)]])</f>
        <v>-1500</v>
      </c>
    </row>
    <row r="448" spans="2:10">
      <c r="B448" s="16">
        <v>46097</v>
      </c>
      <c r="C448" s="48" t="s">
        <v>1908</v>
      </c>
      <c r="D448" s="17" t="s">
        <v>2</v>
      </c>
      <c r="E448" s="17" t="s">
        <v>70</v>
      </c>
      <c r="F448" s="17" t="s">
        <v>1736</v>
      </c>
      <c r="G448" s="21">
        <v>1000</v>
      </c>
      <c r="H448" s="17" t="s">
        <v>8</v>
      </c>
      <c r="I448" s="20">
        <f>IF(FluxoCaixa1013151768[[#This Row],[Fornecedores]]="Saldo Inicial",FluxoCaixa1013151768[[#This Row],[R$ (Valores)]],I447+FluxoCaixa1013151768[[#This Row],[Valores Receitas / Despesas]])</f>
        <v>-2383.0200000000223</v>
      </c>
      <c r="J448" s="5">
        <f>IF(FluxoCaixa1013151768[[#This Row],[Entrada / Saída]]="Saída",FluxoCaixa1013151768[[#This Row],[R$ (Valores)]]*-1,FluxoCaixa1013151768[[#This Row],[R$ (Valores)]])</f>
        <v>-1000</v>
      </c>
    </row>
    <row r="449" spans="2:10">
      <c r="B449" s="16">
        <v>46097</v>
      </c>
      <c r="C449" s="48" t="s">
        <v>1908</v>
      </c>
      <c r="D449" s="17" t="s">
        <v>2</v>
      </c>
      <c r="E449" s="17" t="s">
        <v>225</v>
      </c>
      <c r="F449" s="17" t="s">
        <v>524</v>
      </c>
      <c r="G449" s="21">
        <v>5.4</v>
      </c>
      <c r="H449" s="17" t="s">
        <v>8</v>
      </c>
      <c r="I449" s="20">
        <f>IF(FluxoCaixa1013151768[[#This Row],[Fornecedores]]="Saldo Inicial",FluxoCaixa1013151768[[#This Row],[R$ (Valores)]],I448+FluxoCaixa1013151768[[#This Row],[Valores Receitas / Despesas]])</f>
        <v>-2388.4200000000224</v>
      </c>
      <c r="J449" s="5">
        <f>IF(FluxoCaixa1013151768[[#This Row],[Entrada / Saída]]="Saída",FluxoCaixa1013151768[[#This Row],[R$ (Valores)]]*-1,FluxoCaixa1013151768[[#This Row],[R$ (Valores)]])</f>
        <v>-5.4</v>
      </c>
    </row>
    <row r="450" spans="2:10">
      <c r="B450" s="16">
        <v>46097</v>
      </c>
      <c r="C450" s="48" t="s">
        <v>1908</v>
      </c>
      <c r="D450" s="17" t="s">
        <v>2</v>
      </c>
      <c r="E450" s="17" t="s">
        <v>225</v>
      </c>
      <c r="F450" s="17" t="s">
        <v>524</v>
      </c>
      <c r="G450" s="21">
        <v>5.5</v>
      </c>
      <c r="H450" s="17" t="s">
        <v>8</v>
      </c>
      <c r="I450" s="20">
        <f>IF(FluxoCaixa1013151768[[#This Row],[Fornecedores]]="Saldo Inicial",FluxoCaixa1013151768[[#This Row],[R$ (Valores)]],I449+FluxoCaixa1013151768[[#This Row],[Valores Receitas / Despesas]])</f>
        <v>-2393.9200000000224</v>
      </c>
      <c r="J450" s="5">
        <f>IF(FluxoCaixa1013151768[[#This Row],[Entrada / Saída]]="Saída",FluxoCaixa1013151768[[#This Row],[R$ (Valores)]]*-1,FluxoCaixa1013151768[[#This Row],[R$ (Valores)]])</f>
        <v>-5.5</v>
      </c>
    </row>
    <row r="451" spans="2:10">
      <c r="B451" s="16">
        <v>46097</v>
      </c>
      <c r="C451" s="48" t="s">
        <v>1908</v>
      </c>
      <c r="D451" s="17" t="s">
        <v>2</v>
      </c>
      <c r="E451" s="17" t="s">
        <v>70</v>
      </c>
      <c r="F451" s="17" t="s">
        <v>1180</v>
      </c>
      <c r="G451" s="21">
        <v>2000</v>
      </c>
      <c r="H451" s="17" t="s">
        <v>8</v>
      </c>
      <c r="I451" s="20">
        <f>IF(FluxoCaixa1013151768[[#This Row],[Fornecedores]]="Saldo Inicial",FluxoCaixa1013151768[[#This Row],[R$ (Valores)]],I450+FluxoCaixa1013151768[[#This Row],[Valores Receitas / Despesas]])</f>
        <v>-4393.9200000000219</v>
      </c>
      <c r="J451" s="5">
        <f>IF(FluxoCaixa1013151768[[#This Row],[Entrada / Saída]]="Saída",FluxoCaixa1013151768[[#This Row],[R$ (Valores)]]*-1,FluxoCaixa1013151768[[#This Row],[R$ (Valores)]])</f>
        <v>-2000</v>
      </c>
    </row>
    <row r="452" spans="2:10">
      <c r="B452" s="16">
        <v>46097</v>
      </c>
      <c r="C452" s="48" t="s">
        <v>1908</v>
      </c>
      <c r="D452" s="17" t="s">
        <v>2</v>
      </c>
      <c r="E452" s="17" t="s">
        <v>225</v>
      </c>
      <c r="F452" s="17" t="s">
        <v>524</v>
      </c>
      <c r="G452" s="21">
        <v>5.5</v>
      </c>
      <c r="H452" s="17" t="s">
        <v>8</v>
      </c>
      <c r="I452" s="20">
        <f>IF(FluxoCaixa1013151768[[#This Row],[Fornecedores]]="Saldo Inicial",FluxoCaixa1013151768[[#This Row],[R$ (Valores)]],I451+FluxoCaixa1013151768[[#This Row],[Valores Receitas / Despesas]])</f>
        <v>-4399.4200000000219</v>
      </c>
      <c r="J452" s="5">
        <f>IF(FluxoCaixa1013151768[[#This Row],[Entrada / Saída]]="Saída",FluxoCaixa1013151768[[#This Row],[R$ (Valores)]]*-1,FluxoCaixa1013151768[[#This Row],[R$ (Valores)]])</f>
        <v>-5.5</v>
      </c>
    </row>
    <row r="453" spans="2:10">
      <c r="B453" s="16">
        <v>46097</v>
      </c>
      <c r="C453" s="48" t="s">
        <v>1908</v>
      </c>
      <c r="D453" s="17" t="s">
        <v>2</v>
      </c>
      <c r="E453" s="17" t="s">
        <v>70</v>
      </c>
      <c r="F453" s="17" t="s">
        <v>2259</v>
      </c>
      <c r="G453" s="21">
        <v>3000</v>
      </c>
      <c r="H453" s="17" t="s">
        <v>8</v>
      </c>
      <c r="I453" s="20">
        <f>IF(FluxoCaixa1013151768[[#This Row],[Fornecedores]]="Saldo Inicial",FluxoCaixa1013151768[[#This Row],[R$ (Valores)]],I452+FluxoCaixa1013151768[[#This Row],[Valores Receitas / Despesas]])</f>
        <v>-7399.4200000000219</v>
      </c>
      <c r="J453" s="5">
        <f>IF(FluxoCaixa1013151768[[#This Row],[Entrada / Saída]]="Saída",FluxoCaixa1013151768[[#This Row],[R$ (Valores)]]*-1,FluxoCaixa1013151768[[#This Row],[R$ (Valores)]])</f>
        <v>-3000</v>
      </c>
    </row>
    <row r="454" spans="2:10">
      <c r="B454" s="16">
        <v>46097</v>
      </c>
      <c r="C454" s="48" t="s">
        <v>1908</v>
      </c>
      <c r="D454" s="17" t="s">
        <v>2</v>
      </c>
      <c r="E454" s="17" t="s">
        <v>70</v>
      </c>
      <c r="F454" s="17" t="s">
        <v>1181</v>
      </c>
      <c r="G454" s="21">
        <v>3020.61</v>
      </c>
      <c r="H454" s="17" t="s">
        <v>8</v>
      </c>
      <c r="I454" s="20">
        <f>IF(FluxoCaixa1013151768[[#This Row],[Fornecedores]]="Saldo Inicial",FluxoCaixa1013151768[[#This Row],[R$ (Valores)]],I453+FluxoCaixa1013151768[[#This Row],[Valores Receitas / Despesas]])</f>
        <v>-10420.030000000022</v>
      </c>
      <c r="J454" s="5">
        <f>IF(FluxoCaixa1013151768[[#This Row],[Entrada / Saída]]="Saída",FluxoCaixa1013151768[[#This Row],[R$ (Valores)]]*-1,FluxoCaixa1013151768[[#This Row],[R$ (Valores)]])</f>
        <v>-3020.61</v>
      </c>
    </row>
    <row r="455" spans="2:10">
      <c r="B455" s="16">
        <v>46097</v>
      </c>
      <c r="C455" s="48" t="s">
        <v>1908</v>
      </c>
      <c r="D455" s="17" t="s">
        <v>2</v>
      </c>
      <c r="E455" s="17" t="s">
        <v>70</v>
      </c>
      <c r="F455" s="17" t="s">
        <v>598</v>
      </c>
      <c r="G455" s="21">
        <v>800</v>
      </c>
      <c r="H455" s="17" t="s">
        <v>8</v>
      </c>
      <c r="I455" s="20">
        <f>IF(FluxoCaixa1013151768[[#This Row],[Fornecedores]]="Saldo Inicial",FluxoCaixa1013151768[[#This Row],[R$ (Valores)]],I454+FluxoCaixa1013151768[[#This Row],[Valores Receitas / Despesas]])</f>
        <v>-11220.030000000022</v>
      </c>
      <c r="J455" s="5">
        <f>IF(FluxoCaixa1013151768[[#This Row],[Entrada / Saída]]="Saída",FluxoCaixa1013151768[[#This Row],[R$ (Valores)]]*-1,FluxoCaixa1013151768[[#This Row],[R$ (Valores)]])</f>
        <v>-800</v>
      </c>
    </row>
    <row r="456" spans="2:10">
      <c r="B456" s="16">
        <v>46097</v>
      </c>
      <c r="C456" s="48" t="s">
        <v>1908</v>
      </c>
      <c r="D456" s="17" t="s">
        <v>2</v>
      </c>
      <c r="E456" s="17" t="s">
        <v>70</v>
      </c>
      <c r="F456" s="17" t="s">
        <v>596</v>
      </c>
      <c r="G456" s="21">
        <v>600</v>
      </c>
      <c r="H456" s="17" t="s">
        <v>8</v>
      </c>
      <c r="I456" s="20">
        <f>IF(FluxoCaixa1013151768[[#This Row],[Fornecedores]]="Saldo Inicial",FluxoCaixa1013151768[[#This Row],[R$ (Valores)]],I455+FluxoCaixa1013151768[[#This Row],[Valores Receitas / Despesas]])</f>
        <v>-11820.030000000022</v>
      </c>
      <c r="J456" s="5">
        <f>IF(FluxoCaixa1013151768[[#This Row],[Entrada / Saída]]="Saída",FluxoCaixa1013151768[[#This Row],[R$ (Valores)]]*-1,FluxoCaixa1013151768[[#This Row],[R$ (Valores)]])</f>
        <v>-600</v>
      </c>
    </row>
    <row r="457" spans="2:10">
      <c r="B457" s="16">
        <v>46097</v>
      </c>
      <c r="C457" s="48" t="s">
        <v>1908</v>
      </c>
      <c r="D457" s="17" t="s">
        <v>2</v>
      </c>
      <c r="E457" s="17" t="s">
        <v>70</v>
      </c>
      <c r="F457" s="17" t="s">
        <v>595</v>
      </c>
      <c r="G457" s="21">
        <v>4000</v>
      </c>
      <c r="H457" s="17" t="s">
        <v>8</v>
      </c>
      <c r="I457" s="20">
        <f>IF(FluxoCaixa1013151768[[#This Row],[Fornecedores]]="Saldo Inicial",FluxoCaixa1013151768[[#This Row],[R$ (Valores)]],I456+FluxoCaixa1013151768[[#This Row],[Valores Receitas / Despesas]])</f>
        <v>-15820.030000000022</v>
      </c>
      <c r="J457" s="5">
        <f>IF(FluxoCaixa1013151768[[#This Row],[Entrada / Saída]]="Saída",FluxoCaixa1013151768[[#This Row],[R$ (Valores)]]*-1,FluxoCaixa1013151768[[#This Row],[R$ (Valores)]])</f>
        <v>-4000</v>
      </c>
    </row>
    <row r="458" spans="2:10">
      <c r="B458" s="16">
        <v>46097</v>
      </c>
      <c r="C458" s="48" t="s">
        <v>1908</v>
      </c>
      <c r="D458" s="17" t="s">
        <v>2</v>
      </c>
      <c r="E458" s="17" t="s">
        <v>70</v>
      </c>
      <c r="F458" s="17" t="s">
        <v>582</v>
      </c>
      <c r="G458" s="21">
        <v>4000</v>
      </c>
      <c r="H458" s="17" t="s">
        <v>8</v>
      </c>
      <c r="I458" s="20">
        <f>IF(FluxoCaixa1013151768[[#This Row],[Fornecedores]]="Saldo Inicial",FluxoCaixa1013151768[[#This Row],[R$ (Valores)]],I457+FluxoCaixa1013151768[[#This Row],[Valores Receitas / Despesas]])</f>
        <v>-19820.030000000021</v>
      </c>
      <c r="J458" s="5">
        <f>IF(FluxoCaixa1013151768[[#This Row],[Entrada / Saída]]="Saída",FluxoCaixa1013151768[[#This Row],[R$ (Valores)]]*-1,FluxoCaixa1013151768[[#This Row],[R$ (Valores)]])</f>
        <v>-4000</v>
      </c>
    </row>
    <row r="459" spans="2:10">
      <c r="B459" s="16">
        <v>46097</v>
      </c>
      <c r="C459" s="48" t="s">
        <v>1908</v>
      </c>
      <c r="D459" s="17" t="s">
        <v>2</v>
      </c>
      <c r="E459" s="17" t="s">
        <v>70</v>
      </c>
      <c r="F459" s="17" t="s">
        <v>2260</v>
      </c>
      <c r="G459" s="21">
        <v>1000</v>
      </c>
      <c r="H459" s="17" t="s">
        <v>8</v>
      </c>
      <c r="I459" s="20">
        <f>IF(FluxoCaixa1013151768[[#This Row],[Fornecedores]]="Saldo Inicial",FluxoCaixa1013151768[[#This Row],[R$ (Valores)]],I458+FluxoCaixa1013151768[[#This Row],[Valores Receitas / Despesas]])</f>
        <v>-20820.030000000021</v>
      </c>
      <c r="J459" s="5">
        <f>IF(FluxoCaixa1013151768[[#This Row],[Entrada / Saída]]="Saída",FluxoCaixa1013151768[[#This Row],[R$ (Valores)]]*-1,FluxoCaixa1013151768[[#This Row],[R$ (Valores)]])</f>
        <v>-1000</v>
      </c>
    </row>
    <row r="460" spans="2:10">
      <c r="B460" s="16">
        <v>46097</v>
      </c>
      <c r="C460" s="48" t="s">
        <v>1908</v>
      </c>
      <c r="D460" s="17" t="s">
        <v>2</v>
      </c>
      <c r="E460" s="17" t="s">
        <v>70</v>
      </c>
      <c r="F460" s="17" t="s">
        <v>1941</v>
      </c>
      <c r="G460" s="54">
        <v>800</v>
      </c>
      <c r="H460" s="45" t="s">
        <v>8</v>
      </c>
      <c r="I460" s="20">
        <f>IF(FluxoCaixa1013151768[[#This Row],[Fornecedores]]="Saldo Inicial",FluxoCaixa1013151768[[#This Row],[R$ (Valores)]],I459+FluxoCaixa1013151768[[#This Row],[Valores Receitas / Despesas]])</f>
        <v>-21620.030000000021</v>
      </c>
      <c r="J460" s="53">
        <f>IF(FluxoCaixa1013151768[[#This Row],[Entrada / Saída]]="Saída",FluxoCaixa1013151768[[#This Row],[R$ (Valores)]]*-1,FluxoCaixa1013151768[[#This Row],[R$ (Valores)]])</f>
        <v>-800</v>
      </c>
    </row>
    <row r="461" spans="2:10">
      <c r="B461" s="16">
        <v>46097</v>
      </c>
      <c r="C461" s="48" t="s">
        <v>1908</v>
      </c>
      <c r="D461" s="17" t="s">
        <v>2</v>
      </c>
      <c r="E461" s="17" t="s">
        <v>70</v>
      </c>
      <c r="F461" s="17" t="s">
        <v>592</v>
      </c>
      <c r="G461" s="21">
        <v>800</v>
      </c>
      <c r="H461" s="17" t="s">
        <v>8</v>
      </c>
      <c r="I461" s="20">
        <f>IF(FluxoCaixa1013151768[[#This Row],[Fornecedores]]="Saldo Inicial",FluxoCaixa1013151768[[#This Row],[R$ (Valores)]],I460+FluxoCaixa1013151768[[#This Row],[Valores Receitas / Despesas]])</f>
        <v>-22420.030000000021</v>
      </c>
      <c r="J461" s="5">
        <f>IF(FluxoCaixa1013151768[[#This Row],[Entrada / Saída]]="Saída",FluxoCaixa1013151768[[#This Row],[R$ (Valores)]]*-1,FluxoCaixa1013151768[[#This Row],[R$ (Valores)]])</f>
        <v>-800</v>
      </c>
    </row>
    <row r="462" spans="2:10">
      <c r="B462" s="16">
        <v>46097</v>
      </c>
      <c r="C462" s="48" t="s">
        <v>1908</v>
      </c>
      <c r="D462" s="17" t="s">
        <v>2</v>
      </c>
      <c r="E462" s="17" t="s">
        <v>225</v>
      </c>
      <c r="F462" s="17" t="s">
        <v>524</v>
      </c>
      <c r="G462" s="21">
        <v>5.4</v>
      </c>
      <c r="H462" s="17" t="s">
        <v>8</v>
      </c>
      <c r="I462" s="20">
        <f>IF(FluxoCaixa1013151768[[#This Row],[Fornecedores]]="Saldo Inicial",FluxoCaixa1013151768[[#This Row],[R$ (Valores)]],I461+FluxoCaixa1013151768[[#This Row],[Valores Receitas / Despesas]])</f>
        <v>-22425.430000000022</v>
      </c>
      <c r="J462" s="5">
        <f>IF(FluxoCaixa1013151768[[#This Row],[Entrada / Saída]]="Saída",FluxoCaixa1013151768[[#This Row],[R$ (Valores)]]*-1,FluxoCaixa1013151768[[#This Row],[R$ (Valores)]])</f>
        <v>-5.4</v>
      </c>
    </row>
    <row r="463" spans="2:10">
      <c r="B463" s="16">
        <v>46097</v>
      </c>
      <c r="C463" s="48" t="s">
        <v>1908</v>
      </c>
      <c r="D463" s="17" t="s">
        <v>2</v>
      </c>
      <c r="E463" s="17" t="s">
        <v>70</v>
      </c>
      <c r="F463" s="17" t="s">
        <v>1822</v>
      </c>
      <c r="G463" s="21">
        <v>2000</v>
      </c>
      <c r="H463" s="17" t="s">
        <v>8</v>
      </c>
      <c r="I463" s="20">
        <f>IF(FluxoCaixa1013151768[[#This Row],[Fornecedores]]="Saldo Inicial",FluxoCaixa1013151768[[#This Row],[R$ (Valores)]],I462+FluxoCaixa1013151768[[#This Row],[Valores Receitas / Despesas]])</f>
        <v>-24425.430000000022</v>
      </c>
      <c r="J463" s="5">
        <f>IF(FluxoCaixa1013151768[[#This Row],[Entrada / Saída]]="Saída",FluxoCaixa1013151768[[#This Row],[R$ (Valores)]]*-1,FluxoCaixa1013151768[[#This Row],[R$ (Valores)]])</f>
        <v>-2000</v>
      </c>
    </row>
    <row r="464" spans="2:10">
      <c r="B464" s="16">
        <v>46097</v>
      </c>
      <c r="C464" s="48" t="s">
        <v>1908</v>
      </c>
      <c r="D464" s="17" t="s">
        <v>2</v>
      </c>
      <c r="E464" s="17" t="s">
        <v>70</v>
      </c>
      <c r="F464" s="17" t="s">
        <v>590</v>
      </c>
      <c r="G464" s="21">
        <v>1169.6300000000001</v>
      </c>
      <c r="H464" s="17" t="s">
        <v>8</v>
      </c>
      <c r="I464" s="20">
        <f>IF(FluxoCaixa1013151768[[#This Row],[Fornecedores]]="Saldo Inicial",FluxoCaixa1013151768[[#This Row],[R$ (Valores)]],I463+FluxoCaixa1013151768[[#This Row],[Valores Receitas / Despesas]])</f>
        <v>-25595.060000000023</v>
      </c>
      <c r="J464" s="5">
        <f>IF(FluxoCaixa1013151768[[#This Row],[Entrada / Saída]]="Saída",FluxoCaixa1013151768[[#This Row],[R$ (Valores)]]*-1,FluxoCaixa1013151768[[#This Row],[R$ (Valores)]])</f>
        <v>-1169.6300000000001</v>
      </c>
    </row>
    <row r="465" spans="2:10">
      <c r="B465" s="16">
        <v>46097</v>
      </c>
      <c r="C465" s="48" t="s">
        <v>1908</v>
      </c>
      <c r="D465" s="17" t="s">
        <v>2</v>
      </c>
      <c r="E465" s="17" t="s">
        <v>70</v>
      </c>
      <c r="F465" s="17" t="s">
        <v>1738</v>
      </c>
      <c r="G465" s="21">
        <v>300</v>
      </c>
      <c r="H465" s="17" t="s">
        <v>8</v>
      </c>
      <c r="I465" s="20">
        <f>IF(FluxoCaixa1013151768[[#This Row],[Fornecedores]]="Saldo Inicial",FluxoCaixa1013151768[[#This Row],[R$ (Valores)]],I464+FluxoCaixa1013151768[[#This Row],[Valores Receitas / Despesas]])</f>
        <v>-25895.060000000023</v>
      </c>
      <c r="J465" s="5">
        <f>IF(FluxoCaixa1013151768[[#This Row],[Entrada / Saída]]="Saída",FluxoCaixa1013151768[[#This Row],[R$ (Valores)]]*-1,FluxoCaixa1013151768[[#This Row],[R$ (Valores)]])</f>
        <v>-300</v>
      </c>
    </row>
    <row r="466" spans="2:10">
      <c r="B466" s="16">
        <v>46097</v>
      </c>
      <c r="C466" s="48" t="s">
        <v>1908</v>
      </c>
      <c r="D466" s="17" t="s">
        <v>2</v>
      </c>
      <c r="E466" s="17" t="s">
        <v>70</v>
      </c>
      <c r="F466" s="17" t="s">
        <v>738</v>
      </c>
      <c r="G466" s="21">
        <v>1600</v>
      </c>
      <c r="H466" s="17" t="s">
        <v>8</v>
      </c>
      <c r="I466" s="20">
        <f>IF(FluxoCaixa1013151768[[#This Row],[Fornecedores]]="Saldo Inicial",FluxoCaixa1013151768[[#This Row],[R$ (Valores)]],I465+FluxoCaixa1013151768[[#This Row],[Valores Receitas / Despesas]])</f>
        <v>-27495.060000000023</v>
      </c>
      <c r="J466" s="5">
        <f>IF(FluxoCaixa1013151768[[#This Row],[Entrada / Saída]]="Saída",FluxoCaixa1013151768[[#This Row],[R$ (Valores)]]*-1,FluxoCaixa1013151768[[#This Row],[R$ (Valores)]])</f>
        <v>-1600</v>
      </c>
    </row>
    <row r="467" spans="2:10">
      <c r="B467" s="16">
        <v>46097</v>
      </c>
      <c r="C467" s="48" t="s">
        <v>1908</v>
      </c>
      <c r="D467" s="17" t="s">
        <v>2</v>
      </c>
      <c r="E467" s="17" t="s">
        <v>70</v>
      </c>
      <c r="F467" s="17" t="s">
        <v>586</v>
      </c>
      <c r="G467" s="21">
        <v>210</v>
      </c>
      <c r="H467" s="17" t="s">
        <v>8</v>
      </c>
      <c r="I467" s="20">
        <f>IF(FluxoCaixa1013151768[[#This Row],[Fornecedores]]="Saldo Inicial",FluxoCaixa1013151768[[#This Row],[R$ (Valores)]],I466+FluxoCaixa1013151768[[#This Row],[Valores Receitas / Despesas]])</f>
        <v>-27705.060000000023</v>
      </c>
      <c r="J467" s="5">
        <f>IF(FluxoCaixa1013151768[[#This Row],[Entrada / Saída]]="Saída",FluxoCaixa1013151768[[#This Row],[R$ (Valores)]]*-1,FluxoCaixa1013151768[[#This Row],[R$ (Valores)]])</f>
        <v>-210</v>
      </c>
    </row>
    <row r="468" spans="2:10">
      <c r="B468" s="16">
        <v>46097</v>
      </c>
      <c r="C468" s="48" t="s">
        <v>1908</v>
      </c>
      <c r="D468" s="17" t="s">
        <v>2</v>
      </c>
      <c r="E468" s="17" t="s">
        <v>70</v>
      </c>
      <c r="F468" s="17" t="s">
        <v>1063</v>
      </c>
      <c r="G468" s="21">
        <v>3657.82</v>
      </c>
      <c r="H468" s="17" t="s">
        <v>8</v>
      </c>
      <c r="I468" s="20">
        <f>IF(FluxoCaixa1013151768[[#This Row],[Fornecedores]]="Saldo Inicial",FluxoCaixa1013151768[[#This Row],[R$ (Valores)]],I467+FluxoCaixa1013151768[[#This Row],[Valores Receitas / Despesas]])</f>
        <v>-31362.880000000023</v>
      </c>
      <c r="J468" s="5">
        <f>IF(FluxoCaixa1013151768[[#This Row],[Entrada / Saída]]="Saída",FluxoCaixa1013151768[[#This Row],[R$ (Valores)]]*-1,FluxoCaixa1013151768[[#This Row],[R$ (Valores)]])</f>
        <v>-3657.82</v>
      </c>
    </row>
    <row r="469" spans="2:10">
      <c r="B469" s="16">
        <v>46097</v>
      </c>
      <c r="C469" s="48" t="s">
        <v>1908</v>
      </c>
      <c r="D469" s="17" t="s">
        <v>2</v>
      </c>
      <c r="E469" s="17" t="s">
        <v>70</v>
      </c>
      <c r="F469" s="17" t="s">
        <v>585</v>
      </c>
      <c r="G469" s="21">
        <v>1100</v>
      </c>
      <c r="H469" s="17" t="s">
        <v>8</v>
      </c>
      <c r="I469" s="20">
        <f>IF(FluxoCaixa1013151768[[#This Row],[Fornecedores]]="Saldo Inicial",FluxoCaixa1013151768[[#This Row],[R$ (Valores)]],I468+FluxoCaixa1013151768[[#This Row],[Valores Receitas / Despesas]])</f>
        <v>-32462.880000000023</v>
      </c>
      <c r="J469" s="5">
        <f>IF(FluxoCaixa1013151768[[#This Row],[Entrada / Saída]]="Saída",FluxoCaixa1013151768[[#This Row],[R$ (Valores)]]*-1,FluxoCaixa1013151768[[#This Row],[R$ (Valores)]])</f>
        <v>-1100</v>
      </c>
    </row>
    <row r="470" spans="2:10">
      <c r="B470" s="16">
        <v>46097</v>
      </c>
      <c r="C470" s="48" t="s">
        <v>1908</v>
      </c>
      <c r="D470" s="17" t="s">
        <v>1</v>
      </c>
      <c r="E470" s="17" t="s">
        <v>75</v>
      </c>
      <c r="F470" s="17" t="s">
        <v>75</v>
      </c>
      <c r="G470" s="21">
        <v>60000</v>
      </c>
      <c r="H470" s="17" t="s">
        <v>8</v>
      </c>
      <c r="I470" s="20">
        <f>IF(FluxoCaixa1013151768[[#This Row],[Fornecedores]]="Saldo Inicial",FluxoCaixa1013151768[[#This Row],[R$ (Valores)]],I469+FluxoCaixa1013151768[[#This Row],[Valores Receitas / Despesas]])</f>
        <v>27537.119999999977</v>
      </c>
      <c r="J470" s="5">
        <f>IF(FluxoCaixa1013151768[[#This Row],[Entrada / Saída]]="Saída",FluxoCaixa1013151768[[#This Row],[R$ (Valores)]]*-1,FluxoCaixa1013151768[[#This Row],[R$ (Valores)]])</f>
        <v>60000</v>
      </c>
    </row>
    <row r="471" spans="2:10">
      <c r="B471" s="16">
        <v>46097</v>
      </c>
      <c r="C471" s="48" t="s">
        <v>1908</v>
      </c>
      <c r="D471" s="17" t="s">
        <v>2</v>
      </c>
      <c r="E471" s="17" t="s">
        <v>225</v>
      </c>
      <c r="F471" s="17" t="s">
        <v>524</v>
      </c>
      <c r="G471" s="21">
        <v>1.49</v>
      </c>
      <c r="H471" s="17" t="s">
        <v>8</v>
      </c>
      <c r="I471" s="20">
        <f>IF(FluxoCaixa1013151768[[#This Row],[Fornecedores]]="Saldo Inicial",FluxoCaixa1013151768[[#This Row],[R$ (Valores)]],I470+FluxoCaixa1013151768[[#This Row],[Valores Receitas / Despesas]])</f>
        <v>27535.629999999976</v>
      </c>
      <c r="J471" s="5">
        <f>IF(FluxoCaixa1013151768[[#This Row],[Entrada / Saída]]="Saída",FluxoCaixa1013151768[[#This Row],[R$ (Valores)]]*-1,FluxoCaixa1013151768[[#This Row],[R$ (Valores)]])</f>
        <v>-1.49</v>
      </c>
    </row>
    <row r="472" spans="2:10">
      <c r="B472" s="16">
        <v>46097</v>
      </c>
      <c r="C472" s="48" t="s">
        <v>1908</v>
      </c>
      <c r="D472" s="17" t="s">
        <v>2</v>
      </c>
      <c r="E472" s="17" t="s">
        <v>225</v>
      </c>
      <c r="F472" s="17" t="s">
        <v>524</v>
      </c>
      <c r="G472" s="21">
        <v>5.5</v>
      </c>
      <c r="H472" s="17" t="s">
        <v>8</v>
      </c>
      <c r="I472" s="20">
        <f>IF(FluxoCaixa1013151768[[#This Row],[Fornecedores]]="Saldo Inicial",FluxoCaixa1013151768[[#This Row],[R$ (Valores)]],I471+FluxoCaixa1013151768[[#This Row],[Valores Receitas / Despesas]])</f>
        <v>27530.129999999976</v>
      </c>
      <c r="J472" s="5">
        <f>IF(FluxoCaixa1013151768[[#This Row],[Entrada / Saída]]="Saída",FluxoCaixa1013151768[[#This Row],[R$ (Valores)]]*-1,FluxoCaixa1013151768[[#This Row],[R$ (Valores)]])</f>
        <v>-5.5</v>
      </c>
    </row>
    <row r="473" spans="2:10">
      <c r="B473" s="16">
        <v>46097</v>
      </c>
      <c r="C473" s="48" t="s">
        <v>1908</v>
      </c>
      <c r="D473" s="17" t="s">
        <v>2</v>
      </c>
      <c r="E473" s="17" t="s">
        <v>225</v>
      </c>
      <c r="F473" s="17" t="s">
        <v>524</v>
      </c>
      <c r="G473" s="21">
        <v>17.399999999999999</v>
      </c>
      <c r="H473" s="17" t="s">
        <v>8</v>
      </c>
      <c r="I473" s="20">
        <f>IF(FluxoCaixa1013151768[[#This Row],[Fornecedores]]="Saldo Inicial",FluxoCaixa1013151768[[#This Row],[R$ (Valores)]],I472+FluxoCaixa1013151768[[#This Row],[Valores Receitas / Despesas]])</f>
        <v>27512.729999999974</v>
      </c>
      <c r="J473" s="5">
        <f>IF(FluxoCaixa1013151768[[#This Row],[Entrada / Saída]]="Saída",FluxoCaixa1013151768[[#This Row],[R$ (Valores)]]*-1,FluxoCaixa1013151768[[#This Row],[R$ (Valores)]])</f>
        <v>-17.399999999999999</v>
      </c>
    </row>
    <row r="474" spans="2:10">
      <c r="B474" s="16">
        <v>46097</v>
      </c>
      <c r="C474" s="48" t="s">
        <v>1908</v>
      </c>
      <c r="D474" s="17" t="s">
        <v>2</v>
      </c>
      <c r="E474" s="17" t="s">
        <v>225</v>
      </c>
      <c r="F474" s="17" t="s">
        <v>524</v>
      </c>
      <c r="G474" s="21">
        <v>17.399999999999999</v>
      </c>
      <c r="H474" s="17" t="s">
        <v>8</v>
      </c>
      <c r="I474" s="20">
        <f>IF(FluxoCaixa1013151768[[#This Row],[Fornecedores]]="Saldo Inicial",FluxoCaixa1013151768[[#This Row],[R$ (Valores)]],I473+FluxoCaixa1013151768[[#This Row],[Valores Receitas / Despesas]])</f>
        <v>27495.329999999973</v>
      </c>
      <c r="J474" s="5">
        <f>IF(FluxoCaixa1013151768[[#This Row],[Entrada / Saída]]="Saída",FluxoCaixa1013151768[[#This Row],[R$ (Valores)]]*-1,FluxoCaixa1013151768[[#This Row],[R$ (Valores)]])</f>
        <v>-17.399999999999999</v>
      </c>
    </row>
    <row r="475" spans="2:10">
      <c r="B475" s="16">
        <v>46097</v>
      </c>
      <c r="C475" s="48" t="s">
        <v>1908</v>
      </c>
      <c r="D475" s="17" t="s">
        <v>2</v>
      </c>
      <c r="E475" s="17" t="s">
        <v>225</v>
      </c>
      <c r="F475" s="17" t="s">
        <v>524</v>
      </c>
      <c r="G475" s="21">
        <v>1.49</v>
      </c>
      <c r="H475" s="17" t="s">
        <v>8</v>
      </c>
      <c r="I475" s="20">
        <f>IF(FluxoCaixa1013151768[[#This Row],[Fornecedores]]="Saldo Inicial",FluxoCaixa1013151768[[#This Row],[R$ (Valores)]],I474+FluxoCaixa1013151768[[#This Row],[Valores Receitas / Despesas]])</f>
        <v>27493.839999999971</v>
      </c>
      <c r="J475" s="5">
        <f>IF(FluxoCaixa1013151768[[#This Row],[Entrada / Saída]]="Saída",FluxoCaixa1013151768[[#This Row],[R$ (Valores)]]*-1,FluxoCaixa1013151768[[#This Row],[R$ (Valores)]])</f>
        <v>-1.49</v>
      </c>
    </row>
    <row r="476" spans="2:10">
      <c r="B476" s="16">
        <v>46097</v>
      </c>
      <c r="C476" s="48" t="s">
        <v>1908</v>
      </c>
      <c r="D476" s="17" t="s">
        <v>2</v>
      </c>
      <c r="E476" s="17" t="s">
        <v>225</v>
      </c>
      <c r="F476" s="17" t="s">
        <v>524</v>
      </c>
      <c r="G476" s="54">
        <v>17.399999999999999</v>
      </c>
      <c r="H476" s="45" t="s">
        <v>8</v>
      </c>
      <c r="I476" s="20">
        <f>IF(FluxoCaixa1013151768[[#This Row],[Fornecedores]]="Saldo Inicial",FluxoCaixa1013151768[[#This Row],[R$ (Valores)]],I475+FluxoCaixa1013151768[[#This Row],[Valores Receitas / Despesas]])</f>
        <v>27476.43999999997</v>
      </c>
      <c r="J476" s="53">
        <f>IF(FluxoCaixa1013151768[[#This Row],[Entrada / Saída]]="Saída",FluxoCaixa1013151768[[#This Row],[R$ (Valores)]]*-1,FluxoCaixa1013151768[[#This Row],[R$ (Valores)]])</f>
        <v>-17.399999999999999</v>
      </c>
    </row>
    <row r="477" spans="2:10">
      <c r="B477" s="16">
        <v>46097</v>
      </c>
      <c r="C477" s="48" t="s">
        <v>1908</v>
      </c>
      <c r="D477" s="17" t="s">
        <v>2</v>
      </c>
      <c r="E477" s="17" t="s">
        <v>79</v>
      </c>
      <c r="F477" s="17" t="s">
        <v>2261</v>
      </c>
      <c r="G477" s="54">
        <v>200</v>
      </c>
      <c r="H477" s="45" t="s">
        <v>8</v>
      </c>
      <c r="I477" s="20">
        <f>IF(FluxoCaixa1013151768[[#This Row],[Fornecedores]]="Saldo Inicial",FluxoCaixa1013151768[[#This Row],[R$ (Valores)]],I476+FluxoCaixa1013151768[[#This Row],[Valores Receitas / Despesas]])</f>
        <v>27276.43999999997</v>
      </c>
      <c r="J477" s="53">
        <f>IF(FluxoCaixa1013151768[[#This Row],[Entrada / Saída]]="Saída",FluxoCaixa1013151768[[#This Row],[R$ (Valores)]]*-1,FluxoCaixa1013151768[[#This Row],[R$ (Valores)]])</f>
        <v>-200</v>
      </c>
    </row>
    <row r="478" spans="2:10">
      <c r="B478" s="16">
        <v>46097</v>
      </c>
      <c r="C478" s="48" t="s">
        <v>1908</v>
      </c>
      <c r="D478" s="17" t="s">
        <v>2</v>
      </c>
      <c r="E478" s="17" t="s">
        <v>225</v>
      </c>
      <c r="F478" s="17" t="s">
        <v>524</v>
      </c>
      <c r="G478" s="21">
        <v>1.49</v>
      </c>
      <c r="H478" s="17" t="s">
        <v>8</v>
      </c>
      <c r="I478" s="20">
        <f>IF(FluxoCaixa1013151768[[#This Row],[Fornecedores]]="Saldo Inicial",FluxoCaixa1013151768[[#This Row],[R$ (Valores)]],I477+FluxoCaixa1013151768[[#This Row],[Valores Receitas / Despesas]])</f>
        <v>27274.949999999968</v>
      </c>
      <c r="J478" s="5">
        <f>IF(FluxoCaixa1013151768[[#This Row],[Entrada / Saída]]="Saída",FluxoCaixa1013151768[[#This Row],[R$ (Valores)]]*-1,FluxoCaixa1013151768[[#This Row],[R$ (Valores)]])</f>
        <v>-1.49</v>
      </c>
    </row>
    <row r="479" spans="2:10">
      <c r="B479" s="16">
        <v>46097</v>
      </c>
      <c r="C479" s="48" t="s">
        <v>1908</v>
      </c>
      <c r="D479" s="17" t="s">
        <v>2</v>
      </c>
      <c r="E479" s="17" t="s">
        <v>225</v>
      </c>
      <c r="F479" s="17" t="s">
        <v>524</v>
      </c>
      <c r="G479" s="21">
        <v>11.69</v>
      </c>
      <c r="H479" s="17" t="s">
        <v>8</v>
      </c>
      <c r="I479" s="20">
        <f>IF(FluxoCaixa1013151768[[#This Row],[Fornecedores]]="Saldo Inicial",FluxoCaixa1013151768[[#This Row],[R$ (Valores)]],I478+FluxoCaixa1013151768[[#This Row],[Valores Receitas / Despesas]])</f>
        <v>27263.259999999969</v>
      </c>
      <c r="J479" s="5">
        <f>IF(FluxoCaixa1013151768[[#This Row],[Entrada / Saída]]="Saída",FluxoCaixa1013151768[[#This Row],[R$ (Valores)]]*-1,FluxoCaixa1013151768[[#This Row],[R$ (Valores)]])</f>
        <v>-11.69</v>
      </c>
    </row>
    <row r="480" spans="2:10">
      <c r="B480" s="16">
        <v>46098</v>
      </c>
      <c r="C480" s="48" t="s">
        <v>1908</v>
      </c>
      <c r="D480" s="17" t="s">
        <v>2</v>
      </c>
      <c r="E480" s="17" t="s">
        <v>79</v>
      </c>
      <c r="F480" s="17" t="s">
        <v>2277</v>
      </c>
      <c r="G480" s="21">
        <v>35</v>
      </c>
      <c r="H480" s="17" t="s">
        <v>8</v>
      </c>
      <c r="I480" s="20">
        <f>IF(FluxoCaixa1013151768[[#This Row],[Fornecedores]]="Saldo Inicial",FluxoCaixa1013151768[[#This Row],[R$ (Valores)]],I479+FluxoCaixa1013151768[[#This Row],[Valores Receitas / Despesas]])</f>
        <v>27228.259999999969</v>
      </c>
      <c r="J480" s="5">
        <f>IF(FluxoCaixa1013151768[[#This Row],[Entrada / Saída]]="Saída",FluxoCaixa1013151768[[#This Row],[R$ (Valores)]]*-1,FluxoCaixa1013151768[[#This Row],[R$ (Valores)]])</f>
        <v>-35</v>
      </c>
    </row>
    <row r="481" spans="2:10">
      <c r="B481" s="16">
        <v>46098</v>
      </c>
      <c r="C481" s="48" t="s">
        <v>1908</v>
      </c>
      <c r="D481" s="17" t="s">
        <v>2</v>
      </c>
      <c r="E481" s="17" t="s">
        <v>225</v>
      </c>
      <c r="F481" s="17" t="s">
        <v>524</v>
      </c>
      <c r="G481" s="21">
        <v>10.029999999999999</v>
      </c>
      <c r="H481" s="17" t="s">
        <v>8</v>
      </c>
      <c r="I481" s="20">
        <f>IF(FluxoCaixa1013151768[[#This Row],[Fornecedores]]="Saldo Inicial",FluxoCaixa1013151768[[#This Row],[R$ (Valores)]],I480+FluxoCaixa1013151768[[#This Row],[Valores Receitas / Despesas]])</f>
        <v>27218.22999999997</v>
      </c>
      <c r="J481" s="5">
        <f>IF(FluxoCaixa1013151768[[#This Row],[Entrada / Saída]]="Saída",FluxoCaixa1013151768[[#This Row],[R$ (Valores)]]*-1,FluxoCaixa1013151768[[#This Row],[R$ (Valores)]])</f>
        <v>-10.029999999999999</v>
      </c>
    </row>
    <row r="482" spans="2:10">
      <c r="B482" s="16">
        <v>46098</v>
      </c>
      <c r="C482" s="48" t="s">
        <v>1908</v>
      </c>
      <c r="D482" s="17" t="s">
        <v>2</v>
      </c>
      <c r="E482" s="17" t="s">
        <v>225</v>
      </c>
      <c r="F482" s="17" t="s">
        <v>524</v>
      </c>
      <c r="G482" s="21">
        <v>5.21</v>
      </c>
      <c r="H482" s="17" t="s">
        <v>8</v>
      </c>
      <c r="I482" s="20">
        <f>IF(FluxoCaixa1013151768[[#This Row],[Fornecedores]]="Saldo Inicial",FluxoCaixa1013151768[[#This Row],[R$ (Valores)]],I481+FluxoCaixa1013151768[[#This Row],[Valores Receitas / Despesas]])</f>
        <v>27213.019999999971</v>
      </c>
      <c r="J482" s="5">
        <f>IF(FluxoCaixa1013151768[[#This Row],[Entrada / Saída]]="Saída",FluxoCaixa1013151768[[#This Row],[R$ (Valores)]]*-1,FluxoCaixa1013151768[[#This Row],[R$ (Valores)]])</f>
        <v>-5.21</v>
      </c>
    </row>
    <row r="483" spans="2:10">
      <c r="B483" s="16">
        <v>46098</v>
      </c>
      <c r="C483" s="48" t="s">
        <v>1908</v>
      </c>
      <c r="D483" s="17" t="s">
        <v>2</v>
      </c>
      <c r="E483" s="17" t="s">
        <v>225</v>
      </c>
      <c r="F483" s="17" t="s">
        <v>524</v>
      </c>
      <c r="G483" s="21">
        <v>5.5</v>
      </c>
      <c r="H483" s="17" t="s">
        <v>8</v>
      </c>
      <c r="I483" s="20">
        <f>IF(FluxoCaixa1013151768[[#This Row],[Fornecedores]]="Saldo Inicial",FluxoCaixa1013151768[[#This Row],[R$ (Valores)]],I482+FluxoCaixa1013151768[[#This Row],[Valores Receitas / Despesas]])</f>
        <v>27207.519999999971</v>
      </c>
      <c r="J483" s="5">
        <f>IF(FluxoCaixa1013151768[[#This Row],[Entrada / Saída]]="Saída",FluxoCaixa1013151768[[#This Row],[R$ (Valores)]]*-1,FluxoCaixa1013151768[[#This Row],[R$ (Valores)]])</f>
        <v>-5.5</v>
      </c>
    </row>
    <row r="484" spans="2:10">
      <c r="B484" s="16">
        <v>46098</v>
      </c>
      <c r="C484" s="48" t="s">
        <v>1908</v>
      </c>
      <c r="D484" s="17" t="s">
        <v>2</v>
      </c>
      <c r="E484" s="17" t="s">
        <v>225</v>
      </c>
      <c r="F484" s="17" t="s">
        <v>524</v>
      </c>
      <c r="G484" s="21">
        <v>5.5</v>
      </c>
      <c r="H484" s="17" t="s">
        <v>8</v>
      </c>
      <c r="I484" s="20">
        <f>IF(FluxoCaixa1013151768[[#This Row],[Fornecedores]]="Saldo Inicial",FluxoCaixa1013151768[[#This Row],[R$ (Valores)]],I483+FluxoCaixa1013151768[[#This Row],[Valores Receitas / Despesas]])</f>
        <v>27202.019999999971</v>
      </c>
      <c r="J484" s="5">
        <f>IF(FluxoCaixa1013151768[[#This Row],[Entrada / Saída]]="Saída",FluxoCaixa1013151768[[#This Row],[R$ (Valores)]]*-1,FluxoCaixa1013151768[[#This Row],[R$ (Valores)]])</f>
        <v>-5.5</v>
      </c>
    </row>
    <row r="485" spans="2:10">
      <c r="B485" s="16">
        <v>46098</v>
      </c>
      <c r="C485" s="48" t="s">
        <v>1908</v>
      </c>
      <c r="D485" s="17" t="s">
        <v>2</v>
      </c>
      <c r="E485" s="17" t="s">
        <v>225</v>
      </c>
      <c r="F485" s="17" t="s">
        <v>524</v>
      </c>
      <c r="G485" s="21">
        <v>5.5</v>
      </c>
      <c r="H485" s="17" t="s">
        <v>8</v>
      </c>
      <c r="I485" s="20">
        <f>IF(FluxoCaixa1013151768[[#This Row],[Fornecedores]]="Saldo Inicial",FluxoCaixa1013151768[[#This Row],[R$ (Valores)]],I484+FluxoCaixa1013151768[[#This Row],[Valores Receitas / Despesas]])</f>
        <v>27196.519999999971</v>
      </c>
      <c r="J485" s="5">
        <f>IF(FluxoCaixa1013151768[[#This Row],[Entrada / Saída]]="Saída",FluxoCaixa1013151768[[#This Row],[R$ (Valores)]]*-1,FluxoCaixa1013151768[[#This Row],[R$ (Valores)]])</f>
        <v>-5.5</v>
      </c>
    </row>
    <row r="486" spans="2:10">
      <c r="B486" s="16">
        <v>46098</v>
      </c>
      <c r="C486" s="48" t="s">
        <v>1908</v>
      </c>
      <c r="D486" s="17" t="s">
        <v>2</v>
      </c>
      <c r="E486" s="17" t="s">
        <v>225</v>
      </c>
      <c r="F486" s="17" t="s">
        <v>524</v>
      </c>
      <c r="G486" s="21">
        <v>5.7</v>
      </c>
      <c r="H486" s="17" t="s">
        <v>8</v>
      </c>
      <c r="I486" s="20">
        <f>IF(FluxoCaixa1013151768[[#This Row],[Fornecedores]]="Saldo Inicial",FluxoCaixa1013151768[[#This Row],[R$ (Valores)]],I485+FluxoCaixa1013151768[[#This Row],[Valores Receitas / Despesas]])</f>
        <v>27190.819999999971</v>
      </c>
      <c r="J486" s="5">
        <f>IF(FluxoCaixa1013151768[[#This Row],[Entrada / Saída]]="Saída",FluxoCaixa1013151768[[#This Row],[R$ (Valores)]]*-1,FluxoCaixa1013151768[[#This Row],[R$ (Valores)]])</f>
        <v>-5.7</v>
      </c>
    </row>
    <row r="487" spans="2:10">
      <c r="B487" s="16">
        <v>46098</v>
      </c>
      <c r="C487" s="48" t="s">
        <v>1908</v>
      </c>
      <c r="D487" s="17" t="s">
        <v>2</v>
      </c>
      <c r="E487" s="17" t="s">
        <v>225</v>
      </c>
      <c r="F487" s="17" t="s">
        <v>524</v>
      </c>
      <c r="G487" s="21">
        <v>5.5</v>
      </c>
      <c r="H487" s="17" t="s">
        <v>8</v>
      </c>
      <c r="I487" s="20">
        <f>IF(FluxoCaixa1013151768[[#This Row],[Fornecedores]]="Saldo Inicial",FluxoCaixa1013151768[[#This Row],[R$ (Valores)]],I486+FluxoCaixa1013151768[[#This Row],[Valores Receitas / Despesas]])</f>
        <v>27185.319999999971</v>
      </c>
      <c r="J487" s="5">
        <f>IF(FluxoCaixa1013151768[[#This Row],[Entrada / Saída]]="Saída",FluxoCaixa1013151768[[#This Row],[R$ (Valores)]]*-1,FluxoCaixa1013151768[[#This Row],[R$ (Valores)]])</f>
        <v>-5.5</v>
      </c>
    </row>
    <row r="488" spans="2:10">
      <c r="B488" s="16">
        <v>46098</v>
      </c>
      <c r="C488" s="48" t="s">
        <v>1908</v>
      </c>
      <c r="D488" s="17" t="s">
        <v>2</v>
      </c>
      <c r="E488" s="17" t="s">
        <v>225</v>
      </c>
      <c r="F488" s="17" t="s">
        <v>524</v>
      </c>
      <c r="G488" s="54">
        <v>5.5</v>
      </c>
      <c r="H488" s="45" t="s">
        <v>8</v>
      </c>
      <c r="I488" s="20">
        <f>IF(FluxoCaixa1013151768[[#This Row],[Fornecedores]]="Saldo Inicial",FluxoCaixa1013151768[[#This Row],[R$ (Valores)]],I487+FluxoCaixa1013151768[[#This Row],[Valores Receitas / Despesas]])</f>
        <v>27179.819999999971</v>
      </c>
      <c r="J488" s="53">
        <f>IF(FluxoCaixa1013151768[[#This Row],[Entrada / Saída]]="Saída",FluxoCaixa1013151768[[#This Row],[R$ (Valores)]]*-1,FluxoCaixa1013151768[[#This Row],[R$ (Valores)]])</f>
        <v>-5.5</v>
      </c>
    </row>
    <row r="489" spans="2:10">
      <c r="B489" s="16">
        <v>46098</v>
      </c>
      <c r="C489" s="48" t="s">
        <v>1908</v>
      </c>
      <c r="D489" s="17" t="s">
        <v>2</v>
      </c>
      <c r="E489" s="17" t="s">
        <v>70</v>
      </c>
      <c r="F489" s="17" t="s">
        <v>2278</v>
      </c>
      <c r="G489" s="54">
        <v>1850</v>
      </c>
      <c r="H489" s="45" t="s">
        <v>8</v>
      </c>
      <c r="I489" s="20">
        <f>IF(FluxoCaixa1013151768[[#This Row],[Fornecedores]]="Saldo Inicial",FluxoCaixa1013151768[[#This Row],[R$ (Valores)]],I488+FluxoCaixa1013151768[[#This Row],[Valores Receitas / Despesas]])</f>
        <v>25329.819999999971</v>
      </c>
      <c r="J489" s="53">
        <f>IF(FluxoCaixa1013151768[[#This Row],[Entrada / Saída]]="Saída",FluxoCaixa1013151768[[#This Row],[R$ (Valores)]]*-1,FluxoCaixa1013151768[[#This Row],[R$ (Valores)]])</f>
        <v>-1850</v>
      </c>
    </row>
    <row r="490" spans="2:10">
      <c r="B490" s="16">
        <v>46098</v>
      </c>
      <c r="C490" s="48" t="s">
        <v>1908</v>
      </c>
      <c r="D490" s="17" t="s">
        <v>2</v>
      </c>
      <c r="E490" s="17" t="s">
        <v>225</v>
      </c>
      <c r="F490" s="17" t="s">
        <v>524</v>
      </c>
      <c r="G490" s="21">
        <v>2.4</v>
      </c>
      <c r="H490" s="17" t="s">
        <v>8</v>
      </c>
      <c r="I490" s="20">
        <f>IF(FluxoCaixa1013151768[[#This Row],[Fornecedores]]="Saldo Inicial",FluxoCaixa1013151768[[#This Row],[R$ (Valores)]],I489+FluxoCaixa1013151768[[#This Row],[Valores Receitas / Despesas]])</f>
        <v>25327.419999999969</v>
      </c>
      <c r="J490" s="5">
        <f>IF(FluxoCaixa1013151768[[#This Row],[Entrada / Saída]]="Saída",FluxoCaixa1013151768[[#This Row],[R$ (Valores)]]*-1,FluxoCaixa1013151768[[#This Row],[R$ (Valores)]])</f>
        <v>-2.4</v>
      </c>
    </row>
    <row r="491" spans="2:10">
      <c r="B491" s="16">
        <v>46098</v>
      </c>
      <c r="C491" s="48" t="s">
        <v>1908</v>
      </c>
      <c r="D491" s="17" t="s">
        <v>2</v>
      </c>
      <c r="E491" s="17" t="s">
        <v>225</v>
      </c>
      <c r="F491" s="17" t="s">
        <v>524</v>
      </c>
      <c r="G491" s="21">
        <v>2.4</v>
      </c>
      <c r="H491" s="17" t="s">
        <v>8</v>
      </c>
      <c r="I491" s="20">
        <f>IF(FluxoCaixa1013151768[[#This Row],[Fornecedores]]="Saldo Inicial",FluxoCaixa1013151768[[#This Row],[R$ (Valores)]],I490+FluxoCaixa1013151768[[#This Row],[Valores Receitas / Despesas]])</f>
        <v>25325.019999999968</v>
      </c>
      <c r="J491" s="5">
        <f>IF(FluxoCaixa1013151768[[#This Row],[Entrada / Saída]]="Saída",FluxoCaixa1013151768[[#This Row],[R$ (Valores)]]*-1,FluxoCaixa1013151768[[#This Row],[R$ (Valores)]])</f>
        <v>-2.4</v>
      </c>
    </row>
    <row r="492" spans="2:10">
      <c r="B492" s="16">
        <v>46098</v>
      </c>
      <c r="C492" s="48" t="s">
        <v>1908</v>
      </c>
      <c r="D492" s="17" t="s">
        <v>2</v>
      </c>
      <c r="E492" s="17" t="s">
        <v>225</v>
      </c>
      <c r="F492" s="17" t="s">
        <v>524</v>
      </c>
      <c r="G492" s="21">
        <v>5.5</v>
      </c>
      <c r="H492" s="17" t="s">
        <v>8</v>
      </c>
      <c r="I492" s="20">
        <f>IF(FluxoCaixa1013151768[[#This Row],[Fornecedores]]="Saldo Inicial",FluxoCaixa1013151768[[#This Row],[R$ (Valores)]],I491+FluxoCaixa1013151768[[#This Row],[Valores Receitas / Despesas]])</f>
        <v>25319.519999999968</v>
      </c>
      <c r="J492" s="5">
        <f>IF(FluxoCaixa1013151768[[#This Row],[Entrada / Saída]]="Saída",FluxoCaixa1013151768[[#This Row],[R$ (Valores)]]*-1,FluxoCaixa1013151768[[#This Row],[R$ (Valores)]])</f>
        <v>-5.5</v>
      </c>
    </row>
    <row r="493" spans="2:10">
      <c r="B493" s="16">
        <v>46098</v>
      </c>
      <c r="C493" s="48" t="s">
        <v>1908</v>
      </c>
      <c r="D493" s="17" t="s">
        <v>2</v>
      </c>
      <c r="E493" s="17" t="s">
        <v>225</v>
      </c>
      <c r="F493" s="17" t="s">
        <v>524</v>
      </c>
      <c r="G493" s="21">
        <v>5.5</v>
      </c>
      <c r="H493" s="17" t="s">
        <v>8</v>
      </c>
      <c r="I493" s="20">
        <f>IF(FluxoCaixa1013151768[[#This Row],[Fornecedores]]="Saldo Inicial",FluxoCaixa1013151768[[#This Row],[R$ (Valores)]],I492+FluxoCaixa1013151768[[#This Row],[Valores Receitas / Despesas]])</f>
        <v>25314.019999999968</v>
      </c>
      <c r="J493" s="5">
        <f>IF(FluxoCaixa1013151768[[#This Row],[Entrada / Saída]]="Saída",FluxoCaixa1013151768[[#This Row],[R$ (Valores)]]*-1,FluxoCaixa1013151768[[#This Row],[R$ (Valores)]])</f>
        <v>-5.5</v>
      </c>
    </row>
    <row r="494" spans="2:10">
      <c r="B494" s="16">
        <v>46098</v>
      </c>
      <c r="C494" s="48" t="s">
        <v>1908</v>
      </c>
      <c r="D494" s="17" t="s">
        <v>2</v>
      </c>
      <c r="E494" s="17" t="s">
        <v>225</v>
      </c>
      <c r="F494" s="17" t="s">
        <v>524</v>
      </c>
      <c r="G494" s="21">
        <v>1.49</v>
      </c>
      <c r="H494" s="17" t="s">
        <v>8</v>
      </c>
      <c r="I494" s="20">
        <f>IF(FluxoCaixa1013151768[[#This Row],[Fornecedores]]="Saldo Inicial",FluxoCaixa1013151768[[#This Row],[R$ (Valores)]],I493+FluxoCaixa1013151768[[#This Row],[Valores Receitas / Despesas]])</f>
        <v>25312.529999999966</v>
      </c>
      <c r="J494" s="5">
        <f>IF(FluxoCaixa1013151768[[#This Row],[Entrada / Saída]]="Saída",FluxoCaixa1013151768[[#This Row],[R$ (Valores)]]*-1,FluxoCaixa1013151768[[#This Row],[R$ (Valores)]])</f>
        <v>-1.49</v>
      </c>
    </row>
    <row r="495" spans="2:10">
      <c r="B495" s="16">
        <v>46098</v>
      </c>
      <c r="C495" s="48" t="s">
        <v>1908</v>
      </c>
      <c r="D495" s="17" t="s">
        <v>2</v>
      </c>
      <c r="E495" s="17" t="s">
        <v>225</v>
      </c>
      <c r="F495" s="17" t="s">
        <v>524</v>
      </c>
      <c r="G495" s="21">
        <v>5.7</v>
      </c>
      <c r="H495" s="17" t="s">
        <v>8</v>
      </c>
      <c r="I495" s="20">
        <f>IF(FluxoCaixa1013151768[[#This Row],[Fornecedores]]="Saldo Inicial",FluxoCaixa1013151768[[#This Row],[R$ (Valores)]],I494+FluxoCaixa1013151768[[#This Row],[Valores Receitas / Despesas]])</f>
        <v>25306.829999999965</v>
      </c>
      <c r="J495" s="5">
        <f>IF(FluxoCaixa1013151768[[#This Row],[Entrada / Saída]]="Saída",FluxoCaixa1013151768[[#This Row],[R$ (Valores)]]*-1,FluxoCaixa1013151768[[#This Row],[R$ (Valores)]])</f>
        <v>-5.7</v>
      </c>
    </row>
    <row r="496" spans="2:10">
      <c r="B496" s="16">
        <v>46098</v>
      </c>
      <c r="C496" s="48" t="s">
        <v>1908</v>
      </c>
      <c r="D496" s="17" t="s">
        <v>2</v>
      </c>
      <c r="E496" s="17" t="s">
        <v>225</v>
      </c>
      <c r="F496" s="17" t="s">
        <v>524</v>
      </c>
      <c r="G496" s="21">
        <v>1.49</v>
      </c>
      <c r="H496" s="17" t="s">
        <v>8</v>
      </c>
      <c r="I496" s="20">
        <f>IF(FluxoCaixa1013151768[[#This Row],[Fornecedores]]="Saldo Inicial",FluxoCaixa1013151768[[#This Row],[R$ (Valores)]],I495+FluxoCaixa1013151768[[#This Row],[Valores Receitas / Despesas]])</f>
        <v>25305.339999999964</v>
      </c>
      <c r="J496" s="5">
        <f>IF(FluxoCaixa1013151768[[#This Row],[Entrada / Saída]]="Saída",FluxoCaixa1013151768[[#This Row],[R$ (Valores)]]*-1,FluxoCaixa1013151768[[#This Row],[R$ (Valores)]])</f>
        <v>-1.49</v>
      </c>
    </row>
    <row r="497" spans="2:10">
      <c r="B497" s="16">
        <v>46098</v>
      </c>
      <c r="C497" s="48" t="s">
        <v>1908</v>
      </c>
      <c r="D497" s="17" t="s">
        <v>2</v>
      </c>
      <c r="E497" s="17" t="s">
        <v>225</v>
      </c>
      <c r="F497" s="17" t="s">
        <v>524</v>
      </c>
      <c r="G497" s="21">
        <v>5.21</v>
      </c>
      <c r="H497" s="17" t="s">
        <v>8</v>
      </c>
      <c r="I497" s="20">
        <f>IF(FluxoCaixa1013151768[[#This Row],[Fornecedores]]="Saldo Inicial",FluxoCaixa1013151768[[#This Row],[R$ (Valores)]],I496+FluxoCaixa1013151768[[#This Row],[Valores Receitas / Despesas]])</f>
        <v>25300.129999999965</v>
      </c>
      <c r="J497" s="5">
        <f>IF(FluxoCaixa1013151768[[#This Row],[Entrada / Saída]]="Saída",FluxoCaixa1013151768[[#This Row],[R$ (Valores)]]*-1,FluxoCaixa1013151768[[#This Row],[R$ (Valores)]])</f>
        <v>-5.21</v>
      </c>
    </row>
    <row r="498" spans="2:10">
      <c r="B498" s="16">
        <v>46098</v>
      </c>
      <c r="C498" s="48" t="s">
        <v>1908</v>
      </c>
      <c r="D498" s="17" t="s">
        <v>2</v>
      </c>
      <c r="E498" s="17" t="s">
        <v>225</v>
      </c>
      <c r="F498" s="17" t="s">
        <v>524</v>
      </c>
      <c r="G498" s="21">
        <v>1.49</v>
      </c>
      <c r="H498" s="17" t="s">
        <v>8</v>
      </c>
      <c r="I498" s="20">
        <f>IF(FluxoCaixa1013151768[[#This Row],[Fornecedores]]="Saldo Inicial",FluxoCaixa1013151768[[#This Row],[R$ (Valores)]],I497+FluxoCaixa1013151768[[#This Row],[Valores Receitas / Despesas]])</f>
        <v>25298.639999999963</v>
      </c>
      <c r="J498" s="5">
        <f>IF(FluxoCaixa1013151768[[#This Row],[Entrada / Saída]]="Saída",FluxoCaixa1013151768[[#This Row],[R$ (Valores)]]*-1,FluxoCaixa1013151768[[#This Row],[R$ (Valores)]])</f>
        <v>-1.49</v>
      </c>
    </row>
    <row r="499" spans="2:10">
      <c r="B499" s="16">
        <v>46098</v>
      </c>
      <c r="C499" s="48" t="s">
        <v>1908</v>
      </c>
      <c r="D499" s="17" t="s">
        <v>2</v>
      </c>
      <c r="E499" s="17" t="s">
        <v>225</v>
      </c>
      <c r="F499" s="17" t="s">
        <v>524</v>
      </c>
      <c r="G499" s="21">
        <v>5.5</v>
      </c>
      <c r="H499" s="17" t="s">
        <v>8</v>
      </c>
      <c r="I499" s="20">
        <f>IF(FluxoCaixa1013151768[[#This Row],[Fornecedores]]="Saldo Inicial",FluxoCaixa1013151768[[#This Row],[R$ (Valores)]],I498+FluxoCaixa1013151768[[#This Row],[Valores Receitas / Despesas]])</f>
        <v>25293.139999999963</v>
      </c>
      <c r="J499" s="5">
        <f>IF(FluxoCaixa1013151768[[#This Row],[Entrada / Saída]]="Saída",FluxoCaixa1013151768[[#This Row],[R$ (Valores)]]*-1,FluxoCaixa1013151768[[#This Row],[R$ (Valores)]])</f>
        <v>-5.5</v>
      </c>
    </row>
    <row r="500" spans="2:10">
      <c r="B500" s="16">
        <v>46098</v>
      </c>
      <c r="C500" s="48" t="s">
        <v>1908</v>
      </c>
      <c r="D500" s="17" t="s">
        <v>2</v>
      </c>
      <c r="E500" s="17" t="s">
        <v>225</v>
      </c>
      <c r="F500" s="17" t="s">
        <v>524</v>
      </c>
      <c r="G500" s="21">
        <v>5.5</v>
      </c>
      <c r="H500" s="17" t="s">
        <v>8</v>
      </c>
      <c r="I500" s="20">
        <f>IF(FluxoCaixa1013151768[[#This Row],[Fornecedores]]="Saldo Inicial",FluxoCaixa1013151768[[#This Row],[R$ (Valores)]],I499+FluxoCaixa1013151768[[#This Row],[Valores Receitas / Despesas]])</f>
        <v>25287.639999999963</v>
      </c>
      <c r="J500" s="5">
        <f>IF(FluxoCaixa1013151768[[#This Row],[Entrada / Saída]]="Saída",FluxoCaixa1013151768[[#This Row],[R$ (Valores)]]*-1,FluxoCaixa1013151768[[#This Row],[R$ (Valores)]])</f>
        <v>-5.5</v>
      </c>
    </row>
    <row r="501" spans="2:10">
      <c r="B501" s="16">
        <v>46098</v>
      </c>
      <c r="C501" s="48" t="s">
        <v>1908</v>
      </c>
      <c r="D501" s="17" t="s">
        <v>2</v>
      </c>
      <c r="E501" s="17" t="s">
        <v>225</v>
      </c>
      <c r="F501" s="17" t="s">
        <v>524</v>
      </c>
      <c r="G501" s="21">
        <v>1.49</v>
      </c>
      <c r="H501" s="17" t="s">
        <v>8</v>
      </c>
      <c r="I501" s="20">
        <f>IF(FluxoCaixa1013151768[[#This Row],[Fornecedores]]="Saldo Inicial",FluxoCaixa1013151768[[#This Row],[R$ (Valores)]],I500+FluxoCaixa1013151768[[#This Row],[Valores Receitas / Despesas]])</f>
        <v>25286.149999999961</v>
      </c>
      <c r="J501" s="5">
        <f>IF(FluxoCaixa1013151768[[#This Row],[Entrada / Saída]]="Saída",FluxoCaixa1013151768[[#This Row],[R$ (Valores)]]*-1,FluxoCaixa1013151768[[#This Row],[R$ (Valores)]])</f>
        <v>-1.49</v>
      </c>
    </row>
    <row r="502" spans="2:10">
      <c r="B502" s="16">
        <v>46098</v>
      </c>
      <c r="C502" s="48" t="s">
        <v>1908</v>
      </c>
      <c r="D502" s="17" t="s">
        <v>2</v>
      </c>
      <c r="E502" s="17" t="s">
        <v>225</v>
      </c>
      <c r="F502" s="17" t="s">
        <v>524</v>
      </c>
      <c r="G502" s="54">
        <v>5.5</v>
      </c>
      <c r="H502" s="45" t="s">
        <v>8</v>
      </c>
      <c r="I502" s="20">
        <f>IF(FluxoCaixa1013151768[[#This Row],[Fornecedores]]="Saldo Inicial",FluxoCaixa1013151768[[#This Row],[R$ (Valores)]],I501+FluxoCaixa1013151768[[#This Row],[Valores Receitas / Despesas]])</f>
        <v>25280.649999999961</v>
      </c>
      <c r="J502" s="53">
        <f>IF(FluxoCaixa1013151768[[#This Row],[Entrada / Saída]]="Saída",FluxoCaixa1013151768[[#This Row],[R$ (Valores)]]*-1,FluxoCaixa1013151768[[#This Row],[R$ (Valores)]])</f>
        <v>-5.5</v>
      </c>
    </row>
    <row r="503" spans="2:10">
      <c r="B503" s="16">
        <v>46098</v>
      </c>
      <c r="C503" s="48" t="s">
        <v>1908</v>
      </c>
      <c r="D503" s="17" t="s">
        <v>2</v>
      </c>
      <c r="E503" s="17" t="s">
        <v>225</v>
      </c>
      <c r="F503" s="17" t="s">
        <v>524</v>
      </c>
      <c r="G503" s="54">
        <v>2.4</v>
      </c>
      <c r="H503" s="45" t="s">
        <v>8</v>
      </c>
      <c r="I503" s="20">
        <f>IF(FluxoCaixa1013151768[[#This Row],[Fornecedores]]="Saldo Inicial",FluxoCaixa1013151768[[#This Row],[R$ (Valores)]],I502+FluxoCaixa1013151768[[#This Row],[Valores Receitas / Despesas]])</f>
        <v>25278.24999999996</v>
      </c>
      <c r="J503" s="53">
        <f>IF(FluxoCaixa1013151768[[#This Row],[Entrada / Saída]]="Saída",FluxoCaixa1013151768[[#This Row],[R$ (Valores)]]*-1,FluxoCaixa1013151768[[#This Row],[R$ (Valores)]])</f>
        <v>-2.4</v>
      </c>
    </row>
    <row r="504" spans="2:10">
      <c r="B504" s="16">
        <v>46098</v>
      </c>
      <c r="C504" s="48" t="s">
        <v>1908</v>
      </c>
      <c r="D504" s="17" t="s">
        <v>2</v>
      </c>
      <c r="E504" s="17" t="s">
        <v>225</v>
      </c>
      <c r="F504" s="17" t="s">
        <v>524</v>
      </c>
      <c r="G504" s="54">
        <v>2.4</v>
      </c>
      <c r="H504" s="45" t="s">
        <v>8</v>
      </c>
      <c r="I504" s="20">
        <f>IF(FluxoCaixa1013151768[[#This Row],[Fornecedores]]="Saldo Inicial",FluxoCaixa1013151768[[#This Row],[R$ (Valores)]],I503+FluxoCaixa1013151768[[#This Row],[Valores Receitas / Despesas]])</f>
        <v>25275.849999999959</v>
      </c>
      <c r="J504" s="53">
        <f>IF(FluxoCaixa1013151768[[#This Row],[Entrada / Saída]]="Saída",FluxoCaixa1013151768[[#This Row],[R$ (Valores)]]*-1,FluxoCaixa1013151768[[#This Row],[R$ (Valores)]])</f>
        <v>-2.4</v>
      </c>
    </row>
    <row r="505" spans="2:10">
      <c r="B505" s="16">
        <v>46098</v>
      </c>
      <c r="C505" s="48" t="s">
        <v>1908</v>
      </c>
      <c r="D505" s="45" t="s">
        <v>2</v>
      </c>
      <c r="E505" s="45" t="s">
        <v>80</v>
      </c>
      <c r="F505" s="69" t="s">
        <v>2279</v>
      </c>
      <c r="G505" s="54">
        <v>522.34</v>
      </c>
      <c r="H505" s="45" t="s">
        <v>8</v>
      </c>
      <c r="I505" s="20">
        <f>IF(FluxoCaixa1013151768[[#This Row],[Fornecedores]]="Saldo Inicial",FluxoCaixa1013151768[[#This Row],[R$ (Valores)]],I504+FluxoCaixa1013151768[[#This Row],[Valores Receitas / Despesas]])</f>
        <v>24753.509999999958</v>
      </c>
      <c r="J505" s="53">
        <f>IF(FluxoCaixa1013151768[[#This Row],[Entrada / Saída]]="Saída",FluxoCaixa1013151768[[#This Row],[R$ (Valores)]]*-1,FluxoCaixa1013151768[[#This Row],[R$ (Valores)]])</f>
        <v>-522.34</v>
      </c>
    </row>
    <row r="506" spans="2:10">
      <c r="B506" s="16">
        <v>46098</v>
      </c>
      <c r="C506" s="48" t="s">
        <v>1908</v>
      </c>
      <c r="D506" s="45" t="s">
        <v>2</v>
      </c>
      <c r="E506" s="45" t="s">
        <v>80</v>
      </c>
      <c r="F506" s="69" t="s">
        <v>2279</v>
      </c>
      <c r="G506" s="21">
        <v>1759.04</v>
      </c>
      <c r="H506" s="17" t="s">
        <v>8</v>
      </c>
      <c r="I506" s="20">
        <f>IF(FluxoCaixa1013151768[[#This Row],[Fornecedores]]="Saldo Inicial",FluxoCaixa1013151768[[#This Row],[R$ (Valores)]],I505+FluxoCaixa1013151768[[#This Row],[Valores Receitas / Despesas]])</f>
        <v>22994.469999999958</v>
      </c>
      <c r="J506" s="5">
        <f>IF(FluxoCaixa1013151768[[#This Row],[Entrada / Saída]]="Saída",FluxoCaixa1013151768[[#This Row],[R$ (Valores)]]*-1,FluxoCaixa1013151768[[#This Row],[R$ (Valores)]])</f>
        <v>-1759.04</v>
      </c>
    </row>
    <row r="507" spans="2:10">
      <c r="B507" s="16">
        <v>46099</v>
      </c>
      <c r="C507" s="48" t="s">
        <v>1908</v>
      </c>
      <c r="D507" s="17" t="s">
        <v>2</v>
      </c>
      <c r="E507" s="17" t="s">
        <v>225</v>
      </c>
      <c r="F507" s="17" t="s">
        <v>524</v>
      </c>
      <c r="G507" s="21">
        <v>5.5</v>
      </c>
      <c r="H507" s="17" t="s">
        <v>8</v>
      </c>
      <c r="I507" s="20">
        <f>IF(FluxoCaixa1013151768[[#This Row],[Fornecedores]]="Saldo Inicial",FluxoCaixa1013151768[[#This Row],[R$ (Valores)]],I506+FluxoCaixa1013151768[[#This Row],[Valores Receitas / Despesas]])</f>
        <v>22988.969999999958</v>
      </c>
      <c r="J507" s="5">
        <f>IF(FluxoCaixa1013151768[[#This Row],[Entrada / Saída]]="Saída",FluxoCaixa1013151768[[#This Row],[R$ (Valores)]]*-1,FluxoCaixa1013151768[[#This Row],[R$ (Valores)]])</f>
        <v>-5.5</v>
      </c>
    </row>
    <row r="508" spans="2:10">
      <c r="B508" s="16">
        <v>46099</v>
      </c>
      <c r="C508" s="48" t="s">
        <v>1908</v>
      </c>
      <c r="D508" s="17" t="s">
        <v>2</v>
      </c>
      <c r="E508" s="17" t="s">
        <v>225</v>
      </c>
      <c r="F508" s="17" t="s">
        <v>524</v>
      </c>
      <c r="G508" s="21">
        <v>5.5</v>
      </c>
      <c r="H508" s="17" t="s">
        <v>8</v>
      </c>
      <c r="I508" s="20">
        <f>IF(FluxoCaixa1013151768[[#This Row],[Fornecedores]]="Saldo Inicial",FluxoCaixa1013151768[[#This Row],[R$ (Valores)]],I507+FluxoCaixa1013151768[[#This Row],[Valores Receitas / Despesas]])</f>
        <v>22983.469999999958</v>
      </c>
      <c r="J508" s="5">
        <f>IF(FluxoCaixa1013151768[[#This Row],[Entrada / Saída]]="Saída",FluxoCaixa1013151768[[#This Row],[R$ (Valores)]]*-1,FluxoCaixa1013151768[[#This Row],[R$ (Valores)]])</f>
        <v>-5.5</v>
      </c>
    </row>
    <row r="509" spans="2:10">
      <c r="B509" s="16">
        <v>46099</v>
      </c>
      <c r="C509" s="48" t="s">
        <v>1908</v>
      </c>
      <c r="D509" s="17" t="s">
        <v>2</v>
      </c>
      <c r="E509" s="17" t="s">
        <v>225</v>
      </c>
      <c r="F509" s="17" t="s">
        <v>524</v>
      </c>
      <c r="G509" s="21">
        <v>5.5</v>
      </c>
      <c r="H509" s="17" t="s">
        <v>8</v>
      </c>
      <c r="I509" s="20">
        <f>IF(FluxoCaixa1013151768[[#This Row],[Fornecedores]]="Saldo Inicial",FluxoCaixa1013151768[[#This Row],[R$ (Valores)]],I508+FluxoCaixa1013151768[[#This Row],[Valores Receitas / Despesas]])</f>
        <v>22977.969999999958</v>
      </c>
      <c r="J509" s="5">
        <f>IF(FluxoCaixa1013151768[[#This Row],[Entrada / Saída]]="Saída",FluxoCaixa1013151768[[#This Row],[R$ (Valores)]]*-1,FluxoCaixa1013151768[[#This Row],[R$ (Valores)]])</f>
        <v>-5.5</v>
      </c>
    </row>
    <row r="510" spans="2:10">
      <c r="B510" s="16">
        <v>46099</v>
      </c>
      <c r="C510" s="48" t="s">
        <v>1908</v>
      </c>
      <c r="D510" s="17" t="s">
        <v>2</v>
      </c>
      <c r="E510" s="17" t="s">
        <v>225</v>
      </c>
      <c r="F510" s="17" t="s">
        <v>524</v>
      </c>
      <c r="G510" s="21">
        <v>5.7</v>
      </c>
      <c r="H510" s="17" t="s">
        <v>8</v>
      </c>
      <c r="I510" s="20">
        <f>IF(FluxoCaixa1013151768[[#This Row],[Fornecedores]]="Saldo Inicial",FluxoCaixa1013151768[[#This Row],[R$ (Valores)]],I509+FluxoCaixa1013151768[[#This Row],[Valores Receitas / Despesas]])</f>
        <v>22972.269999999957</v>
      </c>
      <c r="J510" s="5">
        <f>IF(FluxoCaixa1013151768[[#This Row],[Entrada / Saída]]="Saída",FluxoCaixa1013151768[[#This Row],[R$ (Valores)]]*-1,FluxoCaixa1013151768[[#This Row],[R$ (Valores)]])</f>
        <v>-5.7</v>
      </c>
    </row>
    <row r="511" spans="2:10">
      <c r="B511" s="16">
        <v>46099</v>
      </c>
      <c r="C511" s="48" t="s">
        <v>1908</v>
      </c>
      <c r="D511" s="17" t="s">
        <v>2</v>
      </c>
      <c r="E511" s="17" t="s">
        <v>225</v>
      </c>
      <c r="F511" s="17" t="s">
        <v>524</v>
      </c>
      <c r="G511" s="21">
        <v>2.4</v>
      </c>
      <c r="H511" s="17" t="s">
        <v>8</v>
      </c>
      <c r="I511" s="20">
        <f>IF(FluxoCaixa1013151768[[#This Row],[Fornecedores]]="Saldo Inicial",FluxoCaixa1013151768[[#This Row],[R$ (Valores)]],I510+FluxoCaixa1013151768[[#This Row],[Valores Receitas / Despesas]])</f>
        <v>22969.869999999955</v>
      </c>
      <c r="J511" s="5">
        <f>IF(FluxoCaixa1013151768[[#This Row],[Entrada / Saída]]="Saída",FluxoCaixa1013151768[[#This Row],[R$ (Valores)]]*-1,FluxoCaixa1013151768[[#This Row],[R$ (Valores)]])</f>
        <v>-2.4</v>
      </c>
    </row>
    <row r="512" spans="2:10">
      <c r="B512" s="16">
        <v>46099</v>
      </c>
      <c r="C512" s="48" t="s">
        <v>1908</v>
      </c>
      <c r="D512" s="17" t="s">
        <v>2</v>
      </c>
      <c r="E512" s="17" t="s">
        <v>225</v>
      </c>
      <c r="F512" s="17" t="s">
        <v>524</v>
      </c>
      <c r="G512" s="21">
        <v>2.4</v>
      </c>
      <c r="H512" s="17" t="s">
        <v>8</v>
      </c>
      <c r="I512" s="20">
        <f>IF(FluxoCaixa1013151768[[#This Row],[Fornecedores]]="Saldo Inicial",FluxoCaixa1013151768[[#This Row],[R$ (Valores)]],I511+FluxoCaixa1013151768[[#This Row],[Valores Receitas / Despesas]])</f>
        <v>22967.469999999954</v>
      </c>
      <c r="J512" s="5">
        <f>IF(FluxoCaixa1013151768[[#This Row],[Entrada / Saída]]="Saída",FluxoCaixa1013151768[[#This Row],[R$ (Valores)]]*-1,FluxoCaixa1013151768[[#This Row],[R$ (Valores)]])</f>
        <v>-2.4</v>
      </c>
    </row>
    <row r="513" spans="2:10">
      <c r="B513" s="16">
        <v>46099</v>
      </c>
      <c r="C513" s="48" t="s">
        <v>1908</v>
      </c>
      <c r="D513" s="17" t="s">
        <v>2</v>
      </c>
      <c r="E513" s="17" t="s">
        <v>225</v>
      </c>
      <c r="F513" s="17" t="s">
        <v>524</v>
      </c>
      <c r="G513" s="21">
        <v>2.4</v>
      </c>
      <c r="H513" s="17" t="s">
        <v>8</v>
      </c>
      <c r="I513" s="20">
        <f>IF(FluxoCaixa1013151768[[#This Row],[Fornecedores]]="Saldo Inicial",FluxoCaixa1013151768[[#This Row],[R$ (Valores)]],I512+FluxoCaixa1013151768[[#This Row],[Valores Receitas / Despesas]])</f>
        <v>22965.069999999952</v>
      </c>
      <c r="J513" s="5">
        <f>IF(FluxoCaixa1013151768[[#This Row],[Entrada / Saída]]="Saída",FluxoCaixa1013151768[[#This Row],[R$ (Valores)]]*-1,FluxoCaixa1013151768[[#This Row],[R$ (Valores)]])</f>
        <v>-2.4</v>
      </c>
    </row>
    <row r="514" spans="2:10">
      <c r="B514" s="16">
        <v>46099</v>
      </c>
      <c r="C514" s="48" t="s">
        <v>1908</v>
      </c>
      <c r="D514" s="17" t="s">
        <v>2</v>
      </c>
      <c r="E514" s="17" t="s">
        <v>225</v>
      </c>
      <c r="F514" s="17" t="s">
        <v>524</v>
      </c>
      <c r="G514" s="21">
        <v>2.4</v>
      </c>
      <c r="H514" s="17" t="s">
        <v>8</v>
      </c>
      <c r="I514" s="20">
        <f>IF(FluxoCaixa1013151768[[#This Row],[Fornecedores]]="Saldo Inicial",FluxoCaixa1013151768[[#This Row],[R$ (Valores)]],I513+FluxoCaixa1013151768[[#This Row],[Valores Receitas / Despesas]])</f>
        <v>22962.669999999951</v>
      </c>
      <c r="J514" s="5">
        <f>IF(FluxoCaixa1013151768[[#This Row],[Entrada / Saída]]="Saída",FluxoCaixa1013151768[[#This Row],[R$ (Valores)]]*-1,FluxoCaixa1013151768[[#This Row],[R$ (Valores)]])</f>
        <v>-2.4</v>
      </c>
    </row>
    <row r="515" spans="2:10">
      <c r="B515" s="16">
        <v>46099</v>
      </c>
      <c r="C515" s="48" t="s">
        <v>1908</v>
      </c>
      <c r="D515" s="17" t="s">
        <v>2</v>
      </c>
      <c r="E515" s="17" t="s">
        <v>225</v>
      </c>
      <c r="F515" s="17" t="s">
        <v>524</v>
      </c>
      <c r="G515" s="21">
        <v>5.7</v>
      </c>
      <c r="H515" s="17" t="s">
        <v>8</v>
      </c>
      <c r="I515" s="20">
        <f>IF(FluxoCaixa1013151768[[#This Row],[Fornecedores]]="Saldo Inicial",FluxoCaixa1013151768[[#This Row],[R$ (Valores)]],I514+FluxoCaixa1013151768[[#This Row],[Valores Receitas / Despesas]])</f>
        <v>22956.96999999995</v>
      </c>
      <c r="J515" s="5">
        <f>IF(FluxoCaixa1013151768[[#This Row],[Entrada / Saída]]="Saída",FluxoCaixa1013151768[[#This Row],[R$ (Valores)]]*-1,FluxoCaixa1013151768[[#This Row],[R$ (Valores)]])</f>
        <v>-5.7</v>
      </c>
    </row>
    <row r="516" spans="2:10">
      <c r="B516" s="16">
        <v>46099</v>
      </c>
      <c r="C516" s="48" t="s">
        <v>1908</v>
      </c>
      <c r="D516" s="17" t="s">
        <v>2</v>
      </c>
      <c r="E516" s="17" t="s">
        <v>225</v>
      </c>
      <c r="F516" s="17" t="s">
        <v>524</v>
      </c>
      <c r="G516" s="21">
        <v>9.8000000000000007</v>
      </c>
      <c r="H516" s="17" t="s">
        <v>8</v>
      </c>
      <c r="I516" s="20">
        <f>IF(FluxoCaixa1013151768[[#This Row],[Fornecedores]]="Saldo Inicial",FluxoCaixa1013151768[[#This Row],[R$ (Valores)]],I515+FluxoCaixa1013151768[[#This Row],[Valores Receitas / Despesas]])</f>
        <v>22947.169999999951</v>
      </c>
      <c r="J516" s="5">
        <f>IF(FluxoCaixa1013151768[[#This Row],[Entrada / Saída]]="Saída",FluxoCaixa1013151768[[#This Row],[R$ (Valores)]]*-1,FluxoCaixa1013151768[[#This Row],[R$ (Valores)]])</f>
        <v>-9.8000000000000007</v>
      </c>
    </row>
    <row r="517" spans="2:10">
      <c r="B517" s="16">
        <v>46099</v>
      </c>
      <c r="C517" s="48" t="s">
        <v>1908</v>
      </c>
      <c r="D517" s="17" t="s">
        <v>2</v>
      </c>
      <c r="E517" s="17" t="s">
        <v>225</v>
      </c>
      <c r="F517" s="17" t="s">
        <v>524</v>
      </c>
      <c r="G517" s="21">
        <v>5.5</v>
      </c>
      <c r="H517" s="17" t="s">
        <v>8</v>
      </c>
      <c r="I517" s="20">
        <f>IF(FluxoCaixa1013151768[[#This Row],[Fornecedores]]="Saldo Inicial",FluxoCaixa1013151768[[#This Row],[R$ (Valores)]],I516+FluxoCaixa1013151768[[#This Row],[Valores Receitas / Despesas]])</f>
        <v>22941.669999999951</v>
      </c>
      <c r="J517" s="5">
        <f>IF(FluxoCaixa1013151768[[#This Row],[Entrada / Saída]]="Saída",FluxoCaixa1013151768[[#This Row],[R$ (Valores)]]*-1,FluxoCaixa1013151768[[#This Row],[R$ (Valores)]])</f>
        <v>-5.5</v>
      </c>
    </row>
    <row r="518" spans="2:10">
      <c r="B518" s="16">
        <v>46099</v>
      </c>
      <c r="C518" s="48" t="s">
        <v>1908</v>
      </c>
      <c r="D518" s="17" t="s">
        <v>2</v>
      </c>
      <c r="E518" s="17" t="s">
        <v>225</v>
      </c>
      <c r="F518" s="17" t="s">
        <v>524</v>
      </c>
      <c r="G518" s="21">
        <v>5.7</v>
      </c>
      <c r="H518" s="17" t="s">
        <v>8</v>
      </c>
      <c r="I518" s="20">
        <f>IF(FluxoCaixa1013151768[[#This Row],[Fornecedores]]="Saldo Inicial",FluxoCaixa1013151768[[#This Row],[R$ (Valores)]],I517+FluxoCaixa1013151768[[#This Row],[Valores Receitas / Despesas]])</f>
        <v>22935.96999999995</v>
      </c>
      <c r="J518" s="5">
        <f>IF(FluxoCaixa1013151768[[#This Row],[Entrada / Saída]]="Saída",FluxoCaixa1013151768[[#This Row],[R$ (Valores)]]*-1,FluxoCaixa1013151768[[#This Row],[R$ (Valores)]])</f>
        <v>-5.7</v>
      </c>
    </row>
    <row r="519" spans="2:10">
      <c r="B519" s="16">
        <v>46099</v>
      </c>
      <c r="C519" s="48" t="s">
        <v>1908</v>
      </c>
      <c r="D519" s="17" t="s">
        <v>2</v>
      </c>
      <c r="E519" s="17" t="s">
        <v>225</v>
      </c>
      <c r="F519" s="17" t="s">
        <v>524</v>
      </c>
      <c r="G519" s="54">
        <v>5.5</v>
      </c>
      <c r="H519" s="45" t="s">
        <v>8</v>
      </c>
      <c r="I519" s="20">
        <f>IF(FluxoCaixa1013151768[[#This Row],[Fornecedores]]="Saldo Inicial",FluxoCaixa1013151768[[#This Row],[R$ (Valores)]],I518+FluxoCaixa1013151768[[#This Row],[Valores Receitas / Despesas]])</f>
        <v>22930.46999999995</v>
      </c>
      <c r="J519" s="53">
        <f>IF(FluxoCaixa1013151768[[#This Row],[Entrada / Saída]]="Saída",FluxoCaixa1013151768[[#This Row],[R$ (Valores)]]*-1,FluxoCaixa1013151768[[#This Row],[R$ (Valores)]])</f>
        <v>-5.5</v>
      </c>
    </row>
    <row r="520" spans="2:10">
      <c r="B520" s="16">
        <v>46099</v>
      </c>
      <c r="C520" s="48" t="s">
        <v>1908</v>
      </c>
      <c r="D520" s="17" t="s">
        <v>2</v>
      </c>
      <c r="E520" s="17" t="s">
        <v>225</v>
      </c>
      <c r="F520" s="17" t="s">
        <v>524</v>
      </c>
      <c r="G520" s="21">
        <v>1.49</v>
      </c>
      <c r="H520" s="17" t="s">
        <v>8</v>
      </c>
      <c r="I520" s="20">
        <f>IF(FluxoCaixa1013151768[[#This Row],[Fornecedores]]="Saldo Inicial",FluxoCaixa1013151768[[#This Row],[R$ (Valores)]],I519+FluxoCaixa1013151768[[#This Row],[Valores Receitas / Despesas]])</f>
        <v>22928.979999999949</v>
      </c>
      <c r="J520" s="5">
        <f>IF(FluxoCaixa1013151768[[#This Row],[Entrada / Saída]]="Saída",FluxoCaixa1013151768[[#This Row],[R$ (Valores)]]*-1,FluxoCaixa1013151768[[#This Row],[R$ (Valores)]])</f>
        <v>-1.49</v>
      </c>
    </row>
    <row r="521" spans="2:10">
      <c r="B521" s="16">
        <v>46099</v>
      </c>
      <c r="C521" s="48" t="s">
        <v>1908</v>
      </c>
      <c r="D521" s="17" t="s">
        <v>2</v>
      </c>
      <c r="E521" s="17" t="s">
        <v>225</v>
      </c>
      <c r="F521" s="17" t="s">
        <v>524</v>
      </c>
      <c r="G521" s="21">
        <v>5.7</v>
      </c>
      <c r="H521" s="17" t="s">
        <v>8</v>
      </c>
      <c r="I521" s="20">
        <f>IF(FluxoCaixa1013151768[[#This Row],[Fornecedores]]="Saldo Inicial",FluxoCaixa1013151768[[#This Row],[R$ (Valores)]],I520+FluxoCaixa1013151768[[#This Row],[Valores Receitas / Despesas]])</f>
        <v>22923.279999999948</v>
      </c>
      <c r="J521" s="5">
        <f>IF(FluxoCaixa1013151768[[#This Row],[Entrada / Saída]]="Saída",FluxoCaixa1013151768[[#This Row],[R$ (Valores)]]*-1,FluxoCaixa1013151768[[#This Row],[R$ (Valores)]])</f>
        <v>-5.7</v>
      </c>
    </row>
    <row r="522" spans="2:10">
      <c r="B522" s="16">
        <v>46099</v>
      </c>
      <c r="C522" s="48" t="s">
        <v>1908</v>
      </c>
      <c r="D522" s="17" t="s">
        <v>2</v>
      </c>
      <c r="E522" s="17" t="s">
        <v>225</v>
      </c>
      <c r="F522" s="17" t="s">
        <v>524</v>
      </c>
      <c r="G522" s="21">
        <v>1.49</v>
      </c>
      <c r="H522" s="17" t="s">
        <v>8</v>
      </c>
      <c r="I522" s="20">
        <f>IF(FluxoCaixa1013151768[[#This Row],[Fornecedores]]="Saldo Inicial",FluxoCaixa1013151768[[#This Row],[R$ (Valores)]],I521+FluxoCaixa1013151768[[#This Row],[Valores Receitas / Despesas]])</f>
        <v>22921.789999999946</v>
      </c>
      <c r="J522" s="5">
        <f>IF(FluxoCaixa1013151768[[#This Row],[Entrada / Saída]]="Saída",FluxoCaixa1013151768[[#This Row],[R$ (Valores)]]*-1,FluxoCaixa1013151768[[#This Row],[R$ (Valores)]])</f>
        <v>-1.49</v>
      </c>
    </row>
    <row r="523" spans="2:10">
      <c r="B523" s="16">
        <v>46099</v>
      </c>
      <c r="C523" s="48" t="s">
        <v>1908</v>
      </c>
      <c r="D523" s="17" t="s">
        <v>2</v>
      </c>
      <c r="E523" s="17" t="s">
        <v>225</v>
      </c>
      <c r="F523" s="17" t="s">
        <v>524</v>
      </c>
      <c r="G523" s="21">
        <v>3.25</v>
      </c>
      <c r="H523" s="17" t="s">
        <v>8</v>
      </c>
      <c r="I523" s="20">
        <f>IF(FluxoCaixa1013151768[[#This Row],[Fornecedores]]="Saldo Inicial",FluxoCaixa1013151768[[#This Row],[R$ (Valores)]],I522+FluxoCaixa1013151768[[#This Row],[Valores Receitas / Despesas]])</f>
        <v>22918.539999999946</v>
      </c>
      <c r="J523" s="5">
        <f>IF(FluxoCaixa1013151768[[#This Row],[Entrada / Saída]]="Saída",FluxoCaixa1013151768[[#This Row],[R$ (Valores)]]*-1,FluxoCaixa1013151768[[#This Row],[R$ (Valores)]])</f>
        <v>-3.25</v>
      </c>
    </row>
    <row r="524" spans="2:10">
      <c r="B524" s="16">
        <v>46099</v>
      </c>
      <c r="C524" s="48" t="s">
        <v>1908</v>
      </c>
      <c r="D524" s="17" t="s">
        <v>1</v>
      </c>
      <c r="E524" s="17" t="s">
        <v>60</v>
      </c>
      <c r="F524" s="17" t="s">
        <v>1476</v>
      </c>
      <c r="G524" s="21">
        <v>17100</v>
      </c>
      <c r="H524" s="17" t="s">
        <v>8</v>
      </c>
      <c r="I524" s="20">
        <f>IF(FluxoCaixa1013151768[[#This Row],[Fornecedores]]="Saldo Inicial",FluxoCaixa1013151768[[#This Row],[R$ (Valores)]],I523+FluxoCaixa1013151768[[#This Row],[Valores Receitas / Despesas]])</f>
        <v>40018.53999999995</v>
      </c>
      <c r="J524" s="5">
        <f>IF(FluxoCaixa1013151768[[#This Row],[Entrada / Saída]]="Saída",FluxoCaixa1013151768[[#This Row],[R$ (Valores)]]*-1,FluxoCaixa1013151768[[#This Row],[R$ (Valores)]])</f>
        <v>17100</v>
      </c>
    </row>
    <row r="525" spans="2:10">
      <c r="B525" s="16">
        <v>46099</v>
      </c>
      <c r="C525" s="48" t="s">
        <v>1908</v>
      </c>
      <c r="D525" s="17" t="s">
        <v>1</v>
      </c>
      <c r="E525" s="17" t="s">
        <v>60</v>
      </c>
      <c r="F525" s="17" t="s">
        <v>1476</v>
      </c>
      <c r="G525" s="21">
        <v>17100</v>
      </c>
      <c r="H525" s="17" t="s">
        <v>8</v>
      </c>
      <c r="I525" s="20">
        <f>IF(FluxoCaixa1013151768[[#This Row],[Fornecedores]]="Saldo Inicial",FluxoCaixa1013151768[[#This Row],[R$ (Valores)]],I524+FluxoCaixa1013151768[[#This Row],[Valores Receitas / Despesas]])</f>
        <v>57118.53999999995</v>
      </c>
      <c r="J525" s="5">
        <f>IF(FluxoCaixa1013151768[[#This Row],[Entrada / Saída]]="Saída",FluxoCaixa1013151768[[#This Row],[R$ (Valores)]]*-1,FluxoCaixa1013151768[[#This Row],[R$ (Valores)]])</f>
        <v>17100</v>
      </c>
    </row>
    <row r="526" spans="2:10">
      <c r="B526" s="16">
        <v>46099</v>
      </c>
      <c r="C526" s="48" t="s">
        <v>1908</v>
      </c>
      <c r="D526" s="17" t="s">
        <v>2</v>
      </c>
      <c r="E526" s="17" t="s">
        <v>70</v>
      </c>
      <c r="F526" s="17" t="s">
        <v>2288</v>
      </c>
      <c r="G526" s="21">
        <v>5000</v>
      </c>
      <c r="H526" s="17" t="s">
        <v>8</v>
      </c>
      <c r="I526" s="20">
        <f>IF(FluxoCaixa1013151768[[#This Row],[Fornecedores]]="Saldo Inicial",FluxoCaixa1013151768[[#This Row],[R$ (Valores)]],I525+FluxoCaixa1013151768[[#This Row],[Valores Receitas / Despesas]])</f>
        <v>52118.53999999995</v>
      </c>
      <c r="J526" s="5">
        <f>IF(FluxoCaixa1013151768[[#This Row],[Entrada / Saída]]="Saída",FluxoCaixa1013151768[[#This Row],[R$ (Valores)]]*-1,FluxoCaixa1013151768[[#This Row],[R$ (Valores)]])</f>
        <v>-5000</v>
      </c>
    </row>
    <row r="527" spans="2:10">
      <c r="B527" s="16">
        <v>46099</v>
      </c>
      <c r="C527" s="48" t="s">
        <v>1908</v>
      </c>
      <c r="D527" s="17" t="s">
        <v>2</v>
      </c>
      <c r="E527" s="17" t="s">
        <v>225</v>
      </c>
      <c r="F527" s="17" t="s">
        <v>524</v>
      </c>
      <c r="G527" s="21">
        <v>11</v>
      </c>
      <c r="H527" s="17" t="s">
        <v>8</v>
      </c>
      <c r="I527" s="20">
        <f>IF(FluxoCaixa1013151768[[#This Row],[Fornecedores]]="Saldo Inicial",FluxoCaixa1013151768[[#This Row],[R$ (Valores)]],I526+FluxoCaixa1013151768[[#This Row],[Valores Receitas / Despesas]])</f>
        <v>52107.53999999995</v>
      </c>
      <c r="J527" s="5">
        <f>IF(FluxoCaixa1013151768[[#This Row],[Entrada / Saída]]="Saída",FluxoCaixa1013151768[[#This Row],[R$ (Valores)]]*-1,FluxoCaixa1013151768[[#This Row],[R$ (Valores)]])</f>
        <v>-11</v>
      </c>
    </row>
    <row r="528" spans="2:10">
      <c r="B528" s="16">
        <v>46099</v>
      </c>
      <c r="C528" s="48" t="s">
        <v>1908</v>
      </c>
      <c r="D528" s="17" t="s">
        <v>2</v>
      </c>
      <c r="E528" s="17" t="s">
        <v>507</v>
      </c>
      <c r="F528" s="17" t="s">
        <v>2289</v>
      </c>
      <c r="G528" s="21">
        <v>68.17</v>
      </c>
      <c r="H528" s="17" t="s">
        <v>8</v>
      </c>
      <c r="I528" s="20">
        <f>IF(FluxoCaixa1013151768[[#This Row],[Fornecedores]]="Saldo Inicial",FluxoCaixa1013151768[[#This Row],[R$ (Valores)]],I527+FluxoCaixa1013151768[[#This Row],[Valores Receitas / Despesas]])</f>
        <v>52039.369999999952</v>
      </c>
      <c r="J528" s="5">
        <f>IF(FluxoCaixa1013151768[[#This Row],[Entrada / Saída]]="Saída",FluxoCaixa1013151768[[#This Row],[R$ (Valores)]]*-1,FluxoCaixa1013151768[[#This Row],[R$ (Valores)]])</f>
        <v>-68.17</v>
      </c>
    </row>
    <row r="529" spans="2:10">
      <c r="B529" s="16">
        <v>46099</v>
      </c>
      <c r="C529" s="48" t="s">
        <v>1908</v>
      </c>
      <c r="D529" s="17" t="s">
        <v>2</v>
      </c>
      <c r="E529" s="17" t="s">
        <v>507</v>
      </c>
      <c r="F529" s="17" t="s">
        <v>2290</v>
      </c>
      <c r="G529" s="21">
        <v>68.17</v>
      </c>
      <c r="H529" s="17" t="s">
        <v>8</v>
      </c>
      <c r="I529" s="20">
        <f>IF(FluxoCaixa1013151768[[#This Row],[Fornecedores]]="Saldo Inicial",FluxoCaixa1013151768[[#This Row],[R$ (Valores)]],I528+FluxoCaixa1013151768[[#This Row],[Valores Receitas / Despesas]])</f>
        <v>51971.199999999953</v>
      </c>
      <c r="J529" s="5">
        <f>IF(FluxoCaixa1013151768[[#This Row],[Entrada / Saída]]="Saída",FluxoCaixa1013151768[[#This Row],[R$ (Valores)]]*-1,FluxoCaixa1013151768[[#This Row],[R$ (Valores)]])</f>
        <v>-68.17</v>
      </c>
    </row>
    <row r="530" spans="2:10">
      <c r="B530" s="16">
        <v>46099</v>
      </c>
      <c r="C530" s="48" t="s">
        <v>1908</v>
      </c>
      <c r="D530" s="17" t="s">
        <v>2</v>
      </c>
      <c r="E530" s="17" t="s">
        <v>26</v>
      </c>
      <c r="F530" s="17" t="s">
        <v>2291</v>
      </c>
      <c r="G530" s="21">
        <v>577.74</v>
      </c>
      <c r="H530" s="17" t="s">
        <v>8</v>
      </c>
      <c r="I530" s="20">
        <f>IF(FluxoCaixa1013151768[[#This Row],[Fornecedores]]="Saldo Inicial",FluxoCaixa1013151768[[#This Row],[R$ (Valores)]],I529+FluxoCaixa1013151768[[#This Row],[Valores Receitas / Despesas]])</f>
        <v>51393.459999999955</v>
      </c>
      <c r="J530" s="5">
        <f>IF(FluxoCaixa1013151768[[#This Row],[Entrada / Saída]]="Saída",FluxoCaixa1013151768[[#This Row],[R$ (Valores)]]*-1,FluxoCaixa1013151768[[#This Row],[R$ (Valores)]])</f>
        <v>-577.74</v>
      </c>
    </row>
    <row r="531" spans="2:10">
      <c r="B531" s="16">
        <v>46099</v>
      </c>
      <c r="C531" s="48" t="s">
        <v>1908</v>
      </c>
      <c r="D531" s="17" t="s">
        <v>2</v>
      </c>
      <c r="E531" s="17" t="s">
        <v>225</v>
      </c>
      <c r="F531" s="17" t="s">
        <v>524</v>
      </c>
      <c r="G531" s="54">
        <v>5.5</v>
      </c>
      <c r="H531" s="45" t="s">
        <v>8</v>
      </c>
      <c r="I531" s="20">
        <f>IF(FluxoCaixa1013151768[[#This Row],[Fornecedores]]="Saldo Inicial",FluxoCaixa1013151768[[#This Row],[R$ (Valores)]],I530+FluxoCaixa1013151768[[#This Row],[Valores Receitas / Despesas]])</f>
        <v>51387.959999999955</v>
      </c>
      <c r="J531" s="53">
        <f>IF(FluxoCaixa1013151768[[#This Row],[Entrada / Saída]]="Saída",FluxoCaixa1013151768[[#This Row],[R$ (Valores)]]*-1,FluxoCaixa1013151768[[#This Row],[R$ (Valores)]])</f>
        <v>-5.5</v>
      </c>
    </row>
    <row r="532" spans="2:10">
      <c r="B532" s="16">
        <v>46099</v>
      </c>
      <c r="C532" s="48" t="s">
        <v>1908</v>
      </c>
      <c r="D532" s="17" t="s">
        <v>2</v>
      </c>
      <c r="E532" s="17" t="s">
        <v>225</v>
      </c>
      <c r="F532" s="17" t="s">
        <v>524</v>
      </c>
      <c r="G532" s="21">
        <v>1.49</v>
      </c>
      <c r="H532" s="17" t="s">
        <v>8</v>
      </c>
      <c r="I532" s="20">
        <f>IF(FluxoCaixa1013151768[[#This Row],[Fornecedores]]="Saldo Inicial",FluxoCaixa1013151768[[#This Row],[R$ (Valores)]],I531+FluxoCaixa1013151768[[#This Row],[Valores Receitas / Despesas]])</f>
        <v>51386.469999999958</v>
      </c>
      <c r="J532" s="5">
        <f>IF(FluxoCaixa1013151768[[#This Row],[Entrada / Saída]]="Saída",FluxoCaixa1013151768[[#This Row],[R$ (Valores)]]*-1,FluxoCaixa1013151768[[#This Row],[R$ (Valores)]])</f>
        <v>-1.49</v>
      </c>
    </row>
    <row r="533" spans="2:10">
      <c r="B533" s="16">
        <v>46099</v>
      </c>
      <c r="C533" s="48" t="s">
        <v>1908</v>
      </c>
      <c r="D533" s="17" t="s">
        <v>2</v>
      </c>
      <c r="E533" s="17" t="s">
        <v>225</v>
      </c>
      <c r="F533" s="17" t="s">
        <v>524</v>
      </c>
      <c r="G533" s="21">
        <v>5.5</v>
      </c>
      <c r="H533" s="17" t="s">
        <v>8</v>
      </c>
      <c r="I533" s="20">
        <f>IF(FluxoCaixa1013151768[[#This Row],[Fornecedores]]="Saldo Inicial",FluxoCaixa1013151768[[#This Row],[R$ (Valores)]],I532+FluxoCaixa1013151768[[#This Row],[Valores Receitas / Despesas]])</f>
        <v>51380.969999999958</v>
      </c>
      <c r="J533" s="5">
        <f>IF(FluxoCaixa1013151768[[#This Row],[Entrada / Saída]]="Saída",FluxoCaixa1013151768[[#This Row],[R$ (Valores)]]*-1,FluxoCaixa1013151768[[#This Row],[R$ (Valores)]])</f>
        <v>-5.5</v>
      </c>
    </row>
    <row r="534" spans="2:10">
      <c r="B534" s="16">
        <v>46099</v>
      </c>
      <c r="C534" s="48" t="s">
        <v>1908</v>
      </c>
      <c r="D534" s="17" t="s">
        <v>2</v>
      </c>
      <c r="E534" s="17" t="s">
        <v>225</v>
      </c>
      <c r="F534" s="17" t="s">
        <v>524</v>
      </c>
      <c r="G534" s="21">
        <v>11</v>
      </c>
      <c r="H534" s="17" t="s">
        <v>8</v>
      </c>
      <c r="I534" s="20">
        <f>IF(FluxoCaixa1013151768[[#This Row],[Fornecedores]]="Saldo Inicial",FluxoCaixa1013151768[[#This Row],[R$ (Valores)]],I533+FluxoCaixa1013151768[[#This Row],[Valores Receitas / Despesas]])</f>
        <v>51369.969999999958</v>
      </c>
      <c r="J534" s="5">
        <f>IF(FluxoCaixa1013151768[[#This Row],[Entrada / Saída]]="Saída",FluxoCaixa1013151768[[#This Row],[R$ (Valores)]]*-1,FluxoCaixa1013151768[[#This Row],[R$ (Valores)]])</f>
        <v>-11</v>
      </c>
    </row>
    <row r="535" spans="2:10">
      <c r="B535" s="16">
        <v>46099</v>
      </c>
      <c r="C535" s="48" t="s">
        <v>1908</v>
      </c>
      <c r="D535" s="17" t="s">
        <v>2</v>
      </c>
      <c r="E535" s="17" t="s">
        <v>225</v>
      </c>
      <c r="F535" s="17" t="s">
        <v>524</v>
      </c>
      <c r="G535" s="21">
        <v>1.49</v>
      </c>
      <c r="H535" s="17" t="s">
        <v>8</v>
      </c>
      <c r="I535" s="20">
        <f>IF(FluxoCaixa1013151768[[#This Row],[Fornecedores]]="Saldo Inicial",FluxoCaixa1013151768[[#This Row],[R$ (Valores)]],I534+FluxoCaixa1013151768[[#This Row],[Valores Receitas / Despesas]])</f>
        <v>51368.47999999996</v>
      </c>
      <c r="J535" s="5">
        <f>IF(FluxoCaixa1013151768[[#This Row],[Entrada / Saída]]="Saída",FluxoCaixa1013151768[[#This Row],[R$ (Valores)]]*-1,FluxoCaixa1013151768[[#This Row],[R$ (Valores)]])</f>
        <v>-1.49</v>
      </c>
    </row>
    <row r="536" spans="2:10">
      <c r="B536" s="16">
        <v>46099</v>
      </c>
      <c r="C536" s="48" t="s">
        <v>1908</v>
      </c>
      <c r="D536" s="17" t="s">
        <v>2</v>
      </c>
      <c r="E536" s="17" t="s">
        <v>225</v>
      </c>
      <c r="F536" s="17" t="s">
        <v>524</v>
      </c>
      <c r="G536" s="21">
        <v>18.05</v>
      </c>
      <c r="H536" s="17" t="s">
        <v>8</v>
      </c>
      <c r="I536" s="20">
        <f>IF(FluxoCaixa1013151768[[#This Row],[Fornecedores]]="Saldo Inicial",FluxoCaixa1013151768[[#This Row],[R$ (Valores)]],I535+FluxoCaixa1013151768[[#This Row],[Valores Receitas / Despesas]])</f>
        <v>51350.429999999957</v>
      </c>
      <c r="J536" s="5">
        <f>IF(FluxoCaixa1013151768[[#This Row],[Entrada / Saída]]="Saída",FluxoCaixa1013151768[[#This Row],[R$ (Valores)]]*-1,FluxoCaixa1013151768[[#This Row],[R$ (Valores)]])</f>
        <v>-18.05</v>
      </c>
    </row>
    <row r="537" spans="2:10">
      <c r="B537" s="16">
        <v>46099</v>
      </c>
      <c r="C537" s="48" t="s">
        <v>1908</v>
      </c>
      <c r="D537" s="17" t="s">
        <v>2</v>
      </c>
      <c r="E537" s="17" t="s">
        <v>225</v>
      </c>
      <c r="F537" s="17" t="s">
        <v>524</v>
      </c>
      <c r="G537" s="54">
        <v>5.5</v>
      </c>
      <c r="H537" s="45" t="s">
        <v>8</v>
      </c>
      <c r="I537" s="20">
        <f>IF(FluxoCaixa1013151768[[#This Row],[Fornecedores]]="Saldo Inicial",FluxoCaixa1013151768[[#This Row],[R$ (Valores)]],I536+FluxoCaixa1013151768[[#This Row],[Valores Receitas / Despesas]])</f>
        <v>51344.929999999957</v>
      </c>
      <c r="J537" s="53">
        <f>IF(FluxoCaixa1013151768[[#This Row],[Entrada / Saída]]="Saída",FluxoCaixa1013151768[[#This Row],[R$ (Valores)]]*-1,FluxoCaixa1013151768[[#This Row],[R$ (Valores)]])</f>
        <v>-5.5</v>
      </c>
    </row>
    <row r="538" spans="2:10">
      <c r="B538" s="16">
        <v>46099</v>
      </c>
      <c r="C538" s="48" t="s">
        <v>1908</v>
      </c>
      <c r="D538" s="17" t="s">
        <v>2</v>
      </c>
      <c r="E538" s="17" t="s">
        <v>225</v>
      </c>
      <c r="F538" s="17" t="s">
        <v>524</v>
      </c>
      <c r="G538" s="21">
        <v>1.49</v>
      </c>
      <c r="H538" s="17" t="s">
        <v>8</v>
      </c>
      <c r="I538" s="20">
        <f>IF(FluxoCaixa1013151768[[#This Row],[Fornecedores]]="Saldo Inicial",FluxoCaixa1013151768[[#This Row],[R$ (Valores)]],I537+FluxoCaixa1013151768[[#This Row],[Valores Receitas / Despesas]])</f>
        <v>51343.439999999959</v>
      </c>
      <c r="J538" s="5">
        <f>IF(FluxoCaixa1013151768[[#This Row],[Entrada / Saída]]="Saída",FluxoCaixa1013151768[[#This Row],[R$ (Valores)]]*-1,FluxoCaixa1013151768[[#This Row],[R$ (Valores)]])</f>
        <v>-1.49</v>
      </c>
    </row>
    <row r="539" spans="2:10">
      <c r="B539" s="16">
        <v>46099</v>
      </c>
      <c r="C539" s="48" t="s">
        <v>1908</v>
      </c>
      <c r="D539" s="17" t="s">
        <v>2</v>
      </c>
      <c r="E539" s="17" t="s">
        <v>225</v>
      </c>
      <c r="F539" s="17" t="s">
        <v>524</v>
      </c>
      <c r="G539" s="21">
        <v>5.5</v>
      </c>
      <c r="H539" s="17" t="s">
        <v>8</v>
      </c>
      <c r="I539" s="20">
        <f>IF(FluxoCaixa1013151768[[#This Row],[Fornecedores]]="Saldo Inicial",FluxoCaixa1013151768[[#This Row],[R$ (Valores)]],I538+FluxoCaixa1013151768[[#This Row],[Valores Receitas / Despesas]])</f>
        <v>51337.939999999959</v>
      </c>
      <c r="J539" s="5">
        <f>IF(FluxoCaixa1013151768[[#This Row],[Entrada / Saída]]="Saída",FluxoCaixa1013151768[[#This Row],[R$ (Valores)]]*-1,FluxoCaixa1013151768[[#This Row],[R$ (Valores)]])</f>
        <v>-5.5</v>
      </c>
    </row>
    <row r="540" spans="2:10">
      <c r="B540" s="16">
        <v>46099</v>
      </c>
      <c r="C540" s="48" t="s">
        <v>1908</v>
      </c>
      <c r="D540" s="17" t="s">
        <v>2</v>
      </c>
      <c r="E540" s="17" t="s">
        <v>225</v>
      </c>
      <c r="F540" s="17" t="s">
        <v>524</v>
      </c>
      <c r="G540" s="21">
        <v>10.029999999999999</v>
      </c>
      <c r="H540" s="17" t="s">
        <v>8</v>
      </c>
      <c r="I540" s="20">
        <f>IF(FluxoCaixa1013151768[[#This Row],[Fornecedores]]="Saldo Inicial",FluxoCaixa1013151768[[#This Row],[R$ (Valores)]],I539+FluxoCaixa1013151768[[#This Row],[Valores Receitas / Despesas]])</f>
        <v>51327.90999999996</v>
      </c>
      <c r="J540" s="5">
        <f>IF(FluxoCaixa1013151768[[#This Row],[Entrada / Saída]]="Saída",FluxoCaixa1013151768[[#This Row],[R$ (Valores)]]*-1,FluxoCaixa1013151768[[#This Row],[R$ (Valores)]])</f>
        <v>-10.029999999999999</v>
      </c>
    </row>
    <row r="541" spans="2:10">
      <c r="B541" s="16">
        <v>46100</v>
      </c>
      <c r="C541" s="48" t="s">
        <v>1908</v>
      </c>
      <c r="D541" s="17" t="s">
        <v>2</v>
      </c>
      <c r="E541" s="17" t="s">
        <v>225</v>
      </c>
      <c r="F541" s="17" t="s">
        <v>524</v>
      </c>
      <c r="G541" s="21">
        <v>34.4</v>
      </c>
      <c r="H541" s="17" t="s">
        <v>8</v>
      </c>
      <c r="I541" s="20">
        <f>IF(FluxoCaixa1013151768[[#This Row],[Fornecedores]]="Saldo Inicial",FluxoCaixa1013151768[[#This Row],[R$ (Valores)]],I540+FluxoCaixa1013151768[[#This Row],[Valores Receitas / Despesas]])</f>
        <v>51293.509999999958</v>
      </c>
      <c r="J541" s="5">
        <f>IF(FluxoCaixa1013151768[[#This Row],[Entrada / Saída]]="Saída",FluxoCaixa1013151768[[#This Row],[R$ (Valores)]]*-1,FluxoCaixa1013151768[[#This Row],[R$ (Valores)]])</f>
        <v>-34.4</v>
      </c>
    </row>
    <row r="542" spans="2:10">
      <c r="B542" s="16">
        <v>46100</v>
      </c>
      <c r="C542" s="48" t="s">
        <v>1908</v>
      </c>
      <c r="D542" s="17" t="s">
        <v>2</v>
      </c>
      <c r="E542" s="17" t="s">
        <v>225</v>
      </c>
      <c r="F542" s="17" t="s">
        <v>524</v>
      </c>
      <c r="G542" s="21">
        <v>5.7</v>
      </c>
      <c r="H542" s="17" t="s">
        <v>8</v>
      </c>
      <c r="I542" s="20">
        <f>IF(FluxoCaixa1013151768[[#This Row],[Fornecedores]]="Saldo Inicial",FluxoCaixa1013151768[[#This Row],[R$ (Valores)]],I541+FluxoCaixa1013151768[[#This Row],[Valores Receitas / Despesas]])</f>
        <v>51287.809999999961</v>
      </c>
      <c r="J542" s="5">
        <f>IF(FluxoCaixa1013151768[[#This Row],[Entrada / Saída]]="Saída",FluxoCaixa1013151768[[#This Row],[R$ (Valores)]]*-1,FluxoCaixa1013151768[[#This Row],[R$ (Valores)]])</f>
        <v>-5.7</v>
      </c>
    </row>
    <row r="543" spans="2:10">
      <c r="B543" s="16">
        <v>46100</v>
      </c>
      <c r="C543" s="48" t="s">
        <v>1908</v>
      </c>
      <c r="D543" s="17" t="s">
        <v>2</v>
      </c>
      <c r="E543" s="17" t="s">
        <v>225</v>
      </c>
      <c r="F543" s="17" t="s">
        <v>524</v>
      </c>
      <c r="G543" s="21">
        <v>1.49</v>
      </c>
      <c r="H543" s="17" t="s">
        <v>8</v>
      </c>
      <c r="I543" s="20">
        <f>IF(FluxoCaixa1013151768[[#This Row],[Fornecedores]]="Saldo Inicial",FluxoCaixa1013151768[[#This Row],[R$ (Valores)]],I542+FluxoCaixa1013151768[[#This Row],[Valores Receitas / Despesas]])</f>
        <v>51286.319999999963</v>
      </c>
      <c r="J543" s="5">
        <f>IF(FluxoCaixa1013151768[[#This Row],[Entrada / Saída]]="Saída",FluxoCaixa1013151768[[#This Row],[R$ (Valores)]]*-1,FluxoCaixa1013151768[[#This Row],[R$ (Valores)]])</f>
        <v>-1.49</v>
      </c>
    </row>
    <row r="544" spans="2:10">
      <c r="B544" s="16">
        <v>46100</v>
      </c>
      <c r="C544" s="48" t="s">
        <v>1908</v>
      </c>
      <c r="D544" s="17" t="s">
        <v>2</v>
      </c>
      <c r="E544" s="17" t="s">
        <v>225</v>
      </c>
      <c r="F544" s="17" t="s">
        <v>524</v>
      </c>
      <c r="G544" s="21">
        <v>5.7</v>
      </c>
      <c r="H544" s="17" t="s">
        <v>8</v>
      </c>
      <c r="I544" s="20">
        <f>IF(FluxoCaixa1013151768[[#This Row],[Fornecedores]]="Saldo Inicial",FluxoCaixa1013151768[[#This Row],[R$ (Valores)]],I543+FluxoCaixa1013151768[[#This Row],[Valores Receitas / Despesas]])</f>
        <v>51280.619999999966</v>
      </c>
      <c r="J544" s="5">
        <f>IF(FluxoCaixa1013151768[[#This Row],[Entrada / Saída]]="Saída",FluxoCaixa1013151768[[#This Row],[R$ (Valores)]]*-1,FluxoCaixa1013151768[[#This Row],[R$ (Valores)]])</f>
        <v>-5.7</v>
      </c>
    </row>
    <row r="545" spans="2:10">
      <c r="B545" s="16">
        <v>46100</v>
      </c>
      <c r="C545" s="48" t="s">
        <v>1908</v>
      </c>
      <c r="D545" s="17" t="s">
        <v>2</v>
      </c>
      <c r="E545" s="17" t="s">
        <v>225</v>
      </c>
      <c r="F545" s="17" t="s">
        <v>524</v>
      </c>
      <c r="G545" s="21">
        <v>5.5</v>
      </c>
      <c r="H545" s="17" t="s">
        <v>8</v>
      </c>
      <c r="I545" s="20">
        <f>IF(FluxoCaixa1013151768[[#This Row],[Fornecedores]]="Saldo Inicial",FluxoCaixa1013151768[[#This Row],[R$ (Valores)]],I544+FluxoCaixa1013151768[[#This Row],[Valores Receitas / Despesas]])</f>
        <v>51275.119999999966</v>
      </c>
      <c r="J545" s="5">
        <f>IF(FluxoCaixa1013151768[[#This Row],[Entrada / Saída]]="Saída",FluxoCaixa1013151768[[#This Row],[R$ (Valores)]]*-1,FluxoCaixa1013151768[[#This Row],[R$ (Valores)]])</f>
        <v>-5.5</v>
      </c>
    </row>
    <row r="546" spans="2:10">
      <c r="B546" s="16">
        <v>46100</v>
      </c>
      <c r="C546" s="48" t="s">
        <v>1908</v>
      </c>
      <c r="D546" s="17" t="s">
        <v>2</v>
      </c>
      <c r="E546" s="17" t="s">
        <v>225</v>
      </c>
      <c r="F546" s="17" t="s">
        <v>524</v>
      </c>
      <c r="G546" s="21">
        <v>2.4</v>
      </c>
      <c r="H546" s="17" t="s">
        <v>8</v>
      </c>
      <c r="I546" s="20">
        <f>IF(FluxoCaixa1013151768[[#This Row],[Fornecedores]]="Saldo Inicial",FluxoCaixa1013151768[[#This Row],[R$ (Valores)]],I545+FluxoCaixa1013151768[[#This Row],[Valores Receitas / Despesas]])</f>
        <v>51272.719999999965</v>
      </c>
      <c r="J546" s="5">
        <f>IF(FluxoCaixa1013151768[[#This Row],[Entrada / Saída]]="Saída",FluxoCaixa1013151768[[#This Row],[R$ (Valores)]]*-1,FluxoCaixa1013151768[[#This Row],[R$ (Valores)]])</f>
        <v>-2.4</v>
      </c>
    </row>
    <row r="547" spans="2:10">
      <c r="B547" s="16">
        <v>46100</v>
      </c>
      <c r="C547" s="48" t="s">
        <v>1908</v>
      </c>
      <c r="D547" s="17" t="s">
        <v>2</v>
      </c>
      <c r="E547" s="17" t="s">
        <v>225</v>
      </c>
      <c r="F547" s="17" t="s">
        <v>524</v>
      </c>
      <c r="G547" s="21">
        <v>5.5</v>
      </c>
      <c r="H547" s="17" t="s">
        <v>8</v>
      </c>
      <c r="I547" s="20">
        <f>IF(FluxoCaixa1013151768[[#This Row],[Fornecedores]]="Saldo Inicial",FluxoCaixa1013151768[[#This Row],[R$ (Valores)]],I546+FluxoCaixa1013151768[[#This Row],[Valores Receitas / Despesas]])</f>
        <v>51267.219999999965</v>
      </c>
      <c r="J547" s="5">
        <f>IF(FluxoCaixa1013151768[[#This Row],[Entrada / Saída]]="Saída",FluxoCaixa1013151768[[#This Row],[R$ (Valores)]]*-1,FluxoCaixa1013151768[[#This Row],[R$ (Valores)]])</f>
        <v>-5.5</v>
      </c>
    </row>
    <row r="548" spans="2:10">
      <c r="B548" s="16">
        <v>46100</v>
      </c>
      <c r="C548" s="48" t="s">
        <v>1908</v>
      </c>
      <c r="D548" s="17" t="s">
        <v>2</v>
      </c>
      <c r="E548" s="17" t="s">
        <v>225</v>
      </c>
      <c r="F548" s="17" t="s">
        <v>524</v>
      </c>
      <c r="G548" s="21">
        <v>5.5</v>
      </c>
      <c r="H548" s="17" t="s">
        <v>8</v>
      </c>
      <c r="I548" s="20">
        <f>IF(FluxoCaixa1013151768[[#This Row],[Fornecedores]]="Saldo Inicial",FluxoCaixa1013151768[[#This Row],[R$ (Valores)]],I547+FluxoCaixa1013151768[[#This Row],[Valores Receitas / Despesas]])</f>
        <v>51261.719999999965</v>
      </c>
      <c r="J548" s="5">
        <f>IF(FluxoCaixa1013151768[[#This Row],[Entrada / Saída]]="Saída",FluxoCaixa1013151768[[#This Row],[R$ (Valores)]]*-1,FluxoCaixa1013151768[[#This Row],[R$ (Valores)]])</f>
        <v>-5.5</v>
      </c>
    </row>
    <row r="549" spans="2:10">
      <c r="B549" s="16">
        <v>46100</v>
      </c>
      <c r="C549" s="48" t="s">
        <v>1908</v>
      </c>
      <c r="D549" s="17" t="s">
        <v>2</v>
      </c>
      <c r="E549" s="17" t="s">
        <v>10</v>
      </c>
      <c r="F549" s="17" t="s">
        <v>2292</v>
      </c>
      <c r="G549" s="21">
        <v>59.9</v>
      </c>
      <c r="H549" s="17" t="s">
        <v>8</v>
      </c>
      <c r="I549" s="20">
        <f>IF(FluxoCaixa1013151768[[#This Row],[Fornecedores]]="Saldo Inicial",FluxoCaixa1013151768[[#This Row],[R$ (Valores)]],I548+FluxoCaixa1013151768[[#This Row],[Valores Receitas / Despesas]])</f>
        <v>51201.819999999963</v>
      </c>
      <c r="J549" s="5">
        <f>IF(FluxoCaixa1013151768[[#This Row],[Entrada / Saída]]="Saída",FluxoCaixa1013151768[[#This Row],[R$ (Valores)]]*-1,FluxoCaixa1013151768[[#This Row],[R$ (Valores)]])</f>
        <v>-59.9</v>
      </c>
    </row>
    <row r="550" spans="2:10">
      <c r="B550" s="16">
        <v>46100</v>
      </c>
      <c r="C550" s="48" t="s">
        <v>1908</v>
      </c>
      <c r="D550" s="17" t="s">
        <v>2</v>
      </c>
      <c r="E550" s="17" t="s">
        <v>105</v>
      </c>
      <c r="F550" s="17" t="s">
        <v>1008</v>
      </c>
      <c r="G550" s="21">
        <v>200</v>
      </c>
      <c r="H550" s="17" t="s">
        <v>8</v>
      </c>
      <c r="I550" s="20">
        <f>IF(FluxoCaixa1013151768[[#This Row],[Fornecedores]]="Saldo Inicial",FluxoCaixa1013151768[[#This Row],[R$ (Valores)]],I549+FluxoCaixa1013151768[[#This Row],[Valores Receitas / Despesas]])</f>
        <v>51001.819999999963</v>
      </c>
      <c r="J550" s="5">
        <f>IF(FluxoCaixa1013151768[[#This Row],[Entrada / Saída]]="Saída",FluxoCaixa1013151768[[#This Row],[R$ (Valores)]]*-1,FluxoCaixa1013151768[[#This Row],[R$ (Valores)]])</f>
        <v>-200</v>
      </c>
    </row>
    <row r="551" spans="2:10">
      <c r="B551" s="16">
        <v>46100</v>
      </c>
      <c r="C551" s="48" t="s">
        <v>1908</v>
      </c>
      <c r="D551" s="17" t="s">
        <v>2</v>
      </c>
      <c r="E551" s="17" t="s">
        <v>225</v>
      </c>
      <c r="F551" s="17" t="s">
        <v>524</v>
      </c>
      <c r="G551" s="21">
        <v>2.4</v>
      </c>
      <c r="H551" s="17" t="s">
        <v>8</v>
      </c>
      <c r="I551" s="20">
        <f>IF(FluxoCaixa1013151768[[#This Row],[Fornecedores]]="Saldo Inicial",FluxoCaixa1013151768[[#This Row],[R$ (Valores)]],I550+FluxoCaixa1013151768[[#This Row],[Valores Receitas / Despesas]])</f>
        <v>50999.419999999962</v>
      </c>
      <c r="J551" s="5">
        <f>IF(FluxoCaixa1013151768[[#This Row],[Entrada / Saída]]="Saída",FluxoCaixa1013151768[[#This Row],[R$ (Valores)]]*-1,FluxoCaixa1013151768[[#This Row],[R$ (Valores)]])</f>
        <v>-2.4</v>
      </c>
    </row>
    <row r="552" spans="2:10">
      <c r="B552" s="16">
        <v>46100</v>
      </c>
      <c r="C552" s="48" t="s">
        <v>1908</v>
      </c>
      <c r="D552" s="17" t="s">
        <v>2</v>
      </c>
      <c r="E552" s="17" t="s">
        <v>225</v>
      </c>
      <c r="F552" s="17" t="s">
        <v>524</v>
      </c>
      <c r="G552" s="21">
        <v>1.49</v>
      </c>
      <c r="H552" s="17" t="s">
        <v>8</v>
      </c>
      <c r="I552" s="20">
        <f>IF(FluxoCaixa1013151768[[#This Row],[Fornecedores]]="Saldo Inicial",FluxoCaixa1013151768[[#This Row],[R$ (Valores)]],I551+FluxoCaixa1013151768[[#This Row],[Valores Receitas / Despesas]])</f>
        <v>50997.929999999964</v>
      </c>
      <c r="J552" s="5">
        <f>IF(FluxoCaixa1013151768[[#This Row],[Entrada / Saída]]="Saída",FluxoCaixa1013151768[[#This Row],[R$ (Valores)]]*-1,FluxoCaixa1013151768[[#This Row],[R$ (Valores)]])</f>
        <v>-1.49</v>
      </c>
    </row>
    <row r="553" spans="2:10">
      <c r="B553" s="16">
        <v>46100</v>
      </c>
      <c r="C553" s="48" t="s">
        <v>1908</v>
      </c>
      <c r="D553" s="17" t="s">
        <v>2</v>
      </c>
      <c r="E553" s="17" t="s">
        <v>225</v>
      </c>
      <c r="F553" s="17" t="s">
        <v>524</v>
      </c>
      <c r="G553" s="21">
        <v>25.46</v>
      </c>
      <c r="H553" s="17" t="s">
        <v>8</v>
      </c>
      <c r="I553" s="20">
        <f>IF(FluxoCaixa1013151768[[#This Row],[Fornecedores]]="Saldo Inicial",FluxoCaixa1013151768[[#This Row],[R$ (Valores)]],I552+FluxoCaixa1013151768[[#This Row],[Valores Receitas / Despesas]])</f>
        <v>50972.469999999965</v>
      </c>
      <c r="J553" s="5">
        <f>IF(FluxoCaixa1013151768[[#This Row],[Entrada / Saída]]="Saída",FluxoCaixa1013151768[[#This Row],[R$ (Valores)]]*-1,FluxoCaixa1013151768[[#This Row],[R$ (Valores)]])</f>
        <v>-25.46</v>
      </c>
    </row>
    <row r="554" spans="2:10">
      <c r="B554" s="16">
        <v>46100</v>
      </c>
      <c r="C554" s="48" t="s">
        <v>1908</v>
      </c>
      <c r="D554" s="17" t="s">
        <v>2</v>
      </c>
      <c r="E554" s="17" t="s">
        <v>225</v>
      </c>
      <c r="F554" s="17" t="s">
        <v>524</v>
      </c>
      <c r="G554" s="21">
        <v>2.4</v>
      </c>
      <c r="H554" s="17" t="s">
        <v>8</v>
      </c>
      <c r="I554" s="20">
        <f>IF(FluxoCaixa1013151768[[#This Row],[Fornecedores]]="Saldo Inicial",FluxoCaixa1013151768[[#This Row],[R$ (Valores)]],I553+FluxoCaixa1013151768[[#This Row],[Valores Receitas / Despesas]])</f>
        <v>50970.069999999963</v>
      </c>
      <c r="J554" s="5">
        <f>IF(FluxoCaixa1013151768[[#This Row],[Entrada / Saída]]="Saída",FluxoCaixa1013151768[[#This Row],[R$ (Valores)]]*-1,FluxoCaixa1013151768[[#This Row],[R$ (Valores)]])</f>
        <v>-2.4</v>
      </c>
    </row>
    <row r="555" spans="2:10">
      <c r="B555" s="16">
        <v>46100</v>
      </c>
      <c r="C555" s="48" t="s">
        <v>1908</v>
      </c>
      <c r="D555" s="17" t="s">
        <v>2</v>
      </c>
      <c r="E555" s="17" t="s">
        <v>225</v>
      </c>
      <c r="F555" s="17" t="s">
        <v>524</v>
      </c>
      <c r="G555" s="21">
        <v>2.4</v>
      </c>
      <c r="H555" s="17" t="s">
        <v>8</v>
      </c>
      <c r="I555" s="20">
        <f>IF(FluxoCaixa1013151768[[#This Row],[Fornecedores]]="Saldo Inicial",FluxoCaixa1013151768[[#This Row],[R$ (Valores)]],I554+FluxoCaixa1013151768[[#This Row],[Valores Receitas / Despesas]])</f>
        <v>50967.669999999962</v>
      </c>
      <c r="J555" s="5">
        <f>IF(FluxoCaixa1013151768[[#This Row],[Entrada / Saída]]="Saída",FluxoCaixa1013151768[[#This Row],[R$ (Valores)]]*-1,FluxoCaixa1013151768[[#This Row],[R$ (Valores)]])</f>
        <v>-2.4</v>
      </c>
    </row>
    <row r="556" spans="2:10">
      <c r="B556" s="16">
        <v>46100</v>
      </c>
      <c r="C556" s="48" t="s">
        <v>1908</v>
      </c>
      <c r="D556" s="17" t="s">
        <v>2</v>
      </c>
      <c r="E556" s="17" t="s">
        <v>28</v>
      </c>
      <c r="F556" s="17" t="s">
        <v>2293</v>
      </c>
      <c r="G556" s="21">
        <v>700</v>
      </c>
      <c r="H556" s="17" t="s">
        <v>8</v>
      </c>
      <c r="I556" s="20">
        <f>IF(FluxoCaixa1013151768[[#This Row],[Fornecedores]]="Saldo Inicial",FluxoCaixa1013151768[[#This Row],[R$ (Valores)]],I555+FluxoCaixa1013151768[[#This Row],[Valores Receitas / Despesas]])</f>
        <v>50267.669999999962</v>
      </c>
      <c r="J556" s="5">
        <f>IF(FluxoCaixa1013151768[[#This Row],[Entrada / Saída]]="Saída",FluxoCaixa1013151768[[#This Row],[R$ (Valores)]]*-1,FluxoCaixa1013151768[[#This Row],[R$ (Valores)]])</f>
        <v>-700</v>
      </c>
    </row>
    <row r="557" spans="2:10">
      <c r="B557" s="16">
        <v>46100</v>
      </c>
      <c r="C557" s="48" t="s">
        <v>1908</v>
      </c>
      <c r="D557" s="17" t="s">
        <v>2</v>
      </c>
      <c r="E557" s="17" t="s">
        <v>225</v>
      </c>
      <c r="F557" s="17" t="s">
        <v>524</v>
      </c>
      <c r="G557" s="21">
        <v>1.49</v>
      </c>
      <c r="H557" s="17" t="s">
        <v>8</v>
      </c>
      <c r="I557" s="20">
        <f>IF(FluxoCaixa1013151768[[#This Row],[Fornecedores]]="Saldo Inicial",FluxoCaixa1013151768[[#This Row],[R$ (Valores)]],I556+FluxoCaixa1013151768[[#This Row],[Valores Receitas / Despesas]])</f>
        <v>50266.179999999964</v>
      </c>
      <c r="J557" s="5">
        <f>IF(FluxoCaixa1013151768[[#This Row],[Entrada / Saída]]="Saída",FluxoCaixa1013151768[[#This Row],[R$ (Valores)]]*-1,FluxoCaixa1013151768[[#This Row],[R$ (Valores)]])</f>
        <v>-1.49</v>
      </c>
    </row>
    <row r="558" spans="2:10">
      <c r="B558" s="16">
        <v>46100</v>
      </c>
      <c r="C558" s="48" t="s">
        <v>1908</v>
      </c>
      <c r="D558" s="17" t="s">
        <v>2</v>
      </c>
      <c r="E558" s="17" t="s">
        <v>225</v>
      </c>
      <c r="F558" s="17" t="s">
        <v>524</v>
      </c>
      <c r="G558" s="54">
        <v>5.7</v>
      </c>
      <c r="H558" s="45" t="s">
        <v>8</v>
      </c>
      <c r="I558" s="20">
        <f>IF(FluxoCaixa1013151768[[#This Row],[Fornecedores]]="Saldo Inicial",FluxoCaixa1013151768[[#This Row],[R$ (Valores)]],I557+FluxoCaixa1013151768[[#This Row],[Valores Receitas / Despesas]])</f>
        <v>50260.479999999967</v>
      </c>
      <c r="J558" s="53">
        <f>IF(FluxoCaixa1013151768[[#This Row],[Entrada / Saída]]="Saída",FluxoCaixa1013151768[[#This Row],[R$ (Valores)]]*-1,FluxoCaixa1013151768[[#This Row],[R$ (Valores)]])</f>
        <v>-5.7</v>
      </c>
    </row>
    <row r="559" spans="2:10">
      <c r="B559" s="16">
        <v>46100</v>
      </c>
      <c r="C559" s="48" t="s">
        <v>1908</v>
      </c>
      <c r="D559" s="17" t="s">
        <v>2</v>
      </c>
      <c r="E559" s="17" t="s">
        <v>507</v>
      </c>
      <c r="F559" s="17" t="s">
        <v>2294</v>
      </c>
      <c r="G559" s="21">
        <v>108.39</v>
      </c>
      <c r="H559" s="17" t="s">
        <v>8</v>
      </c>
      <c r="I559" s="20">
        <f>IF(FluxoCaixa1013151768[[#This Row],[Fornecedores]]="Saldo Inicial",FluxoCaixa1013151768[[#This Row],[R$ (Valores)]],I558+FluxoCaixa1013151768[[#This Row],[Valores Receitas / Despesas]])</f>
        <v>50152.089999999967</v>
      </c>
      <c r="J559" s="5">
        <f>IF(FluxoCaixa1013151768[[#This Row],[Entrada / Saída]]="Saída",FluxoCaixa1013151768[[#This Row],[R$ (Valores)]]*-1,FluxoCaixa1013151768[[#This Row],[R$ (Valores)]])</f>
        <v>-108.39</v>
      </c>
    </row>
    <row r="560" spans="2:10">
      <c r="B560" s="16">
        <v>46100</v>
      </c>
      <c r="C560" s="48" t="s">
        <v>1908</v>
      </c>
      <c r="D560" s="17" t="s">
        <v>2</v>
      </c>
      <c r="E560" s="17" t="s">
        <v>507</v>
      </c>
      <c r="F560" s="17" t="s">
        <v>2295</v>
      </c>
      <c r="G560" s="21">
        <v>68.17</v>
      </c>
      <c r="H560" s="17" t="s">
        <v>8</v>
      </c>
      <c r="I560" s="20">
        <f>IF(FluxoCaixa1013151768[[#This Row],[Fornecedores]]="Saldo Inicial",FluxoCaixa1013151768[[#This Row],[R$ (Valores)]],I559+FluxoCaixa1013151768[[#This Row],[Valores Receitas / Despesas]])</f>
        <v>50083.919999999969</v>
      </c>
      <c r="J560" s="5">
        <f>IF(FluxoCaixa1013151768[[#This Row],[Entrada / Saída]]="Saída",FluxoCaixa1013151768[[#This Row],[R$ (Valores)]]*-1,FluxoCaixa1013151768[[#This Row],[R$ (Valores)]])</f>
        <v>-68.17</v>
      </c>
    </row>
    <row r="561" spans="2:10">
      <c r="B561" s="16">
        <v>46100</v>
      </c>
      <c r="C561" s="48" t="s">
        <v>1908</v>
      </c>
      <c r="D561" s="17" t="s">
        <v>2</v>
      </c>
      <c r="E561" s="17" t="s">
        <v>507</v>
      </c>
      <c r="F561" s="17" t="s">
        <v>2296</v>
      </c>
      <c r="G561" s="21">
        <v>68.17</v>
      </c>
      <c r="H561" s="17" t="s">
        <v>8</v>
      </c>
      <c r="I561" s="20">
        <f>IF(FluxoCaixa1013151768[[#This Row],[Fornecedores]]="Saldo Inicial",FluxoCaixa1013151768[[#This Row],[R$ (Valores)]],I560+FluxoCaixa1013151768[[#This Row],[Valores Receitas / Despesas]])</f>
        <v>50015.749999999971</v>
      </c>
      <c r="J561" s="5">
        <f>IF(FluxoCaixa1013151768[[#This Row],[Entrada / Saída]]="Saída",FluxoCaixa1013151768[[#This Row],[R$ (Valores)]]*-1,FluxoCaixa1013151768[[#This Row],[R$ (Valores)]])</f>
        <v>-68.17</v>
      </c>
    </row>
    <row r="562" spans="2:10">
      <c r="B562" s="16">
        <v>46101</v>
      </c>
      <c r="C562" s="48" t="s">
        <v>1908</v>
      </c>
      <c r="D562" s="17" t="s">
        <v>2</v>
      </c>
      <c r="E562" s="17" t="s">
        <v>225</v>
      </c>
      <c r="F562" s="17" t="s">
        <v>524</v>
      </c>
      <c r="G562" s="21">
        <v>1.49</v>
      </c>
      <c r="H562" s="17" t="s">
        <v>8</v>
      </c>
      <c r="I562" s="20">
        <f>IF(FluxoCaixa1013151768[[#This Row],[Fornecedores]]="Saldo Inicial",FluxoCaixa1013151768[[#This Row],[R$ (Valores)]],I561+FluxoCaixa1013151768[[#This Row],[Valores Receitas / Despesas]])</f>
        <v>50014.259999999973</v>
      </c>
      <c r="J562" s="5">
        <f>IF(FluxoCaixa1013151768[[#This Row],[Entrada / Saída]]="Saída",FluxoCaixa1013151768[[#This Row],[R$ (Valores)]]*-1,FluxoCaixa1013151768[[#This Row],[R$ (Valores)]])</f>
        <v>-1.49</v>
      </c>
    </row>
    <row r="563" spans="2:10">
      <c r="B563" s="16">
        <v>46101</v>
      </c>
      <c r="C563" s="48" t="s">
        <v>1908</v>
      </c>
      <c r="D563" s="17" t="s">
        <v>2</v>
      </c>
      <c r="E563" s="17" t="s">
        <v>225</v>
      </c>
      <c r="F563" s="17" t="s">
        <v>524</v>
      </c>
      <c r="G563" s="21">
        <v>1.49</v>
      </c>
      <c r="H563" s="17" t="s">
        <v>8</v>
      </c>
      <c r="I563" s="20">
        <f>IF(FluxoCaixa1013151768[[#This Row],[Fornecedores]]="Saldo Inicial",FluxoCaixa1013151768[[#This Row],[R$ (Valores)]],I562+FluxoCaixa1013151768[[#This Row],[Valores Receitas / Despesas]])</f>
        <v>50012.769999999975</v>
      </c>
      <c r="J563" s="5">
        <f>IF(FluxoCaixa1013151768[[#This Row],[Entrada / Saída]]="Saída",FluxoCaixa1013151768[[#This Row],[R$ (Valores)]]*-1,FluxoCaixa1013151768[[#This Row],[R$ (Valores)]])</f>
        <v>-1.49</v>
      </c>
    </row>
    <row r="564" spans="2:10">
      <c r="B564" s="16">
        <v>46101</v>
      </c>
      <c r="C564" s="48" t="s">
        <v>1908</v>
      </c>
      <c r="D564" s="17" t="s">
        <v>2</v>
      </c>
      <c r="E564" s="17" t="s">
        <v>225</v>
      </c>
      <c r="F564" s="17" t="s">
        <v>524</v>
      </c>
      <c r="G564" s="21">
        <v>1.49</v>
      </c>
      <c r="H564" s="17" t="s">
        <v>8</v>
      </c>
      <c r="I564" s="20">
        <f>IF(FluxoCaixa1013151768[[#This Row],[Fornecedores]]="Saldo Inicial",FluxoCaixa1013151768[[#This Row],[R$ (Valores)]],I563+FluxoCaixa1013151768[[#This Row],[Valores Receitas / Despesas]])</f>
        <v>50011.279999999977</v>
      </c>
      <c r="J564" s="5">
        <f>IF(FluxoCaixa1013151768[[#This Row],[Entrada / Saída]]="Saída",FluxoCaixa1013151768[[#This Row],[R$ (Valores)]]*-1,FluxoCaixa1013151768[[#This Row],[R$ (Valores)]])</f>
        <v>-1.49</v>
      </c>
    </row>
    <row r="565" spans="2:10">
      <c r="B565" s="16">
        <v>46101</v>
      </c>
      <c r="C565" s="48" t="s">
        <v>1908</v>
      </c>
      <c r="D565" s="17" t="s">
        <v>2</v>
      </c>
      <c r="E565" s="17" t="s">
        <v>225</v>
      </c>
      <c r="F565" s="17" t="s">
        <v>524</v>
      </c>
      <c r="G565" s="21">
        <v>5.5</v>
      </c>
      <c r="H565" s="17" t="s">
        <v>8</v>
      </c>
      <c r="I565" s="20">
        <f>IF(FluxoCaixa1013151768[[#This Row],[Fornecedores]]="Saldo Inicial",FluxoCaixa1013151768[[#This Row],[R$ (Valores)]],I564+FluxoCaixa1013151768[[#This Row],[Valores Receitas / Despesas]])</f>
        <v>50005.779999999977</v>
      </c>
      <c r="J565" s="5">
        <f>IF(FluxoCaixa1013151768[[#This Row],[Entrada / Saída]]="Saída",FluxoCaixa1013151768[[#This Row],[R$ (Valores)]]*-1,FluxoCaixa1013151768[[#This Row],[R$ (Valores)]])</f>
        <v>-5.5</v>
      </c>
    </row>
    <row r="566" spans="2:10">
      <c r="B566" s="16">
        <v>46101</v>
      </c>
      <c r="C566" s="48" t="s">
        <v>1908</v>
      </c>
      <c r="D566" s="17" t="s">
        <v>2</v>
      </c>
      <c r="E566" s="17" t="s">
        <v>225</v>
      </c>
      <c r="F566" s="17" t="s">
        <v>524</v>
      </c>
      <c r="G566" s="21">
        <v>5.7</v>
      </c>
      <c r="H566" s="17" t="s">
        <v>8</v>
      </c>
      <c r="I566" s="20">
        <f>IF(FluxoCaixa1013151768[[#This Row],[Fornecedores]]="Saldo Inicial",FluxoCaixa1013151768[[#This Row],[R$ (Valores)]],I565+FluxoCaixa1013151768[[#This Row],[Valores Receitas / Despesas]])</f>
        <v>50000.07999999998</v>
      </c>
      <c r="J566" s="5">
        <f>IF(FluxoCaixa1013151768[[#This Row],[Entrada / Saída]]="Saída",FluxoCaixa1013151768[[#This Row],[R$ (Valores)]]*-1,FluxoCaixa1013151768[[#This Row],[R$ (Valores)]])</f>
        <v>-5.7</v>
      </c>
    </row>
    <row r="567" spans="2:10">
      <c r="B567" s="16">
        <v>46101</v>
      </c>
      <c r="C567" s="48" t="s">
        <v>1908</v>
      </c>
      <c r="D567" s="17" t="s">
        <v>2</v>
      </c>
      <c r="E567" s="17" t="s">
        <v>225</v>
      </c>
      <c r="F567" s="17" t="s">
        <v>524</v>
      </c>
      <c r="G567" s="21">
        <v>5.7</v>
      </c>
      <c r="H567" s="17" t="s">
        <v>8</v>
      </c>
      <c r="I567" s="20">
        <f>IF(FluxoCaixa1013151768[[#This Row],[Fornecedores]]="Saldo Inicial",FluxoCaixa1013151768[[#This Row],[R$ (Valores)]],I566+FluxoCaixa1013151768[[#This Row],[Valores Receitas / Despesas]])</f>
        <v>49994.379999999983</v>
      </c>
      <c r="J567" s="5">
        <f>IF(FluxoCaixa1013151768[[#This Row],[Entrada / Saída]]="Saída",FluxoCaixa1013151768[[#This Row],[R$ (Valores)]]*-1,FluxoCaixa1013151768[[#This Row],[R$ (Valores)]])</f>
        <v>-5.7</v>
      </c>
    </row>
    <row r="568" spans="2:10">
      <c r="B568" s="16">
        <v>46101</v>
      </c>
      <c r="C568" s="48" t="s">
        <v>1908</v>
      </c>
      <c r="D568" s="17" t="s">
        <v>2</v>
      </c>
      <c r="E568" s="17" t="s">
        <v>28</v>
      </c>
      <c r="F568" s="17" t="s">
        <v>1099</v>
      </c>
      <c r="G568" s="21">
        <v>1107.0899999999999</v>
      </c>
      <c r="H568" s="17" t="s">
        <v>8</v>
      </c>
      <c r="I568" s="20">
        <f>IF(FluxoCaixa1013151768[[#This Row],[Fornecedores]]="Saldo Inicial",FluxoCaixa1013151768[[#This Row],[R$ (Valores)]],I567+FluxoCaixa1013151768[[#This Row],[Valores Receitas / Despesas]])</f>
        <v>48887.289999999986</v>
      </c>
      <c r="J568" s="5">
        <f>IF(FluxoCaixa1013151768[[#This Row],[Entrada / Saída]]="Saída",FluxoCaixa1013151768[[#This Row],[R$ (Valores)]]*-1,FluxoCaixa1013151768[[#This Row],[R$ (Valores)]])</f>
        <v>-1107.0899999999999</v>
      </c>
    </row>
    <row r="569" spans="2:10">
      <c r="B569" s="16">
        <v>46101</v>
      </c>
      <c r="C569" s="48" t="s">
        <v>1908</v>
      </c>
      <c r="D569" s="17" t="s">
        <v>2</v>
      </c>
      <c r="E569" s="17" t="s">
        <v>507</v>
      </c>
      <c r="F569" s="17" t="s">
        <v>2326</v>
      </c>
      <c r="G569" s="21">
        <v>68.17</v>
      </c>
      <c r="H569" s="17" t="s">
        <v>8</v>
      </c>
      <c r="I569" s="20">
        <f>IF(FluxoCaixa1013151768[[#This Row],[Fornecedores]]="Saldo Inicial",FluxoCaixa1013151768[[#This Row],[R$ (Valores)]],I568+FluxoCaixa1013151768[[#This Row],[Valores Receitas / Despesas]])</f>
        <v>48819.119999999988</v>
      </c>
      <c r="J569" s="5">
        <f>IF(FluxoCaixa1013151768[[#This Row],[Entrada / Saída]]="Saída",FluxoCaixa1013151768[[#This Row],[R$ (Valores)]]*-1,FluxoCaixa1013151768[[#This Row],[R$ (Valores)]])</f>
        <v>-68.17</v>
      </c>
    </row>
    <row r="570" spans="2:10">
      <c r="B570" s="16">
        <v>46101</v>
      </c>
      <c r="C570" s="48" t="s">
        <v>1908</v>
      </c>
      <c r="D570" s="17" t="s">
        <v>2</v>
      </c>
      <c r="E570" s="17" t="s">
        <v>507</v>
      </c>
      <c r="F570" s="17" t="s">
        <v>2327</v>
      </c>
      <c r="G570" s="21">
        <v>68.17</v>
      </c>
      <c r="H570" s="17" t="s">
        <v>8</v>
      </c>
      <c r="I570" s="20">
        <f>IF(FluxoCaixa1013151768[[#This Row],[Fornecedores]]="Saldo Inicial",FluxoCaixa1013151768[[#This Row],[R$ (Valores)]],I569+FluxoCaixa1013151768[[#This Row],[Valores Receitas / Despesas]])</f>
        <v>48750.94999999999</v>
      </c>
      <c r="J570" s="5">
        <f>IF(FluxoCaixa1013151768[[#This Row],[Entrada / Saída]]="Saída",FluxoCaixa1013151768[[#This Row],[R$ (Valores)]]*-1,FluxoCaixa1013151768[[#This Row],[R$ (Valores)]])</f>
        <v>-68.17</v>
      </c>
    </row>
    <row r="571" spans="2:10">
      <c r="B571" s="16">
        <v>46101</v>
      </c>
      <c r="C571" s="48" t="s">
        <v>1908</v>
      </c>
      <c r="D571" s="17" t="s">
        <v>2</v>
      </c>
      <c r="E571" s="17" t="s">
        <v>507</v>
      </c>
      <c r="F571" s="17" t="s">
        <v>2327</v>
      </c>
      <c r="G571" s="21">
        <v>68.17</v>
      </c>
      <c r="H571" s="17" t="s">
        <v>8</v>
      </c>
      <c r="I571" s="20">
        <f>IF(FluxoCaixa1013151768[[#This Row],[Fornecedores]]="Saldo Inicial",FluxoCaixa1013151768[[#This Row],[R$ (Valores)]],I570+FluxoCaixa1013151768[[#This Row],[Valores Receitas / Despesas]])</f>
        <v>48682.779999999992</v>
      </c>
      <c r="J571" s="5">
        <f>IF(FluxoCaixa1013151768[[#This Row],[Entrada / Saída]]="Saída",FluxoCaixa1013151768[[#This Row],[R$ (Valores)]]*-1,FluxoCaixa1013151768[[#This Row],[R$ (Valores)]])</f>
        <v>-68.17</v>
      </c>
    </row>
    <row r="572" spans="2:10">
      <c r="B572" s="16">
        <v>46101</v>
      </c>
      <c r="C572" s="48" t="s">
        <v>1908</v>
      </c>
      <c r="D572" s="17" t="s">
        <v>2</v>
      </c>
      <c r="E572" s="17" t="s">
        <v>105</v>
      </c>
      <c r="F572" s="17" t="s">
        <v>1008</v>
      </c>
      <c r="G572" s="21">
        <v>200</v>
      </c>
      <c r="H572" s="17" t="s">
        <v>8</v>
      </c>
      <c r="I572" s="20">
        <f>IF(FluxoCaixa1013151768[[#This Row],[Fornecedores]]="Saldo Inicial",FluxoCaixa1013151768[[#This Row],[R$ (Valores)]],I571+FluxoCaixa1013151768[[#This Row],[Valores Receitas / Despesas]])</f>
        <v>48482.779999999992</v>
      </c>
      <c r="J572" s="5">
        <f>IF(FluxoCaixa1013151768[[#This Row],[Entrada / Saída]]="Saída",FluxoCaixa1013151768[[#This Row],[R$ (Valores)]]*-1,FluxoCaixa1013151768[[#This Row],[R$ (Valores)]])</f>
        <v>-200</v>
      </c>
    </row>
    <row r="573" spans="2:10">
      <c r="B573" s="16">
        <v>46101</v>
      </c>
      <c r="C573" s="48" t="s">
        <v>1908</v>
      </c>
      <c r="D573" s="17" t="s">
        <v>2</v>
      </c>
      <c r="E573" s="17" t="s">
        <v>70</v>
      </c>
      <c r="F573" s="17" t="s">
        <v>2328</v>
      </c>
      <c r="G573" s="21">
        <v>300</v>
      </c>
      <c r="H573" s="17" t="s">
        <v>8</v>
      </c>
      <c r="I573" s="20">
        <f>IF(FluxoCaixa1013151768[[#This Row],[Fornecedores]]="Saldo Inicial",FluxoCaixa1013151768[[#This Row],[R$ (Valores)]],I572+FluxoCaixa1013151768[[#This Row],[Valores Receitas / Despesas]])</f>
        <v>48182.779999999992</v>
      </c>
      <c r="J573" s="5">
        <f>IF(FluxoCaixa1013151768[[#This Row],[Entrada / Saída]]="Saída",FluxoCaixa1013151768[[#This Row],[R$ (Valores)]]*-1,FluxoCaixa1013151768[[#This Row],[R$ (Valores)]])</f>
        <v>-300</v>
      </c>
    </row>
    <row r="574" spans="2:10">
      <c r="B574" s="16">
        <v>46101</v>
      </c>
      <c r="C574" s="48" t="s">
        <v>1908</v>
      </c>
      <c r="D574" s="17" t="s">
        <v>2</v>
      </c>
      <c r="E574" s="17" t="s">
        <v>225</v>
      </c>
      <c r="F574" s="17" t="s">
        <v>524</v>
      </c>
      <c r="G574" s="21">
        <v>5.5</v>
      </c>
      <c r="H574" s="17" t="s">
        <v>8</v>
      </c>
      <c r="I574" s="20">
        <f>IF(FluxoCaixa1013151768[[#This Row],[Fornecedores]]="Saldo Inicial",FluxoCaixa1013151768[[#This Row],[R$ (Valores)]],I573+FluxoCaixa1013151768[[#This Row],[Valores Receitas / Despesas]])</f>
        <v>48177.279999999992</v>
      </c>
      <c r="J574" s="5">
        <f>IF(FluxoCaixa1013151768[[#This Row],[Entrada / Saída]]="Saída",FluxoCaixa1013151768[[#This Row],[R$ (Valores)]]*-1,FluxoCaixa1013151768[[#This Row],[R$ (Valores)]])</f>
        <v>-5.5</v>
      </c>
    </row>
    <row r="575" spans="2:10">
      <c r="B575" s="16">
        <v>46101</v>
      </c>
      <c r="C575" s="48" t="s">
        <v>1908</v>
      </c>
      <c r="D575" s="17" t="s">
        <v>2</v>
      </c>
      <c r="E575" s="17" t="s">
        <v>225</v>
      </c>
      <c r="F575" s="17" t="s">
        <v>524</v>
      </c>
      <c r="G575" s="21">
        <v>1.49</v>
      </c>
      <c r="H575" s="17" t="s">
        <v>8</v>
      </c>
      <c r="I575" s="20">
        <f>IF(FluxoCaixa1013151768[[#This Row],[Fornecedores]]="Saldo Inicial",FluxoCaixa1013151768[[#This Row],[R$ (Valores)]],I574+FluxoCaixa1013151768[[#This Row],[Valores Receitas / Despesas]])</f>
        <v>48175.789999999994</v>
      </c>
      <c r="J575" s="5">
        <f>IF(FluxoCaixa1013151768[[#This Row],[Entrada / Saída]]="Saída",FluxoCaixa1013151768[[#This Row],[R$ (Valores)]]*-1,FluxoCaixa1013151768[[#This Row],[R$ (Valores)]])</f>
        <v>-1.49</v>
      </c>
    </row>
    <row r="576" spans="2:10">
      <c r="B576" s="16">
        <v>46101</v>
      </c>
      <c r="C576" s="48" t="s">
        <v>1908</v>
      </c>
      <c r="D576" s="17" t="s">
        <v>2</v>
      </c>
      <c r="E576" s="17" t="s">
        <v>225</v>
      </c>
      <c r="F576" s="17" t="s">
        <v>524</v>
      </c>
      <c r="G576" s="54">
        <v>5.7</v>
      </c>
      <c r="H576" s="45" t="s">
        <v>8</v>
      </c>
      <c r="I576" s="20">
        <f>IF(FluxoCaixa1013151768[[#This Row],[Fornecedores]]="Saldo Inicial",FluxoCaixa1013151768[[#This Row],[R$ (Valores)]],I575+FluxoCaixa1013151768[[#This Row],[Valores Receitas / Despesas]])</f>
        <v>48170.09</v>
      </c>
      <c r="J576" s="53">
        <f>IF(FluxoCaixa1013151768[[#This Row],[Entrada / Saída]]="Saída",FluxoCaixa1013151768[[#This Row],[R$ (Valores)]]*-1,FluxoCaixa1013151768[[#This Row],[R$ (Valores)]])</f>
        <v>-5.7</v>
      </c>
    </row>
    <row r="577" spans="2:10">
      <c r="B577" s="16">
        <v>46101</v>
      </c>
      <c r="C577" s="48" t="s">
        <v>1908</v>
      </c>
      <c r="D577" s="17" t="s">
        <v>2</v>
      </c>
      <c r="E577" s="17" t="s">
        <v>28</v>
      </c>
      <c r="F577" s="17" t="s">
        <v>2329</v>
      </c>
      <c r="G577" s="21">
        <v>1053.26</v>
      </c>
      <c r="H577" s="17" t="s">
        <v>8</v>
      </c>
      <c r="I577" s="20">
        <f>IF(FluxoCaixa1013151768[[#This Row],[Fornecedores]]="Saldo Inicial",FluxoCaixa1013151768[[#This Row],[R$ (Valores)]],I576+FluxoCaixa1013151768[[#This Row],[Valores Receitas / Despesas]])</f>
        <v>47116.829999999994</v>
      </c>
      <c r="J577" s="5">
        <f>IF(FluxoCaixa1013151768[[#This Row],[Entrada / Saída]]="Saída",FluxoCaixa1013151768[[#This Row],[R$ (Valores)]]*-1,FluxoCaixa1013151768[[#This Row],[R$ (Valores)]])</f>
        <v>-1053.26</v>
      </c>
    </row>
    <row r="578" spans="2:10">
      <c r="B578" s="16">
        <v>46101</v>
      </c>
      <c r="C578" s="48" t="s">
        <v>1908</v>
      </c>
      <c r="D578" s="17" t="s">
        <v>2</v>
      </c>
      <c r="E578" s="17" t="s">
        <v>28</v>
      </c>
      <c r="F578" s="17" t="s">
        <v>2330</v>
      </c>
      <c r="G578" s="21">
        <v>17824.36</v>
      </c>
      <c r="H578" s="17" t="s">
        <v>8</v>
      </c>
      <c r="I578" s="20">
        <f>IF(FluxoCaixa1013151768[[#This Row],[Fornecedores]]="Saldo Inicial",FluxoCaixa1013151768[[#This Row],[R$ (Valores)]],I577+FluxoCaixa1013151768[[#This Row],[Valores Receitas / Despesas]])</f>
        <v>29292.469999999994</v>
      </c>
      <c r="J578" s="5">
        <f>IF(FluxoCaixa1013151768[[#This Row],[Entrada / Saída]]="Saída",FluxoCaixa1013151768[[#This Row],[R$ (Valores)]]*-1,FluxoCaixa1013151768[[#This Row],[R$ (Valores)]])</f>
        <v>-17824.36</v>
      </c>
    </row>
    <row r="579" spans="2:10">
      <c r="B579" s="16">
        <v>46101</v>
      </c>
      <c r="C579" s="48" t="s">
        <v>1908</v>
      </c>
      <c r="D579" s="17" t="s">
        <v>2</v>
      </c>
      <c r="E579" s="17" t="s">
        <v>28</v>
      </c>
      <c r="F579" s="17" t="s">
        <v>2331</v>
      </c>
      <c r="G579" s="21">
        <v>41429.730000000003</v>
      </c>
      <c r="H579" s="17" t="s">
        <v>8</v>
      </c>
      <c r="I579" s="20">
        <f>IF(FluxoCaixa1013151768[[#This Row],[Fornecedores]]="Saldo Inicial",FluxoCaixa1013151768[[#This Row],[R$ (Valores)]],I578+FluxoCaixa1013151768[[#This Row],[Valores Receitas / Despesas]])</f>
        <v>-12137.260000000009</v>
      </c>
      <c r="J579" s="5">
        <f>IF(FluxoCaixa1013151768[[#This Row],[Entrada / Saída]]="Saída",FluxoCaixa1013151768[[#This Row],[R$ (Valores)]]*-1,FluxoCaixa1013151768[[#This Row],[R$ (Valores)]])</f>
        <v>-41429.730000000003</v>
      </c>
    </row>
    <row r="580" spans="2:10">
      <c r="B580" s="16">
        <v>46101</v>
      </c>
      <c r="C580" s="48" t="s">
        <v>1908</v>
      </c>
      <c r="D580" s="17" t="s">
        <v>1</v>
      </c>
      <c r="E580" s="17" t="s">
        <v>75</v>
      </c>
      <c r="F580" s="17" t="s">
        <v>75</v>
      </c>
      <c r="G580" s="21">
        <v>32000</v>
      </c>
      <c r="H580" s="17" t="s">
        <v>8</v>
      </c>
      <c r="I580" s="20">
        <f>IF(FluxoCaixa1013151768[[#This Row],[Fornecedores]]="Saldo Inicial",FluxoCaixa1013151768[[#This Row],[R$ (Valores)]],I579+FluxoCaixa1013151768[[#This Row],[Valores Receitas / Despesas]])</f>
        <v>19862.739999999991</v>
      </c>
      <c r="J580" s="5">
        <f>IF(FluxoCaixa1013151768[[#This Row],[Entrada / Saída]]="Saída",FluxoCaixa1013151768[[#This Row],[R$ (Valores)]]*-1,FluxoCaixa1013151768[[#This Row],[R$ (Valores)]])</f>
        <v>32000</v>
      </c>
    </row>
    <row r="581" spans="2:10">
      <c r="B581" s="16">
        <v>46101</v>
      </c>
      <c r="C581" s="48" t="s">
        <v>1908</v>
      </c>
      <c r="D581" s="17" t="s">
        <v>2</v>
      </c>
      <c r="E581" s="17" t="s">
        <v>225</v>
      </c>
      <c r="F581" s="17" t="s">
        <v>524</v>
      </c>
      <c r="G581" s="21">
        <v>1.49</v>
      </c>
      <c r="H581" s="17" t="s">
        <v>8</v>
      </c>
      <c r="I581" s="20">
        <f>IF(FluxoCaixa1013151768[[#This Row],[Fornecedores]]="Saldo Inicial",FluxoCaixa1013151768[[#This Row],[R$ (Valores)]],I580+FluxoCaixa1013151768[[#This Row],[Valores Receitas / Despesas]])</f>
        <v>19861.249999999989</v>
      </c>
      <c r="J581" s="5">
        <f>IF(FluxoCaixa1013151768[[#This Row],[Entrada / Saída]]="Saída",FluxoCaixa1013151768[[#This Row],[R$ (Valores)]]*-1,FluxoCaixa1013151768[[#This Row],[R$ (Valores)]])</f>
        <v>-1.49</v>
      </c>
    </row>
    <row r="582" spans="2:10">
      <c r="B582" s="16">
        <v>46101</v>
      </c>
      <c r="C582" s="48" t="s">
        <v>1908</v>
      </c>
      <c r="D582" s="17" t="s">
        <v>2</v>
      </c>
      <c r="E582" s="17" t="s">
        <v>225</v>
      </c>
      <c r="F582" s="17" t="s">
        <v>524</v>
      </c>
      <c r="G582" s="21">
        <v>5.7</v>
      </c>
      <c r="H582" s="17" t="s">
        <v>8</v>
      </c>
      <c r="I582" s="20">
        <f>IF(FluxoCaixa1013151768[[#This Row],[Fornecedores]]="Saldo Inicial",FluxoCaixa1013151768[[#This Row],[R$ (Valores)]],I581+FluxoCaixa1013151768[[#This Row],[Valores Receitas / Despesas]])</f>
        <v>19855.549999999988</v>
      </c>
      <c r="J582" s="5">
        <f>IF(FluxoCaixa1013151768[[#This Row],[Entrada / Saída]]="Saída",FluxoCaixa1013151768[[#This Row],[R$ (Valores)]]*-1,FluxoCaixa1013151768[[#This Row],[R$ (Valores)]])</f>
        <v>-5.7</v>
      </c>
    </row>
    <row r="583" spans="2:10">
      <c r="B583" s="16">
        <v>46101</v>
      </c>
      <c r="C583" s="48" t="s">
        <v>1908</v>
      </c>
      <c r="D583" s="17" t="s">
        <v>2</v>
      </c>
      <c r="E583" s="17" t="s">
        <v>225</v>
      </c>
      <c r="F583" s="17" t="s">
        <v>524</v>
      </c>
      <c r="G583" s="54">
        <v>5.5</v>
      </c>
      <c r="H583" s="45" t="s">
        <v>8</v>
      </c>
      <c r="I583" s="20">
        <f>IF(FluxoCaixa1013151768[[#This Row],[Fornecedores]]="Saldo Inicial",FluxoCaixa1013151768[[#This Row],[R$ (Valores)]],I582+FluxoCaixa1013151768[[#This Row],[Valores Receitas / Despesas]])</f>
        <v>19850.049999999988</v>
      </c>
      <c r="J583" s="53">
        <f>IF(FluxoCaixa1013151768[[#This Row],[Entrada / Saída]]="Saída",FluxoCaixa1013151768[[#This Row],[R$ (Valores)]]*-1,FluxoCaixa1013151768[[#This Row],[R$ (Valores)]])</f>
        <v>-5.5</v>
      </c>
    </row>
    <row r="584" spans="2:10">
      <c r="B584" s="16">
        <v>46101</v>
      </c>
      <c r="C584" s="48" t="s">
        <v>1908</v>
      </c>
      <c r="D584" s="17" t="s">
        <v>2</v>
      </c>
      <c r="E584" s="17" t="s">
        <v>70</v>
      </c>
      <c r="F584" s="17" t="s">
        <v>1789</v>
      </c>
      <c r="G584" s="21">
        <v>2000</v>
      </c>
      <c r="H584" s="17" t="s">
        <v>8</v>
      </c>
      <c r="I584" s="20">
        <f>IF(FluxoCaixa1013151768[[#This Row],[Fornecedores]]="Saldo Inicial",FluxoCaixa1013151768[[#This Row],[R$ (Valores)]],I583+FluxoCaixa1013151768[[#This Row],[Valores Receitas / Despesas]])</f>
        <v>17850.049999999988</v>
      </c>
      <c r="J584" s="5">
        <f>IF(FluxoCaixa1013151768[[#This Row],[Entrada / Saída]]="Saída",FluxoCaixa1013151768[[#This Row],[R$ (Valores)]]*-1,FluxoCaixa1013151768[[#This Row],[R$ (Valores)]])</f>
        <v>-2000</v>
      </c>
    </row>
    <row r="585" spans="2:10">
      <c r="B585" s="16">
        <v>46101</v>
      </c>
      <c r="C585" s="48" t="s">
        <v>1908</v>
      </c>
      <c r="D585" s="17" t="s">
        <v>2</v>
      </c>
      <c r="E585" s="17" t="s">
        <v>70</v>
      </c>
      <c r="F585" s="17" t="s">
        <v>584</v>
      </c>
      <c r="G585" s="21">
        <v>1500</v>
      </c>
      <c r="H585" s="17" t="s">
        <v>8</v>
      </c>
      <c r="I585" s="20">
        <f>IF(FluxoCaixa1013151768[[#This Row],[Fornecedores]]="Saldo Inicial",FluxoCaixa1013151768[[#This Row],[R$ (Valores)]],I584+FluxoCaixa1013151768[[#This Row],[Valores Receitas / Despesas]])</f>
        <v>16350.049999999988</v>
      </c>
      <c r="J585" s="5">
        <f>IF(FluxoCaixa1013151768[[#This Row],[Entrada / Saída]]="Saída",FluxoCaixa1013151768[[#This Row],[R$ (Valores)]]*-1,FluxoCaixa1013151768[[#This Row],[R$ (Valores)]])</f>
        <v>-1500</v>
      </c>
    </row>
    <row r="586" spans="2:10">
      <c r="B586" s="16">
        <v>46101</v>
      </c>
      <c r="C586" s="48" t="s">
        <v>1908</v>
      </c>
      <c r="D586" s="17" t="s">
        <v>2</v>
      </c>
      <c r="E586" s="17" t="s">
        <v>71</v>
      </c>
      <c r="F586" s="17" t="s">
        <v>2332</v>
      </c>
      <c r="G586" s="21">
        <v>1000</v>
      </c>
      <c r="H586" s="17" t="s">
        <v>8</v>
      </c>
      <c r="I586" s="20">
        <f>IF(FluxoCaixa1013151768[[#This Row],[Fornecedores]]="Saldo Inicial",FluxoCaixa1013151768[[#This Row],[R$ (Valores)]],I585+FluxoCaixa1013151768[[#This Row],[Valores Receitas / Despesas]])</f>
        <v>15350.049999999988</v>
      </c>
      <c r="J586" s="5">
        <f>IF(FluxoCaixa1013151768[[#This Row],[Entrada / Saída]]="Saída",FluxoCaixa1013151768[[#This Row],[R$ (Valores)]]*-1,FluxoCaixa1013151768[[#This Row],[R$ (Valores)]])</f>
        <v>-1000</v>
      </c>
    </row>
    <row r="587" spans="2:10">
      <c r="B587" s="16">
        <v>46101</v>
      </c>
      <c r="C587" s="48" t="s">
        <v>1908</v>
      </c>
      <c r="D587" s="17" t="s">
        <v>2</v>
      </c>
      <c r="E587" s="17" t="s">
        <v>225</v>
      </c>
      <c r="F587" s="17" t="s">
        <v>524</v>
      </c>
      <c r="G587" s="54">
        <v>1.49</v>
      </c>
      <c r="H587" s="45" t="s">
        <v>8</v>
      </c>
      <c r="I587" s="20">
        <f>IF(FluxoCaixa1013151768[[#This Row],[Fornecedores]]="Saldo Inicial",FluxoCaixa1013151768[[#This Row],[R$ (Valores)]],I586+FluxoCaixa1013151768[[#This Row],[Valores Receitas / Despesas]])</f>
        <v>15348.559999999989</v>
      </c>
      <c r="J587" s="53">
        <f>IF(FluxoCaixa1013151768[[#This Row],[Entrada / Saída]]="Saída",FluxoCaixa1013151768[[#This Row],[R$ (Valores)]]*-1,FluxoCaixa1013151768[[#This Row],[R$ (Valores)]])</f>
        <v>-1.49</v>
      </c>
    </row>
    <row r="588" spans="2:10">
      <c r="B588" s="16">
        <v>46101</v>
      </c>
      <c r="C588" s="48" t="s">
        <v>1908</v>
      </c>
      <c r="D588" s="17" t="s">
        <v>2</v>
      </c>
      <c r="E588" s="17" t="s">
        <v>225</v>
      </c>
      <c r="F588" s="17" t="s">
        <v>524</v>
      </c>
      <c r="G588" s="21">
        <v>5.5</v>
      </c>
      <c r="H588" s="17" t="s">
        <v>8</v>
      </c>
      <c r="I588" s="20">
        <f>IF(FluxoCaixa1013151768[[#This Row],[Fornecedores]]="Saldo Inicial",FluxoCaixa1013151768[[#This Row],[R$ (Valores)]],I587+FluxoCaixa1013151768[[#This Row],[Valores Receitas / Despesas]])</f>
        <v>15343.059999999989</v>
      </c>
      <c r="J588" s="5">
        <f>IF(FluxoCaixa1013151768[[#This Row],[Entrada / Saída]]="Saída",FluxoCaixa1013151768[[#This Row],[R$ (Valores)]]*-1,FluxoCaixa1013151768[[#This Row],[R$ (Valores)]])</f>
        <v>-5.5</v>
      </c>
    </row>
    <row r="589" spans="2:10">
      <c r="B589" s="16">
        <v>46104</v>
      </c>
      <c r="C589" s="48" t="s">
        <v>1908</v>
      </c>
      <c r="D589" s="17" t="s">
        <v>2</v>
      </c>
      <c r="E589" s="17" t="s">
        <v>225</v>
      </c>
      <c r="F589" s="17" t="s">
        <v>524</v>
      </c>
      <c r="G589" s="21">
        <v>5.7</v>
      </c>
      <c r="H589" s="17" t="s">
        <v>8</v>
      </c>
      <c r="I589" s="20">
        <f>IF(FluxoCaixa1013151768[[#This Row],[Fornecedores]]="Saldo Inicial",FluxoCaixa1013151768[[#This Row],[R$ (Valores)]],I588+FluxoCaixa1013151768[[#This Row],[Valores Receitas / Despesas]])</f>
        <v>15337.359999999988</v>
      </c>
      <c r="J589" s="5">
        <f>IF(FluxoCaixa1013151768[[#This Row],[Entrada / Saída]]="Saída",FluxoCaixa1013151768[[#This Row],[R$ (Valores)]]*-1,FluxoCaixa1013151768[[#This Row],[R$ (Valores)]])</f>
        <v>-5.7</v>
      </c>
    </row>
    <row r="590" spans="2:10">
      <c r="B590" s="16">
        <v>46104</v>
      </c>
      <c r="C590" s="48" t="s">
        <v>1908</v>
      </c>
      <c r="D590" s="17" t="s">
        <v>2</v>
      </c>
      <c r="E590" s="17" t="s">
        <v>225</v>
      </c>
      <c r="F590" s="17" t="s">
        <v>524</v>
      </c>
      <c r="G590" s="21">
        <v>9.0299999999999994</v>
      </c>
      <c r="H590" s="17" t="s">
        <v>8</v>
      </c>
      <c r="I590" s="20">
        <f>IF(FluxoCaixa1013151768[[#This Row],[Fornecedores]]="Saldo Inicial",FluxoCaixa1013151768[[#This Row],[R$ (Valores)]],I589+FluxoCaixa1013151768[[#This Row],[Valores Receitas / Despesas]])</f>
        <v>15328.329999999987</v>
      </c>
      <c r="J590" s="5">
        <f>IF(FluxoCaixa1013151768[[#This Row],[Entrada / Saída]]="Saída",FluxoCaixa1013151768[[#This Row],[R$ (Valores)]]*-1,FluxoCaixa1013151768[[#This Row],[R$ (Valores)]])</f>
        <v>-9.0299999999999994</v>
      </c>
    </row>
    <row r="591" spans="2:10">
      <c r="B591" s="16">
        <v>46104</v>
      </c>
      <c r="C591" s="48" t="s">
        <v>1908</v>
      </c>
      <c r="D591" s="17" t="s">
        <v>2</v>
      </c>
      <c r="E591" s="17" t="s">
        <v>225</v>
      </c>
      <c r="F591" s="17" t="s">
        <v>524</v>
      </c>
      <c r="G591" s="21">
        <v>5.5</v>
      </c>
      <c r="H591" s="17" t="s">
        <v>8</v>
      </c>
      <c r="I591" s="20">
        <f>IF(FluxoCaixa1013151768[[#This Row],[Fornecedores]]="Saldo Inicial",FluxoCaixa1013151768[[#This Row],[R$ (Valores)]],I590+FluxoCaixa1013151768[[#This Row],[Valores Receitas / Despesas]])</f>
        <v>15322.829999999987</v>
      </c>
      <c r="J591" s="5">
        <f>IF(FluxoCaixa1013151768[[#This Row],[Entrada / Saída]]="Saída",FluxoCaixa1013151768[[#This Row],[R$ (Valores)]]*-1,FluxoCaixa1013151768[[#This Row],[R$ (Valores)]])</f>
        <v>-5.5</v>
      </c>
    </row>
    <row r="592" spans="2:10">
      <c r="B592" s="16">
        <v>46104</v>
      </c>
      <c r="C592" s="48" t="s">
        <v>1908</v>
      </c>
      <c r="D592" s="17" t="s">
        <v>2</v>
      </c>
      <c r="E592" s="17" t="s">
        <v>225</v>
      </c>
      <c r="F592" s="17" t="s">
        <v>524</v>
      </c>
      <c r="G592" s="21">
        <v>5.7</v>
      </c>
      <c r="H592" s="17" t="s">
        <v>8</v>
      </c>
      <c r="I592" s="20">
        <f>IF(FluxoCaixa1013151768[[#This Row],[Fornecedores]]="Saldo Inicial",FluxoCaixa1013151768[[#This Row],[R$ (Valores)]],I591+FluxoCaixa1013151768[[#This Row],[Valores Receitas / Despesas]])</f>
        <v>15317.129999999986</v>
      </c>
      <c r="J592" s="5">
        <f>IF(FluxoCaixa1013151768[[#This Row],[Entrada / Saída]]="Saída",FluxoCaixa1013151768[[#This Row],[R$ (Valores)]]*-1,FluxoCaixa1013151768[[#This Row],[R$ (Valores)]])</f>
        <v>-5.7</v>
      </c>
    </row>
    <row r="593" spans="2:10">
      <c r="B593" s="16">
        <v>46104</v>
      </c>
      <c r="C593" s="48" t="s">
        <v>1908</v>
      </c>
      <c r="D593" s="17" t="s">
        <v>2</v>
      </c>
      <c r="E593" s="17" t="s">
        <v>225</v>
      </c>
      <c r="F593" s="17" t="s">
        <v>524</v>
      </c>
      <c r="G593" s="21">
        <v>5.5</v>
      </c>
      <c r="H593" s="17" t="s">
        <v>8</v>
      </c>
      <c r="I593" s="20">
        <f>IF(FluxoCaixa1013151768[[#This Row],[Fornecedores]]="Saldo Inicial",FluxoCaixa1013151768[[#This Row],[R$ (Valores)]],I592+FluxoCaixa1013151768[[#This Row],[Valores Receitas / Despesas]])</f>
        <v>15311.629999999986</v>
      </c>
      <c r="J593" s="5">
        <f>IF(FluxoCaixa1013151768[[#This Row],[Entrada / Saída]]="Saída",FluxoCaixa1013151768[[#This Row],[R$ (Valores)]]*-1,FluxoCaixa1013151768[[#This Row],[R$ (Valores)]])</f>
        <v>-5.5</v>
      </c>
    </row>
    <row r="594" spans="2:10">
      <c r="B594" s="16">
        <v>46104</v>
      </c>
      <c r="C594" s="48" t="s">
        <v>1908</v>
      </c>
      <c r="D594" s="17" t="s">
        <v>2</v>
      </c>
      <c r="E594" s="17" t="s">
        <v>225</v>
      </c>
      <c r="F594" s="17" t="s">
        <v>524</v>
      </c>
      <c r="G594" s="21">
        <v>5.4</v>
      </c>
      <c r="H594" s="17" t="s">
        <v>8</v>
      </c>
      <c r="I594" s="20">
        <f>IF(FluxoCaixa1013151768[[#This Row],[Fornecedores]]="Saldo Inicial",FluxoCaixa1013151768[[#This Row],[R$ (Valores)]],I593+FluxoCaixa1013151768[[#This Row],[Valores Receitas / Despesas]])</f>
        <v>15306.229999999987</v>
      </c>
      <c r="J594" s="5">
        <f>IF(FluxoCaixa1013151768[[#This Row],[Entrada / Saída]]="Saída",FluxoCaixa1013151768[[#This Row],[R$ (Valores)]]*-1,FluxoCaixa1013151768[[#This Row],[R$ (Valores)]])</f>
        <v>-5.4</v>
      </c>
    </row>
    <row r="595" spans="2:10">
      <c r="B595" s="16">
        <v>46104</v>
      </c>
      <c r="C595" s="48" t="s">
        <v>1908</v>
      </c>
      <c r="D595" s="17" t="s">
        <v>2</v>
      </c>
      <c r="E595" s="17" t="s">
        <v>225</v>
      </c>
      <c r="F595" s="17" t="s">
        <v>524</v>
      </c>
      <c r="G595" s="54">
        <v>5.4</v>
      </c>
      <c r="H595" s="45" t="s">
        <v>8</v>
      </c>
      <c r="I595" s="20">
        <f>IF(FluxoCaixa1013151768[[#This Row],[Fornecedores]]="Saldo Inicial",FluxoCaixa1013151768[[#This Row],[R$ (Valores)]],I594+FluxoCaixa1013151768[[#This Row],[Valores Receitas / Despesas]])</f>
        <v>15300.829999999987</v>
      </c>
      <c r="J595" s="53">
        <f>IF(FluxoCaixa1013151768[[#This Row],[Entrada / Saída]]="Saída",FluxoCaixa1013151768[[#This Row],[R$ (Valores)]]*-1,FluxoCaixa1013151768[[#This Row],[R$ (Valores)]])</f>
        <v>-5.4</v>
      </c>
    </row>
    <row r="596" spans="2:10">
      <c r="B596" s="16">
        <v>46104</v>
      </c>
      <c r="C596" s="48" t="s">
        <v>1908</v>
      </c>
      <c r="D596" s="17" t="s">
        <v>2</v>
      </c>
      <c r="E596" s="17" t="s">
        <v>225</v>
      </c>
      <c r="F596" s="17" t="s">
        <v>524</v>
      </c>
      <c r="G596" s="54">
        <v>5.2</v>
      </c>
      <c r="H596" s="45" t="s">
        <v>8</v>
      </c>
      <c r="I596" s="20">
        <f>IF(FluxoCaixa1013151768[[#This Row],[Fornecedores]]="Saldo Inicial",FluxoCaixa1013151768[[#This Row],[R$ (Valores)]],I595+FluxoCaixa1013151768[[#This Row],[Valores Receitas / Despesas]])</f>
        <v>15295.629999999986</v>
      </c>
      <c r="J596" s="53">
        <f>IF(FluxoCaixa1013151768[[#This Row],[Entrada / Saída]]="Saída",FluxoCaixa1013151768[[#This Row],[R$ (Valores)]]*-1,FluxoCaixa1013151768[[#This Row],[R$ (Valores)]])</f>
        <v>-5.2</v>
      </c>
    </row>
    <row r="597" spans="2:10">
      <c r="B597" s="16">
        <v>46104</v>
      </c>
      <c r="C597" s="48" t="s">
        <v>1908</v>
      </c>
      <c r="D597" s="17" t="s">
        <v>2</v>
      </c>
      <c r="E597" s="17" t="s">
        <v>225</v>
      </c>
      <c r="F597" s="17" t="s">
        <v>524</v>
      </c>
      <c r="G597" s="21">
        <v>5.4</v>
      </c>
      <c r="H597" s="17" t="s">
        <v>8</v>
      </c>
      <c r="I597" s="20">
        <f>IF(FluxoCaixa1013151768[[#This Row],[Fornecedores]]="Saldo Inicial",FluxoCaixa1013151768[[#This Row],[R$ (Valores)]],I596+FluxoCaixa1013151768[[#This Row],[Valores Receitas / Despesas]])</f>
        <v>15290.229999999987</v>
      </c>
      <c r="J597" s="5">
        <f>IF(FluxoCaixa1013151768[[#This Row],[Entrada / Saída]]="Saída",FluxoCaixa1013151768[[#This Row],[R$ (Valores)]]*-1,FluxoCaixa1013151768[[#This Row],[R$ (Valores)]])</f>
        <v>-5.4</v>
      </c>
    </row>
    <row r="598" spans="2:10">
      <c r="B598" s="16">
        <v>46104</v>
      </c>
      <c r="C598" s="48" t="s">
        <v>1908</v>
      </c>
      <c r="D598" s="17" t="s">
        <v>2</v>
      </c>
      <c r="E598" s="17" t="s">
        <v>70</v>
      </c>
      <c r="F598" s="17" t="s">
        <v>2333</v>
      </c>
      <c r="G598" s="21">
        <v>1000</v>
      </c>
      <c r="H598" s="17" t="s">
        <v>8</v>
      </c>
      <c r="I598" s="20">
        <f>IF(FluxoCaixa1013151768[[#This Row],[Fornecedores]]="Saldo Inicial",FluxoCaixa1013151768[[#This Row],[R$ (Valores)]],I597+FluxoCaixa1013151768[[#This Row],[Valores Receitas / Despesas]])</f>
        <v>14290.229999999987</v>
      </c>
      <c r="J598" s="5">
        <f>IF(FluxoCaixa1013151768[[#This Row],[Entrada / Saída]]="Saída",FluxoCaixa1013151768[[#This Row],[R$ (Valores)]]*-1,FluxoCaixa1013151768[[#This Row],[R$ (Valores)]])</f>
        <v>-1000</v>
      </c>
    </row>
    <row r="599" spans="2:10">
      <c r="B599" s="16">
        <v>46104</v>
      </c>
      <c r="C599" s="48" t="s">
        <v>1908</v>
      </c>
      <c r="D599" s="17" t="s">
        <v>2</v>
      </c>
      <c r="E599" s="17" t="s">
        <v>517</v>
      </c>
      <c r="F599" s="17" t="s">
        <v>2334</v>
      </c>
      <c r="G599" s="21">
        <v>182.11</v>
      </c>
      <c r="H599" s="17" t="s">
        <v>8</v>
      </c>
      <c r="I599" s="20">
        <f>IF(FluxoCaixa1013151768[[#This Row],[Fornecedores]]="Saldo Inicial",FluxoCaixa1013151768[[#This Row],[R$ (Valores)]],I598+FluxoCaixa1013151768[[#This Row],[Valores Receitas / Despesas]])</f>
        <v>14108.119999999986</v>
      </c>
      <c r="J599" s="5">
        <f>IF(FluxoCaixa1013151768[[#This Row],[Entrada / Saída]]="Saída",FluxoCaixa1013151768[[#This Row],[R$ (Valores)]]*-1,FluxoCaixa1013151768[[#This Row],[R$ (Valores)]])</f>
        <v>-182.11</v>
      </c>
    </row>
    <row r="600" spans="2:10">
      <c r="B600" s="16">
        <v>46104</v>
      </c>
      <c r="C600" s="48" t="s">
        <v>1908</v>
      </c>
      <c r="D600" s="17" t="s">
        <v>2</v>
      </c>
      <c r="E600" s="17" t="s">
        <v>225</v>
      </c>
      <c r="F600" s="17" t="s">
        <v>524</v>
      </c>
      <c r="G600" s="21">
        <v>5.4</v>
      </c>
      <c r="H600" s="17" t="s">
        <v>8</v>
      </c>
      <c r="I600" s="20">
        <f>IF(FluxoCaixa1013151768[[#This Row],[Fornecedores]]="Saldo Inicial",FluxoCaixa1013151768[[#This Row],[R$ (Valores)]],I599+FluxoCaixa1013151768[[#This Row],[Valores Receitas / Despesas]])</f>
        <v>14102.719999999987</v>
      </c>
      <c r="J600" s="5">
        <f>IF(FluxoCaixa1013151768[[#This Row],[Entrada / Saída]]="Saída",FluxoCaixa1013151768[[#This Row],[R$ (Valores)]]*-1,FluxoCaixa1013151768[[#This Row],[R$ (Valores)]])</f>
        <v>-5.4</v>
      </c>
    </row>
    <row r="601" spans="2:10">
      <c r="B601" s="16">
        <v>46104</v>
      </c>
      <c r="C601" s="48" t="s">
        <v>1908</v>
      </c>
      <c r="D601" s="17" t="s">
        <v>2</v>
      </c>
      <c r="E601" s="17" t="s">
        <v>225</v>
      </c>
      <c r="F601" s="17" t="s">
        <v>524</v>
      </c>
      <c r="G601" s="21">
        <v>5.4</v>
      </c>
      <c r="H601" s="17" t="s">
        <v>8</v>
      </c>
      <c r="I601" s="20">
        <f>IF(FluxoCaixa1013151768[[#This Row],[Fornecedores]]="Saldo Inicial",FluxoCaixa1013151768[[#This Row],[R$ (Valores)]],I600+FluxoCaixa1013151768[[#This Row],[Valores Receitas / Despesas]])</f>
        <v>14097.319999999987</v>
      </c>
      <c r="J601" s="5">
        <f>IF(FluxoCaixa1013151768[[#This Row],[Entrada / Saída]]="Saída",FluxoCaixa1013151768[[#This Row],[R$ (Valores)]]*-1,FluxoCaixa1013151768[[#This Row],[R$ (Valores)]])</f>
        <v>-5.4</v>
      </c>
    </row>
    <row r="602" spans="2:10">
      <c r="B602" s="16">
        <v>46104</v>
      </c>
      <c r="C602" s="48" t="s">
        <v>1908</v>
      </c>
      <c r="D602" s="17" t="s">
        <v>2</v>
      </c>
      <c r="E602" s="17" t="s">
        <v>225</v>
      </c>
      <c r="F602" s="17" t="s">
        <v>524</v>
      </c>
      <c r="G602" s="21">
        <v>17.399999999999999</v>
      </c>
      <c r="H602" s="17" t="s">
        <v>8</v>
      </c>
      <c r="I602" s="20">
        <f>IF(FluxoCaixa1013151768[[#This Row],[Fornecedores]]="Saldo Inicial",FluxoCaixa1013151768[[#This Row],[R$ (Valores)]],I601+FluxoCaixa1013151768[[#This Row],[Valores Receitas / Despesas]])</f>
        <v>14079.919999999987</v>
      </c>
      <c r="J602" s="5">
        <f>IF(FluxoCaixa1013151768[[#This Row],[Entrada / Saída]]="Saída",FluxoCaixa1013151768[[#This Row],[R$ (Valores)]]*-1,FluxoCaixa1013151768[[#This Row],[R$ (Valores)]])</f>
        <v>-17.399999999999999</v>
      </c>
    </row>
    <row r="603" spans="2:10">
      <c r="B603" s="16">
        <v>46104</v>
      </c>
      <c r="C603" s="48" t="s">
        <v>1908</v>
      </c>
      <c r="D603" s="17" t="s">
        <v>2</v>
      </c>
      <c r="E603" s="17" t="s">
        <v>225</v>
      </c>
      <c r="F603" s="17" t="s">
        <v>524</v>
      </c>
      <c r="G603" s="21">
        <v>5.4</v>
      </c>
      <c r="H603" s="17" t="s">
        <v>8</v>
      </c>
      <c r="I603" s="20">
        <f>IF(FluxoCaixa1013151768[[#This Row],[Fornecedores]]="Saldo Inicial",FluxoCaixa1013151768[[#This Row],[R$ (Valores)]],I602+FluxoCaixa1013151768[[#This Row],[Valores Receitas / Despesas]])</f>
        <v>14074.519999999988</v>
      </c>
      <c r="J603" s="5">
        <f>IF(FluxoCaixa1013151768[[#This Row],[Entrada / Saída]]="Saída",FluxoCaixa1013151768[[#This Row],[R$ (Valores)]]*-1,FluxoCaixa1013151768[[#This Row],[R$ (Valores)]])</f>
        <v>-5.4</v>
      </c>
    </row>
    <row r="604" spans="2:10">
      <c r="B604" s="16">
        <v>46104</v>
      </c>
      <c r="C604" s="48" t="s">
        <v>1908</v>
      </c>
      <c r="D604" s="17" t="s">
        <v>2</v>
      </c>
      <c r="E604" s="17" t="s">
        <v>225</v>
      </c>
      <c r="F604" s="17" t="s">
        <v>524</v>
      </c>
      <c r="G604" s="21">
        <v>1.49</v>
      </c>
      <c r="H604" s="17" t="s">
        <v>8</v>
      </c>
      <c r="I604" s="20">
        <f>IF(FluxoCaixa1013151768[[#This Row],[Fornecedores]]="Saldo Inicial",FluxoCaixa1013151768[[#This Row],[R$ (Valores)]],I603+FluxoCaixa1013151768[[#This Row],[Valores Receitas / Despesas]])</f>
        <v>14073.029999999988</v>
      </c>
      <c r="J604" s="5">
        <f>IF(FluxoCaixa1013151768[[#This Row],[Entrada / Saída]]="Saída",FluxoCaixa1013151768[[#This Row],[R$ (Valores)]]*-1,FluxoCaixa1013151768[[#This Row],[R$ (Valores)]])</f>
        <v>-1.49</v>
      </c>
    </row>
    <row r="605" spans="2:10">
      <c r="B605" s="16">
        <v>46104</v>
      </c>
      <c r="C605" s="48" t="s">
        <v>1908</v>
      </c>
      <c r="D605" s="17" t="s">
        <v>2</v>
      </c>
      <c r="E605" s="17" t="s">
        <v>225</v>
      </c>
      <c r="F605" s="17" t="s">
        <v>524</v>
      </c>
      <c r="G605" s="21">
        <v>5.5</v>
      </c>
      <c r="H605" s="17" t="s">
        <v>8</v>
      </c>
      <c r="I605" s="20">
        <f>IF(FluxoCaixa1013151768[[#This Row],[Fornecedores]]="Saldo Inicial",FluxoCaixa1013151768[[#This Row],[R$ (Valores)]],I604+FluxoCaixa1013151768[[#This Row],[Valores Receitas / Despesas]])</f>
        <v>14067.529999999988</v>
      </c>
      <c r="J605" s="5">
        <f>IF(FluxoCaixa1013151768[[#This Row],[Entrada / Saída]]="Saída",FluxoCaixa1013151768[[#This Row],[R$ (Valores)]]*-1,FluxoCaixa1013151768[[#This Row],[R$ (Valores)]])</f>
        <v>-5.5</v>
      </c>
    </row>
    <row r="606" spans="2:10">
      <c r="B606" s="16">
        <v>46104</v>
      </c>
      <c r="C606" s="48" t="s">
        <v>1908</v>
      </c>
      <c r="D606" s="17" t="s">
        <v>2</v>
      </c>
      <c r="E606" s="17" t="s">
        <v>225</v>
      </c>
      <c r="F606" s="17" t="s">
        <v>524</v>
      </c>
      <c r="G606" s="21">
        <v>5.2</v>
      </c>
      <c r="H606" s="17" t="s">
        <v>8</v>
      </c>
      <c r="I606" s="20">
        <f>IF(FluxoCaixa1013151768[[#This Row],[Fornecedores]]="Saldo Inicial",FluxoCaixa1013151768[[#This Row],[R$ (Valores)]],I605+FluxoCaixa1013151768[[#This Row],[Valores Receitas / Despesas]])</f>
        <v>14062.329999999987</v>
      </c>
      <c r="J606" s="5">
        <f>IF(FluxoCaixa1013151768[[#This Row],[Entrada / Saída]]="Saída",FluxoCaixa1013151768[[#This Row],[R$ (Valores)]]*-1,FluxoCaixa1013151768[[#This Row],[R$ (Valores)]])</f>
        <v>-5.2</v>
      </c>
    </row>
    <row r="607" spans="2:10">
      <c r="B607" s="16">
        <v>46104</v>
      </c>
      <c r="C607" s="48" t="s">
        <v>1908</v>
      </c>
      <c r="D607" s="17" t="s">
        <v>2</v>
      </c>
      <c r="E607" s="17" t="s">
        <v>71</v>
      </c>
      <c r="F607" s="17" t="s">
        <v>2335</v>
      </c>
      <c r="G607" s="21">
        <v>737.56</v>
      </c>
      <c r="H607" s="17" t="s">
        <v>8</v>
      </c>
      <c r="I607" s="20">
        <f>IF(FluxoCaixa1013151768[[#This Row],[Fornecedores]]="Saldo Inicial",FluxoCaixa1013151768[[#This Row],[R$ (Valores)]],I606+FluxoCaixa1013151768[[#This Row],[Valores Receitas / Despesas]])</f>
        <v>13324.769999999988</v>
      </c>
      <c r="J607" s="5">
        <f>IF(FluxoCaixa1013151768[[#This Row],[Entrada / Saída]]="Saída",FluxoCaixa1013151768[[#This Row],[R$ (Valores)]]*-1,FluxoCaixa1013151768[[#This Row],[R$ (Valores)]])</f>
        <v>-737.56</v>
      </c>
    </row>
    <row r="608" spans="2:10">
      <c r="B608" s="16">
        <v>46104</v>
      </c>
      <c r="C608" s="48" t="s">
        <v>1908</v>
      </c>
      <c r="D608" s="17" t="s">
        <v>2</v>
      </c>
      <c r="E608" s="17" t="s">
        <v>507</v>
      </c>
      <c r="F608" s="17" t="s">
        <v>2336</v>
      </c>
      <c r="G608" s="21">
        <v>68.17</v>
      </c>
      <c r="H608" s="17" t="s">
        <v>8</v>
      </c>
      <c r="I608" s="20">
        <f>IF(FluxoCaixa1013151768[[#This Row],[Fornecedores]]="Saldo Inicial",FluxoCaixa1013151768[[#This Row],[R$ (Valores)]],I607+FluxoCaixa1013151768[[#This Row],[Valores Receitas / Despesas]])</f>
        <v>13256.599999999988</v>
      </c>
      <c r="J608" s="5">
        <f>IF(FluxoCaixa1013151768[[#This Row],[Entrada / Saída]]="Saída",FluxoCaixa1013151768[[#This Row],[R$ (Valores)]]*-1,FluxoCaixa1013151768[[#This Row],[R$ (Valores)]])</f>
        <v>-68.17</v>
      </c>
    </row>
    <row r="609" spans="2:10">
      <c r="B609" s="16">
        <v>46104</v>
      </c>
      <c r="C609" s="48" t="s">
        <v>1908</v>
      </c>
      <c r="D609" s="45" t="s">
        <v>2</v>
      </c>
      <c r="E609" s="45" t="s">
        <v>70</v>
      </c>
      <c r="F609" s="17" t="s">
        <v>582</v>
      </c>
      <c r="G609" s="54">
        <v>4000</v>
      </c>
      <c r="H609" s="45" t="s">
        <v>8</v>
      </c>
      <c r="I609" s="20">
        <f>IF(FluxoCaixa1013151768[[#This Row],[Fornecedores]]="Saldo Inicial",FluxoCaixa1013151768[[#This Row],[R$ (Valores)]],I608+FluxoCaixa1013151768[[#This Row],[Valores Receitas / Despesas]])</f>
        <v>9256.5999999999876</v>
      </c>
      <c r="J609" s="53">
        <f>IF(FluxoCaixa1013151768[[#This Row],[Entrada / Saída]]="Saída",FluxoCaixa1013151768[[#This Row],[R$ (Valores)]]*-1,FluxoCaixa1013151768[[#This Row],[R$ (Valores)]])</f>
        <v>-4000</v>
      </c>
    </row>
    <row r="610" spans="2:10">
      <c r="B610" s="16">
        <v>46104</v>
      </c>
      <c r="C610" s="48" t="s">
        <v>1908</v>
      </c>
      <c r="D610" s="17" t="s">
        <v>2</v>
      </c>
      <c r="E610" s="17" t="s">
        <v>225</v>
      </c>
      <c r="F610" s="17" t="s">
        <v>524</v>
      </c>
      <c r="G610" s="54">
        <v>5.5</v>
      </c>
      <c r="H610" s="45" t="s">
        <v>8</v>
      </c>
      <c r="I610" s="20">
        <f>IF(FluxoCaixa1013151768[[#This Row],[Fornecedores]]="Saldo Inicial",FluxoCaixa1013151768[[#This Row],[R$ (Valores)]],I609+FluxoCaixa1013151768[[#This Row],[Valores Receitas / Despesas]])</f>
        <v>9251.0999999999876</v>
      </c>
      <c r="J610" s="53">
        <f>IF(FluxoCaixa1013151768[[#This Row],[Entrada / Saída]]="Saída",FluxoCaixa1013151768[[#This Row],[R$ (Valores)]]*-1,FluxoCaixa1013151768[[#This Row],[R$ (Valores)]])</f>
        <v>-5.5</v>
      </c>
    </row>
    <row r="611" spans="2:10">
      <c r="B611" s="16">
        <v>46104</v>
      </c>
      <c r="C611" s="48" t="s">
        <v>1908</v>
      </c>
      <c r="D611" s="17" t="s">
        <v>2</v>
      </c>
      <c r="E611" s="17" t="s">
        <v>225</v>
      </c>
      <c r="F611" s="17" t="s">
        <v>524</v>
      </c>
      <c r="G611" s="21">
        <v>1.49</v>
      </c>
      <c r="H611" s="17" t="s">
        <v>8</v>
      </c>
      <c r="I611" s="20">
        <f>IF(FluxoCaixa1013151768[[#This Row],[Fornecedores]]="Saldo Inicial",FluxoCaixa1013151768[[#This Row],[R$ (Valores)]],I610+FluxoCaixa1013151768[[#This Row],[Valores Receitas / Despesas]])</f>
        <v>9249.6099999999878</v>
      </c>
      <c r="J611" s="5">
        <f>IF(FluxoCaixa1013151768[[#This Row],[Entrada / Saída]]="Saída",FluxoCaixa1013151768[[#This Row],[R$ (Valores)]]*-1,FluxoCaixa1013151768[[#This Row],[R$ (Valores)]])</f>
        <v>-1.49</v>
      </c>
    </row>
    <row r="612" spans="2:10">
      <c r="B612" s="16">
        <v>46104</v>
      </c>
      <c r="C612" s="48" t="s">
        <v>1908</v>
      </c>
      <c r="D612" s="17" t="s">
        <v>2</v>
      </c>
      <c r="E612" s="17" t="s">
        <v>225</v>
      </c>
      <c r="F612" s="17" t="s">
        <v>524</v>
      </c>
      <c r="G612" s="21">
        <v>31.74</v>
      </c>
      <c r="H612" s="17" t="s">
        <v>8</v>
      </c>
      <c r="I612" s="20">
        <f>IF(FluxoCaixa1013151768[[#This Row],[Fornecedores]]="Saldo Inicial",FluxoCaixa1013151768[[#This Row],[R$ (Valores)]],I611+FluxoCaixa1013151768[[#This Row],[Valores Receitas / Despesas]])</f>
        <v>9217.8699999999881</v>
      </c>
      <c r="J612" s="5">
        <f>IF(FluxoCaixa1013151768[[#This Row],[Entrada / Saída]]="Saída",FluxoCaixa1013151768[[#This Row],[R$ (Valores)]]*-1,FluxoCaixa1013151768[[#This Row],[R$ (Valores)]])</f>
        <v>-31.74</v>
      </c>
    </row>
    <row r="613" spans="2:10">
      <c r="B613" s="16">
        <v>46104</v>
      </c>
      <c r="C613" s="48" t="s">
        <v>1908</v>
      </c>
      <c r="D613" s="17" t="s">
        <v>2</v>
      </c>
      <c r="E613" s="17" t="s">
        <v>25</v>
      </c>
      <c r="F613" s="17" t="s">
        <v>2337</v>
      </c>
      <c r="G613" s="21">
        <v>450</v>
      </c>
      <c r="H613" s="17" t="s">
        <v>8</v>
      </c>
      <c r="I613" s="20">
        <f>IF(FluxoCaixa1013151768[[#This Row],[Fornecedores]]="Saldo Inicial",FluxoCaixa1013151768[[#This Row],[R$ (Valores)]],I612+FluxoCaixa1013151768[[#This Row],[Valores Receitas / Despesas]])</f>
        <v>8767.8699999999881</v>
      </c>
      <c r="J613" s="5">
        <f>IF(FluxoCaixa1013151768[[#This Row],[Entrada / Saída]]="Saída",FluxoCaixa1013151768[[#This Row],[R$ (Valores)]]*-1,FluxoCaixa1013151768[[#This Row],[R$ (Valores)]])</f>
        <v>-450</v>
      </c>
    </row>
    <row r="614" spans="2:10">
      <c r="B614" s="16">
        <v>46104</v>
      </c>
      <c r="C614" s="48" t="s">
        <v>1908</v>
      </c>
      <c r="D614" s="17" t="s">
        <v>2</v>
      </c>
      <c r="E614" s="17" t="s">
        <v>225</v>
      </c>
      <c r="F614" s="17" t="s">
        <v>524</v>
      </c>
      <c r="G614" s="21">
        <v>9.0299999999999994</v>
      </c>
      <c r="H614" s="17" t="s">
        <v>8</v>
      </c>
      <c r="I614" s="20">
        <f>IF(FluxoCaixa1013151768[[#This Row],[Fornecedores]]="Saldo Inicial",FluxoCaixa1013151768[[#This Row],[R$ (Valores)]],I613+FluxoCaixa1013151768[[#This Row],[Valores Receitas / Despesas]])</f>
        <v>8758.8399999999874</v>
      </c>
      <c r="J614" s="5">
        <f>IF(FluxoCaixa1013151768[[#This Row],[Entrada / Saída]]="Saída",FluxoCaixa1013151768[[#This Row],[R$ (Valores)]]*-1,FluxoCaixa1013151768[[#This Row],[R$ (Valores)]])</f>
        <v>-9.0299999999999994</v>
      </c>
    </row>
    <row r="615" spans="2:10">
      <c r="B615" s="16">
        <v>46104</v>
      </c>
      <c r="C615" s="48" t="s">
        <v>1908</v>
      </c>
      <c r="D615" s="17" t="s">
        <v>2</v>
      </c>
      <c r="E615" s="17" t="s">
        <v>225</v>
      </c>
      <c r="F615" s="17" t="s">
        <v>524</v>
      </c>
      <c r="G615" s="21">
        <v>5.7</v>
      </c>
      <c r="H615" s="17" t="s">
        <v>8</v>
      </c>
      <c r="I615" s="20">
        <f>IF(FluxoCaixa1013151768[[#This Row],[Fornecedores]]="Saldo Inicial",FluxoCaixa1013151768[[#This Row],[R$ (Valores)]],I614+FluxoCaixa1013151768[[#This Row],[Valores Receitas / Despesas]])</f>
        <v>8753.1399999999867</v>
      </c>
      <c r="J615" s="5">
        <f>IF(FluxoCaixa1013151768[[#This Row],[Entrada / Saída]]="Saída",FluxoCaixa1013151768[[#This Row],[R$ (Valores)]]*-1,FluxoCaixa1013151768[[#This Row],[R$ (Valores)]])</f>
        <v>-5.7</v>
      </c>
    </row>
    <row r="616" spans="2:10">
      <c r="B616" s="16">
        <v>46104</v>
      </c>
      <c r="C616" s="48" t="s">
        <v>1908</v>
      </c>
      <c r="D616" s="17" t="s">
        <v>2</v>
      </c>
      <c r="E616" s="17" t="s">
        <v>225</v>
      </c>
      <c r="F616" s="17" t="s">
        <v>524</v>
      </c>
      <c r="G616" s="21">
        <v>1.49</v>
      </c>
      <c r="H616" s="17" t="s">
        <v>8</v>
      </c>
      <c r="I616" s="20">
        <f>IF(FluxoCaixa1013151768[[#This Row],[Fornecedores]]="Saldo Inicial",FluxoCaixa1013151768[[#This Row],[R$ (Valores)]],I615+FluxoCaixa1013151768[[#This Row],[Valores Receitas / Despesas]])</f>
        <v>8751.6499999999869</v>
      </c>
      <c r="J616" s="5">
        <f>IF(FluxoCaixa1013151768[[#This Row],[Entrada / Saída]]="Saída",FluxoCaixa1013151768[[#This Row],[R$ (Valores)]]*-1,FluxoCaixa1013151768[[#This Row],[R$ (Valores)]])</f>
        <v>-1.49</v>
      </c>
    </row>
    <row r="617" spans="2:10">
      <c r="B617" s="16">
        <v>46104</v>
      </c>
      <c r="C617" s="48" t="s">
        <v>1908</v>
      </c>
      <c r="D617" s="17" t="s">
        <v>2</v>
      </c>
      <c r="E617" s="17" t="s">
        <v>225</v>
      </c>
      <c r="F617" s="17" t="s">
        <v>524</v>
      </c>
      <c r="G617" s="21">
        <v>5.7</v>
      </c>
      <c r="H617" s="17" t="s">
        <v>8</v>
      </c>
      <c r="I617" s="20">
        <f>IF(FluxoCaixa1013151768[[#This Row],[Fornecedores]]="Saldo Inicial",FluxoCaixa1013151768[[#This Row],[R$ (Valores)]],I616+FluxoCaixa1013151768[[#This Row],[Valores Receitas / Despesas]])</f>
        <v>8745.9499999999862</v>
      </c>
      <c r="J617" s="5">
        <f>IF(FluxoCaixa1013151768[[#This Row],[Entrada / Saída]]="Saída",FluxoCaixa1013151768[[#This Row],[R$ (Valores)]]*-1,FluxoCaixa1013151768[[#This Row],[R$ (Valores)]])</f>
        <v>-5.7</v>
      </c>
    </row>
    <row r="618" spans="2:10">
      <c r="B618" s="16">
        <v>46104</v>
      </c>
      <c r="C618" s="48" t="s">
        <v>1908</v>
      </c>
      <c r="D618" s="17" t="s">
        <v>2</v>
      </c>
      <c r="E618" s="17" t="s">
        <v>225</v>
      </c>
      <c r="F618" s="17" t="s">
        <v>524</v>
      </c>
      <c r="G618" s="21">
        <v>5.7</v>
      </c>
      <c r="H618" s="17" t="s">
        <v>8</v>
      </c>
      <c r="I618" s="20">
        <f>IF(FluxoCaixa1013151768[[#This Row],[Fornecedores]]="Saldo Inicial",FluxoCaixa1013151768[[#This Row],[R$ (Valores)]],I617+FluxoCaixa1013151768[[#This Row],[Valores Receitas / Despesas]])</f>
        <v>8740.2499999999854</v>
      </c>
      <c r="J618" s="5">
        <f>IF(FluxoCaixa1013151768[[#This Row],[Entrada / Saída]]="Saída",FluxoCaixa1013151768[[#This Row],[R$ (Valores)]]*-1,FluxoCaixa1013151768[[#This Row],[R$ (Valores)]])</f>
        <v>-5.7</v>
      </c>
    </row>
    <row r="619" spans="2:10">
      <c r="B619" s="16">
        <v>46104</v>
      </c>
      <c r="C619" s="48" t="s">
        <v>1908</v>
      </c>
      <c r="D619" s="17" t="s">
        <v>2</v>
      </c>
      <c r="E619" s="17" t="s">
        <v>225</v>
      </c>
      <c r="F619" s="17" t="s">
        <v>524</v>
      </c>
      <c r="G619" s="21">
        <v>12.35</v>
      </c>
      <c r="H619" s="17" t="s">
        <v>8</v>
      </c>
      <c r="I619" s="20">
        <f>IF(FluxoCaixa1013151768[[#This Row],[Fornecedores]]="Saldo Inicial",FluxoCaixa1013151768[[#This Row],[R$ (Valores)]],I618+FluxoCaixa1013151768[[#This Row],[Valores Receitas / Despesas]])</f>
        <v>8727.8999999999851</v>
      </c>
      <c r="J619" s="5">
        <f>IF(FluxoCaixa1013151768[[#This Row],[Entrada / Saída]]="Saída",FluxoCaixa1013151768[[#This Row],[R$ (Valores)]]*-1,FluxoCaixa1013151768[[#This Row],[R$ (Valores)]])</f>
        <v>-12.35</v>
      </c>
    </row>
    <row r="620" spans="2:10">
      <c r="B620" s="16">
        <v>46104</v>
      </c>
      <c r="C620" s="48" t="s">
        <v>1908</v>
      </c>
      <c r="D620" s="17" t="s">
        <v>2</v>
      </c>
      <c r="E620" s="17" t="s">
        <v>225</v>
      </c>
      <c r="F620" s="17" t="s">
        <v>524</v>
      </c>
      <c r="G620" s="54">
        <v>1.49</v>
      </c>
      <c r="H620" s="45" t="s">
        <v>8</v>
      </c>
      <c r="I620" s="47">
        <f>IF(FluxoCaixa1013151768[[#This Row],[Fornecedores]]="Saldo Inicial",FluxoCaixa1013151768[[#This Row],[R$ (Valores)]],I619+FluxoCaixa1013151768[[#This Row],[Valores Receitas / Despesas]])</f>
        <v>8726.4099999999853</v>
      </c>
      <c r="J620" s="53">
        <f>IF(FluxoCaixa1013151768[[#This Row],[Entrada / Saída]]="Saída",FluxoCaixa1013151768[[#This Row],[R$ (Valores)]]*-1,FluxoCaixa1013151768[[#This Row],[R$ (Valores)]])</f>
        <v>-1.49</v>
      </c>
    </row>
    <row r="621" spans="2:10">
      <c r="B621" s="16">
        <v>46104</v>
      </c>
      <c r="C621" s="48" t="s">
        <v>1908</v>
      </c>
      <c r="D621" s="17" t="s">
        <v>2</v>
      </c>
      <c r="E621" s="17" t="s">
        <v>225</v>
      </c>
      <c r="F621" s="17" t="s">
        <v>524</v>
      </c>
      <c r="G621" s="54">
        <v>12.35</v>
      </c>
      <c r="H621" s="45" t="s">
        <v>8</v>
      </c>
      <c r="I621" s="47">
        <f>IF(FluxoCaixa1013151768[[#This Row],[Fornecedores]]="Saldo Inicial",FluxoCaixa1013151768[[#This Row],[R$ (Valores)]],I620+FluxoCaixa1013151768[[#This Row],[Valores Receitas / Despesas]])</f>
        <v>8714.0599999999849</v>
      </c>
      <c r="J621" s="53">
        <f>IF(FluxoCaixa1013151768[[#This Row],[Entrada / Saída]]="Saída",FluxoCaixa1013151768[[#This Row],[R$ (Valores)]]*-1,FluxoCaixa1013151768[[#This Row],[R$ (Valores)]])</f>
        <v>-12.35</v>
      </c>
    </row>
    <row r="622" spans="2:10">
      <c r="B622" s="16">
        <v>46104</v>
      </c>
      <c r="C622" s="48" t="s">
        <v>1908</v>
      </c>
      <c r="D622" s="17" t="s">
        <v>2</v>
      </c>
      <c r="E622" s="17" t="s">
        <v>225</v>
      </c>
      <c r="F622" s="17" t="s">
        <v>524</v>
      </c>
      <c r="G622" s="54">
        <v>5.7</v>
      </c>
      <c r="H622" s="45" t="s">
        <v>8</v>
      </c>
      <c r="I622" s="47">
        <f>IF(FluxoCaixa1013151768[[#This Row],[Fornecedores]]="Saldo Inicial",FluxoCaixa1013151768[[#This Row],[R$ (Valores)]],I621+FluxoCaixa1013151768[[#This Row],[Valores Receitas / Despesas]])</f>
        <v>8708.3599999999842</v>
      </c>
      <c r="J622" s="53">
        <f>IF(FluxoCaixa1013151768[[#This Row],[Entrada / Saída]]="Saída",FluxoCaixa1013151768[[#This Row],[R$ (Valores)]]*-1,FluxoCaixa1013151768[[#This Row],[R$ (Valores)]])</f>
        <v>-5.7</v>
      </c>
    </row>
    <row r="623" spans="2:10">
      <c r="B623" s="16">
        <v>46104</v>
      </c>
      <c r="C623" s="48" t="s">
        <v>1908</v>
      </c>
      <c r="D623" s="17" t="s">
        <v>2</v>
      </c>
      <c r="E623" s="17" t="s">
        <v>225</v>
      </c>
      <c r="F623" s="17" t="s">
        <v>524</v>
      </c>
      <c r="G623" s="54">
        <v>5.7</v>
      </c>
      <c r="H623" s="45" t="s">
        <v>8</v>
      </c>
      <c r="I623" s="47">
        <f>IF(FluxoCaixa1013151768[[#This Row],[Fornecedores]]="Saldo Inicial",FluxoCaixa1013151768[[#This Row],[R$ (Valores)]],I622+FluxoCaixa1013151768[[#This Row],[Valores Receitas / Despesas]])</f>
        <v>8702.6599999999835</v>
      </c>
      <c r="J623" s="53">
        <f>IF(FluxoCaixa1013151768[[#This Row],[Entrada / Saída]]="Saída",FluxoCaixa1013151768[[#This Row],[R$ (Valores)]]*-1,FluxoCaixa1013151768[[#This Row],[R$ (Valores)]])</f>
        <v>-5.7</v>
      </c>
    </row>
    <row r="624" spans="2:10">
      <c r="B624" s="16">
        <v>46104</v>
      </c>
      <c r="C624" s="48" t="s">
        <v>1908</v>
      </c>
      <c r="D624" s="17" t="s">
        <v>2</v>
      </c>
      <c r="E624" s="17" t="s">
        <v>225</v>
      </c>
      <c r="F624" s="17" t="s">
        <v>524</v>
      </c>
      <c r="G624" s="54">
        <v>5.7</v>
      </c>
      <c r="H624" s="45" t="s">
        <v>8</v>
      </c>
      <c r="I624" s="47">
        <f>IF(FluxoCaixa1013151768[[#This Row],[Fornecedores]]="Saldo Inicial",FluxoCaixa1013151768[[#This Row],[R$ (Valores)]],I623+FluxoCaixa1013151768[[#This Row],[Valores Receitas / Despesas]])</f>
        <v>8696.9599999999828</v>
      </c>
      <c r="J624" s="53">
        <f>IF(FluxoCaixa1013151768[[#This Row],[Entrada / Saída]]="Saída",FluxoCaixa1013151768[[#This Row],[R$ (Valores)]]*-1,FluxoCaixa1013151768[[#This Row],[R$ (Valores)]])</f>
        <v>-5.7</v>
      </c>
    </row>
    <row r="625" spans="2:10">
      <c r="B625" s="16">
        <v>46104</v>
      </c>
      <c r="C625" s="48" t="s">
        <v>1908</v>
      </c>
      <c r="D625" s="17" t="s">
        <v>2</v>
      </c>
      <c r="E625" s="17" t="s">
        <v>225</v>
      </c>
      <c r="F625" s="17" t="s">
        <v>524</v>
      </c>
      <c r="G625" s="54">
        <v>5.7</v>
      </c>
      <c r="H625" s="45" t="s">
        <v>8</v>
      </c>
      <c r="I625" s="47">
        <f>IF(FluxoCaixa1013151768[[#This Row],[Fornecedores]]="Saldo Inicial",FluxoCaixa1013151768[[#This Row],[R$ (Valores)]],I624+FluxoCaixa1013151768[[#This Row],[Valores Receitas / Despesas]])</f>
        <v>8691.259999999982</v>
      </c>
      <c r="J625" s="53">
        <f>IF(FluxoCaixa1013151768[[#This Row],[Entrada / Saída]]="Saída",FluxoCaixa1013151768[[#This Row],[R$ (Valores)]]*-1,FluxoCaixa1013151768[[#This Row],[R$ (Valores)]])</f>
        <v>-5.7</v>
      </c>
    </row>
    <row r="626" spans="2:10">
      <c r="B626" s="16">
        <v>46104</v>
      </c>
      <c r="C626" s="48" t="s">
        <v>1908</v>
      </c>
      <c r="D626" s="17" t="s">
        <v>2</v>
      </c>
      <c r="E626" s="17" t="s">
        <v>225</v>
      </c>
      <c r="F626" s="17" t="s">
        <v>524</v>
      </c>
      <c r="G626" s="54">
        <v>5.7</v>
      </c>
      <c r="H626" s="45" t="s">
        <v>8</v>
      </c>
      <c r="I626" s="47">
        <f>IF(FluxoCaixa1013151768[[#This Row],[Fornecedores]]="Saldo Inicial",FluxoCaixa1013151768[[#This Row],[R$ (Valores)]],I625+FluxoCaixa1013151768[[#This Row],[Valores Receitas / Despesas]])</f>
        <v>8685.5599999999813</v>
      </c>
      <c r="J626" s="53">
        <f>IF(FluxoCaixa1013151768[[#This Row],[Entrada / Saída]]="Saída",FluxoCaixa1013151768[[#This Row],[R$ (Valores)]]*-1,FluxoCaixa1013151768[[#This Row],[R$ (Valores)]])</f>
        <v>-5.7</v>
      </c>
    </row>
    <row r="627" spans="2:10">
      <c r="B627" s="16">
        <v>46104</v>
      </c>
      <c r="C627" s="48" t="s">
        <v>1908</v>
      </c>
      <c r="D627" s="17" t="s">
        <v>2</v>
      </c>
      <c r="E627" s="17" t="s">
        <v>225</v>
      </c>
      <c r="F627" s="17" t="s">
        <v>524</v>
      </c>
      <c r="G627" s="21">
        <v>5.7</v>
      </c>
      <c r="H627" s="17" t="s">
        <v>8</v>
      </c>
      <c r="I627" s="20">
        <f>IF(FluxoCaixa1013151768[[#This Row],[Fornecedores]]="Saldo Inicial",FluxoCaixa1013151768[[#This Row],[R$ (Valores)]],I626+FluxoCaixa1013151768[[#This Row],[Valores Receitas / Despesas]])</f>
        <v>8679.8599999999806</v>
      </c>
      <c r="J627" s="5">
        <f>IF(FluxoCaixa1013151768[[#This Row],[Entrada / Saída]]="Saída",FluxoCaixa1013151768[[#This Row],[R$ (Valores)]]*-1,FluxoCaixa1013151768[[#This Row],[R$ (Valores)]])</f>
        <v>-5.7</v>
      </c>
    </row>
    <row r="628" spans="2:10">
      <c r="B628" s="16">
        <v>46104</v>
      </c>
      <c r="C628" s="48" t="s">
        <v>1908</v>
      </c>
      <c r="D628" s="17" t="s">
        <v>2</v>
      </c>
      <c r="E628" s="17" t="s">
        <v>225</v>
      </c>
      <c r="F628" s="17" t="s">
        <v>524</v>
      </c>
      <c r="G628" s="21">
        <v>5.7</v>
      </c>
      <c r="H628" s="17" t="s">
        <v>8</v>
      </c>
      <c r="I628" s="20">
        <f>IF(FluxoCaixa1013151768[[#This Row],[Fornecedores]]="Saldo Inicial",FluxoCaixa1013151768[[#This Row],[R$ (Valores)]],I627+FluxoCaixa1013151768[[#This Row],[Valores Receitas / Despesas]])</f>
        <v>8674.1599999999798</v>
      </c>
      <c r="J628" s="5">
        <f>IF(FluxoCaixa1013151768[[#This Row],[Entrada / Saída]]="Saída",FluxoCaixa1013151768[[#This Row],[R$ (Valores)]]*-1,FluxoCaixa1013151768[[#This Row],[R$ (Valores)]])</f>
        <v>-5.7</v>
      </c>
    </row>
    <row r="629" spans="2:10">
      <c r="B629" s="16">
        <v>46104</v>
      </c>
      <c r="C629" s="48" t="s">
        <v>1908</v>
      </c>
      <c r="D629" s="17" t="s">
        <v>2</v>
      </c>
      <c r="E629" s="17" t="s">
        <v>225</v>
      </c>
      <c r="F629" s="17" t="s">
        <v>524</v>
      </c>
      <c r="G629" s="21">
        <v>5.5</v>
      </c>
      <c r="H629" s="17" t="s">
        <v>8</v>
      </c>
      <c r="I629" s="20">
        <f>IF(FluxoCaixa1013151768[[#This Row],[Fornecedores]]="Saldo Inicial",FluxoCaixa1013151768[[#This Row],[R$ (Valores)]],I628+FluxoCaixa1013151768[[#This Row],[Valores Receitas / Despesas]])</f>
        <v>8668.6599999999798</v>
      </c>
      <c r="J629" s="5">
        <f>IF(FluxoCaixa1013151768[[#This Row],[Entrada / Saída]]="Saída",FluxoCaixa1013151768[[#This Row],[R$ (Valores)]]*-1,FluxoCaixa1013151768[[#This Row],[R$ (Valores)]])</f>
        <v>-5.5</v>
      </c>
    </row>
    <row r="630" spans="2:10">
      <c r="B630" s="16">
        <v>46104</v>
      </c>
      <c r="C630" s="48" t="s">
        <v>1908</v>
      </c>
      <c r="D630" s="17" t="s">
        <v>2</v>
      </c>
      <c r="E630" s="17" t="s">
        <v>225</v>
      </c>
      <c r="F630" s="17" t="s">
        <v>524</v>
      </c>
      <c r="G630" s="21">
        <v>5.5</v>
      </c>
      <c r="H630" s="17" t="s">
        <v>8</v>
      </c>
      <c r="I630" s="20">
        <f>IF(FluxoCaixa1013151768[[#This Row],[Fornecedores]]="Saldo Inicial",FluxoCaixa1013151768[[#This Row],[R$ (Valores)]],I629+FluxoCaixa1013151768[[#This Row],[Valores Receitas / Despesas]])</f>
        <v>8663.1599999999798</v>
      </c>
      <c r="J630" s="5">
        <f>IF(FluxoCaixa1013151768[[#This Row],[Entrada / Saída]]="Saída",FluxoCaixa1013151768[[#This Row],[R$ (Valores)]]*-1,FluxoCaixa1013151768[[#This Row],[R$ (Valores)]])</f>
        <v>-5.5</v>
      </c>
    </row>
    <row r="631" spans="2:10">
      <c r="B631" s="16">
        <v>46105</v>
      </c>
      <c r="C631" s="48" t="s">
        <v>1908</v>
      </c>
      <c r="D631" s="17" t="s">
        <v>2</v>
      </c>
      <c r="E631" s="17" t="s">
        <v>225</v>
      </c>
      <c r="F631" s="17" t="s">
        <v>524</v>
      </c>
      <c r="G631" s="21">
        <v>5.7</v>
      </c>
      <c r="H631" s="17" t="s">
        <v>8</v>
      </c>
      <c r="I631" s="20">
        <f>IF(FluxoCaixa1013151768[[#This Row],[Fornecedores]]="Saldo Inicial",FluxoCaixa1013151768[[#This Row],[R$ (Valores)]],I630+FluxoCaixa1013151768[[#This Row],[Valores Receitas / Despesas]])</f>
        <v>8657.4599999999791</v>
      </c>
      <c r="J631" s="5">
        <f>IF(FluxoCaixa1013151768[[#This Row],[Entrada / Saída]]="Saída",FluxoCaixa1013151768[[#This Row],[R$ (Valores)]]*-1,FluxoCaixa1013151768[[#This Row],[R$ (Valores)]])</f>
        <v>-5.7</v>
      </c>
    </row>
    <row r="632" spans="2:10">
      <c r="B632" s="16">
        <v>46105</v>
      </c>
      <c r="C632" s="48" t="s">
        <v>1908</v>
      </c>
      <c r="D632" s="17" t="s">
        <v>2</v>
      </c>
      <c r="E632" s="17" t="s">
        <v>225</v>
      </c>
      <c r="F632" s="17" t="s">
        <v>524</v>
      </c>
      <c r="G632" s="21">
        <v>12.35</v>
      </c>
      <c r="H632" s="17" t="s">
        <v>8</v>
      </c>
      <c r="I632" s="20">
        <f>IF(FluxoCaixa1013151768[[#This Row],[Fornecedores]]="Saldo Inicial",FluxoCaixa1013151768[[#This Row],[R$ (Valores)]],I631+FluxoCaixa1013151768[[#This Row],[Valores Receitas / Despesas]])</f>
        <v>8645.1099999999788</v>
      </c>
      <c r="J632" s="5">
        <f>IF(FluxoCaixa1013151768[[#This Row],[Entrada / Saída]]="Saída",FluxoCaixa1013151768[[#This Row],[R$ (Valores)]]*-1,FluxoCaixa1013151768[[#This Row],[R$ (Valores)]])</f>
        <v>-12.35</v>
      </c>
    </row>
    <row r="633" spans="2:10">
      <c r="B633" s="16">
        <v>46105</v>
      </c>
      <c r="C633" s="48" t="s">
        <v>1908</v>
      </c>
      <c r="D633" s="17" t="s">
        <v>2</v>
      </c>
      <c r="E633" s="17" t="s">
        <v>225</v>
      </c>
      <c r="F633" s="17" t="s">
        <v>524</v>
      </c>
      <c r="G633" s="21">
        <v>3</v>
      </c>
      <c r="H633" s="17" t="s">
        <v>8</v>
      </c>
      <c r="I633" s="20">
        <f>IF(FluxoCaixa1013151768[[#This Row],[Fornecedores]]="Saldo Inicial",FluxoCaixa1013151768[[#This Row],[R$ (Valores)]],I632+FluxoCaixa1013151768[[#This Row],[Valores Receitas / Despesas]])</f>
        <v>8642.1099999999788</v>
      </c>
      <c r="J633" s="5">
        <f>IF(FluxoCaixa1013151768[[#This Row],[Entrada / Saída]]="Saída",FluxoCaixa1013151768[[#This Row],[R$ (Valores)]]*-1,FluxoCaixa1013151768[[#This Row],[R$ (Valores)]])</f>
        <v>-3</v>
      </c>
    </row>
    <row r="634" spans="2:10">
      <c r="B634" s="16">
        <v>46105</v>
      </c>
      <c r="C634" s="48" t="s">
        <v>1908</v>
      </c>
      <c r="D634" s="17" t="s">
        <v>2</v>
      </c>
      <c r="E634" s="17" t="s">
        <v>225</v>
      </c>
      <c r="F634" s="17" t="s">
        <v>524</v>
      </c>
      <c r="G634" s="21">
        <v>5.7</v>
      </c>
      <c r="H634" s="17" t="s">
        <v>8</v>
      </c>
      <c r="I634" s="20">
        <f>IF(FluxoCaixa1013151768[[#This Row],[Fornecedores]]="Saldo Inicial",FluxoCaixa1013151768[[#This Row],[R$ (Valores)]],I633+FluxoCaixa1013151768[[#This Row],[Valores Receitas / Despesas]])</f>
        <v>8636.409999999978</v>
      </c>
      <c r="J634" s="5">
        <f>IF(FluxoCaixa1013151768[[#This Row],[Entrada / Saída]]="Saída",FluxoCaixa1013151768[[#This Row],[R$ (Valores)]]*-1,FluxoCaixa1013151768[[#This Row],[R$ (Valores)]])</f>
        <v>-5.7</v>
      </c>
    </row>
    <row r="635" spans="2:10">
      <c r="B635" s="16">
        <v>46105</v>
      </c>
      <c r="C635" s="48" t="s">
        <v>1908</v>
      </c>
      <c r="D635" s="17" t="s">
        <v>2</v>
      </c>
      <c r="E635" s="17" t="s">
        <v>225</v>
      </c>
      <c r="F635" s="17" t="s">
        <v>524</v>
      </c>
      <c r="G635" s="21">
        <v>3</v>
      </c>
      <c r="H635" s="17" t="s">
        <v>8</v>
      </c>
      <c r="I635" s="20">
        <f>IF(FluxoCaixa1013151768[[#This Row],[Fornecedores]]="Saldo Inicial",FluxoCaixa1013151768[[#This Row],[R$ (Valores)]],I634+FluxoCaixa1013151768[[#This Row],[Valores Receitas / Despesas]])</f>
        <v>8633.409999999978</v>
      </c>
      <c r="J635" s="5">
        <f>IF(FluxoCaixa1013151768[[#This Row],[Entrada / Saída]]="Saída",FluxoCaixa1013151768[[#This Row],[R$ (Valores)]]*-1,FluxoCaixa1013151768[[#This Row],[R$ (Valores)]])</f>
        <v>-3</v>
      </c>
    </row>
    <row r="636" spans="2:10">
      <c r="B636" s="16">
        <v>46105</v>
      </c>
      <c r="C636" s="48" t="s">
        <v>1908</v>
      </c>
      <c r="D636" s="17" t="s">
        <v>2</v>
      </c>
      <c r="E636" s="17" t="s">
        <v>225</v>
      </c>
      <c r="F636" s="17" t="s">
        <v>524</v>
      </c>
      <c r="G636" s="21">
        <v>3</v>
      </c>
      <c r="H636" s="17" t="s">
        <v>8</v>
      </c>
      <c r="I636" s="20">
        <f>IF(FluxoCaixa1013151768[[#This Row],[Fornecedores]]="Saldo Inicial",FluxoCaixa1013151768[[#This Row],[R$ (Valores)]],I635+FluxoCaixa1013151768[[#This Row],[Valores Receitas / Despesas]])</f>
        <v>8630.409999999978</v>
      </c>
      <c r="J636" s="5">
        <f>IF(FluxoCaixa1013151768[[#This Row],[Entrada / Saída]]="Saída",FluxoCaixa1013151768[[#This Row],[R$ (Valores)]]*-1,FluxoCaixa1013151768[[#This Row],[R$ (Valores)]])</f>
        <v>-3</v>
      </c>
    </row>
    <row r="637" spans="2:10">
      <c r="B637" s="16">
        <v>46105</v>
      </c>
      <c r="C637" s="48" t="s">
        <v>1908</v>
      </c>
      <c r="D637" s="17" t="s">
        <v>2</v>
      </c>
      <c r="E637" s="17" t="s">
        <v>225</v>
      </c>
      <c r="F637" s="17" t="s">
        <v>524</v>
      </c>
      <c r="G637" s="21">
        <v>3</v>
      </c>
      <c r="H637" s="17" t="s">
        <v>8</v>
      </c>
      <c r="I637" s="20">
        <f>IF(FluxoCaixa1013151768[[#This Row],[Fornecedores]]="Saldo Inicial",FluxoCaixa1013151768[[#This Row],[R$ (Valores)]],I636+FluxoCaixa1013151768[[#This Row],[Valores Receitas / Despesas]])</f>
        <v>8627.409999999978</v>
      </c>
      <c r="J637" s="5">
        <f>IF(FluxoCaixa1013151768[[#This Row],[Entrada / Saída]]="Saída",FluxoCaixa1013151768[[#This Row],[R$ (Valores)]]*-1,FluxoCaixa1013151768[[#This Row],[R$ (Valores)]])</f>
        <v>-3</v>
      </c>
    </row>
    <row r="638" spans="2:10">
      <c r="B638" s="16">
        <v>46105</v>
      </c>
      <c r="C638" s="48" t="s">
        <v>1908</v>
      </c>
      <c r="D638" s="17" t="s">
        <v>2</v>
      </c>
      <c r="E638" s="17" t="s">
        <v>225</v>
      </c>
      <c r="F638" s="17" t="s">
        <v>524</v>
      </c>
      <c r="G638" s="21">
        <v>1.49</v>
      </c>
      <c r="H638" s="17" t="s">
        <v>8</v>
      </c>
      <c r="I638" s="20">
        <f>IF(FluxoCaixa1013151768[[#This Row],[Fornecedores]]="Saldo Inicial",FluxoCaixa1013151768[[#This Row],[R$ (Valores)]],I637+FluxoCaixa1013151768[[#This Row],[Valores Receitas / Despesas]])</f>
        <v>8625.9199999999782</v>
      </c>
      <c r="J638" s="5">
        <f>IF(FluxoCaixa1013151768[[#This Row],[Entrada / Saída]]="Saída",FluxoCaixa1013151768[[#This Row],[R$ (Valores)]]*-1,FluxoCaixa1013151768[[#This Row],[R$ (Valores)]])</f>
        <v>-1.49</v>
      </c>
    </row>
    <row r="639" spans="2:10">
      <c r="B639" s="16">
        <v>46105</v>
      </c>
      <c r="C639" s="48" t="s">
        <v>1908</v>
      </c>
      <c r="D639" s="17" t="s">
        <v>2</v>
      </c>
      <c r="E639" s="17" t="s">
        <v>225</v>
      </c>
      <c r="F639" s="17" t="s">
        <v>524</v>
      </c>
      <c r="G639" s="21">
        <v>12.35</v>
      </c>
      <c r="H639" s="17" t="s">
        <v>8</v>
      </c>
      <c r="I639" s="20">
        <f>IF(FluxoCaixa1013151768[[#This Row],[Fornecedores]]="Saldo Inicial",FluxoCaixa1013151768[[#This Row],[R$ (Valores)]],I638+FluxoCaixa1013151768[[#This Row],[Valores Receitas / Despesas]])</f>
        <v>8613.5699999999779</v>
      </c>
      <c r="J639" s="5">
        <f>IF(FluxoCaixa1013151768[[#This Row],[Entrada / Saída]]="Saída",FluxoCaixa1013151768[[#This Row],[R$ (Valores)]]*-1,FluxoCaixa1013151768[[#This Row],[R$ (Valores)]])</f>
        <v>-12.35</v>
      </c>
    </row>
    <row r="640" spans="2:10">
      <c r="B640" s="16">
        <v>46105</v>
      </c>
      <c r="C640" s="48" t="s">
        <v>1908</v>
      </c>
      <c r="D640" s="17" t="s">
        <v>2</v>
      </c>
      <c r="E640" s="17" t="s">
        <v>70</v>
      </c>
      <c r="F640" s="17" t="s">
        <v>2372</v>
      </c>
      <c r="G640" s="21">
        <v>680</v>
      </c>
      <c r="H640" s="17" t="s">
        <v>8</v>
      </c>
      <c r="I640" s="20">
        <f>IF(FluxoCaixa1013151768[[#This Row],[Fornecedores]]="Saldo Inicial",FluxoCaixa1013151768[[#This Row],[R$ (Valores)]],I639+FluxoCaixa1013151768[[#This Row],[Valores Receitas / Despesas]])</f>
        <v>7933.5699999999779</v>
      </c>
      <c r="J640" s="5">
        <f>IF(FluxoCaixa1013151768[[#This Row],[Entrada / Saída]]="Saída",FluxoCaixa1013151768[[#This Row],[R$ (Valores)]]*-1,FluxoCaixa1013151768[[#This Row],[R$ (Valores)]])</f>
        <v>-680</v>
      </c>
    </row>
    <row r="641" spans="2:10">
      <c r="B641" s="16">
        <v>46105</v>
      </c>
      <c r="C641" s="48" t="s">
        <v>1908</v>
      </c>
      <c r="D641" s="17" t="s">
        <v>2</v>
      </c>
      <c r="E641" s="17" t="s">
        <v>225</v>
      </c>
      <c r="F641" s="17" t="s">
        <v>524</v>
      </c>
      <c r="G641" s="21">
        <v>3</v>
      </c>
      <c r="H641" s="17" t="s">
        <v>8</v>
      </c>
      <c r="I641" s="20">
        <f>IF(FluxoCaixa1013151768[[#This Row],[Fornecedores]]="Saldo Inicial",FluxoCaixa1013151768[[#This Row],[R$ (Valores)]],I640+FluxoCaixa1013151768[[#This Row],[Valores Receitas / Despesas]])</f>
        <v>7930.5699999999779</v>
      </c>
      <c r="J641" s="5">
        <f>IF(FluxoCaixa1013151768[[#This Row],[Entrada / Saída]]="Saída",FluxoCaixa1013151768[[#This Row],[R$ (Valores)]]*-1,FluxoCaixa1013151768[[#This Row],[R$ (Valores)]])</f>
        <v>-3</v>
      </c>
    </row>
    <row r="642" spans="2:10">
      <c r="B642" s="16">
        <v>46105</v>
      </c>
      <c r="C642" s="48" t="s">
        <v>1908</v>
      </c>
      <c r="D642" s="17" t="s">
        <v>2</v>
      </c>
      <c r="E642" s="17" t="s">
        <v>225</v>
      </c>
      <c r="F642" s="17" t="s">
        <v>524</v>
      </c>
      <c r="G642" s="21">
        <v>3</v>
      </c>
      <c r="H642" s="17" t="s">
        <v>8</v>
      </c>
      <c r="I642" s="20">
        <f>IF(FluxoCaixa1013151768[[#This Row],[Fornecedores]]="Saldo Inicial",FluxoCaixa1013151768[[#This Row],[R$ (Valores)]],I641+FluxoCaixa1013151768[[#This Row],[Valores Receitas / Despesas]])</f>
        <v>7927.5699999999779</v>
      </c>
      <c r="J642" s="5">
        <f>IF(FluxoCaixa1013151768[[#This Row],[Entrada / Saída]]="Saída",FluxoCaixa1013151768[[#This Row],[R$ (Valores)]]*-1,FluxoCaixa1013151768[[#This Row],[R$ (Valores)]])</f>
        <v>-3</v>
      </c>
    </row>
    <row r="643" spans="2:10">
      <c r="B643" s="16">
        <v>46105</v>
      </c>
      <c r="C643" s="48" t="s">
        <v>1908</v>
      </c>
      <c r="D643" s="17" t="s">
        <v>2</v>
      </c>
      <c r="E643" s="17" t="s">
        <v>225</v>
      </c>
      <c r="F643" s="17" t="s">
        <v>524</v>
      </c>
      <c r="G643" s="21">
        <v>3</v>
      </c>
      <c r="H643" s="17" t="s">
        <v>8</v>
      </c>
      <c r="I643" s="20">
        <f>IF(FluxoCaixa1013151768[[#This Row],[Fornecedores]]="Saldo Inicial",FluxoCaixa1013151768[[#This Row],[R$ (Valores)]],I642+FluxoCaixa1013151768[[#This Row],[Valores Receitas / Despesas]])</f>
        <v>7924.5699999999779</v>
      </c>
      <c r="J643" s="5">
        <f>IF(FluxoCaixa1013151768[[#This Row],[Entrada / Saída]]="Saída",FluxoCaixa1013151768[[#This Row],[R$ (Valores)]]*-1,FluxoCaixa1013151768[[#This Row],[R$ (Valores)]])</f>
        <v>-3</v>
      </c>
    </row>
    <row r="644" spans="2:10">
      <c r="B644" s="16">
        <v>46105</v>
      </c>
      <c r="C644" s="48" t="s">
        <v>1908</v>
      </c>
      <c r="D644" s="17" t="s">
        <v>2</v>
      </c>
      <c r="E644" s="17" t="s">
        <v>225</v>
      </c>
      <c r="F644" s="17" t="s">
        <v>524</v>
      </c>
      <c r="G644" s="21">
        <v>3</v>
      </c>
      <c r="H644" s="17" t="s">
        <v>8</v>
      </c>
      <c r="I644" s="20">
        <f>IF(FluxoCaixa1013151768[[#This Row],[Fornecedores]]="Saldo Inicial",FluxoCaixa1013151768[[#This Row],[R$ (Valores)]],I643+FluxoCaixa1013151768[[#This Row],[Valores Receitas / Despesas]])</f>
        <v>7921.5699999999779</v>
      </c>
      <c r="J644" s="5">
        <f>IF(FluxoCaixa1013151768[[#This Row],[Entrada / Saída]]="Saída",FluxoCaixa1013151768[[#This Row],[R$ (Valores)]]*-1,FluxoCaixa1013151768[[#This Row],[R$ (Valores)]])</f>
        <v>-3</v>
      </c>
    </row>
    <row r="645" spans="2:10">
      <c r="B645" s="16">
        <v>46105</v>
      </c>
      <c r="C645" s="48" t="s">
        <v>1908</v>
      </c>
      <c r="D645" s="17" t="s">
        <v>2</v>
      </c>
      <c r="E645" s="17" t="s">
        <v>70</v>
      </c>
      <c r="F645" s="17" t="s">
        <v>2373</v>
      </c>
      <c r="G645" s="21">
        <v>1000</v>
      </c>
      <c r="H645" s="17" t="s">
        <v>8</v>
      </c>
      <c r="I645" s="20">
        <f>IF(FluxoCaixa1013151768[[#This Row],[Fornecedores]]="Saldo Inicial",FluxoCaixa1013151768[[#This Row],[R$ (Valores)]],I644+FluxoCaixa1013151768[[#This Row],[Valores Receitas / Despesas]])</f>
        <v>6921.5699999999779</v>
      </c>
      <c r="J645" s="5">
        <f>IF(FluxoCaixa1013151768[[#This Row],[Entrada / Saída]]="Saída",FluxoCaixa1013151768[[#This Row],[R$ (Valores)]]*-1,FluxoCaixa1013151768[[#This Row],[R$ (Valores)]])</f>
        <v>-1000</v>
      </c>
    </row>
    <row r="646" spans="2:10">
      <c r="B646" s="16">
        <v>46105</v>
      </c>
      <c r="C646" s="48" t="s">
        <v>1908</v>
      </c>
      <c r="D646" s="17" t="s">
        <v>2</v>
      </c>
      <c r="E646" s="17" t="s">
        <v>71</v>
      </c>
      <c r="F646" s="17" t="s">
        <v>2374</v>
      </c>
      <c r="G646" s="21">
        <v>319.97000000000003</v>
      </c>
      <c r="H646" s="17" t="s">
        <v>8</v>
      </c>
      <c r="I646" s="20">
        <f>IF(FluxoCaixa1013151768[[#This Row],[Fornecedores]]="Saldo Inicial",FluxoCaixa1013151768[[#This Row],[R$ (Valores)]],I645+FluxoCaixa1013151768[[#This Row],[Valores Receitas / Despesas]])</f>
        <v>6601.5999999999776</v>
      </c>
      <c r="J646" s="5">
        <f>IF(FluxoCaixa1013151768[[#This Row],[Entrada / Saída]]="Saída",FluxoCaixa1013151768[[#This Row],[R$ (Valores)]]*-1,FluxoCaixa1013151768[[#This Row],[R$ (Valores)]])</f>
        <v>-319.97000000000003</v>
      </c>
    </row>
    <row r="647" spans="2:10">
      <c r="B647" s="16">
        <v>46105</v>
      </c>
      <c r="C647" s="48" t="s">
        <v>1908</v>
      </c>
      <c r="D647" s="17" t="s">
        <v>2</v>
      </c>
      <c r="E647" s="17" t="s">
        <v>71</v>
      </c>
      <c r="F647" s="17" t="s">
        <v>2375</v>
      </c>
      <c r="G647" s="21">
        <v>353.94</v>
      </c>
      <c r="H647" s="17" t="s">
        <v>8</v>
      </c>
      <c r="I647" s="20">
        <f>IF(FluxoCaixa1013151768[[#This Row],[Fornecedores]]="Saldo Inicial",FluxoCaixa1013151768[[#This Row],[R$ (Valores)]],I646+FluxoCaixa1013151768[[#This Row],[Valores Receitas / Despesas]])</f>
        <v>6247.659999999978</v>
      </c>
      <c r="J647" s="5">
        <f>IF(FluxoCaixa1013151768[[#This Row],[Entrada / Saída]]="Saída",FluxoCaixa1013151768[[#This Row],[R$ (Valores)]]*-1,FluxoCaixa1013151768[[#This Row],[R$ (Valores)]])</f>
        <v>-353.94</v>
      </c>
    </row>
    <row r="648" spans="2:10">
      <c r="B648" s="16">
        <v>46105</v>
      </c>
      <c r="C648" s="48" t="s">
        <v>1908</v>
      </c>
      <c r="D648" s="17" t="s">
        <v>2</v>
      </c>
      <c r="E648" s="17" t="s">
        <v>71</v>
      </c>
      <c r="F648" s="17" t="s">
        <v>2376</v>
      </c>
      <c r="G648" s="21">
        <v>304.94</v>
      </c>
      <c r="H648" s="17" t="s">
        <v>8</v>
      </c>
      <c r="I648" s="20">
        <f>IF(FluxoCaixa1013151768[[#This Row],[Fornecedores]]="Saldo Inicial",FluxoCaixa1013151768[[#This Row],[R$ (Valores)]],I647+FluxoCaixa1013151768[[#This Row],[Valores Receitas / Despesas]])</f>
        <v>5942.7199999999784</v>
      </c>
      <c r="J648" s="5">
        <f>IF(FluxoCaixa1013151768[[#This Row],[Entrada / Saída]]="Saída",FluxoCaixa1013151768[[#This Row],[R$ (Valores)]]*-1,FluxoCaixa1013151768[[#This Row],[R$ (Valores)]])</f>
        <v>-304.94</v>
      </c>
    </row>
    <row r="649" spans="2:10">
      <c r="B649" s="16">
        <v>46105</v>
      </c>
      <c r="C649" s="48" t="s">
        <v>1908</v>
      </c>
      <c r="D649" s="17" t="s">
        <v>2</v>
      </c>
      <c r="E649" s="17" t="s">
        <v>225</v>
      </c>
      <c r="F649" s="17" t="s">
        <v>524</v>
      </c>
      <c r="G649" s="21">
        <v>1.49</v>
      </c>
      <c r="H649" s="17" t="s">
        <v>8</v>
      </c>
      <c r="I649" s="20">
        <f>IF(FluxoCaixa1013151768[[#This Row],[Fornecedores]]="Saldo Inicial",FluxoCaixa1013151768[[#This Row],[R$ (Valores)]],I648+FluxoCaixa1013151768[[#This Row],[Valores Receitas / Despesas]])</f>
        <v>5941.2299999999786</v>
      </c>
      <c r="J649" s="5">
        <f>IF(FluxoCaixa1013151768[[#This Row],[Entrada / Saída]]="Saída",FluxoCaixa1013151768[[#This Row],[R$ (Valores)]]*-1,FluxoCaixa1013151768[[#This Row],[R$ (Valores)]])</f>
        <v>-1.49</v>
      </c>
    </row>
    <row r="650" spans="2:10">
      <c r="B650" s="16">
        <v>46105</v>
      </c>
      <c r="C650" s="48" t="s">
        <v>1908</v>
      </c>
      <c r="D650" s="17" t="s">
        <v>2</v>
      </c>
      <c r="E650" s="17" t="s">
        <v>225</v>
      </c>
      <c r="F650" s="17" t="s">
        <v>524</v>
      </c>
      <c r="G650" s="54">
        <v>5.7</v>
      </c>
      <c r="H650" s="45" t="s">
        <v>8</v>
      </c>
      <c r="I650" s="47">
        <f>IF(FluxoCaixa1013151768[[#This Row],[Fornecedores]]="Saldo Inicial",FluxoCaixa1013151768[[#This Row],[R$ (Valores)]],I649+FluxoCaixa1013151768[[#This Row],[Valores Receitas / Despesas]])</f>
        <v>5935.5299999999788</v>
      </c>
      <c r="J650" s="53">
        <f>IF(FluxoCaixa1013151768[[#This Row],[Entrada / Saída]]="Saída",FluxoCaixa1013151768[[#This Row],[R$ (Valores)]]*-1,FluxoCaixa1013151768[[#This Row],[R$ (Valores)]])</f>
        <v>-5.7</v>
      </c>
    </row>
    <row r="651" spans="2:10">
      <c r="B651" s="16">
        <v>46105</v>
      </c>
      <c r="C651" s="48" t="s">
        <v>1908</v>
      </c>
      <c r="D651" s="17" t="s">
        <v>2</v>
      </c>
      <c r="E651" s="17" t="s">
        <v>225</v>
      </c>
      <c r="F651" s="17" t="s">
        <v>524</v>
      </c>
      <c r="G651" s="54">
        <v>1.49</v>
      </c>
      <c r="H651" s="45" t="s">
        <v>8</v>
      </c>
      <c r="I651" s="47">
        <f>IF(FluxoCaixa1013151768[[#This Row],[Fornecedores]]="Saldo Inicial",FluxoCaixa1013151768[[#This Row],[R$ (Valores)]],I650+FluxoCaixa1013151768[[#This Row],[Valores Receitas / Despesas]])</f>
        <v>5934.039999999979</v>
      </c>
      <c r="J651" s="53">
        <f>IF(FluxoCaixa1013151768[[#This Row],[Entrada / Saída]]="Saída",FluxoCaixa1013151768[[#This Row],[R$ (Valores)]]*-1,FluxoCaixa1013151768[[#This Row],[R$ (Valores)]])</f>
        <v>-1.49</v>
      </c>
    </row>
    <row r="652" spans="2:10">
      <c r="B652" s="16">
        <v>46105</v>
      </c>
      <c r="C652" s="48" t="s">
        <v>1908</v>
      </c>
      <c r="D652" s="17" t="s">
        <v>2</v>
      </c>
      <c r="E652" s="17" t="s">
        <v>225</v>
      </c>
      <c r="F652" s="17" t="s">
        <v>524</v>
      </c>
      <c r="G652" s="21">
        <v>5.7</v>
      </c>
      <c r="H652" s="17" t="s">
        <v>8</v>
      </c>
      <c r="I652" s="20">
        <f>IF(FluxoCaixa1013151768[[#This Row],[Fornecedores]]="Saldo Inicial",FluxoCaixa1013151768[[#This Row],[R$ (Valores)]],I651+FluxoCaixa1013151768[[#This Row],[Valores Receitas / Despesas]])</f>
        <v>5928.3399999999792</v>
      </c>
      <c r="J652" s="5">
        <f>IF(FluxoCaixa1013151768[[#This Row],[Entrada / Saída]]="Saída",FluxoCaixa1013151768[[#This Row],[R$ (Valores)]]*-1,FluxoCaixa1013151768[[#This Row],[R$ (Valores)]])</f>
        <v>-5.7</v>
      </c>
    </row>
    <row r="653" spans="2:10">
      <c r="B653" s="16">
        <v>46106</v>
      </c>
      <c r="C653" s="48" t="s">
        <v>1908</v>
      </c>
      <c r="D653" s="17" t="s">
        <v>2</v>
      </c>
      <c r="E653" s="17" t="s">
        <v>20</v>
      </c>
      <c r="F653" s="17" t="s">
        <v>2387</v>
      </c>
      <c r="G653" s="21">
        <v>2639.93</v>
      </c>
      <c r="H653" s="17" t="s">
        <v>8</v>
      </c>
      <c r="I653" s="20">
        <f>IF(FluxoCaixa1013151768[[#This Row],[Fornecedores]]="Saldo Inicial",FluxoCaixa1013151768[[#This Row],[R$ (Valores)]],I652+FluxoCaixa1013151768[[#This Row],[Valores Receitas / Despesas]])</f>
        <v>3288.4099999999794</v>
      </c>
      <c r="J653" s="5">
        <f>IF(FluxoCaixa1013151768[[#This Row],[Entrada / Saída]]="Saída",FluxoCaixa1013151768[[#This Row],[R$ (Valores)]]*-1,FluxoCaixa1013151768[[#This Row],[R$ (Valores)]])</f>
        <v>-2639.93</v>
      </c>
    </row>
    <row r="654" spans="2:10">
      <c r="B654" s="16">
        <v>46106</v>
      </c>
      <c r="C654" s="48" t="s">
        <v>1908</v>
      </c>
      <c r="D654" s="17" t="s">
        <v>1</v>
      </c>
      <c r="E654" s="17" t="s">
        <v>9</v>
      </c>
      <c r="F654" s="17" t="s">
        <v>2388</v>
      </c>
      <c r="G654" s="21">
        <v>16249.54</v>
      </c>
      <c r="H654" s="17" t="s">
        <v>8</v>
      </c>
      <c r="I654" s="20">
        <f>IF(FluxoCaixa1013151768[[#This Row],[Fornecedores]]="Saldo Inicial",FluxoCaixa1013151768[[#This Row],[R$ (Valores)]],I653+FluxoCaixa1013151768[[#This Row],[Valores Receitas / Despesas]])</f>
        <v>19537.949999999979</v>
      </c>
      <c r="J654" s="5">
        <f>IF(FluxoCaixa1013151768[[#This Row],[Entrada / Saída]]="Saída",FluxoCaixa1013151768[[#This Row],[R$ (Valores)]]*-1,FluxoCaixa1013151768[[#This Row],[R$ (Valores)]])</f>
        <v>16249.54</v>
      </c>
    </row>
    <row r="655" spans="2:10">
      <c r="B655" s="16">
        <v>46106</v>
      </c>
      <c r="C655" s="48" t="s">
        <v>1908</v>
      </c>
      <c r="D655" s="17" t="s">
        <v>2</v>
      </c>
      <c r="E655" s="17" t="s">
        <v>225</v>
      </c>
      <c r="F655" s="17" t="s">
        <v>524</v>
      </c>
      <c r="G655" s="21">
        <v>1.49</v>
      </c>
      <c r="H655" s="17" t="s">
        <v>8</v>
      </c>
      <c r="I655" s="20">
        <f>IF(FluxoCaixa1013151768[[#This Row],[Fornecedores]]="Saldo Inicial",FluxoCaixa1013151768[[#This Row],[R$ (Valores)]],I654+FluxoCaixa1013151768[[#This Row],[Valores Receitas / Despesas]])</f>
        <v>19536.459999999977</v>
      </c>
      <c r="J655" s="5">
        <f>IF(FluxoCaixa1013151768[[#This Row],[Entrada / Saída]]="Saída",FluxoCaixa1013151768[[#This Row],[R$ (Valores)]]*-1,FluxoCaixa1013151768[[#This Row],[R$ (Valores)]])</f>
        <v>-1.49</v>
      </c>
    </row>
    <row r="656" spans="2:10">
      <c r="B656" s="16">
        <v>46106</v>
      </c>
      <c r="C656" s="48" t="s">
        <v>1908</v>
      </c>
      <c r="D656" s="17" t="s">
        <v>2</v>
      </c>
      <c r="E656" s="17" t="s">
        <v>225</v>
      </c>
      <c r="F656" s="17" t="s">
        <v>524</v>
      </c>
      <c r="G656" s="21">
        <v>5.7</v>
      </c>
      <c r="H656" s="17" t="s">
        <v>8</v>
      </c>
      <c r="I656" s="20">
        <f>IF(FluxoCaixa1013151768[[#This Row],[Fornecedores]]="Saldo Inicial",FluxoCaixa1013151768[[#This Row],[R$ (Valores)]],I655+FluxoCaixa1013151768[[#This Row],[Valores Receitas / Despesas]])</f>
        <v>19530.759999999977</v>
      </c>
      <c r="J656" s="5">
        <f>IF(FluxoCaixa1013151768[[#This Row],[Entrada / Saída]]="Saída",FluxoCaixa1013151768[[#This Row],[R$ (Valores)]]*-1,FluxoCaixa1013151768[[#This Row],[R$ (Valores)]])</f>
        <v>-5.7</v>
      </c>
    </row>
    <row r="657" spans="2:10">
      <c r="B657" s="16">
        <v>46106</v>
      </c>
      <c r="C657" s="48" t="s">
        <v>1908</v>
      </c>
      <c r="D657" s="17" t="s">
        <v>2</v>
      </c>
      <c r="E657" s="17" t="s">
        <v>225</v>
      </c>
      <c r="F657" s="17" t="s">
        <v>524</v>
      </c>
      <c r="G657" s="54">
        <v>12.35</v>
      </c>
      <c r="H657" s="45" t="s">
        <v>8</v>
      </c>
      <c r="I657" s="47">
        <f>IF(FluxoCaixa1013151768[[#This Row],[Fornecedores]]="Saldo Inicial",FluxoCaixa1013151768[[#This Row],[R$ (Valores)]],I656+FluxoCaixa1013151768[[#This Row],[Valores Receitas / Despesas]])</f>
        <v>19518.409999999978</v>
      </c>
      <c r="J657" s="53">
        <f>IF(FluxoCaixa1013151768[[#This Row],[Entrada / Saída]]="Saída",FluxoCaixa1013151768[[#This Row],[R$ (Valores)]]*-1,FluxoCaixa1013151768[[#This Row],[R$ (Valores)]])</f>
        <v>-12.35</v>
      </c>
    </row>
    <row r="658" spans="2:10">
      <c r="B658" s="16">
        <v>46106</v>
      </c>
      <c r="C658" s="48" t="s">
        <v>1908</v>
      </c>
      <c r="D658" s="17" t="s">
        <v>2</v>
      </c>
      <c r="E658" s="17" t="s">
        <v>225</v>
      </c>
      <c r="F658" s="17" t="s">
        <v>524</v>
      </c>
      <c r="G658" s="21">
        <v>20.72</v>
      </c>
      <c r="H658" s="17" t="s">
        <v>8</v>
      </c>
      <c r="I658" s="20">
        <f>IF(FluxoCaixa1013151768[[#This Row],[Fornecedores]]="Saldo Inicial",FluxoCaixa1013151768[[#This Row],[R$ (Valores)]],I657+FluxoCaixa1013151768[[#This Row],[Valores Receitas / Despesas]])</f>
        <v>19497.689999999977</v>
      </c>
      <c r="J658" s="5">
        <f>IF(FluxoCaixa1013151768[[#This Row],[Entrada / Saída]]="Saída",FluxoCaixa1013151768[[#This Row],[R$ (Valores)]]*-1,FluxoCaixa1013151768[[#This Row],[R$ (Valores)]])</f>
        <v>-20.72</v>
      </c>
    </row>
    <row r="659" spans="2:10">
      <c r="B659" s="16">
        <v>46106</v>
      </c>
      <c r="C659" s="48" t="s">
        <v>1908</v>
      </c>
      <c r="D659" s="17" t="s">
        <v>2</v>
      </c>
      <c r="E659" s="17" t="s">
        <v>225</v>
      </c>
      <c r="F659" s="17" t="s">
        <v>524</v>
      </c>
      <c r="G659" s="21">
        <v>1.49</v>
      </c>
      <c r="H659" s="17" t="s">
        <v>8</v>
      </c>
      <c r="I659" s="20">
        <f>IF(FluxoCaixa1013151768[[#This Row],[Fornecedores]]="Saldo Inicial",FluxoCaixa1013151768[[#This Row],[R$ (Valores)]],I658+FluxoCaixa1013151768[[#This Row],[Valores Receitas / Despesas]])</f>
        <v>19496.199999999975</v>
      </c>
      <c r="J659" s="5">
        <f>IF(FluxoCaixa1013151768[[#This Row],[Entrada / Saída]]="Saída",FluxoCaixa1013151768[[#This Row],[R$ (Valores)]]*-1,FluxoCaixa1013151768[[#This Row],[R$ (Valores)]])</f>
        <v>-1.49</v>
      </c>
    </row>
    <row r="660" spans="2:10">
      <c r="B660" s="16">
        <v>46106</v>
      </c>
      <c r="C660" s="48" t="s">
        <v>1908</v>
      </c>
      <c r="D660" s="17" t="s">
        <v>2</v>
      </c>
      <c r="E660" s="17" t="s">
        <v>225</v>
      </c>
      <c r="F660" s="17" t="s">
        <v>524</v>
      </c>
      <c r="G660" s="21">
        <v>12.35</v>
      </c>
      <c r="H660" s="17" t="s">
        <v>8</v>
      </c>
      <c r="I660" s="20">
        <f>IF(FluxoCaixa1013151768[[#This Row],[Fornecedores]]="Saldo Inicial",FluxoCaixa1013151768[[#This Row],[R$ (Valores)]],I659+FluxoCaixa1013151768[[#This Row],[Valores Receitas / Despesas]])</f>
        <v>19483.849999999977</v>
      </c>
      <c r="J660" s="5">
        <f>IF(FluxoCaixa1013151768[[#This Row],[Entrada / Saída]]="Saída",FluxoCaixa1013151768[[#This Row],[R$ (Valores)]]*-1,FluxoCaixa1013151768[[#This Row],[R$ (Valores)]])</f>
        <v>-12.35</v>
      </c>
    </row>
    <row r="661" spans="2:10">
      <c r="B661" s="16">
        <v>46106</v>
      </c>
      <c r="C661" s="48" t="s">
        <v>1908</v>
      </c>
      <c r="D661" s="17" t="s">
        <v>2</v>
      </c>
      <c r="E661" s="17" t="s">
        <v>225</v>
      </c>
      <c r="F661" s="17" t="s">
        <v>524</v>
      </c>
      <c r="G661" s="21">
        <v>5.4</v>
      </c>
      <c r="H661" s="17" t="s">
        <v>8</v>
      </c>
      <c r="I661" s="20">
        <f>IF(FluxoCaixa1013151768[[#This Row],[Fornecedores]]="Saldo Inicial",FluxoCaixa1013151768[[#This Row],[R$ (Valores)]],I660+FluxoCaixa1013151768[[#This Row],[Valores Receitas / Despesas]])</f>
        <v>19478.449999999975</v>
      </c>
      <c r="J661" s="5">
        <f>IF(FluxoCaixa1013151768[[#This Row],[Entrada / Saída]]="Saída",FluxoCaixa1013151768[[#This Row],[R$ (Valores)]]*-1,FluxoCaixa1013151768[[#This Row],[R$ (Valores)]])</f>
        <v>-5.4</v>
      </c>
    </row>
    <row r="662" spans="2:10">
      <c r="B662" s="16">
        <v>46106</v>
      </c>
      <c r="C662" s="48" t="s">
        <v>1908</v>
      </c>
      <c r="D662" s="17" t="s">
        <v>2</v>
      </c>
      <c r="E662" s="17" t="s">
        <v>225</v>
      </c>
      <c r="F662" s="17" t="s">
        <v>524</v>
      </c>
      <c r="G662" s="21">
        <v>5.4</v>
      </c>
      <c r="H662" s="17" t="s">
        <v>8</v>
      </c>
      <c r="I662" s="20">
        <f>IF(FluxoCaixa1013151768[[#This Row],[Fornecedores]]="Saldo Inicial",FluxoCaixa1013151768[[#This Row],[R$ (Valores)]],I661+FluxoCaixa1013151768[[#This Row],[Valores Receitas / Despesas]])</f>
        <v>19473.049999999974</v>
      </c>
      <c r="J662" s="5">
        <f>IF(FluxoCaixa1013151768[[#This Row],[Entrada / Saída]]="Saída",FluxoCaixa1013151768[[#This Row],[R$ (Valores)]]*-1,FluxoCaixa1013151768[[#This Row],[R$ (Valores)]])</f>
        <v>-5.4</v>
      </c>
    </row>
    <row r="663" spans="2:10">
      <c r="B663" s="16">
        <v>46106</v>
      </c>
      <c r="C663" s="48" t="s">
        <v>1908</v>
      </c>
      <c r="D663" s="17" t="s">
        <v>2</v>
      </c>
      <c r="E663" s="17" t="s">
        <v>225</v>
      </c>
      <c r="F663" s="17" t="s">
        <v>524</v>
      </c>
      <c r="G663" s="21">
        <v>1.49</v>
      </c>
      <c r="H663" s="17" t="s">
        <v>8</v>
      </c>
      <c r="I663" s="20">
        <f>IF(FluxoCaixa1013151768[[#This Row],[Fornecedores]]="Saldo Inicial",FluxoCaixa1013151768[[#This Row],[R$ (Valores)]],I662+FluxoCaixa1013151768[[#This Row],[Valores Receitas / Despesas]])</f>
        <v>19471.559999999972</v>
      </c>
      <c r="J663" s="5">
        <f>IF(FluxoCaixa1013151768[[#This Row],[Entrada / Saída]]="Saída",FluxoCaixa1013151768[[#This Row],[R$ (Valores)]]*-1,FluxoCaixa1013151768[[#This Row],[R$ (Valores)]])</f>
        <v>-1.49</v>
      </c>
    </row>
    <row r="664" spans="2:10">
      <c r="B664" s="16">
        <v>46106</v>
      </c>
      <c r="C664" s="48" t="s">
        <v>1908</v>
      </c>
      <c r="D664" s="17" t="s">
        <v>2</v>
      </c>
      <c r="E664" s="17" t="s">
        <v>225</v>
      </c>
      <c r="F664" s="17" t="s">
        <v>524</v>
      </c>
      <c r="G664" s="21">
        <v>5.5</v>
      </c>
      <c r="H664" s="17" t="s">
        <v>8</v>
      </c>
      <c r="I664" s="20">
        <f>IF(FluxoCaixa1013151768[[#This Row],[Fornecedores]]="Saldo Inicial",FluxoCaixa1013151768[[#This Row],[R$ (Valores)]],I663+FluxoCaixa1013151768[[#This Row],[Valores Receitas / Despesas]])</f>
        <v>19466.059999999972</v>
      </c>
      <c r="J664" s="5">
        <f>IF(FluxoCaixa1013151768[[#This Row],[Entrada / Saída]]="Saída",FluxoCaixa1013151768[[#This Row],[R$ (Valores)]]*-1,FluxoCaixa1013151768[[#This Row],[R$ (Valores)]])</f>
        <v>-5.5</v>
      </c>
    </row>
    <row r="665" spans="2:10">
      <c r="B665" s="16">
        <v>46106</v>
      </c>
      <c r="C665" s="48" t="s">
        <v>1908</v>
      </c>
      <c r="D665" s="17" t="s">
        <v>2</v>
      </c>
      <c r="E665" s="17" t="s">
        <v>20</v>
      </c>
      <c r="F665" s="17" t="s">
        <v>2387</v>
      </c>
      <c r="G665" s="21">
        <v>16249.54</v>
      </c>
      <c r="H665" s="17" t="s">
        <v>8</v>
      </c>
      <c r="I665" s="20">
        <f>IF(FluxoCaixa1013151768[[#This Row],[Fornecedores]]="Saldo Inicial",FluxoCaixa1013151768[[#This Row],[R$ (Valores)]],I664+FluxoCaixa1013151768[[#This Row],[Valores Receitas / Despesas]])</f>
        <v>3216.5199999999713</v>
      </c>
      <c r="J665" s="5">
        <f>IF(FluxoCaixa1013151768[[#This Row],[Entrada / Saída]]="Saída",FluxoCaixa1013151768[[#This Row],[R$ (Valores)]]*-1,FluxoCaixa1013151768[[#This Row],[R$ (Valores)]])</f>
        <v>-16249.54</v>
      </c>
    </row>
    <row r="666" spans="2:10">
      <c r="B666" s="16">
        <v>46107</v>
      </c>
      <c r="C666" s="48" t="s">
        <v>1908</v>
      </c>
      <c r="D666" s="17" t="s">
        <v>2</v>
      </c>
      <c r="E666" s="17" t="s">
        <v>225</v>
      </c>
      <c r="F666" s="17" t="s">
        <v>524</v>
      </c>
      <c r="G666" s="21">
        <v>5.5</v>
      </c>
      <c r="H666" s="17" t="s">
        <v>8</v>
      </c>
      <c r="I666" s="20">
        <f>IF(FluxoCaixa1013151768[[#This Row],[Fornecedores]]="Saldo Inicial",FluxoCaixa1013151768[[#This Row],[R$ (Valores)]],I665+FluxoCaixa1013151768[[#This Row],[Valores Receitas / Despesas]])</f>
        <v>3211.0199999999713</v>
      </c>
      <c r="J666" s="5">
        <f>IF(FluxoCaixa1013151768[[#This Row],[Entrada / Saída]]="Saída",FluxoCaixa1013151768[[#This Row],[R$ (Valores)]]*-1,FluxoCaixa1013151768[[#This Row],[R$ (Valores)]])</f>
        <v>-5.5</v>
      </c>
    </row>
    <row r="667" spans="2:10">
      <c r="B667" s="16">
        <v>46107</v>
      </c>
      <c r="C667" s="48" t="s">
        <v>1908</v>
      </c>
      <c r="D667" s="17" t="s">
        <v>2</v>
      </c>
      <c r="E667" s="17" t="s">
        <v>225</v>
      </c>
      <c r="F667" s="17" t="s">
        <v>524</v>
      </c>
      <c r="G667" s="21">
        <v>8.6999999999999993</v>
      </c>
      <c r="H667" s="17" t="s">
        <v>8</v>
      </c>
      <c r="I667" s="20">
        <f>IF(FluxoCaixa1013151768[[#This Row],[Fornecedores]]="Saldo Inicial",FluxoCaixa1013151768[[#This Row],[R$ (Valores)]],I666+FluxoCaixa1013151768[[#This Row],[Valores Receitas / Despesas]])</f>
        <v>3202.3199999999715</v>
      </c>
      <c r="J667" s="5">
        <f>IF(FluxoCaixa1013151768[[#This Row],[Entrada / Saída]]="Saída",FluxoCaixa1013151768[[#This Row],[R$ (Valores)]]*-1,FluxoCaixa1013151768[[#This Row],[R$ (Valores)]])</f>
        <v>-8.6999999999999993</v>
      </c>
    </row>
    <row r="668" spans="2:10">
      <c r="B668" s="16">
        <v>46107</v>
      </c>
      <c r="C668" s="48" t="s">
        <v>1908</v>
      </c>
      <c r="D668" s="17" t="s">
        <v>2</v>
      </c>
      <c r="E668" s="17" t="s">
        <v>225</v>
      </c>
      <c r="F668" s="17" t="s">
        <v>524</v>
      </c>
      <c r="G668" s="21">
        <v>5.5</v>
      </c>
      <c r="H668" s="17" t="s">
        <v>8</v>
      </c>
      <c r="I668" s="20">
        <f>IF(FluxoCaixa1013151768[[#This Row],[Fornecedores]]="Saldo Inicial",FluxoCaixa1013151768[[#This Row],[R$ (Valores)]],I667+FluxoCaixa1013151768[[#This Row],[Valores Receitas / Despesas]])</f>
        <v>3196.8199999999715</v>
      </c>
      <c r="J668" s="5">
        <f>IF(FluxoCaixa1013151768[[#This Row],[Entrada / Saída]]="Saída",FluxoCaixa1013151768[[#This Row],[R$ (Valores)]]*-1,FluxoCaixa1013151768[[#This Row],[R$ (Valores)]])</f>
        <v>-5.5</v>
      </c>
    </row>
    <row r="669" spans="2:10">
      <c r="B669" s="16">
        <v>46107</v>
      </c>
      <c r="C669" s="48" t="s">
        <v>1908</v>
      </c>
      <c r="D669" s="17" t="s">
        <v>2</v>
      </c>
      <c r="E669" s="17" t="s">
        <v>225</v>
      </c>
      <c r="F669" s="17" t="s">
        <v>524</v>
      </c>
      <c r="G669" s="21">
        <v>5.5</v>
      </c>
      <c r="H669" s="17" t="s">
        <v>8</v>
      </c>
      <c r="I669" s="20">
        <f>IF(FluxoCaixa1013151768[[#This Row],[Fornecedores]]="Saldo Inicial",FluxoCaixa1013151768[[#This Row],[R$ (Valores)]],I668+FluxoCaixa1013151768[[#This Row],[Valores Receitas / Despesas]])</f>
        <v>3191.3199999999715</v>
      </c>
      <c r="J669" s="5">
        <f>IF(FluxoCaixa1013151768[[#This Row],[Entrada / Saída]]="Saída",FluxoCaixa1013151768[[#This Row],[R$ (Valores)]]*-1,FluxoCaixa1013151768[[#This Row],[R$ (Valores)]])</f>
        <v>-5.5</v>
      </c>
    </row>
    <row r="670" spans="2:10">
      <c r="B670" s="16">
        <v>46107</v>
      </c>
      <c r="C670" s="48" t="s">
        <v>1908</v>
      </c>
      <c r="D670" s="17" t="s">
        <v>2</v>
      </c>
      <c r="E670" s="17" t="s">
        <v>225</v>
      </c>
      <c r="F670" s="17" t="s">
        <v>524</v>
      </c>
      <c r="G670" s="21">
        <v>8.6999999999999993</v>
      </c>
      <c r="H670" s="17" t="s">
        <v>8</v>
      </c>
      <c r="I670" s="20">
        <f>IF(FluxoCaixa1013151768[[#This Row],[Fornecedores]]="Saldo Inicial",FluxoCaixa1013151768[[#This Row],[R$ (Valores)]],I669+FluxoCaixa1013151768[[#This Row],[Valores Receitas / Despesas]])</f>
        <v>3182.6199999999717</v>
      </c>
      <c r="J670" s="5">
        <f>IF(FluxoCaixa1013151768[[#This Row],[Entrada / Saída]]="Saída",FluxoCaixa1013151768[[#This Row],[R$ (Valores)]]*-1,FluxoCaixa1013151768[[#This Row],[R$ (Valores)]])</f>
        <v>-8.6999999999999993</v>
      </c>
    </row>
    <row r="671" spans="2:10">
      <c r="B671" s="16">
        <v>46107</v>
      </c>
      <c r="C671" s="48" t="s">
        <v>1908</v>
      </c>
      <c r="D671" s="17" t="s">
        <v>1</v>
      </c>
      <c r="E671" s="17" t="s">
        <v>60</v>
      </c>
      <c r="F671" s="17" t="s">
        <v>844</v>
      </c>
      <c r="G671" s="21">
        <v>0.01</v>
      </c>
      <c r="H671" s="17" t="s">
        <v>8</v>
      </c>
      <c r="I671" s="20">
        <f>IF(FluxoCaixa1013151768[[#This Row],[Fornecedores]]="Saldo Inicial",FluxoCaixa1013151768[[#This Row],[R$ (Valores)]],I670+FluxoCaixa1013151768[[#This Row],[Valores Receitas / Despesas]])</f>
        <v>3182.6299999999719</v>
      </c>
      <c r="J671" s="5">
        <f>IF(FluxoCaixa1013151768[[#This Row],[Entrada / Saída]]="Saída",FluxoCaixa1013151768[[#This Row],[R$ (Valores)]]*-1,FluxoCaixa1013151768[[#This Row],[R$ (Valores)]])</f>
        <v>0.01</v>
      </c>
    </row>
    <row r="672" spans="2:10">
      <c r="B672" s="16">
        <v>46107</v>
      </c>
      <c r="C672" s="48" t="s">
        <v>1908</v>
      </c>
      <c r="D672" s="17" t="s">
        <v>2</v>
      </c>
      <c r="E672" s="17" t="s">
        <v>225</v>
      </c>
      <c r="F672" s="17" t="s">
        <v>524</v>
      </c>
      <c r="G672" s="21">
        <v>5.4</v>
      </c>
      <c r="H672" s="17" t="s">
        <v>8</v>
      </c>
      <c r="I672" s="20">
        <f>IF(FluxoCaixa1013151768[[#This Row],[Fornecedores]]="Saldo Inicial",FluxoCaixa1013151768[[#This Row],[R$ (Valores)]],I671+FluxoCaixa1013151768[[#This Row],[Valores Receitas / Despesas]])</f>
        <v>3177.2299999999718</v>
      </c>
      <c r="J672" s="5">
        <f>IF(FluxoCaixa1013151768[[#This Row],[Entrada / Saída]]="Saída",FluxoCaixa1013151768[[#This Row],[R$ (Valores)]]*-1,FluxoCaixa1013151768[[#This Row],[R$ (Valores)]])</f>
        <v>-5.4</v>
      </c>
    </row>
    <row r="673" spans="2:10">
      <c r="B673" s="16">
        <v>46107</v>
      </c>
      <c r="C673" s="48" t="s">
        <v>1908</v>
      </c>
      <c r="D673" s="17" t="s">
        <v>2</v>
      </c>
      <c r="E673" s="17" t="s">
        <v>225</v>
      </c>
      <c r="F673" s="17" t="s">
        <v>524</v>
      </c>
      <c r="G673" s="21">
        <v>5.4</v>
      </c>
      <c r="H673" s="17" t="s">
        <v>8</v>
      </c>
      <c r="I673" s="20">
        <f>IF(FluxoCaixa1013151768[[#This Row],[Fornecedores]]="Saldo Inicial",FluxoCaixa1013151768[[#This Row],[R$ (Valores)]],I672+FluxoCaixa1013151768[[#This Row],[Valores Receitas / Despesas]])</f>
        <v>3171.8299999999717</v>
      </c>
      <c r="J673" s="5">
        <f>IF(FluxoCaixa1013151768[[#This Row],[Entrada / Saída]]="Saída",FluxoCaixa1013151768[[#This Row],[R$ (Valores)]]*-1,FluxoCaixa1013151768[[#This Row],[R$ (Valores)]])</f>
        <v>-5.4</v>
      </c>
    </row>
    <row r="674" spans="2:10">
      <c r="B674" s="16">
        <v>46107</v>
      </c>
      <c r="C674" s="48" t="s">
        <v>1908</v>
      </c>
      <c r="D674" s="17" t="s">
        <v>2</v>
      </c>
      <c r="E674" s="17" t="s">
        <v>225</v>
      </c>
      <c r="F674" s="17" t="s">
        <v>524</v>
      </c>
      <c r="G674" s="21">
        <v>5.4</v>
      </c>
      <c r="H674" s="17" t="s">
        <v>8</v>
      </c>
      <c r="I674" s="20">
        <f>IF(FluxoCaixa1013151768[[#This Row],[Fornecedores]]="Saldo Inicial",FluxoCaixa1013151768[[#This Row],[R$ (Valores)]],I673+FluxoCaixa1013151768[[#This Row],[Valores Receitas / Despesas]])</f>
        <v>3166.4299999999716</v>
      </c>
      <c r="J674" s="5">
        <f>IF(FluxoCaixa1013151768[[#This Row],[Entrada / Saída]]="Saída",FluxoCaixa1013151768[[#This Row],[R$ (Valores)]]*-1,FluxoCaixa1013151768[[#This Row],[R$ (Valores)]])</f>
        <v>-5.4</v>
      </c>
    </row>
    <row r="675" spans="2:10">
      <c r="B675" s="16">
        <v>46107</v>
      </c>
      <c r="C675" s="48" t="s">
        <v>1908</v>
      </c>
      <c r="D675" s="17" t="s">
        <v>2</v>
      </c>
      <c r="E675" s="17" t="s">
        <v>225</v>
      </c>
      <c r="F675" s="17" t="s">
        <v>524</v>
      </c>
      <c r="G675" s="21">
        <v>8.6999999999999993</v>
      </c>
      <c r="H675" s="17" t="s">
        <v>8</v>
      </c>
      <c r="I675" s="20">
        <f>IF(FluxoCaixa1013151768[[#This Row],[Fornecedores]]="Saldo Inicial",FluxoCaixa1013151768[[#This Row],[R$ (Valores)]],I674+FluxoCaixa1013151768[[#This Row],[Valores Receitas / Despesas]])</f>
        <v>3157.7299999999718</v>
      </c>
      <c r="J675" s="5">
        <f>IF(FluxoCaixa1013151768[[#This Row],[Entrada / Saída]]="Saída",FluxoCaixa1013151768[[#This Row],[R$ (Valores)]]*-1,FluxoCaixa1013151768[[#This Row],[R$ (Valores)]])</f>
        <v>-8.6999999999999993</v>
      </c>
    </row>
    <row r="676" spans="2:10">
      <c r="B676" s="16">
        <v>46107</v>
      </c>
      <c r="C676" s="48" t="s">
        <v>1908</v>
      </c>
      <c r="D676" s="17" t="s">
        <v>2</v>
      </c>
      <c r="E676" s="17" t="s">
        <v>225</v>
      </c>
      <c r="F676" s="17" t="s">
        <v>524</v>
      </c>
      <c r="G676" s="21">
        <v>5.4</v>
      </c>
      <c r="H676" s="17" t="s">
        <v>8</v>
      </c>
      <c r="I676" s="20">
        <f>IF(FluxoCaixa1013151768[[#This Row],[Fornecedores]]="Saldo Inicial",FluxoCaixa1013151768[[#This Row],[R$ (Valores)]],I675+FluxoCaixa1013151768[[#This Row],[Valores Receitas / Despesas]])</f>
        <v>3152.3299999999717</v>
      </c>
      <c r="J676" s="5">
        <f>IF(FluxoCaixa1013151768[[#This Row],[Entrada / Saída]]="Saída",FluxoCaixa1013151768[[#This Row],[R$ (Valores)]]*-1,FluxoCaixa1013151768[[#This Row],[R$ (Valores)]])</f>
        <v>-5.4</v>
      </c>
    </row>
    <row r="677" spans="2:10">
      <c r="B677" s="16">
        <v>46107</v>
      </c>
      <c r="C677" s="48" t="s">
        <v>1908</v>
      </c>
      <c r="D677" s="17" t="s">
        <v>2</v>
      </c>
      <c r="E677" s="17" t="s">
        <v>225</v>
      </c>
      <c r="F677" s="17" t="s">
        <v>524</v>
      </c>
      <c r="G677" s="21">
        <v>8.6999999999999993</v>
      </c>
      <c r="H677" s="17" t="s">
        <v>8</v>
      </c>
      <c r="I677" s="20">
        <f>IF(FluxoCaixa1013151768[[#This Row],[Fornecedores]]="Saldo Inicial",FluxoCaixa1013151768[[#This Row],[R$ (Valores)]],I676+FluxoCaixa1013151768[[#This Row],[Valores Receitas / Despesas]])</f>
        <v>3143.6299999999719</v>
      </c>
      <c r="J677" s="5">
        <f>IF(FluxoCaixa1013151768[[#This Row],[Entrada / Saída]]="Saída",FluxoCaixa1013151768[[#This Row],[R$ (Valores)]]*-1,FluxoCaixa1013151768[[#This Row],[R$ (Valores)]])</f>
        <v>-8.6999999999999993</v>
      </c>
    </row>
    <row r="678" spans="2:10">
      <c r="B678" s="16">
        <v>46107</v>
      </c>
      <c r="C678" s="48" t="s">
        <v>1908</v>
      </c>
      <c r="D678" s="17" t="s">
        <v>2</v>
      </c>
      <c r="E678" s="17" t="s">
        <v>225</v>
      </c>
      <c r="F678" s="17" t="s">
        <v>524</v>
      </c>
      <c r="G678" s="21">
        <v>5.5</v>
      </c>
      <c r="H678" s="17" t="s">
        <v>8</v>
      </c>
      <c r="I678" s="20">
        <f>IF(FluxoCaixa1013151768[[#This Row],[Fornecedores]]="Saldo Inicial",FluxoCaixa1013151768[[#This Row],[R$ (Valores)]],I677+FluxoCaixa1013151768[[#This Row],[Valores Receitas / Despesas]])</f>
        <v>3138.1299999999719</v>
      </c>
      <c r="J678" s="5">
        <f>IF(FluxoCaixa1013151768[[#This Row],[Entrada / Saída]]="Saída",FluxoCaixa1013151768[[#This Row],[R$ (Valores)]]*-1,FluxoCaixa1013151768[[#This Row],[R$ (Valores)]])</f>
        <v>-5.5</v>
      </c>
    </row>
    <row r="679" spans="2:10">
      <c r="B679" s="16">
        <v>46107</v>
      </c>
      <c r="C679" s="48" t="s">
        <v>1908</v>
      </c>
      <c r="D679" s="17" t="s">
        <v>2</v>
      </c>
      <c r="E679" s="17" t="s">
        <v>225</v>
      </c>
      <c r="F679" s="17" t="s">
        <v>524</v>
      </c>
      <c r="G679" s="21">
        <v>1.49</v>
      </c>
      <c r="H679" s="17" t="s">
        <v>8</v>
      </c>
      <c r="I679" s="20">
        <f>IF(FluxoCaixa1013151768[[#This Row],[Fornecedores]]="Saldo Inicial",FluxoCaixa1013151768[[#This Row],[R$ (Valores)]],I678+FluxoCaixa1013151768[[#This Row],[Valores Receitas / Despesas]])</f>
        <v>3136.6399999999721</v>
      </c>
      <c r="J679" s="5">
        <f>IF(FluxoCaixa1013151768[[#This Row],[Entrada / Saída]]="Saída",FluxoCaixa1013151768[[#This Row],[R$ (Valores)]]*-1,FluxoCaixa1013151768[[#This Row],[R$ (Valores)]])</f>
        <v>-1.49</v>
      </c>
    </row>
    <row r="680" spans="2:10">
      <c r="B680" s="16">
        <v>46107</v>
      </c>
      <c r="C680" s="48" t="s">
        <v>1908</v>
      </c>
      <c r="D680" s="17" t="s">
        <v>2</v>
      </c>
      <c r="E680" s="17" t="s">
        <v>225</v>
      </c>
      <c r="F680" s="17" t="s">
        <v>524</v>
      </c>
      <c r="G680" s="21">
        <v>8.6999999999999993</v>
      </c>
      <c r="H680" s="17" t="s">
        <v>8</v>
      </c>
      <c r="I680" s="20">
        <f>IF(FluxoCaixa1013151768[[#This Row],[Fornecedores]]="Saldo Inicial",FluxoCaixa1013151768[[#This Row],[R$ (Valores)]],I679+FluxoCaixa1013151768[[#This Row],[Valores Receitas / Despesas]])</f>
        <v>3127.9399999999723</v>
      </c>
      <c r="J680" s="5">
        <f>IF(FluxoCaixa1013151768[[#This Row],[Entrada / Saída]]="Saída",FluxoCaixa1013151768[[#This Row],[R$ (Valores)]]*-1,FluxoCaixa1013151768[[#This Row],[R$ (Valores)]])</f>
        <v>-8.6999999999999993</v>
      </c>
    </row>
    <row r="681" spans="2:10">
      <c r="B681" s="16">
        <v>46107</v>
      </c>
      <c r="C681" s="48" t="s">
        <v>1908</v>
      </c>
      <c r="D681" s="17" t="s">
        <v>2</v>
      </c>
      <c r="E681" s="17" t="s">
        <v>225</v>
      </c>
      <c r="F681" s="17" t="s">
        <v>524</v>
      </c>
      <c r="G681" s="21">
        <v>1.49</v>
      </c>
      <c r="H681" s="17" t="s">
        <v>8</v>
      </c>
      <c r="I681" s="20">
        <f>IF(FluxoCaixa1013151768[[#This Row],[Fornecedores]]="Saldo Inicial",FluxoCaixa1013151768[[#This Row],[R$ (Valores)]],I680+FluxoCaixa1013151768[[#This Row],[Valores Receitas / Despesas]])</f>
        <v>3126.4499999999725</v>
      </c>
      <c r="J681" s="5">
        <f>IF(FluxoCaixa1013151768[[#This Row],[Entrada / Saída]]="Saída",FluxoCaixa1013151768[[#This Row],[R$ (Valores)]]*-1,FluxoCaixa1013151768[[#This Row],[R$ (Valores)]])</f>
        <v>-1.49</v>
      </c>
    </row>
    <row r="682" spans="2:10">
      <c r="B682" s="16">
        <v>46107</v>
      </c>
      <c r="C682" s="48" t="s">
        <v>1908</v>
      </c>
      <c r="D682" s="17" t="s">
        <v>2</v>
      </c>
      <c r="E682" s="17" t="s">
        <v>225</v>
      </c>
      <c r="F682" s="17" t="s">
        <v>524</v>
      </c>
      <c r="G682" s="21">
        <v>5.5</v>
      </c>
      <c r="H682" s="17" t="s">
        <v>8</v>
      </c>
      <c r="I682" s="20">
        <f>IF(FluxoCaixa1013151768[[#This Row],[Fornecedores]]="Saldo Inicial",FluxoCaixa1013151768[[#This Row],[R$ (Valores)]],I681+FluxoCaixa1013151768[[#This Row],[Valores Receitas / Despesas]])</f>
        <v>3120.9499999999725</v>
      </c>
      <c r="J682" s="5">
        <f>IF(FluxoCaixa1013151768[[#This Row],[Entrada / Saída]]="Saída",FluxoCaixa1013151768[[#This Row],[R$ (Valores)]]*-1,FluxoCaixa1013151768[[#This Row],[R$ (Valores)]])</f>
        <v>-5.5</v>
      </c>
    </row>
    <row r="683" spans="2:10">
      <c r="B683" s="16">
        <v>46108</v>
      </c>
      <c r="C683" s="48" t="s">
        <v>1908</v>
      </c>
      <c r="D683" s="17" t="s">
        <v>2</v>
      </c>
      <c r="E683" s="17" t="s">
        <v>225</v>
      </c>
      <c r="F683" s="17" t="s">
        <v>524</v>
      </c>
      <c r="G683" s="21">
        <v>5.7</v>
      </c>
      <c r="H683" s="17" t="s">
        <v>8</v>
      </c>
      <c r="I683" s="20">
        <f>IF(FluxoCaixa1013151768[[#This Row],[Fornecedores]]="Saldo Inicial",FluxoCaixa1013151768[[#This Row],[R$ (Valores)]],I682+FluxoCaixa1013151768[[#This Row],[Valores Receitas / Despesas]])</f>
        <v>3115.2499999999727</v>
      </c>
      <c r="J683" s="5">
        <f>IF(FluxoCaixa1013151768[[#This Row],[Entrada / Saída]]="Saída",FluxoCaixa1013151768[[#This Row],[R$ (Valores)]]*-1,FluxoCaixa1013151768[[#This Row],[R$ (Valores)]])</f>
        <v>-5.7</v>
      </c>
    </row>
    <row r="684" spans="2:10">
      <c r="B684" s="16">
        <v>46108</v>
      </c>
      <c r="C684" s="48" t="s">
        <v>1908</v>
      </c>
      <c r="D684" s="17" t="s">
        <v>2</v>
      </c>
      <c r="E684" s="17" t="s">
        <v>225</v>
      </c>
      <c r="F684" s="17" t="s">
        <v>524</v>
      </c>
      <c r="G684" s="21">
        <v>5.5</v>
      </c>
      <c r="H684" s="17" t="s">
        <v>8</v>
      </c>
      <c r="I684" s="20">
        <f>IF(FluxoCaixa1013151768[[#This Row],[Fornecedores]]="Saldo Inicial",FluxoCaixa1013151768[[#This Row],[R$ (Valores)]],I683+FluxoCaixa1013151768[[#This Row],[Valores Receitas / Despesas]])</f>
        <v>3109.7499999999727</v>
      </c>
      <c r="J684" s="5">
        <f>IF(FluxoCaixa1013151768[[#This Row],[Entrada / Saída]]="Saída",FluxoCaixa1013151768[[#This Row],[R$ (Valores)]]*-1,FluxoCaixa1013151768[[#This Row],[R$ (Valores)]])</f>
        <v>-5.5</v>
      </c>
    </row>
    <row r="685" spans="2:10">
      <c r="B685" s="16">
        <v>46108</v>
      </c>
      <c r="C685" s="48" t="s">
        <v>1908</v>
      </c>
      <c r="D685" s="17" t="s">
        <v>2</v>
      </c>
      <c r="E685" s="17" t="s">
        <v>225</v>
      </c>
      <c r="F685" s="17" t="s">
        <v>524</v>
      </c>
      <c r="G685" s="21">
        <v>4.5599999999999996</v>
      </c>
      <c r="H685" s="17" t="s">
        <v>8</v>
      </c>
      <c r="I685" s="20">
        <f>IF(FluxoCaixa1013151768[[#This Row],[Fornecedores]]="Saldo Inicial",FluxoCaixa1013151768[[#This Row],[R$ (Valores)]],I684+FluxoCaixa1013151768[[#This Row],[Valores Receitas / Despesas]])</f>
        <v>3105.1899999999728</v>
      </c>
      <c r="J685" s="5">
        <f>IF(FluxoCaixa1013151768[[#This Row],[Entrada / Saída]]="Saída",FluxoCaixa1013151768[[#This Row],[R$ (Valores)]]*-1,FluxoCaixa1013151768[[#This Row],[R$ (Valores)]])</f>
        <v>-4.5599999999999996</v>
      </c>
    </row>
    <row r="686" spans="2:10">
      <c r="B686" s="16">
        <v>46108</v>
      </c>
      <c r="C686" s="48" t="s">
        <v>1908</v>
      </c>
      <c r="D686" s="17" t="s">
        <v>2</v>
      </c>
      <c r="E686" s="17" t="s">
        <v>225</v>
      </c>
      <c r="F686" s="17" t="s">
        <v>524</v>
      </c>
      <c r="G686" s="21">
        <v>11.12</v>
      </c>
      <c r="H686" s="17" t="s">
        <v>8</v>
      </c>
      <c r="I686" s="20">
        <f>IF(FluxoCaixa1013151768[[#This Row],[Fornecedores]]="Saldo Inicial",FluxoCaixa1013151768[[#This Row],[R$ (Valores)]],I685+FluxoCaixa1013151768[[#This Row],[Valores Receitas / Despesas]])</f>
        <v>3094.0699999999729</v>
      </c>
      <c r="J686" s="5">
        <f>IF(FluxoCaixa1013151768[[#This Row],[Entrada / Saída]]="Saída",FluxoCaixa1013151768[[#This Row],[R$ (Valores)]]*-1,FluxoCaixa1013151768[[#This Row],[R$ (Valores)]])</f>
        <v>-11.12</v>
      </c>
    </row>
    <row r="687" spans="2:10">
      <c r="B687" s="16">
        <v>46108</v>
      </c>
      <c r="C687" s="48" t="s">
        <v>1908</v>
      </c>
      <c r="D687" s="17" t="s">
        <v>2</v>
      </c>
      <c r="E687" s="17" t="s">
        <v>225</v>
      </c>
      <c r="F687" s="17" t="s">
        <v>524</v>
      </c>
      <c r="G687" s="21">
        <v>10.36</v>
      </c>
      <c r="H687" s="17" t="s">
        <v>8</v>
      </c>
      <c r="I687" s="20">
        <f>IF(FluxoCaixa1013151768[[#This Row],[Fornecedores]]="Saldo Inicial",FluxoCaixa1013151768[[#This Row],[R$ (Valores)]],I686+FluxoCaixa1013151768[[#This Row],[Valores Receitas / Despesas]])</f>
        <v>3083.7099999999728</v>
      </c>
      <c r="J687" s="5">
        <f>IF(FluxoCaixa1013151768[[#This Row],[Entrada / Saída]]="Saída",FluxoCaixa1013151768[[#This Row],[R$ (Valores)]]*-1,FluxoCaixa1013151768[[#This Row],[R$ (Valores)]])</f>
        <v>-10.36</v>
      </c>
    </row>
    <row r="688" spans="2:10">
      <c r="B688" s="16">
        <v>46108</v>
      </c>
      <c r="C688" s="48" t="s">
        <v>1908</v>
      </c>
      <c r="D688" s="17" t="s">
        <v>1</v>
      </c>
      <c r="E688" s="17" t="s">
        <v>60</v>
      </c>
      <c r="F688" s="17" t="s">
        <v>2410</v>
      </c>
      <c r="G688" s="21">
        <v>5404.37</v>
      </c>
      <c r="H688" s="17" t="s">
        <v>8</v>
      </c>
      <c r="I688" s="20">
        <f>IF(FluxoCaixa1013151768[[#This Row],[Fornecedores]]="Saldo Inicial",FluxoCaixa1013151768[[#This Row],[R$ (Valores)]],I687+FluxoCaixa1013151768[[#This Row],[Valores Receitas / Despesas]])</f>
        <v>8488.0799999999726</v>
      </c>
      <c r="J688" s="5">
        <f>IF(FluxoCaixa1013151768[[#This Row],[Entrada / Saída]]="Saída",FluxoCaixa1013151768[[#This Row],[R$ (Valores)]]*-1,FluxoCaixa1013151768[[#This Row],[R$ (Valores)]])</f>
        <v>5404.37</v>
      </c>
    </row>
    <row r="689" spans="2:10">
      <c r="B689" s="16">
        <v>46108</v>
      </c>
      <c r="C689" s="48" t="s">
        <v>1908</v>
      </c>
      <c r="D689" s="17" t="s">
        <v>1</v>
      </c>
      <c r="E689" s="17" t="s">
        <v>60</v>
      </c>
      <c r="F689" s="17" t="s">
        <v>2410</v>
      </c>
      <c r="G689" s="21">
        <v>10118.57</v>
      </c>
      <c r="H689" s="17" t="s">
        <v>8</v>
      </c>
      <c r="I689" s="20">
        <f>IF(FluxoCaixa1013151768[[#This Row],[Fornecedores]]="Saldo Inicial",FluxoCaixa1013151768[[#This Row],[R$ (Valores)]],I688+FluxoCaixa1013151768[[#This Row],[Valores Receitas / Despesas]])</f>
        <v>18606.649999999972</v>
      </c>
      <c r="J689" s="5">
        <f>IF(FluxoCaixa1013151768[[#This Row],[Entrada / Saída]]="Saída",FluxoCaixa1013151768[[#This Row],[R$ (Valores)]]*-1,FluxoCaixa1013151768[[#This Row],[R$ (Valores)]])</f>
        <v>10118.57</v>
      </c>
    </row>
    <row r="690" spans="2:10">
      <c r="B690" s="16">
        <v>46108</v>
      </c>
      <c r="C690" s="48" t="s">
        <v>1908</v>
      </c>
      <c r="D690" s="17" t="s">
        <v>2</v>
      </c>
      <c r="E690" s="17" t="s">
        <v>225</v>
      </c>
      <c r="F690" s="17" t="s">
        <v>524</v>
      </c>
      <c r="G690" s="21">
        <v>5.4</v>
      </c>
      <c r="H690" s="17" t="s">
        <v>8</v>
      </c>
      <c r="I690" s="20">
        <f>IF(FluxoCaixa1013151768[[#This Row],[Fornecedores]]="Saldo Inicial",FluxoCaixa1013151768[[#This Row],[R$ (Valores)]],I689+FluxoCaixa1013151768[[#This Row],[Valores Receitas / Despesas]])</f>
        <v>18601.249999999971</v>
      </c>
      <c r="J690" s="5">
        <f>IF(FluxoCaixa1013151768[[#This Row],[Entrada / Saída]]="Saída",FluxoCaixa1013151768[[#This Row],[R$ (Valores)]]*-1,FluxoCaixa1013151768[[#This Row],[R$ (Valores)]])</f>
        <v>-5.4</v>
      </c>
    </row>
    <row r="691" spans="2:10">
      <c r="B691" s="16">
        <v>46108</v>
      </c>
      <c r="C691" s="48" t="s">
        <v>1908</v>
      </c>
      <c r="D691" s="17" t="s">
        <v>2</v>
      </c>
      <c r="E691" s="17" t="s">
        <v>225</v>
      </c>
      <c r="F691" s="17" t="s">
        <v>524</v>
      </c>
      <c r="G691" s="21">
        <v>15.87</v>
      </c>
      <c r="H691" s="17" t="s">
        <v>8</v>
      </c>
      <c r="I691" s="20">
        <f>IF(FluxoCaixa1013151768[[#This Row],[Fornecedores]]="Saldo Inicial",FluxoCaixa1013151768[[#This Row],[R$ (Valores)]],I690+FluxoCaixa1013151768[[#This Row],[Valores Receitas / Despesas]])</f>
        <v>18585.379999999972</v>
      </c>
      <c r="J691" s="5">
        <f>IF(FluxoCaixa1013151768[[#This Row],[Entrada / Saída]]="Saída",FluxoCaixa1013151768[[#This Row],[R$ (Valores)]]*-1,FluxoCaixa1013151768[[#This Row],[R$ (Valores)]])</f>
        <v>-15.87</v>
      </c>
    </row>
    <row r="692" spans="2:10">
      <c r="B692" s="16">
        <v>46108</v>
      </c>
      <c r="C692" s="48" t="s">
        <v>1908</v>
      </c>
      <c r="D692" s="17" t="s">
        <v>2</v>
      </c>
      <c r="E692" s="17" t="s">
        <v>225</v>
      </c>
      <c r="F692" s="17" t="s">
        <v>524</v>
      </c>
      <c r="G692" s="21">
        <v>1.49</v>
      </c>
      <c r="H692" s="17" t="s">
        <v>8</v>
      </c>
      <c r="I692" s="20">
        <f>IF(FluxoCaixa1013151768[[#This Row],[Fornecedores]]="Saldo Inicial",FluxoCaixa1013151768[[#This Row],[R$ (Valores)]],I691+FluxoCaixa1013151768[[#This Row],[Valores Receitas / Despesas]])</f>
        <v>18583.88999999997</v>
      </c>
      <c r="J692" s="5">
        <f>IF(FluxoCaixa1013151768[[#This Row],[Entrada / Saída]]="Saída",FluxoCaixa1013151768[[#This Row],[R$ (Valores)]]*-1,FluxoCaixa1013151768[[#This Row],[R$ (Valores)]])</f>
        <v>-1.49</v>
      </c>
    </row>
    <row r="693" spans="2:10">
      <c r="B693" s="16">
        <v>46108</v>
      </c>
      <c r="C693" s="48" t="s">
        <v>1908</v>
      </c>
      <c r="D693" s="17" t="s">
        <v>2</v>
      </c>
      <c r="E693" s="17" t="s">
        <v>225</v>
      </c>
      <c r="F693" s="17" t="s">
        <v>524</v>
      </c>
      <c r="G693" s="21">
        <v>5.7</v>
      </c>
      <c r="H693" s="17" t="s">
        <v>8</v>
      </c>
      <c r="I693" s="20">
        <f>IF(FluxoCaixa1013151768[[#This Row],[Fornecedores]]="Saldo Inicial",FluxoCaixa1013151768[[#This Row],[R$ (Valores)]],I692+FluxoCaixa1013151768[[#This Row],[Valores Receitas / Despesas]])</f>
        <v>18578.18999999997</v>
      </c>
      <c r="J693" s="5">
        <f>IF(FluxoCaixa1013151768[[#This Row],[Entrada / Saída]]="Saída",FluxoCaixa1013151768[[#This Row],[R$ (Valores)]]*-1,FluxoCaixa1013151768[[#This Row],[R$ (Valores)]])</f>
        <v>-5.7</v>
      </c>
    </row>
    <row r="694" spans="2:10">
      <c r="B694" s="16">
        <v>46108</v>
      </c>
      <c r="C694" s="48" t="s">
        <v>1908</v>
      </c>
      <c r="D694" s="17" t="s">
        <v>2</v>
      </c>
      <c r="E694" s="17" t="s">
        <v>225</v>
      </c>
      <c r="F694" s="17" t="s">
        <v>524</v>
      </c>
      <c r="G694" s="21">
        <v>15.87</v>
      </c>
      <c r="H694" s="17" t="s">
        <v>8</v>
      </c>
      <c r="I694" s="20">
        <f>IF(FluxoCaixa1013151768[[#This Row],[Fornecedores]]="Saldo Inicial",FluxoCaixa1013151768[[#This Row],[R$ (Valores)]],I693+FluxoCaixa1013151768[[#This Row],[Valores Receitas / Despesas]])</f>
        <v>18562.319999999971</v>
      </c>
      <c r="J694" s="5">
        <f>IF(FluxoCaixa1013151768[[#This Row],[Entrada / Saída]]="Saída",FluxoCaixa1013151768[[#This Row],[R$ (Valores)]]*-1,FluxoCaixa1013151768[[#This Row],[R$ (Valores)]])</f>
        <v>-15.87</v>
      </c>
    </row>
    <row r="695" spans="2:10">
      <c r="B695" s="16">
        <v>46108</v>
      </c>
      <c r="C695" s="48" t="s">
        <v>1908</v>
      </c>
      <c r="D695" s="17" t="s">
        <v>2</v>
      </c>
      <c r="E695" s="17" t="s">
        <v>225</v>
      </c>
      <c r="F695" s="17" t="s">
        <v>524</v>
      </c>
      <c r="G695" s="21">
        <v>1.49</v>
      </c>
      <c r="H695" s="17" t="s">
        <v>8</v>
      </c>
      <c r="I695" s="20">
        <f>IF(FluxoCaixa1013151768[[#This Row],[Fornecedores]]="Saldo Inicial",FluxoCaixa1013151768[[#This Row],[R$ (Valores)]],I694+FluxoCaixa1013151768[[#This Row],[Valores Receitas / Despesas]])</f>
        <v>18560.829999999969</v>
      </c>
      <c r="J695" s="5">
        <f>IF(FluxoCaixa1013151768[[#This Row],[Entrada / Saída]]="Saída",FluxoCaixa1013151768[[#This Row],[R$ (Valores)]]*-1,FluxoCaixa1013151768[[#This Row],[R$ (Valores)]])</f>
        <v>-1.49</v>
      </c>
    </row>
    <row r="696" spans="2:10">
      <c r="B696" s="16">
        <v>46108</v>
      </c>
      <c r="C696" s="48" t="s">
        <v>1908</v>
      </c>
      <c r="D696" s="17" t="s">
        <v>2</v>
      </c>
      <c r="E696" s="17" t="s">
        <v>225</v>
      </c>
      <c r="F696" s="17" t="s">
        <v>524</v>
      </c>
      <c r="G696" s="21">
        <v>3.25</v>
      </c>
      <c r="H696" s="17" t="s">
        <v>8</v>
      </c>
      <c r="I696" s="20">
        <f>IF(FluxoCaixa1013151768[[#This Row],[Fornecedores]]="Saldo Inicial",FluxoCaixa1013151768[[#This Row],[R$ (Valores)]],I695+FluxoCaixa1013151768[[#This Row],[Valores Receitas / Despesas]])</f>
        <v>18557.579999999969</v>
      </c>
      <c r="J696" s="5">
        <f>IF(FluxoCaixa1013151768[[#This Row],[Entrada / Saída]]="Saída",FluxoCaixa1013151768[[#This Row],[R$ (Valores)]]*-1,FluxoCaixa1013151768[[#This Row],[R$ (Valores)]])</f>
        <v>-3.25</v>
      </c>
    </row>
    <row r="697" spans="2:10">
      <c r="B697" s="16">
        <v>46108</v>
      </c>
      <c r="C697" s="48" t="s">
        <v>1908</v>
      </c>
      <c r="D697" s="17" t="s">
        <v>2</v>
      </c>
      <c r="E697" s="17" t="s">
        <v>225</v>
      </c>
      <c r="F697" s="17" t="s">
        <v>524</v>
      </c>
      <c r="G697" s="21">
        <v>10.36</v>
      </c>
      <c r="H697" s="17" t="s">
        <v>8</v>
      </c>
      <c r="I697" s="20">
        <f>IF(FluxoCaixa1013151768[[#This Row],[Fornecedores]]="Saldo Inicial",FluxoCaixa1013151768[[#This Row],[R$ (Valores)]],I696+FluxoCaixa1013151768[[#This Row],[Valores Receitas / Despesas]])</f>
        <v>18547.219999999968</v>
      </c>
      <c r="J697" s="5">
        <f>IF(FluxoCaixa1013151768[[#This Row],[Entrada / Saída]]="Saída",FluxoCaixa1013151768[[#This Row],[R$ (Valores)]]*-1,FluxoCaixa1013151768[[#This Row],[R$ (Valores)]])</f>
        <v>-10.36</v>
      </c>
    </row>
    <row r="698" spans="2:10">
      <c r="B698" s="16">
        <v>46108</v>
      </c>
      <c r="C698" s="48" t="s">
        <v>1908</v>
      </c>
      <c r="D698" s="17" t="s">
        <v>2</v>
      </c>
      <c r="E698" s="17" t="s">
        <v>225</v>
      </c>
      <c r="F698" s="17" t="s">
        <v>524</v>
      </c>
      <c r="G698" s="21">
        <v>11.12</v>
      </c>
      <c r="H698" s="17" t="s">
        <v>8</v>
      </c>
      <c r="I698" s="20">
        <f>IF(FluxoCaixa1013151768[[#This Row],[Fornecedores]]="Saldo Inicial",FluxoCaixa1013151768[[#This Row],[R$ (Valores)]],I697+FluxoCaixa1013151768[[#This Row],[Valores Receitas / Despesas]])</f>
        <v>18536.099999999969</v>
      </c>
      <c r="J698" s="5">
        <f>IF(FluxoCaixa1013151768[[#This Row],[Entrada / Saída]]="Saída",FluxoCaixa1013151768[[#This Row],[R$ (Valores)]]*-1,FluxoCaixa1013151768[[#This Row],[R$ (Valores)]])</f>
        <v>-11.12</v>
      </c>
    </row>
    <row r="699" spans="2:10">
      <c r="B699" s="16">
        <v>46108</v>
      </c>
      <c r="C699" s="48" t="s">
        <v>1908</v>
      </c>
      <c r="D699" s="17" t="s">
        <v>2</v>
      </c>
      <c r="E699" s="17" t="s">
        <v>225</v>
      </c>
      <c r="F699" s="17" t="s">
        <v>524</v>
      </c>
      <c r="G699" s="21">
        <v>1.49</v>
      </c>
      <c r="H699" s="17" t="s">
        <v>8</v>
      </c>
      <c r="I699" s="20">
        <f>IF(FluxoCaixa1013151768[[#This Row],[Fornecedores]]="Saldo Inicial",FluxoCaixa1013151768[[#This Row],[R$ (Valores)]],I698+FluxoCaixa1013151768[[#This Row],[Valores Receitas / Despesas]])</f>
        <v>18534.609999999968</v>
      </c>
      <c r="J699" s="5">
        <f>IF(FluxoCaixa1013151768[[#This Row],[Entrada / Saída]]="Saída",FluxoCaixa1013151768[[#This Row],[R$ (Valores)]]*-1,FluxoCaixa1013151768[[#This Row],[R$ (Valores)]])</f>
        <v>-1.49</v>
      </c>
    </row>
    <row r="700" spans="2:10">
      <c r="B700" s="16">
        <v>46108</v>
      </c>
      <c r="C700" s="48" t="s">
        <v>1908</v>
      </c>
      <c r="D700" s="17" t="s">
        <v>2</v>
      </c>
      <c r="E700" s="17" t="s">
        <v>225</v>
      </c>
      <c r="F700" s="17" t="s">
        <v>524</v>
      </c>
      <c r="G700" s="21">
        <v>4.5599999999999996</v>
      </c>
      <c r="H700" s="17" t="s">
        <v>8</v>
      </c>
      <c r="I700" s="20">
        <f>IF(FluxoCaixa1013151768[[#This Row],[Fornecedores]]="Saldo Inicial",FluxoCaixa1013151768[[#This Row],[R$ (Valores)]],I699+FluxoCaixa1013151768[[#This Row],[Valores Receitas / Despesas]])</f>
        <v>18530.049999999967</v>
      </c>
      <c r="J700" s="5">
        <f>IF(FluxoCaixa1013151768[[#This Row],[Entrada / Saída]]="Saída",FluxoCaixa1013151768[[#This Row],[R$ (Valores)]]*-1,FluxoCaixa1013151768[[#This Row],[R$ (Valores)]])</f>
        <v>-4.5599999999999996</v>
      </c>
    </row>
    <row r="701" spans="2:10">
      <c r="B701" s="16">
        <v>46108</v>
      </c>
      <c r="C701" s="48" t="s">
        <v>1908</v>
      </c>
      <c r="D701" s="17" t="s">
        <v>2</v>
      </c>
      <c r="E701" s="17" t="s">
        <v>225</v>
      </c>
      <c r="F701" s="17" t="s">
        <v>524</v>
      </c>
      <c r="G701" s="21">
        <v>5.4</v>
      </c>
      <c r="H701" s="17" t="s">
        <v>8</v>
      </c>
      <c r="I701" s="20">
        <f>IF(FluxoCaixa1013151768[[#This Row],[Fornecedores]]="Saldo Inicial",FluxoCaixa1013151768[[#This Row],[R$ (Valores)]],I700+FluxoCaixa1013151768[[#This Row],[Valores Receitas / Despesas]])</f>
        <v>18524.649999999965</v>
      </c>
      <c r="J701" s="5">
        <f>IF(FluxoCaixa1013151768[[#This Row],[Entrada / Saída]]="Saída",FluxoCaixa1013151768[[#This Row],[R$ (Valores)]]*-1,FluxoCaixa1013151768[[#This Row],[R$ (Valores)]])</f>
        <v>-5.4</v>
      </c>
    </row>
    <row r="702" spans="2:10">
      <c r="B702" s="16">
        <v>46108</v>
      </c>
      <c r="C702" s="48" t="s">
        <v>1908</v>
      </c>
      <c r="D702" s="17" t="s">
        <v>2</v>
      </c>
      <c r="E702" s="17" t="s">
        <v>225</v>
      </c>
      <c r="F702" s="17" t="s">
        <v>524</v>
      </c>
      <c r="G702" s="21">
        <v>5.4</v>
      </c>
      <c r="H702" s="17" t="s">
        <v>8</v>
      </c>
      <c r="I702" s="20">
        <f>IF(FluxoCaixa1013151768[[#This Row],[Fornecedores]]="Saldo Inicial",FluxoCaixa1013151768[[#This Row],[R$ (Valores)]],I701+FluxoCaixa1013151768[[#This Row],[Valores Receitas / Despesas]])</f>
        <v>18519.249999999964</v>
      </c>
      <c r="J702" s="5">
        <f>IF(FluxoCaixa1013151768[[#This Row],[Entrada / Saída]]="Saída",FluxoCaixa1013151768[[#This Row],[R$ (Valores)]]*-1,FluxoCaixa1013151768[[#This Row],[R$ (Valores)]])</f>
        <v>-5.4</v>
      </c>
    </row>
    <row r="703" spans="2:10">
      <c r="B703" s="16">
        <v>46108</v>
      </c>
      <c r="C703" s="48" t="s">
        <v>1908</v>
      </c>
      <c r="D703" s="17" t="s">
        <v>2</v>
      </c>
      <c r="E703" s="17" t="s">
        <v>225</v>
      </c>
      <c r="F703" s="17" t="s">
        <v>524</v>
      </c>
      <c r="G703" s="54">
        <v>5.5</v>
      </c>
      <c r="H703" s="45" t="s">
        <v>8</v>
      </c>
      <c r="I703" s="47">
        <f>IF(FluxoCaixa1013151768[[#This Row],[Fornecedores]]="Saldo Inicial",FluxoCaixa1013151768[[#This Row],[R$ (Valores)]],I702+FluxoCaixa1013151768[[#This Row],[Valores Receitas / Despesas]])</f>
        <v>18513.749999999964</v>
      </c>
      <c r="J703" s="53">
        <f>IF(FluxoCaixa1013151768[[#This Row],[Entrada / Saída]]="Saída",FluxoCaixa1013151768[[#This Row],[R$ (Valores)]]*-1,FluxoCaixa1013151768[[#This Row],[R$ (Valores)]])</f>
        <v>-5.5</v>
      </c>
    </row>
    <row r="704" spans="2:10">
      <c r="B704" s="16">
        <v>46108</v>
      </c>
      <c r="C704" s="48" t="s">
        <v>1908</v>
      </c>
      <c r="D704" s="17" t="s">
        <v>2</v>
      </c>
      <c r="E704" s="17" t="s">
        <v>225</v>
      </c>
      <c r="F704" s="17" t="s">
        <v>524</v>
      </c>
      <c r="G704" s="21">
        <v>8.6999999999999993</v>
      </c>
      <c r="H704" s="17" t="s">
        <v>8</v>
      </c>
      <c r="I704" s="20">
        <f>IF(FluxoCaixa1013151768[[#This Row],[Fornecedores]]="Saldo Inicial",FluxoCaixa1013151768[[#This Row],[R$ (Valores)]],I703+FluxoCaixa1013151768[[#This Row],[Valores Receitas / Despesas]])</f>
        <v>18505.049999999963</v>
      </c>
      <c r="J704" s="5">
        <f>IF(FluxoCaixa1013151768[[#This Row],[Entrada / Saída]]="Saída",FluxoCaixa1013151768[[#This Row],[R$ (Valores)]]*-1,FluxoCaixa1013151768[[#This Row],[R$ (Valores)]])</f>
        <v>-8.6999999999999993</v>
      </c>
    </row>
    <row r="705" spans="2:10">
      <c r="B705" s="16">
        <v>46108</v>
      </c>
      <c r="C705" s="48" t="s">
        <v>1908</v>
      </c>
      <c r="D705" s="17" t="s">
        <v>2</v>
      </c>
      <c r="E705" s="17" t="s">
        <v>225</v>
      </c>
      <c r="F705" s="17" t="s">
        <v>524</v>
      </c>
      <c r="G705" s="21">
        <v>5.4</v>
      </c>
      <c r="H705" s="17" t="s">
        <v>8</v>
      </c>
      <c r="I705" s="20">
        <f>IF(FluxoCaixa1013151768[[#This Row],[Fornecedores]]="Saldo Inicial",FluxoCaixa1013151768[[#This Row],[R$ (Valores)]],I704+FluxoCaixa1013151768[[#This Row],[Valores Receitas / Despesas]])</f>
        <v>18499.649999999961</v>
      </c>
      <c r="J705" s="5">
        <f>IF(FluxoCaixa1013151768[[#This Row],[Entrada / Saída]]="Saída",FluxoCaixa1013151768[[#This Row],[R$ (Valores)]]*-1,FluxoCaixa1013151768[[#This Row],[R$ (Valores)]])</f>
        <v>-5.4</v>
      </c>
    </row>
    <row r="706" spans="2:10">
      <c r="B706" s="16">
        <v>46108</v>
      </c>
      <c r="C706" s="48" t="s">
        <v>1908</v>
      </c>
      <c r="D706" s="17" t="s">
        <v>2</v>
      </c>
      <c r="E706" s="17" t="s">
        <v>20</v>
      </c>
      <c r="F706" s="17" t="s">
        <v>2387</v>
      </c>
      <c r="G706" s="21">
        <v>13906.76</v>
      </c>
      <c r="H706" s="17" t="s">
        <v>8</v>
      </c>
      <c r="I706" s="20">
        <f>IF(FluxoCaixa1013151768[[#This Row],[Fornecedores]]="Saldo Inicial",FluxoCaixa1013151768[[#This Row],[R$ (Valores)]],I705+FluxoCaixa1013151768[[#This Row],[Valores Receitas / Despesas]])</f>
        <v>4592.8899999999612</v>
      </c>
      <c r="J706" s="5">
        <f>IF(FluxoCaixa1013151768[[#This Row],[Entrada / Saída]]="Saída",FluxoCaixa1013151768[[#This Row],[R$ (Valores)]]*-1,FluxoCaixa1013151768[[#This Row],[R$ (Valores)]])</f>
        <v>-13906.76</v>
      </c>
    </row>
    <row r="707" spans="2:10">
      <c r="B707" s="16">
        <v>46108</v>
      </c>
      <c r="C707" s="48" t="s">
        <v>1908</v>
      </c>
      <c r="D707" s="17" t="s">
        <v>2</v>
      </c>
      <c r="E707" s="17" t="s">
        <v>507</v>
      </c>
      <c r="F707" s="17" t="s">
        <v>2420</v>
      </c>
      <c r="G707" s="54">
        <v>0.6</v>
      </c>
      <c r="H707" s="45" t="s">
        <v>8</v>
      </c>
      <c r="I707" s="47">
        <f>IF(FluxoCaixa1013151768[[#This Row],[Fornecedores]]="Saldo Inicial",FluxoCaixa1013151768[[#This Row],[R$ (Valores)]],I706+FluxoCaixa1013151768[[#This Row],[Valores Receitas / Despesas]])</f>
        <v>4592.2899999999609</v>
      </c>
      <c r="J707" s="53">
        <f>IF(FluxoCaixa1013151768[[#This Row],[Entrada / Saída]]="Saída",FluxoCaixa1013151768[[#This Row],[R$ (Valores)]]*-1,FluxoCaixa1013151768[[#This Row],[R$ (Valores)]])</f>
        <v>-0.6</v>
      </c>
    </row>
    <row r="708" spans="2:10">
      <c r="B708" s="16">
        <v>46111</v>
      </c>
      <c r="C708" s="48" t="s">
        <v>1908</v>
      </c>
      <c r="D708" s="17" t="s">
        <v>2</v>
      </c>
      <c r="E708" s="17" t="s">
        <v>222</v>
      </c>
      <c r="F708" s="17" t="s">
        <v>2421</v>
      </c>
      <c r="G708" s="54">
        <v>60</v>
      </c>
      <c r="H708" s="45" t="s">
        <v>8</v>
      </c>
      <c r="I708" s="47">
        <f>IF(FluxoCaixa1013151768[[#This Row],[Fornecedores]]="Saldo Inicial",FluxoCaixa1013151768[[#This Row],[R$ (Valores)]],I707+FluxoCaixa1013151768[[#This Row],[Valores Receitas / Despesas]])</f>
        <v>4532.2899999999609</v>
      </c>
      <c r="J708" s="53">
        <f>IF(FluxoCaixa1013151768[[#This Row],[Entrada / Saída]]="Saída",FluxoCaixa1013151768[[#This Row],[R$ (Valores)]]*-1,FluxoCaixa1013151768[[#This Row],[R$ (Valores)]])</f>
        <v>-60</v>
      </c>
    </row>
    <row r="709" spans="2:10">
      <c r="B709" s="16">
        <v>46111</v>
      </c>
      <c r="C709" s="48" t="s">
        <v>1908</v>
      </c>
      <c r="D709" s="17" t="s">
        <v>2</v>
      </c>
      <c r="E709" s="17" t="s">
        <v>225</v>
      </c>
      <c r="F709" s="17" t="s">
        <v>524</v>
      </c>
      <c r="G709" s="54">
        <v>12.16</v>
      </c>
      <c r="H709" s="45" t="s">
        <v>8</v>
      </c>
      <c r="I709" s="47">
        <f>IF(FluxoCaixa1013151768[[#This Row],[Fornecedores]]="Saldo Inicial",FluxoCaixa1013151768[[#This Row],[R$ (Valores)]],I708+FluxoCaixa1013151768[[#This Row],[Valores Receitas / Despesas]])</f>
        <v>4520.129999999961</v>
      </c>
      <c r="J709" s="53">
        <f>IF(FluxoCaixa1013151768[[#This Row],[Entrada / Saída]]="Saída",FluxoCaixa1013151768[[#This Row],[R$ (Valores)]]*-1,FluxoCaixa1013151768[[#This Row],[R$ (Valores)]])</f>
        <v>-12.16</v>
      </c>
    </row>
    <row r="710" spans="2:10">
      <c r="B710" s="16">
        <v>46111</v>
      </c>
      <c r="C710" s="48" t="s">
        <v>1908</v>
      </c>
      <c r="D710" s="17" t="s">
        <v>2</v>
      </c>
      <c r="E710" s="17" t="s">
        <v>225</v>
      </c>
      <c r="F710" s="17" t="s">
        <v>524</v>
      </c>
      <c r="G710" s="21">
        <v>5.7</v>
      </c>
      <c r="H710" s="17" t="s">
        <v>8</v>
      </c>
      <c r="I710" s="20">
        <f>IF(FluxoCaixa1013151768[[#This Row],[Fornecedores]]="Saldo Inicial",FluxoCaixa1013151768[[#This Row],[R$ (Valores)]],I709+FluxoCaixa1013151768[[#This Row],[Valores Receitas / Despesas]])</f>
        <v>4514.4299999999612</v>
      </c>
      <c r="J710" s="5">
        <f>IF(FluxoCaixa1013151768[[#This Row],[Entrada / Saída]]="Saída",FluxoCaixa1013151768[[#This Row],[R$ (Valores)]]*-1,FluxoCaixa1013151768[[#This Row],[R$ (Valores)]])</f>
        <v>-5.7</v>
      </c>
    </row>
    <row r="711" spans="2:10">
      <c r="B711" s="16">
        <v>46111</v>
      </c>
      <c r="C711" s="48" t="s">
        <v>1908</v>
      </c>
      <c r="D711" s="17" t="s">
        <v>2</v>
      </c>
      <c r="E711" s="17" t="s">
        <v>71</v>
      </c>
      <c r="F711" s="17" t="s">
        <v>2422</v>
      </c>
      <c r="G711" s="21">
        <v>9.98</v>
      </c>
      <c r="H711" s="17" t="s">
        <v>8</v>
      </c>
      <c r="I711" s="20">
        <f>IF(FluxoCaixa1013151768[[#This Row],[Fornecedores]]="Saldo Inicial",FluxoCaixa1013151768[[#This Row],[R$ (Valores)]],I710+FluxoCaixa1013151768[[#This Row],[Valores Receitas / Despesas]])</f>
        <v>4504.4499999999616</v>
      </c>
      <c r="J711" s="5">
        <f>IF(FluxoCaixa1013151768[[#This Row],[Entrada / Saída]]="Saída",FluxoCaixa1013151768[[#This Row],[R$ (Valores)]]*-1,FluxoCaixa1013151768[[#This Row],[R$ (Valores)]])</f>
        <v>-9.98</v>
      </c>
    </row>
    <row r="712" spans="2:10">
      <c r="B712" s="16">
        <v>46111</v>
      </c>
      <c r="C712" s="48" t="s">
        <v>1908</v>
      </c>
      <c r="D712" s="17" t="s">
        <v>2</v>
      </c>
      <c r="E712" s="17" t="s">
        <v>225</v>
      </c>
      <c r="F712" s="17" t="s">
        <v>524</v>
      </c>
      <c r="G712" s="21">
        <v>5.7</v>
      </c>
      <c r="H712" s="17" t="s">
        <v>8</v>
      </c>
      <c r="I712" s="20">
        <f>IF(FluxoCaixa1013151768[[#This Row],[Fornecedores]]="Saldo Inicial",FluxoCaixa1013151768[[#This Row],[R$ (Valores)]],I711+FluxoCaixa1013151768[[#This Row],[Valores Receitas / Despesas]])</f>
        <v>4498.7499999999618</v>
      </c>
      <c r="J712" s="5">
        <f>IF(FluxoCaixa1013151768[[#This Row],[Entrada / Saída]]="Saída",FluxoCaixa1013151768[[#This Row],[R$ (Valores)]]*-1,FluxoCaixa1013151768[[#This Row],[R$ (Valores)]])</f>
        <v>-5.7</v>
      </c>
    </row>
    <row r="713" spans="2:10">
      <c r="B713" s="16">
        <v>46111</v>
      </c>
      <c r="C713" s="48" t="s">
        <v>1908</v>
      </c>
      <c r="D713" s="17" t="s">
        <v>1</v>
      </c>
      <c r="E713" s="17" t="s">
        <v>75</v>
      </c>
      <c r="F713" s="17" t="s">
        <v>75</v>
      </c>
      <c r="G713" s="21">
        <v>15000</v>
      </c>
      <c r="H713" s="17" t="s">
        <v>8</v>
      </c>
      <c r="I713" s="20">
        <f>IF(FluxoCaixa1013151768[[#This Row],[Fornecedores]]="Saldo Inicial",FluxoCaixa1013151768[[#This Row],[R$ (Valores)]],I712+FluxoCaixa1013151768[[#This Row],[Valores Receitas / Despesas]])</f>
        <v>19498.749999999964</v>
      </c>
      <c r="J713" s="5">
        <f>IF(FluxoCaixa1013151768[[#This Row],[Entrada / Saída]]="Saída",FluxoCaixa1013151768[[#This Row],[R$ (Valores)]]*-1,FluxoCaixa1013151768[[#This Row],[R$ (Valores)]])</f>
        <v>15000</v>
      </c>
    </row>
    <row r="714" spans="2:10">
      <c r="B714" s="16">
        <v>46111</v>
      </c>
      <c r="C714" s="48" t="s">
        <v>1908</v>
      </c>
      <c r="D714" s="17" t="s">
        <v>2</v>
      </c>
      <c r="E714" s="17" t="s">
        <v>71</v>
      </c>
      <c r="F714" s="17" t="s">
        <v>2422</v>
      </c>
      <c r="G714" s="21">
        <v>9.99</v>
      </c>
      <c r="H714" s="17" t="s">
        <v>8</v>
      </c>
      <c r="I714" s="20">
        <f>IF(FluxoCaixa1013151768[[#This Row],[Fornecedores]]="Saldo Inicial",FluxoCaixa1013151768[[#This Row],[R$ (Valores)]],I713+FluxoCaixa1013151768[[#This Row],[Valores Receitas / Despesas]])</f>
        <v>19488.759999999962</v>
      </c>
      <c r="J714" s="5">
        <f>IF(FluxoCaixa1013151768[[#This Row],[Entrada / Saída]]="Saída",FluxoCaixa1013151768[[#This Row],[R$ (Valores)]]*-1,FluxoCaixa1013151768[[#This Row],[R$ (Valores)]])</f>
        <v>-9.99</v>
      </c>
    </row>
    <row r="715" spans="2:10">
      <c r="B715" s="16">
        <v>46111</v>
      </c>
      <c r="C715" s="48" t="s">
        <v>1908</v>
      </c>
      <c r="D715" s="17" t="s">
        <v>2</v>
      </c>
      <c r="E715" s="17" t="s">
        <v>225</v>
      </c>
      <c r="F715" s="17" t="s">
        <v>524</v>
      </c>
      <c r="G715" s="21">
        <v>5.7</v>
      </c>
      <c r="H715" s="17" t="s">
        <v>8</v>
      </c>
      <c r="I715" s="20">
        <f>IF(FluxoCaixa1013151768[[#This Row],[Fornecedores]]="Saldo Inicial",FluxoCaixa1013151768[[#This Row],[R$ (Valores)]],I714+FluxoCaixa1013151768[[#This Row],[Valores Receitas / Despesas]])</f>
        <v>19483.059999999961</v>
      </c>
      <c r="J715" s="5">
        <f>IF(FluxoCaixa1013151768[[#This Row],[Entrada / Saída]]="Saída",FluxoCaixa1013151768[[#This Row],[R$ (Valores)]]*-1,FluxoCaixa1013151768[[#This Row],[R$ (Valores)]])</f>
        <v>-5.7</v>
      </c>
    </row>
    <row r="716" spans="2:10">
      <c r="B716" s="16">
        <v>46111</v>
      </c>
      <c r="C716" s="48" t="s">
        <v>1908</v>
      </c>
      <c r="D716" s="17" t="s">
        <v>2</v>
      </c>
      <c r="E716" s="17" t="s">
        <v>225</v>
      </c>
      <c r="F716" s="17" t="s">
        <v>524</v>
      </c>
      <c r="G716" s="21">
        <v>1.49</v>
      </c>
      <c r="H716" s="17" t="s">
        <v>8</v>
      </c>
      <c r="I716" s="20">
        <f>IF(FluxoCaixa1013151768[[#This Row],[Fornecedores]]="Saldo Inicial",FluxoCaixa1013151768[[#This Row],[R$ (Valores)]],I715+FluxoCaixa1013151768[[#This Row],[Valores Receitas / Despesas]])</f>
        <v>19481.56999999996</v>
      </c>
      <c r="J716" s="5">
        <f>IF(FluxoCaixa1013151768[[#This Row],[Entrada / Saída]]="Saída",FluxoCaixa1013151768[[#This Row],[R$ (Valores)]]*-1,FluxoCaixa1013151768[[#This Row],[R$ (Valores)]])</f>
        <v>-1.49</v>
      </c>
    </row>
    <row r="717" spans="2:10">
      <c r="B717" s="16">
        <v>46111</v>
      </c>
      <c r="C717" s="48" t="s">
        <v>1908</v>
      </c>
      <c r="D717" s="17" t="s">
        <v>2</v>
      </c>
      <c r="E717" s="17" t="s">
        <v>225</v>
      </c>
      <c r="F717" s="17" t="s">
        <v>524</v>
      </c>
      <c r="G717" s="21">
        <v>5.7</v>
      </c>
      <c r="H717" s="17" t="s">
        <v>8</v>
      </c>
      <c r="I717" s="20">
        <f>IF(FluxoCaixa1013151768[[#This Row],[Fornecedores]]="Saldo Inicial",FluxoCaixa1013151768[[#This Row],[R$ (Valores)]],I716+FluxoCaixa1013151768[[#This Row],[Valores Receitas / Despesas]])</f>
        <v>19475.869999999959</v>
      </c>
      <c r="J717" s="5">
        <f>IF(FluxoCaixa1013151768[[#This Row],[Entrada / Saída]]="Saída",FluxoCaixa1013151768[[#This Row],[R$ (Valores)]]*-1,FluxoCaixa1013151768[[#This Row],[R$ (Valores)]])</f>
        <v>-5.7</v>
      </c>
    </row>
    <row r="718" spans="2:10">
      <c r="B718" s="16">
        <v>46111</v>
      </c>
      <c r="C718" s="48" t="s">
        <v>1908</v>
      </c>
      <c r="D718" s="17" t="s">
        <v>2</v>
      </c>
      <c r="E718" s="17" t="s">
        <v>225</v>
      </c>
      <c r="F718" s="17" t="s">
        <v>524</v>
      </c>
      <c r="G718" s="21">
        <v>1.49</v>
      </c>
      <c r="H718" s="17" t="s">
        <v>8</v>
      </c>
      <c r="I718" s="20">
        <f>IF(FluxoCaixa1013151768[[#This Row],[Fornecedores]]="Saldo Inicial",FluxoCaixa1013151768[[#This Row],[R$ (Valores)]],I717+FluxoCaixa1013151768[[#This Row],[Valores Receitas / Despesas]])</f>
        <v>19474.379999999957</v>
      </c>
      <c r="J718" s="5">
        <f>IF(FluxoCaixa1013151768[[#This Row],[Entrada / Saída]]="Saída",FluxoCaixa1013151768[[#This Row],[R$ (Valores)]]*-1,FluxoCaixa1013151768[[#This Row],[R$ (Valores)]])</f>
        <v>-1.49</v>
      </c>
    </row>
    <row r="719" spans="2:10">
      <c r="B719" s="16">
        <v>46111</v>
      </c>
      <c r="C719" s="48" t="s">
        <v>1908</v>
      </c>
      <c r="D719" s="17" t="s">
        <v>2</v>
      </c>
      <c r="E719" s="17" t="s">
        <v>225</v>
      </c>
      <c r="F719" s="17" t="s">
        <v>524</v>
      </c>
      <c r="G719" s="21">
        <v>3.99</v>
      </c>
      <c r="H719" s="17" t="s">
        <v>8</v>
      </c>
      <c r="I719" s="20">
        <f>IF(FluxoCaixa1013151768[[#This Row],[Fornecedores]]="Saldo Inicial",FluxoCaixa1013151768[[#This Row],[R$ (Valores)]],I718+FluxoCaixa1013151768[[#This Row],[Valores Receitas / Despesas]])</f>
        <v>19470.389999999956</v>
      </c>
      <c r="J719" s="5">
        <f>IF(FluxoCaixa1013151768[[#This Row],[Entrada / Saída]]="Saída",FluxoCaixa1013151768[[#This Row],[R$ (Valores)]]*-1,FluxoCaixa1013151768[[#This Row],[R$ (Valores)]])</f>
        <v>-3.99</v>
      </c>
    </row>
    <row r="720" spans="2:10">
      <c r="B720" s="16">
        <v>46111</v>
      </c>
      <c r="C720" s="48" t="s">
        <v>1908</v>
      </c>
      <c r="D720" s="17" t="s">
        <v>2</v>
      </c>
      <c r="E720" s="17" t="s">
        <v>225</v>
      </c>
      <c r="F720" s="17" t="s">
        <v>524</v>
      </c>
      <c r="G720" s="21">
        <v>1.49</v>
      </c>
      <c r="H720" s="17" t="s">
        <v>8</v>
      </c>
      <c r="I720" s="20">
        <f>IF(FluxoCaixa1013151768[[#This Row],[Fornecedores]]="Saldo Inicial",FluxoCaixa1013151768[[#This Row],[R$ (Valores)]],I719+FluxoCaixa1013151768[[#This Row],[Valores Receitas / Despesas]])</f>
        <v>19468.899999999954</v>
      </c>
      <c r="J720" s="5">
        <f>IF(FluxoCaixa1013151768[[#This Row],[Entrada / Saída]]="Saída",FluxoCaixa1013151768[[#This Row],[R$ (Valores)]]*-1,FluxoCaixa1013151768[[#This Row],[R$ (Valores)]])</f>
        <v>-1.49</v>
      </c>
    </row>
    <row r="721" spans="2:10">
      <c r="B721" s="16">
        <v>46111</v>
      </c>
      <c r="C721" s="48" t="s">
        <v>1908</v>
      </c>
      <c r="D721" s="17" t="s">
        <v>2</v>
      </c>
      <c r="E721" s="17" t="s">
        <v>225</v>
      </c>
      <c r="F721" s="17" t="s">
        <v>524</v>
      </c>
      <c r="G721" s="21">
        <v>3.25</v>
      </c>
      <c r="H721" s="17" t="s">
        <v>8</v>
      </c>
      <c r="I721" s="20">
        <f>IF(FluxoCaixa1013151768[[#This Row],[Fornecedores]]="Saldo Inicial",FluxoCaixa1013151768[[#This Row],[R$ (Valores)]],I720+FluxoCaixa1013151768[[#This Row],[Valores Receitas / Despesas]])</f>
        <v>19465.649999999954</v>
      </c>
      <c r="J721" s="5">
        <f>IF(FluxoCaixa1013151768[[#This Row],[Entrada / Saída]]="Saída",FluxoCaixa1013151768[[#This Row],[R$ (Valores)]]*-1,FluxoCaixa1013151768[[#This Row],[R$ (Valores)]])</f>
        <v>-3.25</v>
      </c>
    </row>
    <row r="722" spans="2:10">
      <c r="B722" s="16">
        <v>46111</v>
      </c>
      <c r="C722" s="48" t="s">
        <v>1908</v>
      </c>
      <c r="D722" s="17" t="s">
        <v>2</v>
      </c>
      <c r="E722" s="17" t="s">
        <v>222</v>
      </c>
      <c r="F722" s="17" t="s">
        <v>1938</v>
      </c>
      <c r="G722" s="21">
        <v>765.01</v>
      </c>
      <c r="H722" s="17" t="s">
        <v>8</v>
      </c>
      <c r="I722" s="20">
        <f>IF(FluxoCaixa1013151768[[#This Row],[Fornecedores]]="Saldo Inicial",FluxoCaixa1013151768[[#This Row],[R$ (Valores)]],I721+FluxoCaixa1013151768[[#This Row],[Valores Receitas / Despesas]])</f>
        <v>18700.639999999956</v>
      </c>
      <c r="J722" s="5">
        <f>IF(FluxoCaixa1013151768[[#This Row],[Entrada / Saída]]="Saída",FluxoCaixa1013151768[[#This Row],[R$ (Valores)]]*-1,FluxoCaixa1013151768[[#This Row],[R$ (Valores)]])</f>
        <v>-765.01</v>
      </c>
    </row>
    <row r="723" spans="2:10">
      <c r="B723" s="16">
        <v>46111</v>
      </c>
      <c r="C723" s="48" t="s">
        <v>1908</v>
      </c>
      <c r="D723" s="17" t="s">
        <v>2</v>
      </c>
      <c r="E723" s="17" t="s">
        <v>225</v>
      </c>
      <c r="F723" s="17" t="s">
        <v>524</v>
      </c>
      <c r="G723" s="21">
        <v>21.47</v>
      </c>
      <c r="H723" s="17" t="s">
        <v>8</v>
      </c>
      <c r="I723" s="20">
        <f>IF(FluxoCaixa1013151768[[#This Row],[Fornecedores]]="Saldo Inicial",FluxoCaixa1013151768[[#This Row],[R$ (Valores)]],I722+FluxoCaixa1013151768[[#This Row],[Valores Receitas / Despesas]])</f>
        <v>18679.169999999955</v>
      </c>
      <c r="J723" s="5">
        <f>IF(FluxoCaixa1013151768[[#This Row],[Entrada / Saída]]="Saída",FluxoCaixa1013151768[[#This Row],[R$ (Valores)]]*-1,FluxoCaixa1013151768[[#This Row],[R$ (Valores)]])</f>
        <v>-21.47</v>
      </c>
    </row>
    <row r="724" spans="2:10">
      <c r="B724" s="16">
        <v>46111</v>
      </c>
      <c r="C724" s="48" t="s">
        <v>1908</v>
      </c>
      <c r="D724" s="17" t="s">
        <v>2</v>
      </c>
      <c r="E724" s="17" t="s">
        <v>225</v>
      </c>
      <c r="F724" s="17" t="s">
        <v>524</v>
      </c>
      <c r="G724" s="21">
        <v>24.7</v>
      </c>
      <c r="H724" s="17" t="s">
        <v>8</v>
      </c>
      <c r="I724" s="20">
        <f>IF(FluxoCaixa1013151768[[#This Row],[Fornecedores]]="Saldo Inicial",FluxoCaixa1013151768[[#This Row],[R$ (Valores)]],I723+FluxoCaixa1013151768[[#This Row],[Valores Receitas / Despesas]])</f>
        <v>18654.469999999954</v>
      </c>
      <c r="J724" s="5">
        <f>IF(FluxoCaixa1013151768[[#This Row],[Entrada / Saída]]="Saída",FluxoCaixa1013151768[[#This Row],[R$ (Valores)]]*-1,FluxoCaixa1013151768[[#This Row],[R$ (Valores)]])</f>
        <v>-24.7</v>
      </c>
    </row>
    <row r="725" spans="2:10">
      <c r="B725" s="16">
        <v>46111</v>
      </c>
      <c r="C725" s="48" t="s">
        <v>1908</v>
      </c>
      <c r="D725" s="17" t="s">
        <v>2</v>
      </c>
      <c r="E725" s="17" t="s">
        <v>225</v>
      </c>
      <c r="F725" s="17" t="s">
        <v>524</v>
      </c>
      <c r="G725" s="21">
        <v>17.29</v>
      </c>
      <c r="H725" s="17" t="s">
        <v>8</v>
      </c>
      <c r="I725" s="20">
        <f>IF(FluxoCaixa1013151768[[#This Row],[Fornecedores]]="Saldo Inicial",FluxoCaixa1013151768[[#This Row],[R$ (Valores)]],I724+FluxoCaixa1013151768[[#This Row],[Valores Receitas / Despesas]])</f>
        <v>18637.179999999953</v>
      </c>
      <c r="J725" s="5">
        <f>IF(FluxoCaixa1013151768[[#This Row],[Entrada / Saída]]="Saída",FluxoCaixa1013151768[[#This Row],[R$ (Valores)]]*-1,FluxoCaixa1013151768[[#This Row],[R$ (Valores)]])</f>
        <v>-17.29</v>
      </c>
    </row>
    <row r="726" spans="2:10">
      <c r="B726" s="16">
        <v>46111</v>
      </c>
      <c r="C726" s="48" t="s">
        <v>1908</v>
      </c>
      <c r="D726" s="17" t="s">
        <v>2</v>
      </c>
      <c r="E726" s="17" t="s">
        <v>225</v>
      </c>
      <c r="F726" s="17" t="s">
        <v>524</v>
      </c>
      <c r="G726" s="21">
        <v>1.49</v>
      </c>
      <c r="H726" s="17" t="s">
        <v>8</v>
      </c>
      <c r="I726" s="20">
        <f>IF(FluxoCaixa1013151768[[#This Row],[Fornecedores]]="Saldo Inicial",FluxoCaixa1013151768[[#This Row],[R$ (Valores)]],I725+FluxoCaixa1013151768[[#This Row],[Valores Receitas / Despesas]])</f>
        <v>18635.689999999951</v>
      </c>
      <c r="J726" s="5">
        <f>IF(FluxoCaixa1013151768[[#This Row],[Entrada / Saída]]="Saída",FluxoCaixa1013151768[[#This Row],[R$ (Valores)]]*-1,FluxoCaixa1013151768[[#This Row],[R$ (Valores)]])</f>
        <v>-1.49</v>
      </c>
    </row>
    <row r="727" spans="2:10">
      <c r="B727" s="16">
        <v>46112</v>
      </c>
      <c r="C727" s="48" t="s">
        <v>1908</v>
      </c>
      <c r="D727" s="17" t="s">
        <v>2</v>
      </c>
      <c r="E727" s="17" t="s">
        <v>225</v>
      </c>
      <c r="F727" s="17" t="s">
        <v>524</v>
      </c>
      <c r="G727" s="21">
        <v>17.29</v>
      </c>
      <c r="H727" s="17" t="s">
        <v>8</v>
      </c>
      <c r="I727" s="20">
        <f>IF(FluxoCaixa1013151768[[#This Row],[Fornecedores]]="Saldo Inicial",FluxoCaixa1013151768[[#This Row],[R$ (Valores)]],I726+FluxoCaixa1013151768[[#This Row],[Valores Receitas / Despesas]])</f>
        <v>18618.399999999951</v>
      </c>
      <c r="J727" s="5">
        <f>IF(FluxoCaixa1013151768[[#This Row],[Entrada / Saída]]="Saída",FluxoCaixa1013151768[[#This Row],[R$ (Valores)]]*-1,FluxoCaixa1013151768[[#This Row],[R$ (Valores)]])</f>
        <v>-17.29</v>
      </c>
    </row>
    <row r="728" spans="2:10">
      <c r="B728" s="16">
        <v>46112</v>
      </c>
      <c r="C728" s="48" t="s">
        <v>1908</v>
      </c>
      <c r="D728" s="17" t="s">
        <v>2</v>
      </c>
      <c r="E728" s="17" t="s">
        <v>225</v>
      </c>
      <c r="F728" s="17" t="s">
        <v>524</v>
      </c>
      <c r="G728" s="21">
        <v>5.5</v>
      </c>
      <c r="H728" s="17" t="s">
        <v>8</v>
      </c>
      <c r="I728" s="20">
        <f>IF(FluxoCaixa1013151768[[#This Row],[Fornecedores]]="Saldo Inicial",FluxoCaixa1013151768[[#This Row],[R$ (Valores)]],I727+FluxoCaixa1013151768[[#This Row],[Valores Receitas / Despesas]])</f>
        <v>18612.899999999951</v>
      </c>
      <c r="J728" s="5">
        <f>IF(FluxoCaixa1013151768[[#This Row],[Entrada / Saída]]="Saída",FluxoCaixa1013151768[[#This Row],[R$ (Valores)]]*-1,FluxoCaixa1013151768[[#This Row],[R$ (Valores)]])</f>
        <v>-5.5</v>
      </c>
    </row>
    <row r="729" spans="2:10">
      <c r="B729" s="16">
        <v>46112</v>
      </c>
      <c r="C729" s="48" t="s">
        <v>1908</v>
      </c>
      <c r="D729" s="17" t="s">
        <v>2</v>
      </c>
      <c r="E729" s="17" t="s">
        <v>225</v>
      </c>
      <c r="F729" s="17" t="s">
        <v>524</v>
      </c>
      <c r="G729" s="21">
        <v>5.5</v>
      </c>
      <c r="H729" s="17" t="s">
        <v>8</v>
      </c>
      <c r="I729" s="20">
        <f>IF(FluxoCaixa1013151768[[#This Row],[Fornecedores]]="Saldo Inicial",FluxoCaixa1013151768[[#This Row],[R$ (Valores)]],I728+FluxoCaixa1013151768[[#This Row],[Valores Receitas / Despesas]])</f>
        <v>18607.399999999951</v>
      </c>
      <c r="J729" s="5">
        <f>IF(FluxoCaixa1013151768[[#This Row],[Entrada / Saída]]="Saída",FluxoCaixa1013151768[[#This Row],[R$ (Valores)]]*-1,FluxoCaixa1013151768[[#This Row],[R$ (Valores)]])</f>
        <v>-5.5</v>
      </c>
    </row>
    <row r="730" spans="2:10">
      <c r="B730" s="16">
        <v>46112</v>
      </c>
      <c r="C730" s="48" t="s">
        <v>1908</v>
      </c>
      <c r="D730" s="17" t="s">
        <v>2</v>
      </c>
      <c r="E730" s="17" t="s">
        <v>70</v>
      </c>
      <c r="F730" s="17" t="s">
        <v>2474</v>
      </c>
      <c r="G730" s="21">
        <v>1000</v>
      </c>
      <c r="H730" s="17" t="s">
        <v>8</v>
      </c>
      <c r="I730" s="20">
        <f>IF(FluxoCaixa1013151768[[#This Row],[Fornecedores]]="Saldo Inicial",FluxoCaixa1013151768[[#This Row],[R$ (Valores)]],I729+FluxoCaixa1013151768[[#This Row],[Valores Receitas / Despesas]])</f>
        <v>17607.399999999951</v>
      </c>
      <c r="J730" s="5">
        <f>IF(FluxoCaixa1013151768[[#This Row],[Entrada / Saída]]="Saída",FluxoCaixa1013151768[[#This Row],[R$ (Valores)]]*-1,FluxoCaixa1013151768[[#This Row],[R$ (Valores)]])</f>
        <v>-1000</v>
      </c>
    </row>
    <row r="731" spans="2:10">
      <c r="B731" s="16">
        <v>46112</v>
      </c>
      <c r="C731" s="48" t="s">
        <v>1908</v>
      </c>
      <c r="D731" s="17" t="s">
        <v>2</v>
      </c>
      <c r="E731" s="17" t="s">
        <v>225</v>
      </c>
      <c r="F731" s="17" t="s">
        <v>524</v>
      </c>
      <c r="G731" s="21">
        <v>5.4</v>
      </c>
      <c r="H731" s="17" t="s">
        <v>8</v>
      </c>
      <c r="I731" s="20">
        <f>IF(FluxoCaixa1013151768[[#This Row],[Fornecedores]]="Saldo Inicial",FluxoCaixa1013151768[[#This Row],[R$ (Valores)]],I730+FluxoCaixa1013151768[[#This Row],[Valores Receitas / Despesas]])</f>
        <v>17601.999999999949</v>
      </c>
      <c r="J731" s="5">
        <f>IF(FluxoCaixa1013151768[[#This Row],[Entrada / Saída]]="Saída",FluxoCaixa1013151768[[#This Row],[R$ (Valores)]]*-1,FluxoCaixa1013151768[[#This Row],[R$ (Valores)]])</f>
        <v>-5.4</v>
      </c>
    </row>
    <row r="732" spans="2:10">
      <c r="B732" s="16">
        <v>46112</v>
      </c>
      <c r="C732" s="48" t="s">
        <v>1908</v>
      </c>
      <c r="D732" s="17" t="s">
        <v>2</v>
      </c>
      <c r="E732" s="17" t="s">
        <v>225</v>
      </c>
      <c r="F732" s="17" t="s">
        <v>524</v>
      </c>
      <c r="G732" s="21">
        <v>5.4</v>
      </c>
      <c r="H732" s="17" t="s">
        <v>8</v>
      </c>
      <c r="I732" s="20">
        <f>IF(FluxoCaixa1013151768[[#This Row],[Fornecedores]]="Saldo Inicial",FluxoCaixa1013151768[[#This Row],[R$ (Valores)]],I731+FluxoCaixa1013151768[[#This Row],[Valores Receitas / Despesas]])</f>
        <v>17596.599999999948</v>
      </c>
      <c r="J732" s="5">
        <f>IF(FluxoCaixa1013151768[[#This Row],[Entrada / Saída]]="Saída",FluxoCaixa1013151768[[#This Row],[R$ (Valores)]]*-1,FluxoCaixa1013151768[[#This Row],[R$ (Valores)]])</f>
        <v>-5.4</v>
      </c>
    </row>
    <row r="733" spans="2:10">
      <c r="B733" s="16">
        <v>46112</v>
      </c>
      <c r="C733" s="48" t="s">
        <v>1908</v>
      </c>
      <c r="D733" s="17" t="s">
        <v>2</v>
      </c>
      <c r="E733" s="17" t="s">
        <v>225</v>
      </c>
      <c r="F733" s="17" t="s">
        <v>524</v>
      </c>
      <c r="G733" s="21">
        <v>5.4</v>
      </c>
      <c r="H733" s="17" t="s">
        <v>8</v>
      </c>
      <c r="I733" s="20">
        <f>IF(FluxoCaixa1013151768[[#This Row],[Fornecedores]]="Saldo Inicial",FluxoCaixa1013151768[[#This Row],[R$ (Valores)]],I732+FluxoCaixa1013151768[[#This Row],[Valores Receitas / Despesas]])</f>
        <v>17591.199999999946</v>
      </c>
      <c r="J733" s="5">
        <f>IF(FluxoCaixa1013151768[[#This Row],[Entrada / Saída]]="Saída",FluxoCaixa1013151768[[#This Row],[R$ (Valores)]]*-1,FluxoCaixa1013151768[[#This Row],[R$ (Valores)]])</f>
        <v>-5.4</v>
      </c>
    </row>
    <row r="734" spans="2:10">
      <c r="B734" s="16">
        <v>46112</v>
      </c>
      <c r="C734" s="48" t="s">
        <v>1908</v>
      </c>
      <c r="D734" s="17" t="s">
        <v>2</v>
      </c>
      <c r="E734" s="17" t="s">
        <v>225</v>
      </c>
      <c r="F734" s="17" t="s">
        <v>524</v>
      </c>
      <c r="G734" s="21">
        <v>1.49</v>
      </c>
      <c r="H734" s="17" t="s">
        <v>8</v>
      </c>
      <c r="I734" s="20">
        <f>IF(FluxoCaixa1013151768[[#This Row],[Fornecedores]]="Saldo Inicial",FluxoCaixa1013151768[[#This Row],[R$ (Valores)]],I733+FluxoCaixa1013151768[[#This Row],[Valores Receitas / Despesas]])</f>
        <v>17589.709999999945</v>
      </c>
      <c r="J734" s="5">
        <f>IF(FluxoCaixa1013151768[[#This Row],[Entrada / Saída]]="Saída",FluxoCaixa1013151768[[#This Row],[R$ (Valores)]]*-1,FluxoCaixa1013151768[[#This Row],[R$ (Valores)]])</f>
        <v>-1.49</v>
      </c>
    </row>
    <row r="735" spans="2:10">
      <c r="B735" s="16">
        <v>46112</v>
      </c>
      <c r="C735" s="48" t="s">
        <v>1908</v>
      </c>
      <c r="D735" s="17" t="s">
        <v>2</v>
      </c>
      <c r="E735" s="17" t="s">
        <v>225</v>
      </c>
      <c r="F735" s="17" t="s">
        <v>524</v>
      </c>
      <c r="G735" s="21">
        <v>5.5</v>
      </c>
      <c r="H735" s="17" t="s">
        <v>8</v>
      </c>
      <c r="I735" s="20">
        <f>IF(FluxoCaixa1013151768[[#This Row],[Fornecedores]]="Saldo Inicial",FluxoCaixa1013151768[[#This Row],[R$ (Valores)]],I734+FluxoCaixa1013151768[[#This Row],[Valores Receitas / Despesas]])</f>
        <v>17584.209999999945</v>
      </c>
      <c r="J735" s="5">
        <f>IF(FluxoCaixa1013151768[[#This Row],[Entrada / Saída]]="Saída",FluxoCaixa1013151768[[#This Row],[R$ (Valores)]]*-1,FluxoCaixa1013151768[[#This Row],[R$ (Valores)]])</f>
        <v>-5.5</v>
      </c>
    </row>
    <row r="736" spans="2:10">
      <c r="B736" s="16"/>
      <c r="C736" s="48"/>
      <c r="D736" s="17"/>
      <c r="E736" s="17"/>
      <c r="F736" s="17"/>
      <c r="G736" s="21"/>
      <c r="H736" s="17"/>
      <c r="I736" s="20">
        <f>IF(FluxoCaixa1013151768[[#This Row],[Fornecedores]]="Saldo Inicial",FluxoCaixa1013151768[[#This Row],[R$ (Valores)]],I735+FluxoCaixa1013151768[[#This Row],[Valores Receitas / Despesas]])</f>
        <v>17584.209999999945</v>
      </c>
      <c r="J736" s="5">
        <f>IF(FluxoCaixa1013151768[[#This Row],[Entrada / Saída]]="Saída",FluxoCaixa1013151768[[#This Row],[R$ (Valores)]]*-1,FluxoCaixa1013151768[[#This Row],[R$ (Valores)]])</f>
        <v>0</v>
      </c>
    </row>
    <row r="737" spans="2:10">
      <c r="B737" s="16"/>
      <c r="C737" s="48"/>
      <c r="D737" s="17"/>
      <c r="E737" s="17"/>
      <c r="F737" s="17"/>
      <c r="G737" s="21"/>
      <c r="H737" s="17"/>
      <c r="I737" s="20">
        <f>IF(FluxoCaixa1013151768[[#This Row],[Fornecedores]]="Saldo Inicial",FluxoCaixa1013151768[[#This Row],[R$ (Valores)]],I736+FluxoCaixa1013151768[[#This Row],[Valores Receitas / Despesas]])</f>
        <v>17584.209999999945</v>
      </c>
      <c r="J737" s="5">
        <f>IF(FluxoCaixa1013151768[[#This Row],[Entrada / Saída]]="Saída",FluxoCaixa1013151768[[#This Row],[R$ (Valores)]]*-1,FluxoCaixa1013151768[[#This Row],[R$ (Valores)]])</f>
        <v>0</v>
      </c>
    </row>
    <row r="738" spans="2:10">
      <c r="B738" s="16"/>
      <c r="C738" s="48"/>
      <c r="D738" s="17"/>
      <c r="E738" s="17"/>
      <c r="F738" s="17"/>
      <c r="G738" s="21"/>
      <c r="H738" s="17"/>
      <c r="I738" s="20">
        <f>IF(FluxoCaixa1013151768[[#This Row],[Fornecedores]]="Saldo Inicial",FluxoCaixa1013151768[[#This Row],[R$ (Valores)]],I737+FluxoCaixa1013151768[[#This Row],[Valores Receitas / Despesas]])</f>
        <v>17584.209999999945</v>
      </c>
      <c r="J738" s="5">
        <f>IF(FluxoCaixa1013151768[[#This Row],[Entrada / Saída]]="Saída",FluxoCaixa1013151768[[#This Row],[R$ (Valores)]]*-1,FluxoCaixa1013151768[[#This Row],[R$ (Valores)]])</f>
        <v>0</v>
      </c>
    </row>
    <row r="739" spans="2:10">
      <c r="B739" s="16"/>
      <c r="C739" s="48"/>
      <c r="D739" s="17"/>
      <c r="E739" s="17"/>
      <c r="F739" s="17"/>
      <c r="G739" s="21"/>
      <c r="H739" s="17"/>
      <c r="I739" s="20">
        <f>IF(FluxoCaixa1013151768[[#This Row],[Fornecedores]]="Saldo Inicial",FluxoCaixa1013151768[[#This Row],[R$ (Valores)]],I738+FluxoCaixa1013151768[[#This Row],[Valores Receitas / Despesas]])</f>
        <v>17584.209999999945</v>
      </c>
      <c r="J739" s="5">
        <f>IF(FluxoCaixa1013151768[[#This Row],[Entrada / Saída]]="Saída",FluxoCaixa1013151768[[#This Row],[R$ (Valores)]]*-1,FluxoCaixa1013151768[[#This Row],[R$ (Valores)]])</f>
        <v>0</v>
      </c>
    </row>
    <row r="740" spans="2:10">
      <c r="B740" s="16"/>
      <c r="C740" s="48"/>
      <c r="D740" s="17"/>
      <c r="E740" s="17"/>
      <c r="F740" s="17"/>
      <c r="G740" s="21"/>
      <c r="H740" s="17"/>
      <c r="I740" s="20">
        <f>IF(FluxoCaixa1013151768[[#This Row],[Fornecedores]]="Saldo Inicial",FluxoCaixa1013151768[[#This Row],[R$ (Valores)]],I739+FluxoCaixa1013151768[[#This Row],[Valores Receitas / Despesas]])</f>
        <v>17584.209999999945</v>
      </c>
      <c r="J740" s="5">
        <f>IF(FluxoCaixa1013151768[[#This Row],[Entrada / Saída]]="Saída",FluxoCaixa1013151768[[#This Row],[R$ (Valores)]]*-1,FluxoCaixa1013151768[[#This Row],[R$ (Valores)]])</f>
        <v>0</v>
      </c>
    </row>
    <row r="741" spans="2:10">
      <c r="B741" s="16"/>
      <c r="C741" s="48"/>
      <c r="D741" s="17"/>
      <c r="E741" s="17"/>
      <c r="F741" s="17"/>
      <c r="G741" s="21"/>
      <c r="H741" s="17"/>
      <c r="I741" s="20">
        <f>IF(FluxoCaixa1013151768[[#This Row],[Fornecedores]]="Saldo Inicial",FluxoCaixa1013151768[[#This Row],[R$ (Valores)]],I740+FluxoCaixa1013151768[[#This Row],[Valores Receitas / Despesas]])</f>
        <v>17584.209999999945</v>
      </c>
      <c r="J741" s="5">
        <f>IF(FluxoCaixa1013151768[[#This Row],[Entrada / Saída]]="Saída",FluxoCaixa1013151768[[#This Row],[R$ (Valores)]]*-1,FluxoCaixa1013151768[[#This Row],[R$ (Valores)]])</f>
        <v>0</v>
      </c>
    </row>
    <row r="742" spans="2:10">
      <c r="B742" s="16"/>
      <c r="C742" s="48"/>
      <c r="D742" s="17"/>
      <c r="E742" s="17"/>
      <c r="F742" s="17"/>
      <c r="G742" s="21"/>
      <c r="H742" s="17"/>
      <c r="I742" s="20">
        <f>IF(FluxoCaixa1013151768[[#This Row],[Fornecedores]]="Saldo Inicial",FluxoCaixa1013151768[[#This Row],[R$ (Valores)]],I741+FluxoCaixa1013151768[[#This Row],[Valores Receitas / Despesas]])</f>
        <v>17584.209999999945</v>
      </c>
      <c r="J742" s="5">
        <f>IF(FluxoCaixa1013151768[[#This Row],[Entrada / Saída]]="Saída",FluxoCaixa1013151768[[#This Row],[R$ (Valores)]]*-1,FluxoCaixa1013151768[[#This Row],[R$ (Valores)]])</f>
        <v>0</v>
      </c>
    </row>
    <row r="743" spans="2:10">
      <c r="B743" s="16"/>
      <c r="C743" s="48"/>
      <c r="D743" s="17"/>
      <c r="E743" s="17"/>
      <c r="F743" s="17"/>
      <c r="G743" s="21"/>
      <c r="H743" s="17"/>
      <c r="I743" s="20">
        <f>IF(FluxoCaixa1013151768[[#This Row],[Fornecedores]]="Saldo Inicial",FluxoCaixa1013151768[[#This Row],[R$ (Valores)]],I742+FluxoCaixa1013151768[[#This Row],[Valores Receitas / Despesas]])</f>
        <v>17584.209999999945</v>
      </c>
      <c r="J743" s="5">
        <f>IF(FluxoCaixa1013151768[[#This Row],[Entrada / Saída]]="Saída",FluxoCaixa1013151768[[#This Row],[R$ (Valores)]]*-1,FluxoCaixa1013151768[[#This Row],[R$ (Valores)]])</f>
        <v>0</v>
      </c>
    </row>
    <row r="744" spans="2:10">
      <c r="B744" s="16"/>
      <c r="C744" s="48"/>
      <c r="D744" s="17"/>
      <c r="E744" s="17"/>
      <c r="F744" s="17"/>
      <c r="G744" s="21"/>
      <c r="H744" s="17"/>
      <c r="I744" s="20">
        <f>IF(FluxoCaixa1013151768[[#This Row],[Fornecedores]]="Saldo Inicial",FluxoCaixa1013151768[[#This Row],[R$ (Valores)]],I743+FluxoCaixa1013151768[[#This Row],[Valores Receitas / Despesas]])</f>
        <v>17584.209999999945</v>
      </c>
      <c r="J744" s="5">
        <f>IF(FluxoCaixa1013151768[[#This Row],[Entrada / Saída]]="Saída",FluxoCaixa1013151768[[#This Row],[R$ (Valores)]]*-1,FluxoCaixa1013151768[[#This Row],[R$ (Valores)]])</f>
        <v>0</v>
      </c>
    </row>
    <row r="745" spans="2:10">
      <c r="B745" s="16"/>
      <c r="C745" s="48"/>
      <c r="D745" s="17"/>
      <c r="E745" s="17"/>
      <c r="F745" s="17"/>
      <c r="G745" s="21"/>
      <c r="H745" s="17"/>
      <c r="I745" s="20">
        <f>IF(FluxoCaixa1013151768[[#This Row],[Fornecedores]]="Saldo Inicial",FluxoCaixa1013151768[[#This Row],[R$ (Valores)]],I744+FluxoCaixa1013151768[[#This Row],[Valores Receitas / Despesas]])</f>
        <v>17584.209999999945</v>
      </c>
      <c r="J745" s="5">
        <f>IF(FluxoCaixa1013151768[[#This Row],[Entrada / Saída]]="Saída",FluxoCaixa1013151768[[#This Row],[R$ (Valores)]]*-1,FluxoCaixa1013151768[[#This Row],[R$ (Valores)]])</f>
        <v>0</v>
      </c>
    </row>
    <row r="746" spans="2:10">
      <c r="B746" s="16"/>
      <c r="C746" s="48"/>
      <c r="D746" s="17"/>
      <c r="E746" s="17"/>
      <c r="F746" s="17"/>
      <c r="G746" s="21"/>
      <c r="H746" s="17"/>
      <c r="I746" s="20">
        <f>IF(FluxoCaixa1013151768[[#This Row],[Fornecedores]]="Saldo Inicial",FluxoCaixa1013151768[[#This Row],[R$ (Valores)]],I745+FluxoCaixa1013151768[[#This Row],[Valores Receitas / Despesas]])</f>
        <v>17584.209999999945</v>
      </c>
      <c r="J746" s="5">
        <f>IF(FluxoCaixa1013151768[[#This Row],[Entrada / Saída]]="Saída",FluxoCaixa1013151768[[#This Row],[R$ (Valores)]]*-1,FluxoCaixa1013151768[[#This Row],[R$ (Valores)]])</f>
        <v>0</v>
      </c>
    </row>
    <row r="747" spans="2:10">
      <c r="B747" s="16"/>
      <c r="C747" s="48"/>
      <c r="D747" s="17"/>
      <c r="E747" s="17"/>
      <c r="F747" s="17"/>
      <c r="G747" s="54"/>
      <c r="H747" s="45"/>
      <c r="I747" s="47">
        <f>IF(FluxoCaixa1013151768[[#This Row],[Fornecedores]]="Saldo Inicial",FluxoCaixa1013151768[[#This Row],[R$ (Valores)]],I746+FluxoCaixa1013151768[[#This Row],[Valores Receitas / Despesas]])</f>
        <v>17584.209999999945</v>
      </c>
      <c r="J747" s="53">
        <f>IF(FluxoCaixa1013151768[[#This Row],[Entrada / Saída]]="Saída",FluxoCaixa1013151768[[#This Row],[R$ (Valores)]]*-1,FluxoCaixa1013151768[[#This Row],[R$ (Valores)]])</f>
        <v>0</v>
      </c>
    </row>
    <row r="748" spans="2:10">
      <c r="B748" s="16"/>
      <c r="C748" s="48"/>
      <c r="D748" s="17"/>
      <c r="E748" s="17"/>
      <c r="F748" s="17"/>
      <c r="G748" s="54"/>
      <c r="H748" s="45"/>
      <c r="I748" s="47">
        <f>IF(FluxoCaixa1013151768[[#This Row],[Fornecedores]]="Saldo Inicial",FluxoCaixa1013151768[[#This Row],[R$ (Valores)]],I747+FluxoCaixa1013151768[[#This Row],[Valores Receitas / Despesas]])</f>
        <v>17584.209999999945</v>
      </c>
      <c r="J748" s="53">
        <f>IF(FluxoCaixa1013151768[[#This Row],[Entrada / Saída]]="Saída",FluxoCaixa1013151768[[#This Row],[R$ (Valores)]]*-1,FluxoCaixa1013151768[[#This Row],[R$ (Valores)]])</f>
        <v>0</v>
      </c>
    </row>
    <row r="749" spans="2:10">
      <c r="B749" s="16"/>
      <c r="C749" s="48"/>
      <c r="D749" s="17"/>
      <c r="E749" s="17"/>
      <c r="F749" s="17"/>
      <c r="G749" s="21"/>
      <c r="H749" s="17"/>
      <c r="I749" s="20">
        <f>IF(FluxoCaixa1013151768[[#This Row],[Fornecedores]]="Saldo Inicial",FluxoCaixa1013151768[[#This Row],[R$ (Valores)]],I748+FluxoCaixa1013151768[[#This Row],[Valores Receitas / Despesas]])</f>
        <v>17584.209999999945</v>
      </c>
      <c r="J749" s="5">
        <f>IF(FluxoCaixa1013151768[[#This Row],[Entrada / Saída]]="Saída",FluxoCaixa1013151768[[#This Row],[R$ (Valores)]]*-1,FluxoCaixa1013151768[[#This Row],[R$ (Valores)]])</f>
        <v>0</v>
      </c>
    </row>
    <row r="750" spans="2:10">
      <c r="B750" s="16"/>
      <c r="C750" s="48"/>
      <c r="D750" s="17"/>
      <c r="E750" s="17"/>
      <c r="F750" s="17"/>
      <c r="G750" s="21"/>
      <c r="H750" s="17"/>
      <c r="I750" s="20">
        <f>IF(FluxoCaixa1013151768[[#This Row],[Fornecedores]]="Saldo Inicial",FluxoCaixa1013151768[[#This Row],[R$ (Valores)]],I749+FluxoCaixa1013151768[[#This Row],[Valores Receitas / Despesas]])</f>
        <v>17584.209999999945</v>
      </c>
      <c r="J750" s="5">
        <f>IF(FluxoCaixa1013151768[[#This Row],[Entrada / Saída]]="Saída",FluxoCaixa1013151768[[#This Row],[R$ (Valores)]]*-1,FluxoCaixa1013151768[[#This Row],[R$ (Valores)]])</f>
        <v>0</v>
      </c>
    </row>
    <row r="751" spans="2:10">
      <c r="B751" s="16"/>
      <c r="C751" s="48"/>
      <c r="D751" s="17"/>
      <c r="E751" s="17"/>
      <c r="F751" s="17"/>
      <c r="G751" s="21"/>
      <c r="H751" s="17"/>
      <c r="I751" s="20">
        <f>IF(FluxoCaixa1013151768[[#This Row],[Fornecedores]]="Saldo Inicial",FluxoCaixa1013151768[[#This Row],[R$ (Valores)]],I750+FluxoCaixa1013151768[[#This Row],[Valores Receitas / Despesas]])</f>
        <v>17584.209999999945</v>
      </c>
      <c r="J751" s="5">
        <f>IF(FluxoCaixa1013151768[[#This Row],[Entrada / Saída]]="Saída",FluxoCaixa1013151768[[#This Row],[R$ (Valores)]]*-1,FluxoCaixa1013151768[[#This Row],[R$ (Valores)]])</f>
        <v>0</v>
      </c>
    </row>
    <row r="752" spans="2:10">
      <c r="B752" s="16"/>
      <c r="C752" s="48"/>
      <c r="D752" s="17"/>
      <c r="E752" s="17"/>
      <c r="F752" s="17"/>
      <c r="G752" s="21"/>
      <c r="H752" s="17"/>
      <c r="I752" s="20">
        <f>IF(FluxoCaixa1013151768[[#This Row],[Fornecedores]]="Saldo Inicial",FluxoCaixa1013151768[[#This Row],[R$ (Valores)]],I751+FluxoCaixa1013151768[[#This Row],[Valores Receitas / Despesas]])</f>
        <v>17584.209999999945</v>
      </c>
      <c r="J752" s="5">
        <f>IF(FluxoCaixa1013151768[[#This Row],[Entrada / Saída]]="Saída",FluxoCaixa1013151768[[#This Row],[R$ (Valores)]]*-1,FluxoCaixa1013151768[[#This Row],[R$ (Valores)]])</f>
        <v>0</v>
      </c>
    </row>
    <row r="753" spans="2:10">
      <c r="B753" s="16"/>
      <c r="C753" s="48"/>
      <c r="D753" s="17"/>
      <c r="E753" s="17"/>
      <c r="F753" s="17"/>
      <c r="G753" s="21"/>
      <c r="H753" s="17"/>
      <c r="I753" s="20">
        <f>IF(FluxoCaixa1013151768[[#This Row],[Fornecedores]]="Saldo Inicial",FluxoCaixa1013151768[[#This Row],[R$ (Valores)]],I752+FluxoCaixa1013151768[[#This Row],[Valores Receitas / Despesas]])</f>
        <v>17584.209999999945</v>
      </c>
      <c r="J753" s="5">
        <f>IF(FluxoCaixa1013151768[[#This Row],[Entrada / Saída]]="Saída",FluxoCaixa1013151768[[#This Row],[R$ (Valores)]]*-1,FluxoCaixa1013151768[[#This Row],[R$ (Valores)]])</f>
        <v>0</v>
      </c>
    </row>
    <row r="754" spans="2:10">
      <c r="B754" s="16"/>
      <c r="C754" s="48"/>
      <c r="D754" s="17"/>
      <c r="E754" s="17"/>
      <c r="F754" s="17"/>
      <c r="G754" s="21"/>
      <c r="H754" s="17"/>
      <c r="I754" s="20">
        <f>IF(FluxoCaixa1013151768[[#This Row],[Fornecedores]]="Saldo Inicial",FluxoCaixa1013151768[[#This Row],[R$ (Valores)]],I753+FluxoCaixa1013151768[[#This Row],[Valores Receitas / Despesas]])</f>
        <v>17584.209999999945</v>
      </c>
      <c r="J754" s="5">
        <f>IF(FluxoCaixa1013151768[[#This Row],[Entrada / Saída]]="Saída",FluxoCaixa1013151768[[#This Row],[R$ (Valores)]]*-1,FluxoCaixa1013151768[[#This Row],[R$ (Valores)]])</f>
        <v>0</v>
      </c>
    </row>
    <row r="755" spans="2:10">
      <c r="B755" s="16"/>
      <c r="C755" s="48"/>
      <c r="D755" s="17"/>
      <c r="E755" s="17"/>
      <c r="F755" s="17"/>
      <c r="G755" s="21"/>
      <c r="H755" s="17"/>
      <c r="I755" s="20">
        <f>IF(FluxoCaixa1013151768[[#This Row],[Fornecedores]]="Saldo Inicial",FluxoCaixa1013151768[[#This Row],[R$ (Valores)]],I754+FluxoCaixa1013151768[[#This Row],[Valores Receitas / Despesas]])</f>
        <v>17584.209999999945</v>
      </c>
      <c r="J755" s="5">
        <f>IF(FluxoCaixa1013151768[[#This Row],[Entrada / Saída]]="Saída",FluxoCaixa1013151768[[#This Row],[R$ (Valores)]]*-1,FluxoCaixa1013151768[[#This Row],[R$ (Valores)]])</f>
        <v>0</v>
      </c>
    </row>
    <row r="756" spans="2:10">
      <c r="B756" s="16"/>
      <c r="C756" s="48"/>
      <c r="D756" s="17"/>
      <c r="E756" s="17"/>
      <c r="F756" s="17"/>
      <c r="G756" s="21"/>
      <c r="H756" s="17"/>
      <c r="I756" s="20">
        <f>IF(FluxoCaixa1013151768[[#This Row],[Fornecedores]]="Saldo Inicial",FluxoCaixa1013151768[[#This Row],[R$ (Valores)]],I755+FluxoCaixa1013151768[[#This Row],[Valores Receitas / Despesas]])</f>
        <v>17584.209999999945</v>
      </c>
      <c r="J756" s="5">
        <f>IF(FluxoCaixa1013151768[[#This Row],[Entrada / Saída]]="Saída",FluxoCaixa1013151768[[#This Row],[R$ (Valores)]]*-1,FluxoCaixa1013151768[[#This Row],[R$ (Valores)]])</f>
        <v>0</v>
      </c>
    </row>
    <row r="757" spans="2:10">
      <c r="B757" s="16"/>
      <c r="C757" s="48"/>
      <c r="D757" s="17"/>
      <c r="E757" s="17"/>
      <c r="F757" s="17"/>
      <c r="G757" s="21"/>
      <c r="H757" s="17"/>
      <c r="I757" s="20">
        <f>IF(FluxoCaixa1013151768[[#This Row],[Fornecedores]]="Saldo Inicial",FluxoCaixa1013151768[[#This Row],[R$ (Valores)]],I756+FluxoCaixa1013151768[[#This Row],[Valores Receitas / Despesas]])</f>
        <v>17584.209999999945</v>
      </c>
      <c r="J757" s="5">
        <f>IF(FluxoCaixa1013151768[[#This Row],[Entrada / Saída]]="Saída",FluxoCaixa1013151768[[#This Row],[R$ (Valores)]]*-1,FluxoCaixa1013151768[[#This Row],[R$ (Valores)]])</f>
        <v>0</v>
      </c>
    </row>
    <row r="758" spans="2:10">
      <c r="B758" s="16"/>
      <c r="C758" s="48"/>
      <c r="D758" s="17"/>
      <c r="E758" s="17"/>
      <c r="F758" s="17"/>
      <c r="G758" s="21"/>
      <c r="H758" s="17"/>
      <c r="I758" s="20">
        <f>IF(FluxoCaixa1013151768[[#This Row],[Fornecedores]]="Saldo Inicial",FluxoCaixa1013151768[[#This Row],[R$ (Valores)]],I757+FluxoCaixa1013151768[[#This Row],[Valores Receitas / Despesas]])</f>
        <v>17584.209999999945</v>
      </c>
      <c r="J758" s="5">
        <f>IF(FluxoCaixa1013151768[[#This Row],[Entrada / Saída]]="Saída",FluxoCaixa1013151768[[#This Row],[R$ (Valores)]]*-1,FluxoCaixa1013151768[[#This Row],[R$ (Valores)]])</f>
        <v>0</v>
      </c>
    </row>
    <row r="759" spans="2:10">
      <c r="B759" s="16"/>
      <c r="C759" s="48"/>
      <c r="D759" s="17"/>
      <c r="E759" s="17"/>
      <c r="F759" s="17"/>
      <c r="G759" s="21"/>
      <c r="H759" s="17"/>
      <c r="I759" s="20">
        <f>IF(FluxoCaixa1013151768[[#This Row],[Fornecedores]]="Saldo Inicial",FluxoCaixa1013151768[[#This Row],[R$ (Valores)]],I758+FluxoCaixa1013151768[[#This Row],[Valores Receitas / Despesas]])</f>
        <v>17584.209999999945</v>
      </c>
      <c r="J759" s="5">
        <f>IF(FluxoCaixa1013151768[[#This Row],[Entrada / Saída]]="Saída",FluxoCaixa1013151768[[#This Row],[R$ (Valores)]]*-1,FluxoCaixa1013151768[[#This Row],[R$ (Valores)]])</f>
        <v>0</v>
      </c>
    </row>
    <row r="760" spans="2:10">
      <c r="B760" s="16"/>
      <c r="C760" s="48"/>
      <c r="D760" s="17"/>
      <c r="E760" s="17"/>
      <c r="F760" s="17"/>
      <c r="G760" s="21"/>
      <c r="H760" s="17"/>
      <c r="I760" s="20">
        <f>IF(FluxoCaixa1013151768[[#This Row],[Fornecedores]]="Saldo Inicial",FluxoCaixa1013151768[[#This Row],[R$ (Valores)]],I759+FluxoCaixa1013151768[[#This Row],[Valores Receitas / Despesas]])</f>
        <v>17584.209999999945</v>
      </c>
      <c r="J760" s="5">
        <f>IF(FluxoCaixa1013151768[[#This Row],[Entrada / Saída]]="Saída",FluxoCaixa1013151768[[#This Row],[R$ (Valores)]]*-1,FluxoCaixa1013151768[[#This Row],[R$ (Valores)]])</f>
        <v>0</v>
      </c>
    </row>
    <row r="761" spans="2:10">
      <c r="B761" s="16"/>
      <c r="C761" s="48"/>
      <c r="D761" s="17"/>
      <c r="E761" s="17"/>
      <c r="F761" s="17"/>
      <c r="G761" s="21"/>
      <c r="H761" s="17"/>
      <c r="I761" s="20">
        <f>IF(FluxoCaixa1013151768[[#This Row],[Fornecedores]]="Saldo Inicial",FluxoCaixa1013151768[[#This Row],[R$ (Valores)]],I760+FluxoCaixa1013151768[[#This Row],[Valores Receitas / Despesas]])</f>
        <v>17584.209999999945</v>
      </c>
      <c r="J761" s="5">
        <f>IF(FluxoCaixa1013151768[[#This Row],[Entrada / Saída]]="Saída",FluxoCaixa1013151768[[#This Row],[R$ (Valores)]]*-1,FluxoCaixa1013151768[[#This Row],[R$ (Valores)]])</f>
        <v>0</v>
      </c>
    </row>
    <row r="762" spans="2:10">
      <c r="B762" s="16"/>
      <c r="C762" s="48"/>
      <c r="D762" s="17"/>
      <c r="E762" s="17"/>
      <c r="F762" s="17"/>
      <c r="G762" s="21"/>
      <c r="H762" s="17"/>
      <c r="I762" s="20">
        <f>IF(FluxoCaixa1013151768[[#This Row],[Fornecedores]]="Saldo Inicial",FluxoCaixa1013151768[[#This Row],[R$ (Valores)]],I761+FluxoCaixa1013151768[[#This Row],[Valores Receitas / Despesas]])</f>
        <v>17584.209999999945</v>
      </c>
      <c r="J762" s="5">
        <f>IF(FluxoCaixa1013151768[[#This Row],[Entrada / Saída]]="Saída",FluxoCaixa1013151768[[#This Row],[R$ (Valores)]]*-1,FluxoCaixa1013151768[[#This Row],[R$ (Valores)]])</f>
        <v>0</v>
      </c>
    </row>
    <row r="763" spans="2:10">
      <c r="B763" s="16"/>
      <c r="C763" s="48"/>
      <c r="D763" s="17"/>
      <c r="E763" s="17"/>
      <c r="F763" s="17"/>
      <c r="G763" s="21"/>
      <c r="H763" s="17"/>
      <c r="I763" s="20">
        <f>IF(FluxoCaixa1013151768[[#This Row],[Fornecedores]]="Saldo Inicial",FluxoCaixa1013151768[[#This Row],[R$ (Valores)]],I762+FluxoCaixa1013151768[[#This Row],[Valores Receitas / Despesas]])</f>
        <v>17584.209999999945</v>
      </c>
      <c r="J763" s="5">
        <f>IF(FluxoCaixa1013151768[[#This Row],[Entrada / Saída]]="Saída",FluxoCaixa1013151768[[#This Row],[R$ (Valores)]]*-1,FluxoCaixa1013151768[[#This Row],[R$ (Valores)]])</f>
        <v>0</v>
      </c>
    </row>
    <row r="764" spans="2:10">
      <c r="B764" s="16"/>
      <c r="C764" s="48"/>
      <c r="D764" s="17"/>
      <c r="E764" s="17"/>
      <c r="F764" s="17"/>
      <c r="G764" s="21"/>
      <c r="H764" s="17"/>
      <c r="I764" s="20">
        <f>IF(FluxoCaixa1013151768[[#This Row],[Fornecedores]]="Saldo Inicial",FluxoCaixa1013151768[[#This Row],[R$ (Valores)]],I763+FluxoCaixa1013151768[[#This Row],[Valores Receitas / Despesas]])</f>
        <v>17584.209999999945</v>
      </c>
      <c r="J764" s="5">
        <f>IF(FluxoCaixa1013151768[[#This Row],[Entrada / Saída]]="Saída",FluxoCaixa1013151768[[#This Row],[R$ (Valores)]]*-1,FluxoCaixa1013151768[[#This Row],[R$ (Valores)]])</f>
        <v>0</v>
      </c>
    </row>
    <row r="765" spans="2:10">
      <c r="B765" s="16"/>
      <c r="C765" s="48"/>
      <c r="D765" s="17"/>
      <c r="E765" s="17"/>
      <c r="F765" s="17"/>
      <c r="G765" s="21"/>
      <c r="H765" s="17"/>
      <c r="I765" s="20">
        <f>IF(FluxoCaixa1013151768[[#This Row],[Fornecedores]]="Saldo Inicial",FluxoCaixa1013151768[[#This Row],[R$ (Valores)]],I764+FluxoCaixa1013151768[[#This Row],[Valores Receitas / Despesas]])</f>
        <v>17584.209999999945</v>
      </c>
      <c r="J765" s="5">
        <f>IF(FluxoCaixa1013151768[[#This Row],[Entrada / Saída]]="Saída",FluxoCaixa1013151768[[#This Row],[R$ (Valores)]]*-1,FluxoCaixa1013151768[[#This Row],[R$ (Valores)]])</f>
        <v>0</v>
      </c>
    </row>
    <row r="766" spans="2:10">
      <c r="B766" s="16"/>
      <c r="C766" s="48"/>
      <c r="D766" s="17"/>
      <c r="E766" s="17"/>
      <c r="F766" s="17"/>
      <c r="G766" s="21"/>
      <c r="H766" s="17"/>
      <c r="I766" s="20">
        <f>IF(FluxoCaixa1013151768[[#This Row],[Fornecedores]]="Saldo Inicial",FluxoCaixa1013151768[[#This Row],[R$ (Valores)]],I765+FluxoCaixa1013151768[[#This Row],[Valores Receitas / Despesas]])</f>
        <v>17584.209999999945</v>
      </c>
      <c r="J766" s="5">
        <f>IF(FluxoCaixa1013151768[[#This Row],[Entrada / Saída]]="Saída",FluxoCaixa1013151768[[#This Row],[R$ (Valores)]]*-1,FluxoCaixa1013151768[[#This Row],[R$ (Valores)]])</f>
        <v>0</v>
      </c>
    </row>
    <row r="767" spans="2:10">
      <c r="B767" s="16"/>
      <c r="C767" s="48"/>
      <c r="D767" s="17"/>
      <c r="E767" s="17"/>
      <c r="F767" s="17"/>
      <c r="G767" s="21"/>
      <c r="H767" s="17"/>
      <c r="I767" s="20">
        <f>IF(FluxoCaixa1013151768[[#This Row],[Fornecedores]]="Saldo Inicial",FluxoCaixa1013151768[[#This Row],[R$ (Valores)]],I766+FluxoCaixa1013151768[[#This Row],[Valores Receitas / Despesas]])</f>
        <v>17584.209999999945</v>
      </c>
      <c r="J767" s="5">
        <f>IF(FluxoCaixa1013151768[[#This Row],[Entrada / Saída]]="Saída",FluxoCaixa1013151768[[#This Row],[R$ (Valores)]]*-1,FluxoCaixa1013151768[[#This Row],[R$ (Valores)]])</f>
        <v>0</v>
      </c>
    </row>
    <row r="768" spans="2:10">
      <c r="B768" s="16"/>
      <c r="C768" s="48"/>
      <c r="D768" s="17"/>
      <c r="E768" s="17"/>
      <c r="F768" s="17"/>
      <c r="G768" s="21"/>
      <c r="H768" s="17"/>
      <c r="I768" s="20">
        <f>IF(FluxoCaixa1013151768[[#This Row],[Fornecedores]]="Saldo Inicial",FluxoCaixa1013151768[[#This Row],[R$ (Valores)]],I767+FluxoCaixa1013151768[[#This Row],[Valores Receitas / Despesas]])</f>
        <v>17584.209999999945</v>
      </c>
      <c r="J768" s="5">
        <f>IF(FluxoCaixa1013151768[[#This Row],[Entrada / Saída]]="Saída",FluxoCaixa1013151768[[#This Row],[R$ (Valores)]]*-1,FluxoCaixa1013151768[[#This Row],[R$ (Valores)]])</f>
        <v>0</v>
      </c>
    </row>
    <row r="769" spans="2:10">
      <c r="B769" s="16"/>
      <c r="C769" s="48"/>
      <c r="D769" s="17"/>
      <c r="E769" s="17"/>
      <c r="F769" s="17"/>
      <c r="G769" s="21"/>
      <c r="H769" s="17"/>
      <c r="I769" s="20">
        <f>IF(FluxoCaixa1013151768[[#This Row],[Fornecedores]]="Saldo Inicial",FluxoCaixa1013151768[[#This Row],[R$ (Valores)]],I768+FluxoCaixa1013151768[[#This Row],[Valores Receitas / Despesas]])</f>
        <v>17584.209999999945</v>
      </c>
      <c r="J769" s="5">
        <f>IF(FluxoCaixa1013151768[[#This Row],[Entrada / Saída]]="Saída",FluxoCaixa1013151768[[#This Row],[R$ (Valores)]]*-1,FluxoCaixa1013151768[[#This Row],[R$ (Valores)]])</f>
        <v>0</v>
      </c>
    </row>
    <row r="770" spans="2:10">
      <c r="B770" s="16"/>
      <c r="C770" s="48"/>
      <c r="D770" s="17"/>
      <c r="E770" s="17"/>
      <c r="F770" s="17"/>
      <c r="G770" s="21"/>
      <c r="H770" s="17"/>
      <c r="I770" s="20">
        <f>IF(FluxoCaixa1013151768[[#This Row],[Fornecedores]]="Saldo Inicial",FluxoCaixa1013151768[[#This Row],[R$ (Valores)]],I769+FluxoCaixa1013151768[[#This Row],[Valores Receitas / Despesas]])</f>
        <v>17584.209999999945</v>
      </c>
      <c r="J770" s="5">
        <f>IF(FluxoCaixa1013151768[[#This Row],[Entrada / Saída]]="Saída",FluxoCaixa1013151768[[#This Row],[R$ (Valores)]]*-1,FluxoCaixa1013151768[[#This Row],[R$ (Valores)]])</f>
        <v>0</v>
      </c>
    </row>
    <row r="771" spans="2:10">
      <c r="B771" s="16"/>
      <c r="C771" s="48"/>
      <c r="D771" s="17"/>
      <c r="E771" s="17"/>
      <c r="F771" s="17"/>
      <c r="G771" s="21"/>
      <c r="H771" s="17"/>
      <c r="I771" s="20">
        <f>IF(FluxoCaixa1013151768[[#This Row],[Fornecedores]]="Saldo Inicial",FluxoCaixa1013151768[[#This Row],[R$ (Valores)]],I770+FluxoCaixa1013151768[[#This Row],[Valores Receitas / Despesas]])</f>
        <v>17584.209999999945</v>
      </c>
      <c r="J771" s="5">
        <f>IF(FluxoCaixa1013151768[[#This Row],[Entrada / Saída]]="Saída",FluxoCaixa1013151768[[#This Row],[R$ (Valores)]]*-1,FluxoCaixa1013151768[[#This Row],[R$ (Valores)]])</f>
        <v>0</v>
      </c>
    </row>
    <row r="772" spans="2:10">
      <c r="B772" s="16"/>
      <c r="C772" s="48"/>
      <c r="D772" s="17"/>
      <c r="E772" s="17"/>
      <c r="F772" s="17"/>
      <c r="G772" s="21"/>
      <c r="H772" s="17"/>
      <c r="I772" s="20">
        <f>IF(FluxoCaixa1013151768[[#This Row],[Fornecedores]]="Saldo Inicial",FluxoCaixa1013151768[[#This Row],[R$ (Valores)]],I771+FluxoCaixa1013151768[[#This Row],[Valores Receitas / Despesas]])</f>
        <v>17584.209999999945</v>
      </c>
      <c r="J772" s="5">
        <f>IF(FluxoCaixa1013151768[[#This Row],[Entrada / Saída]]="Saída",FluxoCaixa1013151768[[#This Row],[R$ (Valores)]]*-1,FluxoCaixa1013151768[[#This Row],[R$ (Valores)]])</f>
        <v>0</v>
      </c>
    </row>
    <row r="773" spans="2:10">
      <c r="B773" s="16"/>
      <c r="C773" s="48"/>
      <c r="D773" s="17"/>
      <c r="E773" s="17"/>
      <c r="F773" s="17"/>
      <c r="G773" s="21"/>
      <c r="H773" s="17"/>
      <c r="I773" s="20">
        <f>IF(FluxoCaixa1013151768[[#This Row],[Fornecedores]]="Saldo Inicial",FluxoCaixa1013151768[[#This Row],[R$ (Valores)]],I772+FluxoCaixa1013151768[[#This Row],[Valores Receitas / Despesas]])</f>
        <v>17584.209999999945</v>
      </c>
      <c r="J773" s="5">
        <f>IF(FluxoCaixa1013151768[[#This Row],[Entrada / Saída]]="Saída",FluxoCaixa1013151768[[#This Row],[R$ (Valores)]]*-1,FluxoCaixa1013151768[[#This Row],[R$ (Valores)]])</f>
        <v>0</v>
      </c>
    </row>
    <row r="774" spans="2:10">
      <c r="B774" s="16"/>
      <c r="C774" s="48"/>
      <c r="D774" s="17"/>
      <c r="E774" s="17"/>
      <c r="F774" s="17"/>
      <c r="G774" s="21"/>
      <c r="H774" s="17"/>
      <c r="I774" s="20">
        <f>IF(FluxoCaixa1013151768[[#This Row],[Fornecedores]]="Saldo Inicial",FluxoCaixa1013151768[[#This Row],[R$ (Valores)]],I773+FluxoCaixa1013151768[[#This Row],[Valores Receitas / Despesas]])</f>
        <v>17584.209999999945</v>
      </c>
      <c r="J774" s="5">
        <f>IF(FluxoCaixa1013151768[[#This Row],[Entrada / Saída]]="Saída",FluxoCaixa1013151768[[#This Row],[R$ (Valores)]]*-1,FluxoCaixa1013151768[[#This Row],[R$ (Valores)]])</f>
        <v>0</v>
      </c>
    </row>
    <row r="775" spans="2:10">
      <c r="B775" s="16"/>
      <c r="C775" s="48"/>
      <c r="D775" s="17"/>
      <c r="E775" s="17"/>
      <c r="F775" s="17"/>
      <c r="G775" s="21"/>
      <c r="H775" s="17"/>
      <c r="I775" s="20">
        <f>IF(FluxoCaixa1013151768[[#This Row],[Fornecedores]]="Saldo Inicial",FluxoCaixa1013151768[[#This Row],[R$ (Valores)]],I774+FluxoCaixa1013151768[[#This Row],[Valores Receitas / Despesas]])</f>
        <v>17584.209999999945</v>
      </c>
      <c r="J775" s="5">
        <f>IF(FluxoCaixa1013151768[[#This Row],[Entrada / Saída]]="Saída",FluxoCaixa1013151768[[#This Row],[R$ (Valores)]]*-1,FluxoCaixa1013151768[[#This Row],[R$ (Valores)]])</f>
        <v>0</v>
      </c>
    </row>
    <row r="776" spans="2:10">
      <c r="B776" s="16"/>
      <c r="C776" s="48"/>
      <c r="D776" s="17"/>
      <c r="E776" s="17"/>
      <c r="F776" s="17"/>
      <c r="G776" s="21"/>
      <c r="H776" s="17"/>
      <c r="I776" s="20">
        <f>IF(FluxoCaixa1013151768[[#This Row],[Fornecedores]]="Saldo Inicial",FluxoCaixa1013151768[[#This Row],[R$ (Valores)]],I775+FluxoCaixa1013151768[[#This Row],[Valores Receitas / Despesas]])</f>
        <v>17584.209999999945</v>
      </c>
      <c r="J776" s="5">
        <f>IF(FluxoCaixa1013151768[[#This Row],[Entrada / Saída]]="Saída",FluxoCaixa1013151768[[#This Row],[R$ (Valores)]]*-1,FluxoCaixa1013151768[[#This Row],[R$ (Valores)]])</f>
        <v>0</v>
      </c>
    </row>
    <row r="777" spans="2:10">
      <c r="B777" s="16"/>
      <c r="C777" s="48"/>
      <c r="D777" s="17"/>
      <c r="E777" s="17"/>
      <c r="F777" s="17"/>
      <c r="G777" s="21"/>
      <c r="H777" s="17"/>
      <c r="I777" s="20">
        <f>IF(FluxoCaixa1013151768[[#This Row],[Fornecedores]]="Saldo Inicial",FluxoCaixa1013151768[[#This Row],[R$ (Valores)]],I776+FluxoCaixa1013151768[[#This Row],[Valores Receitas / Despesas]])</f>
        <v>17584.209999999945</v>
      </c>
      <c r="J777" s="5">
        <f>IF(FluxoCaixa1013151768[[#This Row],[Entrada / Saída]]="Saída",FluxoCaixa1013151768[[#This Row],[R$ (Valores)]]*-1,FluxoCaixa1013151768[[#This Row],[R$ (Valores)]])</f>
        <v>0</v>
      </c>
    </row>
    <row r="778" spans="2:10">
      <c r="B778" s="16"/>
      <c r="C778" s="48"/>
      <c r="D778" s="17"/>
      <c r="E778" s="17"/>
      <c r="F778" s="17"/>
      <c r="G778" s="21"/>
      <c r="H778" s="17"/>
      <c r="I778" s="20">
        <f>IF(FluxoCaixa1013151768[[#This Row],[Fornecedores]]="Saldo Inicial",FluxoCaixa1013151768[[#This Row],[R$ (Valores)]],I777+FluxoCaixa1013151768[[#This Row],[Valores Receitas / Despesas]])</f>
        <v>17584.209999999945</v>
      </c>
      <c r="J778" s="5">
        <f>IF(FluxoCaixa1013151768[[#This Row],[Entrada / Saída]]="Saída",FluxoCaixa1013151768[[#This Row],[R$ (Valores)]]*-1,FluxoCaixa1013151768[[#This Row],[R$ (Valores)]])</f>
        <v>0</v>
      </c>
    </row>
    <row r="779" spans="2:10">
      <c r="B779" s="16"/>
      <c r="C779" s="48"/>
      <c r="D779" s="17"/>
      <c r="E779" s="17"/>
      <c r="F779" s="17"/>
      <c r="G779" s="21"/>
      <c r="H779" s="17"/>
      <c r="I779" s="20">
        <f>IF(FluxoCaixa1013151768[[#This Row],[Fornecedores]]="Saldo Inicial",FluxoCaixa1013151768[[#This Row],[R$ (Valores)]],I778+FluxoCaixa1013151768[[#This Row],[Valores Receitas / Despesas]])</f>
        <v>17584.209999999945</v>
      </c>
      <c r="J779" s="5">
        <f>IF(FluxoCaixa1013151768[[#This Row],[Entrada / Saída]]="Saída",FluxoCaixa1013151768[[#This Row],[R$ (Valores)]]*-1,FluxoCaixa1013151768[[#This Row],[R$ (Valores)]])</f>
        <v>0</v>
      </c>
    </row>
    <row r="780" spans="2:10">
      <c r="B780" s="16"/>
      <c r="C780" s="48"/>
      <c r="D780" s="17"/>
      <c r="E780" s="17"/>
      <c r="F780" s="17"/>
      <c r="G780" s="21"/>
      <c r="H780" s="17"/>
      <c r="I780" s="20">
        <f>IF(FluxoCaixa1013151768[[#This Row],[Fornecedores]]="Saldo Inicial",FluxoCaixa1013151768[[#This Row],[R$ (Valores)]],I779+FluxoCaixa1013151768[[#This Row],[Valores Receitas / Despesas]])</f>
        <v>17584.209999999945</v>
      </c>
      <c r="J780" s="5">
        <f>IF(FluxoCaixa1013151768[[#This Row],[Entrada / Saída]]="Saída",FluxoCaixa1013151768[[#This Row],[R$ (Valores)]]*-1,FluxoCaixa1013151768[[#This Row],[R$ (Valores)]])</f>
        <v>0</v>
      </c>
    </row>
    <row r="781" spans="2:10">
      <c r="B781" s="16"/>
      <c r="C781" s="48"/>
      <c r="D781" s="17"/>
      <c r="E781" s="17"/>
      <c r="F781" s="17"/>
      <c r="G781" s="21"/>
      <c r="H781" s="17"/>
      <c r="I781" s="20">
        <f>IF(FluxoCaixa1013151768[[#This Row],[Fornecedores]]="Saldo Inicial",FluxoCaixa1013151768[[#This Row],[R$ (Valores)]],I780+FluxoCaixa1013151768[[#This Row],[Valores Receitas / Despesas]])</f>
        <v>17584.209999999945</v>
      </c>
      <c r="J781" s="5">
        <f>IF(FluxoCaixa1013151768[[#This Row],[Entrada / Saída]]="Saída",FluxoCaixa1013151768[[#This Row],[R$ (Valores)]]*-1,FluxoCaixa1013151768[[#This Row],[R$ (Valores)]])</f>
        <v>0</v>
      </c>
    </row>
    <row r="782" spans="2:10">
      <c r="B782" s="16"/>
      <c r="C782" s="48"/>
      <c r="D782" s="17"/>
      <c r="E782" s="17"/>
      <c r="F782" s="17"/>
      <c r="G782" s="21"/>
      <c r="H782" s="17"/>
      <c r="I782" s="20">
        <f>IF(FluxoCaixa1013151768[[#This Row],[Fornecedores]]="Saldo Inicial",FluxoCaixa1013151768[[#This Row],[R$ (Valores)]],I781+FluxoCaixa1013151768[[#This Row],[Valores Receitas / Despesas]])</f>
        <v>17584.209999999945</v>
      </c>
      <c r="J782" s="5">
        <f>IF(FluxoCaixa1013151768[[#This Row],[Entrada / Saída]]="Saída",FluxoCaixa1013151768[[#This Row],[R$ (Valores)]]*-1,FluxoCaixa1013151768[[#This Row],[R$ (Valores)]])</f>
        <v>0</v>
      </c>
    </row>
    <row r="783" spans="2:10">
      <c r="B783" s="16"/>
      <c r="C783" s="48"/>
      <c r="D783" s="17"/>
      <c r="E783" s="17"/>
      <c r="F783" s="17"/>
      <c r="G783" s="21"/>
      <c r="H783" s="17"/>
      <c r="I783" s="20">
        <f>IF(FluxoCaixa1013151768[[#This Row],[Fornecedores]]="Saldo Inicial",FluxoCaixa1013151768[[#This Row],[R$ (Valores)]],I782+FluxoCaixa1013151768[[#This Row],[Valores Receitas / Despesas]])</f>
        <v>17584.209999999945</v>
      </c>
      <c r="J783" s="5">
        <f>IF(FluxoCaixa1013151768[[#This Row],[Entrada / Saída]]="Saída",FluxoCaixa1013151768[[#This Row],[R$ (Valores)]]*-1,FluxoCaixa1013151768[[#This Row],[R$ (Valores)]])</f>
        <v>0</v>
      </c>
    </row>
    <row r="784" spans="2:10">
      <c r="B784" s="16"/>
      <c r="C784" s="48"/>
      <c r="D784" s="17"/>
      <c r="E784" s="17"/>
      <c r="F784" s="17"/>
      <c r="G784" s="21"/>
      <c r="H784" s="17"/>
      <c r="I784" s="20">
        <f>IF(FluxoCaixa1013151768[[#This Row],[Fornecedores]]="Saldo Inicial",FluxoCaixa1013151768[[#This Row],[R$ (Valores)]],I783+FluxoCaixa1013151768[[#This Row],[Valores Receitas / Despesas]])</f>
        <v>17584.209999999945</v>
      </c>
      <c r="J784" s="5">
        <f>IF(FluxoCaixa1013151768[[#This Row],[Entrada / Saída]]="Saída",FluxoCaixa1013151768[[#This Row],[R$ (Valores)]]*-1,FluxoCaixa1013151768[[#This Row],[R$ (Valores)]])</f>
        <v>0</v>
      </c>
    </row>
    <row r="785" spans="2:10">
      <c r="B785" s="16"/>
      <c r="C785" s="48"/>
      <c r="D785" s="17"/>
      <c r="E785" s="17"/>
      <c r="F785" s="17"/>
      <c r="G785" s="21"/>
      <c r="H785" s="17"/>
      <c r="I785" s="20">
        <f>IF(FluxoCaixa1013151768[[#This Row],[Fornecedores]]="Saldo Inicial",FluxoCaixa1013151768[[#This Row],[R$ (Valores)]],I784+FluxoCaixa1013151768[[#This Row],[Valores Receitas / Despesas]])</f>
        <v>17584.209999999945</v>
      </c>
      <c r="J785" s="5">
        <f>IF(FluxoCaixa1013151768[[#This Row],[Entrada / Saída]]="Saída",FluxoCaixa1013151768[[#This Row],[R$ (Valores)]]*-1,FluxoCaixa1013151768[[#This Row],[R$ (Valores)]])</f>
        <v>0</v>
      </c>
    </row>
    <row r="786" spans="2:10">
      <c r="B786" s="16"/>
      <c r="C786" s="48"/>
      <c r="D786" s="17"/>
      <c r="E786" s="17"/>
      <c r="F786" s="17"/>
      <c r="G786" s="21"/>
      <c r="H786" s="17"/>
      <c r="I786" s="20">
        <f>IF(FluxoCaixa1013151768[[#This Row],[Fornecedores]]="Saldo Inicial",FluxoCaixa1013151768[[#This Row],[R$ (Valores)]],I785+FluxoCaixa1013151768[[#This Row],[Valores Receitas / Despesas]])</f>
        <v>17584.209999999945</v>
      </c>
      <c r="J786" s="5">
        <f>IF(FluxoCaixa1013151768[[#This Row],[Entrada / Saída]]="Saída",FluxoCaixa1013151768[[#This Row],[R$ (Valores)]]*-1,FluxoCaixa1013151768[[#This Row],[R$ (Valores)]])</f>
        <v>0</v>
      </c>
    </row>
    <row r="787" spans="2:10">
      <c r="B787" s="16"/>
      <c r="C787" s="48"/>
      <c r="D787" s="17"/>
      <c r="E787" s="17"/>
      <c r="F787" s="17"/>
      <c r="G787" s="21"/>
      <c r="H787" s="17"/>
      <c r="I787" s="20">
        <f>IF(FluxoCaixa1013151768[[#This Row],[Fornecedores]]="Saldo Inicial",FluxoCaixa1013151768[[#This Row],[R$ (Valores)]],I786+FluxoCaixa1013151768[[#This Row],[Valores Receitas / Despesas]])</f>
        <v>17584.209999999945</v>
      </c>
      <c r="J787" s="5">
        <f>IF(FluxoCaixa1013151768[[#This Row],[Entrada / Saída]]="Saída",FluxoCaixa1013151768[[#This Row],[R$ (Valores)]]*-1,FluxoCaixa1013151768[[#This Row],[R$ (Valores)]])</f>
        <v>0</v>
      </c>
    </row>
    <row r="788" spans="2:10">
      <c r="B788" s="16"/>
      <c r="C788" s="48"/>
      <c r="D788" s="17"/>
      <c r="E788" s="17"/>
      <c r="F788" s="17"/>
      <c r="G788" s="21"/>
      <c r="H788" s="17"/>
      <c r="I788" s="20">
        <f>IF(FluxoCaixa1013151768[[#This Row],[Fornecedores]]="Saldo Inicial",FluxoCaixa1013151768[[#This Row],[R$ (Valores)]],I787+FluxoCaixa1013151768[[#This Row],[Valores Receitas / Despesas]])</f>
        <v>17584.209999999945</v>
      </c>
      <c r="J788" s="5">
        <f>IF(FluxoCaixa1013151768[[#This Row],[Entrada / Saída]]="Saída",FluxoCaixa1013151768[[#This Row],[R$ (Valores)]]*-1,FluxoCaixa1013151768[[#This Row],[R$ (Valores)]])</f>
        <v>0</v>
      </c>
    </row>
    <row r="789" spans="2:10">
      <c r="B789" s="16"/>
      <c r="C789" s="48"/>
      <c r="D789" s="17"/>
      <c r="E789" s="17"/>
      <c r="F789" s="17"/>
      <c r="G789" s="21"/>
      <c r="H789" s="17"/>
      <c r="I789" s="20">
        <f>IF(FluxoCaixa1013151768[[#This Row],[Fornecedores]]="Saldo Inicial",FluxoCaixa1013151768[[#This Row],[R$ (Valores)]],I788+FluxoCaixa1013151768[[#This Row],[Valores Receitas / Despesas]])</f>
        <v>17584.209999999945</v>
      </c>
      <c r="J789" s="5">
        <f>IF(FluxoCaixa1013151768[[#This Row],[Entrada / Saída]]="Saída",FluxoCaixa1013151768[[#This Row],[R$ (Valores)]]*-1,FluxoCaixa1013151768[[#This Row],[R$ (Valores)]])</f>
        <v>0</v>
      </c>
    </row>
    <row r="790" spans="2:10">
      <c r="B790" s="16"/>
      <c r="C790" s="48"/>
      <c r="D790" s="17"/>
      <c r="E790" s="17"/>
      <c r="F790" s="17"/>
      <c r="G790" s="21"/>
      <c r="H790" s="17"/>
      <c r="I790" s="20">
        <f>IF(FluxoCaixa1013151768[[#This Row],[Fornecedores]]="Saldo Inicial",FluxoCaixa1013151768[[#This Row],[R$ (Valores)]],I789+FluxoCaixa1013151768[[#This Row],[Valores Receitas / Despesas]])</f>
        <v>17584.209999999945</v>
      </c>
      <c r="J790" s="5">
        <f>IF(FluxoCaixa1013151768[[#This Row],[Entrada / Saída]]="Saída",FluxoCaixa1013151768[[#This Row],[R$ (Valores)]]*-1,FluxoCaixa1013151768[[#This Row],[R$ (Valores)]])</f>
        <v>0</v>
      </c>
    </row>
    <row r="791" spans="2:10">
      <c r="B791" s="16"/>
      <c r="C791" s="48"/>
      <c r="D791" s="17"/>
      <c r="E791" s="17"/>
      <c r="F791" s="17"/>
      <c r="G791" s="21"/>
      <c r="H791" s="17"/>
      <c r="I791" s="20">
        <f>IF(FluxoCaixa1013151768[[#This Row],[Fornecedores]]="Saldo Inicial",FluxoCaixa1013151768[[#This Row],[R$ (Valores)]],I790+FluxoCaixa1013151768[[#This Row],[Valores Receitas / Despesas]])</f>
        <v>17584.209999999945</v>
      </c>
      <c r="J791" s="5">
        <f>IF(FluxoCaixa1013151768[[#This Row],[Entrada / Saída]]="Saída",FluxoCaixa1013151768[[#This Row],[R$ (Valores)]]*-1,FluxoCaixa1013151768[[#This Row],[R$ (Valores)]])</f>
        <v>0</v>
      </c>
    </row>
    <row r="792" spans="2:10">
      <c r="B792" s="16"/>
      <c r="C792" s="48"/>
      <c r="D792" s="17"/>
      <c r="E792" s="17"/>
      <c r="F792" s="17"/>
      <c r="G792" s="21"/>
      <c r="H792" s="17"/>
      <c r="I792" s="20">
        <f>IF(FluxoCaixa1013151768[[#This Row],[Fornecedores]]="Saldo Inicial",FluxoCaixa1013151768[[#This Row],[R$ (Valores)]],I791+FluxoCaixa1013151768[[#This Row],[Valores Receitas / Despesas]])</f>
        <v>17584.209999999945</v>
      </c>
      <c r="J792" s="5">
        <f>IF(FluxoCaixa1013151768[[#This Row],[Entrada / Saída]]="Saída",FluxoCaixa1013151768[[#This Row],[R$ (Valores)]]*-1,FluxoCaixa1013151768[[#This Row],[R$ (Valores)]])</f>
        <v>0</v>
      </c>
    </row>
    <row r="793" spans="2:10">
      <c r="B793" s="16"/>
      <c r="C793" s="48"/>
      <c r="D793" s="17"/>
      <c r="E793" s="17"/>
      <c r="F793" s="17"/>
      <c r="G793" s="21"/>
      <c r="H793" s="17"/>
      <c r="I793" s="20">
        <f>IF(FluxoCaixa1013151768[[#This Row],[Fornecedores]]="Saldo Inicial",FluxoCaixa1013151768[[#This Row],[R$ (Valores)]],I792+FluxoCaixa1013151768[[#This Row],[Valores Receitas / Despesas]])</f>
        <v>17584.209999999945</v>
      </c>
      <c r="J793" s="5">
        <f>IF(FluxoCaixa1013151768[[#This Row],[Entrada / Saída]]="Saída",FluxoCaixa1013151768[[#This Row],[R$ (Valores)]]*-1,FluxoCaixa1013151768[[#This Row],[R$ (Valores)]])</f>
        <v>0</v>
      </c>
    </row>
    <row r="794" spans="2:10">
      <c r="B794" s="16"/>
      <c r="C794" s="48"/>
      <c r="D794" s="17"/>
      <c r="E794" s="17"/>
      <c r="F794" s="17"/>
      <c r="G794" s="21"/>
      <c r="H794" s="17"/>
      <c r="I794" s="20">
        <f>IF(FluxoCaixa1013151768[[#This Row],[Fornecedores]]="Saldo Inicial",FluxoCaixa1013151768[[#This Row],[R$ (Valores)]],I793+FluxoCaixa1013151768[[#This Row],[Valores Receitas / Despesas]])</f>
        <v>17584.209999999945</v>
      </c>
      <c r="J794" s="5">
        <f>IF(FluxoCaixa1013151768[[#This Row],[Entrada / Saída]]="Saída",FluxoCaixa1013151768[[#This Row],[R$ (Valores)]]*-1,FluxoCaixa1013151768[[#This Row],[R$ (Valores)]])</f>
        <v>0</v>
      </c>
    </row>
    <row r="795" spans="2:10">
      <c r="B795" s="16"/>
      <c r="C795" s="48"/>
      <c r="D795" s="17"/>
      <c r="E795" s="17"/>
      <c r="F795" s="17"/>
      <c r="G795" s="21"/>
      <c r="H795" s="17"/>
      <c r="I795" s="20">
        <f>IF(FluxoCaixa1013151768[[#This Row],[Fornecedores]]="Saldo Inicial",FluxoCaixa1013151768[[#This Row],[R$ (Valores)]],I794+FluxoCaixa1013151768[[#This Row],[Valores Receitas / Despesas]])</f>
        <v>17584.209999999945</v>
      </c>
      <c r="J795" s="5">
        <f>IF(FluxoCaixa1013151768[[#This Row],[Entrada / Saída]]="Saída",FluxoCaixa1013151768[[#This Row],[R$ (Valores)]]*-1,FluxoCaixa1013151768[[#This Row],[R$ (Valores)]])</f>
        <v>0</v>
      </c>
    </row>
    <row r="796" spans="2:10">
      <c r="B796" s="16"/>
      <c r="C796" s="48"/>
      <c r="D796" s="17"/>
      <c r="E796" s="17"/>
      <c r="F796" s="17"/>
      <c r="G796" s="21"/>
      <c r="H796" s="17"/>
      <c r="I796" s="20">
        <f>IF(FluxoCaixa1013151768[[#This Row],[Fornecedores]]="Saldo Inicial",FluxoCaixa1013151768[[#This Row],[R$ (Valores)]],I795+FluxoCaixa1013151768[[#This Row],[Valores Receitas / Despesas]])</f>
        <v>17584.209999999945</v>
      </c>
      <c r="J796" s="5">
        <f>IF(FluxoCaixa1013151768[[#This Row],[Entrada / Saída]]="Saída",FluxoCaixa1013151768[[#This Row],[R$ (Valores)]]*-1,FluxoCaixa1013151768[[#This Row],[R$ (Valores)]])</f>
        <v>0</v>
      </c>
    </row>
    <row r="797" spans="2:10">
      <c r="B797" s="16"/>
      <c r="C797" s="48"/>
      <c r="D797" s="17"/>
      <c r="E797" s="17"/>
      <c r="F797" s="17"/>
      <c r="G797" s="21"/>
      <c r="H797" s="17"/>
      <c r="I797" s="20">
        <f>IF(FluxoCaixa1013151768[[#This Row],[Fornecedores]]="Saldo Inicial",FluxoCaixa1013151768[[#This Row],[R$ (Valores)]],I796+FluxoCaixa1013151768[[#This Row],[Valores Receitas / Despesas]])</f>
        <v>17584.209999999945</v>
      </c>
      <c r="J797" s="5">
        <f>IF(FluxoCaixa1013151768[[#This Row],[Entrada / Saída]]="Saída",FluxoCaixa1013151768[[#This Row],[R$ (Valores)]]*-1,FluxoCaixa1013151768[[#This Row],[R$ (Valores)]])</f>
        <v>0</v>
      </c>
    </row>
    <row r="798" spans="2:10">
      <c r="B798" s="16"/>
      <c r="C798" s="48"/>
      <c r="D798" s="17"/>
      <c r="E798" s="17"/>
      <c r="F798" s="17"/>
      <c r="G798" s="21"/>
      <c r="H798" s="17"/>
      <c r="I798" s="20">
        <f>IF(FluxoCaixa1013151768[[#This Row],[Fornecedores]]="Saldo Inicial",FluxoCaixa1013151768[[#This Row],[R$ (Valores)]],I797+FluxoCaixa1013151768[[#This Row],[Valores Receitas / Despesas]])</f>
        <v>17584.209999999945</v>
      </c>
      <c r="J798" s="5">
        <f>IF(FluxoCaixa1013151768[[#This Row],[Entrada / Saída]]="Saída",FluxoCaixa1013151768[[#This Row],[R$ (Valores)]]*-1,FluxoCaixa1013151768[[#This Row],[R$ (Valores)]])</f>
        <v>0</v>
      </c>
    </row>
    <row r="799" spans="2:10">
      <c r="B799" s="16"/>
      <c r="C799" s="48"/>
      <c r="D799" s="17"/>
      <c r="E799" s="17"/>
      <c r="F799" s="17"/>
      <c r="G799" s="21"/>
      <c r="H799" s="17"/>
      <c r="I799" s="20">
        <f>IF(FluxoCaixa1013151768[[#This Row],[Fornecedores]]="Saldo Inicial",FluxoCaixa1013151768[[#This Row],[R$ (Valores)]],I798+FluxoCaixa1013151768[[#This Row],[Valores Receitas / Despesas]])</f>
        <v>17584.209999999945</v>
      </c>
      <c r="J799" s="5">
        <f>IF(FluxoCaixa1013151768[[#This Row],[Entrada / Saída]]="Saída",FluxoCaixa1013151768[[#This Row],[R$ (Valores)]]*-1,FluxoCaixa1013151768[[#This Row],[R$ (Valores)]])</f>
        <v>0</v>
      </c>
    </row>
    <row r="800" spans="2:10">
      <c r="B800" s="16"/>
      <c r="C800" s="48"/>
      <c r="D800" s="17"/>
      <c r="E800" s="17"/>
      <c r="F800" s="17"/>
      <c r="G800" s="21"/>
      <c r="H800" s="17"/>
      <c r="I800" s="20">
        <f>IF(FluxoCaixa1013151768[[#This Row],[Fornecedores]]="Saldo Inicial",FluxoCaixa1013151768[[#This Row],[R$ (Valores)]],I799+FluxoCaixa1013151768[[#This Row],[Valores Receitas / Despesas]])</f>
        <v>17584.209999999945</v>
      </c>
      <c r="J800" s="5">
        <f>IF(FluxoCaixa1013151768[[#This Row],[Entrada / Saída]]="Saída",FluxoCaixa1013151768[[#This Row],[R$ (Valores)]]*-1,FluxoCaixa1013151768[[#This Row],[R$ (Valores)]])</f>
        <v>0</v>
      </c>
    </row>
    <row r="801" spans="2:10">
      <c r="B801" s="16"/>
      <c r="C801" s="48"/>
      <c r="D801" s="17"/>
      <c r="E801" s="17"/>
      <c r="F801" s="17"/>
      <c r="G801" s="21"/>
      <c r="H801" s="17"/>
      <c r="I801" s="20">
        <f>IF(FluxoCaixa1013151768[[#This Row],[Fornecedores]]="Saldo Inicial",FluxoCaixa1013151768[[#This Row],[R$ (Valores)]],I800+FluxoCaixa1013151768[[#This Row],[Valores Receitas / Despesas]])</f>
        <v>17584.209999999945</v>
      </c>
      <c r="J801" s="5">
        <f>IF(FluxoCaixa1013151768[[#This Row],[Entrada / Saída]]="Saída",FluxoCaixa1013151768[[#This Row],[R$ (Valores)]]*-1,FluxoCaixa1013151768[[#This Row],[R$ (Valores)]])</f>
        <v>0</v>
      </c>
    </row>
    <row r="802" spans="2:10">
      <c r="B802" s="56"/>
      <c r="C802" s="52"/>
      <c r="D802" s="17"/>
      <c r="E802" s="17"/>
      <c r="F802" s="17"/>
      <c r="G802" s="54"/>
      <c r="H802" s="45"/>
      <c r="I802" s="47">
        <f>IF(FluxoCaixa1013151768[[#This Row],[Fornecedores]]="Saldo Inicial",FluxoCaixa1013151768[[#This Row],[R$ (Valores)]],I801+FluxoCaixa1013151768[[#This Row],[Valores Receitas / Despesas]])</f>
        <v>17584.209999999945</v>
      </c>
      <c r="J802" s="53">
        <f>IF(FluxoCaixa1013151768[[#This Row],[Entrada / Saída]]="Saída",FluxoCaixa1013151768[[#This Row],[R$ (Valores)]]*-1,FluxoCaixa1013151768[[#This Row],[R$ (Valores)]])</f>
        <v>0</v>
      </c>
    </row>
    <row r="803" spans="2:10">
      <c r="B803" s="56"/>
      <c r="C803" s="52"/>
      <c r="D803" s="17"/>
      <c r="E803" s="17"/>
      <c r="F803" s="17"/>
      <c r="G803" s="21"/>
      <c r="H803" s="17"/>
      <c r="I803" s="20">
        <f>IF(FluxoCaixa1013151768[[#This Row],[Fornecedores]]="Saldo Inicial",FluxoCaixa1013151768[[#This Row],[R$ (Valores)]],I802+FluxoCaixa1013151768[[#This Row],[Valores Receitas / Despesas]])</f>
        <v>17584.209999999945</v>
      </c>
      <c r="J803" s="5">
        <f>IF(FluxoCaixa1013151768[[#This Row],[Entrada / Saída]]="Saída",FluxoCaixa1013151768[[#This Row],[R$ (Valores)]]*-1,FluxoCaixa1013151768[[#This Row],[R$ (Valores)]])</f>
        <v>0</v>
      </c>
    </row>
    <row r="804" spans="2:10">
      <c r="B804" s="56"/>
      <c r="C804" s="52"/>
      <c r="D804" s="17"/>
      <c r="E804" s="17"/>
      <c r="F804" s="17"/>
      <c r="G804" s="21"/>
      <c r="H804" s="17"/>
      <c r="I804" s="20">
        <f>IF(FluxoCaixa1013151768[[#This Row],[Fornecedores]]="Saldo Inicial",FluxoCaixa1013151768[[#This Row],[R$ (Valores)]],I803+FluxoCaixa1013151768[[#This Row],[Valores Receitas / Despesas]])</f>
        <v>17584.209999999945</v>
      </c>
      <c r="J804" s="5">
        <f>IF(FluxoCaixa1013151768[[#This Row],[Entrada / Saída]]="Saída",FluxoCaixa1013151768[[#This Row],[R$ (Valores)]]*-1,FluxoCaixa1013151768[[#This Row],[R$ (Valores)]])</f>
        <v>0</v>
      </c>
    </row>
    <row r="805" spans="2:10">
      <c r="B805" s="56"/>
      <c r="C805" s="52"/>
      <c r="D805" s="17"/>
      <c r="E805" s="17"/>
      <c r="F805" s="17"/>
      <c r="G805" s="21"/>
      <c r="H805" s="17"/>
      <c r="I805" s="20">
        <f>IF(FluxoCaixa1013151768[[#This Row],[Fornecedores]]="Saldo Inicial",FluxoCaixa1013151768[[#This Row],[R$ (Valores)]],I804+FluxoCaixa1013151768[[#This Row],[Valores Receitas / Despesas]])</f>
        <v>17584.209999999945</v>
      </c>
      <c r="J805" s="5">
        <f>IF(FluxoCaixa1013151768[[#This Row],[Entrada / Saída]]="Saída",FluxoCaixa1013151768[[#This Row],[R$ (Valores)]]*-1,FluxoCaixa1013151768[[#This Row],[R$ (Valores)]])</f>
        <v>0</v>
      </c>
    </row>
    <row r="806" spans="2:10">
      <c r="B806" s="56"/>
      <c r="C806" s="52"/>
      <c r="D806" s="17"/>
      <c r="E806" s="17"/>
      <c r="F806" s="17"/>
      <c r="G806" s="21"/>
      <c r="H806" s="17"/>
      <c r="I806" s="20">
        <f>IF(FluxoCaixa1013151768[[#This Row],[Fornecedores]]="Saldo Inicial",FluxoCaixa1013151768[[#This Row],[R$ (Valores)]],I805+FluxoCaixa1013151768[[#This Row],[Valores Receitas / Despesas]])</f>
        <v>17584.209999999945</v>
      </c>
      <c r="J806" s="5">
        <f>IF(FluxoCaixa1013151768[[#This Row],[Entrada / Saída]]="Saída",FluxoCaixa1013151768[[#This Row],[R$ (Valores)]]*-1,FluxoCaixa1013151768[[#This Row],[R$ (Valores)]])</f>
        <v>0</v>
      </c>
    </row>
    <row r="807" spans="2:10">
      <c r="B807" s="56"/>
      <c r="C807" s="52"/>
      <c r="D807" s="17"/>
      <c r="E807" s="17"/>
      <c r="F807" s="17"/>
      <c r="G807" s="21"/>
      <c r="H807" s="17"/>
      <c r="I807" s="20">
        <f>IF(FluxoCaixa1013151768[[#This Row],[Fornecedores]]="Saldo Inicial",FluxoCaixa1013151768[[#This Row],[R$ (Valores)]],I806+FluxoCaixa1013151768[[#This Row],[Valores Receitas / Despesas]])</f>
        <v>17584.209999999945</v>
      </c>
      <c r="J807" s="5">
        <f>IF(FluxoCaixa1013151768[[#This Row],[Entrada / Saída]]="Saída",FluxoCaixa1013151768[[#This Row],[R$ (Valores)]]*-1,FluxoCaixa1013151768[[#This Row],[R$ (Valores)]])</f>
        <v>0</v>
      </c>
    </row>
    <row r="808" spans="2:10">
      <c r="B808" s="56"/>
      <c r="C808" s="52"/>
      <c r="D808" s="17"/>
      <c r="E808" s="17"/>
      <c r="F808" s="17"/>
      <c r="G808" s="21"/>
      <c r="H808" s="17"/>
      <c r="I808" s="20">
        <f>IF(FluxoCaixa1013151768[[#This Row],[Fornecedores]]="Saldo Inicial",FluxoCaixa1013151768[[#This Row],[R$ (Valores)]],I807+FluxoCaixa1013151768[[#This Row],[Valores Receitas / Despesas]])</f>
        <v>17584.209999999945</v>
      </c>
      <c r="J808" s="5">
        <f>IF(FluxoCaixa1013151768[[#This Row],[Entrada / Saída]]="Saída",FluxoCaixa1013151768[[#This Row],[R$ (Valores)]]*-1,FluxoCaixa1013151768[[#This Row],[R$ (Valores)]])</f>
        <v>0</v>
      </c>
    </row>
    <row r="809" spans="2:10">
      <c r="B809" s="56"/>
      <c r="C809" s="52"/>
      <c r="D809" s="17"/>
      <c r="E809" s="17"/>
      <c r="F809" s="17"/>
      <c r="G809" s="21"/>
      <c r="H809" s="17"/>
      <c r="I809" s="20">
        <f>IF(FluxoCaixa1013151768[[#This Row],[Fornecedores]]="Saldo Inicial",FluxoCaixa1013151768[[#This Row],[R$ (Valores)]],I808+FluxoCaixa1013151768[[#This Row],[Valores Receitas / Despesas]])</f>
        <v>17584.209999999945</v>
      </c>
      <c r="J809" s="5">
        <f>IF(FluxoCaixa1013151768[[#This Row],[Entrada / Saída]]="Saída",FluxoCaixa1013151768[[#This Row],[R$ (Valores)]]*-1,FluxoCaixa1013151768[[#This Row],[R$ (Valores)]])</f>
        <v>0</v>
      </c>
    </row>
    <row r="810" spans="2:10">
      <c r="B810" s="56"/>
      <c r="C810" s="52"/>
      <c r="D810" s="17"/>
      <c r="E810" s="17"/>
      <c r="F810" s="17"/>
      <c r="G810" s="21"/>
      <c r="H810" s="17"/>
      <c r="I810" s="20">
        <f>IF(FluxoCaixa1013151768[[#This Row],[Fornecedores]]="Saldo Inicial",FluxoCaixa1013151768[[#This Row],[R$ (Valores)]],I809+FluxoCaixa1013151768[[#This Row],[Valores Receitas / Despesas]])</f>
        <v>17584.209999999945</v>
      </c>
      <c r="J810" s="5">
        <f>IF(FluxoCaixa1013151768[[#This Row],[Entrada / Saída]]="Saída",FluxoCaixa1013151768[[#This Row],[R$ (Valores)]]*-1,FluxoCaixa1013151768[[#This Row],[R$ (Valores)]])</f>
        <v>0</v>
      </c>
    </row>
    <row r="811" spans="2:10">
      <c r="B811" s="56"/>
      <c r="C811" s="52"/>
      <c r="D811" s="17"/>
      <c r="E811" s="17"/>
      <c r="F811" s="17"/>
      <c r="G811" s="21"/>
      <c r="H811" s="17"/>
      <c r="I811" s="20">
        <f>IF(FluxoCaixa1013151768[[#This Row],[Fornecedores]]="Saldo Inicial",FluxoCaixa1013151768[[#This Row],[R$ (Valores)]],I810+FluxoCaixa1013151768[[#This Row],[Valores Receitas / Despesas]])</f>
        <v>17584.209999999945</v>
      </c>
      <c r="J811" s="5">
        <f>IF(FluxoCaixa1013151768[[#This Row],[Entrada / Saída]]="Saída",FluxoCaixa1013151768[[#This Row],[R$ (Valores)]]*-1,FluxoCaixa1013151768[[#This Row],[R$ (Valores)]])</f>
        <v>0</v>
      </c>
    </row>
    <row r="812" spans="2:10">
      <c r="B812" s="56"/>
      <c r="C812" s="52"/>
      <c r="D812" s="17"/>
      <c r="E812" s="17"/>
      <c r="F812" s="17"/>
      <c r="G812" s="21"/>
      <c r="H812" s="17"/>
      <c r="I812" s="20">
        <f>IF(FluxoCaixa1013151768[[#This Row],[Fornecedores]]="Saldo Inicial",FluxoCaixa1013151768[[#This Row],[R$ (Valores)]],I811+FluxoCaixa1013151768[[#This Row],[Valores Receitas / Despesas]])</f>
        <v>17584.209999999945</v>
      </c>
      <c r="J812" s="5">
        <f>IF(FluxoCaixa1013151768[[#This Row],[Entrada / Saída]]="Saída",FluxoCaixa1013151768[[#This Row],[R$ (Valores)]]*-1,FluxoCaixa1013151768[[#This Row],[R$ (Valores)]])</f>
        <v>0</v>
      </c>
    </row>
    <row r="813" spans="2:10">
      <c r="B813" s="56"/>
      <c r="C813" s="52"/>
      <c r="D813" s="17"/>
      <c r="E813" s="17"/>
      <c r="F813" s="17"/>
      <c r="G813" s="21"/>
      <c r="H813" s="17"/>
      <c r="I813" s="20">
        <f>IF(FluxoCaixa1013151768[[#This Row],[Fornecedores]]="Saldo Inicial",FluxoCaixa1013151768[[#This Row],[R$ (Valores)]],I812+FluxoCaixa1013151768[[#This Row],[Valores Receitas / Despesas]])</f>
        <v>17584.209999999945</v>
      </c>
      <c r="J813" s="5">
        <f>IF(FluxoCaixa1013151768[[#This Row],[Entrada / Saída]]="Saída",FluxoCaixa1013151768[[#This Row],[R$ (Valores)]]*-1,FluxoCaixa1013151768[[#This Row],[R$ (Valores)]])</f>
        <v>0</v>
      </c>
    </row>
    <row r="814" spans="2:10">
      <c r="B814" s="56"/>
      <c r="C814" s="52"/>
      <c r="D814" s="17"/>
      <c r="E814" s="17"/>
      <c r="F814" s="17"/>
      <c r="G814" s="54"/>
      <c r="H814" s="45"/>
      <c r="I814" s="47">
        <f>IF(FluxoCaixa1013151768[[#This Row],[Fornecedores]]="Saldo Inicial",FluxoCaixa1013151768[[#This Row],[R$ (Valores)]],I813+FluxoCaixa1013151768[[#This Row],[Valores Receitas / Despesas]])</f>
        <v>17584.209999999945</v>
      </c>
      <c r="J814" s="53">
        <f>IF(FluxoCaixa1013151768[[#This Row],[Entrada / Saída]]="Saída",FluxoCaixa1013151768[[#This Row],[R$ (Valores)]]*-1,FluxoCaixa1013151768[[#This Row],[R$ (Valores)]])</f>
        <v>0</v>
      </c>
    </row>
    <row r="815" spans="2:10">
      <c r="B815" s="56"/>
      <c r="C815" s="52"/>
      <c r="D815" s="17"/>
      <c r="E815" s="17"/>
      <c r="F815" s="17"/>
      <c r="G815" s="21"/>
      <c r="H815" s="17"/>
      <c r="I815" s="20">
        <f>IF(FluxoCaixa1013151768[[#This Row],[Fornecedores]]="Saldo Inicial",FluxoCaixa1013151768[[#This Row],[R$ (Valores)]],I814+FluxoCaixa1013151768[[#This Row],[Valores Receitas / Despesas]])</f>
        <v>17584.209999999945</v>
      </c>
      <c r="J815" s="5">
        <f>IF(FluxoCaixa1013151768[[#This Row],[Entrada / Saída]]="Saída",FluxoCaixa1013151768[[#This Row],[R$ (Valores)]]*-1,FluxoCaixa1013151768[[#This Row],[R$ (Valores)]])</f>
        <v>0</v>
      </c>
    </row>
    <row r="816" spans="2:10">
      <c r="B816" s="56"/>
      <c r="C816" s="52"/>
      <c r="D816" s="17"/>
      <c r="E816" s="17"/>
      <c r="F816" s="17"/>
      <c r="G816" s="21"/>
      <c r="H816" s="17"/>
      <c r="I816" s="20">
        <f>IF(FluxoCaixa1013151768[[#This Row],[Fornecedores]]="Saldo Inicial",FluxoCaixa1013151768[[#This Row],[R$ (Valores)]],I815+FluxoCaixa1013151768[[#This Row],[Valores Receitas / Despesas]])</f>
        <v>17584.209999999945</v>
      </c>
      <c r="J816" s="5">
        <f>IF(FluxoCaixa1013151768[[#This Row],[Entrada / Saída]]="Saída",FluxoCaixa1013151768[[#This Row],[R$ (Valores)]]*-1,FluxoCaixa1013151768[[#This Row],[R$ (Valores)]])</f>
        <v>0</v>
      </c>
    </row>
    <row r="817" spans="2:10">
      <c r="B817" s="56"/>
      <c r="C817" s="52"/>
      <c r="D817" s="17"/>
      <c r="E817" s="17"/>
      <c r="F817" s="17"/>
      <c r="G817" s="21"/>
      <c r="H817" s="17"/>
      <c r="I817" s="20">
        <f>IF(FluxoCaixa1013151768[[#This Row],[Fornecedores]]="Saldo Inicial",FluxoCaixa1013151768[[#This Row],[R$ (Valores)]],I816+FluxoCaixa1013151768[[#This Row],[Valores Receitas / Despesas]])</f>
        <v>17584.209999999945</v>
      </c>
      <c r="J817" s="5">
        <f>IF(FluxoCaixa1013151768[[#This Row],[Entrada / Saída]]="Saída",FluxoCaixa1013151768[[#This Row],[R$ (Valores)]]*-1,FluxoCaixa1013151768[[#This Row],[R$ (Valores)]])</f>
        <v>0</v>
      </c>
    </row>
    <row r="818" spans="2:10">
      <c r="B818" s="56"/>
      <c r="C818" s="52"/>
      <c r="D818" s="17"/>
      <c r="E818" s="17"/>
      <c r="F818" s="17"/>
      <c r="G818" s="21"/>
      <c r="H818" s="17"/>
      <c r="I818" s="20">
        <f>IF(FluxoCaixa1013151768[[#This Row],[Fornecedores]]="Saldo Inicial",FluxoCaixa1013151768[[#This Row],[R$ (Valores)]],I817+FluxoCaixa1013151768[[#This Row],[Valores Receitas / Despesas]])</f>
        <v>17584.209999999945</v>
      </c>
      <c r="J818" s="5">
        <f>IF(FluxoCaixa1013151768[[#This Row],[Entrada / Saída]]="Saída",FluxoCaixa1013151768[[#This Row],[R$ (Valores)]]*-1,FluxoCaixa1013151768[[#This Row],[R$ (Valores)]])</f>
        <v>0</v>
      </c>
    </row>
    <row r="819" spans="2:10">
      <c r="B819" s="56"/>
      <c r="C819" s="52"/>
      <c r="D819" s="17"/>
      <c r="E819" s="17"/>
      <c r="F819" s="17"/>
      <c r="G819" s="21"/>
      <c r="H819" s="17"/>
      <c r="I819" s="20">
        <f>IF(FluxoCaixa1013151768[[#This Row],[Fornecedores]]="Saldo Inicial",FluxoCaixa1013151768[[#This Row],[R$ (Valores)]],I818+FluxoCaixa1013151768[[#This Row],[Valores Receitas / Despesas]])</f>
        <v>17584.209999999945</v>
      </c>
      <c r="J819" s="5">
        <f>IF(FluxoCaixa1013151768[[#This Row],[Entrada / Saída]]="Saída",FluxoCaixa1013151768[[#This Row],[R$ (Valores)]]*-1,FluxoCaixa1013151768[[#This Row],[R$ (Valores)]])</f>
        <v>0</v>
      </c>
    </row>
    <row r="820" spans="2:10">
      <c r="B820" s="56"/>
      <c r="C820" s="52"/>
      <c r="D820" s="17"/>
      <c r="E820" s="17"/>
      <c r="F820" s="17"/>
      <c r="G820" s="21"/>
      <c r="H820" s="17"/>
      <c r="I820" s="20">
        <f>IF(FluxoCaixa1013151768[[#This Row],[Fornecedores]]="Saldo Inicial",FluxoCaixa1013151768[[#This Row],[R$ (Valores)]],I819+FluxoCaixa1013151768[[#This Row],[Valores Receitas / Despesas]])</f>
        <v>17584.209999999945</v>
      </c>
      <c r="J820" s="5">
        <f>IF(FluxoCaixa1013151768[[#This Row],[Entrada / Saída]]="Saída",FluxoCaixa1013151768[[#This Row],[R$ (Valores)]]*-1,FluxoCaixa1013151768[[#This Row],[R$ (Valores)]])</f>
        <v>0</v>
      </c>
    </row>
    <row r="821" spans="2:10">
      <c r="B821" s="56"/>
      <c r="C821" s="52"/>
      <c r="D821" s="17"/>
      <c r="E821" s="17"/>
      <c r="F821" s="17"/>
      <c r="G821" s="21"/>
      <c r="H821" s="17"/>
      <c r="I821" s="20">
        <f>IF(FluxoCaixa1013151768[[#This Row],[Fornecedores]]="Saldo Inicial",FluxoCaixa1013151768[[#This Row],[R$ (Valores)]],I820+FluxoCaixa1013151768[[#This Row],[Valores Receitas / Despesas]])</f>
        <v>17584.209999999945</v>
      </c>
      <c r="J821" s="5">
        <f>IF(FluxoCaixa1013151768[[#This Row],[Entrada / Saída]]="Saída",FluxoCaixa1013151768[[#This Row],[R$ (Valores)]]*-1,FluxoCaixa1013151768[[#This Row],[R$ (Valores)]])</f>
        <v>0</v>
      </c>
    </row>
    <row r="822" spans="2:10">
      <c r="B822" s="56"/>
      <c r="C822" s="52"/>
      <c r="D822" s="17"/>
      <c r="E822" s="17"/>
      <c r="F822" s="17"/>
      <c r="G822" s="21"/>
      <c r="H822" s="17"/>
      <c r="I822" s="20">
        <f>IF(FluxoCaixa1013151768[[#This Row],[Fornecedores]]="Saldo Inicial",FluxoCaixa1013151768[[#This Row],[R$ (Valores)]],I821+FluxoCaixa1013151768[[#This Row],[Valores Receitas / Despesas]])</f>
        <v>17584.209999999945</v>
      </c>
      <c r="J822" s="5">
        <f>IF(FluxoCaixa1013151768[[#This Row],[Entrada / Saída]]="Saída",FluxoCaixa1013151768[[#This Row],[R$ (Valores)]]*-1,FluxoCaixa1013151768[[#This Row],[R$ (Valores)]])</f>
        <v>0</v>
      </c>
    </row>
    <row r="823" spans="2:10">
      <c r="B823" s="56"/>
      <c r="C823" s="52"/>
      <c r="D823" s="17"/>
      <c r="E823" s="17"/>
      <c r="F823" s="17"/>
      <c r="G823" s="21"/>
      <c r="H823" s="17"/>
      <c r="I823" s="20">
        <f>IF(FluxoCaixa1013151768[[#This Row],[Fornecedores]]="Saldo Inicial",FluxoCaixa1013151768[[#This Row],[R$ (Valores)]],I822+FluxoCaixa1013151768[[#This Row],[Valores Receitas / Despesas]])</f>
        <v>17584.209999999945</v>
      </c>
      <c r="J823" s="5">
        <f>IF(FluxoCaixa1013151768[[#This Row],[Entrada / Saída]]="Saída",FluxoCaixa1013151768[[#This Row],[R$ (Valores)]]*-1,FluxoCaixa1013151768[[#This Row],[R$ (Valores)]])</f>
        <v>0</v>
      </c>
    </row>
    <row r="824" spans="2:10">
      <c r="B824" s="56"/>
      <c r="C824" s="52"/>
      <c r="D824" s="17"/>
      <c r="E824" s="17"/>
      <c r="F824" s="17"/>
      <c r="G824" s="21"/>
      <c r="H824" s="17"/>
      <c r="I824" s="20">
        <f>IF(FluxoCaixa1013151768[[#This Row],[Fornecedores]]="Saldo Inicial",FluxoCaixa1013151768[[#This Row],[R$ (Valores)]],I823+FluxoCaixa1013151768[[#This Row],[Valores Receitas / Despesas]])</f>
        <v>17584.209999999945</v>
      </c>
      <c r="J824" s="5">
        <f>IF(FluxoCaixa1013151768[[#This Row],[Entrada / Saída]]="Saída",FluxoCaixa1013151768[[#This Row],[R$ (Valores)]]*-1,FluxoCaixa1013151768[[#This Row],[R$ (Valores)]])</f>
        <v>0</v>
      </c>
    </row>
    <row r="825" spans="2:10">
      <c r="B825" s="56"/>
      <c r="C825" s="52"/>
      <c r="D825" s="17"/>
      <c r="E825" s="17"/>
      <c r="F825" s="17"/>
      <c r="G825" s="21"/>
      <c r="H825" s="17"/>
      <c r="I825" s="20">
        <f>IF(FluxoCaixa1013151768[[#This Row],[Fornecedores]]="Saldo Inicial",FluxoCaixa1013151768[[#This Row],[R$ (Valores)]],I824+FluxoCaixa1013151768[[#This Row],[Valores Receitas / Despesas]])</f>
        <v>17584.209999999945</v>
      </c>
      <c r="J825" s="5">
        <f>IF(FluxoCaixa1013151768[[#This Row],[Entrada / Saída]]="Saída",FluxoCaixa1013151768[[#This Row],[R$ (Valores)]]*-1,FluxoCaixa1013151768[[#This Row],[R$ (Valores)]])</f>
        <v>0</v>
      </c>
    </row>
    <row r="826" spans="2:10">
      <c r="B826" s="56"/>
      <c r="C826" s="52"/>
      <c r="D826" s="17"/>
      <c r="E826" s="17"/>
      <c r="F826" s="17"/>
      <c r="G826" s="21"/>
      <c r="H826" s="17"/>
      <c r="I826" s="20">
        <f>IF(FluxoCaixa1013151768[[#This Row],[Fornecedores]]="Saldo Inicial",FluxoCaixa1013151768[[#This Row],[R$ (Valores)]],I825+FluxoCaixa1013151768[[#This Row],[Valores Receitas / Despesas]])</f>
        <v>17584.209999999945</v>
      </c>
      <c r="J826" s="5">
        <f>IF(FluxoCaixa1013151768[[#This Row],[Entrada / Saída]]="Saída",FluxoCaixa1013151768[[#This Row],[R$ (Valores)]]*-1,FluxoCaixa1013151768[[#This Row],[R$ (Valores)]])</f>
        <v>0</v>
      </c>
    </row>
    <row r="827" spans="2:10">
      <c r="B827" s="56"/>
      <c r="C827" s="52"/>
      <c r="D827" s="17"/>
      <c r="E827" s="17"/>
      <c r="F827" s="17"/>
      <c r="G827" s="21"/>
      <c r="H827" s="17"/>
      <c r="I827" s="20">
        <f>IF(FluxoCaixa1013151768[[#This Row],[Fornecedores]]="Saldo Inicial",FluxoCaixa1013151768[[#This Row],[R$ (Valores)]],I826+FluxoCaixa1013151768[[#This Row],[Valores Receitas / Despesas]])</f>
        <v>17584.209999999945</v>
      </c>
      <c r="J827" s="5">
        <f>IF(FluxoCaixa1013151768[[#This Row],[Entrada / Saída]]="Saída",FluxoCaixa1013151768[[#This Row],[R$ (Valores)]]*-1,FluxoCaixa1013151768[[#This Row],[R$ (Valores)]])</f>
        <v>0</v>
      </c>
    </row>
    <row r="828" spans="2:10">
      <c r="B828" s="56"/>
      <c r="C828" s="52"/>
      <c r="D828" s="17"/>
      <c r="E828" s="17"/>
      <c r="F828" s="17"/>
      <c r="G828" s="54"/>
      <c r="H828" s="45"/>
      <c r="I828" s="47">
        <f>IF(FluxoCaixa1013151768[[#This Row],[Fornecedores]]="Saldo Inicial",FluxoCaixa1013151768[[#This Row],[R$ (Valores)]],I827+FluxoCaixa1013151768[[#This Row],[Valores Receitas / Despesas]])</f>
        <v>17584.209999999945</v>
      </c>
      <c r="J828" s="53">
        <f>IF(FluxoCaixa1013151768[[#This Row],[Entrada / Saída]]="Saída",FluxoCaixa1013151768[[#This Row],[R$ (Valores)]]*-1,FluxoCaixa1013151768[[#This Row],[R$ (Valores)]])</f>
        <v>0</v>
      </c>
    </row>
    <row r="829" spans="2:10">
      <c r="B829" s="56"/>
      <c r="C829" s="52"/>
      <c r="D829" s="17"/>
      <c r="E829" s="17"/>
      <c r="F829" s="17"/>
      <c r="G829" s="54"/>
      <c r="H829" s="45"/>
      <c r="I829" s="47">
        <f>IF(FluxoCaixa1013151768[[#This Row],[Fornecedores]]="Saldo Inicial",FluxoCaixa1013151768[[#This Row],[R$ (Valores)]],I828+FluxoCaixa1013151768[[#This Row],[Valores Receitas / Despesas]])</f>
        <v>17584.209999999945</v>
      </c>
      <c r="J829" s="53">
        <f>IF(FluxoCaixa1013151768[[#This Row],[Entrada / Saída]]="Saída",FluxoCaixa1013151768[[#This Row],[R$ (Valores)]]*-1,FluxoCaixa1013151768[[#This Row],[R$ (Valores)]])</f>
        <v>0</v>
      </c>
    </row>
    <row r="830" spans="2:10">
      <c r="B830" s="56"/>
      <c r="C830" s="52"/>
      <c r="D830" s="17"/>
      <c r="E830" s="17"/>
      <c r="F830" s="17"/>
      <c r="G830" s="54"/>
      <c r="H830" s="45"/>
      <c r="I830" s="47">
        <f>IF(FluxoCaixa1013151768[[#This Row],[Fornecedores]]="Saldo Inicial",FluxoCaixa1013151768[[#This Row],[R$ (Valores)]],I829+FluxoCaixa1013151768[[#This Row],[Valores Receitas / Despesas]])</f>
        <v>17584.209999999945</v>
      </c>
      <c r="J830" s="53">
        <f>IF(FluxoCaixa1013151768[[#This Row],[Entrada / Saída]]="Saída",FluxoCaixa1013151768[[#This Row],[R$ (Valores)]]*-1,FluxoCaixa1013151768[[#This Row],[R$ (Valores)]])</f>
        <v>0</v>
      </c>
    </row>
    <row r="831" spans="2:10">
      <c r="B831" s="56"/>
      <c r="C831" s="52"/>
      <c r="D831" s="17"/>
      <c r="E831" s="17"/>
      <c r="F831" s="17"/>
      <c r="G831" s="21"/>
      <c r="H831" s="17"/>
      <c r="I831" s="20">
        <f>IF(FluxoCaixa1013151768[[#This Row],[Fornecedores]]="Saldo Inicial",FluxoCaixa1013151768[[#This Row],[R$ (Valores)]],I830+FluxoCaixa1013151768[[#This Row],[Valores Receitas / Despesas]])</f>
        <v>17584.209999999945</v>
      </c>
      <c r="J831" s="5">
        <f>IF(FluxoCaixa1013151768[[#This Row],[Entrada / Saída]]="Saída",FluxoCaixa1013151768[[#This Row],[R$ (Valores)]]*-1,FluxoCaixa1013151768[[#This Row],[R$ (Valores)]])</f>
        <v>0</v>
      </c>
    </row>
    <row r="832" spans="2:10">
      <c r="B832" s="56"/>
      <c r="C832" s="52"/>
      <c r="D832" s="17"/>
      <c r="E832" s="17"/>
      <c r="F832" s="17"/>
      <c r="G832" s="21"/>
      <c r="H832" s="17"/>
      <c r="I832" s="20">
        <f>IF(FluxoCaixa1013151768[[#This Row],[Fornecedores]]="Saldo Inicial",FluxoCaixa1013151768[[#This Row],[R$ (Valores)]],I831+FluxoCaixa1013151768[[#This Row],[Valores Receitas / Despesas]])</f>
        <v>17584.209999999945</v>
      </c>
      <c r="J832" s="5">
        <f>IF(FluxoCaixa1013151768[[#This Row],[Entrada / Saída]]="Saída",FluxoCaixa1013151768[[#This Row],[R$ (Valores)]]*-1,FluxoCaixa1013151768[[#This Row],[R$ (Valores)]])</f>
        <v>0</v>
      </c>
    </row>
    <row r="833" spans="2:10">
      <c r="B833" s="56"/>
      <c r="C833" s="52"/>
      <c r="D833" s="17"/>
      <c r="E833" s="17"/>
      <c r="F833" s="17"/>
      <c r="G833" s="21"/>
      <c r="H833" s="17"/>
      <c r="I833" s="20">
        <f>IF(FluxoCaixa1013151768[[#This Row],[Fornecedores]]="Saldo Inicial",FluxoCaixa1013151768[[#This Row],[R$ (Valores)]],I832+FluxoCaixa1013151768[[#This Row],[Valores Receitas / Despesas]])</f>
        <v>17584.209999999945</v>
      </c>
      <c r="J833" s="5">
        <f>IF(FluxoCaixa1013151768[[#This Row],[Entrada / Saída]]="Saída",FluxoCaixa1013151768[[#This Row],[R$ (Valores)]]*-1,FluxoCaixa1013151768[[#This Row],[R$ (Valores)]])</f>
        <v>0</v>
      </c>
    </row>
    <row r="834" spans="2:10">
      <c r="B834" s="56"/>
      <c r="C834" s="52"/>
      <c r="D834" s="17"/>
      <c r="E834" s="17"/>
      <c r="F834" s="17"/>
      <c r="G834" s="21"/>
      <c r="H834" s="17"/>
      <c r="I834" s="20">
        <f>IF(FluxoCaixa1013151768[[#This Row],[Fornecedores]]="Saldo Inicial",FluxoCaixa1013151768[[#This Row],[R$ (Valores)]],I833+FluxoCaixa1013151768[[#This Row],[Valores Receitas / Despesas]])</f>
        <v>17584.209999999945</v>
      </c>
      <c r="J834" s="5">
        <f>IF(FluxoCaixa1013151768[[#This Row],[Entrada / Saída]]="Saída",FluxoCaixa1013151768[[#This Row],[R$ (Valores)]]*-1,FluxoCaixa1013151768[[#This Row],[R$ (Valores)]])</f>
        <v>0</v>
      </c>
    </row>
  </sheetData>
  <mergeCells count="5">
    <mergeCell ref="E1:I1"/>
    <mergeCell ref="B3:D3"/>
    <mergeCell ref="B4:C4"/>
    <mergeCell ref="B5:C5"/>
    <mergeCell ref="B6:C6"/>
  </mergeCells>
  <conditionalFormatting sqref="D6">
    <cfRule type="cellIs" dxfId="21" priority="1" operator="greaterThan">
      <formula>0</formula>
    </cfRule>
    <cfRule type="cellIs" dxfId="20" priority="2" operator="lessThan">
      <formula>0</formula>
    </cfRule>
  </conditionalFormatting>
  <dataValidations count="3">
    <dataValidation type="list" allowBlank="1" showInputMessage="1" showErrorMessage="1" sqref="D11:D834" xr:uid="{4D38CCC4-80B3-4210-9B83-6B82D8CA3F98}">
      <formula1>"Entrada,Saída"</formula1>
    </dataValidation>
    <dataValidation type="list" allowBlank="1" showInputMessage="1" showErrorMessage="1" sqref="F11" xr:uid="{5A0CECA9-EFCF-4191-8237-D1B143CA01D5}">
      <formula1>INDIRECT($D11)</formula1>
    </dataValidation>
    <dataValidation type="list" allowBlank="1" showInputMessage="1" showErrorMessage="1" sqref="E11:E834" xr:uid="{FEA224A4-415F-4318-999E-759F611AEC7D}">
      <formula1>INDIRECT(D11)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977871-5E00-4E2C-B17A-53A360713EF3}">
          <x14:formula1>
            <xm:f>'Origem de Dados '!$F$3:$F$6</xm:f>
          </x14:formula1>
          <xm:sqref>H11:H834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5E85-5201-44ED-9ED2-E3C2E25D6B08}">
  <dimension ref="B1:Q752"/>
  <sheetViews>
    <sheetView showGridLines="0" workbookViewId="0">
      <selection activeCell="F612" sqref="F612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84.7109375" style="1" bestFit="1" customWidth="1"/>
    <col min="7" max="7" width="24.42578125" style="1" customWidth="1"/>
    <col min="8" max="8" width="21.140625" style="1" customWidth="1"/>
    <col min="9" max="9" width="17.85546875" style="1" customWidth="1"/>
    <col min="10" max="10" width="31.42578125" style="1" hidden="1" customWidth="1"/>
    <col min="11" max="12" width="8.85546875" style="1"/>
    <col min="13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154</v>
      </c>
      <c r="F1" s="106"/>
      <c r="G1" s="106"/>
      <c r="H1" s="106"/>
      <c r="I1" s="106"/>
    </row>
    <row r="2" spans="2:17" ht="23.1" customHeight="1">
      <c r="O2" s="31"/>
    </row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SUMPRODUCT(SUBTOTAL(9,OFFSET(FluxoCaixa101315176[R$ (Valores)],ROW(FluxoCaixa101315176[R$ (Valores)])-ROW(G11),0,1)),--(FluxoCaixa101315176[Entrada / Saída]="Entrada"))+SUMPRODUCT(SUBTOTAL(9,OFFSET(FluxoCaixa101315176[R$ (Valores)],ROW(FluxoCaixa101315176[R$ (Valores)])-ROW(G11),0,1)),--(FluxoCaixa101315176[Entrada / Saída]="Saldo Inicial"))</f>
        <v>0</v>
      </c>
      <c r="N4" s="31"/>
      <c r="O4" s="26"/>
    </row>
    <row r="5" spans="2:17" ht="15.75">
      <c r="B5" s="110" t="s">
        <v>51</v>
      </c>
      <c r="C5" s="110"/>
      <c r="D5" s="8">
        <f ca="1">SUMPRODUCT(SUBTOTAL(9,OFFSET(FluxoCaixa101315176[R$ (Valores)],ROW(FluxoCaixa101315176[R$ (Valores)])-ROW(G11),0,1)),--(FluxoCaixa101315176[Entrada / Saída]="Saída"))</f>
        <v>13350</v>
      </c>
      <c r="N5" s="26"/>
      <c r="Q5" s="31"/>
    </row>
    <row r="6" spans="2:17" ht="15.75">
      <c r="B6" s="110" t="s">
        <v>49</v>
      </c>
      <c r="C6" s="110"/>
      <c r="D6" s="9">
        <f ca="1">D4-D5</f>
        <v>-13350</v>
      </c>
      <c r="N6" s="26"/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25367.62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23</v>
      </c>
      <c r="F10" s="25" t="s">
        <v>522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 hidden="1">
      <c r="B11" s="16">
        <v>46082</v>
      </c>
      <c r="C11" s="48" t="s">
        <v>1908</v>
      </c>
      <c r="D11" s="18" t="s">
        <v>1</v>
      </c>
      <c r="E11" s="18" t="s">
        <v>48</v>
      </c>
      <c r="F11" s="17" t="s">
        <v>75</v>
      </c>
      <c r="G11" s="19">
        <v>25367.62</v>
      </c>
      <c r="H11" s="17" t="s">
        <v>13</v>
      </c>
      <c r="I11" s="20">
        <f>IF(FluxoCaixa101315176[[#This Row],[Fornecedores]]="Saldo Inicial",FluxoCaixa101315176[[#This Row],[R$ (Valores)]],I10+FluxoCaixa101315176[[#This Row],[Valores Receitas / Despesas]])</f>
        <v>25367.62</v>
      </c>
      <c r="J11" s="20">
        <f>IF(FluxoCaixa101315176[[#This Row],[Entrada / Saída]]="Saída",FluxoCaixa101315176[[#This Row],[R$ (Valores)]]*-1,FluxoCaixa101315176[[#This Row],[R$ (Valores)]])</f>
        <v>25367.62</v>
      </c>
    </row>
    <row r="12" spans="2:17" hidden="1">
      <c r="B12" s="16">
        <v>46083</v>
      </c>
      <c r="C12" s="48" t="s">
        <v>1908</v>
      </c>
      <c r="D12" s="17" t="s">
        <v>2</v>
      </c>
      <c r="E12" s="17" t="s">
        <v>70</v>
      </c>
      <c r="F12" s="17" t="s">
        <v>1917</v>
      </c>
      <c r="G12" s="21">
        <v>650</v>
      </c>
      <c r="H12" s="17" t="s">
        <v>525</v>
      </c>
      <c r="I12" s="20">
        <f>IF(FluxoCaixa101315176[[#This Row],[Fornecedores]]="Saldo Inicial",FluxoCaixa101315176[[#This Row],[R$ (Valores)]],I11+FluxoCaixa101315176[[#This Row],[Valores Receitas / Despesas]])</f>
        <v>24717.62</v>
      </c>
      <c r="J12" s="20">
        <f>IF(FluxoCaixa101315176[[#This Row],[Entrada / Saída]]="Saída",FluxoCaixa101315176[[#This Row],[R$ (Valores)]]*-1,FluxoCaixa101315176[[#This Row],[R$ (Valores)]])</f>
        <v>-650</v>
      </c>
    </row>
    <row r="13" spans="2:17" hidden="1">
      <c r="B13" s="16">
        <v>46083</v>
      </c>
      <c r="C13" s="48" t="s">
        <v>1908</v>
      </c>
      <c r="D13" s="17" t="s">
        <v>2</v>
      </c>
      <c r="E13" s="17" t="s">
        <v>70</v>
      </c>
      <c r="F13" s="17" t="s">
        <v>546</v>
      </c>
      <c r="G13" s="21">
        <v>650</v>
      </c>
      <c r="H13" s="17" t="s">
        <v>525</v>
      </c>
      <c r="I13" s="20">
        <f>IF(FluxoCaixa101315176[[#This Row],[Fornecedores]]="Saldo Inicial",FluxoCaixa101315176[[#This Row],[R$ (Valores)]],I12+FluxoCaixa101315176[[#This Row],[Valores Receitas / Despesas]])</f>
        <v>24067.62</v>
      </c>
      <c r="J13" s="20">
        <f>IF(FluxoCaixa101315176[[#This Row],[Entrada / Saída]]="Saída",FluxoCaixa101315176[[#This Row],[R$ (Valores)]]*-1,FluxoCaixa101315176[[#This Row],[R$ (Valores)]])</f>
        <v>-650</v>
      </c>
    </row>
    <row r="14" spans="2:17" hidden="1">
      <c r="B14" s="16">
        <v>46083</v>
      </c>
      <c r="C14" s="48" t="s">
        <v>1908</v>
      </c>
      <c r="D14" s="17" t="s">
        <v>2</v>
      </c>
      <c r="E14" s="17" t="s">
        <v>70</v>
      </c>
      <c r="F14" s="17" t="s">
        <v>1309</v>
      </c>
      <c r="G14" s="21">
        <v>650</v>
      </c>
      <c r="H14" s="17" t="s">
        <v>525</v>
      </c>
      <c r="I14" s="20">
        <f>IF(FluxoCaixa101315176[[#This Row],[Fornecedores]]="Saldo Inicial",FluxoCaixa101315176[[#This Row],[R$ (Valores)]],I13+FluxoCaixa101315176[[#This Row],[Valores Receitas / Despesas]])</f>
        <v>23417.62</v>
      </c>
      <c r="J14" s="20">
        <f>IF(FluxoCaixa101315176[[#This Row],[Entrada / Saída]]="Saída",FluxoCaixa101315176[[#This Row],[R$ (Valores)]]*-1,FluxoCaixa101315176[[#This Row],[R$ (Valores)]])</f>
        <v>-650</v>
      </c>
    </row>
    <row r="15" spans="2:17" hidden="1">
      <c r="B15" s="16">
        <v>46083</v>
      </c>
      <c r="C15" s="48" t="s">
        <v>1908</v>
      </c>
      <c r="D15" s="17" t="s">
        <v>2</v>
      </c>
      <c r="E15" s="17" t="s">
        <v>70</v>
      </c>
      <c r="F15" s="17" t="s">
        <v>1808</v>
      </c>
      <c r="G15" s="21">
        <v>650</v>
      </c>
      <c r="H15" s="17" t="s">
        <v>525</v>
      </c>
      <c r="I15" s="20">
        <f>IF(FluxoCaixa101315176[[#This Row],[Fornecedores]]="Saldo Inicial",FluxoCaixa101315176[[#This Row],[R$ (Valores)]],I14+FluxoCaixa101315176[[#This Row],[Valores Receitas / Despesas]])</f>
        <v>22767.62</v>
      </c>
      <c r="J15" s="20">
        <f>IF(FluxoCaixa101315176[[#This Row],[Entrada / Saída]]="Saída",FluxoCaixa101315176[[#This Row],[R$ (Valores)]]*-1,FluxoCaixa101315176[[#This Row],[R$ (Valores)]])</f>
        <v>-650</v>
      </c>
    </row>
    <row r="16" spans="2:17" hidden="1">
      <c r="B16" s="16">
        <v>46083</v>
      </c>
      <c r="C16" s="48" t="s">
        <v>1908</v>
      </c>
      <c r="D16" s="17" t="s">
        <v>2</v>
      </c>
      <c r="E16" s="17" t="s">
        <v>70</v>
      </c>
      <c r="F16" s="17" t="s">
        <v>1316</v>
      </c>
      <c r="G16" s="21">
        <v>650</v>
      </c>
      <c r="H16" s="17" t="s">
        <v>525</v>
      </c>
      <c r="I16" s="20">
        <f>IF(FluxoCaixa101315176[[#This Row],[Fornecedores]]="Saldo Inicial",FluxoCaixa101315176[[#This Row],[R$ (Valores)]],I15+FluxoCaixa101315176[[#This Row],[Valores Receitas / Despesas]])</f>
        <v>22117.62</v>
      </c>
      <c r="J16" s="20">
        <f>IF(FluxoCaixa101315176[[#This Row],[Entrada / Saída]]="Saída",FluxoCaixa101315176[[#This Row],[R$ (Valores)]]*-1,FluxoCaixa101315176[[#This Row],[R$ (Valores)]])</f>
        <v>-650</v>
      </c>
    </row>
    <row r="17" spans="2:15" hidden="1">
      <c r="B17" s="16">
        <v>46083</v>
      </c>
      <c r="C17" s="48" t="s">
        <v>1908</v>
      </c>
      <c r="D17" s="17" t="s">
        <v>2</v>
      </c>
      <c r="E17" s="17" t="s">
        <v>70</v>
      </c>
      <c r="F17" s="17" t="s">
        <v>1811</v>
      </c>
      <c r="G17" s="21">
        <v>1300</v>
      </c>
      <c r="H17" s="17" t="s">
        <v>525</v>
      </c>
      <c r="I17" s="20">
        <f>IF(FluxoCaixa101315176[[#This Row],[Fornecedores]]="Saldo Inicial",FluxoCaixa101315176[[#This Row],[R$ (Valores)]],I16+FluxoCaixa101315176[[#This Row],[Valores Receitas / Despesas]])</f>
        <v>20817.62</v>
      </c>
      <c r="J17" s="20">
        <f>IF(FluxoCaixa101315176[[#This Row],[Entrada / Saída]]="Saída",FluxoCaixa101315176[[#This Row],[R$ (Valores)]]*-1,FluxoCaixa101315176[[#This Row],[R$ (Valores)]])</f>
        <v>-1300</v>
      </c>
    </row>
    <row r="18" spans="2:15" hidden="1">
      <c r="B18" s="16">
        <v>46083</v>
      </c>
      <c r="C18" s="48" t="s">
        <v>1908</v>
      </c>
      <c r="D18" s="17" t="s">
        <v>2</v>
      </c>
      <c r="E18" s="17" t="s">
        <v>70</v>
      </c>
      <c r="F18" s="17" t="s">
        <v>1916</v>
      </c>
      <c r="G18" s="21">
        <v>650</v>
      </c>
      <c r="H18" s="17" t="s">
        <v>525</v>
      </c>
      <c r="I18" s="20">
        <f>IF(FluxoCaixa101315176[[#This Row],[Fornecedores]]="Saldo Inicial",FluxoCaixa101315176[[#This Row],[R$ (Valores)]],I17+FluxoCaixa101315176[[#This Row],[Valores Receitas / Despesas]])</f>
        <v>20167.62</v>
      </c>
      <c r="J18" s="20">
        <f>IF(FluxoCaixa101315176[[#This Row],[Entrada / Saída]]="Saída",FluxoCaixa101315176[[#This Row],[R$ (Valores)]]*-1,FluxoCaixa101315176[[#This Row],[R$ (Valores)]])</f>
        <v>-650</v>
      </c>
    </row>
    <row r="19" spans="2:15" hidden="1">
      <c r="B19" s="16">
        <v>46083</v>
      </c>
      <c r="C19" s="48" t="s">
        <v>1908</v>
      </c>
      <c r="D19" s="17" t="s">
        <v>2</v>
      </c>
      <c r="E19" s="17" t="s">
        <v>70</v>
      </c>
      <c r="F19" s="17" t="s">
        <v>1312</v>
      </c>
      <c r="G19" s="21">
        <v>650</v>
      </c>
      <c r="H19" s="17" t="s">
        <v>525</v>
      </c>
      <c r="I19" s="20">
        <f>IF(FluxoCaixa101315176[[#This Row],[Fornecedores]]="Saldo Inicial",FluxoCaixa101315176[[#This Row],[R$ (Valores)]],I18+FluxoCaixa101315176[[#This Row],[Valores Receitas / Despesas]])</f>
        <v>19517.62</v>
      </c>
      <c r="J19" s="20">
        <f>IF(FluxoCaixa101315176[[#This Row],[Entrada / Saída]]="Saída",FluxoCaixa101315176[[#This Row],[R$ (Valores)]]*-1,FluxoCaixa101315176[[#This Row],[R$ (Valores)]])</f>
        <v>-650</v>
      </c>
    </row>
    <row r="20" spans="2:15" hidden="1">
      <c r="B20" s="16">
        <v>46083</v>
      </c>
      <c r="C20" s="48" t="s">
        <v>1908</v>
      </c>
      <c r="D20" s="17" t="s">
        <v>2</v>
      </c>
      <c r="E20" s="17" t="s">
        <v>70</v>
      </c>
      <c r="F20" s="17" t="s">
        <v>551</v>
      </c>
      <c r="G20" s="21">
        <v>650</v>
      </c>
      <c r="H20" s="17" t="s">
        <v>525</v>
      </c>
      <c r="I20" s="20">
        <f>IF(FluxoCaixa101315176[[#This Row],[Fornecedores]]="Saldo Inicial",FluxoCaixa101315176[[#This Row],[R$ (Valores)]],I19+FluxoCaixa101315176[[#This Row],[Valores Receitas / Despesas]])</f>
        <v>18867.62</v>
      </c>
      <c r="J20" s="20">
        <f>IF(FluxoCaixa101315176[[#This Row],[Entrada / Saída]]="Saída",FluxoCaixa101315176[[#This Row],[R$ (Valores)]]*-1,FluxoCaixa101315176[[#This Row],[R$ (Valores)]])</f>
        <v>-650</v>
      </c>
    </row>
    <row r="21" spans="2:15" hidden="1">
      <c r="B21" s="16">
        <v>46083</v>
      </c>
      <c r="C21" s="48" t="s">
        <v>1908</v>
      </c>
      <c r="D21" s="17" t="s">
        <v>2</v>
      </c>
      <c r="E21" s="17" t="s">
        <v>61</v>
      </c>
      <c r="F21" s="17" t="s">
        <v>1922</v>
      </c>
      <c r="G21" s="21">
        <v>6174.64</v>
      </c>
      <c r="H21" s="17" t="s">
        <v>525</v>
      </c>
      <c r="I21" s="20">
        <f>IF(FluxoCaixa101315176[[#This Row],[Fornecedores]]="Saldo Inicial",FluxoCaixa101315176[[#This Row],[R$ (Valores)]],I20+FluxoCaixa101315176[[#This Row],[Valores Receitas / Despesas]])</f>
        <v>12692.98</v>
      </c>
      <c r="J21" s="20">
        <f>IF(FluxoCaixa101315176[[#This Row],[Entrada / Saída]]="Saída",FluxoCaixa101315176[[#This Row],[R$ (Valores)]]*-1,FluxoCaixa101315176[[#This Row],[R$ (Valores)]])</f>
        <v>-6174.64</v>
      </c>
    </row>
    <row r="22" spans="2:15" hidden="1">
      <c r="B22" s="16">
        <v>46083</v>
      </c>
      <c r="C22" s="48" t="s">
        <v>1908</v>
      </c>
      <c r="D22" s="17" t="s">
        <v>2</v>
      </c>
      <c r="E22" s="17" t="s">
        <v>519</v>
      </c>
      <c r="F22" s="17" t="s">
        <v>568</v>
      </c>
      <c r="G22" s="21">
        <v>4229.33</v>
      </c>
      <c r="H22" s="17" t="s">
        <v>525</v>
      </c>
      <c r="I22" s="20">
        <f>IF(FluxoCaixa101315176[[#This Row],[Fornecedores]]="Saldo Inicial",FluxoCaixa101315176[[#This Row],[R$ (Valores)]],I21+FluxoCaixa101315176[[#This Row],[Valores Receitas / Despesas]])</f>
        <v>8463.65</v>
      </c>
      <c r="J22" s="20">
        <f>IF(FluxoCaixa101315176[[#This Row],[Entrada / Saída]]="Saída",FluxoCaixa101315176[[#This Row],[R$ (Valores)]]*-1,FluxoCaixa101315176[[#This Row],[R$ (Valores)]])</f>
        <v>-4229.33</v>
      </c>
      <c r="N22" s="26"/>
      <c r="O22" s="30"/>
    </row>
    <row r="23" spans="2:15" hidden="1">
      <c r="B23" s="16">
        <v>46083</v>
      </c>
      <c r="C23" s="48" t="s">
        <v>1908</v>
      </c>
      <c r="D23" s="17" t="s">
        <v>2</v>
      </c>
      <c r="E23" s="17" t="s">
        <v>80</v>
      </c>
      <c r="F23" s="17" t="s">
        <v>1926</v>
      </c>
      <c r="G23" s="21">
        <v>1864.06</v>
      </c>
      <c r="H23" s="17" t="s">
        <v>525</v>
      </c>
      <c r="I23" s="20">
        <f>IF(FluxoCaixa101315176[[#This Row],[Fornecedores]]="Saldo Inicial",FluxoCaixa101315176[[#This Row],[R$ (Valores)]],I22+FluxoCaixa101315176[[#This Row],[Valores Receitas / Despesas]])</f>
        <v>6599.59</v>
      </c>
      <c r="J23" s="20">
        <f>IF(FluxoCaixa101315176[[#This Row],[Entrada / Saída]]="Saída",FluxoCaixa101315176[[#This Row],[R$ (Valores)]]*-1,FluxoCaixa101315176[[#This Row],[R$ (Valores)]])</f>
        <v>-1864.06</v>
      </c>
    </row>
    <row r="24" spans="2:15" hidden="1">
      <c r="B24" s="16">
        <v>46083</v>
      </c>
      <c r="C24" s="48" t="s">
        <v>1908</v>
      </c>
      <c r="D24" s="17" t="s">
        <v>2</v>
      </c>
      <c r="E24" s="17" t="s">
        <v>80</v>
      </c>
      <c r="F24" s="17" t="s">
        <v>1231</v>
      </c>
      <c r="G24" s="21">
        <v>1560.61</v>
      </c>
      <c r="H24" s="17" t="s">
        <v>525</v>
      </c>
      <c r="I24" s="20">
        <f>IF(FluxoCaixa101315176[[#This Row],[Fornecedores]]="Saldo Inicial",FluxoCaixa101315176[[#This Row],[R$ (Valores)]],I23+FluxoCaixa101315176[[#This Row],[Valores Receitas / Despesas]])</f>
        <v>5038.9800000000005</v>
      </c>
      <c r="J24" s="20">
        <f>IF(FluxoCaixa101315176[[#This Row],[Entrada / Saída]]="Saída",FluxoCaixa101315176[[#This Row],[R$ (Valores)]]*-1,FluxoCaixa101315176[[#This Row],[R$ (Valores)]])</f>
        <v>-1560.61</v>
      </c>
      <c r="O24" s="30"/>
    </row>
    <row r="25" spans="2:15" hidden="1">
      <c r="B25" s="16">
        <v>46083</v>
      </c>
      <c r="C25" s="48" t="s">
        <v>1908</v>
      </c>
      <c r="D25" s="17" t="s">
        <v>2</v>
      </c>
      <c r="E25" s="17" t="s">
        <v>78</v>
      </c>
      <c r="F25" s="17" t="s">
        <v>1920</v>
      </c>
      <c r="G25" s="21">
        <v>432.9</v>
      </c>
      <c r="H25" s="17" t="s">
        <v>525</v>
      </c>
      <c r="I25" s="20">
        <f>IF(FluxoCaixa101315176[[#This Row],[Fornecedores]]="Saldo Inicial",FluxoCaixa101315176[[#This Row],[R$ (Valores)]],I24+FluxoCaixa101315176[[#This Row],[Valores Receitas / Despesas]])</f>
        <v>4606.0800000000008</v>
      </c>
      <c r="J25" s="20">
        <f>IF(FluxoCaixa101315176[[#This Row],[Entrada / Saída]]="Saída",FluxoCaixa101315176[[#This Row],[R$ (Valores)]]*-1,FluxoCaixa101315176[[#This Row],[R$ (Valores)]])</f>
        <v>-432.9</v>
      </c>
    </row>
    <row r="26" spans="2:15" hidden="1">
      <c r="B26" s="16">
        <v>46083</v>
      </c>
      <c r="C26" s="48" t="s">
        <v>1908</v>
      </c>
      <c r="D26" s="17" t="s">
        <v>2</v>
      </c>
      <c r="E26" s="17" t="s">
        <v>507</v>
      </c>
      <c r="F26" s="17" t="s">
        <v>1924</v>
      </c>
      <c r="G26" s="29">
        <v>108.39</v>
      </c>
      <c r="H26" s="17" t="s">
        <v>525</v>
      </c>
      <c r="I26" s="20">
        <f>IF(FluxoCaixa101315176[[#This Row],[Fornecedores]]="Saldo Inicial",FluxoCaixa101315176[[#This Row],[R$ (Valores)]],I25+FluxoCaixa101315176[[#This Row],[Valores Receitas / Despesas]])</f>
        <v>4497.6900000000005</v>
      </c>
      <c r="J26" s="20">
        <f>IF(FluxoCaixa101315176[[#This Row],[Entrada / Saída]]="Saída",FluxoCaixa101315176[[#This Row],[R$ (Valores)]]*-1,FluxoCaixa101315176[[#This Row],[R$ (Valores)]])</f>
        <v>-108.39</v>
      </c>
      <c r="O26" s="30"/>
    </row>
    <row r="27" spans="2:15" hidden="1">
      <c r="B27" s="16">
        <v>46083</v>
      </c>
      <c r="C27" s="48" t="s">
        <v>1908</v>
      </c>
      <c r="D27" s="17" t="s">
        <v>2</v>
      </c>
      <c r="E27" s="17" t="s">
        <v>26</v>
      </c>
      <c r="F27" s="17" t="s">
        <v>1928</v>
      </c>
      <c r="G27" s="21">
        <v>1720</v>
      </c>
      <c r="H27" s="17" t="s">
        <v>525</v>
      </c>
      <c r="I27" s="20">
        <f>IF(FluxoCaixa101315176[[#This Row],[Fornecedores]]="Saldo Inicial",FluxoCaixa101315176[[#This Row],[R$ (Valores)]],I26+FluxoCaixa101315176[[#This Row],[Valores Receitas / Despesas]])</f>
        <v>2777.6900000000005</v>
      </c>
      <c r="J27" s="20">
        <f>IF(FluxoCaixa101315176[[#This Row],[Entrada / Saída]]="Saída",FluxoCaixa101315176[[#This Row],[R$ (Valores)]]*-1,FluxoCaixa101315176[[#This Row],[R$ (Valores)]])</f>
        <v>-1720</v>
      </c>
    </row>
    <row r="28" spans="2:15" hidden="1">
      <c r="B28" s="16">
        <v>46083</v>
      </c>
      <c r="C28" s="48" t="s">
        <v>1908</v>
      </c>
      <c r="D28" s="17" t="s">
        <v>2</v>
      </c>
      <c r="E28" s="17" t="s">
        <v>20</v>
      </c>
      <c r="F28" s="17" t="s">
        <v>1207</v>
      </c>
      <c r="G28" s="21">
        <v>8264.89</v>
      </c>
      <c r="H28" s="17" t="s">
        <v>525</v>
      </c>
      <c r="I28" s="20">
        <f>IF(FluxoCaixa101315176[[#This Row],[Fornecedores]]="Saldo Inicial",FluxoCaixa101315176[[#This Row],[R$ (Valores)]],I27+FluxoCaixa101315176[[#This Row],[Valores Receitas / Despesas]])</f>
        <v>-5487.1999999999989</v>
      </c>
      <c r="J28" s="20">
        <f>IF(FluxoCaixa101315176[[#This Row],[Entrada / Saída]]="Saída",FluxoCaixa101315176[[#This Row],[R$ (Valores)]]*-1,FluxoCaixa101315176[[#This Row],[R$ (Valores)]])</f>
        <v>-8264.89</v>
      </c>
    </row>
    <row r="29" spans="2:15" hidden="1">
      <c r="B29" s="16">
        <v>46083</v>
      </c>
      <c r="C29" s="48" t="s">
        <v>1908</v>
      </c>
      <c r="D29" s="17" t="s">
        <v>2</v>
      </c>
      <c r="E29" s="17" t="s">
        <v>20</v>
      </c>
      <c r="F29" s="17" t="s">
        <v>1296</v>
      </c>
      <c r="G29" s="21">
        <v>252.71</v>
      </c>
      <c r="H29" s="17" t="s">
        <v>525</v>
      </c>
      <c r="I29" s="20">
        <f>IF(FluxoCaixa101315176[[#This Row],[Fornecedores]]="Saldo Inicial",FluxoCaixa101315176[[#This Row],[R$ (Valores)]],I28+FluxoCaixa101315176[[#This Row],[Valores Receitas / Despesas]])</f>
        <v>-5739.9099999999989</v>
      </c>
      <c r="J29" s="20">
        <f>IF(FluxoCaixa101315176[[#This Row],[Entrada / Saída]]="Saída",FluxoCaixa101315176[[#This Row],[R$ (Valores)]]*-1,FluxoCaixa101315176[[#This Row],[R$ (Valores)]])</f>
        <v>-252.71</v>
      </c>
    </row>
    <row r="30" spans="2:15" hidden="1">
      <c r="B30" s="16">
        <v>46083</v>
      </c>
      <c r="C30" s="48" t="s">
        <v>1908</v>
      </c>
      <c r="D30" s="17" t="s">
        <v>2</v>
      </c>
      <c r="E30" s="17" t="s">
        <v>222</v>
      </c>
      <c r="F30" s="17" t="s">
        <v>1909</v>
      </c>
      <c r="G30" s="29">
        <v>48.9</v>
      </c>
      <c r="H30" s="17" t="s">
        <v>525</v>
      </c>
      <c r="I30" s="20">
        <f>IF(FluxoCaixa101315176[[#This Row],[Fornecedores]]="Saldo Inicial",FluxoCaixa101315176[[#This Row],[R$ (Valores)]],I29+FluxoCaixa101315176[[#This Row],[Valores Receitas / Despesas]])</f>
        <v>-5788.8099999999986</v>
      </c>
      <c r="J30" s="20">
        <f>IF(FluxoCaixa101315176[[#This Row],[Entrada / Saída]]="Saída",FluxoCaixa101315176[[#This Row],[R$ (Valores)]]*-1,FluxoCaixa101315176[[#This Row],[R$ (Valores)]])</f>
        <v>-48.9</v>
      </c>
    </row>
    <row r="31" spans="2:15" hidden="1">
      <c r="B31" s="16">
        <v>46083</v>
      </c>
      <c r="C31" s="48" t="s">
        <v>1908</v>
      </c>
      <c r="D31" s="17" t="s">
        <v>2</v>
      </c>
      <c r="E31" s="17" t="s">
        <v>19</v>
      </c>
      <c r="F31" s="17" t="s">
        <v>1910</v>
      </c>
      <c r="G31" s="29">
        <v>21016.83</v>
      </c>
      <c r="H31" s="17" t="s">
        <v>525</v>
      </c>
      <c r="I31" s="20">
        <f>IF(FluxoCaixa101315176[[#This Row],[Fornecedores]]="Saldo Inicial",FluxoCaixa101315176[[#This Row],[R$ (Valores)]],I30+FluxoCaixa101315176[[#This Row],[Valores Receitas / Despesas]])</f>
        <v>-26805.64</v>
      </c>
      <c r="J31" s="20">
        <f>IF(FluxoCaixa101315176[[#This Row],[Entrada / Saída]]="Saída",FluxoCaixa101315176[[#This Row],[R$ (Valores)]]*-1,FluxoCaixa101315176[[#This Row],[R$ (Valores)]])</f>
        <v>-21016.83</v>
      </c>
    </row>
    <row r="32" spans="2:15" hidden="1">
      <c r="B32" s="16">
        <v>46083</v>
      </c>
      <c r="C32" s="48" t="s">
        <v>1908</v>
      </c>
      <c r="D32" s="17" t="s">
        <v>2</v>
      </c>
      <c r="E32" s="17" t="s">
        <v>19</v>
      </c>
      <c r="F32" s="17" t="s">
        <v>1910</v>
      </c>
      <c r="G32" s="21">
        <v>12696.43</v>
      </c>
      <c r="H32" s="17" t="s">
        <v>525</v>
      </c>
      <c r="I32" s="20">
        <f>IF(FluxoCaixa101315176[[#This Row],[Fornecedores]]="Saldo Inicial",FluxoCaixa101315176[[#This Row],[R$ (Valores)]],I31+FluxoCaixa101315176[[#This Row],[Valores Receitas / Despesas]])</f>
        <v>-39502.07</v>
      </c>
      <c r="J32" s="20">
        <f>IF(FluxoCaixa101315176[[#This Row],[Entrada / Saída]]="Saída",FluxoCaixa101315176[[#This Row],[R$ (Valores)]]*-1,FluxoCaixa101315176[[#This Row],[R$ (Valores)]])</f>
        <v>-12696.43</v>
      </c>
    </row>
    <row r="33" spans="2:10" hidden="1">
      <c r="B33" s="16">
        <v>46083</v>
      </c>
      <c r="C33" s="48" t="s">
        <v>1908</v>
      </c>
      <c r="D33" s="17" t="s">
        <v>2</v>
      </c>
      <c r="E33" s="17" t="s">
        <v>76</v>
      </c>
      <c r="F33" s="17" t="s">
        <v>1923</v>
      </c>
      <c r="G33" s="21">
        <v>140</v>
      </c>
      <c r="H33" s="17" t="s">
        <v>525</v>
      </c>
      <c r="I33" s="20">
        <f>IF(FluxoCaixa101315176[[#This Row],[Fornecedores]]="Saldo Inicial",FluxoCaixa101315176[[#This Row],[R$ (Valores)]],I32+FluxoCaixa101315176[[#This Row],[Valores Receitas / Despesas]])</f>
        <v>-39642.07</v>
      </c>
      <c r="J33" s="20">
        <f>IF(FluxoCaixa101315176[[#This Row],[Entrada / Saída]]="Saída",FluxoCaixa101315176[[#This Row],[R$ (Valores)]]*-1,FluxoCaixa101315176[[#This Row],[R$ (Valores)]])</f>
        <v>-140</v>
      </c>
    </row>
    <row r="34" spans="2:10" hidden="1">
      <c r="B34" s="16">
        <v>46083</v>
      </c>
      <c r="C34" s="48" t="s">
        <v>1908</v>
      </c>
      <c r="D34" s="17" t="s">
        <v>2</v>
      </c>
      <c r="E34" s="17" t="s">
        <v>15</v>
      </c>
      <c r="F34" s="17" t="s">
        <v>1927</v>
      </c>
      <c r="G34" s="21">
        <v>98.42</v>
      </c>
      <c r="H34" s="17" t="s">
        <v>525</v>
      </c>
      <c r="I34" s="20">
        <f>IF(FluxoCaixa101315176[[#This Row],[Fornecedores]]="Saldo Inicial",FluxoCaixa101315176[[#This Row],[R$ (Valores)]],I33+FluxoCaixa101315176[[#This Row],[Valores Receitas / Despesas]])</f>
        <v>-39740.49</v>
      </c>
      <c r="J34" s="20">
        <f>IF(FluxoCaixa101315176[[#This Row],[Entrada / Saída]]="Saída",FluxoCaixa101315176[[#This Row],[R$ (Valores)]]*-1,FluxoCaixa101315176[[#This Row],[R$ (Valores)]])</f>
        <v>-98.42</v>
      </c>
    </row>
    <row r="35" spans="2:10" hidden="1">
      <c r="B35" s="16">
        <v>46083</v>
      </c>
      <c r="C35" s="48" t="s">
        <v>1908</v>
      </c>
      <c r="D35" s="17" t="s">
        <v>2</v>
      </c>
      <c r="E35" s="17" t="s">
        <v>79</v>
      </c>
      <c r="F35" s="17" t="s">
        <v>1911</v>
      </c>
      <c r="G35" s="21">
        <v>1672.55</v>
      </c>
      <c r="H35" s="17" t="s">
        <v>525</v>
      </c>
      <c r="I35" s="20">
        <f>IF(FluxoCaixa101315176[[#This Row],[Fornecedores]]="Saldo Inicial",FluxoCaixa101315176[[#This Row],[R$ (Valores)]],I34+FluxoCaixa101315176[[#This Row],[Valores Receitas / Despesas]])</f>
        <v>-41413.040000000001</v>
      </c>
      <c r="J35" s="20">
        <f>IF(FluxoCaixa101315176[[#This Row],[Entrada / Saída]]="Saída",FluxoCaixa101315176[[#This Row],[R$ (Valores)]]*-1,FluxoCaixa101315176[[#This Row],[R$ (Valores)]])</f>
        <v>-1672.55</v>
      </c>
    </row>
    <row r="36" spans="2:10" hidden="1">
      <c r="B36" s="16">
        <v>46083</v>
      </c>
      <c r="C36" s="48" t="s">
        <v>1908</v>
      </c>
      <c r="D36" s="17" t="s">
        <v>2</v>
      </c>
      <c r="E36" s="17" t="s">
        <v>25</v>
      </c>
      <c r="F36" s="17" t="s">
        <v>1918</v>
      </c>
      <c r="G36" s="21">
        <v>358.66</v>
      </c>
      <c r="H36" s="17" t="s">
        <v>525</v>
      </c>
      <c r="I36" s="20">
        <f>IF(FluxoCaixa101315176[[#This Row],[Fornecedores]]="Saldo Inicial",FluxoCaixa101315176[[#This Row],[R$ (Valores)]],I35+FluxoCaixa101315176[[#This Row],[Valores Receitas / Despesas]])</f>
        <v>-41771.700000000004</v>
      </c>
      <c r="J36" s="20">
        <f>IF(FluxoCaixa101315176[[#This Row],[Entrada / Saída]]="Saída",FluxoCaixa101315176[[#This Row],[R$ (Valores)]]*-1,FluxoCaixa101315176[[#This Row],[R$ (Valores)]])</f>
        <v>-358.66</v>
      </c>
    </row>
    <row r="37" spans="2:10" hidden="1">
      <c r="B37" s="16">
        <v>46083</v>
      </c>
      <c r="C37" s="48" t="s">
        <v>1908</v>
      </c>
      <c r="D37" s="17" t="s">
        <v>2</v>
      </c>
      <c r="E37" s="17" t="s">
        <v>517</v>
      </c>
      <c r="F37" s="17" t="s">
        <v>1925</v>
      </c>
      <c r="G37" s="21">
        <v>225.3</v>
      </c>
      <c r="H37" s="17" t="s">
        <v>525</v>
      </c>
      <c r="I37" s="20">
        <f>IF(FluxoCaixa101315176[[#This Row],[Fornecedores]]="Saldo Inicial",FluxoCaixa101315176[[#This Row],[R$ (Valores)]],I36+FluxoCaixa101315176[[#This Row],[Valores Receitas / Despesas]])</f>
        <v>-41997.000000000007</v>
      </c>
      <c r="J37" s="20">
        <f>IF(FluxoCaixa101315176[[#This Row],[Entrada / Saída]]="Saída",FluxoCaixa101315176[[#This Row],[R$ (Valores)]]*-1,FluxoCaixa101315176[[#This Row],[R$ (Valores)]])</f>
        <v>-225.3</v>
      </c>
    </row>
    <row r="38" spans="2:10" hidden="1">
      <c r="B38" s="16">
        <v>46083</v>
      </c>
      <c r="C38" s="48" t="s">
        <v>1908</v>
      </c>
      <c r="D38" s="17" t="s">
        <v>2</v>
      </c>
      <c r="E38" s="17" t="s">
        <v>25</v>
      </c>
      <c r="F38" s="17" t="s">
        <v>537</v>
      </c>
      <c r="G38" s="21">
        <v>32.9</v>
      </c>
      <c r="H38" s="17" t="s">
        <v>525</v>
      </c>
      <c r="I38" s="20">
        <f>IF(FluxoCaixa101315176[[#This Row],[Fornecedores]]="Saldo Inicial",FluxoCaixa101315176[[#This Row],[R$ (Valores)]],I37+FluxoCaixa101315176[[#This Row],[Valores Receitas / Despesas]])</f>
        <v>-42029.900000000009</v>
      </c>
      <c r="J38" s="20">
        <f>IF(FluxoCaixa101315176[[#This Row],[Entrada / Saída]]="Saída",FluxoCaixa101315176[[#This Row],[R$ (Valores)]]*-1,FluxoCaixa101315176[[#This Row],[R$ (Valores)]])</f>
        <v>-32.9</v>
      </c>
    </row>
    <row r="39" spans="2:10" hidden="1">
      <c r="B39" s="16">
        <v>46083</v>
      </c>
      <c r="C39" s="48" t="s">
        <v>1908</v>
      </c>
      <c r="D39" s="17" t="s">
        <v>2</v>
      </c>
      <c r="E39" s="17" t="s">
        <v>25</v>
      </c>
      <c r="F39" s="17" t="s">
        <v>1919</v>
      </c>
      <c r="G39" s="21">
        <v>536.66</v>
      </c>
      <c r="H39" s="17" t="s">
        <v>525</v>
      </c>
      <c r="I39" s="20">
        <f>IF(FluxoCaixa101315176[[#This Row],[Fornecedores]]="Saldo Inicial",FluxoCaixa101315176[[#This Row],[R$ (Valores)]],I38+FluxoCaixa101315176[[#This Row],[Valores Receitas / Despesas]])</f>
        <v>-42566.560000000012</v>
      </c>
      <c r="J39" s="20">
        <f>IF(FluxoCaixa101315176[[#This Row],[Entrada / Saída]]="Saída",FluxoCaixa101315176[[#This Row],[R$ (Valores)]]*-1,FluxoCaixa101315176[[#This Row],[R$ (Valores)]])</f>
        <v>-536.66</v>
      </c>
    </row>
    <row r="40" spans="2:10" hidden="1">
      <c r="B40" s="16">
        <v>46083</v>
      </c>
      <c r="C40" s="48" t="s">
        <v>1908</v>
      </c>
      <c r="D40" s="17" t="s">
        <v>2</v>
      </c>
      <c r="E40" s="17" t="s">
        <v>24</v>
      </c>
      <c r="F40" s="17" t="s">
        <v>1921</v>
      </c>
      <c r="G40" s="21">
        <v>50786.85</v>
      </c>
      <c r="H40" s="17" t="s">
        <v>525</v>
      </c>
      <c r="I40" s="20">
        <f>IF(FluxoCaixa101315176[[#This Row],[Fornecedores]]="Saldo Inicial",FluxoCaixa101315176[[#This Row],[R$ (Valores)]],I39+FluxoCaixa101315176[[#This Row],[Valores Receitas / Despesas]])</f>
        <v>-93353.41</v>
      </c>
      <c r="J40" s="20">
        <f>IF(FluxoCaixa101315176[[#This Row],[Entrada / Saída]]="Saída",FluxoCaixa101315176[[#This Row],[R$ (Valores)]]*-1,FluxoCaixa101315176[[#This Row],[R$ (Valores)]])</f>
        <v>-50786.85</v>
      </c>
    </row>
    <row r="41" spans="2:10" hidden="1">
      <c r="B41" s="16">
        <v>46083</v>
      </c>
      <c r="C41" s="48" t="s">
        <v>1908</v>
      </c>
      <c r="D41" s="17" t="s">
        <v>1</v>
      </c>
      <c r="E41" s="17" t="s">
        <v>75</v>
      </c>
      <c r="F41" s="17" t="s">
        <v>75</v>
      </c>
      <c r="G41" s="21">
        <v>100000</v>
      </c>
      <c r="H41" s="17" t="s">
        <v>525</v>
      </c>
      <c r="I41" s="20">
        <f>IF(FluxoCaixa101315176[[#This Row],[Fornecedores]]="Saldo Inicial",FluxoCaixa101315176[[#This Row],[R$ (Valores)]],I40+FluxoCaixa101315176[[#This Row],[Valores Receitas / Despesas]])</f>
        <v>6646.5899999999965</v>
      </c>
      <c r="J41" s="20">
        <f>IF(FluxoCaixa101315176[[#This Row],[Entrada / Saída]]="Saída",FluxoCaixa101315176[[#This Row],[R$ (Valores)]]*-1,FluxoCaixa101315176[[#This Row],[R$ (Valores)]])</f>
        <v>100000</v>
      </c>
    </row>
    <row r="42" spans="2:10" hidden="1">
      <c r="B42" s="16">
        <v>46083</v>
      </c>
      <c r="C42" s="48" t="s">
        <v>1908</v>
      </c>
      <c r="D42" s="17" t="s">
        <v>2</v>
      </c>
      <c r="E42" s="17" t="s">
        <v>79</v>
      </c>
      <c r="F42" s="17" t="s">
        <v>1913</v>
      </c>
      <c r="G42" s="21">
        <v>147</v>
      </c>
      <c r="H42" s="17" t="s">
        <v>525</v>
      </c>
      <c r="I42" s="20">
        <f>IF(FluxoCaixa101315176[[#This Row],[Fornecedores]]="Saldo Inicial",FluxoCaixa101315176[[#This Row],[R$ (Valores)]],I41+FluxoCaixa101315176[[#This Row],[Valores Receitas / Despesas]])</f>
        <v>6499.5899999999965</v>
      </c>
      <c r="J42" s="20">
        <f>IF(FluxoCaixa101315176[[#This Row],[Entrada / Saída]]="Saída",FluxoCaixa101315176[[#This Row],[R$ (Valores)]]*-1,FluxoCaixa101315176[[#This Row],[R$ (Valores)]])</f>
        <v>-147</v>
      </c>
    </row>
    <row r="43" spans="2:10" hidden="1">
      <c r="B43" s="16">
        <v>46083</v>
      </c>
      <c r="C43" s="48" t="s">
        <v>1908</v>
      </c>
      <c r="D43" s="17" t="s">
        <v>2</v>
      </c>
      <c r="E43" s="17" t="s">
        <v>79</v>
      </c>
      <c r="F43" s="17" t="s">
        <v>1912</v>
      </c>
      <c r="G43" s="21">
        <v>1465.82</v>
      </c>
      <c r="H43" s="17" t="s">
        <v>525</v>
      </c>
      <c r="I43" s="20">
        <f>IF(FluxoCaixa101315176[[#This Row],[Fornecedores]]="Saldo Inicial",FluxoCaixa101315176[[#This Row],[R$ (Valores)]],I42+FluxoCaixa101315176[[#This Row],[Valores Receitas / Despesas]])</f>
        <v>5033.7699999999968</v>
      </c>
      <c r="J43" s="20">
        <f>IF(FluxoCaixa101315176[[#This Row],[Entrada / Saída]]="Saída",FluxoCaixa101315176[[#This Row],[R$ (Valores)]]*-1,FluxoCaixa101315176[[#This Row],[R$ (Valores)]])</f>
        <v>-1465.82</v>
      </c>
    </row>
    <row r="44" spans="2:10" hidden="1">
      <c r="B44" s="16">
        <v>46083</v>
      </c>
      <c r="C44" s="48" t="s">
        <v>1908</v>
      </c>
      <c r="D44" s="17" t="s">
        <v>2</v>
      </c>
      <c r="E44" s="17" t="s">
        <v>79</v>
      </c>
      <c r="F44" s="17" t="s">
        <v>1914</v>
      </c>
      <c r="G44" s="21">
        <v>790.66</v>
      </c>
      <c r="H44" s="17" t="s">
        <v>525</v>
      </c>
      <c r="I44" s="20">
        <f>IF(FluxoCaixa101315176[[#This Row],[Fornecedores]]="Saldo Inicial",FluxoCaixa101315176[[#This Row],[R$ (Valores)]],I43+FluxoCaixa101315176[[#This Row],[Valores Receitas / Despesas]])</f>
        <v>4243.1099999999969</v>
      </c>
      <c r="J44" s="20">
        <f>IF(FluxoCaixa101315176[[#This Row],[Entrada / Saída]]="Saída",FluxoCaixa101315176[[#This Row],[R$ (Valores)]]*-1,FluxoCaixa101315176[[#This Row],[R$ (Valores)]])</f>
        <v>-790.66</v>
      </c>
    </row>
    <row r="45" spans="2:10" hidden="1">
      <c r="B45" s="16">
        <v>46083</v>
      </c>
      <c r="C45" s="48" t="s">
        <v>1908</v>
      </c>
      <c r="D45" s="17" t="s">
        <v>2</v>
      </c>
      <c r="E45" s="17" t="s">
        <v>79</v>
      </c>
      <c r="F45" s="17" t="s">
        <v>1915</v>
      </c>
      <c r="G45" s="21">
        <v>253.46</v>
      </c>
      <c r="H45" s="17" t="s">
        <v>525</v>
      </c>
      <c r="I45" s="20">
        <f>IF(FluxoCaixa101315176[[#This Row],[Fornecedores]]="Saldo Inicial",FluxoCaixa101315176[[#This Row],[R$ (Valores)]],I44+FluxoCaixa101315176[[#This Row],[Valores Receitas / Despesas]])</f>
        <v>3989.6499999999969</v>
      </c>
      <c r="J45" s="20">
        <f>IF(FluxoCaixa101315176[[#This Row],[Entrada / Saída]]="Saída",FluxoCaixa101315176[[#This Row],[R$ (Valores)]]*-1,FluxoCaixa101315176[[#This Row],[R$ (Valores)]])</f>
        <v>-253.46</v>
      </c>
    </row>
    <row r="46" spans="2:10" hidden="1">
      <c r="B46" s="16">
        <v>46084</v>
      </c>
      <c r="C46" s="48" t="s">
        <v>1908</v>
      </c>
      <c r="D46" s="17" t="s">
        <v>2</v>
      </c>
      <c r="E46" s="17" t="s">
        <v>145</v>
      </c>
      <c r="F46" s="17" t="s">
        <v>1965</v>
      </c>
      <c r="G46" s="21">
        <v>19.440000000000001</v>
      </c>
      <c r="H46" s="17" t="s">
        <v>525</v>
      </c>
      <c r="I46" s="20">
        <f>IF(FluxoCaixa101315176[[#This Row],[Fornecedores]]="Saldo Inicial",FluxoCaixa101315176[[#This Row],[R$ (Valores)]],I45+FluxoCaixa101315176[[#This Row],[Valores Receitas / Despesas]])</f>
        <v>3970.2099999999969</v>
      </c>
      <c r="J46" s="20">
        <f>IF(FluxoCaixa101315176[[#This Row],[Entrada / Saída]]="Saída",FluxoCaixa101315176[[#This Row],[R$ (Valores)]]*-1,FluxoCaixa101315176[[#This Row],[R$ (Valores)]])</f>
        <v>-19.440000000000001</v>
      </c>
    </row>
    <row r="47" spans="2:10" hidden="1">
      <c r="B47" s="16">
        <v>46084</v>
      </c>
      <c r="C47" s="48" t="s">
        <v>1908</v>
      </c>
      <c r="D47" s="17" t="s">
        <v>2</v>
      </c>
      <c r="E47" s="17" t="s">
        <v>18</v>
      </c>
      <c r="F47" s="17" t="s">
        <v>563</v>
      </c>
      <c r="G47" s="21">
        <v>592.16</v>
      </c>
      <c r="H47" s="17" t="s">
        <v>525</v>
      </c>
      <c r="I47" s="20">
        <f>IF(FluxoCaixa101315176[[#This Row],[Fornecedores]]="Saldo Inicial",FluxoCaixa101315176[[#This Row],[R$ (Valores)]],I46+FluxoCaixa101315176[[#This Row],[Valores Receitas / Despesas]])</f>
        <v>3378.049999999997</v>
      </c>
      <c r="J47" s="20">
        <f>IF(FluxoCaixa101315176[[#This Row],[Entrada / Saída]]="Saída",FluxoCaixa101315176[[#This Row],[R$ (Valores)]]*-1,FluxoCaixa101315176[[#This Row],[R$ (Valores)]])</f>
        <v>-592.16</v>
      </c>
    </row>
    <row r="48" spans="2:10" hidden="1">
      <c r="B48" s="16">
        <v>46084</v>
      </c>
      <c r="C48" s="48" t="s">
        <v>1908</v>
      </c>
      <c r="D48" s="17" t="s">
        <v>2</v>
      </c>
      <c r="E48" s="17" t="s">
        <v>103</v>
      </c>
      <c r="F48" s="17" t="s">
        <v>935</v>
      </c>
      <c r="G48" s="21">
        <v>608.82000000000005</v>
      </c>
      <c r="H48" s="17" t="s">
        <v>525</v>
      </c>
      <c r="I48" s="20">
        <f>IF(FluxoCaixa101315176[[#This Row],[Fornecedores]]="Saldo Inicial",FluxoCaixa101315176[[#This Row],[R$ (Valores)]],I47+FluxoCaixa101315176[[#This Row],[Valores Receitas / Despesas]])</f>
        <v>2769.2299999999968</v>
      </c>
      <c r="J48" s="20">
        <f>IF(FluxoCaixa101315176[[#This Row],[Entrada / Saída]]="Saída",FluxoCaixa101315176[[#This Row],[R$ (Valores)]]*-1,FluxoCaixa101315176[[#This Row],[R$ (Valores)]])</f>
        <v>-608.82000000000005</v>
      </c>
    </row>
    <row r="49" spans="2:14" hidden="1">
      <c r="B49" s="16">
        <v>46084</v>
      </c>
      <c r="C49" s="48" t="s">
        <v>1908</v>
      </c>
      <c r="D49" s="17" t="s">
        <v>2</v>
      </c>
      <c r="E49" s="17" t="s">
        <v>25</v>
      </c>
      <c r="F49" s="17" t="s">
        <v>1963</v>
      </c>
      <c r="G49" s="21">
        <v>1170</v>
      </c>
      <c r="H49" s="17" t="s">
        <v>525</v>
      </c>
      <c r="I49" s="20">
        <f>IF(FluxoCaixa101315176[[#This Row],[Fornecedores]]="Saldo Inicial",FluxoCaixa101315176[[#This Row],[R$ (Valores)]],I48+FluxoCaixa101315176[[#This Row],[Valores Receitas / Despesas]])</f>
        <v>1599.2299999999968</v>
      </c>
      <c r="J49" s="20">
        <f>IF(FluxoCaixa101315176[[#This Row],[Entrada / Saída]]="Saída",FluxoCaixa101315176[[#This Row],[R$ (Valores)]]*-1,FluxoCaixa101315176[[#This Row],[R$ (Valores)]])</f>
        <v>-1170</v>
      </c>
    </row>
    <row r="50" spans="2:14" hidden="1">
      <c r="B50" s="16">
        <v>46084</v>
      </c>
      <c r="C50" s="48" t="s">
        <v>1908</v>
      </c>
      <c r="D50" s="17" t="s">
        <v>2</v>
      </c>
      <c r="E50" s="17" t="s">
        <v>32</v>
      </c>
      <c r="F50" s="17" t="s">
        <v>1959</v>
      </c>
      <c r="G50" s="21">
        <v>1411.73</v>
      </c>
      <c r="H50" s="17" t="s">
        <v>525</v>
      </c>
      <c r="I50" s="20">
        <f>IF(FluxoCaixa101315176[[#This Row],[Fornecedores]]="Saldo Inicial",FluxoCaixa101315176[[#This Row],[R$ (Valores)]],I49+FluxoCaixa101315176[[#This Row],[Valores Receitas / Despesas]])</f>
        <v>187.49999999999682</v>
      </c>
      <c r="J50" s="20">
        <f>IF(FluxoCaixa101315176[[#This Row],[Entrada / Saída]]="Saída",FluxoCaixa101315176[[#This Row],[R$ (Valores)]]*-1,FluxoCaixa101315176[[#This Row],[R$ (Valores)]])</f>
        <v>-1411.73</v>
      </c>
    </row>
    <row r="51" spans="2:14" hidden="1">
      <c r="B51" s="16">
        <v>46084</v>
      </c>
      <c r="C51" s="48" t="s">
        <v>1908</v>
      </c>
      <c r="D51" s="17" t="s">
        <v>2</v>
      </c>
      <c r="E51" s="17" t="s">
        <v>79</v>
      </c>
      <c r="F51" s="17" t="s">
        <v>1958</v>
      </c>
      <c r="G51" s="21">
        <v>182.46</v>
      </c>
      <c r="H51" s="17" t="s">
        <v>525</v>
      </c>
      <c r="I51" s="20">
        <f>IF(FluxoCaixa101315176[[#This Row],[Fornecedores]]="Saldo Inicial",FluxoCaixa101315176[[#This Row],[R$ (Valores)]],I50+FluxoCaixa101315176[[#This Row],[Valores Receitas / Despesas]])</f>
        <v>5.0399999999968088</v>
      </c>
      <c r="J51" s="20">
        <f>IF(FluxoCaixa101315176[[#This Row],[Entrada / Saída]]="Saída",FluxoCaixa101315176[[#This Row],[R$ (Valores)]]*-1,FluxoCaixa101315176[[#This Row],[R$ (Valores)]])</f>
        <v>-182.46</v>
      </c>
    </row>
    <row r="52" spans="2:14" hidden="1">
      <c r="B52" s="16">
        <v>46084</v>
      </c>
      <c r="C52" s="48" t="s">
        <v>1908</v>
      </c>
      <c r="D52" s="17" t="s">
        <v>2</v>
      </c>
      <c r="E52" s="17" t="s">
        <v>105</v>
      </c>
      <c r="F52" s="17" t="s">
        <v>1954</v>
      </c>
      <c r="G52" s="21">
        <v>228</v>
      </c>
      <c r="H52" s="17" t="s">
        <v>525</v>
      </c>
      <c r="I52" s="20">
        <f>IF(FluxoCaixa101315176[[#This Row],[Fornecedores]]="Saldo Inicial",FluxoCaixa101315176[[#This Row],[R$ (Valores)]],I51+FluxoCaixa101315176[[#This Row],[Valores Receitas / Despesas]])</f>
        <v>-222.96000000000319</v>
      </c>
      <c r="J52" s="20">
        <f>IF(FluxoCaixa101315176[[#This Row],[Entrada / Saída]]="Saída",FluxoCaixa101315176[[#This Row],[R$ (Valores)]]*-1,FluxoCaixa101315176[[#This Row],[R$ (Valores)]])</f>
        <v>-228</v>
      </c>
    </row>
    <row r="53" spans="2:14" hidden="1">
      <c r="B53" s="16">
        <v>46084</v>
      </c>
      <c r="C53" s="48" t="s">
        <v>1908</v>
      </c>
      <c r="D53" s="17" t="s">
        <v>2</v>
      </c>
      <c r="E53" s="17" t="s">
        <v>519</v>
      </c>
      <c r="F53" s="17" t="s">
        <v>1957</v>
      </c>
      <c r="G53" s="21">
        <v>700</v>
      </c>
      <c r="H53" s="17" t="s">
        <v>525</v>
      </c>
      <c r="I53" s="20">
        <f>IF(FluxoCaixa101315176[[#This Row],[Fornecedores]]="Saldo Inicial",FluxoCaixa101315176[[#This Row],[R$ (Valores)]],I52+FluxoCaixa101315176[[#This Row],[Valores Receitas / Despesas]])</f>
        <v>-922.96000000000322</v>
      </c>
      <c r="J53" s="20">
        <f>IF(FluxoCaixa101315176[[#This Row],[Entrada / Saída]]="Saída",FluxoCaixa101315176[[#This Row],[R$ (Valores)]]*-1,FluxoCaixa101315176[[#This Row],[R$ (Valores)]])</f>
        <v>-700</v>
      </c>
      <c r="N53" s="31"/>
    </row>
    <row r="54" spans="2:14" hidden="1">
      <c r="B54" s="16">
        <v>46084</v>
      </c>
      <c r="C54" s="48" t="s">
        <v>1908</v>
      </c>
      <c r="D54" s="17" t="s">
        <v>2</v>
      </c>
      <c r="E54" s="17" t="s">
        <v>26</v>
      </c>
      <c r="F54" s="17" t="s">
        <v>1962</v>
      </c>
      <c r="G54" s="21">
        <v>307</v>
      </c>
      <c r="H54" s="17" t="s">
        <v>525</v>
      </c>
      <c r="I54" s="20">
        <f>IF(FluxoCaixa101315176[[#This Row],[Fornecedores]]="Saldo Inicial",FluxoCaixa101315176[[#This Row],[R$ (Valores)]],I53+FluxoCaixa101315176[[#This Row],[Valores Receitas / Despesas]])</f>
        <v>-1229.9600000000032</v>
      </c>
      <c r="J54" s="20">
        <f>IF(FluxoCaixa101315176[[#This Row],[Entrada / Saída]]="Saída",FluxoCaixa101315176[[#This Row],[R$ (Valores)]]*-1,FluxoCaixa101315176[[#This Row],[R$ (Valores)]])</f>
        <v>-307</v>
      </c>
    </row>
    <row r="55" spans="2:14" hidden="1">
      <c r="B55" s="16">
        <v>46084</v>
      </c>
      <c r="C55" s="48" t="s">
        <v>1908</v>
      </c>
      <c r="D55" s="17" t="s">
        <v>2</v>
      </c>
      <c r="E55" s="17" t="s">
        <v>71</v>
      </c>
      <c r="F55" s="17" t="s">
        <v>1956</v>
      </c>
      <c r="G55" s="21">
        <v>750</v>
      </c>
      <c r="H55" s="17" t="s">
        <v>525</v>
      </c>
      <c r="I55" s="20">
        <f>IF(FluxoCaixa101315176[[#This Row],[Fornecedores]]="Saldo Inicial",FluxoCaixa101315176[[#This Row],[R$ (Valores)]],I54+FluxoCaixa101315176[[#This Row],[Valores Receitas / Despesas]])</f>
        <v>-1979.9600000000032</v>
      </c>
      <c r="J55" s="20">
        <f>IF(FluxoCaixa101315176[[#This Row],[Entrada / Saída]]="Saída",FluxoCaixa101315176[[#This Row],[R$ (Valores)]]*-1,FluxoCaixa101315176[[#This Row],[R$ (Valores)]])</f>
        <v>-750</v>
      </c>
      <c r="N55" s="26"/>
    </row>
    <row r="56" spans="2:14" hidden="1">
      <c r="B56" s="16">
        <v>46084</v>
      </c>
      <c r="C56" s="48" t="s">
        <v>1908</v>
      </c>
      <c r="D56" s="17" t="s">
        <v>2</v>
      </c>
      <c r="E56" s="17" t="s">
        <v>25</v>
      </c>
      <c r="F56" s="17" t="s">
        <v>1964</v>
      </c>
      <c r="G56" s="21">
        <v>2030.59</v>
      </c>
      <c r="H56" s="17" t="s">
        <v>525</v>
      </c>
      <c r="I56" s="20">
        <f>IF(FluxoCaixa101315176[[#This Row],[Fornecedores]]="Saldo Inicial",FluxoCaixa101315176[[#This Row],[R$ (Valores)]],I55+FluxoCaixa101315176[[#This Row],[Valores Receitas / Despesas]])</f>
        <v>-4010.5500000000029</v>
      </c>
      <c r="J56" s="20">
        <f>IF(FluxoCaixa101315176[[#This Row],[Entrada / Saída]]="Saída",FluxoCaixa101315176[[#This Row],[R$ (Valores)]]*-1,FluxoCaixa101315176[[#This Row],[R$ (Valores)]])</f>
        <v>-2030.59</v>
      </c>
    </row>
    <row r="57" spans="2:14" hidden="1">
      <c r="B57" s="16">
        <v>46084</v>
      </c>
      <c r="C57" s="48" t="s">
        <v>1908</v>
      </c>
      <c r="D57" s="17" t="s">
        <v>2</v>
      </c>
      <c r="E57" s="17" t="s">
        <v>25</v>
      </c>
      <c r="F57" s="17" t="s">
        <v>1961</v>
      </c>
      <c r="G57" s="21">
        <v>674.33</v>
      </c>
      <c r="H57" s="17" t="s">
        <v>525</v>
      </c>
      <c r="I57" s="20">
        <f>IF(FluxoCaixa101315176[[#This Row],[Fornecedores]]="Saldo Inicial",FluxoCaixa101315176[[#This Row],[R$ (Valores)]],I56+FluxoCaixa101315176[[#This Row],[Valores Receitas / Despesas]])</f>
        <v>-4684.8800000000028</v>
      </c>
      <c r="J57" s="20">
        <f>IF(FluxoCaixa101315176[[#This Row],[Entrada / Saída]]="Saída",FluxoCaixa101315176[[#This Row],[R$ (Valores)]]*-1,FluxoCaixa101315176[[#This Row],[R$ (Valores)]])</f>
        <v>-674.33</v>
      </c>
    </row>
    <row r="58" spans="2:14" hidden="1">
      <c r="B58" s="16">
        <v>46084</v>
      </c>
      <c r="C58" s="48" t="s">
        <v>1908</v>
      </c>
      <c r="D58" s="17" t="s">
        <v>1</v>
      </c>
      <c r="E58" s="17" t="s">
        <v>75</v>
      </c>
      <c r="F58" s="17" t="s">
        <v>75</v>
      </c>
      <c r="G58" s="21">
        <v>50000</v>
      </c>
      <c r="H58" s="17" t="s">
        <v>525</v>
      </c>
      <c r="I58" s="20">
        <f>IF(FluxoCaixa101315176[[#This Row],[Fornecedores]]="Saldo Inicial",FluxoCaixa101315176[[#This Row],[R$ (Valores)]],I57+FluxoCaixa101315176[[#This Row],[Valores Receitas / Despesas]])</f>
        <v>45315.119999999995</v>
      </c>
      <c r="J58" s="20">
        <f>IF(FluxoCaixa101315176[[#This Row],[Entrada / Saída]]="Saída",FluxoCaixa101315176[[#This Row],[R$ (Valores)]]*-1,FluxoCaixa101315176[[#This Row],[R$ (Valores)]])</f>
        <v>50000</v>
      </c>
    </row>
    <row r="59" spans="2:14" hidden="1">
      <c r="B59" s="16">
        <v>46084</v>
      </c>
      <c r="C59" s="48" t="s">
        <v>1908</v>
      </c>
      <c r="D59" s="17" t="s">
        <v>2</v>
      </c>
      <c r="E59" s="17" t="s">
        <v>79</v>
      </c>
      <c r="F59" s="17" t="s">
        <v>1955</v>
      </c>
      <c r="G59" s="21">
        <v>796.8</v>
      </c>
      <c r="H59" s="17" t="s">
        <v>525</v>
      </c>
      <c r="I59" s="20">
        <f>IF(FluxoCaixa101315176[[#This Row],[Fornecedores]]="Saldo Inicial",FluxoCaixa101315176[[#This Row],[R$ (Valores)]],I58+FluxoCaixa101315176[[#This Row],[Valores Receitas / Despesas]])</f>
        <v>44518.319999999992</v>
      </c>
      <c r="J59" s="20">
        <f>IF(FluxoCaixa101315176[[#This Row],[Entrada / Saída]]="Saída",FluxoCaixa101315176[[#This Row],[R$ (Valores)]]*-1,FluxoCaixa101315176[[#This Row],[R$ (Valores)]])</f>
        <v>-796.8</v>
      </c>
    </row>
    <row r="60" spans="2:14" hidden="1">
      <c r="B60" s="16">
        <v>46084</v>
      </c>
      <c r="C60" s="48" t="s">
        <v>1908</v>
      </c>
      <c r="D60" s="17" t="s">
        <v>2</v>
      </c>
      <c r="E60" s="17" t="s">
        <v>519</v>
      </c>
      <c r="F60" s="17" t="s">
        <v>1960</v>
      </c>
      <c r="G60" s="21">
        <v>1214.3</v>
      </c>
      <c r="H60" s="17" t="s">
        <v>525</v>
      </c>
      <c r="I60" s="20">
        <f>IF(FluxoCaixa101315176[[#This Row],[Fornecedores]]="Saldo Inicial",FluxoCaixa101315176[[#This Row],[R$ (Valores)]],I59+FluxoCaixa101315176[[#This Row],[Valores Receitas / Despesas]])</f>
        <v>43304.01999999999</v>
      </c>
      <c r="J60" s="20">
        <f>IF(FluxoCaixa101315176[[#This Row],[Entrada / Saída]]="Saída",FluxoCaixa101315176[[#This Row],[R$ (Valores)]]*-1,FluxoCaixa101315176[[#This Row],[R$ (Valores)]])</f>
        <v>-1214.3</v>
      </c>
    </row>
    <row r="61" spans="2:14" hidden="1">
      <c r="B61" s="16">
        <v>46085</v>
      </c>
      <c r="C61" s="48" t="s">
        <v>1908</v>
      </c>
      <c r="D61" s="17" t="s">
        <v>2</v>
      </c>
      <c r="E61" s="17" t="s">
        <v>83</v>
      </c>
      <c r="F61" s="17" t="s">
        <v>1983</v>
      </c>
      <c r="G61" s="21">
        <v>1840</v>
      </c>
      <c r="H61" s="17" t="s">
        <v>525</v>
      </c>
      <c r="I61" s="20">
        <f>IF(FluxoCaixa101315176[[#This Row],[Fornecedores]]="Saldo Inicial",FluxoCaixa101315176[[#This Row],[R$ (Valores)]],I60+FluxoCaixa101315176[[#This Row],[Valores Receitas / Despesas]])</f>
        <v>41464.01999999999</v>
      </c>
      <c r="J61" s="20">
        <f>IF(FluxoCaixa101315176[[#This Row],[Entrada / Saída]]="Saída",FluxoCaixa101315176[[#This Row],[R$ (Valores)]]*-1,FluxoCaixa101315176[[#This Row],[R$ (Valores)]])</f>
        <v>-1840</v>
      </c>
    </row>
    <row r="62" spans="2:14" hidden="1">
      <c r="B62" s="16">
        <v>46085</v>
      </c>
      <c r="C62" s="48" t="s">
        <v>1908</v>
      </c>
      <c r="D62" s="17" t="s">
        <v>2</v>
      </c>
      <c r="E62" s="17" t="s">
        <v>82</v>
      </c>
      <c r="F62" s="17" t="s">
        <v>1982</v>
      </c>
      <c r="G62" s="21">
        <v>522.89</v>
      </c>
      <c r="H62" s="17" t="s">
        <v>525</v>
      </c>
      <c r="I62" s="20">
        <f>IF(FluxoCaixa101315176[[#This Row],[Fornecedores]]="Saldo Inicial",FluxoCaixa101315176[[#This Row],[R$ (Valores)]],I61+FluxoCaixa101315176[[#This Row],[Valores Receitas / Despesas]])</f>
        <v>40941.12999999999</v>
      </c>
      <c r="J62" s="20">
        <f>IF(FluxoCaixa101315176[[#This Row],[Entrada / Saída]]="Saída",FluxoCaixa101315176[[#This Row],[R$ (Valores)]]*-1,FluxoCaixa101315176[[#This Row],[R$ (Valores)]])</f>
        <v>-522.89</v>
      </c>
    </row>
    <row r="63" spans="2:14" hidden="1">
      <c r="B63" s="16">
        <v>46085</v>
      </c>
      <c r="C63" s="48" t="s">
        <v>1908</v>
      </c>
      <c r="D63" s="17" t="s">
        <v>2</v>
      </c>
      <c r="E63" s="17" t="s">
        <v>77</v>
      </c>
      <c r="F63" s="17" t="s">
        <v>1981</v>
      </c>
      <c r="G63" s="21">
        <v>509.28</v>
      </c>
      <c r="H63" s="17" t="s">
        <v>525</v>
      </c>
      <c r="I63" s="20">
        <f>IF(FluxoCaixa101315176[[#This Row],[Fornecedores]]="Saldo Inicial",FluxoCaixa101315176[[#This Row],[R$ (Valores)]],I62+FluxoCaixa101315176[[#This Row],[Valores Receitas / Despesas]])</f>
        <v>40431.849999999991</v>
      </c>
      <c r="J63" s="20">
        <f>IF(FluxoCaixa101315176[[#This Row],[Entrada / Saída]]="Saída",FluxoCaixa101315176[[#This Row],[R$ (Valores)]]*-1,FluxoCaixa101315176[[#This Row],[R$ (Valores)]])</f>
        <v>-509.28</v>
      </c>
    </row>
    <row r="64" spans="2:14" hidden="1">
      <c r="B64" s="16">
        <v>46085</v>
      </c>
      <c r="C64" s="48" t="s">
        <v>1908</v>
      </c>
      <c r="D64" s="17" t="s">
        <v>2</v>
      </c>
      <c r="E64" s="17" t="s">
        <v>143</v>
      </c>
      <c r="F64" s="17" t="s">
        <v>1980</v>
      </c>
      <c r="G64" s="21">
        <v>1106.06</v>
      </c>
      <c r="H64" s="17" t="s">
        <v>525</v>
      </c>
      <c r="I64" s="20">
        <f>IF(FluxoCaixa101315176[[#This Row],[Fornecedores]]="Saldo Inicial",FluxoCaixa101315176[[#This Row],[R$ (Valores)]],I63+FluxoCaixa101315176[[#This Row],[Valores Receitas / Despesas]])</f>
        <v>39325.789999999994</v>
      </c>
      <c r="J64" s="20">
        <f>IF(FluxoCaixa101315176[[#This Row],[Entrada / Saída]]="Saída",FluxoCaixa101315176[[#This Row],[R$ (Valores)]]*-1,FluxoCaixa101315176[[#This Row],[R$ (Valores)]])</f>
        <v>-1106.06</v>
      </c>
    </row>
    <row r="65" spans="2:10" hidden="1">
      <c r="B65" s="16">
        <v>46085</v>
      </c>
      <c r="C65" s="48" t="s">
        <v>1908</v>
      </c>
      <c r="D65" s="17" t="s">
        <v>2</v>
      </c>
      <c r="E65" s="17" t="s">
        <v>71</v>
      </c>
      <c r="F65" s="17" t="s">
        <v>1979</v>
      </c>
      <c r="G65" s="21">
        <v>90</v>
      </c>
      <c r="H65" s="17" t="s">
        <v>525</v>
      </c>
      <c r="I65" s="20">
        <f>IF(FluxoCaixa101315176[[#This Row],[Fornecedores]]="Saldo Inicial",FluxoCaixa101315176[[#This Row],[R$ (Valores)]],I64+FluxoCaixa101315176[[#This Row],[Valores Receitas / Despesas]])</f>
        <v>39235.789999999994</v>
      </c>
      <c r="J65" s="20">
        <f>IF(FluxoCaixa101315176[[#This Row],[Entrada / Saída]]="Saída",FluxoCaixa101315176[[#This Row],[R$ (Valores)]]*-1,FluxoCaixa101315176[[#This Row],[R$ (Valores)]])</f>
        <v>-90</v>
      </c>
    </row>
    <row r="66" spans="2:10" hidden="1">
      <c r="B66" s="16">
        <v>46085</v>
      </c>
      <c r="C66" s="48" t="s">
        <v>1908</v>
      </c>
      <c r="D66" s="17" t="s">
        <v>2</v>
      </c>
      <c r="E66" s="17" t="s">
        <v>71</v>
      </c>
      <c r="F66" s="17" t="s">
        <v>1976</v>
      </c>
      <c r="G66" s="21">
        <v>500</v>
      </c>
      <c r="H66" s="17" t="s">
        <v>525</v>
      </c>
      <c r="I66" s="20">
        <f>IF(FluxoCaixa101315176[[#This Row],[Fornecedores]]="Saldo Inicial",FluxoCaixa101315176[[#This Row],[R$ (Valores)]],I65+FluxoCaixa101315176[[#This Row],[Valores Receitas / Despesas]])</f>
        <v>38735.789999999994</v>
      </c>
      <c r="J66" s="20">
        <f>IF(FluxoCaixa101315176[[#This Row],[Entrada / Saída]]="Saída",FluxoCaixa101315176[[#This Row],[R$ (Valores)]]*-1,FluxoCaixa101315176[[#This Row],[R$ (Valores)]])</f>
        <v>-500</v>
      </c>
    </row>
    <row r="67" spans="2:10" hidden="1">
      <c r="B67" s="16">
        <v>46085</v>
      </c>
      <c r="C67" s="48" t="s">
        <v>1908</v>
      </c>
      <c r="D67" s="17" t="s">
        <v>2</v>
      </c>
      <c r="E67" s="17" t="s">
        <v>34</v>
      </c>
      <c r="F67" s="17" t="s">
        <v>1978</v>
      </c>
      <c r="G67" s="21">
        <v>666.6</v>
      </c>
      <c r="H67" s="17" t="s">
        <v>525</v>
      </c>
      <c r="I67" s="20">
        <f>IF(FluxoCaixa101315176[[#This Row],[Fornecedores]]="Saldo Inicial",FluxoCaixa101315176[[#This Row],[R$ (Valores)]],I66+FluxoCaixa101315176[[#This Row],[Valores Receitas / Despesas]])</f>
        <v>38069.189999999995</v>
      </c>
      <c r="J67" s="20">
        <f>IF(FluxoCaixa101315176[[#This Row],[Entrada / Saída]]="Saída",FluxoCaixa101315176[[#This Row],[R$ (Valores)]]*-1,FluxoCaixa101315176[[#This Row],[R$ (Valores)]])</f>
        <v>-666.6</v>
      </c>
    </row>
    <row r="68" spans="2:10" hidden="1">
      <c r="B68" s="16">
        <v>46085</v>
      </c>
      <c r="C68" s="48" t="s">
        <v>1908</v>
      </c>
      <c r="D68" s="17" t="s">
        <v>2</v>
      </c>
      <c r="E68" s="17" t="s">
        <v>71</v>
      </c>
      <c r="F68" s="17" t="s">
        <v>1977</v>
      </c>
      <c r="G68" s="21">
        <v>35</v>
      </c>
      <c r="H68" s="17" t="s">
        <v>525</v>
      </c>
      <c r="I68" s="20">
        <f>IF(FluxoCaixa101315176[[#This Row],[Fornecedores]]="Saldo Inicial",FluxoCaixa101315176[[#This Row],[R$ (Valores)]],I67+FluxoCaixa101315176[[#This Row],[Valores Receitas / Despesas]])</f>
        <v>38034.189999999995</v>
      </c>
      <c r="J68" s="20">
        <f>IF(FluxoCaixa101315176[[#This Row],[Entrada / Saída]]="Saída",FluxoCaixa101315176[[#This Row],[R$ (Valores)]]*-1,FluxoCaixa101315176[[#This Row],[R$ (Valores)]])</f>
        <v>-35</v>
      </c>
    </row>
    <row r="69" spans="2:10" hidden="1">
      <c r="B69" s="16">
        <v>46086</v>
      </c>
      <c r="C69" s="48" t="s">
        <v>1908</v>
      </c>
      <c r="D69" s="17" t="s">
        <v>2</v>
      </c>
      <c r="E69" s="17" t="s">
        <v>18</v>
      </c>
      <c r="F69" s="17" t="s">
        <v>562</v>
      </c>
      <c r="G69" s="21">
        <v>279.13</v>
      </c>
      <c r="H69" s="17" t="s">
        <v>525</v>
      </c>
      <c r="I69" s="20">
        <f>IF(FluxoCaixa101315176[[#This Row],[Fornecedores]]="Saldo Inicial",FluxoCaixa101315176[[#This Row],[R$ (Valores)]],I68+FluxoCaixa101315176[[#This Row],[Valores Receitas / Despesas]])</f>
        <v>38034.189999999995</v>
      </c>
      <c r="J69" s="20"/>
    </row>
    <row r="70" spans="2:10" hidden="1">
      <c r="B70" s="16">
        <v>46086</v>
      </c>
      <c r="C70" s="48" t="s">
        <v>1908</v>
      </c>
      <c r="D70" s="17" t="s">
        <v>2</v>
      </c>
      <c r="E70" s="17" t="s">
        <v>70</v>
      </c>
      <c r="F70" s="17" t="s">
        <v>2006</v>
      </c>
      <c r="G70" s="29">
        <v>300</v>
      </c>
      <c r="H70" s="17" t="s">
        <v>525</v>
      </c>
      <c r="I70" s="20">
        <f>IF(FluxoCaixa101315176[[#This Row],[Fornecedores]]="Saldo Inicial",FluxoCaixa101315176[[#This Row],[R$ (Valores)]],I69+FluxoCaixa101315176[[#This Row],[Valores Receitas / Despesas]])</f>
        <v>37734.189999999995</v>
      </c>
      <c r="J70" s="20">
        <f>IF(FluxoCaixa101315176[[#This Row],[Entrada / Saída]]="Saída",FluxoCaixa101315176[[#This Row],[R$ (Valores)]]*-1,FluxoCaixa101315176[[#This Row],[R$ (Valores)]])</f>
        <v>-300</v>
      </c>
    </row>
    <row r="71" spans="2:10" hidden="1">
      <c r="B71" s="16">
        <v>46086</v>
      </c>
      <c r="C71" s="48" t="s">
        <v>1908</v>
      </c>
      <c r="D71" s="17" t="s">
        <v>2</v>
      </c>
      <c r="E71" s="17" t="s">
        <v>28</v>
      </c>
      <c r="F71" s="17" t="s">
        <v>1999</v>
      </c>
      <c r="G71" s="21">
        <v>172.76</v>
      </c>
      <c r="H71" s="17" t="s">
        <v>525</v>
      </c>
      <c r="I71" s="20">
        <f>IF(FluxoCaixa101315176[[#This Row],[Fornecedores]]="Saldo Inicial",FluxoCaixa101315176[[#This Row],[R$ (Valores)]],I70+FluxoCaixa101315176[[#This Row],[Valores Receitas / Despesas]])</f>
        <v>37734.189999999995</v>
      </c>
      <c r="J71" s="20"/>
    </row>
    <row r="72" spans="2:10" hidden="1">
      <c r="B72" s="16">
        <v>46086</v>
      </c>
      <c r="C72" s="48" t="s">
        <v>1908</v>
      </c>
      <c r="D72" s="17" t="s">
        <v>2</v>
      </c>
      <c r="E72" s="17" t="s">
        <v>38</v>
      </c>
      <c r="F72" s="17" t="s">
        <v>1407</v>
      </c>
      <c r="G72" s="21">
        <v>6194</v>
      </c>
      <c r="H72" s="17" t="s">
        <v>525</v>
      </c>
      <c r="I72" s="20">
        <f>IF(FluxoCaixa101315176[[#This Row],[Fornecedores]]="Saldo Inicial",FluxoCaixa101315176[[#This Row],[R$ (Valores)]],I71+FluxoCaixa101315176[[#This Row],[Valores Receitas / Despesas]])</f>
        <v>37734.189999999995</v>
      </c>
      <c r="J72" s="20"/>
    </row>
    <row r="73" spans="2:10" hidden="1">
      <c r="B73" s="16">
        <v>46086</v>
      </c>
      <c r="C73" s="48" t="s">
        <v>1908</v>
      </c>
      <c r="D73" s="17" t="s">
        <v>2</v>
      </c>
      <c r="E73" s="17" t="s">
        <v>23</v>
      </c>
      <c r="F73" s="17" t="s">
        <v>2003</v>
      </c>
      <c r="G73" s="21">
        <v>3700</v>
      </c>
      <c r="H73" s="17" t="s">
        <v>525</v>
      </c>
      <c r="I73" s="20">
        <f>IF(FluxoCaixa101315176[[#This Row],[Fornecedores]]="Saldo Inicial",FluxoCaixa101315176[[#This Row],[R$ (Valores)]],I72+FluxoCaixa101315176[[#This Row],[Valores Receitas / Despesas]])</f>
        <v>37734.189999999995</v>
      </c>
      <c r="J73" s="20"/>
    </row>
    <row r="74" spans="2:10" hidden="1">
      <c r="B74" s="16">
        <v>46086</v>
      </c>
      <c r="C74" s="48" t="s">
        <v>1908</v>
      </c>
      <c r="D74" s="17" t="s">
        <v>2</v>
      </c>
      <c r="E74" s="17" t="s">
        <v>76</v>
      </c>
      <c r="F74" s="17" t="s">
        <v>1996</v>
      </c>
      <c r="G74" s="21">
        <v>260</v>
      </c>
      <c r="H74" s="17" t="s">
        <v>525</v>
      </c>
      <c r="I74" s="20">
        <f>IF(FluxoCaixa101315176[[#This Row],[Fornecedores]]="Saldo Inicial",FluxoCaixa101315176[[#This Row],[R$ (Valores)]],I73+FluxoCaixa101315176[[#This Row],[Valores Receitas / Despesas]])</f>
        <v>37474.189999999995</v>
      </c>
      <c r="J74" s="20">
        <f>IF(FluxoCaixa101315176[[#This Row],[Entrada / Saída]]="Saída",FluxoCaixa101315176[[#This Row],[R$ (Valores)]]*-1,FluxoCaixa101315176[[#This Row],[R$ (Valores)]])</f>
        <v>-260</v>
      </c>
    </row>
    <row r="75" spans="2:10" hidden="1">
      <c r="B75" s="16">
        <v>46086</v>
      </c>
      <c r="C75" s="48" t="s">
        <v>1908</v>
      </c>
      <c r="D75" s="17" t="s">
        <v>2</v>
      </c>
      <c r="E75" s="17" t="s">
        <v>509</v>
      </c>
      <c r="F75" s="17" t="s">
        <v>567</v>
      </c>
      <c r="G75" s="21">
        <v>211.21</v>
      </c>
      <c r="H75" s="17" t="s">
        <v>525</v>
      </c>
      <c r="I75" s="20">
        <f>IF(FluxoCaixa101315176[[#This Row],[Fornecedores]]="Saldo Inicial",FluxoCaixa101315176[[#This Row],[R$ (Valores)]],I74+FluxoCaixa101315176[[#This Row],[Valores Receitas / Despesas]])</f>
        <v>37474.189999999995</v>
      </c>
      <c r="J75" s="20"/>
    </row>
    <row r="76" spans="2:10" hidden="1">
      <c r="B76" s="16">
        <v>46086</v>
      </c>
      <c r="C76" s="48" t="s">
        <v>1908</v>
      </c>
      <c r="D76" s="17" t="s">
        <v>2</v>
      </c>
      <c r="E76" s="17" t="s">
        <v>23</v>
      </c>
      <c r="F76" s="17" t="s">
        <v>2002</v>
      </c>
      <c r="G76" s="21">
        <v>110</v>
      </c>
      <c r="H76" s="17" t="s">
        <v>525</v>
      </c>
      <c r="I76" s="20">
        <f>IF(FluxoCaixa101315176[[#This Row],[Fornecedores]]="Saldo Inicial",FluxoCaixa101315176[[#This Row],[R$ (Valores)]],I75+FluxoCaixa101315176[[#This Row],[Valores Receitas / Despesas]])</f>
        <v>37474.189999999995</v>
      </c>
      <c r="J76" s="20"/>
    </row>
    <row r="77" spans="2:10" hidden="1">
      <c r="B77" s="16">
        <v>46086</v>
      </c>
      <c r="C77" s="48" t="s">
        <v>1908</v>
      </c>
      <c r="D77" s="17" t="s">
        <v>2</v>
      </c>
      <c r="E77" s="17" t="s">
        <v>143</v>
      </c>
      <c r="F77" s="17" t="s">
        <v>570</v>
      </c>
      <c r="G77" s="21">
        <v>2960</v>
      </c>
      <c r="H77" s="17" t="s">
        <v>525</v>
      </c>
      <c r="I77" s="20">
        <f>IF(FluxoCaixa101315176[[#This Row],[Fornecedores]]="Saldo Inicial",FluxoCaixa101315176[[#This Row],[R$ (Valores)]],I76+FluxoCaixa101315176[[#This Row],[Valores Receitas / Despesas]])</f>
        <v>37474.189999999995</v>
      </c>
      <c r="J77" s="20"/>
    </row>
    <row r="78" spans="2:10" hidden="1">
      <c r="B78" s="16">
        <v>46086</v>
      </c>
      <c r="C78" s="48" t="s">
        <v>1908</v>
      </c>
      <c r="D78" s="17" t="s">
        <v>2</v>
      </c>
      <c r="E78" s="17" t="s">
        <v>25</v>
      </c>
      <c r="F78" s="17" t="s">
        <v>537</v>
      </c>
      <c r="G78" s="21">
        <v>87.95</v>
      </c>
      <c r="H78" s="17" t="s">
        <v>525</v>
      </c>
      <c r="I78" s="20">
        <f>IF(FluxoCaixa101315176[[#This Row],[Fornecedores]]="Saldo Inicial",FluxoCaixa101315176[[#This Row],[R$ (Valores)]],I77+FluxoCaixa101315176[[#This Row],[Valores Receitas / Despesas]])</f>
        <v>37474.189999999995</v>
      </c>
      <c r="J78" s="20"/>
    </row>
    <row r="79" spans="2:10" hidden="1">
      <c r="B79" s="16">
        <v>46086</v>
      </c>
      <c r="C79" s="48" t="s">
        <v>1908</v>
      </c>
      <c r="D79" s="17" t="s">
        <v>2</v>
      </c>
      <c r="E79" s="17" t="s">
        <v>28</v>
      </c>
      <c r="F79" s="17" t="s">
        <v>2000</v>
      </c>
      <c r="G79" s="21">
        <v>5048.3599999999997</v>
      </c>
      <c r="H79" s="17" t="s">
        <v>525</v>
      </c>
      <c r="I79" s="20">
        <f>IF(FluxoCaixa101315176[[#This Row],[Fornecedores]]="Saldo Inicial",FluxoCaixa101315176[[#This Row],[R$ (Valores)]],I78+FluxoCaixa101315176[[#This Row],[Valores Receitas / Despesas]])</f>
        <v>37474.189999999995</v>
      </c>
      <c r="J79" s="20"/>
    </row>
    <row r="80" spans="2:10" hidden="1">
      <c r="B80" s="16">
        <v>46086</v>
      </c>
      <c r="C80" s="48" t="s">
        <v>1908</v>
      </c>
      <c r="D80" s="17" t="s">
        <v>2</v>
      </c>
      <c r="E80" s="17" t="s">
        <v>28</v>
      </c>
      <c r="F80" s="17" t="s">
        <v>2001</v>
      </c>
      <c r="G80" s="21">
        <v>51526.16</v>
      </c>
      <c r="H80" s="17" t="s">
        <v>525</v>
      </c>
      <c r="I80" s="20">
        <f>IF(FluxoCaixa101315176[[#This Row],[Fornecedores]]="Saldo Inicial",FluxoCaixa101315176[[#This Row],[R$ (Valores)]],I79+FluxoCaixa101315176[[#This Row],[Valores Receitas / Despesas]])</f>
        <v>37474.189999999995</v>
      </c>
      <c r="J80" s="20"/>
    </row>
    <row r="81" spans="2:10" hidden="1">
      <c r="B81" s="16">
        <v>46086</v>
      </c>
      <c r="C81" s="48" t="s">
        <v>1908</v>
      </c>
      <c r="D81" s="17" t="s">
        <v>1</v>
      </c>
      <c r="E81" s="17" t="s">
        <v>75</v>
      </c>
      <c r="F81" s="17" t="s">
        <v>75</v>
      </c>
      <c r="G81" s="29">
        <v>150000</v>
      </c>
      <c r="H81" s="17" t="s">
        <v>525</v>
      </c>
      <c r="I81" s="20">
        <f>IF(FluxoCaixa101315176[[#This Row],[Fornecedores]]="Saldo Inicial",FluxoCaixa101315176[[#This Row],[R$ (Valores)]],I80+FluxoCaixa101315176[[#This Row],[Valores Receitas / Despesas]])</f>
        <v>187474.19</v>
      </c>
      <c r="J81" s="20">
        <f>IF(FluxoCaixa101315176[[#This Row],[Entrada / Saída]]="Saída",FluxoCaixa101315176[[#This Row],[R$ (Valores)]]*-1,FluxoCaixa101315176[[#This Row],[R$ (Valores)]])</f>
        <v>150000</v>
      </c>
    </row>
    <row r="82" spans="2:10" hidden="1">
      <c r="B82" s="16">
        <v>46086</v>
      </c>
      <c r="C82" s="48" t="s">
        <v>1908</v>
      </c>
      <c r="D82" s="17" t="s">
        <v>2</v>
      </c>
      <c r="E82" s="17" t="s">
        <v>143</v>
      </c>
      <c r="F82" s="17" t="s">
        <v>2005</v>
      </c>
      <c r="G82" s="21">
        <v>1597.55</v>
      </c>
      <c r="H82" s="17" t="s">
        <v>525</v>
      </c>
      <c r="I82" s="20">
        <f>IF(FluxoCaixa101315176[[#This Row],[Fornecedores]]="Saldo Inicial",FluxoCaixa101315176[[#This Row],[R$ (Valores)]],I81+FluxoCaixa101315176[[#This Row],[Valores Receitas / Despesas]])</f>
        <v>185876.64</v>
      </c>
      <c r="J82" s="20">
        <f>IF(FluxoCaixa101315176[[#This Row],[Entrada / Saída]]="Saída",FluxoCaixa101315176[[#This Row],[R$ (Valores)]]*-1,FluxoCaixa101315176[[#This Row],[R$ (Valores)]])</f>
        <v>-1597.55</v>
      </c>
    </row>
    <row r="83" spans="2:10" hidden="1">
      <c r="B83" s="16">
        <v>46086</v>
      </c>
      <c r="C83" s="48" t="s">
        <v>1908</v>
      </c>
      <c r="D83" s="17" t="s">
        <v>2</v>
      </c>
      <c r="E83" s="17" t="s">
        <v>143</v>
      </c>
      <c r="F83" s="17" t="s">
        <v>2004</v>
      </c>
      <c r="G83" s="21">
        <v>2221.13</v>
      </c>
      <c r="H83" s="17" t="s">
        <v>525</v>
      </c>
      <c r="I83" s="20">
        <f>IF(FluxoCaixa101315176[[#This Row],[Fornecedores]]="Saldo Inicial",FluxoCaixa101315176[[#This Row],[R$ (Valores)]],I82+FluxoCaixa101315176[[#This Row],[Valores Receitas / Despesas]])</f>
        <v>185876.64</v>
      </c>
      <c r="J83" s="20"/>
    </row>
    <row r="84" spans="2:10" hidden="1">
      <c r="B84" s="16">
        <v>46086</v>
      </c>
      <c r="C84" s="48" t="s">
        <v>1908</v>
      </c>
      <c r="D84" s="17" t="s">
        <v>2</v>
      </c>
      <c r="E84" s="17" t="s">
        <v>79</v>
      </c>
      <c r="F84" s="17" t="s">
        <v>1998</v>
      </c>
      <c r="G84" s="21">
        <v>669.02</v>
      </c>
      <c r="H84" s="17" t="s">
        <v>525</v>
      </c>
      <c r="I84" s="20">
        <f>IF(FluxoCaixa101315176[[#This Row],[Fornecedores]]="Saldo Inicial",FluxoCaixa101315176[[#This Row],[R$ (Valores)]],I83+FluxoCaixa101315176[[#This Row],[Valores Receitas / Despesas]])</f>
        <v>185207.62000000002</v>
      </c>
      <c r="J84" s="20">
        <f>IF(FluxoCaixa101315176[[#This Row],[Entrada / Saída]]="Saída",FluxoCaixa101315176[[#This Row],[R$ (Valores)]]*-1,FluxoCaixa101315176[[#This Row],[R$ (Valores)]])</f>
        <v>-669.02</v>
      </c>
    </row>
    <row r="85" spans="2:10" hidden="1">
      <c r="B85" s="16">
        <v>46086</v>
      </c>
      <c r="C85" s="48" t="s">
        <v>1908</v>
      </c>
      <c r="D85" s="17" t="s">
        <v>2</v>
      </c>
      <c r="E85" s="17" t="s">
        <v>79</v>
      </c>
      <c r="F85" s="17" t="s">
        <v>1997</v>
      </c>
      <c r="G85" s="21">
        <v>738</v>
      </c>
      <c r="H85" s="17" t="s">
        <v>525</v>
      </c>
      <c r="I85" s="20">
        <f>IF(FluxoCaixa101315176[[#This Row],[Fornecedores]]="Saldo Inicial",FluxoCaixa101315176[[#This Row],[R$ (Valores)]],I84+FluxoCaixa101315176[[#This Row],[Valores Receitas / Despesas]])</f>
        <v>184469.62000000002</v>
      </c>
      <c r="J85" s="20">
        <f>IF(FluxoCaixa101315176[[#This Row],[Entrada / Saída]]="Saída",FluxoCaixa101315176[[#This Row],[R$ (Valores)]]*-1,FluxoCaixa101315176[[#This Row],[R$ (Valores)]])</f>
        <v>-738</v>
      </c>
    </row>
    <row r="86" spans="2:10" hidden="1">
      <c r="B86" s="16">
        <v>46087</v>
      </c>
      <c r="C86" s="48" t="s">
        <v>1908</v>
      </c>
      <c r="D86" s="17" t="s">
        <v>2</v>
      </c>
      <c r="E86" s="17" t="s">
        <v>27</v>
      </c>
      <c r="F86" s="17" t="s">
        <v>2010</v>
      </c>
      <c r="G86" s="21">
        <v>20555.48</v>
      </c>
      <c r="H86" s="17" t="s">
        <v>525</v>
      </c>
      <c r="I86" s="20">
        <f>IF(FluxoCaixa101315176[[#This Row],[Fornecedores]]="Saldo Inicial",FluxoCaixa101315176[[#This Row],[R$ (Valores)]],I85+FluxoCaixa101315176[[#This Row],[Valores Receitas / Despesas]])</f>
        <v>163914.14000000001</v>
      </c>
      <c r="J86" s="20">
        <f>IF(FluxoCaixa101315176[[#This Row],[Entrada / Saída]]="Saída",FluxoCaixa101315176[[#This Row],[R$ (Valores)]]*-1,FluxoCaixa101315176[[#This Row],[R$ (Valores)]])</f>
        <v>-20555.48</v>
      </c>
    </row>
    <row r="87" spans="2:10" hidden="1">
      <c r="B87" s="16">
        <v>46087</v>
      </c>
      <c r="C87" s="48" t="s">
        <v>1908</v>
      </c>
      <c r="D87" s="17" t="s">
        <v>2</v>
      </c>
      <c r="E87" s="17" t="s">
        <v>28</v>
      </c>
      <c r="F87" s="17" t="s">
        <v>1774</v>
      </c>
      <c r="G87" s="21">
        <v>1057.25</v>
      </c>
      <c r="H87" s="17" t="s">
        <v>525</v>
      </c>
      <c r="I87" s="20">
        <f>IF(FluxoCaixa101315176[[#This Row],[Fornecedores]]="Saldo Inicial",FluxoCaixa101315176[[#This Row],[R$ (Valores)]],I86+FluxoCaixa101315176[[#This Row],[Valores Receitas / Despesas]])</f>
        <v>162856.89000000001</v>
      </c>
      <c r="J87" s="20">
        <f>IF(FluxoCaixa101315176[[#This Row],[Entrada / Saída]]="Saída",FluxoCaixa101315176[[#This Row],[R$ (Valores)]]*-1,FluxoCaixa101315176[[#This Row],[R$ (Valores)]])</f>
        <v>-1057.25</v>
      </c>
    </row>
    <row r="88" spans="2:10" hidden="1">
      <c r="B88" s="16">
        <v>46087</v>
      </c>
      <c r="C88" s="48" t="s">
        <v>1908</v>
      </c>
      <c r="D88" s="17" t="s">
        <v>2</v>
      </c>
      <c r="E88" s="17" t="s">
        <v>28</v>
      </c>
      <c r="F88" s="17" t="s">
        <v>1091</v>
      </c>
      <c r="G88" s="21">
        <v>1306.48</v>
      </c>
      <c r="H88" s="17" t="s">
        <v>525</v>
      </c>
      <c r="I88" s="20">
        <f>IF(FluxoCaixa101315176[[#This Row],[Fornecedores]]="Saldo Inicial",FluxoCaixa101315176[[#This Row],[R$ (Valores)]],I87+FluxoCaixa101315176[[#This Row],[Valores Receitas / Despesas]])</f>
        <v>161550.41</v>
      </c>
      <c r="J88" s="20">
        <f>IF(FluxoCaixa101315176[[#This Row],[Entrada / Saída]]="Saída",FluxoCaixa101315176[[#This Row],[R$ (Valores)]]*-1,FluxoCaixa101315176[[#This Row],[R$ (Valores)]])</f>
        <v>-1306.48</v>
      </c>
    </row>
    <row r="89" spans="2:10" hidden="1">
      <c r="B89" s="16">
        <v>46087</v>
      </c>
      <c r="C89" s="48" t="s">
        <v>1908</v>
      </c>
      <c r="D89" s="17" t="s">
        <v>2</v>
      </c>
      <c r="E89" s="17" t="s">
        <v>28</v>
      </c>
      <c r="F89" s="17" t="s">
        <v>2017</v>
      </c>
      <c r="G89" s="29">
        <v>1299.33</v>
      </c>
      <c r="H89" s="17" t="s">
        <v>525</v>
      </c>
      <c r="I89" s="20">
        <f>IF(FluxoCaixa101315176[[#This Row],[Fornecedores]]="Saldo Inicial",FluxoCaixa101315176[[#This Row],[R$ (Valores)]],I88+FluxoCaixa101315176[[#This Row],[Valores Receitas / Despesas]])</f>
        <v>160251.08000000002</v>
      </c>
      <c r="J89" s="20">
        <f>IF(FluxoCaixa101315176[[#This Row],[Entrada / Saída]]="Saída",FluxoCaixa101315176[[#This Row],[R$ (Valores)]]*-1,FluxoCaixa101315176[[#This Row],[R$ (Valores)]])</f>
        <v>-1299.33</v>
      </c>
    </row>
    <row r="90" spans="2:10" hidden="1">
      <c r="B90" s="16">
        <v>46087</v>
      </c>
      <c r="C90" s="48" t="s">
        <v>1908</v>
      </c>
      <c r="D90" s="17" t="s">
        <v>2</v>
      </c>
      <c r="E90" s="17" t="s">
        <v>25</v>
      </c>
      <c r="F90" s="17" t="s">
        <v>2021</v>
      </c>
      <c r="G90" s="21">
        <v>935</v>
      </c>
      <c r="H90" s="17" t="s">
        <v>525</v>
      </c>
      <c r="I90" s="20">
        <f>IF(FluxoCaixa101315176[[#This Row],[Fornecedores]]="Saldo Inicial",FluxoCaixa101315176[[#This Row],[R$ (Valores)]],I89+FluxoCaixa101315176[[#This Row],[Valores Receitas / Despesas]])</f>
        <v>159316.08000000002</v>
      </c>
      <c r="J90" s="20">
        <f>IF(FluxoCaixa101315176[[#This Row],[Entrada / Saída]]="Saída",FluxoCaixa101315176[[#This Row],[R$ (Valores)]]*-1,FluxoCaixa101315176[[#This Row],[R$ (Valores)]])</f>
        <v>-935</v>
      </c>
    </row>
    <row r="91" spans="2:10" hidden="1">
      <c r="B91" s="16">
        <v>46087</v>
      </c>
      <c r="C91" s="48" t="s">
        <v>1908</v>
      </c>
      <c r="D91" s="17" t="s">
        <v>2</v>
      </c>
      <c r="E91" s="17" t="s">
        <v>103</v>
      </c>
      <c r="F91" s="17" t="s">
        <v>2022</v>
      </c>
      <c r="G91" s="21">
        <v>3350.3</v>
      </c>
      <c r="H91" s="17" t="s">
        <v>525</v>
      </c>
      <c r="I91" s="20">
        <f>IF(FluxoCaixa101315176[[#This Row],[Fornecedores]]="Saldo Inicial",FluxoCaixa101315176[[#This Row],[R$ (Valores)]],I90+FluxoCaixa101315176[[#This Row],[Valores Receitas / Despesas]])</f>
        <v>155965.78000000003</v>
      </c>
      <c r="J91" s="20">
        <f>IF(FluxoCaixa101315176[[#This Row],[Entrada / Saída]]="Saída",FluxoCaixa101315176[[#This Row],[R$ (Valores)]]*-1,FluxoCaixa101315176[[#This Row],[R$ (Valores)]])</f>
        <v>-3350.3</v>
      </c>
    </row>
    <row r="92" spans="2:10" hidden="1">
      <c r="B92" s="16">
        <v>46087</v>
      </c>
      <c r="C92" s="48" t="s">
        <v>1908</v>
      </c>
      <c r="D92" s="17" t="s">
        <v>2</v>
      </c>
      <c r="E92" s="17" t="s">
        <v>28</v>
      </c>
      <c r="F92" s="17" t="s">
        <v>1403</v>
      </c>
      <c r="G92" s="29">
        <v>2197.9</v>
      </c>
      <c r="H92" s="17" t="s">
        <v>525</v>
      </c>
      <c r="I92" s="20">
        <f>IF(FluxoCaixa101315176[[#This Row],[Fornecedores]]="Saldo Inicial",FluxoCaixa101315176[[#This Row],[R$ (Valores)]],I91+FluxoCaixa101315176[[#This Row],[Valores Receitas / Despesas]])</f>
        <v>153767.88000000003</v>
      </c>
      <c r="J92" s="20">
        <f>IF(FluxoCaixa101315176[[#This Row],[Entrada / Saída]]="Saída",FluxoCaixa101315176[[#This Row],[R$ (Valores)]]*-1,FluxoCaixa101315176[[#This Row],[R$ (Valores)]])</f>
        <v>-2197.9</v>
      </c>
    </row>
    <row r="93" spans="2:10" hidden="1">
      <c r="B93" s="16">
        <v>46087</v>
      </c>
      <c r="C93" s="48" t="s">
        <v>1908</v>
      </c>
      <c r="D93" s="17" t="s">
        <v>2</v>
      </c>
      <c r="E93" s="17" t="s">
        <v>36</v>
      </c>
      <c r="F93" s="17" t="s">
        <v>2015</v>
      </c>
      <c r="G93" s="21">
        <v>8000</v>
      </c>
      <c r="H93" s="17" t="s">
        <v>525</v>
      </c>
      <c r="I93" s="20">
        <f>IF(FluxoCaixa101315176[[#This Row],[Fornecedores]]="Saldo Inicial",FluxoCaixa101315176[[#This Row],[R$ (Valores)]],I92+FluxoCaixa101315176[[#This Row],[Valores Receitas / Despesas]])</f>
        <v>145767.88000000003</v>
      </c>
      <c r="J93" s="20">
        <f>IF(FluxoCaixa101315176[[#This Row],[Entrada / Saída]]="Saída",FluxoCaixa101315176[[#This Row],[R$ (Valores)]]*-1,FluxoCaixa101315176[[#This Row],[R$ (Valores)]])</f>
        <v>-8000</v>
      </c>
    </row>
    <row r="94" spans="2:10" hidden="1">
      <c r="B94" s="16">
        <v>46087</v>
      </c>
      <c r="C94" s="48" t="s">
        <v>1908</v>
      </c>
      <c r="D94" s="17" t="s">
        <v>2</v>
      </c>
      <c r="E94" s="17" t="s">
        <v>32</v>
      </c>
      <c r="F94" s="17" t="s">
        <v>1959</v>
      </c>
      <c r="G94" s="21">
        <v>102.2</v>
      </c>
      <c r="H94" s="17" t="s">
        <v>525</v>
      </c>
      <c r="I94" s="20">
        <f>IF(FluxoCaixa101315176[[#This Row],[Fornecedores]]="Saldo Inicial",FluxoCaixa101315176[[#This Row],[R$ (Valores)]],I93+FluxoCaixa101315176[[#This Row],[Valores Receitas / Despesas]])</f>
        <v>145665.68000000002</v>
      </c>
      <c r="J94" s="20">
        <f>IF(FluxoCaixa101315176[[#This Row],[Entrada / Saída]]="Saída",FluxoCaixa101315176[[#This Row],[R$ (Valores)]]*-1,FluxoCaixa101315176[[#This Row],[R$ (Valores)]])</f>
        <v>-102.2</v>
      </c>
    </row>
    <row r="95" spans="2:10" hidden="1">
      <c r="B95" s="16">
        <v>46087</v>
      </c>
      <c r="C95" s="48" t="s">
        <v>1908</v>
      </c>
      <c r="D95" s="17" t="s">
        <v>2</v>
      </c>
      <c r="E95" s="17" t="s">
        <v>32</v>
      </c>
      <c r="F95" s="17" t="s">
        <v>1959</v>
      </c>
      <c r="G95" s="21">
        <v>93.52</v>
      </c>
      <c r="H95" s="17" t="s">
        <v>525</v>
      </c>
      <c r="I95" s="20">
        <f>IF(FluxoCaixa101315176[[#This Row],[Fornecedores]]="Saldo Inicial",FluxoCaixa101315176[[#This Row],[R$ (Valores)]],I94+FluxoCaixa101315176[[#This Row],[Valores Receitas / Despesas]])</f>
        <v>145572.16000000003</v>
      </c>
      <c r="J95" s="20">
        <f>IF(FluxoCaixa101315176[[#This Row],[Entrada / Saída]]="Saída",FluxoCaixa101315176[[#This Row],[R$ (Valores)]]*-1,FluxoCaixa101315176[[#This Row],[R$ (Valores)]])</f>
        <v>-93.52</v>
      </c>
    </row>
    <row r="96" spans="2:10" hidden="1">
      <c r="B96" s="16">
        <v>46087</v>
      </c>
      <c r="C96" s="48" t="s">
        <v>1908</v>
      </c>
      <c r="D96" s="17" t="s">
        <v>2</v>
      </c>
      <c r="E96" s="17" t="s">
        <v>348</v>
      </c>
      <c r="F96" s="17" t="s">
        <v>2035</v>
      </c>
      <c r="G96" s="21">
        <v>469.8</v>
      </c>
      <c r="H96" s="17" t="s">
        <v>525</v>
      </c>
      <c r="I96" s="20">
        <f>IF(FluxoCaixa101315176[[#This Row],[Fornecedores]]="Saldo Inicial",FluxoCaixa101315176[[#This Row],[R$ (Valores)]],I95+FluxoCaixa101315176[[#This Row],[Valores Receitas / Despesas]])</f>
        <v>145102.36000000004</v>
      </c>
      <c r="J96" s="20">
        <f>IF(FluxoCaixa101315176[[#This Row],[Entrada / Saída]]="Saída",FluxoCaixa101315176[[#This Row],[R$ (Valores)]]*-1,FluxoCaixa101315176[[#This Row],[R$ (Valores)]])</f>
        <v>-469.8</v>
      </c>
    </row>
    <row r="97" spans="2:10" hidden="1">
      <c r="B97" s="16">
        <v>46087</v>
      </c>
      <c r="C97" s="48" t="s">
        <v>1908</v>
      </c>
      <c r="D97" s="17" t="s">
        <v>2</v>
      </c>
      <c r="E97" s="17" t="s">
        <v>1247</v>
      </c>
      <c r="F97" s="17" t="s">
        <v>2036</v>
      </c>
      <c r="G97" s="21">
        <v>469.8</v>
      </c>
      <c r="H97" s="17" t="s">
        <v>525</v>
      </c>
      <c r="I97" s="20">
        <f>IF(FluxoCaixa101315176[[#This Row],[Fornecedores]]="Saldo Inicial",FluxoCaixa101315176[[#This Row],[R$ (Valores)]],I96+FluxoCaixa101315176[[#This Row],[Valores Receitas / Despesas]])</f>
        <v>144632.56000000006</v>
      </c>
      <c r="J97" s="20">
        <f>IF(FluxoCaixa101315176[[#This Row],[Entrada / Saída]]="Saída",FluxoCaixa101315176[[#This Row],[R$ (Valores)]]*-1,FluxoCaixa101315176[[#This Row],[R$ (Valores)]])</f>
        <v>-469.8</v>
      </c>
    </row>
    <row r="98" spans="2:10" hidden="1">
      <c r="B98" s="16">
        <v>46087</v>
      </c>
      <c r="C98" s="48" t="s">
        <v>1908</v>
      </c>
      <c r="D98" s="17" t="s">
        <v>2</v>
      </c>
      <c r="E98" s="17" t="s">
        <v>348</v>
      </c>
      <c r="F98" s="17" t="s">
        <v>2036</v>
      </c>
      <c r="G98" s="21">
        <v>504.39</v>
      </c>
      <c r="H98" s="17" t="s">
        <v>525</v>
      </c>
      <c r="I98" s="20">
        <f>IF(FluxoCaixa101315176[[#This Row],[Fornecedores]]="Saldo Inicial",FluxoCaixa101315176[[#This Row],[R$ (Valores)]],I97+FluxoCaixa101315176[[#This Row],[Valores Receitas / Despesas]])</f>
        <v>144128.17000000004</v>
      </c>
      <c r="J98" s="20">
        <f>IF(FluxoCaixa101315176[[#This Row],[Entrada / Saída]]="Saída",FluxoCaixa101315176[[#This Row],[R$ (Valores)]]*-1,FluxoCaixa101315176[[#This Row],[R$ (Valores)]])</f>
        <v>-504.39</v>
      </c>
    </row>
    <row r="99" spans="2:10" hidden="1">
      <c r="B99" s="16">
        <v>46087</v>
      </c>
      <c r="C99" s="48" t="s">
        <v>1908</v>
      </c>
      <c r="D99" s="17" t="s">
        <v>2</v>
      </c>
      <c r="E99" s="17" t="s">
        <v>79</v>
      </c>
      <c r="F99" s="17" t="s">
        <v>2009</v>
      </c>
      <c r="G99" s="21">
        <v>917.29</v>
      </c>
      <c r="H99" s="17" t="s">
        <v>525</v>
      </c>
      <c r="I99" s="20">
        <f>IF(FluxoCaixa101315176[[#This Row],[Fornecedores]]="Saldo Inicial",FluxoCaixa101315176[[#This Row],[R$ (Valores)]],I98+FluxoCaixa101315176[[#This Row],[Valores Receitas / Despesas]])</f>
        <v>143210.88000000003</v>
      </c>
      <c r="J99" s="20">
        <f>IF(FluxoCaixa101315176[[#This Row],[Entrada / Saída]]="Saída",FluxoCaixa101315176[[#This Row],[R$ (Valores)]]*-1,FluxoCaixa101315176[[#This Row],[R$ (Valores)]])</f>
        <v>-917.29</v>
      </c>
    </row>
    <row r="100" spans="2:10" hidden="1">
      <c r="B100" s="16">
        <v>46087</v>
      </c>
      <c r="C100" s="48" t="s">
        <v>1908</v>
      </c>
      <c r="D100" s="17" t="s">
        <v>2</v>
      </c>
      <c r="E100" s="17" t="s">
        <v>70</v>
      </c>
      <c r="F100" s="17" t="s">
        <v>1775</v>
      </c>
      <c r="G100" s="21">
        <v>2580</v>
      </c>
      <c r="H100" s="17" t="s">
        <v>525</v>
      </c>
      <c r="I100" s="20">
        <f>IF(FluxoCaixa101315176[[#This Row],[Fornecedores]]="Saldo Inicial",FluxoCaixa101315176[[#This Row],[R$ (Valores)]],I99+FluxoCaixa101315176[[#This Row],[Valores Receitas / Despesas]])</f>
        <v>140630.88000000003</v>
      </c>
      <c r="J100" s="20">
        <f>IF(FluxoCaixa101315176[[#This Row],[Entrada / Saída]]="Saída",FluxoCaixa101315176[[#This Row],[R$ (Valores)]]*-1,FluxoCaixa101315176[[#This Row],[R$ (Valores)]])</f>
        <v>-2580</v>
      </c>
    </row>
    <row r="101" spans="2:10" hidden="1">
      <c r="B101" s="16">
        <v>46087</v>
      </c>
      <c r="C101" s="48" t="s">
        <v>1908</v>
      </c>
      <c r="D101" s="17" t="s">
        <v>2</v>
      </c>
      <c r="E101" s="17" t="s">
        <v>28</v>
      </c>
      <c r="F101" s="17" t="s">
        <v>2014</v>
      </c>
      <c r="G101" s="21">
        <v>626.98</v>
      </c>
      <c r="H101" s="17" t="s">
        <v>525</v>
      </c>
      <c r="I101" s="20">
        <f>IF(FluxoCaixa101315176[[#This Row],[Fornecedores]]="Saldo Inicial",FluxoCaixa101315176[[#This Row],[R$ (Valores)]],I100+FluxoCaixa101315176[[#This Row],[Valores Receitas / Despesas]])</f>
        <v>140003.90000000002</v>
      </c>
      <c r="J101" s="20">
        <f>IF(FluxoCaixa101315176[[#This Row],[Entrada / Saída]]="Saída",FluxoCaixa101315176[[#This Row],[R$ (Valores)]]*-1,FluxoCaixa101315176[[#This Row],[R$ (Valores)]])</f>
        <v>-626.98</v>
      </c>
    </row>
    <row r="102" spans="2:10" hidden="1">
      <c r="B102" s="16">
        <v>46087</v>
      </c>
      <c r="C102" s="48" t="s">
        <v>1908</v>
      </c>
      <c r="D102" s="17" t="s">
        <v>2</v>
      </c>
      <c r="E102" s="17" t="s">
        <v>28</v>
      </c>
      <c r="F102" s="17" t="s">
        <v>1401</v>
      </c>
      <c r="G102" s="21">
        <v>1629.74</v>
      </c>
      <c r="H102" s="17" t="s">
        <v>525</v>
      </c>
      <c r="I102" s="20">
        <f>IF(FluxoCaixa101315176[[#This Row],[Fornecedores]]="Saldo Inicial",FluxoCaixa101315176[[#This Row],[R$ (Valores)]],I101+FluxoCaixa101315176[[#This Row],[Valores Receitas / Despesas]])</f>
        <v>138374.16000000003</v>
      </c>
      <c r="J102" s="20">
        <f>IF(FluxoCaixa101315176[[#This Row],[Entrada / Saída]]="Saída",FluxoCaixa101315176[[#This Row],[R$ (Valores)]]*-1,FluxoCaixa101315176[[#This Row],[R$ (Valores)]])</f>
        <v>-1629.74</v>
      </c>
    </row>
    <row r="103" spans="2:10" hidden="1">
      <c r="B103" s="16">
        <v>46087</v>
      </c>
      <c r="C103" s="48" t="s">
        <v>1908</v>
      </c>
      <c r="D103" s="17" t="s">
        <v>2</v>
      </c>
      <c r="E103" s="17" t="s">
        <v>28</v>
      </c>
      <c r="F103" s="17" t="s">
        <v>1093</v>
      </c>
      <c r="G103" s="29">
        <v>1910.85</v>
      </c>
      <c r="H103" s="17" t="s">
        <v>525</v>
      </c>
      <c r="I103" s="20">
        <f>IF(FluxoCaixa101315176[[#This Row],[Fornecedores]]="Saldo Inicial",FluxoCaixa101315176[[#This Row],[R$ (Valores)]],I102+FluxoCaixa101315176[[#This Row],[Valores Receitas / Despesas]])</f>
        <v>136463.31000000003</v>
      </c>
      <c r="J103" s="20">
        <f>IF(FluxoCaixa101315176[[#This Row],[Entrada / Saída]]="Saída",FluxoCaixa101315176[[#This Row],[R$ (Valores)]]*-1,FluxoCaixa101315176[[#This Row],[R$ (Valores)]])</f>
        <v>-1910.85</v>
      </c>
    </row>
    <row r="104" spans="2:10" hidden="1">
      <c r="B104" s="16">
        <v>46087</v>
      </c>
      <c r="C104" s="48" t="s">
        <v>1908</v>
      </c>
      <c r="D104" s="17" t="s">
        <v>2</v>
      </c>
      <c r="E104" s="17" t="s">
        <v>348</v>
      </c>
      <c r="F104" s="17" t="s">
        <v>2034</v>
      </c>
      <c r="G104" s="21">
        <v>35.619999999999997</v>
      </c>
      <c r="H104" s="17" t="s">
        <v>525</v>
      </c>
      <c r="I104" s="20">
        <f>IF(FluxoCaixa101315176[[#This Row],[Fornecedores]]="Saldo Inicial",FluxoCaixa101315176[[#This Row],[R$ (Valores)]],I103+FluxoCaixa101315176[[#This Row],[Valores Receitas / Despesas]])</f>
        <v>136427.69000000003</v>
      </c>
      <c r="J104" s="20">
        <f>IF(FluxoCaixa101315176[[#This Row],[Entrada / Saída]]="Saída",FluxoCaixa101315176[[#This Row],[R$ (Valores)]]*-1,FluxoCaixa101315176[[#This Row],[R$ (Valores)]])</f>
        <v>-35.619999999999997</v>
      </c>
    </row>
    <row r="105" spans="2:10" hidden="1">
      <c r="B105" s="16">
        <v>46087</v>
      </c>
      <c r="C105" s="48" t="s">
        <v>1908</v>
      </c>
      <c r="D105" s="17" t="s">
        <v>2</v>
      </c>
      <c r="E105" s="17" t="s">
        <v>28</v>
      </c>
      <c r="F105" s="17" t="s">
        <v>2018</v>
      </c>
      <c r="G105" s="21">
        <v>1003.84</v>
      </c>
      <c r="H105" s="17" t="s">
        <v>525</v>
      </c>
      <c r="I105" s="20">
        <f>IF(FluxoCaixa101315176[[#This Row],[Fornecedores]]="Saldo Inicial",FluxoCaixa101315176[[#This Row],[R$ (Valores)]],I104+FluxoCaixa101315176[[#This Row],[Valores Receitas / Despesas]])</f>
        <v>135423.85000000003</v>
      </c>
      <c r="J105" s="20">
        <f>IF(FluxoCaixa101315176[[#This Row],[Entrada / Saída]]="Saída",FluxoCaixa101315176[[#This Row],[R$ (Valores)]]*-1,FluxoCaixa101315176[[#This Row],[R$ (Valores)]])</f>
        <v>-1003.84</v>
      </c>
    </row>
    <row r="106" spans="2:10" hidden="1">
      <c r="B106" s="16">
        <v>46087</v>
      </c>
      <c r="C106" s="48" t="s">
        <v>1908</v>
      </c>
      <c r="D106" s="17" t="s">
        <v>2</v>
      </c>
      <c r="E106" s="17" t="s">
        <v>28</v>
      </c>
      <c r="F106" s="17" t="s">
        <v>2019</v>
      </c>
      <c r="G106" s="21">
        <v>579.46</v>
      </c>
      <c r="H106" s="17" t="s">
        <v>525</v>
      </c>
      <c r="I106" s="20">
        <f>IF(FluxoCaixa101315176[[#This Row],[Fornecedores]]="Saldo Inicial",FluxoCaixa101315176[[#This Row],[R$ (Valores)]],I105+FluxoCaixa101315176[[#This Row],[Valores Receitas / Despesas]])</f>
        <v>134844.39000000004</v>
      </c>
      <c r="J106" s="20">
        <f>IF(FluxoCaixa101315176[[#This Row],[Entrada / Saída]]="Saída",FluxoCaixa101315176[[#This Row],[R$ (Valores)]]*-1,FluxoCaixa101315176[[#This Row],[R$ (Valores)]])</f>
        <v>-579.46</v>
      </c>
    </row>
    <row r="107" spans="2:10" hidden="1">
      <c r="B107" s="16">
        <v>46087</v>
      </c>
      <c r="C107" s="48" t="s">
        <v>1908</v>
      </c>
      <c r="D107" s="17" t="s">
        <v>2</v>
      </c>
      <c r="E107" s="17" t="s">
        <v>28</v>
      </c>
      <c r="F107" s="17" t="s">
        <v>2037</v>
      </c>
      <c r="G107" s="21">
        <v>2376.81</v>
      </c>
      <c r="H107" s="17" t="s">
        <v>525</v>
      </c>
      <c r="I107" s="20">
        <f>IF(FluxoCaixa101315176[[#This Row],[Fornecedores]]="Saldo Inicial",FluxoCaixa101315176[[#This Row],[R$ (Valores)]],I106+FluxoCaixa101315176[[#This Row],[Valores Receitas / Despesas]])</f>
        <v>132467.58000000005</v>
      </c>
      <c r="J107" s="20">
        <f>IF(FluxoCaixa101315176[[#This Row],[Entrada / Saída]]="Saída",FluxoCaixa101315176[[#This Row],[R$ (Valores)]]*-1,FluxoCaixa101315176[[#This Row],[R$ (Valores)]])</f>
        <v>-2376.81</v>
      </c>
    </row>
    <row r="108" spans="2:10" hidden="1">
      <c r="B108" s="16">
        <v>46087</v>
      </c>
      <c r="C108" s="48" t="s">
        <v>1908</v>
      </c>
      <c r="D108" s="17" t="s">
        <v>2</v>
      </c>
      <c r="E108" s="17" t="s">
        <v>28</v>
      </c>
      <c r="F108" s="17" t="s">
        <v>1087</v>
      </c>
      <c r="G108" s="21">
        <v>2249.91</v>
      </c>
      <c r="H108" s="17" t="s">
        <v>525</v>
      </c>
      <c r="I108" s="20">
        <f>IF(FluxoCaixa101315176[[#This Row],[Fornecedores]]="Saldo Inicial",FluxoCaixa101315176[[#This Row],[R$ (Valores)]],I107+FluxoCaixa101315176[[#This Row],[Valores Receitas / Despesas]])</f>
        <v>130217.67000000004</v>
      </c>
      <c r="J108" s="59">
        <f>IF(FluxoCaixa101315176[[#This Row],[Entrada / Saída]]="Saída",FluxoCaixa101315176[[#This Row],[R$ (Valores)]]*-1,FluxoCaixa101315176[[#This Row],[R$ (Valores)]])</f>
        <v>-2249.91</v>
      </c>
    </row>
    <row r="109" spans="2:10" hidden="1">
      <c r="B109" s="16">
        <v>46087</v>
      </c>
      <c r="C109" s="48" t="s">
        <v>1908</v>
      </c>
      <c r="D109" s="17" t="s">
        <v>2</v>
      </c>
      <c r="E109" s="17" t="s">
        <v>28</v>
      </c>
      <c r="F109" s="17" t="s">
        <v>1088</v>
      </c>
      <c r="G109" s="21">
        <v>752.27</v>
      </c>
      <c r="H109" s="17" t="s">
        <v>525</v>
      </c>
      <c r="I109" s="20">
        <f>IF(FluxoCaixa101315176[[#This Row],[Fornecedores]]="Saldo Inicial",FluxoCaixa101315176[[#This Row],[R$ (Valores)]],I108+FluxoCaixa101315176[[#This Row],[Valores Receitas / Despesas]])</f>
        <v>129465.40000000004</v>
      </c>
      <c r="J109" s="53">
        <f>IF(FluxoCaixa101315176[[#This Row],[Entrada / Saída]]="Saída",FluxoCaixa101315176[[#This Row],[R$ (Valores)]]*-1,FluxoCaixa101315176[[#This Row],[R$ (Valores)]])</f>
        <v>-752.27</v>
      </c>
    </row>
    <row r="110" spans="2:10" hidden="1">
      <c r="B110" s="16">
        <v>46087</v>
      </c>
      <c r="C110" s="48" t="s">
        <v>1908</v>
      </c>
      <c r="D110" s="17" t="s">
        <v>2</v>
      </c>
      <c r="E110" s="17" t="s">
        <v>28</v>
      </c>
      <c r="F110" s="17" t="s">
        <v>2020</v>
      </c>
      <c r="G110" s="21">
        <v>668.89</v>
      </c>
      <c r="H110" s="17" t="s">
        <v>525</v>
      </c>
      <c r="I110" s="20">
        <f>IF(FluxoCaixa101315176[[#This Row],[Fornecedores]]="Saldo Inicial",FluxoCaixa101315176[[#This Row],[R$ (Valores)]],I109+FluxoCaixa101315176[[#This Row],[Valores Receitas / Despesas]])</f>
        <v>128796.51000000004</v>
      </c>
      <c r="J110" s="5">
        <f>IF(FluxoCaixa101315176[[#This Row],[Entrada / Saída]]="Saída",FluxoCaixa101315176[[#This Row],[R$ (Valores)]]*-1,FluxoCaixa101315176[[#This Row],[R$ (Valores)]])</f>
        <v>-668.89</v>
      </c>
    </row>
    <row r="111" spans="2:10" hidden="1">
      <c r="B111" s="16">
        <v>46087</v>
      </c>
      <c r="C111" s="48" t="s">
        <v>1908</v>
      </c>
      <c r="D111" s="17" t="s">
        <v>2</v>
      </c>
      <c r="E111" s="17" t="s">
        <v>143</v>
      </c>
      <c r="F111" s="17" t="s">
        <v>2024</v>
      </c>
      <c r="G111" s="21">
        <v>904.72</v>
      </c>
      <c r="H111" s="17" t="s">
        <v>525</v>
      </c>
      <c r="I111" s="20">
        <f>IF(FluxoCaixa101315176[[#This Row],[Fornecedores]]="Saldo Inicial",FluxoCaixa101315176[[#This Row],[R$ (Valores)]],I110+FluxoCaixa101315176[[#This Row],[Valores Receitas / Despesas]])</f>
        <v>127891.79000000004</v>
      </c>
      <c r="J111" s="5">
        <f>IF(FluxoCaixa101315176[[#This Row],[Entrada / Saída]]="Saída",FluxoCaixa101315176[[#This Row],[R$ (Valores)]]*-1,FluxoCaixa101315176[[#This Row],[R$ (Valores)]])</f>
        <v>-904.72</v>
      </c>
    </row>
    <row r="112" spans="2:10" hidden="1">
      <c r="B112" s="16">
        <v>46087</v>
      </c>
      <c r="C112" s="48" t="s">
        <v>1908</v>
      </c>
      <c r="D112" s="17" t="s">
        <v>2</v>
      </c>
      <c r="E112" s="17" t="s">
        <v>70</v>
      </c>
      <c r="F112" s="17" t="s">
        <v>2023</v>
      </c>
      <c r="G112" s="21">
        <v>8000</v>
      </c>
      <c r="H112" s="17" t="s">
        <v>525</v>
      </c>
      <c r="I112" s="20">
        <f>IF(FluxoCaixa101315176[[#This Row],[Fornecedores]]="Saldo Inicial",FluxoCaixa101315176[[#This Row],[R$ (Valores)]],I111+FluxoCaixa101315176[[#This Row],[Valores Receitas / Despesas]])</f>
        <v>119891.79000000004</v>
      </c>
      <c r="J112" s="5">
        <f>IF(FluxoCaixa101315176[[#This Row],[Entrada / Saída]]="Saída",FluxoCaixa101315176[[#This Row],[R$ (Valores)]]*-1,FluxoCaixa101315176[[#This Row],[R$ (Valores)]])</f>
        <v>-8000</v>
      </c>
    </row>
    <row r="113" spans="2:10" hidden="1">
      <c r="B113" s="16">
        <v>46087</v>
      </c>
      <c r="C113" s="48" t="s">
        <v>1908</v>
      </c>
      <c r="D113" s="17" t="s">
        <v>2</v>
      </c>
      <c r="E113" s="17" t="s">
        <v>70</v>
      </c>
      <c r="F113" s="17" t="s">
        <v>1419</v>
      </c>
      <c r="G113" s="21">
        <v>2117.91</v>
      </c>
      <c r="H113" s="17" t="s">
        <v>525</v>
      </c>
      <c r="I113" s="20">
        <f>IF(FluxoCaixa101315176[[#This Row],[Fornecedores]]="Saldo Inicial",FluxoCaixa101315176[[#This Row],[R$ (Valores)]],I112+FluxoCaixa101315176[[#This Row],[Valores Receitas / Despesas]])</f>
        <v>117773.88000000003</v>
      </c>
      <c r="J113" s="5">
        <f>IF(FluxoCaixa101315176[[#This Row],[Entrada / Saída]]="Saída",FluxoCaixa101315176[[#This Row],[R$ (Valores)]]*-1,FluxoCaixa101315176[[#This Row],[R$ (Valores)]])</f>
        <v>-2117.91</v>
      </c>
    </row>
    <row r="114" spans="2:10" hidden="1">
      <c r="B114" s="16">
        <v>46087</v>
      </c>
      <c r="C114" s="48" t="s">
        <v>1908</v>
      </c>
      <c r="D114" s="17" t="s">
        <v>2</v>
      </c>
      <c r="E114" s="17" t="s">
        <v>70</v>
      </c>
      <c r="F114" s="17" t="s">
        <v>2029</v>
      </c>
      <c r="G114" s="21">
        <v>5250</v>
      </c>
      <c r="H114" s="17" t="s">
        <v>525</v>
      </c>
      <c r="I114" s="20">
        <f>IF(FluxoCaixa101315176[[#This Row],[Fornecedores]]="Saldo Inicial",FluxoCaixa101315176[[#This Row],[R$ (Valores)]],I113+FluxoCaixa101315176[[#This Row],[Valores Receitas / Despesas]])</f>
        <v>112523.88000000003</v>
      </c>
      <c r="J114" s="5">
        <f>IF(FluxoCaixa101315176[[#This Row],[Entrada / Saída]]="Saída",FluxoCaixa101315176[[#This Row],[R$ (Valores)]]*-1,FluxoCaixa101315176[[#This Row],[R$ (Valores)]])</f>
        <v>-5250</v>
      </c>
    </row>
    <row r="115" spans="2:10" hidden="1">
      <c r="B115" s="16">
        <v>46087</v>
      </c>
      <c r="C115" s="48" t="s">
        <v>1908</v>
      </c>
      <c r="D115" s="17" t="s">
        <v>2</v>
      </c>
      <c r="E115" s="17" t="s">
        <v>34</v>
      </c>
      <c r="F115" s="17" t="s">
        <v>2025</v>
      </c>
      <c r="G115" s="21">
        <v>4916.8</v>
      </c>
      <c r="H115" s="17" t="s">
        <v>525</v>
      </c>
      <c r="I115" s="20">
        <f>IF(FluxoCaixa101315176[[#This Row],[Fornecedores]]="Saldo Inicial",FluxoCaixa101315176[[#This Row],[R$ (Valores)]],I114+FluxoCaixa101315176[[#This Row],[Valores Receitas / Despesas]])</f>
        <v>107607.08000000003</v>
      </c>
      <c r="J115" s="5">
        <f>IF(FluxoCaixa101315176[[#This Row],[Entrada / Saída]]="Saída",FluxoCaixa101315176[[#This Row],[R$ (Valores)]]*-1,FluxoCaixa101315176[[#This Row],[R$ (Valores)]])</f>
        <v>-4916.8</v>
      </c>
    </row>
    <row r="116" spans="2:10" hidden="1">
      <c r="B116" s="16">
        <v>46087</v>
      </c>
      <c r="C116" s="48" t="s">
        <v>1908</v>
      </c>
      <c r="D116" s="17" t="s">
        <v>2</v>
      </c>
      <c r="E116" s="17" t="s">
        <v>34</v>
      </c>
      <c r="F116" s="17" t="s">
        <v>2026</v>
      </c>
      <c r="G116" s="21">
        <v>3370.64</v>
      </c>
      <c r="H116" s="17" t="s">
        <v>525</v>
      </c>
      <c r="I116" s="20">
        <f>IF(FluxoCaixa101315176[[#This Row],[Fornecedores]]="Saldo Inicial",FluxoCaixa101315176[[#This Row],[R$ (Valores)]],I115+FluxoCaixa101315176[[#This Row],[Valores Receitas / Despesas]])</f>
        <v>104236.44000000003</v>
      </c>
      <c r="J116" s="5">
        <f>IF(FluxoCaixa101315176[[#This Row],[Entrada / Saída]]="Saída",FluxoCaixa101315176[[#This Row],[R$ (Valores)]]*-1,FluxoCaixa101315176[[#This Row],[R$ (Valores)]])</f>
        <v>-3370.64</v>
      </c>
    </row>
    <row r="117" spans="2:10" hidden="1">
      <c r="B117" s="16">
        <v>46087</v>
      </c>
      <c r="C117" s="48" t="s">
        <v>1908</v>
      </c>
      <c r="D117" s="17" t="s">
        <v>2</v>
      </c>
      <c r="E117" s="17" t="s">
        <v>34</v>
      </c>
      <c r="F117" s="17" t="s">
        <v>2027</v>
      </c>
      <c r="G117" s="21">
        <v>2137.9699999999998</v>
      </c>
      <c r="H117" s="17" t="s">
        <v>525</v>
      </c>
      <c r="I117" s="20">
        <f>IF(FluxoCaixa101315176[[#This Row],[Fornecedores]]="Saldo Inicial",FluxoCaixa101315176[[#This Row],[R$ (Valores)]],I116+FluxoCaixa101315176[[#This Row],[Valores Receitas / Despesas]])</f>
        <v>102098.47000000003</v>
      </c>
      <c r="J117" s="53">
        <f>IF(FluxoCaixa101315176[[#This Row],[Entrada / Saída]]="Saída",FluxoCaixa101315176[[#This Row],[R$ (Valores)]]*-1,FluxoCaixa101315176[[#This Row],[R$ (Valores)]])</f>
        <v>-2137.9699999999998</v>
      </c>
    </row>
    <row r="118" spans="2:10" hidden="1">
      <c r="B118" s="16">
        <v>46087</v>
      </c>
      <c r="C118" s="48" t="s">
        <v>1908</v>
      </c>
      <c r="D118" s="17" t="s">
        <v>2</v>
      </c>
      <c r="E118" s="17" t="s">
        <v>34</v>
      </c>
      <c r="F118" s="17" t="s">
        <v>2028</v>
      </c>
      <c r="G118" s="21">
        <v>4907.92</v>
      </c>
      <c r="H118" s="17" t="s">
        <v>525</v>
      </c>
      <c r="I118" s="20">
        <f>IF(FluxoCaixa101315176[[#This Row],[Fornecedores]]="Saldo Inicial",FluxoCaixa101315176[[#This Row],[R$ (Valores)]],I117+FluxoCaixa101315176[[#This Row],[Valores Receitas / Despesas]])</f>
        <v>97190.550000000032</v>
      </c>
      <c r="J118" s="5">
        <f>IF(FluxoCaixa101315176[[#This Row],[Entrada / Saída]]="Saída",FluxoCaixa101315176[[#This Row],[R$ (Valores)]]*-1,FluxoCaixa101315176[[#This Row],[R$ (Valores)]])</f>
        <v>-4907.92</v>
      </c>
    </row>
    <row r="119" spans="2:10" hidden="1">
      <c r="B119" s="16">
        <v>46087</v>
      </c>
      <c r="C119" s="48" t="s">
        <v>1908</v>
      </c>
      <c r="D119" s="17" t="s">
        <v>2</v>
      </c>
      <c r="E119" s="17" t="s">
        <v>70</v>
      </c>
      <c r="F119" s="17" t="s">
        <v>2032</v>
      </c>
      <c r="G119" s="21">
        <v>1553.78</v>
      </c>
      <c r="H119" s="17" t="s">
        <v>525</v>
      </c>
      <c r="I119" s="20">
        <f>IF(FluxoCaixa101315176[[#This Row],[Fornecedores]]="Saldo Inicial",FluxoCaixa101315176[[#This Row],[R$ (Valores)]],I118+FluxoCaixa101315176[[#This Row],[Valores Receitas / Despesas]])</f>
        <v>95636.770000000033</v>
      </c>
      <c r="J119" s="5">
        <f>IF(FluxoCaixa101315176[[#This Row],[Entrada / Saída]]="Saída",FluxoCaixa101315176[[#This Row],[R$ (Valores)]]*-1,FluxoCaixa101315176[[#This Row],[R$ (Valores)]])</f>
        <v>-1553.78</v>
      </c>
    </row>
    <row r="120" spans="2:10" hidden="1">
      <c r="B120" s="16">
        <v>46087</v>
      </c>
      <c r="C120" s="48" t="s">
        <v>1908</v>
      </c>
      <c r="D120" s="17" t="s">
        <v>2</v>
      </c>
      <c r="E120" s="17" t="s">
        <v>70</v>
      </c>
      <c r="F120" s="17" t="s">
        <v>2031</v>
      </c>
      <c r="G120" s="21">
        <v>4500</v>
      </c>
      <c r="H120" s="17" t="s">
        <v>525</v>
      </c>
      <c r="I120" s="20">
        <f>IF(FluxoCaixa101315176[[#This Row],[Fornecedores]]="Saldo Inicial",FluxoCaixa101315176[[#This Row],[R$ (Valores)]],I119+FluxoCaixa101315176[[#This Row],[Valores Receitas / Despesas]])</f>
        <v>91136.770000000033</v>
      </c>
      <c r="J120" s="5">
        <f>IF(FluxoCaixa101315176[[#This Row],[Entrada / Saída]]="Saída",FluxoCaixa101315176[[#This Row],[R$ (Valores)]]*-1,FluxoCaixa101315176[[#This Row],[R$ (Valores)]])</f>
        <v>-4500</v>
      </c>
    </row>
    <row r="121" spans="2:10" hidden="1">
      <c r="B121" s="16">
        <v>46087</v>
      </c>
      <c r="C121" s="48" t="s">
        <v>1908</v>
      </c>
      <c r="D121" s="17" t="s">
        <v>2</v>
      </c>
      <c r="E121" s="17" t="s">
        <v>70</v>
      </c>
      <c r="F121" s="17" t="s">
        <v>1455</v>
      </c>
      <c r="G121" s="21">
        <v>1318.53</v>
      </c>
      <c r="H121" s="17" t="s">
        <v>525</v>
      </c>
      <c r="I121" s="20">
        <f>IF(FluxoCaixa101315176[[#This Row],[Fornecedores]]="Saldo Inicial",FluxoCaixa101315176[[#This Row],[R$ (Valores)]],I120+FluxoCaixa101315176[[#This Row],[Valores Receitas / Despesas]])</f>
        <v>89818.240000000034</v>
      </c>
      <c r="J121" s="5">
        <f>IF(FluxoCaixa101315176[[#This Row],[Entrada / Saída]]="Saída",FluxoCaixa101315176[[#This Row],[R$ (Valores)]]*-1,FluxoCaixa101315176[[#This Row],[R$ (Valores)]])</f>
        <v>-1318.53</v>
      </c>
    </row>
    <row r="122" spans="2:10" hidden="1">
      <c r="B122" s="16">
        <v>46087</v>
      </c>
      <c r="C122" s="48" t="s">
        <v>1908</v>
      </c>
      <c r="D122" s="17" t="s">
        <v>2</v>
      </c>
      <c r="E122" s="17" t="s">
        <v>70</v>
      </c>
      <c r="F122" s="17" t="s">
        <v>2030</v>
      </c>
      <c r="G122" s="21">
        <v>10000</v>
      </c>
      <c r="H122" s="17" t="s">
        <v>525</v>
      </c>
      <c r="I122" s="20">
        <f>IF(FluxoCaixa101315176[[#This Row],[Fornecedores]]="Saldo Inicial",FluxoCaixa101315176[[#This Row],[R$ (Valores)]],I121+FluxoCaixa101315176[[#This Row],[Valores Receitas / Despesas]])</f>
        <v>79818.240000000034</v>
      </c>
      <c r="J122" s="5">
        <f>IF(FluxoCaixa101315176[[#This Row],[Entrada / Saída]]="Saída",FluxoCaixa101315176[[#This Row],[R$ (Valores)]]*-1,FluxoCaixa101315176[[#This Row],[R$ (Valores)]])</f>
        <v>-10000</v>
      </c>
    </row>
    <row r="123" spans="2:10" hidden="1">
      <c r="B123" s="16">
        <v>46087</v>
      </c>
      <c r="C123" s="48" t="s">
        <v>1908</v>
      </c>
      <c r="D123" s="17" t="s">
        <v>2</v>
      </c>
      <c r="E123" s="17" t="s">
        <v>70</v>
      </c>
      <c r="F123" s="17" t="s">
        <v>1461</v>
      </c>
      <c r="G123" s="21">
        <v>1372.72</v>
      </c>
      <c r="H123" s="17" t="s">
        <v>525</v>
      </c>
      <c r="I123" s="20">
        <f>IF(FluxoCaixa101315176[[#This Row],[Fornecedores]]="Saldo Inicial",FluxoCaixa101315176[[#This Row],[R$ (Valores)]],I122+FluxoCaixa101315176[[#This Row],[Valores Receitas / Despesas]])</f>
        <v>78445.520000000033</v>
      </c>
      <c r="J123" s="5">
        <f>IF(FluxoCaixa101315176[[#This Row],[Entrada / Saída]]="Saída",FluxoCaixa101315176[[#This Row],[R$ (Valores)]]*-1,FluxoCaixa101315176[[#This Row],[R$ (Valores)]])</f>
        <v>-1372.72</v>
      </c>
    </row>
    <row r="124" spans="2:10" hidden="1">
      <c r="B124" s="16">
        <v>46087</v>
      </c>
      <c r="C124" s="48" t="s">
        <v>1908</v>
      </c>
      <c r="D124" s="17" t="s">
        <v>2</v>
      </c>
      <c r="E124" s="17" t="s">
        <v>71</v>
      </c>
      <c r="F124" s="17" t="s">
        <v>2012</v>
      </c>
      <c r="G124" s="21">
        <v>616</v>
      </c>
      <c r="H124" s="17" t="s">
        <v>525</v>
      </c>
      <c r="I124" s="20">
        <f>IF(FluxoCaixa101315176[[#This Row],[Fornecedores]]="Saldo Inicial",FluxoCaixa101315176[[#This Row],[R$ (Valores)]],I123+FluxoCaixa101315176[[#This Row],[Valores Receitas / Despesas]])</f>
        <v>77829.520000000033</v>
      </c>
      <c r="J124" s="53">
        <f>IF(FluxoCaixa101315176[[#This Row],[Entrada / Saída]]="Saída",FluxoCaixa101315176[[#This Row],[R$ (Valores)]]*-1,FluxoCaixa101315176[[#This Row],[R$ (Valores)]])</f>
        <v>-616</v>
      </c>
    </row>
    <row r="125" spans="2:10" hidden="1">
      <c r="B125" s="16">
        <v>46087</v>
      </c>
      <c r="C125" s="48" t="s">
        <v>1908</v>
      </c>
      <c r="D125" s="17" t="s">
        <v>2</v>
      </c>
      <c r="E125" s="17" t="s">
        <v>70</v>
      </c>
      <c r="F125" s="17" t="s">
        <v>1462</v>
      </c>
      <c r="G125" s="21">
        <v>1018.82</v>
      </c>
      <c r="H125" s="17" t="s">
        <v>525</v>
      </c>
      <c r="I125" s="20">
        <f>IF(FluxoCaixa101315176[[#This Row],[Fornecedores]]="Saldo Inicial",FluxoCaixa101315176[[#This Row],[R$ (Valores)]],I124+FluxoCaixa101315176[[#This Row],[Valores Receitas / Despesas]])</f>
        <v>76810.700000000026</v>
      </c>
      <c r="J125" s="5">
        <f>IF(FluxoCaixa101315176[[#This Row],[Entrada / Saída]]="Saída",FluxoCaixa101315176[[#This Row],[R$ (Valores)]]*-1,FluxoCaixa101315176[[#This Row],[R$ (Valores)]])</f>
        <v>-1018.82</v>
      </c>
    </row>
    <row r="126" spans="2:10" hidden="1">
      <c r="B126" s="16">
        <v>46087</v>
      </c>
      <c r="C126" s="48" t="s">
        <v>1908</v>
      </c>
      <c r="D126" s="17" t="s">
        <v>2</v>
      </c>
      <c r="E126" s="17" t="s">
        <v>70</v>
      </c>
      <c r="F126" s="17" t="s">
        <v>1463</v>
      </c>
      <c r="G126" s="21">
        <v>2529.12</v>
      </c>
      <c r="H126" s="17" t="s">
        <v>525</v>
      </c>
      <c r="I126" s="20">
        <f>IF(FluxoCaixa101315176[[#This Row],[Fornecedores]]="Saldo Inicial",FluxoCaixa101315176[[#This Row],[R$ (Valores)]],I125+FluxoCaixa101315176[[#This Row],[Valores Receitas / Despesas]])</f>
        <v>74281.580000000031</v>
      </c>
      <c r="J126" s="5">
        <f>IF(FluxoCaixa101315176[[#This Row],[Entrada / Saída]]="Saída",FluxoCaixa101315176[[#This Row],[R$ (Valores)]]*-1,FluxoCaixa101315176[[#This Row],[R$ (Valores)]])</f>
        <v>-2529.12</v>
      </c>
    </row>
    <row r="127" spans="2:10" hidden="1">
      <c r="B127" s="16">
        <v>46087</v>
      </c>
      <c r="C127" s="48" t="s">
        <v>1908</v>
      </c>
      <c r="D127" s="17" t="s">
        <v>2</v>
      </c>
      <c r="E127" s="17" t="s">
        <v>70</v>
      </c>
      <c r="F127" s="17" t="s">
        <v>1094</v>
      </c>
      <c r="G127" s="29">
        <v>8994.6</v>
      </c>
      <c r="H127" s="17" t="s">
        <v>525</v>
      </c>
      <c r="I127" s="20">
        <f>IF(FluxoCaixa101315176[[#This Row],[Fornecedores]]="Saldo Inicial",FluxoCaixa101315176[[#This Row],[R$ (Valores)]],I126+FluxoCaixa101315176[[#This Row],[Valores Receitas / Despesas]])</f>
        <v>65286.980000000032</v>
      </c>
      <c r="J127" s="53">
        <f>IF(FluxoCaixa101315176[[#This Row],[Entrada / Saída]]="Saída",FluxoCaixa101315176[[#This Row],[R$ (Valores)]]*-1,FluxoCaixa101315176[[#This Row],[R$ (Valores)]])</f>
        <v>-8994.6</v>
      </c>
    </row>
    <row r="128" spans="2:10" hidden="1">
      <c r="B128" s="16">
        <v>46087</v>
      </c>
      <c r="C128" s="48" t="s">
        <v>1908</v>
      </c>
      <c r="D128" s="17" t="s">
        <v>2</v>
      </c>
      <c r="E128" s="17" t="s">
        <v>70</v>
      </c>
      <c r="F128" s="17" t="s">
        <v>2033</v>
      </c>
      <c r="G128" s="21">
        <v>48294.53</v>
      </c>
      <c r="H128" s="17" t="s">
        <v>525</v>
      </c>
      <c r="I128" s="20">
        <f>IF(FluxoCaixa101315176[[#This Row],[Fornecedores]]="Saldo Inicial",FluxoCaixa101315176[[#This Row],[R$ (Valores)]],I127+FluxoCaixa101315176[[#This Row],[Valores Receitas / Despesas]])</f>
        <v>16992.450000000033</v>
      </c>
      <c r="J128" s="53">
        <f>IF(FluxoCaixa101315176[[#This Row],[Entrada / Saída]]="Saída",FluxoCaixa101315176[[#This Row],[R$ (Valores)]]*-1,FluxoCaixa101315176[[#This Row],[R$ (Valores)]])</f>
        <v>-48294.53</v>
      </c>
    </row>
    <row r="129" spans="2:10" hidden="1">
      <c r="B129" s="16">
        <v>46087</v>
      </c>
      <c r="C129" s="48" t="s">
        <v>1908</v>
      </c>
      <c r="D129" s="17" t="s">
        <v>2</v>
      </c>
      <c r="E129" s="17" t="s">
        <v>25</v>
      </c>
      <c r="F129" s="17" t="s">
        <v>2007</v>
      </c>
      <c r="G129" s="29">
        <v>150</v>
      </c>
      <c r="H129" s="17" t="s">
        <v>525</v>
      </c>
      <c r="I129" s="20">
        <f>IF(FluxoCaixa101315176[[#This Row],[Fornecedores]]="Saldo Inicial",FluxoCaixa101315176[[#This Row],[R$ (Valores)]],I128+FluxoCaixa101315176[[#This Row],[Valores Receitas / Despesas]])</f>
        <v>16842.450000000033</v>
      </c>
      <c r="J129" s="53">
        <f>IF(FluxoCaixa101315176[[#This Row],[Entrada / Saída]]="Saída",FluxoCaixa101315176[[#This Row],[R$ (Valores)]]*-1,FluxoCaixa101315176[[#This Row],[R$ (Valores)]])</f>
        <v>-150</v>
      </c>
    </row>
    <row r="130" spans="2:10" hidden="1">
      <c r="B130" s="16">
        <v>46087</v>
      </c>
      <c r="C130" s="48" t="s">
        <v>1908</v>
      </c>
      <c r="D130" s="17" t="s">
        <v>2</v>
      </c>
      <c r="E130" s="17" t="s">
        <v>71</v>
      </c>
      <c r="F130" s="17" t="s">
        <v>2011</v>
      </c>
      <c r="G130" s="21">
        <v>20.5</v>
      </c>
      <c r="H130" s="17" t="s">
        <v>525</v>
      </c>
      <c r="I130" s="20">
        <f>IF(FluxoCaixa101315176[[#This Row],[Fornecedores]]="Saldo Inicial",FluxoCaixa101315176[[#This Row],[R$ (Valores)]],I129+FluxoCaixa101315176[[#This Row],[Valores Receitas / Despesas]])</f>
        <v>16821.950000000033</v>
      </c>
      <c r="J130" s="53">
        <f>IF(FluxoCaixa101315176[[#This Row],[Entrada / Saída]]="Saída",FluxoCaixa101315176[[#This Row],[R$ (Valores)]]*-1,FluxoCaixa101315176[[#This Row],[R$ (Valores)]])</f>
        <v>-20.5</v>
      </c>
    </row>
    <row r="131" spans="2:10" hidden="1">
      <c r="B131" s="16">
        <v>46087</v>
      </c>
      <c r="C131" s="48" t="s">
        <v>1908</v>
      </c>
      <c r="D131" s="17" t="s">
        <v>2</v>
      </c>
      <c r="E131" s="17" t="s">
        <v>71</v>
      </c>
      <c r="F131" s="17" t="s">
        <v>2013</v>
      </c>
      <c r="G131" s="21">
        <v>230</v>
      </c>
      <c r="H131" s="17" t="s">
        <v>525</v>
      </c>
      <c r="I131" s="20">
        <f>IF(FluxoCaixa101315176[[#This Row],[Fornecedores]]="Saldo Inicial",FluxoCaixa101315176[[#This Row],[R$ (Valores)]],I130+FluxoCaixa101315176[[#This Row],[Valores Receitas / Despesas]])</f>
        <v>16591.950000000033</v>
      </c>
      <c r="J131" s="53">
        <f>IF(FluxoCaixa101315176[[#This Row],[Entrada / Saída]]="Saída",FluxoCaixa101315176[[#This Row],[R$ (Valores)]]*-1,FluxoCaixa101315176[[#This Row],[R$ (Valores)]])</f>
        <v>-230</v>
      </c>
    </row>
    <row r="132" spans="2:10" hidden="1">
      <c r="B132" s="16">
        <v>46087</v>
      </c>
      <c r="C132" s="48" t="s">
        <v>1908</v>
      </c>
      <c r="D132" s="17" t="s">
        <v>2</v>
      </c>
      <c r="E132" s="17" t="s">
        <v>28</v>
      </c>
      <c r="F132" s="17" t="s">
        <v>2016</v>
      </c>
      <c r="G132" s="29">
        <v>831.92</v>
      </c>
      <c r="H132" s="17" t="s">
        <v>525</v>
      </c>
      <c r="I132" s="20">
        <f>IF(FluxoCaixa101315176[[#This Row],[Fornecedores]]="Saldo Inicial",FluxoCaixa101315176[[#This Row],[R$ (Valores)]],I131+FluxoCaixa101315176[[#This Row],[Valores Receitas / Despesas]])</f>
        <v>15760.030000000033</v>
      </c>
      <c r="J132" s="53">
        <f>IF(FluxoCaixa101315176[[#This Row],[Entrada / Saída]]="Saída",FluxoCaixa101315176[[#This Row],[R$ (Valores)]]*-1,FluxoCaixa101315176[[#This Row],[R$ (Valores)]])</f>
        <v>-831.92</v>
      </c>
    </row>
    <row r="133" spans="2:10" hidden="1">
      <c r="B133" s="16">
        <v>46087</v>
      </c>
      <c r="C133" s="48" t="s">
        <v>1908</v>
      </c>
      <c r="D133" s="17" t="s">
        <v>2</v>
      </c>
      <c r="E133" s="17" t="s">
        <v>28</v>
      </c>
      <c r="F133" s="17" t="s">
        <v>1090</v>
      </c>
      <c r="G133" s="29">
        <v>640.80999999999995</v>
      </c>
      <c r="H133" s="17" t="s">
        <v>525</v>
      </c>
      <c r="I133" s="20">
        <f>IF(FluxoCaixa101315176[[#This Row],[Fornecedores]]="Saldo Inicial",FluxoCaixa101315176[[#This Row],[R$ (Valores)]],I132+FluxoCaixa101315176[[#This Row],[Valores Receitas / Despesas]])</f>
        <v>15119.220000000034</v>
      </c>
      <c r="J133" s="53">
        <f>IF(FluxoCaixa101315176[[#This Row],[Entrada / Saída]]="Saída",FluxoCaixa101315176[[#This Row],[R$ (Valores)]]*-1,FluxoCaixa101315176[[#This Row],[R$ (Valores)]])</f>
        <v>-640.80999999999995</v>
      </c>
    </row>
    <row r="134" spans="2:10" hidden="1">
      <c r="B134" s="16">
        <v>46087</v>
      </c>
      <c r="C134" s="48" t="s">
        <v>1908</v>
      </c>
      <c r="D134" s="17" t="s">
        <v>1</v>
      </c>
      <c r="E134" s="17" t="s">
        <v>75</v>
      </c>
      <c r="F134" s="17" t="s">
        <v>75</v>
      </c>
      <c r="G134" s="21">
        <v>100000</v>
      </c>
      <c r="H134" s="17" t="s">
        <v>525</v>
      </c>
      <c r="I134" s="20">
        <f>IF(FluxoCaixa101315176[[#This Row],[Fornecedores]]="Saldo Inicial",FluxoCaixa101315176[[#This Row],[R$ (Valores)]],I133+FluxoCaixa101315176[[#This Row],[Valores Receitas / Despesas]])</f>
        <v>115119.22000000003</v>
      </c>
      <c r="J134" s="5">
        <f>IF(FluxoCaixa101315176[[#This Row],[Entrada / Saída]]="Saída",FluxoCaixa101315176[[#This Row],[R$ (Valores)]]*-1,FluxoCaixa101315176[[#This Row],[R$ (Valores)]])</f>
        <v>100000</v>
      </c>
    </row>
    <row r="135" spans="2:10" hidden="1">
      <c r="B135" s="16">
        <v>46087</v>
      </c>
      <c r="C135" s="48" t="s">
        <v>1908</v>
      </c>
      <c r="D135" s="17" t="s">
        <v>2</v>
      </c>
      <c r="E135" s="17" t="s">
        <v>79</v>
      </c>
      <c r="F135" s="17" t="s">
        <v>2008</v>
      </c>
      <c r="G135" s="21">
        <v>767.4</v>
      </c>
      <c r="H135" s="17" t="s">
        <v>525</v>
      </c>
      <c r="I135" s="20">
        <f>IF(FluxoCaixa101315176[[#This Row],[Fornecedores]]="Saldo Inicial",FluxoCaixa101315176[[#This Row],[R$ (Valores)]],I134+FluxoCaixa101315176[[#This Row],[Valores Receitas / Despesas]])</f>
        <v>114351.82000000004</v>
      </c>
      <c r="J135" s="53">
        <f>IF(FluxoCaixa101315176[[#This Row],[Entrada / Saída]]="Saída",FluxoCaixa101315176[[#This Row],[R$ (Valores)]]*-1,FluxoCaixa101315176[[#This Row],[R$ (Valores)]])</f>
        <v>-767.4</v>
      </c>
    </row>
    <row r="136" spans="2:10" hidden="1">
      <c r="B136" s="16">
        <v>46090</v>
      </c>
      <c r="C136" s="48" t="s">
        <v>1908</v>
      </c>
      <c r="D136" s="45" t="s">
        <v>2</v>
      </c>
      <c r="E136" s="45" t="s">
        <v>26</v>
      </c>
      <c r="F136" s="45" t="s">
        <v>2046</v>
      </c>
      <c r="G136" s="54">
        <v>338</v>
      </c>
      <c r="H136" s="45" t="s">
        <v>525</v>
      </c>
      <c r="I136" s="20">
        <f>IF(FluxoCaixa101315176[[#This Row],[Fornecedores]]="Saldo Inicial",FluxoCaixa101315176[[#This Row],[R$ (Valores)]],I135+FluxoCaixa101315176[[#This Row],[Valores Receitas / Despesas]])</f>
        <v>114013.82000000004</v>
      </c>
      <c r="J136" s="53">
        <f>IF(FluxoCaixa101315176[[#This Row],[Entrada / Saída]]="Saída",FluxoCaixa101315176[[#This Row],[R$ (Valores)]]*-1,FluxoCaixa101315176[[#This Row],[R$ (Valores)]])</f>
        <v>-338</v>
      </c>
    </row>
    <row r="137" spans="2:10" hidden="1">
      <c r="B137" s="16">
        <v>46090</v>
      </c>
      <c r="C137" s="48" t="s">
        <v>1908</v>
      </c>
      <c r="D137" s="45" t="s">
        <v>2</v>
      </c>
      <c r="E137" s="45" t="s">
        <v>70</v>
      </c>
      <c r="F137" s="45" t="s">
        <v>2052</v>
      </c>
      <c r="G137" s="21">
        <v>853.5</v>
      </c>
      <c r="H137" s="17" t="s">
        <v>525</v>
      </c>
      <c r="I137" s="20">
        <f>IF(FluxoCaixa101315176[[#This Row],[Fornecedores]]="Saldo Inicial",FluxoCaixa101315176[[#This Row],[R$ (Valores)]],I136+FluxoCaixa101315176[[#This Row],[Valores Receitas / Despesas]])</f>
        <v>113160.32000000004</v>
      </c>
      <c r="J137" s="53">
        <f>IF(FluxoCaixa101315176[[#This Row],[Entrada / Saída]]="Saída",FluxoCaixa101315176[[#This Row],[R$ (Valores)]]*-1,FluxoCaixa101315176[[#This Row],[R$ (Valores)]])</f>
        <v>-853.5</v>
      </c>
    </row>
    <row r="138" spans="2:10" hidden="1">
      <c r="B138" s="16">
        <v>46090</v>
      </c>
      <c r="C138" s="48" t="s">
        <v>1908</v>
      </c>
      <c r="D138" s="17" t="s">
        <v>2</v>
      </c>
      <c r="E138" s="17" t="s">
        <v>76</v>
      </c>
      <c r="F138" s="17" t="s">
        <v>2050</v>
      </c>
      <c r="G138" s="21">
        <v>860</v>
      </c>
      <c r="H138" s="17" t="s">
        <v>525</v>
      </c>
      <c r="I138" s="20">
        <f>IF(FluxoCaixa101315176[[#This Row],[Fornecedores]]="Saldo Inicial",FluxoCaixa101315176[[#This Row],[R$ (Valores)]],I137+FluxoCaixa101315176[[#This Row],[Valores Receitas / Despesas]])</f>
        <v>112300.32000000004</v>
      </c>
      <c r="J138" s="53">
        <f>IF(FluxoCaixa101315176[[#This Row],[Entrada / Saída]]="Saída",FluxoCaixa101315176[[#This Row],[R$ (Valores)]]*-1,FluxoCaixa101315176[[#This Row],[R$ (Valores)]])</f>
        <v>-860</v>
      </c>
    </row>
    <row r="139" spans="2:10" hidden="1">
      <c r="B139" s="16">
        <v>46090</v>
      </c>
      <c r="C139" s="48" t="s">
        <v>1908</v>
      </c>
      <c r="D139" s="17" t="s">
        <v>2</v>
      </c>
      <c r="E139" s="17" t="s">
        <v>17</v>
      </c>
      <c r="F139" s="17" t="s">
        <v>865</v>
      </c>
      <c r="G139" s="21">
        <v>1303.69</v>
      </c>
      <c r="H139" s="17" t="s">
        <v>525</v>
      </c>
      <c r="I139" s="20">
        <f>IF(FluxoCaixa101315176[[#This Row],[Fornecedores]]="Saldo Inicial",FluxoCaixa101315176[[#This Row],[R$ (Valores)]],I138+FluxoCaixa101315176[[#This Row],[Valores Receitas / Despesas]])</f>
        <v>110996.63000000003</v>
      </c>
      <c r="J139" s="53">
        <f>IF(FluxoCaixa101315176[[#This Row],[Entrada / Saída]]="Saída",FluxoCaixa101315176[[#This Row],[R$ (Valores)]]*-1,FluxoCaixa101315176[[#This Row],[R$ (Valores)]])</f>
        <v>-1303.69</v>
      </c>
    </row>
    <row r="140" spans="2:10" hidden="1">
      <c r="B140" s="16">
        <v>46090</v>
      </c>
      <c r="C140" s="48" t="s">
        <v>1908</v>
      </c>
      <c r="D140" s="17" t="s">
        <v>2</v>
      </c>
      <c r="E140" s="17" t="s">
        <v>18</v>
      </c>
      <c r="F140" s="17" t="s">
        <v>577</v>
      </c>
      <c r="G140" s="21">
        <v>502.96</v>
      </c>
      <c r="H140" s="17" t="s">
        <v>525</v>
      </c>
      <c r="I140" s="20">
        <f>IF(FluxoCaixa101315176[[#This Row],[Fornecedores]]="Saldo Inicial",FluxoCaixa101315176[[#This Row],[R$ (Valores)]],I139+FluxoCaixa101315176[[#This Row],[Valores Receitas / Despesas]])</f>
        <v>110493.67000000003</v>
      </c>
      <c r="J140" s="53">
        <f>IF(FluxoCaixa101315176[[#This Row],[Entrada / Saída]]="Saída",FluxoCaixa101315176[[#This Row],[R$ (Valores)]]*-1,FluxoCaixa101315176[[#This Row],[R$ (Valores)]])</f>
        <v>-502.96</v>
      </c>
    </row>
    <row r="141" spans="2:10" hidden="1">
      <c r="B141" s="16">
        <v>46090</v>
      </c>
      <c r="C141" s="48" t="s">
        <v>1908</v>
      </c>
      <c r="D141" s="17" t="s">
        <v>2</v>
      </c>
      <c r="E141" s="17" t="s">
        <v>507</v>
      </c>
      <c r="F141" s="17" t="s">
        <v>2048</v>
      </c>
      <c r="G141" s="21">
        <v>108.39</v>
      </c>
      <c r="H141" s="17" t="s">
        <v>525</v>
      </c>
      <c r="I141" s="20">
        <f>IF(FluxoCaixa101315176[[#This Row],[Fornecedores]]="Saldo Inicial",FluxoCaixa101315176[[#This Row],[R$ (Valores)]],I140+FluxoCaixa101315176[[#This Row],[Valores Receitas / Despesas]])</f>
        <v>110385.28000000003</v>
      </c>
      <c r="J141" s="53">
        <f>IF(FluxoCaixa101315176[[#This Row],[Entrada / Saída]]="Saída",FluxoCaixa101315176[[#This Row],[R$ (Valores)]]*-1,FluxoCaixa101315176[[#This Row],[R$ (Valores)]])</f>
        <v>-108.39</v>
      </c>
    </row>
    <row r="142" spans="2:10" hidden="1">
      <c r="B142" s="16">
        <v>46090</v>
      </c>
      <c r="C142" s="48" t="s">
        <v>1908</v>
      </c>
      <c r="D142" s="17" t="s">
        <v>2</v>
      </c>
      <c r="E142" s="17" t="s">
        <v>70</v>
      </c>
      <c r="F142" s="17" t="s">
        <v>1584</v>
      </c>
      <c r="G142" s="21">
        <v>9500</v>
      </c>
      <c r="H142" s="17" t="s">
        <v>525</v>
      </c>
      <c r="I142" s="20">
        <f>IF(FluxoCaixa101315176[[#This Row],[Fornecedores]]="Saldo Inicial",FluxoCaixa101315176[[#This Row],[R$ (Valores)]],I141+FluxoCaixa101315176[[#This Row],[Valores Receitas / Despesas]])</f>
        <v>100885.28000000003</v>
      </c>
      <c r="J142" s="53">
        <f>IF(FluxoCaixa101315176[[#This Row],[Entrada / Saída]]="Saída",FluxoCaixa101315176[[#This Row],[R$ (Valores)]]*-1,FluxoCaixa101315176[[#This Row],[R$ (Valores)]])</f>
        <v>-9500</v>
      </c>
    </row>
    <row r="143" spans="2:10" hidden="1">
      <c r="B143" s="16">
        <v>46090</v>
      </c>
      <c r="C143" s="48" t="s">
        <v>1908</v>
      </c>
      <c r="D143" s="17" t="s">
        <v>2</v>
      </c>
      <c r="E143" s="17" t="s">
        <v>222</v>
      </c>
      <c r="F143" s="17" t="s">
        <v>1007</v>
      </c>
      <c r="G143" s="21">
        <v>8289.73</v>
      </c>
      <c r="H143" s="17" t="s">
        <v>525</v>
      </c>
      <c r="I143" s="20">
        <f>IF(FluxoCaixa101315176[[#This Row],[Fornecedores]]="Saldo Inicial",FluxoCaixa101315176[[#This Row],[R$ (Valores)]],I142+FluxoCaixa101315176[[#This Row],[Valores Receitas / Despesas]])</f>
        <v>92595.550000000032</v>
      </c>
      <c r="J143" s="53">
        <f>IF(FluxoCaixa101315176[[#This Row],[Entrada / Saída]]="Saída",FluxoCaixa101315176[[#This Row],[R$ (Valores)]]*-1,FluxoCaixa101315176[[#This Row],[R$ (Valores)]])</f>
        <v>-8289.73</v>
      </c>
    </row>
    <row r="144" spans="2:10" hidden="1">
      <c r="B144" s="16">
        <v>46090</v>
      </c>
      <c r="C144" s="48" t="s">
        <v>1908</v>
      </c>
      <c r="D144" s="17" t="s">
        <v>2</v>
      </c>
      <c r="E144" s="17" t="s">
        <v>70</v>
      </c>
      <c r="F144" s="17" t="s">
        <v>2077</v>
      </c>
      <c r="G144" s="21">
        <v>17000</v>
      </c>
      <c r="H144" s="17" t="s">
        <v>525</v>
      </c>
      <c r="I144" s="20">
        <f>IF(FluxoCaixa101315176[[#This Row],[Fornecedores]]="Saldo Inicial",FluxoCaixa101315176[[#This Row],[R$ (Valores)]],I143+FluxoCaixa101315176[[#This Row],[Valores Receitas / Despesas]])</f>
        <v>75595.550000000032</v>
      </c>
      <c r="J144" s="53">
        <f>IF(FluxoCaixa101315176[[#This Row],[Entrada / Saída]]="Saída",FluxoCaixa101315176[[#This Row],[R$ (Valores)]]*-1,FluxoCaixa101315176[[#This Row],[R$ (Valores)]])</f>
        <v>-17000</v>
      </c>
    </row>
    <row r="145" spans="2:10" hidden="1">
      <c r="B145" s="16">
        <v>46090</v>
      </c>
      <c r="C145" s="48" t="s">
        <v>1908</v>
      </c>
      <c r="D145" s="17" t="s">
        <v>2</v>
      </c>
      <c r="E145" s="17" t="s">
        <v>146</v>
      </c>
      <c r="F145" s="17" t="s">
        <v>862</v>
      </c>
      <c r="G145" s="21">
        <v>149</v>
      </c>
      <c r="H145" s="17" t="s">
        <v>525</v>
      </c>
      <c r="I145" s="20">
        <f>IF(FluxoCaixa101315176[[#This Row],[Fornecedores]]="Saldo Inicial",FluxoCaixa101315176[[#This Row],[R$ (Valores)]],I144+FluxoCaixa101315176[[#This Row],[Valores Receitas / Despesas]])</f>
        <v>75446.550000000032</v>
      </c>
      <c r="J145" s="53">
        <f>IF(FluxoCaixa101315176[[#This Row],[Entrada / Saída]]="Saída",FluxoCaixa101315176[[#This Row],[R$ (Valores)]]*-1,FluxoCaixa101315176[[#This Row],[R$ (Valores)]])</f>
        <v>-149</v>
      </c>
    </row>
    <row r="146" spans="2:10" hidden="1">
      <c r="B146" s="16">
        <v>46090</v>
      </c>
      <c r="C146" s="48" t="s">
        <v>1908</v>
      </c>
      <c r="D146" s="45" t="s">
        <v>2</v>
      </c>
      <c r="E146" s="45" t="s">
        <v>146</v>
      </c>
      <c r="F146" s="45" t="s">
        <v>862</v>
      </c>
      <c r="G146" s="54">
        <v>57</v>
      </c>
      <c r="H146" s="45" t="s">
        <v>525</v>
      </c>
      <c r="I146" s="20">
        <f>IF(FluxoCaixa101315176[[#This Row],[Fornecedores]]="Saldo Inicial",FluxoCaixa101315176[[#This Row],[R$ (Valores)]],I145+FluxoCaixa101315176[[#This Row],[Valores Receitas / Despesas]])</f>
        <v>75389.550000000032</v>
      </c>
      <c r="J146" s="53">
        <f>IF(FluxoCaixa101315176[[#This Row],[Entrada / Saída]]="Saída",FluxoCaixa101315176[[#This Row],[R$ (Valores)]]*-1,FluxoCaixa101315176[[#This Row],[R$ (Valores)]])</f>
        <v>-57</v>
      </c>
    </row>
    <row r="147" spans="2:10" hidden="1">
      <c r="B147" s="16">
        <v>46090</v>
      </c>
      <c r="C147" s="48" t="s">
        <v>1908</v>
      </c>
      <c r="D147" s="17" t="s">
        <v>2</v>
      </c>
      <c r="E147" s="17" t="s">
        <v>36</v>
      </c>
      <c r="F147" s="17" t="s">
        <v>2055</v>
      </c>
      <c r="G147" s="21">
        <v>10000</v>
      </c>
      <c r="H147" s="17" t="s">
        <v>525</v>
      </c>
      <c r="I147" s="20">
        <f>IF(FluxoCaixa101315176[[#This Row],[Fornecedores]]="Saldo Inicial",FluxoCaixa101315176[[#This Row],[R$ (Valores)]],I146+FluxoCaixa101315176[[#This Row],[Valores Receitas / Despesas]])</f>
        <v>65389.550000000032</v>
      </c>
      <c r="J147" s="5">
        <f>IF(FluxoCaixa101315176[[#This Row],[Entrada / Saída]]="Saída",FluxoCaixa101315176[[#This Row],[R$ (Valores)]]*-1,FluxoCaixa101315176[[#This Row],[R$ (Valores)]])</f>
        <v>-10000</v>
      </c>
    </row>
    <row r="148" spans="2:10" hidden="1">
      <c r="B148" s="16">
        <v>46090</v>
      </c>
      <c r="C148" s="48" t="s">
        <v>1908</v>
      </c>
      <c r="D148" s="17" t="s">
        <v>2</v>
      </c>
      <c r="E148" s="17" t="s">
        <v>70</v>
      </c>
      <c r="F148" s="17" t="s">
        <v>2053</v>
      </c>
      <c r="G148" s="21">
        <v>2475</v>
      </c>
      <c r="H148" s="17" t="s">
        <v>525</v>
      </c>
      <c r="I148" s="20">
        <f>IF(FluxoCaixa101315176[[#This Row],[Fornecedores]]="Saldo Inicial",FluxoCaixa101315176[[#This Row],[R$ (Valores)]],I147+FluxoCaixa101315176[[#This Row],[Valores Receitas / Despesas]])</f>
        <v>62914.550000000032</v>
      </c>
      <c r="J148" s="5">
        <f>IF(FluxoCaixa101315176[[#This Row],[Entrada / Saída]]="Saída",FluxoCaixa101315176[[#This Row],[R$ (Valores)]]*-1,FluxoCaixa101315176[[#This Row],[R$ (Valores)]])</f>
        <v>-2475</v>
      </c>
    </row>
    <row r="149" spans="2:10" hidden="1">
      <c r="B149" s="16">
        <v>46090</v>
      </c>
      <c r="C149" s="48" t="s">
        <v>1908</v>
      </c>
      <c r="D149" s="17" t="s">
        <v>2</v>
      </c>
      <c r="E149" s="17" t="s">
        <v>25</v>
      </c>
      <c r="F149" s="17" t="s">
        <v>2049</v>
      </c>
      <c r="G149" s="21">
        <v>740</v>
      </c>
      <c r="H149" s="17" t="s">
        <v>525</v>
      </c>
      <c r="I149" s="20">
        <f>IF(FluxoCaixa101315176[[#This Row],[Fornecedores]]="Saldo Inicial",FluxoCaixa101315176[[#This Row],[R$ (Valores)]],I148+FluxoCaixa101315176[[#This Row],[Valores Receitas / Despesas]])</f>
        <v>62174.550000000032</v>
      </c>
      <c r="J149" s="5">
        <f>IF(FluxoCaixa101315176[[#This Row],[Entrada / Saída]]="Saída",FluxoCaixa101315176[[#This Row],[R$ (Valores)]]*-1,FluxoCaixa101315176[[#This Row],[R$ (Valores)]])</f>
        <v>-740</v>
      </c>
    </row>
    <row r="150" spans="2:10" hidden="1">
      <c r="B150" s="16">
        <v>46090</v>
      </c>
      <c r="C150" s="48" t="s">
        <v>1908</v>
      </c>
      <c r="D150" s="17" t="s">
        <v>2</v>
      </c>
      <c r="E150" s="17" t="s">
        <v>70</v>
      </c>
      <c r="F150" s="17" t="s">
        <v>1569</v>
      </c>
      <c r="G150" s="21">
        <v>2400</v>
      </c>
      <c r="H150" s="17" t="s">
        <v>525</v>
      </c>
      <c r="I150" s="20">
        <f>IF(FluxoCaixa101315176[[#This Row],[Fornecedores]]="Saldo Inicial",FluxoCaixa101315176[[#This Row],[R$ (Valores)]],I149+FluxoCaixa101315176[[#This Row],[Valores Receitas / Despesas]])</f>
        <v>59774.550000000032</v>
      </c>
      <c r="J150" s="53">
        <f>IF(FluxoCaixa101315176[[#This Row],[Entrada / Saída]]="Saída",FluxoCaixa101315176[[#This Row],[R$ (Valores)]]*-1,FluxoCaixa101315176[[#This Row],[R$ (Valores)]])</f>
        <v>-2400</v>
      </c>
    </row>
    <row r="151" spans="2:10" hidden="1">
      <c r="B151" s="16">
        <v>46090</v>
      </c>
      <c r="C151" s="48" t="s">
        <v>1908</v>
      </c>
      <c r="D151" s="17" t="s">
        <v>2</v>
      </c>
      <c r="E151" s="17" t="s">
        <v>25</v>
      </c>
      <c r="F151" s="17" t="s">
        <v>2047</v>
      </c>
      <c r="G151" s="21">
        <v>705</v>
      </c>
      <c r="H151" s="17" t="s">
        <v>525</v>
      </c>
      <c r="I151" s="20">
        <f>IF(FluxoCaixa101315176[[#This Row],[Fornecedores]]="Saldo Inicial",FluxoCaixa101315176[[#This Row],[R$ (Valores)]],I150+FluxoCaixa101315176[[#This Row],[Valores Receitas / Despesas]])</f>
        <v>59069.550000000032</v>
      </c>
      <c r="J151" s="5">
        <f>IF(FluxoCaixa101315176[[#This Row],[Entrada / Saída]]="Saída",FluxoCaixa101315176[[#This Row],[R$ (Valores)]]*-1,FluxoCaixa101315176[[#This Row],[R$ (Valores)]])</f>
        <v>-705</v>
      </c>
    </row>
    <row r="152" spans="2:10" hidden="1">
      <c r="B152" s="16">
        <v>46090</v>
      </c>
      <c r="C152" s="48" t="s">
        <v>1908</v>
      </c>
      <c r="D152" s="17" t="s">
        <v>2</v>
      </c>
      <c r="E152" s="17" t="s">
        <v>70</v>
      </c>
      <c r="F152" s="17" t="s">
        <v>2071</v>
      </c>
      <c r="G152" s="21">
        <v>4500</v>
      </c>
      <c r="H152" s="17" t="s">
        <v>525</v>
      </c>
      <c r="I152" s="20">
        <f>IF(FluxoCaixa101315176[[#This Row],[Fornecedores]]="Saldo Inicial",FluxoCaixa101315176[[#This Row],[R$ (Valores)]],I151+FluxoCaixa101315176[[#This Row],[Valores Receitas / Despesas]])</f>
        <v>54569.550000000032</v>
      </c>
      <c r="J152" s="5">
        <f>IF(FluxoCaixa101315176[[#This Row],[Entrada / Saída]]="Saída",FluxoCaixa101315176[[#This Row],[R$ (Valores)]]*-1,FluxoCaixa101315176[[#This Row],[R$ (Valores)]])</f>
        <v>-4500</v>
      </c>
    </row>
    <row r="153" spans="2:10" hidden="1">
      <c r="B153" s="16">
        <v>46090</v>
      </c>
      <c r="C153" s="48" t="s">
        <v>1908</v>
      </c>
      <c r="D153" s="17" t="s">
        <v>2</v>
      </c>
      <c r="E153" s="17" t="s">
        <v>70</v>
      </c>
      <c r="F153" s="17" t="s">
        <v>2074</v>
      </c>
      <c r="G153" s="21">
        <v>29000</v>
      </c>
      <c r="H153" s="17" t="s">
        <v>525</v>
      </c>
      <c r="I153" s="20">
        <f>IF(FluxoCaixa101315176[[#This Row],[Fornecedores]]="Saldo Inicial",FluxoCaixa101315176[[#This Row],[R$ (Valores)]],I152+FluxoCaixa101315176[[#This Row],[Valores Receitas / Despesas]])</f>
        <v>25569.550000000032</v>
      </c>
      <c r="J153" s="5">
        <f>IF(FluxoCaixa101315176[[#This Row],[Entrada / Saída]]="Saída",FluxoCaixa101315176[[#This Row],[R$ (Valores)]]*-1,FluxoCaixa101315176[[#This Row],[R$ (Valores)]])</f>
        <v>-29000</v>
      </c>
    </row>
    <row r="154" spans="2:10" hidden="1">
      <c r="B154" s="16">
        <v>46090</v>
      </c>
      <c r="C154" s="48" t="s">
        <v>1908</v>
      </c>
      <c r="D154" s="17" t="s">
        <v>2</v>
      </c>
      <c r="E154" s="17" t="s">
        <v>70</v>
      </c>
      <c r="F154" s="17" t="s">
        <v>2070</v>
      </c>
      <c r="G154" s="21">
        <v>5000</v>
      </c>
      <c r="H154" s="17" t="s">
        <v>525</v>
      </c>
      <c r="I154" s="20">
        <f>IF(FluxoCaixa101315176[[#This Row],[Fornecedores]]="Saldo Inicial",FluxoCaixa101315176[[#This Row],[R$ (Valores)]],I153+FluxoCaixa101315176[[#This Row],[Valores Receitas / Despesas]])</f>
        <v>20569.550000000032</v>
      </c>
      <c r="J154" s="5">
        <f>IF(FluxoCaixa101315176[[#This Row],[Entrada / Saída]]="Saída",FluxoCaixa101315176[[#This Row],[R$ (Valores)]]*-1,FluxoCaixa101315176[[#This Row],[R$ (Valores)]])</f>
        <v>-5000</v>
      </c>
    </row>
    <row r="155" spans="2:10" hidden="1">
      <c r="B155" s="16">
        <v>46090</v>
      </c>
      <c r="C155" s="48" t="s">
        <v>1908</v>
      </c>
      <c r="D155" s="17" t="s">
        <v>2</v>
      </c>
      <c r="E155" s="17" t="s">
        <v>507</v>
      </c>
      <c r="F155" s="17" t="s">
        <v>2078</v>
      </c>
      <c r="G155" s="21">
        <v>108.39</v>
      </c>
      <c r="H155" s="17" t="s">
        <v>525</v>
      </c>
      <c r="I155" s="20">
        <f>IF(FluxoCaixa101315176[[#This Row],[Fornecedores]]="Saldo Inicial",FluxoCaixa101315176[[#This Row],[R$ (Valores)]],I154+FluxoCaixa101315176[[#This Row],[Valores Receitas / Despesas]])</f>
        <v>20461.160000000033</v>
      </c>
      <c r="J155" s="53">
        <f>IF(FluxoCaixa101315176[[#This Row],[Entrada / Saída]]="Saída",FluxoCaixa101315176[[#This Row],[R$ (Valores)]]*-1,FluxoCaixa101315176[[#This Row],[R$ (Valores)]])</f>
        <v>-108.39</v>
      </c>
    </row>
    <row r="156" spans="2:10" hidden="1">
      <c r="B156" s="16">
        <v>46090</v>
      </c>
      <c r="C156" s="48" t="s">
        <v>1908</v>
      </c>
      <c r="D156" s="17" t="s">
        <v>2</v>
      </c>
      <c r="E156" s="17" t="s">
        <v>70</v>
      </c>
      <c r="F156" s="17" t="s">
        <v>2069</v>
      </c>
      <c r="G156" s="21">
        <v>2500</v>
      </c>
      <c r="H156" s="17" t="s">
        <v>525</v>
      </c>
      <c r="I156" s="20">
        <f>IF(FluxoCaixa101315176[[#This Row],[Fornecedores]]="Saldo Inicial",FluxoCaixa101315176[[#This Row],[R$ (Valores)]],I155+FluxoCaixa101315176[[#This Row],[Valores Receitas / Despesas]])</f>
        <v>17961.160000000033</v>
      </c>
      <c r="J156" s="5">
        <f>IF(FluxoCaixa101315176[[#This Row],[Entrada / Saída]]="Saída",FluxoCaixa101315176[[#This Row],[R$ (Valores)]]*-1,FluxoCaixa101315176[[#This Row],[R$ (Valores)]])</f>
        <v>-2500</v>
      </c>
    </row>
    <row r="157" spans="2:10" hidden="1">
      <c r="B157" s="16">
        <v>46090</v>
      </c>
      <c r="C157" s="48" t="s">
        <v>1908</v>
      </c>
      <c r="D157" s="45" t="s">
        <v>2</v>
      </c>
      <c r="E157" s="45" t="s">
        <v>70</v>
      </c>
      <c r="F157" s="17" t="s">
        <v>2068</v>
      </c>
      <c r="G157" s="54">
        <v>6000</v>
      </c>
      <c r="H157" s="45" t="s">
        <v>525</v>
      </c>
      <c r="I157" s="20">
        <f>IF(FluxoCaixa101315176[[#This Row],[Fornecedores]]="Saldo Inicial",FluxoCaixa101315176[[#This Row],[R$ (Valores)]],I156+FluxoCaixa101315176[[#This Row],[Valores Receitas / Despesas]])</f>
        <v>11961.160000000033</v>
      </c>
      <c r="J157" s="5">
        <f>IF(FluxoCaixa101315176[[#This Row],[Entrada / Saída]]="Saída",FluxoCaixa101315176[[#This Row],[R$ (Valores)]]*-1,FluxoCaixa101315176[[#This Row],[R$ (Valores)]])</f>
        <v>-6000</v>
      </c>
    </row>
    <row r="158" spans="2:10" hidden="1">
      <c r="B158" s="16">
        <v>46090</v>
      </c>
      <c r="C158" s="48" t="s">
        <v>1908</v>
      </c>
      <c r="D158" s="17" t="s">
        <v>2</v>
      </c>
      <c r="E158" s="17" t="s">
        <v>70</v>
      </c>
      <c r="F158" s="17" t="s">
        <v>2067</v>
      </c>
      <c r="G158" s="21">
        <v>6000</v>
      </c>
      <c r="H158" s="17" t="s">
        <v>525</v>
      </c>
      <c r="I158" s="20">
        <f>IF(FluxoCaixa101315176[[#This Row],[Fornecedores]]="Saldo Inicial",FluxoCaixa101315176[[#This Row],[R$ (Valores)]],I157+FluxoCaixa101315176[[#This Row],[Valores Receitas / Despesas]])</f>
        <v>5961.1600000000326</v>
      </c>
      <c r="J158" s="5">
        <f>IF(FluxoCaixa101315176[[#This Row],[Entrada / Saída]]="Saída",FluxoCaixa101315176[[#This Row],[R$ (Valores)]]*-1,FluxoCaixa101315176[[#This Row],[R$ (Valores)]])</f>
        <v>-6000</v>
      </c>
    </row>
    <row r="159" spans="2:10" hidden="1">
      <c r="B159" s="16">
        <v>46090</v>
      </c>
      <c r="C159" s="48" t="s">
        <v>1908</v>
      </c>
      <c r="D159" s="17" t="s">
        <v>2</v>
      </c>
      <c r="E159" s="17" t="s">
        <v>79</v>
      </c>
      <c r="F159" s="17" t="s">
        <v>2072</v>
      </c>
      <c r="G159" s="21">
        <v>669.02</v>
      </c>
      <c r="H159" s="17" t="s">
        <v>525</v>
      </c>
      <c r="I159" s="20">
        <f>IF(FluxoCaixa101315176[[#This Row],[Fornecedores]]="Saldo Inicial",FluxoCaixa101315176[[#This Row],[R$ (Valores)]],I158+FluxoCaixa101315176[[#This Row],[Valores Receitas / Despesas]])</f>
        <v>5292.1400000000322</v>
      </c>
      <c r="J159" s="5">
        <f>IF(FluxoCaixa101315176[[#This Row],[Entrada / Saída]]="Saída",FluxoCaixa101315176[[#This Row],[R$ (Valores)]]*-1,FluxoCaixa101315176[[#This Row],[R$ (Valores)]])</f>
        <v>-669.02</v>
      </c>
    </row>
    <row r="160" spans="2:10" hidden="1">
      <c r="B160" s="16">
        <v>46090</v>
      </c>
      <c r="C160" s="48" t="s">
        <v>1908</v>
      </c>
      <c r="D160" s="17" t="s">
        <v>2</v>
      </c>
      <c r="E160" s="17" t="s">
        <v>70</v>
      </c>
      <c r="F160" s="17" t="s">
        <v>2065</v>
      </c>
      <c r="G160" s="21">
        <v>8406</v>
      </c>
      <c r="H160" s="17" t="s">
        <v>525</v>
      </c>
      <c r="I160" s="20">
        <f>IF(FluxoCaixa101315176[[#This Row],[Fornecedores]]="Saldo Inicial",FluxoCaixa101315176[[#This Row],[R$ (Valores)]],I159+FluxoCaixa101315176[[#This Row],[Valores Receitas / Despesas]])</f>
        <v>-3113.8599999999678</v>
      </c>
      <c r="J160" s="5">
        <f>IF(FluxoCaixa101315176[[#This Row],[Entrada / Saída]]="Saída",FluxoCaixa101315176[[#This Row],[R$ (Valores)]]*-1,FluxoCaixa101315176[[#This Row],[R$ (Valores)]])</f>
        <v>-8406</v>
      </c>
    </row>
    <row r="161" spans="2:10" hidden="1">
      <c r="B161" s="16">
        <v>46090</v>
      </c>
      <c r="C161" s="48" t="s">
        <v>1908</v>
      </c>
      <c r="D161" s="17" t="s">
        <v>2</v>
      </c>
      <c r="E161" s="17" t="s">
        <v>70</v>
      </c>
      <c r="F161" s="17" t="s">
        <v>2075</v>
      </c>
      <c r="G161" s="21">
        <v>8500</v>
      </c>
      <c r="H161" s="17" t="s">
        <v>525</v>
      </c>
      <c r="I161" s="20">
        <f>IF(FluxoCaixa101315176[[#This Row],[Fornecedores]]="Saldo Inicial",FluxoCaixa101315176[[#This Row],[R$ (Valores)]],I160+FluxoCaixa101315176[[#This Row],[Valores Receitas / Despesas]])</f>
        <v>-11613.859999999968</v>
      </c>
      <c r="J161" s="5">
        <f>IF(FluxoCaixa101315176[[#This Row],[Entrada / Saída]]="Saída",FluxoCaixa101315176[[#This Row],[R$ (Valores)]]*-1,FluxoCaixa101315176[[#This Row],[R$ (Valores)]])</f>
        <v>-8500</v>
      </c>
    </row>
    <row r="162" spans="2:10" hidden="1">
      <c r="B162" s="16">
        <v>46090</v>
      </c>
      <c r="C162" s="48" t="s">
        <v>1908</v>
      </c>
      <c r="D162" s="17" t="s">
        <v>2</v>
      </c>
      <c r="E162" s="17" t="s">
        <v>70</v>
      </c>
      <c r="F162" s="17" t="s">
        <v>2066</v>
      </c>
      <c r="G162" s="21">
        <v>23266.21</v>
      </c>
      <c r="H162" s="17" t="s">
        <v>525</v>
      </c>
      <c r="I162" s="20">
        <f>IF(FluxoCaixa101315176[[#This Row],[Fornecedores]]="Saldo Inicial",FluxoCaixa101315176[[#This Row],[R$ (Valores)]],I161+FluxoCaixa101315176[[#This Row],[Valores Receitas / Despesas]])</f>
        <v>-34880.069999999963</v>
      </c>
      <c r="J162" s="5">
        <f>IF(FluxoCaixa101315176[[#This Row],[Entrada / Saída]]="Saída",FluxoCaixa101315176[[#This Row],[R$ (Valores)]]*-1,FluxoCaixa101315176[[#This Row],[R$ (Valores)]])</f>
        <v>-23266.21</v>
      </c>
    </row>
    <row r="163" spans="2:10" hidden="1">
      <c r="B163" s="16">
        <v>46090</v>
      </c>
      <c r="C163" s="48" t="s">
        <v>1908</v>
      </c>
      <c r="D163" s="17" t="s">
        <v>2</v>
      </c>
      <c r="E163" s="17" t="s">
        <v>70</v>
      </c>
      <c r="F163" s="17" t="s">
        <v>2064</v>
      </c>
      <c r="G163" s="21">
        <v>3500</v>
      </c>
      <c r="H163" s="17" t="s">
        <v>525</v>
      </c>
      <c r="I163" s="20">
        <f>IF(FluxoCaixa101315176[[#This Row],[Fornecedores]]="Saldo Inicial",FluxoCaixa101315176[[#This Row],[R$ (Valores)]],I162+FluxoCaixa101315176[[#This Row],[Valores Receitas / Despesas]])</f>
        <v>-38380.069999999963</v>
      </c>
      <c r="J163" s="5">
        <f>IF(FluxoCaixa101315176[[#This Row],[Entrada / Saída]]="Saída",FluxoCaixa101315176[[#This Row],[R$ (Valores)]]*-1,FluxoCaixa101315176[[#This Row],[R$ (Valores)]])</f>
        <v>-3500</v>
      </c>
    </row>
    <row r="164" spans="2:10" hidden="1">
      <c r="B164" s="16">
        <v>46090</v>
      </c>
      <c r="C164" s="48" t="s">
        <v>1908</v>
      </c>
      <c r="D164" s="17" t="s">
        <v>2</v>
      </c>
      <c r="E164" s="17" t="s">
        <v>70</v>
      </c>
      <c r="F164" s="17" t="s">
        <v>2062</v>
      </c>
      <c r="G164" s="21">
        <v>6199.98</v>
      </c>
      <c r="H164" s="17" t="s">
        <v>525</v>
      </c>
      <c r="I164" s="20">
        <f>IF(FluxoCaixa101315176[[#This Row],[Fornecedores]]="Saldo Inicial",FluxoCaixa101315176[[#This Row],[R$ (Valores)]],I163+FluxoCaixa101315176[[#This Row],[Valores Receitas / Despesas]])</f>
        <v>-44580.049999999959</v>
      </c>
      <c r="J164" s="5">
        <f>IF(FluxoCaixa101315176[[#This Row],[Entrada / Saída]]="Saída",FluxoCaixa101315176[[#This Row],[R$ (Valores)]]*-1,FluxoCaixa101315176[[#This Row],[R$ (Valores)]])</f>
        <v>-6199.98</v>
      </c>
    </row>
    <row r="165" spans="2:10" hidden="1">
      <c r="B165" s="16">
        <v>46090</v>
      </c>
      <c r="C165" s="48" t="s">
        <v>1908</v>
      </c>
      <c r="D165" s="17" t="s">
        <v>2</v>
      </c>
      <c r="E165" s="17" t="s">
        <v>70</v>
      </c>
      <c r="F165" s="17" t="s">
        <v>2054</v>
      </c>
      <c r="G165" s="21">
        <v>21421.3</v>
      </c>
      <c r="H165" s="17" t="s">
        <v>525</v>
      </c>
      <c r="I165" s="20">
        <f>IF(FluxoCaixa101315176[[#This Row],[Fornecedores]]="Saldo Inicial",FluxoCaixa101315176[[#This Row],[R$ (Valores)]],I164+FluxoCaixa101315176[[#This Row],[Valores Receitas / Despesas]])</f>
        <v>-66001.349999999962</v>
      </c>
      <c r="J165" s="5">
        <f>IF(FluxoCaixa101315176[[#This Row],[Entrada / Saída]]="Saída",FluxoCaixa101315176[[#This Row],[R$ (Valores)]]*-1,FluxoCaixa101315176[[#This Row],[R$ (Valores)]])</f>
        <v>-21421.3</v>
      </c>
    </row>
    <row r="166" spans="2:10" hidden="1">
      <c r="B166" s="16">
        <v>46090</v>
      </c>
      <c r="C166" s="48" t="s">
        <v>1908</v>
      </c>
      <c r="D166" s="17" t="s">
        <v>2</v>
      </c>
      <c r="E166" s="17" t="s">
        <v>507</v>
      </c>
      <c r="F166" s="17" t="s">
        <v>2079</v>
      </c>
      <c r="G166" s="21">
        <v>68.17</v>
      </c>
      <c r="H166" s="17" t="s">
        <v>525</v>
      </c>
      <c r="I166" s="20">
        <f>IF(FluxoCaixa101315176[[#This Row],[Fornecedores]]="Saldo Inicial",FluxoCaixa101315176[[#This Row],[R$ (Valores)]],I165+FluxoCaixa101315176[[#This Row],[Valores Receitas / Despesas]])</f>
        <v>-66069.51999999996</v>
      </c>
      <c r="J166" s="5">
        <f>IF(FluxoCaixa101315176[[#This Row],[Entrada / Saída]]="Saída",FluxoCaixa101315176[[#This Row],[R$ (Valores)]]*-1,FluxoCaixa101315176[[#This Row],[R$ (Valores)]])</f>
        <v>-68.17</v>
      </c>
    </row>
    <row r="167" spans="2:10" hidden="1">
      <c r="B167" s="16">
        <v>46090</v>
      </c>
      <c r="C167" s="48" t="s">
        <v>1908</v>
      </c>
      <c r="D167" s="17" t="s">
        <v>2</v>
      </c>
      <c r="E167" s="17" t="s">
        <v>70</v>
      </c>
      <c r="F167" s="17" t="s">
        <v>2063</v>
      </c>
      <c r="G167" s="21">
        <v>20912.2</v>
      </c>
      <c r="H167" s="17" t="s">
        <v>525</v>
      </c>
      <c r="I167" s="20">
        <f>IF(FluxoCaixa101315176[[#This Row],[Fornecedores]]="Saldo Inicial",FluxoCaixa101315176[[#This Row],[R$ (Valores)]],I166+FluxoCaixa101315176[[#This Row],[Valores Receitas / Despesas]])</f>
        <v>-86981.719999999958</v>
      </c>
      <c r="J167" s="5">
        <f>IF(FluxoCaixa101315176[[#This Row],[Entrada / Saída]]="Saída",FluxoCaixa101315176[[#This Row],[R$ (Valores)]]*-1,FluxoCaixa101315176[[#This Row],[R$ (Valores)]])</f>
        <v>-20912.2</v>
      </c>
    </row>
    <row r="168" spans="2:10" hidden="1">
      <c r="B168" s="16">
        <v>46090</v>
      </c>
      <c r="C168" s="48" t="s">
        <v>1908</v>
      </c>
      <c r="D168" s="17" t="s">
        <v>2</v>
      </c>
      <c r="E168" s="17" t="s">
        <v>70</v>
      </c>
      <c r="F168" s="17" t="s">
        <v>2060</v>
      </c>
      <c r="G168" s="21">
        <v>2600</v>
      </c>
      <c r="H168" s="17" t="s">
        <v>525</v>
      </c>
      <c r="I168" s="20">
        <f>IF(FluxoCaixa101315176[[#This Row],[Fornecedores]]="Saldo Inicial",FluxoCaixa101315176[[#This Row],[R$ (Valores)]],I167+FluxoCaixa101315176[[#This Row],[Valores Receitas / Despesas]])</f>
        <v>-89581.719999999958</v>
      </c>
      <c r="J168" s="53">
        <f>IF(FluxoCaixa101315176[[#This Row],[Entrada / Saída]]="Saída",FluxoCaixa101315176[[#This Row],[R$ (Valores)]]*-1,FluxoCaixa101315176[[#This Row],[R$ (Valores)]])</f>
        <v>-2600</v>
      </c>
    </row>
    <row r="169" spans="2:10" hidden="1">
      <c r="B169" s="16">
        <v>46090</v>
      </c>
      <c r="C169" s="48" t="s">
        <v>1908</v>
      </c>
      <c r="D169" s="17" t="s">
        <v>2</v>
      </c>
      <c r="E169" s="17" t="s">
        <v>70</v>
      </c>
      <c r="F169" s="17" t="s">
        <v>2061</v>
      </c>
      <c r="G169" s="21">
        <v>6000</v>
      </c>
      <c r="H169" s="17" t="s">
        <v>525</v>
      </c>
      <c r="I169" s="20">
        <f>IF(FluxoCaixa101315176[[#This Row],[Fornecedores]]="Saldo Inicial",FluxoCaixa101315176[[#This Row],[R$ (Valores)]],I168+FluxoCaixa101315176[[#This Row],[Valores Receitas / Despesas]])</f>
        <v>-95581.719999999958</v>
      </c>
      <c r="J169" s="5">
        <f>IF(FluxoCaixa101315176[[#This Row],[Entrada / Saída]]="Saída",FluxoCaixa101315176[[#This Row],[R$ (Valores)]]*-1,FluxoCaixa101315176[[#This Row],[R$ (Valores)]])</f>
        <v>-6000</v>
      </c>
    </row>
    <row r="170" spans="2:10" hidden="1">
      <c r="B170" s="16">
        <v>46090</v>
      </c>
      <c r="C170" s="48" t="s">
        <v>1908</v>
      </c>
      <c r="D170" s="45" t="s">
        <v>2</v>
      </c>
      <c r="E170" s="45" t="s">
        <v>70</v>
      </c>
      <c r="F170" s="17" t="s">
        <v>2059</v>
      </c>
      <c r="G170" s="54">
        <v>15316.3</v>
      </c>
      <c r="H170" s="45" t="s">
        <v>525</v>
      </c>
      <c r="I170" s="20">
        <f>IF(FluxoCaixa101315176[[#This Row],[Fornecedores]]="Saldo Inicial",FluxoCaixa101315176[[#This Row],[R$ (Valores)]],I169+FluxoCaixa101315176[[#This Row],[Valores Receitas / Despesas]])</f>
        <v>-110898.01999999996</v>
      </c>
      <c r="J170" s="5">
        <f>IF(FluxoCaixa101315176[[#This Row],[Entrada / Saída]]="Saída",FluxoCaixa101315176[[#This Row],[R$ (Valores)]]*-1,FluxoCaixa101315176[[#This Row],[R$ (Valores)]])</f>
        <v>-15316.3</v>
      </c>
    </row>
    <row r="171" spans="2:10" hidden="1">
      <c r="B171" s="16">
        <v>46090</v>
      </c>
      <c r="C171" s="48" t="s">
        <v>1908</v>
      </c>
      <c r="D171" s="17" t="s">
        <v>2</v>
      </c>
      <c r="E171" s="17" t="s">
        <v>70</v>
      </c>
      <c r="F171" s="17" t="s">
        <v>2057</v>
      </c>
      <c r="G171" s="21">
        <v>6000</v>
      </c>
      <c r="H171" s="17" t="s">
        <v>525</v>
      </c>
      <c r="I171" s="20">
        <f>IF(FluxoCaixa101315176[[#This Row],[Fornecedores]]="Saldo Inicial",FluxoCaixa101315176[[#This Row],[R$ (Valores)]],I170+FluxoCaixa101315176[[#This Row],[Valores Receitas / Despesas]])</f>
        <v>-116898.01999999996</v>
      </c>
      <c r="J171" s="5">
        <f>IF(FluxoCaixa101315176[[#This Row],[Entrada / Saída]]="Saída",FluxoCaixa101315176[[#This Row],[R$ (Valores)]]*-1,FluxoCaixa101315176[[#This Row],[R$ (Valores)]])</f>
        <v>-6000</v>
      </c>
    </row>
    <row r="172" spans="2:10" hidden="1">
      <c r="B172" s="16">
        <v>46090</v>
      </c>
      <c r="C172" s="48" t="s">
        <v>1908</v>
      </c>
      <c r="D172" s="17" t="s">
        <v>2</v>
      </c>
      <c r="E172" s="17" t="s">
        <v>70</v>
      </c>
      <c r="F172" s="17" t="s">
        <v>2058</v>
      </c>
      <c r="G172" s="21">
        <v>5438</v>
      </c>
      <c r="H172" s="17" t="s">
        <v>525</v>
      </c>
      <c r="I172" s="20">
        <f>IF(FluxoCaixa101315176[[#This Row],[Fornecedores]]="Saldo Inicial",FluxoCaixa101315176[[#This Row],[R$ (Valores)]],I171+FluxoCaixa101315176[[#This Row],[Valores Receitas / Despesas]])</f>
        <v>-122336.01999999996</v>
      </c>
      <c r="J172" s="5">
        <f>IF(FluxoCaixa101315176[[#This Row],[Entrada / Saída]]="Saída",FluxoCaixa101315176[[#This Row],[R$ (Valores)]]*-1,FluxoCaixa101315176[[#This Row],[R$ (Valores)]])</f>
        <v>-5438</v>
      </c>
    </row>
    <row r="173" spans="2:10" hidden="1">
      <c r="B173" s="16">
        <v>46090</v>
      </c>
      <c r="C173" s="48" t="s">
        <v>1908</v>
      </c>
      <c r="D173" s="17" t="s">
        <v>2</v>
      </c>
      <c r="E173" s="17" t="s">
        <v>70</v>
      </c>
      <c r="F173" s="17" t="s">
        <v>2056</v>
      </c>
      <c r="G173" s="21">
        <v>2500</v>
      </c>
      <c r="H173" s="17" t="s">
        <v>525</v>
      </c>
      <c r="I173" s="20">
        <f>IF(FluxoCaixa101315176[[#This Row],[Fornecedores]]="Saldo Inicial",FluxoCaixa101315176[[#This Row],[R$ (Valores)]],I172+FluxoCaixa101315176[[#This Row],[Valores Receitas / Despesas]])</f>
        <v>-124836.01999999996</v>
      </c>
      <c r="J173" s="5">
        <f>IF(FluxoCaixa101315176[[#This Row],[Entrada / Saída]]="Saída",FluxoCaixa101315176[[#This Row],[R$ (Valores)]]*-1,FluxoCaixa101315176[[#This Row],[R$ (Valores)]])</f>
        <v>-2500</v>
      </c>
    </row>
    <row r="174" spans="2:10" hidden="1">
      <c r="B174" s="16">
        <v>46090</v>
      </c>
      <c r="C174" s="48" t="s">
        <v>1908</v>
      </c>
      <c r="D174" s="45" t="s">
        <v>2</v>
      </c>
      <c r="E174" s="45" t="s">
        <v>10</v>
      </c>
      <c r="F174" s="17" t="s">
        <v>2073</v>
      </c>
      <c r="G174" s="54">
        <v>300</v>
      </c>
      <c r="H174" s="45" t="s">
        <v>525</v>
      </c>
      <c r="I174" s="20">
        <f>IF(FluxoCaixa101315176[[#This Row],[Fornecedores]]="Saldo Inicial",FluxoCaixa101315176[[#This Row],[R$ (Valores)]],I173+FluxoCaixa101315176[[#This Row],[Valores Receitas / Despesas]])</f>
        <v>-125136.01999999996</v>
      </c>
      <c r="J174" s="53">
        <f>IF(FluxoCaixa101315176[[#This Row],[Entrada / Saída]]="Saída",FluxoCaixa101315176[[#This Row],[R$ (Valores)]]*-1,FluxoCaixa101315176[[#This Row],[R$ (Valores)]])</f>
        <v>-300</v>
      </c>
    </row>
    <row r="175" spans="2:10" hidden="1">
      <c r="B175" s="16">
        <v>46090</v>
      </c>
      <c r="C175" s="48" t="s">
        <v>1908</v>
      </c>
      <c r="D175" s="17" t="s">
        <v>2</v>
      </c>
      <c r="E175" s="17" t="s">
        <v>70</v>
      </c>
      <c r="F175" s="17" t="s">
        <v>2051</v>
      </c>
      <c r="G175" s="21">
        <v>14569.15</v>
      </c>
      <c r="H175" s="17" t="s">
        <v>525</v>
      </c>
      <c r="I175" s="20">
        <f>IF(FluxoCaixa101315176[[#This Row],[Fornecedores]]="Saldo Inicial",FluxoCaixa101315176[[#This Row],[R$ (Valores)]],I174+FluxoCaixa101315176[[#This Row],[Valores Receitas / Despesas]])</f>
        <v>-139705.16999999995</v>
      </c>
      <c r="J175" s="5">
        <f>IF(FluxoCaixa101315176[[#This Row],[Entrada / Saída]]="Saída",FluxoCaixa101315176[[#This Row],[R$ (Valores)]]*-1,FluxoCaixa101315176[[#This Row],[R$ (Valores)]])</f>
        <v>-14569.15</v>
      </c>
    </row>
    <row r="176" spans="2:10" hidden="1">
      <c r="B176" s="16">
        <v>46090</v>
      </c>
      <c r="C176" s="48" t="s">
        <v>1908</v>
      </c>
      <c r="D176" s="45" t="s">
        <v>2</v>
      </c>
      <c r="E176" s="45" t="s">
        <v>70</v>
      </c>
      <c r="F176" s="45" t="s">
        <v>681</v>
      </c>
      <c r="G176" s="54">
        <v>5000</v>
      </c>
      <c r="H176" s="45" t="s">
        <v>525</v>
      </c>
      <c r="I176" s="20">
        <f>IF(FluxoCaixa101315176[[#This Row],[Fornecedores]]="Saldo Inicial",FluxoCaixa101315176[[#This Row],[R$ (Valores)]],I175+FluxoCaixa101315176[[#This Row],[Valores Receitas / Despesas]])</f>
        <v>-144705.16999999995</v>
      </c>
      <c r="J176" s="5">
        <f>IF(FluxoCaixa101315176[[#This Row],[Entrada / Saída]]="Saída",FluxoCaixa101315176[[#This Row],[R$ (Valores)]]*-1,FluxoCaixa101315176[[#This Row],[R$ (Valores)]])</f>
        <v>-5000</v>
      </c>
    </row>
    <row r="177" spans="2:10" hidden="1">
      <c r="B177" s="16">
        <v>46090</v>
      </c>
      <c r="C177" s="48" t="s">
        <v>1908</v>
      </c>
      <c r="D177" s="45" t="s">
        <v>2</v>
      </c>
      <c r="E177" s="45" t="s">
        <v>70</v>
      </c>
      <c r="F177" s="17" t="s">
        <v>2076</v>
      </c>
      <c r="G177" s="54">
        <v>13500</v>
      </c>
      <c r="H177" s="45" t="s">
        <v>525</v>
      </c>
      <c r="I177" s="20">
        <f>IF(FluxoCaixa101315176[[#This Row],[Fornecedores]]="Saldo Inicial",FluxoCaixa101315176[[#This Row],[R$ (Valores)]],I176+FluxoCaixa101315176[[#This Row],[Valores Receitas / Despesas]])</f>
        <v>-158205.16999999995</v>
      </c>
      <c r="J177" s="53">
        <f>IF(FluxoCaixa101315176[[#This Row],[Entrada / Saída]]="Saída",FluxoCaixa101315176[[#This Row],[R$ (Valores)]]*-1,FluxoCaixa101315176[[#This Row],[R$ (Valores)]])</f>
        <v>-13500</v>
      </c>
    </row>
    <row r="178" spans="2:10" hidden="1">
      <c r="B178" s="16">
        <v>46090</v>
      </c>
      <c r="C178" s="48" t="s">
        <v>1908</v>
      </c>
      <c r="D178" s="45" t="s">
        <v>2</v>
      </c>
      <c r="E178" s="45" t="s">
        <v>25</v>
      </c>
      <c r="F178" s="17" t="s">
        <v>1961</v>
      </c>
      <c r="G178" s="54">
        <v>283.5</v>
      </c>
      <c r="H178" s="45" t="s">
        <v>525</v>
      </c>
      <c r="I178" s="20">
        <f>IF(FluxoCaixa101315176[[#This Row],[Fornecedores]]="Saldo Inicial",FluxoCaixa101315176[[#This Row],[R$ (Valores)]],I177+FluxoCaixa101315176[[#This Row],[Valores Receitas / Despesas]])</f>
        <v>-158488.66999999995</v>
      </c>
      <c r="J178" s="5">
        <f>IF(FluxoCaixa101315176[[#This Row],[Entrada / Saída]]="Saída",FluxoCaixa101315176[[#This Row],[R$ (Valores)]]*-1,FluxoCaixa101315176[[#This Row],[R$ (Valores)]])</f>
        <v>-283.5</v>
      </c>
    </row>
    <row r="179" spans="2:10" hidden="1">
      <c r="B179" s="16">
        <v>46090</v>
      </c>
      <c r="C179" s="48" t="s">
        <v>1908</v>
      </c>
      <c r="D179" s="17" t="s">
        <v>2</v>
      </c>
      <c r="E179" s="17" t="s">
        <v>25</v>
      </c>
      <c r="F179" s="17" t="s">
        <v>1961</v>
      </c>
      <c r="G179" s="21">
        <v>241</v>
      </c>
      <c r="H179" s="17" t="s">
        <v>525</v>
      </c>
      <c r="I179" s="20">
        <f>IF(FluxoCaixa101315176[[#This Row],[Fornecedores]]="Saldo Inicial",FluxoCaixa101315176[[#This Row],[R$ (Valores)]],I178+FluxoCaixa101315176[[#This Row],[Valores Receitas / Despesas]])</f>
        <v>-158729.66999999995</v>
      </c>
      <c r="J179" s="5">
        <f>IF(FluxoCaixa101315176[[#This Row],[Entrada / Saída]]="Saída",FluxoCaixa101315176[[#This Row],[R$ (Valores)]]*-1,FluxoCaixa101315176[[#This Row],[R$ (Valores)]])</f>
        <v>-241</v>
      </c>
    </row>
    <row r="180" spans="2:10" hidden="1">
      <c r="B180" s="16">
        <v>46090</v>
      </c>
      <c r="C180" s="48" t="s">
        <v>1908</v>
      </c>
      <c r="D180" s="17" t="s">
        <v>1</v>
      </c>
      <c r="E180" s="17" t="s">
        <v>75</v>
      </c>
      <c r="F180" s="17" t="s">
        <v>75</v>
      </c>
      <c r="G180" s="21">
        <v>450000</v>
      </c>
      <c r="H180" s="17" t="s">
        <v>525</v>
      </c>
      <c r="I180" s="20">
        <f>IF(FluxoCaixa101315176[[#This Row],[Fornecedores]]="Saldo Inicial",FluxoCaixa101315176[[#This Row],[R$ (Valores)]],I179+FluxoCaixa101315176[[#This Row],[Valores Receitas / Despesas]])</f>
        <v>291270.33000000007</v>
      </c>
      <c r="J180" s="5">
        <f>IF(FluxoCaixa101315176[[#This Row],[Entrada / Saída]]="Saída",FluxoCaixa101315176[[#This Row],[R$ (Valores)]]*-1,FluxoCaixa101315176[[#This Row],[R$ (Valores)]])</f>
        <v>450000</v>
      </c>
    </row>
    <row r="181" spans="2:10" hidden="1">
      <c r="B181" s="16">
        <v>46090</v>
      </c>
      <c r="C181" s="48" t="s">
        <v>1908</v>
      </c>
      <c r="D181" s="17" t="s">
        <v>1</v>
      </c>
      <c r="E181" s="17" t="s">
        <v>75</v>
      </c>
      <c r="F181" s="17" t="s">
        <v>75</v>
      </c>
      <c r="G181" s="21">
        <v>400000</v>
      </c>
      <c r="H181" s="17" t="s">
        <v>525</v>
      </c>
      <c r="I181" s="20">
        <f>IF(FluxoCaixa101315176[[#This Row],[Fornecedores]]="Saldo Inicial",FluxoCaixa101315176[[#This Row],[R$ (Valores)]],I180+FluxoCaixa101315176[[#This Row],[Valores Receitas / Despesas]])</f>
        <v>691270.33000000007</v>
      </c>
      <c r="J181" s="5">
        <f>IF(FluxoCaixa101315176[[#This Row],[Entrada / Saída]]="Saída",FluxoCaixa101315176[[#This Row],[R$ (Valores)]]*-1,FluxoCaixa101315176[[#This Row],[R$ (Valores)]])</f>
        <v>400000</v>
      </c>
    </row>
    <row r="182" spans="2:10" hidden="1">
      <c r="B182" s="16">
        <v>46091</v>
      </c>
      <c r="C182" s="48" t="s">
        <v>1908</v>
      </c>
      <c r="D182" s="17" t="s">
        <v>2</v>
      </c>
      <c r="E182" s="17" t="s">
        <v>70</v>
      </c>
      <c r="F182" s="17" t="s">
        <v>2103</v>
      </c>
      <c r="G182" s="21">
        <v>23759.19</v>
      </c>
      <c r="H182" s="17" t="s">
        <v>525</v>
      </c>
      <c r="I182" s="20">
        <f>IF(FluxoCaixa101315176[[#This Row],[Fornecedores]]="Saldo Inicial",FluxoCaixa101315176[[#This Row],[R$ (Valores)]],I181+FluxoCaixa101315176[[#This Row],[Valores Receitas / Despesas]])</f>
        <v>667511.14000000013</v>
      </c>
      <c r="J182" s="53">
        <f>IF(FluxoCaixa101315176[[#This Row],[Entrada / Saída]]="Saída",FluxoCaixa101315176[[#This Row],[R$ (Valores)]]*-1,FluxoCaixa101315176[[#This Row],[R$ (Valores)]])</f>
        <v>-23759.19</v>
      </c>
    </row>
    <row r="183" spans="2:10" hidden="1">
      <c r="B183" s="16">
        <v>46091</v>
      </c>
      <c r="C183" s="48" t="s">
        <v>1908</v>
      </c>
      <c r="D183" s="17" t="s">
        <v>2</v>
      </c>
      <c r="E183" s="17" t="s">
        <v>70</v>
      </c>
      <c r="F183" s="17" t="s">
        <v>1575</v>
      </c>
      <c r="G183" s="21">
        <v>17400</v>
      </c>
      <c r="H183" s="17" t="s">
        <v>525</v>
      </c>
      <c r="I183" s="20">
        <f>IF(FluxoCaixa101315176[[#This Row],[Fornecedores]]="Saldo Inicial",FluxoCaixa101315176[[#This Row],[R$ (Valores)]],I182+FluxoCaixa101315176[[#This Row],[Valores Receitas / Despesas]])</f>
        <v>650111.14000000013</v>
      </c>
      <c r="J183" s="53">
        <f>IF(FluxoCaixa101315176[[#This Row],[Entrada / Saída]]="Saída",FluxoCaixa101315176[[#This Row],[R$ (Valores)]]*-1,FluxoCaixa101315176[[#This Row],[R$ (Valores)]])</f>
        <v>-17400</v>
      </c>
    </row>
    <row r="184" spans="2:10" hidden="1">
      <c r="B184" s="16">
        <v>46091</v>
      </c>
      <c r="C184" s="48" t="s">
        <v>1908</v>
      </c>
      <c r="D184" s="17" t="s">
        <v>2</v>
      </c>
      <c r="E184" s="17" t="s">
        <v>70</v>
      </c>
      <c r="F184" s="17" t="s">
        <v>789</v>
      </c>
      <c r="G184" s="21">
        <v>3766</v>
      </c>
      <c r="H184" s="17" t="s">
        <v>525</v>
      </c>
      <c r="I184" s="20">
        <f>IF(FluxoCaixa101315176[[#This Row],[Fornecedores]]="Saldo Inicial",FluxoCaixa101315176[[#This Row],[R$ (Valores)]],I183+FluxoCaixa101315176[[#This Row],[Valores Receitas / Despesas]])</f>
        <v>646345.14000000013</v>
      </c>
      <c r="J184" s="53">
        <f>IF(FluxoCaixa101315176[[#This Row],[Entrada / Saída]]="Saída",FluxoCaixa101315176[[#This Row],[R$ (Valores)]]*-1,FluxoCaixa101315176[[#This Row],[R$ (Valores)]])</f>
        <v>-3766</v>
      </c>
    </row>
    <row r="185" spans="2:10" hidden="1">
      <c r="B185" s="16">
        <v>46091</v>
      </c>
      <c r="C185" s="48" t="s">
        <v>1908</v>
      </c>
      <c r="D185" s="17" t="s">
        <v>2</v>
      </c>
      <c r="E185" s="17" t="s">
        <v>70</v>
      </c>
      <c r="F185" s="69" t="s">
        <v>789</v>
      </c>
      <c r="G185" s="21">
        <v>3900</v>
      </c>
      <c r="H185" s="17" t="s">
        <v>525</v>
      </c>
      <c r="I185" s="20">
        <f>IF(FluxoCaixa101315176[[#This Row],[Fornecedores]]="Saldo Inicial",FluxoCaixa101315176[[#This Row],[R$ (Valores)]],I184+FluxoCaixa101315176[[#This Row],[Valores Receitas / Despesas]])</f>
        <v>642445.14000000013</v>
      </c>
      <c r="J185" s="53">
        <f>IF(FluxoCaixa101315176[[#This Row],[Entrada / Saída]]="Saída",FluxoCaixa101315176[[#This Row],[R$ (Valores)]]*-1,FluxoCaixa101315176[[#This Row],[R$ (Valores)]])</f>
        <v>-3900</v>
      </c>
    </row>
    <row r="186" spans="2:10" hidden="1">
      <c r="B186" s="16">
        <v>46091</v>
      </c>
      <c r="C186" s="48" t="s">
        <v>1908</v>
      </c>
      <c r="D186" s="17" t="s">
        <v>2</v>
      </c>
      <c r="E186" s="17" t="s">
        <v>70</v>
      </c>
      <c r="F186" s="17" t="s">
        <v>2107</v>
      </c>
      <c r="G186" s="21">
        <v>7000</v>
      </c>
      <c r="H186" s="17" t="s">
        <v>525</v>
      </c>
      <c r="I186" s="20">
        <f>IF(FluxoCaixa101315176[[#This Row],[Fornecedores]]="Saldo Inicial",FluxoCaixa101315176[[#This Row],[R$ (Valores)]],I185+FluxoCaixa101315176[[#This Row],[Valores Receitas / Despesas]])</f>
        <v>635445.14000000013</v>
      </c>
      <c r="J186" s="53">
        <f>IF(FluxoCaixa101315176[[#This Row],[Entrada / Saída]]="Saída",FluxoCaixa101315176[[#This Row],[R$ (Valores)]]*-1,FluxoCaixa101315176[[#This Row],[R$ (Valores)]])</f>
        <v>-7000</v>
      </c>
    </row>
    <row r="187" spans="2:10" hidden="1">
      <c r="B187" s="16">
        <v>46091</v>
      </c>
      <c r="C187" s="48" t="s">
        <v>1908</v>
      </c>
      <c r="D187" s="17" t="s">
        <v>2</v>
      </c>
      <c r="E187" s="17" t="s">
        <v>70</v>
      </c>
      <c r="F187" s="17" t="s">
        <v>2102</v>
      </c>
      <c r="G187" s="21">
        <v>21859</v>
      </c>
      <c r="H187" s="17" t="s">
        <v>525</v>
      </c>
      <c r="I187" s="20">
        <f>IF(FluxoCaixa101315176[[#This Row],[Fornecedores]]="Saldo Inicial",FluxoCaixa101315176[[#This Row],[R$ (Valores)]],I186+FluxoCaixa101315176[[#This Row],[Valores Receitas / Despesas]])</f>
        <v>613586.14000000013</v>
      </c>
      <c r="J187" s="53">
        <f>IF(FluxoCaixa101315176[[#This Row],[Entrada / Saída]]="Saída",FluxoCaixa101315176[[#This Row],[R$ (Valores)]]*-1,FluxoCaixa101315176[[#This Row],[R$ (Valores)]])</f>
        <v>-21859</v>
      </c>
    </row>
    <row r="188" spans="2:10" hidden="1">
      <c r="B188" s="16">
        <v>46091</v>
      </c>
      <c r="C188" s="48" t="s">
        <v>1908</v>
      </c>
      <c r="D188" s="17" t="s">
        <v>2</v>
      </c>
      <c r="E188" s="17" t="s">
        <v>76</v>
      </c>
      <c r="F188" s="17" t="s">
        <v>1804</v>
      </c>
      <c r="G188" s="21">
        <v>358</v>
      </c>
      <c r="H188" s="17" t="s">
        <v>525</v>
      </c>
      <c r="I188" s="20">
        <f>IF(FluxoCaixa101315176[[#This Row],[Fornecedores]]="Saldo Inicial",FluxoCaixa101315176[[#This Row],[R$ (Valores)]],I187+FluxoCaixa101315176[[#This Row],[Valores Receitas / Despesas]])</f>
        <v>613228.14000000013</v>
      </c>
      <c r="J188" s="53">
        <f>IF(FluxoCaixa101315176[[#This Row],[Entrada / Saída]]="Saída",FluxoCaixa101315176[[#This Row],[R$ (Valores)]]*-1,FluxoCaixa101315176[[#This Row],[R$ (Valores)]])</f>
        <v>-358</v>
      </c>
    </row>
    <row r="189" spans="2:10" hidden="1">
      <c r="B189" s="16">
        <v>46091</v>
      </c>
      <c r="C189" s="48" t="s">
        <v>1908</v>
      </c>
      <c r="D189" s="17" t="s">
        <v>2</v>
      </c>
      <c r="E189" s="17" t="s">
        <v>70</v>
      </c>
      <c r="F189" s="17" t="s">
        <v>1848</v>
      </c>
      <c r="G189" s="21">
        <v>5000</v>
      </c>
      <c r="H189" s="17" t="s">
        <v>525</v>
      </c>
      <c r="I189" s="20">
        <f>IF(FluxoCaixa101315176[[#This Row],[Fornecedores]]="Saldo Inicial",FluxoCaixa101315176[[#This Row],[R$ (Valores)]],I188+FluxoCaixa101315176[[#This Row],[Valores Receitas / Despesas]])</f>
        <v>608228.14000000013</v>
      </c>
      <c r="J189" s="53">
        <f>IF(FluxoCaixa101315176[[#This Row],[Entrada / Saída]]="Saída",FluxoCaixa101315176[[#This Row],[R$ (Valores)]]*-1,FluxoCaixa101315176[[#This Row],[R$ (Valores)]])</f>
        <v>-5000</v>
      </c>
    </row>
    <row r="190" spans="2:10" hidden="1">
      <c r="B190" s="16">
        <v>46091</v>
      </c>
      <c r="C190" s="48" t="s">
        <v>1908</v>
      </c>
      <c r="D190" s="45" t="s">
        <v>2</v>
      </c>
      <c r="E190" s="45" t="s">
        <v>70</v>
      </c>
      <c r="F190" s="45" t="s">
        <v>774</v>
      </c>
      <c r="G190" s="54">
        <v>14893.62</v>
      </c>
      <c r="H190" s="45" t="s">
        <v>525</v>
      </c>
      <c r="I190" s="20">
        <f>IF(FluxoCaixa101315176[[#This Row],[Fornecedores]]="Saldo Inicial",FluxoCaixa101315176[[#This Row],[R$ (Valores)]],I189+FluxoCaixa101315176[[#This Row],[Valores Receitas / Despesas]])</f>
        <v>593334.52000000014</v>
      </c>
      <c r="J190" s="53">
        <f>IF(FluxoCaixa101315176[[#This Row],[Entrada / Saída]]="Saída",FluxoCaixa101315176[[#This Row],[R$ (Valores)]]*-1,FluxoCaixa101315176[[#This Row],[R$ (Valores)]])</f>
        <v>-14893.62</v>
      </c>
    </row>
    <row r="191" spans="2:10" hidden="1">
      <c r="B191" s="16">
        <v>46091</v>
      </c>
      <c r="C191" s="48" t="s">
        <v>1908</v>
      </c>
      <c r="D191" s="17" t="s">
        <v>2</v>
      </c>
      <c r="E191" s="17" t="s">
        <v>70</v>
      </c>
      <c r="F191" s="17" t="s">
        <v>2098</v>
      </c>
      <c r="G191" s="21">
        <v>14993.62</v>
      </c>
      <c r="H191" s="17" t="s">
        <v>525</v>
      </c>
      <c r="I191" s="20">
        <f>IF(FluxoCaixa101315176[[#This Row],[Fornecedores]]="Saldo Inicial",FluxoCaixa101315176[[#This Row],[R$ (Valores)]],I190+FluxoCaixa101315176[[#This Row],[Valores Receitas / Despesas]])</f>
        <v>578340.90000000014</v>
      </c>
      <c r="J191" s="53">
        <f>IF(FluxoCaixa101315176[[#This Row],[Entrada / Saída]]="Saída",FluxoCaixa101315176[[#This Row],[R$ (Valores)]]*-1,FluxoCaixa101315176[[#This Row],[R$ (Valores)]])</f>
        <v>-14993.62</v>
      </c>
    </row>
    <row r="192" spans="2:10" hidden="1">
      <c r="B192" s="16">
        <v>46091</v>
      </c>
      <c r="C192" s="48" t="s">
        <v>1908</v>
      </c>
      <c r="D192" s="17" t="s">
        <v>2</v>
      </c>
      <c r="E192" s="17" t="s">
        <v>25</v>
      </c>
      <c r="F192" s="17" t="s">
        <v>1556</v>
      </c>
      <c r="G192" s="21">
        <v>493.72</v>
      </c>
      <c r="H192" s="17" t="s">
        <v>525</v>
      </c>
      <c r="I192" s="20">
        <f>IF(FluxoCaixa101315176[[#This Row],[Fornecedores]]="Saldo Inicial",FluxoCaixa101315176[[#This Row],[R$ (Valores)]],I191+FluxoCaixa101315176[[#This Row],[Valores Receitas / Despesas]])</f>
        <v>577847.18000000017</v>
      </c>
      <c r="J192" s="53">
        <f>IF(FluxoCaixa101315176[[#This Row],[Entrada / Saída]]="Saída",FluxoCaixa101315176[[#This Row],[R$ (Valores)]]*-1,FluxoCaixa101315176[[#This Row],[R$ (Valores)]])</f>
        <v>-493.72</v>
      </c>
    </row>
    <row r="193" spans="2:10" hidden="1">
      <c r="B193" s="16">
        <v>46091</v>
      </c>
      <c r="C193" s="48" t="s">
        <v>1908</v>
      </c>
      <c r="D193" s="17" t="s">
        <v>2</v>
      </c>
      <c r="E193" s="17" t="s">
        <v>70</v>
      </c>
      <c r="F193" s="17" t="s">
        <v>2099</v>
      </c>
      <c r="G193" s="21">
        <v>15957.45</v>
      </c>
      <c r="H193" s="17" t="s">
        <v>525</v>
      </c>
      <c r="I193" s="20">
        <f>IF(FluxoCaixa101315176[[#This Row],[Fornecedores]]="Saldo Inicial",FluxoCaixa101315176[[#This Row],[R$ (Valores)]],I192+FluxoCaixa101315176[[#This Row],[Valores Receitas / Despesas]])</f>
        <v>561889.73000000021</v>
      </c>
      <c r="J193" s="53">
        <f>IF(FluxoCaixa101315176[[#This Row],[Entrada / Saída]]="Saída",FluxoCaixa101315176[[#This Row],[R$ (Valores)]]*-1,FluxoCaixa101315176[[#This Row],[R$ (Valores)]])</f>
        <v>-15957.45</v>
      </c>
    </row>
    <row r="194" spans="2:10" hidden="1">
      <c r="B194" s="16">
        <v>46091</v>
      </c>
      <c r="C194" s="48" t="s">
        <v>1908</v>
      </c>
      <c r="D194" s="17" t="s">
        <v>2</v>
      </c>
      <c r="E194" s="17" t="s">
        <v>61</v>
      </c>
      <c r="F194" s="17" t="s">
        <v>2081</v>
      </c>
      <c r="G194" s="21">
        <v>2041.61</v>
      </c>
      <c r="H194" s="17" t="s">
        <v>525</v>
      </c>
      <c r="I194" s="20">
        <f>IF(FluxoCaixa101315176[[#This Row],[Fornecedores]]="Saldo Inicial",FluxoCaixa101315176[[#This Row],[R$ (Valores)]],I193+FluxoCaixa101315176[[#This Row],[Valores Receitas / Despesas]])</f>
        <v>559848.12000000023</v>
      </c>
      <c r="J194" s="53">
        <f>IF(FluxoCaixa101315176[[#This Row],[Entrada / Saída]]="Saída",FluxoCaixa101315176[[#This Row],[R$ (Valores)]]*-1,FluxoCaixa101315176[[#This Row],[R$ (Valores)]])</f>
        <v>-2041.61</v>
      </c>
    </row>
    <row r="195" spans="2:10" hidden="1">
      <c r="B195" s="16">
        <v>46091</v>
      </c>
      <c r="C195" s="48" t="s">
        <v>1908</v>
      </c>
      <c r="D195" s="17" t="s">
        <v>2</v>
      </c>
      <c r="E195" s="17" t="s">
        <v>17</v>
      </c>
      <c r="F195" s="17" t="s">
        <v>837</v>
      </c>
      <c r="G195" s="21">
        <v>139.91999999999999</v>
      </c>
      <c r="H195" s="17" t="s">
        <v>525</v>
      </c>
      <c r="I195" s="20">
        <f>IF(FluxoCaixa101315176[[#This Row],[Fornecedores]]="Saldo Inicial",FluxoCaixa101315176[[#This Row],[R$ (Valores)]],I194+FluxoCaixa101315176[[#This Row],[Valores Receitas / Despesas]])</f>
        <v>559708.20000000019</v>
      </c>
      <c r="J195" s="53">
        <f>IF(FluxoCaixa101315176[[#This Row],[Entrada / Saída]]="Saída",FluxoCaixa101315176[[#This Row],[R$ (Valores)]]*-1,FluxoCaixa101315176[[#This Row],[R$ (Valores)]])</f>
        <v>-139.91999999999999</v>
      </c>
    </row>
    <row r="196" spans="2:10" hidden="1">
      <c r="B196" s="16">
        <v>46091</v>
      </c>
      <c r="C196" s="48" t="s">
        <v>1908</v>
      </c>
      <c r="D196" s="17" t="s">
        <v>2</v>
      </c>
      <c r="E196" s="17" t="s">
        <v>70</v>
      </c>
      <c r="F196" s="17" t="s">
        <v>2148</v>
      </c>
      <c r="G196" s="21">
        <v>36673.5</v>
      </c>
      <c r="H196" s="17" t="s">
        <v>525</v>
      </c>
      <c r="I196" s="20">
        <f>IF(FluxoCaixa101315176[[#This Row],[Fornecedores]]="Saldo Inicial",FluxoCaixa101315176[[#This Row],[R$ (Valores)]],I195+FluxoCaixa101315176[[#This Row],[Valores Receitas / Despesas]])</f>
        <v>523034.70000000019</v>
      </c>
      <c r="J196" s="53">
        <f>IF(FluxoCaixa101315176[[#This Row],[Entrada / Saída]]="Saída",FluxoCaixa101315176[[#This Row],[R$ (Valores)]]*-1,FluxoCaixa101315176[[#This Row],[R$ (Valores)]])</f>
        <v>-36673.5</v>
      </c>
    </row>
    <row r="197" spans="2:10" hidden="1">
      <c r="B197" s="16">
        <v>46091</v>
      </c>
      <c r="C197" s="48" t="s">
        <v>1908</v>
      </c>
      <c r="D197" s="17" t="s">
        <v>2</v>
      </c>
      <c r="E197" s="17" t="s">
        <v>10</v>
      </c>
      <c r="F197" s="74" t="s">
        <v>2122</v>
      </c>
      <c r="G197" s="21">
        <v>146.4</v>
      </c>
      <c r="H197" s="17" t="s">
        <v>525</v>
      </c>
      <c r="I197" s="20">
        <f>IF(FluxoCaixa101315176[[#This Row],[Fornecedores]]="Saldo Inicial",FluxoCaixa101315176[[#This Row],[R$ (Valores)]],I196+FluxoCaixa101315176[[#This Row],[Valores Receitas / Despesas]])</f>
        <v>522888.30000000016</v>
      </c>
      <c r="J197" s="53">
        <f>IF(FluxoCaixa101315176[[#This Row],[Entrada / Saída]]="Saída",FluxoCaixa101315176[[#This Row],[R$ (Valores)]]*-1,FluxoCaixa101315176[[#This Row],[R$ (Valores)]])</f>
        <v>-146.4</v>
      </c>
    </row>
    <row r="198" spans="2:10" hidden="1">
      <c r="B198" s="16">
        <v>46091</v>
      </c>
      <c r="C198" s="48" t="s">
        <v>1908</v>
      </c>
      <c r="D198" s="17" t="s">
        <v>2</v>
      </c>
      <c r="E198" s="17" t="s">
        <v>10</v>
      </c>
      <c r="F198" s="74" t="s">
        <v>2122</v>
      </c>
      <c r="G198" s="21">
        <v>61.69</v>
      </c>
      <c r="H198" s="17" t="s">
        <v>525</v>
      </c>
      <c r="I198" s="20">
        <f>IF(FluxoCaixa101315176[[#This Row],[Fornecedores]]="Saldo Inicial",FluxoCaixa101315176[[#This Row],[R$ (Valores)]],I197+FluxoCaixa101315176[[#This Row],[Valores Receitas / Despesas]])</f>
        <v>522826.61000000016</v>
      </c>
      <c r="J198" s="53">
        <f>IF(FluxoCaixa101315176[[#This Row],[Entrada / Saída]]="Saída",FluxoCaixa101315176[[#This Row],[R$ (Valores)]]*-1,FluxoCaixa101315176[[#This Row],[R$ (Valores)]])</f>
        <v>-61.69</v>
      </c>
    </row>
    <row r="199" spans="2:10" hidden="1">
      <c r="B199" s="16">
        <v>46091</v>
      </c>
      <c r="C199" s="48" t="s">
        <v>1908</v>
      </c>
      <c r="D199" s="17" t="s">
        <v>2</v>
      </c>
      <c r="E199" s="17" t="s">
        <v>70</v>
      </c>
      <c r="F199" s="17" t="s">
        <v>2093</v>
      </c>
      <c r="G199" s="21">
        <v>42253.4</v>
      </c>
      <c r="H199" s="17" t="s">
        <v>525</v>
      </c>
      <c r="I199" s="20">
        <f>IF(FluxoCaixa101315176[[#This Row],[Fornecedores]]="Saldo Inicial",FluxoCaixa101315176[[#This Row],[R$ (Valores)]],I198+FluxoCaixa101315176[[#This Row],[Valores Receitas / Despesas]])</f>
        <v>480573.21000000014</v>
      </c>
      <c r="J199" s="53">
        <f>IF(FluxoCaixa101315176[[#This Row],[Entrada / Saída]]="Saída",FluxoCaixa101315176[[#This Row],[R$ (Valores)]]*-1,FluxoCaixa101315176[[#This Row],[R$ (Valores)]])</f>
        <v>-42253.4</v>
      </c>
    </row>
    <row r="200" spans="2:10" hidden="1">
      <c r="B200" s="16">
        <v>46091</v>
      </c>
      <c r="C200" s="48" t="s">
        <v>1908</v>
      </c>
      <c r="D200" s="17" t="s">
        <v>2</v>
      </c>
      <c r="E200" s="17" t="s">
        <v>143</v>
      </c>
      <c r="F200" s="17" t="s">
        <v>2131</v>
      </c>
      <c r="G200" s="21">
        <v>3184</v>
      </c>
      <c r="H200" s="17" t="s">
        <v>525</v>
      </c>
      <c r="I200" s="20">
        <f>IF(FluxoCaixa101315176[[#This Row],[Fornecedores]]="Saldo Inicial",FluxoCaixa101315176[[#This Row],[R$ (Valores)]],I199+FluxoCaixa101315176[[#This Row],[Valores Receitas / Despesas]])</f>
        <v>477389.21000000014</v>
      </c>
      <c r="J200" s="53">
        <f>IF(FluxoCaixa101315176[[#This Row],[Entrada / Saída]]="Saída",FluxoCaixa101315176[[#This Row],[R$ (Valores)]]*-1,FluxoCaixa101315176[[#This Row],[R$ (Valores)]])</f>
        <v>-3184</v>
      </c>
    </row>
    <row r="201" spans="2:10" hidden="1">
      <c r="B201" s="16">
        <v>46091</v>
      </c>
      <c r="C201" s="48" t="s">
        <v>1908</v>
      </c>
      <c r="D201" s="17" t="s">
        <v>2</v>
      </c>
      <c r="E201" s="17" t="s">
        <v>78</v>
      </c>
      <c r="F201" s="74" t="s">
        <v>2123</v>
      </c>
      <c r="G201" s="21">
        <v>250</v>
      </c>
      <c r="H201" s="17" t="s">
        <v>525</v>
      </c>
      <c r="I201" s="20">
        <f>IF(FluxoCaixa101315176[[#This Row],[Fornecedores]]="Saldo Inicial",FluxoCaixa101315176[[#This Row],[R$ (Valores)]],I200+FluxoCaixa101315176[[#This Row],[Valores Receitas / Despesas]])</f>
        <v>477139.21000000014</v>
      </c>
      <c r="J201" s="53">
        <f>IF(FluxoCaixa101315176[[#This Row],[Entrada / Saída]]="Saída",FluxoCaixa101315176[[#This Row],[R$ (Valores)]]*-1,FluxoCaixa101315176[[#This Row],[R$ (Valores)]])</f>
        <v>-250</v>
      </c>
    </row>
    <row r="202" spans="2:10" hidden="1">
      <c r="B202" s="16">
        <v>46091</v>
      </c>
      <c r="C202" s="48" t="s">
        <v>1908</v>
      </c>
      <c r="D202" s="17" t="s">
        <v>2</v>
      </c>
      <c r="E202" s="17" t="s">
        <v>27</v>
      </c>
      <c r="F202" s="17" t="s">
        <v>2130</v>
      </c>
      <c r="G202" s="21">
        <v>609.85</v>
      </c>
      <c r="H202" s="17" t="s">
        <v>525</v>
      </c>
      <c r="I202" s="20">
        <f>IF(FluxoCaixa101315176[[#This Row],[Fornecedores]]="Saldo Inicial",FluxoCaixa101315176[[#This Row],[R$ (Valores)]],I201+FluxoCaixa101315176[[#This Row],[Valores Receitas / Despesas]])</f>
        <v>476529.36000000016</v>
      </c>
      <c r="J202" s="53">
        <f>IF(FluxoCaixa101315176[[#This Row],[Entrada / Saída]]="Saída",FluxoCaixa101315176[[#This Row],[R$ (Valores)]]*-1,FluxoCaixa101315176[[#This Row],[R$ (Valores)]])</f>
        <v>-609.85</v>
      </c>
    </row>
    <row r="203" spans="2:10" hidden="1">
      <c r="B203" s="16">
        <v>46091</v>
      </c>
      <c r="C203" s="48" t="s">
        <v>1908</v>
      </c>
      <c r="D203" s="17" t="s">
        <v>2</v>
      </c>
      <c r="E203" s="17" t="s">
        <v>70</v>
      </c>
      <c r="F203" s="17" t="s">
        <v>2128</v>
      </c>
      <c r="G203" s="21">
        <v>3750</v>
      </c>
      <c r="H203" s="17" t="s">
        <v>525</v>
      </c>
      <c r="I203" s="20">
        <f>IF(FluxoCaixa101315176[[#This Row],[Fornecedores]]="Saldo Inicial",FluxoCaixa101315176[[#This Row],[R$ (Valores)]],I202+FluxoCaixa101315176[[#This Row],[Valores Receitas / Despesas]])</f>
        <v>472779.36000000016</v>
      </c>
      <c r="J203" s="53">
        <f>IF(FluxoCaixa101315176[[#This Row],[Entrada / Saída]]="Saída",FluxoCaixa101315176[[#This Row],[R$ (Valores)]]*-1,FluxoCaixa101315176[[#This Row],[R$ (Valores)]])</f>
        <v>-3750</v>
      </c>
    </row>
    <row r="204" spans="2:10" hidden="1">
      <c r="B204" s="16">
        <v>46091</v>
      </c>
      <c r="C204" s="48" t="s">
        <v>1908</v>
      </c>
      <c r="D204" s="17" t="s">
        <v>2</v>
      </c>
      <c r="E204" s="17" t="s">
        <v>25</v>
      </c>
      <c r="F204" s="17" t="s">
        <v>2135</v>
      </c>
      <c r="G204" s="21">
        <v>470</v>
      </c>
      <c r="H204" s="17" t="s">
        <v>525</v>
      </c>
      <c r="I204" s="20">
        <f>IF(FluxoCaixa101315176[[#This Row],[Fornecedores]]="Saldo Inicial",FluxoCaixa101315176[[#This Row],[R$ (Valores)]],I203+FluxoCaixa101315176[[#This Row],[Valores Receitas / Despesas]])</f>
        <v>472309.36000000016</v>
      </c>
      <c r="J204" s="53">
        <f>IF(FluxoCaixa101315176[[#This Row],[Entrada / Saída]]="Saída",FluxoCaixa101315176[[#This Row],[R$ (Valores)]]*-1,FluxoCaixa101315176[[#This Row],[R$ (Valores)]])</f>
        <v>-470</v>
      </c>
    </row>
    <row r="205" spans="2:10" hidden="1">
      <c r="B205" s="16">
        <v>46091</v>
      </c>
      <c r="C205" s="48" t="s">
        <v>1908</v>
      </c>
      <c r="D205" s="17" t="s">
        <v>2</v>
      </c>
      <c r="E205" s="17" t="s">
        <v>70</v>
      </c>
      <c r="F205" s="17" t="s">
        <v>2146</v>
      </c>
      <c r="G205" s="54">
        <v>11000</v>
      </c>
      <c r="H205" s="45" t="s">
        <v>525</v>
      </c>
      <c r="I205" s="20">
        <f>IF(FluxoCaixa101315176[[#This Row],[Fornecedores]]="Saldo Inicial",FluxoCaixa101315176[[#This Row],[R$ (Valores)]],I204+FluxoCaixa101315176[[#This Row],[Valores Receitas / Despesas]])</f>
        <v>461309.36000000016</v>
      </c>
      <c r="J205" s="53">
        <f>IF(FluxoCaixa101315176[[#This Row],[Entrada / Saída]]="Saída",FluxoCaixa101315176[[#This Row],[R$ (Valores)]]*-1,FluxoCaixa101315176[[#This Row],[R$ (Valores)]])</f>
        <v>-11000</v>
      </c>
    </row>
    <row r="206" spans="2:10" hidden="1">
      <c r="B206" s="16">
        <v>46091</v>
      </c>
      <c r="C206" s="48" t="s">
        <v>1908</v>
      </c>
      <c r="D206" s="17" t="s">
        <v>2</v>
      </c>
      <c r="E206" s="17" t="s">
        <v>70</v>
      </c>
      <c r="F206" s="17" t="s">
        <v>2087</v>
      </c>
      <c r="G206" s="21">
        <v>10716.05</v>
      </c>
      <c r="H206" s="17" t="s">
        <v>525</v>
      </c>
      <c r="I206" s="20">
        <f>IF(FluxoCaixa101315176[[#This Row],[Fornecedores]]="Saldo Inicial",FluxoCaixa101315176[[#This Row],[R$ (Valores)]],I205+FluxoCaixa101315176[[#This Row],[Valores Receitas / Despesas]])</f>
        <v>450593.31000000017</v>
      </c>
      <c r="J206" s="53">
        <f>IF(FluxoCaixa101315176[[#This Row],[Entrada / Saída]]="Saída",FluxoCaixa101315176[[#This Row],[R$ (Valores)]]*-1,FluxoCaixa101315176[[#This Row],[R$ (Valores)]])</f>
        <v>-10716.05</v>
      </c>
    </row>
    <row r="207" spans="2:10" hidden="1">
      <c r="B207" s="16">
        <v>46091</v>
      </c>
      <c r="C207" s="48" t="s">
        <v>1908</v>
      </c>
      <c r="D207" s="17" t="s">
        <v>2</v>
      </c>
      <c r="E207" s="17" t="s">
        <v>70</v>
      </c>
      <c r="F207" s="17" t="s">
        <v>822</v>
      </c>
      <c r="G207" s="21">
        <v>8660</v>
      </c>
      <c r="H207" s="17" t="s">
        <v>525</v>
      </c>
      <c r="I207" s="20">
        <f>IF(FluxoCaixa101315176[[#This Row],[Fornecedores]]="Saldo Inicial",FluxoCaixa101315176[[#This Row],[R$ (Valores)]],I206+FluxoCaixa101315176[[#This Row],[Valores Receitas / Despesas]])</f>
        <v>441933.31000000017</v>
      </c>
      <c r="J207" s="53">
        <f>IF(FluxoCaixa101315176[[#This Row],[Entrada / Saída]]="Saída",FluxoCaixa101315176[[#This Row],[R$ (Valores)]]*-1,FluxoCaixa101315176[[#This Row],[R$ (Valores)]])</f>
        <v>-8660</v>
      </c>
    </row>
    <row r="208" spans="2:10" hidden="1">
      <c r="B208" s="16">
        <v>46091</v>
      </c>
      <c r="C208" s="48" t="s">
        <v>1908</v>
      </c>
      <c r="D208" s="17" t="s">
        <v>2</v>
      </c>
      <c r="E208" s="17" t="s">
        <v>70</v>
      </c>
      <c r="F208" s="17" t="s">
        <v>1178</v>
      </c>
      <c r="G208" s="21">
        <v>15949.5</v>
      </c>
      <c r="H208" s="17" t="s">
        <v>525</v>
      </c>
      <c r="I208" s="20">
        <f>IF(FluxoCaixa101315176[[#This Row],[Fornecedores]]="Saldo Inicial",FluxoCaixa101315176[[#This Row],[R$ (Valores)]],I207+FluxoCaixa101315176[[#This Row],[Valores Receitas / Despesas]])</f>
        <v>425983.81000000017</v>
      </c>
      <c r="J208" s="53">
        <f>IF(FluxoCaixa101315176[[#This Row],[Entrada / Saída]]="Saída",FluxoCaixa101315176[[#This Row],[R$ (Valores)]]*-1,FluxoCaixa101315176[[#This Row],[R$ (Valores)]])</f>
        <v>-15949.5</v>
      </c>
    </row>
    <row r="209" spans="2:10" hidden="1">
      <c r="B209" s="16">
        <v>46091</v>
      </c>
      <c r="C209" s="48" t="s">
        <v>1908</v>
      </c>
      <c r="D209" s="17" t="s">
        <v>2</v>
      </c>
      <c r="E209" s="17" t="s">
        <v>70</v>
      </c>
      <c r="F209" s="17" t="s">
        <v>2101</v>
      </c>
      <c r="G209" s="21">
        <v>15907.45</v>
      </c>
      <c r="H209" s="17" t="s">
        <v>525</v>
      </c>
      <c r="I209" s="20">
        <f>IF(FluxoCaixa101315176[[#This Row],[Fornecedores]]="Saldo Inicial",FluxoCaixa101315176[[#This Row],[R$ (Valores)]],I208+FluxoCaixa101315176[[#This Row],[Valores Receitas / Despesas]])</f>
        <v>410076.36000000016</v>
      </c>
      <c r="J209" s="53">
        <f>IF(FluxoCaixa101315176[[#This Row],[Entrada / Saída]]="Saída",FluxoCaixa101315176[[#This Row],[R$ (Valores)]]*-1,FluxoCaixa101315176[[#This Row],[R$ (Valores)]])</f>
        <v>-15907.45</v>
      </c>
    </row>
    <row r="210" spans="2:10" hidden="1">
      <c r="B210" s="16">
        <v>46091</v>
      </c>
      <c r="C210" s="48" t="s">
        <v>1908</v>
      </c>
      <c r="D210" s="17" t="s">
        <v>2</v>
      </c>
      <c r="E210" s="17" t="s">
        <v>70</v>
      </c>
      <c r="F210" s="17" t="s">
        <v>2090</v>
      </c>
      <c r="G210" s="21">
        <v>2500</v>
      </c>
      <c r="H210" s="17" t="s">
        <v>525</v>
      </c>
      <c r="I210" s="20">
        <f>IF(FluxoCaixa101315176[[#This Row],[Fornecedores]]="Saldo Inicial",FluxoCaixa101315176[[#This Row],[R$ (Valores)]],I209+FluxoCaixa101315176[[#This Row],[Valores Receitas / Despesas]])</f>
        <v>407576.36000000016</v>
      </c>
      <c r="J210" s="53">
        <f>IF(FluxoCaixa101315176[[#This Row],[Entrada / Saída]]="Saída",FluxoCaixa101315176[[#This Row],[R$ (Valores)]]*-1,FluxoCaixa101315176[[#This Row],[R$ (Valores)]])</f>
        <v>-2500</v>
      </c>
    </row>
    <row r="211" spans="2:10" hidden="1">
      <c r="B211" s="16">
        <v>46091</v>
      </c>
      <c r="C211" s="48" t="s">
        <v>1908</v>
      </c>
      <c r="D211" s="17" t="s">
        <v>2</v>
      </c>
      <c r="E211" s="17" t="s">
        <v>70</v>
      </c>
      <c r="F211" s="17" t="s">
        <v>1402</v>
      </c>
      <c r="G211" s="21">
        <v>3500</v>
      </c>
      <c r="H211" s="17" t="s">
        <v>525</v>
      </c>
      <c r="I211" s="20">
        <f>IF(FluxoCaixa101315176[[#This Row],[Fornecedores]]="Saldo Inicial",FluxoCaixa101315176[[#This Row],[R$ (Valores)]],I210+FluxoCaixa101315176[[#This Row],[Valores Receitas / Despesas]])</f>
        <v>404076.36000000016</v>
      </c>
      <c r="J211" s="53">
        <f>IF(FluxoCaixa101315176[[#This Row],[Entrada / Saída]]="Saída",FluxoCaixa101315176[[#This Row],[R$ (Valores)]]*-1,FluxoCaixa101315176[[#This Row],[R$ (Valores)]])</f>
        <v>-3500</v>
      </c>
    </row>
    <row r="212" spans="2:10" hidden="1">
      <c r="B212" s="16">
        <v>46091</v>
      </c>
      <c r="C212" s="48" t="s">
        <v>1908</v>
      </c>
      <c r="D212" s="17" t="s">
        <v>2</v>
      </c>
      <c r="E212" s="17" t="s">
        <v>70</v>
      </c>
      <c r="F212" s="17" t="s">
        <v>823</v>
      </c>
      <c r="G212" s="21">
        <v>13584.62</v>
      </c>
      <c r="H212" s="17" t="s">
        <v>525</v>
      </c>
      <c r="I212" s="20">
        <f>IF(FluxoCaixa101315176[[#This Row],[Fornecedores]]="Saldo Inicial",FluxoCaixa101315176[[#This Row],[R$ (Valores)]],I211+FluxoCaixa101315176[[#This Row],[Valores Receitas / Despesas]])</f>
        <v>390491.74000000017</v>
      </c>
      <c r="J212" s="53">
        <f>IF(FluxoCaixa101315176[[#This Row],[Entrada / Saída]]="Saída",FluxoCaixa101315176[[#This Row],[R$ (Valores)]]*-1,FluxoCaixa101315176[[#This Row],[R$ (Valores)]])</f>
        <v>-13584.62</v>
      </c>
    </row>
    <row r="213" spans="2:10" hidden="1">
      <c r="B213" s="16">
        <v>46091</v>
      </c>
      <c r="C213" s="48" t="s">
        <v>1908</v>
      </c>
      <c r="D213" s="17" t="s">
        <v>2</v>
      </c>
      <c r="E213" s="17" t="s">
        <v>70</v>
      </c>
      <c r="F213" s="69" t="s">
        <v>2154</v>
      </c>
      <c r="G213" s="21">
        <v>13540</v>
      </c>
      <c r="H213" s="17" t="s">
        <v>525</v>
      </c>
      <c r="I213" s="20">
        <f>IF(FluxoCaixa101315176[[#This Row],[Fornecedores]]="Saldo Inicial",FluxoCaixa101315176[[#This Row],[R$ (Valores)]],I212+FluxoCaixa101315176[[#This Row],[Valores Receitas / Despesas]])</f>
        <v>376951.74000000017</v>
      </c>
      <c r="J213" s="53">
        <f>IF(FluxoCaixa101315176[[#This Row],[Entrada / Saída]]="Saída",FluxoCaixa101315176[[#This Row],[R$ (Valores)]]*-1,FluxoCaixa101315176[[#This Row],[R$ (Valores)]])</f>
        <v>-13540</v>
      </c>
    </row>
    <row r="214" spans="2:10" hidden="1">
      <c r="B214" s="16">
        <v>46091</v>
      </c>
      <c r="C214" s="48" t="s">
        <v>1908</v>
      </c>
      <c r="D214" s="17" t="s">
        <v>2</v>
      </c>
      <c r="E214" s="17" t="s">
        <v>70</v>
      </c>
      <c r="F214" s="17" t="s">
        <v>2092</v>
      </c>
      <c r="G214" s="21">
        <v>9510</v>
      </c>
      <c r="H214" s="17" t="s">
        <v>525</v>
      </c>
      <c r="I214" s="20">
        <f>IF(FluxoCaixa101315176[[#This Row],[Fornecedores]]="Saldo Inicial",FluxoCaixa101315176[[#This Row],[R$ (Valores)]],I213+FluxoCaixa101315176[[#This Row],[Valores Receitas / Despesas]])</f>
        <v>367441.74000000017</v>
      </c>
      <c r="J214" s="53">
        <f>IF(FluxoCaixa101315176[[#This Row],[Entrada / Saída]]="Saída",FluxoCaixa101315176[[#This Row],[R$ (Valores)]]*-1,FluxoCaixa101315176[[#This Row],[R$ (Valores)]])</f>
        <v>-9510</v>
      </c>
    </row>
    <row r="215" spans="2:10" hidden="1">
      <c r="B215" s="16">
        <v>46091</v>
      </c>
      <c r="C215" s="48" t="s">
        <v>1908</v>
      </c>
      <c r="D215" s="17" t="s">
        <v>2</v>
      </c>
      <c r="E215" s="17" t="s">
        <v>70</v>
      </c>
      <c r="F215" s="72" t="s">
        <v>1039</v>
      </c>
      <c r="G215" s="21">
        <v>13576.7</v>
      </c>
      <c r="H215" s="17" t="s">
        <v>525</v>
      </c>
      <c r="I215" s="20">
        <f>IF(FluxoCaixa101315176[[#This Row],[Fornecedores]]="Saldo Inicial",FluxoCaixa101315176[[#This Row],[R$ (Valores)]],I214+FluxoCaixa101315176[[#This Row],[Valores Receitas / Despesas]])</f>
        <v>353865.04000000015</v>
      </c>
      <c r="J215" s="53">
        <f>IF(FluxoCaixa101315176[[#This Row],[Entrada / Saída]]="Saída",FluxoCaixa101315176[[#This Row],[R$ (Valores)]]*-1,FluxoCaixa101315176[[#This Row],[R$ (Valores)]])</f>
        <v>-13576.7</v>
      </c>
    </row>
    <row r="216" spans="2:10" hidden="1">
      <c r="B216" s="16">
        <v>46091</v>
      </c>
      <c r="C216" s="48" t="s">
        <v>1908</v>
      </c>
      <c r="D216" s="17" t="s">
        <v>2</v>
      </c>
      <c r="E216" s="17" t="s">
        <v>70</v>
      </c>
      <c r="F216" s="17" t="s">
        <v>2117</v>
      </c>
      <c r="G216" s="21">
        <v>12000</v>
      </c>
      <c r="H216" s="17" t="s">
        <v>525</v>
      </c>
      <c r="I216" s="20">
        <f>IF(FluxoCaixa101315176[[#This Row],[Fornecedores]]="Saldo Inicial",FluxoCaixa101315176[[#This Row],[R$ (Valores)]],I215+FluxoCaixa101315176[[#This Row],[Valores Receitas / Despesas]])</f>
        <v>341865.04000000015</v>
      </c>
      <c r="J216" s="53">
        <f>IF(FluxoCaixa101315176[[#This Row],[Entrada / Saída]]="Saída",FluxoCaixa101315176[[#This Row],[R$ (Valores)]]*-1,FluxoCaixa101315176[[#This Row],[R$ (Valores)]])</f>
        <v>-12000</v>
      </c>
    </row>
    <row r="217" spans="2:10" hidden="1">
      <c r="B217" s="16">
        <v>46091</v>
      </c>
      <c r="C217" s="48" t="s">
        <v>1908</v>
      </c>
      <c r="D217" s="17" t="s">
        <v>2</v>
      </c>
      <c r="E217" s="17" t="s">
        <v>70</v>
      </c>
      <c r="F217" s="17" t="s">
        <v>2085</v>
      </c>
      <c r="G217" s="21">
        <v>22520</v>
      </c>
      <c r="H217" s="17" t="s">
        <v>525</v>
      </c>
      <c r="I217" s="20">
        <f>IF(FluxoCaixa101315176[[#This Row],[Fornecedores]]="Saldo Inicial",FluxoCaixa101315176[[#This Row],[R$ (Valores)]],I216+FluxoCaixa101315176[[#This Row],[Valores Receitas / Despesas]])</f>
        <v>319345.04000000015</v>
      </c>
      <c r="J217" s="5">
        <f>IF(FluxoCaixa101315176[[#This Row],[Entrada / Saída]]="Saída",FluxoCaixa101315176[[#This Row],[R$ (Valores)]]*-1,FluxoCaixa101315176[[#This Row],[R$ (Valores)]])</f>
        <v>-22520</v>
      </c>
    </row>
    <row r="218" spans="2:10" hidden="1">
      <c r="B218" s="16">
        <v>46091</v>
      </c>
      <c r="C218" s="48" t="s">
        <v>1908</v>
      </c>
      <c r="D218" s="17" t="s">
        <v>2</v>
      </c>
      <c r="E218" s="17" t="s">
        <v>70</v>
      </c>
      <c r="F218" s="17" t="s">
        <v>2151</v>
      </c>
      <c r="G218" s="21">
        <v>3600</v>
      </c>
      <c r="H218" s="17" t="s">
        <v>525</v>
      </c>
      <c r="I218" s="20">
        <f>IF(FluxoCaixa101315176[[#This Row],[Fornecedores]]="Saldo Inicial",FluxoCaixa101315176[[#This Row],[R$ (Valores)]],I217+FluxoCaixa101315176[[#This Row],[Valores Receitas / Despesas]])</f>
        <v>315745.04000000015</v>
      </c>
      <c r="J218" s="53">
        <f>IF(FluxoCaixa101315176[[#This Row],[Entrada / Saída]]="Saída",FluxoCaixa101315176[[#This Row],[R$ (Valores)]]*-1,FluxoCaixa101315176[[#This Row],[R$ (Valores)]])</f>
        <v>-3600</v>
      </c>
    </row>
    <row r="219" spans="2:10" hidden="1">
      <c r="B219" s="16">
        <v>46091</v>
      </c>
      <c r="C219" s="48" t="s">
        <v>1908</v>
      </c>
      <c r="D219" s="17" t="s">
        <v>2</v>
      </c>
      <c r="E219" s="17" t="s">
        <v>70</v>
      </c>
      <c r="F219" s="45" t="s">
        <v>2109</v>
      </c>
      <c r="G219" s="54">
        <v>22672</v>
      </c>
      <c r="H219" s="45" t="s">
        <v>525</v>
      </c>
      <c r="I219" s="20">
        <f>IF(FluxoCaixa101315176[[#This Row],[Fornecedores]]="Saldo Inicial",FluxoCaixa101315176[[#This Row],[R$ (Valores)]],I218+FluxoCaixa101315176[[#This Row],[Valores Receitas / Despesas]])</f>
        <v>293073.04000000015</v>
      </c>
      <c r="J219" s="5">
        <f>IF(FluxoCaixa101315176[[#This Row],[Entrada / Saída]]="Saída",FluxoCaixa101315176[[#This Row],[R$ (Valores)]]*-1,FluxoCaixa101315176[[#This Row],[R$ (Valores)]])</f>
        <v>-22672</v>
      </c>
    </row>
    <row r="220" spans="2:10" hidden="1">
      <c r="B220" s="16">
        <v>46091</v>
      </c>
      <c r="C220" s="48" t="s">
        <v>1908</v>
      </c>
      <c r="D220" s="17" t="s">
        <v>2</v>
      </c>
      <c r="E220" s="17" t="s">
        <v>70</v>
      </c>
      <c r="F220" s="17" t="s">
        <v>1572</v>
      </c>
      <c r="G220" s="21">
        <v>15605.57</v>
      </c>
      <c r="H220" s="17" t="s">
        <v>525</v>
      </c>
      <c r="I220" s="20">
        <f>IF(FluxoCaixa101315176[[#This Row],[Fornecedores]]="Saldo Inicial",FluxoCaixa101315176[[#This Row],[R$ (Valores)]],I219+FluxoCaixa101315176[[#This Row],[Valores Receitas / Despesas]])</f>
        <v>277467.47000000015</v>
      </c>
      <c r="J220" s="5">
        <f>IF(FluxoCaixa101315176[[#This Row],[Entrada / Saída]]="Saída",FluxoCaixa101315176[[#This Row],[R$ (Valores)]]*-1,FluxoCaixa101315176[[#This Row],[R$ (Valores)]])</f>
        <v>-15605.57</v>
      </c>
    </row>
    <row r="221" spans="2:10" hidden="1">
      <c r="B221" s="16">
        <v>46091</v>
      </c>
      <c r="C221" s="48" t="s">
        <v>1908</v>
      </c>
      <c r="D221" s="17" t="s">
        <v>2</v>
      </c>
      <c r="E221" s="17" t="s">
        <v>70</v>
      </c>
      <c r="F221" s="17" t="s">
        <v>2147</v>
      </c>
      <c r="G221" s="21">
        <v>1182</v>
      </c>
      <c r="H221" s="17" t="s">
        <v>525</v>
      </c>
      <c r="I221" s="20">
        <f>IF(FluxoCaixa101315176[[#This Row],[Fornecedores]]="Saldo Inicial",FluxoCaixa101315176[[#This Row],[R$ (Valores)]],I220+FluxoCaixa101315176[[#This Row],[Valores Receitas / Despesas]])</f>
        <v>276285.47000000015</v>
      </c>
      <c r="J221" s="5">
        <f>IF(FluxoCaixa101315176[[#This Row],[Entrada / Saída]]="Saída",FluxoCaixa101315176[[#This Row],[R$ (Valores)]]*-1,FluxoCaixa101315176[[#This Row],[R$ (Valores)]])</f>
        <v>-1182</v>
      </c>
    </row>
    <row r="222" spans="2:10" hidden="1">
      <c r="B222" s="16">
        <v>46091</v>
      </c>
      <c r="C222" s="48" t="s">
        <v>1908</v>
      </c>
      <c r="D222" s="17" t="s">
        <v>2</v>
      </c>
      <c r="E222" s="17" t="s">
        <v>70</v>
      </c>
      <c r="F222" s="72" t="s">
        <v>782</v>
      </c>
      <c r="G222" s="21">
        <v>18840</v>
      </c>
      <c r="H222" s="17" t="s">
        <v>525</v>
      </c>
      <c r="I222" s="20">
        <f>IF(FluxoCaixa101315176[[#This Row],[Fornecedores]]="Saldo Inicial",FluxoCaixa101315176[[#This Row],[R$ (Valores)]],I221+FluxoCaixa101315176[[#This Row],[Valores Receitas / Despesas]])</f>
        <v>257445.47000000015</v>
      </c>
      <c r="J222" s="5">
        <f>IF(FluxoCaixa101315176[[#This Row],[Entrada / Saída]]="Saída",FluxoCaixa101315176[[#This Row],[R$ (Valores)]]*-1,FluxoCaixa101315176[[#This Row],[R$ (Valores)]])</f>
        <v>-18840</v>
      </c>
    </row>
    <row r="223" spans="2:10" hidden="1">
      <c r="B223" s="16">
        <v>46091</v>
      </c>
      <c r="C223" s="48" t="s">
        <v>1908</v>
      </c>
      <c r="D223" s="17" t="s">
        <v>2</v>
      </c>
      <c r="E223" s="17" t="s">
        <v>70</v>
      </c>
      <c r="F223" s="17" t="s">
        <v>2142</v>
      </c>
      <c r="G223" s="21">
        <v>14000</v>
      </c>
      <c r="H223" s="17" t="s">
        <v>525</v>
      </c>
      <c r="I223" s="20">
        <f>IF(FluxoCaixa101315176[[#This Row],[Fornecedores]]="Saldo Inicial",FluxoCaixa101315176[[#This Row],[R$ (Valores)]],I222+FluxoCaixa101315176[[#This Row],[Valores Receitas / Despesas]])</f>
        <v>243445.47000000015</v>
      </c>
      <c r="J223" s="5">
        <f>IF(FluxoCaixa101315176[[#This Row],[Entrada / Saída]]="Saída",FluxoCaixa101315176[[#This Row],[R$ (Valores)]]*-1,FluxoCaixa101315176[[#This Row],[R$ (Valores)]])</f>
        <v>-14000</v>
      </c>
    </row>
    <row r="224" spans="2:10" hidden="1">
      <c r="B224" s="16">
        <v>46091</v>
      </c>
      <c r="C224" s="48" t="s">
        <v>1908</v>
      </c>
      <c r="D224" s="17" t="s">
        <v>2</v>
      </c>
      <c r="E224" s="17" t="s">
        <v>70</v>
      </c>
      <c r="F224" s="17" t="s">
        <v>1579</v>
      </c>
      <c r="G224" s="21">
        <v>14733.5</v>
      </c>
      <c r="H224" s="17" t="s">
        <v>525</v>
      </c>
      <c r="I224" s="20">
        <f>IF(FluxoCaixa101315176[[#This Row],[Fornecedores]]="Saldo Inicial",FluxoCaixa101315176[[#This Row],[R$ (Valores)]],I223+FluxoCaixa101315176[[#This Row],[Valores Receitas / Despesas]])</f>
        <v>228711.97000000015</v>
      </c>
      <c r="J224" s="5">
        <f>IF(FluxoCaixa101315176[[#This Row],[Entrada / Saída]]="Saída",FluxoCaixa101315176[[#This Row],[R$ (Valores)]]*-1,FluxoCaixa101315176[[#This Row],[R$ (Valores)]])</f>
        <v>-14733.5</v>
      </c>
    </row>
    <row r="225" spans="2:10" hidden="1">
      <c r="B225" s="16">
        <v>46091</v>
      </c>
      <c r="C225" s="48" t="s">
        <v>1908</v>
      </c>
      <c r="D225" s="17" t="s">
        <v>2</v>
      </c>
      <c r="E225" s="17" t="s">
        <v>10</v>
      </c>
      <c r="F225" s="17" t="s">
        <v>864</v>
      </c>
      <c r="G225" s="21">
        <v>971.14</v>
      </c>
      <c r="H225" s="17" t="s">
        <v>525</v>
      </c>
      <c r="I225" s="20">
        <f>IF(FluxoCaixa101315176[[#This Row],[Fornecedores]]="Saldo Inicial",FluxoCaixa101315176[[#This Row],[R$ (Valores)]],I224+FluxoCaixa101315176[[#This Row],[Valores Receitas / Despesas]])</f>
        <v>227740.83000000013</v>
      </c>
      <c r="J225" s="5">
        <f>IF(FluxoCaixa101315176[[#This Row],[Entrada / Saída]]="Saída",FluxoCaixa101315176[[#This Row],[R$ (Valores)]]*-1,FluxoCaixa101315176[[#This Row],[R$ (Valores)]])</f>
        <v>-971.14</v>
      </c>
    </row>
    <row r="226" spans="2:10" hidden="1">
      <c r="B226" s="16">
        <v>46091</v>
      </c>
      <c r="C226" s="48" t="s">
        <v>1908</v>
      </c>
      <c r="D226" s="17" t="s">
        <v>2</v>
      </c>
      <c r="E226" s="17" t="s">
        <v>80</v>
      </c>
      <c r="F226" s="17" t="s">
        <v>2134</v>
      </c>
      <c r="G226" s="21">
        <v>2846</v>
      </c>
      <c r="H226" s="17" t="s">
        <v>525</v>
      </c>
      <c r="I226" s="20">
        <f>IF(FluxoCaixa101315176[[#This Row],[Fornecedores]]="Saldo Inicial",FluxoCaixa101315176[[#This Row],[R$ (Valores)]],I225+FluxoCaixa101315176[[#This Row],[Valores Receitas / Despesas]])</f>
        <v>224894.83000000013</v>
      </c>
      <c r="J226" s="5">
        <f>IF(FluxoCaixa101315176[[#This Row],[Entrada / Saída]]="Saída",FluxoCaixa101315176[[#This Row],[R$ (Valores)]]*-1,FluxoCaixa101315176[[#This Row],[R$ (Valores)]])</f>
        <v>-2846</v>
      </c>
    </row>
    <row r="227" spans="2:10" hidden="1">
      <c r="B227" s="16">
        <v>46091</v>
      </c>
      <c r="C227" s="48" t="s">
        <v>1908</v>
      </c>
      <c r="D227" s="17" t="s">
        <v>2</v>
      </c>
      <c r="E227" s="17" t="s">
        <v>70</v>
      </c>
      <c r="F227" s="17" t="s">
        <v>1589</v>
      </c>
      <c r="G227" s="21">
        <v>15195.62</v>
      </c>
      <c r="H227" s="17" t="s">
        <v>525</v>
      </c>
      <c r="I227" s="20">
        <f>IF(FluxoCaixa101315176[[#This Row],[Fornecedores]]="Saldo Inicial",FluxoCaixa101315176[[#This Row],[R$ (Valores)]],I226+FluxoCaixa101315176[[#This Row],[Valores Receitas / Despesas]])</f>
        <v>209699.21000000014</v>
      </c>
      <c r="J227" s="5">
        <f>IF(FluxoCaixa101315176[[#This Row],[Entrada / Saída]]="Saída",FluxoCaixa101315176[[#This Row],[R$ (Valores)]]*-1,FluxoCaixa101315176[[#This Row],[R$ (Valores)]])</f>
        <v>-15195.62</v>
      </c>
    </row>
    <row r="228" spans="2:10" hidden="1">
      <c r="B228" s="16">
        <v>46091</v>
      </c>
      <c r="C228" s="48" t="s">
        <v>1908</v>
      </c>
      <c r="D228" s="17" t="s">
        <v>2</v>
      </c>
      <c r="E228" s="17" t="s">
        <v>70</v>
      </c>
      <c r="F228" s="17" t="s">
        <v>2115</v>
      </c>
      <c r="G228" s="21">
        <v>7156</v>
      </c>
      <c r="H228" s="17" t="s">
        <v>525</v>
      </c>
      <c r="I228" s="20">
        <f>IF(FluxoCaixa101315176[[#This Row],[Fornecedores]]="Saldo Inicial",FluxoCaixa101315176[[#This Row],[R$ (Valores)]],I227+FluxoCaixa101315176[[#This Row],[Valores Receitas / Despesas]])</f>
        <v>202543.21000000014</v>
      </c>
      <c r="J228" s="5">
        <f>IF(FluxoCaixa101315176[[#This Row],[Entrada / Saída]]="Saída",FluxoCaixa101315176[[#This Row],[R$ (Valores)]]*-1,FluxoCaixa101315176[[#This Row],[R$ (Valores)]])</f>
        <v>-7156</v>
      </c>
    </row>
    <row r="229" spans="2:10" hidden="1">
      <c r="B229" s="16">
        <v>46091</v>
      </c>
      <c r="C229" s="48" t="s">
        <v>1908</v>
      </c>
      <c r="D229" s="17" t="s">
        <v>2</v>
      </c>
      <c r="E229" s="17" t="s">
        <v>21</v>
      </c>
      <c r="F229" s="17" t="s">
        <v>2132</v>
      </c>
      <c r="G229" s="21">
        <v>126.75</v>
      </c>
      <c r="H229" s="17" t="s">
        <v>525</v>
      </c>
      <c r="I229" s="20">
        <f>IF(FluxoCaixa101315176[[#This Row],[Fornecedores]]="Saldo Inicial",FluxoCaixa101315176[[#This Row],[R$ (Valores)]],I228+FluxoCaixa101315176[[#This Row],[Valores Receitas / Despesas]])</f>
        <v>202416.46000000014</v>
      </c>
      <c r="J229" s="5">
        <f>IF(FluxoCaixa101315176[[#This Row],[Entrada / Saída]]="Saída",FluxoCaixa101315176[[#This Row],[R$ (Valores)]]*-1,FluxoCaixa101315176[[#This Row],[R$ (Valores)]])</f>
        <v>-126.75</v>
      </c>
    </row>
    <row r="230" spans="2:10" hidden="1">
      <c r="B230" s="16">
        <v>46091</v>
      </c>
      <c r="C230" s="48" t="s">
        <v>1908</v>
      </c>
      <c r="D230" s="17" t="s">
        <v>2</v>
      </c>
      <c r="E230" s="17" t="s">
        <v>348</v>
      </c>
      <c r="F230" s="17" t="s">
        <v>2113</v>
      </c>
      <c r="G230" s="21">
        <v>4160.58</v>
      </c>
      <c r="H230" s="17" t="s">
        <v>525</v>
      </c>
      <c r="I230" s="20">
        <f>IF(FluxoCaixa101315176[[#This Row],[Fornecedores]]="Saldo Inicial",FluxoCaixa101315176[[#This Row],[R$ (Valores)]],I229+FluxoCaixa101315176[[#This Row],[Valores Receitas / Despesas]])</f>
        <v>198255.88000000015</v>
      </c>
      <c r="J230" s="5">
        <f>IF(FluxoCaixa101315176[[#This Row],[Entrada / Saída]]="Saída",FluxoCaixa101315176[[#This Row],[R$ (Valores)]]*-1,FluxoCaixa101315176[[#This Row],[R$ (Valores)]])</f>
        <v>-4160.58</v>
      </c>
    </row>
    <row r="231" spans="2:10" hidden="1">
      <c r="B231" s="16">
        <v>46091</v>
      </c>
      <c r="C231" s="48" t="s">
        <v>1908</v>
      </c>
      <c r="D231" s="17" t="s">
        <v>2</v>
      </c>
      <c r="E231" s="17" t="s">
        <v>70</v>
      </c>
      <c r="F231" s="17" t="s">
        <v>2137</v>
      </c>
      <c r="G231" s="21">
        <v>5500</v>
      </c>
      <c r="H231" s="17" t="s">
        <v>525</v>
      </c>
      <c r="I231" s="20">
        <f>IF(FluxoCaixa101315176[[#This Row],[Fornecedores]]="Saldo Inicial",FluxoCaixa101315176[[#This Row],[R$ (Valores)]],I230+FluxoCaixa101315176[[#This Row],[Valores Receitas / Despesas]])</f>
        <v>192755.88000000015</v>
      </c>
      <c r="J231" s="5">
        <f>IF(FluxoCaixa101315176[[#This Row],[Entrada / Saída]]="Saída",FluxoCaixa101315176[[#This Row],[R$ (Valores)]]*-1,FluxoCaixa101315176[[#This Row],[R$ (Valores)]])</f>
        <v>-5500</v>
      </c>
    </row>
    <row r="232" spans="2:10" hidden="1">
      <c r="B232" s="16">
        <v>46091</v>
      </c>
      <c r="C232" s="48" t="s">
        <v>1908</v>
      </c>
      <c r="D232" s="17" t="s">
        <v>2</v>
      </c>
      <c r="E232" s="17" t="s">
        <v>79</v>
      </c>
      <c r="F232" s="74" t="s">
        <v>2124</v>
      </c>
      <c r="G232" s="21">
        <v>717.43</v>
      </c>
      <c r="H232" s="17" t="s">
        <v>525</v>
      </c>
      <c r="I232" s="20">
        <f>IF(FluxoCaixa101315176[[#This Row],[Fornecedores]]="Saldo Inicial",FluxoCaixa101315176[[#This Row],[R$ (Valores)]],I231+FluxoCaixa101315176[[#This Row],[Valores Receitas / Despesas]])</f>
        <v>192038.45000000016</v>
      </c>
      <c r="J232" s="5">
        <f>IF(FluxoCaixa101315176[[#This Row],[Entrada / Saída]]="Saída",FluxoCaixa101315176[[#This Row],[R$ (Valores)]]*-1,FluxoCaixa101315176[[#This Row],[R$ (Valores)]])</f>
        <v>-717.43</v>
      </c>
    </row>
    <row r="233" spans="2:10" hidden="1">
      <c r="B233" s="16">
        <v>46091</v>
      </c>
      <c r="C233" s="48" t="s">
        <v>1908</v>
      </c>
      <c r="D233" s="17" t="s">
        <v>2</v>
      </c>
      <c r="E233" s="17" t="s">
        <v>70</v>
      </c>
      <c r="F233" s="17" t="s">
        <v>1035</v>
      </c>
      <c r="G233" s="21">
        <v>11843.62</v>
      </c>
      <c r="H233" s="17" t="s">
        <v>525</v>
      </c>
      <c r="I233" s="20">
        <f>IF(FluxoCaixa101315176[[#This Row],[Fornecedores]]="Saldo Inicial",FluxoCaixa101315176[[#This Row],[R$ (Valores)]],I232+FluxoCaixa101315176[[#This Row],[Valores Receitas / Despesas]])</f>
        <v>180194.83000000016</v>
      </c>
      <c r="J233" s="5">
        <f>IF(FluxoCaixa101315176[[#This Row],[Entrada / Saída]]="Saída",FluxoCaixa101315176[[#This Row],[R$ (Valores)]]*-1,FluxoCaixa101315176[[#This Row],[R$ (Valores)]])</f>
        <v>-11843.62</v>
      </c>
    </row>
    <row r="234" spans="2:10" hidden="1">
      <c r="B234" s="16">
        <v>46091</v>
      </c>
      <c r="C234" s="48" t="s">
        <v>1908</v>
      </c>
      <c r="D234" s="17" t="s">
        <v>2</v>
      </c>
      <c r="E234" s="17" t="s">
        <v>70</v>
      </c>
      <c r="F234" s="17" t="s">
        <v>1849</v>
      </c>
      <c r="G234" s="21">
        <v>7700</v>
      </c>
      <c r="H234" s="17" t="s">
        <v>525</v>
      </c>
      <c r="I234" s="20">
        <f>IF(FluxoCaixa101315176[[#This Row],[Fornecedores]]="Saldo Inicial",FluxoCaixa101315176[[#This Row],[R$ (Valores)]],I233+FluxoCaixa101315176[[#This Row],[Valores Receitas / Despesas]])</f>
        <v>172494.83000000016</v>
      </c>
      <c r="J234" s="5">
        <f>IF(FluxoCaixa101315176[[#This Row],[Entrada / Saída]]="Saída",FluxoCaixa101315176[[#This Row],[R$ (Valores)]]*-1,FluxoCaixa101315176[[#This Row],[R$ (Valores)]])</f>
        <v>-7700</v>
      </c>
    </row>
    <row r="235" spans="2:10" hidden="1">
      <c r="B235" s="16">
        <v>46091</v>
      </c>
      <c r="C235" s="48" t="s">
        <v>1908</v>
      </c>
      <c r="D235" s="17" t="s">
        <v>2</v>
      </c>
      <c r="E235" s="17" t="s">
        <v>70</v>
      </c>
      <c r="F235" s="17" t="s">
        <v>2110</v>
      </c>
      <c r="G235" s="21">
        <v>31309.75</v>
      </c>
      <c r="H235" s="17" t="s">
        <v>525</v>
      </c>
      <c r="I235" s="20">
        <f>IF(FluxoCaixa101315176[[#This Row],[Fornecedores]]="Saldo Inicial",FluxoCaixa101315176[[#This Row],[R$ (Valores)]],I234+FluxoCaixa101315176[[#This Row],[Valores Receitas / Despesas]])</f>
        <v>141185.08000000016</v>
      </c>
      <c r="J235" s="5">
        <f>IF(FluxoCaixa101315176[[#This Row],[Entrada / Saída]]="Saída",FluxoCaixa101315176[[#This Row],[R$ (Valores)]]*-1,FluxoCaixa101315176[[#This Row],[R$ (Valores)]])</f>
        <v>-31309.75</v>
      </c>
    </row>
    <row r="236" spans="2:10" hidden="1">
      <c r="B236" s="16">
        <v>46091</v>
      </c>
      <c r="C236" s="48" t="s">
        <v>1908</v>
      </c>
      <c r="D236" s="17" t="s">
        <v>2</v>
      </c>
      <c r="E236" s="17" t="s">
        <v>70</v>
      </c>
      <c r="F236" s="17" t="s">
        <v>2144</v>
      </c>
      <c r="G236" s="21">
        <v>6750</v>
      </c>
      <c r="H236" s="17" t="s">
        <v>525</v>
      </c>
      <c r="I236" s="20">
        <f>IF(FluxoCaixa101315176[[#This Row],[Fornecedores]]="Saldo Inicial",FluxoCaixa101315176[[#This Row],[R$ (Valores)]],I235+FluxoCaixa101315176[[#This Row],[Valores Receitas / Despesas]])</f>
        <v>134435.08000000016</v>
      </c>
      <c r="J236" s="5">
        <f>IF(FluxoCaixa101315176[[#This Row],[Entrada / Saída]]="Saída",FluxoCaixa101315176[[#This Row],[R$ (Valores)]]*-1,FluxoCaixa101315176[[#This Row],[R$ (Valores)]])</f>
        <v>-6750</v>
      </c>
    </row>
    <row r="237" spans="2:10" hidden="1">
      <c r="B237" s="16">
        <v>46091</v>
      </c>
      <c r="C237" s="48" t="s">
        <v>1908</v>
      </c>
      <c r="D237" s="17" t="s">
        <v>2</v>
      </c>
      <c r="E237" s="17" t="s">
        <v>70</v>
      </c>
      <c r="F237" s="17" t="s">
        <v>2144</v>
      </c>
      <c r="G237" s="21">
        <v>4250</v>
      </c>
      <c r="H237" s="17" t="s">
        <v>525</v>
      </c>
      <c r="I237" s="20">
        <f>IF(FluxoCaixa101315176[[#This Row],[Fornecedores]]="Saldo Inicial",FluxoCaixa101315176[[#This Row],[R$ (Valores)]],I236+FluxoCaixa101315176[[#This Row],[Valores Receitas / Despesas]])</f>
        <v>130185.08000000016</v>
      </c>
      <c r="J237" s="5">
        <f>IF(FluxoCaixa101315176[[#This Row],[Entrada / Saída]]="Saída",FluxoCaixa101315176[[#This Row],[R$ (Valores)]]*-1,FluxoCaixa101315176[[#This Row],[R$ (Valores)]])</f>
        <v>-4250</v>
      </c>
    </row>
    <row r="238" spans="2:10" hidden="1">
      <c r="B238" s="16">
        <v>46091</v>
      </c>
      <c r="C238" s="48" t="s">
        <v>1908</v>
      </c>
      <c r="D238" s="17" t="s">
        <v>2</v>
      </c>
      <c r="E238" s="17" t="s">
        <v>70</v>
      </c>
      <c r="F238" s="69" t="s">
        <v>2152</v>
      </c>
      <c r="G238" s="21">
        <v>13040</v>
      </c>
      <c r="H238" s="17" t="s">
        <v>525</v>
      </c>
      <c r="I238" s="20">
        <f>IF(FluxoCaixa101315176[[#This Row],[Fornecedores]]="Saldo Inicial",FluxoCaixa101315176[[#This Row],[R$ (Valores)]],I237+FluxoCaixa101315176[[#This Row],[Valores Receitas / Despesas]])</f>
        <v>117145.08000000016</v>
      </c>
      <c r="J238" s="53">
        <f>IF(FluxoCaixa101315176[[#This Row],[Entrada / Saída]]="Saída",FluxoCaixa101315176[[#This Row],[R$ (Valores)]]*-1,FluxoCaixa101315176[[#This Row],[R$ (Valores)]])</f>
        <v>-13040</v>
      </c>
    </row>
    <row r="239" spans="2:10" hidden="1">
      <c r="B239" s="16">
        <v>46091</v>
      </c>
      <c r="C239" s="48" t="s">
        <v>1908</v>
      </c>
      <c r="D239" s="17" t="s">
        <v>2</v>
      </c>
      <c r="E239" s="17" t="s">
        <v>70</v>
      </c>
      <c r="F239" s="17" t="s">
        <v>2141</v>
      </c>
      <c r="G239" s="21">
        <v>10000</v>
      </c>
      <c r="H239" s="17" t="s">
        <v>525</v>
      </c>
      <c r="I239" s="20">
        <f>IF(FluxoCaixa101315176[[#This Row],[Fornecedores]]="Saldo Inicial",FluxoCaixa101315176[[#This Row],[R$ (Valores)]],I238+FluxoCaixa101315176[[#This Row],[Valores Receitas / Despesas]])</f>
        <v>107145.08000000016</v>
      </c>
      <c r="J239" s="5">
        <f>IF(FluxoCaixa101315176[[#This Row],[Entrada / Saída]]="Saída",FluxoCaixa101315176[[#This Row],[R$ (Valores)]]*-1,FluxoCaixa101315176[[#This Row],[R$ (Valores)]])</f>
        <v>-10000</v>
      </c>
    </row>
    <row r="240" spans="2:10" hidden="1">
      <c r="B240" s="16">
        <v>46091</v>
      </c>
      <c r="C240" s="48" t="s">
        <v>1908</v>
      </c>
      <c r="D240" s="17" t="s">
        <v>2</v>
      </c>
      <c r="E240" s="17" t="s">
        <v>70</v>
      </c>
      <c r="F240" s="17" t="s">
        <v>2127</v>
      </c>
      <c r="G240" s="21">
        <v>7000</v>
      </c>
      <c r="H240" s="17" t="s">
        <v>525</v>
      </c>
      <c r="I240" s="20">
        <f>IF(FluxoCaixa101315176[[#This Row],[Fornecedores]]="Saldo Inicial",FluxoCaixa101315176[[#This Row],[R$ (Valores)]],I239+FluxoCaixa101315176[[#This Row],[Valores Receitas / Despesas]])</f>
        <v>100145.08000000016</v>
      </c>
      <c r="J240" s="5">
        <f>IF(FluxoCaixa101315176[[#This Row],[Entrada / Saída]]="Saída",FluxoCaixa101315176[[#This Row],[R$ (Valores)]]*-1,FluxoCaixa101315176[[#This Row],[R$ (Valores)]])</f>
        <v>-7000</v>
      </c>
    </row>
    <row r="241" spans="2:10" hidden="1">
      <c r="B241" s="16">
        <v>46091</v>
      </c>
      <c r="C241" s="48" t="s">
        <v>1908</v>
      </c>
      <c r="D241" s="17" t="s">
        <v>2</v>
      </c>
      <c r="E241" s="17" t="s">
        <v>70</v>
      </c>
      <c r="F241" s="17" t="s">
        <v>2143</v>
      </c>
      <c r="G241" s="21">
        <v>4500</v>
      </c>
      <c r="H241" s="17" t="s">
        <v>525</v>
      </c>
      <c r="I241" s="20">
        <f>IF(FluxoCaixa101315176[[#This Row],[Fornecedores]]="Saldo Inicial",FluxoCaixa101315176[[#This Row],[R$ (Valores)]],I240+FluxoCaixa101315176[[#This Row],[Valores Receitas / Despesas]])</f>
        <v>95645.080000000162</v>
      </c>
      <c r="J241" s="5">
        <f>IF(FluxoCaixa101315176[[#This Row],[Entrada / Saída]]="Saída",FluxoCaixa101315176[[#This Row],[R$ (Valores)]]*-1,FluxoCaixa101315176[[#This Row],[R$ (Valores)]])</f>
        <v>-4500</v>
      </c>
    </row>
    <row r="242" spans="2:10" hidden="1">
      <c r="B242" s="16">
        <v>46091</v>
      </c>
      <c r="C242" s="48" t="s">
        <v>1908</v>
      </c>
      <c r="D242" s="17" t="s">
        <v>2</v>
      </c>
      <c r="E242" s="17" t="s">
        <v>70</v>
      </c>
      <c r="F242" s="1" t="s">
        <v>2086</v>
      </c>
      <c r="G242" s="21">
        <v>3626</v>
      </c>
      <c r="H242" s="17" t="s">
        <v>525</v>
      </c>
      <c r="I242" s="20">
        <f>IF(FluxoCaixa101315176[[#This Row],[Fornecedores]]="Saldo Inicial",FluxoCaixa101315176[[#This Row],[R$ (Valores)]],I241+FluxoCaixa101315176[[#This Row],[Valores Receitas / Despesas]])</f>
        <v>92019.080000000162</v>
      </c>
      <c r="J242" s="53">
        <f>IF(FluxoCaixa101315176[[#This Row],[Entrada / Saída]]="Saída",FluxoCaixa101315176[[#This Row],[R$ (Valores)]]*-1,FluxoCaixa101315176[[#This Row],[R$ (Valores)]])</f>
        <v>-3626</v>
      </c>
    </row>
    <row r="243" spans="2:10" hidden="1">
      <c r="B243" s="16">
        <v>46091</v>
      </c>
      <c r="C243" s="48" t="s">
        <v>1908</v>
      </c>
      <c r="D243" s="17" t="s">
        <v>2</v>
      </c>
      <c r="E243" s="17" t="s">
        <v>70</v>
      </c>
      <c r="F243" s="17" t="s">
        <v>1574</v>
      </c>
      <c r="G243" s="21">
        <v>15428.5</v>
      </c>
      <c r="H243" s="17" t="s">
        <v>525</v>
      </c>
      <c r="I243" s="20">
        <f>IF(FluxoCaixa101315176[[#This Row],[Fornecedores]]="Saldo Inicial",FluxoCaixa101315176[[#This Row],[R$ (Valores)]],I242+FluxoCaixa101315176[[#This Row],[Valores Receitas / Despesas]])</f>
        <v>76590.580000000162</v>
      </c>
      <c r="J243" s="5">
        <f>IF(FluxoCaixa101315176[[#This Row],[Entrada / Saída]]="Saída",FluxoCaixa101315176[[#This Row],[R$ (Valores)]]*-1,FluxoCaixa101315176[[#This Row],[R$ (Valores)]])</f>
        <v>-15428.5</v>
      </c>
    </row>
    <row r="244" spans="2:10" hidden="1">
      <c r="B244" s="16">
        <v>46091</v>
      </c>
      <c r="C244" s="48" t="s">
        <v>1908</v>
      </c>
      <c r="D244" s="17" t="s">
        <v>2</v>
      </c>
      <c r="E244" s="17" t="s">
        <v>348</v>
      </c>
      <c r="F244" s="17" t="s">
        <v>872</v>
      </c>
      <c r="G244" s="21">
        <v>2656.2</v>
      </c>
      <c r="H244" s="17" t="s">
        <v>525</v>
      </c>
      <c r="I244" s="20">
        <f>IF(FluxoCaixa101315176[[#This Row],[Fornecedores]]="Saldo Inicial",FluxoCaixa101315176[[#This Row],[R$ (Valores)]],I243+FluxoCaixa101315176[[#This Row],[Valores Receitas / Despesas]])</f>
        <v>73934.380000000165</v>
      </c>
      <c r="J244" s="5">
        <f>IF(FluxoCaixa101315176[[#This Row],[Entrada / Saída]]="Saída",FluxoCaixa101315176[[#This Row],[R$ (Valores)]]*-1,FluxoCaixa101315176[[#This Row],[R$ (Valores)]])</f>
        <v>-2656.2</v>
      </c>
    </row>
    <row r="245" spans="2:10" hidden="1">
      <c r="B245" s="16">
        <v>46091</v>
      </c>
      <c r="C245" s="48" t="s">
        <v>1908</v>
      </c>
      <c r="D245" s="17" t="s">
        <v>2</v>
      </c>
      <c r="E245" s="17" t="s">
        <v>61</v>
      </c>
      <c r="F245" s="17" t="s">
        <v>849</v>
      </c>
      <c r="G245" s="21">
        <v>4573.96</v>
      </c>
      <c r="H245" s="17" t="s">
        <v>525</v>
      </c>
      <c r="I245" s="20">
        <f>IF(FluxoCaixa101315176[[#This Row],[Fornecedores]]="Saldo Inicial",FluxoCaixa101315176[[#This Row],[R$ (Valores)]],I244+FluxoCaixa101315176[[#This Row],[Valores Receitas / Despesas]])</f>
        <v>69360.420000000158</v>
      </c>
      <c r="J245" s="5">
        <f>IF(FluxoCaixa101315176[[#This Row],[Entrada / Saída]]="Saída",FluxoCaixa101315176[[#This Row],[R$ (Valores)]]*-1,FluxoCaixa101315176[[#This Row],[R$ (Valores)]])</f>
        <v>-4573.96</v>
      </c>
    </row>
    <row r="246" spans="2:10" hidden="1">
      <c r="B246" s="16">
        <v>46091</v>
      </c>
      <c r="C246" s="48" t="s">
        <v>1908</v>
      </c>
      <c r="D246" s="17" t="s">
        <v>2</v>
      </c>
      <c r="E246" s="17" t="s">
        <v>348</v>
      </c>
      <c r="F246" s="17" t="s">
        <v>2112</v>
      </c>
      <c r="G246" s="21">
        <v>114.09</v>
      </c>
      <c r="H246" s="17" t="s">
        <v>525</v>
      </c>
      <c r="I246" s="20">
        <f>IF(FluxoCaixa101315176[[#This Row],[Fornecedores]]="Saldo Inicial",FluxoCaixa101315176[[#This Row],[R$ (Valores)]],I245+FluxoCaixa101315176[[#This Row],[Valores Receitas / Despesas]])</f>
        <v>69246.330000000162</v>
      </c>
      <c r="J246" s="53">
        <f>IF(FluxoCaixa101315176[[#This Row],[Entrada / Saída]]="Saída",FluxoCaixa101315176[[#This Row],[R$ (Valores)]]*-1,FluxoCaixa101315176[[#This Row],[R$ (Valores)]])</f>
        <v>-114.09</v>
      </c>
    </row>
    <row r="247" spans="2:10" hidden="1">
      <c r="B247" s="16">
        <v>46091</v>
      </c>
      <c r="C247" s="48" t="s">
        <v>1908</v>
      </c>
      <c r="D247" s="17" t="s">
        <v>2</v>
      </c>
      <c r="E247" s="17" t="s">
        <v>70</v>
      </c>
      <c r="F247" s="17" t="s">
        <v>2149</v>
      </c>
      <c r="G247" s="21">
        <v>12720</v>
      </c>
      <c r="H247" s="17" t="s">
        <v>525</v>
      </c>
      <c r="I247" s="20">
        <f>IF(FluxoCaixa101315176[[#This Row],[Fornecedores]]="Saldo Inicial",FluxoCaixa101315176[[#This Row],[R$ (Valores)]],I246+FluxoCaixa101315176[[#This Row],[Valores Receitas / Despesas]])</f>
        <v>56526.330000000162</v>
      </c>
      <c r="J247" s="5">
        <f>IF(FluxoCaixa101315176[[#This Row],[Entrada / Saída]]="Saída",FluxoCaixa101315176[[#This Row],[R$ (Valores)]]*-1,FluxoCaixa101315176[[#This Row],[R$ (Valores)]])</f>
        <v>-12720</v>
      </c>
    </row>
    <row r="248" spans="2:10" hidden="1">
      <c r="B248" s="16">
        <v>46091</v>
      </c>
      <c r="C248" s="48" t="s">
        <v>1908</v>
      </c>
      <c r="D248" s="17" t="s">
        <v>2</v>
      </c>
      <c r="E248" s="17" t="s">
        <v>70</v>
      </c>
      <c r="F248" s="17" t="s">
        <v>1037</v>
      </c>
      <c r="G248" s="21">
        <v>12943.62</v>
      </c>
      <c r="H248" s="17" t="s">
        <v>525</v>
      </c>
      <c r="I248" s="20">
        <f>IF(FluxoCaixa101315176[[#This Row],[Fornecedores]]="Saldo Inicial",FluxoCaixa101315176[[#This Row],[R$ (Valores)]],I247+FluxoCaixa101315176[[#This Row],[Valores Receitas / Despesas]])</f>
        <v>43582.710000000159</v>
      </c>
      <c r="J248" s="5">
        <f>IF(FluxoCaixa101315176[[#This Row],[Entrada / Saída]]="Saída",FluxoCaixa101315176[[#This Row],[R$ (Valores)]]*-1,FluxoCaixa101315176[[#This Row],[R$ (Valores)]])</f>
        <v>-12943.62</v>
      </c>
    </row>
    <row r="249" spans="2:10" hidden="1">
      <c r="B249" s="16">
        <v>46091</v>
      </c>
      <c r="C249" s="48" t="s">
        <v>1908</v>
      </c>
      <c r="D249" s="45" t="s">
        <v>2</v>
      </c>
      <c r="E249" s="45" t="s">
        <v>70</v>
      </c>
      <c r="F249" s="17" t="s">
        <v>1603</v>
      </c>
      <c r="G249" s="54">
        <v>14537.23</v>
      </c>
      <c r="H249" s="45" t="s">
        <v>525</v>
      </c>
      <c r="I249" s="20">
        <f>IF(FluxoCaixa101315176[[#This Row],[Fornecedores]]="Saldo Inicial",FluxoCaixa101315176[[#This Row],[R$ (Valores)]],I248+FluxoCaixa101315176[[#This Row],[Valores Receitas / Despesas]])</f>
        <v>29045.48000000016</v>
      </c>
      <c r="J249" s="5">
        <f>IF(FluxoCaixa101315176[[#This Row],[Entrada / Saída]]="Saída",FluxoCaixa101315176[[#This Row],[R$ (Valores)]]*-1,FluxoCaixa101315176[[#This Row],[R$ (Valores)]])</f>
        <v>-14537.23</v>
      </c>
    </row>
    <row r="250" spans="2:10" hidden="1">
      <c r="B250" s="16">
        <v>46091</v>
      </c>
      <c r="C250" s="48" t="s">
        <v>1908</v>
      </c>
      <c r="D250" s="17" t="s">
        <v>2</v>
      </c>
      <c r="E250" s="17" t="s">
        <v>70</v>
      </c>
      <c r="F250" s="17" t="s">
        <v>1663</v>
      </c>
      <c r="G250" s="21">
        <v>15063.62</v>
      </c>
      <c r="H250" s="17" t="s">
        <v>525</v>
      </c>
      <c r="I250" s="20">
        <f>IF(FluxoCaixa101315176[[#This Row],[Fornecedores]]="Saldo Inicial",FluxoCaixa101315176[[#This Row],[R$ (Valores)]],I249+FluxoCaixa101315176[[#This Row],[Valores Receitas / Despesas]])</f>
        <v>13981.860000000159</v>
      </c>
      <c r="J250" s="5">
        <f>IF(FluxoCaixa101315176[[#This Row],[Entrada / Saída]]="Saída",FluxoCaixa101315176[[#This Row],[R$ (Valores)]]*-1,FluxoCaixa101315176[[#This Row],[R$ (Valores)]])</f>
        <v>-15063.62</v>
      </c>
    </row>
    <row r="251" spans="2:10" hidden="1">
      <c r="B251" s="16">
        <v>46091</v>
      </c>
      <c r="C251" s="48" t="s">
        <v>1908</v>
      </c>
      <c r="D251" s="17" t="s">
        <v>2</v>
      </c>
      <c r="E251" s="17" t="s">
        <v>70</v>
      </c>
      <c r="F251" s="17" t="s">
        <v>1660</v>
      </c>
      <c r="G251" s="21">
        <v>2702.04</v>
      </c>
      <c r="H251" s="17" t="s">
        <v>525</v>
      </c>
      <c r="I251" s="20">
        <f>IF(FluxoCaixa101315176[[#This Row],[Fornecedores]]="Saldo Inicial",FluxoCaixa101315176[[#This Row],[R$ (Valores)]],I250+FluxoCaixa101315176[[#This Row],[Valores Receitas / Despesas]])</f>
        <v>11279.82000000016</v>
      </c>
      <c r="J251" s="5">
        <f>IF(FluxoCaixa101315176[[#This Row],[Entrada / Saída]]="Saída",FluxoCaixa101315176[[#This Row],[R$ (Valores)]]*-1,FluxoCaixa101315176[[#This Row],[R$ (Valores)]])</f>
        <v>-2702.04</v>
      </c>
    </row>
    <row r="252" spans="2:10" hidden="1">
      <c r="B252" s="16">
        <v>46091</v>
      </c>
      <c r="C252" s="48" t="s">
        <v>1908</v>
      </c>
      <c r="D252" s="17" t="s">
        <v>2</v>
      </c>
      <c r="E252" s="17" t="s">
        <v>70</v>
      </c>
      <c r="F252" s="17" t="s">
        <v>1569</v>
      </c>
      <c r="G252" s="21">
        <v>9431.2800000000007</v>
      </c>
      <c r="H252" s="17" t="s">
        <v>525</v>
      </c>
      <c r="I252" s="20">
        <f>IF(FluxoCaixa101315176[[#This Row],[Fornecedores]]="Saldo Inicial",FluxoCaixa101315176[[#This Row],[R$ (Valores)]],I251+FluxoCaixa101315176[[#This Row],[Valores Receitas / Despesas]])</f>
        <v>1848.5400000001591</v>
      </c>
      <c r="J252" s="5">
        <f>IF(FluxoCaixa101315176[[#This Row],[Entrada / Saída]]="Saída",FluxoCaixa101315176[[#This Row],[R$ (Valores)]]*-1,FluxoCaixa101315176[[#This Row],[R$ (Valores)]])</f>
        <v>-9431.2800000000007</v>
      </c>
    </row>
    <row r="253" spans="2:10" hidden="1">
      <c r="B253" s="16">
        <v>46091</v>
      </c>
      <c r="C253" s="48" t="s">
        <v>1908</v>
      </c>
      <c r="D253" s="17" t="s">
        <v>2</v>
      </c>
      <c r="E253" s="17" t="s">
        <v>70</v>
      </c>
      <c r="F253" s="17" t="s">
        <v>2084</v>
      </c>
      <c r="G253" s="21">
        <v>986</v>
      </c>
      <c r="H253" s="17" t="s">
        <v>525</v>
      </c>
      <c r="I253" s="20">
        <f>IF(FluxoCaixa101315176[[#This Row],[Fornecedores]]="Saldo Inicial",FluxoCaixa101315176[[#This Row],[R$ (Valores)]],I252+FluxoCaixa101315176[[#This Row],[Valores Receitas / Despesas]])</f>
        <v>862.54000000015913</v>
      </c>
      <c r="J253" s="5">
        <f>IF(FluxoCaixa101315176[[#This Row],[Entrada / Saída]]="Saída",FluxoCaixa101315176[[#This Row],[R$ (Valores)]]*-1,FluxoCaixa101315176[[#This Row],[R$ (Valores)]])</f>
        <v>-986</v>
      </c>
    </row>
    <row r="254" spans="2:10" hidden="1">
      <c r="B254" s="16">
        <v>46091</v>
      </c>
      <c r="C254" s="48" t="s">
        <v>1908</v>
      </c>
      <c r="D254" s="17" t="s">
        <v>2</v>
      </c>
      <c r="E254" s="17" t="s">
        <v>70</v>
      </c>
      <c r="F254" s="17" t="s">
        <v>2138</v>
      </c>
      <c r="G254" s="21">
        <v>9000</v>
      </c>
      <c r="H254" s="17" t="s">
        <v>525</v>
      </c>
      <c r="I254" s="20">
        <f>IF(FluxoCaixa101315176[[#This Row],[Fornecedores]]="Saldo Inicial",FluxoCaixa101315176[[#This Row],[R$ (Valores)]],I253+FluxoCaixa101315176[[#This Row],[Valores Receitas / Despesas]])</f>
        <v>-8137.4599999998409</v>
      </c>
      <c r="J254" s="5">
        <f>IF(FluxoCaixa101315176[[#This Row],[Entrada / Saída]]="Saída",FluxoCaixa101315176[[#This Row],[R$ (Valores)]]*-1,FluxoCaixa101315176[[#This Row],[R$ (Valores)]])</f>
        <v>-9000</v>
      </c>
    </row>
    <row r="255" spans="2:10" hidden="1">
      <c r="B255" s="16">
        <v>46091</v>
      </c>
      <c r="C255" s="48" t="s">
        <v>1908</v>
      </c>
      <c r="D255" s="17" t="s">
        <v>2</v>
      </c>
      <c r="E255" s="17" t="s">
        <v>70</v>
      </c>
      <c r="F255" s="17" t="s">
        <v>983</v>
      </c>
      <c r="G255" s="21">
        <v>14893.62</v>
      </c>
      <c r="H255" s="17" t="s">
        <v>525</v>
      </c>
      <c r="I255" s="20">
        <f>IF(FluxoCaixa101315176[[#This Row],[Fornecedores]]="Saldo Inicial",FluxoCaixa101315176[[#This Row],[R$ (Valores)]],I254+FluxoCaixa101315176[[#This Row],[Valores Receitas / Despesas]])</f>
        <v>-23031.079999999842</v>
      </c>
      <c r="J255" s="5">
        <f>IF(FluxoCaixa101315176[[#This Row],[Entrada / Saída]]="Saída",FluxoCaixa101315176[[#This Row],[R$ (Valores)]]*-1,FluxoCaixa101315176[[#This Row],[R$ (Valores)]])</f>
        <v>-14893.62</v>
      </c>
    </row>
    <row r="256" spans="2:10" hidden="1">
      <c r="B256" s="16">
        <v>46091</v>
      </c>
      <c r="C256" s="48" t="s">
        <v>1908</v>
      </c>
      <c r="D256" s="17" t="s">
        <v>2</v>
      </c>
      <c r="E256" s="17" t="s">
        <v>70</v>
      </c>
      <c r="F256" s="17" t="s">
        <v>779</v>
      </c>
      <c r="G256" s="21">
        <v>27472.45</v>
      </c>
      <c r="H256" s="17" t="s">
        <v>525</v>
      </c>
      <c r="I256" s="20">
        <f>IF(FluxoCaixa101315176[[#This Row],[Fornecedores]]="Saldo Inicial",FluxoCaixa101315176[[#This Row],[R$ (Valores)]],I255+FluxoCaixa101315176[[#This Row],[Valores Receitas / Despesas]])</f>
        <v>-50503.529999999839</v>
      </c>
      <c r="J256" s="5">
        <f>IF(FluxoCaixa101315176[[#This Row],[Entrada / Saída]]="Saída",FluxoCaixa101315176[[#This Row],[R$ (Valores)]]*-1,FluxoCaixa101315176[[#This Row],[R$ (Valores)]])</f>
        <v>-27472.45</v>
      </c>
    </row>
    <row r="257" spans="2:10" hidden="1">
      <c r="B257" s="16">
        <v>46091</v>
      </c>
      <c r="C257" s="48" t="s">
        <v>1908</v>
      </c>
      <c r="D257" s="17" t="s">
        <v>2</v>
      </c>
      <c r="E257" s="17" t="s">
        <v>70</v>
      </c>
      <c r="F257" s="1" t="s">
        <v>830</v>
      </c>
      <c r="G257" s="21">
        <v>13643.62</v>
      </c>
      <c r="H257" s="17" t="s">
        <v>525</v>
      </c>
      <c r="I257" s="20">
        <f>IF(FluxoCaixa101315176[[#This Row],[Fornecedores]]="Saldo Inicial",FluxoCaixa101315176[[#This Row],[R$ (Valores)]],I256+FluxoCaixa101315176[[#This Row],[Valores Receitas / Despesas]])</f>
        <v>-64147.149999999841</v>
      </c>
      <c r="J257" s="5">
        <f>IF(FluxoCaixa101315176[[#This Row],[Entrada / Saída]]="Saída",FluxoCaixa101315176[[#This Row],[R$ (Valores)]]*-1,FluxoCaixa101315176[[#This Row],[R$ (Valores)]])</f>
        <v>-13643.62</v>
      </c>
    </row>
    <row r="258" spans="2:10" hidden="1">
      <c r="B258" s="16">
        <v>46091</v>
      </c>
      <c r="C258" s="48" t="s">
        <v>1908</v>
      </c>
      <c r="D258" s="17" t="s">
        <v>2</v>
      </c>
      <c r="E258" s="17" t="s">
        <v>70</v>
      </c>
      <c r="F258" s="17" t="s">
        <v>2096</v>
      </c>
      <c r="G258" s="21">
        <v>10666.02</v>
      </c>
      <c r="H258" s="17" t="s">
        <v>525</v>
      </c>
      <c r="I258" s="20">
        <f>IF(FluxoCaixa101315176[[#This Row],[Fornecedores]]="Saldo Inicial",FluxoCaixa101315176[[#This Row],[R$ (Valores)]],I257+FluxoCaixa101315176[[#This Row],[Valores Receitas / Despesas]])</f>
        <v>-74813.169999999838</v>
      </c>
      <c r="J258" s="5">
        <f>IF(FluxoCaixa101315176[[#This Row],[Entrada / Saída]]="Saída",FluxoCaixa101315176[[#This Row],[R$ (Valores)]]*-1,FluxoCaixa101315176[[#This Row],[R$ (Valores)]])</f>
        <v>-10666.02</v>
      </c>
    </row>
    <row r="259" spans="2:10" hidden="1">
      <c r="B259" s="16">
        <v>46091</v>
      </c>
      <c r="C259" s="48" t="s">
        <v>1908</v>
      </c>
      <c r="D259" s="17" t="s">
        <v>2</v>
      </c>
      <c r="E259" s="17" t="s">
        <v>70</v>
      </c>
      <c r="F259" s="17" t="s">
        <v>2105</v>
      </c>
      <c r="G259" s="54">
        <v>3760</v>
      </c>
      <c r="H259" s="45" t="s">
        <v>525</v>
      </c>
      <c r="I259" s="20">
        <f>IF(FluxoCaixa101315176[[#This Row],[Fornecedores]]="Saldo Inicial",FluxoCaixa101315176[[#This Row],[R$ (Valores)]],I258+FluxoCaixa101315176[[#This Row],[Valores Receitas / Despesas]])</f>
        <v>-78573.169999999838</v>
      </c>
      <c r="J259" s="5">
        <f>IF(FluxoCaixa101315176[[#This Row],[Entrada / Saída]]="Saída",FluxoCaixa101315176[[#This Row],[R$ (Valores)]]*-1,FluxoCaixa101315176[[#This Row],[R$ (Valores)]])</f>
        <v>-3760</v>
      </c>
    </row>
    <row r="260" spans="2:10" hidden="1">
      <c r="B260" s="16">
        <v>46091</v>
      </c>
      <c r="C260" s="48" t="s">
        <v>1908</v>
      </c>
      <c r="D260" s="17" t="s">
        <v>2</v>
      </c>
      <c r="E260" s="17" t="s">
        <v>70</v>
      </c>
      <c r="F260" s="17" t="s">
        <v>1587</v>
      </c>
      <c r="G260" s="21">
        <v>6750</v>
      </c>
      <c r="H260" s="17" t="s">
        <v>525</v>
      </c>
      <c r="I260" s="20">
        <f>IF(FluxoCaixa101315176[[#This Row],[Fornecedores]]="Saldo Inicial",FluxoCaixa101315176[[#This Row],[R$ (Valores)]],I259+FluxoCaixa101315176[[#This Row],[Valores Receitas / Despesas]])</f>
        <v>-85323.169999999838</v>
      </c>
      <c r="J260" s="5">
        <f>IF(FluxoCaixa101315176[[#This Row],[Entrada / Saída]]="Saída",FluxoCaixa101315176[[#This Row],[R$ (Valores)]]*-1,FluxoCaixa101315176[[#This Row],[R$ (Valores)]])</f>
        <v>-6750</v>
      </c>
    </row>
    <row r="261" spans="2:10" hidden="1">
      <c r="B261" s="16">
        <v>46091</v>
      </c>
      <c r="C261" s="48" t="s">
        <v>1908</v>
      </c>
      <c r="D261" s="17" t="s">
        <v>2</v>
      </c>
      <c r="E261" s="17" t="s">
        <v>70</v>
      </c>
      <c r="F261" s="17" t="s">
        <v>2118</v>
      </c>
      <c r="G261" s="21">
        <v>9000</v>
      </c>
      <c r="H261" s="17" t="s">
        <v>525</v>
      </c>
      <c r="I261" s="20">
        <f>IF(FluxoCaixa101315176[[#This Row],[Fornecedores]]="Saldo Inicial",FluxoCaixa101315176[[#This Row],[R$ (Valores)]],I260+FluxoCaixa101315176[[#This Row],[Valores Receitas / Despesas]])</f>
        <v>-94323.169999999838</v>
      </c>
      <c r="J261" s="5">
        <f>IF(FluxoCaixa101315176[[#This Row],[Entrada / Saída]]="Saída",FluxoCaixa101315176[[#This Row],[R$ (Valores)]]*-1,FluxoCaixa101315176[[#This Row],[R$ (Valores)]])</f>
        <v>-9000</v>
      </c>
    </row>
    <row r="262" spans="2:10" hidden="1">
      <c r="B262" s="16">
        <v>46091</v>
      </c>
      <c r="C262" s="48" t="s">
        <v>1908</v>
      </c>
      <c r="D262" s="17" t="s">
        <v>2</v>
      </c>
      <c r="E262" s="17" t="s">
        <v>25</v>
      </c>
      <c r="F262" s="17" t="s">
        <v>2111</v>
      </c>
      <c r="G262" s="21">
        <v>11623.52</v>
      </c>
      <c r="H262" s="17" t="s">
        <v>525</v>
      </c>
      <c r="I262" s="20">
        <f>IF(FluxoCaixa101315176[[#This Row],[Fornecedores]]="Saldo Inicial",FluxoCaixa101315176[[#This Row],[R$ (Valores)]],I261+FluxoCaixa101315176[[#This Row],[Valores Receitas / Despesas]])</f>
        <v>-105946.68999999984</v>
      </c>
      <c r="J262" s="5">
        <f>IF(FluxoCaixa101315176[[#This Row],[Entrada / Saída]]="Saída",FluxoCaixa101315176[[#This Row],[R$ (Valores)]]*-1,FluxoCaixa101315176[[#This Row],[R$ (Valores)]])</f>
        <v>-11623.52</v>
      </c>
    </row>
    <row r="263" spans="2:10" hidden="1">
      <c r="B263" s="16">
        <v>46091</v>
      </c>
      <c r="C263" s="48" t="s">
        <v>1908</v>
      </c>
      <c r="D263" s="17" t="s">
        <v>2</v>
      </c>
      <c r="E263" s="17" t="s">
        <v>70</v>
      </c>
      <c r="F263" s="74" t="s">
        <v>2119</v>
      </c>
      <c r="G263" s="21">
        <v>2500</v>
      </c>
      <c r="H263" s="17" t="s">
        <v>525</v>
      </c>
      <c r="I263" s="20">
        <f>IF(FluxoCaixa101315176[[#This Row],[Fornecedores]]="Saldo Inicial",FluxoCaixa101315176[[#This Row],[R$ (Valores)]],I262+FluxoCaixa101315176[[#This Row],[Valores Receitas / Despesas]])</f>
        <v>-108446.68999999984</v>
      </c>
      <c r="J263" s="5">
        <f>IF(FluxoCaixa101315176[[#This Row],[Entrada / Saída]]="Saída",FluxoCaixa101315176[[#This Row],[R$ (Valores)]]*-1,FluxoCaixa101315176[[#This Row],[R$ (Valores)]])</f>
        <v>-2500</v>
      </c>
    </row>
    <row r="264" spans="2:10" hidden="1">
      <c r="B264" s="16">
        <v>46091</v>
      </c>
      <c r="C264" s="48" t="s">
        <v>1908</v>
      </c>
      <c r="D264" s="17" t="s">
        <v>2</v>
      </c>
      <c r="E264" s="17" t="s">
        <v>70</v>
      </c>
      <c r="F264" s="17" t="s">
        <v>2145</v>
      </c>
      <c r="G264" s="21">
        <v>10000</v>
      </c>
      <c r="H264" s="17" t="s">
        <v>525</v>
      </c>
      <c r="I264" s="20">
        <f>IF(FluxoCaixa101315176[[#This Row],[Fornecedores]]="Saldo Inicial",FluxoCaixa101315176[[#This Row],[R$ (Valores)]],I263+FluxoCaixa101315176[[#This Row],[Valores Receitas / Despesas]])</f>
        <v>-118446.68999999984</v>
      </c>
      <c r="J264" s="5">
        <f>IF(FluxoCaixa101315176[[#This Row],[Entrada / Saída]]="Saída",FluxoCaixa101315176[[#This Row],[R$ (Valores)]]*-1,FluxoCaixa101315176[[#This Row],[R$ (Valores)]])</f>
        <v>-10000</v>
      </c>
    </row>
    <row r="265" spans="2:10" hidden="1">
      <c r="B265" s="16">
        <v>46091</v>
      </c>
      <c r="C265" s="48" t="s">
        <v>1908</v>
      </c>
      <c r="D265" s="17" t="s">
        <v>2</v>
      </c>
      <c r="E265" s="17" t="s">
        <v>70</v>
      </c>
      <c r="F265" s="69" t="s">
        <v>2157</v>
      </c>
      <c r="G265" s="21">
        <v>27180</v>
      </c>
      <c r="H265" s="17" t="s">
        <v>525</v>
      </c>
      <c r="I265" s="20">
        <f>IF(FluxoCaixa101315176[[#This Row],[Fornecedores]]="Saldo Inicial",FluxoCaixa101315176[[#This Row],[R$ (Valores)]],I264+FluxoCaixa101315176[[#This Row],[Valores Receitas / Despesas]])</f>
        <v>-145626.68999999983</v>
      </c>
      <c r="J265" s="53">
        <f>IF(FluxoCaixa101315176[[#This Row],[Entrada / Saída]]="Saída",FluxoCaixa101315176[[#This Row],[R$ (Valores)]]*-1,FluxoCaixa101315176[[#This Row],[R$ (Valores)]])</f>
        <v>-27180</v>
      </c>
    </row>
    <row r="266" spans="2:10" hidden="1">
      <c r="B266" s="16">
        <v>46091</v>
      </c>
      <c r="C266" s="48" t="s">
        <v>1908</v>
      </c>
      <c r="D266" s="17" t="s">
        <v>2</v>
      </c>
      <c r="E266" s="17" t="s">
        <v>70</v>
      </c>
      <c r="F266" s="1" t="s">
        <v>2083</v>
      </c>
      <c r="G266" s="21">
        <v>4960</v>
      </c>
      <c r="H266" s="17" t="s">
        <v>525</v>
      </c>
      <c r="I266" s="20">
        <f>IF(FluxoCaixa101315176[[#This Row],[Fornecedores]]="Saldo Inicial",FluxoCaixa101315176[[#This Row],[R$ (Valores)]],I265+FluxoCaixa101315176[[#This Row],[Valores Receitas / Despesas]])</f>
        <v>-150586.68999999983</v>
      </c>
      <c r="J266" s="5">
        <f>IF(FluxoCaixa101315176[[#This Row],[Entrada / Saída]]="Saída",FluxoCaixa101315176[[#This Row],[R$ (Valores)]]*-1,FluxoCaixa101315176[[#This Row],[R$ (Valores)]])</f>
        <v>-4960</v>
      </c>
    </row>
    <row r="267" spans="2:10" hidden="1">
      <c r="B267" s="16">
        <v>46091</v>
      </c>
      <c r="C267" s="48" t="s">
        <v>1908</v>
      </c>
      <c r="D267" s="17" t="s">
        <v>2</v>
      </c>
      <c r="E267" s="17" t="s">
        <v>70</v>
      </c>
      <c r="F267" s="17" t="s">
        <v>1580</v>
      </c>
      <c r="G267" s="21">
        <v>16057.45</v>
      </c>
      <c r="H267" s="17" t="s">
        <v>525</v>
      </c>
      <c r="I267" s="20">
        <f>IF(FluxoCaixa101315176[[#This Row],[Fornecedores]]="Saldo Inicial",FluxoCaixa101315176[[#This Row],[R$ (Valores)]],I266+FluxoCaixa101315176[[#This Row],[Valores Receitas / Despesas]])</f>
        <v>-166644.13999999984</v>
      </c>
      <c r="J267" s="5">
        <f>IF(FluxoCaixa101315176[[#This Row],[Entrada / Saída]]="Saída",FluxoCaixa101315176[[#This Row],[R$ (Valores)]]*-1,FluxoCaixa101315176[[#This Row],[R$ (Valores)]])</f>
        <v>-16057.45</v>
      </c>
    </row>
    <row r="268" spans="2:10" hidden="1">
      <c r="B268" s="16">
        <v>46091</v>
      </c>
      <c r="C268" s="48" t="s">
        <v>1908</v>
      </c>
      <c r="D268" s="17" t="s">
        <v>2</v>
      </c>
      <c r="E268" s="17" t="s">
        <v>70</v>
      </c>
      <c r="F268" s="17" t="s">
        <v>2150</v>
      </c>
      <c r="G268" s="21">
        <v>1000</v>
      </c>
      <c r="H268" s="17" t="s">
        <v>525</v>
      </c>
      <c r="I268" s="20">
        <f>IF(FluxoCaixa101315176[[#This Row],[Fornecedores]]="Saldo Inicial",FluxoCaixa101315176[[#This Row],[R$ (Valores)]],I267+FluxoCaixa101315176[[#This Row],[Valores Receitas / Despesas]])</f>
        <v>-167644.13999999984</v>
      </c>
      <c r="J268" s="5">
        <f>IF(FluxoCaixa101315176[[#This Row],[Entrada / Saída]]="Saída",FluxoCaixa101315176[[#This Row],[R$ (Valores)]]*-1,FluxoCaixa101315176[[#This Row],[R$ (Valores)]])</f>
        <v>-1000</v>
      </c>
    </row>
    <row r="269" spans="2:10">
      <c r="B269" s="16">
        <v>46091</v>
      </c>
      <c r="C269" s="48" t="s">
        <v>1908</v>
      </c>
      <c r="D269" s="17" t="s">
        <v>2</v>
      </c>
      <c r="E269" s="17" t="s">
        <v>70</v>
      </c>
      <c r="F269" s="17" t="s">
        <v>2080</v>
      </c>
      <c r="G269" s="21">
        <v>13350</v>
      </c>
      <c r="H269" s="17" t="s">
        <v>525</v>
      </c>
      <c r="I269" s="20">
        <f>IF(FluxoCaixa101315176[[#This Row],[Fornecedores]]="Saldo Inicial",FluxoCaixa101315176[[#This Row],[R$ (Valores)]],I268+FluxoCaixa101315176[[#This Row],[Valores Receitas / Despesas]])</f>
        <v>-180994.13999999984</v>
      </c>
      <c r="J269" s="5">
        <f>IF(FluxoCaixa101315176[[#This Row],[Entrada / Saída]]="Saída",FluxoCaixa101315176[[#This Row],[R$ (Valores)]]*-1,FluxoCaixa101315176[[#This Row],[R$ (Valores)]])</f>
        <v>-13350</v>
      </c>
    </row>
    <row r="270" spans="2:10" hidden="1">
      <c r="B270" s="16">
        <v>46091</v>
      </c>
      <c r="C270" s="48" t="s">
        <v>1908</v>
      </c>
      <c r="D270" s="17" t="s">
        <v>2</v>
      </c>
      <c r="E270" s="17" t="s">
        <v>70</v>
      </c>
      <c r="F270" s="17" t="s">
        <v>2160</v>
      </c>
      <c r="G270" s="21">
        <v>34700</v>
      </c>
      <c r="H270" s="17" t="s">
        <v>525</v>
      </c>
      <c r="I270" s="20">
        <f>IF(FluxoCaixa101315176[[#This Row],[Fornecedores]]="Saldo Inicial",FluxoCaixa101315176[[#This Row],[R$ (Valores)]],I269+FluxoCaixa101315176[[#This Row],[Valores Receitas / Despesas]])</f>
        <v>-215694.13999999984</v>
      </c>
      <c r="J270" s="53">
        <f>IF(FluxoCaixa101315176[[#This Row],[Entrada / Saída]]="Saída",FluxoCaixa101315176[[#This Row],[R$ (Valores)]]*-1,FluxoCaixa101315176[[#This Row],[R$ (Valores)]])</f>
        <v>-34700</v>
      </c>
    </row>
    <row r="271" spans="2:10" hidden="1">
      <c r="B271" s="16">
        <v>46091</v>
      </c>
      <c r="C271" s="48" t="s">
        <v>1908</v>
      </c>
      <c r="D271" s="17" t="s">
        <v>2</v>
      </c>
      <c r="E271" s="17" t="s">
        <v>70</v>
      </c>
      <c r="F271" s="74" t="s">
        <v>2125</v>
      </c>
      <c r="G271" s="21">
        <v>2200</v>
      </c>
      <c r="H271" s="17" t="s">
        <v>525</v>
      </c>
      <c r="I271" s="20">
        <f>IF(FluxoCaixa101315176[[#This Row],[Fornecedores]]="Saldo Inicial",FluxoCaixa101315176[[#This Row],[R$ (Valores)]],I270+FluxoCaixa101315176[[#This Row],[Valores Receitas / Despesas]])</f>
        <v>-217894.13999999984</v>
      </c>
      <c r="J271" s="5">
        <f>IF(FluxoCaixa101315176[[#This Row],[Entrada / Saída]]="Saída",FluxoCaixa101315176[[#This Row],[R$ (Valores)]]*-1,FluxoCaixa101315176[[#This Row],[R$ (Valores)]])</f>
        <v>-2200</v>
      </c>
    </row>
    <row r="272" spans="2:10" hidden="1">
      <c r="B272" s="16">
        <v>46091</v>
      </c>
      <c r="C272" s="48" t="s">
        <v>1908</v>
      </c>
      <c r="D272" s="17" t="s">
        <v>2</v>
      </c>
      <c r="E272" s="17" t="s">
        <v>70</v>
      </c>
      <c r="F272" s="17" t="s">
        <v>2159</v>
      </c>
      <c r="G272" s="21">
        <v>5000</v>
      </c>
      <c r="H272" s="17" t="s">
        <v>525</v>
      </c>
      <c r="I272" s="20">
        <f>IF(FluxoCaixa101315176[[#This Row],[Fornecedores]]="Saldo Inicial",FluxoCaixa101315176[[#This Row],[R$ (Valores)]],I271+FluxoCaixa101315176[[#This Row],[Valores Receitas / Despesas]])</f>
        <v>-222894.13999999984</v>
      </c>
      <c r="J272" s="53">
        <f>IF(FluxoCaixa101315176[[#This Row],[Entrada / Saída]]="Saída",FluxoCaixa101315176[[#This Row],[R$ (Valores)]]*-1,FluxoCaixa101315176[[#This Row],[R$ (Valores)]])</f>
        <v>-5000</v>
      </c>
    </row>
    <row r="273" spans="2:10" hidden="1">
      <c r="B273" s="16">
        <v>46091</v>
      </c>
      <c r="C273" s="48" t="s">
        <v>1908</v>
      </c>
      <c r="D273" s="17" t="s">
        <v>2</v>
      </c>
      <c r="E273" s="17" t="s">
        <v>507</v>
      </c>
      <c r="F273" s="74" t="s">
        <v>2121</v>
      </c>
      <c r="G273" s="21">
        <v>3500</v>
      </c>
      <c r="H273" s="17" t="s">
        <v>525</v>
      </c>
      <c r="I273" s="20">
        <f>IF(FluxoCaixa101315176[[#This Row],[Fornecedores]]="Saldo Inicial",FluxoCaixa101315176[[#This Row],[R$ (Valores)]],I272+FluxoCaixa101315176[[#This Row],[Valores Receitas / Despesas]])</f>
        <v>-226394.13999999984</v>
      </c>
      <c r="J273" s="5">
        <f>IF(FluxoCaixa101315176[[#This Row],[Entrada / Saída]]="Saída",FluxoCaixa101315176[[#This Row],[R$ (Valores)]]*-1,FluxoCaixa101315176[[#This Row],[R$ (Valores)]])</f>
        <v>-3500</v>
      </c>
    </row>
    <row r="274" spans="2:10" hidden="1">
      <c r="B274" s="16">
        <v>46091</v>
      </c>
      <c r="C274" s="48" t="s">
        <v>1908</v>
      </c>
      <c r="D274" s="17" t="s">
        <v>2</v>
      </c>
      <c r="E274" s="17" t="s">
        <v>70</v>
      </c>
      <c r="F274" s="17" t="s">
        <v>2088</v>
      </c>
      <c r="G274" s="21">
        <v>2675.2</v>
      </c>
      <c r="H274" s="17" t="s">
        <v>525</v>
      </c>
      <c r="I274" s="20">
        <f>IF(FluxoCaixa101315176[[#This Row],[Fornecedores]]="Saldo Inicial",FluxoCaixa101315176[[#This Row],[R$ (Valores)]],I273+FluxoCaixa101315176[[#This Row],[Valores Receitas / Despesas]])</f>
        <v>-229069.33999999985</v>
      </c>
      <c r="J274" s="5">
        <f>IF(FluxoCaixa101315176[[#This Row],[Entrada / Saída]]="Saída",FluxoCaixa101315176[[#This Row],[R$ (Valores)]]*-1,FluxoCaixa101315176[[#This Row],[R$ (Valores)]])</f>
        <v>-2675.2</v>
      </c>
    </row>
    <row r="275" spans="2:10" hidden="1">
      <c r="B275" s="16">
        <v>46091</v>
      </c>
      <c r="C275" s="48" t="s">
        <v>1908</v>
      </c>
      <c r="D275" s="17" t="s">
        <v>2</v>
      </c>
      <c r="E275" s="17" t="s">
        <v>70</v>
      </c>
      <c r="F275" s="17" t="s">
        <v>1597</v>
      </c>
      <c r="G275" s="21">
        <v>11780</v>
      </c>
      <c r="H275" s="17" t="s">
        <v>525</v>
      </c>
      <c r="I275" s="20">
        <f>IF(FluxoCaixa101315176[[#This Row],[Fornecedores]]="Saldo Inicial",FluxoCaixa101315176[[#This Row],[R$ (Valores)]],I274+FluxoCaixa101315176[[#This Row],[Valores Receitas / Despesas]])</f>
        <v>-240849.33999999985</v>
      </c>
      <c r="J275" s="5">
        <f>IF(FluxoCaixa101315176[[#This Row],[Entrada / Saída]]="Saída",FluxoCaixa101315176[[#This Row],[R$ (Valores)]]*-1,FluxoCaixa101315176[[#This Row],[R$ (Valores)]])</f>
        <v>-11780</v>
      </c>
    </row>
    <row r="276" spans="2:10" hidden="1">
      <c r="B276" s="16">
        <v>46091</v>
      </c>
      <c r="C276" s="48" t="s">
        <v>1908</v>
      </c>
      <c r="D276" s="17" t="s">
        <v>2</v>
      </c>
      <c r="E276" s="17" t="s">
        <v>70</v>
      </c>
      <c r="F276" s="17" t="s">
        <v>2091</v>
      </c>
      <c r="G276" s="21">
        <v>20810</v>
      </c>
      <c r="H276" s="17" t="s">
        <v>525</v>
      </c>
      <c r="I276" s="20">
        <f>IF(FluxoCaixa101315176[[#This Row],[Fornecedores]]="Saldo Inicial",FluxoCaixa101315176[[#This Row],[R$ (Valores)]],I275+FluxoCaixa101315176[[#This Row],[Valores Receitas / Despesas]])</f>
        <v>-261659.33999999985</v>
      </c>
      <c r="J276" s="5">
        <f>IF(FluxoCaixa101315176[[#This Row],[Entrada / Saída]]="Saída",FluxoCaixa101315176[[#This Row],[R$ (Valores)]]*-1,FluxoCaixa101315176[[#This Row],[R$ (Valores)]])</f>
        <v>-20810</v>
      </c>
    </row>
    <row r="277" spans="2:10" hidden="1">
      <c r="B277" s="16">
        <v>46091</v>
      </c>
      <c r="C277" s="48" t="s">
        <v>1908</v>
      </c>
      <c r="D277" s="17" t="s">
        <v>2</v>
      </c>
      <c r="E277" s="17" t="s">
        <v>70</v>
      </c>
      <c r="F277" s="69" t="s">
        <v>2156</v>
      </c>
      <c r="G277" s="54">
        <v>27160</v>
      </c>
      <c r="H277" s="45" t="s">
        <v>525</v>
      </c>
      <c r="I277" s="20">
        <f>IF(FluxoCaixa101315176[[#This Row],[Fornecedores]]="Saldo Inicial",FluxoCaixa101315176[[#This Row],[R$ (Valores)]],I276+FluxoCaixa101315176[[#This Row],[Valores Receitas / Despesas]])</f>
        <v>-288819.33999999985</v>
      </c>
      <c r="J277" s="53">
        <f>IF(FluxoCaixa101315176[[#This Row],[Entrada / Saída]]="Saída",FluxoCaixa101315176[[#This Row],[R$ (Valores)]]*-1,FluxoCaixa101315176[[#This Row],[R$ (Valores)]])</f>
        <v>-27160</v>
      </c>
    </row>
    <row r="278" spans="2:10" hidden="1">
      <c r="B278" s="16">
        <v>46091</v>
      </c>
      <c r="C278" s="48" t="s">
        <v>1908</v>
      </c>
      <c r="D278" s="17" t="s">
        <v>2</v>
      </c>
      <c r="E278" s="17" t="s">
        <v>70</v>
      </c>
      <c r="F278" s="17" t="s">
        <v>2104</v>
      </c>
      <c r="G278" s="21">
        <v>13463.09</v>
      </c>
      <c r="H278" s="17" t="s">
        <v>525</v>
      </c>
      <c r="I278" s="20">
        <f>IF(FluxoCaixa101315176[[#This Row],[Fornecedores]]="Saldo Inicial",FluxoCaixa101315176[[#This Row],[R$ (Valores)]],I277+FluxoCaixa101315176[[#This Row],[Valores Receitas / Despesas]])</f>
        <v>-302282.42999999988</v>
      </c>
      <c r="J278" s="5">
        <f>IF(FluxoCaixa101315176[[#This Row],[Entrada / Saída]]="Saída",FluxoCaixa101315176[[#This Row],[R$ (Valores)]]*-1,FluxoCaixa101315176[[#This Row],[R$ (Valores)]])</f>
        <v>-13463.09</v>
      </c>
    </row>
    <row r="279" spans="2:10" hidden="1">
      <c r="B279" s="16">
        <v>46091</v>
      </c>
      <c r="C279" s="48" t="s">
        <v>1908</v>
      </c>
      <c r="D279" s="17" t="s">
        <v>2</v>
      </c>
      <c r="E279" s="17" t="s">
        <v>25</v>
      </c>
      <c r="F279" s="17" t="s">
        <v>537</v>
      </c>
      <c r="G279" s="21">
        <v>74.08</v>
      </c>
      <c r="H279" s="17" t="s">
        <v>525</v>
      </c>
      <c r="I279" s="20">
        <f>IF(FluxoCaixa101315176[[#This Row],[Fornecedores]]="Saldo Inicial",FluxoCaixa101315176[[#This Row],[R$ (Valores)]],I278+FluxoCaixa101315176[[#This Row],[Valores Receitas / Despesas]])</f>
        <v>-302356.50999999989</v>
      </c>
      <c r="J279" s="5">
        <f>IF(FluxoCaixa101315176[[#This Row],[Entrada / Saída]]="Saída",FluxoCaixa101315176[[#This Row],[R$ (Valores)]]*-1,FluxoCaixa101315176[[#This Row],[R$ (Valores)]])</f>
        <v>-74.08</v>
      </c>
    </row>
    <row r="280" spans="2:10" hidden="1">
      <c r="B280" s="16">
        <v>46091</v>
      </c>
      <c r="C280" s="48" t="s">
        <v>1908</v>
      </c>
      <c r="D280" s="17" t="s">
        <v>2</v>
      </c>
      <c r="E280" s="17" t="s">
        <v>25</v>
      </c>
      <c r="F280" s="17" t="s">
        <v>537</v>
      </c>
      <c r="G280" s="21">
        <v>3077.5</v>
      </c>
      <c r="H280" s="17" t="s">
        <v>525</v>
      </c>
      <c r="I280" s="20">
        <f>IF(FluxoCaixa101315176[[#This Row],[Fornecedores]]="Saldo Inicial",FluxoCaixa101315176[[#This Row],[R$ (Valores)]],I279+FluxoCaixa101315176[[#This Row],[Valores Receitas / Despesas]])</f>
        <v>-305434.00999999989</v>
      </c>
      <c r="J280" s="5">
        <f>IF(FluxoCaixa101315176[[#This Row],[Entrada / Saída]]="Saída",FluxoCaixa101315176[[#This Row],[R$ (Valores)]]*-1,FluxoCaixa101315176[[#This Row],[R$ (Valores)]])</f>
        <v>-3077.5</v>
      </c>
    </row>
    <row r="281" spans="2:10" hidden="1">
      <c r="B281" s="16">
        <v>46091</v>
      </c>
      <c r="C281" s="48" t="s">
        <v>1908</v>
      </c>
      <c r="D281" s="17" t="s">
        <v>2</v>
      </c>
      <c r="E281" s="17" t="s">
        <v>70</v>
      </c>
      <c r="F281" s="17" t="s">
        <v>2082</v>
      </c>
      <c r="G281" s="21">
        <v>1368.3</v>
      </c>
      <c r="H281" s="17" t="s">
        <v>525</v>
      </c>
      <c r="I281" s="20">
        <f>IF(FluxoCaixa101315176[[#This Row],[Fornecedores]]="Saldo Inicial",FluxoCaixa101315176[[#This Row],[R$ (Valores)]],I280+FluxoCaixa101315176[[#This Row],[Valores Receitas / Despesas]])</f>
        <v>-306802.30999999988</v>
      </c>
      <c r="J281" s="5">
        <f>IF(FluxoCaixa101315176[[#This Row],[Entrada / Saída]]="Saída",FluxoCaixa101315176[[#This Row],[R$ (Valores)]]*-1,FluxoCaixa101315176[[#This Row],[R$ (Valores)]])</f>
        <v>-1368.3</v>
      </c>
    </row>
    <row r="282" spans="2:10" hidden="1">
      <c r="B282" s="16">
        <v>46091</v>
      </c>
      <c r="C282" s="48" t="s">
        <v>1908</v>
      </c>
      <c r="D282" s="17" t="s">
        <v>2</v>
      </c>
      <c r="E282" s="17" t="s">
        <v>70</v>
      </c>
      <c r="F282" s="17" t="s">
        <v>2114</v>
      </c>
      <c r="G282" s="21">
        <v>3500</v>
      </c>
      <c r="H282" s="17" t="s">
        <v>525</v>
      </c>
      <c r="I282" s="20">
        <f>IF(FluxoCaixa101315176[[#This Row],[Fornecedores]]="Saldo Inicial",FluxoCaixa101315176[[#This Row],[R$ (Valores)]],I281+FluxoCaixa101315176[[#This Row],[Valores Receitas / Despesas]])</f>
        <v>-310302.30999999988</v>
      </c>
      <c r="J282" s="5">
        <f>IF(FluxoCaixa101315176[[#This Row],[Entrada / Saída]]="Saída",FluxoCaixa101315176[[#This Row],[R$ (Valores)]]*-1,FluxoCaixa101315176[[#This Row],[R$ (Valores)]])</f>
        <v>-3500</v>
      </c>
    </row>
    <row r="283" spans="2:10" hidden="1">
      <c r="B283" s="16">
        <v>46091</v>
      </c>
      <c r="C283" s="48" t="s">
        <v>1908</v>
      </c>
      <c r="D283" s="17" t="s">
        <v>2</v>
      </c>
      <c r="E283" s="17" t="s">
        <v>70</v>
      </c>
      <c r="F283" s="17" t="s">
        <v>2129</v>
      </c>
      <c r="G283" s="21">
        <v>3079</v>
      </c>
      <c r="H283" s="17" t="s">
        <v>525</v>
      </c>
      <c r="I283" s="20">
        <f>IF(FluxoCaixa101315176[[#This Row],[Fornecedores]]="Saldo Inicial",FluxoCaixa101315176[[#This Row],[R$ (Valores)]],I282+FluxoCaixa101315176[[#This Row],[Valores Receitas / Despesas]])</f>
        <v>-313381.30999999988</v>
      </c>
      <c r="J283" s="5">
        <f>IF(FluxoCaixa101315176[[#This Row],[Entrada / Saída]]="Saída",FluxoCaixa101315176[[#This Row],[R$ (Valores)]]*-1,FluxoCaixa101315176[[#This Row],[R$ (Valores)]])</f>
        <v>-3079</v>
      </c>
    </row>
    <row r="284" spans="2:10" hidden="1">
      <c r="B284" s="16">
        <v>46091</v>
      </c>
      <c r="C284" s="48" t="s">
        <v>1908</v>
      </c>
      <c r="D284" s="17" t="s">
        <v>2</v>
      </c>
      <c r="E284" s="17" t="s">
        <v>70</v>
      </c>
      <c r="F284" s="69" t="s">
        <v>2153</v>
      </c>
      <c r="G284" s="21">
        <v>2714.4</v>
      </c>
      <c r="H284" s="17" t="s">
        <v>525</v>
      </c>
      <c r="I284" s="20">
        <f>IF(FluxoCaixa101315176[[#This Row],[Fornecedores]]="Saldo Inicial",FluxoCaixa101315176[[#This Row],[R$ (Valores)]],I283+FluxoCaixa101315176[[#This Row],[Valores Receitas / Despesas]])</f>
        <v>-316095.7099999999</v>
      </c>
      <c r="J284" s="53">
        <f>IF(FluxoCaixa101315176[[#This Row],[Entrada / Saída]]="Saída",FluxoCaixa101315176[[#This Row],[R$ (Valores)]]*-1,FluxoCaixa101315176[[#This Row],[R$ (Valores)]])</f>
        <v>-2714.4</v>
      </c>
    </row>
    <row r="285" spans="2:10" hidden="1">
      <c r="B285" s="16">
        <v>46091</v>
      </c>
      <c r="C285" s="48" t="s">
        <v>1908</v>
      </c>
      <c r="D285" s="17" t="s">
        <v>2</v>
      </c>
      <c r="E285" s="17" t="s">
        <v>70</v>
      </c>
      <c r="F285" s="17" t="s">
        <v>1601</v>
      </c>
      <c r="G285" s="21">
        <v>13385</v>
      </c>
      <c r="H285" s="17" t="s">
        <v>525</v>
      </c>
      <c r="I285" s="20">
        <f>IF(FluxoCaixa101315176[[#This Row],[Fornecedores]]="Saldo Inicial",FluxoCaixa101315176[[#This Row],[R$ (Valores)]],I284+FluxoCaixa101315176[[#This Row],[Valores Receitas / Despesas]])</f>
        <v>-329480.7099999999</v>
      </c>
      <c r="J285" s="5">
        <f>IF(FluxoCaixa101315176[[#This Row],[Entrada / Saída]]="Saída",FluxoCaixa101315176[[#This Row],[R$ (Valores)]]*-1,FluxoCaixa101315176[[#This Row],[R$ (Valores)]])</f>
        <v>-13385</v>
      </c>
    </row>
    <row r="286" spans="2:10" hidden="1">
      <c r="B286" s="16">
        <v>46091</v>
      </c>
      <c r="C286" s="48" t="s">
        <v>1908</v>
      </c>
      <c r="D286" s="17" t="s">
        <v>2</v>
      </c>
      <c r="E286" s="17" t="s">
        <v>71</v>
      </c>
      <c r="F286" s="17" t="s">
        <v>2158</v>
      </c>
      <c r="G286" s="21">
        <v>7479.46</v>
      </c>
      <c r="H286" s="17" t="s">
        <v>525</v>
      </c>
      <c r="I286" s="20">
        <f>IF(FluxoCaixa101315176[[#This Row],[Fornecedores]]="Saldo Inicial",FluxoCaixa101315176[[#This Row],[R$ (Valores)]],I285+FluxoCaixa101315176[[#This Row],[Valores Receitas / Despesas]])</f>
        <v>-336960.16999999993</v>
      </c>
      <c r="J286" s="53">
        <f>IF(FluxoCaixa101315176[[#This Row],[Entrada / Saída]]="Saída",FluxoCaixa101315176[[#This Row],[R$ (Valores)]]*-1,FluxoCaixa101315176[[#This Row],[R$ (Valores)]])</f>
        <v>-7479.46</v>
      </c>
    </row>
    <row r="287" spans="2:10" hidden="1">
      <c r="B287" s="16">
        <v>46091</v>
      </c>
      <c r="C287" s="48" t="s">
        <v>1908</v>
      </c>
      <c r="D287" s="17" t="s">
        <v>2</v>
      </c>
      <c r="E287" s="17" t="s">
        <v>70</v>
      </c>
      <c r="F287" s="17" t="s">
        <v>1577</v>
      </c>
      <c r="G287" s="21">
        <v>14285.62</v>
      </c>
      <c r="H287" s="17" t="s">
        <v>525</v>
      </c>
      <c r="I287" s="20">
        <f>IF(FluxoCaixa101315176[[#This Row],[Fornecedores]]="Saldo Inicial",FluxoCaixa101315176[[#This Row],[R$ (Valores)]],I286+FluxoCaixa101315176[[#This Row],[Valores Receitas / Despesas]])</f>
        <v>-351245.78999999992</v>
      </c>
      <c r="J287" s="5">
        <f>IF(FluxoCaixa101315176[[#This Row],[Entrada / Saída]]="Saída",FluxoCaixa101315176[[#This Row],[R$ (Valores)]]*-1,FluxoCaixa101315176[[#This Row],[R$ (Valores)]])</f>
        <v>-14285.62</v>
      </c>
    </row>
    <row r="288" spans="2:10" hidden="1">
      <c r="B288" s="16">
        <v>46091</v>
      </c>
      <c r="C288" s="48" t="s">
        <v>1908</v>
      </c>
      <c r="D288" s="17" t="s">
        <v>2</v>
      </c>
      <c r="E288" s="17" t="s">
        <v>70</v>
      </c>
      <c r="F288" s="17" t="s">
        <v>1080</v>
      </c>
      <c r="G288" s="21">
        <v>5300</v>
      </c>
      <c r="H288" s="17" t="s">
        <v>525</v>
      </c>
      <c r="I288" s="20">
        <f>IF(FluxoCaixa101315176[[#This Row],[Fornecedores]]="Saldo Inicial",FluxoCaixa101315176[[#This Row],[R$ (Valores)]],I287+FluxoCaixa101315176[[#This Row],[Valores Receitas / Despesas]])</f>
        <v>-356545.78999999992</v>
      </c>
      <c r="J288" s="5">
        <f>IF(FluxoCaixa101315176[[#This Row],[Entrada / Saída]]="Saída",FluxoCaixa101315176[[#This Row],[R$ (Valores)]]*-1,FluxoCaixa101315176[[#This Row],[R$ (Valores)]])</f>
        <v>-5300</v>
      </c>
    </row>
    <row r="289" spans="2:10" hidden="1">
      <c r="B289" s="16">
        <v>46091</v>
      </c>
      <c r="C289" s="48" t="s">
        <v>1908</v>
      </c>
      <c r="D289" s="17" t="s">
        <v>2</v>
      </c>
      <c r="E289" s="17" t="s">
        <v>70</v>
      </c>
      <c r="F289" s="17" t="s">
        <v>2139</v>
      </c>
      <c r="G289" s="21">
        <v>11500</v>
      </c>
      <c r="H289" s="17" t="s">
        <v>525</v>
      </c>
      <c r="I289" s="20">
        <f>IF(FluxoCaixa101315176[[#This Row],[Fornecedores]]="Saldo Inicial",FluxoCaixa101315176[[#This Row],[R$ (Valores)]],I288+FluxoCaixa101315176[[#This Row],[Valores Receitas / Despesas]])</f>
        <v>-368045.78999999992</v>
      </c>
      <c r="J289" s="5">
        <f>IF(FluxoCaixa101315176[[#This Row],[Entrada / Saída]]="Saída",FluxoCaixa101315176[[#This Row],[R$ (Valores)]]*-1,FluxoCaixa101315176[[#This Row],[R$ (Valores)]])</f>
        <v>-11500</v>
      </c>
    </row>
    <row r="290" spans="2:10" hidden="1">
      <c r="B290" s="16">
        <v>46091</v>
      </c>
      <c r="C290" s="48" t="s">
        <v>1908</v>
      </c>
      <c r="D290" s="17" t="s">
        <v>2</v>
      </c>
      <c r="E290" s="17" t="s">
        <v>70</v>
      </c>
      <c r="F290" s="17" t="s">
        <v>2094</v>
      </c>
      <c r="G290" s="21">
        <v>14893.62</v>
      </c>
      <c r="H290" s="17" t="s">
        <v>525</v>
      </c>
      <c r="I290" s="20">
        <f>IF(FluxoCaixa101315176[[#This Row],[Fornecedores]]="Saldo Inicial",FluxoCaixa101315176[[#This Row],[R$ (Valores)]],I289+FluxoCaixa101315176[[#This Row],[Valores Receitas / Despesas]])</f>
        <v>-382939.40999999992</v>
      </c>
      <c r="J290" s="5">
        <f>IF(FluxoCaixa101315176[[#This Row],[Entrada / Saída]]="Saída",FluxoCaixa101315176[[#This Row],[R$ (Valores)]]*-1,FluxoCaixa101315176[[#This Row],[R$ (Valores)]])</f>
        <v>-14893.62</v>
      </c>
    </row>
    <row r="291" spans="2:10" hidden="1">
      <c r="B291" s="16">
        <v>46091</v>
      </c>
      <c r="C291" s="48" t="s">
        <v>1908</v>
      </c>
      <c r="D291" s="17" t="s">
        <v>2</v>
      </c>
      <c r="E291" s="17" t="s">
        <v>70</v>
      </c>
      <c r="F291" s="17" t="s">
        <v>2108</v>
      </c>
      <c r="G291" s="21">
        <v>13829.79</v>
      </c>
      <c r="H291" s="17" t="s">
        <v>525</v>
      </c>
      <c r="I291" s="20">
        <f>IF(FluxoCaixa101315176[[#This Row],[Fornecedores]]="Saldo Inicial",FluxoCaixa101315176[[#This Row],[R$ (Valores)]],I290+FluxoCaixa101315176[[#This Row],[Valores Receitas / Despesas]])</f>
        <v>-396769.1999999999</v>
      </c>
      <c r="J291" s="5">
        <f>IF(FluxoCaixa101315176[[#This Row],[Entrada / Saída]]="Saída",FluxoCaixa101315176[[#This Row],[R$ (Valores)]]*-1,FluxoCaixa101315176[[#This Row],[R$ (Valores)]])</f>
        <v>-13829.79</v>
      </c>
    </row>
    <row r="292" spans="2:10" hidden="1">
      <c r="B292" s="16">
        <v>46091</v>
      </c>
      <c r="C292" s="48" t="s">
        <v>1908</v>
      </c>
      <c r="D292" s="17" t="s">
        <v>2</v>
      </c>
      <c r="E292" s="17" t="s">
        <v>70</v>
      </c>
      <c r="F292" s="17" t="s">
        <v>813</v>
      </c>
      <c r="G292" s="21">
        <v>14893.62</v>
      </c>
      <c r="H292" s="17" t="s">
        <v>525</v>
      </c>
      <c r="I292" s="20">
        <f>IF(FluxoCaixa101315176[[#This Row],[Fornecedores]]="Saldo Inicial",FluxoCaixa101315176[[#This Row],[R$ (Valores)]],I291+FluxoCaixa101315176[[#This Row],[Valores Receitas / Despesas]])</f>
        <v>-411662.81999999989</v>
      </c>
      <c r="J292" s="5">
        <f>IF(FluxoCaixa101315176[[#This Row],[Entrada / Saída]]="Saída",FluxoCaixa101315176[[#This Row],[R$ (Valores)]]*-1,FluxoCaixa101315176[[#This Row],[R$ (Valores)]])</f>
        <v>-14893.62</v>
      </c>
    </row>
    <row r="293" spans="2:10" hidden="1">
      <c r="B293" s="16">
        <v>46091</v>
      </c>
      <c r="C293" s="48" t="s">
        <v>1908</v>
      </c>
      <c r="D293" s="17" t="s">
        <v>2</v>
      </c>
      <c r="E293" s="17" t="s">
        <v>70</v>
      </c>
      <c r="F293" s="17" t="s">
        <v>1036</v>
      </c>
      <c r="G293" s="21">
        <v>5000</v>
      </c>
      <c r="H293" s="17" t="s">
        <v>525</v>
      </c>
      <c r="I293" s="20">
        <f>IF(FluxoCaixa101315176[[#This Row],[Fornecedores]]="Saldo Inicial",FluxoCaixa101315176[[#This Row],[R$ (Valores)]],I292+FluxoCaixa101315176[[#This Row],[Valores Receitas / Despesas]])</f>
        <v>-416662.81999999989</v>
      </c>
      <c r="J293" s="53">
        <f>IF(FluxoCaixa101315176[[#This Row],[Entrada / Saída]]="Saída",FluxoCaixa101315176[[#This Row],[R$ (Valores)]]*-1,FluxoCaixa101315176[[#This Row],[R$ (Valores)]])</f>
        <v>-5000</v>
      </c>
    </row>
    <row r="294" spans="2:10" hidden="1">
      <c r="B294" s="16">
        <v>46091</v>
      </c>
      <c r="C294" s="48" t="s">
        <v>1908</v>
      </c>
      <c r="D294" s="17" t="s">
        <v>2</v>
      </c>
      <c r="E294" s="17" t="s">
        <v>70</v>
      </c>
      <c r="F294" s="17" t="s">
        <v>2100</v>
      </c>
      <c r="G294" s="21">
        <v>15290.62</v>
      </c>
      <c r="H294" s="17" t="s">
        <v>525</v>
      </c>
      <c r="I294" s="20">
        <f>IF(FluxoCaixa101315176[[#This Row],[Fornecedores]]="Saldo Inicial",FluxoCaixa101315176[[#This Row],[R$ (Valores)]],I293+FluxoCaixa101315176[[#This Row],[Valores Receitas / Despesas]])</f>
        <v>-431953.43999999989</v>
      </c>
      <c r="J294" s="5">
        <f>IF(FluxoCaixa101315176[[#This Row],[Entrada / Saída]]="Saída",FluxoCaixa101315176[[#This Row],[R$ (Valores)]]*-1,FluxoCaixa101315176[[#This Row],[R$ (Valores)]])</f>
        <v>-15290.62</v>
      </c>
    </row>
    <row r="295" spans="2:10" hidden="1">
      <c r="B295" s="16">
        <v>46091</v>
      </c>
      <c r="C295" s="48" t="s">
        <v>1908</v>
      </c>
      <c r="D295" s="17" t="s">
        <v>2</v>
      </c>
      <c r="E295" s="17" t="s">
        <v>70</v>
      </c>
      <c r="F295" s="17" t="s">
        <v>2140</v>
      </c>
      <c r="G295" s="54">
        <v>17000</v>
      </c>
      <c r="H295" s="45" t="s">
        <v>525</v>
      </c>
      <c r="I295" s="20">
        <f>IF(FluxoCaixa101315176[[#This Row],[Fornecedores]]="Saldo Inicial",FluxoCaixa101315176[[#This Row],[R$ (Valores)]],I294+FluxoCaixa101315176[[#This Row],[Valores Receitas / Despesas]])</f>
        <v>-448953.43999999989</v>
      </c>
      <c r="J295" s="5">
        <f>IF(FluxoCaixa101315176[[#This Row],[Entrada / Saída]]="Saída",FluxoCaixa101315176[[#This Row],[R$ (Valores)]]*-1,FluxoCaixa101315176[[#This Row],[R$ (Valores)]])</f>
        <v>-17000</v>
      </c>
    </row>
    <row r="296" spans="2:10" hidden="1">
      <c r="B296" s="16">
        <v>46091</v>
      </c>
      <c r="C296" s="48" t="s">
        <v>1908</v>
      </c>
      <c r="D296" s="17" t="s">
        <v>2</v>
      </c>
      <c r="E296" s="17" t="s">
        <v>70</v>
      </c>
      <c r="F296" s="17" t="s">
        <v>2136</v>
      </c>
      <c r="G296" s="54">
        <v>11000</v>
      </c>
      <c r="H296" s="45" t="s">
        <v>525</v>
      </c>
      <c r="I296" s="20">
        <f>IF(FluxoCaixa101315176[[#This Row],[Fornecedores]]="Saldo Inicial",FluxoCaixa101315176[[#This Row],[R$ (Valores)]],I295+FluxoCaixa101315176[[#This Row],[Valores Receitas / Despesas]])</f>
        <v>-459953.43999999989</v>
      </c>
      <c r="J296" s="5">
        <f>IF(FluxoCaixa101315176[[#This Row],[Entrada / Saída]]="Saída",FluxoCaixa101315176[[#This Row],[R$ (Valores)]]*-1,FluxoCaixa101315176[[#This Row],[R$ (Valores)]])</f>
        <v>-11000</v>
      </c>
    </row>
    <row r="297" spans="2:10" hidden="1">
      <c r="B297" s="16">
        <v>46091</v>
      </c>
      <c r="C297" s="48" t="s">
        <v>1908</v>
      </c>
      <c r="D297" s="17" t="s">
        <v>2</v>
      </c>
      <c r="E297" s="17" t="s">
        <v>70</v>
      </c>
      <c r="F297" s="17" t="s">
        <v>2097</v>
      </c>
      <c r="G297" s="21">
        <v>13150.12</v>
      </c>
      <c r="H297" s="17" t="s">
        <v>525</v>
      </c>
      <c r="I297" s="20">
        <f>IF(FluxoCaixa101315176[[#This Row],[Fornecedores]]="Saldo Inicial",FluxoCaixa101315176[[#This Row],[R$ (Valores)]],I296+FluxoCaixa101315176[[#This Row],[Valores Receitas / Despesas]])</f>
        <v>-473103.55999999988</v>
      </c>
      <c r="J297" s="5">
        <f>IF(FluxoCaixa101315176[[#This Row],[Entrada / Saída]]="Saída",FluxoCaixa101315176[[#This Row],[R$ (Valores)]]*-1,FluxoCaixa101315176[[#This Row],[R$ (Valores)]])</f>
        <v>-13150.12</v>
      </c>
    </row>
    <row r="298" spans="2:10" hidden="1">
      <c r="B298" s="16">
        <v>46091</v>
      </c>
      <c r="C298" s="48" t="s">
        <v>1908</v>
      </c>
      <c r="D298" s="17" t="s">
        <v>2</v>
      </c>
      <c r="E298" s="17" t="s">
        <v>10</v>
      </c>
      <c r="F298" s="74" t="s">
        <v>2126</v>
      </c>
      <c r="G298" s="21">
        <v>299.89999999999998</v>
      </c>
      <c r="H298" s="17" t="s">
        <v>525</v>
      </c>
      <c r="I298" s="20">
        <f>IF(FluxoCaixa101315176[[#This Row],[Fornecedores]]="Saldo Inicial",FluxoCaixa101315176[[#This Row],[R$ (Valores)]],I297+FluxoCaixa101315176[[#This Row],[Valores Receitas / Despesas]])</f>
        <v>-473403.4599999999</v>
      </c>
      <c r="J298" s="5">
        <f>IF(FluxoCaixa101315176[[#This Row],[Entrada / Saída]]="Saída",FluxoCaixa101315176[[#This Row],[R$ (Valores)]]*-1,FluxoCaixa101315176[[#This Row],[R$ (Valores)]])</f>
        <v>-299.89999999999998</v>
      </c>
    </row>
    <row r="299" spans="2:10" hidden="1">
      <c r="B299" s="16">
        <v>46091</v>
      </c>
      <c r="C299" s="48" t="s">
        <v>1908</v>
      </c>
      <c r="D299" s="17" t="s">
        <v>2</v>
      </c>
      <c r="E299" s="17" t="s">
        <v>70</v>
      </c>
      <c r="F299" s="17" t="s">
        <v>2116</v>
      </c>
      <c r="G299" s="21">
        <v>7334</v>
      </c>
      <c r="H299" s="17" t="s">
        <v>525</v>
      </c>
      <c r="I299" s="20">
        <f>IF(FluxoCaixa101315176[[#This Row],[Fornecedores]]="Saldo Inicial",FluxoCaixa101315176[[#This Row],[R$ (Valores)]],I298+FluxoCaixa101315176[[#This Row],[Valores Receitas / Despesas]])</f>
        <v>-480737.4599999999</v>
      </c>
      <c r="J299" s="5">
        <f>IF(FluxoCaixa101315176[[#This Row],[Entrada / Saída]]="Saída",FluxoCaixa101315176[[#This Row],[R$ (Valores)]]*-1,FluxoCaixa101315176[[#This Row],[R$ (Valores)]])</f>
        <v>-7334</v>
      </c>
    </row>
    <row r="300" spans="2:10" hidden="1">
      <c r="B300" s="16">
        <v>46091</v>
      </c>
      <c r="C300" s="48" t="s">
        <v>1908</v>
      </c>
      <c r="D300" s="17" t="s">
        <v>2</v>
      </c>
      <c r="E300" s="17" t="s">
        <v>143</v>
      </c>
      <c r="F300" s="17" t="s">
        <v>2133</v>
      </c>
      <c r="G300" s="21">
        <v>532.04999999999995</v>
      </c>
      <c r="H300" s="17" t="s">
        <v>525</v>
      </c>
      <c r="I300" s="20">
        <f>IF(FluxoCaixa101315176[[#This Row],[Fornecedores]]="Saldo Inicial",FluxoCaixa101315176[[#This Row],[R$ (Valores)]],I299+FluxoCaixa101315176[[#This Row],[Valores Receitas / Despesas]])</f>
        <v>-481269.50999999989</v>
      </c>
      <c r="J300" s="5">
        <f>IF(FluxoCaixa101315176[[#This Row],[Entrada / Saída]]="Saída",FluxoCaixa101315176[[#This Row],[R$ (Valores)]]*-1,FluxoCaixa101315176[[#This Row],[R$ (Valores)]])</f>
        <v>-532.04999999999995</v>
      </c>
    </row>
    <row r="301" spans="2:10" hidden="1">
      <c r="B301" s="16">
        <v>46091</v>
      </c>
      <c r="C301" s="48" t="s">
        <v>1908</v>
      </c>
      <c r="D301" s="17" t="s">
        <v>2</v>
      </c>
      <c r="E301" s="17" t="s">
        <v>14</v>
      </c>
      <c r="F301" s="17" t="s">
        <v>1563</v>
      </c>
      <c r="G301" s="21">
        <v>254.86</v>
      </c>
      <c r="H301" s="17" t="s">
        <v>525</v>
      </c>
      <c r="I301" s="20">
        <f>IF(FluxoCaixa101315176[[#This Row],[Fornecedores]]="Saldo Inicial",FluxoCaixa101315176[[#This Row],[R$ (Valores)]],I300+FluxoCaixa101315176[[#This Row],[Valores Receitas / Despesas]])</f>
        <v>-481524.36999999988</v>
      </c>
      <c r="J301" s="5">
        <f>IF(FluxoCaixa101315176[[#This Row],[Entrada / Saída]]="Saída",FluxoCaixa101315176[[#This Row],[R$ (Valores)]]*-1,FluxoCaixa101315176[[#This Row],[R$ (Valores)]])</f>
        <v>-254.86</v>
      </c>
    </row>
    <row r="302" spans="2:10" hidden="1">
      <c r="B302" s="16">
        <v>46091</v>
      </c>
      <c r="C302" s="48" t="s">
        <v>1908</v>
      </c>
      <c r="D302" s="17" t="s">
        <v>2</v>
      </c>
      <c r="E302" s="17" t="s">
        <v>14</v>
      </c>
      <c r="F302" s="17" t="s">
        <v>1563</v>
      </c>
      <c r="G302" s="21">
        <v>214.99</v>
      </c>
      <c r="H302" s="17" t="s">
        <v>525</v>
      </c>
      <c r="I302" s="20">
        <f>IF(FluxoCaixa101315176[[#This Row],[Fornecedores]]="Saldo Inicial",FluxoCaixa101315176[[#This Row],[R$ (Valores)]],I301+FluxoCaixa101315176[[#This Row],[Valores Receitas / Despesas]])</f>
        <v>-481739.35999999987</v>
      </c>
      <c r="J302" s="5">
        <f>IF(FluxoCaixa101315176[[#This Row],[Entrada / Saída]]="Saída",FluxoCaixa101315176[[#This Row],[R$ (Valores)]]*-1,FluxoCaixa101315176[[#This Row],[R$ (Valores)]])</f>
        <v>-214.99</v>
      </c>
    </row>
    <row r="303" spans="2:10" hidden="1">
      <c r="B303" s="16">
        <v>46091</v>
      </c>
      <c r="C303" s="48" t="s">
        <v>1908</v>
      </c>
      <c r="D303" s="17" t="s">
        <v>2</v>
      </c>
      <c r="E303" s="17" t="s">
        <v>14</v>
      </c>
      <c r="F303" s="17" t="s">
        <v>1563</v>
      </c>
      <c r="G303" s="21">
        <v>143.34</v>
      </c>
      <c r="H303" s="17" t="s">
        <v>525</v>
      </c>
      <c r="I303" s="20">
        <f>IF(FluxoCaixa101315176[[#This Row],[Fornecedores]]="Saldo Inicial",FluxoCaixa101315176[[#This Row],[R$ (Valores)]],I302+FluxoCaixa101315176[[#This Row],[Valores Receitas / Despesas]])</f>
        <v>-481882.6999999999</v>
      </c>
      <c r="J303" s="5">
        <f>IF(FluxoCaixa101315176[[#This Row],[Entrada / Saída]]="Saída",FluxoCaixa101315176[[#This Row],[R$ (Valores)]]*-1,FluxoCaixa101315176[[#This Row],[R$ (Valores)]])</f>
        <v>-143.34</v>
      </c>
    </row>
    <row r="304" spans="2:10" hidden="1">
      <c r="B304" s="16">
        <v>46091</v>
      </c>
      <c r="C304" s="48" t="s">
        <v>1908</v>
      </c>
      <c r="D304" s="17" t="s">
        <v>2</v>
      </c>
      <c r="E304" s="17" t="s">
        <v>14</v>
      </c>
      <c r="F304" s="17" t="s">
        <v>1563</v>
      </c>
      <c r="G304" s="21">
        <v>130.91</v>
      </c>
      <c r="H304" s="17" t="s">
        <v>525</v>
      </c>
      <c r="I304" s="20">
        <f>IF(FluxoCaixa101315176[[#This Row],[Fornecedores]]="Saldo Inicial",FluxoCaixa101315176[[#This Row],[R$ (Valores)]],I303+FluxoCaixa101315176[[#This Row],[Valores Receitas / Despesas]])</f>
        <v>-482013.60999999987</v>
      </c>
      <c r="J304" s="5">
        <f>IF(FluxoCaixa101315176[[#This Row],[Entrada / Saída]]="Saída",FluxoCaixa101315176[[#This Row],[R$ (Valores)]]*-1,FluxoCaixa101315176[[#This Row],[R$ (Valores)]])</f>
        <v>-130.91</v>
      </c>
    </row>
    <row r="305" spans="2:10" hidden="1">
      <c r="B305" s="16">
        <v>46091</v>
      </c>
      <c r="C305" s="48" t="s">
        <v>1908</v>
      </c>
      <c r="D305" s="17" t="s">
        <v>2</v>
      </c>
      <c r="E305" s="17" t="s">
        <v>14</v>
      </c>
      <c r="F305" s="17" t="s">
        <v>1563</v>
      </c>
      <c r="G305" s="21">
        <v>91.5</v>
      </c>
      <c r="H305" s="17" t="s">
        <v>525</v>
      </c>
      <c r="I305" s="20">
        <f>IF(FluxoCaixa101315176[[#This Row],[Fornecedores]]="Saldo Inicial",FluxoCaixa101315176[[#This Row],[R$ (Valores)]],I304+FluxoCaixa101315176[[#This Row],[Valores Receitas / Despesas]])</f>
        <v>-482105.10999999987</v>
      </c>
      <c r="J305" s="5">
        <f>IF(FluxoCaixa101315176[[#This Row],[Entrada / Saída]]="Saída",FluxoCaixa101315176[[#This Row],[R$ (Valores)]]*-1,FluxoCaixa101315176[[#This Row],[R$ (Valores)]])</f>
        <v>-91.5</v>
      </c>
    </row>
    <row r="306" spans="2:10" hidden="1">
      <c r="B306" s="16">
        <v>46091</v>
      </c>
      <c r="C306" s="48" t="s">
        <v>1908</v>
      </c>
      <c r="D306" s="17" t="s">
        <v>2</v>
      </c>
      <c r="E306" s="17" t="s">
        <v>14</v>
      </c>
      <c r="F306" s="17" t="s">
        <v>1563</v>
      </c>
      <c r="G306" s="21">
        <v>214.99</v>
      </c>
      <c r="H306" s="17" t="s">
        <v>525</v>
      </c>
      <c r="I306" s="20">
        <f>IF(FluxoCaixa101315176[[#This Row],[Fornecedores]]="Saldo Inicial",FluxoCaixa101315176[[#This Row],[R$ (Valores)]],I305+FluxoCaixa101315176[[#This Row],[Valores Receitas / Despesas]])</f>
        <v>-482320.09999999986</v>
      </c>
      <c r="J306" s="5">
        <f>IF(FluxoCaixa101315176[[#This Row],[Entrada / Saída]]="Saída",FluxoCaixa101315176[[#This Row],[R$ (Valores)]]*-1,FluxoCaixa101315176[[#This Row],[R$ (Valores)]])</f>
        <v>-214.99</v>
      </c>
    </row>
    <row r="307" spans="2:10" hidden="1">
      <c r="B307" s="16">
        <v>46091</v>
      </c>
      <c r="C307" s="48" t="s">
        <v>1908</v>
      </c>
      <c r="D307" s="17" t="s">
        <v>2</v>
      </c>
      <c r="E307" s="17" t="s">
        <v>14</v>
      </c>
      <c r="F307" s="17" t="s">
        <v>1563</v>
      </c>
      <c r="G307" s="21">
        <v>153.27000000000001</v>
      </c>
      <c r="H307" s="17" t="s">
        <v>525</v>
      </c>
      <c r="I307" s="20">
        <f>IF(FluxoCaixa101315176[[#This Row],[Fornecedores]]="Saldo Inicial",FluxoCaixa101315176[[#This Row],[R$ (Valores)]],I306+FluxoCaixa101315176[[#This Row],[Valores Receitas / Despesas]])</f>
        <v>-482473.36999999988</v>
      </c>
      <c r="J307" s="5">
        <f>IF(FluxoCaixa101315176[[#This Row],[Entrada / Saída]]="Saída",FluxoCaixa101315176[[#This Row],[R$ (Valores)]]*-1,FluxoCaixa101315176[[#This Row],[R$ (Valores)]])</f>
        <v>-153.27000000000001</v>
      </c>
    </row>
    <row r="308" spans="2:10" hidden="1">
      <c r="B308" s="16">
        <v>46091</v>
      </c>
      <c r="C308" s="48" t="s">
        <v>1908</v>
      </c>
      <c r="D308" s="17" t="s">
        <v>2</v>
      </c>
      <c r="E308" s="17" t="s">
        <v>14</v>
      </c>
      <c r="F308" s="17" t="s">
        <v>1563</v>
      </c>
      <c r="G308" s="21">
        <v>249.07</v>
      </c>
      <c r="H308" s="17" t="s">
        <v>525</v>
      </c>
      <c r="I308" s="20">
        <f>IF(FluxoCaixa101315176[[#This Row],[Fornecedores]]="Saldo Inicial",FluxoCaixa101315176[[#This Row],[R$ (Valores)]],I307+FluxoCaixa101315176[[#This Row],[Valores Receitas / Despesas]])</f>
        <v>-482722.43999999989</v>
      </c>
      <c r="J308" s="5">
        <f>IF(FluxoCaixa101315176[[#This Row],[Entrada / Saída]]="Saída",FluxoCaixa101315176[[#This Row],[R$ (Valores)]]*-1,FluxoCaixa101315176[[#This Row],[R$ (Valores)]])</f>
        <v>-249.07</v>
      </c>
    </row>
    <row r="309" spans="2:10" hidden="1">
      <c r="B309" s="16">
        <v>46091</v>
      </c>
      <c r="C309" s="48" t="s">
        <v>1908</v>
      </c>
      <c r="D309" s="17" t="s">
        <v>2</v>
      </c>
      <c r="E309" s="17" t="s">
        <v>14</v>
      </c>
      <c r="F309" s="17" t="s">
        <v>1563</v>
      </c>
      <c r="G309" s="21">
        <v>214.99</v>
      </c>
      <c r="H309" s="17" t="s">
        <v>525</v>
      </c>
      <c r="I309" s="20">
        <f>IF(FluxoCaixa101315176[[#This Row],[Fornecedores]]="Saldo Inicial",FluxoCaixa101315176[[#This Row],[R$ (Valores)]],I308+FluxoCaixa101315176[[#This Row],[Valores Receitas / Despesas]])</f>
        <v>-482937.42999999988</v>
      </c>
      <c r="J309" s="53">
        <f>IF(FluxoCaixa101315176[[#This Row],[Entrada / Saída]]="Saída",FluxoCaixa101315176[[#This Row],[R$ (Valores)]]*-1,FluxoCaixa101315176[[#This Row],[R$ (Valores)]])</f>
        <v>-214.99</v>
      </c>
    </row>
    <row r="310" spans="2:10" hidden="1">
      <c r="B310" s="16">
        <v>46091</v>
      </c>
      <c r="C310" s="48" t="s">
        <v>1908</v>
      </c>
      <c r="D310" s="17" t="s">
        <v>2</v>
      </c>
      <c r="E310" s="17" t="s">
        <v>14</v>
      </c>
      <c r="F310" s="17" t="s">
        <v>1563</v>
      </c>
      <c r="G310" s="21">
        <v>216.67</v>
      </c>
      <c r="H310" s="17" t="s">
        <v>525</v>
      </c>
      <c r="I310" s="20">
        <f>IF(FluxoCaixa101315176[[#This Row],[Fornecedores]]="Saldo Inicial",FluxoCaixa101315176[[#This Row],[R$ (Valores)]],I309+FluxoCaixa101315176[[#This Row],[Valores Receitas / Despesas]])</f>
        <v>-483154.09999999986</v>
      </c>
      <c r="J310" s="53">
        <f>IF(FluxoCaixa101315176[[#This Row],[Entrada / Saída]]="Saída",FluxoCaixa101315176[[#This Row],[R$ (Valores)]]*-1,FluxoCaixa101315176[[#This Row],[R$ (Valores)]])</f>
        <v>-216.67</v>
      </c>
    </row>
    <row r="311" spans="2:10" hidden="1">
      <c r="B311" s="16">
        <v>46091</v>
      </c>
      <c r="C311" s="48" t="s">
        <v>1908</v>
      </c>
      <c r="D311" s="17" t="s">
        <v>2</v>
      </c>
      <c r="E311" s="17" t="s">
        <v>14</v>
      </c>
      <c r="F311" s="17" t="s">
        <v>1563</v>
      </c>
      <c r="G311" s="21">
        <v>148.9</v>
      </c>
      <c r="H311" s="17" t="s">
        <v>525</v>
      </c>
      <c r="I311" s="20">
        <f>IF(FluxoCaixa101315176[[#This Row],[Fornecedores]]="Saldo Inicial",FluxoCaixa101315176[[#This Row],[R$ (Valores)]],I310+FluxoCaixa101315176[[#This Row],[Valores Receitas / Despesas]])</f>
        <v>-483302.99999999988</v>
      </c>
      <c r="J311" s="5">
        <f>IF(FluxoCaixa101315176[[#This Row],[Entrada / Saída]]="Saída",FluxoCaixa101315176[[#This Row],[R$ (Valores)]]*-1,FluxoCaixa101315176[[#This Row],[R$ (Valores)]])</f>
        <v>-148.9</v>
      </c>
    </row>
    <row r="312" spans="2:10" hidden="1">
      <c r="B312" s="16">
        <v>46091</v>
      </c>
      <c r="C312" s="48" t="s">
        <v>1908</v>
      </c>
      <c r="D312" s="17" t="s">
        <v>2</v>
      </c>
      <c r="E312" s="17" t="s">
        <v>14</v>
      </c>
      <c r="F312" s="17" t="s">
        <v>1563</v>
      </c>
      <c r="G312" s="54">
        <v>145.97</v>
      </c>
      <c r="H312" s="45" t="s">
        <v>525</v>
      </c>
      <c r="I312" s="20">
        <f>IF(FluxoCaixa101315176[[#This Row],[Fornecedores]]="Saldo Inicial",FluxoCaixa101315176[[#This Row],[R$ (Valores)]],I311+FluxoCaixa101315176[[#This Row],[Valores Receitas / Despesas]])</f>
        <v>-483448.96999999986</v>
      </c>
      <c r="J312" s="5">
        <f>IF(FluxoCaixa101315176[[#This Row],[Entrada / Saída]]="Saída",FluxoCaixa101315176[[#This Row],[R$ (Valores)]]*-1,FluxoCaixa101315176[[#This Row],[R$ (Valores)]])</f>
        <v>-145.97</v>
      </c>
    </row>
    <row r="313" spans="2:10" hidden="1">
      <c r="B313" s="16">
        <v>46091</v>
      </c>
      <c r="C313" s="48" t="s">
        <v>1908</v>
      </c>
      <c r="D313" s="17" t="s">
        <v>2</v>
      </c>
      <c r="E313" s="17" t="s">
        <v>14</v>
      </c>
      <c r="F313" s="17" t="s">
        <v>1563</v>
      </c>
      <c r="G313" s="21">
        <v>185.19</v>
      </c>
      <c r="H313" s="17" t="s">
        <v>525</v>
      </c>
      <c r="I313" s="20">
        <f>IF(FluxoCaixa101315176[[#This Row],[Fornecedores]]="Saldo Inicial",FluxoCaixa101315176[[#This Row],[R$ (Valores)]],I312+FluxoCaixa101315176[[#This Row],[Valores Receitas / Despesas]])</f>
        <v>-483634.15999999986</v>
      </c>
      <c r="J313" s="5">
        <f>IF(FluxoCaixa101315176[[#This Row],[Entrada / Saída]]="Saída",FluxoCaixa101315176[[#This Row],[R$ (Valores)]]*-1,FluxoCaixa101315176[[#This Row],[R$ (Valores)]])</f>
        <v>-185.19</v>
      </c>
    </row>
    <row r="314" spans="2:10" hidden="1">
      <c r="B314" s="16">
        <v>46091</v>
      </c>
      <c r="C314" s="48" t="s">
        <v>1908</v>
      </c>
      <c r="D314" s="17" t="s">
        <v>2</v>
      </c>
      <c r="E314" s="17" t="s">
        <v>14</v>
      </c>
      <c r="F314" s="17" t="s">
        <v>1563</v>
      </c>
      <c r="G314" s="21">
        <v>148.9</v>
      </c>
      <c r="H314" s="17" t="s">
        <v>525</v>
      </c>
      <c r="I314" s="20">
        <f>IF(FluxoCaixa101315176[[#This Row],[Fornecedores]]="Saldo Inicial",FluxoCaixa101315176[[#This Row],[R$ (Valores)]],I313+FluxoCaixa101315176[[#This Row],[Valores Receitas / Despesas]])</f>
        <v>-483783.05999999988</v>
      </c>
      <c r="J314" s="5">
        <f>IF(FluxoCaixa101315176[[#This Row],[Entrada / Saída]]="Saída",FluxoCaixa101315176[[#This Row],[R$ (Valores)]]*-1,FluxoCaixa101315176[[#This Row],[R$ (Valores)]])</f>
        <v>-148.9</v>
      </c>
    </row>
    <row r="315" spans="2:10" hidden="1">
      <c r="B315" s="16">
        <v>46091</v>
      </c>
      <c r="C315" s="48" t="s">
        <v>1908</v>
      </c>
      <c r="D315" s="17" t="s">
        <v>2</v>
      </c>
      <c r="E315" s="17" t="s">
        <v>14</v>
      </c>
      <c r="F315" s="17" t="s">
        <v>1563</v>
      </c>
      <c r="G315" s="21">
        <v>124.82</v>
      </c>
      <c r="H315" s="17" t="s">
        <v>525</v>
      </c>
      <c r="I315" s="20">
        <f>IF(FluxoCaixa101315176[[#This Row],[Fornecedores]]="Saldo Inicial",FluxoCaixa101315176[[#This Row],[R$ (Valores)]],I314+FluxoCaixa101315176[[#This Row],[Valores Receitas / Despesas]])</f>
        <v>-483907.87999999989</v>
      </c>
      <c r="J315" s="5">
        <f>IF(FluxoCaixa101315176[[#This Row],[Entrada / Saída]]="Saída",FluxoCaixa101315176[[#This Row],[R$ (Valores)]]*-1,FluxoCaixa101315176[[#This Row],[R$ (Valores)]])</f>
        <v>-124.82</v>
      </c>
    </row>
    <row r="316" spans="2:10" hidden="1">
      <c r="B316" s="16">
        <v>46091</v>
      </c>
      <c r="C316" s="48" t="s">
        <v>1908</v>
      </c>
      <c r="D316" s="17" t="s">
        <v>2</v>
      </c>
      <c r="E316" s="17" t="s">
        <v>14</v>
      </c>
      <c r="F316" s="17" t="s">
        <v>1563</v>
      </c>
      <c r="G316" s="21">
        <v>266.25</v>
      </c>
      <c r="H316" s="17" t="s">
        <v>525</v>
      </c>
      <c r="I316" s="20">
        <f>IF(FluxoCaixa101315176[[#This Row],[Fornecedores]]="Saldo Inicial",FluxoCaixa101315176[[#This Row],[R$ (Valores)]],I315+FluxoCaixa101315176[[#This Row],[Valores Receitas / Despesas]])</f>
        <v>-484174.12999999989</v>
      </c>
      <c r="J316" s="5">
        <f>IF(FluxoCaixa101315176[[#This Row],[Entrada / Saída]]="Saída",FluxoCaixa101315176[[#This Row],[R$ (Valores)]]*-1,FluxoCaixa101315176[[#This Row],[R$ (Valores)]])</f>
        <v>-266.25</v>
      </c>
    </row>
    <row r="317" spans="2:10" hidden="1">
      <c r="B317" s="16">
        <v>46091</v>
      </c>
      <c r="C317" s="48" t="s">
        <v>1908</v>
      </c>
      <c r="D317" s="17" t="s">
        <v>2</v>
      </c>
      <c r="E317" s="17" t="s">
        <v>14</v>
      </c>
      <c r="F317" s="17" t="s">
        <v>1563</v>
      </c>
      <c r="G317" s="21">
        <v>242.03</v>
      </c>
      <c r="H317" s="17" t="s">
        <v>525</v>
      </c>
      <c r="I317" s="20">
        <f>IF(FluxoCaixa101315176[[#This Row],[Fornecedores]]="Saldo Inicial",FluxoCaixa101315176[[#This Row],[R$ (Valores)]],I316+FluxoCaixa101315176[[#This Row],[Valores Receitas / Despesas]])</f>
        <v>-484416.15999999992</v>
      </c>
      <c r="J317" s="5">
        <f>IF(FluxoCaixa101315176[[#This Row],[Entrada / Saída]]="Saída",FluxoCaixa101315176[[#This Row],[R$ (Valores)]]*-1,FluxoCaixa101315176[[#This Row],[R$ (Valores)]])</f>
        <v>-242.03</v>
      </c>
    </row>
    <row r="318" spans="2:10" hidden="1">
      <c r="B318" s="16">
        <v>46091</v>
      </c>
      <c r="C318" s="48" t="s">
        <v>1908</v>
      </c>
      <c r="D318" s="17" t="s">
        <v>2</v>
      </c>
      <c r="E318" s="17" t="s">
        <v>14</v>
      </c>
      <c r="F318" s="17" t="s">
        <v>1563</v>
      </c>
      <c r="G318" s="21">
        <v>190.39</v>
      </c>
      <c r="H318" s="17" t="s">
        <v>525</v>
      </c>
      <c r="I318" s="20">
        <f>IF(FluxoCaixa101315176[[#This Row],[Fornecedores]]="Saldo Inicial",FluxoCaixa101315176[[#This Row],[R$ (Valores)]],I317+FluxoCaixa101315176[[#This Row],[Valores Receitas / Despesas]])</f>
        <v>-484606.54999999993</v>
      </c>
      <c r="J318" s="5">
        <f>IF(FluxoCaixa101315176[[#This Row],[Entrada / Saída]]="Saída",FluxoCaixa101315176[[#This Row],[R$ (Valores)]]*-1,FluxoCaixa101315176[[#This Row],[R$ (Valores)]])</f>
        <v>-190.39</v>
      </c>
    </row>
    <row r="319" spans="2:10" hidden="1">
      <c r="B319" s="16">
        <v>46091</v>
      </c>
      <c r="C319" s="48" t="s">
        <v>1908</v>
      </c>
      <c r="D319" s="17" t="s">
        <v>2</v>
      </c>
      <c r="E319" s="17" t="s">
        <v>14</v>
      </c>
      <c r="F319" s="17" t="s">
        <v>1563</v>
      </c>
      <c r="G319" s="21">
        <v>185.19</v>
      </c>
      <c r="H319" s="17" t="s">
        <v>525</v>
      </c>
      <c r="I319" s="20">
        <f>IF(FluxoCaixa101315176[[#This Row],[Fornecedores]]="Saldo Inicial",FluxoCaixa101315176[[#This Row],[R$ (Valores)]],I318+FluxoCaixa101315176[[#This Row],[Valores Receitas / Despesas]])</f>
        <v>-484791.73999999993</v>
      </c>
      <c r="J319" s="5">
        <f>IF(FluxoCaixa101315176[[#This Row],[Entrada / Saída]]="Saída",FluxoCaixa101315176[[#This Row],[R$ (Valores)]]*-1,FluxoCaixa101315176[[#This Row],[R$ (Valores)]])</f>
        <v>-185.19</v>
      </c>
    </row>
    <row r="320" spans="2:10" hidden="1">
      <c r="B320" s="16">
        <v>46091</v>
      </c>
      <c r="C320" s="48" t="s">
        <v>1908</v>
      </c>
      <c r="D320" s="17" t="s">
        <v>2</v>
      </c>
      <c r="E320" s="17" t="s">
        <v>14</v>
      </c>
      <c r="F320" s="17" t="s">
        <v>1563</v>
      </c>
      <c r="G320" s="21">
        <v>185.19</v>
      </c>
      <c r="H320" s="17" t="s">
        <v>525</v>
      </c>
      <c r="I320" s="20">
        <f>IF(FluxoCaixa101315176[[#This Row],[Fornecedores]]="Saldo Inicial",FluxoCaixa101315176[[#This Row],[R$ (Valores)]],I319+FluxoCaixa101315176[[#This Row],[Valores Receitas / Despesas]])</f>
        <v>-484976.92999999993</v>
      </c>
      <c r="J320" s="5">
        <f>IF(FluxoCaixa101315176[[#This Row],[Entrada / Saída]]="Saída",FluxoCaixa101315176[[#This Row],[R$ (Valores)]]*-1,FluxoCaixa101315176[[#This Row],[R$ (Valores)]])</f>
        <v>-185.19</v>
      </c>
    </row>
    <row r="321" spans="2:10" hidden="1">
      <c r="B321" s="16">
        <v>46091</v>
      </c>
      <c r="C321" s="48" t="s">
        <v>1908</v>
      </c>
      <c r="D321" s="17" t="s">
        <v>2</v>
      </c>
      <c r="E321" s="17" t="s">
        <v>14</v>
      </c>
      <c r="F321" s="17" t="s">
        <v>1563</v>
      </c>
      <c r="G321" s="21">
        <v>172.44</v>
      </c>
      <c r="H321" s="17" t="s">
        <v>525</v>
      </c>
      <c r="I321" s="20">
        <f>IF(FluxoCaixa101315176[[#This Row],[Fornecedores]]="Saldo Inicial",FluxoCaixa101315176[[#This Row],[R$ (Valores)]],I320+FluxoCaixa101315176[[#This Row],[Valores Receitas / Despesas]])</f>
        <v>-485149.36999999994</v>
      </c>
      <c r="J321" s="53">
        <f>IF(FluxoCaixa101315176[[#This Row],[Entrada / Saída]]="Saída",FluxoCaixa101315176[[#This Row],[R$ (Valores)]]*-1,FluxoCaixa101315176[[#This Row],[R$ (Valores)]])</f>
        <v>-172.44</v>
      </c>
    </row>
    <row r="322" spans="2:10" hidden="1">
      <c r="B322" s="16">
        <v>46091</v>
      </c>
      <c r="C322" s="48" t="s">
        <v>1908</v>
      </c>
      <c r="D322" s="17" t="s">
        <v>2</v>
      </c>
      <c r="E322" s="17" t="s">
        <v>14</v>
      </c>
      <c r="F322" s="17" t="s">
        <v>1563</v>
      </c>
      <c r="G322" s="21">
        <v>141.78</v>
      </c>
      <c r="H322" s="17" t="s">
        <v>525</v>
      </c>
      <c r="I322" s="20">
        <f>IF(FluxoCaixa101315176[[#This Row],[Fornecedores]]="Saldo Inicial",FluxoCaixa101315176[[#This Row],[R$ (Valores)]],I321+FluxoCaixa101315176[[#This Row],[Valores Receitas / Despesas]])</f>
        <v>-485291.14999999997</v>
      </c>
      <c r="J322" s="53">
        <f>IF(FluxoCaixa101315176[[#This Row],[Entrada / Saída]]="Saída",FluxoCaixa101315176[[#This Row],[R$ (Valores)]]*-1,FluxoCaixa101315176[[#This Row],[R$ (Valores)]])</f>
        <v>-141.78</v>
      </c>
    </row>
    <row r="323" spans="2:10" hidden="1">
      <c r="B323" s="16">
        <v>46091</v>
      </c>
      <c r="C323" s="48" t="s">
        <v>1908</v>
      </c>
      <c r="D323" s="17" t="s">
        <v>2</v>
      </c>
      <c r="E323" s="17" t="s">
        <v>14</v>
      </c>
      <c r="F323" s="17" t="s">
        <v>1563</v>
      </c>
      <c r="G323" s="21">
        <v>138.72</v>
      </c>
      <c r="H323" s="17" t="s">
        <v>525</v>
      </c>
      <c r="I323" s="20">
        <f>IF(FluxoCaixa101315176[[#This Row],[Fornecedores]]="Saldo Inicial",FluxoCaixa101315176[[#This Row],[R$ (Valores)]],I322+FluxoCaixa101315176[[#This Row],[Valores Receitas / Despesas]])</f>
        <v>-485429.86999999994</v>
      </c>
      <c r="J323" s="53">
        <f>IF(FluxoCaixa101315176[[#This Row],[Entrada / Saída]]="Saída",FluxoCaixa101315176[[#This Row],[R$ (Valores)]]*-1,FluxoCaixa101315176[[#This Row],[R$ (Valores)]])</f>
        <v>-138.72</v>
      </c>
    </row>
    <row r="324" spans="2:10" hidden="1">
      <c r="B324" s="16">
        <v>46091</v>
      </c>
      <c r="C324" s="48" t="s">
        <v>1908</v>
      </c>
      <c r="D324" s="17" t="s">
        <v>2</v>
      </c>
      <c r="E324" s="17" t="s">
        <v>14</v>
      </c>
      <c r="F324" s="17" t="s">
        <v>1563</v>
      </c>
      <c r="G324" s="21">
        <v>115.06</v>
      </c>
      <c r="H324" s="17" t="s">
        <v>525</v>
      </c>
      <c r="I324" s="20">
        <f>IF(FluxoCaixa101315176[[#This Row],[Fornecedores]]="Saldo Inicial",FluxoCaixa101315176[[#This Row],[R$ (Valores)]],I323+FluxoCaixa101315176[[#This Row],[Valores Receitas / Despesas]])</f>
        <v>-485544.92999999993</v>
      </c>
      <c r="J324" s="53">
        <f>IF(FluxoCaixa101315176[[#This Row],[Entrada / Saída]]="Saída",FluxoCaixa101315176[[#This Row],[R$ (Valores)]]*-1,FluxoCaixa101315176[[#This Row],[R$ (Valores)]])</f>
        <v>-115.06</v>
      </c>
    </row>
    <row r="325" spans="2:10" hidden="1">
      <c r="B325" s="16">
        <v>46091</v>
      </c>
      <c r="C325" s="48" t="s">
        <v>1908</v>
      </c>
      <c r="D325" s="17" t="s">
        <v>2</v>
      </c>
      <c r="E325" s="17" t="s">
        <v>14</v>
      </c>
      <c r="F325" s="17" t="s">
        <v>1563</v>
      </c>
      <c r="G325" s="21">
        <v>99.17</v>
      </c>
      <c r="H325" s="17" t="s">
        <v>525</v>
      </c>
      <c r="I325" s="20">
        <f>IF(FluxoCaixa101315176[[#This Row],[Fornecedores]]="Saldo Inicial",FluxoCaixa101315176[[#This Row],[R$ (Valores)]],I324+FluxoCaixa101315176[[#This Row],[Valores Receitas / Despesas]])</f>
        <v>-485644.09999999992</v>
      </c>
      <c r="J325" s="53">
        <f>IF(FluxoCaixa101315176[[#This Row],[Entrada / Saída]]="Saída",FluxoCaixa101315176[[#This Row],[R$ (Valores)]]*-1,FluxoCaixa101315176[[#This Row],[R$ (Valores)]])</f>
        <v>-99.17</v>
      </c>
    </row>
    <row r="326" spans="2:10" hidden="1">
      <c r="B326" s="16">
        <v>46091</v>
      </c>
      <c r="C326" s="48" t="s">
        <v>1908</v>
      </c>
      <c r="D326" s="17" t="s">
        <v>2</v>
      </c>
      <c r="E326" s="17" t="s">
        <v>14</v>
      </c>
      <c r="F326" s="17" t="s">
        <v>1563</v>
      </c>
      <c r="G326" s="21">
        <v>91.5</v>
      </c>
      <c r="H326" s="17" t="s">
        <v>525</v>
      </c>
      <c r="I326" s="20">
        <f>IF(FluxoCaixa101315176[[#This Row],[Fornecedores]]="Saldo Inicial",FluxoCaixa101315176[[#This Row],[R$ (Valores)]],I325+FluxoCaixa101315176[[#This Row],[Valores Receitas / Despesas]])</f>
        <v>-485735.59999999992</v>
      </c>
      <c r="J326" s="53">
        <f>IF(FluxoCaixa101315176[[#This Row],[Entrada / Saída]]="Saída",FluxoCaixa101315176[[#This Row],[R$ (Valores)]]*-1,FluxoCaixa101315176[[#This Row],[R$ (Valores)]])</f>
        <v>-91.5</v>
      </c>
    </row>
    <row r="327" spans="2:10" hidden="1">
      <c r="B327" s="16">
        <v>46091</v>
      </c>
      <c r="C327" s="48" t="s">
        <v>1908</v>
      </c>
      <c r="D327" s="17" t="s">
        <v>2</v>
      </c>
      <c r="E327" s="17" t="s">
        <v>70</v>
      </c>
      <c r="F327" s="69" t="s">
        <v>2155</v>
      </c>
      <c r="G327" s="21">
        <v>7780</v>
      </c>
      <c r="H327" s="17" t="s">
        <v>525</v>
      </c>
      <c r="I327" s="20">
        <f>IF(FluxoCaixa101315176[[#This Row],[Fornecedores]]="Saldo Inicial",FluxoCaixa101315176[[#This Row],[R$ (Valores)]],I326+FluxoCaixa101315176[[#This Row],[Valores Receitas / Despesas]])</f>
        <v>-493515.59999999992</v>
      </c>
      <c r="J327" s="53">
        <f>IF(FluxoCaixa101315176[[#This Row],[Entrada / Saída]]="Saída",FluxoCaixa101315176[[#This Row],[R$ (Valores)]]*-1,FluxoCaixa101315176[[#This Row],[R$ (Valores)]])</f>
        <v>-7780</v>
      </c>
    </row>
    <row r="328" spans="2:10" hidden="1">
      <c r="B328" s="16">
        <v>46091</v>
      </c>
      <c r="C328" s="48" t="s">
        <v>1908</v>
      </c>
      <c r="D328" s="17" t="s">
        <v>2</v>
      </c>
      <c r="E328" s="17" t="s">
        <v>507</v>
      </c>
      <c r="F328" s="74" t="s">
        <v>2120</v>
      </c>
      <c r="G328" s="21">
        <v>197.5</v>
      </c>
      <c r="H328" s="17" t="s">
        <v>525</v>
      </c>
      <c r="I328" s="20">
        <f>IF(FluxoCaixa101315176[[#This Row],[Fornecedores]]="Saldo Inicial",FluxoCaixa101315176[[#This Row],[R$ (Valores)]],I327+FluxoCaixa101315176[[#This Row],[Valores Receitas / Despesas]])</f>
        <v>-493713.09999999992</v>
      </c>
      <c r="J328" s="53">
        <f>IF(FluxoCaixa101315176[[#This Row],[Entrada / Saída]]="Saída",FluxoCaixa101315176[[#This Row],[R$ (Valores)]]*-1,FluxoCaixa101315176[[#This Row],[R$ (Valores)]])</f>
        <v>-197.5</v>
      </c>
    </row>
    <row r="329" spans="2:10" hidden="1">
      <c r="B329" s="16">
        <v>46091</v>
      </c>
      <c r="C329" s="48" t="s">
        <v>1908</v>
      </c>
      <c r="D329" s="45" t="s">
        <v>2</v>
      </c>
      <c r="E329" s="45" t="s">
        <v>70</v>
      </c>
      <c r="F329" s="17" t="s">
        <v>2089</v>
      </c>
      <c r="G329" s="54">
        <v>4833.25</v>
      </c>
      <c r="H329" s="45" t="s">
        <v>525</v>
      </c>
      <c r="I329" s="20">
        <f>IF(FluxoCaixa101315176[[#This Row],[Fornecedores]]="Saldo Inicial",FluxoCaixa101315176[[#This Row],[R$ (Valores)]],I328+FluxoCaixa101315176[[#This Row],[Valores Receitas / Despesas]])</f>
        <v>-498546.34999999992</v>
      </c>
      <c r="J329" s="5">
        <f>IF(FluxoCaixa101315176[[#This Row],[Entrada / Saída]]="Saída",FluxoCaixa101315176[[#This Row],[R$ (Valores)]]*-1,FluxoCaixa101315176[[#This Row],[R$ (Valores)]])</f>
        <v>-4833.25</v>
      </c>
    </row>
    <row r="330" spans="2:10" hidden="1">
      <c r="B330" s="16">
        <v>46091</v>
      </c>
      <c r="C330" s="48" t="s">
        <v>1908</v>
      </c>
      <c r="D330" s="17" t="s">
        <v>2</v>
      </c>
      <c r="E330" s="17" t="s">
        <v>70</v>
      </c>
      <c r="F330" s="17" t="s">
        <v>1593</v>
      </c>
      <c r="G330" s="21">
        <v>10218.5</v>
      </c>
      <c r="H330" s="17" t="s">
        <v>525</v>
      </c>
      <c r="I330" s="20">
        <f>IF(FluxoCaixa101315176[[#This Row],[Fornecedores]]="Saldo Inicial",FluxoCaixa101315176[[#This Row],[R$ (Valores)]],I329+FluxoCaixa101315176[[#This Row],[Valores Receitas / Despesas]])</f>
        <v>-508764.84999999992</v>
      </c>
      <c r="J330" s="20">
        <f>IF(FluxoCaixa101315176[[#This Row],[Entrada / Saída]]="Saída",FluxoCaixa101315176[[#This Row],[R$ (Valores)]]*-1,FluxoCaixa101315176[[#This Row],[R$ (Valores)]])</f>
        <v>-10218.5</v>
      </c>
    </row>
    <row r="331" spans="2:10" hidden="1">
      <c r="B331" s="16">
        <v>46091</v>
      </c>
      <c r="C331" s="48" t="s">
        <v>1908</v>
      </c>
      <c r="D331" s="45" t="s">
        <v>2</v>
      </c>
      <c r="E331" s="45" t="s">
        <v>70</v>
      </c>
      <c r="F331" s="1" t="s">
        <v>2106</v>
      </c>
      <c r="G331" s="54">
        <v>14613.62</v>
      </c>
      <c r="H331" s="45" t="s">
        <v>525</v>
      </c>
      <c r="I331" s="20">
        <f>IF(FluxoCaixa101315176[[#This Row],[Fornecedores]]="Saldo Inicial",FluxoCaixa101315176[[#This Row],[R$ (Valores)]],I330+FluxoCaixa101315176[[#This Row],[Valores Receitas / Despesas]])</f>
        <v>-523378.46999999991</v>
      </c>
      <c r="J331" s="47">
        <f>IF(FluxoCaixa101315176[[#This Row],[Entrada / Saída]]="Saída",FluxoCaixa101315176[[#This Row],[R$ (Valores)]]*-1,FluxoCaixa101315176[[#This Row],[R$ (Valores)]])</f>
        <v>-14613.62</v>
      </c>
    </row>
    <row r="332" spans="2:10" hidden="1">
      <c r="B332" s="16">
        <v>46091</v>
      </c>
      <c r="C332" s="48" t="s">
        <v>1908</v>
      </c>
      <c r="D332" s="17" t="s">
        <v>1</v>
      </c>
      <c r="E332" s="17" t="s">
        <v>75</v>
      </c>
      <c r="F332" s="17" t="s">
        <v>75</v>
      </c>
      <c r="G332" s="21">
        <v>150000</v>
      </c>
      <c r="H332" s="17" t="s">
        <v>525</v>
      </c>
      <c r="I332" s="20">
        <f>IF(FluxoCaixa101315176[[#This Row],[Fornecedores]]="Saldo Inicial",FluxoCaixa101315176[[#This Row],[R$ (Valores)]],I331+FluxoCaixa101315176[[#This Row],[Valores Receitas / Despesas]])</f>
        <v>-373378.46999999991</v>
      </c>
      <c r="J332" s="20">
        <f>IF(FluxoCaixa101315176[[#This Row],[Entrada / Saída]]="Saída",FluxoCaixa101315176[[#This Row],[R$ (Valores)]]*-1,FluxoCaixa101315176[[#This Row],[R$ (Valores)]])</f>
        <v>150000</v>
      </c>
    </row>
    <row r="333" spans="2:10" hidden="1">
      <c r="B333" s="16">
        <v>46091</v>
      </c>
      <c r="C333" s="48" t="s">
        <v>1908</v>
      </c>
      <c r="D333" s="17" t="s">
        <v>1</v>
      </c>
      <c r="E333" s="17" t="s">
        <v>75</v>
      </c>
      <c r="F333" s="74" t="s">
        <v>75</v>
      </c>
      <c r="G333" s="21">
        <v>600000</v>
      </c>
      <c r="H333" s="17" t="s">
        <v>525</v>
      </c>
      <c r="I333" s="20">
        <f>IF(FluxoCaixa101315176[[#This Row],[Fornecedores]]="Saldo Inicial",FluxoCaixa101315176[[#This Row],[R$ (Valores)]],I332+FluxoCaixa101315176[[#This Row],[Valores Receitas / Despesas]])</f>
        <v>226621.53000000009</v>
      </c>
      <c r="J333" s="20">
        <f>IF(FluxoCaixa101315176[[#This Row],[Entrada / Saída]]="Saída",FluxoCaixa101315176[[#This Row],[R$ (Valores)]]*-1,FluxoCaixa101315176[[#This Row],[R$ (Valores)]])</f>
        <v>600000</v>
      </c>
    </row>
    <row r="334" spans="2:10" hidden="1">
      <c r="B334" s="16">
        <v>46091</v>
      </c>
      <c r="C334" s="48" t="s">
        <v>1908</v>
      </c>
      <c r="D334" s="17" t="s">
        <v>2</v>
      </c>
      <c r="E334" s="17" t="s">
        <v>70</v>
      </c>
      <c r="F334" s="17" t="s">
        <v>1655</v>
      </c>
      <c r="G334" s="21">
        <v>15329.75</v>
      </c>
      <c r="H334" s="17" t="s">
        <v>525</v>
      </c>
      <c r="I334" s="20">
        <f>IF(FluxoCaixa101315176[[#This Row],[Fornecedores]]="Saldo Inicial",FluxoCaixa101315176[[#This Row],[R$ (Valores)]],I333+FluxoCaixa101315176[[#This Row],[Valores Receitas / Despesas]])</f>
        <v>211291.78000000009</v>
      </c>
      <c r="J334" s="20">
        <f>IF(FluxoCaixa101315176[[#This Row],[Entrada / Saída]]="Saída",FluxoCaixa101315176[[#This Row],[R$ (Valores)]]*-1,FluxoCaixa101315176[[#This Row],[R$ (Valores)]])</f>
        <v>-15329.75</v>
      </c>
    </row>
    <row r="335" spans="2:10" hidden="1">
      <c r="B335" s="16">
        <v>46091</v>
      </c>
      <c r="C335" s="48" t="s">
        <v>1908</v>
      </c>
      <c r="D335" s="17" t="s">
        <v>2</v>
      </c>
      <c r="E335" s="17" t="s">
        <v>70</v>
      </c>
      <c r="F335" s="17" t="s">
        <v>2095</v>
      </c>
      <c r="G335" s="21">
        <v>8000</v>
      </c>
      <c r="H335" s="17" t="s">
        <v>525</v>
      </c>
      <c r="I335" s="20">
        <f>IF(FluxoCaixa101315176[[#This Row],[Fornecedores]]="Saldo Inicial",FluxoCaixa101315176[[#This Row],[R$ (Valores)]],I334+FluxoCaixa101315176[[#This Row],[Valores Receitas / Despesas]])</f>
        <v>203291.78000000009</v>
      </c>
      <c r="J335" s="20">
        <f>IF(FluxoCaixa101315176[[#This Row],[Entrada / Saída]]="Saída",FluxoCaixa101315176[[#This Row],[R$ (Valores)]]*-1,FluxoCaixa101315176[[#This Row],[R$ (Valores)]])</f>
        <v>-8000</v>
      </c>
    </row>
    <row r="336" spans="2:10" hidden="1">
      <c r="B336" s="16">
        <v>46091</v>
      </c>
      <c r="C336" s="48" t="s">
        <v>1908</v>
      </c>
      <c r="D336" s="45" t="s">
        <v>2</v>
      </c>
      <c r="E336" s="45" t="s">
        <v>70</v>
      </c>
      <c r="F336" s="17" t="s">
        <v>2095</v>
      </c>
      <c r="G336" s="54">
        <v>8000</v>
      </c>
      <c r="H336" s="45" t="s">
        <v>525</v>
      </c>
      <c r="I336" s="20">
        <f>IF(FluxoCaixa101315176[[#This Row],[Fornecedores]]="Saldo Inicial",FluxoCaixa101315176[[#This Row],[R$ (Valores)]],I335+FluxoCaixa101315176[[#This Row],[Valores Receitas / Despesas]])</f>
        <v>195291.78000000009</v>
      </c>
      <c r="J336" s="70">
        <f>IF(FluxoCaixa101315176[[#This Row],[Entrada / Saída]]="Saída",FluxoCaixa101315176[[#This Row],[R$ (Valores)]]*-1,FluxoCaixa101315176[[#This Row],[R$ (Valores)]])</f>
        <v>-8000</v>
      </c>
    </row>
    <row r="337" spans="2:10" hidden="1">
      <c r="B337" s="16">
        <v>46091</v>
      </c>
      <c r="C337" s="48" t="s">
        <v>1908</v>
      </c>
      <c r="D337" s="17" t="s">
        <v>2</v>
      </c>
      <c r="E337" s="17" t="s">
        <v>70</v>
      </c>
      <c r="F337" s="17" t="s">
        <v>1659</v>
      </c>
      <c r="G337" s="21">
        <v>12537.35</v>
      </c>
      <c r="H337" s="17" t="s">
        <v>525</v>
      </c>
      <c r="I337" s="20">
        <f>IF(FluxoCaixa101315176[[#This Row],[Fornecedores]]="Saldo Inicial",FluxoCaixa101315176[[#This Row],[R$ (Valores)]],I336+FluxoCaixa101315176[[#This Row],[Valores Receitas / Despesas]])</f>
        <v>182754.43000000008</v>
      </c>
      <c r="J337" s="59">
        <f>IF(FluxoCaixa101315176[[#This Row],[Entrada / Saída]]="Saída",FluxoCaixa101315176[[#This Row],[R$ (Valores)]]*-1,FluxoCaixa101315176[[#This Row],[R$ (Valores)]])</f>
        <v>-12537.35</v>
      </c>
    </row>
    <row r="338" spans="2:10" hidden="1">
      <c r="B338" s="16">
        <v>46091</v>
      </c>
      <c r="C338" s="48" t="s">
        <v>1908</v>
      </c>
      <c r="D338" s="17" t="s">
        <v>2</v>
      </c>
      <c r="E338" s="17" t="s">
        <v>70</v>
      </c>
      <c r="F338" s="17" t="s">
        <v>828</v>
      </c>
      <c r="G338" s="21">
        <v>16120</v>
      </c>
      <c r="H338" s="17" t="s">
        <v>525</v>
      </c>
      <c r="I338" s="20">
        <f>IF(FluxoCaixa101315176[[#This Row],[Fornecedores]]="Saldo Inicial",FluxoCaixa101315176[[#This Row],[R$ (Valores)]],I337+FluxoCaixa101315176[[#This Row],[Valores Receitas / Despesas]])</f>
        <v>166634.43000000008</v>
      </c>
      <c r="J338" s="59">
        <f>IF(FluxoCaixa101315176[[#This Row],[Entrada / Saída]]="Saída",FluxoCaixa101315176[[#This Row],[R$ (Valores)]]*-1,FluxoCaixa101315176[[#This Row],[R$ (Valores)]])</f>
        <v>-16120</v>
      </c>
    </row>
    <row r="339" spans="2:10" hidden="1">
      <c r="B339" s="16">
        <v>46091</v>
      </c>
      <c r="C339" s="48" t="s">
        <v>1908</v>
      </c>
      <c r="D339" s="17" t="s">
        <v>2</v>
      </c>
      <c r="E339" s="17" t="s">
        <v>70</v>
      </c>
      <c r="F339" s="17" t="s">
        <v>1588</v>
      </c>
      <c r="G339" s="21">
        <v>15425.53</v>
      </c>
      <c r="H339" s="17" t="s">
        <v>525</v>
      </c>
      <c r="I339" s="20">
        <f>IF(FluxoCaixa101315176[[#This Row],[Fornecedores]]="Saldo Inicial",FluxoCaixa101315176[[#This Row],[R$ (Valores)]],I338+FluxoCaixa101315176[[#This Row],[Valores Receitas / Despesas]])</f>
        <v>151208.90000000008</v>
      </c>
      <c r="J339" s="59">
        <f>IF(FluxoCaixa101315176[[#This Row],[Entrada / Saída]]="Saída",FluxoCaixa101315176[[#This Row],[R$ (Valores)]]*-1,FluxoCaixa101315176[[#This Row],[R$ (Valores)]])</f>
        <v>-15425.53</v>
      </c>
    </row>
    <row r="340" spans="2:10" hidden="1">
      <c r="B340" s="16">
        <v>46091</v>
      </c>
      <c r="C340" s="48" t="s">
        <v>1908</v>
      </c>
      <c r="D340" s="17" t="s">
        <v>2</v>
      </c>
      <c r="E340" s="17" t="s">
        <v>70</v>
      </c>
      <c r="F340" s="17" t="s">
        <v>798</v>
      </c>
      <c r="G340" s="21">
        <v>14256.62</v>
      </c>
      <c r="H340" s="17" t="s">
        <v>525</v>
      </c>
      <c r="I340" s="20">
        <f>IF(FluxoCaixa101315176[[#This Row],[Fornecedores]]="Saldo Inicial",FluxoCaixa101315176[[#This Row],[R$ (Valores)]],I339+FluxoCaixa101315176[[#This Row],[Valores Receitas / Despesas]])</f>
        <v>136952.28000000009</v>
      </c>
      <c r="J340" s="59">
        <f>IF(FluxoCaixa101315176[[#This Row],[Entrada / Saída]]="Saída",FluxoCaixa101315176[[#This Row],[R$ (Valores)]]*-1,FluxoCaixa101315176[[#This Row],[R$ (Valores)]])</f>
        <v>-14256.62</v>
      </c>
    </row>
    <row r="341" spans="2:10" hidden="1">
      <c r="B341" s="16">
        <v>46092</v>
      </c>
      <c r="C341" s="48" t="s">
        <v>1908</v>
      </c>
      <c r="D341" s="45" t="s">
        <v>2</v>
      </c>
      <c r="E341" s="45" t="s">
        <v>70</v>
      </c>
      <c r="F341" s="17" t="s">
        <v>789</v>
      </c>
      <c r="G341" s="54">
        <v>2000</v>
      </c>
      <c r="H341" s="17" t="s">
        <v>525</v>
      </c>
      <c r="I341" s="20">
        <f>IF(FluxoCaixa101315176[[#This Row],[Fornecedores]]="Saldo Inicial",FluxoCaixa101315176[[#This Row],[R$ (Valores)]],I340+FluxoCaixa101315176[[#This Row],[Valores Receitas / Despesas]])</f>
        <v>134952.28000000009</v>
      </c>
      <c r="J341" s="59">
        <f>IF(FluxoCaixa101315176[[#This Row],[Entrada / Saída]]="Saída",FluxoCaixa101315176[[#This Row],[R$ (Valores)]]*-1,FluxoCaixa101315176[[#This Row],[R$ (Valores)]])</f>
        <v>-2000</v>
      </c>
    </row>
    <row r="342" spans="2:10" hidden="1">
      <c r="B342" s="16">
        <v>46092</v>
      </c>
      <c r="C342" s="48" t="s">
        <v>1908</v>
      </c>
      <c r="D342" s="17" t="s">
        <v>2</v>
      </c>
      <c r="E342" s="17" t="s">
        <v>23</v>
      </c>
      <c r="F342" s="17" t="s">
        <v>2046</v>
      </c>
      <c r="G342" s="21">
        <v>768</v>
      </c>
      <c r="H342" s="17" t="s">
        <v>525</v>
      </c>
      <c r="I342" s="20">
        <f>IF(FluxoCaixa101315176[[#This Row],[Fornecedores]]="Saldo Inicial",FluxoCaixa101315176[[#This Row],[R$ (Valores)]],I341+FluxoCaixa101315176[[#This Row],[Valores Receitas / Despesas]])</f>
        <v>134184.28000000009</v>
      </c>
      <c r="J342" s="59">
        <f>IF(FluxoCaixa101315176[[#This Row],[Entrada / Saída]]="Saída",FluxoCaixa101315176[[#This Row],[R$ (Valores)]]*-1,FluxoCaixa101315176[[#This Row],[R$ (Valores)]])</f>
        <v>-768</v>
      </c>
    </row>
    <row r="343" spans="2:10" hidden="1">
      <c r="B343" s="16">
        <v>46092</v>
      </c>
      <c r="C343" s="48" t="s">
        <v>1908</v>
      </c>
      <c r="D343" s="17" t="s">
        <v>2</v>
      </c>
      <c r="E343" s="17" t="s">
        <v>61</v>
      </c>
      <c r="F343" s="17" t="s">
        <v>2180</v>
      </c>
      <c r="G343" s="21">
        <v>9983.7199999999993</v>
      </c>
      <c r="H343" s="17" t="s">
        <v>525</v>
      </c>
      <c r="I343" s="20">
        <f>IF(FluxoCaixa101315176[[#This Row],[Fornecedores]]="Saldo Inicial",FluxoCaixa101315176[[#This Row],[R$ (Valores)]],I342+FluxoCaixa101315176[[#This Row],[Valores Receitas / Despesas]])</f>
        <v>124200.56000000008</v>
      </c>
      <c r="J343" s="53">
        <f>IF(FluxoCaixa101315176[[#This Row],[Entrada / Saída]]="Saída",FluxoCaixa101315176[[#This Row],[R$ (Valores)]]*-1,FluxoCaixa101315176[[#This Row],[R$ (Valores)]])</f>
        <v>-9983.7199999999993</v>
      </c>
    </row>
    <row r="344" spans="2:10" hidden="1">
      <c r="B344" s="16">
        <v>46092</v>
      </c>
      <c r="C344" s="48" t="s">
        <v>1908</v>
      </c>
      <c r="D344" s="17" t="s">
        <v>2</v>
      </c>
      <c r="E344" s="17" t="s">
        <v>70</v>
      </c>
      <c r="F344" s="17" t="s">
        <v>2183</v>
      </c>
      <c r="G344" s="21">
        <v>400</v>
      </c>
      <c r="H344" s="17" t="s">
        <v>525</v>
      </c>
      <c r="I344" s="20">
        <f>IF(FluxoCaixa101315176[[#This Row],[Fornecedores]]="Saldo Inicial",FluxoCaixa101315176[[#This Row],[R$ (Valores)]],I343+FluxoCaixa101315176[[#This Row],[Valores Receitas / Despesas]])</f>
        <v>123800.56000000008</v>
      </c>
      <c r="J344" s="53">
        <f>IF(FluxoCaixa101315176[[#This Row],[Entrada / Saída]]="Saída",FluxoCaixa101315176[[#This Row],[R$ (Valores)]]*-1,FluxoCaixa101315176[[#This Row],[R$ (Valores)]])</f>
        <v>-400</v>
      </c>
    </row>
    <row r="345" spans="2:10" hidden="1">
      <c r="B345" s="16">
        <v>46092</v>
      </c>
      <c r="C345" s="48" t="s">
        <v>1908</v>
      </c>
      <c r="D345" s="17" t="s">
        <v>2</v>
      </c>
      <c r="E345" s="17" t="s">
        <v>507</v>
      </c>
      <c r="F345" s="17" t="s">
        <v>2177</v>
      </c>
      <c r="G345" s="21">
        <v>108.39</v>
      </c>
      <c r="H345" s="17" t="s">
        <v>525</v>
      </c>
      <c r="I345" s="20">
        <f>IF(FluxoCaixa101315176[[#This Row],[Fornecedores]]="Saldo Inicial",FluxoCaixa101315176[[#This Row],[R$ (Valores)]],I344+FluxoCaixa101315176[[#This Row],[Valores Receitas / Despesas]])</f>
        <v>123692.17000000009</v>
      </c>
      <c r="J345" s="53">
        <f>IF(FluxoCaixa101315176[[#This Row],[Entrada / Saída]]="Saída",FluxoCaixa101315176[[#This Row],[R$ (Valores)]]*-1,FluxoCaixa101315176[[#This Row],[R$ (Valores)]])</f>
        <v>-108.39</v>
      </c>
    </row>
    <row r="346" spans="2:10" hidden="1">
      <c r="B346" s="16">
        <v>46092</v>
      </c>
      <c r="C346" s="48" t="s">
        <v>1908</v>
      </c>
      <c r="D346" s="17" t="s">
        <v>2</v>
      </c>
      <c r="E346" s="17" t="s">
        <v>70</v>
      </c>
      <c r="F346" s="17" t="s">
        <v>1662</v>
      </c>
      <c r="G346" s="21">
        <v>27426.5</v>
      </c>
      <c r="H346" s="17" t="s">
        <v>525</v>
      </c>
      <c r="I346" s="20">
        <f>IF(FluxoCaixa101315176[[#This Row],[Fornecedores]]="Saldo Inicial",FluxoCaixa101315176[[#This Row],[R$ (Valores)]],I345+FluxoCaixa101315176[[#This Row],[Valores Receitas / Despesas]])</f>
        <v>96265.670000000086</v>
      </c>
      <c r="J346" s="53">
        <f>IF(FluxoCaixa101315176[[#This Row],[Entrada / Saída]]="Saída",FluxoCaixa101315176[[#This Row],[R$ (Valores)]]*-1,FluxoCaixa101315176[[#This Row],[R$ (Valores)]])</f>
        <v>-27426.5</v>
      </c>
    </row>
    <row r="347" spans="2:10" hidden="1">
      <c r="B347" s="16">
        <v>46092</v>
      </c>
      <c r="C347" s="48" t="s">
        <v>1908</v>
      </c>
      <c r="D347" s="17" t="s">
        <v>2</v>
      </c>
      <c r="E347" s="17" t="s">
        <v>70</v>
      </c>
      <c r="F347" s="17" t="s">
        <v>2109</v>
      </c>
      <c r="G347" s="21">
        <v>500</v>
      </c>
      <c r="H347" s="17" t="s">
        <v>525</v>
      </c>
      <c r="I347" s="20">
        <f>IF(FluxoCaixa101315176[[#This Row],[Fornecedores]]="Saldo Inicial",FluxoCaixa101315176[[#This Row],[R$ (Valores)]],I346+FluxoCaixa101315176[[#This Row],[Valores Receitas / Despesas]])</f>
        <v>95765.670000000086</v>
      </c>
      <c r="J347" s="53">
        <f>IF(FluxoCaixa101315176[[#This Row],[Entrada / Saída]]="Saída",FluxoCaixa101315176[[#This Row],[R$ (Valores)]]*-1,FluxoCaixa101315176[[#This Row],[R$ (Valores)]])</f>
        <v>-500</v>
      </c>
    </row>
    <row r="348" spans="2:10" hidden="1">
      <c r="B348" s="16">
        <v>46092</v>
      </c>
      <c r="C348" s="48" t="s">
        <v>1908</v>
      </c>
      <c r="D348" s="17" t="s">
        <v>2</v>
      </c>
      <c r="E348" s="17" t="s">
        <v>521</v>
      </c>
      <c r="F348" s="17" t="s">
        <v>2179</v>
      </c>
      <c r="G348" s="21">
        <v>3100</v>
      </c>
      <c r="H348" s="17" t="s">
        <v>525</v>
      </c>
      <c r="I348" s="20">
        <f>IF(FluxoCaixa101315176[[#This Row],[Fornecedores]]="Saldo Inicial",FluxoCaixa101315176[[#This Row],[R$ (Valores)]],I347+FluxoCaixa101315176[[#This Row],[Valores Receitas / Despesas]])</f>
        <v>92665.670000000086</v>
      </c>
      <c r="J348" s="5">
        <f>IF(FluxoCaixa101315176[[#This Row],[Entrada / Saída]]="Saída",FluxoCaixa101315176[[#This Row],[R$ (Valores)]]*-1,FluxoCaixa101315176[[#This Row],[R$ (Valores)]])</f>
        <v>-3100</v>
      </c>
    </row>
    <row r="349" spans="2:10" hidden="1">
      <c r="B349" s="16">
        <v>46092</v>
      </c>
      <c r="C349" s="48" t="s">
        <v>1908</v>
      </c>
      <c r="D349" s="17" t="s">
        <v>2</v>
      </c>
      <c r="E349" s="17" t="s">
        <v>76</v>
      </c>
      <c r="F349" s="17" t="s">
        <v>2181</v>
      </c>
      <c r="G349" s="21">
        <v>160</v>
      </c>
      <c r="H349" s="17" t="s">
        <v>525</v>
      </c>
      <c r="I349" s="20">
        <f>IF(FluxoCaixa101315176[[#This Row],[Fornecedores]]="Saldo Inicial",FluxoCaixa101315176[[#This Row],[R$ (Valores)]],I348+FluxoCaixa101315176[[#This Row],[Valores Receitas / Despesas]])</f>
        <v>92505.670000000086</v>
      </c>
      <c r="J349" s="5">
        <f>IF(FluxoCaixa101315176[[#This Row],[Entrada / Saída]]="Saída",FluxoCaixa101315176[[#This Row],[R$ (Valores)]]*-1,FluxoCaixa101315176[[#This Row],[R$ (Valores)]])</f>
        <v>-160</v>
      </c>
    </row>
    <row r="350" spans="2:10" hidden="1">
      <c r="B350" s="16">
        <v>46092</v>
      </c>
      <c r="C350" s="48" t="s">
        <v>1908</v>
      </c>
      <c r="D350" s="17" t="s">
        <v>2</v>
      </c>
      <c r="E350" s="17" t="s">
        <v>70</v>
      </c>
      <c r="F350" s="17" t="s">
        <v>2174</v>
      </c>
      <c r="G350" s="21">
        <v>9000</v>
      </c>
      <c r="H350" s="17" t="s">
        <v>525</v>
      </c>
      <c r="I350" s="20">
        <f>IF(FluxoCaixa101315176[[#This Row],[Fornecedores]]="Saldo Inicial",FluxoCaixa101315176[[#This Row],[R$ (Valores)]],I349+FluxoCaixa101315176[[#This Row],[Valores Receitas / Despesas]])</f>
        <v>83505.670000000086</v>
      </c>
      <c r="J350" s="53">
        <f>IF(FluxoCaixa101315176[[#This Row],[Entrada / Saída]]="Saída",FluxoCaixa101315176[[#This Row],[R$ (Valores)]]*-1,FluxoCaixa101315176[[#This Row],[R$ (Valores)]])</f>
        <v>-9000</v>
      </c>
    </row>
    <row r="351" spans="2:10" hidden="1">
      <c r="B351" s="16">
        <v>46092</v>
      </c>
      <c r="C351" s="48" t="s">
        <v>1908</v>
      </c>
      <c r="D351" s="17" t="s">
        <v>2</v>
      </c>
      <c r="E351" s="17" t="s">
        <v>70</v>
      </c>
      <c r="F351" s="17" t="s">
        <v>2175</v>
      </c>
      <c r="G351" s="21">
        <v>18071.53</v>
      </c>
      <c r="H351" s="17" t="s">
        <v>525</v>
      </c>
      <c r="I351" s="20">
        <f>IF(FluxoCaixa101315176[[#This Row],[Fornecedores]]="Saldo Inicial",FluxoCaixa101315176[[#This Row],[R$ (Valores)]],I350+FluxoCaixa101315176[[#This Row],[Valores Receitas / Despesas]])</f>
        <v>65434.140000000087</v>
      </c>
      <c r="J351" s="53">
        <f>IF(FluxoCaixa101315176[[#This Row],[Entrada / Saída]]="Saída",FluxoCaixa101315176[[#This Row],[R$ (Valores)]]*-1,FluxoCaixa101315176[[#This Row],[R$ (Valores)]])</f>
        <v>-18071.53</v>
      </c>
    </row>
    <row r="352" spans="2:10" hidden="1">
      <c r="B352" s="16">
        <v>46092</v>
      </c>
      <c r="C352" s="48" t="s">
        <v>1908</v>
      </c>
      <c r="D352" s="17" t="s">
        <v>2</v>
      </c>
      <c r="E352" s="17" t="s">
        <v>70</v>
      </c>
      <c r="F352" s="17" t="s">
        <v>2182</v>
      </c>
      <c r="G352" s="21">
        <v>1056.5999999999999</v>
      </c>
      <c r="H352" s="17" t="s">
        <v>525</v>
      </c>
      <c r="I352" s="20">
        <f>IF(FluxoCaixa101315176[[#This Row],[Fornecedores]]="Saldo Inicial",FluxoCaixa101315176[[#This Row],[R$ (Valores)]],I351+FluxoCaixa101315176[[#This Row],[Valores Receitas / Despesas]])</f>
        <v>64377.540000000088</v>
      </c>
      <c r="J352" s="5">
        <f>IF(FluxoCaixa101315176[[#This Row],[Entrada / Saída]]="Saída",FluxoCaixa101315176[[#This Row],[R$ (Valores)]]*-1,FluxoCaixa101315176[[#This Row],[R$ (Valores)]])</f>
        <v>-1056.5999999999999</v>
      </c>
    </row>
    <row r="353" spans="2:10" hidden="1">
      <c r="B353" s="16">
        <v>46092</v>
      </c>
      <c r="C353" s="48" t="s">
        <v>1908</v>
      </c>
      <c r="D353" s="45" t="s">
        <v>2</v>
      </c>
      <c r="E353" s="45" t="s">
        <v>225</v>
      </c>
      <c r="F353" s="45" t="s">
        <v>2178</v>
      </c>
      <c r="G353" s="54">
        <v>223.87</v>
      </c>
      <c r="H353" s="45" t="s">
        <v>525</v>
      </c>
      <c r="I353" s="20">
        <f>IF(FluxoCaixa101315176[[#This Row],[Fornecedores]]="Saldo Inicial",FluxoCaixa101315176[[#This Row],[R$ (Valores)]],I352+FluxoCaixa101315176[[#This Row],[Valores Receitas / Despesas]])</f>
        <v>64153.670000000086</v>
      </c>
      <c r="J353" s="5">
        <f>IF(FluxoCaixa101315176[[#This Row],[Entrada / Saída]]="Saída",FluxoCaixa101315176[[#This Row],[R$ (Valores)]]*-1,FluxoCaixa101315176[[#This Row],[R$ (Valores)]])</f>
        <v>-223.87</v>
      </c>
    </row>
    <row r="354" spans="2:10" hidden="1">
      <c r="B354" s="16">
        <v>46092</v>
      </c>
      <c r="C354" s="48" t="s">
        <v>1908</v>
      </c>
      <c r="D354" s="45" t="s">
        <v>2</v>
      </c>
      <c r="E354" s="45" t="s">
        <v>70</v>
      </c>
      <c r="F354" s="45" t="s">
        <v>829</v>
      </c>
      <c r="G354" s="54">
        <v>5723.25</v>
      </c>
      <c r="H354" s="45" t="s">
        <v>525</v>
      </c>
      <c r="I354" s="20">
        <f>IF(FluxoCaixa101315176[[#This Row],[Fornecedores]]="Saldo Inicial",FluxoCaixa101315176[[#This Row],[R$ (Valores)]],I353+FluxoCaixa101315176[[#This Row],[Valores Receitas / Despesas]])</f>
        <v>58430.420000000086</v>
      </c>
      <c r="J354" s="5">
        <f>IF(FluxoCaixa101315176[[#This Row],[Entrada / Saída]]="Saída",FluxoCaixa101315176[[#This Row],[R$ (Valores)]]*-1,FluxoCaixa101315176[[#This Row],[R$ (Valores)]])</f>
        <v>-5723.25</v>
      </c>
    </row>
    <row r="355" spans="2:10" hidden="1">
      <c r="B355" s="16">
        <v>46092</v>
      </c>
      <c r="C355" s="48" t="s">
        <v>1908</v>
      </c>
      <c r="D355" s="17" t="s">
        <v>2</v>
      </c>
      <c r="E355" s="17" t="s">
        <v>28</v>
      </c>
      <c r="F355" s="45" t="s">
        <v>2176</v>
      </c>
      <c r="G355" s="21">
        <v>1873.89</v>
      </c>
      <c r="H355" s="17" t="s">
        <v>525</v>
      </c>
      <c r="I355" s="20">
        <f>IF(FluxoCaixa101315176[[#This Row],[Fornecedores]]="Saldo Inicial",FluxoCaixa101315176[[#This Row],[R$ (Valores)]],I354+FluxoCaixa101315176[[#This Row],[Valores Receitas / Despesas]])</f>
        <v>56556.530000000086</v>
      </c>
      <c r="J355" s="53">
        <f>IF(FluxoCaixa101315176[[#This Row],[Entrada / Saída]]="Saída",FluxoCaixa101315176[[#This Row],[R$ (Valores)]]*-1,FluxoCaixa101315176[[#This Row],[R$ (Valores)]])</f>
        <v>-1873.89</v>
      </c>
    </row>
    <row r="356" spans="2:10" hidden="1">
      <c r="B356" s="16">
        <v>46092</v>
      </c>
      <c r="C356" s="48" t="s">
        <v>1908</v>
      </c>
      <c r="D356" s="17" t="s">
        <v>1</v>
      </c>
      <c r="E356" s="17" t="s">
        <v>75</v>
      </c>
      <c r="F356" s="45" t="s">
        <v>75</v>
      </c>
      <c r="G356" s="21">
        <v>65000</v>
      </c>
      <c r="H356" s="17" t="s">
        <v>525</v>
      </c>
      <c r="I356" s="20">
        <f>IF(FluxoCaixa101315176[[#This Row],[Fornecedores]]="Saldo Inicial",FluxoCaixa101315176[[#This Row],[R$ (Valores)]],I355+FluxoCaixa101315176[[#This Row],[Valores Receitas / Despesas]])</f>
        <v>121556.53000000009</v>
      </c>
      <c r="J356" s="5">
        <f>IF(FluxoCaixa101315176[[#This Row],[Entrada / Saída]]="Saída",FluxoCaixa101315176[[#This Row],[R$ (Valores)]]*-1,FluxoCaixa101315176[[#This Row],[R$ (Valores)]])</f>
        <v>65000</v>
      </c>
    </row>
    <row r="357" spans="2:10" hidden="1">
      <c r="B357" s="16">
        <v>46093</v>
      </c>
      <c r="C357" s="48" t="s">
        <v>1908</v>
      </c>
      <c r="D357" s="17" t="s">
        <v>2</v>
      </c>
      <c r="E357" s="17" t="s">
        <v>18</v>
      </c>
      <c r="F357" s="17" t="s">
        <v>2219</v>
      </c>
      <c r="G357" s="21">
        <v>207.06</v>
      </c>
      <c r="H357" s="17" t="s">
        <v>525</v>
      </c>
      <c r="I357" s="20">
        <f>IF(FluxoCaixa101315176[[#This Row],[Fornecedores]]="Saldo Inicial",FluxoCaixa101315176[[#This Row],[R$ (Valores)]],I356+FluxoCaixa101315176[[#This Row],[Valores Receitas / Despesas]])</f>
        <v>121349.47000000009</v>
      </c>
      <c r="J357" s="53">
        <f>IF(FluxoCaixa101315176[[#This Row],[Entrada / Saída]]="Saída",FluxoCaixa101315176[[#This Row],[R$ (Valores)]]*-1,FluxoCaixa101315176[[#This Row],[R$ (Valores)]])</f>
        <v>-207.06</v>
      </c>
    </row>
    <row r="358" spans="2:10" hidden="1">
      <c r="B358" s="16">
        <v>46093</v>
      </c>
      <c r="C358" s="48" t="s">
        <v>1908</v>
      </c>
      <c r="D358" s="17" t="s">
        <v>2</v>
      </c>
      <c r="E358" s="17" t="s">
        <v>18</v>
      </c>
      <c r="F358" s="45" t="s">
        <v>2219</v>
      </c>
      <c r="G358" s="21">
        <v>149.12</v>
      </c>
      <c r="H358" s="17" t="s">
        <v>525</v>
      </c>
      <c r="I358" s="20">
        <f>IF(FluxoCaixa101315176[[#This Row],[Fornecedores]]="Saldo Inicial",FluxoCaixa101315176[[#This Row],[R$ (Valores)]],I357+FluxoCaixa101315176[[#This Row],[Valores Receitas / Despesas]])</f>
        <v>121200.35000000009</v>
      </c>
      <c r="J358" s="53">
        <f>IF(FluxoCaixa101315176[[#This Row],[Entrada / Saída]]="Saída",FluxoCaixa101315176[[#This Row],[R$ (Valores)]]*-1,FluxoCaixa101315176[[#This Row],[R$ (Valores)]])</f>
        <v>-149.12</v>
      </c>
    </row>
    <row r="359" spans="2:10" hidden="1">
      <c r="B359" s="16">
        <v>46093</v>
      </c>
      <c r="C359" s="48" t="s">
        <v>1908</v>
      </c>
      <c r="D359" s="17" t="s">
        <v>2</v>
      </c>
      <c r="E359" s="17" t="s">
        <v>519</v>
      </c>
      <c r="F359" s="17" t="s">
        <v>568</v>
      </c>
      <c r="G359" s="21">
        <v>1883.33</v>
      </c>
      <c r="H359" s="17" t="s">
        <v>525</v>
      </c>
      <c r="I359" s="20">
        <f>IF(FluxoCaixa101315176[[#This Row],[Fornecedores]]="Saldo Inicial",FluxoCaixa101315176[[#This Row],[R$ (Valores)]],I358+FluxoCaixa101315176[[#This Row],[Valores Receitas / Despesas]])</f>
        <v>119317.02000000009</v>
      </c>
      <c r="J359" s="53">
        <f>IF(FluxoCaixa101315176[[#This Row],[Entrada / Saída]]="Saída",FluxoCaixa101315176[[#This Row],[R$ (Valores)]]*-1,FluxoCaixa101315176[[#This Row],[R$ (Valores)]])</f>
        <v>-1883.33</v>
      </c>
    </row>
    <row r="360" spans="2:10" hidden="1">
      <c r="B360" s="16">
        <v>46093</v>
      </c>
      <c r="C360" s="48" t="s">
        <v>1908</v>
      </c>
      <c r="D360" s="17" t="s">
        <v>2</v>
      </c>
      <c r="E360" s="17" t="s">
        <v>70</v>
      </c>
      <c r="F360" s="17" t="s">
        <v>2225</v>
      </c>
      <c r="G360" s="21">
        <v>1500</v>
      </c>
      <c r="H360" s="17" t="s">
        <v>525</v>
      </c>
      <c r="I360" s="20">
        <f>IF(FluxoCaixa101315176[[#This Row],[Fornecedores]]="Saldo Inicial",FluxoCaixa101315176[[#This Row],[R$ (Valores)]],I359+FluxoCaixa101315176[[#This Row],[Valores Receitas / Despesas]])</f>
        <v>117817.02000000009</v>
      </c>
      <c r="J360" s="53">
        <f>IF(FluxoCaixa101315176[[#This Row],[Entrada / Saída]]="Saída",FluxoCaixa101315176[[#This Row],[R$ (Valores)]]*-1,FluxoCaixa101315176[[#This Row],[R$ (Valores)]])</f>
        <v>-1500</v>
      </c>
    </row>
    <row r="361" spans="2:10" hidden="1">
      <c r="B361" s="16">
        <v>46093</v>
      </c>
      <c r="C361" s="48" t="s">
        <v>1908</v>
      </c>
      <c r="D361" s="17" t="s">
        <v>2</v>
      </c>
      <c r="E361" s="17" t="s">
        <v>70</v>
      </c>
      <c r="F361" s="17" t="s">
        <v>2223</v>
      </c>
      <c r="G361" s="21">
        <v>2000</v>
      </c>
      <c r="H361" s="17" t="s">
        <v>525</v>
      </c>
      <c r="I361" s="20">
        <f>IF(FluxoCaixa101315176[[#This Row],[Fornecedores]]="Saldo Inicial",FluxoCaixa101315176[[#This Row],[R$ (Valores)]],I360+FluxoCaixa101315176[[#This Row],[Valores Receitas / Despesas]])</f>
        <v>115817.02000000009</v>
      </c>
      <c r="J361" s="53">
        <f>IF(FluxoCaixa101315176[[#This Row],[Entrada / Saída]]="Saída",FluxoCaixa101315176[[#This Row],[R$ (Valores)]]*-1,FluxoCaixa101315176[[#This Row],[R$ (Valores)]])</f>
        <v>-2000</v>
      </c>
    </row>
    <row r="362" spans="2:10" hidden="1">
      <c r="B362" s="16">
        <v>46093</v>
      </c>
      <c r="C362" s="48" t="s">
        <v>1908</v>
      </c>
      <c r="D362" s="17" t="s">
        <v>2</v>
      </c>
      <c r="E362" s="17" t="s">
        <v>76</v>
      </c>
      <c r="F362" s="17" t="s">
        <v>2218</v>
      </c>
      <c r="G362" s="21">
        <v>950</v>
      </c>
      <c r="H362" s="17" t="s">
        <v>525</v>
      </c>
      <c r="I362" s="20">
        <f>IF(FluxoCaixa101315176[[#This Row],[Fornecedores]]="Saldo Inicial",FluxoCaixa101315176[[#This Row],[R$ (Valores)]],I361+FluxoCaixa101315176[[#This Row],[Valores Receitas / Despesas]])</f>
        <v>114867.02000000009</v>
      </c>
      <c r="J362" s="5">
        <f>IF(FluxoCaixa101315176[[#This Row],[Entrada / Saída]]="Saída",FluxoCaixa101315176[[#This Row],[R$ (Valores)]]*-1,FluxoCaixa101315176[[#This Row],[R$ (Valores)]])</f>
        <v>-950</v>
      </c>
    </row>
    <row r="363" spans="2:10" hidden="1">
      <c r="B363" s="16">
        <v>46093</v>
      </c>
      <c r="C363" s="48" t="s">
        <v>1908</v>
      </c>
      <c r="D363" s="45" t="s">
        <v>2</v>
      </c>
      <c r="E363" s="45" t="s">
        <v>76</v>
      </c>
      <c r="F363" s="45" t="s">
        <v>2221</v>
      </c>
      <c r="G363" s="54">
        <v>996</v>
      </c>
      <c r="H363" s="45" t="s">
        <v>525</v>
      </c>
      <c r="I363" s="20">
        <f>IF(FluxoCaixa101315176[[#This Row],[Fornecedores]]="Saldo Inicial",FluxoCaixa101315176[[#This Row],[R$ (Valores)]],I362+FluxoCaixa101315176[[#This Row],[Valores Receitas / Despesas]])</f>
        <v>113871.02000000009</v>
      </c>
      <c r="J363" s="5">
        <f>IF(FluxoCaixa101315176[[#This Row],[Entrada / Saída]]="Saída",FluxoCaixa101315176[[#This Row],[R$ (Valores)]]*-1,FluxoCaixa101315176[[#This Row],[R$ (Valores)]])</f>
        <v>-996</v>
      </c>
    </row>
    <row r="364" spans="2:10" hidden="1">
      <c r="B364" s="16">
        <v>46093</v>
      </c>
      <c r="C364" s="48" t="s">
        <v>1908</v>
      </c>
      <c r="D364" s="17" t="s">
        <v>2</v>
      </c>
      <c r="E364" s="17" t="s">
        <v>28</v>
      </c>
      <c r="F364" s="45" t="s">
        <v>2217</v>
      </c>
      <c r="G364" s="21">
        <v>424.51</v>
      </c>
      <c r="H364" s="17" t="s">
        <v>525</v>
      </c>
      <c r="I364" s="20">
        <f>IF(FluxoCaixa101315176[[#This Row],[Fornecedores]]="Saldo Inicial",FluxoCaixa101315176[[#This Row],[R$ (Valores)]],I363+FluxoCaixa101315176[[#This Row],[Valores Receitas / Despesas]])</f>
        <v>113446.5100000001</v>
      </c>
      <c r="J364" s="5">
        <f>IF(FluxoCaixa101315176[[#This Row],[Entrada / Saída]]="Saída",FluxoCaixa101315176[[#This Row],[R$ (Valores)]]*-1,FluxoCaixa101315176[[#This Row],[R$ (Valores)]])</f>
        <v>-424.51</v>
      </c>
    </row>
    <row r="365" spans="2:10" hidden="1">
      <c r="B365" s="16">
        <v>46093</v>
      </c>
      <c r="C365" s="48" t="s">
        <v>1908</v>
      </c>
      <c r="D365" s="17" t="s">
        <v>2</v>
      </c>
      <c r="E365" s="17" t="s">
        <v>61</v>
      </c>
      <c r="F365" s="45" t="s">
        <v>2224</v>
      </c>
      <c r="G365" s="21">
        <v>9500</v>
      </c>
      <c r="H365" s="17" t="s">
        <v>525</v>
      </c>
      <c r="I365" s="20">
        <f>IF(FluxoCaixa101315176[[#This Row],[Fornecedores]]="Saldo Inicial",FluxoCaixa101315176[[#This Row],[R$ (Valores)]],I364+FluxoCaixa101315176[[#This Row],[Valores Receitas / Despesas]])</f>
        <v>103946.5100000001</v>
      </c>
      <c r="J365" s="5">
        <f>IF(FluxoCaixa101315176[[#This Row],[Entrada / Saída]]="Saída",FluxoCaixa101315176[[#This Row],[R$ (Valores)]]*-1,FluxoCaixa101315176[[#This Row],[R$ (Valores)]])</f>
        <v>-9500</v>
      </c>
    </row>
    <row r="366" spans="2:10" hidden="1">
      <c r="B366" s="16">
        <v>46093</v>
      </c>
      <c r="C366" s="48" t="s">
        <v>1908</v>
      </c>
      <c r="D366" s="17" t="s">
        <v>2</v>
      </c>
      <c r="E366" s="17" t="s">
        <v>143</v>
      </c>
      <c r="F366" s="45" t="s">
        <v>2222</v>
      </c>
      <c r="G366" s="21">
        <v>328.96</v>
      </c>
      <c r="H366" s="17" t="s">
        <v>525</v>
      </c>
      <c r="I366" s="20">
        <f>IF(FluxoCaixa101315176[[#This Row],[Fornecedores]]="Saldo Inicial",FluxoCaixa101315176[[#This Row],[R$ (Valores)]],I365+FluxoCaixa101315176[[#This Row],[Valores Receitas / Despesas]])</f>
        <v>103617.55000000009</v>
      </c>
      <c r="J366" s="5">
        <f>IF(FluxoCaixa101315176[[#This Row],[Entrada / Saída]]="Saída",FluxoCaixa101315176[[#This Row],[R$ (Valores)]]*-1,FluxoCaixa101315176[[#This Row],[R$ (Valores)]])</f>
        <v>-328.96</v>
      </c>
    </row>
    <row r="367" spans="2:10" hidden="1">
      <c r="B367" s="16">
        <v>46093</v>
      </c>
      <c r="C367" s="48" t="s">
        <v>1908</v>
      </c>
      <c r="D367" s="17" t="s">
        <v>2</v>
      </c>
      <c r="E367" s="17" t="s">
        <v>76</v>
      </c>
      <c r="F367" s="79" t="s">
        <v>2227</v>
      </c>
      <c r="G367" s="21">
        <v>600</v>
      </c>
      <c r="H367" s="17" t="s">
        <v>525</v>
      </c>
      <c r="I367" s="20">
        <f>IF(FluxoCaixa101315176[[#This Row],[Fornecedores]]="Saldo Inicial",FluxoCaixa101315176[[#This Row],[R$ (Valores)]],I366+FluxoCaixa101315176[[#This Row],[Valores Receitas / Despesas]])</f>
        <v>103017.55000000009</v>
      </c>
      <c r="J367" s="5">
        <f>IF(FluxoCaixa101315176[[#This Row],[Entrada / Saída]]="Saída",FluxoCaixa101315176[[#This Row],[R$ (Valores)]]*-1,FluxoCaixa101315176[[#This Row],[R$ (Valores)]])</f>
        <v>-600</v>
      </c>
    </row>
    <row r="368" spans="2:10" hidden="1">
      <c r="B368" s="16">
        <v>46093</v>
      </c>
      <c r="C368" s="48" t="s">
        <v>1908</v>
      </c>
      <c r="D368" s="17" t="s">
        <v>2</v>
      </c>
      <c r="E368" s="17" t="s">
        <v>70</v>
      </c>
      <c r="F368" s="77" t="s">
        <v>2228</v>
      </c>
      <c r="G368" s="21">
        <v>2566.66</v>
      </c>
      <c r="H368" s="17" t="s">
        <v>525</v>
      </c>
      <c r="I368" s="20">
        <f>IF(FluxoCaixa101315176[[#This Row],[Fornecedores]]="Saldo Inicial",FluxoCaixa101315176[[#This Row],[R$ (Valores)]],I367+FluxoCaixa101315176[[#This Row],[Valores Receitas / Despesas]])</f>
        <v>100450.89000000009</v>
      </c>
      <c r="J368" s="53">
        <f>IF(FluxoCaixa101315176[[#This Row],[Entrada / Saída]]="Saída",FluxoCaixa101315176[[#This Row],[R$ (Valores)]]*-1,FluxoCaixa101315176[[#This Row],[R$ (Valores)]])</f>
        <v>-2566.66</v>
      </c>
    </row>
    <row r="369" spans="2:10" hidden="1">
      <c r="B369" s="16">
        <v>46093</v>
      </c>
      <c r="C369" s="48" t="s">
        <v>1908</v>
      </c>
      <c r="D369" s="17" t="s">
        <v>2</v>
      </c>
      <c r="E369" s="17" t="s">
        <v>70</v>
      </c>
      <c r="F369" s="17" t="s">
        <v>2216</v>
      </c>
      <c r="G369" s="21">
        <v>3652.3</v>
      </c>
      <c r="H369" s="17" t="s">
        <v>525</v>
      </c>
      <c r="I369" s="20">
        <f>IF(FluxoCaixa101315176[[#This Row],[Fornecedores]]="Saldo Inicial",FluxoCaixa101315176[[#This Row],[R$ (Valores)]],I368+FluxoCaixa101315176[[#This Row],[Valores Receitas / Despesas]])</f>
        <v>96798.590000000084</v>
      </c>
      <c r="J369" s="5">
        <f>IF(FluxoCaixa101315176[[#This Row],[Entrada / Saída]]="Saída",FluxoCaixa101315176[[#This Row],[R$ (Valores)]]*-1,FluxoCaixa101315176[[#This Row],[R$ (Valores)]])</f>
        <v>-3652.3</v>
      </c>
    </row>
    <row r="370" spans="2:10" hidden="1">
      <c r="B370" s="16">
        <v>46093</v>
      </c>
      <c r="C370" s="48" t="s">
        <v>1908</v>
      </c>
      <c r="D370" s="17" t="s">
        <v>2</v>
      </c>
      <c r="E370" s="17" t="s">
        <v>519</v>
      </c>
      <c r="F370" s="45" t="s">
        <v>2220</v>
      </c>
      <c r="G370" s="21">
        <v>17851</v>
      </c>
      <c r="H370" s="17" t="s">
        <v>525</v>
      </c>
      <c r="I370" s="20">
        <f>IF(FluxoCaixa101315176[[#This Row],[Fornecedores]]="Saldo Inicial",FluxoCaixa101315176[[#This Row],[R$ (Valores)]],I369+FluxoCaixa101315176[[#This Row],[Valores Receitas / Despesas]])</f>
        <v>78947.590000000084</v>
      </c>
      <c r="J370" s="5">
        <f>IF(FluxoCaixa101315176[[#This Row],[Entrada / Saída]]="Saída",FluxoCaixa101315176[[#This Row],[R$ (Valores)]]*-1,FluxoCaixa101315176[[#This Row],[R$ (Valores)]])</f>
        <v>-17851</v>
      </c>
    </row>
    <row r="371" spans="2:10" hidden="1">
      <c r="B371" s="16">
        <v>46093</v>
      </c>
      <c r="C371" s="48" t="s">
        <v>1908</v>
      </c>
      <c r="D371" s="17" t="s">
        <v>2</v>
      </c>
      <c r="E371" s="17" t="s">
        <v>25</v>
      </c>
      <c r="F371" s="17" t="s">
        <v>537</v>
      </c>
      <c r="G371" s="21">
        <v>490.05</v>
      </c>
      <c r="H371" s="17" t="s">
        <v>525</v>
      </c>
      <c r="I371" s="20">
        <f>IF(FluxoCaixa101315176[[#This Row],[Fornecedores]]="Saldo Inicial",FluxoCaixa101315176[[#This Row],[R$ (Valores)]],I370+FluxoCaixa101315176[[#This Row],[Valores Receitas / Despesas]])</f>
        <v>78457.540000000081</v>
      </c>
      <c r="J371" s="53">
        <f>IF(FluxoCaixa101315176[[#This Row],[Entrada / Saída]]="Saída",FluxoCaixa101315176[[#This Row],[R$ (Valores)]]*-1,FluxoCaixa101315176[[#This Row],[R$ (Valores)]])</f>
        <v>-490.05</v>
      </c>
    </row>
    <row r="372" spans="2:10" hidden="1">
      <c r="B372" s="16">
        <v>46093</v>
      </c>
      <c r="C372" s="48" t="s">
        <v>1908</v>
      </c>
      <c r="D372" s="17" t="s">
        <v>2</v>
      </c>
      <c r="E372" s="17" t="s">
        <v>25</v>
      </c>
      <c r="F372" s="17" t="s">
        <v>537</v>
      </c>
      <c r="G372" s="21">
        <v>799.85</v>
      </c>
      <c r="H372" s="17" t="s">
        <v>525</v>
      </c>
      <c r="I372" s="20">
        <f>IF(FluxoCaixa101315176[[#This Row],[Fornecedores]]="Saldo Inicial",FluxoCaixa101315176[[#This Row],[R$ (Valores)]],I371+FluxoCaixa101315176[[#This Row],[Valores Receitas / Despesas]])</f>
        <v>77657.690000000075</v>
      </c>
      <c r="J372" s="5">
        <f>IF(FluxoCaixa101315176[[#This Row],[Entrada / Saída]]="Saída",FluxoCaixa101315176[[#This Row],[R$ (Valores)]]*-1,FluxoCaixa101315176[[#This Row],[R$ (Valores)]])</f>
        <v>-799.85</v>
      </c>
    </row>
    <row r="373" spans="2:10" hidden="1">
      <c r="B373" s="16">
        <v>46093</v>
      </c>
      <c r="C373" s="48" t="s">
        <v>1908</v>
      </c>
      <c r="D373" s="17" t="s">
        <v>2</v>
      </c>
      <c r="E373" s="17" t="s">
        <v>25</v>
      </c>
      <c r="F373" s="17" t="s">
        <v>537</v>
      </c>
      <c r="G373" s="21">
        <v>692.86</v>
      </c>
      <c r="H373" s="17" t="s">
        <v>525</v>
      </c>
      <c r="I373" s="20">
        <f>IF(FluxoCaixa101315176[[#This Row],[Fornecedores]]="Saldo Inicial",FluxoCaixa101315176[[#This Row],[R$ (Valores)]],I372+FluxoCaixa101315176[[#This Row],[Valores Receitas / Despesas]])</f>
        <v>76964.830000000075</v>
      </c>
      <c r="J373" s="5">
        <f>IF(FluxoCaixa101315176[[#This Row],[Entrada / Saída]]="Saída",FluxoCaixa101315176[[#This Row],[R$ (Valores)]]*-1,FluxoCaixa101315176[[#This Row],[R$ (Valores)]])</f>
        <v>-692.86</v>
      </c>
    </row>
    <row r="374" spans="2:10" hidden="1">
      <c r="B374" s="16">
        <v>46093</v>
      </c>
      <c r="C374" s="48" t="s">
        <v>1908</v>
      </c>
      <c r="D374" s="17" t="s">
        <v>2</v>
      </c>
      <c r="E374" s="17" t="s">
        <v>25</v>
      </c>
      <c r="F374" s="17" t="s">
        <v>537</v>
      </c>
      <c r="G374" s="21">
        <v>300</v>
      </c>
      <c r="H374" s="17" t="s">
        <v>525</v>
      </c>
      <c r="I374" s="20">
        <f>IF(FluxoCaixa101315176[[#This Row],[Fornecedores]]="Saldo Inicial",FluxoCaixa101315176[[#This Row],[R$ (Valores)]],I373+FluxoCaixa101315176[[#This Row],[Valores Receitas / Despesas]])</f>
        <v>76664.830000000075</v>
      </c>
      <c r="J374" s="5">
        <f>IF(FluxoCaixa101315176[[#This Row],[Entrada / Saída]]="Saída",FluxoCaixa101315176[[#This Row],[R$ (Valores)]]*-1,FluxoCaixa101315176[[#This Row],[R$ (Valores)]])</f>
        <v>-300</v>
      </c>
    </row>
    <row r="375" spans="2:10" hidden="1">
      <c r="B375" s="16">
        <v>46093</v>
      </c>
      <c r="C375" s="48" t="s">
        <v>1908</v>
      </c>
      <c r="D375" s="45" t="s">
        <v>2</v>
      </c>
      <c r="E375" s="45" t="s">
        <v>25</v>
      </c>
      <c r="F375" s="1" t="s">
        <v>537</v>
      </c>
      <c r="G375" s="54">
        <v>300</v>
      </c>
      <c r="H375" s="45" t="s">
        <v>525</v>
      </c>
      <c r="I375" s="20">
        <f>IF(FluxoCaixa101315176[[#This Row],[Fornecedores]]="Saldo Inicial",FluxoCaixa101315176[[#This Row],[R$ (Valores)]],I374+FluxoCaixa101315176[[#This Row],[Valores Receitas / Despesas]])</f>
        <v>76364.830000000075</v>
      </c>
      <c r="J375" s="5">
        <f>IF(FluxoCaixa101315176[[#This Row],[Entrada / Saída]]="Saída",FluxoCaixa101315176[[#This Row],[R$ (Valores)]]*-1,FluxoCaixa101315176[[#This Row],[R$ (Valores)]])</f>
        <v>-300</v>
      </c>
    </row>
    <row r="376" spans="2:10" hidden="1">
      <c r="B376" s="16">
        <v>46093</v>
      </c>
      <c r="C376" s="48" t="s">
        <v>1908</v>
      </c>
      <c r="D376" s="45" t="s">
        <v>2</v>
      </c>
      <c r="E376" s="45" t="s">
        <v>25</v>
      </c>
      <c r="F376" s="17" t="s">
        <v>537</v>
      </c>
      <c r="G376" s="54">
        <v>120</v>
      </c>
      <c r="H376" s="45" t="s">
        <v>525</v>
      </c>
      <c r="I376" s="20">
        <f>IF(FluxoCaixa101315176[[#This Row],[Fornecedores]]="Saldo Inicial",FluxoCaixa101315176[[#This Row],[R$ (Valores)]],I375+FluxoCaixa101315176[[#This Row],[Valores Receitas / Despesas]])</f>
        <v>76244.830000000075</v>
      </c>
      <c r="J376" s="5">
        <f>IF(FluxoCaixa101315176[[#This Row],[Entrada / Saída]]="Saída",FluxoCaixa101315176[[#This Row],[R$ (Valores)]]*-1,FluxoCaixa101315176[[#This Row],[R$ (Valores)]])</f>
        <v>-120</v>
      </c>
    </row>
    <row r="377" spans="2:10" hidden="1">
      <c r="B377" s="16">
        <v>46093</v>
      </c>
      <c r="C377" s="48" t="s">
        <v>1908</v>
      </c>
      <c r="D377" s="45" t="s">
        <v>2</v>
      </c>
      <c r="E377" s="45" t="s">
        <v>70</v>
      </c>
      <c r="F377" s="77" t="s">
        <v>1080</v>
      </c>
      <c r="G377" s="54">
        <v>500</v>
      </c>
      <c r="H377" s="45" t="s">
        <v>525</v>
      </c>
      <c r="I377" s="20">
        <f>IF(FluxoCaixa101315176[[#This Row],[Fornecedores]]="Saldo Inicial",FluxoCaixa101315176[[#This Row],[R$ (Valores)]],I376+FluxoCaixa101315176[[#This Row],[Valores Receitas / Despesas]])</f>
        <v>75744.830000000075</v>
      </c>
      <c r="J377" s="53">
        <f>IF(FluxoCaixa101315176[[#This Row],[Entrada / Saída]]="Saída",FluxoCaixa101315176[[#This Row],[R$ (Valores)]]*-1,FluxoCaixa101315176[[#This Row],[R$ (Valores)]])</f>
        <v>-500</v>
      </c>
    </row>
    <row r="378" spans="2:10" hidden="1">
      <c r="B378" s="16">
        <v>46093</v>
      </c>
      <c r="C378" s="48" t="s">
        <v>1908</v>
      </c>
      <c r="D378" s="17" t="s">
        <v>2</v>
      </c>
      <c r="E378" s="17" t="s">
        <v>70</v>
      </c>
      <c r="F378" s="17" t="s">
        <v>828</v>
      </c>
      <c r="G378" s="21">
        <v>1040</v>
      </c>
      <c r="H378" s="17" t="s">
        <v>525</v>
      </c>
      <c r="I378" s="20">
        <f>IF(FluxoCaixa101315176[[#This Row],[Fornecedores]]="Saldo Inicial",FluxoCaixa101315176[[#This Row],[R$ (Valores)]],I377+FluxoCaixa101315176[[#This Row],[Valores Receitas / Despesas]])</f>
        <v>74704.830000000075</v>
      </c>
      <c r="J378" s="5">
        <f>IF(FluxoCaixa101315176[[#This Row],[Entrada / Saída]]="Saída",FluxoCaixa101315176[[#This Row],[R$ (Valores)]]*-1,FluxoCaixa101315176[[#This Row],[R$ (Valores)]])</f>
        <v>-1040</v>
      </c>
    </row>
    <row r="379" spans="2:10" hidden="1">
      <c r="B379" s="16">
        <v>46093</v>
      </c>
      <c r="C379" s="48" t="s">
        <v>1908</v>
      </c>
      <c r="D379" s="45" t="s">
        <v>2</v>
      </c>
      <c r="E379" s="45" t="s">
        <v>70</v>
      </c>
      <c r="F379" s="78" t="s">
        <v>2226</v>
      </c>
      <c r="G379" s="54">
        <v>500</v>
      </c>
      <c r="H379" s="45" t="s">
        <v>525</v>
      </c>
      <c r="I379" s="20">
        <f>IF(FluxoCaixa101315176[[#This Row],[Fornecedores]]="Saldo Inicial",FluxoCaixa101315176[[#This Row],[R$ (Valores)]],I378+FluxoCaixa101315176[[#This Row],[Valores Receitas / Despesas]])</f>
        <v>74204.830000000075</v>
      </c>
      <c r="J379" s="53">
        <f>IF(FluxoCaixa101315176[[#This Row],[Entrada / Saída]]="Saída",FluxoCaixa101315176[[#This Row],[R$ (Valores)]]*-1,FluxoCaixa101315176[[#This Row],[R$ (Valores)]])</f>
        <v>-500</v>
      </c>
    </row>
    <row r="380" spans="2:10" hidden="1">
      <c r="B380" s="16">
        <v>46094</v>
      </c>
      <c r="C380" s="48" t="s">
        <v>1908</v>
      </c>
      <c r="D380" s="45" t="s">
        <v>2</v>
      </c>
      <c r="E380" s="45" t="s">
        <v>70</v>
      </c>
      <c r="F380" s="77" t="s">
        <v>2229</v>
      </c>
      <c r="G380" s="54">
        <v>1800</v>
      </c>
      <c r="H380" s="45" t="s">
        <v>525</v>
      </c>
      <c r="I380" s="20">
        <f>IF(FluxoCaixa101315176[[#This Row],[Fornecedores]]="Saldo Inicial",FluxoCaixa101315176[[#This Row],[R$ (Valores)]],I379+FluxoCaixa101315176[[#This Row],[Valores Receitas / Despesas]])</f>
        <v>72404.830000000075</v>
      </c>
      <c r="J380" s="53">
        <f>IF(FluxoCaixa101315176[[#This Row],[Entrada / Saída]]="Saída",FluxoCaixa101315176[[#This Row],[R$ (Valores)]]*-1,FluxoCaixa101315176[[#This Row],[R$ (Valores)]])</f>
        <v>-1800</v>
      </c>
    </row>
    <row r="381" spans="2:10" hidden="1">
      <c r="B381" s="16">
        <v>46094</v>
      </c>
      <c r="C381" s="48" t="s">
        <v>1908</v>
      </c>
      <c r="D381" s="17" t="s">
        <v>2</v>
      </c>
      <c r="E381" s="17" t="s">
        <v>79</v>
      </c>
      <c r="F381" s="17" t="s">
        <v>2230</v>
      </c>
      <c r="G381" s="21">
        <v>2400.36</v>
      </c>
      <c r="H381" s="17" t="s">
        <v>525</v>
      </c>
      <c r="I381" s="20">
        <f>IF(FluxoCaixa101315176[[#This Row],[Fornecedores]]="Saldo Inicial",FluxoCaixa101315176[[#This Row],[R$ (Valores)]],I380+FluxoCaixa101315176[[#This Row],[Valores Receitas / Despesas]])</f>
        <v>70004.470000000074</v>
      </c>
      <c r="J381" s="5">
        <f>IF(FluxoCaixa101315176[[#This Row],[Entrada / Saída]]="Saída",FluxoCaixa101315176[[#This Row],[R$ (Valores)]]*-1,FluxoCaixa101315176[[#This Row],[R$ (Valores)]])</f>
        <v>-2400.36</v>
      </c>
    </row>
    <row r="382" spans="2:10" hidden="1">
      <c r="B382" s="16">
        <v>46094</v>
      </c>
      <c r="C382" s="48" t="s">
        <v>1908</v>
      </c>
      <c r="D382" s="17" t="s">
        <v>2</v>
      </c>
      <c r="E382" s="17" t="s">
        <v>71</v>
      </c>
      <c r="F382" s="17" t="s">
        <v>2231</v>
      </c>
      <c r="G382" s="21">
        <v>649.98</v>
      </c>
      <c r="H382" s="17" t="s">
        <v>525</v>
      </c>
      <c r="I382" s="20">
        <f>IF(FluxoCaixa101315176[[#This Row],[Fornecedores]]="Saldo Inicial",FluxoCaixa101315176[[#This Row],[R$ (Valores)]],I381+FluxoCaixa101315176[[#This Row],[Valores Receitas / Despesas]])</f>
        <v>69354.490000000078</v>
      </c>
      <c r="J382" s="5">
        <f>IF(FluxoCaixa101315176[[#This Row],[Entrada / Saída]]="Saída",FluxoCaixa101315176[[#This Row],[R$ (Valores)]]*-1,FluxoCaixa101315176[[#This Row],[R$ (Valores)]])</f>
        <v>-649.98</v>
      </c>
    </row>
    <row r="383" spans="2:10" hidden="1">
      <c r="B383" s="16">
        <v>46094</v>
      </c>
      <c r="C383" s="48" t="s">
        <v>1908</v>
      </c>
      <c r="D383" s="17" t="s">
        <v>2</v>
      </c>
      <c r="E383" s="17" t="s">
        <v>23</v>
      </c>
      <c r="F383" s="78" t="s">
        <v>1712</v>
      </c>
      <c r="G383" s="21">
        <v>3416.67</v>
      </c>
      <c r="H383" s="17" t="s">
        <v>525</v>
      </c>
      <c r="I383" s="20">
        <f>IF(FluxoCaixa101315176[[#This Row],[Fornecedores]]="Saldo Inicial",FluxoCaixa101315176[[#This Row],[R$ (Valores)]],I382+FluxoCaixa101315176[[#This Row],[Valores Receitas / Despesas]])</f>
        <v>65937.82000000008</v>
      </c>
      <c r="J383" s="5">
        <f>IF(FluxoCaixa101315176[[#This Row],[Entrada / Saída]]="Saída",FluxoCaixa101315176[[#This Row],[R$ (Valores)]]*-1,FluxoCaixa101315176[[#This Row],[R$ (Valores)]])</f>
        <v>-3416.67</v>
      </c>
    </row>
    <row r="384" spans="2:10" hidden="1">
      <c r="B384" s="16">
        <v>46094</v>
      </c>
      <c r="C384" s="48" t="s">
        <v>1908</v>
      </c>
      <c r="D384" s="17" t="s">
        <v>2</v>
      </c>
      <c r="E384" s="17" t="s">
        <v>150</v>
      </c>
      <c r="F384" s="17" t="s">
        <v>539</v>
      </c>
      <c r="G384" s="21">
        <v>660</v>
      </c>
      <c r="H384" s="17" t="s">
        <v>525</v>
      </c>
      <c r="I384" s="20">
        <f>IF(FluxoCaixa101315176[[#This Row],[Fornecedores]]="Saldo Inicial",FluxoCaixa101315176[[#This Row],[R$ (Valores)]],I383+FluxoCaixa101315176[[#This Row],[Valores Receitas / Despesas]])</f>
        <v>65277.82000000008</v>
      </c>
      <c r="J384" s="5">
        <f>IF(FluxoCaixa101315176[[#This Row],[Entrada / Saída]]="Saída",FluxoCaixa101315176[[#This Row],[R$ (Valores)]]*-1,FluxoCaixa101315176[[#This Row],[R$ (Valores)]])</f>
        <v>-660</v>
      </c>
    </row>
    <row r="385" spans="2:10" hidden="1">
      <c r="B385" s="16">
        <v>46094</v>
      </c>
      <c r="C385" s="48" t="s">
        <v>1908</v>
      </c>
      <c r="D385" s="17" t="s">
        <v>2</v>
      </c>
      <c r="E385" s="17" t="s">
        <v>76</v>
      </c>
      <c r="F385" s="17" t="s">
        <v>2232</v>
      </c>
      <c r="G385" s="21">
        <v>259</v>
      </c>
      <c r="H385" s="17" t="s">
        <v>525</v>
      </c>
      <c r="I385" s="20">
        <f>IF(FluxoCaixa101315176[[#This Row],[Fornecedores]]="Saldo Inicial",FluxoCaixa101315176[[#This Row],[R$ (Valores)]],I384+FluxoCaixa101315176[[#This Row],[Valores Receitas / Despesas]])</f>
        <v>65018.82000000008</v>
      </c>
      <c r="J385" s="5">
        <f>IF(FluxoCaixa101315176[[#This Row],[Entrada / Saída]]="Saída",FluxoCaixa101315176[[#This Row],[R$ (Valores)]]*-1,FluxoCaixa101315176[[#This Row],[R$ (Valores)]])</f>
        <v>-259</v>
      </c>
    </row>
    <row r="386" spans="2:10" hidden="1">
      <c r="B386" s="16">
        <v>46094</v>
      </c>
      <c r="C386" s="48" t="s">
        <v>1908</v>
      </c>
      <c r="D386" s="17" t="s">
        <v>2</v>
      </c>
      <c r="E386" s="17" t="s">
        <v>34</v>
      </c>
      <c r="F386" s="79" t="s">
        <v>2233</v>
      </c>
      <c r="G386" s="21">
        <v>3299.72</v>
      </c>
      <c r="H386" s="17" t="s">
        <v>525</v>
      </c>
      <c r="I386" s="20">
        <f>IF(FluxoCaixa101315176[[#This Row],[Fornecedores]]="Saldo Inicial",FluxoCaixa101315176[[#This Row],[R$ (Valores)]],I385+FluxoCaixa101315176[[#This Row],[Valores Receitas / Despesas]])</f>
        <v>61719.100000000079</v>
      </c>
      <c r="J386" s="5">
        <f>IF(FluxoCaixa101315176[[#This Row],[Entrada / Saída]]="Saída",FluxoCaixa101315176[[#This Row],[R$ (Valores)]]*-1,FluxoCaixa101315176[[#This Row],[R$ (Valores)]])</f>
        <v>-3299.72</v>
      </c>
    </row>
    <row r="387" spans="2:10" hidden="1">
      <c r="B387" s="16">
        <v>46094</v>
      </c>
      <c r="C387" s="48" t="s">
        <v>1908</v>
      </c>
      <c r="D387" s="17" t="s">
        <v>2</v>
      </c>
      <c r="E387" s="17" t="s">
        <v>70</v>
      </c>
      <c r="F387" s="17" t="s">
        <v>1570</v>
      </c>
      <c r="G387" s="21">
        <v>3723.62</v>
      </c>
      <c r="H387" s="17" t="s">
        <v>525</v>
      </c>
      <c r="I387" s="20">
        <f>IF(FluxoCaixa101315176[[#This Row],[Fornecedores]]="Saldo Inicial",FluxoCaixa101315176[[#This Row],[R$ (Valores)]],I386+FluxoCaixa101315176[[#This Row],[Valores Receitas / Despesas]])</f>
        <v>57995.480000000076</v>
      </c>
      <c r="J387" s="5">
        <f>IF(FluxoCaixa101315176[[#This Row],[Entrada / Saída]]="Saída",FluxoCaixa101315176[[#This Row],[R$ (Valores)]]*-1,FluxoCaixa101315176[[#This Row],[R$ (Valores)]])</f>
        <v>-3723.62</v>
      </c>
    </row>
    <row r="388" spans="2:10" hidden="1">
      <c r="B388" s="16">
        <v>46094</v>
      </c>
      <c r="C388" s="48" t="s">
        <v>1908</v>
      </c>
      <c r="D388" s="17" t="s">
        <v>2</v>
      </c>
      <c r="E388" s="17" t="s">
        <v>508</v>
      </c>
      <c r="F388" s="17" t="s">
        <v>869</v>
      </c>
      <c r="G388" s="21">
        <v>144.72</v>
      </c>
      <c r="H388" s="17" t="s">
        <v>525</v>
      </c>
      <c r="I388" s="20">
        <f>IF(FluxoCaixa101315176[[#This Row],[Fornecedores]]="Saldo Inicial",FluxoCaixa101315176[[#This Row],[R$ (Valores)]],I387+FluxoCaixa101315176[[#This Row],[Valores Receitas / Despesas]])</f>
        <v>57850.760000000075</v>
      </c>
      <c r="J388" s="5">
        <f>IF(FluxoCaixa101315176[[#This Row],[Entrada / Saída]]="Saída",FluxoCaixa101315176[[#This Row],[R$ (Valores)]]*-1,FluxoCaixa101315176[[#This Row],[R$ (Valores)]])</f>
        <v>-144.72</v>
      </c>
    </row>
    <row r="389" spans="2:10" hidden="1">
      <c r="B389" s="16">
        <v>46094</v>
      </c>
      <c r="C389" s="48" t="s">
        <v>1908</v>
      </c>
      <c r="D389" s="17" t="s">
        <v>2</v>
      </c>
      <c r="E389" s="17" t="s">
        <v>70</v>
      </c>
      <c r="F389" s="17" t="s">
        <v>2234</v>
      </c>
      <c r="G389" s="21">
        <v>650</v>
      </c>
      <c r="H389" s="17" t="s">
        <v>525</v>
      </c>
      <c r="I389" s="20">
        <f>IF(FluxoCaixa101315176[[#This Row],[Fornecedores]]="Saldo Inicial",FluxoCaixa101315176[[#This Row],[R$ (Valores)]],I388+FluxoCaixa101315176[[#This Row],[Valores Receitas / Despesas]])</f>
        <v>57200.760000000075</v>
      </c>
      <c r="J389" s="5">
        <f>IF(FluxoCaixa101315176[[#This Row],[Entrada / Saída]]="Saída",FluxoCaixa101315176[[#This Row],[R$ (Valores)]]*-1,FluxoCaixa101315176[[#This Row],[R$ (Valores)]])</f>
        <v>-650</v>
      </c>
    </row>
    <row r="390" spans="2:10" hidden="1">
      <c r="B390" s="16">
        <v>46094</v>
      </c>
      <c r="C390" s="48" t="s">
        <v>1908</v>
      </c>
      <c r="D390" s="17" t="s">
        <v>2</v>
      </c>
      <c r="E390" s="17" t="s">
        <v>70</v>
      </c>
      <c r="F390" s="17" t="s">
        <v>1660</v>
      </c>
      <c r="G390" s="21">
        <v>839.96</v>
      </c>
      <c r="H390" s="17" t="s">
        <v>525</v>
      </c>
      <c r="I390" s="20">
        <f>IF(FluxoCaixa101315176[[#This Row],[Fornecedores]]="Saldo Inicial",FluxoCaixa101315176[[#This Row],[R$ (Valores)]],I389+FluxoCaixa101315176[[#This Row],[Valores Receitas / Despesas]])</f>
        <v>56360.800000000076</v>
      </c>
      <c r="J390" s="5">
        <f>IF(FluxoCaixa101315176[[#This Row],[Entrada / Saída]]="Saída",FluxoCaixa101315176[[#This Row],[R$ (Valores)]]*-1,FluxoCaixa101315176[[#This Row],[R$ (Valores)]])</f>
        <v>-839.96</v>
      </c>
    </row>
    <row r="391" spans="2:10" hidden="1">
      <c r="B391" s="16">
        <v>46094</v>
      </c>
      <c r="C391" s="48" t="s">
        <v>1908</v>
      </c>
      <c r="D391" s="17" t="s">
        <v>1</v>
      </c>
      <c r="E391" s="17" t="s">
        <v>75</v>
      </c>
      <c r="F391" s="17" t="s">
        <v>75</v>
      </c>
      <c r="G391" s="21">
        <v>50000</v>
      </c>
      <c r="H391" s="17" t="s">
        <v>525</v>
      </c>
      <c r="I391" s="20">
        <f>IF(FluxoCaixa101315176[[#This Row],[Fornecedores]]="Saldo Inicial",FluxoCaixa101315176[[#This Row],[R$ (Valores)]],I390+FluxoCaixa101315176[[#This Row],[Valores Receitas / Despesas]])</f>
        <v>106360.80000000008</v>
      </c>
      <c r="J391" s="5">
        <f>IF(FluxoCaixa101315176[[#This Row],[Entrada / Saída]]="Saída",FluxoCaixa101315176[[#This Row],[R$ (Valores)]]*-1,FluxoCaixa101315176[[#This Row],[R$ (Valores)]])</f>
        <v>50000</v>
      </c>
    </row>
    <row r="392" spans="2:10" hidden="1">
      <c r="B392" s="16">
        <v>46094</v>
      </c>
      <c r="C392" s="48" t="s">
        <v>1908</v>
      </c>
      <c r="D392" s="17" t="s">
        <v>2</v>
      </c>
      <c r="E392" s="17" t="s">
        <v>34</v>
      </c>
      <c r="F392" s="17" t="s">
        <v>2235</v>
      </c>
      <c r="G392" s="21">
        <v>1366.2</v>
      </c>
      <c r="H392" s="17" t="s">
        <v>525</v>
      </c>
      <c r="I392" s="20">
        <f>IF(FluxoCaixa101315176[[#This Row],[Fornecedores]]="Saldo Inicial",FluxoCaixa101315176[[#This Row],[R$ (Valores)]],I391+FluxoCaixa101315176[[#This Row],[Valores Receitas / Despesas]])</f>
        <v>104994.60000000008</v>
      </c>
      <c r="J392" s="5">
        <f>IF(FluxoCaixa101315176[[#This Row],[Entrada / Saída]]="Saída",FluxoCaixa101315176[[#This Row],[R$ (Valores)]]*-1,FluxoCaixa101315176[[#This Row],[R$ (Valores)]])</f>
        <v>-1366.2</v>
      </c>
    </row>
    <row r="393" spans="2:10" hidden="1">
      <c r="B393" s="16">
        <v>46094</v>
      </c>
      <c r="C393" s="48" t="s">
        <v>1908</v>
      </c>
      <c r="D393" s="45" t="s">
        <v>2</v>
      </c>
      <c r="E393" s="45" t="s">
        <v>79</v>
      </c>
      <c r="F393" s="17" t="s">
        <v>2236</v>
      </c>
      <c r="G393" s="54">
        <v>329.41</v>
      </c>
      <c r="H393" s="45" t="s">
        <v>525</v>
      </c>
      <c r="I393" s="20">
        <f>IF(FluxoCaixa101315176[[#This Row],[Fornecedores]]="Saldo Inicial",FluxoCaixa101315176[[#This Row],[R$ (Valores)]],I392+FluxoCaixa101315176[[#This Row],[Valores Receitas / Despesas]])</f>
        <v>104665.19000000008</v>
      </c>
      <c r="J393" s="53">
        <f>IF(FluxoCaixa101315176[[#This Row],[Entrada / Saída]]="Saída",FluxoCaixa101315176[[#This Row],[R$ (Valores)]]*-1,FluxoCaixa101315176[[#This Row],[R$ (Valores)]])</f>
        <v>-329.41</v>
      </c>
    </row>
    <row r="394" spans="2:10" hidden="1">
      <c r="B394" s="16">
        <v>46097</v>
      </c>
      <c r="C394" s="48" t="s">
        <v>1908</v>
      </c>
      <c r="D394" s="17" t="s">
        <v>2</v>
      </c>
      <c r="E394" s="17" t="s">
        <v>23</v>
      </c>
      <c r="F394" s="17" t="s">
        <v>2239</v>
      </c>
      <c r="G394" s="21">
        <v>14410.54</v>
      </c>
      <c r="H394" s="17" t="s">
        <v>525</v>
      </c>
      <c r="I394" s="20">
        <f>IF(FluxoCaixa101315176[[#This Row],[Fornecedores]]="Saldo Inicial",FluxoCaixa101315176[[#This Row],[R$ (Valores)]],I393+FluxoCaixa101315176[[#This Row],[Valores Receitas / Despesas]])</f>
        <v>90254.650000000081</v>
      </c>
      <c r="J394" s="5">
        <f>IF(FluxoCaixa101315176[[#This Row],[Entrada / Saída]]="Saída",FluxoCaixa101315176[[#This Row],[R$ (Valores)]]*-1,FluxoCaixa101315176[[#This Row],[R$ (Valores)]])</f>
        <v>-14410.54</v>
      </c>
    </row>
    <row r="395" spans="2:10" hidden="1">
      <c r="B395" s="16">
        <v>46097</v>
      </c>
      <c r="C395" s="48" t="s">
        <v>1908</v>
      </c>
      <c r="D395" s="17" t="s">
        <v>2</v>
      </c>
      <c r="E395" s="17" t="s">
        <v>28</v>
      </c>
      <c r="F395" s="17" t="s">
        <v>2240</v>
      </c>
      <c r="G395" s="21">
        <v>185.56</v>
      </c>
      <c r="H395" s="17" t="s">
        <v>525</v>
      </c>
      <c r="I395" s="20">
        <f>IF(FluxoCaixa101315176[[#This Row],[Fornecedores]]="Saldo Inicial",FluxoCaixa101315176[[#This Row],[R$ (Valores)]],I394+FluxoCaixa101315176[[#This Row],[Valores Receitas / Despesas]])</f>
        <v>90069.090000000084</v>
      </c>
      <c r="J395" s="5">
        <f>IF(FluxoCaixa101315176[[#This Row],[Entrada / Saída]]="Saída",FluxoCaixa101315176[[#This Row],[R$ (Valores)]]*-1,FluxoCaixa101315176[[#This Row],[R$ (Valores)]])</f>
        <v>-185.56</v>
      </c>
    </row>
    <row r="396" spans="2:10" hidden="1">
      <c r="B396" s="16">
        <v>46097</v>
      </c>
      <c r="C396" s="48" t="s">
        <v>1908</v>
      </c>
      <c r="D396" s="17" t="s">
        <v>2</v>
      </c>
      <c r="E396" s="17" t="s">
        <v>37</v>
      </c>
      <c r="F396" s="17" t="s">
        <v>1726</v>
      </c>
      <c r="G396" s="21">
        <v>2100</v>
      </c>
      <c r="H396" s="17" t="s">
        <v>525</v>
      </c>
      <c r="I396" s="20">
        <f>IF(FluxoCaixa101315176[[#This Row],[Fornecedores]]="Saldo Inicial",FluxoCaixa101315176[[#This Row],[R$ (Valores)]],I395+FluxoCaixa101315176[[#This Row],[Valores Receitas / Despesas]])</f>
        <v>87969.090000000084</v>
      </c>
      <c r="J396" s="5">
        <f>IF(FluxoCaixa101315176[[#This Row],[Entrada / Saída]]="Saída",FluxoCaixa101315176[[#This Row],[R$ (Valores)]]*-1,FluxoCaixa101315176[[#This Row],[R$ (Valores)]])</f>
        <v>-2100</v>
      </c>
    </row>
    <row r="397" spans="2:10" hidden="1">
      <c r="B397" s="16">
        <v>46097</v>
      </c>
      <c r="C397" s="48" t="s">
        <v>1908</v>
      </c>
      <c r="D397" s="17" t="s">
        <v>2</v>
      </c>
      <c r="E397" s="17" t="s">
        <v>25</v>
      </c>
      <c r="F397" s="17" t="s">
        <v>1803</v>
      </c>
      <c r="G397" s="21">
        <v>520</v>
      </c>
      <c r="H397" s="17" t="s">
        <v>525</v>
      </c>
      <c r="I397" s="20">
        <f>IF(FluxoCaixa101315176[[#This Row],[Fornecedores]]="Saldo Inicial",FluxoCaixa101315176[[#This Row],[R$ (Valores)]],I396+FluxoCaixa101315176[[#This Row],[Valores Receitas / Despesas]])</f>
        <v>87449.090000000084</v>
      </c>
      <c r="J397" s="5">
        <f>IF(FluxoCaixa101315176[[#This Row],[Entrada / Saída]]="Saída",FluxoCaixa101315176[[#This Row],[R$ (Valores)]]*-1,FluxoCaixa101315176[[#This Row],[R$ (Valores)]])</f>
        <v>-520</v>
      </c>
    </row>
    <row r="398" spans="2:10" hidden="1">
      <c r="B398" s="16">
        <v>46097</v>
      </c>
      <c r="C398" s="48" t="s">
        <v>1908</v>
      </c>
      <c r="D398" s="17" t="s">
        <v>2</v>
      </c>
      <c r="E398" s="17" t="s">
        <v>25</v>
      </c>
      <c r="F398" s="17" t="s">
        <v>537</v>
      </c>
      <c r="G398" s="21">
        <v>258.39999999999998</v>
      </c>
      <c r="H398" s="17" t="s">
        <v>525</v>
      </c>
      <c r="I398" s="20">
        <f>IF(FluxoCaixa101315176[[#This Row],[Fornecedores]]="Saldo Inicial",FluxoCaixa101315176[[#This Row],[R$ (Valores)]],I397+FluxoCaixa101315176[[#This Row],[Valores Receitas / Despesas]])</f>
        <v>87190.69000000009</v>
      </c>
      <c r="J398" s="5">
        <f>IF(FluxoCaixa101315176[[#This Row],[Entrada / Saída]]="Saída",FluxoCaixa101315176[[#This Row],[R$ (Valores)]]*-1,FluxoCaixa101315176[[#This Row],[R$ (Valores)]])</f>
        <v>-258.39999999999998</v>
      </c>
    </row>
    <row r="399" spans="2:10" hidden="1">
      <c r="B399" s="16">
        <v>46097</v>
      </c>
      <c r="C399" s="48" t="s">
        <v>1908</v>
      </c>
      <c r="D399" s="17" t="s">
        <v>2</v>
      </c>
      <c r="E399" s="17" t="s">
        <v>25</v>
      </c>
      <c r="F399" s="17" t="s">
        <v>537</v>
      </c>
      <c r="G399" s="21">
        <v>120</v>
      </c>
      <c r="H399" s="17" t="s">
        <v>525</v>
      </c>
      <c r="I399" s="20">
        <f>IF(FluxoCaixa101315176[[#This Row],[Fornecedores]]="Saldo Inicial",FluxoCaixa101315176[[#This Row],[R$ (Valores)]],I398+FluxoCaixa101315176[[#This Row],[Valores Receitas / Despesas]])</f>
        <v>87070.69000000009</v>
      </c>
      <c r="J399" s="5">
        <f>IF(FluxoCaixa101315176[[#This Row],[Entrada / Saída]]="Saída",FluxoCaixa101315176[[#This Row],[R$ (Valores)]]*-1,FluxoCaixa101315176[[#This Row],[R$ (Valores)]])</f>
        <v>-120</v>
      </c>
    </row>
    <row r="400" spans="2:10" hidden="1">
      <c r="B400" s="16">
        <v>46097</v>
      </c>
      <c r="C400" s="48" t="s">
        <v>1908</v>
      </c>
      <c r="D400" s="17" t="s">
        <v>2</v>
      </c>
      <c r="E400" s="17" t="s">
        <v>146</v>
      </c>
      <c r="F400" s="17" t="s">
        <v>862</v>
      </c>
      <c r="G400" s="21">
        <v>191</v>
      </c>
      <c r="H400" s="17" t="s">
        <v>525</v>
      </c>
      <c r="I400" s="20">
        <f>IF(FluxoCaixa101315176[[#This Row],[Fornecedores]]="Saldo Inicial",FluxoCaixa101315176[[#This Row],[R$ (Valores)]],I399+FluxoCaixa101315176[[#This Row],[Valores Receitas / Despesas]])</f>
        <v>86879.69000000009</v>
      </c>
      <c r="J400" s="5">
        <f>IF(FluxoCaixa101315176[[#This Row],[Entrada / Saída]]="Saída",FluxoCaixa101315176[[#This Row],[R$ (Valores)]]*-1,FluxoCaixa101315176[[#This Row],[R$ (Valores)]])</f>
        <v>-191</v>
      </c>
    </row>
    <row r="401" spans="2:10" hidden="1">
      <c r="B401" s="16">
        <v>46097</v>
      </c>
      <c r="C401" s="48" t="s">
        <v>1908</v>
      </c>
      <c r="D401" s="17" t="s">
        <v>2</v>
      </c>
      <c r="E401" s="17" t="s">
        <v>105</v>
      </c>
      <c r="F401" s="17" t="s">
        <v>1728</v>
      </c>
      <c r="G401" s="21">
        <v>397</v>
      </c>
      <c r="H401" s="17" t="s">
        <v>525</v>
      </c>
      <c r="I401" s="20">
        <f>IF(FluxoCaixa101315176[[#This Row],[Fornecedores]]="Saldo Inicial",FluxoCaixa101315176[[#This Row],[R$ (Valores)]],I400+FluxoCaixa101315176[[#This Row],[Valores Receitas / Despesas]])</f>
        <v>86482.69000000009</v>
      </c>
      <c r="J401" s="5">
        <f>IF(FluxoCaixa101315176[[#This Row],[Entrada / Saída]]="Saída",FluxoCaixa101315176[[#This Row],[R$ (Valores)]]*-1,FluxoCaixa101315176[[#This Row],[R$ (Valores)]])</f>
        <v>-397</v>
      </c>
    </row>
    <row r="402" spans="2:10" hidden="1">
      <c r="B402" s="16">
        <v>46097</v>
      </c>
      <c r="C402" s="48" t="s">
        <v>1908</v>
      </c>
      <c r="D402" s="17" t="s">
        <v>2</v>
      </c>
      <c r="E402" s="17" t="s">
        <v>24</v>
      </c>
      <c r="F402" s="17" t="s">
        <v>2241</v>
      </c>
      <c r="G402" s="21">
        <v>46074.47</v>
      </c>
      <c r="H402" s="17" t="s">
        <v>525</v>
      </c>
      <c r="I402" s="20">
        <f>IF(FluxoCaixa101315176[[#This Row],[Fornecedores]]="Saldo Inicial",FluxoCaixa101315176[[#This Row],[R$ (Valores)]],I401+FluxoCaixa101315176[[#This Row],[Valores Receitas / Despesas]])</f>
        <v>40408.220000000088</v>
      </c>
      <c r="J402" s="5">
        <f>IF(FluxoCaixa101315176[[#This Row],[Entrada / Saída]]="Saída",FluxoCaixa101315176[[#This Row],[R$ (Valores)]]*-1,FluxoCaixa101315176[[#This Row],[R$ (Valores)]])</f>
        <v>-46074.47</v>
      </c>
    </row>
    <row r="403" spans="2:10" hidden="1">
      <c r="B403" s="16">
        <v>46097</v>
      </c>
      <c r="C403" s="48" t="s">
        <v>1908</v>
      </c>
      <c r="D403" s="17" t="s">
        <v>2</v>
      </c>
      <c r="E403" s="17" t="s">
        <v>23</v>
      </c>
      <c r="F403" s="17" t="s">
        <v>603</v>
      </c>
      <c r="G403" s="21">
        <v>16333.33</v>
      </c>
      <c r="H403" s="17" t="s">
        <v>525</v>
      </c>
      <c r="I403" s="20">
        <f>IF(FluxoCaixa101315176[[#This Row],[Fornecedores]]="Saldo Inicial",FluxoCaixa101315176[[#This Row],[R$ (Valores)]],I402+FluxoCaixa101315176[[#This Row],[Valores Receitas / Despesas]])</f>
        <v>24074.890000000087</v>
      </c>
      <c r="J403" s="5">
        <f>IF(FluxoCaixa101315176[[#This Row],[Entrada / Saída]]="Saída",FluxoCaixa101315176[[#This Row],[R$ (Valores)]]*-1,FluxoCaixa101315176[[#This Row],[R$ (Valores)]])</f>
        <v>-16333.33</v>
      </c>
    </row>
    <row r="404" spans="2:10" hidden="1">
      <c r="B404" s="16">
        <v>46097</v>
      </c>
      <c r="C404" s="48" t="s">
        <v>1908</v>
      </c>
      <c r="D404" s="17" t="s">
        <v>2</v>
      </c>
      <c r="E404" s="17" t="s">
        <v>23</v>
      </c>
      <c r="F404" s="17" t="s">
        <v>568</v>
      </c>
      <c r="G404" s="21">
        <v>2202.67</v>
      </c>
      <c r="H404" s="17" t="s">
        <v>525</v>
      </c>
      <c r="I404" s="20">
        <f>IF(FluxoCaixa101315176[[#This Row],[Fornecedores]]="Saldo Inicial",FluxoCaixa101315176[[#This Row],[R$ (Valores)]],I403+FluxoCaixa101315176[[#This Row],[Valores Receitas / Despesas]])</f>
        <v>21872.220000000088</v>
      </c>
      <c r="J404" s="5">
        <f>IF(FluxoCaixa101315176[[#This Row],[Entrada / Saída]]="Saída",FluxoCaixa101315176[[#This Row],[R$ (Valores)]]*-1,FluxoCaixa101315176[[#This Row],[R$ (Valores)]])</f>
        <v>-2202.67</v>
      </c>
    </row>
    <row r="405" spans="2:10" hidden="1">
      <c r="B405" s="16">
        <v>46097</v>
      </c>
      <c r="C405" s="48" t="s">
        <v>1908</v>
      </c>
      <c r="D405" s="45" t="s">
        <v>2</v>
      </c>
      <c r="E405" s="45" t="s">
        <v>17</v>
      </c>
      <c r="F405" s="17" t="s">
        <v>1045</v>
      </c>
      <c r="G405" s="54">
        <v>93</v>
      </c>
      <c r="H405" s="45" t="s">
        <v>525</v>
      </c>
      <c r="I405" s="20">
        <f>IF(FluxoCaixa101315176[[#This Row],[Fornecedores]]="Saldo Inicial",FluxoCaixa101315176[[#This Row],[R$ (Valores)]],I404+FluxoCaixa101315176[[#This Row],[Valores Receitas / Despesas]])</f>
        <v>21779.220000000088</v>
      </c>
      <c r="J405" s="53">
        <f>IF(FluxoCaixa101315176[[#This Row],[Entrada / Saída]]="Saída",FluxoCaixa101315176[[#This Row],[R$ (Valores)]]*-1,FluxoCaixa101315176[[#This Row],[R$ (Valores)]])</f>
        <v>-93</v>
      </c>
    </row>
    <row r="406" spans="2:10" hidden="1">
      <c r="B406" s="16">
        <v>46097</v>
      </c>
      <c r="C406" s="48" t="s">
        <v>1908</v>
      </c>
      <c r="D406" s="17" t="s">
        <v>2</v>
      </c>
      <c r="E406" s="17" t="s">
        <v>17</v>
      </c>
      <c r="F406" s="17" t="s">
        <v>837</v>
      </c>
      <c r="G406" s="21">
        <v>360.48</v>
      </c>
      <c r="H406" s="17" t="s">
        <v>525</v>
      </c>
      <c r="I406" s="20">
        <f>IF(FluxoCaixa101315176[[#This Row],[Fornecedores]]="Saldo Inicial",FluxoCaixa101315176[[#This Row],[R$ (Valores)]],I405+FluxoCaixa101315176[[#This Row],[Valores Receitas / Despesas]])</f>
        <v>21418.740000000089</v>
      </c>
      <c r="J406" s="5">
        <f>IF(FluxoCaixa101315176[[#This Row],[Entrada / Saída]]="Saída",FluxoCaixa101315176[[#This Row],[R$ (Valores)]]*-1,FluxoCaixa101315176[[#This Row],[R$ (Valores)]])</f>
        <v>-360.48</v>
      </c>
    </row>
    <row r="407" spans="2:10" hidden="1">
      <c r="B407" s="16">
        <v>46097</v>
      </c>
      <c r="C407" s="48" t="s">
        <v>1908</v>
      </c>
      <c r="D407" s="17" t="s">
        <v>2</v>
      </c>
      <c r="E407" s="17" t="s">
        <v>105</v>
      </c>
      <c r="F407" s="17" t="s">
        <v>2242</v>
      </c>
      <c r="G407" s="21">
        <v>7236.91</v>
      </c>
      <c r="H407" s="17" t="s">
        <v>525</v>
      </c>
      <c r="I407" s="20">
        <f>IF(FluxoCaixa101315176[[#This Row],[Fornecedores]]="Saldo Inicial",FluxoCaixa101315176[[#This Row],[R$ (Valores)]],I406+FluxoCaixa101315176[[#This Row],[Valores Receitas / Despesas]])</f>
        <v>14181.830000000089</v>
      </c>
      <c r="J407" s="5">
        <f>IF(FluxoCaixa101315176[[#This Row],[Entrada / Saída]]="Saída",FluxoCaixa101315176[[#This Row],[R$ (Valores)]]*-1,FluxoCaixa101315176[[#This Row],[R$ (Valores)]])</f>
        <v>-7236.91</v>
      </c>
    </row>
    <row r="408" spans="2:10" hidden="1">
      <c r="B408" s="16">
        <v>46097</v>
      </c>
      <c r="C408" s="48" t="s">
        <v>1908</v>
      </c>
      <c r="D408" s="17" t="s">
        <v>2</v>
      </c>
      <c r="E408" s="17" t="s">
        <v>61</v>
      </c>
      <c r="F408" s="17" t="s">
        <v>2180</v>
      </c>
      <c r="G408" s="21">
        <v>5912.34</v>
      </c>
      <c r="H408" s="17" t="s">
        <v>525</v>
      </c>
      <c r="I408" s="20">
        <f>IF(FluxoCaixa101315176[[#This Row],[Fornecedores]]="Saldo Inicial",FluxoCaixa101315176[[#This Row],[R$ (Valores)]],I407+FluxoCaixa101315176[[#This Row],[Valores Receitas / Despesas]])</f>
        <v>8269.4900000000889</v>
      </c>
      <c r="J408" s="5">
        <f>IF(FluxoCaixa101315176[[#This Row],[Entrada / Saída]]="Saída",FluxoCaixa101315176[[#This Row],[R$ (Valores)]]*-1,FluxoCaixa101315176[[#This Row],[R$ (Valores)]])</f>
        <v>-5912.34</v>
      </c>
    </row>
    <row r="409" spans="2:10" hidden="1">
      <c r="B409" s="16">
        <v>46097</v>
      </c>
      <c r="C409" s="48" t="s">
        <v>1908</v>
      </c>
      <c r="D409" s="17" t="s">
        <v>2</v>
      </c>
      <c r="E409" s="17" t="s">
        <v>519</v>
      </c>
      <c r="F409" s="17" t="s">
        <v>2243</v>
      </c>
      <c r="G409" s="21">
        <v>11125.58</v>
      </c>
      <c r="H409" s="17" t="s">
        <v>525</v>
      </c>
      <c r="I409" s="20">
        <f>IF(FluxoCaixa101315176[[#This Row],[Fornecedores]]="Saldo Inicial",FluxoCaixa101315176[[#This Row],[R$ (Valores)]],I408+FluxoCaixa101315176[[#This Row],[Valores Receitas / Despesas]])</f>
        <v>-2856.089999999911</v>
      </c>
      <c r="J409" s="5">
        <f>IF(FluxoCaixa101315176[[#This Row],[Entrada / Saída]]="Saída",FluxoCaixa101315176[[#This Row],[R$ (Valores)]]*-1,FluxoCaixa101315176[[#This Row],[R$ (Valores)]])</f>
        <v>-11125.58</v>
      </c>
    </row>
    <row r="410" spans="2:10" hidden="1">
      <c r="B410" s="16">
        <v>46097</v>
      </c>
      <c r="C410" s="48" t="s">
        <v>1908</v>
      </c>
      <c r="D410" s="17" t="s">
        <v>2</v>
      </c>
      <c r="E410" s="17" t="s">
        <v>79</v>
      </c>
      <c r="F410" s="17" t="s">
        <v>2244</v>
      </c>
      <c r="G410" s="21">
        <v>386.39</v>
      </c>
      <c r="H410" s="17" t="s">
        <v>525</v>
      </c>
      <c r="I410" s="20">
        <f>IF(FluxoCaixa101315176[[#This Row],[Fornecedores]]="Saldo Inicial",FluxoCaixa101315176[[#This Row],[R$ (Valores)]],I409+FluxoCaixa101315176[[#This Row],[Valores Receitas / Despesas]])</f>
        <v>-3242.4799999999109</v>
      </c>
      <c r="J410" s="5">
        <f>IF(FluxoCaixa101315176[[#This Row],[Entrada / Saída]]="Saída",FluxoCaixa101315176[[#This Row],[R$ (Valores)]]*-1,FluxoCaixa101315176[[#This Row],[R$ (Valores)]])</f>
        <v>-386.39</v>
      </c>
    </row>
    <row r="411" spans="2:10" hidden="1">
      <c r="B411" s="16">
        <v>46097</v>
      </c>
      <c r="C411" s="48" t="s">
        <v>1908</v>
      </c>
      <c r="D411" s="17" t="s">
        <v>1</v>
      </c>
      <c r="E411" s="17" t="s">
        <v>75</v>
      </c>
      <c r="F411" s="17" t="s">
        <v>75</v>
      </c>
      <c r="G411" s="21">
        <v>110000</v>
      </c>
      <c r="H411" s="17" t="s">
        <v>525</v>
      </c>
      <c r="I411" s="20">
        <f>IF(FluxoCaixa101315176[[#This Row],[Fornecedores]]="Saldo Inicial",FluxoCaixa101315176[[#This Row],[R$ (Valores)]],I410+FluxoCaixa101315176[[#This Row],[Valores Receitas / Despesas]])</f>
        <v>106757.52000000009</v>
      </c>
      <c r="J411" s="5">
        <f>IF(FluxoCaixa101315176[[#This Row],[Entrada / Saída]]="Saída",FluxoCaixa101315176[[#This Row],[R$ (Valores)]]*-1,FluxoCaixa101315176[[#This Row],[R$ (Valores)]])</f>
        <v>110000</v>
      </c>
    </row>
    <row r="412" spans="2:10" hidden="1">
      <c r="B412" s="16">
        <v>46097</v>
      </c>
      <c r="C412" s="48" t="s">
        <v>1908</v>
      </c>
      <c r="D412" s="17" t="s">
        <v>2</v>
      </c>
      <c r="E412" s="17" t="s">
        <v>76</v>
      </c>
      <c r="F412" s="17" t="s">
        <v>2245</v>
      </c>
      <c r="G412" s="21">
        <v>2080</v>
      </c>
      <c r="H412" s="17" t="s">
        <v>525</v>
      </c>
      <c r="I412" s="20">
        <f>IF(FluxoCaixa101315176[[#This Row],[Fornecedores]]="Saldo Inicial",FluxoCaixa101315176[[#This Row],[R$ (Valores)]],I411+FluxoCaixa101315176[[#This Row],[Valores Receitas / Despesas]])</f>
        <v>104677.52000000009</v>
      </c>
      <c r="J412" s="5">
        <f>IF(FluxoCaixa101315176[[#This Row],[Entrada / Saída]]="Saída",FluxoCaixa101315176[[#This Row],[R$ (Valores)]]*-1,FluxoCaixa101315176[[#This Row],[R$ (Valores)]])</f>
        <v>-2080</v>
      </c>
    </row>
    <row r="413" spans="2:10" hidden="1">
      <c r="B413" s="16">
        <v>46097</v>
      </c>
      <c r="C413" s="48" t="s">
        <v>1908</v>
      </c>
      <c r="D413" s="17" t="s">
        <v>2</v>
      </c>
      <c r="E413" s="17" t="s">
        <v>70</v>
      </c>
      <c r="F413" s="17" t="s">
        <v>2246</v>
      </c>
      <c r="G413" s="21">
        <v>14000</v>
      </c>
      <c r="H413" s="17" t="s">
        <v>525</v>
      </c>
      <c r="I413" s="20">
        <f>IF(FluxoCaixa101315176[[#This Row],[Fornecedores]]="Saldo Inicial",FluxoCaixa101315176[[#This Row],[R$ (Valores)]],I412+FluxoCaixa101315176[[#This Row],[Valores Receitas / Despesas]])</f>
        <v>90677.520000000091</v>
      </c>
      <c r="J413" s="5">
        <f>IF(FluxoCaixa101315176[[#This Row],[Entrada / Saída]]="Saída",FluxoCaixa101315176[[#This Row],[R$ (Valores)]]*-1,FluxoCaixa101315176[[#This Row],[R$ (Valores)]])</f>
        <v>-14000</v>
      </c>
    </row>
    <row r="414" spans="2:10" hidden="1">
      <c r="B414" s="16">
        <v>46097</v>
      </c>
      <c r="C414" s="48" t="s">
        <v>1908</v>
      </c>
      <c r="D414" s="17" t="s">
        <v>2</v>
      </c>
      <c r="E414" s="17" t="s">
        <v>12</v>
      </c>
      <c r="F414" s="17" t="s">
        <v>2247</v>
      </c>
      <c r="G414" s="21">
        <v>145.9</v>
      </c>
      <c r="H414" s="17" t="s">
        <v>525</v>
      </c>
      <c r="I414" s="20">
        <f>IF(FluxoCaixa101315176[[#This Row],[Fornecedores]]="Saldo Inicial",FluxoCaixa101315176[[#This Row],[R$ (Valores)]],I413+FluxoCaixa101315176[[#This Row],[Valores Receitas / Despesas]])</f>
        <v>90531.620000000097</v>
      </c>
      <c r="J414" s="5">
        <f>IF(FluxoCaixa101315176[[#This Row],[Entrada / Saída]]="Saída",FluxoCaixa101315176[[#This Row],[R$ (Valores)]]*-1,FluxoCaixa101315176[[#This Row],[R$ (Valores)]])</f>
        <v>-145.9</v>
      </c>
    </row>
    <row r="415" spans="2:10" hidden="1">
      <c r="B415" s="16">
        <v>46098</v>
      </c>
      <c r="C415" s="48" t="s">
        <v>1908</v>
      </c>
      <c r="D415" s="45" t="s">
        <v>2</v>
      </c>
      <c r="E415" s="45" t="s">
        <v>15</v>
      </c>
      <c r="F415" s="17" t="s">
        <v>2262</v>
      </c>
      <c r="G415" s="54">
        <v>122.27</v>
      </c>
      <c r="H415" s="45" t="s">
        <v>525</v>
      </c>
      <c r="I415" s="20">
        <f>IF(FluxoCaixa101315176[[#This Row],[Fornecedores]]="Saldo Inicial",FluxoCaixa101315176[[#This Row],[R$ (Valores)]],I414+FluxoCaixa101315176[[#This Row],[Valores Receitas / Despesas]])</f>
        <v>90409.350000000093</v>
      </c>
      <c r="J415" s="53">
        <f>IF(FluxoCaixa101315176[[#This Row],[Entrada / Saída]]="Saída",FluxoCaixa101315176[[#This Row],[R$ (Valores)]]*-1,FluxoCaixa101315176[[#This Row],[R$ (Valores)]])</f>
        <v>-122.27</v>
      </c>
    </row>
    <row r="416" spans="2:10" hidden="1">
      <c r="B416" s="16">
        <v>46098</v>
      </c>
      <c r="C416" s="48" t="s">
        <v>1908</v>
      </c>
      <c r="D416" s="45" t="s">
        <v>2</v>
      </c>
      <c r="E416" s="45" t="s">
        <v>15</v>
      </c>
      <c r="F416" s="17" t="s">
        <v>2262</v>
      </c>
      <c r="G416" s="54">
        <v>361.37</v>
      </c>
      <c r="H416" s="45" t="s">
        <v>525</v>
      </c>
      <c r="I416" s="20">
        <f>IF(FluxoCaixa101315176[[#This Row],[Fornecedores]]="Saldo Inicial",FluxoCaixa101315176[[#This Row],[R$ (Valores)]],I415+FluxoCaixa101315176[[#This Row],[Valores Receitas / Despesas]])</f>
        <v>90047.980000000098</v>
      </c>
      <c r="J416" s="53">
        <f>IF(FluxoCaixa101315176[[#This Row],[Entrada / Saída]]="Saída",FluxoCaixa101315176[[#This Row],[R$ (Valores)]]*-1,FluxoCaixa101315176[[#This Row],[R$ (Valores)]])</f>
        <v>-361.37</v>
      </c>
    </row>
    <row r="417" spans="2:10" hidden="1">
      <c r="B417" s="16">
        <v>46098</v>
      </c>
      <c r="C417" s="48" t="s">
        <v>1908</v>
      </c>
      <c r="D417" s="45" t="s">
        <v>2</v>
      </c>
      <c r="E417" s="45" t="s">
        <v>15</v>
      </c>
      <c r="F417" s="17" t="s">
        <v>2262</v>
      </c>
      <c r="G417" s="21">
        <v>639.84</v>
      </c>
      <c r="H417" s="17" t="s">
        <v>525</v>
      </c>
      <c r="I417" s="20">
        <f>IF(FluxoCaixa101315176[[#This Row],[Fornecedores]]="Saldo Inicial",FluxoCaixa101315176[[#This Row],[R$ (Valores)]],I416+FluxoCaixa101315176[[#This Row],[Valores Receitas / Despesas]])</f>
        <v>89408.140000000101</v>
      </c>
      <c r="J417" s="5">
        <f>IF(FluxoCaixa101315176[[#This Row],[Entrada / Saída]]="Saída",FluxoCaixa101315176[[#This Row],[R$ (Valores)]]*-1,FluxoCaixa101315176[[#This Row],[R$ (Valores)]])</f>
        <v>-639.84</v>
      </c>
    </row>
    <row r="418" spans="2:10" hidden="1">
      <c r="B418" s="16">
        <v>46098</v>
      </c>
      <c r="C418" s="48" t="s">
        <v>1908</v>
      </c>
      <c r="D418" s="45" t="s">
        <v>2</v>
      </c>
      <c r="E418" s="45" t="s">
        <v>15</v>
      </c>
      <c r="F418" s="17" t="s">
        <v>2262</v>
      </c>
      <c r="G418" s="21">
        <v>483.32</v>
      </c>
      <c r="H418" s="17" t="s">
        <v>525</v>
      </c>
      <c r="I418" s="20">
        <f>IF(FluxoCaixa101315176[[#This Row],[Fornecedores]]="Saldo Inicial",FluxoCaixa101315176[[#This Row],[R$ (Valores)]],I417+FluxoCaixa101315176[[#This Row],[Valores Receitas / Despesas]])</f>
        <v>88924.820000000094</v>
      </c>
      <c r="J418" s="5">
        <f>IF(FluxoCaixa101315176[[#This Row],[Entrada / Saída]]="Saída",FluxoCaixa101315176[[#This Row],[R$ (Valores)]]*-1,FluxoCaixa101315176[[#This Row],[R$ (Valores)]])</f>
        <v>-483.32</v>
      </c>
    </row>
    <row r="419" spans="2:10" hidden="1">
      <c r="B419" s="16">
        <v>46098</v>
      </c>
      <c r="C419" s="48" t="s">
        <v>1908</v>
      </c>
      <c r="D419" s="45" t="s">
        <v>2</v>
      </c>
      <c r="E419" s="45" t="s">
        <v>15</v>
      </c>
      <c r="F419" s="17" t="s">
        <v>2262</v>
      </c>
      <c r="G419" s="21">
        <v>278</v>
      </c>
      <c r="H419" s="17" t="s">
        <v>525</v>
      </c>
      <c r="I419" s="20">
        <f>IF(FluxoCaixa101315176[[#This Row],[Fornecedores]]="Saldo Inicial",FluxoCaixa101315176[[#This Row],[R$ (Valores)]],I418+FluxoCaixa101315176[[#This Row],[Valores Receitas / Despesas]])</f>
        <v>88646.820000000094</v>
      </c>
      <c r="J419" s="5">
        <f>IF(FluxoCaixa101315176[[#This Row],[Entrada / Saída]]="Saída",FluxoCaixa101315176[[#This Row],[R$ (Valores)]]*-1,FluxoCaixa101315176[[#This Row],[R$ (Valores)]])</f>
        <v>-278</v>
      </c>
    </row>
    <row r="420" spans="2:10" hidden="1">
      <c r="B420" s="16">
        <v>46098</v>
      </c>
      <c r="C420" s="48" t="s">
        <v>1908</v>
      </c>
      <c r="D420" s="45" t="s">
        <v>2</v>
      </c>
      <c r="E420" s="45" t="s">
        <v>15</v>
      </c>
      <c r="F420" s="17" t="s">
        <v>2262</v>
      </c>
      <c r="G420" s="21">
        <v>39.99</v>
      </c>
      <c r="H420" s="17" t="s">
        <v>525</v>
      </c>
      <c r="I420" s="20">
        <f>IF(FluxoCaixa101315176[[#This Row],[Fornecedores]]="Saldo Inicial",FluxoCaixa101315176[[#This Row],[R$ (Valores)]],I419+FluxoCaixa101315176[[#This Row],[Valores Receitas / Despesas]])</f>
        <v>88606.830000000089</v>
      </c>
      <c r="J420" s="5">
        <f>IF(FluxoCaixa101315176[[#This Row],[Entrada / Saída]]="Saída",FluxoCaixa101315176[[#This Row],[R$ (Valores)]]*-1,FluxoCaixa101315176[[#This Row],[R$ (Valores)]])</f>
        <v>-39.99</v>
      </c>
    </row>
    <row r="421" spans="2:10" hidden="1">
      <c r="B421" s="16">
        <v>46098</v>
      </c>
      <c r="C421" s="48" t="s">
        <v>1908</v>
      </c>
      <c r="D421" s="45" t="s">
        <v>2</v>
      </c>
      <c r="E421" s="45" t="s">
        <v>15</v>
      </c>
      <c r="F421" s="17" t="s">
        <v>1043</v>
      </c>
      <c r="G421" s="21">
        <v>2445.3200000000002</v>
      </c>
      <c r="H421" s="17" t="s">
        <v>525</v>
      </c>
      <c r="I421" s="20">
        <f>IF(FluxoCaixa101315176[[#This Row],[Fornecedores]]="Saldo Inicial",FluxoCaixa101315176[[#This Row],[R$ (Valores)]],I420+FluxoCaixa101315176[[#This Row],[Valores Receitas / Despesas]])</f>
        <v>86161.510000000082</v>
      </c>
      <c r="J421" s="5">
        <f>IF(FluxoCaixa101315176[[#This Row],[Entrada / Saída]]="Saída",FluxoCaixa101315176[[#This Row],[R$ (Valores)]]*-1,FluxoCaixa101315176[[#This Row],[R$ (Valores)]])</f>
        <v>-2445.3200000000002</v>
      </c>
    </row>
    <row r="422" spans="2:10" hidden="1">
      <c r="B422" s="16">
        <v>46098</v>
      </c>
      <c r="C422" s="48" t="s">
        <v>1908</v>
      </c>
      <c r="D422" s="17" t="s">
        <v>2</v>
      </c>
      <c r="E422" s="17" t="s">
        <v>79</v>
      </c>
      <c r="F422" s="17" t="s">
        <v>2263</v>
      </c>
      <c r="G422" s="21">
        <v>301.32</v>
      </c>
      <c r="H422" s="17" t="s">
        <v>525</v>
      </c>
      <c r="I422" s="20">
        <f>IF(FluxoCaixa101315176[[#This Row],[Fornecedores]]="Saldo Inicial",FluxoCaixa101315176[[#This Row],[R$ (Valores)]],I421+FluxoCaixa101315176[[#This Row],[Valores Receitas / Despesas]])</f>
        <v>85860.190000000075</v>
      </c>
      <c r="J422" s="5">
        <f>IF(FluxoCaixa101315176[[#This Row],[Entrada / Saída]]="Saída",FluxoCaixa101315176[[#This Row],[R$ (Valores)]]*-1,FluxoCaixa101315176[[#This Row],[R$ (Valores)]])</f>
        <v>-301.32</v>
      </c>
    </row>
    <row r="423" spans="2:10" hidden="1">
      <c r="B423" s="16">
        <v>46098</v>
      </c>
      <c r="C423" s="48" t="s">
        <v>1908</v>
      </c>
      <c r="D423" s="17" t="s">
        <v>2</v>
      </c>
      <c r="E423" s="17" t="s">
        <v>79</v>
      </c>
      <c r="F423" s="17" t="s">
        <v>2264</v>
      </c>
      <c r="G423" s="21">
        <v>143.49</v>
      </c>
      <c r="H423" s="17" t="s">
        <v>525</v>
      </c>
      <c r="I423" s="20">
        <f>IF(FluxoCaixa101315176[[#This Row],[Fornecedores]]="Saldo Inicial",FluxoCaixa101315176[[#This Row],[R$ (Valores)]],I422+FluxoCaixa101315176[[#This Row],[Valores Receitas / Despesas]])</f>
        <v>85716.70000000007</v>
      </c>
      <c r="J423" s="5">
        <f>IF(FluxoCaixa101315176[[#This Row],[Entrada / Saída]]="Saída",FluxoCaixa101315176[[#This Row],[R$ (Valores)]]*-1,FluxoCaixa101315176[[#This Row],[R$ (Valores)]])</f>
        <v>-143.49</v>
      </c>
    </row>
    <row r="424" spans="2:10" hidden="1">
      <c r="B424" s="16">
        <v>46098</v>
      </c>
      <c r="C424" s="48" t="s">
        <v>1908</v>
      </c>
      <c r="D424" s="17" t="s">
        <v>2</v>
      </c>
      <c r="E424" s="17" t="s">
        <v>32</v>
      </c>
      <c r="F424" s="17" t="s">
        <v>2265</v>
      </c>
      <c r="G424" s="21">
        <v>462.78</v>
      </c>
      <c r="H424" s="17" t="s">
        <v>525</v>
      </c>
      <c r="I424" s="20">
        <f>IF(FluxoCaixa101315176[[#This Row],[Fornecedores]]="Saldo Inicial",FluxoCaixa101315176[[#This Row],[R$ (Valores)]],I423+FluxoCaixa101315176[[#This Row],[Valores Receitas / Despesas]])</f>
        <v>85253.920000000071</v>
      </c>
      <c r="J424" s="5">
        <f>IF(FluxoCaixa101315176[[#This Row],[Entrada / Saída]]="Saída",FluxoCaixa101315176[[#This Row],[R$ (Valores)]]*-1,FluxoCaixa101315176[[#This Row],[R$ (Valores)]])</f>
        <v>-462.78</v>
      </c>
    </row>
    <row r="425" spans="2:10" hidden="1">
      <c r="B425" s="16">
        <v>46098</v>
      </c>
      <c r="C425" s="48" t="s">
        <v>1908</v>
      </c>
      <c r="D425" s="17" t="s">
        <v>2</v>
      </c>
      <c r="E425" s="17" t="s">
        <v>32</v>
      </c>
      <c r="F425" s="17" t="s">
        <v>2266</v>
      </c>
      <c r="G425" s="21">
        <v>13144.41</v>
      </c>
      <c r="H425" s="17" t="s">
        <v>525</v>
      </c>
      <c r="I425" s="20">
        <f>IF(FluxoCaixa101315176[[#This Row],[Fornecedores]]="Saldo Inicial",FluxoCaixa101315176[[#This Row],[R$ (Valores)]],I424+FluxoCaixa101315176[[#This Row],[Valores Receitas / Despesas]])</f>
        <v>72109.510000000068</v>
      </c>
      <c r="J425" s="5">
        <f>IF(FluxoCaixa101315176[[#This Row],[Entrada / Saída]]="Saída",FluxoCaixa101315176[[#This Row],[R$ (Valores)]]*-1,FluxoCaixa101315176[[#This Row],[R$ (Valores)]])</f>
        <v>-13144.41</v>
      </c>
    </row>
    <row r="426" spans="2:10" hidden="1">
      <c r="B426" s="16">
        <v>46098</v>
      </c>
      <c r="C426" s="48" t="s">
        <v>1908</v>
      </c>
      <c r="D426" s="17" t="s">
        <v>2</v>
      </c>
      <c r="E426" s="17" t="s">
        <v>32</v>
      </c>
      <c r="F426" s="17" t="s">
        <v>2267</v>
      </c>
      <c r="G426" s="21">
        <v>10527.27</v>
      </c>
      <c r="H426" s="17" t="s">
        <v>525</v>
      </c>
      <c r="I426" s="20">
        <f>IF(FluxoCaixa101315176[[#This Row],[Fornecedores]]="Saldo Inicial",FluxoCaixa101315176[[#This Row],[R$ (Valores)]],I425+FluxoCaixa101315176[[#This Row],[Valores Receitas / Despesas]])</f>
        <v>61582.240000000063</v>
      </c>
      <c r="J426" s="5">
        <f>IF(FluxoCaixa101315176[[#This Row],[Entrada / Saída]]="Saída",FluxoCaixa101315176[[#This Row],[R$ (Valores)]]*-1,FluxoCaixa101315176[[#This Row],[R$ (Valores)]])</f>
        <v>-10527.27</v>
      </c>
    </row>
    <row r="427" spans="2:10" hidden="1">
      <c r="B427" s="16">
        <v>46098</v>
      </c>
      <c r="C427" s="48" t="s">
        <v>1908</v>
      </c>
      <c r="D427" s="17" t="s">
        <v>2</v>
      </c>
      <c r="E427" s="17" t="s">
        <v>32</v>
      </c>
      <c r="F427" s="17" t="s">
        <v>2268</v>
      </c>
      <c r="G427" s="21">
        <v>709.14</v>
      </c>
      <c r="H427" s="17" t="s">
        <v>525</v>
      </c>
      <c r="I427" s="20">
        <f>IF(FluxoCaixa101315176[[#This Row],[Fornecedores]]="Saldo Inicial",FluxoCaixa101315176[[#This Row],[R$ (Valores)]],I426+FluxoCaixa101315176[[#This Row],[Valores Receitas / Despesas]])</f>
        <v>60873.100000000064</v>
      </c>
      <c r="J427" s="5">
        <f>IF(FluxoCaixa101315176[[#This Row],[Entrada / Saída]]="Saída",FluxoCaixa101315176[[#This Row],[R$ (Valores)]]*-1,FluxoCaixa101315176[[#This Row],[R$ (Valores)]])</f>
        <v>-709.14</v>
      </c>
    </row>
    <row r="428" spans="2:10" hidden="1">
      <c r="B428" s="16">
        <v>46098</v>
      </c>
      <c r="C428" s="48" t="s">
        <v>1908</v>
      </c>
      <c r="D428" s="17" t="s">
        <v>2</v>
      </c>
      <c r="E428" s="17" t="s">
        <v>32</v>
      </c>
      <c r="F428" s="17" t="s">
        <v>2269</v>
      </c>
      <c r="G428" s="21">
        <v>7675.75</v>
      </c>
      <c r="H428" s="17" t="s">
        <v>525</v>
      </c>
      <c r="I428" s="20">
        <f>IF(FluxoCaixa101315176[[#This Row],[Fornecedores]]="Saldo Inicial",FluxoCaixa101315176[[#This Row],[R$ (Valores)]],I427+FluxoCaixa101315176[[#This Row],[Valores Receitas / Despesas]])</f>
        <v>53197.350000000064</v>
      </c>
      <c r="J428" s="5">
        <f>IF(FluxoCaixa101315176[[#This Row],[Entrada / Saída]]="Saída",FluxoCaixa101315176[[#This Row],[R$ (Valores)]]*-1,FluxoCaixa101315176[[#This Row],[R$ (Valores)]])</f>
        <v>-7675.75</v>
      </c>
    </row>
    <row r="429" spans="2:10" hidden="1">
      <c r="B429" s="16">
        <v>46098</v>
      </c>
      <c r="C429" s="48" t="s">
        <v>1908</v>
      </c>
      <c r="D429" s="17" t="s">
        <v>2</v>
      </c>
      <c r="E429" s="17" t="s">
        <v>32</v>
      </c>
      <c r="F429" s="17" t="s">
        <v>2270</v>
      </c>
      <c r="G429" s="21">
        <v>3722.86</v>
      </c>
      <c r="H429" s="17" t="s">
        <v>525</v>
      </c>
      <c r="I429" s="20">
        <f>IF(FluxoCaixa101315176[[#This Row],[Fornecedores]]="Saldo Inicial",FluxoCaixa101315176[[#This Row],[R$ (Valores)]],I428+FluxoCaixa101315176[[#This Row],[Valores Receitas / Despesas]])</f>
        <v>49474.490000000063</v>
      </c>
      <c r="J429" s="5">
        <f>IF(FluxoCaixa101315176[[#This Row],[Entrada / Saída]]="Saída",FluxoCaixa101315176[[#This Row],[R$ (Valores)]]*-1,FluxoCaixa101315176[[#This Row],[R$ (Valores)]])</f>
        <v>-3722.86</v>
      </c>
    </row>
    <row r="430" spans="2:10" hidden="1">
      <c r="B430" s="16">
        <v>46098</v>
      </c>
      <c r="C430" s="48" t="s">
        <v>1908</v>
      </c>
      <c r="D430" s="17" t="s">
        <v>2</v>
      </c>
      <c r="E430" s="17" t="s">
        <v>353</v>
      </c>
      <c r="F430" s="17" t="s">
        <v>2271</v>
      </c>
      <c r="G430" s="21">
        <v>8236.49</v>
      </c>
      <c r="H430" s="17" t="s">
        <v>525</v>
      </c>
      <c r="I430" s="20">
        <f>IF(FluxoCaixa101315176[[#This Row],[Fornecedores]]="Saldo Inicial",FluxoCaixa101315176[[#This Row],[R$ (Valores)]],I429+FluxoCaixa101315176[[#This Row],[Valores Receitas / Despesas]])</f>
        <v>41238.000000000065</v>
      </c>
      <c r="J430" s="5">
        <f>IF(FluxoCaixa101315176[[#This Row],[Entrada / Saída]]="Saída",FluxoCaixa101315176[[#This Row],[R$ (Valores)]]*-1,FluxoCaixa101315176[[#This Row],[R$ (Valores)]])</f>
        <v>-8236.49</v>
      </c>
    </row>
    <row r="431" spans="2:10" hidden="1">
      <c r="B431" s="16">
        <v>46098</v>
      </c>
      <c r="C431" s="48" t="s">
        <v>1908</v>
      </c>
      <c r="D431" s="17" t="s">
        <v>2</v>
      </c>
      <c r="E431" s="17" t="s">
        <v>519</v>
      </c>
      <c r="F431" s="17" t="s">
        <v>568</v>
      </c>
      <c r="G431" s="21">
        <v>4762.66</v>
      </c>
      <c r="H431" s="17" t="s">
        <v>525</v>
      </c>
      <c r="I431" s="20">
        <f>IF(FluxoCaixa101315176[[#This Row],[Fornecedores]]="Saldo Inicial",FluxoCaixa101315176[[#This Row],[R$ (Valores)]],I430+FluxoCaixa101315176[[#This Row],[Valores Receitas / Despesas]])</f>
        <v>36475.340000000069</v>
      </c>
      <c r="J431" s="5">
        <f>IF(FluxoCaixa101315176[[#This Row],[Entrada / Saída]]="Saída",FluxoCaixa101315176[[#This Row],[R$ (Valores)]]*-1,FluxoCaixa101315176[[#This Row],[R$ (Valores)]])</f>
        <v>-4762.66</v>
      </c>
    </row>
    <row r="432" spans="2:10" hidden="1">
      <c r="B432" s="16">
        <v>46098</v>
      </c>
      <c r="C432" s="48" t="s">
        <v>1908</v>
      </c>
      <c r="D432" s="17" t="s">
        <v>2</v>
      </c>
      <c r="E432" s="17" t="s">
        <v>519</v>
      </c>
      <c r="F432" s="17" t="s">
        <v>568</v>
      </c>
      <c r="G432" s="21">
        <v>1652</v>
      </c>
      <c r="H432" s="17" t="s">
        <v>525</v>
      </c>
      <c r="I432" s="20">
        <f>IF(FluxoCaixa101315176[[#This Row],[Fornecedores]]="Saldo Inicial",FluxoCaixa101315176[[#This Row],[R$ (Valores)]],I431+FluxoCaixa101315176[[#This Row],[Valores Receitas / Despesas]])</f>
        <v>34823.340000000069</v>
      </c>
      <c r="J432" s="5">
        <f>IF(FluxoCaixa101315176[[#This Row],[Entrada / Saída]]="Saída",FluxoCaixa101315176[[#This Row],[R$ (Valores)]]*-1,FluxoCaixa101315176[[#This Row],[R$ (Valores)]])</f>
        <v>-1652</v>
      </c>
    </row>
    <row r="433" spans="2:10" hidden="1">
      <c r="B433" s="16">
        <v>46098</v>
      </c>
      <c r="C433" s="48" t="s">
        <v>1908</v>
      </c>
      <c r="D433" s="17" t="s">
        <v>2</v>
      </c>
      <c r="E433" s="17" t="s">
        <v>105</v>
      </c>
      <c r="F433" s="17" t="s">
        <v>1962</v>
      </c>
      <c r="G433" s="21">
        <v>207</v>
      </c>
      <c r="H433" s="17" t="s">
        <v>525</v>
      </c>
      <c r="I433" s="20">
        <f>IF(FluxoCaixa101315176[[#This Row],[Fornecedores]]="Saldo Inicial",FluxoCaixa101315176[[#This Row],[R$ (Valores)]],I432+FluxoCaixa101315176[[#This Row],[Valores Receitas / Despesas]])</f>
        <v>34616.340000000069</v>
      </c>
      <c r="J433" s="5">
        <f>IF(FluxoCaixa101315176[[#This Row],[Entrada / Saída]]="Saída",FluxoCaixa101315176[[#This Row],[R$ (Valores)]]*-1,FluxoCaixa101315176[[#This Row],[R$ (Valores)]])</f>
        <v>-207</v>
      </c>
    </row>
    <row r="434" spans="2:10" hidden="1">
      <c r="B434" s="16">
        <v>46098</v>
      </c>
      <c r="C434" s="48" t="s">
        <v>1908</v>
      </c>
      <c r="D434" s="17" t="s">
        <v>2</v>
      </c>
      <c r="E434" s="17" t="s">
        <v>507</v>
      </c>
      <c r="F434" s="17" t="s">
        <v>1711</v>
      </c>
      <c r="G434" s="21">
        <v>583.71</v>
      </c>
      <c r="H434" s="17" t="s">
        <v>525</v>
      </c>
      <c r="I434" s="20">
        <f>IF(FluxoCaixa101315176[[#This Row],[Fornecedores]]="Saldo Inicial",FluxoCaixa101315176[[#This Row],[R$ (Valores)]],I433+FluxoCaixa101315176[[#This Row],[Valores Receitas / Despesas]])</f>
        <v>34032.63000000007</v>
      </c>
      <c r="J434" s="5">
        <f>IF(FluxoCaixa101315176[[#This Row],[Entrada / Saída]]="Saída",FluxoCaixa101315176[[#This Row],[R$ (Valores)]]*-1,FluxoCaixa101315176[[#This Row],[R$ (Valores)]])</f>
        <v>-583.71</v>
      </c>
    </row>
    <row r="435" spans="2:10" hidden="1">
      <c r="B435" s="16">
        <v>46098</v>
      </c>
      <c r="C435" s="48" t="s">
        <v>1908</v>
      </c>
      <c r="D435" s="17" t="s">
        <v>2</v>
      </c>
      <c r="E435" s="17" t="s">
        <v>83</v>
      </c>
      <c r="F435" s="17" t="s">
        <v>2272</v>
      </c>
      <c r="G435" s="21">
        <v>5125.5600000000004</v>
      </c>
      <c r="H435" s="17" t="s">
        <v>525</v>
      </c>
      <c r="I435" s="20">
        <f>IF(FluxoCaixa101315176[[#This Row],[Fornecedores]]="Saldo Inicial",FluxoCaixa101315176[[#This Row],[R$ (Valores)]],I434+FluxoCaixa101315176[[#This Row],[Valores Receitas / Despesas]])</f>
        <v>28907.070000000069</v>
      </c>
      <c r="J435" s="5">
        <f>IF(FluxoCaixa101315176[[#This Row],[Entrada / Saída]]="Saída",FluxoCaixa101315176[[#This Row],[R$ (Valores)]]*-1,FluxoCaixa101315176[[#This Row],[R$ (Valores)]])</f>
        <v>-5125.5600000000004</v>
      </c>
    </row>
    <row r="436" spans="2:10" hidden="1">
      <c r="B436" s="16">
        <v>46098</v>
      </c>
      <c r="C436" s="48" t="s">
        <v>1908</v>
      </c>
      <c r="D436" s="17" t="s">
        <v>1</v>
      </c>
      <c r="E436" s="17" t="s">
        <v>75</v>
      </c>
      <c r="F436" s="17" t="s">
        <v>75</v>
      </c>
      <c r="G436" s="21">
        <v>100000</v>
      </c>
      <c r="H436" s="17" t="s">
        <v>525</v>
      </c>
      <c r="I436" s="20">
        <f>IF(FluxoCaixa101315176[[#This Row],[Fornecedores]]="Saldo Inicial",FluxoCaixa101315176[[#This Row],[R$ (Valores)]],I435+FluxoCaixa101315176[[#This Row],[Valores Receitas / Despesas]])</f>
        <v>128907.07000000007</v>
      </c>
      <c r="J436" s="5">
        <f>IF(FluxoCaixa101315176[[#This Row],[Entrada / Saída]]="Saída",FluxoCaixa101315176[[#This Row],[R$ (Valores)]]*-1,FluxoCaixa101315176[[#This Row],[R$ (Valores)]])</f>
        <v>100000</v>
      </c>
    </row>
    <row r="437" spans="2:10" hidden="1">
      <c r="B437" s="16">
        <v>46098</v>
      </c>
      <c r="C437" s="48" t="s">
        <v>1908</v>
      </c>
      <c r="D437" s="17" t="s">
        <v>2</v>
      </c>
      <c r="E437" s="17" t="s">
        <v>507</v>
      </c>
      <c r="F437" s="17" t="s">
        <v>2273</v>
      </c>
      <c r="G437" s="21">
        <v>68.17</v>
      </c>
      <c r="H437" s="17" t="s">
        <v>525</v>
      </c>
      <c r="I437" s="20">
        <f>IF(FluxoCaixa101315176[[#This Row],[Fornecedores]]="Saldo Inicial",FluxoCaixa101315176[[#This Row],[R$ (Valores)]],I436+FluxoCaixa101315176[[#This Row],[Valores Receitas / Despesas]])</f>
        <v>128838.90000000007</v>
      </c>
      <c r="J437" s="5">
        <f>IF(FluxoCaixa101315176[[#This Row],[Entrada / Saída]]="Saída",FluxoCaixa101315176[[#This Row],[R$ (Valores)]]*-1,FluxoCaixa101315176[[#This Row],[R$ (Valores)]])</f>
        <v>-68.17</v>
      </c>
    </row>
    <row r="438" spans="2:10" hidden="1">
      <c r="B438" s="16">
        <v>46098</v>
      </c>
      <c r="C438" s="48" t="s">
        <v>1908</v>
      </c>
      <c r="D438" s="17" t="s">
        <v>2</v>
      </c>
      <c r="E438" s="17" t="s">
        <v>146</v>
      </c>
      <c r="F438" s="17" t="s">
        <v>1475</v>
      </c>
      <c r="G438" s="21">
        <v>200</v>
      </c>
      <c r="H438" s="17" t="s">
        <v>525</v>
      </c>
      <c r="I438" s="20">
        <f>IF(FluxoCaixa101315176[[#This Row],[Fornecedores]]="Saldo Inicial",FluxoCaixa101315176[[#This Row],[R$ (Valores)]],I437+FluxoCaixa101315176[[#This Row],[Valores Receitas / Despesas]])</f>
        <v>128638.90000000007</v>
      </c>
      <c r="J438" s="5">
        <f>IF(FluxoCaixa101315176[[#This Row],[Entrada / Saída]]="Saída",FluxoCaixa101315176[[#This Row],[R$ (Valores)]]*-1,FluxoCaixa101315176[[#This Row],[R$ (Valores)]])</f>
        <v>-200</v>
      </c>
    </row>
    <row r="439" spans="2:10" hidden="1">
      <c r="B439" s="16">
        <v>46098</v>
      </c>
      <c r="C439" s="48" t="s">
        <v>1908</v>
      </c>
      <c r="D439" s="17" t="s">
        <v>2</v>
      </c>
      <c r="E439" s="17" t="s">
        <v>70</v>
      </c>
      <c r="F439" s="17" t="s">
        <v>2274</v>
      </c>
      <c r="G439" s="21">
        <v>360</v>
      </c>
      <c r="H439" s="17" t="s">
        <v>525</v>
      </c>
      <c r="I439" s="20">
        <f>IF(FluxoCaixa101315176[[#This Row],[Fornecedores]]="Saldo Inicial",FluxoCaixa101315176[[#This Row],[R$ (Valores)]],I438+FluxoCaixa101315176[[#This Row],[Valores Receitas / Despesas]])</f>
        <v>128278.90000000007</v>
      </c>
      <c r="J439" s="5">
        <f>IF(FluxoCaixa101315176[[#This Row],[Entrada / Saída]]="Saída",FluxoCaixa101315176[[#This Row],[R$ (Valores)]]*-1,FluxoCaixa101315176[[#This Row],[R$ (Valores)]])</f>
        <v>-360</v>
      </c>
    </row>
    <row r="440" spans="2:10" hidden="1">
      <c r="B440" s="16">
        <v>46098</v>
      </c>
      <c r="C440" s="48" t="s">
        <v>1908</v>
      </c>
      <c r="D440" s="17" t="s">
        <v>2</v>
      </c>
      <c r="E440" s="17" t="s">
        <v>70</v>
      </c>
      <c r="F440" s="17" t="s">
        <v>2275</v>
      </c>
      <c r="G440" s="21">
        <v>1000</v>
      </c>
      <c r="H440" s="17" t="s">
        <v>525</v>
      </c>
      <c r="I440" s="20">
        <f>IF(FluxoCaixa101315176[[#This Row],[Fornecedores]]="Saldo Inicial",FluxoCaixa101315176[[#This Row],[R$ (Valores)]],I439+FluxoCaixa101315176[[#This Row],[Valores Receitas / Despesas]])</f>
        <v>127278.90000000007</v>
      </c>
      <c r="J440" s="5">
        <f>IF(FluxoCaixa101315176[[#This Row],[Entrada / Saída]]="Saída",FluxoCaixa101315176[[#This Row],[R$ (Valores)]]*-1,FluxoCaixa101315176[[#This Row],[R$ (Valores)]])</f>
        <v>-1000</v>
      </c>
    </row>
    <row r="441" spans="2:10" hidden="1">
      <c r="B441" s="16">
        <v>46098</v>
      </c>
      <c r="C441" s="48" t="s">
        <v>1908</v>
      </c>
      <c r="D441" s="17" t="s">
        <v>2</v>
      </c>
      <c r="E441" s="17" t="s">
        <v>82</v>
      </c>
      <c r="F441" s="17" t="s">
        <v>2276</v>
      </c>
      <c r="G441" s="21">
        <v>350</v>
      </c>
      <c r="H441" s="17" t="s">
        <v>525</v>
      </c>
      <c r="I441" s="20">
        <f>IF(FluxoCaixa101315176[[#This Row],[Fornecedores]]="Saldo Inicial",FluxoCaixa101315176[[#This Row],[R$ (Valores)]],I440+FluxoCaixa101315176[[#This Row],[Valores Receitas / Despesas]])</f>
        <v>126928.90000000007</v>
      </c>
      <c r="J441" s="5">
        <f>IF(FluxoCaixa101315176[[#This Row],[Entrada / Saída]]="Saída",FluxoCaixa101315176[[#This Row],[R$ (Valores)]]*-1,FluxoCaixa101315176[[#This Row],[R$ (Valores)]])</f>
        <v>-350</v>
      </c>
    </row>
    <row r="442" spans="2:10" hidden="1">
      <c r="B442" s="16">
        <v>46099</v>
      </c>
      <c r="C442" s="48" t="s">
        <v>1908</v>
      </c>
      <c r="D442" s="17" t="s">
        <v>2</v>
      </c>
      <c r="E442" s="17" t="s">
        <v>28</v>
      </c>
      <c r="F442" s="17" t="s">
        <v>2280</v>
      </c>
      <c r="G442" s="21">
        <v>2493.6</v>
      </c>
      <c r="H442" s="17" t="s">
        <v>525</v>
      </c>
      <c r="I442" s="20">
        <f>IF(FluxoCaixa101315176[[#This Row],[Fornecedores]]="Saldo Inicial",FluxoCaixa101315176[[#This Row],[R$ (Valores)]],I441+FluxoCaixa101315176[[#This Row],[Valores Receitas / Despesas]])</f>
        <v>124435.30000000006</v>
      </c>
      <c r="J442" s="5">
        <f>IF(FluxoCaixa101315176[[#This Row],[Entrada / Saída]]="Saída",FluxoCaixa101315176[[#This Row],[R$ (Valores)]]*-1,FluxoCaixa101315176[[#This Row],[R$ (Valores)]])</f>
        <v>-2493.6</v>
      </c>
    </row>
    <row r="443" spans="2:10" hidden="1">
      <c r="B443" s="16">
        <v>46099</v>
      </c>
      <c r="C443" s="48" t="s">
        <v>1908</v>
      </c>
      <c r="D443" s="45" t="s">
        <v>2</v>
      </c>
      <c r="E443" s="45" t="s">
        <v>79</v>
      </c>
      <c r="F443" s="17" t="s">
        <v>2282</v>
      </c>
      <c r="G443" s="54">
        <v>638.61</v>
      </c>
      <c r="H443" s="45" t="s">
        <v>525</v>
      </c>
      <c r="I443" s="20">
        <f>IF(FluxoCaixa101315176[[#This Row],[Fornecedores]]="Saldo Inicial",FluxoCaixa101315176[[#This Row],[R$ (Valores)]],I442+FluxoCaixa101315176[[#This Row],[Valores Receitas / Despesas]])</f>
        <v>123796.69000000006</v>
      </c>
      <c r="J443" s="53">
        <f>IF(FluxoCaixa101315176[[#This Row],[Entrada / Saída]]="Saída",FluxoCaixa101315176[[#This Row],[R$ (Valores)]]*-1,FluxoCaixa101315176[[#This Row],[R$ (Valores)]])</f>
        <v>-638.61</v>
      </c>
    </row>
    <row r="444" spans="2:10" hidden="1">
      <c r="B444" s="16">
        <v>46099</v>
      </c>
      <c r="C444" s="48" t="s">
        <v>1908</v>
      </c>
      <c r="D444" s="45" t="s">
        <v>2</v>
      </c>
      <c r="E444" s="45" t="s">
        <v>71</v>
      </c>
      <c r="F444" s="17" t="s">
        <v>2281</v>
      </c>
      <c r="G444" s="54">
        <v>397.74</v>
      </c>
      <c r="H444" s="45" t="s">
        <v>525</v>
      </c>
      <c r="I444" s="20">
        <f>IF(FluxoCaixa101315176[[#This Row],[Fornecedores]]="Saldo Inicial",FluxoCaixa101315176[[#This Row],[R$ (Valores)]],I443+FluxoCaixa101315176[[#This Row],[Valores Receitas / Despesas]])</f>
        <v>123398.95000000006</v>
      </c>
      <c r="J444" s="53">
        <f>IF(FluxoCaixa101315176[[#This Row],[Entrada / Saída]]="Saída",FluxoCaixa101315176[[#This Row],[R$ (Valores)]]*-1,FluxoCaixa101315176[[#This Row],[R$ (Valores)]])</f>
        <v>-397.74</v>
      </c>
    </row>
    <row r="445" spans="2:10" hidden="1">
      <c r="B445" s="16">
        <v>46099</v>
      </c>
      <c r="C445" s="48" t="s">
        <v>1908</v>
      </c>
      <c r="D445" s="17" t="s">
        <v>2</v>
      </c>
      <c r="E445" s="17" t="s">
        <v>19</v>
      </c>
      <c r="F445" s="55" t="s">
        <v>2283</v>
      </c>
      <c r="G445" s="21">
        <v>729.45</v>
      </c>
      <c r="H445" s="17" t="s">
        <v>525</v>
      </c>
      <c r="I445" s="20">
        <f>IF(FluxoCaixa101315176[[#This Row],[Fornecedores]]="Saldo Inicial",FluxoCaixa101315176[[#This Row],[R$ (Valores)]],I444+FluxoCaixa101315176[[#This Row],[Valores Receitas / Despesas]])</f>
        <v>122669.50000000006</v>
      </c>
      <c r="J445" s="5">
        <f>IF(FluxoCaixa101315176[[#This Row],[Entrada / Saída]]="Saída",FluxoCaixa101315176[[#This Row],[R$ (Valores)]]*-1,FluxoCaixa101315176[[#This Row],[R$ (Valores)]])</f>
        <v>-729.45</v>
      </c>
    </row>
    <row r="446" spans="2:10" hidden="1">
      <c r="B446" s="16">
        <v>46099</v>
      </c>
      <c r="C446" s="48" t="s">
        <v>1908</v>
      </c>
      <c r="D446" s="17" t="s">
        <v>2</v>
      </c>
      <c r="E446" s="17" t="s">
        <v>146</v>
      </c>
      <c r="F446" s="55" t="s">
        <v>2284</v>
      </c>
      <c r="G446" s="21">
        <v>560</v>
      </c>
      <c r="H446" s="17" t="s">
        <v>525</v>
      </c>
      <c r="I446" s="20">
        <f>IF(FluxoCaixa101315176[[#This Row],[Fornecedores]]="Saldo Inicial",FluxoCaixa101315176[[#This Row],[R$ (Valores)]],I445+FluxoCaixa101315176[[#This Row],[Valores Receitas / Despesas]])</f>
        <v>122109.50000000006</v>
      </c>
      <c r="J446" s="5">
        <f>IF(FluxoCaixa101315176[[#This Row],[Entrada / Saída]]="Saída",FluxoCaixa101315176[[#This Row],[R$ (Valores)]]*-1,FluxoCaixa101315176[[#This Row],[R$ (Valores)]])</f>
        <v>-560</v>
      </c>
    </row>
    <row r="447" spans="2:10" hidden="1">
      <c r="B447" s="16">
        <v>46099</v>
      </c>
      <c r="C447" s="48" t="s">
        <v>1908</v>
      </c>
      <c r="D447" s="17" t="s">
        <v>2</v>
      </c>
      <c r="E447" s="17" t="s">
        <v>511</v>
      </c>
      <c r="F447" s="55" t="s">
        <v>2285</v>
      </c>
      <c r="G447" s="21">
        <v>668</v>
      </c>
      <c r="H447" s="17" t="s">
        <v>525</v>
      </c>
      <c r="I447" s="20">
        <f>IF(FluxoCaixa101315176[[#This Row],[Fornecedores]]="Saldo Inicial",FluxoCaixa101315176[[#This Row],[R$ (Valores)]],I446+FluxoCaixa101315176[[#This Row],[Valores Receitas / Despesas]])</f>
        <v>121441.50000000006</v>
      </c>
      <c r="J447" s="5">
        <f>IF(FluxoCaixa101315176[[#This Row],[Entrada / Saída]]="Saída",FluxoCaixa101315176[[#This Row],[R$ (Valores)]]*-1,FluxoCaixa101315176[[#This Row],[R$ (Valores)]])</f>
        <v>-668</v>
      </c>
    </row>
    <row r="448" spans="2:10" hidden="1">
      <c r="B448" s="16">
        <v>46099</v>
      </c>
      <c r="C448" s="48" t="s">
        <v>1908</v>
      </c>
      <c r="D448" s="17" t="s">
        <v>2</v>
      </c>
      <c r="E448" s="17" t="s">
        <v>17</v>
      </c>
      <c r="F448" s="17" t="s">
        <v>1045</v>
      </c>
      <c r="G448" s="21">
        <v>106.74</v>
      </c>
      <c r="H448" s="17" t="s">
        <v>525</v>
      </c>
      <c r="I448" s="20">
        <f>IF(FluxoCaixa101315176[[#This Row],[Fornecedores]]="Saldo Inicial",FluxoCaixa101315176[[#This Row],[R$ (Valores)]],I447+FluxoCaixa101315176[[#This Row],[Valores Receitas / Despesas]])</f>
        <v>121334.76000000005</v>
      </c>
      <c r="J448" s="5">
        <f>IF(FluxoCaixa101315176[[#This Row],[Entrada / Saída]]="Saída",FluxoCaixa101315176[[#This Row],[R$ (Valores)]]*-1,FluxoCaixa101315176[[#This Row],[R$ (Valores)]])</f>
        <v>-106.74</v>
      </c>
    </row>
    <row r="449" spans="2:10" hidden="1">
      <c r="B449" s="16">
        <v>46099</v>
      </c>
      <c r="C449" s="48" t="s">
        <v>1908</v>
      </c>
      <c r="D449" s="17" t="s">
        <v>2</v>
      </c>
      <c r="E449" s="17" t="s">
        <v>519</v>
      </c>
      <c r="F449" s="17" t="s">
        <v>568</v>
      </c>
      <c r="G449" s="21">
        <v>1187.3699999999999</v>
      </c>
      <c r="H449" s="17" t="s">
        <v>525</v>
      </c>
      <c r="I449" s="20">
        <f>IF(FluxoCaixa101315176[[#This Row],[Fornecedores]]="Saldo Inicial",FluxoCaixa101315176[[#This Row],[R$ (Valores)]],I448+FluxoCaixa101315176[[#This Row],[Valores Receitas / Despesas]])</f>
        <v>120147.39000000006</v>
      </c>
      <c r="J449" s="5">
        <f>IF(FluxoCaixa101315176[[#This Row],[Entrada / Saída]]="Saída",FluxoCaixa101315176[[#This Row],[R$ (Valores)]]*-1,FluxoCaixa101315176[[#This Row],[R$ (Valores)]])</f>
        <v>-1187.3699999999999</v>
      </c>
    </row>
    <row r="450" spans="2:10" hidden="1">
      <c r="B450" s="16">
        <v>46099</v>
      </c>
      <c r="C450" s="48" t="s">
        <v>1908</v>
      </c>
      <c r="D450" s="17" t="s">
        <v>2</v>
      </c>
      <c r="E450" s="17" t="s">
        <v>2286</v>
      </c>
      <c r="F450" s="17" t="s">
        <v>568</v>
      </c>
      <c r="G450" s="21">
        <v>1170.1600000000001</v>
      </c>
      <c r="H450" s="17" t="s">
        <v>525</v>
      </c>
      <c r="I450" s="20">
        <f>IF(FluxoCaixa101315176[[#This Row],[Fornecedores]]="Saldo Inicial",FluxoCaixa101315176[[#This Row],[R$ (Valores)]],I449+FluxoCaixa101315176[[#This Row],[Valores Receitas / Despesas]])</f>
        <v>118977.23000000005</v>
      </c>
      <c r="J450" s="5">
        <f>IF(FluxoCaixa101315176[[#This Row],[Entrada / Saída]]="Saída",FluxoCaixa101315176[[#This Row],[R$ (Valores)]]*-1,FluxoCaixa101315176[[#This Row],[R$ (Valores)]])</f>
        <v>-1170.1600000000001</v>
      </c>
    </row>
    <row r="451" spans="2:10" hidden="1">
      <c r="B451" s="16">
        <v>46099</v>
      </c>
      <c r="C451" s="48" t="s">
        <v>1908</v>
      </c>
      <c r="D451" s="17" t="s">
        <v>2</v>
      </c>
      <c r="E451" s="17" t="s">
        <v>143</v>
      </c>
      <c r="F451" s="17" t="s">
        <v>1046</v>
      </c>
      <c r="G451" s="21">
        <v>1366.7</v>
      </c>
      <c r="H451" s="17" t="s">
        <v>525</v>
      </c>
      <c r="I451" s="20">
        <f>IF(FluxoCaixa101315176[[#This Row],[Fornecedores]]="Saldo Inicial",FluxoCaixa101315176[[#This Row],[R$ (Valores)]],I450+FluxoCaixa101315176[[#This Row],[Valores Receitas / Despesas]])</f>
        <v>117610.53000000006</v>
      </c>
      <c r="J451" s="5">
        <f>IF(FluxoCaixa101315176[[#This Row],[Entrada / Saída]]="Saída",FluxoCaixa101315176[[#This Row],[R$ (Valores)]]*-1,FluxoCaixa101315176[[#This Row],[R$ (Valores)]])</f>
        <v>-1366.7</v>
      </c>
    </row>
    <row r="452" spans="2:10" hidden="1">
      <c r="B452" s="16">
        <v>46099</v>
      </c>
      <c r="C452" s="48" t="s">
        <v>1908</v>
      </c>
      <c r="D452" s="17" t="s">
        <v>2</v>
      </c>
      <c r="E452" s="17" t="s">
        <v>103</v>
      </c>
      <c r="F452" s="17" t="s">
        <v>2287</v>
      </c>
      <c r="G452" s="21">
        <v>556</v>
      </c>
      <c r="H452" s="17" t="s">
        <v>525</v>
      </c>
      <c r="I452" s="20">
        <f>IF(FluxoCaixa101315176[[#This Row],[Fornecedores]]="Saldo Inicial",FluxoCaixa101315176[[#This Row],[R$ (Valores)]],I451+FluxoCaixa101315176[[#This Row],[Valores Receitas / Despesas]])</f>
        <v>117054.53000000006</v>
      </c>
      <c r="J452" s="5">
        <f>IF(FluxoCaixa101315176[[#This Row],[Entrada / Saída]]="Saída",FluxoCaixa101315176[[#This Row],[R$ (Valores)]]*-1,FluxoCaixa101315176[[#This Row],[R$ (Valores)]])</f>
        <v>-556</v>
      </c>
    </row>
    <row r="453" spans="2:10" hidden="1">
      <c r="B453" s="16">
        <v>46100</v>
      </c>
      <c r="C453" s="48" t="s">
        <v>1908</v>
      </c>
      <c r="D453" s="17" t="s">
        <v>2</v>
      </c>
      <c r="E453" s="17" t="s">
        <v>26</v>
      </c>
      <c r="F453" s="17" t="s">
        <v>2297</v>
      </c>
      <c r="G453" s="21">
        <v>150</v>
      </c>
      <c r="H453" s="17" t="s">
        <v>525</v>
      </c>
      <c r="I453" s="20">
        <f>IF(FluxoCaixa101315176[[#This Row],[Fornecedores]]="Saldo Inicial",FluxoCaixa101315176[[#This Row],[R$ (Valores)]],I452+FluxoCaixa101315176[[#This Row],[Valores Receitas / Despesas]])</f>
        <v>116904.53000000006</v>
      </c>
      <c r="J453" s="5">
        <f>IF(FluxoCaixa101315176[[#This Row],[Entrada / Saída]]="Saída",FluxoCaixa101315176[[#This Row],[R$ (Valores)]]*-1,FluxoCaixa101315176[[#This Row],[R$ (Valores)]])</f>
        <v>-150</v>
      </c>
    </row>
    <row r="454" spans="2:10" hidden="1">
      <c r="B454" s="16">
        <v>46100</v>
      </c>
      <c r="C454" s="48" t="s">
        <v>1908</v>
      </c>
      <c r="D454" s="17" t="s">
        <v>2</v>
      </c>
      <c r="E454" s="17" t="s">
        <v>519</v>
      </c>
      <c r="F454" s="17" t="s">
        <v>2298</v>
      </c>
      <c r="G454" s="21">
        <v>256.86</v>
      </c>
      <c r="H454" s="17" t="s">
        <v>525</v>
      </c>
      <c r="I454" s="20">
        <f>IF(FluxoCaixa101315176[[#This Row],[Fornecedores]]="Saldo Inicial",FluxoCaixa101315176[[#This Row],[R$ (Valores)]],I453+FluxoCaixa101315176[[#This Row],[Valores Receitas / Despesas]])</f>
        <v>116647.67000000006</v>
      </c>
      <c r="J454" s="5">
        <f>IF(FluxoCaixa101315176[[#This Row],[Entrada / Saída]]="Saída",FluxoCaixa101315176[[#This Row],[R$ (Valores)]]*-1,FluxoCaixa101315176[[#This Row],[R$ (Valores)]])</f>
        <v>-256.86</v>
      </c>
    </row>
    <row r="455" spans="2:10" hidden="1">
      <c r="B455" s="16">
        <v>46101</v>
      </c>
      <c r="C455" s="48" t="s">
        <v>1908</v>
      </c>
      <c r="D455" s="17" t="s">
        <v>2</v>
      </c>
      <c r="E455" s="17" t="s">
        <v>28</v>
      </c>
      <c r="F455" s="17" t="s">
        <v>2299</v>
      </c>
      <c r="G455" s="21">
        <v>220</v>
      </c>
      <c r="H455" s="17" t="s">
        <v>525</v>
      </c>
      <c r="I455" s="20">
        <f>IF(FluxoCaixa101315176[[#This Row],[Fornecedores]]="Saldo Inicial",FluxoCaixa101315176[[#This Row],[R$ (Valores)]],I454+FluxoCaixa101315176[[#This Row],[Valores Receitas / Despesas]])</f>
        <v>116427.67000000006</v>
      </c>
      <c r="J455" s="5">
        <f>IF(FluxoCaixa101315176[[#This Row],[Entrada / Saída]]="Saída",FluxoCaixa101315176[[#This Row],[R$ (Valores)]]*-1,FluxoCaixa101315176[[#This Row],[R$ (Valores)]])</f>
        <v>-220</v>
      </c>
    </row>
    <row r="456" spans="2:10" hidden="1">
      <c r="B456" s="16">
        <v>46101</v>
      </c>
      <c r="C456" s="48" t="s">
        <v>1908</v>
      </c>
      <c r="D456" s="17" t="s">
        <v>2</v>
      </c>
      <c r="E456" s="17" t="s">
        <v>70</v>
      </c>
      <c r="F456" s="17" t="s">
        <v>2300</v>
      </c>
      <c r="G456" s="21">
        <v>2800</v>
      </c>
      <c r="H456" s="17" t="s">
        <v>525</v>
      </c>
      <c r="I456" s="20">
        <f>IF(FluxoCaixa101315176[[#This Row],[Fornecedores]]="Saldo Inicial",FluxoCaixa101315176[[#This Row],[R$ (Valores)]],I455+FluxoCaixa101315176[[#This Row],[Valores Receitas / Despesas]])</f>
        <v>113627.67000000006</v>
      </c>
      <c r="J456" s="5">
        <f>IF(FluxoCaixa101315176[[#This Row],[Entrada / Saída]]="Saída",FluxoCaixa101315176[[#This Row],[R$ (Valores)]]*-1,FluxoCaixa101315176[[#This Row],[R$ (Valores)]])</f>
        <v>-2800</v>
      </c>
    </row>
    <row r="457" spans="2:10" hidden="1">
      <c r="B457" s="16">
        <v>46101</v>
      </c>
      <c r="C457" s="48" t="s">
        <v>1908</v>
      </c>
      <c r="D457" s="17" t="s">
        <v>2</v>
      </c>
      <c r="E457" s="17" t="s">
        <v>507</v>
      </c>
      <c r="F457" s="85" t="s">
        <v>2412</v>
      </c>
      <c r="G457" s="21">
        <v>1813.53</v>
      </c>
      <c r="H457" s="17" t="s">
        <v>525</v>
      </c>
      <c r="I457" s="20">
        <f>IF(FluxoCaixa101315176[[#This Row],[Fornecedores]]="Saldo Inicial",FluxoCaixa101315176[[#This Row],[R$ (Valores)]],I456+FluxoCaixa101315176[[#This Row],[Valores Receitas / Despesas]])</f>
        <v>111814.14000000006</v>
      </c>
      <c r="J457" s="5">
        <f>IF(FluxoCaixa101315176[[#This Row],[Entrada / Saída]]="Saída",FluxoCaixa101315176[[#This Row],[R$ (Valores)]]*-1,FluxoCaixa101315176[[#This Row],[R$ (Valores)]])</f>
        <v>-1813.53</v>
      </c>
    </row>
    <row r="458" spans="2:10" hidden="1">
      <c r="B458" s="16">
        <v>46101</v>
      </c>
      <c r="C458" s="48" t="s">
        <v>1908</v>
      </c>
      <c r="D458" s="17" t="s">
        <v>2</v>
      </c>
      <c r="E458" s="17" t="s">
        <v>79</v>
      </c>
      <c r="F458" s="17" t="s">
        <v>2301</v>
      </c>
      <c r="G458" s="21">
        <v>419</v>
      </c>
      <c r="H458" s="17" t="s">
        <v>525</v>
      </c>
      <c r="I458" s="20">
        <f>IF(FluxoCaixa101315176[[#This Row],[Fornecedores]]="Saldo Inicial",FluxoCaixa101315176[[#This Row],[R$ (Valores)]],I457+FluxoCaixa101315176[[#This Row],[Valores Receitas / Despesas]])</f>
        <v>111395.14000000006</v>
      </c>
      <c r="J458" s="5">
        <f>IF(FluxoCaixa101315176[[#This Row],[Entrada / Saída]]="Saída",FluxoCaixa101315176[[#This Row],[R$ (Valores)]]*-1,FluxoCaixa101315176[[#This Row],[R$ (Valores)]])</f>
        <v>-419</v>
      </c>
    </row>
    <row r="459" spans="2:10" hidden="1">
      <c r="B459" s="16">
        <v>46101</v>
      </c>
      <c r="C459" s="48" t="s">
        <v>1908</v>
      </c>
      <c r="D459" s="17" t="s">
        <v>2</v>
      </c>
      <c r="E459" s="17" t="s">
        <v>75</v>
      </c>
      <c r="F459" s="17" t="s">
        <v>75</v>
      </c>
      <c r="G459" s="21">
        <v>75000</v>
      </c>
      <c r="H459" s="17" t="s">
        <v>525</v>
      </c>
      <c r="I459" s="20">
        <f>IF(FluxoCaixa101315176[[#This Row],[Fornecedores]]="Saldo Inicial",FluxoCaixa101315176[[#This Row],[R$ (Valores)]],I458+FluxoCaixa101315176[[#This Row],[Valores Receitas / Despesas]])</f>
        <v>36395.140000000058</v>
      </c>
      <c r="J459" s="5">
        <f>IF(FluxoCaixa101315176[[#This Row],[Entrada / Saída]]="Saída",FluxoCaixa101315176[[#This Row],[R$ (Valores)]]*-1,FluxoCaixa101315176[[#This Row],[R$ (Valores)]])</f>
        <v>-75000</v>
      </c>
    </row>
    <row r="460" spans="2:10" hidden="1">
      <c r="B460" s="16">
        <v>46101</v>
      </c>
      <c r="C460" s="48" t="s">
        <v>1908</v>
      </c>
      <c r="D460" s="45" t="s">
        <v>2</v>
      </c>
      <c r="E460" s="45" t="s">
        <v>79</v>
      </c>
      <c r="F460" s="17" t="s">
        <v>2302</v>
      </c>
      <c r="G460" s="54">
        <v>994.15</v>
      </c>
      <c r="H460" s="45" t="s">
        <v>525</v>
      </c>
      <c r="I460" s="20">
        <f>IF(FluxoCaixa101315176[[#This Row],[Fornecedores]]="Saldo Inicial",FluxoCaixa101315176[[#This Row],[R$ (Valores)]],I459+FluxoCaixa101315176[[#This Row],[Valores Receitas / Despesas]])</f>
        <v>35400.990000000056</v>
      </c>
      <c r="J460" s="53">
        <f>IF(FluxoCaixa101315176[[#This Row],[Entrada / Saída]]="Saída",FluxoCaixa101315176[[#This Row],[R$ (Valores)]]*-1,FluxoCaixa101315176[[#This Row],[R$ (Valores)]])</f>
        <v>-994.15</v>
      </c>
    </row>
    <row r="461" spans="2:10" hidden="1">
      <c r="B461" s="16">
        <v>46101</v>
      </c>
      <c r="C461" s="48" t="s">
        <v>1908</v>
      </c>
      <c r="D461" s="17" t="s">
        <v>2</v>
      </c>
      <c r="E461" s="17" t="s">
        <v>71</v>
      </c>
      <c r="F461" s="17" t="s">
        <v>2303</v>
      </c>
      <c r="G461" s="21">
        <v>991.36</v>
      </c>
      <c r="H461" s="17" t="s">
        <v>525</v>
      </c>
      <c r="I461" s="20">
        <f>IF(FluxoCaixa101315176[[#This Row],[Fornecedores]]="Saldo Inicial",FluxoCaixa101315176[[#This Row],[R$ (Valores)]],I460+FluxoCaixa101315176[[#This Row],[Valores Receitas / Despesas]])</f>
        <v>34409.630000000056</v>
      </c>
      <c r="J461" s="5">
        <f>IF(FluxoCaixa101315176[[#This Row],[Entrada / Saída]]="Saída",FluxoCaixa101315176[[#This Row],[R$ (Valores)]]*-1,FluxoCaixa101315176[[#This Row],[R$ (Valores)]])</f>
        <v>-991.36</v>
      </c>
    </row>
    <row r="462" spans="2:10" hidden="1">
      <c r="B462" s="16">
        <v>46101</v>
      </c>
      <c r="C462" s="48" t="s">
        <v>1908</v>
      </c>
      <c r="D462" s="17" t="s">
        <v>2</v>
      </c>
      <c r="E462" s="17" t="s">
        <v>21</v>
      </c>
      <c r="F462" s="17" t="s">
        <v>2304</v>
      </c>
      <c r="G462" s="21">
        <v>228730.39</v>
      </c>
      <c r="H462" s="17" t="s">
        <v>525</v>
      </c>
      <c r="I462" s="20">
        <f>IF(FluxoCaixa101315176[[#This Row],[Fornecedores]]="Saldo Inicial",FluxoCaixa101315176[[#This Row],[R$ (Valores)]],I461+FluxoCaixa101315176[[#This Row],[Valores Receitas / Despesas]])</f>
        <v>-194320.75999999995</v>
      </c>
      <c r="J462" s="5">
        <f>IF(FluxoCaixa101315176[[#This Row],[Entrada / Saída]]="Saída",FluxoCaixa101315176[[#This Row],[R$ (Valores)]]*-1,FluxoCaixa101315176[[#This Row],[R$ (Valores)]])</f>
        <v>-228730.39</v>
      </c>
    </row>
    <row r="463" spans="2:10" hidden="1">
      <c r="B463" s="16">
        <v>46101</v>
      </c>
      <c r="C463" s="48" t="s">
        <v>1908</v>
      </c>
      <c r="D463" s="17" t="s">
        <v>2</v>
      </c>
      <c r="E463" s="17" t="s">
        <v>17</v>
      </c>
      <c r="F463" s="17" t="s">
        <v>2305</v>
      </c>
      <c r="G463" s="21">
        <v>1941.82</v>
      </c>
      <c r="H463" s="17" t="s">
        <v>525</v>
      </c>
      <c r="I463" s="20">
        <f>IF(FluxoCaixa101315176[[#This Row],[Fornecedores]]="Saldo Inicial",FluxoCaixa101315176[[#This Row],[R$ (Valores)]],I462+FluxoCaixa101315176[[#This Row],[Valores Receitas / Despesas]])</f>
        <v>-196262.57999999996</v>
      </c>
      <c r="J463" s="5">
        <f>IF(FluxoCaixa101315176[[#This Row],[Entrada / Saída]]="Saída",FluxoCaixa101315176[[#This Row],[R$ (Valores)]]*-1,FluxoCaixa101315176[[#This Row],[R$ (Valores)]])</f>
        <v>-1941.82</v>
      </c>
    </row>
    <row r="464" spans="2:10" hidden="1">
      <c r="B464" s="16">
        <v>46101</v>
      </c>
      <c r="C464" s="48" t="s">
        <v>1908</v>
      </c>
      <c r="D464" s="17" t="s">
        <v>2</v>
      </c>
      <c r="E464" s="17" t="s">
        <v>17</v>
      </c>
      <c r="F464" s="17" t="s">
        <v>2306</v>
      </c>
      <c r="G464" s="21">
        <v>1784.84</v>
      </c>
      <c r="H464" s="17" t="s">
        <v>525</v>
      </c>
      <c r="I464" s="20">
        <f>IF(FluxoCaixa101315176[[#This Row],[Fornecedores]]="Saldo Inicial",FluxoCaixa101315176[[#This Row],[R$ (Valores)]],I463+FluxoCaixa101315176[[#This Row],[Valores Receitas / Despesas]])</f>
        <v>-198047.41999999995</v>
      </c>
      <c r="J464" s="5">
        <f>IF(FluxoCaixa101315176[[#This Row],[Entrada / Saída]]="Saída",FluxoCaixa101315176[[#This Row],[R$ (Valores)]]*-1,FluxoCaixa101315176[[#This Row],[R$ (Valores)]])</f>
        <v>-1784.84</v>
      </c>
    </row>
    <row r="465" spans="2:10" hidden="1">
      <c r="B465" s="16">
        <v>46101</v>
      </c>
      <c r="C465" s="48" t="s">
        <v>1908</v>
      </c>
      <c r="D465" s="17" t="s">
        <v>2</v>
      </c>
      <c r="E465" s="17" t="s">
        <v>353</v>
      </c>
      <c r="F465" s="17" t="s">
        <v>2307</v>
      </c>
      <c r="G465" s="21">
        <v>167.61</v>
      </c>
      <c r="H465" s="17" t="s">
        <v>525</v>
      </c>
      <c r="I465" s="20">
        <f>IF(FluxoCaixa101315176[[#This Row],[Fornecedores]]="Saldo Inicial",FluxoCaixa101315176[[#This Row],[R$ (Valores)]],I464+FluxoCaixa101315176[[#This Row],[Valores Receitas / Despesas]])</f>
        <v>-198215.02999999994</v>
      </c>
      <c r="J465" s="5">
        <f>IF(FluxoCaixa101315176[[#This Row],[Entrada / Saída]]="Saída",FluxoCaixa101315176[[#This Row],[R$ (Valores)]]*-1,FluxoCaixa101315176[[#This Row],[R$ (Valores)]])</f>
        <v>-167.61</v>
      </c>
    </row>
    <row r="466" spans="2:10" hidden="1">
      <c r="B466" s="16">
        <v>46101</v>
      </c>
      <c r="C466" s="48" t="s">
        <v>1908</v>
      </c>
      <c r="D466" s="17" t="s">
        <v>2</v>
      </c>
      <c r="E466" s="17" t="s">
        <v>103</v>
      </c>
      <c r="F466" s="17" t="s">
        <v>2046</v>
      </c>
      <c r="G466" s="21">
        <v>784.59</v>
      </c>
      <c r="H466" s="17" t="s">
        <v>525</v>
      </c>
      <c r="I466" s="20">
        <f>IF(FluxoCaixa101315176[[#This Row],[Fornecedores]]="Saldo Inicial",FluxoCaixa101315176[[#This Row],[R$ (Valores)]],I465+FluxoCaixa101315176[[#This Row],[Valores Receitas / Despesas]])</f>
        <v>-198999.61999999994</v>
      </c>
      <c r="J466" s="5">
        <f>IF(FluxoCaixa101315176[[#This Row],[Entrada / Saída]]="Saída",FluxoCaixa101315176[[#This Row],[R$ (Valores)]]*-1,FluxoCaixa101315176[[#This Row],[R$ (Valores)]])</f>
        <v>-784.59</v>
      </c>
    </row>
    <row r="467" spans="2:10" hidden="1">
      <c r="B467" s="16">
        <v>46101</v>
      </c>
      <c r="C467" s="48" t="s">
        <v>1908</v>
      </c>
      <c r="D467" s="17" t="s">
        <v>2</v>
      </c>
      <c r="E467" s="17" t="s">
        <v>432</v>
      </c>
      <c r="F467" s="17" t="s">
        <v>1080</v>
      </c>
      <c r="G467" s="21">
        <v>86.05</v>
      </c>
      <c r="H467" s="17" t="s">
        <v>525</v>
      </c>
      <c r="I467" s="20">
        <f>IF(FluxoCaixa101315176[[#This Row],[Fornecedores]]="Saldo Inicial",FluxoCaixa101315176[[#This Row],[R$ (Valores)]],I466+FluxoCaixa101315176[[#This Row],[Valores Receitas / Despesas]])</f>
        <v>-199085.66999999993</v>
      </c>
      <c r="J467" s="5">
        <f>IF(FluxoCaixa101315176[[#This Row],[Entrada / Saída]]="Saída",FluxoCaixa101315176[[#This Row],[R$ (Valores)]]*-1,FluxoCaixa101315176[[#This Row],[R$ (Valores)]])</f>
        <v>-86.05</v>
      </c>
    </row>
    <row r="468" spans="2:10" hidden="1">
      <c r="B468" s="16">
        <v>46101</v>
      </c>
      <c r="C468" s="48" t="s">
        <v>1908</v>
      </c>
      <c r="D468" s="17" t="s">
        <v>2</v>
      </c>
      <c r="E468" s="17" t="s">
        <v>519</v>
      </c>
      <c r="F468" s="55" t="s">
        <v>2308</v>
      </c>
      <c r="G468" s="21">
        <v>457.44</v>
      </c>
      <c r="H468" s="17" t="s">
        <v>525</v>
      </c>
      <c r="I468" s="20">
        <f>IF(FluxoCaixa101315176[[#This Row],[Fornecedores]]="Saldo Inicial",FluxoCaixa101315176[[#This Row],[R$ (Valores)]],I467+FluxoCaixa101315176[[#This Row],[Valores Receitas / Despesas]])</f>
        <v>-199543.10999999993</v>
      </c>
      <c r="J468" s="5">
        <f>IF(FluxoCaixa101315176[[#This Row],[Entrada / Saída]]="Saída",FluxoCaixa101315176[[#This Row],[R$ (Valores)]]*-1,FluxoCaixa101315176[[#This Row],[R$ (Valores)]])</f>
        <v>-457.44</v>
      </c>
    </row>
    <row r="469" spans="2:10" hidden="1">
      <c r="B469" s="16">
        <v>46101</v>
      </c>
      <c r="C469" s="48" t="s">
        <v>1908</v>
      </c>
      <c r="D469" s="17" t="s">
        <v>2</v>
      </c>
      <c r="E469" s="17" t="s">
        <v>519</v>
      </c>
      <c r="F469" s="17" t="s">
        <v>2239</v>
      </c>
      <c r="G469" s="21">
        <v>5400.93</v>
      </c>
      <c r="H469" s="17" t="s">
        <v>525</v>
      </c>
      <c r="I469" s="20">
        <f>IF(FluxoCaixa101315176[[#This Row],[Fornecedores]]="Saldo Inicial",FluxoCaixa101315176[[#This Row],[R$ (Valores)]],I468+FluxoCaixa101315176[[#This Row],[Valores Receitas / Despesas]])</f>
        <v>-204944.03999999992</v>
      </c>
      <c r="J469" s="5">
        <f>IF(FluxoCaixa101315176[[#This Row],[Entrada / Saída]]="Saída",FluxoCaixa101315176[[#This Row],[R$ (Valores)]]*-1,FluxoCaixa101315176[[#This Row],[R$ (Valores)]])</f>
        <v>-5400.93</v>
      </c>
    </row>
    <row r="470" spans="2:10" hidden="1">
      <c r="B470" s="16">
        <v>46101</v>
      </c>
      <c r="C470" s="48" t="s">
        <v>1908</v>
      </c>
      <c r="D470" s="17" t="s">
        <v>2</v>
      </c>
      <c r="E470" s="17" t="s">
        <v>507</v>
      </c>
      <c r="F470" s="17" t="s">
        <v>2309</v>
      </c>
      <c r="G470" s="21">
        <v>164.33</v>
      </c>
      <c r="H470" s="17" t="s">
        <v>525</v>
      </c>
      <c r="I470" s="20">
        <f>IF(FluxoCaixa101315176[[#This Row],[Fornecedores]]="Saldo Inicial",FluxoCaixa101315176[[#This Row],[R$ (Valores)]],I469+FluxoCaixa101315176[[#This Row],[Valores Receitas / Despesas]])</f>
        <v>-205108.36999999991</v>
      </c>
      <c r="J470" s="5">
        <f>IF(FluxoCaixa101315176[[#This Row],[Entrada / Saída]]="Saída",FluxoCaixa101315176[[#This Row],[R$ (Valores)]]*-1,FluxoCaixa101315176[[#This Row],[R$ (Valores)]])</f>
        <v>-164.33</v>
      </c>
    </row>
    <row r="471" spans="2:10" hidden="1">
      <c r="B471" s="16">
        <v>46101</v>
      </c>
      <c r="C471" s="48" t="s">
        <v>1908</v>
      </c>
      <c r="D471" s="17" t="s">
        <v>2</v>
      </c>
      <c r="E471" s="17" t="s">
        <v>507</v>
      </c>
      <c r="F471" s="17" t="s">
        <v>2309</v>
      </c>
      <c r="G471" s="21">
        <v>64.31</v>
      </c>
      <c r="H471" s="17" t="s">
        <v>525</v>
      </c>
      <c r="I471" s="20">
        <f>IF(FluxoCaixa101315176[[#This Row],[Fornecedores]]="Saldo Inicial",FluxoCaixa101315176[[#This Row],[R$ (Valores)]],I470+FluxoCaixa101315176[[#This Row],[Valores Receitas / Despesas]])</f>
        <v>-205172.67999999991</v>
      </c>
      <c r="J471" s="5">
        <f>IF(FluxoCaixa101315176[[#This Row],[Entrada / Saída]]="Saída",FluxoCaixa101315176[[#This Row],[R$ (Valores)]]*-1,FluxoCaixa101315176[[#This Row],[R$ (Valores)]])</f>
        <v>-64.31</v>
      </c>
    </row>
    <row r="472" spans="2:10" hidden="1">
      <c r="B472" s="16">
        <v>46101</v>
      </c>
      <c r="C472" s="48" t="s">
        <v>1908</v>
      </c>
      <c r="D472" s="17" t="s">
        <v>2</v>
      </c>
      <c r="E472" s="17" t="s">
        <v>507</v>
      </c>
      <c r="F472" s="17" t="s">
        <v>2309</v>
      </c>
      <c r="G472" s="21">
        <v>4.28</v>
      </c>
      <c r="H472" s="17" t="s">
        <v>525</v>
      </c>
      <c r="I472" s="20">
        <f>IF(FluxoCaixa101315176[[#This Row],[Fornecedores]]="Saldo Inicial",FluxoCaixa101315176[[#This Row],[R$ (Valores)]],I471+FluxoCaixa101315176[[#This Row],[Valores Receitas / Despesas]])</f>
        <v>-205176.9599999999</v>
      </c>
      <c r="J472" s="5">
        <f>IF(FluxoCaixa101315176[[#This Row],[Entrada / Saída]]="Saída",FluxoCaixa101315176[[#This Row],[R$ (Valores)]]*-1,FluxoCaixa101315176[[#This Row],[R$ (Valores)]])</f>
        <v>-4.28</v>
      </c>
    </row>
    <row r="473" spans="2:10" hidden="1">
      <c r="B473" s="16">
        <v>46101</v>
      </c>
      <c r="C473" s="48" t="s">
        <v>1908</v>
      </c>
      <c r="D473" s="17" t="s">
        <v>2</v>
      </c>
      <c r="E473" s="17" t="s">
        <v>25</v>
      </c>
      <c r="F473" s="17" t="s">
        <v>2310</v>
      </c>
      <c r="G473" s="21">
        <v>623.77</v>
      </c>
      <c r="H473" s="17" t="s">
        <v>525</v>
      </c>
      <c r="I473" s="20">
        <f>IF(FluxoCaixa101315176[[#This Row],[Fornecedores]]="Saldo Inicial",FluxoCaixa101315176[[#This Row],[R$ (Valores)]],I472+FluxoCaixa101315176[[#This Row],[Valores Receitas / Despesas]])</f>
        <v>-205800.72999999989</v>
      </c>
      <c r="J473" s="5">
        <f>IF(FluxoCaixa101315176[[#This Row],[Entrada / Saída]]="Saída",FluxoCaixa101315176[[#This Row],[R$ (Valores)]]*-1,FluxoCaixa101315176[[#This Row],[R$ (Valores)]])</f>
        <v>-623.77</v>
      </c>
    </row>
    <row r="474" spans="2:10" hidden="1">
      <c r="B474" s="16">
        <v>46101</v>
      </c>
      <c r="C474" s="48" t="s">
        <v>1908</v>
      </c>
      <c r="D474" s="17" t="s">
        <v>2</v>
      </c>
      <c r="E474" s="17" t="s">
        <v>431</v>
      </c>
      <c r="F474" s="17" t="s">
        <v>2311</v>
      </c>
      <c r="G474" s="21">
        <v>176.08</v>
      </c>
      <c r="H474" s="17" t="s">
        <v>525</v>
      </c>
      <c r="I474" s="20">
        <f>IF(FluxoCaixa101315176[[#This Row],[Fornecedores]]="Saldo Inicial",FluxoCaixa101315176[[#This Row],[R$ (Valores)]],I473+FluxoCaixa101315176[[#This Row],[Valores Receitas / Despesas]])</f>
        <v>-205976.80999999988</v>
      </c>
      <c r="J474" s="5">
        <f>IF(FluxoCaixa101315176[[#This Row],[Entrada / Saída]]="Saída",FluxoCaixa101315176[[#This Row],[R$ (Valores)]]*-1,FluxoCaixa101315176[[#This Row],[R$ (Valores)]])</f>
        <v>-176.08</v>
      </c>
    </row>
    <row r="475" spans="2:10" hidden="1">
      <c r="B475" s="16">
        <v>46101</v>
      </c>
      <c r="C475" s="48" t="s">
        <v>1908</v>
      </c>
      <c r="D475" s="17" t="s">
        <v>2</v>
      </c>
      <c r="E475" s="17" t="s">
        <v>431</v>
      </c>
      <c r="F475" s="17" t="s">
        <v>2311</v>
      </c>
      <c r="G475" s="21">
        <v>78.09</v>
      </c>
      <c r="H475" s="17" t="s">
        <v>525</v>
      </c>
      <c r="I475" s="20">
        <f>IF(FluxoCaixa101315176[[#This Row],[Fornecedores]]="Saldo Inicial",FluxoCaixa101315176[[#This Row],[R$ (Valores)]],I474+FluxoCaixa101315176[[#This Row],[Valores Receitas / Despesas]])</f>
        <v>-206054.89999999988</v>
      </c>
      <c r="J475" s="5">
        <f>IF(FluxoCaixa101315176[[#This Row],[Entrada / Saída]]="Saída",FluxoCaixa101315176[[#This Row],[R$ (Valores)]]*-1,FluxoCaixa101315176[[#This Row],[R$ (Valores)]])</f>
        <v>-78.09</v>
      </c>
    </row>
    <row r="476" spans="2:10" hidden="1">
      <c r="B476" s="16">
        <v>46101</v>
      </c>
      <c r="C476" s="48" t="s">
        <v>1908</v>
      </c>
      <c r="D476" s="45" t="s">
        <v>2</v>
      </c>
      <c r="E476" s="45" t="s">
        <v>143</v>
      </c>
      <c r="F476" s="17" t="s">
        <v>2312</v>
      </c>
      <c r="G476" s="54">
        <v>9933.0499999999993</v>
      </c>
      <c r="H476" s="45" t="s">
        <v>525</v>
      </c>
      <c r="I476" s="20">
        <f>IF(FluxoCaixa101315176[[#This Row],[Fornecedores]]="Saldo Inicial",FluxoCaixa101315176[[#This Row],[R$ (Valores)]],I475+FluxoCaixa101315176[[#This Row],[Valores Receitas / Despesas]])</f>
        <v>-215987.94999999987</v>
      </c>
      <c r="J476" s="53">
        <f>IF(FluxoCaixa101315176[[#This Row],[Entrada / Saída]]="Saída",FluxoCaixa101315176[[#This Row],[R$ (Valores)]]*-1,FluxoCaixa101315176[[#This Row],[R$ (Valores)]])</f>
        <v>-9933.0499999999993</v>
      </c>
    </row>
    <row r="477" spans="2:10" hidden="1">
      <c r="B477" s="16">
        <v>46101</v>
      </c>
      <c r="C477" s="48" t="s">
        <v>1908</v>
      </c>
      <c r="D477" s="17" t="s">
        <v>2</v>
      </c>
      <c r="E477" s="17" t="s">
        <v>431</v>
      </c>
      <c r="F477" s="17" t="s">
        <v>2311</v>
      </c>
      <c r="G477" s="54">
        <v>78.09</v>
      </c>
      <c r="H477" s="45" t="s">
        <v>525</v>
      </c>
      <c r="I477" s="20">
        <f>IF(FluxoCaixa101315176[[#This Row],[Fornecedores]]="Saldo Inicial",FluxoCaixa101315176[[#This Row],[R$ (Valores)]],I476+FluxoCaixa101315176[[#This Row],[Valores Receitas / Despesas]])</f>
        <v>-216066.03999999986</v>
      </c>
      <c r="J477" s="53">
        <f>IF(FluxoCaixa101315176[[#This Row],[Entrada / Saída]]="Saída",FluxoCaixa101315176[[#This Row],[R$ (Valores)]]*-1,FluxoCaixa101315176[[#This Row],[R$ (Valores)]])</f>
        <v>-78.09</v>
      </c>
    </row>
    <row r="478" spans="2:10" hidden="1">
      <c r="B478" s="16">
        <v>46101</v>
      </c>
      <c r="C478" s="48" t="s">
        <v>1908</v>
      </c>
      <c r="D478" s="17" t="s">
        <v>2</v>
      </c>
      <c r="E478" s="17" t="s">
        <v>28</v>
      </c>
      <c r="F478" s="69" t="s">
        <v>2313</v>
      </c>
      <c r="G478" s="21">
        <v>62</v>
      </c>
      <c r="H478" s="17" t="s">
        <v>525</v>
      </c>
      <c r="I478" s="20">
        <f>IF(FluxoCaixa101315176[[#This Row],[Fornecedores]]="Saldo Inicial",FluxoCaixa101315176[[#This Row],[R$ (Valores)]],I477+FluxoCaixa101315176[[#This Row],[Valores Receitas / Despesas]])</f>
        <v>-216128.03999999986</v>
      </c>
      <c r="J478" s="5">
        <f>IF(FluxoCaixa101315176[[#This Row],[Entrada / Saída]]="Saída",FluxoCaixa101315176[[#This Row],[R$ (Valores)]]*-1,FluxoCaixa101315176[[#This Row],[R$ (Valores)]])</f>
        <v>-62</v>
      </c>
    </row>
    <row r="479" spans="2:10" hidden="1">
      <c r="B479" s="16">
        <v>46101</v>
      </c>
      <c r="C479" s="48" t="s">
        <v>1908</v>
      </c>
      <c r="D479" s="17" t="s">
        <v>2</v>
      </c>
      <c r="E479" s="17" t="s">
        <v>34</v>
      </c>
      <c r="F479" s="69" t="s">
        <v>2314</v>
      </c>
      <c r="G479" s="21">
        <v>3532.39</v>
      </c>
      <c r="H479" s="17" t="s">
        <v>525</v>
      </c>
      <c r="I479" s="20">
        <f>IF(FluxoCaixa101315176[[#This Row],[Fornecedores]]="Saldo Inicial",FluxoCaixa101315176[[#This Row],[R$ (Valores)]],I478+FluxoCaixa101315176[[#This Row],[Valores Receitas / Despesas]])</f>
        <v>-219660.42999999988</v>
      </c>
      <c r="J479" s="5">
        <f>IF(FluxoCaixa101315176[[#This Row],[Entrada / Saída]]="Saída",FluxoCaixa101315176[[#This Row],[R$ (Valores)]]*-1,FluxoCaixa101315176[[#This Row],[R$ (Valores)]])</f>
        <v>-3532.39</v>
      </c>
    </row>
    <row r="480" spans="2:10" hidden="1">
      <c r="B480" s="16">
        <v>46101</v>
      </c>
      <c r="C480" s="48" t="s">
        <v>1908</v>
      </c>
      <c r="D480" s="17" t="s">
        <v>2</v>
      </c>
      <c r="E480" s="17" t="s">
        <v>28</v>
      </c>
      <c r="F480" s="69" t="s">
        <v>2315</v>
      </c>
      <c r="G480" s="21">
        <v>333.33</v>
      </c>
      <c r="H480" s="17" t="s">
        <v>525</v>
      </c>
      <c r="I480" s="20">
        <f>IF(FluxoCaixa101315176[[#This Row],[Fornecedores]]="Saldo Inicial",FluxoCaixa101315176[[#This Row],[R$ (Valores)]],I479+FluxoCaixa101315176[[#This Row],[Valores Receitas / Despesas]])</f>
        <v>-219993.75999999986</v>
      </c>
      <c r="J480" s="5">
        <f>IF(FluxoCaixa101315176[[#This Row],[Entrada / Saída]]="Saída",FluxoCaixa101315176[[#This Row],[R$ (Valores)]]*-1,FluxoCaixa101315176[[#This Row],[R$ (Valores)]])</f>
        <v>-333.33</v>
      </c>
    </row>
    <row r="481" spans="2:10" hidden="1">
      <c r="B481" s="16">
        <v>46101</v>
      </c>
      <c r="C481" s="48" t="s">
        <v>1908</v>
      </c>
      <c r="D481" s="17" t="s">
        <v>2</v>
      </c>
      <c r="E481" s="17" t="s">
        <v>353</v>
      </c>
      <c r="F481" s="69" t="s">
        <v>1087</v>
      </c>
      <c r="G481" s="21">
        <v>3142.61</v>
      </c>
      <c r="H481" s="17" t="s">
        <v>525</v>
      </c>
      <c r="I481" s="20">
        <f>IF(FluxoCaixa101315176[[#This Row],[Fornecedores]]="Saldo Inicial",FluxoCaixa101315176[[#This Row],[R$ (Valores)]],I480+FluxoCaixa101315176[[#This Row],[Valores Receitas / Despesas]])</f>
        <v>-223136.36999999985</v>
      </c>
      <c r="J481" s="5">
        <f>IF(FluxoCaixa101315176[[#This Row],[Entrada / Saída]]="Saída",FluxoCaixa101315176[[#This Row],[R$ (Valores)]]*-1,FluxoCaixa101315176[[#This Row],[R$ (Valores)]])</f>
        <v>-3142.61</v>
      </c>
    </row>
    <row r="482" spans="2:10" hidden="1">
      <c r="B482" s="16">
        <v>46101</v>
      </c>
      <c r="C482" s="48" t="s">
        <v>1908</v>
      </c>
      <c r="D482" s="17" t="s">
        <v>2</v>
      </c>
      <c r="E482" s="17" t="s">
        <v>28</v>
      </c>
      <c r="F482" s="69" t="s">
        <v>2316</v>
      </c>
      <c r="G482" s="21">
        <v>857.57</v>
      </c>
      <c r="H482" s="17" t="s">
        <v>525</v>
      </c>
      <c r="I482" s="20">
        <f>IF(FluxoCaixa101315176[[#This Row],[Fornecedores]]="Saldo Inicial",FluxoCaixa101315176[[#This Row],[R$ (Valores)]],I481+FluxoCaixa101315176[[#This Row],[Valores Receitas / Despesas]])</f>
        <v>-223993.93999999986</v>
      </c>
      <c r="J482" s="5">
        <f>IF(FluxoCaixa101315176[[#This Row],[Entrada / Saída]]="Saída",FluxoCaixa101315176[[#This Row],[R$ (Valores)]]*-1,FluxoCaixa101315176[[#This Row],[R$ (Valores)]])</f>
        <v>-857.57</v>
      </c>
    </row>
    <row r="483" spans="2:10" hidden="1">
      <c r="B483" s="16">
        <v>46101</v>
      </c>
      <c r="C483" s="48" t="s">
        <v>1908</v>
      </c>
      <c r="D483" s="17" t="s">
        <v>2</v>
      </c>
      <c r="E483" s="17" t="s">
        <v>25</v>
      </c>
      <c r="F483" s="69" t="s">
        <v>1961</v>
      </c>
      <c r="G483" s="21">
        <v>661.33</v>
      </c>
      <c r="H483" s="17" t="s">
        <v>525</v>
      </c>
      <c r="I483" s="20">
        <f>IF(FluxoCaixa101315176[[#This Row],[Fornecedores]]="Saldo Inicial",FluxoCaixa101315176[[#This Row],[R$ (Valores)]],I482+FluxoCaixa101315176[[#This Row],[Valores Receitas / Despesas]])</f>
        <v>-224655.26999999984</v>
      </c>
      <c r="J483" s="5">
        <f>IF(FluxoCaixa101315176[[#This Row],[Entrada / Saída]]="Saída",FluxoCaixa101315176[[#This Row],[R$ (Valores)]]*-1,FluxoCaixa101315176[[#This Row],[R$ (Valores)]])</f>
        <v>-661.33</v>
      </c>
    </row>
    <row r="484" spans="2:10" hidden="1">
      <c r="B484" s="16">
        <v>46101</v>
      </c>
      <c r="C484" s="48" t="s">
        <v>1908</v>
      </c>
      <c r="D484" s="17" t="s">
        <v>2</v>
      </c>
      <c r="E484" s="17" t="s">
        <v>28</v>
      </c>
      <c r="F484" s="17" t="s">
        <v>2317</v>
      </c>
      <c r="G484" s="21">
        <v>551.53</v>
      </c>
      <c r="H484" s="17" t="s">
        <v>525</v>
      </c>
      <c r="I484" s="20">
        <f>IF(FluxoCaixa101315176[[#This Row],[Fornecedores]]="Saldo Inicial",FluxoCaixa101315176[[#This Row],[R$ (Valores)]],I483+FluxoCaixa101315176[[#This Row],[Valores Receitas / Despesas]])</f>
        <v>-225206.79999999984</v>
      </c>
      <c r="J484" s="5">
        <f>IF(FluxoCaixa101315176[[#This Row],[Entrada / Saída]]="Saída",FluxoCaixa101315176[[#This Row],[R$ (Valores)]]*-1,FluxoCaixa101315176[[#This Row],[R$ (Valores)]])</f>
        <v>-551.53</v>
      </c>
    </row>
    <row r="485" spans="2:10" hidden="1">
      <c r="B485" s="16">
        <v>46101</v>
      </c>
      <c r="C485" s="48" t="s">
        <v>1908</v>
      </c>
      <c r="D485" s="17" t="s">
        <v>2</v>
      </c>
      <c r="E485" s="17" t="s">
        <v>28</v>
      </c>
      <c r="F485" s="17" t="s">
        <v>1774</v>
      </c>
      <c r="G485" s="21">
        <v>669.02</v>
      </c>
      <c r="H485" s="17" t="s">
        <v>525</v>
      </c>
      <c r="I485" s="20">
        <f>IF(FluxoCaixa101315176[[#This Row],[Fornecedores]]="Saldo Inicial",FluxoCaixa101315176[[#This Row],[R$ (Valores)]],I484+FluxoCaixa101315176[[#This Row],[Valores Receitas / Despesas]])</f>
        <v>-225875.81999999983</v>
      </c>
      <c r="J485" s="5">
        <f>IF(FluxoCaixa101315176[[#This Row],[Entrada / Saída]]="Saída",FluxoCaixa101315176[[#This Row],[R$ (Valores)]]*-1,FluxoCaixa101315176[[#This Row],[R$ (Valores)]])</f>
        <v>-669.02</v>
      </c>
    </row>
    <row r="486" spans="2:10" hidden="1">
      <c r="B486" s="16">
        <v>46101</v>
      </c>
      <c r="C486" s="48" t="s">
        <v>1908</v>
      </c>
      <c r="D486" s="17" t="s">
        <v>2</v>
      </c>
      <c r="E486" s="17" t="s">
        <v>28</v>
      </c>
      <c r="F486" s="17" t="s">
        <v>2014</v>
      </c>
      <c r="G486" s="21">
        <v>506.4</v>
      </c>
      <c r="H486" s="17" t="s">
        <v>525</v>
      </c>
      <c r="I486" s="20">
        <f>IF(FluxoCaixa101315176[[#This Row],[Fornecedores]]="Saldo Inicial",FluxoCaixa101315176[[#This Row],[R$ (Valores)]],I485+FluxoCaixa101315176[[#This Row],[Valores Receitas / Despesas]])</f>
        <v>-226382.21999999983</v>
      </c>
      <c r="J486" s="5">
        <f>IF(FluxoCaixa101315176[[#This Row],[Entrada / Saída]]="Saída",FluxoCaixa101315176[[#This Row],[R$ (Valores)]]*-1,FluxoCaixa101315176[[#This Row],[R$ (Valores)]])</f>
        <v>-506.4</v>
      </c>
    </row>
    <row r="487" spans="2:10" hidden="1">
      <c r="B487" s="16">
        <v>46101</v>
      </c>
      <c r="C487" s="48" t="s">
        <v>1908</v>
      </c>
      <c r="D487" s="17" t="s">
        <v>2</v>
      </c>
      <c r="E487" s="17" t="s">
        <v>70</v>
      </c>
      <c r="F487" s="17" t="s">
        <v>1775</v>
      </c>
      <c r="G487" s="21">
        <v>1720</v>
      </c>
      <c r="H487" s="17" t="s">
        <v>525</v>
      </c>
      <c r="I487" s="20">
        <f>IF(FluxoCaixa101315176[[#This Row],[Fornecedores]]="Saldo Inicial",FluxoCaixa101315176[[#This Row],[R$ (Valores)]],I486+FluxoCaixa101315176[[#This Row],[Valores Receitas / Despesas]])</f>
        <v>-228102.21999999983</v>
      </c>
      <c r="J487" s="5">
        <f>IF(FluxoCaixa101315176[[#This Row],[Entrada / Saída]]="Saída",FluxoCaixa101315176[[#This Row],[R$ (Valores)]]*-1,FluxoCaixa101315176[[#This Row],[R$ (Valores)]])</f>
        <v>-1720</v>
      </c>
    </row>
    <row r="488" spans="2:10" hidden="1">
      <c r="B488" s="16">
        <v>46101</v>
      </c>
      <c r="C488" s="48" t="s">
        <v>1908</v>
      </c>
      <c r="D488" s="45" t="s">
        <v>2</v>
      </c>
      <c r="E488" s="45" t="s">
        <v>28</v>
      </c>
      <c r="F488" s="55" t="s">
        <v>1401</v>
      </c>
      <c r="G488" s="54">
        <v>793.6</v>
      </c>
      <c r="H488" s="45" t="s">
        <v>525</v>
      </c>
      <c r="I488" s="20">
        <f>IF(FluxoCaixa101315176[[#This Row],[Fornecedores]]="Saldo Inicial",FluxoCaixa101315176[[#This Row],[R$ (Valores)]],I487+FluxoCaixa101315176[[#This Row],[Valores Receitas / Despesas]])</f>
        <v>-228895.81999999983</v>
      </c>
      <c r="J488" s="53">
        <f>IF(FluxoCaixa101315176[[#This Row],[Entrada / Saída]]="Saída",FluxoCaixa101315176[[#This Row],[R$ (Valores)]]*-1,FluxoCaixa101315176[[#This Row],[R$ (Valores)]])</f>
        <v>-793.6</v>
      </c>
    </row>
    <row r="489" spans="2:10" hidden="1">
      <c r="B489" s="16">
        <v>46101</v>
      </c>
      <c r="C489" s="48" t="s">
        <v>1908</v>
      </c>
      <c r="D489" s="45" t="s">
        <v>2</v>
      </c>
      <c r="E489" s="45" t="s">
        <v>28</v>
      </c>
      <c r="F489" s="55" t="s">
        <v>1088</v>
      </c>
      <c r="G489" s="54">
        <v>699.58</v>
      </c>
      <c r="H489" s="45" t="s">
        <v>525</v>
      </c>
      <c r="I489" s="20">
        <f>IF(FluxoCaixa101315176[[#This Row],[Fornecedores]]="Saldo Inicial",FluxoCaixa101315176[[#This Row],[R$ (Valores)]],I488+FluxoCaixa101315176[[#This Row],[Valores Receitas / Despesas]])</f>
        <v>-229595.39999999982</v>
      </c>
      <c r="J489" s="53">
        <f>IF(FluxoCaixa101315176[[#This Row],[Entrada / Saída]]="Saída",FluxoCaixa101315176[[#This Row],[R$ (Valores)]]*-1,FluxoCaixa101315176[[#This Row],[R$ (Valores)]])</f>
        <v>-699.58</v>
      </c>
    </row>
    <row r="490" spans="2:10" hidden="1">
      <c r="B490" s="16">
        <v>46101</v>
      </c>
      <c r="C490" s="48" t="s">
        <v>1908</v>
      </c>
      <c r="D490" s="17" t="s">
        <v>2</v>
      </c>
      <c r="E490" s="17" t="s">
        <v>28</v>
      </c>
      <c r="F490" s="17" t="s">
        <v>1090</v>
      </c>
      <c r="G490" s="21">
        <v>852</v>
      </c>
      <c r="H490" s="17" t="s">
        <v>525</v>
      </c>
      <c r="I490" s="20">
        <f>IF(FluxoCaixa101315176[[#This Row],[Fornecedores]]="Saldo Inicial",FluxoCaixa101315176[[#This Row],[R$ (Valores)]],I489+FluxoCaixa101315176[[#This Row],[Valores Receitas / Despesas]])</f>
        <v>-230447.39999999982</v>
      </c>
      <c r="J490" s="5">
        <f>IF(FluxoCaixa101315176[[#This Row],[Entrada / Saída]]="Saída",FluxoCaixa101315176[[#This Row],[R$ (Valores)]]*-1,FluxoCaixa101315176[[#This Row],[R$ (Valores)]])</f>
        <v>-852</v>
      </c>
    </row>
    <row r="491" spans="2:10" hidden="1">
      <c r="B491" s="16">
        <v>46101</v>
      </c>
      <c r="C491" s="48" t="s">
        <v>1908</v>
      </c>
      <c r="D491" s="17" t="s">
        <v>2</v>
      </c>
      <c r="E491" s="17" t="s">
        <v>28</v>
      </c>
      <c r="F491" s="17" t="s">
        <v>1093</v>
      </c>
      <c r="G491" s="21">
        <v>1016.54</v>
      </c>
      <c r="H491" s="17" t="s">
        <v>525</v>
      </c>
      <c r="I491" s="20">
        <f>IF(FluxoCaixa101315176[[#This Row],[Fornecedores]]="Saldo Inicial",FluxoCaixa101315176[[#This Row],[R$ (Valores)]],I490+FluxoCaixa101315176[[#This Row],[Valores Receitas / Despesas]])</f>
        <v>-231463.93999999983</v>
      </c>
      <c r="J491" s="5">
        <f>IF(FluxoCaixa101315176[[#This Row],[Entrada / Saída]]="Saída",FluxoCaixa101315176[[#This Row],[R$ (Valores)]]*-1,FluxoCaixa101315176[[#This Row],[R$ (Valores)]])</f>
        <v>-1016.54</v>
      </c>
    </row>
    <row r="492" spans="2:10" hidden="1">
      <c r="B492" s="16">
        <v>46101</v>
      </c>
      <c r="C492" s="48" t="s">
        <v>1908</v>
      </c>
      <c r="D492" s="17" t="s">
        <v>2</v>
      </c>
      <c r="E492" s="17" t="s">
        <v>70</v>
      </c>
      <c r="F492" s="17" t="s">
        <v>1094</v>
      </c>
      <c r="G492" s="21">
        <v>5400</v>
      </c>
      <c r="H492" s="17" t="s">
        <v>525</v>
      </c>
      <c r="I492" s="20">
        <f>IF(FluxoCaixa101315176[[#This Row],[Fornecedores]]="Saldo Inicial",FluxoCaixa101315176[[#This Row],[R$ (Valores)]],I491+FluxoCaixa101315176[[#This Row],[Valores Receitas / Despesas]])</f>
        <v>-236863.93999999983</v>
      </c>
      <c r="J492" s="5">
        <f>IF(FluxoCaixa101315176[[#This Row],[Entrada / Saída]]="Saída",FluxoCaixa101315176[[#This Row],[R$ (Valores)]]*-1,FluxoCaixa101315176[[#This Row],[R$ (Valores)]])</f>
        <v>-5400</v>
      </c>
    </row>
    <row r="493" spans="2:10" hidden="1">
      <c r="B493" s="16">
        <v>46101</v>
      </c>
      <c r="C493" s="48" t="s">
        <v>1908</v>
      </c>
      <c r="D493" s="17" t="s">
        <v>2</v>
      </c>
      <c r="E493" s="17" t="s">
        <v>28</v>
      </c>
      <c r="F493" s="17" t="s">
        <v>1403</v>
      </c>
      <c r="G493" s="21">
        <v>1158.27</v>
      </c>
      <c r="H493" s="17" t="s">
        <v>525</v>
      </c>
      <c r="I493" s="20">
        <f>IF(FluxoCaixa101315176[[#This Row],[Fornecedores]]="Saldo Inicial",FluxoCaixa101315176[[#This Row],[R$ (Valores)]],I492+FluxoCaixa101315176[[#This Row],[Valores Receitas / Despesas]])</f>
        <v>-238022.20999999982</v>
      </c>
      <c r="J493" s="5">
        <f>IF(FluxoCaixa101315176[[#This Row],[Entrada / Saída]]="Saída",FluxoCaixa101315176[[#This Row],[R$ (Valores)]]*-1,FluxoCaixa101315176[[#This Row],[R$ (Valores)]])</f>
        <v>-1158.27</v>
      </c>
    </row>
    <row r="494" spans="2:10" hidden="1">
      <c r="B494" s="16">
        <v>46101</v>
      </c>
      <c r="C494" s="48" t="s">
        <v>1908</v>
      </c>
      <c r="D494" s="17" t="s">
        <v>2</v>
      </c>
      <c r="E494" s="17" t="s">
        <v>28</v>
      </c>
      <c r="F494" s="17" t="s">
        <v>1404</v>
      </c>
      <c r="G494" s="21">
        <v>1053.26</v>
      </c>
      <c r="H494" s="17" t="s">
        <v>525</v>
      </c>
      <c r="I494" s="20">
        <f>IF(FluxoCaixa101315176[[#This Row],[Fornecedores]]="Saldo Inicial",FluxoCaixa101315176[[#This Row],[R$ (Valores)]],I493+FluxoCaixa101315176[[#This Row],[Valores Receitas / Despesas]])</f>
        <v>-239075.46999999983</v>
      </c>
      <c r="J494" s="5">
        <f>IF(FluxoCaixa101315176[[#This Row],[Entrada / Saída]]="Saída",FluxoCaixa101315176[[#This Row],[R$ (Valores)]]*-1,FluxoCaixa101315176[[#This Row],[R$ (Valores)]])</f>
        <v>-1053.26</v>
      </c>
    </row>
    <row r="495" spans="2:10" hidden="1">
      <c r="B495" s="16">
        <v>46101</v>
      </c>
      <c r="C495" s="48" t="s">
        <v>1908</v>
      </c>
      <c r="D495" s="17" t="s">
        <v>2</v>
      </c>
      <c r="E495" s="17" t="s">
        <v>28</v>
      </c>
      <c r="F495" s="17" t="s">
        <v>2107</v>
      </c>
      <c r="G495" s="21">
        <v>921</v>
      </c>
      <c r="H495" s="17" t="s">
        <v>525</v>
      </c>
      <c r="I495" s="20">
        <f>IF(FluxoCaixa101315176[[#This Row],[Fornecedores]]="Saldo Inicial",FluxoCaixa101315176[[#This Row],[R$ (Valores)]],I494+FluxoCaixa101315176[[#This Row],[Valores Receitas / Despesas]])</f>
        <v>-239996.46999999983</v>
      </c>
      <c r="J495" s="5">
        <f>IF(FluxoCaixa101315176[[#This Row],[Entrada / Saída]]="Saída",FluxoCaixa101315176[[#This Row],[R$ (Valores)]]*-1,FluxoCaixa101315176[[#This Row],[R$ (Valores)]])</f>
        <v>-921</v>
      </c>
    </row>
    <row r="496" spans="2:10" hidden="1">
      <c r="B496" s="16">
        <v>46101</v>
      </c>
      <c r="C496" s="48" t="s">
        <v>1908</v>
      </c>
      <c r="D496" s="17" t="s">
        <v>1</v>
      </c>
      <c r="E496" s="17" t="s">
        <v>75</v>
      </c>
      <c r="F496" s="17" t="s">
        <v>75</v>
      </c>
      <c r="G496" s="21">
        <v>300000</v>
      </c>
      <c r="H496" s="17" t="s">
        <v>525</v>
      </c>
      <c r="I496" s="20">
        <f>IF(FluxoCaixa101315176[[#This Row],[Fornecedores]]="Saldo Inicial",FluxoCaixa101315176[[#This Row],[R$ (Valores)]],I495+FluxoCaixa101315176[[#This Row],[Valores Receitas / Despesas]])</f>
        <v>60003.530000000173</v>
      </c>
      <c r="J496" s="5">
        <f>IF(FluxoCaixa101315176[[#This Row],[Entrada / Saída]]="Saída",FluxoCaixa101315176[[#This Row],[R$ (Valores)]]*-1,FluxoCaixa101315176[[#This Row],[R$ (Valores)]])</f>
        <v>300000</v>
      </c>
    </row>
    <row r="497" spans="2:10" hidden="1">
      <c r="B497" s="16">
        <v>46101</v>
      </c>
      <c r="C497" s="48" t="s">
        <v>1908</v>
      </c>
      <c r="D497" s="17" t="s">
        <v>2</v>
      </c>
      <c r="E497" s="17" t="s">
        <v>507</v>
      </c>
      <c r="F497" s="17" t="s">
        <v>2318</v>
      </c>
      <c r="G497" s="21">
        <v>108.39</v>
      </c>
      <c r="H497" s="17" t="s">
        <v>525</v>
      </c>
      <c r="I497" s="20">
        <f>IF(FluxoCaixa101315176[[#This Row],[Fornecedores]]="Saldo Inicial",FluxoCaixa101315176[[#This Row],[R$ (Valores)]],I496+FluxoCaixa101315176[[#This Row],[Valores Receitas / Despesas]])</f>
        <v>59895.140000000174</v>
      </c>
      <c r="J497" s="5">
        <f>IF(FluxoCaixa101315176[[#This Row],[Entrada / Saída]]="Saída",FluxoCaixa101315176[[#This Row],[R$ (Valores)]]*-1,FluxoCaixa101315176[[#This Row],[R$ (Valores)]])</f>
        <v>-108.39</v>
      </c>
    </row>
    <row r="498" spans="2:10" hidden="1">
      <c r="B498" s="16">
        <v>46101</v>
      </c>
      <c r="C498" s="48" t="s">
        <v>1908</v>
      </c>
      <c r="D498" s="17" t="s">
        <v>2</v>
      </c>
      <c r="E498" s="17" t="s">
        <v>507</v>
      </c>
      <c r="F498" s="17" t="s">
        <v>2319</v>
      </c>
      <c r="G498" s="21">
        <v>108.39</v>
      </c>
      <c r="H498" s="17" t="s">
        <v>525</v>
      </c>
      <c r="I498" s="20">
        <f>IF(FluxoCaixa101315176[[#This Row],[Fornecedores]]="Saldo Inicial",FluxoCaixa101315176[[#This Row],[R$ (Valores)]],I497+FluxoCaixa101315176[[#This Row],[Valores Receitas / Despesas]])</f>
        <v>59786.750000000175</v>
      </c>
      <c r="J498" s="5">
        <f>IF(FluxoCaixa101315176[[#This Row],[Entrada / Saída]]="Saída",FluxoCaixa101315176[[#This Row],[R$ (Valores)]]*-1,FluxoCaixa101315176[[#This Row],[R$ (Valores)]])</f>
        <v>-108.39</v>
      </c>
    </row>
    <row r="499" spans="2:10" hidden="1">
      <c r="B499" s="16">
        <v>46101</v>
      </c>
      <c r="C499" s="48" t="s">
        <v>1908</v>
      </c>
      <c r="D499" s="17" t="s">
        <v>2</v>
      </c>
      <c r="E499" s="17" t="s">
        <v>28</v>
      </c>
      <c r="F499" s="69" t="s">
        <v>2320</v>
      </c>
      <c r="G499" s="21">
        <v>840.43</v>
      </c>
      <c r="H499" s="17" t="s">
        <v>525</v>
      </c>
      <c r="I499" s="20">
        <f>IF(FluxoCaixa101315176[[#This Row],[Fornecedores]]="Saldo Inicial",FluxoCaixa101315176[[#This Row],[R$ (Valores)]],I498+FluxoCaixa101315176[[#This Row],[Valores Receitas / Despesas]])</f>
        <v>58946.320000000174</v>
      </c>
      <c r="J499" s="5">
        <f>IF(FluxoCaixa101315176[[#This Row],[Entrada / Saída]]="Saída",FluxoCaixa101315176[[#This Row],[R$ (Valores)]]*-1,FluxoCaixa101315176[[#This Row],[R$ (Valores)]])</f>
        <v>-840.43</v>
      </c>
    </row>
    <row r="500" spans="2:10" hidden="1">
      <c r="B500" s="16">
        <v>46101</v>
      </c>
      <c r="C500" s="48" t="s">
        <v>1908</v>
      </c>
      <c r="D500" s="17" t="s">
        <v>2</v>
      </c>
      <c r="E500" s="17" t="s">
        <v>28</v>
      </c>
      <c r="F500" s="17" t="s">
        <v>2321</v>
      </c>
      <c r="G500" s="21">
        <v>764.57</v>
      </c>
      <c r="H500" s="17" t="s">
        <v>525</v>
      </c>
      <c r="I500" s="20">
        <f>IF(FluxoCaixa101315176[[#This Row],[Fornecedores]]="Saldo Inicial",FluxoCaixa101315176[[#This Row],[R$ (Valores)]],I499+FluxoCaixa101315176[[#This Row],[Valores Receitas / Despesas]])</f>
        <v>58181.750000000175</v>
      </c>
      <c r="J500" s="5">
        <f>IF(FluxoCaixa101315176[[#This Row],[Entrada / Saída]]="Saída",FluxoCaixa101315176[[#This Row],[R$ (Valores)]]*-1,FluxoCaixa101315176[[#This Row],[R$ (Valores)]])</f>
        <v>-764.57</v>
      </c>
    </row>
    <row r="501" spans="2:10" hidden="1">
      <c r="B501" s="16">
        <v>46101</v>
      </c>
      <c r="C501" s="48" t="s">
        <v>1908</v>
      </c>
      <c r="D501" s="17" t="s">
        <v>2</v>
      </c>
      <c r="E501" s="17" t="s">
        <v>28</v>
      </c>
      <c r="F501" s="17" t="s">
        <v>2322</v>
      </c>
      <c r="G501" s="21">
        <v>1058</v>
      </c>
      <c r="H501" s="17" t="s">
        <v>525</v>
      </c>
      <c r="I501" s="20">
        <f>IF(FluxoCaixa101315176[[#This Row],[Fornecedores]]="Saldo Inicial",FluxoCaixa101315176[[#This Row],[R$ (Valores)]],I500+FluxoCaixa101315176[[#This Row],[Valores Receitas / Despesas]])</f>
        <v>57123.750000000175</v>
      </c>
      <c r="J501" s="5">
        <f>IF(FluxoCaixa101315176[[#This Row],[Entrada / Saída]]="Saída",FluxoCaixa101315176[[#This Row],[R$ (Valores)]]*-1,FluxoCaixa101315176[[#This Row],[R$ (Valores)]])</f>
        <v>-1058</v>
      </c>
    </row>
    <row r="502" spans="2:10" hidden="1">
      <c r="B502" s="16">
        <v>46101</v>
      </c>
      <c r="C502" s="48" t="s">
        <v>1908</v>
      </c>
      <c r="D502" s="17" t="s">
        <v>2</v>
      </c>
      <c r="E502" s="17" t="s">
        <v>28</v>
      </c>
      <c r="F502" s="17" t="s">
        <v>2323</v>
      </c>
      <c r="G502" s="54">
        <v>1329.26</v>
      </c>
      <c r="H502" s="45" t="s">
        <v>525</v>
      </c>
      <c r="I502" s="20">
        <f>IF(FluxoCaixa101315176[[#This Row],[Fornecedores]]="Saldo Inicial",FluxoCaixa101315176[[#This Row],[R$ (Valores)]],I501+FluxoCaixa101315176[[#This Row],[Valores Receitas / Despesas]])</f>
        <v>55794.490000000173</v>
      </c>
      <c r="J502" s="53">
        <f>IF(FluxoCaixa101315176[[#This Row],[Entrada / Saída]]="Saída",FluxoCaixa101315176[[#This Row],[R$ (Valores)]]*-1,FluxoCaixa101315176[[#This Row],[R$ (Valores)]])</f>
        <v>-1329.26</v>
      </c>
    </row>
    <row r="503" spans="2:10" hidden="1">
      <c r="B503" s="16">
        <v>46101</v>
      </c>
      <c r="C503" s="48" t="s">
        <v>1908</v>
      </c>
      <c r="D503" s="17" t="s">
        <v>2</v>
      </c>
      <c r="E503" s="17" t="s">
        <v>28</v>
      </c>
      <c r="F503" s="17" t="s">
        <v>2324</v>
      </c>
      <c r="G503" s="54">
        <v>716.8</v>
      </c>
      <c r="H503" s="45" t="s">
        <v>525</v>
      </c>
      <c r="I503" s="20">
        <f>IF(FluxoCaixa101315176[[#This Row],[Fornecedores]]="Saldo Inicial",FluxoCaixa101315176[[#This Row],[R$ (Valores)]],I502+FluxoCaixa101315176[[#This Row],[Valores Receitas / Despesas]])</f>
        <v>55077.69000000017</v>
      </c>
      <c r="J503" s="53">
        <f>IF(FluxoCaixa101315176[[#This Row],[Entrada / Saída]]="Saída",FluxoCaixa101315176[[#This Row],[R$ (Valores)]]*-1,FluxoCaixa101315176[[#This Row],[R$ (Valores)]])</f>
        <v>-716.8</v>
      </c>
    </row>
    <row r="504" spans="2:10" hidden="1">
      <c r="B504" s="16">
        <v>46101</v>
      </c>
      <c r="C504" s="48" t="s">
        <v>1908</v>
      </c>
      <c r="D504" s="17" t="s">
        <v>2</v>
      </c>
      <c r="E504" s="17" t="s">
        <v>28</v>
      </c>
      <c r="F504" s="69" t="s">
        <v>2325</v>
      </c>
      <c r="G504" s="54">
        <v>716.8</v>
      </c>
      <c r="H504" s="45" t="s">
        <v>525</v>
      </c>
      <c r="I504" s="20">
        <f>IF(FluxoCaixa101315176[[#This Row],[Fornecedores]]="Saldo Inicial",FluxoCaixa101315176[[#This Row],[R$ (Valores)]],I503+FluxoCaixa101315176[[#This Row],[Valores Receitas / Despesas]])</f>
        <v>54360.890000000167</v>
      </c>
      <c r="J504" s="53">
        <f>IF(FluxoCaixa101315176[[#This Row],[Entrada / Saída]]="Saída",FluxoCaixa101315176[[#This Row],[R$ (Valores)]]*-1,FluxoCaixa101315176[[#This Row],[R$ (Valores)]])</f>
        <v>-716.8</v>
      </c>
    </row>
    <row r="505" spans="2:10" hidden="1">
      <c r="B505" s="16">
        <v>46101</v>
      </c>
      <c r="C505" s="48" t="s">
        <v>1908</v>
      </c>
      <c r="D505" s="45" t="s">
        <v>2</v>
      </c>
      <c r="E505" s="45" t="s">
        <v>75</v>
      </c>
      <c r="F505" s="69" t="s">
        <v>75</v>
      </c>
      <c r="G505" s="54">
        <v>32000</v>
      </c>
      <c r="H505" s="45" t="s">
        <v>525</v>
      </c>
      <c r="I505" s="20">
        <f>IF(FluxoCaixa101315176[[#This Row],[Fornecedores]]="Saldo Inicial",FluxoCaixa101315176[[#This Row],[R$ (Valores)]],I504+FluxoCaixa101315176[[#This Row],[Valores Receitas / Despesas]])</f>
        <v>22360.890000000167</v>
      </c>
      <c r="J505" s="53">
        <f>IF(FluxoCaixa101315176[[#This Row],[Entrada / Saída]]="Saída",FluxoCaixa101315176[[#This Row],[R$ (Valores)]]*-1,FluxoCaixa101315176[[#This Row],[R$ (Valores)]])</f>
        <v>-32000</v>
      </c>
    </row>
    <row r="506" spans="2:10" hidden="1">
      <c r="B506" s="16">
        <v>46101</v>
      </c>
      <c r="C506" s="48" t="s">
        <v>1908</v>
      </c>
      <c r="D506" s="17" t="s">
        <v>1</v>
      </c>
      <c r="E506" s="17" t="s">
        <v>75</v>
      </c>
      <c r="F506" s="69" t="s">
        <v>75</v>
      </c>
      <c r="G506" s="21">
        <v>110000</v>
      </c>
      <c r="H506" s="17" t="s">
        <v>525</v>
      </c>
      <c r="I506" s="20">
        <f>IF(FluxoCaixa101315176[[#This Row],[Fornecedores]]="Saldo Inicial",FluxoCaixa101315176[[#This Row],[R$ (Valores)]],I505+FluxoCaixa101315176[[#This Row],[Valores Receitas / Despesas]])</f>
        <v>132360.89000000016</v>
      </c>
      <c r="J506" s="5">
        <f>IF(FluxoCaixa101315176[[#This Row],[Entrada / Saída]]="Saída",FluxoCaixa101315176[[#This Row],[R$ (Valores)]]*-1,FluxoCaixa101315176[[#This Row],[R$ (Valores)]])</f>
        <v>110000</v>
      </c>
    </row>
    <row r="507" spans="2:10" hidden="1">
      <c r="B507" s="16">
        <v>46101</v>
      </c>
      <c r="C507" s="48" t="s">
        <v>1908</v>
      </c>
      <c r="D507" s="17" t="s">
        <v>2</v>
      </c>
      <c r="E507" s="17" t="s">
        <v>23</v>
      </c>
      <c r="F507" s="17" t="s">
        <v>844</v>
      </c>
      <c r="G507" s="21">
        <v>15000</v>
      </c>
      <c r="H507" s="17" t="s">
        <v>525</v>
      </c>
      <c r="I507" s="20">
        <f>IF(FluxoCaixa101315176[[#This Row],[Fornecedores]]="Saldo Inicial",FluxoCaixa101315176[[#This Row],[R$ (Valores)]],I506+FluxoCaixa101315176[[#This Row],[Valores Receitas / Despesas]])</f>
        <v>117360.89000000016</v>
      </c>
      <c r="J507" s="5">
        <f>IF(FluxoCaixa101315176[[#This Row],[Entrada / Saída]]="Saída",FluxoCaixa101315176[[#This Row],[R$ (Valores)]]*-1,FluxoCaixa101315176[[#This Row],[R$ (Valores)]])</f>
        <v>-15000</v>
      </c>
    </row>
    <row r="508" spans="2:10" hidden="1">
      <c r="B508" s="16">
        <v>46104</v>
      </c>
      <c r="C508" s="48" t="s">
        <v>1908</v>
      </c>
      <c r="D508" s="17" t="s">
        <v>2</v>
      </c>
      <c r="E508" s="17" t="s">
        <v>353</v>
      </c>
      <c r="F508" s="17" t="s">
        <v>2338</v>
      </c>
      <c r="G508" s="21">
        <v>601.94000000000005</v>
      </c>
      <c r="H508" s="17" t="s">
        <v>525</v>
      </c>
      <c r="I508" s="20">
        <f>IF(FluxoCaixa101315176[[#This Row],[Fornecedores]]="Saldo Inicial",FluxoCaixa101315176[[#This Row],[R$ (Valores)]],I507+FluxoCaixa101315176[[#This Row],[Valores Receitas / Despesas]])</f>
        <v>116758.95000000016</v>
      </c>
      <c r="J508" s="5">
        <f>IF(FluxoCaixa101315176[[#This Row],[Entrada / Saída]]="Saída",FluxoCaixa101315176[[#This Row],[R$ (Valores)]]*-1,FluxoCaixa101315176[[#This Row],[R$ (Valores)]])</f>
        <v>-601.94000000000005</v>
      </c>
    </row>
    <row r="509" spans="2:10" hidden="1">
      <c r="B509" s="16">
        <v>46104</v>
      </c>
      <c r="C509" s="48" t="s">
        <v>1908</v>
      </c>
      <c r="D509" s="17" t="s">
        <v>2</v>
      </c>
      <c r="E509" s="17" t="s">
        <v>431</v>
      </c>
      <c r="F509" s="17" t="s">
        <v>2339</v>
      </c>
      <c r="G509" s="21">
        <v>156.19</v>
      </c>
      <c r="H509" s="17" t="s">
        <v>525</v>
      </c>
      <c r="I509" s="20">
        <f>IF(FluxoCaixa101315176[[#This Row],[Fornecedores]]="Saldo Inicial",FluxoCaixa101315176[[#This Row],[R$ (Valores)]],I508+FluxoCaixa101315176[[#This Row],[Valores Receitas / Despesas]])</f>
        <v>116602.76000000015</v>
      </c>
      <c r="J509" s="5">
        <f>IF(FluxoCaixa101315176[[#This Row],[Entrada / Saída]]="Saída",FluxoCaixa101315176[[#This Row],[R$ (Valores)]]*-1,FluxoCaixa101315176[[#This Row],[R$ (Valores)]])</f>
        <v>-156.19</v>
      </c>
    </row>
    <row r="510" spans="2:10" hidden="1">
      <c r="B510" s="16">
        <v>46104</v>
      </c>
      <c r="C510" s="48" t="s">
        <v>1908</v>
      </c>
      <c r="D510" s="17" t="s">
        <v>2</v>
      </c>
      <c r="E510" s="17" t="s">
        <v>431</v>
      </c>
      <c r="F510" s="17" t="s">
        <v>536</v>
      </c>
      <c r="G510" s="21">
        <v>156.18</v>
      </c>
      <c r="H510" s="17" t="s">
        <v>525</v>
      </c>
      <c r="I510" s="20">
        <f>IF(FluxoCaixa101315176[[#This Row],[Fornecedores]]="Saldo Inicial",FluxoCaixa101315176[[#This Row],[R$ (Valores)]],I509+FluxoCaixa101315176[[#This Row],[Valores Receitas / Despesas]])</f>
        <v>116446.58000000016</v>
      </c>
      <c r="J510" s="5">
        <f>IF(FluxoCaixa101315176[[#This Row],[Entrada / Saída]]="Saída",FluxoCaixa101315176[[#This Row],[R$ (Valores)]]*-1,FluxoCaixa101315176[[#This Row],[R$ (Valores)]])</f>
        <v>-156.18</v>
      </c>
    </row>
    <row r="511" spans="2:10" hidden="1">
      <c r="B511" s="16">
        <v>46104</v>
      </c>
      <c r="C511" s="48" t="s">
        <v>1908</v>
      </c>
      <c r="D511" s="17" t="s">
        <v>2</v>
      </c>
      <c r="E511" s="17" t="s">
        <v>23</v>
      </c>
      <c r="F511" s="17" t="s">
        <v>2340</v>
      </c>
      <c r="G511" s="21">
        <v>290</v>
      </c>
      <c r="H511" s="17" t="s">
        <v>525</v>
      </c>
      <c r="I511" s="20">
        <f>IF(FluxoCaixa101315176[[#This Row],[Fornecedores]]="Saldo Inicial",FluxoCaixa101315176[[#This Row],[R$ (Valores)]],I510+FluxoCaixa101315176[[#This Row],[Valores Receitas / Despesas]])</f>
        <v>116156.58000000016</v>
      </c>
      <c r="J511" s="5">
        <f>IF(FluxoCaixa101315176[[#This Row],[Entrada / Saída]]="Saída",FluxoCaixa101315176[[#This Row],[R$ (Valores)]]*-1,FluxoCaixa101315176[[#This Row],[R$ (Valores)]])</f>
        <v>-290</v>
      </c>
    </row>
    <row r="512" spans="2:10" hidden="1">
      <c r="B512" s="16">
        <v>46104</v>
      </c>
      <c r="C512" s="48" t="s">
        <v>1908</v>
      </c>
      <c r="D512" s="17" t="s">
        <v>2</v>
      </c>
      <c r="E512" s="17" t="s">
        <v>23</v>
      </c>
      <c r="F512" s="69" t="s">
        <v>2341</v>
      </c>
      <c r="G512" s="21">
        <v>848.64</v>
      </c>
      <c r="H512" s="17" t="s">
        <v>525</v>
      </c>
      <c r="I512" s="20">
        <f>IF(FluxoCaixa101315176[[#This Row],[Fornecedores]]="Saldo Inicial",FluxoCaixa101315176[[#This Row],[R$ (Valores)]],I511+FluxoCaixa101315176[[#This Row],[Valores Receitas / Despesas]])</f>
        <v>115307.94000000016</v>
      </c>
      <c r="J512" s="5">
        <f>IF(FluxoCaixa101315176[[#This Row],[Entrada / Saída]]="Saída",FluxoCaixa101315176[[#This Row],[R$ (Valores)]]*-1,FluxoCaixa101315176[[#This Row],[R$ (Valores)]])</f>
        <v>-848.64</v>
      </c>
    </row>
    <row r="513" spans="2:10" hidden="1">
      <c r="B513" s="16">
        <v>46104</v>
      </c>
      <c r="C513" s="48" t="s">
        <v>1908</v>
      </c>
      <c r="D513" s="17" t="s">
        <v>2</v>
      </c>
      <c r="E513" s="17" t="s">
        <v>146</v>
      </c>
      <c r="F513" s="17" t="s">
        <v>862</v>
      </c>
      <c r="G513" s="21">
        <v>271</v>
      </c>
      <c r="H513" s="17" t="s">
        <v>525</v>
      </c>
      <c r="I513" s="20">
        <f>IF(FluxoCaixa101315176[[#This Row],[Fornecedores]]="Saldo Inicial",FluxoCaixa101315176[[#This Row],[R$ (Valores)]],I512+FluxoCaixa101315176[[#This Row],[Valores Receitas / Despesas]])</f>
        <v>115036.94000000016</v>
      </c>
      <c r="J513" s="5">
        <f>IF(FluxoCaixa101315176[[#This Row],[Entrada / Saída]]="Saída",FluxoCaixa101315176[[#This Row],[R$ (Valores)]]*-1,FluxoCaixa101315176[[#This Row],[R$ (Valores)]])</f>
        <v>-271</v>
      </c>
    </row>
    <row r="514" spans="2:10" hidden="1">
      <c r="B514" s="16">
        <v>46104</v>
      </c>
      <c r="C514" s="48" t="s">
        <v>1908</v>
      </c>
      <c r="D514" s="17" t="s">
        <v>2</v>
      </c>
      <c r="E514" s="17" t="s">
        <v>146</v>
      </c>
      <c r="F514" s="17" t="s">
        <v>862</v>
      </c>
      <c r="G514" s="21">
        <v>66</v>
      </c>
      <c r="H514" s="17" t="s">
        <v>525</v>
      </c>
      <c r="I514" s="20">
        <f>IF(FluxoCaixa101315176[[#This Row],[Fornecedores]]="Saldo Inicial",FluxoCaixa101315176[[#This Row],[R$ (Valores)]],I513+FluxoCaixa101315176[[#This Row],[Valores Receitas / Despesas]])</f>
        <v>114970.94000000016</v>
      </c>
      <c r="J514" s="5">
        <f>IF(FluxoCaixa101315176[[#This Row],[Entrada / Saída]]="Saída",FluxoCaixa101315176[[#This Row],[R$ (Valores)]]*-1,FluxoCaixa101315176[[#This Row],[R$ (Valores)]])</f>
        <v>-66</v>
      </c>
    </row>
    <row r="515" spans="2:10" hidden="1">
      <c r="B515" s="16">
        <v>46104</v>
      </c>
      <c r="C515" s="48" t="s">
        <v>1908</v>
      </c>
      <c r="D515" s="17" t="s">
        <v>2</v>
      </c>
      <c r="E515" s="17" t="s">
        <v>519</v>
      </c>
      <c r="F515" s="17" t="s">
        <v>2342</v>
      </c>
      <c r="G515" s="21">
        <v>2856</v>
      </c>
      <c r="H515" s="17" t="s">
        <v>525</v>
      </c>
      <c r="I515" s="20">
        <f>IF(FluxoCaixa101315176[[#This Row],[Fornecedores]]="Saldo Inicial",FluxoCaixa101315176[[#This Row],[R$ (Valores)]],I514+FluxoCaixa101315176[[#This Row],[Valores Receitas / Despesas]])</f>
        <v>112114.94000000016</v>
      </c>
      <c r="J515" s="5">
        <f>IF(FluxoCaixa101315176[[#This Row],[Entrada / Saída]]="Saída",FluxoCaixa101315176[[#This Row],[R$ (Valores)]]*-1,FluxoCaixa101315176[[#This Row],[R$ (Valores)]])</f>
        <v>-2856</v>
      </c>
    </row>
    <row r="516" spans="2:10" hidden="1">
      <c r="B516" s="16">
        <v>46104</v>
      </c>
      <c r="C516" s="48" t="s">
        <v>1908</v>
      </c>
      <c r="D516" s="17" t="s">
        <v>2</v>
      </c>
      <c r="E516" s="17" t="s">
        <v>25</v>
      </c>
      <c r="F516" s="17" t="s">
        <v>1961</v>
      </c>
      <c r="G516" s="21">
        <v>517.75</v>
      </c>
      <c r="H516" s="17" t="s">
        <v>525</v>
      </c>
      <c r="I516" s="20">
        <f>IF(FluxoCaixa101315176[[#This Row],[Fornecedores]]="Saldo Inicial",FluxoCaixa101315176[[#This Row],[R$ (Valores)]],I515+FluxoCaixa101315176[[#This Row],[Valores Receitas / Despesas]])</f>
        <v>111597.19000000016</v>
      </c>
      <c r="J516" s="5">
        <f>IF(FluxoCaixa101315176[[#This Row],[Entrada / Saída]]="Saída",FluxoCaixa101315176[[#This Row],[R$ (Valores)]]*-1,FluxoCaixa101315176[[#This Row],[R$ (Valores)]])</f>
        <v>-517.75</v>
      </c>
    </row>
    <row r="517" spans="2:10" hidden="1">
      <c r="B517" s="16">
        <v>46104</v>
      </c>
      <c r="C517" s="48" t="s">
        <v>1908</v>
      </c>
      <c r="D517" s="17" t="s">
        <v>2</v>
      </c>
      <c r="E517" s="17" t="s">
        <v>70</v>
      </c>
      <c r="F517" s="17" t="s">
        <v>2343</v>
      </c>
      <c r="G517" s="21">
        <v>1000</v>
      </c>
      <c r="H517" s="17" t="s">
        <v>525</v>
      </c>
      <c r="I517" s="20">
        <f>IF(FluxoCaixa101315176[[#This Row],[Fornecedores]]="Saldo Inicial",FluxoCaixa101315176[[#This Row],[R$ (Valores)]],I516+FluxoCaixa101315176[[#This Row],[Valores Receitas / Despesas]])</f>
        <v>110597.19000000016</v>
      </c>
      <c r="J517" s="5">
        <f>IF(FluxoCaixa101315176[[#This Row],[Entrada / Saída]]="Saída",FluxoCaixa101315176[[#This Row],[R$ (Valores)]]*-1,FluxoCaixa101315176[[#This Row],[R$ (Valores)]])</f>
        <v>-1000</v>
      </c>
    </row>
    <row r="518" spans="2:10" hidden="1">
      <c r="B518" s="16">
        <v>46104</v>
      </c>
      <c r="C518" s="48" t="s">
        <v>1908</v>
      </c>
      <c r="D518" s="17" t="s">
        <v>2</v>
      </c>
      <c r="E518" s="17" t="s">
        <v>70</v>
      </c>
      <c r="F518" s="17" t="s">
        <v>1035</v>
      </c>
      <c r="G518" s="21">
        <v>650</v>
      </c>
      <c r="H518" s="17" t="s">
        <v>525</v>
      </c>
      <c r="I518" s="20">
        <f>IF(FluxoCaixa101315176[[#This Row],[Fornecedores]]="Saldo Inicial",FluxoCaixa101315176[[#This Row],[R$ (Valores)]],I517+FluxoCaixa101315176[[#This Row],[Valores Receitas / Despesas]])</f>
        <v>109947.19000000016</v>
      </c>
      <c r="J518" s="5">
        <f>IF(FluxoCaixa101315176[[#This Row],[Entrada / Saída]]="Saída",FluxoCaixa101315176[[#This Row],[R$ (Valores)]]*-1,FluxoCaixa101315176[[#This Row],[R$ (Valores)]])</f>
        <v>-650</v>
      </c>
    </row>
    <row r="519" spans="2:10" hidden="1">
      <c r="B519" s="16">
        <v>46104</v>
      </c>
      <c r="C519" s="48" t="s">
        <v>1908</v>
      </c>
      <c r="D519" s="45" t="s">
        <v>2</v>
      </c>
      <c r="E519" s="45" t="s">
        <v>70</v>
      </c>
      <c r="F519" s="45" t="s">
        <v>829</v>
      </c>
      <c r="G519" s="54">
        <v>4000</v>
      </c>
      <c r="H519" s="45" t="s">
        <v>525</v>
      </c>
      <c r="I519" s="20">
        <f>IF(FluxoCaixa101315176[[#This Row],[Fornecedores]]="Saldo Inicial",FluxoCaixa101315176[[#This Row],[R$ (Valores)]],I518+FluxoCaixa101315176[[#This Row],[Valores Receitas / Despesas]])</f>
        <v>105947.19000000016</v>
      </c>
      <c r="J519" s="53">
        <f>IF(FluxoCaixa101315176[[#This Row],[Entrada / Saída]]="Saída",FluxoCaixa101315176[[#This Row],[R$ (Valores)]]*-1,FluxoCaixa101315176[[#This Row],[R$ (Valores)]])</f>
        <v>-4000</v>
      </c>
    </row>
    <row r="520" spans="2:10" hidden="1">
      <c r="B520" s="16">
        <v>46104</v>
      </c>
      <c r="C520" s="48" t="s">
        <v>1908</v>
      </c>
      <c r="D520" s="17" t="s">
        <v>2</v>
      </c>
      <c r="E520" s="17" t="s">
        <v>70</v>
      </c>
      <c r="F520" s="17" t="s">
        <v>826</v>
      </c>
      <c r="G520" s="21">
        <v>650</v>
      </c>
      <c r="H520" s="17" t="s">
        <v>525</v>
      </c>
      <c r="I520" s="20">
        <f>IF(FluxoCaixa101315176[[#This Row],[Fornecedores]]="Saldo Inicial",FluxoCaixa101315176[[#This Row],[R$ (Valores)]],I519+FluxoCaixa101315176[[#This Row],[Valores Receitas / Despesas]])</f>
        <v>105297.19000000016</v>
      </c>
      <c r="J520" s="5">
        <f>IF(FluxoCaixa101315176[[#This Row],[Entrada / Saída]]="Saída",FluxoCaixa101315176[[#This Row],[R$ (Valores)]]*-1,FluxoCaixa101315176[[#This Row],[R$ (Valores)]])</f>
        <v>-650</v>
      </c>
    </row>
    <row r="521" spans="2:10" hidden="1">
      <c r="B521" s="16">
        <v>46104</v>
      </c>
      <c r="C521" s="48" t="s">
        <v>1908</v>
      </c>
      <c r="D521" s="17" t="s">
        <v>2</v>
      </c>
      <c r="E521" s="17" t="s">
        <v>23</v>
      </c>
      <c r="F521" s="17" t="s">
        <v>2344</v>
      </c>
      <c r="G521" s="21">
        <v>2677.9</v>
      </c>
      <c r="H521" s="17" t="s">
        <v>525</v>
      </c>
      <c r="I521" s="20">
        <f>IF(FluxoCaixa101315176[[#This Row],[Fornecedores]]="Saldo Inicial",FluxoCaixa101315176[[#This Row],[R$ (Valores)]],I520+FluxoCaixa101315176[[#This Row],[Valores Receitas / Despesas]])</f>
        <v>102619.29000000017</v>
      </c>
      <c r="J521" s="5">
        <f>IF(FluxoCaixa101315176[[#This Row],[Entrada / Saída]]="Saída",FluxoCaixa101315176[[#This Row],[R$ (Valores)]]*-1,FluxoCaixa101315176[[#This Row],[R$ (Valores)]])</f>
        <v>-2677.9</v>
      </c>
    </row>
    <row r="522" spans="2:10" hidden="1">
      <c r="B522" s="16">
        <v>46104</v>
      </c>
      <c r="C522" s="48" t="s">
        <v>1908</v>
      </c>
      <c r="D522" s="17" t="s">
        <v>2</v>
      </c>
      <c r="E522" s="17" t="s">
        <v>70</v>
      </c>
      <c r="F522" s="17" t="s">
        <v>823</v>
      </c>
      <c r="G522" s="21">
        <v>650</v>
      </c>
      <c r="H522" s="17" t="s">
        <v>525</v>
      </c>
      <c r="I522" s="20">
        <f>IF(FluxoCaixa101315176[[#This Row],[Fornecedores]]="Saldo Inicial",FluxoCaixa101315176[[#This Row],[R$ (Valores)]],I521+FluxoCaixa101315176[[#This Row],[Valores Receitas / Despesas]])</f>
        <v>101969.29000000017</v>
      </c>
      <c r="J522" s="5">
        <f>IF(FluxoCaixa101315176[[#This Row],[Entrada / Saída]]="Saída",FluxoCaixa101315176[[#This Row],[R$ (Valores)]]*-1,FluxoCaixa101315176[[#This Row],[R$ (Valores)]])</f>
        <v>-650</v>
      </c>
    </row>
    <row r="523" spans="2:10" hidden="1">
      <c r="B523" s="16">
        <v>46104</v>
      </c>
      <c r="C523" s="48" t="s">
        <v>1908</v>
      </c>
      <c r="D523" s="17" t="s">
        <v>2</v>
      </c>
      <c r="E523" s="17" t="s">
        <v>70</v>
      </c>
      <c r="F523" s="17" t="s">
        <v>1583</v>
      </c>
      <c r="G523" s="21">
        <v>650</v>
      </c>
      <c r="H523" s="17" t="s">
        <v>525</v>
      </c>
      <c r="I523" s="20">
        <f>IF(FluxoCaixa101315176[[#This Row],[Fornecedores]]="Saldo Inicial",FluxoCaixa101315176[[#This Row],[R$ (Valores)]],I522+FluxoCaixa101315176[[#This Row],[Valores Receitas / Despesas]])</f>
        <v>101319.29000000017</v>
      </c>
      <c r="J523" s="5">
        <f>IF(FluxoCaixa101315176[[#This Row],[Entrada / Saída]]="Saída",FluxoCaixa101315176[[#This Row],[R$ (Valores)]]*-1,FluxoCaixa101315176[[#This Row],[R$ (Valores)]])</f>
        <v>-650</v>
      </c>
    </row>
    <row r="524" spans="2:10" hidden="1">
      <c r="B524" s="16">
        <v>46104</v>
      </c>
      <c r="C524" s="48" t="s">
        <v>1908</v>
      </c>
      <c r="D524" s="17" t="s">
        <v>2</v>
      </c>
      <c r="E524" s="17" t="s">
        <v>70</v>
      </c>
      <c r="F524" s="17" t="s">
        <v>1036</v>
      </c>
      <c r="G524" s="21">
        <v>4000</v>
      </c>
      <c r="H524" s="17" t="s">
        <v>525</v>
      </c>
      <c r="I524" s="20">
        <f>IF(FluxoCaixa101315176[[#This Row],[Fornecedores]]="Saldo Inicial",FluxoCaixa101315176[[#This Row],[R$ (Valores)]],I523+FluxoCaixa101315176[[#This Row],[Valores Receitas / Despesas]])</f>
        <v>97319.290000000168</v>
      </c>
      <c r="J524" s="5">
        <f>IF(FluxoCaixa101315176[[#This Row],[Entrada / Saída]]="Saída",FluxoCaixa101315176[[#This Row],[R$ (Valores)]]*-1,FluxoCaixa101315176[[#This Row],[R$ (Valores)]])</f>
        <v>-4000</v>
      </c>
    </row>
    <row r="525" spans="2:10" hidden="1">
      <c r="B525" s="16">
        <v>46104</v>
      </c>
      <c r="C525" s="48" t="s">
        <v>1908</v>
      </c>
      <c r="D525" s="17" t="s">
        <v>2</v>
      </c>
      <c r="E525" s="17" t="s">
        <v>70</v>
      </c>
      <c r="F525" s="17" t="s">
        <v>1590</v>
      </c>
      <c r="G525" s="21">
        <v>650</v>
      </c>
      <c r="H525" s="17" t="s">
        <v>525</v>
      </c>
      <c r="I525" s="20">
        <f>IF(FluxoCaixa101315176[[#This Row],[Fornecedores]]="Saldo Inicial",FluxoCaixa101315176[[#This Row],[R$ (Valores)]],I524+FluxoCaixa101315176[[#This Row],[Valores Receitas / Despesas]])</f>
        <v>96669.290000000168</v>
      </c>
      <c r="J525" s="5">
        <f>IF(FluxoCaixa101315176[[#This Row],[Entrada / Saída]]="Saída",FluxoCaixa101315176[[#This Row],[R$ (Valores)]]*-1,FluxoCaixa101315176[[#This Row],[R$ (Valores)]])</f>
        <v>-650</v>
      </c>
    </row>
    <row r="526" spans="2:10" hidden="1">
      <c r="B526" s="16">
        <v>46104</v>
      </c>
      <c r="C526" s="48" t="s">
        <v>1908</v>
      </c>
      <c r="D526" s="17" t="s">
        <v>2</v>
      </c>
      <c r="E526" s="17" t="s">
        <v>70</v>
      </c>
      <c r="F526" s="17" t="s">
        <v>798</v>
      </c>
      <c r="G526" s="21">
        <v>650</v>
      </c>
      <c r="H526" s="17" t="s">
        <v>525</v>
      </c>
      <c r="I526" s="20">
        <f>IF(FluxoCaixa101315176[[#This Row],[Fornecedores]]="Saldo Inicial",FluxoCaixa101315176[[#This Row],[R$ (Valores)]],I525+FluxoCaixa101315176[[#This Row],[Valores Receitas / Despesas]])</f>
        <v>96019.290000000168</v>
      </c>
      <c r="J526" s="5">
        <f>IF(FluxoCaixa101315176[[#This Row],[Entrada / Saída]]="Saída",FluxoCaixa101315176[[#This Row],[R$ (Valores)]]*-1,FluxoCaixa101315176[[#This Row],[R$ (Valores)]])</f>
        <v>-650</v>
      </c>
    </row>
    <row r="527" spans="2:10" hidden="1">
      <c r="B527" s="16">
        <v>46104</v>
      </c>
      <c r="C527" s="48" t="s">
        <v>1908</v>
      </c>
      <c r="D527" s="17" t="s">
        <v>2</v>
      </c>
      <c r="E527" s="17" t="s">
        <v>70</v>
      </c>
      <c r="F527" s="17" t="s">
        <v>1593</v>
      </c>
      <c r="G527" s="21">
        <v>1000</v>
      </c>
      <c r="H527" s="17" t="s">
        <v>525</v>
      </c>
      <c r="I527" s="20">
        <f>IF(FluxoCaixa101315176[[#This Row],[Fornecedores]]="Saldo Inicial",FluxoCaixa101315176[[#This Row],[R$ (Valores)]],I526+FluxoCaixa101315176[[#This Row],[Valores Receitas / Despesas]])</f>
        <v>95019.290000000168</v>
      </c>
      <c r="J527" s="5">
        <f>IF(FluxoCaixa101315176[[#This Row],[Entrada / Saída]]="Saída",FluxoCaixa101315176[[#This Row],[R$ (Valores)]]*-1,FluxoCaixa101315176[[#This Row],[R$ (Valores)]])</f>
        <v>-1000</v>
      </c>
    </row>
    <row r="528" spans="2:10" hidden="1">
      <c r="B528" s="16">
        <v>46104</v>
      </c>
      <c r="C528" s="48" t="s">
        <v>1908</v>
      </c>
      <c r="D528" s="17" t="s">
        <v>2</v>
      </c>
      <c r="E528" s="17" t="s">
        <v>70</v>
      </c>
      <c r="F528" s="17" t="s">
        <v>1602</v>
      </c>
      <c r="G528" s="21">
        <v>1000</v>
      </c>
      <c r="H528" s="17" t="s">
        <v>525</v>
      </c>
      <c r="I528" s="20">
        <f>IF(FluxoCaixa101315176[[#This Row],[Fornecedores]]="Saldo Inicial",FluxoCaixa101315176[[#This Row],[R$ (Valores)]],I527+FluxoCaixa101315176[[#This Row],[Valores Receitas / Despesas]])</f>
        <v>94019.290000000168</v>
      </c>
      <c r="J528" s="5">
        <f>IF(FluxoCaixa101315176[[#This Row],[Entrada / Saída]]="Saída",FluxoCaixa101315176[[#This Row],[R$ (Valores)]]*-1,FluxoCaixa101315176[[#This Row],[R$ (Valores)]])</f>
        <v>-1000</v>
      </c>
    </row>
    <row r="529" spans="2:10" hidden="1">
      <c r="B529" s="16">
        <v>46104</v>
      </c>
      <c r="C529" s="48" t="s">
        <v>1908</v>
      </c>
      <c r="D529" s="17" t="s">
        <v>2</v>
      </c>
      <c r="E529" s="17" t="s">
        <v>70</v>
      </c>
      <c r="F529" s="17" t="s">
        <v>983</v>
      </c>
      <c r="G529" s="21">
        <v>650</v>
      </c>
      <c r="H529" s="17" t="s">
        <v>525</v>
      </c>
      <c r="I529" s="20">
        <f>IF(FluxoCaixa101315176[[#This Row],[Fornecedores]]="Saldo Inicial",FluxoCaixa101315176[[#This Row],[R$ (Valores)]],I528+FluxoCaixa101315176[[#This Row],[Valores Receitas / Despesas]])</f>
        <v>93369.290000000168</v>
      </c>
      <c r="J529" s="5">
        <f>IF(FluxoCaixa101315176[[#This Row],[Entrada / Saída]]="Saída",FluxoCaixa101315176[[#This Row],[R$ (Valores)]]*-1,FluxoCaixa101315176[[#This Row],[R$ (Valores)]])</f>
        <v>-650</v>
      </c>
    </row>
    <row r="530" spans="2:10" hidden="1">
      <c r="B530" s="16">
        <v>46104</v>
      </c>
      <c r="C530" s="48" t="s">
        <v>1908</v>
      </c>
      <c r="D530" s="17" t="s">
        <v>2</v>
      </c>
      <c r="E530" s="17" t="s">
        <v>70</v>
      </c>
      <c r="F530" s="17" t="s">
        <v>1039</v>
      </c>
      <c r="G530" s="21">
        <v>1934</v>
      </c>
      <c r="H530" s="17" t="s">
        <v>525</v>
      </c>
      <c r="I530" s="20">
        <f>IF(FluxoCaixa101315176[[#This Row],[Fornecedores]]="Saldo Inicial",FluxoCaixa101315176[[#This Row],[R$ (Valores)]],I529+FluxoCaixa101315176[[#This Row],[Valores Receitas / Despesas]])</f>
        <v>91435.290000000168</v>
      </c>
      <c r="J530" s="5">
        <f>IF(FluxoCaixa101315176[[#This Row],[Entrada / Saída]]="Saída",FluxoCaixa101315176[[#This Row],[R$ (Valores)]]*-1,FluxoCaixa101315176[[#This Row],[R$ (Valores)]])</f>
        <v>-1934</v>
      </c>
    </row>
    <row r="531" spans="2:10" hidden="1">
      <c r="B531" s="16">
        <v>46104</v>
      </c>
      <c r="C531" s="48" t="s">
        <v>1908</v>
      </c>
      <c r="D531" s="45" t="s">
        <v>2</v>
      </c>
      <c r="E531" s="45" t="s">
        <v>70</v>
      </c>
      <c r="F531" s="45" t="s">
        <v>779</v>
      </c>
      <c r="G531" s="54">
        <v>1300</v>
      </c>
      <c r="H531" s="45" t="s">
        <v>525</v>
      </c>
      <c r="I531" s="20">
        <f>IF(FluxoCaixa101315176[[#This Row],[Fornecedores]]="Saldo Inicial",FluxoCaixa101315176[[#This Row],[R$ (Valores)]],I530+FluxoCaixa101315176[[#This Row],[Valores Receitas / Despesas]])</f>
        <v>90135.290000000168</v>
      </c>
      <c r="J531" s="53">
        <f>IF(FluxoCaixa101315176[[#This Row],[Entrada / Saída]]="Saída",FluxoCaixa101315176[[#This Row],[R$ (Valores)]]*-1,FluxoCaixa101315176[[#This Row],[R$ (Valores)]])</f>
        <v>-1300</v>
      </c>
    </row>
    <row r="532" spans="2:10" hidden="1">
      <c r="B532" s="16">
        <v>46104</v>
      </c>
      <c r="C532" s="48" t="s">
        <v>1908</v>
      </c>
      <c r="D532" s="17" t="s">
        <v>2</v>
      </c>
      <c r="E532" s="17" t="s">
        <v>70</v>
      </c>
      <c r="F532" s="17" t="s">
        <v>1604</v>
      </c>
      <c r="G532" s="21">
        <v>650</v>
      </c>
      <c r="H532" s="17" t="s">
        <v>525</v>
      </c>
      <c r="I532" s="20">
        <f>IF(FluxoCaixa101315176[[#This Row],[Fornecedores]]="Saldo Inicial",FluxoCaixa101315176[[#This Row],[R$ (Valores)]],I531+FluxoCaixa101315176[[#This Row],[Valores Receitas / Despesas]])</f>
        <v>89485.290000000168</v>
      </c>
      <c r="J532" s="5">
        <f>IF(FluxoCaixa101315176[[#This Row],[Entrada / Saída]]="Saída",FluxoCaixa101315176[[#This Row],[R$ (Valores)]]*-1,FluxoCaixa101315176[[#This Row],[R$ (Valores)]])</f>
        <v>-650</v>
      </c>
    </row>
    <row r="533" spans="2:10" hidden="1">
      <c r="B533" s="16">
        <v>46104</v>
      </c>
      <c r="C533" s="48" t="s">
        <v>1908</v>
      </c>
      <c r="D533" s="45" t="s">
        <v>2</v>
      </c>
      <c r="E533" s="45" t="s">
        <v>353</v>
      </c>
      <c r="F533" s="45" t="s">
        <v>2345</v>
      </c>
      <c r="G533" s="21">
        <v>2713.01</v>
      </c>
      <c r="H533" s="17" t="s">
        <v>525</v>
      </c>
      <c r="I533" s="20">
        <f>IF(FluxoCaixa101315176[[#This Row],[Fornecedores]]="Saldo Inicial",FluxoCaixa101315176[[#This Row],[R$ (Valores)]],I532+FluxoCaixa101315176[[#This Row],[Valores Receitas / Despesas]])</f>
        <v>86772.280000000173</v>
      </c>
      <c r="J533" s="5">
        <f>IF(FluxoCaixa101315176[[#This Row],[Entrada / Saída]]="Saída",FluxoCaixa101315176[[#This Row],[R$ (Valores)]]*-1,FluxoCaixa101315176[[#This Row],[R$ (Valores)]])</f>
        <v>-2713.01</v>
      </c>
    </row>
    <row r="534" spans="2:10" hidden="1">
      <c r="B534" s="16">
        <v>46104</v>
      </c>
      <c r="C534" s="48" t="s">
        <v>1908</v>
      </c>
      <c r="D534" s="17" t="s">
        <v>2</v>
      </c>
      <c r="E534" s="17" t="s">
        <v>26</v>
      </c>
      <c r="F534" s="17" t="s">
        <v>2346</v>
      </c>
      <c r="G534" s="21">
        <v>72</v>
      </c>
      <c r="H534" s="17" t="s">
        <v>525</v>
      </c>
      <c r="I534" s="20">
        <f>IF(FluxoCaixa101315176[[#This Row],[Fornecedores]]="Saldo Inicial",FluxoCaixa101315176[[#This Row],[R$ (Valores)]],I533+FluxoCaixa101315176[[#This Row],[Valores Receitas / Despesas]])</f>
        <v>86700.280000000173</v>
      </c>
      <c r="J534" s="5">
        <f>IF(FluxoCaixa101315176[[#This Row],[Entrada / Saída]]="Saída",FluxoCaixa101315176[[#This Row],[R$ (Valores)]]*-1,FluxoCaixa101315176[[#This Row],[R$ (Valores)]])</f>
        <v>-72</v>
      </c>
    </row>
    <row r="535" spans="2:10" hidden="1">
      <c r="B535" s="16">
        <v>46104</v>
      </c>
      <c r="C535" s="48" t="s">
        <v>1908</v>
      </c>
      <c r="D535" s="17" t="s">
        <v>1</v>
      </c>
      <c r="E535" s="17" t="s">
        <v>75</v>
      </c>
      <c r="F535" s="17" t="s">
        <v>75</v>
      </c>
      <c r="G535" s="21">
        <v>28000</v>
      </c>
      <c r="H535" s="17" t="s">
        <v>525</v>
      </c>
      <c r="I535" s="20">
        <f>IF(FluxoCaixa101315176[[#This Row],[Fornecedores]]="Saldo Inicial",FluxoCaixa101315176[[#This Row],[R$ (Valores)]],I534+FluxoCaixa101315176[[#This Row],[Valores Receitas / Despesas]])</f>
        <v>114700.28000000017</v>
      </c>
      <c r="J535" s="5">
        <f>IF(FluxoCaixa101315176[[#This Row],[Entrada / Saída]]="Saída",FluxoCaixa101315176[[#This Row],[R$ (Valores)]]*-1,FluxoCaixa101315176[[#This Row],[R$ (Valores)]])</f>
        <v>28000</v>
      </c>
    </row>
    <row r="536" spans="2:10" hidden="1">
      <c r="B536" s="16">
        <v>46104</v>
      </c>
      <c r="C536" s="48" t="s">
        <v>1908</v>
      </c>
      <c r="D536" s="17" t="s">
        <v>2</v>
      </c>
      <c r="E536" s="17" t="s">
        <v>348</v>
      </c>
      <c r="F536" s="73" t="s">
        <v>2352</v>
      </c>
      <c r="G536" s="21">
        <v>15000</v>
      </c>
      <c r="H536" s="17" t="s">
        <v>525</v>
      </c>
      <c r="I536" s="20">
        <f>IF(FluxoCaixa101315176[[#This Row],[Fornecedores]]="Saldo Inicial",FluxoCaixa101315176[[#This Row],[R$ (Valores)]],I535+FluxoCaixa101315176[[#This Row],[Valores Receitas / Despesas]])</f>
        <v>99700.280000000173</v>
      </c>
      <c r="J536" s="5">
        <f>IF(FluxoCaixa101315176[[#This Row],[Entrada / Saída]]="Saída",FluxoCaixa101315176[[#This Row],[R$ (Valores)]]*-1,FluxoCaixa101315176[[#This Row],[R$ (Valores)]])</f>
        <v>-15000</v>
      </c>
    </row>
    <row r="537" spans="2:10" hidden="1">
      <c r="B537" s="16">
        <v>46104</v>
      </c>
      <c r="C537" s="48" t="s">
        <v>1908</v>
      </c>
      <c r="D537" s="45" t="s">
        <v>2</v>
      </c>
      <c r="E537" s="45" t="s">
        <v>70</v>
      </c>
      <c r="F537" s="81" t="s">
        <v>1061</v>
      </c>
      <c r="G537" s="54">
        <v>400</v>
      </c>
      <c r="H537" s="45" t="s">
        <v>525</v>
      </c>
      <c r="I537" s="20">
        <f>IF(FluxoCaixa101315176[[#This Row],[Fornecedores]]="Saldo Inicial",FluxoCaixa101315176[[#This Row],[R$ (Valores)]],I536+FluxoCaixa101315176[[#This Row],[Valores Receitas / Despesas]])</f>
        <v>99300.280000000173</v>
      </c>
      <c r="J537" s="53">
        <f>IF(FluxoCaixa101315176[[#This Row],[Entrada / Saída]]="Saída",FluxoCaixa101315176[[#This Row],[R$ (Valores)]]*-1,FluxoCaixa101315176[[#This Row],[R$ (Valores)]])</f>
        <v>-400</v>
      </c>
    </row>
    <row r="538" spans="2:10" hidden="1">
      <c r="B538" s="16">
        <v>46104</v>
      </c>
      <c r="C538" s="48" t="s">
        <v>1908</v>
      </c>
      <c r="D538" s="17" t="s">
        <v>2</v>
      </c>
      <c r="E538" s="17" t="s">
        <v>70</v>
      </c>
      <c r="F538" s="81" t="s">
        <v>1531</v>
      </c>
      <c r="G538" s="21">
        <v>600</v>
      </c>
      <c r="H538" s="17" t="s">
        <v>525</v>
      </c>
      <c r="I538" s="20">
        <f>IF(FluxoCaixa101315176[[#This Row],[Fornecedores]]="Saldo Inicial",FluxoCaixa101315176[[#This Row],[R$ (Valores)]],I537+FluxoCaixa101315176[[#This Row],[Valores Receitas / Despesas]])</f>
        <v>98700.280000000173</v>
      </c>
      <c r="J538" s="5">
        <f>IF(FluxoCaixa101315176[[#This Row],[Entrada / Saída]]="Saída",FluxoCaixa101315176[[#This Row],[R$ (Valores)]]*-1,FluxoCaixa101315176[[#This Row],[R$ (Valores)]])</f>
        <v>-600</v>
      </c>
    </row>
    <row r="539" spans="2:10" hidden="1">
      <c r="B539" s="16">
        <v>46104</v>
      </c>
      <c r="C539" s="48" t="s">
        <v>1908</v>
      </c>
      <c r="D539" s="17" t="s">
        <v>2</v>
      </c>
      <c r="E539" s="17" t="s">
        <v>70</v>
      </c>
      <c r="F539" s="81" t="s">
        <v>1063</v>
      </c>
      <c r="G539" s="21">
        <v>1500</v>
      </c>
      <c r="H539" s="17" t="s">
        <v>525</v>
      </c>
      <c r="I539" s="20">
        <f>IF(FluxoCaixa101315176[[#This Row],[Fornecedores]]="Saldo Inicial",FluxoCaixa101315176[[#This Row],[R$ (Valores)]],I538+FluxoCaixa101315176[[#This Row],[Valores Receitas / Despesas]])</f>
        <v>97200.280000000173</v>
      </c>
      <c r="J539" s="5">
        <f>IF(FluxoCaixa101315176[[#This Row],[Entrada / Saída]]="Saída",FluxoCaixa101315176[[#This Row],[R$ (Valores)]]*-1,FluxoCaixa101315176[[#This Row],[R$ (Valores)]])</f>
        <v>-1500</v>
      </c>
    </row>
    <row r="540" spans="2:10" hidden="1">
      <c r="B540" s="16">
        <v>46104</v>
      </c>
      <c r="C540" s="48" t="s">
        <v>1908</v>
      </c>
      <c r="D540" s="17" t="s">
        <v>2</v>
      </c>
      <c r="E540" s="17" t="s">
        <v>70</v>
      </c>
      <c r="F540" s="81" t="s">
        <v>1185</v>
      </c>
      <c r="G540" s="21">
        <v>1200</v>
      </c>
      <c r="H540" s="17" t="s">
        <v>525</v>
      </c>
      <c r="I540" s="20">
        <f>IF(FluxoCaixa101315176[[#This Row],[Fornecedores]]="Saldo Inicial",FluxoCaixa101315176[[#This Row],[R$ (Valores)]],I539+FluxoCaixa101315176[[#This Row],[Valores Receitas / Despesas]])</f>
        <v>96000.280000000173</v>
      </c>
      <c r="J540" s="5">
        <f>IF(FluxoCaixa101315176[[#This Row],[Entrada / Saída]]="Saída",FluxoCaixa101315176[[#This Row],[R$ (Valores)]]*-1,FluxoCaixa101315176[[#This Row],[R$ (Valores)]])</f>
        <v>-1200</v>
      </c>
    </row>
    <row r="541" spans="2:10" hidden="1">
      <c r="B541" s="16">
        <v>46104</v>
      </c>
      <c r="C541" s="48" t="s">
        <v>1908</v>
      </c>
      <c r="D541" s="17" t="s">
        <v>2</v>
      </c>
      <c r="E541" s="17" t="s">
        <v>70</v>
      </c>
      <c r="F541" s="74" t="s">
        <v>585</v>
      </c>
      <c r="G541" s="21">
        <v>400</v>
      </c>
      <c r="H541" s="17" t="s">
        <v>525</v>
      </c>
      <c r="I541" s="20">
        <f>IF(FluxoCaixa101315176[[#This Row],[Fornecedores]]="Saldo Inicial",FluxoCaixa101315176[[#This Row],[R$ (Valores)]],I540+FluxoCaixa101315176[[#This Row],[Valores Receitas / Despesas]])</f>
        <v>95600.280000000173</v>
      </c>
      <c r="J541" s="5">
        <f>IF(FluxoCaixa101315176[[#This Row],[Entrada / Saída]]="Saída",FluxoCaixa101315176[[#This Row],[R$ (Valores)]]*-1,FluxoCaixa101315176[[#This Row],[R$ (Valores)]])</f>
        <v>-400</v>
      </c>
    </row>
    <row r="542" spans="2:10" hidden="1">
      <c r="B542" s="16">
        <v>46104</v>
      </c>
      <c r="C542" s="48" t="s">
        <v>1908</v>
      </c>
      <c r="D542" s="17" t="s">
        <v>2</v>
      </c>
      <c r="E542" s="17" t="s">
        <v>70</v>
      </c>
      <c r="F542" s="74" t="s">
        <v>590</v>
      </c>
      <c r="G542" s="21">
        <v>500</v>
      </c>
      <c r="H542" s="17" t="s">
        <v>525</v>
      </c>
      <c r="I542" s="20">
        <f>IF(FluxoCaixa101315176[[#This Row],[Fornecedores]]="Saldo Inicial",FluxoCaixa101315176[[#This Row],[R$ (Valores)]],I541+FluxoCaixa101315176[[#This Row],[Valores Receitas / Despesas]])</f>
        <v>95100.280000000173</v>
      </c>
      <c r="J542" s="5">
        <f>IF(FluxoCaixa101315176[[#This Row],[Entrada / Saída]]="Saída",FluxoCaixa101315176[[#This Row],[R$ (Valores)]]*-1,FluxoCaixa101315176[[#This Row],[R$ (Valores)]])</f>
        <v>-500</v>
      </c>
    </row>
    <row r="543" spans="2:10" hidden="1">
      <c r="B543" s="16">
        <v>46104</v>
      </c>
      <c r="C543" s="48" t="s">
        <v>1908</v>
      </c>
      <c r="D543" s="17" t="s">
        <v>2</v>
      </c>
      <c r="E543" s="17" t="s">
        <v>70</v>
      </c>
      <c r="F543" s="81" t="s">
        <v>2347</v>
      </c>
      <c r="G543" s="21">
        <v>800</v>
      </c>
      <c r="H543" s="17" t="s">
        <v>525</v>
      </c>
      <c r="I543" s="20">
        <f>IF(FluxoCaixa101315176[[#This Row],[Fornecedores]]="Saldo Inicial",FluxoCaixa101315176[[#This Row],[R$ (Valores)]],I542+FluxoCaixa101315176[[#This Row],[Valores Receitas / Despesas]])</f>
        <v>94300.280000000173</v>
      </c>
      <c r="J543" s="5">
        <f>IF(FluxoCaixa101315176[[#This Row],[Entrada / Saída]]="Saída",FluxoCaixa101315176[[#This Row],[R$ (Valores)]]*-1,FluxoCaixa101315176[[#This Row],[R$ (Valores)]])</f>
        <v>-800</v>
      </c>
    </row>
    <row r="544" spans="2:10" hidden="1">
      <c r="B544" s="16">
        <v>46104</v>
      </c>
      <c r="C544" s="48" t="s">
        <v>1908</v>
      </c>
      <c r="D544" s="17" t="s">
        <v>2</v>
      </c>
      <c r="E544" s="17" t="s">
        <v>70</v>
      </c>
      <c r="F544" s="81" t="s">
        <v>396</v>
      </c>
      <c r="G544" s="21">
        <v>1000</v>
      </c>
      <c r="H544" s="17" t="s">
        <v>525</v>
      </c>
      <c r="I544" s="20">
        <f>IF(FluxoCaixa101315176[[#This Row],[Fornecedores]]="Saldo Inicial",FluxoCaixa101315176[[#This Row],[R$ (Valores)]],I543+FluxoCaixa101315176[[#This Row],[Valores Receitas / Despesas]])</f>
        <v>93300.280000000173</v>
      </c>
      <c r="J544" s="5">
        <f>IF(FluxoCaixa101315176[[#This Row],[Entrada / Saída]]="Saída",FluxoCaixa101315176[[#This Row],[R$ (Valores)]]*-1,FluxoCaixa101315176[[#This Row],[R$ (Valores)]])</f>
        <v>-1000</v>
      </c>
    </row>
    <row r="545" spans="2:10" hidden="1">
      <c r="B545" s="16">
        <v>46104</v>
      </c>
      <c r="C545" s="48" t="s">
        <v>1908</v>
      </c>
      <c r="D545" s="17" t="s">
        <v>2</v>
      </c>
      <c r="E545" s="17" t="s">
        <v>70</v>
      </c>
      <c r="F545" s="17" t="s">
        <v>1072</v>
      </c>
      <c r="G545" s="21">
        <v>500</v>
      </c>
      <c r="H545" s="17" t="s">
        <v>525</v>
      </c>
      <c r="I545" s="20">
        <f>IF(FluxoCaixa101315176[[#This Row],[Fornecedores]]="Saldo Inicial",FluxoCaixa101315176[[#This Row],[R$ (Valores)]],I544+FluxoCaixa101315176[[#This Row],[Valores Receitas / Despesas]])</f>
        <v>92800.280000000173</v>
      </c>
      <c r="J545" s="5">
        <f>IF(FluxoCaixa101315176[[#This Row],[Entrada / Saída]]="Saída",FluxoCaixa101315176[[#This Row],[R$ (Valores)]]*-1,FluxoCaixa101315176[[#This Row],[R$ (Valores)]])</f>
        <v>-500</v>
      </c>
    </row>
    <row r="546" spans="2:10" hidden="1">
      <c r="B546" s="16">
        <v>46104</v>
      </c>
      <c r="C546" s="48" t="s">
        <v>1908</v>
      </c>
      <c r="D546" s="17" t="s">
        <v>2</v>
      </c>
      <c r="E546" s="17" t="s">
        <v>70</v>
      </c>
      <c r="F546" s="17" t="s">
        <v>2116</v>
      </c>
      <c r="G546" s="21">
        <v>800</v>
      </c>
      <c r="H546" s="17" t="s">
        <v>525</v>
      </c>
      <c r="I546" s="20">
        <f>IF(FluxoCaixa101315176[[#This Row],[Fornecedores]]="Saldo Inicial",FluxoCaixa101315176[[#This Row],[R$ (Valores)]],I545+FluxoCaixa101315176[[#This Row],[Valores Receitas / Despesas]])</f>
        <v>92000.280000000173</v>
      </c>
      <c r="J546" s="5">
        <f>IF(FluxoCaixa101315176[[#This Row],[Entrada / Saída]]="Saída",FluxoCaixa101315176[[#This Row],[R$ (Valores)]]*-1,FluxoCaixa101315176[[#This Row],[R$ (Valores)]])</f>
        <v>-800</v>
      </c>
    </row>
    <row r="547" spans="2:10" hidden="1">
      <c r="B547" s="16">
        <v>46104</v>
      </c>
      <c r="C547" s="48" t="s">
        <v>1908</v>
      </c>
      <c r="D547" s="17" t="s">
        <v>2</v>
      </c>
      <c r="E547" s="17" t="s">
        <v>70</v>
      </c>
      <c r="F547" s="17" t="s">
        <v>2348</v>
      </c>
      <c r="G547" s="21">
        <v>1200</v>
      </c>
      <c r="H547" s="17" t="s">
        <v>525</v>
      </c>
      <c r="I547" s="20">
        <f>IF(FluxoCaixa101315176[[#This Row],[Fornecedores]]="Saldo Inicial",FluxoCaixa101315176[[#This Row],[R$ (Valores)]],I546+FluxoCaixa101315176[[#This Row],[Valores Receitas / Despesas]])</f>
        <v>90800.280000000173</v>
      </c>
      <c r="J547" s="5">
        <f>IF(FluxoCaixa101315176[[#This Row],[Entrada / Saída]]="Saída",FluxoCaixa101315176[[#This Row],[R$ (Valores)]]*-1,FluxoCaixa101315176[[#This Row],[R$ (Valores)]])</f>
        <v>-1200</v>
      </c>
    </row>
    <row r="548" spans="2:10" hidden="1">
      <c r="B548" s="16">
        <v>46104</v>
      </c>
      <c r="C548" s="48" t="s">
        <v>1908</v>
      </c>
      <c r="D548" s="17" t="s">
        <v>2</v>
      </c>
      <c r="E548" s="17" t="s">
        <v>70</v>
      </c>
      <c r="F548" s="17" t="s">
        <v>2349</v>
      </c>
      <c r="G548" s="21">
        <v>180</v>
      </c>
      <c r="H548" s="17" t="s">
        <v>525</v>
      </c>
      <c r="I548" s="20">
        <f>IF(FluxoCaixa101315176[[#This Row],[Fornecedores]]="Saldo Inicial",FluxoCaixa101315176[[#This Row],[R$ (Valores)]],I547+FluxoCaixa101315176[[#This Row],[Valores Receitas / Despesas]])</f>
        <v>90620.280000000173</v>
      </c>
      <c r="J548" s="5">
        <f>IF(FluxoCaixa101315176[[#This Row],[Entrada / Saída]]="Saída",FluxoCaixa101315176[[#This Row],[R$ (Valores)]]*-1,FluxoCaixa101315176[[#This Row],[R$ (Valores)]])</f>
        <v>-180</v>
      </c>
    </row>
    <row r="549" spans="2:10" hidden="1">
      <c r="B549" s="16">
        <v>46104</v>
      </c>
      <c r="C549" s="48" t="s">
        <v>1908</v>
      </c>
      <c r="D549" s="17" t="s">
        <v>2</v>
      </c>
      <c r="E549" s="17" t="s">
        <v>70</v>
      </c>
      <c r="F549" s="17" t="s">
        <v>1178</v>
      </c>
      <c r="G549" s="21">
        <v>2000</v>
      </c>
      <c r="H549" s="17" t="s">
        <v>525</v>
      </c>
      <c r="I549" s="20">
        <f>IF(FluxoCaixa101315176[[#This Row],[Fornecedores]]="Saldo Inicial",FluxoCaixa101315176[[#This Row],[R$ (Valores)]],I548+FluxoCaixa101315176[[#This Row],[Valores Receitas / Despesas]])</f>
        <v>88620.280000000173</v>
      </c>
      <c r="J549" s="5">
        <f>IF(FluxoCaixa101315176[[#This Row],[Entrada / Saída]]="Saída",FluxoCaixa101315176[[#This Row],[R$ (Valores)]]*-1,FluxoCaixa101315176[[#This Row],[R$ (Valores)]])</f>
        <v>-2000</v>
      </c>
    </row>
    <row r="550" spans="2:10" hidden="1">
      <c r="B550" s="16">
        <v>46104</v>
      </c>
      <c r="C550" s="48" t="s">
        <v>1908</v>
      </c>
      <c r="D550" s="17" t="s">
        <v>2</v>
      </c>
      <c r="E550" s="17" t="s">
        <v>70</v>
      </c>
      <c r="F550" s="17" t="s">
        <v>812</v>
      </c>
      <c r="G550" s="21">
        <v>2000</v>
      </c>
      <c r="H550" s="17" t="s">
        <v>525</v>
      </c>
      <c r="I550" s="20">
        <f>IF(FluxoCaixa101315176[[#This Row],[Fornecedores]]="Saldo Inicial",FluxoCaixa101315176[[#This Row],[R$ (Valores)]],I549+FluxoCaixa101315176[[#This Row],[Valores Receitas / Despesas]])</f>
        <v>86620.280000000173</v>
      </c>
      <c r="J550" s="5">
        <f>IF(FluxoCaixa101315176[[#This Row],[Entrada / Saída]]="Saída",FluxoCaixa101315176[[#This Row],[R$ (Valores)]]*-1,FluxoCaixa101315176[[#This Row],[R$ (Valores)]])</f>
        <v>-2000</v>
      </c>
    </row>
    <row r="551" spans="2:10" hidden="1">
      <c r="B551" s="16">
        <v>46104</v>
      </c>
      <c r="C551" s="48" t="s">
        <v>1908</v>
      </c>
      <c r="D551" s="17" t="s">
        <v>2</v>
      </c>
      <c r="E551" s="17" t="s">
        <v>70</v>
      </c>
      <c r="F551" s="81" t="s">
        <v>2350</v>
      </c>
      <c r="G551" s="21">
        <v>800</v>
      </c>
      <c r="H551" s="17" t="s">
        <v>525</v>
      </c>
      <c r="I551" s="20">
        <f>IF(FluxoCaixa101315176[[#This Row],[Fornecedores]]="Saldo Inicial",FluxoCaixa101315176[[#This Row],[R$ (Valores)]],I550+FluxoCaixa101315176[[#This Row],[Valores Receitas / Despesas]])</f>
        <v>85820.280000000173</v>
      </c>
      <c r="J551" s="5">
        <f>IF(FluxoCaixa101315176[[#This Row],[Entrada / Saída]]="Saída",FluxoCaixa101315176[[#This Row],[R$ (Valores)]]*-1,FluxoCaixa101315176[[#This Row],[R$ (Valores)]])</f>
        <v>-800</v>
      </c>
    </row>
    <row r="552" spans="2:10" hidden="1">
      <c r="B552" s="16">
        <v>46104</v>
      </c>
      <c r="C552" s="48" t="s">
        <v>1908</v>
      </c>
      <c r="D552" s="17" t="s">
        <v>2</v>
      </c>
      <c r="E552" s="17" t="s">
        <v>70</v>
      </c>
      <c r="F552" s="17" t="s">
        <v>2351</v>
      </c>
      <c r="G552" s="21">
        <v>210</v>
      </c>
      <c r="H552" s="17" t="s">
        <v>525</v>
      </c>
      <c r="I552" s="20">
        <f>IF(FluxoCaixa101315176[[#This Row],[Fornecedores]]="Saldo Inicial",FluxoCaixa101315176[[#This Row],[R$ (Valores)]],I551+FluxoCaixa101315176[[#This Row],[Valores Receitas / Despesas]])</f>
        <v>85610.280000000173</v>
      </c>
      <c r="J552" s="5">
        <f>IF(FluxoCaixa101315176[[#This Row],[Entrada / Saída]]="Saída",FluxoCaixa101315176[[#This Row],[R$ (Valores)]]*-1,FluxoCaixa101315176[[#This Row],[R$ (Valores)]])</f>
        <v>-210</v>
      </c>
    </row>
    <row r="553" spans="2:10" hidden="1">
      <c r="B553" s="16">
        <v>46104</v>
      </c>
      <c r="C553" s="48" t="s">
        <v>1908</v>
      </c>
      <c r="D553" s="17" t="s">
        <v>2</v>
      </c>
      <c r="E553" s="17" t="s">
        <v>70</v>
      </c>
      <c r="F553" s="17" t="s">
        <v>1189</v>
      </c>
      <c r="G553" s="21">
        <v>300</v>
      </c>
      <c r="H553" s="17" t="s">
        <v>525</v>
      </c>
      <c r="I553" s="20">
        <f>IF(FluxoCaixa101315176[[#This Row],[Fornecedores]]="Saldo Inicial",FluxoCaixa101315176[[#This Row],[R$ (Valores)]],I552+FluxoCaixa101315176[[#This Row],[Valores Receitas / Despesas]])</f>
        <v>85310.280000000173</v>
      </c>
      <c r="J553" s="5">
        <f>IF(FluxoCaixa101315176[[#This Row],[Entrada / Saída]]="Saída",FluxoCaixa101315176[[#This Row],[R$ (Valores)]]*-1,FluxoCaixa101315176[[#This Row],[R$ (Valores)]])</f>
        <v>-300</v>
      </c>
    </row>
    <row r="554" spans="2:10" hidden="1">
      <c r="B554" s="16">
        <v>46104</v>
      </c>
      <c r="C554" s="48" t="s">
        <v>1908</v>
      </c>
      <c r="D554" s="17" t="s">
        <v>2</v>
      </c>
      <c r="E554" s="17" t="s">
        <v>70</v>
      </c>
      <c r="F554" s="80" t="s">
        <v>2353</v>
      </c>
      <c r="G554" s="21">
        <v>4000</v>
      </c>
      <c r="H554" s="17" t="s">
        <v>525</v>
      </c>
      <c r="I554" s="20">
        <f>IF(FluxoCaixa101315176[[#This Row],[Fornecedores]]="Saldo Inicial",FluxoCaixa101315176[[#This Row],[R$ (Valores)]],I553+FluxoCaixa101315176[[#This Row],[Valores Receitas / Despesas]])</f>
        <v>81310.280000000173</v>
      </c>
      <c r="J554" s="5">
        <f>IF(FluxoCaixa101315176[[#This Row],[Entrada / Saída]]="Saída",FluxoCaixa101315176[[#This Row],[R$ (Valores)]]*-1,FluxoCaixa101315176[[#This Row],[R$ (Valores)]])</f>
        <v>-4000</v>
      </c>
    </row>
    <row r="555" spans="2:10" hidden="1">
      <c r="B555" s="16">
        <v>46104</v>
      </c>
      <c r="C555" s="48" t="s">
        <v>1908</v>
      </c>
      <c r="D555" s="17" t="s">
        <v>2</v>
      </c>
      <c r="E555" s="17" t="s">
        <v>70</v>
      </c>
      <c r="F555" s="17" t="s">
        <v>2354</v>
      </c>
      <c r="G555" s="21">
        <v>1000</v>
      </c>
      <c r="H555" s="17" t="s">
        <v>525</v>
      </c>
      <c r="I555" s="20">
        <f>IF(FluxoCaixa101315176[[#This Row],[Fornecedores]]="Saldo Inicial",FluxoCaixa101315176[[#This Row],[R$ (Valores)]],I554+FluxoCaixa101315176[[#This Row],[Valores Receitas / Despesas]])</f>
        <v>80310.280000000173</v>
      </c>
      <c r="J555" s="5">
        <f>IF(FluxoCaixa101315176[[#This Row],[Entrada / Saída]]="Saída",FluxoCaixa101315176[[#This Row],[R$ (Valores)]]*-1,FluxoCaixa101315176[[#This Row],[R$ (Valores)]])</f>
        <v>-1000</v>
      </c>
    </row>
    <row r="556" spans="2:10" hidden="1">
      <c r="B556" s="16">
        <v>46105</v>
      </c>
      <c r="C556" s="48" t="s">
        <v>1908</v>
      </c>
      <c r="D556" s="17" t="s">
        <v>2</v>
      </c>
      <c r="E556" s="17" t="s">
        <v>79</v>
      </c>
      <c r="F556" s="80" t="s">
        <v>2355</v>
      </c>
      <c r="G556" s="21">
        <v>152.6</v>
      </c>
      <c r="H556" s="17" t="s">
        <v>525</v>
      </c>
      <c r="I556" s="20">
        <f>IF(FluxoCaixa101315176[[#This Row],[Fornecedores]]="Saldo Inicial",FluxoCaixa101315176[[#This Row],[R$ (Valores)]],I555+FluxoCaixa101315176[[#This Row],[Valores Receitas / Despesas]])</f>
        <v>80157.680000000168</v>
      </c>
      <c r="J556" s="5">
        <f>IF(FluxoCaixa101315176[[#This Row],[Entrada / Saída]]="Saída",FluxoCaixa101315176[[#This Row],[R$ (Valores)]]*-1,FluxoCaixa101315176[[#This Row],[R$ (Valores)]])</f>
        <v>-152.6</v>
      </c>
    </row>
    <row r="557" spans="2:10" hidden="1">
      <c r="B557" s="16">
        <v>46105</v>
      </c>
      <c r="C557" s="48" t="s">
        <v>1908</v>
      </c>
      <c r="D557" s="17" t="s">
        <v>2</v>
      </c>
      <c r="E557" s="17" t="s">
        <v>71</v>
      </c>
      <c r="F557" s="17" t="s">
        <v>2356</v>
      </c>
      <c r="G557" s="21">
        <v>358.72</v>
      </c>
      <c r="H557" s="17" t="s">
        <v>525</v>
      </c>
      <c r="I557" s="20">
        <f>IF(FluxoCaixa101315176[[#This Row],[Fornecedores]]="Saldo Inicial",FluxoCaixa101315176[[#This Row],[R$ (Valores)]],I556+FluxoCaixa101315176[[#This Row],[Valores Receitas / Despesas]])</f>
        <v>79798.960000000166</v>
      </c>
      <c r="J557" s="5">
        <f>IF(FluxoCaixa101315176[[#This Row],[Entrada / Saída]]="Saída",FluxoCaixa101315176[[#This Row],[R$ (Valores)]]*-1,FluxoCaixa101315176[[#This Row],[R$ (Valores)]])</f>
        <v>-358.72</v>
      </c>
    </row>
    <row r="558" spans="2:10" hidden="1">
      <c r="B558" s="16">
        <v>46105</v>
      </c>
      <c r="C558" s="48" t="s">
        <v>1908</v>
      </c>
      <c r="D558" s="17" t="s">
        <v>2</v>
      </c>
      <c r="E558" s="17" t="s">
        <v>24</v>
      </c>
      <c r="F558" s="17" t="s">
        <v>2357</v>
      </c>
      <c r="G558" s="54">
        <v>152.08000000000001</v>
      </c>
      <c r="H558" s="45" t="s">
        <v>525</v>
      </c>
      <c r="I558" s="20">
        <f>IF(FluxoCaixa101315176[[#This Row],[Fornecedores]]="Saldo Inicial",FluxoCaixa101315176[[#This Row],[R$ (Valores)]],I557+FluxoCaixa101315176[[#This Row],[Valores Receitas / Despesas]])</f>
        <v>79646.880000000165</v>
      </c>
      <c r="J558" s="53">
        <f>IF(FluxoCaixa101315176[[#This Row],[Entrada / Saída]]="Saída",FluxoCaixa101315176[[#This Row],[R$ (Valores)]]*-1,FluxoCaixa101315176[[#This Row],[R$ (Valores)]])</f>
        <v>-152.08000000000001</v>
      </c>
    </row>
    <row r="559" spans="2:10" hidden="1">
      <c r="B559" s="16">
        <v>46105</v>
      </c>
      <c r="C559" s="48" t="s">
        <v>1908</v>
      </c>
      <c r="D559" s="17" t="s">
        <v>2</v>
      </c>
      <c r="E559" s="17" t="s">
        <v>25</v>
      </c>
      <c r="F559" s="17" t="s">
        <v>2358</v>
      </c>
      <c r="G559" s="21">
        <v>180</v>
      </c>
      <c r="H559" s="17" t="s">
        <v>525</v>
      </c>
      <c r="I559" s="20">
        <f>IF(FluxoCaixa101315176[[#This Row],[Fornecedores]]="Saldo Inicial",FluxoCaixa101315176[[#This Row],[R$ (Valores)]],I558+FluxoCaixa101315176[[#This Row],[Valores Receitas / Despesas]])</f>
        <v>79466.880000000165</v>
      </c>
      <c r="J559" s="5">
        <f>IF(FluxoCaixa101315176[[#This Row],[Entrada / Saída]]="Saída",FluxoCaixa101315176[[#This Row],[R$ (Valores)]]*-1,FluxoCaixa101315176[[#This Row],[R$ (Valores)]])</f>
        <v>-180</v>
      </c>
    </row>
    <row r="560" spans="2:10" hidden="1">
      <c r="B560" s="16">
        <v>46105</v>
      </c>
      <c r="C560" s="48" t="s">
        <v>1908</v>
      </c>
      <c r="D560" s="17" t="s">
        <v>2</v>
      </c>
      <c r="E560" s="17" t="s">
        <v>25</v>
      </c>
      <c r="F560" s="17" t="s">
        <v>2359</v>
      </c>
      <c r="G560" s="21">
        <v>142</v>
      </c>
      <c r="H560" s="17" t="s">
        <v>525</v>
      </c>
      <c r="I560" s="20">
        <f>IF(FluxoCaixa101315176[[#This Row],[Fornecedores]]="Saldo Inicial",FluxoCaixa101315176[[#This Row],[R$ (Valores)]],I559+FluxoCaixa101315176[[#This Row],[Valores Receitas / Despesas]])</f>
        <v>79324.880000000165</v>
      </c>
      <c r="J560" s="5">
        <f>IF(FluxoCaixa101315176[[#This Row],[Entrada / Saída]]="Saída",FluxoCaixa101315176[[#This Row],[R$ (Valores)]]*-1,FluxoCaixa101315176[[#This Row],[R$ (Valores)]])</f>
        <v>-142</v>
      </c>
    </row>
    <row r="561" spans="2:10" hidden="1">
      <c r="B561" s="16">
        <v>46105</v>
      </c>
      <c r="C561" s="48" t="s">
        <v>1908</v>
      </c>
      <c r="D561" s="17" t="s">
        <v>2</v>
      </c>
      <c r="E561" s="17" t="s">
        <v>25</v>
      </c>
      <c r="F561" s="17" t="s">
        <v>2360</v>
      </c>
      <c r="G561" s="21">
        <v>870</v>
      </c>
      <c r="H561" s="17" t="s">
        <v>525</v>
      </c>
      <c r="I561" s="20">
        <f>IF(FluxoCaixa101315176[[#This Row],[Fornecedores]]="Saldo Inicial",FluxoCaixa101315176[[#This Row],[R$ (Valores)]],I560+FluxoCaixa101315176[[#This Row],[Valores Receitas / Despesas]])</f>
        <v>78454.880000000165</v>
      </c>
      <c r="J561" s="5">
        <f>IF(FluxoCaixa101315176[[#This Row],[Entrada / Saída]]="Saída",FluxoCaixa101315176[[#This Row],[R$ (Valores)]]*-1,FluxoCaixa101315176[[#This Row],[R$ (Valores)]])</f>
        <v>-870</v>
      </c>
    </row>
    <row r="562" spans="2:10" hidden="1">
      <c r="B562" s="16">
        <v>46105</v>
      </c>
      <c r="C562" s="48" t="s">
        <v>1908</v>
      </c>
      <c r="D562" s="17" t="s">
        <v>2</v>
      </c>
      <c r="E562" s="17" t="s">
        <v>508</v>
      </c>
      <c r="F562" s="17" t="s">
        <v>2361</v>
      </c>
      <c r="G562" s="21">
        <v>331.02</v>
      </c>
      <c r="H562" s="17" t="s">
        <v>525</v>
      </c>
      <c r="I562" s="20">
        <f>IF(FluxoCaixa101315176[[#This Row],[Fornecedores]]="Saldo Inicial",FluxoCaixa101315176[[#This Row],[R$ (Valores)]],I561+FluxoCaixa101315176[[#This Row],[Valores Receitas / Despesas]])</f>
        <v>78123.860000000161</v>
      </c>
      <c r="J562" s="5">
        <f>IF(FluxoCaixa101315176[[#This Row],[Entrada / Saída]]="Saída",FluxoCaixa101315176[[#This Row],[R$ (Valores)]]*-1,FluxoCaixa101315176[[#This Row],[R$ (Valores)]])</f>
        <v>-331.02</v>
      </c>
    </row>
    <row r="563" spans="2:10" hidden="1">
      <c r="B563" s="16">
        <v>46105</v>
      </c>
      <c r="C563" s="48" t="s">
        <v>1908</v>
      </c>
      <c r="D563" s="17" t="s">
        <v>2</v>
      </c>
      <c r="E563" s="17" t="s">
        <v>106</v>
      </c>
      <c r="F563" s="17" t="s">
        <v>2362</v>
      </c>
      <c r="G563" s="21">
        <v>366.39</v>
      </c>
      <c r="H563" s="17" t="s">
        <v>525</v>
      </c>
      <c r="I563" s="20">
        <f>IF(FluxoCaixa101315176[[#This Row],[Fornecedores]]="Saldo Inicial",FluxoCaixa101315176[[#This Row],[R$ (Valores)]],I562+FluxoCaixa101315176[[#This Row],[Valores Receitas / Despesas]])</f>
        <v>77757.470000000161</v>
      </c>
      <c r="J563" s="5">
        <f>IF(FluxoCaixa101315176[[#This Row],[Entrada / Saída]]="Saída",FluxoCaixa101315176[[#This Row],[R$ (Valores)]]*-1,FluxoCaixa101315176[[#This Row],[R$ (Valores)]])</f>
        <v>-366.39</v>
      </c>
    </row>
    <row r="564" spans="2:10" hidden="1">
      <c r="B564" s="16">
        <v>46105</v>
      </c>
      <c r="C564" s="48" t="s">
        <v>1908</v>
      </c>
      <c r="D564" s="17" t="s">
        <v>2</v>
      </c>
      <c r="E564" s="17" t="s">
        <v>78</v>
      </c>
      <c r="F564" s="17" t="s">
        <v>2363</v>
      </c>
      <c r="G564" s="21">
        <v>65.53</v>
      </c>
      <c r="H564" s="17" t="s">
        <v>525</v>
      </c>
      <c r="I564" s="20">
        <f>IF(FluxoCaixa101315176[[#This Row],[Fornecedores]]="Saldo Inicial",FluxoCaixa101315176[[#This Row],[R$ (Valores)]],I563+FluxoCaixa101315176[[#This Row],[Valores Receitas / Despesas]])</f>
        <v>77691.940000000162</v>
      </c>
      <c r="J564" s="5">
        <f>IF(FluxoCaixa101315176[[#This Row],[Entrada / Saída]]="Saída",FluxoCaixa101315176[[#This Row],[R$ (Valores)]]*-1,FluxoCaixa101315176[[#This Row],[R$ (Valores)]])</f>
        <v>-65.53</v>
      </c>
    </row>
    <row r="565" spans="2:10" hidden="1">
      <c r="B565" s="16">
        <v>46105</v>
      </c>
      <c r="C565" s="48" t="s">
        <v>1908</v>
      </c>
      <c r="D565" s="17" t="s">
        <v>2</v>
      </c>
      <c r="E565" s="17" t="s">
        <v>25</v>
      </c>
      <c r="F565" s="17" t="s">
        <v>2364</v>
      </c>
      <c r="G565" s="21">
        <v>680</v>
      </c>
      <c r="H565" s="17" t="s">
        <v>525</v>
      </c>
      <c r="I565" s="20">
        <f>IF(FluxoCaixa101315176[[#This Row],[Fornecedores]]="Saldo Inicial",FluxoCaixa101315176[[#This Row],[R$ (Valores)]],I564+FluxoCaixa101315176[[#This Row],[Valores Receitas / Despesas]])</f>
        <v>77011.940000000162</v>
      </c>
      <c r="J565" s="5">
        <f>IF(FluxoCaixa101315176[[#This Row],[Entrada / Saída]]="Saída",FluxoCaixa101315176[[#This Row],[R$ (Valores)]]*-1,FluxoCaixa101315176[[#This Row],[R$ (Valores)]])</f>
        <v>-680</v>
      </c>
    </row>
    <row r="566" spans="2:10" hidden="1">
      <c r="B566" s="16">
        <v>46105</v>
      </c>
      <c r="C566" s="48" t="s">
        <v>1908</v>
      </c>
      <c r="D566" s="17" t="s">
        <v>2</v>
      </c>
      <c r="E566" s="17" t="s">
        <v>348</v>
      </c>
      <c r="F566" s="17" t="s">
        <v>872</v>
      </c>
      <c r="G566" s="21">
        <v>153.19999999999999</v>
      </c>
      <c r="H566" s="17" t="s">
        <v>525</v>
      </c>
      <c r="I566" s="20">
        <f>IF(FluxoCaixa101315176[[#This Row],[Fornecedores]]="Saldo Inicial",FluxoCaixa101315176[[#This Row],[R$ (Valores)]],I565+FluxoCaixa101315176[[#This Row],[Valores Receitas / Despesas]])</f>
        <v>76858.740000000165</v>
      </c>
      <c r="J566" s="5">
        <f>IF(FluxoCaixa101315176[[#This Row],[Entrada / Saída]]="Saída",FluxoCaixa101315176[[#This Row],[R$ (Valores)]]*-1,FluxoCaixa101315176[[#This Row],[R$ (Valores)]])</f>
        <v>-153.19999999999999</v>
      </c>
    </row>
    <row r="567" spans="2:10" hidden="1">
      <c r="B567" s="16">
        <v>46105</v>
      </c>
      <c r="C567" s="48" t="s">
        <v>1908</v>
      </c>
      <c r="D567" s="17" t="s">
        <v>1</v>
      </c>
      <c r="E567" s="17" t="s">
        <v>75</v>
      </c>
      <c r="F567" s="17" t="s">
        <v>75</v>
      </c>
      <c r="G567" s="21">
        <v>5000</v>
      </c>
      <c r="H567" s="17" t="s">
        <v>525</v>
      </c>
      <c r="I567" s="20">
        <f>IF(FluxoCaixa101315176[[#This Row],[Fornecedores]]="Saldo Inicial",FluxoCaixa101315176[[#This Row],[R$ (Valores)]],I566+FluxoCaixa101315176[[#This Row],[Valores Receitas / Despesas]])</f>
        <v>81858.740000000165</v>
      </c>
      <c r="J567" s="5">
        <f>IF(FluxoCaixa101315176[[#This Row],[Entrada / Saída]]="Saída",FluxoCaixa101315176[[#This Row],[R$ (Valores)]]*-1,FluxoCaixa101315176[[#This Row],[R$ (Valores)]])</f>
        <v>5000</v>
      </c>
    </row>
    <row r="568" spans="2:10" hidden="1">
      <c r="B568" s="16">
        <v>46105</v>
      </c>
      <c r="C568" s="48" t="s">
        <v>1908</v>
      </c>
      <c r="D568" s="17" t="s">
        <v>2</v>
      </c>
      <c r="E568" s="17" t="s">
        <v>507</v>
      </c>
      <c r="F568" s="17" t="s">
        <v>2365</v>
      </c>
      <c r="G568" s="21">
        <v>68.17</v>
      </c>
      <c r="H568" s="17" t="s">
        <v>525</v>
      </c>
      <c r="I568" s="20">
        <f>IF(FluxoCaixa101315176[[#This Row],[Fornecedores]]="Saldo Inicial",FluxoCaixa101315176[[#This Row],[R$ (Valores)]],I567+FluxoCaixa101315176[[#This Row],[Valores Receitas / Despesas]])</f>
        <v>81790.570000000167</v>
      </c>
      <c r="J568" s="5">
        <f>IF(FluxoCaixa101315176[[#This Row],[Entrada / Saída]]="Saída",FluxoCaixa101315176[[#This Row],[R$ (Valores)]]*-1,FluxoCaixa101315176[[#This Row],[R$ (Valores)]])</f>
        <v>-68.17</v>
      </c>
    </row>
    <row r="569" spans="2:10" hidden="1">
      <c r="B569" s="16">
        <v>46105</v>
      </c>
      <c r="C569" s="48" t="s">
        <v>1908</v>
      </c>
      <c r="D569" s="17" t="s">
        <v>2</v>
      </c>
      <c r="E569" s="17" t="s">
        <v>507</v>
      </c>
      <c r="F569" s="17" t="s">
        <v>2366</v>
      </c>
      <c r="G569" s="21">
        <v>68.17</v>
      </c>
      <c r="H569" s="17" t="s">
        <v>525</v>
      </c>
      <c r="I569" s="20">
        <f>IF(FluxoCaixa101315176[[#This Row],[Fornecedores]]="Saldo Inicial",FluxoCaixa101315176[[#This Row],[R$ (Valores)]],I568+FluxoCaixa101315176[[#This Row],[Valores Receitas / Despesas]])</f>
        <v>81722.400000000169</v>
      </c>
      <c r="J569" s="5">
        <f>IF(FluxoCaixa101315176[[#This Row],[Entrada / Saída]]="Saída",FluxoCaixa101315176[[#This Row],[R$ (Valores)]]*-1,FluxoCaixa101315176[[#This Row],[R$ (Valores)]])</f>
        <v>-68.17</v>
      </c>
    </row>
    <row r="570" spans="2:10" hidden="1">
      <c r="B570" s="16">
        <v>46105</v>
      </c>
      <c r="C570" s="48" t="s">
        <v>1908</v>
      </c>
      <c r="D570" s="17" t="s">
        <v>2</v>
      </c>
      <c r="E570" s="17" t="s">
        <v>507</v>
      </c>
      <c r="F570" s="17" t="s">
        <v>2367</v>
      </c>
      <c r="G570" s="21">
        <v>68.17</v>
      </c>
      <c r="H570" s="17" t="s">
        <v>525</v>
      </c>
      <c r="I570" s="20">
        <f>IF(FluxoCaixa101315176[[#This Row],[Fornecedores]]="Saldo Inicial",FluxoCaixa101315176[[#This Row],[R$ (Valores)]],I569+FluxoCaixa101315176[[#This Row],[Valores Receitas / Despesas]])</f>
        <v>81654.230000000171</v>
      </c>
      <c r="J570" s="5">
        <f>IF(FluxoCaixa101315176[[#This Row],[Entrada / Saída]]="Saída",FluxoCaixa101315176[[#This Row],[R$ (Valores)]]*-1,FluxoCaixa101315176[[#This Row],[R$ (Valores)]])</f>
        <v>-68.17</v>
      </c>
    </row>
    <row r="571" spans="2:10" hidden="1">
      <c r="B571" s="16">
        <v>46105</v>
      </c>
      <c r="C571" s="48" t="s">
        <v>1908</v>
      </c>
      <c r="D571" s="17" t="s">
        <v>2</v>
      </c>
      <c r="E571" s="17" t="s">
        <v>70</v>
      </c>
      <c r="F571" s="17" t="s">
        <v>2368</v>
      </c>
      <c r="G571" s="21">
        <v>1000</v>
      </c>
      <c r="H571" s="17" t="s">
        <v>525</v>
      </c>
      <c r="I571" s="20">
        <f>IF(FluxoCaixa101315176[[#This Row],[Fornecedores]]="Saldo Inicial",FluxoCaixa101315176[[#This Row],[R$ (Valores)]],I570+FluxoCaixa101315176[[#This Row],[Valores Receitas / Despesas]])</f>
        <v>80654.230000000171</v>
      </c>
      <c r="J571" s="5">
        <f>IF(FluxoCaixa101315176[[#This Row],[Entrada / Saída]]="Saída",FluxoCaixa101315176[[#This Row],[R$ (Valores)]]*-1,FluxoCaixa101315176[[#This Row],[R$ (Valores)]])</f>
        <v>-1000</v>
      </c>
    </row>
    <row r="572" spans="2:10" hidden="1">
      <c r="B572" s="16">
        <v>46105</v>
      </c>
      <c r="C572" s="48" t="s">
        <v>1908</v>
      </c>
      <c r="D572" s="17" t="s">
        <v>2</v>
      </c>
      <c r="E572" s="17" t="s">
        <v>70</v>
      </c>
      <c r="F572" s="17" t="s">
        <v>2369</v>
      </c>
      <c r="G572" s="21">
        <v>1500</v>
      </c>
      <c r="H572" s="17" t="s">
        <v>525</v>
      </c>
      <c r="I572" s="20">
        <f>IF(FluxoCaixa101315176[[#This Row],[Fornecedores]]="Saldo Inicial",FluxoCaixa101315176[[#This Row],[R$ (Valores)]],I571+FluxoCaixa101315176[[#This Row],[Valores Receitas / Despesas]])</f>
        <v>79154.230000000171</v>
      </c>
      <c r="J572" s="5">
        <f>IF(FluxoCaixa101315176[[#This Row],[Entrada / Saída]]="Saída",FluxoCaixa101315176[[#This Row],[R$ (Valores)]]*-1,FluxoCaixa101315176[[#This Row],[R$ (Valores)]])</f>
        <v>-1500</v>
      </c>
    </row>
    <row r="573" spans="2:10" hidden="1">
      <c r="B573" s="16">
        <v>46105</v>
      </c>
      <c r="C573" s="48" t="s">
        <v>1908</v>
      </c>
      <c r="D573" s="17" t="s">
        <v>2</v>
      </c>
      <c r="E573" s="17" t="s">
        <v>70</v>
      </c>
      <c r="F573" s="17" t="s">
        <v>2370</v>
      </c>
      <c r="G573" s="21">
        <v>2000</v>
      </c>
      <c r="H573" s="17" t="s">
        <v>525</v>
      </c>
      <c r="I573" s="20">
        <f>IF(FluxoCaixa101315176[[#This Row],[Fornecedores]]="Saldo Inicial",FluxoCaixa101315176[[#This Row],[R$ (Valores)]],I572+FluxoCaixa101315176[[#This Row],[Valores Receitas / Despesas]])</f>
        <v>77154.230000000171</v>
      </c>
      <c r="J573" s="5">
        <f>IF(FluxoCaixa101315176[[#This Row],[Entrada / Saída]]="Saída",FluxoCaixa101315176[[#This Row],[R$ (Valores)]]*-1,FluxoCaixa101315176[[#This Row],[R$ (Valores)]])</f>
        <v>-2000</v>
      </c>
    </row>
    <row r="574" spans="2:10" hidden="1">
      <c r="B574" s="16">
        <v>46105</v>
      </c>
      <c r="C574" s="48" t="s">
        <v>1908</v>
      </c>
      <c r="D574" s="17" t="s">
        <v>2</v>
      </c>
      <c r="E574" s="17" t="s">
        <v>70</v>
      </c>
      <c r="F574" s="17" t="s">
        <v>2371</v>
      </c>
      <c r="G574" s="21">
        <v>800</v>
      </c>
      <c r="H574" s="17" t="s">
        <v>525</v>
      </c>
      <c r="I574" s="20">
        <f>IF(FluxoCaixa101315176[[#This Row],[Fornecedores]]="Saldo Inicial",FluxoCaixa101315176[[#This Row],[R$ (Valores)]],I573+FluxoCaixa101315176[[#This Row],[Valores Receitas / Despesas]])</f>
        <v>76354.230000000171</v>
      </c>
      <c r="J574" s="5">
        <f>IF(FluxoCaixa101315176[[#This Row],[Entrada / Saída]]="Saída",FluxoCaixa101315176[[#This Row],[R$ (Valores)]]*-1,FluxoCaixa101315176[[#This Row],[R$ (Valores)]])</f>
        <v>-800</v>
      </c>
    </row>
    <row r="575" spans="2:10" hidden="1">
      <c r="B575" s="16">
        <v>46106</v>
      </c>
      <c r="C575" s="48" t="s">
        <v>1908</v>
      </c>
      <c r="D575" s="17" t="s">
        <v>2</v>
      </c>
      <c r="E575" s="17" t="s">
        <v>79</v>
      </c>
      <c r="F575" s="17" t="s">
        <v>2377</v>
      </c>
      <c r="G575" s="21">
        <v>1173.51</v>
      </c>
      <c r="H575" s="17" t="s">
        <v>525</v>
      </c>
      <c r="I575" s="20">
        <f>IF(FluxoCaixa101315176[[#This Row],[Fornecedores]]="Saldo Inicial",FluxoCaixa101315176[[#This Row],[R$ (Valores)]],I574+FluxoCaixa101315176[[#This Row],[Valores Receitas / Despesas]])</f>
        <v>75180.720000000176</v>
      </c>
      <c r="J575" s="5">
        <f>IF(FluxoCaixa101315176[[#This Row],[Entrada / Saída]]="Saída",FluxoCaixa101315176[[#This Row],[R$ (Valores)]]*-1,FluxoCaixa101315176[[#This Row],[R$ (Valores)]])</f>
        <v>-1173.51</v>
      </c>
    </row>
    <row r="576" spans="2:10" hidden="1">
      <c r="B576" s="16">
        <v>46106</v>
      </c>
      <c r="C576" s="48" t="s">
        <v>1908</v>
      </c>
      <c r="D576" s="45" t="s">
        <v>2</v>
      </c>
      <c r="E576" s="45" t="s">
        <v>431</v>
      </c>
      <c r="F576" s="17" t="s">
        <v>2378</v>
      </c>
      <c r="G576" s="54">
        <v>176.08</v>
      </c>
      <c r="H576" s="45" t="s">
        <v>525</v>
      </c>
      <c r="I576" s="20">
        <f>IF(FluxoCaixa101315176[[#This Row],[Fornecedores]]="Saldo Inicial",FluxoCaixa101315176[[#This Row],[R$ (Valores)]],I575+FluxoCaixa101315176[[#This Row],[Valores Receitas / Despesas]])</f>
        <v>75004.640000000174</v>
      </c>
      <c r="J576" s="53">
        <f>IF(FluxoCaixa101315176[[#This Row],[Entrada / Saída]]="Saída",FluxoCaixa101315176[[#This Row],[R$ (Valores)]]*-1,FluxoCaixa101315176[[#This Row],[R$ (Valores)]])</f>
        <v>-176.08</v>
      </c>
    </row>
    <row r="577" spans="2:10" hidden="1">
      <c r="B577" s="16">
        <v>46106</v>
      </c>
      <c r="C577" s="48" t="s">
        <v>1908</v>
      </c>
      <c r="D577" s="17" t="s">
        <v>2</v>
      </c>
      <c r="E577" s="17" t="s">
        <v>431</v>
      </c>
      <c r="F577" s="17" t="s">
        <v>2379</v>
      </c>
      <c r="G577" s="21">
        <v>234.77</v>
      </c>
      <c r="H577" s="17" t="s">
        <v>525</v>
      </c>
      <c r="I577" s="20">
        <f>IF(FluxoCaixa101315176[[#This Row],[Fornecedores]]="Saldo Inicial",FluxoCaixa101315176[[#This Row],[R$ (Valores)]],I576+FluxoCaixa101315176[[#This Row],[Valores Receitas / Despesas]])</f>
        <v>74769.87000000017</v>
      </c>
      <c r="J577" s="5">
        <f>IF(FluxoCaixa101315176[[#This Row],[Entrada / Saída]]="Saída",FluxoCaixa101315176[[#This Row],[R$ (Valores)]]*-1,FluxoCaixa101315176[[#This Row],[R$ (Valores)]])</f>
        <v>-234.77</v>
      </c>
    </row>
    <row r="578" spans="2:10" hidden="1">
      <c r="B578" s="16">
        <v>46106</v>
      </c>
      <c r="C578" s="48" t="s">
        <v>1908</v>
      </c>
      <c r="D578" s="17" t="s">
        <v>2</v>
      </c>
      <c r="E578" s="17" t="s">
        <v>431</v>
      </c>
      <c r="F578" s="17" t="s">
        <v>2380</v>
      </c>
      <c r="G578" s="21">
        <v>78.09</v>
      </c>
      <c r="H578" s="17" t="s">
        <v>525</v>
      </c>
      <c r="I578" s="20">
        <f>IF(FluxoCaixa101315176[[#This Row],[Fornecedores]]="Saldo Inicial",FluxoCaixa101315176[[#This Row],[R$ (Valores)]],I577+FluxoCaixa101315176[[#This Row],[Valores Receitas / Despesas]])</f>
        <v>74691.780000000173</v>
      </c>
      <c r="J578" s="5">
        <f>IF(FluxoCaixa101315176[[#This Row],[Entrada / Saída]]="Saída",FluxoCaixa101315176[[#This Row],[R$ (Valores)]]*-1,FluxoCaixa101315176[[#This Row],[R$ (Valores)]])</f>
        <v>-78.09</v>
      </c>
    </row>
    <row r="579" spans="2:10" hidden="1">
      <c r="B579" s="16">
        <v>46106</v>
      </c>
      <c r="C579" s="48" t="s">
        <v>1908</v>
      </c>
      <c r="D579" s="17" t="s">
        <v>2</v>
      </c>
      <c r="E579" s="17" t="s">
        <v>431</v>
      </c>
      <c r="F579" s="17" t="s">
        <v>2381</v>
      </c>
      <c r="G579" s="21">
        <v>78.09</v>
      </c>
      <c r="H579" s="17" t="s">
        <v>525</v>
      </c>
      <c r="I579" s="20">
        <f>IF(FluxoCaixa101315176[[#This Row],[Fornecedores]]="Saldo Inicial",FluxoCaixa101315176[[#This Row],[R$ (Valores)]],I578+FluxoCaixa101315176[[#This Row],[Valores Receitas / Despesas]])</f>
        <v>74613.690000000177</v>
      </c>
      <c r="J579" s="5">
        <f>IF(FluxoCaixa101315176[[#This Row],[Entrada / Saída]]="Saída",FluxoCaixa101315176[[#This Row],[R$ (Valores)]]*-1,FluxoCaixa101315176[[#This Row],[R$ (Valores)]])</f>
        <v>-78.09</v>
      </c>
    </row>
    <row r="580" spans="2:10" hidden="1">
      <c r="B580" s="16">
        <v>46106</v>
      </c>
      <c r="C580" s="48" t="s">
        <v>1908</v>
      </c>
      <c r="D580" s="17" t="s">
        <v>2</v>
      </c>
      <c r="E580" s="17" t="s">
        <v>76</v>
      </c>
      <c r="F580" s="17" t="s">
        <v>2382</v>
      </c>
      <c r="G580" s="21">
        <v>230</v>
      </c>
      <c r="H580" s="17" t="s">
        <v>525</v>
      </c>
      <c r="I580" s="20">
        <f>IF(FluxoCaixa101315176[[#This Row],[Fornecedores]]="Saldo Inicial",FluxoCaixa101315176[[#This Row],[R$ (Valores)]],I579+FluxoCaixa101315176[[#This Row],[Valores Receitas / Despesas]])</f>
        <v>74383.690000000177</v>
      </c>
      <c r="J580" s="5">
        <f>IF(FluxoCaixa101315176[[#This Row],[Entrada / Saída]]="Saída",FluxoCaixa101315176[[#This Row],[R$ (Valores)]]*-1,FluxoCaixa101315176[[#This Row],[R$ (Valores)]])</f>
        <v>-230</v>
      </c>
    </row>
    <row r="581" spans="2:10" hidden="1">
      <c r="B581" s="16">
        <v>46106</v>
      </c>
      <c r="C581" s="48" t="s">
        <v>1908</v>
      </c>
      <c r="D581" s="17" t="s">
        <v>2</v>
      </c>
      <c r="E581" s="17" t="s">
        <v>28</v>
      </c>
      <c r="F581" s="17" t="s">
        <v>2383</v>
      </c>
      <c r="G581" s="21">
        <v>4341.46</v>
      </c>
      <c r="H581" s="17" t="s">
        <v>525</v>
      </c>
      <c r="I581" s="20">
        <f>IF(FluxoCaixa101315176[[#This Row],[Fornecedores]]="Saldo Inicial",FluxoCaixa101315176[[#This Row],[R$ (Valores)]],I580+FluxoCaixa101315176[[#This Row],[Valores Receitas / Despesas]])</f>
        <v>70042.230000000171</v>
      </c>
      <c r="J581" s="5">
        <f>IF(FluxoCaixa101315176[[#This Row],[Entrada / Saída]]="Saída",FluxoCaixa101315176[[#This Row],[R$ (Valores)]]*-1,FluxoCaixa101315176[[#This Row],[R$ (Valores)]])</f>
        <v>-4341.46</v>
      </c>
    </row>
    <row r="582" spans="2:10" hidden="1">
      <c r="B582" s="16">
        <v>46106</v>
      </c>
      <c r="C582" s="48" t="s">
        <v>1908</v>
      </c>
      <c r="D582" s="17" t="s">
        <v>2</v>
      </c>
      <c r="E582" s="17" t="s">
        <v>431</v>
      </c>
      <c r="F582" s="17" t="s">
        <v>2381</v>
      </c>
      <c r="G582" s="21">
        <v>176.08</v>
      </c>
      <c r="H582" s="17" t="s">
        <v>525</v>
      </c>
      <c r="I582" s="20">
        <f>IF(FluxoCaixa101315176[[#This Row],[Fornecedores]]="Saldo Inicial",FluxoCaixa101315176[[#This Row],[R$ (Valores)]],I581+FluxoCaixa101315176[[#This Row],[Valores Receitas / Despesas]])</f>
        <v>69866.150000000169</v>
      </c>
      <c r="J582" s="5">
        <f>IF(FluxoCaixa101315176[[#This Row],[Entrada / Saída]]="Saída",FluxoCaixa101315176[[#This Row],[R$ (Valores)]]*-1,FluxoCaixa101315176[[#This Row],[R$ (Valores)]])</f>
        <v>-176.08</v>
      </c>
    </row>
    <row r="583" spans="2:10" hidden="1">
      <c r="B583" s="16">
        <v>46106</v>
      </c>
      <c r="C583" s="48" t="s">
        <v>1908</v>
      </c>
      <c r="D583" s="45" t="s">
        <v>2</v>
      </c>
      <c r="E583" s="45" t="s">
        <v>431</v>
      </c>
      <c r="F583" s="17" t="s">
        <v>2381</v>
      </c>
      <c r="G583" s="54">
        <v>78.09</v>
      </c>
      <c r="H583" s="45" t="s">
        <v>525</v>
      </c>
      <c r="I583" s="20">
        <f>IF(FluxoCaixa101315176[[#This Row],[Fornecedores]]="Saldo Inicial",FluxoCaixa101315176[[#This Row],[R$ (Valores)]],I582+FluxoCaixa101315176[[#This Row],[Valores Receitas / Despesas]])</f>
        <v>69788.060000000172</v>
      </c>
      <c r="J583" s="53">
        <f>IF(FluxoCaixa101315176[[#This Row],[Entrada / Saída]]="Saída",FluxoCaixa101315176[[#This Row],[R$ (Valores)]]*-1,FluxoCaixa101315176[[#This Row],[R$ (Valores)]])</f>
        <v>-78.09</v>
      </c>
    </row>
    <row r="584" spans="2:10" hidden="1">
      <c r="B584" s="16">
        <v>46106</v>
      </c>
      <c r="C584" s="48" t="s">
        <v>1908</v>
      </c>
      <c r="D584" s="17" t="s">
        <v>2</v>
      </c>
      <c r="E584" s="17" t="s">
        <v>25</v>
      </c>
      <c r="F584" s="17" t="s">
        <v>537</v>
      </c>
      <c r="G584" s="21">
        <v>1293.2</v>
      </c>
      <c r="H584" s="17" t="s">
        <v>525</v>
      </c>
      <c r="I584" s="20">
        <f>IF(FluxoCaixa101315176[[#This Row],[Fornecedores]]="Saldo Inicial",FluxoCaixa101315176[[#This Row],[R$ (Valores)]],I583+FluxoCaixa101315176[[#This Row],[Valores Receitas / Despesas]])</f>
        <v>68494.860000000175</v>
      </c>
      <c r="J584" s="5">
        <f>IF(FluxoCaixa101315176[[#This Row],[Entrada / Saída]]="Saída",FluxoCaixa101315176[[#This Row],[R$ (Valores)]]*-1,FluxoCaixa101315176[[#This Row],[R$ (Valores)]])</f>
        <v>-1293.2</v>
      </c>
    </row>
    <row r="585" spans="2:10" hidden="1">
      <c r="B585" s="16">
        <v>46106</v>
      </c>
      <c r="C585" s="48" t="s">
        <v>1908</v>
      </c>
      <c r="D585" s="17" t="s">
        <v>2</v>
      </c>
      <c r="E585" s="17" t="s">
        <v>25</v>
      </c>
      <c r="F585" s="17" t="s">
        <v>537</v>
      </c>
      <c r="G585" s="21">
        <v>350</v>
      </c>
      <c r="H585" s="17" t="s">
        <v>525</v>
      </c>
      <c r="I585" s="20">
        <f>IF(FluxoCaixa101315176[[#This Row],[Fornecedores]]="Saldo Inicial",FluxoCaixa101315176[[#This Row],[R$ (Valores)]],I584+FluxoCaixa101315176[[#This Row],[Valores Receitas / Despesas]])</f>
        <v>68144.860000000175</v>
      </c>
      <c r="J585" s="5">
        <f>IF(FluxoCaixa101315176[[#This Row],[Entrada / Saída]]="Saída",FluxoCaixa101315176[[#This Row],[R$ (Valores)]]*-1,FluxoCaixa101315176[[#This Row],[R$ (Valores)]])</f>
        <v>-350</v>
      </c>
    </row>
    <row r="586" spans="2:10" hidden="1">
      <c r="B586" s="16">
        <v>46106</v>
      </c>
      <c r="C586" s="48" t="s">
        <v>1908</v>
      </c>
      <c r="D586" s="17" t="s">
        <v>1</v>
      </c>
      <c r="E586" s="17" t="s">
        <v>75</v>
      </c>
      <c r="F586" s="17" t="s">
        <v>75</v>
      </c>
      <c r="G586" s="21">
        <v>10000</v>
      </c>
      <c r="H586" s="17" t="s">
        <v>525</v>
      </c>
      <c r="I586" s="20">
        <f>IF(FluxoCaixa101315176[[#This Row],[Fornecedores]]="Saldo Inicial",FluxoCaixa101315176[[#This Row],[R$ (Valores)]],I585+FluxoCaixa101315176[[#This Row],[Valores Receitas / Despesas]])</f>
        <v>78144.860000000175</v>
      </c>
      <c r="J586" s="5">
        <f>IF(FluxoCaixa101315176[[#This Row],[Entrada / Saída]]="Saída",FluxoCaixa101315176[[#This Row],[R$ (Valores)]]*-1,FluxoCaixa101315176[[#This Row],[R$ (Valores)]])</f>
        <v>10000</v>
      </c>
    </row>
    <row r="587" spans="2:10" hidden="1">
      <c r="B587" s="16">
        <v>46106</v>
      </c>
      <c r="C587" s="48" t="s">
        <v>1908</v>
      </c>
      <c r="D587" s="17" t="s">
        <v>2</v>
      </c>
      <c r="E587" s="17" t="s">
        <v>105</v>
      </c>
      <c r="F587" s="17" t="s">
        <v>1008</v>
      </c>
      <c r="G587" s="54">
        <v>200</v>
      </c>
      <c r="H587" s="45" t="s">
        <v>525</v>
      </c>
      <c r="I587" s="20">
        <f>IF(FluxoCaixa101315176[[#This Row],[Fornecedores]]="Saldo Inicial",FluxoCaixa101315176[[#This Row],[R$ (Valores)]],I586+FluxoCaixa101315176[[#This Row],[Valores Receitas / Despesas]])</f>
        <v>77944.860000000175</v>
      </c>
      <c r="J587" s="53">
        <f>IF(FluxoCaixa101315176[[#This Row],[Entrada / Saída]]="Saída",FluxoCaixa101315176[[#This Row],[R$ (Valores)]]*-1,FluxoCaixa101315176[[#This Row],[R$ (Valores)]])</f>
        <v>-200</v>
      </c>
    </row>
    <row r="588" spans="2:10" hidden="1">
      <c r="B588" s="16">
        <v>46106</v>
      </c>
      <c r="C588" s="48" t="s">
        <v>1908</v>
      </c>
      <c r="D588" s="17" t="s">
        <v>2</v>
      </c>
      <c r="E588" s="17" t="s">
        <v>519</v>
      </c>
      <c r="F588" s="17" t="s">
        <v>2384</v>
      </c>
      <c r="G588" s="21">
        <v>231.5</v>
      </c>
      <c r="H588" s="17" t="s">
        <v>525</v>
      </c>
      <c r="I588" s="20">
        <f>IF(FluxoCaixa101315176[[#This Row],[Fornecedores]]="Saldo Inicial",FluxoCaixa101315176[[#This Row],[R$ (Valores)]],I587+FluxoCaixa101315176[[#This Row],[Valores Receitas / Despesas]])</f>
        <v>77713.360000000175</v>
      </c>
      <c r="J588" s="5">
        <f>IF(FluxoCaixa101315176[[#This Row],[Entrada / Saída]]="Saída",FluxoCaixa101315176[[#This Row],[R$ (Valores)]]*-1,FluxoCaixa101315176[[#This Row],[R$ (Valores)]])</f>
        <v>-231.5</v>
      </c>
    </row>
    <row r="589" spans="2:10" hidden="1">
      <c r="B589" s="16">
        <v>46106</v>
      </c>
      <c r="C589" s="48" t="s">
        <v>1908</v>
      </c>
      <c r="D589" s="17" t="s">
        <v>2</v>
      </c>
      <c r="E589" s="17" t="s">
        <v>28</v>
      </c>
      <c r="F589" s="17" t="s">
        <v>2385</v>
      </c>
      <c r="G589" s="21">
        <v>1000</v>
      </c>
      <c r="H589" s="17" t="s">
        <v>525</v>
      </c>
      <c r="I589" s="20">
        <f>IF(FluxoCaixa101315176[[#This Row],[Fornecedores]]="Saldo Inicial",FluxoCaixa101315176[[#This Row],[R$ (Valores)]],I588+FluxoCaixa101315176[[#This Row],[Valores Receitas / Despesas]])</f>
        <v>76713.360000000175</v>
      </c>
      <c r="J589" s="5">
        <f>IF(FluxoCaixa101315176[[#This Row],[Entrada / Saída]]="Saída",FluxoCaixa101315176[[#This Row],[R$ (Valores)]]*-1,FluxoCaixa101315176[[#This Row],[R$ (Valores)]])</f>
        <v>-1000</v>
      </c>
    </row>
    <row r="590" spans="2:10" hidden="1">
      <c r="B590" s="16">
        <v>46106</v>
      </c>
      <c r="C590" s="48" t="s">
        <v>1908</v>
      </c>
      <c r="D590" s="17" t="s">
        <v>2</v>
      </c>
      <c r="E590" s="17" t="s">
        <v>70</v>
      </c>
      <c r="F590" s="17" t="s">
        <v>2386</v>
      </c>
      <c r="G590" s="21">
        <v>1500</v>
      </c>
      <c r="H590" s="17" t="s">
        <v>525</v>
      </c>
      <c r="I590" s="20">
        <f>IF(FluxoCaixa101315176[[#This Row],[Fornecedores]]="Saldo Inicial",FluxoCaixa101315176[[#This Row],[R$ (Valores)]],I589+FluxoCaixa101315176[[#This Row],[Valores Receitas / Despesas]])</f>
        <v>75213.360000000175</v>
      </c>
      <c r="J590" s="5">
        <f>IF(FluxoCaixa101315176[[#This Row],[Entrada / Saída]]="Saída",FluxoCaixa101315176[[#This Row],[R$ (Valores)]]*-1,FluxoCaixa101315176[[#This Row],[R$ (Valores)]])</f>
        <v>-1500</v>
      </c>
    </row>
    <row r="591" spans="2:10" hidden="1">
      <c r="B591" s="16">
        <v>46106</v>
      </c>
      <c r="C591" s="48" t="s">
        <v>1908</v>
      </c>
      <c r="D591" s="17" t="s">
        <v>2</v>
      </c>
      <c r="E591" s="17" t="s">
        <v>70</v>
      </c>
      <c r="F591" s="17" t="s">
        <v>2274</v>
      </c>
      <c r="G591" s="21">
        <v>200</v>
      </c>
      <c r="H591" s="17" t="s">
        <v>525</v>
      </c>
      <c r="I591" s="20">
        <f>IF(FluxoCaixa101315176[[#This Row],[Fornecedores]]="Saldo Inicial",FluxoCaixa101315176[[#This Row],[R$ (Valores)]],I590+FluxoCaixa101315176[[#This Row],[Valores Receitas / Despesas]])</f>
        <v>75013.360000000175</v>
      </c>
      <c r="J591" s="5">
        <f>IF(FluxoCaixa101315176[[#This Row],[Entrada / Saída]]="Saída",FluxoCaixa101315176[[#This Row],[R$ (Valores)]]*-1,FluxoCaixa101315176[[#This Row],[R$ (Valores)]])</f>
        <v>-200</v>
      </c>
    </row>
    <row r="592" spans="2:10" hidden="1">
      <c r="B592" s="16">
        <v>46107</v>
      </c>
      <c r="C592" s="48" t="s">
        <v>1908</v>
      </c>
      <c r="D592" s="17" t="s">
        <v>2</v>
      </c>
      <c r="E592" s="17" t="s">
        <v>34</v>
      </c>
      <c r="F592" s="17" t="s">
        <v>2389</v>
      </c>
      <c r="G592" s="21">
        <v>4486.53</v>
      </c>
      <c r="H592" s="17" t="s">
        <v>525</v>
      </c>
      <c r="I592" s="20">
        <f>IF(FluxoCaixa101315176[[#This Row],[Fornecedores]]="Saldo Inicial",FluxoCaixa101315176[[#This Row],[R$ (Valores)]],I591+FluxoCaixa101315176[[#This Row],[Valores Receitas / Despesas]])</f>
        <v>70526.830000000176</v>
      </c>
      <c r="J592" s="5">
        <f>IF(FluxoCaixa101315176[[#This Row],[Entrada / Saída]]="Saída",FluxoCaixa101315176[[#This Row],[R$ (Valores)]]*-1,FluxoCaixa101315176[[#This Row],[R$ (Valores)]])</f>
        <v>-4486.53</v>
      </c>
    </row>
    <row r="593" spans="2:10" hidden="1">
      <c r="B593" s="16">
        <v>46107</v>
      </c>
      <c r="C593" s="48" t="s">
        <v>1908</v>
      </c>
      <c r="D593" s="17" t="s">
        <v>2</v>
      </c>
      <c r="E593" s="17" t="s">
        <v>76</v>
      </c>
      <c r="F593" s="17" t="s">
        <v>2390</v>
      </c>
      <c r="G593" s="21">
        <v>265</v>
      </c>
      <c r="H593" s="17" t="s">
        <v>525</v>
      </c>
      <c r="I593" s="20">
        <f>IF(FluxoCaixa101315176[[#This Row],[Fornecedores]]="Saldo Inicial",FluxoCaixa101315176[[#This Row],[R$ (Valores)]],I592+FluxoCaixa101315176[[#This Row],[Valores Receitas / Despesas]])</f>
        <v>70261.830000000176</v>
      </c>
      <c r="J593" s="5">
        <f>IF(FluxoCaixa101315176[[#This Row],[Entrada / Saída]]="Saída",FluxoCaixa101315176[[#This Row],[R$ (Valores)]]*-1,FluxoCaixa101315176[[#This Row],[R$ (Valores)]])</f>
        <v>-265</v>
      </c>
    </row>
    <row r="594" spans="2:10" hidden="1">
      <c r="B594" s="16">
        <v>46107</v>
      </c>
      <c r="C594" s="48" t="s">
        <v>1908</v>
      </c>
      <c r="D594" s="17" t="s">
        <v>2</v>
      </c>
      <c r="E594" s="17" t="s">
        <v>431</v>
      </c>
      <c r="F594" s="17" t="s">
        <v>2391</v>
      </c>
      <c r="G594" s="21">
        <v>117.14</v>
      </c>
      <c r="H594" s="17" t="s">
        <v>525</v>
      </c>
      <c r="I594" s="20">
        <f>IF(FluxoCaixa101315176[[#This Row],[Fornecedores]]="Saldo Inicial",FluxoCaixa101315176[[#This Row],[R$ (Valores)]],I593+FluxoCaixa101315176[[#This Row],[Valores Receitas / Despesas]])</f>
        <v>70144.690000000177</v>
      </c>
      <c r="J594" s="5">
        <f>IF(FluxoCaixa101315176[[#This Row],[Entrada / Saída]]="Saída",FluxoCaixa101315176[[#This Row],[R$ (Valores)]]*-1,FluxoCaixa101315176[[#This Row],[R$ (Valores)]])</f>
        <v>-117.14</v>
      </c>
    </row>
    <row r="595" spans="2:10" hidden="1">
      <c r="B595" s="16">
        <v>46107</v>
      </c>
      <c r="C595" s="48" t="s">
        <v>1908</v>
      </c>
      <c r="D595" s="17" t="s">
        <v>2</v>
      </c>
      <c r="E595" s="17" t="s">
        <v>76</v>
      </c>
      <c r="F595" s="17" t="s">
        <v>2392</v>
      </c>
      <c r="G595" s="54">
        <v>1225</v>
      </c>
      <c r="H595" s="45" t="s">
        <v>525</v>
      </c>
      <c r="I595" s="20">
        <f>IF(FluxoCaixa101315176[[#This Row],[Fornecedores]]="Saldo Inicial",FluxoCaixa101315176[[#This Row],[R$ (Valores)]],I594+FluxoCaixa101315176[[#This Row],[Valores Receitas / Despesas]])</f>
        <v>68919.690000000177</v>
      </c>
      <c r="J595" s="53">
        <f>IF(FluxoCaixa101315176[[#This Row],[Entrada / Saída]]="Saída",FluxoCaixa101315176[[#This Row],[R$ (Valores)]]*-1,FluxoCaixa101315176[[#This Row],[R$ (Valores)]])</f>
        <v>-1225</v>
      </c>
    </row>
    <row r="596" spans="2:10" hidden="1">
      <c r="B596" s="16">
        <v>46107</v>
      </c>
      <c r="C596" s="48" t="s">
        <v>1908</v>
      </c>
      <c r="D596" s="17" t="s">
        <v>2</v>
      </c>
      <c r="E596" s="17" t="s">
        <v>143</v>
      </c>
      <c r="F596" s="17" t="s">
        <v>2393</v>
      </c>
      <c r="G596" s="54">
        <v>3971</v>
      </c>
      <c r="H596" s="45" t="s">
        <v>525</v>
      </c>
      <c r="I596" s="20">
        <f>IF(FluxoCaixa101315176[[#This Row],[Fornecedores]]="Saldo Inicial",FluxoCaixa101315176[[#This Row],[R$ (Valores)]],I595+FluxoCaixa101315176[[#This Row],[Valores Receitas / Despesas]])</f>
        <v>64948.690000000177</v>
      </c>
      <c r="J596" s="53">
        <f>IF(FluxoCaixa101315176[[#This Row],[Entrada / Saída]]="Saída",FluxoCaixa101315176[[#This Row],[R$ (Valores)]]*-1,FluxoCaixa101315176[[#This Row],[R$ (Valores)]])</f>
        <v>-3971</v>
      </c>
    </row>
    <row r="597" spans="2:10" hidden="1">
      <c r="B597" s="16">
        <v>46107</v>
      </c>
      <c r="C597" s="48" t="s">
        <v>1908</v>
      </c>
      <c r="D597" s="17" t="s">
        <v>2</v>
      </c>
      <c r="E597" s="17" t="s">
        <v>507</v>
      </c>
      <c r="F597" s="17" t="s">
        <v>2048</v>
      </c>
      <c r="G597" s="21">
        <v>460.64</v>
      </c>
      <c r="H597" s="17" t="s">
        <v>525</v>
      </c>
      <c r="I597" s="20">
        <f>IF(FluxoCaixa101315176[[#This Row],[Fornecedores]]="Saldo Inicial",FluxoCaixa101315176[[#This Row],[R$ (Valores)]],I596+FluxoCaixa101315176[[#This Row],[Valores Receitas / Despesas]])</f>
        <v>64488.050000000178</v>
      </c>
      <c r="J597" s="5">
        <f>IF(FluxoCaixa101315176[[#This Row],[Entrada / Saída]]="Saída",FluxoCaixa101315176[[#This Row],[R$ (Valores)]]*-1,FluxoCaixa101315176[[#This Row],[R$ (Valores)]])</f>
        <v>-460.64</v>
      </c>
    </row>
    <row r="598" spans="2:10" hidden="1">
      <c r="B598" s="16">
        <v>46107</v>
      </c>
      <c r="C598" s="48" t="s">
        <v>1908</v>
      </c>
      <c r="D598" s="17" t="s">
        <v>2</v>
      </c>
      <c r="E598" s="17" t="s">
        <v>10</v>
      </c>
      <c r="F598" s="17" t="s">
        <v>2394</v>
      </c>
      <c r="G598" s="21">
        <v>98.42</v>
      </c>
      <c r="H598" s="17" t="s">
        <v>525</v>
      </c>
      <c r="I598" s="20">
        <f>IF(FluxoCaixa101315176[[#This Row],[Fornecedores]]="Saldo Inicial",FluxoCaixa101315176[[#This Row],[R$ (Valores)]],I597+FluxoCaixa101315176[[#This Row],[Valores Receitas / Despesas]])</f>
        <v>64389.630000000179</v>
      </c>
      <c r="J598" s="5">
        <f>IF(FluxoCaixa101315176[[#This Row],[Entrada / Saída]]="Saída",FluxoCaixa101315176[[#This Row],[R$ (Valores)]]*-1,FluxoCaixa101315176[[#This Row],[R$ (Valores)]])</f>
        <v>-98.42</v>
      </c>
    </row>
    <row r="599" spans="2:10" hidden="1">
      <c r="B599" s="16">
        <v>46107</v>
      </c>
      <c r="C599" s="48" t="s">
        <v>1908</v>
      </c>
      <c r="D599" s="17" t="s">
        <v>2</v>
      </c>
      <c r="E599" s="17" t="s">
        <v>431</v>
      </c>
      <c r="F599" s="17" t="s">
        <v>1658</v>
      </c>
      <c r="G599" s="21">
        <v>234.77</v>
      </c>
      <c r="H599" s="17" t="s">
        <v>525</v>
      </c>
      <c r="I599" s="20">
        <f>IF(FluxoCaixa101315176[[#This Row],[Fornecedores]]="Saldo Inicial",FluxoCaixa101315176[[#This Row],[R$ (Valores)]],I598+FluxoCaixa101315176[[#This Row],[Valores Receitas / Despesas]])</f>
        <v>64154.860000000182</v>
      </c>
      <c r="J599" s="5">
        <f>IF(FluxoCaixa101315176[[#This Row],[Entrada / Saída]]="Saída",FluxoCaixa101315176[[#This Row],[R$ (Valores)]]*-1,FluxoCaixa101315176[[#This Row],[R$ (Valores)]])</f>
        <v>-234.77</v>
      </c>
    </row>
    <row r="600" spans="2:10" hidden="1">
      <c r="B600" s="16">
        <v>46107</v>
      </c>
      <c r="C600" s="48" t="s">
        <v>1908</v>
      </c>
      <c r="D600" s="17" t="s">
        <v>1</v>
      </c>
      <c r="E600" s="17" t="s">
        <v>75</v>
      </c>
      <c r="F600" s="17" t="s">
        <v>75</v>
      </c>
      <c r="G600" s="21">
        <v>9000</v>
      </c>
      <c r="H600" s="17" t="s">
        <v>525</v>
      </c>
      <c r="I600" s="20">
        <f>IF(FluxoCaixa101315176[[#This Row],[Fornecedores]]="Saldo Inicial",FluxoCaixa101315176[[#This Row],[R$ (Valores)]],I599+FluxoCaixa101315176[[#This Row],[Valores Receitas / Despesas]])</f>
        <v>73154.86000000019</v>
      </c>
      <c r="J600" s="5">
        <f>IF(FluxoCaixa101315176[[#This Row],[Entrada / Saída]]="Saída",FluxoCaixa101315176[[#This Row],[R$ (Valores)]]*-1,FluxoCaixa101315176[[#This Row],[R$ (Valores)]])</f>
        <v>9000</v>
      </c>
    </row>
    <row r="601" spans="2:10" hidden="1">
      <c r="B601" s="16">
        <v>46107</v>
      </c>
      <c r="C601" s="48" t="s">
        <v>1908</v>
      </c>
      <c r="D601" s="17" t="s">
        <v>2</v>
      </c>
      <c r="E601" s="17" t="s">
        <v>519</v>
      </c>
      <c r="F601" s="74" t="s">
        <v>2395</v>
      </c>
      <c r="G601" s="21">
        <v>270</v>
      </c>
      <c r="H601" s="17" t="s">
        <v>525</v>
      </c>
      <c r="I601" s="20">
        <f>IF(FluxoCaixa101315176[[#This Row],[Fornecedores]]="Saldo Inicial",FluxoCaixa101315176[[#This Row],[R$ (Valores)]],I600+FluxoCaixa101315176[[#This Row],[Valores Receitas / Despesas]])</f>
        <v>72884.86000000019</v>
      </c>
      <c r="J601" s="5">
        <f>IF(FluxoCaixa101315176[[#This Row],[Entrada / Saída]]="Saída",FluxoCaixa101315176[[#This Row],[R$ (Valores)]]*-1,FluxoCaixa101315176[[#This Row],[R$ (Valores)]])</f>
        <v>-270</v>
      </c>
    </row>
    <row r="602" spans="2:10" hidden="1">
      <c r="B602" s="16">
        <v>46107</v>
      </c>
      <c r="C602" s="48" t="s">
        <v>1908</v>
      </c>
      <c r="D602" s="17" t="s">
        <v>2</v>
      </c>
      <c r="E602" s="17" t="s">
        <v>79</v>
      </c>
      <c r="F602" s="82" t="s">
        <v>2396</v>
      </c>
      <c r="G602" s="21">
        <v>59.57</v>
      </c>
      <c r="H602" s="17" t="s">
        <v>525</v>
      </c>
      <c r="I602" s="20">
        <f>IF(FluxoCaixa101315176[[#This Row],[Fornecedores]]="Saldo Inicial",FluxoCaixa101315176[[#This Row],[R$ (Valores)]],I601+FluxoCaixa101315176[[#This Row],[Valores Receitas / Despesas]])</f>
        <v>72825.290000000183</v>
      </c>
      <c r="J602" s="5">
        <f>IF(FluxoCaixa101315176[[#This Row],[Entrada / Saída]]="Saída",FluxoCaixa101315176[[#This Row],[R$ (Valores)]]*-1,FluxoCaixa101315176[[#This Row],[R$ (Valores)]])</f>
        <v>-59.57</v>
      </c>
    </row>
    <row r="603" spans="2:10" hidden="1">
      <c r="B603" s="16">
        <v>46108</v>
      </c>
      <c r="C603" s="48" t="s">
        <v>1908</v>
      </c>
      <c r="D603" s="17" t="s">
        <v>2</v>
      </c>
      <c r="E603" s="17" t="s">
        <v>28</v>
      </c>
      <c r="F603" s="83" t="s">
        <v>2399</v>
      </c>
      <c r="G603" s="21">
        <v>200</v>
      </c>
      <c r="H603" s="17" t="s">
        <v>525</v>
      </c>
      <c r="I603" s="20">
        <f>IF(FluxoCaixa101315176[[#This Row],[Fornecedores]]="Saldo Inicial",FluxoCaixa101315176[[#This Row],[R$ (Valores)]],I602+FluxoCaixa101315176[[#This Row],[Valores Receitas / Despesas]])</f>
        <v>72625.290000000183</v>
      </c>
      <c r="J603" s="5">
        <f>IF(FluxoCaixa101315176[[#This Row],[Entrada / Saída]]="Saída",FluxoCaixa101315176[[#This Row],[R$ (Valores)]]*-1,FluxoCaixa101315176[[#This Row],[R$ (Valores)]])</f>
        <v>-200</v>
      </c>
    </row>
    <row r="604" spans="2:10" hidden="1">
      <c r="B604" s="16">
        <v>46108</v>
      </c>
      <c r="C604" s="48" t="s">
        <v>1908</v>
      </c>
      <c r="D604" s="17" t="s">
        <v>2</v>
      </c>
      <c r="E604" s="17" t="s">
        <v>28</v>
      </c>
      <c r="F604" s="83" t="s">
        <v>2400</v>
      </c>
      <c r="G604" s="21">
        <v>500</v>
      </c>
      <c r="H604" s="17" t="s">
        <v>525</v>
      </c>
      <c r="I604" s="20">
        <f>IF(FluxoCaixa101315176[[#This Row],[Fornecedores]]="Saldo Inicial",FluxoCaixa101315176[[#This Row],[R$ (Valores)]],I603+FluxoCaixa101315176[[#This Row],[Valores Receitas / Despesas]])</f>
        <v>72125.290000000183</v>
      </c>
      <c r="J604" s="5">
        <f>IF(FluxoCaixa101315176[[#This Row],[Entrada / Saída]]="Saída",FluxoCaixa101315176[[#This Row],[R$ (Valores)]]*-1,FluxoCaixa101315176[[#This Row],[R$ (Valores)]])</f>
        <v>-500</v>
      </c>
    </row>
    <row r="605" spans="2:10" hidden="1">
      <c r="B605" s="16">
        <v>46108</v>
      </c>
      <c r="C605" s="48" t="s">
        <v>1908</v>
      </c>
      <c r="D605" s="17" t="s">
        <v>2</v>
      </c>
      <c r="E605" s="17" t="s">
        <v>519</v>
      </c>
      <c r="F605" s="74" t="s">
        <v>2411</v>
      </c>
      <c r="G605" s="21">
        <v>270</v>
      </c>
      <c r="H605" s="17" t="s">
        <v>525</v>
      </c>
      <c r="I605" s="20">
        <f>IF(FluxoCaixa101315176[[#This Row],[Fornecedores]]="Saldo Inicial",FluxoCaixa101315176[[#This Row],[R$ (Valores)]],I604+FluxoCaixa101315176[[#This Row],[Valores Receitas / Despesas]])</f>
        <v>71855.290000000183</v>
      </c>
      <c r="J605" s="5">
        <f>IF(FluxoCaixa101315176[[#This Row],[Entrada / Saída]]="Saída",FluxoCaixa101315176[[#This Row],[R$ (Valores)]]*-1,FluxoCaixa101315176[[#This Row],[R$ (Valores)]])</f>
        <v>-270</v>
      </c>
    </row>
    <row r="606" spans="2:10" hidden="1">
      <c r="B606" s="16">
        <v>46108</v>
      </c>
      <c r="C606" s="48" t="s">
        <v>1908</v>
      </c>
      <c r="D606" s="17" t="s">
        <v>2</v>
      </c>
      <c r="E606" s="17" t="s">
        <v>519</v>
      </c>
      <c r="F606" s="83" t="s">
        <v>2401</v>
      </c>
      <c r="G606" s="21">
        <v>120</v>
      </c>
      <c r="H606" s="17" t="s">
        <v>525</v>
      </c>
      <c r="I606" s="20">
        <f>IF(FluxoCaixa101315176[[#This Row],[Fornecedores]]="Saldo Inicial",FluxoCaixa101315176[[#This Row],[R$ (Valores)]],I605+FluxoCaixa101315176[[#This Row],[Valores Receitas / Despesas]])</f>
        <v>71735.290000000183</v>
      </c>
      <c r="J606" s="5">
        <f>IF(FluxoCaixa101315176[[#This Row],[Entrada / Saída]]="Saída",FluxoCaixa101315176[[#This Row],[R$ (Valores)]]*-1,FluxoCaixa101315176[[#This Row],[R$ (Valores)]])</f>
        <v>-120</v>
      </c>
    </row>
    <row r="607" spans="2:10" hidden="1">
      <c r="B607" s="16">
        <v>46108</v>
      </c>
      <c r="C607" s="48" t="s">
        <v>1908</v>
      </c>
      <c r="D607" s="17" t="s">
        <v>2</v>
      </c>
      <c r="E607" s="17" t="s">
        <v>26</v>
      </c>
      <c r="F607" s="83" t="s">
        <v>2402</v>
      </c>
      <c r="G607" s="21">
        <v>1500</v>
      </c>
      <c r="H607" s="17" t="s">
        <v>525</v>
      </c>
      <c r="I607" s="20">
        <f>IF(FluxoCaixa101315176[[#This Row],[Fornecedores]]="Saldo Inicial",FluxoCaixa101315176[[#This Row],[R$ (Valores)]],I606+FluxoCaixa101315176[[#This Row],[Valores Receitas / Despesas]])</f>
        <v>70235.290000000183</v>
      </c>
      <c r="J607" s="5">
        <f>IF(FluxoCaixa101315176[[#This Row],[Entrada / Saída]]="Saída",FluxoCaixa101315176[[#This Row],[R$ (Valores)]]*-1,FluxoCaixa101315176[[#This Row],[R$ (Valores)]])</f>
        <v>-1500</v>
      </c>
    </row>
    <row r="608" spans="2:10" hidden="1">
      <c r="B608" s="16">
        <v>46108</v>
      </c>
      <c r="C608" s="48" t="s">
        <v>1908</v>
      </c>
      <c r="D608" s="17" t="s">
        <v>2</v>
      </c>
      <c r="E608" s="17" t="s">
        <v>222</v>
      </c>
      <c r="F608" s="83" t="s">
        <v>2403</v>
      </c>
      <c r="G608" s="21">
        <v>878.19</v>
      </c>
      <c r="H608" s="17" t="s">
        <v>525</v>
      </c>
      <c r="I608" s="20">
        <f>IF(FluxoCaixa101315176[[#This Row],[Fornecedores]]="Saldo Inicial",FluxoCaixa101315176[[#This Row],[R$ (Valores)]],I607+FluxoCaixa101315176[[#This Row],[Valores Receitas / Despesas]])</f>
        <v>69357.10000000018</v>
      </c>
      <c r="J608" s="5">
        <f>IF(FluxoCaixa101315176[[#This Row],[Entrada / Saída]]="Saída",FluxoCaixa101315176[[#This Row],[R$ (Valores)]]*-1,FluxoCaixa101315176[[#This Row],[R$ (Valores)]])</f>
        <v>-878.19</v>
      </c>
    </row>
    <row r="609" spans="2:10" hidden="1">
      <c r="B609" s="16">
        <v>46108</v>
      </c>
      <c r="C609" s="48" t="s">
        <v>1908</v>
      </c>
      <c r="D609" s="17" t="s">
        <v>2</v>
      </c>
      <c r="E609" s="17" t="s">
        <v>25</v>
      </c>
      <c r="F609" s="17" t="s">
        <v>537</v>
      </c>
      <c r="G609" s="54">
        <v>858.75</v>
      </c>
      <c r="H609" s="45" t="s">
        <v>525</v>
      </c>
      <c r="I609" s="20">
        <f>IF(FluxoCaixa101315176[[#This Row],[Fornecedores]]="Saldo Inicial",FluxoCaixa101315176[[#This Row],[R$ (Valores)]],I608+FluxoCaixa101315176[[#This Row],[Valores Receitas / Despesas]])</f>
        <v>68498.35000000018</v>
      </c>
      <c r="J609" s="53">
        <f>IF(FluxoCaixa101315176[[#This Row],[Entrada / Saída]]="Saída",FluxoCaixa101315176[[#This Row],[R$ (Valores)]]*-1,FluxoCaixa101315176[[#This Row],[R$ (Valores)]])</f>
        <v>-858.75</v>
      </c>
    </row>
    <row r="610" spans="2:10" hidden="1">
      <c r="B610" s="16">
        <v>46108</v>
      </c>
      <c r="C610" s="48" t="s">
        <v>1908</v>
      </c>
      <c r="D610" s="17" t="s">
        <v>2</v>
      </c>
      <c r="E610" s="17" t="s">
        <v>150</v>
      </c>
      <c r="F610" s="17" t="s">
        <v>539</v>
      </c>
      <c r="G610" s="21">
        <v>660</v>
      </c>
      <c r="H610" s="17" t="s">
        <v>525</v>
      </c>
      <c r="I610" s="20">
        <f>IF(FluxoCaixa101315176[[#This Row],[Fornecedores]]="Saldo Inicial",FluxoCaixa101315176[[#This Row],[R$ (Valores)]],I609+FluxoCaixa101315176[[#This Row],[Valores Receitas / Despesas]])</f>
        <v>67838.35000000018</v>
      </c>
      <c r="J610" s="5">
        <f>IF(FluxoCaixa101315176[[#This Row],[Entrada / Saída]]="Saída",FluxoCaixa101315176[[#This Row],[R$ (Valores)]]*-1,FluxoCaixa101315176[[#This Row],[R$ (Valores)]])</f>
        <v>-660</v>
      </c>
    </row>
    <row r="611" spans="2:10" hidden="1">
      <c r="B611" s="16">
        <v>46108</v>
      </c>
      <c r="C611" s="48" t="s">
        <v>1908</v>
      </c>
      <c r="D611" s="17" t="s">
        <v>2</v>
      </c>
      <c r="E611" s="17" t="s">
        <v>519</v>
      </c>
      <c r="F611" s="17" t="s">
        <v>2404</v>
      </c>
      <c r="G611" s="21">
        <v>15750</v>
      </c>
      <c r="H611" s="17" t="s">
        <v>525</v>
      </c>
      <c r="I611" s="20">
        <f>IF(FluxoCaixa101315176[[#This Row],[Fornecedores]]="Saldo Inicial",FluxoCaixa101315176[[#This Row],[R$ (Valores)]],I610+FluxoCaixa101315176[[#This Row],[Valores Receitas / Despesas]])</f>
        <v>52088.35000000018</v>
      </c>
      <c r="J611" s="5">
        <f>IF(FluxoCaixa101315176[[#This Row],[Entrada / Saída]]="Saída",FluxoCaixa101315176[[#This Row],[R$ (Valores)]]*-1,FluxoCaixa101315176[[#This Row],[R$ (Valores)]])</f>
        <v>-15750</v>
      </c>
    </row>
    <row r="612" spans="2:10" hidden="1">
      <c r="B612" s="16">
        <v>46108</v>
      </c>
      <c r="C612" s="48" t="s">
        <v>1908</v>
      </c>
      <c r="D612" s="17" t="s">
        <v>2</v>
      </c>
      <c r="E612" s="17" t="s">
        <v>25</v>
      </c>
      <c r="F612" s="17" t="s">
        <v>2405</v>
      </c>
      <c r="G612" s="21">
        <v>548</v>
      </c>
      <c r="H612" s="17" t="s">
        <v>525</v>
      </c>
      <c r="I612" s="20">
        <f>IF(FluxoCaixa101315176[[#This Row],[Fornecedores]]="Saldo Inicial",FluxoCaixa101315176[[#This Row],[R$ (Valores)]],I611+FluxoCaixa101315176[[#This Row],[Valores Receitas / Despesas]])</f>
        <v>51540.35000000018</v>
      </c>
      <c r="J612" s="5">
        <f>IF(FluxoCaixa101315176[[#This Row],[Entrada / Saída]]="Saída",FluxoCaixa101315176[[#This Row],[R$ (Valores)]]*-1,FluxoCaixa101315176[[#This Row],[R$ (Valores)]])</f>
        <v>-548</v>
      </c>
    </row>
    <row r="613" spans="2:10" hidden="1">
      <c r="B613" s="16">
        <v>46108</v>
      </c>
      <c r="C613" s="48" t="s">
        <v>1908</v>
      </c>
      <c r="D613" s="17" t="s">
        <v>2</v>
      </c>
      <c r="E613" s="17" t="s">
        <v>25</v>
      </c>
      <c r="F613" s="17" t="s">
        <v>2406</v>
      </c>
      <c r="G613" s="21">
        <v>400</v>
      </c>
      <c r="H613" s="17" t="s">
        <v>525</v>
      </c>
      <c r="I613" s="20">
        <f>IF(FluxoCaixa101315176[[#This Row],[Fornecedores]]="Saldo Inicial",FluxoCaixa101315176[[#This Row],[R$ (Valores)]],I612+FluxoCaixa101315176[[#This Row],[Valores Receitas / Despesas]])</f>
        <v>51140.35000000018</v>
      </c>
      <c r="J613" s="5">
        <f>IF(FluxoCaixa101315176[[#This Row],[Entrada / Saída]]="Saída",FluxoCaixa101315176[[#This Row],[R$ (Valores)]]*-1,FluxoCaixa101315176[[#This Row],[R$ (Valores)]])</f>
        <v>-400</v>
      </c>
    </row>
    <row r="614" spans="2:10" hidden="1">
      <c r="B614" s="16">
        <v>46108</v>
      </c>
      <c r="C614" s="48" t="s">
        <v>1908</v>
      </c>
      <c r="D614" s="17" t="s">
        <v>2</v>
      </c>
      <c r="E614" s="17" t="s">
        <v>25</v>
      </c>
      <c r="F614" s="17" t="s">
        <v>537</v>
      </c>
      <c r="G614" s="21">
        <v>200</v>
      </c>
      <c r="H614" s="17" t="s">
        <v>525</v>
      </c>
      <c r="I614" s="20">
        <f>IF(FluxoCaixa101315176[[#This Row],[Fornecedores]]="Saldo Inicial",FluxoCaixa101315176[[#This Row],[R$ (Valores)]],I613+FluxoCaixa101315176[[#This Row],[Valores Receitas / Despesas]])</f>
        <v>50940.35000000018</v>
      </c>
      <c r="J614" s="5">
        <f>IF(FluxoCaixa101315176[[#This Row],[Entrada / Saída]]="Saída",FluxoCaixa101315176[[#This Row],[R$ (Valores)]]*-1,FluxoCaixa101315176[[#This Row],[R$ (Valores)]])</f>
        <v>-200</v>
      </c>
    </row>
    <row r="615" spans="2:10" hidden="1">
      <c r="B615" s="16">
        <v>46108</v>
      </c>
      <c r="C615" s="48" t="s">
        <v>1908</v>
      </c>
      <c r="D615" s="17" t="s">
        <v>1</v>
      </c>
      <c r="E615" s="17" t="s">
        <v>75</v>
      </c>
      <c r="F615" s="17" t="s">
        <v>75</v>
      </c>
      <c r="G615" s="21">
        <v>3500</v>
      </c>
      <c r="H615" s="17" t="s">
        <v>525</v>
      </c>
      <c r="I615" s="20">
        <f>IF(FluxoCaixa101315176[[#This Row],[Fornecedores]]="Saldo Inicial",FluxoCaixa101315176[[#This Row],[R$ (Valores)]],I614+FluxoCaixa101315176[[#This Row],[Valores Receitas / Despesas]])</f>
        <v>54440.35000000018</v>
      </c>
      <c r="J615" s="5">
        <f>IF(FluxoCaixa101315176[[#This Row],[Entrada / Saída]]="Saída",FluxoCaixa101315176[[#This Row],[R$ (Valores)]]*-1,FluxoCaixa101315176[[#This Row],[R$ (Valores)]])</f>
        <v>3500</v>
      </c>
    </row>
    <row r="616" spans="2:10" hidden="1">
      <c r="B616" s="16">
        <v>46108</v>
      </c>
      <c r="C616" s="48" t="s">
        <v>1908</v>
      </c>
      <c r="D616" s="17" t="s">
        <v>1</v>
      </c>
      <c r="E616" s="17" t="s">
        <v>75</v>
      </c>
      <c r="F616" s="17" t="s">
        <v>75</v>
      </c>
      <c r="G616" s="21">
        <v>22000</v>
      </c>
      <c r="H616" s="17" t="s">
        <v>525</v>
      </c>
      <c r="I616" s="20">
        <f>IF(FluxoCaixa101315176[[#This Row],[Fornecedores]]="Saldo Inicial",FluxoCaixa101315176[[#This Row],[R$ (Valores)]],I615+FluxoCaixa101315176[[#This Row],[Valores Receitas / Despesas]])</f>
        <v>76440.35000000018</v>
      </c>
      <c r="J616" s="5">
        <f>IF(FluxoCaixa101315176[[#This Row],[Entrada / Saída]]="Saída",FluxoCaixa101315176[[#This Row],[R$ (Valores)]]*-1,FluxoCaixa101315176[[#This Row],[R$ (Valores)]])</f>
        <v>22000</v>
      </c>
    </row>
    <row r="617" spans="2:10" hidden="1">
      <c r="B617" s="16">
        <v>46108</v>
      </c>
      <c r="C617" s="48" t="s">
        <v>1908</v>
      </c>
      <c r="D617" s="17" t="s">
        <v>2</v>
      </c>
      <c r="E617" s="17" t="s">
        <v>70</v>
      </c>
      <c r="F617" s="17" t="s">
        <v>2407</v>
      </c>
      <c r="G617" s="21">
        <v>1516.66</v>
      </c>
      <c r="H617" s="17" t="s">
        <v>525</v>
      </c>
      <c r="I617" s="20">
        <f>IF(FluxoCaixa101315176[[#This Row],[Fornecedores]]="Saldo Inicial",FluxoCaixa101315176[[#This Row],[R$ (Valores)]],I616+FluxoCaixa101315176[[#This Row],[Valores Receitas / Despesas]])</f>
        <v>74923.690000000177</v>
      </c>
      <c r="J617" s="5">
        <f>IF(FluxoCaixa101315176[[#This Row],[Entrada / Saída]]="Saída",FluxoCaixa101315176[[#This Row],[R$ (Valores)]]*-1,FluxoCaixa101315176[[#This Row],[R$ (Valores)]])</f>
        <v>-1516.66</v>
      </c>
    </row>
    <row r="618" spans="2:10" hidden="1">
      <c r="B618" s="16">
        <v>46108</v>
      </c>
      <c r="C618" s="48" t="s">
        <v>1908</v>
      </c>
      <c r="D618" s="17" t="s">
        <v>2</v>
      </c>
      <c r="E618" s="17" t="s">
        <v>70</v>
      </c>
      <c r="F618" s="17" t="s">
        <v>2408</v>
      </c>
      <c r="G618" s="21">
        <v>1500</v>
      </c>
      <c r="H618" s="17" t="s">
        <v>525</v>
      </c>
      <c r="I618" s="20">
        <f>IF(FluxoCaixa101315176[[#This Row],[Fornecedores]]="Saldo Inicial",FluxoCaixa101315176[[#This Row],[R$ (Valores)]],I617+FluxoCaixa101315176[[#This Row],[Valores Receitas / Despesas]])</f>
        <v>73423.690000000177</v>
      </c>
      <c r="J618" s="5">
        <f>IF(FluxoCaixa101315176[[#This Row],[Entrada / Saída]]="Saída",FluxoCaixa101315176[[#This Row],[R$ (Valores)]]*-1,FluxoCaixa101315176[[#This Row],[R$ (Valores)]])</f>
        <v>-1500</v>
      </c>
    </row>
    <row r="619" spans="2:10" hidden="1">
      <c r="B619" s="16">
        <v>46108</v>
      </c>
      <c r="C619" s="48" t="s">
        <v>1908</v>
      </c>
      <c r="D619" s="17" t="s">
        <v>2</v>
      </c>
      <c r="E619" s="17" t="s">
        <v>105</v>
      </c>
      <c r="F619" s="17" t="s">
        <v>1008</v>
      </c>
      <c r="G619" s="21">
        <v>200</v>
      </c>
      <c r="H619" s="17" t="s">
        <v>525</v>
      </c>
      <c r="I619" s="20">
        <f>IF(FluxoCaixa101315176[[#This Row],[Fornecedores]]="Saldo Inicial",FluxoCaixa101315176[[#This Row],[R$ (Valores)]],I618+FluxoCaixa101315176[[#This Row],[Valores Receitas / Despesas]])</f>
        <v>73223.690000000177</v>
      </c>
      <c r="J619" s="5">
        <f>IF(FluxoCaixa101315176[[#This Row],[Entrada / Saída]]="Saída",FluxoCaixa101315176[[#This Row],[R$ (Valores)]]*-1,FluxoCaixa101315176[[#This Row],[R$ (Valores)]])</f>
        <v>-200</v>
      </c>
    </row>
    <row r="620" spans="2:10" hidden="1">
      <c r="B620" s="16">
        <v>46108</v>
      </c>
      <c r="C620" s="48" t="s">
        <v>1908</v>
      </c>
      <c r="D620" s="17" t="s">
        <v>2</v>
      </c>
      <c r="E620" s="17" t="s">
        <v>25</v>
      </c>
      <c r="F620" s="17" t="s">
        <v>2409</v>
      </c>
      <c r="G620" s="21">
        <v>120</v>
      </c>
      <c r="H620" s="17" t="s">
        <v>525</v>
      </c>
      <c r="I620" s="20">
        <f>IF(FluxoCaixa101315176[[#This Row],[Fornecedores]]="Saldo Inicial",FluxoCaixa101315176[[#This Row],[R$ (Valores)]],I619+FluxoCaixa101315176[[#This Row],[Valores Receitas / Despesas]])</f>
        <v>73103.690000000177</v>
      </c>
      <c r="J620" s="5">
        <f>IF(FluxoCaixa101315176[[#This Row],[Entrada / Saída]]="Saída",FluxoCaixa101315176[[#This Row],[R$ (Valores)]]*-1,FluxoCaixa101315176[[#This Row],[R$ (Valores)]])</f>
        <v>-120</v>
      </c>
    </row>
    <row r="621" spans="2:10" hidden="1">
      <c r="B621" s="16">
        <v>46111</v>
      </c>
      <c r="C621" s="48" t="s">
        <v>1908</v>
      </c>
      <c r="D621" s="17" t="s">
        <v>2</v>
      </c>
      <c r="E621" s="17" t="s">
        <v>105</v>
      </c>
      <c r="F621" s="17" t="s">
        <v>2423</v>
      </c>
      <c r="G621" s="21">
        <v>200</v>
      </c>
      <c r="H621" s="17" t="s">
        <v>525</v>
      </c>
      <c r="I621" s="20">
        <f>IF(FluxoCaixa101315176[[#This Row],[Fornecedores]]="Saldo Inicial",FluxoCaixa101315176[[#This Row],[R$ (Valores)]],I620+FluxoCaixa101315176[[#This Row],[Valores Receitas / Despesas]])</f>
        <v>72903.690000000177</v>
      </c>
      <c r="J621" s="5">
        <f>IF(FluxoCaixa101315176[[#This Row],[Entrada / Saída]]="Saída",FluxoCaixa101315176[[#This Row],[R$ (Valores)]]*-1,FluxoCaixa101315176[[#This Row],[R$ (Valores)]])</f>
        <v>-200</v>
      </c>
    </row>
    <row r="622" spans="2:10" hidden="1">
      <c r="B622" s="16">
        <v>46111</v>
      </c>
      <c r="C622" s="48" t="s">
        <v>1908</v>
      </c>
      <c r="D622" s="17" t="s">
        <v>2</v>
      </c>
      <c r="E622" s="17" t="s">
        <v>507</v>
      </c>
      <c r="F622" s="17" t="s">
        <v>2424</v>
      </c>
      <c r="G622" s="21">
        <v>68.17</v>
      </c>
      <c r="H622" s="17" t="s">
        <v>525</v>
      </c>
      <c r="I622" s="20">
        <f>IF(FluxoCaixa101315176[[#This Row],[Fornecedores]]="Saldo Inicial",FluxoCaixa101315176[[#This Row],[R$ (Valores)]],I621+FluxoCaixa101315176[[#This Row],[Valores Receitas / Despesas]])</f>
        <v>72835.520000000179</v>
      </c>
      <c r="J622" s="5">
        <f>IF(FluxoCaixa101315176[[#This Row],[Entrada / Saída]]="Saída",FluxoCaixa101315176[[#This Row],[R$ (Valores)]]*-1,FluxoCaixa101315176[[#This Row],[R$ (Valores)]])</f>
        <v>-68.17</v>
      </c>
    </row>
    <row r="623" spans="2:10" hidden="1">
      <c r="B623" s="16">
        <v>46111</v>
      </c>
      <c r="C623" s="48" t="s">
        <v>1908</v>
      </c>
      <c r="D623" s="17" t="s">
        <v>2</v>
      </c>
      <c r="E623" s="17" t="s">
        <v>507</v>
      </c>
      <c r="F623" s="17" t="s">
        <v>2425</v>
      </c>
      <c r="G623" s="21">
        <v>68.17</v>
      </c>
      <c r="H623" s="17" t="s">
        <v>525</v>
      </c>
      <c r="I623" s="20">
        <f>IF(FluxoCaixa101315176[[#This Row],[Fornecedores]]="Saldo Inicial",FluxoCaixa101315176[[#This Row],[R$ (Valores)]],I622+FluxoCaixa101315176[[#This Row],[Valores Receitas / Despesas]])</f>
        <v>72767.35000000018</v>
      </c>
      <c r="J623" s="5">
        <f>IF(FluxoCaixa101315176[[#This Row],[Entrada / Saída]]="Saída",FluxoCaixa101315176[[#This Row],[R$ (Valores)]]*-1,FluxoCaixa101315176[[#This Row],[R$ (Valores)]])</f>
        <v>-68.17</v>
      </c>
    </row>
    <row r="624" spans="2:10" hidden="1">
      <c r="B624" s="16">
        <v>46111</v>
      </c>
      <c r="C624" s="48" t="s">
        <v>1908</v>
      </c>
      <c r="D624" s="17" t="s">
        <v>2</v>
      </c>
      <c r="E624" s="17" t="s">
        <v>507</v>
      </c>
      <c r="F624" s="17" t="s">
        <v>2426</v>
      </c>
      <c r="G624" s="21">
        <v>108.39</v>
      </c>
      <c r="H624" s="17" t="s">
        <v>525</v>
      </c>
      <c r="I624" s="20">
        <f>IF(FluxoCaixa101315176[[#This Row],[Fornecedores]]="Saldo Inicial",FluxoCaixa101315176[[#This Row],[R$ (Valores)]],I623+FluxoCaixa101315176[[#This Row],[Valores Receitas / Despesas]])</f>
        <v>72658.960000000181</v>
      </c>
      <c r="J624" s="5">
        <f>IF(FluxoCaixa101315176[[#This Row],[Entrada / Saída]]="Saída",FluxoCaixa101315176[[#This Row],[R$ (Valores)]]*-1,FluxoCaixa101315176[[#This Row],[R$ (Valores)]])</f>
        <v>-108.39</v>
      </c>
    </row>
    <row r="625" spans="2:10" hidden="1">
      <c r="B625" s="16">
        <v>46111</v>
      </c>
      <c r="C625" s="48" t="s">
        <v>1908</v>
      </c>
      <c r="D625" s="17" t="s">
        <v>2</v>
      </c>
      <c r="E625" s="17" t="s">
        <v>70</v>
      </c>
      <c r="F625" s="17" t="s">
        <v>2427</v>
      </c>
      <c r="G625" s="21">
        <v>800</v>
      </c>
      <c r="H625" s="17" t="s">
        <v>525</v>
      </c>
      <c r="I625" s="20">
        <f>IF(FluxoCaixa101315176[[#This Row],[Fornecedores]]="Saldo Inicial",FluxoCaixa101315176[[#This Row],[R$ (Valores)]],I624+FluxoCaixa101315176[[#This Row],[Valores Receitas / Despesas]])</f>
        <v>71858.960000000181</v>
      </c>
      <c r="J625" s="5">
        <f>IF(FluxoCaixa101315176[[#This Row],[Entrada / Saída]]="Saída",FluxoCaixa101315176[[#This Row],[R$ (Valores)]]*-1,FluxoCaixa101315176[[#This Row],[R$ (Valores)]])</f>
        <v>-800</v>
      </c>
    </row>
    <row r="626" spans="2:10" hidden="1">
      <c r="B626" s="16">
        <v>46111</v>
      </c>
      <c r="C626" s="48" t="s">
        <v>1908</v>
      </c>
      <c r="D626" s="17" t="s">
        <v>2</v>
      </c>
      <c r="E626" s="17" t="s">
        <v>71</v>
      </c>
      <c r="F626" s="17" t="s">
        <v>2428</v>
      </c>
      <c r="G626" s="21">
        <v>740</v>
      </c>
      <c r="H626" s="17" t="s">
        <v>525</v>
      </c>
      <c r="I626" s="20">
        <f>IF(FluxoCaixa101315176[[#This Row],[Fornecedores]]="Saldo Inicial",FluxoCaixa101315176[[#This Row],[R$ (Valores)]],I625+FluxoCaixa101315176[[#This Row],[Valores Receitas / Despesas]])</f>
        <v>71118.960000000181</v>
      </c>
      <c r="J626" s="5">
        <f>IF(FluxoCaixa101315176[[#This Row],[Entrada / Saída]]="Saída",FluxoCaixa101315176[[#This Row],[R$ (Valores)]]*-1,FluxoCaixa101315176[[#This Row],[R$ (Valores)]])</f>
        <v>-740</v>
      </c>
    </row>
    <row r="627" spans="2:10" hidden="1">
      <c r="B627" s="16">
        <v>46111</v>
      </c>
      <c r="C627" s="48" t="s">
        <v>1908</v>
      </c>
      <c r="D627" s="17" t="s">
        <v>2</v>
      </c>
      <c r="E627" s="17" t="s">
        <v>20</v>
      </c>
      <c r="F627" s="17" t="s">
        <v>2429</v>
      </c>
      <c r="G627" s="21">
        <v>111980</v>
      </c>
      <c r="H627" s="17" t="s">
        <v>525</v>
      </c>
      <c r="I627" s="20">
        <f>IF(FluxoCaixa101315176[[#This Row],[Fornecedores]]="Saldo Inicial",FluxoCaixa101315176[[#This Row],[R$ (Valores)]],I626+FluxoCaixa101315176[[#This Row],[Valores Receitas / Despesas]])</f>
        <v>-40861.039999999819</v>
      </c>
      <c r="J627" s="5">
        <f>IF(FluxoCaixa101315176[[#This Row],[Entrada / Saída]]="Saída",FluxoCaixa101315176[[#This Row],[R$ (Valores)]]*-1,FluxoCaixa101315176[[#This Row],[R$ (Valores)]])</f>
        <v>-111980</v>
      </c>
    </row>
    <row r="628" spans="2:10" hidden="1">
      <c r="B628" s="16">
        <v>46111</v>
      </c>
      <c r="C628" s="48" t="s">
        <v>1908</v>
      </c>
      <c r="D628" s="17" t="s">
        <v>2</v>
      </c>
      <c r="E628" s="17" t="s">
        <v>78</v>
      </c>
      <c r="F628" s="17" t="s">
        <v>2430</v>
      </c>
      <c r="G628" s="21">
        <v>351</v>
      </c>
      <c r="H628" s="17" t="s">
        <v>525</v>
      </c>
      <c r="I628" s="20">
        <f>IF(FluxoCaixa101315176[[#This Row],[Fornecedores]]="Saldo Inicial",FluxoCaixa101315176[[#This Row],[R$ (Valores)]],I627+FluxoCaixa101315176[[#This Row],[Valores Receitas / Despesas]])</f>
        <v>-41212.039999999819</v>
      </c>
      <c r="J628" s="5">
        <f>IF(FluxoCaixa101315176[[#This Row],[Entrada / Saída]]="Saída",FluxoCaixa101315176[[#This Row],[R$ (Valores)]]*-1,FluxoCaixa101315176[[#This Row],[R$ (Valores)]])</f>
        <v>-351</v>
      </c>
    </row>
    <row r="629" spans="2:10" hidden="1">
      <c r="B629" s="16">
        <v>46111</v>
      </c>
      <c r="C629" s="48" t="s">
        <v>1908</v>
      </c>
      <c r="D629" s="17" t="s">
        <v>2</v>
      </c>
      <c r="E629" s="17" t="s">
        <v>79</v>
      </c>
      <c r="F629" s="17" t="s">
        <v>2431</v>
      </c>
      <c r="G629" s="21">
        <v>2857.24</v>
      </c>
      <c r="H629" s="17" t="s">
        <v>525</v>
      </c>
      <c r="I629" s="20">
        <f>IF(FluxoCaixa101315176[[#This Row],[Fornecedores]]="Saldo Inicial",FluxoCaixa101315176[[#This Row],[R$ (Valores)]],I628+FluxoCaixa101315176[[#This Row],[Valores Receitas / Despesas]])</f>
        <v>-44069.279999999817</v>
      </c>
      <c r="J629" s="5">
        <f>IF(FluxoCaixa101315176[[#This Row],[Entrada / Saída]]="Saída",FluxoCaixa101315176[[#This Row],[R$ (Valores)]]*-1,FluxoCaixa101315176[[#This Row],[R$ (Valores)]])</f>
        <v>-2857.24</v>
      </c>
    </row>
    <row r="630" spans="2:10" hidden="1">
      <c r="B630" s="16">
        <v>46111</v>
      </c>
      <c r="C630" s="48" t="s">
        <v>1908</v>
      </c>
      <c r="D630" s="17" t="s">
        <v>2</v>
      </c>
      <c r="E630" s="17" t="s">
        <v>431</v>
      </c>
      <c r="F630" s="17" t="s">
        <v>2432</v>
      </c>
      <c r="G630" s="21">
        <v>265.27999999999997</v>
      </c>
      <c r="H630" s="17" t="s">
        <v>525</v>
      </c>
      <c r="I630" s="20">
        <f>IF(FluxoCaixa101315176[[#This Row],[Fornecedores]]="Saldo Inicial",FluxoCaixa101315176[[#This Row],[R$ (Valores)]],I629+FluxoCaixa101315176[[#This Row],[Valores Receitas / Despesas]])</f>
        <v>-44334.559999999816</v>
      </c>
      <c r="J630" s="5">
        <f>IF(FluxoCaixa101315176[[#This Row],[Entrada / Saída]]="Saída",FluxoCaixa101315176[[#This Row],[R$ (Valores)]]*-1,FluxoCaixa101315176[[#This Row],[R$ (Valores)]])</f>
        <v>-265.27999999999997</v>
      </c>
    </row>
    <row r="631" spans="2:10" hidden="1">
      <c r="B631" s="16">
        <v>46111</v>
      </c>
      <c r="C631" s="48" t="s">
        <v>1908</v>
      </c>
      <c r="D631" s="17" t="s">
        <v>2</v>
      </c>
      <c r="E631" s="17" t="s">
        <v>431</v>
      </c>
      <c r="F631" s="17" t="s">
        <v>2433</v>
      </c>
      <c r="G631" s="21">
        <v>156.19</v>
      </c>
      <c r="H631" s="17" t="s">
        <v>525</v>
      </c>
      <c r="I631" s="20">
        <f>IF(FluxoCaixa101315176[[#This Row],[Fornecedores]]="Saldo Inicial",FluxoCaixa101315176[[#This Row],[R$ (Valores)]],I630+FluxoCaixa101315176[[#This Row],[Valores Receitas / Despesas]])</f>
        <v>-44490.749999999818</v>
      </c>
      <c r="J631" s="5">
        <f>IF(FluxoCaixa101315176[[#This Row],[Entrada / Saída]]="Saída",FluxoCaixa101315176[[#This Row],[R$ (Valores)]]*-1,FluxoCaixa101315176[[#This Row],[R$ (Valores)]])</f>
        <v>-156.19</v>
      </c>
    </row>
    <row r="632" spans="2:10" hidden="1">
      <c r="B632" s="16">
        <v>46111</v>
      </c>
      <c r="C632" s="48" t="s">
        <v>1908</v>
      </c>
      <c r="D632" s="17" t="s">
        <v>2</v>
      </c>
      <c r="E632" s="17" t="s">
        <v>431</v>
      </c>
      <c r="F632" s="17" t="s">
        <v>2434</v>
      </c>
      <c r="G632" s="21">
        <v>1496.69</v>
      </c>
      <c r="H632" s="17" t="s">
        <v>525</v>
      </c>
      <c r="I632" s="20">
        <f>IF(FluxoCaixa101315176[[#This Row],[Fornecedores]]="Saldo Inicial",FluxoCaixa101315176[[#This Row],[R$ (Valores)]],I631+FluxoCaixa101315176[[#This Row],[Valores Receitas / Despesas]])</f>
        <v>-45987.43999999982</v>
      </c>
      <c r="J632" s="5">
        <f>IF(FluxoCaixa101315176[[#This Row],[Entrada / Saída]]="Saída",FluxoCaixa101315176[[#This Row],[R$ (Valores)]]*-1,FluxoCaixa101315176[[#This Row],[R$ (Valores)]])</f>
        <v>-1496.69</v>
      </c>
    </row>
    <row r="633" spans="2:10" hidden="1">
      <c r="B633" s="16">
        <v>46111</v>
      </c>
      <c r="C633" s="48" t="s">
        <v>1908</v>
      </c>
      <c r="D633" s="17" t="s">
        <v>2</v>
      </c>
      <c r="E633" s="17" t="s">
        <v>519</v>
      </c>
      <c r="F633" s="17" t="s">
        <v>1507</v>
      </c>
      <c r="G633" s="21">
        <v>747.5</v>
      </c>
      <c r="H633" s="17" t="s">
        <v>525</v>
      </c>
      <c r="I633" s="20">
        <f>IF(FluxoCaixa101315176[[#This Row],[Fornecedores]]="Saldo Inicial",FluxoCaixa101315176[[#This Row],[R$ (Valores)]],I632+FluxoCaixa101315176[[#This Row],[Valores Receitas / Despesas]])</f>
        <v>-46734.93999999982</v>
      </c>
      <c r="J633" s="5">
        <f>IF(FluxoCaixa101315176[[#This Row],[Entrada / Saída]]="Saída",FluxoCaixa101315176[[#This Row],[R$ (Valores)]]*-1,FluxoCaixa101315176[[#This Row],[R$ (Valores)]])</f>
        <v>-747.5</v>
      </c>
    </row>
    <row r="634" spans="2:10" hidden="1">
      <c r="B634" s="16">
        <v>46111</v>
      </c>
      <c r="C634" s="48" t="s">
        <v>1908</v>
      </c>
      <c r="D634" s="17" t="s">
        <v>2</v>
      </c>
      <c r="E634" s="17" t="s">
        <v>123</v>
      </c>
      <c r="F634" s="17" t="s">
        <v>1231</v>
      </c>
      <c r="G634" s="21">
        <v>1560.61</v>
      </c>
      <c r="H634" s="17" t="s">
        <v>525</v>
      </c>
      <c r="I634" s="20">
        <f>IF(FluxoCaixa101315176[[#This Row],[Fornecedores]]="Saldo Inicial",FluxoCaixa101315176[[#This Row],[R$ (Valores)]],I633+FluxoCaixa101315176[[#This Row],[Valores Receitas / Despesas]])</f>
        <v>-48295.549999999821</v>
      </c>
      <c r="J634" s="5">
        <f>IF(FluxoCaixa101315176[[#This Row],[Entrada / Saída]]="Saída",FluxoCaixa101315176[[#This Row],[R$ (Valores)]]*-1,FluxoCaixa101315176[[#This Row],[R$ (Valores)]])</f>
        <v>-1560.61</v>
      </c>
    </row>
    <row r="635" spans="2:10" hidden="1">
      <c r="B635" s="16">
        <v>46111</v>
      </c>
      <c r="C635" s="48" t="s">
        <v>1908</v>
      </c>
      <c r="D635" s="17" t="s">
        <v>2</v>
      </c>
      <c r="E635" s="17" t="s">
        <v>146</v>
      </c>
      <c r="F635" s="17" t="s">
        <v>862</v>
      </c>
      <c r="G635" s="21">
        <v>210</v>
      </c>
      <c r="H635" s="17" t="s">
        <v>525</v>
      </c>
      <c r="I635" s="20">
        <f>IF(FluxoCaixa101315176[[#This Row],[Fornecedores]]="Saldo Inicial",FluxoCaixa101315176[[#This Row],[R$ (Valores)]],I634+FluxoCaixa101315176[[#This Row],[Valores Receitas / Despesas]])</f>
        <v>-48505.549999999821</v>
      </c>
      <c r="J635" s="5">
        <f>IF(FluxoCaixa101315176[[#This Row],[Entrada / Saída]]="Saída",FluxoCaixa101315176[[#This Row],[R$ (Valores)]]*-1,FluxoCaixa101315176[[#This Row],[R$ (Valores)]])</f>
        <v>-210</v>
      </c>
    </row>
    <row r="636" spans="2:10" hidden="1">
      <c r="B636" s="16">
        <v>46111</v>
      </c>
      <c r="C636" s="48" t="s">
        <v>1908</v>
      </c>
      <c r="D636" s="17" t="s">
        <v>2</v>
      </c>
      <c r="E636" s="17" t="s">
        <v>24</v>
      </c>
      <c r="F636" s="17" t="s">
        <v>2241</v>
      </c>
      <c r="G636" s="21">
        <v>47572.06</v>
      </c>
      <c r="H636" s="17" t="s">
        <v>525</v>
      </c>
      <c r="I636" s="20">
        <f>IF(FluxoCaixa101315176[[#This Row],[Fornecedores]]="Saldo Inicial",FluxoCaixa101315176[[#This Row],[R$ (Valores)]],I635+FluxoCaixa101315176[[#This Row],[Valores Receitas / Despesas]])</f>
        <v>-96077.609999999811</v>
      </c>
      <c r="J636" s="53">
        <f>IF(FluxoCaixa101315176[[#This Row],[Entrada / Saída]]="Saída",FluxoCaixa101315176[[#This Row],[R$ (Valores)]]*-1,FluxoCaixa101315176[[#This Row],[R$ (Valores)]])</f>
        <v>-47572.06</v>
      </c>
    </row>
    <row r="637" spans="2:10" hidden="1">
      <c r="B637" s="16">
        <v>46111</v>
      </c>
      <c r="C637" s="48" t="s">
        <v>1908</v>
      </c>
      <c r="D637" s="17" t="s">
        <v>2</v>
      </c>
      <c r="E637" s="17" t="s">
        <v>519</v>
      </c>
      <c r="F637" s="17" t="s">
        <v>568</v>
      </c>
      <c r="G637" s="21">
        <v>4229.34</v>
      </c>
      <c r="H637" s="17" t="s">
        <v>525</v>
      </c>
      <c r="I637" s="20">
        <f>IF(FluxoCaixa101315176[[#This Row],[Fornecedores]]="Saldo Inicial",FluxoCaixa101315176[[#This Row],[R$ (Valores)]],I636+FluxoCaixa101315176[[#This Row],[Valores Receitas / Despesas]])</f>
        <v>-100306.94999999981</v>
      </c>
      <c r="J637" s="5">
        <f>IF(FluxoCaixa101315176[[#This Row],[Entrada / Saída]]="Saída",FluxoCaixa101315176[[#This Row],[R$ (Valores)]]*-1,FluxoCaixa101315176[[#This Row],[R$ (Valores)]])</f>
        <v>-4229.34</v>
      </c>
    </row>
    <row r="638" spans="2:10" hidden="1">
      <c r="B638" s="16">
        <v>46111</v>
      </c>
      <c r="C638" s="48" t="s">
        <v>1908</v>
      </c>
      <c r="D638" s="17" t="s">
        <v>2</v>
      </c>
      <c r="E638" s="17" t="s">
        <v>348</v>
      </c>
      <c r="F638" s="17" t="s">
        <v>2046</v>
      </c>
      <c r="G638" s="21">
        <v>1106</v>
      </c>
      <c r="H638" s="17" t="s">
        <v>525</v>
      </c>
      <c r="I638" s="20">
        <f>IF(FluxoCaixa101315176[[#This Row],[Fornecedores]]="Saldo Inicial",FluxoCaixa101315176[[#This Row],[R$ (Valores)]],I637+FluxoCaixa101315176[[#This Row],[Valores Receitas / Despesas]])</f>
        <v>-101412.94999999981</v>
      </c>
      <c r="J638" s="5">
        <f>IF(FluxoCaixa101315176[[#This Row],[Entrada / Saída]]="Saída",FluxoCaixa101315176[[#This Row],[R$ (Valores)]]*-1,FluxoCaixa101315176[[#This Row],[R$ (Valores)]])</f>
        <v>-1106</v>
      </c>
    </row>
    <row r="639" spans="2:10" hidden="1">
      <c r="B639" s="16">
        <v>46111</v>
      </c>
      <c r="C639" s="48" t="s">
        <v>1908</v>
      </c>
      <c r="D639" s="17" t="s">
        <v>2</v>
      </c>
      <c r="E639" s="17" t="s">
        <v>143</v>
      </c>
      <c r="F639" s="17" t="s">
        <v>2393</v>
      </c>
      <c r="G639" s="21">
        <v>129</v>
      </c>
      <c r="H639" s="17" t="s">
        <v>525</v>
      </c>
      <c r="I639" s="20">
        <f>IF(FluxoCaixa101315176[[#This Row],[Fornecedores]]="Saldo Inicial",FluxoCaixa101315176[[#This Row],[R$ (Valores)]],I638+FluxoCaixa101315176[[#This Row],[Valores Receitas / Despesas]])</f>
        <v>-101541.94999999981</v>
      </c>
      <c r="J639" s="5">
        <f>IF(FluxoCaixa101315176[[#This Row],[Entrada / Saída]]="Saída",FluxoCaixa101315176[[#This Row],[R$ (Valores)]]*-1,FluxoCaixa101315176[[#This Row],[R$ (Valores)]])</f>
        <v>-129</v>
      </c>
    </row>
    <row r="640" spans="2:10" hidden="1">
      <c r="B640" s="16">
        <v>46111</v>
      </c>
      <c r="C640" s="48" t="s">
        <v>1908</v>
      </c>
      <c r="D640" s="17" t="s">
        <v>2</v>
      </c>
      <c r="E640" s="17" t="s">
        <v>78</v>
      </c>
      <c r="F640" s="17" t="s">
        <v>2435</v>
      </c>
      <c r="G640" s="21">
        <v>205.3</v>
      </c>
      <c r="H640" s="17" t="s">
        <v>525</v>
      </c>
      <c r="I640" s="20">
        <f>IF(FluxoCaixa101315176[[#This Row],[Fornecedores]]="Saldo Inicial",FluxoCaixa101315176[[#This Row],[R$ (Valores)]],I639+FluxoCaixa101315176[[#This Row],[Valores Receitas / Despesas]])</f>
        <v>-101747.24999999981</v>
      </c>
      <c r="J640" s="5">
        <f>IF(FluxoCaixa101315176[[#This Row],[Entrada / Saída]]="Saída",FluxoCaixa101315176[[#This Row],[R$ (Valores)]]*-1,FluxoCaixa101315176[[#This Row],[R$ (Valores)]])</f>
        <v>-205.3</v>
      </c>
    </row>
    <row r="641" spans="2:10" hidden="1">
      <c r="B641" s="16">
        <v>46111</v>
      </c>
      <c r="C641" s="48" t="s">
        <v>1908</v>
      </c>
      <c r="D641" s="17" t="s">
        <v>2</v>
      </c>
      <c r="E641" s="17" t="s">
        <v>123</v>
      </c>
      <c r="F641" s="17" t="s">
        <v>2436</v>
      </c>
      <c r="G641" s="21">
        <v>1864.06</v>
      </c>
      <c r="H641" s="17" t="s">
        <v>525</v>
      </c>
      <c r="I641" s="20">
        <f>IF(FluxoCaixa101315176[[#This Row],[Fornecedores]]="Saldo Inicial",FluxoCaixa101315176[[#This Row],[R$ (Valores)]],I640+FluxoCaixa101315176[[#This Row],[Valores Receitas / Despesas]])</f>
        <v>-103611.30999999981</v>
      </c>
      <c r="J641" s="5">
        <f>IF(FluxoCaixa101315176[[#This Row],[Entrada / Saída]]="Saída",FluxoCaixa101315176[[#This Row],[R$ (Valores)]]*-1,FluxoCaixa101315176[[#This Row],[R$ (Valores)]])</f>
        <v>-1864.06</v>
      </c>
    </row>
    <row r="642" spans="2:10" hidden="1">
      <c r="B642" s="16">
        <v>46111</v>
      </c>
      <c r="C642" s="48" t="s">
        <v>1908</v>
      </c>
      <c r="D642" s="17" t="s">
        <v>2</v>
      </c>
      <c r="E642" s="17" t="s">
        <v>507</v>
      </c>
      <c r="F642" s="17" t="s">
        <v>2437</v>
      </c>
      <c r="G642" s="21">
        <v>619.64</v>
      </c>
      <c r="H642" s="17" t="s">
        <v>525</v>
      </c>
      <c r="I642" s="20">
        <f>IF(FluxoCaixa101315176[[#This Row],[Fornecedores]]="Saldo Inicial",FluxoCaixa101315176[[#This Row],[R$ (Valores)]],I641+FluxoCaixa101315176[[#This Row],[Valores Receitas / Despesas]])</f>
        <v>-104230.94999999981</v>
      </c>
      <c r="J642" s="5">
        <f>IF(FluxoCaixa101315176[[#This Row],[Entrada / Saída]]="Saída",FluxoCaixa101315176[[#This Row],[R$ (Valores)]]*-1,FluxoCaixa101315176[[#This Row],[R$ (Valores)]])</f>
        <v>-619.64</v>
      </c>
    </row>
    <row r="643" spans="2:10" hidden="1">
      <c r="B643" s="16">
        <v>46111</v>
      </c>
      <c r="C643" s="48" t="s">
        <v>1908</v>
      </c>
      <c r="D643" s="17" t="s">
        <v>2</v>
      </c>
      <c r="E643" s="17" t="s">
        <v>71</v>
      </c>
      <c r="F643" s="17" t="s">
        <v>2438</v>
      </c>
      <c r="G643" s="21">
        <v>75</v>
      </c>
      <c r="H643" s="17" t="s">
        <v>525</v>
      </c>
      <c r="I643" s="20">
        <f>IF(FluxoCaixa101315176[[#This Row],[Fornecedores]]="Saldo Inicial",FluxoCaixa101315176[[#This Row],[R$ (Valores)]],I642+FluxoCaixa101315176[[#This Row],[Valores Receitas / Despesas]])</f>
        <v>-104305.94999999981</v>
      </c>
      <c r="J643" s="5">
        <f>IF(FluxoCaixa101315176[[#This Row],[Entrada / Saída]]="Saída",FluxoCaixa101315176[[#This Row],[R$ (Valores)]]*-1,FluxoCaixa101315176[[#This Row],[R$ (Valores)]])</f>
        <v>-75</v>
      </c>
    </row>
    <row r="644" spans="2:10" hidden="1">
      <c r="B644" s="16">
        <v>46111</v>
      </c>
      <c r="C644" s="48" t="s">
        <v>1908</v>
      </c>
      <c r="D644" s="17" t="s">
        <v>2</v>
      </c>
      <c r="E644" s="17" t="s">
        <v>23</v>
      </c>
      <c r="F644" s="17" t="s">
        <v>2439</v>
      </c>
      <c r="G644" s="21">
        <v>272</v>
      </c>
      <c r="H644" s="17" t="s">
        <v>525</v>
      </c>
      <c r="I644" s="20">
        <f>IF(FluxoCaixa101315176[[#This Row],[Fornecedores]]="Saldo Inicial",FluxoCaixa101315176[[#This Row],[R$ (Valores)]],I643+FluxoCaixa101315176[[#This Row],[Valores Receitas / Despesas]])</f>
        <v>-104577.94999999981</v>
      </c>
      <c r="J644" s="5">
        <f>IF(FluxoCaixa101315176[[#This Row],[Entrada / Saída]]="Saída",FluxoCaixa101315176[[#This Row],[R$ (Valores)]]*-1,FluxoCaixa101315176[[#This Row],[R$ (Valores)]])</f>
        <v>-272</v>
      </c>
    </row>
    <row r="645" spans="2:10" hidden="1">
      <c r="B645" s="16">
        <v>46111</v>
      </c>
      <c r="C645" s="48" t="s">
        <v>1908</v>
      </c>
      <c r="D645" s="17" t="s">
        <v>2</v>
      </c>
      <c r="E645" s="17" t="s">
        <v>519</v>
      </c>
      <c r="F645" s="17" t="s">
        <v>1850</v>
      </c>
      <c r="G645" s="21">
        <v>674.41</v>
      </c>
      <c r="H645" s="17" t="s">
        <v>525</v>
      </c>
      <c r="I645" s="20">
        <f>IF(FluxoCaixa101315176[[#This Row],[Fornecedores]]="Saldo Inicial",FluxoCaixa101315176[[#This Row],[R$ (Valores)]],I644+FluxoCaixa101315176[[#This Row],[Valores Receitas / Despesas]])</f>
        <v>-105252.35999999981</v>
      </c>
      <c r="J645" s="5">
        <f>IF(FluxoCaixa101315176[[#This Row],[Entrada / Saída]]="Saída",FluxoCaixa101315176[[#This Row],[R$ (Valores)]]*-1,FluxoCaixa101315176[[#This Row],[R$ (Valores)]])</f>
        <v>-674.41</v>
      </c>
    </row>
    <row r="646" spans="2:10" hidden="1">
      <c r="B646" s="16">
        <v>46111</v>
      </c>
      <c r="C646" s="48" t="s">
        <v>1908</v>
      </c>
      <c r="D646" s="45" t="s">
        <v>1</v>
      </c>
      <c r="E646" s="45" t="s">
        <v>75</v>
      </c>
      <c r="F646" s="17" t="s">
        <v>75</v>
      </c>
      <c r="G646" s="54">
        <v>250000</v>
      </c>
      <c r="H646" s="45" t="s">
        <v>525</v>
      </c>
      <c r="I646" s="20">
        <f>IF(FluxoCaixa101315176[[#This Row],[Fornecedores]]="Saldo Inicial",FluxoCaixa101315176[[#This Row],[R$ (Valores)]],I645+FluxoCaixa101315176[[#This Row],[Valores Receitas / Despesas]])</f>
        <v>144747.64000000019</v>
      </c>
      <c r="J646" s="53">
        <f>IF(FluxoCaixa101315176[[#This Row],[Entrada / Saída]]="Saída",FluxoCaixa101315176[[#This Row],[R$ (Valores)]]*-1,FluxoCaixa101315176[[#This Row],[R$ (Valores)]])</f>
        <v>250000</v>
      </c>
    </row>
    <row r="647" spans="2:10" hidden="1">
      <c r="B647" s="16">
        <v>46111</v>
      </c>
      <c r="C647" s="48" t="s">
        <v>1908</v>
      </c>
      <c r="D647" s="17" t="s">
        <v>2</v>
      </c>
      <c r="E647" s="17" t="s">
        <v>353</v>
      </c>
      <c r="F647" s="17" t="s">
        <v>2320</v>
      </c>
      <c r="G647" s="21">
        <v>1199.93</v>
      </c>
      <c r="H647" s="17" t="s">
        <v>525</v>
      </c>
      <c r="I647" s="20">
        <f>IF(FluxoCaixa101315176[[#This Row],[Fornecedores]]="Saldo Inicial",FluxoCaixa101315176[[#This Row],[R$ (Valores)]],I646+FluxoCaixa101315176[[#This Row],[Valores Receitas / Despesas]])</f>
        <v>143547.7100000002</v>
      </c>
      <c r="J647" s="5">
        <f>IF(FluxoCaixa101315176[[#This Row],[Entrada / Saída]]="Saída",FluxoCaixa101315176[[#This Row],[R$ (Valores)]]*-1,FluxoCaixa101315176[[#This Row],[R$ (Valores)]])</f>
        <v>-1199.93</v>
      </c>
    </row>
    <row r="648" spans="2:10" hidden="1">
      <c r="B648" s="16">
        <v>46111</v>
      </c>
      <c r="C648" s="48" t="s">
        <v>1908</v>
      </c>
      <c r="D648" s="17" t="s">
        <v>2</v>
      </c>
      <c r="E648" s="17" t="s">
        <v>70</v>
      </c>
      <c r="F648" s="17" t="s">
        <v>2440</v>
      </c>
      <c r="G648" s="21">
        <v>1800</v>
      </c>
      <c r="H648" s="17" t="s">
        <v>525</v>
      </c>
      <c r="I648" s="20">
        <f>IF(FluxoCaixa101315176[[#This Row],[Fornecedores]]="Saldo Inicial",FluxoCaixa101315176[[#This Row],[R$ (Valores)]],I647+FluxoCaixa101315176[[#This Row],[Valores Receitas / Despesas]])</f>
        <v>141747.7100000002</v>
      </c>
      <c r="J648" s="5">
        <f>IF(FluxoCaixa101315176[[#This Row],[Entrada / Saída]]="Saída",FluxoCaixa101315176[[#This Row],[R$ (Valores)]]*-1,FluxoCaixa101315176[[#This Row],[R$ (Valores)]])</f>
        <v>-1800</v>
      </c>
    </row>
    <row r="649" spans="2:10" hidden="1">
      <c r="B649" s="16">
        <v>46111</v>
      </c>
      <c r="C649" s="48" t="s">
        <v>1908</v>
      </c>
      <c r="D649" s="17" t="s">
        <v>2</v>
      </c>
      <c r="E649" s="17" t="s">
        <v>70</v>
      </c>
      <c r="F649" s="86" t="s">
        <v>2441</v>
      </c>
      <c r="G649" s="21">
        <v>1500</v>
      </c>
      <c r="H649" s="17" t="s">
        <v>525</v>
      </c>
      <c r="I649" s="20">
        <f>IF(FluxoCaixa101315176[[#This Row],[Fornecedores]]="Saldo Inicial",FluxoCaixa101315176[[#This Row],[R$ (Valores)]],I648+FluxoCaixa101315176[[#This Row],[Valores Receitas / Despesas]])</f>
        <v>140247.7100000002</v>
      </c>
      <c r="J649" s="5">
        <f>IF(FluxoCaixa101315176[[#This Row],[Entrada / Saída]]="Saída",FluxoCaixa101315176[[#This Row],[R$ (Valores)]]*-1,FluxoCaixa101315176[[#This Row],[R$ (Valores)]])</f>
        <v>-1500</v>
      </c>
    </row>
    <row r="650" spans="2:10" hidden="1">
      <c r="B650" s="16">
        <v>46111</v>
      </c>
      <c r="C650" s="48" t="s">
        <v>1908</v>
      </c>
      <c r="D650" s="17" t="s">
        <v>2</v>
      </c>
      <c r="E650" s="17" t="s">
        <v>70</v>
      </c>
      <c r="F650" s="17" t="s">
        <v>396</v>
      </c>
      <c r="G650" s="21">
        <v>1000</v>
      </c>
      <c r="H650" s="17" t="s">
        <v>525</v>
      </c>
      <c r="I650" s="20">
        <f>IF(FluxoCaixa101315176[[#This Row],[Fornecedores]]="Saldo Inicial",FluxoCaixa101315176[[#This Row],[R$ (Valores)]],I649+FluxoCaixa101315176[[#This Row],[Valores Receitas / Despesas]])</f>
        <v>139247.7100000002</v>
      </c>
      <c r="J650" s="5">
        <f>IF(FluxoCaixa101315176[[#This Row],[Entrada / Saída]]="Saída",FluxoCaixa101315176[[#This Row],[R$ (Valores)]]*-1,FluxoCaixa101315176[[#This Row],[R$ (Valores)]])</f>
        <v>-1000</v>
      </c>
    </row>
    <row r="651" spans="2:10" hidden="1">
      <c r="B651" s="16">
        <v>46111</v>
      </c>
      <c r="C651" s="48" t="s">
        <v>1908</v>
      </c>
      <c r="D651" s="17" t="s">
        <v>2</v>
      </c>
      <c r="E651" s="17" t="s">
        <v>70</v>
      </c>
      <c r="F651" s="17" t="s">
        <v>2442</v>
      </c>
      <c r="G651" s="21">
        <v>600</v>
      </c>
      <c r="H651" s="17" t="s">
        <v>525</v>
      </c>
      <c r="I651" s="20">
        <f>IF(FluxoCaixa101315176[[#This Row],[Fornecedores]]="Saldo Inicial",FluxoCaixa101315176[[#This Row],[R$ (Valores)]],I650+FluxoCaixa101315176[[#This Row],[Valores Receitas / Despesas]])</f>
        <v>138647.7100000002</v>
      </c>
      <c r="J651" s="5">
        <f>IF(FluxoCaixa101315176[[#This Row],[Entrada / Saída]]="Saída",FluxoCaixa101315176[[#This Row],[R$ (Valores)]]*-1,FluxoCaixa101315176[[#This Row],[R$ (Valores)]])</f>
        <v>-600</v>
      </c>
    </row>
    <row r="652" spans="2:10" hidden="1">
      <c r="B652" s="16">
        <v>46111</v>
      </c>
      <c r="C652" s="48" t="s">
        <v>1908</v>
      </c>
      <c r="D652" s="17" t="s">
        <v>2</v>
      </c>
      <c r="E652" s="17" t="s">
        <v>70</v>
      </c>
      <c r="F652" s="17" t="s">
        <v>1321</v>
      </c>
      <c r="G652" s="21">
        <v>350</v>
      </c>
      <c r="H652" s="17" t="s">
        <v>525</v>
      </c>
      <c r="I652" s="20">
        <f>IF(FluxoCaixa101315176[[#This Row],[Fornecedores]]="Saldo Inicial",FluxoCaixa101315176[[#This Row],[R$ (Valores)]],I651+FluxoCaixa101315176[[#This Row],[Valores Receitas / Despesas]])</f>
        <v>138297.7100000002</v>
      </c>
      <c r="J652" s="5">
        <f>IF(FluxoCaixa101315176[[#This Row],[Entrada / Saída]]="Saída",FluxoCaixa101315176[[#This Row],[R$ (Valores)]]*-1,FluxoCaixa101315176[[#This Row],[R$ (Valores)]])</f>
        <v>-350</v>
      </c>
    </row>
    <row r="653" spans="2:10" hidden="1">
      <c r="B653" s="16">
        <v>46111</v>
      </c>
      <c r="C653" s="48" t="s">
        <v>1908</v>
      </c>
      <c r="D653" s="17" t="s">
        <v>2</v>
      </c>
      <c r="E653" s="17" t="s">
        <v>70</v>
      </c>
      <c r="F653" s="17" t="s">
        <v>1509</v>
      </c>
      <c r="G653" s="21">
        <v>500</v>
      </c>
      <c r="H653" s="17" t="s">
        <v>525</v>
      </c>
      <c r="I653" s="20">
        <f>IF(FluxoCaixa101315176[[#This Row],[Fornecedores]]="Saldo Inicial",FluxoCaixa101315176[[#This Row],[R$ (Valores)]],I652+FluxoCaixa101315176[[#This Row],[Valores Receitas / Despesas]])</f>
        <v>137797.7100000002</v>
      </c>
      <c r="J653" s="5">
        <f>IF(FluxoCaixa101315176[[#This Row],[Entrada / Saída]]="Saída",FluxoCaixa101315176[[#This Row],[R$ (Valores)]]*-1,FluxoCaixa101315176[[#This Row],[R$ (Valores)]])</f>
        <v>-500</v>
      </c>
    </row>
    <row r="654" spans="2:10" hidden="1">
      <c r="B654" s="16">
        <v>46111</v>
      </c>
      <c r="C654" s="48" t="s">
        <v>1908</v>
      </c>
      <c r="D654" s="17" t="s">
        <v>2</v>
      </c>
      <c r="E654" s="17" t="s">
        <v>70</v>
      </c>
      <c r="F654" s="17" t="s">
        <v>590</v>
      </c>
      <c r="G654" s="21">
        <v>500</v>
      </c>
      <c r="H654" s="17" t="s">
        <v>525</v>
      </c>
      <c r="I654" s="20">
        <f>IF(FluxoCaixa101315176[[#This Row],[Fornecedores]]="Saldo Inicial",FluxoCaixa101315176[[#This Row],[R$ (Valores)]],I653+FluxoCaixa101315176[[#This Row],[Valores Receitas / Despesas]])</f>
        <v>137297.7100000002</v>
      </c>
      <c r="J654" s="5">
        <f>IF(FluxoCaixa101315176[[#This Row],[Entrada / Saída]]="Saída",FluxoCaixa101315176[[#This Row],[R$ (Valores)]]*-1,FluxoCaixa101315176[[#This Row],[R$ (Valores)]])</f>
        <v>-500</v>
      </c>
    </row>
    <row r="655" spans="2:10" hidden="1">
      <c r="B655" s="16">
        <v>46111</v>
      </c>
      <c r="C655" s="48" t="s">
        <v>1908</v>
      </c>
      <c r="D655" s="17" t="s">
        <v>2</v>
      </c>
      <c r="E655" s="17" t="s">
        <v>70</v>
      </c>
      <c r="F655" s="17" t="s">
        <v>2443</v>
      </c>
      <c r="G655" s="21">
        <v>1000</v>
      </c>
      <c r="H655" s="17" t="s">
        <v>525</v>
      </c>
      <c r="I655" s="20">
        <f>IF(FluxoCaixa101315176[[#This Row],[Fornecedores]]="Saldo Inicial",FluxoCaixa101315176[[#This Row],[R$ (Valores)]],I654+FluxoCaixa101315176[[#This Row],[Valores Receitas / Despesas]])</f>
        <v>136297.7100000002</v>
      </c>
      <c r="J655" s="5">
        <f>IF(FluxoCaixa101315176[[#This Row],[Entrada / Saída]]="Saída",FluxoCaixa101315176[[#This Row],[R$ (Valores)]]*-1,FluxoCaixa101315176[[#This Row],[R$ (Valores)]])</f>
        <v>-1000</v>
      </c>
    </row>
    <row r="656" spans="2:10" hidden="1">
      <c r="B656" s="16">
        <v>46111</v>
      </c>
      <c r="C656" s="48" t="s">
        <v>1908</v>
      </c>
      <c r="D656" s="17" t="s">
        <v>2</v>
      </c>
      <c r="E656" s="17" t="s">
        <v>70</v>
      </c>
      <c r="F656" s="17" t="s">
        <v>2444</v>
      </c>
      <c r="G656" s="21">
        <v>750</v>
      </c>
      <c r="H656" s="17" t="s">
        <v>525</v>
      </c>
      <c r="I656" s="20">
        <f>IF(FluxoCaixa101315176[[#This Row],[Fornecedores]]="Saldo Inicial",FluxoCaixa101315176[[#This Row],[R$ (Valores)]],I655+FluxoCaixa101315176[[#This Row],[Valores Receitas / Despesas]])</f>
        <v>135547.7100000002</v>
      </c>
      <c r="J656" s="5">
        <f>IF(FluxoCaixa101315176[[#This Row],[Entrada / Saída]]="Saída",FluxoCaixa101315176[[#This Row],[R$ (Valores)]]*-1,FluxoCaixa101315176[[#This Row],[R$ (Valores)]])</f>
        <v>-750</v>
      </c>
    </row>
    <row r="657" spans="2:10" hidden="1">
      <c r="B657" s="16">
        <v>46111</v>
      </c>
      <c r="C657" s="48" t="s">
        <v>1908</v>
      </c>
      <c r="D657" s="17" t="s">
        <v>2</v>
      </c>
      <c r="E657" s="17" t="s">
        <v>70</v>
      </c>
      <c r="F657" s="17" t="s">
        <v>2348</v>
      </c>
      <c r="G657" s="21">
        <v>800</v>
      </c>
      <c r="H657" s="17" t="s">
        <v>525</v>
      </c>
      <c r="I657" s="20">
        <f>IF(FluxoCaixa101315176[[#This Row],[Fornecedores]]="Saldo Inicial",FluxoCaixa101315176[[#This Row],[R$ (Valores)]],I656+FluxoCaixa101315176[[#This Row],[Valores Receitas / Despesas]])</f>
        <v>134747.7100000002</v>
      </c>
      <c r="J657" s="5">
        <f>IF(FluxoCaixa101315176[[#This Row],[Entrada / Saída]]="Saída",FluxoCaixa101315176[[#This Row],[R$ (Valores)]]*-1,FluxoCaixa101315176[[#This Row],[R$ (Valores)]])</f>
        <v>-800</v>
      </c>
    </row>
    <row r="658" spans="2:10" hidden="1">
      <c r="B658" s="16">
        <v>46111</v>
      </c>
      <c r="C658" s="48" t="s">
        <v>1908</v>
      </c>
      <c r="D658" s="17" t="s">
        <v>2</v>
      </c>
      <c r="E658" s="17" t="s">
        <v>70</v>
      </c>
      <c r="F658" s="17" t="s">
        <v>1187</v>
      </c>
      <c r="G658" s="21">
        <v>188</v>
      </c>
      <c r="H658" s="17" t="s">
        <v>525</v>
      </c>
      <c r="I658" s="20">
        <f>IF(FluxoCaixa101315176[[#This Row],[Fornecedores]]="Saldo Inicial",FluxoCaixa101315176[[#This Row],[R$ (Valores)]],I657+FluxoCaixa101315176[[#This Row],[Valores Receitas / Despesas]])</f>
        <v>134559.7100000002</v>
      </c>
      <c r="J658" s="5">
        <f>IF(FluxoCaixa101315176[[#This Row],[Entrada / Saída]]="Saída",FluxoCaixa101315176[[#This Row],[R$ (Valores)]]*-1,FluxoCaixa101315176[[#This Row],[R$ (Valores)]])</f>
        <v>-188</v>
      </c>
    </row>
    <row r="659" spans="2:10" hidden="1">
      <c r="B659" s="16">
        <v>46111</v>
      </c>
      <c r="C659" s="48" t="s">
        <v>1908</v>
      </c>
      <c r="D659" s="17" t="s">
        <v>2</v>
      </c>
      <c r="E659" s="17" t="s">
        <v>70</v>
      </c>
      <c r="F659" s="17" t="s">
        <v>2093</v>
      </c>
      <c r="G659" s="21">
        <v>2000</v>
      </c>
      <c r="H659" s="17" t="s">
        <v>525</v>
      </c>
      <c r="I659" s="20">
        <f>IF(FluxoCaixa101315176[[#This Row],[Fornecedores]]="Saldo Inicial",FluxoCaixa101315176[[#This Row],[R$ (Valores)]],I658+FluxoCaixa101315176[[#This Row],[Valores Receitas / Despesas]])</f>
        <v>132559.7100000002</v>
      </c>
      <c r="J659" s="5">
        <f>IF(FluxoCaixa101315176[[#This Row],[Entrada / Saída]]="Saída",FluxoCaixa101315176[[#This Row],[R$ (Valores)]]*-1,FluxoCaixa101315176[[#This Row],[R$ (Valores)]])</f>
        <v>-2000</v>
      </c>
    </row>
    <row r="660" spans="2:10" hidden="1">
      <c r="B660" s="16">
        <v>46111</v>
      </c>
      <c r="C660" s="48" t="s">
        <v>1908</v>
      </c>
      <c r="D660" s="17" t="s">
        <v>2</v>
      </c>
      <c r="E660" s="17" t="s">
        <v>70</v>
      </c>
      <c r="F660" s="17" t="s">
        <v>584</v>
      </c>
      <c r="G660" s="21">
        <v>1800</v>
      </c>
      <c r="H660" s="17" t="s">
        <v>525</v>
      </c>
      <c r="I660" s="20">
        <f>IF(FluxoCaixa101315176[[#This Row],[Fornecedores]]="Saldo Inicial",FluxoCaixa101315176[[#This Row],[R$ (Valores)]],I659+FluxoCaixa101315176[[#This Row],[Valores Receitas / Despesas]])</f>
        <v>130759.7100000002</v>
      </c>
      <c r="J660" s="5">
        <f>IF(FluxoCaixa101315176[[#This Row],[Entrada / Saída]]="Saída",FluxoCaixa101315176[[#This Row],[R$ (Valores)]]*-1,FluxoCaixa101315176[[#This Row],[R$ (Valores)]])</f>
        <v>-1800</v>
      </c>
    </row>
    <row r="661" spans="2:10" hidden="1">
      <c r="B661" s="16">
        <v>46111</v>
      </c>
      <c r="C661" s="48" t="s">
        <v>1908</v>
      </c>
      <c r="D661" s="17" t="s">
        <v>2</v>
      </c>
      <c r="E661" s="17" t="s">
        <v>70</v>
      </c>
      <c r="F661" s="17" t="s">
        <v>2445</v>
      </c>
      <c r="G661" s="21">
        <v>300</v>
      </c>
      <c r="H661" s="17" t="s">
        <v>525</v>
      </c>
      <c r="I661" s="20">
        <f>IF(FluxoCaixa101315176[[#This Row],[Fornecedores]]="Saldo Inicial",FluxoCaixa101315176[[#This Row],[R$ (Valores)]],I660+FluxoCaixa101315176[[#This Row],[Valores Receitas / Despesas]])</f>
        <v>130459.7100000002</v>
      </c>
      <c r="J661" s="5">
        <f>IF(FluxoCaixa101315176[[#This Row],[Entrada / Saída]]="Saída",FluxoCaixa101315176[[#This Row],[R$ (Valores)]]*-1,FluxoCaixa101315176[[#This Row],[R$ (Valores)]])</f>
        <v>-300</v>
      </c>
    </row>
    <row r="662" spans="2:10" hidden="1">
      <c r="B662" s="16">
        <v>46111</v>
      </c>
      <c r="C662" s="48" t="s">
        <v>1908</v>
      </c>
      <c r="D662" s="17" t="s">
        <v>2</v>
      </c>
      <c r="E662" s="17" t="s">
        <v>70</v>
      </c>
      <c r="F662" s="17" t="s">
        <v>2351</v>
      </c>
      <c r="G662" s="21">
        <v>188</v>
      </c>
      <c r="H662" s="17" t="s">
        <v>525</v>
      </c>
      <c r="I662" s="20">
        <f>IF(FluxoCaixa101315176[[#This Row],[Fornecedores]]="Saldo Inicial",FluxoCaixa101315176[[#This Row],[R$ (Valores)]],I661+FluxoCaixa101315176[[#This Row],[Valores Receitas / Despesas]])</f>
        <v>130271.7100000002</v>
      </c>
      <c r="J662" s="5">
        <f>IF(FluxoCaixa101315176[[#This Row],[Entrada / Saída]]="Saída",FluxoCaixa101315176[[#This Row],[R$ (Valores)]]*-1,FluxoCaixa101315176[[#This Row],[R$ (Valores)]])</f>
        <v>-188</v>
      </c>
    </row>
    <row r="663" spans="2:10" hidden="1">
      <c r="B663" s="16">
        <v>46111</v>
      </c>
      <c r="C663" s="48" t="s">
        <v>1908</v>
      </c>
      <c r="D663" s="17" t="s">
        <v>2</v>
      </c>
      <c r="E663" s="17" t="s">
        <v>70</v>
      </c>
      <c r="F663" s="17" t="s">
        <v>2446</v>
      </c>
      <c r="G663" s="21">
        <v>600</v>
      </c>
      <c r="H663" s="17" t="s">
        <v>525</v>
      </c>
      <c r="I663" s="20">
        <f>IF(FluxoCaixa101315176[[#This Row],[Fornecedores]]="Saldo Inicial",FluxoCaixa101315176[[#This Row],[R$ (Valores)]],I662+FluxoCaixa101315176[[#This Row],[Valores Receitas / Despesas]])</f>
        <v>129671.7100000002</v>
      </c>
      <c r="J663" s="5">
        <f>IF(FluxoCaixa101315176[[#This Row],[Entrada / Saída]]="Saída",FluxoCaixa101315176[[#This Row],[R$ (Valores)]]*-1,FluxoCaixa101315176[[#This Row],[R$ (Valores)]])</f>
        <v>-600</v>
      </c>
    </row>
    <row r="664" spans="2:10" hidden="1">
      <c r="B664" s="16">
        <v>46111</v>
      </c>
      <c r="C664" s="48" t="s">
        <v>1908</v>
      </c>
      <c r="D664" s="17" t="s">
        <v>2</v>
      </c>
      <c r="E664" s="17" t="s">
        <v>70</v>
      </c>
      <c r="F664" s="17" t="s">
        <v>2353</v>
      </c>
      <c r="G664" s="21">
        <v>4800</v>
      </c>
      <c r="H664" s="17" t="s">
        <v>525</v>
      </c>
      <c r="I664" s="20">
        <f>IF(FluxoCaixa101315176[[#This Row],[Fornecedores]]="Saldo Inicial",FluxoCaixa101315176[[#This Row],[R$ (Valores)]],I663+FluxoCaixa101315176[[#This Row],[Valores Receitas / Despesas]])</f>
        <v>124871.7100000002</v>
      </c>
      <c r="J664" s="5">
        <f>IF(FluxoCaixa101315176[[#This Row],[Entrada / Saída]]="Saída",FluxoCaixa101315176[[#This Row],[R$ (Valores)]]*-1,FluxoCaixa101315176[[#This Row],[R$ (Valores)]])</f>
        <v>-4800</v>
      </c>
    </row>
    <row r="665" spans="2:10" hidden="1">
      <c r="B665" s="16">
        <v>46111</v>
      </c>
      <c r="C665" s="48" t="s">
        <v>1908</v>
      </c>
      <c r="D665" s="45" t="s">
        <v>2</v>
      </c>
      <c r="E665" s="45" t="s">
        <v>70</v>
      </c>
      <c r="F665" s="45" t="s">
        <v>1191</v>
      </c>
      <c r="G665" s="54">
        <v>1500</v>
      </c>
      <c r="H665" s="45" t="s">
        <v>525</v>
      </c>
      <c r="I665" s="20">
        <f>IF(FluxoCaixa101315176[[#This Row],[Fornecedores]]="Saldo Inicial",FluxoCaixa101315176[[#This Row],[R$ (Valores)]],I664+FluxoCaixa101315176[[#This Row],[Valores Receitas / Despesas]])</f>
        <v>123371.7100000002</v>
      </c>
      <c r="J665" s="53">
        <f>IF(FluxoCaixa101315176[[#This Row],[Entrada / Saída]]="Saída",FluxoCaixa101315176[[#This Row],[R$ (Valores)]]*-1,FluxoCaixa101315176[[#This Row],[R$ (Valores)]])</f>
        <v>-1500</v>
      </c>
    </row>
    <row r="666" spans="2:10" hidden="1">
      <c r="B666" s="16">
        <v>46111</v>
      </c>
      <c r="C666" s="48" t="s">
        <v>1908</v>
      </c>
      <c r="D666" s="17" t="s">
        <v>2</v>
      </c>
      <c r="E666" s="17" t="s">
        <v>70</v>
      </c>
      <c r="F666" s="17" t="s">
        <v>2447</v>
      </c>
      <c r="G666" s="21">
        <v>2500</v>
      </c>
      <c r="H666" s="17" t="s">
        <v>525</v>
      </c>
      <c r="I666" s="20">
        <f>IF(FluxoCaixa101315176[[#This Row],[Fornecedores]]="Saldo Inicial",FluxoCaixa101315176[[#This Row],[R$ (Valores)]],I665+FluxoCaixa101315176[[#This Row],[Valores Receitas / Despesas]])</f>
        <v>120871.7100000002</v>
      </c>
      <c r="J666" s="5">
        <f>IF(FluxoCaixa101315176[[#This Row],[Entrada / Saída]]="Saída",FluxoCaixa101315176[[#This Row],[R$ (Valores)]]*-1,FluxoCaixa101315176[[#This Row],[R$ (Valores)]])</f>
        <v>-2500</v>
      </c>
    </row>
    <row r="667" spans="2:10" hidden="1">
      <c r="B667" s="16">
        <v>46111</v>
      </c>
      <c r="C667" s="48" t="s">
        <v>1908</v>
      </c>
      <c r="D667" s="17" t="s">
        <v>2</v>
      </c>
      <c r="E667" s="17" t="s">
        <v>70</v>
      </c>
      <c r="F667" s="17" t="s">
        <v>2448</v>
      </c>
      <c r="G667" s="21">
        <v>4000</v>
      </c>
      <c r="H667" s="17" t="s">
        <v>525</v>
      </c>
      <c r="I667" s="20">
        <f>IF(FluxoCaixa101315176[[#This Row],[Fornecedores]]="Saldo Inicial",FluxoCaixa101315176[[#This Row],[R$ (Valores)]],I666+FluxoCaixa101315176[[#This Row],[Valores Receitas / Despesas]])</f>
        <v>116871.7100000002</v>
      </c>
      <c r="J667" s="5">
        <f>IF(FluxoCaixa101315176[[#This Row],[Entrada / Saída]]="Saída",FluxoCaixa101315176[[#This Row],[R$ (Valores)]]*-1,FluxoCaixa101315176[[#This Row],[R$ (Valores)]])</f>
        <v>-4000</v>
      </c>
    </row>
    <row r="668" spans="2:10" hidden="1">
      <c r="B668" s="16">
        <v>46111</v>
      </c>
      <c r="C668" s="48" t="s">
        <v>1908</v>
      </c>
      <c r="D668" s="17" t="s">
        <v>2</v>
      </c>
      <c r="E668" s="17" t="s">
        <v>70</v>
      </c>
      <c r="F668" s="17" t="s">
        <v>2116</v>
      </c>
      <c r="G668" s="21">
        <v>800</v>
      </c>
      <c r="H668" s="17" t="s">
        <v>525</v>
      </c>
      <c r="I668" s="20">
        <f>IF(FluxoCaixa101315176[[#This Row],[Fornecedores]]="Saldo Inicial",FluxoCaixa101315176[[#This Row],[R$ (Valores)]],I667+FluxoCaixa101315176[[#This Row],[Valores Receitas / Despesas]])</f>
        <v>116071.7100000002</v>
      </c>
      <c r="J668" s="5">
        <f>IF(FluxoCaixa101315176[[#This Row],[Entrada / Saída]]="Saída",FluxoCaixa101315176[[#This Row],[R$ (Valores)]]*-1,FluxoCaixa101315176[[#This Row],[R$ (Valores)]])</f>
        <v>-800</v>
      </c>
    </row>
    <row r="669" spans="2:10" hidden="1">
      <c r="B669" s="16">
        <v>46111</v>
      </c>
      <c r="C669" s="48" t="s">
        <v>1908</v>
      </c>
      <c r="D669" s="17" t="s">
        <v>2</v>
      </c>
      <c r="E669" s="17" t="s">
        <v>70</v>
      </c>
      <c r="F669" s="17" t="s">
        <v>1178</v>
      </c>
      <c r="G669" s="21">
        <v>1500</v>
      </c>
      <c r="H669" s="17" t="s">
        <v>525</v>
      </c>
      <c r="I669" s="20">
        <f>IF(FluxoCaixa101315176[[#This Row],[Fornecedores]]="Saldo Inicial",FluxoCaixa101315176[[#This Row],[R$ (Valores)]],I668+FluxoCaixa101315176[[#This Row],[Valores Receitas / Despesas]])</f>
        <v>114571.7100000002</v>
      </c>
      <c r="J669" s="5">
        <f>IF(FluxoCaixa101315176[[#This Row],[Entrada / Saída]]="Saída",FluxoCaixa101315176[[#This Row],[R$ (Valores)]]*-1,FluxoCaixa101315176[[#This Row],[R$ (Valores)]])</f>
        <v>-1500</v>
      </c>
    </row>
    <row r="670" spans="2:10" hidden="1">
      <c r="B670" s="16">
        <v>46111</v>
      </c>
      <c r="C670" s="48" t="s">
        <v>1908</v>
      </c>
      <c r="D670" s="17" t="s">
        <v>2</v>
      </c>
      <c r="E670" s="17" t="s">
        <v>70</v>
      </c>
      <c r="F670" s="17" t="s">
        <v>2140</v>
      </c>
      <c r="G670" s="21">
        <v>800</v>
      </c>
      <c r="H670" s="17" t="s">
        <v>525</v>
      </c>
      <c r="I670" s="20">
        <f>IF(FluxoCaixa101315176[[#This Row],[Fornecedores]]="Saldo Inicial",FluxoCaixa101315176[[#This Row],[R$ (Valores)]],I669+FluxoCaixa101315176[[#This Row],[Valores Receitas / Despesas]])</f>
        <v>113771.7100000002</v>
      </c>
      <c r="J670" s="5">
        <f>IF(FluxoCaixa101315176[[#This Row],[Entrada / Saída]]="Saída",FluxoCaixa101315176[[#This Row],[R$ (Valores)]]*-1,FluxoCaixa101315176[[#This Row],[R$ (Valores)]])</f>
        <v>-800</v>
      </c>
    </row>
    <row r="671" spans="2:10" hidden="1">
      <c r="B671" s="16">
        <v>46111</v>
      </c>
      <c r="C671" s="48" t="s">
        <v>1908</v>
      </c>
      <c r="D671" s="17" t="s">
        <v>2</v>
      </c>
      <c r="E671" s="17" t="s">
        <v>20</v>
      </c>
      <c r="F671" s="17" t="s">
        <v>2429</v>
      </c>
      <c r="G671" s="21">
        <v>8264.89</v>
      </c>
      <c r="H671" s="17" t="s">
        <v>525</v>
      </c>
      <c r="I671" s="20">
        <f>IF(FluxoCaixa101315176[[#This Row],[Fornecedores]]="Saldo Inicial",FluxoCaixa101315176[[#This Row],[R$ (Valores)]],I670+FluxoCaixa101315176[[#This Row],[Valores Receitas / Despesas]])</f>
        <v>105506.8200000002</v>
      </c>
      <c r="J671" s="5">
        <f>IF(FluxoCaixa101315176[[#This Row],[Entrada / Saída]]="Saída",FluxoCaixa101315176[[#This Row],[R$ (Valores)]]*-1,FluxoCaixa101315176[[#This Row],[R$ (Valores)]])</f>
        <v>-8264.89</v>
      </c>
    </row>
    <row r="672" spans="2:10" hidden="1">
      <c r="B672" s="16">
        <v>46112</v>
      </c>
      <c r="C672" s="48" t="s">
        <v>1908</v>
      </c>
      <c r="D672" s="17" t="s">
        <v>2</v>
      </c>
      <c r="E672" s="17" t="s">
        <v>507</v>
      </c>
      <c r="F672" s="17" t="s">
        <v>2449</v>
      </c>
      <c r="G672" s="21">
        <v>669.29</v>
      </c>
      <c r="H672" s="17" t="s">
        <v>525</v>
      </c>
      <c r="I672" s="20">
        <f>IF(FluxoCaixa101315176[[#This Row],[Fornecedores]]="Saldo Inicial",FluxoCaixa101315176[[#This Row],[R$ (Valores)]],I671+FluxoCaixa101315176[[#This Row],[Valores Receitas / Despesas]])</f>
        <v>104837.5300000002</v>
      </c>
      <c r="J672" s="5">
        <f>IF(FluxoCaixa101315176[[#This Row],[Entrada / Saída]]="Saída",FluxoCaixa101315176[[#This Row],[R$ (Valores)]]*-1,FluxoCaixa101315176[[#This Row],[R$ (Valores)]])</f>
        <v>-669.29</v>
      </c>
    </row>
    <row r="673" spans="2:10" hidden="1">
      <c r="B673" s="16">
        <v>46112</v>
      </c>
      <c r="C673" s="48" t="s">
        <v>1908</v>
      </c>
      <c r="D673" s="17" t="s">
        <v>2</v>
      </c>
      <c r="E673" s="17" t="s">
        <v>507</v>
      </c>
      <c r="F673" s="45" t="s">
        <v>2450</v>
      </c>
      <c r="G673" s="54">
        <v>2532.11</v>
      </c>
      <c r="H673" s="45" t="s">
        <v>525</v>
      </c>
      <c r="I673" s="20">
        <f>IF(FluxoCaixa101315176[[#This Row],[Fornecedores]]="Saldo Inicial",FluxoCaixa101315176[[#This Row],[R$ (Valores)]],I672+FluxoCaixa101315176[[#This Row],[Valores Receitas / Despesas]])</f>
        <v>102305.4200000002</v>
      </c>
      <c r="J673" s="53">
        <f>IF(FluxoCaixa101315176[[#This Row],[Entrada / Saída]]="Saída",FluxoCaixa101315176[[#This Row],[R$ (Valores)]]*-1,FluxoCaixa101315176[[#This Row],[R$ (Valores)]])</f>
        <v>-2532.11</v>
      </c>
    </row>
    <row r="674" spans="2:10" hidden="1">
      <c r="B674" s="16">
        <v>46112</v>
      </c>
      <c r="C674" s="48" t="s">
        <v>1908</v>
      </c>
      <c r="D674" s="17" t="s">
        <v>2</v>
      </c>
      <c r="E674" s="17" t="s">
        <v>79</v>
      </c>
      <c r="F674" s="88" t="s">
        <v>2451</v>
      </c>
      <c r="G674" s="21">
        <v>450</v>
      </c>
      <c r="H674" s="17" t="s">
        <v>525</v>
      </c>
      <c r="I674" s="20">
        <f>IF(FluxoCaixa101315176[[#This Row],[Fornecedores]]="Saldo Inicial",FluxoCaixa101315176[[#This Row],[R$ (Valores)]],I673+FluxoCaixa101315176[[#This Row],[Valores Receitas / Despesas]])</f>
        <v>101855.4200000002</v>
      </c>
      <c r="J674" s="5">
        <f>IF(FluxoCaixa101315176[[#This Row],[Entrada / Saída]]="Saída",FluxoCaixa101315176[[#This Row],[R$ (Valores)]]*-1,FluxoCaixa101315176[[#This Row],[R$ (Valores)]])</f>
        <v>-450</v>
      </c>
    </row>
    <row r="675" spans="2:10" hidden="1">
      <c r="B675" s="16">
        <v>46112</v>
      </c>
      <c r="C675" s="48" t="s">
        <v>1908</v>
      </c>
      <c r="D675" s="17" t="s">
        <v>2</v>
      </c>
      <c r="E675" s="17" t="s">
        <v>431</v>
      </c>
      <c r="F675" s="17" t="s">
        <v>842</v>
      </c>
      <c r="G675" s="21">
        <v>268.54000000000002</v>
      </c>
      <c r="H675" s="17" t="s">
        <v>525</v>
      </c>
      <c r="I675" s="20">
        <f>IF(FluxoCaixa101315176[[#This Row],[Fornecedores]]="Saldo Inicial",FluxoCaixa101315176[[#This Row],[R$ (Valores)]],I674+FluxoCaixa101315176[[#This Row],[Valores Receitas / Despesas]])</f>
        <v>101586.88000000021</v>
      </c>
      <c r="J675" s="5">
        <f>IF(FluxoCaixa101315176[[#This Row],[Entrada / Saída]]="Saída",FluxoCaixa101315176[[#This Row],[R$ (Valores)]]*-1,FluxoCaixa101315176[[#This Row],[R$ (Valores)]])</f>
        <v>-268.54000000000002</v>
      </c>
    </row>
    <row r="676" spans="2:10" hidden="1">
      <c r="B676" s="16">
        <v>46112</v>
      </c>
      <c r="C676" s="48" t="s">
        <v>1908</v>
      </c>
      <c r="D676" s="17" t="s">
        <v>2</v>
      </c>
      <c r="E676" s="17" t="s">
        <v>431</v>
      </c>
      <c r="F676" s="17" t="s">
        <v>2434</v>
      </c>
      <c r="G676" s="21">
        <v>78.09</v>
      </c>
      <c r="H676" s="17" t="s">
        <v>525</v>
      </c>
      <c r="I676" s="20">
        <f>IF(FluxoCaixa101315176[[#This Row],[Fornecedores]]="Saldo Inicial",FluxoCaixa101315176[[#This Row],[R$ (Valores)]],I675+FluxoCaixa101315176[[#This Row],[Valores Receitas / Despesas]])</f>
        <v>101508.79000000021</v>
      </c>
      <c r="J676" s="5">
        <f>IF(FluxoCaixa101315176[[#This Row],[Entrada / Saída]]="Saída",FluxoCaixa101315176[[#This Row],[R$ (Valores)]]*-1,FluxoCaixa101315176[[#This Row],[R$ (Valores)]])</f>
        <v>-78.09</v>
      </c>
    </row>
    <row r="677" spans="2:10" hidden="1">
      <c r="B677" s="16">
        <v>46112</v>
      </c>
      <c r="C677" s="48" t="s">
        <v>1908</v>
      </c>
      <c r="D677" s="17" t="s">
        <v>2</v>
      </c>
      <c r="E677" s="17" t="s">
        <v>25</v>
      </c>
      <c r="F677" s="17" t="s">
        <v>1382</v>
      </c>
      <c r="G677" s="21">
        <v>380</v>
      </c>
      <c r="H677" s="17" t="s">
        <v>525</v>
      </c>
      <c r="I677" s="20">
        <f>IF(FluxoCaixa101315176[[#This Row],[Fornecedores]]="Saldo Inicial",FluxoCaixa101315176[[#This Row],[R$ (Valores)]],I676+FluxoCaixa101315176[[#This Row],[Valores Receitas / Despesas]])</f>
        <v>101128.79000000021</v>
      </c>
      <c r="J677" s="5">
        <f>IF(FluxoCaixa101315176[[#This Row],[Entrada / Saída]]="Saída",FluxoCaixa101315176[[#This Row],[R$ (Valores)]]*-1,FluxoCaixa101315176[[#This Row],[R$ (Valores)]])</f>
        <v>-380</v>
      </c>
    </row>
    <row r="678" spans="2:10" hidden="1">
      <c r="B678" s="16">
        <v>46112</v>
      </c>
      <c r="C678" s="48" t="s">
        <v>1908</v>
      </c>
      <c r="D678" s="17" t="s">
        <v>2</v>
      </c>
      <c r="E678" s="17" t="s">
        <v>507</v>
      </c>
      <c r="F678" s="17" t="s">
        <v>2309</v>
      </c>
      <c r="G678" s="21">
        <v>19.02</v>
      </c>
      <c r="H678" s="17" t="s">
        <v>525</v>
      </c>
      <c r="I678" s="20">
        <f>IF(FluxoCaixa101315176[[#This Row],[Fornecedores]]="Saldo Inicial",FluxoCaixa101315176[[#This Row],[R$ (Valores)]],I677+FluxoCaixa101315176[[#This Row],[Valores Receitas / Despesas]])</f>
        <v>101109.77000000021</v>
      </c>
      <c r="J678" s="5">
        <f>IF(FluxoCaixa101315176[[#This Row],[Entrada / Saída]]="Saída",FluxoCaixa101315176[[#This Row],[R$ (Valores)]]*-1,FluxoCaixa101315176[[#This Row],[R$ (Valores)]])</f>
        <v>-19.02</v>
      </c>
    </row>
    <row r="679" spans="2:10" hidden="1">
      <c r="B679" s="16">
        <v>46112</v>
      </c>
      <c r="C679" s="48" t="s">
        <v>1908</v>
      </c>
      <c r="D679" s="45" t="s">
        <v>2</v>
      </c>
      <c r="E679" s="45" t="s">
        <v>105</v>
      </c>
      <c r="F679" s="69" t="s">
        <v>2452</v>
      </c>
      <c r="G679" s="54">
        <v>2900</v>
      </c>
      <c r="H679" s="45" t="s">
        <v>525</v>
      </c>
      <c r="I679" s="20">
        <f>IF(FluxoCaixa101315176[[#This Row],[Fornecedores]]="Saldo Inicial",FluxoCaixa101315176[[#This Row],[R$ (Valores)]],I678+FluxoCaixa101315176[[#This Row],[Valores Receitas / Despesas]])</f>
        <v>98209.770000000208</v>
      </c>
      <c r="J679" s="53">
        <f>IF(FluxoCaixa101315176[[#This Row],[Entrada / Saída]]="Saída",FluxoCaixa101315176[[#This Row],[R$ (Valores)]]*-1,FluxoCaixa101315176[[#This Row],[R$ (Valores)]])</f>
        <v>-2900</v>
      </c>
    </row>
    <row r="680" spans="2:10" hidden="1">
      <c r="B680" s="16">
        <v>46112</v>
      </c>
      <c r="C680" s="48" t="s">
        <v>1908</v>
      </c>
      <c r="D680" s="17" t="s">
        <v>2</v>
      </c>
      <c r="E680" s="17" t="s">
        <v>431</v>
      </c>
      <c r="F680" s="68" t="s">
        <v>1658</v>
      </c>
      <c r="G680" s="21">
        <v>528.24</v>
      </c>
      <c r="H680" s="17" t="s">
        <v>525</v>
      </c>
      <c r="I680" s="20">
        <f>IF(FluxoCaixa101315176[[#This Row],[Fornecedores]]="Saldo Inicial",FluxoCaixa101315176[[#This Row],[R$ (Valores)]],I679+FluxoCaixa101315176[[#This Row],[Valores Receitas / Despesas]])</f>
        <v>97681.530000000203</v>
      </c>
      <c r="J680" s="5">
        <f>IF(FluxoCaixa101315176[[#This Row],[Entrada / Saída]]="Saída",FluxoCaixa101315176[[#This Row],[R$ (Valores)]]*-1,FluxoCaixa101315176[[#This Row],[R$ (Valores)]])</f>
        <v>-528.24</v>
      </c>
    </row>
    <row r="681" spans="2:10" hidden="1">
      <c r="B681" s="16">
        <v>46112</v>
      </c>
      <c r="C681" s="48" t="s">
        <v>1908</v>
      </c>
      <c r="D681" s="17" t="s">
        <v>2</v>
      </c>
      <c r="E681" s="17" t="s">
        <v>431</v>
      </c>
      <c r="F681" s="17" t="s">
        <v>1658</v>
      </c>
      <c r="G681" s="21">
        <v>1173.8800000000001</v>
      </c>
      <c r="H681" s="17" t="s">
        <v>525</v>
      </c>
      <c r="I681" s="20">
        <f>IF(FluxoCaixa101315176[[#This Row],[Fornecedores]]="Saldo Inicial",FluxoCaixa101315176[[#This Row],[R$ (Valores)]],I680+FluxoCaixa101315176[[#This Row],[Valores Receitas / Despesas]])</f>
        <v>96507.650000000198</v>
      </c>
      <c r="J681" s="5">
        <f>IF(FluxoCaixa101315176[[#This Row],[Entrada / Saída]]="Saída",FluxoCaixa101315176[[#This Row],[R$ (Valores)]]*-1,FluxoCaixa101315176[[#This Row],[R$ (Valores)]])</f>
        <v>-1173.8800000000001</v>
      </c>
    </row>
    <row r="682" spans="2:10" hidden="1">
      <c r="B682" s="16">
        <v>46112</v>
      </c>
      <c r="C682" s="48" t="s">
        <v>1908</v>
      </c>
      <c r="D682" s="17" t="s">
        <v>2</v>
      </c>
      <c r="E682" s="17" t="s">
        <v>431</v>
      </c>
      <c r="F682" s="17" t="s">
        <v>1658</v>
      </c>
      <c r="G682" s="21">
        <v>78.09</v>
      </c>
      <c r="H682" s="17" t="s">
        <v>525</v>
      </c>
      <c r="I682" s="20">
        <f>IF(FluxoCaixa101315176[[#This Row],[Fornecedores]]="Saldo Inicial",FluxoCaixa101315176[[#This Row],[R$ (Valores)]],I681+FluxoCaixa101315176[[#This Row],[Valores Receitas / Despesas]])</f>
        <v>96429.560000000201</v>
      </c>
      <c r="J682" s="5">
        <f>IF(FluxoCaixa101315176[[#This Row],[Entrada / Saída]]="Saída",FluxoCaixa101315176[[#This Row],[R$ (Valores)]]*-1,FluxoCaixa101315176[[#This Row],[R$ (Valores)]])</f>
        <v>-78.09</v>
      </c>
    </row>
    <row r="683" spans="2:10" hidden="1">
      <c r="B683" s="16">
        <v>46112</v>
      </c>
      <c r="C683" s="48" t="s">
        <v>1908</v>
      </c>
      <c r="D683" s="17" t="s">
        <v>2</v>
      </c>
      <c r="E683" s="17" t="s">
        <v>431</v>
      </c>
      <c r="F683" s="17" t="s">
        <v>2453</v>
      </c>
      <c r="G683" s="21">
        <v>156.19</v>
      </c>
      <c r="H683" s="17" t="s">
        <v>525</v>
      </c>
      <c r="I683" s="20">
        <f>IF(FluxoCaixa101315176[[#This Row],[Fornecedores]]="Saldo Inicial",FluxoCaixa101315176[[#This Row],[R$ (Valores)]],I682+FluxoCaixa101315176[[#This Row],[Valores Receitas / Despesas]])</f>
        <v>96273.370000000199</v>
      </c>
      <c r="J683" s="5">
        <f>IF(FluxoCaixa101315176[[#This Row],[Entrada / Saída]]="Saída",FluxoCaixa101315176[[#This Row],[R$ (Valores)]]*-1,FluxoCaixa101315176[[#This Row],[R$ (Valores)]])</f>
        <v>-156.19</v>
      </c>
    </row>
    <row r="684" spans="2:10" hidden="1">
      <c r="B684" s="16">
        <v>46112</v>
      </c>
      <c r="C684" s="48" t="s">
        <v>1908</v>
      </c>
      <c r="D684" s="17" t="s">
        <v>2</v>
      </c>
      <c r="E684" s="17" t="s">
        <v>23</v>
      </c>
      <c r="F684" s="17" t="s">
        <v>1303</v>
      </c>
      <c r="G684" s="21">
        <v>1720</v>
      </c>
      <c r="H684" s="17" t="s">
        <v>525</v>
      </c>
      <c r="I684" s="20">
        <f>IF(FluxoCaixa101315176[[#This Row],[Fornecedores]]="Saldo Inicial",FluxoCaixa101315176[[#This Row],[R$ (Valores)]],I683+FluxoCaixa101315176[[#This Row],[Valores Receitas / Despesas]])</f>
        <v>94553.370000000199</v>
      </c>
      <c r="J684" s="5">
        <f>IF(FluxoCaixa101315176[[#This Row],[Entrada / Saída]]="Saída",FluxoCaixa101315176[[#This Row],[R$ (Valores)]]*-1,FluxoCaixa101315176[[#This Row],[R$ (Valores)]])</f>
        <v>-1720</v>
      </c>
    </row>
    <row r="685" spans="2:10" hidden="1">
      <c r="B685" s="16">
        <v>46112</v>
      </c>
      <c r="C685" s="48" t="s">
        <v>1908</v>
      </c>
      <c r="D685" s="17" t="s">
        <v>2</v>
      </c>
      <c r="E685" s="17" t="s">
        <v>34</v>
      </c>
      <c r="F685" s="17" t="s">
        <v>2454</v>
      </c>
      <c r="G685" s="54">
        <v>3468.55</v>
      </c>
      <c r="H685" s="45" t="s">
        <v>525</v>
      </c>
      <c r="I685" s="20">
        <f>IF(FluxoCaixa101315176[[#This Row],[Fornecedores]]="Saldo Inicial",FluxoCaixa101315176[[#This Row],[R$ (Valores)]],I684+FluxoCaixa101315176[[#This Row],[Valores Receitas / Despesas]])</f>
        <v>91084.820000000196</v>
      </c>
      <c r="J685" s="53">
        <f>IF(FluxoCaixa101315176[[#This Row],[Entrada / Saída]]="Saída",FluxoCaixa101315176[[#This Row],[R$ (Valores)]]*-1,FluxoCaixa101315176[[#This Row],[R$ (Valores)]])</f>
        <v>-3468.55</v>
      </c>
    </row>
    <row r="686" spans="2:10" hidden="1">
      <c r="B686" s="16">
        <v>46112</v>
      </c>
      <c r="C686" s="48" t="s">
        <v>1908</v>
      </c>
      <c r="D686" s="17" t="s">
        <v>2</v>
      </c>
      <c r="E686" s="17" t="s">
        <v>25</v>
      </c>
      <c r="F686" s="17" t="s">
        <v>1754</v>
      </c>
      <c r="G686" s="54">
        <v>2030.59</v>
      </c>
      <c r="H686" s="45" t="s">
        <v>525</v>
      </c>
      <c r="I686" s="20">
        <f>IF(FluxoCaixa101315176[[#This Row],[Fornecedores]]="Saldo Inicial",FluxoCaixa101315176[[#This Row],[R$ (Valores)]],I685+FluxoCaixa101315176[[#This Row],[Valores Receitas / Despesas]])</f>
        <v>89054.2300000002</v>
      </c>
      <c r="J686" s="53">
        <f>IF(FluxoCaixa101315176[[#This Row],[Entrada / Saída]]="Saída",FluxoCaixa101315176[[#This Row],[R$ (Valores)]]*-1,FluxoCaixa101315176[[#This Row],[R$ (Valores)]])</f>
        <v>-2030.59</v>
      </c>
    </row>
    <row r="687" spans="2:10" hidden="1">
      <c r="B687" s="16">
        <v>46112</v>
      </c>
      <c r="C687" s="48" t="s">
        <v>1908</v>
      </c>
      <c r="D687" s="45" t="s">
        <v>2</v>
      </c>
      <c r="E687" s="45" t="s">
        <v>23</v>
      </c>
      <c r="F687" s="45" t="s">
        <v>2455</v>
      </c>
      <c r="G687" s="54">
        <v>65</v>
      </c>
      <c r="H687" s="45" t="s">
        <v>525</v>
      </c>
      <c r="I687" s="20">
        <f>IF(FluxoCaixa101315176[[#This Row],[Fornecedores]]="Saldo Inicial",FluxoCaixa101315176[[#This Row],[R$ (Valores)]],I686+FluxoCaixa101315176[[#This Row],[Valores Receitas / Despesas]])</f>
        <v>88989.2300000002</v>
      </c>
      <c r="J687" s="53">
        <f>IF(FluxoCaixa101315176[[#This Row],[Entrada / Saída]]="Saída",FluxoCaixa101315176[[#This Row],[R$ (Valores)]]*-1,FluxoCaixa101315176[[#This Row],[R$ (Valores)]])</f>
        <v>-65</v>
      </c>
    </row>
    <row r="688" spans="2:10" hidden="1">
      <c r="B688" s="16">
        <v>46112</v>
      </c>
      <c r="C688" s="48" t="s">
        <v>1908</v>
      </c>
      <c r="D688" s="45" t="s">
        <v>2</v>
      </c>
      <c r="E688" s="45" t="s">
        <v>23</v>
      </c>
      <c r="F688" s="45" t="s">
        <v>2455</v>
      </c>
      <c r="G688" s="21">
        <v>55</v>
      </c>
      <c r="H688" s="17" t="s">
        <v>525</v>
      </c>
      <c r="I688" s="20">
        <f>IF(FluxoCaixa101315176[[#This Row],[Fornecedores]]="Saldo Inicial",FluxoCaixa101315176[[#This Row],[R$ (Valores)]],I687+FluxoCaixa101315176[[#This Row],[Valores Receitas / Despesas]])</f>
        <v>88934.2300000002</v>
      </c>
      <c r="J688" s="5">
        <f>IF(FluxoCaixa101315176[[#This Row],[Entrada / Saída]]="Saída",FluxoCaixa101315176[[#This Row],[R$ (Valores)]]*-1,FluxoCaixa101315176[[#This Row],[R$ (Valores)]])</f>
        <v>-55</v>
      </c>
    </row>
    <row r="689" spans="2:10" hidden="1">
      <c r="B689" s="16">
        <v>46112</v>
      </c>
      <c r="C689" s="48" t="s">
        <v>1908</v>
      </c>
      <c r="D689" s="17" t="s">
        <v>2</v>
      </c>
      <c r="E689" s="17" t="s">
        <v>79</v>
      </c>
      <c r="F689" s="17" t="s">
        <v>2456</v>
      </c>
      <c r="G689" s="21">
        <v>3041</v>
      </c>
      <c r="H689" s="17" t="s">
        <v>525</v>
      </c>
      <c r="I689" s="20">
        <f>IF(FluxoCaixa101315176[[#This Row],[Fornecedores]]="Saldo Inicial",FluxoCaixa101315176[[#This Row],[R$ (Valores)]],I688+FluxoCaixa101315176[[#This Row],[Valores Receitas / Despesas]])</f>
        <v>85893.2300000002</v>
      </c>
      <c r="J689" s="5">
        <f>IF(FluxoCaixa101315176[[#This Row],[Entrada / Saída]]="Saída",FluxoCaixa101315176[[#This Row],[R$ (Valores)]]*-1,FluxoCaixa101315176[[#This Row],[R$ (Valores)]])</f>
        <v>-3041</v>
      </c>
    </row>
    <row r="690" spans="2:10" hidden="1">
      <c r="B690" s="16">
        <v>46112</v>
      </c>
      <c r="C690" s="48" t="s">
        <v>1908</v>
      </c>
      <c r="D690" s="17" t="s">
        <v>2</v>
      </c>
      <c r="E690" s="17" t="s">
        <v>79</v>
      </c>
      <c r="F690" s="17" t="s">
        <v>2457</v>
      </c>
      <c r="G690" s="21">
        <v>36635.4</v>
      </c>
      <c r="H690" s="17" t="s">
        <v>525</v>
      </c>
      <c r="I690" s="20">
        <f>IF(FluxoCaixa101315176[[#This Row],[Fornecedores]]="Saldo Inicial",FluxoCaixa101315176[[#This Row],[R$ (Valores)]],I689+FluxoCaixa101315176[[#This Row],[Valores Receitas / Despesas]])</f>
        <v>49257.830000000198</v>
      </c>
      <c r="J690" s="5">
        <f>IF(FluxoCaixa101315176[[#This Row],[Entrada / Saída]]="Saída",FluxoCaixa101315176[[#This Row],[R$ (Valores)]]*-1,FluxoCaixa101315176[[#This Row],[R$ (Valores)]])</f>
        <v>-36635.4</v>
      </c>
    </row>
    <row r="691" spans="2:10" hidden="1">
      <c r="B691" s="16">
        <v>46112</v>
      </c>
      <c r="C691" s="48" t="s">
        <v>1908</v>
      </c>
      <c r="D691" s="17" t="s">
        <v>2</v>
      </c>
      <c r="E691" s="17" t="s">
        <v>79</v>
      </c>
      <c r="F691" s="17" t="s">
        <v>1276</v>
      </c>
      <c r="G691" s="21">
        <v>1307.6300000000001</v>
      </c>
      <c r="H691" s="17" t="s">
        <v>525</v>
      </c>
      <c r="I691" s="20">
        <f>IF(FluxoCaixa101315176[[#This Row],[Fornecedores]]="Saldo Inicial",FluxoCaixa101315176[[#This Row],[R$ (Valores)]],I690+FluxoCaixa101315176[[#This Row],[Valores Receitas / Despesas]])</f>
        <v>47950.200000000201</v>
      </c>
      <c r="J691" s="5">
        <f>IF(FluxoCaixa101315176[[#This Row],[Entrada / Saída]]="Saída",FluxoCaixa101315176[[#This Row],[R$ (Valores)]]*-1,FluxoCaixa101315176[[#This Row],[R$ (Valores)]])</f>
        <v>-1307.6300000000001</v>
      </c>
    </row>
    <row r="692" spans="2:10" hidden="1">
      <c r="B692" s="16">
        <v>46112</v>
      </c>
      <c r="C692" s="48" t="s">
        <v>1908</v>
      </c>
      <c r="D692" s="17" t="s">
        <v>2</v>
      </c>
      <c r="E692" s="17" t="s">
        <v>79</v>
      </c>
      <c r="F692" s="17" t="s">
        <v>2458</v>
      </c>
      <c r="G692" s="21">
        <v>18306.82</v>
      </c>
      <c r="H692" s="17" t="s">
        <v>525</v>
      </c>
      <c r="I692" s="20">
        <f>IF(FluxoCaixa101315176[[#This Row],[Fornecedores]]="Saldo Inicial",FluxoCaixa101315176[[#This Row],[R$ (Valores)]],I691+FluxoCaixa101315176[[#This Row],[Valores Receitas / Despesas]])</f>
        <v>29643.380000000201</v>
      </c>
      <c r="J692" s="5">
        <f>IF(FluxoCaixa101315176[[#This Row],[Entrada / Saída]]="Saída",FluxoCaixa101315176[[#This Row],[R$ (Valores)]]*-1,FluxoCaixa101315176[[#This Row],[R$ (Valores)]])</f>
        <v>-18306.82</v>
      </c>
    </row>
    <row r="693" spans="2:10" hidden="1">
      <c r="B693" s="16">
        <v>46112</v>
      </c>
      <c r="C693" s="48" t="s">
        <v>1908</v>
      </c>
      <c r="D693" s="17" t="s">
        <v>2</v>
      </c>
      <c r="E693" s="17" t="s">
        <v>79</v>
      </c>
      <c r="F693" s="17" t="s">
        <v>2459</v>
      </c>
      <c r="G693" s="21">
        <v>547.38</v>
      </c>
      <c r="H693" s="17" t="s">
        <v>525</v>
      </c>
      <c r="I693" s="20">
        <f>IF(FluxoCaixa101315176[[#This Row],[Fornecedores]]="Saldo Inicial",FluxoCaixa101315176[[#This Row],[R$ (Valores)]],I692+FluxoCaixa101315176[[#This Row],[Valores Receitas / Despesas]])</f>
        <v>29096.0000000002</v>
      </c>
      <c r="J693" s="5">
        <f>IF(FluxoCaixa101315176[[#This Row],[Entrada / Saída]]="Saída",FluxoCaixa101315176[[#This Row],[R$ (Valores)]]*-1,FluxoCaixa101315176[[#This Row],[R$ (Valores)]])</f>
        <v>-547.38</v>
      </c>
    </row>
    <row r="694" spans="2:10" hidden="1">
      <c r="B694" s="16">
        <v>46112</v>
      </c>
      <c r="C694" s="48" t="s">
        <v>1908</v>
      </c>
      <c r="D694" s="17" t="s">
        <v>1</v>
      </c>
      <c r="E694" s="17" t="s">
        <v>75</v>
      </c>
      <c r="F694" s="17" t="s">
        <v>75</v>
      </c>
      <c r="G694" s="21">
        <v>50000</v>
      </c>
      <c r="H694" s="17" t="s">
        <v>525</v>
      </c>
      <c r="I694" s="20">
        <f>IF(FluxoCaixa101315176[[#This Row],[Fornecedores]]="Saldo Inicial",FluxoCaixa101315176[[#This Row],[R$ (Valores)]],I693+FluxoCaixa101315176[[#This Row],[Valores Receitas / Despesas]])</f>
        <v>79096.000000000204</v>
      </c>
      <c r="J694" s="5">
        <f>IF(FluxoCaixa101315176[[#This Row],[Entrada / Saída]]="Saída",FluxoCaixa101315176[[#This Row],[R$ (Valores)]]*-1,FluxoCaixa101315176[[#This Row],[R$ (Valores)]])</f>
        <v>50000</v>
      </c>
    </row>
    <row r="695" spans="2:10" hidden="1">
      <c r="B695" s="16">
        <v>46112</v>
      </c>
      <c r="C695" s="48" t="s">
        <v>1908</v>
      </c>
      <c r="D695" s="17" t="s">
        <v>2</v>
      </c>
      <c r="E695" s="17" t="s">
        <v>519</v>
      </c>
      <c r="F695" s="17" t="s">
        <v>2460</v>
      </c>
      <c r="G695" s="21">
        <v>2560</v>
      </c>
      <c r="H695" s="17" t="s">
        <v>525</v>
      </c>
      <c r="I695" s="47">
        <f>IF(FluxoCaixa101315176[[#This Row],[Fornecedores]]="Saldo Inicial",FluxoCaixa101315176[[#This Row],[R$ (Valores)]],I694+FluxoCaixa101315176[[#This Row],[Valores Receitas / Despesas]])</f>
        <v>76536.000000000204</v>
      </c>
      <c r="J695" s="5">
        <f>IF(FluxoCaixa101315176[[#This Row],[Entrada / Saída]]="Saída",FluxoCaixa101315176[[#This Row],[R$ (Valores)]]*-1,FluxoCaixa101315176[[#This Row],[R$ (Valores)]])</f>
        <v>-2560</v>
      </c>
    </row>
    <row r="696" spans="2:10" hidden="1">
      <c r="B696" s="16">
        <v>46112</v>
      </c>
      <c r="C696" s="48" t="s">
        <v>1908</v>
      </c>
      <c r="D696" s="17" t="s">
        <v>2</v>
      </c>
      <c r="E696" s="17" t="s">
        <v>24</v>
      </c>
      <c r="F696" s="17" t="s">
        <v>2461</v>
      </c>
      <c r="G696" s="21">
        <v>80</v>
      </c>
      <c r="H696" s="17" t="s">
        <v>525</v>
      </c>
      <c r="I696" s="20">
        <f>IF(FluxoCaixa101315176[[#This Row],[Fornecedores]]="Saldo Inicial",FluxoCaixa101315176[[#This Row],[R$ (Valores)]],I695+FluxoCaixa101315176[[#This Row],[Valores Receitas / Despesas]])</f>
        <v>76456.000000000204</v>
      </c>
      <c r="J696" s="5">
        <f>IF(FluxoCaixa101315176[[#This Row],[Entrada / Saída]]="Saída",FluxoCaixa101315176[[#This Row],[R$ (Valores)]]*-1,FluxoCaixa101315176[[#This Row],[R$ (Valores)]])</f>
        <v>-80</v>
      </c>
    </row>
    <row r="697" spans="2:10" hidden="1">
      <c r="B697" s="16">
        <v>46112</v>
      </c>
      <c r="C697" s="48" t="s">
        <v>1908</v>
      </c>
      <c r="D697" s="17" t="s">
        <v>2</v>
      </c>
      <c r="E697" s="17" t="s">
        <v>76</v>
      </c>
      <c r="F697" s="17" t="s">
        <v>2462</v>
      </c>
      <c r="G697" s="21">
        <v>2400</v>
      </c>
      <c r="H697" s="17" t="s">
        <v>525</v>
      </c>
      <c r="I697" s="20">
        <f>IF(FluxoCaixa101315176[[#This Row],[Fornecedores]]="Saldo Inicial",FluxoCaixa101315176[[#This Row],[R$ (Valores)]],I696+FluxoCaixa101315176[[#This Row],[Valores Receitas / Despesas]])</f>
        <v>74056.000000000204</v>
      </c>
      <c r="J697" s="5">
        <f>IF(FluxoCaixa101315176[[#This Row],[Entrada / Saída]]="Saída",FluxoCaixa101315176[[#This Row],[R$ (Valores)]]*-1,FluxoCaixa101315176[[#This Row],[R$ (Valores)]])</f>
        <v>-2400</v>
      </c>
    </row>
    <row r="698" spans="2:10" hidden="1">
      <c r="B698" s="16">
        <v>46112</v>
      </c>
      <c r="C698" s="48" t="s">
        <v>1908</v>
      </c>
      <c r="D698" s="17" t="s">
        <v>2</v>
      </c>
      <c r="E698" s="17" t="s">
        <v>432</v>
      </c>
      <c r="F698" s="17" t="s">
        <v>2463</v>
      </c>
      <c r="G698" s="21">
        <v>1852.7</v>
      </c>
      <c r="H698" s="17" t="s">
        <v>525</v>
      </c>
      <c r="I698" s="20">
        <f>IF(FluxoCaixa101315176[[#This Row],[Fornecedores]]="Saldo Inicial",FluxoCaixa101315176[[#This Row],[R$ (Valores)]],I697+FluxoCaixa101315176[[#This Row],[Valores Receitas / Despesas]])</f>
        <v>72203.300000000207</v>
      </c>
      <c r="J698" s="5">
        <f>IF(FluxoCaixa101315176[[#This Row],[Entrada / Saída]]="Saída",FluxoCaixa101315176[[#This Row],[R$ (Valores)]]*-1,FluxoCaixa101315176[[#This Row],[R$ (Valores)]])</f>
        <v>-1852.7</v>
      </c>
    </row>
    <row r="699" spans="2:10" hidden="1">
      <c r="B699" s="16">
        <v>46112</v>
      </c>
      <c r="C699" s="48" t="s">
        <v>1908</v>
      </c>
      <c r="D699" s="17" t="s">
        <v>2</v>
      </c>
      <c r="E699" s="17" t="s">
        <v>432</v>
      </c>
      <c r="F699" s="17" t="s">
        <v>2463</v>
      </c>
      <c r="G699" s="21">
        <v>105.01</v>
      </c>
      <c r="H699" s="17" t="s">
        <v>525</v>
      </c>
      <c r="I699" s="20">
        <f>IF(FluxoCaixa101315176[[#This Row],[Fornecedores]]="Saldo Inicial",FluxoCaixa101315176[[#This Row],[R$ (Valores)]],I698+FluxoCaixa101315176[[#This Row],[Valores Receitas / Despesas]])</f>
        <v>72098.290000000212</v>
      </c>
      <c r="J699" s="5">
        <f>IF(FluxoCaixa101315176[[#This Row],[Entrada / Saída]]="Saída",FluxoCaixa101315176[[#This Row],[R$ (Valores)]]*-1,FluxoCaixa101315176[[#This Row],[R$ (Valores)]])</f>
        <v>-105.01</v>
      </c>
    </row>
    <row r="700" spans="2:10" hidden="1">
      <c r="B700" s="16">
        <v>46112</v>
      </c>
      <c r="C700" s="48" t="s">
        <v>1908</v>
      </c>
      <c r="D700" s="17" t="s">
        <v>2</v>
      </c>
      <c r="E700" s="17" t="s">
        <v>432</v>
      </c>
      <c r="F700" s="17" t="s">
        <v>2464</v>
      </c>
      <c r="G700" s="21">
        <v>1549.71</v>
      </c>
      <c r="H700" s="17" t="s">
        <v>525</v>
      </c>
      <c r="I700" s="20">
        <f>IF(FluxoCaixa101315176[[#This Row],[Fornecedores]]="Saldo Inicial",FluxoCaixa101315176[[#This Row],[R$ (Valores)]],I699+FluxoCaixa101315176[[#This Row],[Valores Receitas / Despesas]])</f>
        <v>70548.580000000205</v>
      </c>
      <c r="J700" s="5">
        <f>IF(FluxoCaixa101315176[[#This Row],[Entrada / Saída]]="Saída",FluxoCaixa101315176[[#This Row],[R$ (Valores)]]*-1,FluxoCaixa101315176[[#This Row],[R$ (Valores)]])</f>
        <v>-1549.71</v>
      </c>
    </row>
    <row r="701" spans="2:10" hidden="1">
      <c r="B701" s="16">
        <v>46112</v>
      </c>
      <c r="C701" s="48" t="s">
        <v>1908</v>
      </c>
      <c r="D701" s="17" t="s">
        <v>2</v>
      </c>
      <c r="E701" s="17" t="s">
        <v>432</v>
      </c>
      <c r="F701" s="17" t="s">
        <v>2465</v>
      </c>
      <c r="G701" s="21">
        <v>1524.01</v>
      </c>
      <c r="H701" s="17" t="s">
        <v>525</v>
      </c>
      <c r="I701" s="20">
        <f>IF(FluxoCaixa101315176[[#This Row],[Fornecedores]]="Saldo Inicial",FluxoCaixa101315176[[#This Row],[R$ (Valores)]],I700+FluxoCaixa101315176[[#This Row],[Valores Receitas / Despesas]])</f>
        <v>69024.570000000211</v>
      </c>
      <c r="J701" s="5">
        <f>IF(FluxoCaixa101315176[[#This Row],[Entrada / Saída]]="Saída",FluxoCaixa101315176[[#This Row],[R$ (Valores)]]*-1,FluxoCaixa101315176[[#This Row],[R$ (Valores)]])</f>
        <v>-1524.01</v>
      </c>
    </row>
    <row r="702" spans="2:10" hidden="1">
      <c r="B702" s="16">
        <v>46112</v>
      </c>
      <c r="C702" s="48" t="s">
        <v>1908</v>
      </c>
      <c r="D702" s="17" t="s">
        <v>2</v>
      </c>
      <c r="E702" s="17" t="s">
        <v>76</v>
      </c>
      <c r="F702" s="17" t="s">
        <v>2466</v>
      </c>
      <c r="G702" s="21">
        <v>4005</v>
      </c>
      <c r="H702" s="17" t="s">
        <v>525</v>
      </c>
      <c r="I702" s="20">
        <f>IF(FluxoCaixa101315176[[#This Row],[Fornecedores]]="Saldo Inicial",FluxoCaixa101315176[[#This Row],[R$ (Valores)]],I701+FluxoCaixa101315176[[#This Row],[Valores Receitas / Despesas]])</f>
        <v>65019.570000000211</v>
      </c>
      <c r="J702" s="5">
        <f>IF(FluxoCaixa101315176[[#This Row],[Entrada / Saída]]="Saída",FluxoCaixa101315176[[#This Row],[R$ (Valores)]]*-1,FluxoCaixa101315176[[#This Row],[R$ (Valores)]])</f>
        <v>-4005</v>
      </c>
    </row>
    <row r="703" spans="2:10" hidden="1">
      <c r="B703" s="16">
        <v>46112</v>
      </c>
      <c r="C703" s="48" t="s">
        <v>1908</v>
      </c>
      <c r="D703" s="17" t="s">
        <v>2</v>
      </c>
      <c r="E703" s="17" t="s">
        <v>79</v>
      </c>
      <c r="F703" s="17" t="s">
        <v>2467</v>
      </c>
      <c r="G703" s="21">
        <v>40</v>
      </c>
      <c r="H703" s="17" t="s">
        <v>525</v>
      </c>
      <c r="I703" s="20">
        <f>IF(FluxoCaixa101315176[[#This Row],[Fornecedores]]="Saldo Inicial",FluxoCaixa101315176[[#This Row],[R$ (Valores)]],I702+FluxoCaixa101315176[[#This Row],[Valores Receitas / Despesas]])</f>
        <v>64979.570000000211</v>
      </c>
      <c r="J703" s="5">
        <f>IF(FluxoCaixa101315176[[#This Row],[Entrada / Saída]]="Saída",FluxoCaixa101315176[[#This Row],[R$ (Valores)]]*-1,FluxoCaixa101315176[[#This Row],[R$ (Valores)]])</f>
        <v>-40</v>
      </c>
    </row>
    <row r="704" spans="2:10" hidden="1">
      <c r="B704" s="16">
        <v>46112</v>
      </c>
      <c r="C704" s="48" t="s">
        <v>1908</v>
      </c>
      <c r="D704" s="17" t="s">
        <v>2</v>
      </c>
      <c r="E704" s="17" t="s">
        <v>431</v>
      </c>
      <c r="F704" s="17" t="s">
        <v>2468</v>
      </c>
      <c r="G704" s="21">
        <v>308.26</v>
      </c>
      <c r="H704" s="17" t="s">
        <v>525</v>
      </c>
      <c r="I704" s="20">
        <f>IF(FluxoCaixa101315176[[#This Row],[Fornecedores]]="Saldo Inicial",FluxoCaixa101315176[[#This Row],[R$ (Valores)]],I703+FluxoCaixa101315176[[#This Row],[Valores Receitas / Despesas]])</f>
        <v>64671.310000000209</v>
      </c>
      <c r="J704" s="5">
        <f>IF(FluxoCaixa101315176[[#This Row],[Entrada / Saída]]="Saída",FluxoCaixa101315176[[#This Row],[R$ (Valores)]]*-1,FluxoCaixa101315176[[#This Row],[R$ (Valores)]])</f>
        <v>-308.26</v>
      </c>
    </row>
    <row r="705" spans="2:10" hidden="1">
      <c r="B705" s="16">
        <v>46112</v>
      </c>
      <c r="C705" s="48" t="s">
        <v>1908</v>
      </c>
      <c r="D705" s="17" t="s">
        <v>2</v>
      </c>
      <c r="E705" s="17" t="s">
        <v>348</v>
      </c>
      <c r="F705" s="17" t="s">
        <v>2469</v>
      </c>
      <c r="G705" s="21">
        <v>286.58</v>
      </c>
      <c r="H705" s="17" t="s">
        <v>525</v>
      </c>
      <c r="I705" s="20">
        <f>IF(FluxoCaixa101315176[[#This Row],[Fornecedores]]="Saldo Inicial",FluxoCaixa101315176[[#This Row],[R$ (Valores)]],I704+FluxoCaixa101315176[[#This Row],[Valores Receitas / Despesas]])</f>
        <v>64384.730000000207</v>
      </c>
      <c r="J705" s="5">
        <f>IF(FluxoCaixa101315176[[#This Row],[Entrada / Saída]]="Saída",FluxoCaixa101315176[[#This Row],[R$ (Valores)]]*-1,FluxoCaixa101315176[[#This Row],[R$ (Valores)]])</f>
        <v>-286.58</v>
      </c>
    </row>
    <row r="706" spans="2:10" hidden="1">
      <c r="B706" s="16">
        <v>46112</v>
      </c>
      <c r="C706" s="48" t="s">
        <v>1908</v>
      </c>
      <c r="D706" s="17" t="s">
        <v>2</v>
      </c>
      <c r="E706" s="17" t="s">
        <v>348</v>
      </c>
      <c r="F706" s="17" t="s">
        <v>2469</v>
      </c>
      <c r="G706" s="54">
        <v>286.58</v>
      </c>
      <c r="H706" s="17" t="s">
        <v>525</v>
      </c>
      <c r="I706" s="20">
        <f>IF(FluxoCaixa101315176[[#This Row],[Fornecedores]]="Saldo Inicial",FluxoCaixa101315176[[#This Row],[R$ (Valores)]],I705+FluxoCaixa101315176[[#This Row],[Valores Receitas / Despesas]])</f>
        <v>64098.150000000205</v>
      </c>
      <c r="J706" s="5">
        <f>IF(FluxoCaixa101315176[[#This Row],[Entrada / Saída]]="Saída",FluxoCaixa101315176[[#This Row],[R$ (Valores)]]*-1,FluxoCaixa101315176[[#This Row],[R$ (Valores)]])</f>
        <v>-286.58</v>
      </c>
    </row>
    <row r="707" spans="2:10" hidden="1">
      <c r="B707" s="16">
        <v>46112</v>
      </c>
      <c r="C707" s="48" t="s">
        <v>1908</v>
      </c>
      <c r="D707" s="17" t="s">
        <v>2</v>
      </c>
      <c r="E707" s="17" t="s">
        <v>348</v>
      </c>
      <c r="F707" s="17" t="s">
        <v>2469</v>
      </c>
      <c r="G707" s="54">
        <v>286.58</v>
      </c>
      <c r="H707" s="45" t="s">
        <v>525</v>
      </c>
      <c r="I707" s="47">
        <f>IF(FluxoCaixa101315176[[#This Row],[Fornecedores]]="Saldo Inicial",FluxoCaixa101315176[[#This Row],[R$ (Valores)]],I706+FluxoCaixa101315176[[#This Row],[Valores Receitas / Despesas]])</f>
        <v>63811.570000000203</v>
      </c>
      <c r="J707" s="53">
        <f>IF(FluxoCaixa101315176[[#This Row],[Entrada / Saída]]="Saída",FluxoCaixa101315176[[#This Row],[R$ (Valores)]]*-1,FluxoCaixa101315176[[#This Row],[R$ (Valores)]])</f>
        <v>-286.58</v>
      </c>
    </row>
    <row r="708" spans="2:10" hidden="1">
      <c r="B708" s="16">
        <v>46112</v>
      </c>
      <c r="C708" s="48" t="s">
        <v>1908</v>
      </c>
      <c r="D708" s="17" t="s">
        <v>2</v>
      </c>
      <c r="E708" s="17" t="s">
        <v>348</v>
      </c>
      <c r="F708" s="17" t="s">
        <v>2469</v>
      </c>
      <c r="G708" s="54">
        <v>286.58</v>
      </c>
      <c r="H708" s="45" t="s">
        <v>525</v>
      </c>
      <c r="I708" s="47">
        <f>IF(FluxoCaixa101315176[[#This Row],[Fornecedores]]="Saldo Inicial",FluxoCaixa101315176[[#This Row],[R$ (Valores)]],I707+FluxoCaixa101315176[[#This Row],[Valores Receitas / Despesas]])</f>
        <v>63524.990000000202</v>
      </c>
      <c r="J708" s="53">
        <f>IF(FluxoCaixa101315176[[#This Row],[Entrada / Saída]]="Saída",FluxoCaixa101315176[[#This Row],[R$ (Valores)]]*-1,FluxoCaixa101315176[[#This Row],[R$ (Valores)]])</f>
        <v>-286.58</v>
      </c>
    </row>
    <row r="709" spans="2:10" hidden="1">
      <c r="B709" s="16">
        <v>46112</v>
      </c>
      <c r="C709" s="48" t="s">
        <v>1908</v>
      </c>
      <c r="D709" s="17" t="s">
        <v>2</v>
      </c>
      <c r="E709" s="17" t="s">
        <v>348</v>
      </c>
      <c r="F709" s="17" t="s">
        <v>2469</v>
      </c>
      <c r="G709" s="54">
        <v>502.92</v>
      </c>
      <c r="H709" s="45" t="s">
        <v>525</v>
      </c>
      <c r="I709" s="47">
        <f>IF(FluxoCaixa101315176[[#This Row],[Fornecedores]]="Saldo Inicial",FluxoCaixa101315176[[#This Row],[R$ (Valores)]],I708+FluxoCaixa101315176[[#This Row],[Valores Receitas / Despesas]])</f>
        <v>63022.070000000203</v>
      </c>
      <c r="J709" s="53">
        <f>IF(FluxoCaixa101315176[[#This Row],[Entrada / Saída]]="Saída",FluxoCaixa101315176[[#This Row],[R$ (Valores)]]*-1,FluxoCaixa101315176[[#This Row],[R$ (Valores)]])</f>
        <v>-502.92</v>
      </c>
    </row>
    <row r="710" spans="2:10" hidden="1">
      <c r="B710" s="16">
        <v>46112</v>
      </c>
      <c r="C710" s="48" t="s">
        <v>1908</v>
      </c>
      <c r="D710" s="17" t="s">
        <v>2</v>
      </c>
      <c r="E710" s="17" t="s">
        <v>71</v>
      </c>
      <c r="F710" s="87" t="s">
        <v>2470</v>
      </c>
      <c r="G710" s="21">
        <v>202</v>
      </c>
      <c r="H710" s="45" t="s">
        <v>525</v>
      </c>
      <c r="I710" s="47">
        <f>IF(FluxoCaixa101315176[[#This Row],[Fornecedores]]="Saldo Inicial",FluxoCaixa101315176[[#This Row],[R$ (Valores)]],I709+FluxoCaixa101315176[[#This Row],[Valores Receitas / Despesas]])</f>
        <v>62820.070000000203</v>
      </c>
      <c r="J710" s="53">
        <f>IF(FluxoCaixa101315176[[#This Row],[Entrada / Saída]]="Saída",FluxoCaixa101315176[[#This Row],[R$ (Valores)]]*-1,FluxoCaixa101315176[[#This Row],[R$ (Valores)]])</f>
        <v>-202</v>
      </c>
    </row>
    <row r="711" spans="2:10" hidden="1">
      <c r="B711" s="16">
        <v>46112</v>
      </c>
      <c r="C711" s="48" t="s">
        <v>1908</v>
      </c>
      <c r="D711" s="17" t="s">
        <v>2</v>
      </c>
      <c r="E711" s="17" t="s">
        <v>348</v>
      </c>
      <c r="F711" s="17" t="s">
        <v>2469</v>
      </c>
      <c r="G711" s="21">
        <v>275.16000000000003</v>
      </c>
      <c r="H711" s="17" t="s">
        <v>525</v>
      </c>
      <c r="I711" s="20">
        <f>IF(FluxoCaixa101315176[[#This Row],[Fornecedores]]="Saldo Inicial",FluxoCaixa101315176[[#This Row],[R$ (Valores)]],I710+FluxoCaixa101315176[[#This Row],[Valores Receitas / Despesas]])</f>
        <v>62544.9100000002</v>
      </c>
      <c r="J711" s="5">
        <f>IF(FluxoCaixa101315176[[#This Row],[Entrada / Saída]]="Saída",FluxoCaixa101315176[[#This Row],[R$ (Valores)]]*-1,FluxoCaixa101315176[[#This Row],[R$ (Valores)]])</f>
        <v>-275.16000000000003</v>
      </c>
    </row>
    <row r="712" spans="2:10" hidden="1">
      <c r="B712" s="16">
        <v>46112</v>
      </c>
      <c r="C712" s="48" t="s">
        <v>1908</v>
      </c>
      <c r="D712" s="17" t="s">
        <v>2</v>
      </c>
      <c r="E712" s="17" t="s">
        <v>348</v>
      </c>
      <c r="F712" s="17" t="s">
        <v>2469</v>
      </c>
      <c r="G712" s="21">
        <v>318.10000000000002</v>
      </c>
      <c r="H712" s="17" t="s">
        <v>525</v>
      </c>
      <c r="I712" s="20">
        <f>IF(FluxoCaixa101315176[[#This Row],[Fornecedores]]="Saldo Inicial",FluxoCaixa101315176[[#This Row],[R$ (Valores)]],I711+FluxoCaixa101315176[[#This Row],[Valores Receitas / Despesas]])</f>
        <v>62226.810000000201</v>
      </c>
      <c r="J712" s="5">
        <f>IF(FluxoCaixa101315176[[#This Row],[Entrada / Saída]]="Saída",FluxoCaixa101315176[[#This Row],[R$ (Valores)]]*-1,FluxoCaixa101315176[[#This Row],[R$ (Valores)]])</f>
        <v>-318.10000000000002</v>
      </c>
    </row>
    <row r="713" spans="2:10" hidden="1">
      <c r="B713" s="16">
        <v>46112</v>
      </c>
      <c r="C713" s="48" t="s">
        <v>1908</v>
      </c>
      <c r="D713" s="17" t="s">
        <v>2</v>
      </c>
      <c r="E713" s="17" t="s">
        <v>348</v>
      </c>
      <c r="F713" s="17" t="s">
        <v>2469</v>
      </c>
      <c r="G713" s="21">
        <v>318.10000000000002</v>
      </c>
      <c r="H713" s="17" t="s">
        <v>525</v>
      </c>
      <c r="I713" s="20">
        <f>IF(FluxoCaixa101315176[[#This Row],[Fornecedores]]="Saldo Inicial",FluxoCaixa101315176[[#This Row],[R$ (Valores)]],I712+FluxoCaixa101315176[[#This Row],[Valores Receitas / Despesas]])</f>
        <v>61908.710000000203</v>
      </c>
      <c r="J713" s="5">
        <f>IF(FluxoCaixa101315176[[#This Row],[Entrada / Saída]]="Saída",FluxoCaixa101315176[[#This Row],[R$ (Valores)]]*-1,FluxoCaixa101315176[[#This Row],[R$ (Valores)]])</f>
        <v>-318.10000000000002</v>
      </c>
    </row>
    <row r="714" spans="2:10" hidden="1">
      <c r="B714" s="16">
        <v>46112</v>
      </c>
      <c r="C714" s="48" t="s">
        <v>1908</v>
      </c>
      <c r="D714" s="17" t="s">
        <v>2</v>
      </c>
      <c r="E714" s="17" t="s">
        <v>348</v>
      </c>
      <c r="F714" s="17" t="s">
        <v>2469</v>
      </c>
      <c r="G714" s="21">
        <v>318.10000000000002</v>
      </c>
      <c r="H714" s="17" t="s">
        <v>525</v>
      </c>
      <c r="I714" s="20">
        <f>IF(FluxoCaixa101315176[[#This Row],[Fornecedores]]="Saldo Inicial",FluxoCaixa101315176[[#This Row],[R$ (Valores)]],I713+FluxoCaixa101315176[[#This Row],[Valores Receitas / Despesas]])</f>
        <v>61590.610000000204</v>
      </c>
      <c r="J714" s="5">
        <f>IF(FluxoCaixa101315176[[#This Row],[Entrada / Saída]]="Saída",FluxoCaixa101315176[[#This Row],[R$ (Valores)]]*-1,FluxoCaixa101315176[[#This Row],[R$ (Valores)]])</f>
        <v>-318.10000000000002</v>
      </c>
    </row>
    <row r="715" spans="2:10" hidden="1">
      <c r="B715" s="16">
        <v>46112</v>
      </c>
      <c r="C715" s="48" t="s">
        <v>1908</v>
      </c>
      <c r="D715" s="17" t="s">
        <v>2</v>
      </c>
      <c r="E715" s="17" t="s">
        <v>348</v>
      </c>
      <c r="F715" s="17" t="s">
        <v>2469</v>
      </c>
      <c r="G715" s="21">
        <v>318.10000000000002</v>
      </c>
      <c r="H715" s="17" t="s">
        <v>525</v>
      </c>
      <c r="I715" s="20">
        <f>IF(FluxoCaixa101315176[[#This Row],[Fornecedores]]="Saldo Inicial",FluxoCaixa101315176[[#This Row],[R$ (Valores)]],I714+FluxoCaixa101315176[[#This Row],[Valores Receitas / Despesas]])</f>
        <v>61272.510000000206</v>
      </c>
      <c r="J715" s="5">
        <f>IF(FluxoCaixa101315176[[#This Row],[Entrada / Saída]]="Saída",FluxoCaixa101315176[[#This Row],[R$ (Valores)]]*-1,FluxoCaixa101315176[[#This Row],[R$ (Valores)]])</f>
        <v>-318.10000000000002</v>
      </c>
    </row>
    <row r="716" spans="2:10" hidden="1">
      <c r="B716" s="16">
        <v>46112</v>
      </c>
      <c r="C716" s="48" t="s">
        <v>1908</v>
      </c>
      <c r="D716" s="17" t="s">
        <v>2</v>
      </c>
      <c r="E716" s="17" t="s">
        <v>348</v>
      </c>
      <c r="F716" s="17" t="s">
        <v>2469</v>
      </c>
      <c r="G716" s="21">
        <v>119.18</v>
      </c>
      <c r="H716" s="17" t="s">
        <v>525</v>
      </c>
      <c r="I716" s="20">
        <f>IF(FluxoCaixa101315176[[#This Row],[Fornecedores]]="Saldo Inicial",FluxoCaixa101315176[[#This Row],[R$ (Valores)]],I715+FluxoCaixa101315176[[#This Row],[Valores Receitas / Despesas]])</f>
        <v>61153.330000000205</v>
      </c>
      <c r="J716" s="5">
        <f>IF(FluxoCaixa101315176[[#This Row],[Entrada / Saída]]="Saída",FluxoCaixa101315176[[#This Row],[R$ (Valores)]]*-1,FluxoCaixa101315176[[#This Row],[R$ (Valores)]])</f>
        <v>-119.18</v>
      </c>
    </row>
    <row r="717" spans="2:10" hidden="1">
      <c r="B717" s="16">
        <v>46112</v>
      </c>
      <c r="C717" s="48" t="s">
        <v>1908</v>
      </c>
      <c r="D717" s="17" t="s">
        <v>2</v>
      </c>
      <c r="E717" s="17" t="s">
        <v>348</v>
      </c>
      <c r="F717" s="17" t="s">
        <v>2469</v>
      </c>
      <c r="G717" s="21">
        <v>164.82</v>
      </c>
      <c r="H717" s="17" t="s">
        <v>525</v>
      </c>
      <c r="I717" s="20">
        <f>IF(FluxoCaixa101315176[[#This Row],[Fornecedores]]="Saldo Inicial",FluxoCaixa101315176[[#This Row],[R$ (Valores)]],I716+FluxoCaixa101315176[[#This Row],[Valores Receitas / Despesas]])</f>
        <v>60988.510000000206</v>
      </c>
      <c r="J717" s="5">
        <f>IF(FluxoCaixa101315176[[#This Row],[Entrada / Saída]]="Saída",FluxoCaixa101315176[[#This Row],[R$ (Valores)]]*-1,FluxoCaixa101315176[[#This Row],[R$ (Valores)]])</f>
        <v>-164.82</v>
      </c>
    </row>
    <row r="718" spans="2:10" hidden="1">
      <c r="B718" s="16">
        <v>46112</v>
      </c>
      <c r="C718" s="48" t="s">
        <v>1908</v>
      </c>
      <c r="D718" s="17" t="s">
        <v>2</v>
      </c>
      <c r="E718" s="17" t="s">
        <v>348</v>
      </c>
      <c r="F718" s="17" t="s">
        <v>2469</v>
      </c>
      <c r="G718" s="21">
        <v>188.04</v>
      </c>
      <c r="H718" s="17" t="s">
        <v>525</v>
      </c>
      <c r="I718" s="20">
        <f>IF(FluxoCaixa101315176[[#This Row],[Fornecedores]]="Saldo Inicial",FluxoCaixa101315176[[#This Row],[R$ (Valores)]],I717+FluxoCaixa101315176[[#This Row],[Valores Receitas / Despesas]])</f>
        <v>60800.470000000205</v>
      </c>
      <c r="J718" s="5">
        <f>IF(FluxoCaixa101315176[[#This Row],[Entrada / Saída]]="Saída",FluxoCaixa101315176[[#This Row],[R$ (Valores)]]*-1,FluxoCaixa101315176[[#This Row],[R$ (Valores)]])</f>
        <v>-188.04</v>
      </c>
    </row>
    <row r="719" spans="2:10" hidden="1">
      <c r="B719" s="16">
        <v>46112</v>
      </c>
      <c r="C719" s="48" t="s">
        <v>1908</v>
      </c>
      <c r="D719" s="17" t="s">
        <v>2</v>
      </c>
      <c r="E719" s="17" t="s">
        <v>348</v>
      </c>
      <c r="F719" s="17" t="s">
        <v>2469</v>
      </c>
      <c r="G719" s="21">
        <v>275.16000000000003</v>
      </c>
      <c r="H719" s="17" t="s">
        <v>525</v>
      </c>
      <c r="I719" s="20">
        <f>IF(FluxoCaixa101315176[[#This Row],[Fornecedores]]="Saldo Inicial",FluxoCaixa101315176[[#This Row],[R$ (Valores)]],I718+FluxoCaixa101315176[[#This Row],[Valores Receitas / Despesas]])</f>
        <v>60525.310000000201</v>
      </c>
      <c r="J719" s="5">
        <f>IF(FluxoCaixa101315176[[#This Row],[Entrada / Saída]]="Saída",FluxoCaixa101315176[[#This Row],[R$ (Valores)]]*-1,FluxoCaixa101315176[[#This Row],[R$ (Valores)]])</f>
        <v>-275.16000000000003</v>
      </c>
    </row>
    <row r="720" spans="2:10" hidden="1">
      <c r="B720" s="16">
        <v>46112</v>
      </c>
      <c r="C720" s="48" t="s">
        <v>1908</v>
      </c>
      <c r="D720" s="17" t="s">
        <v>2</v>
      </c>
      <c r="E720" s="17" t="s">
        <v>348</v>
      </c>
      <c r="F720" s="17" t="s">
        <v>2469</v>
      </c>
      <c r="G720" s="21">
        <v>199.14</v>
      </c>
      <c r="H720" s="17" t="s">
        <v>525</v>
      </c>
      <c r="I720" s="20">
        <f>IF(FluxoCaixa101315176[[#This Row],[Fornecedores]]="Saldo Inicial",FluxoCaixa101315176[[#This Row],[R$ (Valores)]],I719+FluxoCaixa101315176[[#This Row],[Valores Receitas / Despesas]])</f>
        <v>60326.170000000202</v>
      </c>
      <c r="J720" s="5">
        <f>IF(FluxoCaixa101315176[[#This Row],[Entrada / Saída]]="Saída",FluxoCaixa101315176[[#This Row],[R$ (Valores)]]*-1,FluxoCaixa101315176[[#This Row],[R$ (Valores)]])</f>
        <v>-199.14</v>
      </c>
    </row>
    <row r="721" spans="2:10" hidden="1">
      <c r="B721" s="16">
        <v>46112</v>
      </c>
      <c r="C721" s="48" t="s">
        <v>1908</v>
      </c>
      <c r="D721" s="17" t="s">
        <v>2</v>
      </c>
      <c r="E721" s="17" t="s">
        <v>348</v>
      </c>
      <c r="F721" s="17" t="s">
        <v>2469</v>
      </c>
      <c r="G721" s="54">
        <v>347</v>
      </c>
      <c r="H721" s="17" t="s">
        <v>525</v>
      </c>
      <c r="I721" s="20">
        <f>IF(FluxoCaixa101315176[[#This Row],[Fornecedores]]="Saldo Inicial",FluxoCaixa101315176[[#This Row],[R$ (Valores)]],I720+FluxoCaixa101315176[[#This Row],[Valores Receitas / Despesas]])</f>
        <v>59979.170000000202</v>
      </c>
      <c r="J721" s="5">
        <f>IF(FluxoCaixa101315176[[#This Row],[Entrada / Saída]]="Saída",FluxoCaixa101315176[[#This Row],[R$ (Valores)]]*-1,FluxoCaixa101315176[[#This Row],[R$ (Valores)]])</f>
        <v>-347</v>
      </c>
    </row>
    <row r="722" spans="2:10" hidden="1">
      <c r="B722" s="56">
        <v>46112</v>
      </c>
      <c r="C722" s="52" t="s">
        <v>1908</v>
      </c>
      <c r="D722" s="17" t="s">
        <v>2</v>
      </c>
      <c r="E722" s="17" t="s">
        <v>348</v>
      </c>
      <c r="F722" s="17" t="s">
        <v>2469</v>
      </c>
      <c r="G722" s="54">
        <v>189.1</v>
      </c>
      <c r="H722" s="45" t="s">
        <v>525</v>
      </c>
      <c r="I722" s="47">
        <f>IF(FluxoCaixa101315176[[#This Row],[Fornecedores]]="Saldo Inicial",FluxoCaixa101315176[[#This Row],[R$ (Valores)]],I721+FluxoCaixa101315176[[#This Row],[Valores Receitas / Despesas]])</f>
        <v>59790.070000000203</v>
      </c>
      <c r="J722" s="53">
        <f>IF(FluxoCaixa101315176[[#This Row],[Entrada / Saída]]="Saída",FluxoCaixa101315176[[#This Row],[R$ (Valores)]]*-1,FluxoCaixa101315176[[#This Row],[R$ (Valores)]])</f>
        <v>-189.1</v>
      </c>
    </row>
    <row r="723" spans="2:10" hidden="1">
      <c r="B723" s="56">
        <v>46112</v>
      </c>
      <c r="C723" s="52" t="s">
        <v>1908</v>
      </c>
      <c r="D723" s="17" t="s">
        <v>2</v>
      </c>
      <c r="E723" s="17" t="s">
        <v>348</v>
      </c>
      <c r="F723" s="17" t="s">
        <v>2469</v>
      </c>
      <c r="G723" s="54">
        <v>483.34</v>
      </c>
      <c r="H723" s="45" t="s">
        <v>525</v>
      </c>
      <c r="I723" s="47">
        <f>IF(FluxoCaixa101315176[[#This Row],[Fornecedores]]="Saldo Inicial",FluxoCaixa101315176[[#This Row],[R$ (Valores)]],I722+FluxoCaixa101315176[[#This Row],[Valores Receitas / Despesas]])</f>
        <v>59306.730000000207</v>
      </c>
      <c r="J723" s="53">
        <f>IF(FluxoCaixa101315176[[#This Row],[Entrada / Saída]]="Saída",FluxoCaixa101315176[[#This Row],[R$ (Valores)]]*-1,FluxoCaixa101315176[[#This Row],[R$ (Valores)]])</f>
        <v>-483.34</v>
      </c>
    </row>
    <row r="724" spans="2:10" hidden="1">
      <c r="B724" s="56">
        <v>46112</v>
      </c>
      <c r="C724" s="52" t="s">
        <v>1908</v>
      </c>
      <c r="D724" s="17" t="s">
        <v>2</v>
      </c>
      <c r="E724" s="17" t="s">
        <v>348</v>
      </c>
      <c r="F724" s="17" t="s">
        <v>2469</v>
      </c>
      <c r="G724" s="21">
        <v>267.56</v>
      </c>
      <c r="H724" s="45" t="s">
        <v>525</v>
      </c>
      <c r="I724" s="47">
        <f>IF(FluxoCaixa101315176[[#This Row],[Fornecedores]]="Saldo Inicial",FluxoCaixa101315176[[#This Row],[R$ (Valores)]],I723+FluxoCaixa101315176[[#This Row],[Valores Receitas / Despesas]])</f>
        <v>59039.170000000209</v>
      </c>
      <c r="J724" s="53">
        <f>IF(FluxoCaixa101315176[[#This Row],[Entrada / Saída]]="Saída",FluxoCaixa101315176[[#This Row],[R$ (Valores)]]*-1,FluxoCaixa101315176[[#This Row],[R$ (Valores)]])</f>
        <v>-267.56</v>
      </c>
    </row>
    <row r="725" spans="2:10" hidden="1">
      <c r="B725" s="56">
        <v>46112</v>
      </c>
      <c r="C725" s="52" t="s">
        <v>1908</v>
      </c>
      <c r="D725" s="17" t="s">
        <v>2</v>
      </c>
      <c r="E725" s="17" t="s">
        <v>348</v>
      </c>
      <c r="F725" s="17" t="s">
        <v>2469</v>
      </c>
      <c r="G725" s="21">
        <v>257.8</v>
      </c>
      <c r="H725" s="17" t="s">
        <v>525</v>
      </c>
      <c r="I725" s="20">
        <f>IF(FluxoCaixa101315176[[#This Row],[Fornecedores]]="Saldo Inicial",FluxoCaixa101315176[[#This Row],[R$ (Valores)]],I724+FluxoCaixa101315176[[#This Row],[Valores Receitas / Despesas]])</f>
        <v>58781.370000000206</v>
      </c>
      <c r="J725" s="5">
        <f>IF(FluxoCaixa101315176[[#This Row],[Entrada / Saída]]="Saída",FluxoCaixa101315176[[#This Row],[R$ (Valores)]]*-1,FluxoCaixa101315176[[#This Row],[R$ (Valores)]])</f>
        <v>-257.8</v>
      </c>
    </row>
    <row r="726" spans="2:10" hidden="1">
      <c r="B726" s="56">
        <v>46112</v>
      </c>
      <c r="C726" s="52" t="s">
        <v>1908</v>
      </c>
      <c r="D726" s="17" t="s">
        <v>2</v>
      </c>
      <c r="E726" s="17" t="s">
        <v>348</v>
      </c>
      <c r="F726" s="17" t="s">
        <v>2469</v>
      </c>
      <c r="G726" s="21">
        <v>182.76</v>
      </c>
      <c r="H726" s="17" t="s">
        <v>525</v>
      </c>
      <c r="I726" s="20">
        <f>IF(FluxoCaixa101315176[[#This Row],[Fornecedores]]="Saldo Inicial",FluxoCaixa101315176[[#This Row],[R$ (Valores)]],I725+FluxoCaixa101315176[[#This Row],[Valores Receitas / Despesas]])</f>
        <v>58598.610000000204</v>
      </c>
      <c r="J726" s="5">
        <f>IF(FluxoCaixa101315176[[#This Row],[Entrada / Saída]]="Saída",FluxoCaixa101315176[[#This Row],[R$ (Valores)]]*-1,FluxoCaixa101315176[[#This Row],[R$ (Valores)]])</f>
        <v>-182.76</v>
      </c>
    </row>
    <row r="727" spans="2:10" hidden="1">
      <c r="B727" s="56">
        <v>46112</v>
      </c>
      <c r="C727" s="52" t="s">
        <v>1908</v>
      </c>
      <c r="D727" s="17" t="s">
        <v>2</v>
      </c>
      <c r="E727" s="17" t="s">
        <v>348</v>
      </c>
      <c r="F727" s="17" t="s">
        <v>2469</v>
      </c>
      <c r="G727" s="21">
        <v>151.34</v>
      </c>
      <c r="H727" s="17" t="s">
        <v>525</v>
      </c>
      <c r="I727" s="20">
        <f>IF(FluxoCaixa101315176[[#This Row],[Fornecedores]]="Saldo Inicial",FluxoCaixa101315176[[#This Row],[R$ (Valores)]],I726+FluxoCaixa101315176[[#This Row],[Valores Receitas / Despesas]])</f>
        <v>58447.270000000208</v>
      </c>
      <c r="J727" s="5">
        <f>IF(FluxoCaixa101315176[[#This Row],[Entrada / Saída]]="Saída",FluxoCaixa101315176[[#This Row],[R$ (Valores)]]*-1,FluxoCaixa101315176[[#This Row],[R$ (Valores)]])</f>
        <v>-151.34</v>
      </c>
    </row>
    <row r="728" spans="2:10" hidden="1">
      <c r="B728" s="56">
        <v>46112</v>
      </c>
      <c r="C728" s="52" t="s">
        <v>1908</v>
      </c>
      <c r="D728" s="17" t="s">
        <v>2</v>
      </c>
      <c r="E728" s="17" t="s">
        <v>348</v>
      </c>
      <c r="F728" s="17" t="s">
        <v>2469</v>
      </c>
      <c r="G728" s="21">
        <v>130.5</v>
      </c>
      <c r="H728" s="17" t="s">
        <v>525</v>
      </c>
      <c r="I728" s="20">
        <f>IF(FluxoCaixa101315176[[#This Row],[Fornecedores]]="Saldo Inicial",FluxoCaixa101315176[[#This Row],[R$ (Valores)]],I727+FluxoCaixa101315176[[#This Row],[Valores Receitas / Despesas]])</f>
        <v>58316.770000000208</v>
      </c>
      <c r="J728" s="5">
        <f>IF(FluxoCaixa101315176[[#This Row],[Entrada / Saída]]="Saída",FluxoCaixa101315176[[#This Row],[R$ (Valores)]]*-1,FluxoCaixa101315176[[#This Row],[R$ (Valores)]])</f>
        <v>-130.5</v>
      </c>
    </row>
    <row r="729" spans="2:10" hidden="1">
      <c r="B729" s="56">
        <v>46112</v>
      </c>
      <c r="C729" s="52" t="s">
        <v>1908</v>
      </c>
      <c r="D729" s="17" t="s">
        <v>2</v>
      </c>
      <c r="E729" s="17" t="s">
        <v>348</v>
      </c>
      <c r="F729" s="17" t="s">
        <v>2469</v>
      </c>
      <c r="G729" s="21">
        <v>279.60000000000002</v>
      </c>
      <c r="H729" s="17" t="s">
        <v>525</v>
      </c>
      <c r="I729" s="20">
        <f>IF(FluxoCaixa101315176[[#This Row],[Fornecedores]]="Saldo Inicial",FluxoCaixa101315176[[#This Row],[R$ (Valores)]],I728+FluxoCaixa101315176[[#This Row],[Valores Receitas / Despesas]])</f>
        <v>58037.170000000209</v>
      </c>
      <c r="J729" s="5">
        <f>IF(FluxoCaixa101315176[[#This Row],[Entrada / Saída]]="Saída",FluxoCaixa101315176[[#This Row],[R$ (Valores)]]*-1,FluxoCaixa101315176[[#This Row],[R$ (Valores)]])</f>
        <v>-279.60000000000002</v>
      </c>
    </row>
    <row r="730" spans="2:10" hidden="1">
      <c r="B730" s="56">
        <v>46112</v>
      </c>
      <c r="C730" s="52" t="s">
        <v>1908</v>
      </c>
      <c r="D730" s="17" t="s">
        <v>2</v>
      </c>
      <c r="E730" s="17" t="s">
        <v>348</v>
      </c>
      <c r="F730" s="17" t="s">
        <v>2469</v>
      </c>
      <c r="G730" s="21">
        <v>105.8</v>
      </c>
      <c r="H730" s="17" t="s">
        <v>525</v>
      </c>
      <c r="I730" s="20">
        <f>IF(FluxoCaixa101315176[[#This Row],[Fornecedores]]="Saldo Inicial",FluxoCaixa101315176[[#This Row],[R$ (Valores)]],I729+FluxoCaixa101315176[[#This Row],[Valores Receitas / Despesas]])</f>
        <v>57931.370000000206</v>
      </c>
      <c r="J730" s="5">
        <f>IF(FluxoCaixa101315176[[#This Row],[Entrada / Saída]]="Saída",FluxoCaixa101315176[[#This Row],[R$ (Valores)]]*-1,FluxoCaixa101315176[[#This Row],[R$ (Valores)]])</f>
        <v>-105.8</v>
      </c>
    </row>
    <row r="731" spans="2:10" hidden="1">
      <c r="B731" s="56">
        <v>46112</v>
      </c>
      <c r="C731" s="52" t="s">
        <v>1908</v>
      </c>
      <c r="D731" s="17" t="s">
        <v>2</v>
      </c>
      <c r="E731" s="17" t="s">
        <v>70</v>
      </c>
      <c r="F731" s="17" t="s">
        <v>1035</v>
      </c>
      <c r="G731" s="21">
        <v>650</v>
      </c>
      <c r="H731" s="17" t="s">
        <v>525</v>
      </c>
      <c r="I731" s="20">
        <f>IF(FluxoCaixa101315176[[#This Row],[Fornecedores]]="Saldo Inicial",FluxoCaixa101315176[[#This Row],[R$ (Valores)]],I730+FluxoCaixa101315176[[#This Row],[Valores Receitas / Despesas]])</f>
        <v>57281.370000000206</v>
      </c>
      <c r="J731" s="5">
        <f>IF(FluxoCaixa101315176[[#This Row],[Entrada / Saída]]="Saída",FluxoCaixa101315176[[#This Row],[R$ (Valores)]]*-1,FluxoCaixa101315176[[#This Row],[R$ (Valores)]])</f>
        <v>-650</v>
      </c>
    </row>
    <row r="732" spans="2:10" hidden="1">
      <c r="B732" s="56">
        <v>46112</v>
      </c>
      <c r="C732" s="52" t="s">
        <v>1908</v>
      </c>
      <c r="D732" s="17" t="s">
        <v>2</v>
      </c>
      <c r="E732" s="17" t="s">
        <v>70</v>
      </c>
      <c r="F732" s="17" t="s">
        <v>826</v>
      </c>
      <c r="G732" s="21">
        <v>650</v>
      </c>
      <c r="H732" s="17" t="s">
        <v>525</v>
      </c>
      <c r="I732" s="20">
        <f>IF(FluxoCaixa101315176[[#This Row],[Fornecedores]]="Saldo Inicial",FluxoCaixa101315176[[#This Row],[R$ (Valores)]],I731+FluxoCaixa101315176[[#This Row],[Valores Receitas / Despesas]])</f>
        <v>56631.370000000206</v>
      </c>
      <c r="J732" s="5">
        <f>IF(FluxoCaixa101315176[[#This Row],[Entrada / Saída]]="Saída",FluxoCaixa101315176[[#This Row],[R$ (Valores)]]*-1,FluxoCaixa101315176[[#This Row],[R$ (Valores)]])</f>
        <v>-650</v>
      </c>
    </row>
    <row r="733" spans="2:10" hidden="1">
      <c r="B733" s="56">
        <v>46112</v>
      </c>
      <c r="C733" s="52" t="s">
        <v>1908</v>
      </c>
      <c r="D733" s="17" t="s">
        <v>2</v>
      </c>
      <c r="E733" s="17" t="s">
        <v>70</v>
      </c>
      <c r="F733" s="17" t="s">
        <v>2473</v>
      </c>
      <c r="G733" s="21">
        <v>6000</v>
      </c>
      <c r="H733" s="17" t="s">
        <v>525</v>
      </c>
      <c r="I733" s="20">
        <f>IF(FluxoCaixa101315176[[#This Row],[Fornecedores]]="Saldo Inicial",FluxoCaixa101315176[[#This Row],[R$ (Valores)]],I732+FluxoCaixa101315176[[#This Row],[Valores Receitas / Despesas]])</f>
        <v>50631.370000000206</v>
      </c>
      <c r="J733" s="5">
        <f>IF(FluxoCaixa101315176[[#This Row],[Entrada / Saída]]="Saída",FluxoCaixa101315176[[#This Row],[R$ (Valores)]]*-1,FluxoCaixa101315176[[#This Row],[R$ (Valores)]])</f>
        <v>-6000</v>
      </c>
    </row>
    <row r="734" spans="2:10" hidden="1">
      <c r="B734" s="56">
        <v>46112</v>
      </c>
      <c r="C734" s="52" t="s">
        <v>1908</v>
      </c>
      <c r="D734" s="17" t="s">
        <v>2</v>
      </c>
      <c r="E734" s="17" t="s">
        <v>70</v>
      </c>
      <c r="F734" s="17" t="s">
        <v>1586</v>
      </c>
      <c r="G734" s="21">
        <v>500</v>
      </c>
      <c r="H734" s="17" t="s">
        <v>525</v>
      </c>
      <c r="I734" s="20">
        <f>IF(FluxoCaixa101315176[[#This Row],[Fornecedores]]="Saldo Inicial",FluxoCaixa101315176[[#This Row],[R$ (Valores)]],I733+FluxoCaixa101315176[[#This Row],[Valores Receitas / Despesas]])</f>
        <v>50131.370000000206</v>
      </c>
      <c r="J734" s="5">
        <f>IF(FluxoCaixa101315176[[#This Row],[Entrada / Saída]]="Saída",FluxoCaixa101315176[[#This Row],[R$ (Valores)]]*-1,FluxoCaixa101315176[[#This Row],[R$ (Valores)]])</f>
        <v>-500</v>
      </c>
    </row>
    <row r="735" spans="2:10" hidden="1">
      <c r="B735" s="56">
        <v>46112</v>
      </c>
      <c r="C735" s="52" t="s">
        <v>1908</v>
      </c>
      <c r="D735" s="17" t="s">
        <v>2</v>
      </c>
      <c r="E735" s="17" t="s">
        <v>70</v>
      </c>
      <c r="F735" s="17" t="s">
        <v>798</v>
      </c>
      <c r="G735" s="21">
        <v>650</v>
      </c>
      <c r="H735" s="17" t="s">
        <v>525</v>
      </c>
      <c r="I735" s="20">
        <f>IF(FluxoCaixa101315176[[#This Row],[Fornecedores]]="Saldo Inicial",FluxoCaixa101315176[[#This Row],[R$ (Valores)]],I734+FluxoCaixa101315176[[#This Row],[Valores Receitas / Despesas]])</f>
        <v>49481.370000000206</v>
      </c>
      <c r="J735" s="5">
        <f>IF(FluxoCaixa101315176[[#This Row],[Entrada / Saída]]="Saída",FluxoCaixa101315176[[#This Row],[R$ (Valores)]]*-1,FluxoCaixa101315176[[#This Row],[R$ (Valores)]])</f>
        <v>-650</v>
      </c>
    </row>
    <row r="736" spans="2:10" hidden="1">
      <c r="B736" s="56">
        <v>46112</v>
      </c>
      <c r="C736" s="52" t="s">
        <v>1908</v>
      </c>
      <c r="D736" s="17" t="s">
        <v>2</v>
      </c>
      <c r="E736" s="17" t="s">
        <v>70</v>
      </c>
      <c r="F736" s="17" t="s">
        <v>1594</v>
      </c>
      <c r="G736" s="21">
        <v>500</v>
      </c>
      <c r="H736" s="17" t="s">
        <v>525</v>
      </c>
      <c r="I736" s="20">
        <f>IF(FluxoCaixa101315176[[#This Row],[Fornecedores]]="Saldo Inicial",FluxoCaixa101315176[[#This Row],[R$ (Valores)]],I735+FluxoCaixa101315176[[#This Row],[Valores Receitas / Despesas]])</f>
        <v>48981.370000000206</v>
      </c>
      <c r="J736" s="5">
        <f>IF(FluxoCaixa101315176[[#This Row],[Entrada / Saída]]="Saída",FluxoCaixa101315176[[#This Row],[R$ (Valores)]]*-1,FluxoCaixa101315176[[#This Row],[R$ (Valores)]])</f>
        <v>-500</v>
      </c>
    </row>
    <row r="737" spans="2:10" hidden="1">
      <c r="B737" s="56">
        <v>46112</v>
      </c>
      <c r="C737" s="52" t="s">
        <v>1908</v>
      </c>
      <c r="D737" s="17" t="s">
        <v>2</v>
      </c>
      <c r="E737" s="17" t="s">
        <v>70</v>
      </c>
      <c r="F737" s="17" t="s">
        <v>2106</v>
      </c>
      <c r="G737" s="21">
        <v>650</v>
      </c>
      <c r="H737" s="17" t="s">
        <v>525</v>
      </c>
      <c r="I737" s="20">
        <f>IF(FluxoCaixa101315176[[#This Row],[Fornecedores]]="Saldo Inicial",FluxoCaixa101315176[[#This Row],[R$ (Valores)]],I736+FluxoCaixa101315176[[#This Row],[Valores Receitas / Despesas]])</f>
        <v>48331.370000000206</v>
      </c>
      <c r="J737" s="5">
        <f>IF(FluxoCaixa101315176[[#This Row],[Entrada / Saída]]="Saída",FluxoCaixa101315176[[#This Row],[R$ (Valores)]]*-1,FluxoCaixa101315176[[#This Row],[R$ (Valores)]])</f>
        <v>-650</v>
      </c>
    </row>
    <row r="738" spans="2:10" hidden="1">
      <c r="B738" s="56">
        <v>46112</v>
      </c>
      <c r="C738" s="52" t="s">
        <v>1908</v>
      </c>
      <c r="D738" s="17" t="s">
        <v>2</v>
      </c>
      <c r="E738" s="17" t="s">
        <v>70</v>
      </c>
      <c r="F738" s="17" t="s">
        <v>779</v>
      </c>
      <c r="G738" s="21">
        <v>1300</v>
      </c>
      <c r="H738" s="17" t="s">
        <v>525</v>
      </c>
      <c r="I738" s="20">
        <f>IF(FluxoCaixa101315176[[#This Row],[Fornecedores]]="Saldo Inicial",FluxoCaixa101315176[[#This Row],[R$ (Valores)]],I737+FluxoCaixa101315176[[#This Row],[Valores Receitas / Despesas]])</f>
        <v>47031.370000000206</v>
      </c>
      <c r="J738" s="5">
        <f>IF(FluxoCaixa101315176[[#This Row],[Entrada / Saída]]="Saída",FluxoCaixa101315176[[#This Row],[R$ (Valores)]]*-1,FluxoCaixa101315176[[#This Row],[R$ (Valores)]])</f>
        <v>-1300</v>
      </c>
    </row>
    <row r="739" spans="2:10" hidden="1">
      <c r="B739" s="56">
        <v>46112</v>
      </c>
      <c r="C739" s="52" t="s">
        <v>1908</v>
      </c>
      <c r="D739" s="17" t="s">
        <v>2</v>
      </c>
      <c r="E739" s="17" t="s">
        <v>70</v>
      </c>
      <c r="F739" s="17" t="s">
        <v>1040</v>
      </c>
      <c r="G739" s="21">
        <v>650</v>
      </c>
      <c r="H739" s="17" t="s">
        <v>525</v>
      </c>
      <c r="I739" s="20">
        <f>IF(FluxoCaixa101315176[[#This Row],[Fornecedores]]="Saldo Inicial",FluxoCaixa101315176[[#This Row],[R$ (Valores)]],I738+FluxoCaixa101315176[[#This Row],[Valores Receitas / Despesas]])</f>
        <v>46381.370000000206</v>
      </c>
      <c r="J739" s="5">
        <f>IF(FluxoCaixa101315176[[#This Row],[Entrada / Saída]]="Saída",FluxoCaixa101315176[[#This Row],[R$ (Valores)]]*-1,FluxoCaixa101315176[[#This Row],[R$ (Valores)]])</f>
        <v>-650</v>
      </c>
    </row>
    <row r="740" spans="2:10" hidden="1">
      <c r="B740" s="56">
        <v>46112</v>
      </c>
      <c r="C740" s="52" t="s">
        <v>1908</v>
      </c>
      <c r="D740" s="17" t="s">
        <v>1</v>
      </c>
      <c r="E740" s="17" t="s">
        <v>75</v>
      </c>
      <c r="F740" s="17" t="s">
        <v>75</v>
      </c>
      <c r="G740" s="21">
        <v>100000</v>
      </c>
      <c r="H740" s="17" t="s">
        <v>525</v>
      </c>
      <c r="I740" s="20">
        <f>IF(FluxoCaixa101315176[[#This Row],[Fornecedores]]="Saldo Inicial",FluxoCaixa101315176[[#This Row],[R$ (Valores)]],I739+FluxoCaixa101315176[[#This Row],[Valores Receitas / Despesas]])</f>
        <v>146381.3700000002</v>
      </c>
      <c r="J740" s="5">
        <f>IF(FluxoCaixa101315176[[#This Row],[Entrada / Saída]]="Saída",FluxoCaixa101315176[[#This Row],[R$ (Valores)]]*-1,FluxoCaixa101315176[[#This Row],[R$ (Valores)]])</f>
        <v>100000</v>
      </c>
    </row>
    <row r="741" spans="2:10" hidden="1">
      <c r="B741" s="56">
        <v>46112</v>
      </c>
      <c r="C741" s="52" t="s">
        <v>1908</v>
      </c>
      <c r="D741" s="17" t="s">
        <v>2</v>
      </c>
      <c r="E741" s="17" t="s">
        <v>21</v>
      </c>
      <c r="F741" s="17" t="s">
        <v>2471</v>
      </c>
      <c r="G741" s="21">
        <v>669.28</v>
      </c>
      <c r="H741" s="17" t="s">
        <v>525</v>
      </c>
      <c r="I741" s="20">
        <f>IF(FluxoCaixa101315176[[#This Row],[Fornecedores]]="Saldo Inicial",FluxoCaixa101315176[[#This Row],[R$ (Valores)]],I740+FluxoCaixa101315176[[#This Row],[Valores Receitas / Despesas]])</f>
        <v>145712.0900000002</v>
      </c>
      <c r="J741" s="5">
        <f>IF(FluxoCaixa101315176[[#This Row],[Entrada / Saída]]="Saída",FluxoCaixa101315176[[#This Row],[R$ (Valores)]]*-1,FluxoCaixa101315176[[#This Row],[R$ (Valores)]])</f>
        <v>-669.28</v>
      </c>
    </row>
    <row r="742" spans="2:10" hidden="1">
      <c r="B742" s="56">
        <v>46112</v>
      </c>
      <c r="C742" s="52" t="s">
        <v>1908</v>
      </c>
      <c r="D742" s="17" t="s">
        <v>2</v>
      </c>
      <c r="E742" s="17" t="s">
        <v>21</v>
      </c>
      <c r="F742" s="17" t="s">
        <v>2472</v>
      </c>
      <c r="G742" s="21">
        <v>1588.26</v>
      </c>
      <c r="H742" s="17" t="s">
        <v>525</v>
      </c>
      <c r="I742" s="20">
        <f>IF(FluxoCaixa101315176[[#This Row],[Fornecedores]]="Saldo Inicial",FluxoCaixa101315176[[#This Row],[R$ (Valores)]],I741+FluxoCaixa101315176[[#This Row],[Valores Receitas / Despesas]])</f>
        <v>144123.83000000019</v>
      </c>
      <c r="J742" s="5">
        <f>IF(FluxoCaixa101315176[[#This Row],[Entrada / Saída]]="Saída",FluxoCaixa101315176[[#This Row],[R$ (Valores)]]*-1,FluxoCaixa101315176[[#This Row],[R$ (Valores)]])</f>
        <v>-1588.26</v>
      </c>
    </row>
    <row r="743" spans="2:10" hidden="1">
      <c r="B743" s="56">
        <v>46112</v>
      </c>
      <c r="C743" s="52" t="s">
        <v>1908</v>
      </c>
      <c r="D743" s="17" t="s">
        <v>2</v>
      </c>
      <c r="E743" s="17" t="s">
        <v>21</v>
      </c>
      <c r="F743" s="17" t="s">
        <v>2472</v>
      </c>
      <c r="G743" s="21">
        <v>21581.65</v>
      </c>
      <c r="H743" s="17" t="s">
        <v>525</v>
      </c>
      <c r="I743" s="20">
        <f>IF(FluxoCaixa101315176[[#This Row],[Fornecedores]]="Saldo Inicial",FluxoCaixa101315176[[#This Row],[R$ (Valores)]],I742+FluxoCaixa101315176[[#This Row],[Valores Receitas / Despesas]])</f>
        <v>122542.1800000002</v>
      </c>
      <c r="J743" s="5">
        <f>IF(FluxoCaixa101315176[[#This Row],[Entrada / Saída]]="Saída",FluxoCaixa101315176[[#This Row],[R$ (Valores)]]*-1,FluxoCaixa101315176[[#This Row],[R$ (Valores)]])</f>
        <v>-21581.65</v>
      </c>
    </row>
    <row r="744" spans="2:10" hidden="1">
      <c r="B744" s="56">
        <v>46112</v>
      </c>
      <c r="C744" s="52" t="s">
        <v>1908</v>
      </c>
      <c r="D744" s="17" t="s">
        <v>2</v>
      </c>
      <c r="E744" s="17" t="s">
        <v>21</v>
      </c>
      <c r="F744" s="17" t="s">
        <v>2472</v>
      </c>
      <c r="G744" s="21">
        <v>10743.97</v>
      </c>
      <c r="H744" s="17" t="s">
        <v>525</v>
      </c>
      <c r="I744" s="20">
        <f>IF(FluxoCaixa101315176[[#This Row],[Fornecedores]]="Saldo Inicial",FluxoCaixa101315176[[#This Row],[R$ (Valores)]],I743+FluxoCaixa101315176[[#This Row],[Valores Receitas / Despesas]])</f>
        <v>111798.2100000002</v>
      </c>
      <c r="J744" s="5">
        <f>IF(FluxoCaixa101315176[[#This Row],[Entrada / Saída]]="Saída",FluxoCaixa101315176[[#This Row],[R$ (Valores)]]*-1,FluxoCaixa101315176[[#This Row],[R$ (Valores)]])</f>
        <v>-10743.97</v>
      </c>
    </row>
    <row r="745" spans="2:10" hidden="1">
      <c r="B745" s="56">
        <v>46112</v>
      </c>
      <c r="C745" s="52" t="s">
        <v>1908</v>
      </c>
      <c r="D745" s="17" t="s">
        <v>2</v>
      </c>
      <c r="E745" s="17" t="s">
        <v>21</v>
      </c>
      <c r="F745" s="17" t="s">
        <v>2472</v>
      </c>
      <c r="G745" s="21">
        <v>32867.64</v>
      </c>
      <c r="H745" s="17" t="s">
        <v>525</v>
      </c>
      <c r="I745" s="20">
        <f>IF(FluxoCaixa101315176[[#This Row],[Fornecedores]]="Saldo Inicial",FluxoCaixa101315176[[#This Row],[R$ (Valores)]],I744+FluxoCaixa101315176[[#This Row],[Valores Receitas / Despesas]])</f>
        <v>78930.570000000196</v>
      </c>
      <c r="J745" s="5">
        <f>IF(FluxoCaixa101315176[[#This Row],[Entrada / Saída]]="Saída",FluxoCaixa101315176[[#This Row],[R$ (Valores)]]*-1,FluxoCaixa101315176[[#This Row],[R$ (Valores)]])</f>
        <v>-32867.64</v>
      </c>
    </row>
    <row r="746" spans="2:10" hidden="1">
      <c r="B746" s="56">
        <v>46112</v>
      </c>
      <c r="C746" s="52" t="s">
        <v>1908</v>
      </c>
      <c r="D746" s="17"/>
      <c r="E746" s="17"/>
      <c r="F746" s="17"/>
      <c r="G746" s="21"/>
      <c r="H746" s="17"/>
      <c r="I746" s="20">
        <f>IF(FluxoCaixa101315176[[#This Row],[Fornecedores]]="Saldo Inicial",FluxoCaixa101315176[[#This Row],[R$ (Valores)]],I745+FluxoCaixa101315176[[#This Row],[Valores Receitas / Despesas]])</f>
        <v>78930.570000000196</v>
      </c>
      <c r="J746" s="5">
        <f>IF(FluxoCaixa101315176[[#This Row],[Entrada / Saída]]="Saída",FluxoCaixa101315176[[#This Row],[R$ (Valores)]]*-1,FluxoCaixa101315176[[#This Row],[R$ (Valores)]])</f>
        <v>0</v>
      </c>
    </row>
    <row r="747" spans="2:10" hidden="1">
      <c r="B747" s="56">
        <v>46112</v>
      </c>
      <c r="C747" s="52" t="s">
        <v>1908</v>
      </c>
      <c r="D747" s="17"/>
      <c r="E747" s="17"/>
      <c r="F747" s="17"/>
      <c r="G747" s="21"/>
      <c r="H747" s="17"/>
      <c r="I747" s="20">
        <f>IF(FluxoCaixa101315176[[#This Row],[Fornecedores]]="Saldo Inicial",FluxoCaixa101315176[[#This Row],[R$ (Valores)]],I746+FluxoCaixa101315176[[#This Row],[Valores Receitas / Despesas]])</f>
        <v>78930.570000000196</v>
      </c>
      <c r="J747" s="5">
        <f>IF(FluxoCaixa101315176[[#This Row],[Entrada / Saída]]="Saída",FluxoCaixa101315176[[#This Row],[R$ (Valores)]]*-1,FluxoCaixa101315176[[#This Row],[R$ (Valores)]])</f>
        <v>0</v>
      </c>
    </row>
    <row r="748" spans="2:10" hidden="1">
      <c r="B748" s="56">
        <v>46112</v>
      </c>
      <c r="C748" s="52" t="s">
        <v>1908</v>
      </c>
      <c r="D748" s="17"/>
      <c r="E748" s="17"/>
      <c r="F748" s="17"/>
      <c r="G748" s="21"/>
      <c r="H748" s="17"/>
      <c r="I748" s="20">
        <f>IF(FluxoCaixa101315176[[#This Row],[Fornecedores]]="Saldo Inicial",FluxoCaixa101315176[[#This Row],[R$ (Valores)]],I747+FluxoCaixa101315176[[#This Row],[Valores Receitas / Despesas]])</f>
        <v>78930.570000000196</v>
      </c>
      <c r="J748" s="5">
        <f>IF(FluxoCaixa101315176[[#This Row],[Entrada / Saída]]="Saída",FluxoCaixa101315176[[#This Row],[R$ (Valores)]]*-1,FluxoCaixa101315176[[#This Row],[R$ (Valores)]])</f>
        <v>0</v>
      </c>
    </row>
    <row r="749" spans="2:10" hidden="1">
      <c r="B749" s="56">
        <v>46112</v>
      </c>
      <c r="C749" s="52" t="s">
        <v>1908</v>
      </c>
      <c r="D749" s="45"/>
      <c r="E749" s="45"/>
      <c r="F749" s="45"/>
      <c r="G749" s="54"/>
      <c r="H749" s="45"/>
      <c r="I749" s="47">
        <f>IF(FluxoCaixa101315176[[#This Row],[Fornecedores]]="Saldo Inicial",FluxoCaixa101315176[[#This Row],[R$ (Valores)]],I748+FluxoCaixa101315176[[#This Row],[Valores Receitas / Despesas]])</f>
        <v>78930.570000000196</v>
      </c>
      <c r="J749" s="53">
        <f>IF(FluxoCaixa101315176[[#This Row],[Entrada / Saída]]="Saída",FluxoCaixa101315176[[#This Row],[R$ (Valores)]]*-1,FluxoCaixa101315176[[#This Row],[R$ (Valores)]])</f>
        <v>0</v>
      </c>
    </row>
    <row r="750" spans="2:10">
      <c r="B750" s="17"/>
      <c r="C750" s="48"/>
      <c r="D750" s="17"/>
      <c r="E750" s="17"/>
      <c r="F750" s="17"/>
      <c r="G750" s="17"/>
      <c r="H750" s="17"/>
      <c r="I750" s="17"/>
    </row>
    <row r="751" spans="2:10">
      <c r="B751" s="17"/>
      <c r="C751" s="48"/>
      <c r="D751" s="17"/>
      <c r="E751" s="17"/>
      <c r="F751" s="17"/>
      <c r="G751" s="17"/>
      <c r="H751" s="17"/>
      <c r="I751" s="17"/>
    </row>
    <row r="752" spans="2:10">
      <c r="B752" s="17"/>
      <c r="C752" s="48"/>
      <c r="D752" s="17"/>
      <c r="E752" s="17"/>
      <c r="F752" s="17"/>
      <c r="G752" s="17"/>
      <c r="H752" s="17"/>
      <c r="I752" s="17"/>
    </row>
  </sheetData>
  <mergeCells count="5">
    <mergeCell ref="E1:I1"/>
    <mergeCell ref="B3:D3"/>
    <mergeCell ref="B4:C4"/>
    <mergeCell ref="B5:C5"/>
    <mergeCell ref="B6:C6"/>
  </mergeCells>
  <conditionalFormatting sqref="D6">
    <cfRule type="cellIs" dxfId="19" priority="1" operator="greaterThan">
      <formula>0</formula>
    </cfRule>
    <cfRule type="cellIs" dxfId="18" priority="2" operator="lessThan">
      <formula>0</formula>
    </cfRule>
  </conditionalFormatting>
  <dataValidations count="3">
    <dataValidation type="list" allowBlank="1" showInputMessage="1" showErrorMessage="1" sqref="E11:E749" xr:uid="{EB30D2CF-3AB8-4E16-99F5-39ED4C001E71}">
      <formula1>INDIRECT(D11)</formula1>
    </dataValidation>
    <dataValidation type="list" allowBlank="1" showInputMessage="1" showErrorMessage="1" sqref="F11 F59" xr:uid="{00AAE3A1-3B6E-456B-B955-74F190FB20A9}">
      <formula1>INDIRECT($D11)</formula1>
    </dataValidation>
    <dataValidation type="list" allowBlank="1" showInputMessage="1" showErrorMessage="1" sqref="D11:D749" xr:uid="{99B2D4A7-C4BC-4C13-8B42-2155F0D2AB7C}">
      <formula1>"Entrada,Saída"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575E77-42CD-48C8-8547-6EB5E4DABA96}">
          <x14:formula1>
            <xm:f>'Origem de Dados '!$F$3:$F$6</xm:f>
          </x14:formula1>
          <xm:sqref>H11:H749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9BAC-5FBE-47F9-80B0-871CCD3A1202}">
  <dimension ref="B1:Q118"/>
  <sheetViews>
    <sheetView workbookViewId="0">
      <selection activeCell="E64" sqref="E64"/>
    </sheetView>
  </sheetViews>
  <sheetFormatPr defaultColWidth="8.85546875" defaultRowHeight="12.75"/>
  <cols>
    <col min="1" max="1" width="1.5703125" style="1" customWidth="1"/>
    <col min="2" max="2" width="12.85546875" style="1" customWidth="1"/>
    <col min="3" max="3" width="9.85546875" style="42" customWidth="1"/>
    <col min="4" max="4" width="20.85546875" style="1" bestFit="1" customWidth="1"/>
    <col min="5" max="5" width="24.140625" style="1" customWidth="1"/>
    <col min="6" max="6" width="79.85546875" style="1" bestFit="1" customWidth="1"/>
    <col min="7" max="7" width="24.42578125" style="1" customWidth="1"/>
    <col min="8" max="8" width="21.140625" style="1" customWidth="1"/>
    <col min="9" max="9" width="19.5703125" style="1" bestFit="1" customWidth="1"/>
    <col min="10" max="10" width="31.42578125" style="1" hidden="1" customWidth="1"/>
    <col min="11" max="13" width="8.85546875" style="1"/>
    <col min="14" max="14" width="10.28515625" style="1" bestFit="1" customWidth="1"/>
    <col min="15" max="15" width="10.5703125" style="1" bestFit="1" customWidth="1"/>
    <col min="16" max="16" width="11.5703125" style="6" bestFit="1" customWidth="1"/>
    <col min="17" max="17" width="10.28515625" style="1" bestFit="1" customWidth="1"/>
    <col min="18" max="16384" width="8.85546875" style="1"/>
  </cols>
  <sheetData>
    <row r="1" spans="2:17" ht="56.1" customHeight="1">
      <c r="B1" s="14" t="s">
        <v>67</v>
      </c>
      <c r="C1" s="41"/>
      <c r="D1" s="13"/>
      <c r="E1" s="106" t="s">
        <v>155</v>
      </c>
      <c r="F1" s="106"/>
      <c r="G1" s="106"/>
      <c r="H1" s="106"/>
      <c r="I1" s="106"/>
    </row>
    <row r="2" spans="2:17" ht="23.1" customHeight="1"/>
    <row r="3" spans="2:17" ht="18.95" customHeight="1">
      <c r="B3" s="107" t="s">
        <v>55</v>
      </c>
      <c r="C3" s="107"/>
      <c r="D3" s="108"/>
      <c r="N3" s="31"/>
    </row>
    <row r="4" spans="2:17" ht="15.75">
      <c r="B4" s="109" t="s">
        <v>50</v>
      </c>
      <c r="C4" s="109"/>
      <c r="D4" s="10">
        <f ca="1">SUMPRODUCT(SUBTOTAL(9,OFFSET(FluxoCaixa79121416202413[R$ (Valores)],ROW(FluxoCaixa79121416202413[R$ (Valores)])-ROW(G11),0,1)),--(FluxoCaixa79121416202413[Entrada / Saída]="Entrada"))+SUMPRODUCT(SUBTOTAL(9,OFFSET(FluxoCaixa79121416202413[R$ (Valores)],ROW(FluxoCaixa79121416202413[R$ (Valores)])-ROW(G11),0,1)),--(FluxoCaixa79121416202413[Entrada / Saída]="Saldo Inicial"))</f>
        <v>4543373.12</v>
      </c>
    </row>
    <row r="5" spans="2:17" ht="15.75">
      <c r="B5" s="110" t="s">
        <v>51</v>
      </c>
      <c r="C5" s="110"/>
      <c r="D5" s="8">
        <f ca="1">SUMPRODUCT(SUBTOTAL(9,OFFSET(FluxoCaixa79121416202413[R$ (Valores)],ROW(FluxoCaixa79121416202413[R$ (Valores)])-ROW(G11),0,1)),--(FluxoCaixa79121416202413[Entrada / Saída]="Saída"))</f>
        <v>0</v>
      </c>
      <c r="N5" s="26"/>
      <c r="Q5" s="31"/>
    </row>
    <row r="6" spans="2:17" ht="15.75">
      <c r="B6" s="110" t="s">
        <v>49</v>
      </c>
      <c r="C6" s="110"/>
      <c r="D6" s="9">
        <f ca="1">D4-D5</f>
        <v>4543373.12</v>
      </c>
    </row>
    <row r="7" spans="2:17" ht="38.25" customHeight="1">
      <c r="Q7" s="26"/>
    </row>
    <row r="8" spans="2:17" s="2" customFormat="1" ht="21" customHeight="1">
      <c r="C8" s="43"/>
      <c r="G8" s="22" t="s">
        <v>53</v>
      </c>
      <c r="H8" s="23"/>
      <c r="I8" s="24">
        <v>5496200.7999999998</v>
      </c>
      <c r="P8" s="32"/>
    </row>
    <row r="9" spans="2:17" ht="6" customHeight="1"/>
    <row r="10" spans="2:17" s="3" customFormat="1" ht="15">
      <c r="B10" s="25" t="s">
        <v>43</v>
      </c>
      <c r="C10" s="25" t="s">
        <v>151</v>
      </c>
      <c r="D10" s="25" t="s">
        <v>44</v>
      </c>
      <c r="E10" s="25" t="s">
        <v>45</v>
      </c>
      <c r="F10" s="25" t="s">
        <v>46</v>
      </c>
      <c r="G10" s="25" t="s">
        <v>63</v>
      </c>
      <c r="H10" s="25" t="s">
        <v>62</v>
      </c>
      <c r="I10" s="25" t="s">
        <v>47</v>
      </c>
      <c r="J10" s="15" t="s">
        <v>52</v>
      </c>
      <c r="P10" s="33"/>
    </row>
    <row r="11" spans="2:17" ht="15">
      <c r="B11" s="84" t="s">
        <v>2824</v>
      </c>
      <c r="C11" s="48" t="str">
        <f>IF(FluxoCaixa79121416202413[[#This Row],[Data]]="","",PROPER(TEXT(FluxoCaixa79121416202413[[#This Row],[Data]],"mmmm")))</f>
        <v>Fevereiro</v>
      </c>
      <c r="D11" s="18" t="s">
        <v>1</v>
      </c>
      <c r="E11" s="18" t="s">
        <v>48</v>
      </c>
      <c r="F11" s="84" t="s">
        <v>2847</v>
      </c>
      <c r="G11" s="19">
        <v>4543373.12</v>
      </c>
      <c r="H11" s="17" t="s">
        <v>13</v>
      </c>
      <c r="I11" s="20">
        <f>IF(FluxoCaixa79121416202413[[#This Row],[Receitas / Despesas]]="Saldo Inicial",FluxoCaixa79121416202413[[#This Row],[R$ (Valores)]],I10+FluxoCaixa79121416202413[[#This Row],[Valores Receitas / Despesas]])</f>
        <v>4543373.12</v>
      </c>
      <c r="J11" s="20">
        <f>IF(FluxoCaixa79121416202413[[#This Row],[Entrada / Saída]]="Saída",FluxoCaixa79121416202413[[#This Row],[R$ (Valores)]]*-1,FluxoCaixa79121416202413[[#This Row],[R$ (Valores)]])</f>
        <v>4543373.12</v>
      </c>
    </row>
    <row r="12" spans="2:17" ht="15">
      <c r="B12" s="84" t="s">
        <v>2825</v>
      </c>
      <c r="C12" s="48" t="str">
        <f>IF(FluxoCaixa79121416202413[[#This Row],[Data]]="","",PROPER(TEXT(FluxoCaixa79121416202413[[#This Row],[Data]],"mmmm")))</f>
        <v>Março</v>
      </c>
      <c r="D12" s="55" t="s">
        <v>1</v>
      </c>
      <c r="E12" s="55" t="s">
        <v>11</v>
      </c>
      <c r="F12" s="84" t="s">
        <v>169</v>
      </c>
      <c r="G12" s="92" t="s">
        <v>2888</v>
      </c>
      <c r="H12" s="55" t="s">
        <v>525</v>
      </c>
      <c r="I12" s="20">
        <f>IF(FluxoCaixa79121416202413[[#This Row],[Receitas / Despesas]]="Saldo Inicial",FluxoCaixa79121416202413[[#This Row],[R$ (Valores)]],I11+FluxoCaixa79121416202413[[#This Row],[Valores Receitas / Despesas]])</f>
        <v>4543657.2</v>
      </c>
      <c r="J12" s="20" t="str">
        <f>IF(FluxoCaixa79121416202413[[#This Row],[Entrada / Saída]]="Saída",FluxoCaixa79121416202413[[#This Row],[R$ (Valores)]]*-1,FluxoCaixa79121416202413[[#This Row],[R$ (Valores)]])</f>
        <v>284,08</v>
      </c>
    </row>
    <row r="13" spans="2:17" ht="15">
      <c r="B13" s="84" t="s">
        <v>2825</v>
      </c>
      <c r="C13" s="48" t="str">
        <f>IF(FluxoCaixa79121416202413[[#This Row],[Data]]="","",PROPER(TEXT(FluxoCaixa79121416202413[[#This Row],[Data]],"mmmm")))</f>
        <v>Março</v>
      </c>
      <c r="D13" s="55" t="s">
        <v>2</v>
      </c>
      <c r="E13" s="55" t="s">
        <v>75</v>
      </c>
      <c r="F13" s="84" t="s">
        <v>2848</v>
      </c>
      <c r="G13" s="92" t="s">
        <v>2906</v>
      </c>
      <c r="H13" s="55" t="s">
        <v>525</v>
      </c>
      <c r="I13" s="20">
        <f>IF(FluxoCaixa79121416202413[[#This Row],[Receitas / Despesas]]="Saldo Inicial",FluxoCaixa79121416202413[[#This Row],[R$ (Valores)]],I12+FluxoCaixa79121416202413[[#This Row],[Valores Receitas / Despesas]])</f>
        <v>5143657.2</v>
      </c>
      <c r="J13" s="20">
        <f>IF(FluxoCaixa79121416202413[[#This Row],[Entrada / Saída]]="Saída",FluxoCaixa79121416202413[[#This Row],[R$ (Valores)]]*-1,FluxoCaixa79121416202413[[#This Row],[R$ (Valores)]])</f>
        <v>600000</v>
      </c>
    </row>
    <row r="14" spans="2:17" ht="15">
      <c r="B14" s="84" t="s">
        <v>2825</v>
      </c>
      <c r="C14" s="48" t="str">
        <f>IF(FluxoCaixa79121416202413[[#This Row],[Data]]="","",PROPER(TEXT(FluxoCaixa79121416202413[[#This Row],[Data]],"mmmm")))</f>
        <v>Março</v>
      </c>
      <c r="D14" s="55" t="s">
        <v>2</v>
      </c>
      <c r="E14" s="55" t="s">
        <v>75</v>
      </c>
      <c r="F14" s="84" t="s">
        <v>2849</v>
      </c>
      <c r="G14" s="92" t="s">
        <v>2907</v>
      </c>
      <c r="H14" s="55" t="s">
        <v>525</v>
      </c>
      <c r="I14" s="20">
        <f>IF(FluxoCaixa79121416202413[[#This Row],[Receitas / Despesas]]="Saldo Inicial",FluxoCaixa79121416202413[[#This Row],[R$ (Valores)]],I13+FluxoCaixa79121416202413[[#This Row],[Valores Receitas / Despesas]])</f>
        <v>5243657.2</v>
      </c>
      <c r="J14" s="20">
        <f>IF(FluxoCaixa79121416202413[[#This Row],[Entrada / Saída]]="Saída",FluxoCaixa79121416202413[[#This Row],[R$ (Valores)]]*-1,FluxoCaixa79121416202413[[#This Row],[R$ (Valores)]])</f>
        <v>100000</v>
      </c>
    </row>
    <row r="15" spans="2:17" ht="15">
      <c r="B15" s="84" t="s">
        <v>2826</v>
      </c>
      <c r="C15" s="48" t="str">
        <f>IF(FluxoCaixa79121416202413[[#This Row],[Data]]="","",PROPER(TEXT(FluxoCaixa79121416202413[[#This Row],[Data]],"mmmm")))</f>
        <v>Março</v>
      </c>
      <c r="D15" s="55" t="s">
        <v>1</v>
      </c>
      <c r="E15" s="55" t="s">
        <v>11</v>
      </c>
      <c r="F15" s="84" t="s">
        <v>169</v>
      </c>
      <c r="G15" s="92" t="s">
        <v>2889</v>
      </c>
      <c r="H15" s="55" t="s">
        <v>525</v>
      </c>
      <c r="I15" s="20">
        <f>IF(FluxoCaixa79121416202413[[#This Row],[Receitas / Despesas]]="Saldo Inicial",FluxoCaixa79121416202413[[#This Row],[R$ (Valores)]],I14+FluxoCaixa79121416202413[[#This Row],[Valores Receitas / Despesas]])</f>
        <v>5243913.5200000005</v>
      </c>
      <c r="J15" s="20" t="str">
        <f>IF(FluxoCaixa79121416202413[[#This Row],[Entrada / Saída]]="Saída",FluxoCaixa79121416202413[[#This Row],[R$ (Valores)]]*-1,FluxoCaixa79121416202413[[#This Row],[R$ (Valores)]])</f>
        <v>256,32</v>
      </c>
    </row>
    <row r="16" spans="2:17" ht="15">
      <c r="B16" s="84" t="s">
        <v>2826</v>
      </c>
      <c r="C16" s="48" t="str">
        <f>IF(FluxoCaixa79121416202413[[#This Row],[Data]]="","",PROPER(TEXT(FluxoCaixa79121416202413[[#This Row],[Data]],"mmmm")))</f>
        <v>Março</v>
      </c>
      <c r="D16" s="55" t="s">
        <v>2</v>
      </c>
      <c r="E16" s="55" t="s">
        <v>75</v>
      </c>
      <c r="F16" s="84" t="s">
        <v>2850</v>
      </c>
      <c r="G16" s="92" t="s">
        <v>2908</v>
      </c>
      <c r="H16" s="55" t="s">
        <v>525</v>
      </c>
      <c r="I16" s="20">
        <f>IF(FluxoCaixa79121416202413[[#This Row],[Receitas / Despesas]]="Saldo Inicial",FluxoCaixa79121416202413[[#This Row],[R$ (Valores)]],I15+FluxoCaixa79121416202413[[#This Row],[Valores Receitas / Despesas]])</f>
        <v>5793913.5200000005</v>
      </c>
      <c r="J16" s="20">
        <f>IF(FluxoCaixa79121416202413[[#This Row],[Entrada / Saída]]="Saída",FluxoCaixa79121416202413[[#This Row],[R$ (Valores)]]*-1,FluxoCaixa79121416202413[[#This Row],[R$ (Valores)]])</f>
        <v>550000</v>
      </c>
    </row>
    <row r="17" spans="2:15" ht="15">
      <c r="B17" s="84" t="s">
        <v>2826</v>
      </c>
      <c r="C17" s="48" t="str">
        <f>IF(FluxoCaixa79121416202413[[#This Row],[Data]]="","",PROPER(TEXT(FluxoCaixa79121416202413[[#This Row],[Data]],"mmmm")))</f>
        <v>Março</v>
      </c>
      <c r="D17" s="55" t="s">
        <v>2</v>
      </c>
      <c r="E17" s="55" t="s">
        <v>75</v>
      </c>
      <c r="F17" s="84" t="s">
        <v>2851</v>
      </c>
      <c r="G17" s="92" t="s">
        <v>2909</v>
      </c>
      <c r="H17" s="55" t="s">
        <v>525</v>
      </c>
      <c r="I17" s="20">
        <f>IF(FluxoCaixa79121416202413[[#This Row],[Receitas / Despesas]]="Saldo Inicial",FluxoCaixa79121416202413[[#This Row],[R$ (Valores)]],I16+FluxoCaixa79121416202413[[#This Row],[Valores Receitas / Despesas]])</f>
        <v>5843913.5200000005</v>
      </c>
      <c r="J17" s="20">
        <f>IF(FluxoCaixa79121416202413[[#This Row],[Entrada / Saída]]="Saída",FluxoCaixa79121416202413[[#This Row],[R$ (Valores)]]*-1,FluxoCaixa79121416202413[[#This Row],[R$ (Valores)]])</f>
        <v>50000</v>
      </c>
    </row>
    <row r="18" spans="2:15" ht="15">
      <c r="B18" s="84" t="s">
        <v>2827</v>
      </c>
      <c r="C18" s="48" t="str">
        <f>IF(FluxoCaixa79121416202413[[#This Row],[Data]]="","",PROPER(TEXT(FluxoCaixa79121416202413[[#This Row],[Data]],"mmmm")))</f>
        <v>Março</v>
      </c>
      <c r="D18" s="55" t="s">
        <v>2</v>
      </c>
      <c r="E18" s="55" t="s">
        <v>507</v>
      </c>
      <c r="F18" s="84" t="s">
        <v>176</v>
      </c>
      <c r="G18" s="92" t="s">
        <v>2910</v>
      </c>
      <c r="H18" s="55" t="s">
        <v>525</v>
      </c>
      <c r="I18" s="20">
        <f>IF(FluxoCaixa79121416202413[[#This Row],[Receitas / Despesas]]="Saldo Inicial",FluxoCaixa79121416202413[[#This Row],[R$ (Valores)]],I17+FluxoCaixa79121416202413[[#This Row],[Valores Receitas / Despesas]])</f>
        <v>5843914.4200000009</v>
      </c>
      <c r="J18" s="20">
        <f>IF(FluxoCaixa79121416202413[[#This Row],[Entrada / Saída]]="Saída",FluxoCaixa79121416202413[[#This Row],[R$ (Valores)]]*-1,FluxoCaixa79121416202413[[#This Row],[R$ (Valores)]])</f>
        <v>0.9</v>
      </c>
    </row>
    <row r="19" spans="2:15" ht="15">
      <c r="B19" s="84" t="s">
        <v>2827</v>
      </c>
      <c r="C19" s="48" t="str">
        <f>IF(FluxoCaixa79121416202413[[#This Row],[Data]]="","",PROPER(TEXT(FluxoCaixa79121416202413[[#This Row],[Data]],"mmmm")))</f>
        <v>Março</v>
      </c>
      <c r="D19" s="55" t="s">
        <v>2</v>
      </c>
      <c r="E19" s="55" t="s">
        <v>507</v>
      </c>
      <c r="F19" s="84" t="s">
        <v>176</v>
      </c>
      <c r="G19" s="92" t="s">
        <v>2910</v>
      </c>
      <c r="H19" s="55" t="s">
        <v>525</v>
      </c>
      <c r="I19" s="20">
        <f>IF(FluxoCaixa79121416202413[[#This Row],[Receitas / Despesas]]="Saldo Inicial",FluxoCaixa79121416202413[[#This Row],[R$ (Valores)]],I18+FluxoCaixa79121416202413[[#This Row],[Valores Receitas / Despesas]])</f>
        <v>5843915.3200000012</v>
      </c>
      <c r="J19" s="20">
        <f>IF(FluxoCaixa79121416202413[[#This Row],[Entrada / Saída]]="Saída",FluxoCaixa79121416202413[[#This Row],[R$ (Valores)]]*-1,FluxoCaixa79121416202413[[#This Row],[R$ (Valores)]])</f>
        <v>0.9</v>
      </c>
    </row>
    <row r="20" spans="2:15" ht="15">
      <c r="B20" s="84" t="s">
        <v>2828</v>
      </c>
      <c r="C20" s="48" t="str">
        <f>IF(FluxoCaixa79121416202413[[#This Row],[Data]]="","",PROPER(TEXT(FluxoCaixa79121416202413[[#This Row],[Data]],"mmmm")))</f>
        <v>Março</v>
      </c>
      <c r="D20" s="55" t="s">
        <v>1</v>
      </c>
      <c r="E20" s="55" t="s">
        <v>11</v>
      </c>
      <c r="F20" s="84" t="s">
        <v>169</v>
      </c>
      <c r="G20" s="92" t="s">
        <v>2890</v>
      </c>
      <c r="H20" s="55" t="s">
        <v>525</v>
      </c>
      <c r="I20" s="20">
        <f>IF(FluxoCaixa79121416202413[[#This Row],[Receitas / Despesas]]="Saldo Inicial",FluxoCaixa79121416202413[[#This Row],[R$ (Valores)]],I19+FluxoCaixa79121416202413[[#This Row],[Valores Receitas / Despesas]])</f>
        <v>5844037.4900000012</v>
      </c>
      <c r="J20" s="20" t="str">
        <f>IF(FluxoCaixa79121416202413[[#This Row],[Entrada / Saída]]="Saída",FluxoCaixa79121416202413[[#This Row],[R$ (Valores)]]*-1,FluxoCaixa79121416202413[[#This Row],[R$ (Valores)]])</f>
        <v>122,17</v>
      </c>
    </row>
    <row r="21" spans="2:15" ht="15">
      <c r="B21" s="84" t="s">
        <v>2828</v>
      </c>
      <c r="C21" s="48" t="str">
        <f>IF(FluxoCaixa79121416202413[[#This Row],[Data]]="","",PROPER(TEXT(FluxoCaixa79121416202413[[#This Row],[Data]],"mmmm")))</f>
        <v>Março</v>
      </c>
      <c r="D21" s="55" t="s">
        <v>2</v>
      </c>
      <c r="E21" s="55" t="s">
        <v>507</v>
      </c>
      <c r="F21" s="84" t="s">
        <v>176</v>
      </c>
      <c r="G21" s="92" t="s">
        <v>2910</v>
      </c>
      <c r="H21" s="55" t="s">
        <v>525</v>
      </c>
      <c r="I21" s="20">
        <f>IF(FluxoCaixa79121416202413[[#This Row],[Receitas / Despesas]]="Saldo Inicial",FluxoCaixa79121416202413[[#This Row],[R$ (Valores)]],I20+FluxoCaixa79121416202413[[#This Row],[Valores Receitas / Despesas]])</f>
        <v>5844038.3900000015</v>
      </c>
      <c r="J21" s="20">
        <f>IF(FluxoCaixa79121416202413[[#This Row],[Entrada / Saída]]="Saída",FluxoCaixa79121416202413[[#This Row],[R$ (Valores)]]*-1,FluxoCaixa79121416202413[[#This Row],[R$ (Valores)]])</f>
        <v>0.9</v>
      </c>
    </row>
    <row r="22" spans="2:15" ht="15">
      <c r="B22" s="84" t="s">
        <v>2828</v>
      </c>
      <c r="C22" s="48" t="str">
        <f>IF(FluxoCaixa79121416202413[[#This Row],[Data]]="","",PROPER(TEXT(FluxoCaixa79121416202413[[#This Row],[Data]],"mmmm")))</f>
        <v>Março</v>
      </c>
      <c r="D22" s="55" t="s">
        <v>2</v>
      </c>
      <c r="E22" s="55" t="s">
        <v>507</v>
      </c>
      <c r="F22" s="84" t="s">
        <v>176</v>
      </c>
      <c r="G22" s="92" t="s">
        <v>2910</v>
      </c>
      <c r="H22" s="55" t="s">
        <v>525</v>
      </c>
      <c r="I22" s="20">
        <f>IF(FluxoCaixa79121416202413[[#This Row],[Receitas / Despesas]]="Saldo Inicial",FluxoCaixa79121416202413[[#This Row],[R$ (Valores)]],I21+FluxoCaixa79121416202413[[#This Row],[Valores Receitas / Despesas]])</f>
        <v>5844039.2900000019</v>
      </c>
      <c r="J22" s="20">
        <f>IF(FluxoCaixa79121416202413[[#This Row],[Entrada / Saída]]="Saída",FluxoCaixa79121416202413[[#This Row],[R$ (Valores)]]*-1,FluxoCaixa79121416202413[[#This Row],[R$ (Valores)]])</f>
        <v>0.9</v>
      </c>
      <c r="N22" s="26"/>
      <c r="O22" s="30"/>
    </row>
    <row r="23" spans="2:15" ht="15">
      <c r="B23" s="84" t="s">
        <v>2828</v>
      </c>
      <c r="C23" s="48" t="str">
        <f>IF(FluxoCaixa79121416202413[[#This Row],[Data]]="","",PROPER(TEXT(FluxoCaixa79121416202413[[#This Row],[Data]],"mmmm")))</f>
        <v>Março</v>
      </c>
      <c r="D23" s="55" t="s">
        <v>2</v>
      </c>
      <c r="E23" s="55" t="s">
        <v>75</v>
      </c>
      <c r="F23" s="84" t="s">
        <v>2852</v>
      </c>
      <c r="G23" s="92" t="s">
        <v>2911</v>
      </c>
      <c r="H23" s="55" t="s">
        <v>525</v>
      </c>
      <c r="I23" s="20">
        <f>IF(FluxoCaixa79121416202413[[#This Row],[Receitas / Despesas]]="Saldo Inicial",FluxoCaixa79121416202413[[#This Row],[R$ (Valores)]],I22+FluxoCaixa79121416202413[[#This Row],[Valores Receitas / Despesas]])</f>
        <v>5994039.2900000019</v>
      </c>
      <c r="J23" s="20">
        <f>IF(FluxoCaixa79121416202413[[#This Row],[Entrada / Saída]]="Saída",FluxoCaixa79121416202413[[#This Row],[R$ (Valores)]]*-1,FluxoCaixa79121416202413[[#This Row],[R$ (Valores)]])</f>
        <v>150000</v>
      </c>
    </row>
    <row r="24" spans="2:15" ht="15">
      <c r="B24" s="84" t="s">
        <v>2828</v>
      </c>
      <c r="C24" s="48" t="str">
        <f>IF(FluxoCaixa79121416202413[[#This Row],[Data]]="","",PROPER(TEXT(FluxoCaixa79121416202413[[#This Row],[Data]],"mmmm")))</f>
        <v>Março</v>
      </c>
      <c r="D24" s="55" t="s">
        <v>2</v>
      </c>
      <c r="E24" s="55" t="s">
        <v>75</v>
      </c>
      <c r="F24" s="84" t="s">
        <v>2853</v>
      </c>
      <c r="G24" s="92" t="s">
        <v>2912</v>
      </c>
      <c r="H24" s="55" t="s">
        <v>525</v>
      </c>
      <c r="I24" s="20">
        <f>IF(FluxoCaixa79121416202413[[#This Row],[Receitas / Despesas]]="Saldo Inicial",FluxoCaixa79121416202413[[#This Row],[R$ (Valores)]],I23+FluxoCaixa79121416202413[[#This Row],[Valores Receitas / Despesas]])</f>
        <v>6104039.2900000019</v>
      </c>
      <c r="J24" s="20">
        <f>IF(FluxoCaixa79121416202413[[#This Row],[Entrada / Saída]]="Saída",FluxoCaixa79121416202413[[#This Row],[R$ (Valores)]]*-1,FluxoCaixa79121416202413[[#This Row],[R$ (Valores)]])</f>
        <v>110000</v>
      </c>
      <c r="O24" s="30"/>
    </row>
    <row r="25" spans="2:15" ht="15">
      <c r="B25" s="84" t="s">
        <v>2829</v>
      </c>
      <c r="C25" s="48" t="str">
        <f>IF(FluxoCaixa79121416202413[[#This Row],[Data]]="","",PROPER(TEXT(FluxoCaixa79121416202413[[#This Row],[Data]],"mmmm")))</f>
        <v>Março</v>
      </c>
      <c r="D25" s="55" t="s">
        <v>1</v>
      </c>
      <c r="E25" s="55" t="s">
        <v>11</v>
      </c>
      <c r="F25" s="84" t="s">
        <v>169</v>
      </c>
      <c r="G25" s="92" t="s">
        <v>2891</v>
      </c>
      <c r="H25" s="55" t="s">
        <v>525</v>
      </c>
      <c r="I25" s="20">
        <f>IF(FluxoCaixa79121416202413[[#This Row],[Receitas / Despesas]]="Saldo Inicial",FluxoCaixa79121416202413[[#This Row],[R$ (Valores)]],I24+FluxoCaixa79121416202413[[#This Row],[Valores Receitas / Despesas]])</f>
        <v>6104182.7400000021</v>
      </c>
      <c r="J25" s="20" t="str">
        <f>IF(FluxoCaixa79121416202413[[#This Row],[Entrada / Saída]]="Saída",FluxoCaixa79121416202413[[#This Row],[R$ (Valores)]]*-1,FluxoCaixa79121416202413[[#This Row],[R$ (Valores)]])</f>
        <v>143,45</v>
      </c>
    </row>
    <row r="26" spans="2:15" ht="15">
      <c r="B26" s="84" t="s">
        <v>2829</v>
      </c>
      <c r="C26" s="48" t="str">
        <f>IF(FluxoCaixa79121416202413[[#This Row],[Data]]="","",PROPER(TEXT(FluxoCaixa79121416202413[[#This Row],[Data]],"mmmm")))</f>
        <v>Março</v>
      </c>
      <c r="D26" s="55" t="s">
        <v>2</v>
      </c>
      <c r="E26" s="55" t="s">
        <v>75</v>
      </c>
      <c r="F26" s="84" t="s">
        <v>2854</v>
      </c>
      <c r="G26" s="92" t="s">
        <v>2909</v>
      </c>
      <c r="H26" s="55" t="s">
        <v>525</v>
      </c>
      <c r="I26" s="20">
        <f>IF(FluxoCaixa79121416202413[[#This Row],[Receitas / Despesas]]="Saldo Inicial",FluxoCaixa79121416202413[[#This Row],[R$ (Valores)]],I25+FluxoCaixa79121416202413[[#This Row],[Valores Receitas / Despesas]])</f>
        <v>6154182.7400000021</v>
      </c>
      <c r="J26" s="20">
        <f>IF(FluxoCaixa79121416202413[[#This Row],[Entrada / Saída]]="Saída",FluxoCaixa79121416202413[[#This Row],[R$ (Valores)]]*-1,FluxoCaixa79121416202413[[#This Row],[R$ (Valores)]])</f>
        <v>50000</v>
      </c>
      <c r="O26" s="30"/>
    </row>
    <row r="27" spans="2:15" ht="15">
      <c r="B27" s="84" t="s">
        <v>2829</v>
      </c>
      <c r="C27" s="48" t="str">
        <f>IF(FluxoCaixa79121416202413[[#This Row],[Data]]="","",PROPER(TEXT(FluxoCaixa79121416202413[[#This Row],[Data]],"mmmm")))</f>
        <v>Março</v>
      </c>
      <c r="D27" s="55" t="s">
        <v>2</v>
      </c>
      <c r="E27" s="55" t="s">
        <v>75</v>
      </c>
      <c r="F27" s="84" t="s">
        <v>2855</v>
      </c>
      <c r="G27" s="92" t="s">
        <v>2907</v>
      </c>
      <c r="H27" s="55" t="s">
        <v>525</v>
      </c>
      <c r="I27" s="20">
        <f>IF(FluxoCaixa79121416202413[[#This Row],[Receitas / Despesas]]="Saldo Inicial",FluxoCaixa79121416202413[[#This Row],[R$ (Valores)]],I26+FluxoCaixa79121416202413[[#This Row],[Valores Receitas / Despesas]])</f>
        <v>6254182.7400000021</v>
      </c>
      <c r="J27" s="20">
        <f>IF(FluxoCaixa79121416202413[[#This Row],[Entrada / Saída]]="Saída",FluxoCaixa79121416202413[[#This Row],[R$ (Valores)]]*-1,FluxoCaixa79121416202413[[#This Row],[R$ (Valores)]])</f>
        <v>100000</v>
      </c>
    </row>
    <row r="28" spans="2:15" ht="15">
      <c r="B28" s="84" t="s">
        <v>2829</v>
      </c>
      <c r="C28" s="48" t="str">
        <f>IF(FluxoCaixa79121416202413[[#This Row],[Data]]="","",PROPER(TEXT(FluxoCaixa79121416202413[[#This Row],[Data]],"mmmm")))</f>
        <v>Março</v>
      </c>
      <c r="D28" s="55" t="s">
        <v>2</v>
      </c>
      <c r="E28" s="55" t="s">
        <v>75</v>
      </c>
      <c r="F28" s="84" t="s">
        <v>2856</v>
      </c>
      <c r="G28" s="92" t="s">
        <v>2907</v>
      </c>
      <c r="H28" s="55" t="s">
        <v>525</v>
      </c>
      <c r="I28" s="20">
        <f>IF(FluxoCaixa79121416202413[[#This Row],[Receitas / Despesas]]="Saldo Inicial",FluxoCaixa79121416202413[[#This Row],[R$ (Valores)]],I27+FluxoCaixa79121416202413[[#This Row],[Valores Receitas / Despesas]])</f>
        <v>6354182.7400000021</v>
      </c>
      <c r="J28" s="20">
        <f>IF(FluxoCaixa79121416202413[[#This Row],[Entrada / Saída]]="Saída",FluxoCaixa79121416202413[[#This Row],[R$ (Valores)]]*-1,FluxoCaixa79121416202413[[#This Row],[R$ (Valores)]])</f>
        <v>100000</v>
      </c>
    </row>
    <row r="29" spans="2:15" ht="15">
      <c r="B29" s="84" t="s">
        <v>2829</v>
      </c>
      <c r="C29" s="48" t="str">
        <f>IF(FluxoCaixa79121416202413[[#This Row],[Data]]="","",PROPER(TEXT(FluxoCaixa79121416202413[[#This Row],[Data]],"mmmm")))</f>
        <v>Março</v>
      </c>
      <c r="D29" s="55" t="s">
        <v>2</v>
      </c>
      <c r="E29" s="55" t="s">
        <v>75</v>
      </c>
      <c r="F29" s="84" t="s">
        <v>2854</v>
      </c>
      <c r="G29" s="92" t="s">
        <v>2913</v>
      </c>
      <c r="H29" s="55" t="s">
        <v>525</v>
      </c>
      <c r="I29" s="20">
        <f>IF(FluxoCaixa79121416202413[[#This Row],[Receitas / Despesas]]="Saldo Inicial",FluxoCaixa79121416202413[[#This Row],[R$ (Valores)]],I28+FluxoCaixa79121416202413[[#This Row],[Valores Receitas / Despesas]])</f>
        <v>6374182.7400000021</v>
      </c>
      <c r="J29" s="20">
        <f>IF(FluxoCaixa79121416202413[[#This Row],[Entrada / Saída]]="Saída",FluxoCaixa79121416202413[[#This Row],[R$ (Valores)]]*-1,FluxoCaixa79121416202413[[#This Row],[R$ (Valores)]])</f>
        <v>20000</v>
      </c>
    </row>
    <row r="30" spans="2:15" ht="15">
      <c r="B30" s="84" t="s">
        <v>2829</v>
      </c>
      <c r="C30" s="48" t="str">
        <f>IF(FluxoCaixa79121416202413[[#This Row],[Data]]="","",PROPER(TEXT(FluxoCaixa79121416202413[[#This Row],[Data]],"mmmm")))</f>
        <v>Março</v>
      </c>
      <c r="D30" s="55" t="s">
        <v>2</v>
      </c>
      <c r="E30" s="55" t="s">
        <v>75</v>
      </c>
      <c r="F30" s="84" t="s">
        <v>2854</v>
      </c>
      <c r="G30" s="92" t="s">
        <v>2914</v>
      </c>
      <c r="H30" s="55" t="s">
        <v>525</v>
      </c>
      <c r="I30" s="20">
        <f>IF(FluxoCaixa79121416202413[[#This Row],[Receitas / Despesas]]="Saldo Inicial",FluxoCaixa79121416202413[[#This Row],[R$ (Valores)]],I29+FluxoCaixa79121416202413[[#This Row],[Valores Receitas / Despesas]])</f>
        <v>6396182.7400000021</v>
      </c>
      <c r="J30" s="20">
        <f>IF(FluxoCaixa79121416202413[[#This Row],[Entrada / Saída]]="Saída",FluxoCaixa79121416202413[[#This Row],[R$ (Valores)]]*-1,FluxoCaixa79121416202413[[#This Row],[R$ (Valores)]])</f>
        <v>22000</v>
      </c>
    </row>
    <row r="31" spans="2:15" ht="15">
      <c r="B31" s="84" t="s">
        <v>2830</v>
      </c>
      <c r="C31" s="48" t="str">
        <f>IF(FluxoCaixa79121416202413[[#This Row],[Data]]="","",PROPER(TEXT(FluxoCaixa79121416202413[[#This Row],[Data]],"mmmm")))</f>
        <v>Março</v>
      </c>
      <c r="D31" s="55" t="s">
        <v>1</v>
      </c>
      <c r="E31" s="55" t="s">
        <v>11</v>
      </c>
      <c r="F31" s="84" t="s">
        <v>169</v>
      </c>
      <c r="G31" s="92" t="s">
        <v>2892</v>
      </c>
      <c r="H31" s="55" t="s">
        <v>525</v>
      </c>
      <c r="I31" s="20">
        <f>IF(FluxoCaixa79121416202413[[#This Row],[Receitas / Despesas]]="Saldo Inicial",FluxoCaixa79121416202413[[#This Row],[R$ (Valores)]],I30+FluxoCaixa79121416202413[[#This Row],[Valores Receitas / Despesas]])</f>
        <v>6396191.3500000024</v>
      </c>
      <c r="J31" s="20" t="str">
        <f>IF(FluxoCaixa79121416202413[[#This Row],[Entrada / Saída]]="Saída",FluxoCaixa79121416202413[[#This Row],[R$ (Valores)]]*-1,FluxoCaixa79121416202413[[#This Row],[R$ (Valores)]])</f>
        <v>8,61</v>
      </c>
    </row>
    <row r="32" spans="2:15" ht="15">
      <c r="B32" s="84" t="s">
        <v>2830</v>
      </c>
      <c r="C32" s="48" t="str">
        <f>IF(FluxoCaixa79121416202413[[#This Row],[Data]]="","",PROPER(TEXT(FluxoCaixa79121416202413[[#This Row],[Data]],"mmmm")))</f>
        <v>Março</v>
      </c>
      <c r="D32" s="55" t="s">
        <v>1</v>
      </c>
      <c r="E32" s="55" t="s">
        <v>11</v>
      </c>
      <c r="F32" s="84" t="s">
        <v>169</v>
      </c>
      <c r="G32" s="92" t="s">
        <v>2893</v>
      </c>
      <c r="H32" s="55" t="s">
        <v>525</v>
      </c>
      <c r="I32" s="20">
        <f>IF(FluxoCaixa79121416202413[[#This Row],[Receitas / Despesas]]="Saldo Inicial",FluxoCaixa79121416202413[[#This Row],[R$ (Valores)]],I31+FluxoCaixa79121416202413[[#This Row],[Valores Receitas / Despesas]])</f>
        <v>6396525.7900000028</v>
      </c>
      <c r="J32" s="20" t="str">
        <f>IF(FluxoCaixa79121416202413[[#This Row],[Entrada / Saída]]="Saída",FluxoCaixa79121416202413[[#This Row],[R$ (Valores)]]*-1,FluxoCaixa79121416202413[[#This Row],[R$ (Valores)]])</f>
        <v>334,44</v>
      </c>
    </row>
    <row r="33" spans="2:10" ht="15">
      <c r="B33" s="84" t="s">
        <v>2830</v>
      </c>
      <c r="C33" s="48" t="str">
        <f>IF(FluxoCaixa79121416202413[[#This Row],[Data]]="","",PROPER(TEXT(FluxoCaixa79121416202413[[#This Row],[Data]],"mmmm")))</f>
        <v>Março</v>
      </c>
      <c r="D33" s="55" t="s">
        <v>2</v>
      </c>
      <c r="E33" s="55" t="s">
        <v>507</v>
      </c>
      <c r="F33" s="84" t="s">
        <v>176</v>
      </c>
      <c r="G33" s="92" t="s">
        <v>2910</v>
      </c>
      <c r="H33" s="55" t="s">
        <v>525</v>
      </c>
      <c r="I33" s="20">
        <f>IF(FluxoCaixa79121416202413[[#This Row],[Receitas / Despesas]]="Saldo Inicial",FluxoCaixa79121416202413[[#This Row],[R$ (Valores)]],I32+FluxoCaixa79121416202413[[#This Row],[Valores Receitas / Despesas]])</f>
        <v>6396526.6900000032</v>
      </c>
      <c r="J33" s="20">
        <f>IF(FluxoCaixa79121416202413[[#This Row],[Entrada / Saída]]="Saída",FluxoCaixa79121416202413[[#This Row],[R$ (Valores)]]*-1,FluxoCaixa79121416202413[[#This Row],[R$ (Valores)]])</f>
        <v>0.9</v>
      </c>
    </row>
    <row r="34" spans="2:10" ht="15">
      <c r="B34" s="84" t="s">
        <v>2830</v>
      </c>
      <c r="C34" s="48" t="str">
        <f>IF(FluxoCaixa79121416202413[[#This Row],[Data]]="","",PROPER(TEXT(FluxoCaixa79121416202413[[#This Row],[Data]],"mmmm")))</f>
        <v>Março</v>
      </c>
      <c r="D34" s="55" t="s">
        <v>2</v>
      </c>
      <c r="E34" s="55" t="s">
        <v>507</v>
      </c>
      <c r="F34" s="84" t="s">
        <v>176</v>
      </c>
      <c r="G34" s="92" t="s">
        <v>2910</v>
      </c>
      <c r="H34" s="55" t="s">
        <v>525</v>
      </c>
      <c r="I34" s="20">
        <f>IF(FluxoCaixa79121416202413[[#This Row],[Receitas / Despesas]]="Saldo Inicial",FluxoCaixa79121416202413[[#This Row],[R$ (Valores)]],I33+FluxoCaixa79121416202413[[#This Row],[Valores Receitas / Despesas]])</f>
        <v>6396527.5900000036</v>
      </c>
      <c r="J34" s="20">
        <f>IF(FluxoCaixa79121416202413[[#This Row],[Entrada / Saída]]="Saída",FluxoCaixa79121416202413[[#This Row],[R$ (Valores)]]*-1,FluxoCaixa79121416202413[[#This Row],[R$ (Valores)]])</f>
        <v>0.9</v>
      </c>
    </row>
    <row r="35" spans="2:10" ht="15">
      <c r="B35" s="84" t="s">
        <v>2830</v>
      </c>
      <c r="C35" s="48" t="str">
        <f>IF(FluxoCaixa79121416202413[[#This Row],[Data]]="","",PROPER(TEXT(FluxoCaixa79121416202413[[#This Row],[Data]],"mmmm")))</f>
        <v>Março</v>
      </c>
      <c r="D35" s="55" t="s">
        <v>2</v>
      </c>
      <c r="E35" s="55" t="s">
        <v>75</v>
      </c>
      <c r="F35" s="84" t="s">
        <v>2857</v>
      </c>
      <c r="G35" s="92" t="s">
        <v>2915</v>
      </c>
      <c r="H35" s="55" t="s">
        <v>525</v>
      </c>
      <c r="I35" s="20">
        <f>IF(FluxoCaixa79121416202413[[#This Row],[Receitas / Despesas]]="Saldo Inicial",FluxoCaixa79121416202413[[#This Row],[R$ (Valores)]],I34+FluxoCaixa79121416202413[[#This Row],[Valores Receitas / Despesas]])</f>
        <v>6796527.5900000036</v>
      </c>
      <c r="J35" s="20">
        <f>IF(FluxoCaixa79121416202413[[#This Row],[Entrada / Saída]]="Saída",FluxoCaixa79121416202413[[#This Row],[R$ (Valores)]]*-1,FluxoCaixa79121416202413[[#This Row],[R$ (Valores)]])</f>
        <v>400000</v>
      </c>
    </row>
    <row r="36" spans="2:10" ht="15">
      <c r="B36" s="84" t="s">
        <v>2830</v>
      </c>
      <c r="C36" s="48" t="str">
        <f>IF(FluxoCaixa79121416202413[[#This Row],[Data]]="","",PROPER(TEXT(FluxoCaixa79121416202413[[#This Row],[Data]],"mmmm")))</f>
        <v>Março</v>
      </c>
      <c r="D36" s="55" t="s">
        <v>2</v>
      </c>
      <c r="E36" s="55" t="s">
        <v>75</v>
      </c>
      <c r="F36" s="84" t="s">
        <v>2857</v>
      </c>
      <c r="G36" s="92" t="s">
        <v>2916</v>
      </c>
      <c r="H36" s="55" t="s">
        <v>525</v>
      </c>
      <c r="I36" s="20">
        <f>IF(FluxoCaixa79121416202413[[#This Row],[Receitas / Despesas]]="Saldo Inicial",FluxoCaixa79121416202413[[#This Row],[R$ (Valores)]],I35+FluxoCaixa79121416202413[[#This Row],[Valores Receitas / Despesas]])</f>
        <v>7246527.5900000036</v>
      </c>
      <c r="J36" s="20">
        <f>IF(FluxoCaixa79121416202413[[#This Row],[Entrada / Saída]]="Saída",FluxoCaixa79121416202413[[#This Row],[R$ (Valores)]]*-1,FluxoCaixa79121416202413[[#This Row],[R$ (Valores)]])</f>
        <v>450000</v>
      </c>
    </row>
    <row r="37" spans="2:10" ht="15">
      <c r="B37" s="84" t="s">
        <v>2831</v>
      </c>
      <c r="C37" s="48" t="str">
        <f>IF(FluxoCaixa79121416202413[[#This Row],[Data]]="","",PROPER(TEXT(FluxoCaixa79121416202413[[#This Row],[Data]],"mmmm")))</f>
        <v>Março</v>
      </c>
      <c r="D37" s="55" t="s">
        <v>1</v>
      </c>
      <c r="E37" s="55" t="s">
        <v>11</v>
      </c>
      <c r="F37" s="84" t="s">
        <v>169</v>
      </c>
      <c r="G37" s="92" t="s">
        <v>2894</v>
      </c>
      <c r="H37" s="55" t="s">
        <v>525</v>
      </c>
      <c r="I37" s="20">
        <f>IF(FluxoCaixa79121416202413[[#This Row],[Receitas / Despesas]]="Saldo Inicial",FluxoCaixa79121416202413[[#This Row],[R$ (Valores)]],I36+FluxoCaixa79121416202413[[#This Row],[Valores Receitas / Despesas]])</f>
        <v>7246577.1500000032</v>
      </c>
      <c r="J37" s="20" t="str">
        <f>IF(FluxoCaixa79121416202413[[#This Row],[Entrada / Saída]]="Saída",FluxoCaixa79121416202413[[#This Row],[R$ (Valores)]]*-1,FluxoCaixa79121416202413[[#This Row],[R$ (Valores)]])</f>
        <v>49,56</v>
      </c>
    </row>
    <row r="38" spans="2:10" ht="15">
      <c r="B38" s="84" t="s">
        <v>2831</v>
      </c>
      <c r="C38" s="48" t="str">
        <f>IF(FluxoCaixa79121416202413[[#This Row],[Data]]="","",PROPER(TEXT(FluxoCaixa79121416202413[[#This Row],[Data]],"mmmm")))</f>
        <v>Março</v>
      </c>
      <c r="D38" s="55" t="s">
        <v>2</v>
      </c>
      <c r="E38" s="55"/>
      <c r="F38" s="84" t="s">
        <v>207</v>
      </c>
      <c r="G38" s="92" t="s">
        <v>2917</v>
      </c>
      <c r="H38" s="55" t="s">
        <v>525</v>
      </c>
      <c r="I38" s="20">
        <f>IF(FluxoCaixa79121416202413[[#This Row],[Receitas / Despesas]]="Saldo Inicial",FluxoCaixa79121416202413[[#This Row],[R$ (Valores)]],I37+FluxoCaixa79121416202413[[#This Row],[Valores Receitas / Despesas]])</f>
        <v>7247218.9800000032</v>
      </c>
      <c r="J38" s="20">
        <f>IF(FluxoCaixa79121416202413[[#This Row],[Entrada / Saída]]="Saída",FluxoCaixa79121416202413[[#This Row],[R$ (Valores)]]*-1,FluxoCaixa79121416202413[[#This Row],[R$ (Valores)]])</f>
        <v>641.83000000000004</v>
      </c>
    </row>
    <row r="39" spans="2:10" ht="15">
      <c r="B39" s="84" t="s">
        <v>2831</v>
      </c>
      <c r="C39" s="48" t="str">
        <f>IF(FluxoCaixa79121416202413[[#This Row],[Data]]="","",PROPER(TEXT(FluxoCaixa79121416202413[[#This Row],[Data]],"mmmm")))</f>
        <v>Março</v>
      </c>
      <c r="D39" s="55" t="s">
        <v>2</v>
      </c>
      <c r="E39" s="55" t="s">
        <v>507</v>
      </c>
      <c r="F39" s="84" t="s">
        <v>176</v>
      </c>
      <c r="G39" s="92" t="s">
        <v>2910</v>
      </c>
      <c r="H39" s="55" t="s">
        <v>525</v>
      </c>
      <c r="I39" s="20">
        <f>IF(FluxoCaixa79121416202413[[#This Row],[Receitas / Despesas]]="Saldo Inicial",FluxoCaixa79121416202413[[#This Row],[R$ (Valores)]],I38+FluxoCaixa79121416202413[[#This Row],[Valores Receitas / Despesas]])</f>
        <v>7247219.8800000036</v>
      </c>
      <c r="J39" s="20">
        <f>IF(FluxoCaixa79121416202413[[#This Row],[Entrada / Saída]]="Saída",FluxoCaixa79121416202413[[#This Row],[R$ (Valores)]]*-1,FluxoCaixa79121416202413[[#This Row],[R$ (Valores)]])</f>
        <v>0.9</v>
      </c>
    </row>
    <row r="40" spans="2:10" ht="15">
      <c r="B40" s="84" t="s">
        <v>2831</v>
      </c>
      <c r="C40" s="48" t="str">
        <f>IF(FluxoCaixa79121416202413[[#This Row],[Data]]="","",PROPER(TEXT(FluxoCaixa79121416202413[[#This Row],[Data]],"mmmm")))</f>
        <v>Março</v>
      </c>
      <c r="D40" s="55" t="s">
        <v>2</v>
      </c>
      <c r="E40" s="55" t="s">
        <v>507</v>
      </c>
      <c r="F40" s="84" t="s">
        <v>176</v>
      </c>
      <c r="G40" s="92" t="s">
        <v>2910</v>
      </c>
      <c r="H40" s="55" t="s">
        <v>525</v>
      </c>
      <c r="I40" s="20">
        <f>IF(FluxoCaixa79121416202413[[#This Row],[Receitas / Despesas]]="Saldo Inicial",FluxoCaixa79121416202413[[#This Row],[R$ (Valores)]],I39+FluxoCaixa79121416202413[[#This Row],[Valores Receitas / Despesas]])</f>
        <v>7247220.780000004</v>
      </c>
      <c r="J40" s="20">
        <f>IF(FluxoCaixa79121416202413[[#This Row],[Entrada / Saída]]="Saída",FluxoCaixa79121416202413[[#This Row],[R$ (Valores)]]*-1,FluxoCaixa79121416202413[[#This Row],[R$ (Valores)]])</f>
        <v>0.9</v>
      </c>
    </row>
    <row r="41" spans="2:10" ht="15">
      <c r="B41" s="84" t="s">
        <v>2831</v>
      </c>
      <c r="C41" s="48" t="str">
        <f>IF(FluxoCaixa79121416202413[[#This Row],[Data]]="","",PROPER(TEXT(FluxoCaixa79121416202413[[#This Row],[Data]],"mmmm")))</f>
        <v>Março</v>
      </c>
      <c r="D41" s="55" t="s">
        <v>2</v>
      </c>
      <c r="E41" s="55" t="s">
        <v>507</v>
      </c>
      <c r="F41" s="84" t="s">
        <v>176</v>
      </c>
      <c r="G41" s="92" t="s">
        <v>2910</v>
      </c>
      <c r="H41" s="55" t="s">
        <v>525</v>
      </c>
      <c r="I41" s="20">
        <f>IF(FluxoCaixa79121416202413[[#This Row],[Receitas / Despesas]]="Saldo Inicial",FluxoCaixa79121416202413[[#This Row],[R$ (Valores)]],I40+FluxoCaixa79121416202413[[#This Row],[Valores Receitas / Despesas]])</f>
        <v>7247221.6800000044</v>
      </c>
      <c r="J41" s="20">
        <f>IF(FluxoCaixa79121416202413[[#This Row],[Entrada / Saída]]="Saída",FluxoCaixa79121416202413[[#This Row],[R$ (Valores)]]*-1,FluxoCaixa79121416202413[[#This Row],[R$ (Valores)]])</f>
        <v>0.9</v>
      </c>
    </row>
    <row r="42" spans="2:10" ht="15">
      <c r="B42" s="84" t="s">
        <v>2831</v>
      </c>
      <c r="C42" s="48" t="str">
        <f>IF(FluxoCaixa79121416202413[[#This Row],[Data]]="","",PROPER(TEXT(FluxoCaixa79121416202413[[#This Row],[Data]],"mmmm")))</f>
        <v>Março</v>
      </c>
      <c r="D42" s="55" t="s">
        <v>2</v>
      </c>
      <c r="E42" s="55" t="s">
        <v>507</v>
      </c>
      <c r="F42" s="84" t="s">
        <v>176</v>
      </c>
      <c r="G42" s="92" t="s">
        <v>2910</v>
      </c>
      <c r="H42" s="55" t="s">
        <v>525</v>
      </c>
      <c r="I42" s="20">
        <f>IF(FluxoCaixa79121416202413[[#This Row],[Receitas / Despesas]]="Saldo Inicial",FluxoCaixa79121416202413[[#This Row],[R$ (Valores)]],I41+FluxoCaixa79121416202413[[#This Row],[Valores Receitas / Despesas]])</f>
        <v>7247222.5800000047</v>
      </c>
      <c r="J42" s="20">
        <f>IF(FluxoCaixa79121416202413[[#This Row],[Entrada / Saída]]="Saída",FluxoCaixa79121416202413[[#This Row],[R$ (Valores)]]*-1,FluxoCaixa79121416202413[[#This Row],[R$ (Valores)]])</f>
        <v>0.9</v>
      </c>
    </row>
    <row r="43" spans="2:10" ht="15">
      <c r="B43" s="84" t="s">
        <v>2831</v>
      </c>
      <c r="C43" s="48" t="str">
        <f>IF(FluxoCaixa79121416202413[[#This Row],[Data]]="","",PROPER(TEXT(FluxoCaixa79121416202413[[#This Row],[Data]],"mmmm")))</f>
        <v>Março</v>
      </c>
      <c r="D43" s="55" t="s">
        <v>2</v>
      </c>
      <c r="E43" s="55" t="s">
        <v>507</v>
      </c>
      <c r="F43" s="84" t="s">
        <v>176</v>
      </c>
      <c r="G43" s="92" t="s">
        <v>2910</v>
      </c>
      <c r="H43" s="55" t="s">
        <v>525</v>
      </c>
      <c r="I43" s="20">
        <f>IF(FluxoCaixa79121416202413[[#This Row],[Receitas / Despesas]]="Saldo Inicial",FluxoCaixa79121416202413[[#This Row],[R$ (Valores)]],I42+FluxoCaixa79121416202413[[#This Row],[Valores Receitas / Despesas]])</f>
        <v>7247223.4800000051</v>
      </c>
      <c r="J43" s="20">
        <f>IF(FluxoCaixa79121416202413[[#This Row],[Entrada / Saída]]="Saída",FluxoCaixa79121416202413[[#This Row],[R$ (Valores)]]*-1,FluxoCaixa79121416202413[[#This Row],[R$ (Valores)]])</f>
        <v>0.9</v>
      </c>
    </row>
    <row r="44" spans="2:10" ht="15">
      <c r="B44" s="84" t="s">
        <v>2831</v>
      </c>
      <c r="C44" s="48" t="str">
        <f>IF(FluxoCaixa79121416202413[[#This Row],[Data]]="","",PROPER(TEXT(FluxoCaixa79121416202413[[#This Row],[Data]],"mmmm")))</f>
        <v>Março</v>
      </c>
      <c r="D44" s="55" t="s">
        <v>2</v>
      </c>
      <c r="E44" s="55" t="s">
        <v>75</v>
      </c>
      <c r="F44" s="84" t="s">
        <v>2858</v>
      </c>
      <c r="G44" s="92" t="s">
        <v>2907</v>
      </c>
      <c r="H44" s="55" t="s">
        <v>525</v>
      </c>
      <c r="I44" s="20">
        <f>IF(FluxoCaixa79121416202413[[#This Row],[Receitas / Despesas]]="Saldo Inicial",FluxoCaixa79121416202413[[#This Row],[R$ (Valores)]],I43+FluxoCaixa79121416202413[[#This Row],[Valores Receitas / Despesas]])</f>
        <v>7347223.4800000051</v>
      </c>
      <c r="J44" s="20">
        <f>IF(FluxoCaixa79121416202413[[#This Row],[Entrada / Saída]]="Saída",FluxoCaixa79121416202413[[#This Row],[R$ (Valores)]]*-1,FluxoCaixa79121416202413[[#This Row],[R$ (Valores)]])</f>
        <v>100000</v>
      </c>
    </row>
    <row r="45" spans="2:10" ht="15">
      <c r="B45" s="84" t="s">
        <v>2831</v>
      </c>
      <c r="C45" s="48" t="str">
        <f>IF(FluxoCaixa79121416202413[[#This Row],[Data]]="","",PROPER(TEXT(FluxoCaixa79121416202413[[#This Row],[Data]],"mmmm")))</f>
        <v>Março</v>
      </c>
      <c r="D45" s="55" t="s">
        <v>2</v>
      </c>
      <c r="E45" s="55" t="s">
        <v>75</v>
      </c>
      <c r="F45" s="84" t="s">
        <v>2859</v>
      </c>
      <c r="G45" s="92" t="s">
        <v>2906</v>
      </c>
      <c r="H45" s="55" t="s">
        <v>525</v>
      </c>
      <c r="I45" s="20">
        <f>IF(FluxoCaixa79121416202413[[#This Row],[Receitas / Despesas]]="Saldo Inicial",FluxoCaixa79121416202413[[#This Row],[R$ (Valores)]],I44+FluxoCaixa79121416202413[[#This Row],[Valores Receitas / Despesas]])</f>
        <v>7947223.4800000051</v>
      </c>
      <c r="J45" s="20">
        <f>IF(FluxoCaixa79121416202413[[#This Row],[Entrada / Saída]]="Saída",FluxoCaixa79121416202413[[#This Row],[R$ (Valores)]]*-1,FluxoCaixa79121416202413[[#This Row],[R$ (Valores)]])</f>
        <v>600000</v>
      </c>
    </row>
    <row r="46" spans="2:10" ht="15">
      <c r="B46" s="84" t="s">
        <v>2831</v>
      </c>
      <c r="C46" s="48" t="str">
        <f>IF(FluxoCaixa79121416202413[[#This Row],[Data]]="","",PROPER(TEXT(FluxoCaixa79121416202413[[#This Row],[Data]],"mmmm")))</f>
        <v>Março</v>
      </c>
      <c r="D46" s="55" t="s">
        <v>2</v>
      </c>
      <c r="E46" s="55" t="s">
        <v>75</v>
      </c>
      <c r="F46" s="84" t="s">
        <v>2860</v>
      </c>
      <c r="G46" s="92" t="s">
        <v>2918</v>
      </c>
      <c r="H46" s="55" t="s">
        <v>525</v>
      </c>
      <c r="I46" s="20">
        <f>IF(FluxoCaixa79121416202413[[#This Row],[Receitas / Despesas]]="Saldo Inicial",FluxoCaixa79121416202413[[#This Row],[R$ (Valores)]],I45+FluxoCaixa79121416202413[[#This Row],[Valores Receitas / Despesas]])</f>
        <v>7992223.4800000051</v>
      </c>
      <c r="J46" s="20">
        <f>IF(FluxoCaixa79121416202413[[#This Row],[Entrada / Saída]]="Saída",FluxoCaixa79121416202413[[#This Row],[R$ (Valores)]]*-1,FluxoCaixa79121416202413[[#This Row],[R$ (Valores)]])</f>
        <v>45000</v>
      </c>
    </row>
    <row r="47" spans="2:10" ht="15">
      <c r="B47" s="84" t="s">
        <v>2831</v>
      </c>
      <c r="C47" s="48" t="str">
        <f>IF(FluxoCaixa79121416202413[[#This Row],[Data]]="","",PROPER(TEXT(FluxoCaixa79121416202413[[#This Row],[Data]],"mmmm")))</f>
        <v>Março</v>
      </c>
      <c r="D47" s="55" t="s">
        <v>2</v>
      </c>
      <c r="E47" s="55" t="s">
        <v>75</v>
      </c>
      <c r="F47" s="84" t="s">
        <v>2859</v>
      </c>
      <c r="G47" s="92" t="s">
        <v>2911</v>
      </c>
      <c r="H47" s="55" t="s">
        <v>525</v>
      </c>
      <c r="I47" s="20">
        <f>IF(FluxoCaixa79121416202413[[#This Row],[Receitas / Despesas]]="Saldo Inicial",FluxoCaixa79121416202413[[#This Row],[R$ (Valores)]],I46+FluxoCaixa79121416202413[[#This Row],[Valores Receitas / Despesas]])</f>
        <v>8142223.4800000051</v>
      </c>
      <c r="J47" s="20">
        <f>IF(FluxoCaixa79121416202413[[#This Row],[Entrada / Saída]]="Saída",FluxoCaixa79121416202413[[#This Row],[R$ (Valores)]]*-1,FluxoCaixa79121416202413[[#This Row],[R$ (Valores)]])</f>
        <v>150000</v>
      </c>
    </row>
    <row r="48" spans="2:10" ht="15">
      <c r="B48" s="84" t="s">
        <v>2832</v>
      </c>
      <c r="C48" s="48" t="str">
        <f>IF(FluxoCaixa79121416202413[[#This Row],[Data]]="","",PROPER(TEXT(FluxoCaixa79121416202413[[#This Row],[Data]],"mmmm")))</f>
        <v>Março</v>
      </c>
      <c r="D48" s="55" t="s">
        <v>1</v>
      </c>
      <c r="E48" s="55" t="s">
        <v>11</v>
      </c>
      <c r="F48" s="84" t="s">
        <v>169</v>
      </c>
      <c r="G48" s="92" t="s">
        <v>2895</v>
      </c>
      <c r="H48" s="55" t="s">
        <v>525</v>
      </c>
      <c r="I48" s="20">
        <f>IF(FluxoCaixa79121416202413[[#This Row],[Receitas / Despesas]]="Saldo Inicial",FluxoCaixa79121416202413[[#This Row],[R$ (Valores)]],I47+FluxoCaixa79121416202413[[#This Row],[Valores Receitas / Despesas]])</f>
        <v>8142227.9200000055</v>
      </c>
      <c r="J48" s="20" t="str">
        <f>IF(FluxoCaixa79121416202413[[#This Row],[Entrada / Saída]]="Saída",FluxoCaixa79121416202413[[#This Row],[R$ (Valores)]]*-1,FluxoCaixa79121416202413[[#This Row],[R$ (Valores)]])</f>
        <v>4,44</v>
      </c>
    </row>
    <row r="49" spans="2:14" ht="15">
      <c r="B49" s="84" t="s">
        <v>2832</v>
      </c>
      <c r="C49" s="48" t="str">
        <f>IF(FluxoCaixa79121416202413[[#This Row],[Data]]="","",PROPER(TEXT(FluxoCaixa79121416202413[[#This Row],[Data]],"mmmm")))</f>
        <v>Março</v>
      </c>
      <c r="D49" s="55" t="s">
        <v>2</v>
      </c>
      <c r="E49" s="55" t="s">
        <v>507</v>
      </c>
      <c r="F49" s="84" t="s">
        <v>176</v>
      </c>
      <c r="G49" s="92" t="s">
        <v>2910</v>
      </c>
      <c r="H49" s="55" t="s">
        <v>525</v>
      </c>
      <c r="I49" s="20">
        <f>IF(FluxoCaixa79121416202413[[#This Row],[Receitas / Despesas]]="Saldo Inicial",FluxoCaixa79121416202413[[#This Row],[R$ (Valores)]],I48+FluxoCaixa79121416202413[[#This Row],[Valores Receitas / Despesas]])</f>
        <v>8142228.8200000059</v>
      </c>
      <c r="J49" s="20">
        <f>IF(FluxoCaixa79121416202413[[#This Row],[Entrada / Saída]]="Saída",FluxoCaixa79121416202413[[#This Row],[R$ (Valores)]]*-1,FluxoCaixa79121416202413[[#This Row],[R$ (Valores)]])</f>
        <v>0.9</v>
      </c>
    </row>
    <row r="50" spans="2:14" ht="15">
      <c r="B50" s="84" t="s">
        <v>2832</v>
      </c>
      <c r="C50" s="48" t="str">
        <f>IF(FluxoCaixa79121416202413[[#This Row],[Data]]="","",PROPER(TEXT(FluxoCaixa79121416202413[[#This Row],[Data]],"mmmm")))</f>
        <v>Março</v>
      </c>
      <c r="D50" s="55" t="s">
        <v>2</v>
      </c>
      <c r="E50" s="55" t="s">
        <v>507</v>
      </c>
      <c r="F50" s="84" t="s">
        <v>176</v>
      </c>
      <c r="G50" s="92" t="s">
        <v>2910</v>
      </c>
      <c r="H50" s="55" t="s">
        <v>525</v>
      </c>
      <c r="I50" s="20">
        <f>IF(FluxoCaixa79121416202413[[#This Row],[Receitas / Despesas]]="Saldo Inicial",FluxoCaixa79121416202413[[#This Row],[R$ (Valores)]],I49+FluxoCaixa79121416202413[[#This Row],[Valores Receitas / Despesas]])</f>
        <v>8142229.7200000063</v>
      </c>
      <c r="J50" s="20">
        <f>IF(FluxoCaixa79121416202413[[#This Row],[Entrada / Saída]]="Saída",FluxoCaixa79121416202413[[#This Row],[R$ (Valores)]]*-1,FluxoCaixa79121416202413[[#This Row],[R$ (Valores)]])</f>
        <v>0.9</v>
      </c>
    </row>
    <row r="51" spans="2:14" ht="15">
      <c r="B51" s="84" t="s">
        <v>2832</v>
      </c>
      <c r="C51" s="48" t="str">
        <f>IF(FluxoCaixa79121416202413[[#This Row],[Data]]="","",PROPER(TEXT(FluxoCaixa79121416202413[[#This Row],[Data]],"mmmm")))</f>
        <v>Março</v>
      </c>
      <c r="D51" s="55" t="s">
        <v>2</v>
      </c>
      <c r="E51" s="55" t="s">
        <v>75</v>
      </c>
      <c r="F51" s="84" t="s">
        <v>2861</v>
      </c>
      <c r="G51" s="92" t="s">
        <v>2919</v>
      </c>
      <c r="H51" s="55" t="s">
        <v>525</v>
      </c>
      <c r="I51" s="20">
        <f>IF(FluxoCaixa79121416202413[[#This Row],[Receitas / Despesas]]="Saldo Inicial",FluxoCaixa79121416202413[[#This Row],[R$ (Valores)]],I50+FluxoCaixa79121416202413[[#This Row],[Valores Receitas / Despesas]])</f>
        <v>8207229.7200000063</v>
      </c>
      <c r="J51" s="20">
        <f>IF(FluxoCaixa79121416202413[[#This Row],[Entrada / Saída]]="Saída",FluxoCaixa79121416202413[[#This Row],[R$ (Valores)]]*-1,FluxoCaixa79121416202413[[#This Row],[R$ (Valores)]])</f>
        <v>65000</v>
      </c>
    </row>
    <row r="52" spans="2:14" ht="15">
      <c r="B52" s="84" t="s">
        <v>2833</v>
      </c>
      <c r="C52" s="48" t="str">
        <f>IF(FluxoCaixa79121416202413[[#This Row],[Data]]="","",PROPER(TEXT(FluxoCaixa79121416202413[[#This Row],[Data]],"mmmm")))</f>
        <v>Março</v>
      </c>
      <c r="D52" s="55" t="s">
        <v>1</v>
      </c>
      <c r="E52" s="55" t="s">
        <v>11</v>
      </c>
      <c r="F52" s="84" t="s">
        <v>169</v>
      </c>
      <c r="G52" s="92" t="s">
        <v>2896</v>
      </c>
      <c r="H52" s="55" t="s">
        <v>525</v>
      </c>
      <c r="I52" s="20">
        <f>IF(FluxoCaixa79121416202413[[#This Row],[Receitas / Despesas]]="Saldo Inicial",FluxoCaixa79121416202413[[#This Row],[R$ (Valores)]],I51+FluxoCaixa79121416202413[[#This Row],[Valores Receitas / Despesas]])</f>
        <v>8207244.1000000061</v>
      </c>
      <c r="J52" s="20" t="str">
        <f>IF(FluxoCaixa79121416202413[[#This Row],[Entrada / Saída]]="Saída",FluxoCaixa79121416202413[[#This Row],[R$ (Valores)]]*-1,FluxoCaixa79121416202413[[#This Row],[R$ (Valores)]])</f>
        <v>14,38</v>
      </c>
    </row>
    <row r="53" spans="2:14" ht="15">
      <c r="B53" s="84" t="s">
        <v>2833</v>
      </c>
      <c r="C53" s="48" t="str">
        <f>IF(FluxoCaixa79121416202413[[#This Row],[Data]]="","",PROPER(TEXT(FluxoCaixa79121416202413[[#This Row],[Data]],"mmmm")))</f>
        <v>Março</v>
      </c>
      <c r="D53" s="55" t="s">
        <v>2</v>
      </c>
      <c r="E53" s="55" t="s">
        <v>507</v>
      </c>
      <c r="F53" s="84" t="s">
        <v>176</v>
      </c>
      <c r="G53" s="92" t="s">
        <v>2910</v>
      </c>
      <c r="H53" s="55" t="s">
        <v>525</v>
      </c>
      <c r="I53" s="20">
        <f>IF(FluxoCaixa79121416202413[[#This Row],[Receitas / Despesas]]="Saldo Inicial",FluxoCaixa79121416202413[[#This Row],[R$ (Valores)]],I52+FluxoCaixa79121416202413[[#This Row],[Valores Receitas / Despesas]])</f>
        <v>8207245.0000000065</v>
      </c>
      <c r="J53" s="20">
        <f>IF(FluxoCaixa79121416202413[[#This Row],[Entrada / Saída]]="Saída",FluxoCaixa79121416202413[[#This Row],[R$ (Valores)]]*-1,FluxoCaixa79121416202413[[#This Row],[R$ (Valores)]])</f>
        <v>0.9</v>
      </c>
      <c r="N53" s="31"/>
    </row>
    <row r="54" spans="2:14" ht="15">
      <c r="B54" s="84" t="s">
        <v>2833</v>
      </c>
      <c r="C54" s="48" t="str">
        <f>IF(FluxoCaixa79121416202413[[#This Row],[Data]]="","",PROPER(TEXT(FluxoCaixa79121416202413[[#This Row],[Data]],"mmmm")))</f>
        <v>Março</v>
      </c>
      <c r="D54" s="55" t="s">
        <v>2</v>
      </c>
      <c r="E54" s="55" t="s">
        <v>507</v>
      </c>
      <c r="F54" s="84" t="s">
        <v>176</v>
      </c>
      <c r="G54" s="92" t="s">
        <v>2910</v>
      </c>
      <c r="H54" s="55" t="s">
        <v>525</v>
      </c>
      <c r="I54" s="20">
        <f>IF(FluxoCaixa79121416202413[[#This Row],[Receitas / Despesas]]="Saldo Inicial",FluxoCaixa79121416202413[[#This Row],[R$ (Valores)]],I53+FluxoCaixa79121416202413[[#This Row],[Valores Receitas / Despesas]])</f>
        <v>8207245.9000000069</v>
      </c>
      <c r="J54" s="20">
        <f>IF(FluxoCaixa79121416202413[[#This Row],[Entrada / Saída]]="Saída",FluxoCaixa79121416202413[[#This Row],[R$ (Valores)]]*-1,FluxoCaixa79121416202413[[#This Row],[R$ (Valores)]])</f>
        <v>0.9</v>
      </c>
    </row>
    <row r="55" spans="2:14" ht="15">
      <c r="B55" s="84" t="s">
        <v>2833</v>
      </c>
      <c r="C55" s="48" t="str">
        <f>IF(FluxoCaixa79121416202413[[#This Row],[Data]]="","",PROPER(TEXT(FluxoCaixa79121416202413[[#This Row],[Data]],"mmmm")))</f>
        <v>Março</v>
      </c>
      <c r="D55" s="55" t="s">
        <v>2</v>
      </c>
      <c r="E55" s="55" t="s">
        <v>507</v>
      </c>
      <c r="F55" s="84" t="s">
        <v>176</v>
      </c>
      <c r="G55" s="92" t="s">
        <v>2910</v>
      </c>
      <c r="H55" s="55" t="s">
        <v>525</v>
      </c>
      <c r="I55" s="20">
        <f>IF(FluxoCaixa79121416202413[[#This Row],[Receitas / Despesas]]="Saldo Inicial",FluxoCaixa79121416202413[[#This Row],[R$ (Valores)]],I54+FluxoCaixa79121416202413[[#This Row],[Valores Receitas / Despesas]])</f>
        <v>8207246.8000000073</v>
      </c>
      <c r="J55" s="20">
        <f>IF(FluxoCaixa79121416202413[[#This Row],[Entrada / Saída]]="Saída",FluxoCaixa79121416202413[[#This Row],[R$ (Valores)]]*-1,FluxoCaixa79121416202413[[#This Row],[R$ (Valores)]])</f>
        <v>0.9</v>
      </c>
      <c r="N55" s="26"/>
    </row>
    <row r="56" spans="2:14" ht="15">
      <c r="B56" s="84" t="s">
        <v>2833</v>
      </c>
      <c r="C56" s="48" t="str">
        <f>IF(FluxoCaixa79121416202413[[#This Row],[Data]]="","",PROPER(TEXT(FluxoCaixa79121416202413[[#This Row],[Data]],"mmmm")))</f>
        <v>Março</v>
      </c>
      <c r="D56" s="55" t="s">
        <v>2</v>
      </c>
      <c r="E56" s="55" t="s">
        <v>507</v>
      </c>
      <c r="F56" s="84" t="s">
        <v>176</v>
      </c>
      <c r="G56" s="92" t="s">
        <v>2910</v>
      </c>
      <c r="H56" s="55" t="s">
        <v>525</v>
      </c>
      <c r="I56" s="20">
        <f>IF(FluxoCaixa79121416202413[[#This Row],[Receitas / Despesas]]="Saldo Inicial",FluxoCaixa79121416202413[[#This Row],[R$ (Valores)]],I55+FluxoCaixa79121416202413[[#This Row],[Valores Receitas / Despesas]])</f>
        <v>8207247.7000000076</v>
      </c>
      <c r="J56" s="20">
        <f>IF(FluxoCaixa79121416202413[[#This Row],[Entrada / Saída]]="Saída",FluxoCaixa79121416202413[[#This Row],[R$ (Valores)]]*-1,FluxoCaixa79121416202413[[#This Row],[R$ (Valores)]])</f>
        <v>0.9</v>
      </c>
    </row>
    <row r="57" spans="2:14" ht="15">
      <c r="B57" s="84" t="s">
        <v>2833</v>
      </c>
      <c r="C57" s="48" t="str">
        <f>IF(FluxoCaixa79121416202413[[#This Row],[Data]]="","",PROPER(TEXT(FluxoCaixa79121416202413[[#This Row],[Data]],"mmmm")))</f>
        <v>Março</v>
      </c>
      <c r="D57" s="55" t="s">
        <v>2</v>
      </c>
      <c r="E57" s="55" t="s">
        <v>75</v>
      </c>
      <c r="F57" s="84" t="s">
        <v>2862</v>
      </c>
      <c r="G57" s="92" t="s">
        <v>2920</v>
      </c>
      <c r="H57" s="55" t="s">
        <v>525</v>
      </c>
      <c r="I57" s="20">
        <f>IF(FluxoCaixa79121416202413[[#This Row],[Receitas / Despesas]]="Saldo Inicial",FluxoCaixa79121416202413[[#This Row],[R$ (Valores)]],I56+FluxoCaixa79121416202413[[#This Row],[Valores Receitas / Despesas]])</f>
        <v>8377247.7000000076</v>
      </c>
      <c r="J57" s="20">
        <f>IF(FluxoCaixa79121416202413[[#This Row],[Entrada / Saída]]="Saída",FluxoCaixa79121416202413[[#This Row],[R$ (Valores)]]*-1,FluxoCaixa79121416202413[[#This Row],[R$ (Valores)]])</f>
        <v>170000</v>
      </c>
    </row>
    <row r="58" spans="2:14" ht="15">
      <c r="B58" s="84" t="s">
        <v>2834</v>
      </c>
      <c r="C58" s="48" t="str">
        <f>IF(FluxoCaixa79121416202413[[#This Row],[Data]]="","",PROPER(TEXT(FluxoCaixa79121416202413[[#This Row],[Data]],"mmmm")))</f>
        <v>Março</v>
      </c>
      <c r="D58" s="55" t="s">
        <v>1</v>
      </c>
      <c r="E58" s="55" t="s">
        <v>11</v>
      </c>
      <c r="F58" s="84" t="s">
        <v>169</v>
      </c>
      <c r="G58" s="92" t="s">
        <v>2897</v>
      </c>
      <c r="H58" s="55" t="s">
        <v>525</v>
      </c>
      <c r="I58" s="20">
        <f>IF(FluxoCaixa79121416202413[[#This Row],[Receitas / Despesas]]="Saldo Inicial",FluxoCaixa79121416202413[[#This Row],[R$ (Valores)]],I57+FluxoCaixa79121416202413[[#This Row],[Valores Receitas / Despesas]])</f>
        <v>8377256.2700000079</v>
      </c>
      <c r="J58" s="20" t="str">
        <f>IF(FluxoCaixa79121416202413[[#This Row],[Entrada / Saída]]="Saída",FluxoCaixa79121416202413[[#This Row],[R$ (Valores)]]*-1,FluxoCaixa79121416202413[[#This Row],[R$ (Valores)]])</f>
        <v>8,57</v>
      </c>
    </row>
    <row r="59" spans="2:14" ht="15">
      <c r="B59" s="84" t="s">
        <v>2834</v>
      </c>
      <c r="C59" s="48" t="str">
        <f>IF(FluxoCaixa79121416202413[[#This Row],[Data]]="","",PROPER(TEXT(FluxoCaixa79121416202413[[#This Row],[Data]],"mmmm")))</f>
        <v>Março</v>
      </c>
      <c r="D59" s="55" t="s">
        <v>2</v>
      </c>
      <c r="E59" s="55" t="s">
        <v>507</v>
      </c>
      <c r="F59" s="84" t="s">
        <v>210</v>
      </c>
      <c r="G59" s="92" t="s">
        <v>2921</v>
      </c>
      <c r="H59" s="55" t="s">
        <v>525</v>
      </c>
      <c r="I59" s="20">
        <f>IF(FluxoCaixa79121416202413[[#This Row],[Receitas / Despesas]]="Saldo Inicial",FluxoCaixa79121416202413[[#This Row],[R$ (Valores)]],I58+FluxoCaixa79121416202413[[#This Row],[Valores Receitas / Despesas]])</f>
        <v>8377433.3200000077</v>
      </c>
      <c r="J59" s="20">
        <f>IF(FluxoCaixa79121416202413[[#This Row],[Entrada / Saída]]="Saída",FluxoCaixa79121416202413[[#This Row],[R$ (Valores)]]*-1,FluxoCaixa79121416202413[[#This Row],[R$ (Valores)]])</f>
        <v>177.05</v>
      </c>
    </row>
    <row r="60" spans="2:14" ht="15">
      <c r="B60" s="84" t="s">
        <v>2834</v>
      </c>
      <c r="C60" s="48" t="str">
        <f>IF(FluxoCaixa79121416202413[[#This Row],[Data]]="","",PROPER(TEXT(FluxoCaixa79121416202413[[#This Row],[Data]],"mmmm")))</f>
        <v>Março</v>
      </c>
      <c r="D60" s="55" t="s">
        <v>2</v>
      </c>
      <c r="E60" s="55" t="s">
        <v>507</v>
      </c>
      <c r="F60" s="84" t="s">
        <v>176</v>
      </c>
      <c r="G60" s="92" t="s">
        <v>2910</v>
      </c>
      <c r="H60" s="55" t="s">
        <v>525</v>
      </c>
      <c r="I60" s="20">
        <f>IF(FluxoCaixa79121416202413[[#This Row],[Receitas / Despesas]]="Saldo Inicial",FluxoCaixa79121416202413[[#This Row],[R$ (Valores)]],I59+FluxoCaixa79121416202413[[#This Row],[Valores Receitas / Despesas]])</f>
        <v>8377434.2200000081</v>
      </c>
      <c r="J60" s="20">
        <f>IF(FluxoCaixa79121416202413[[#This Row],[Entrada / Saída]]="Saída",FluxoCaixa79121416202413[[#This Row],[R$ (Valores)]]*-1,FluxoCaixa79121416202413[[#This Row],[R$ (Valores)]])</f>
        <v>0.9</v>
      </c>
    </row>
    <row r="61" spans="2:14" ht="15">
      <c r="B61" s="84" t="s">
        <v>2834</v>
      </c>
      <c r="C61" s="48" t="str">
        <f>IF(FluxoCaixa79121416202413[[#This Row],[Data]]="","",PROPER(TEXT(FluxoCaixa79121416202413[[#This Row],[Data]],"mmmm")))</f>
        <v>Março</v>
      </c>
      <c r="D61" s="55" t="s">
        <v>2</v>
      </c>
      <c r="E61" s="55" t="s">
        <v>75</v>
      </c>
      <c r="F61" s="84" t="s">
        <v>2863</v>
      </c>
      <c r="G61" s="92" t="s">
        <v>2913</v>
      </c>
      <c r="H61" s="55" t="s">
        <v>525</v>
      </c>
      <c r="I61" s="20">
        <f>IF(FluxoCaixa79121416202413[[#This Row],[Receitas / Despesas]]="Saldo Inicial",FluxoCaixa79121416202413[[#This Row],[R$ (Valores)]],I60+FluxoCaixa79121416202413[[#This Row],[Valores Receitas / Despesas]])</f>
        <v>8397434.2200000081</v>
      </c>
      <c r="J61" s="20">
        <f>IF(FluxoCaixa79121416202413[[#This Row],[Entrada / Saída]]="Saída",FluxoCaixa79121416202413[[#This Row],[R$ (Valores)]]*-1,FluxoCaixa79121416202413[[#This Row],[R$ (Valores)]])</f>
        <v>20000</v>
      </c>
    </row>
    <row r="62" spans="2:14" ht="15">
      <c r="B62" s="84" t="s">
        <v>2834</v>
      </c>
      <c r="C62" s="48" t="str">
        <f>IF(FluxoCaixa79121416202413[[#This Row],[Data]]="","",PROPER(TEXT(FluxoCaixa79121416202413[[#This Row],[Data]],"mmmm")))</f>
        <v>Março</v>
      </c>
      <c r="D62" s="55" t="s">
        <v>2</v>
      </c>
      <c r="E62" s="55" t="s">
        <v>75</v>
      </c>
      <c r="F62" s="84" t="s">
        <v>2864</v>
      </c>
      <c r="G62" s="92" t="s">
        <v>2909</v>
      </c>
      <c r="H62" s="55" t="s">
        <v>525</v>
      </c>
      <c r="I62" s="20">
        <f>IF(FluxoCaixa79121416202413[[#This Row],[Receitas / Despesas]]="Saldo Inicial",FluxoCaixa79121416202413[[#This Row],[R$ (Valores)]],I61+FluxoCaixa79121416202413[[#This Row],[Valores Receitas / Despesas]])</f>
        <v>8447434.2200000081</v>
      </c>
      <c r="J62" s="20">
        <f>IF(FluxoCaixa79121416202413[[#This Row],[Entrada / Saída]]="Saída",FluxoCaixa79121416202413[[#This Row],[R$ (Valores)]]*-1,FluxoCaixa79121416202413[[#This Row],[R$ (Valores)]])</f>
        <v>50000</v>
      </c>
    </row>
    <row r="63" spans="2:14" ht="15">
      <c r="B63" s="84" t="s">
        <v>2834</v>
      </c>
      <c r="C63" s="48" t="str">
        <f>IF(FluxoCaixa79121416202413[[#This Row],[Data]]="","",PROPER(TEXT(FluxoCaixa79121416202413[[#This Row],[Data]],"mmmm")))</f>
        <v>Março</v>
      </c>
      <c r="D63" s="55" t="s">
        <v>2</v>
      </c>
      <c r="E63" s="55" t="s">
        <v>75</v>
      </c>
      <c r="F63" s="84" t="s">
        <v>2865</v>
      </c>
      <c r="G63" s="92" t="s">
        <v>2922</v>
      </c>
      <c r="H63" s="55" t="s">
        <v>525</v>
      </c>
      <c r="I63" s="20">
        <f>IF(FluxoCaixa79121416202413[[#This Row],[Receitas / Despesas]]="Saldo Inicial",FluxoCaixa79121416202413[[#This Row],[R$ (Valores)]],I62+FluxoCaixa79121416202413[[#This Row],[Valores Receitas / Despesas]])</f>
        <v>8462434.2200000081</v>
      </c>
      <c r="J63" s="20">
        <f>IF(FluxoCaixa79121416202413[[#This Row],[Entrada / Saída]]="Saída",FluxoCaixa79121416202413[[#This Row],[R$ (Valores)]]*-1,FluxoCaixa79121416202413[[#This Row],[R$ (Valores)]])</f>
        <v>15000</v>
      </c>
    </row>
    <row r="64" spans="2:14" ht="15">
      <c r="B64" s="84" t="s">
        <v>2834</v>
      </c>
      <c r="C64" s="48" t="str">
        <f>IF(FluxoCaixa79121416202413[[#This Row],[Data]]="","",PROPER(TEXT(FluxoCaixa79121416202413[[#This Row],[Data]],"mmmm")))</f>
        <v>Março</v>
      </c>
      <c r="D64" s="55" t="s">
        <v>2</v>
      </c>
      <c r="E64" s="55"/>
      <c r="F64" s="84" t="s">
        <v>2866</v>
      </c>
      <c r="G64" s="92" t="s">
        <v>2923</v>
      </c>
      <c r="H64" s="55" t="s">
        <v>525</v>
      </c>
      <c r="I64" s="20">
        <f>IF(FluxoCaixa79121416202413[[#This Row],[Receitas / Despesas]]="Saldo Inicial",FluxoCaixa79121416202413[[#This Row],[R$ (Valores)]],I63+FluxoCaixa79121416202413[[#This Row],[Valores Receitas / Despesas]])</f>
        <v>8462644.2200000081</v>
      </c>
      <c r="J64" s="20">
        <f>IF(FluxoCaixa79121416202413[[#This Row],[Entrada / Saída]]="Saída",FluxoCaixa79121416202413[[#This Row],[R$ (Valores)]]*-1,FluxoCaixa79121416202413[[#This Row],[R$ (Valores)]])</f>
        <v>210</v>
      </c>
    </row>
    <row r="65" spans="2:10" ht="15">
      <c r="B65" s="84" t="s">
        <v>2835</v>
      </c>
      <c r="C65" s="48" t="str">
        <f>IF(FluxoCaixa79121416202413[[#This Row],[Data]]="","",PROPER(TEXT(FluxoCaixa79121416202413[[#This Row],[Data]],"mmmm")))</f>
        <v>Março</v>
      </c>
      <c r="D65" s="55" t="s">
        <v>1</v>
      </c>
      <c r="E65" s="55" t="s">
        <v>11</v>
      </c>
      <c r="F65" s="84" t="s">
        <v>169</v>
      </c>
      <c r="G65" s="92" t="s">
        <v>2898</v>
      </c>
      <c r="H65" s="55" t="s">
        <v>525</v>
      </c>
      <c r="I65" s="20">
        <f>IF(FluxoCaixa79121416202413[[#This Row],[Receitas / Despesas]]="Saldo Inicial",FluxoCaixa79121416202413[[#This Row],[R$ (Valores)]],I64+FluxoCaixa79121416202413[[#This Row],[Valores Receitas / Despesas]])</f>
        <v>8462666.9900000077</v>
      </c>
      <c r="J65" s="20" t="str">
        <f>IF(FluxoCaixa79121416202413[[#This Row],[Entrada / Saída]]="Saída",FluxoCaixa79121416202413[[#This Row],[R$ (Valores)]]*-1,FluxoCaixa79121416202413[[#This Row],[R$ (Valores)]])</f>
        <v>22,77</v>
      </c>
    </row>
    <row r="66" spans="2:10" ht="15">
      <c r="B66" s="84" t="s">
        <v>2835</v>
      </c>
      <c r="C66" s="48" t="str">
        <f>IF(FluxoCaixa79121416202413[[#This Row],[Data]]="","",PROPER(TEXT(FluxoCaixa79121416202413[[#This Row],[Data]],"mmmm")))</f>
        <v>Março</v>
      </c>
      <c r="D66" s="55" t="s">
        <v>2</v>
      </c>
      <c r="E66" s="55" t="s">
        <v>507</v>
      </c>
      <c r="F66" s="84" t="s">
        <v>176</v>
      </c>
      <c r="G66" s="92" t="s">
        <v>2910</v>
      </c>
      <c r="H66" s="55" t="s">
        <v>525</v>
      </c>
      <c r="I66" s="20">
        <f>IF(FluxoCaixa79121416202413[[#This Row],[Receitas / Despesas]]="Saldo Inicial",FluxoCaixa79121416202413[[#This Row],[R$ (Valores)]],I65+FluxoCaixa79121416202413[[#This Row],[Valores Receitas / Despesas]])</f>
        <v>8462667.890000008</v>
      </c>
      <c r="J66" s="20">
        <f>IF(FluxoCaixa79121416202413[[#This Row],[Entrada / Saída]]="Saída",FluxoCaixa79121416202413[[#This Row],[R$ (Valores)]]*-1,FluxoCaixa79121416202413[[#This Row],[R$ (Valores)]])</f>
        <v>0.9</v>
      </c>
    </row>
    <row r="67" spans="2:10" ht="15">
      <c r="B67" s="84" t="s">
        <v>2835</v>
      </c>
      <c r="C67" s="48" t="str">
        <f>IF(FluxoCaixa79121416202413[[#This Row],[Data]]="","",PROPER(TEXT(FluxoCaixa79121416202413[[#This Row],[Data]],"mmmm")))</f>
        <v>Março</v>
      </c>
      <c r="D67" s="55" t="s">
        <v>2</v>
      </c>
      <c r="E67" s="55" t="s">
        <v>2938</v>
      </c>
      <c r="F67" s="84" t="s">
        <v>2867</v>
      </c>
      <c r="G67" s="92" t="s">
        <v>2924</v>
      </c>
      <c r="H67" s="55" t="s">
        <v>525</v>
      </c>
      <c r="I67" s="20">
        <f>IF(FluxoCaixa79121416202413[[#This Row],[Receitas / Despesas]]="Saldo Inicial",FluxoCaixa79121416202413[[#This Row],[R$ (Valores)]],I66+FluxoCaixa79121416202413[[#This Row],[Valores Receitas / Despesas]])</f>
        <v>8522667.890000008</v>
      </c>
      <c r="J67" s="20">
        <f>IF(FluxoCaixa79121416202413[[#This Row],[Entrada / Saída]]="Saída",FluxoCaixa79121416202413[[#This Row],[R$ (Valores)]]*-1,FluxoCaixa79121416202413[[#This Row],[R$ (Valores)]])</f>
        <v>60000</v>
      </c>
    </row>
    <row r="68" spans="2:10" ht="15">
      <c r="B68" s="84" t="s">
        <v>2835</v>
      </c>
      <c r="C68" s="48" t="str">
        <f>IF(FluxoCaixa79121416202413[[#This Row],[Data]]="","",PROPER(TEXT(FluxoCaixa79121416202413[[#This Row],[Data]],"mmmm")))</f>
        <v>Março</v>
      </c>
      <c r="D68" s="55" t="s">
        <v>2</v>
      </c>
      <c r="E68" s="55" t="s">
        <v>75</v>
      </c>
      <c r="F68" s="84" t="s">
        <v>2868</v>
      </c>
      <c r="G68" s="92" t="s">
        <v>2912</v>
      </c>
      <c r="H68" s="55" t="s">
        <v>525</v>
      </c>
      <c r="I68" s="20">
        <f>IF(FluxoCaixa79121416202413[[#This Row],[Receitas / Despesas]]="Saldo Inicial",FluxoCaixa79121416202413[[#This Row],[R$ (Valores)]],I67+FluxoCaixa79121416202413[[#This Row],[Valores Receitas / Despesas]])</f>
        <v>8632667.890000008</v>
      </c>
      <c r="J68" s="20">
        <f>IF(FluxoCaixa79121416202413[[#This Row],[Entrada / Saída]]="Saída",FluxoCaixa79121416202413[[#This Row],[R$ (Valores)]]*-1,FluxoCaixa79121416202413[[#This Row],[R$ (Valores)]])</f>
        <v>110000</v>
      </c>
    </row>
    <row r="69" spans="2:10" ht="15">
      <c r="B69" s="84" t="s">
        <v>2836</v>
      </c>
      <c r="C69" s="48" t="str">
        <f>IF(FluxoCaixa79121416202413[[#This Row],[Data]]="","",PROPER(TEXT(FluxoCaixa79121416202413[[#This Row],[Data]],"mmmm")))</f>
        <v>Março</v>
      </c>
      <c r="D69" s="55" t="s">
        <v>1</v>
      </c>
      <c r="E69" s="55" t="s">
        <v>11</v>
      </c>
      <c r="F69" s="84" t="s">
        <v>169</v>
      </c>
      <c r="G69" s="92" t="s">
        <v>2899</v>
      </c>
      <c r="H69" s="55" t="s">
        <v>525</v>
      </c>
      <c r="I69" s="20">
        <f>IF(FluxoCaixa79121416202413[[#This Row],[Receitas / Despesas]]="Saldo Inicial",FluxoCaixa79121416202413[[#This Row],[R$ (Valores)]],I68+FluxoCaixa79121416202413[[#This Row],[Valores Receitas / Despesas]])</f>
        <v>8632686.3400000073</v>
      </c>
      <c r="J69" s="20" t="str">
        <f>IF(FluxoCaixa79121416202413[[#This Row],[Entrada / Saída]]="Saída",FluxoCaixa79121416202413[[#This Row],[R$ (Valores)]]*-1,FluxoCaixa79121416202413[[#This Row],[R$ (Valores)]])</f>
        <v>18,45</v>
      </c>
    </row>
    <row r="70" spans="2:10" ht="15">
      <c r="B70" s="84" t="s">
        <v>2836</v>
      </c>
      <c r="C70" s="48" t="str">
        <f>IF(FluxoCaixa79121416202413[[#This Row],[Data]]="","",PROPER(TEXT(FluxoCaixa79121416202413[[#This Row],[Data]],"mmmm")))</f>
        <v>Março</v>
      </c>
      <c r="D70" s="55" t="s">
        <v>2</v>
      </c>
      <c r="E70" s="55"/>
      <c r="F70" s="84" t="s">
        <v>2869</v>
      </c>
      <c r="G70" s="92" t="s">
        <v>2925</v>
      </c>
      <c r="H70" s="55" t="s">
        <v>525</v>
      </c>
      <c r="I70" s="20">
        <f>IF(FluxoCaixa79121416202413[[#This Row],[Receitas / Despesas]]="Saldo Inicial",FluxoCaixa79121416202413[[#This Row],[R$ (Valores)]],I69+FluxoCaixa79121416202413[[#This Row],[Valores Receitas / Despesas]])</f>
        <v>8642762.6300000064</v>
      </c>
      <c r="J70" s="20">
        <f>IF(FluxoCaixa79121416202413[[#This Row],[Entrada / Saída]]="Saída",FluxoCaixa79121416202413[[#This Row],[R$ (Valores)]]*-1,FluxoCaixa79121416202413[[#This Row],[R$ (Valores)]])</f>
        <v>10076.290000000001</v>
      </c>
    </row>
    <row r="71" spans="2:10" ht="15">
      <c r="B71" s="84" t="s">
        <v>2836</v>
      </c>
      <c r="C71" s="48" t="str">
        <f>IF(FluxoCaixa79121416202413[[#This Row],[Data]]="","",PROPER(TEXT(FluxoCaixa79121416202413[[#This Row],[Data]],"mmmm")))</f>
        <v>Março</v>
      </c>
      <c r="D71" s="55" t="s">
        <v>2</v>
      </c>
      <c r="E71" s="55" t="s">
        <v>507</v>
      </c>
      <c r="F71" s="84" t="s">
        <v>176</v>
      </c>
      <c r="G71" s="92" t="s">
        <v>2910</v>
      </c>
      <c r="H71" s="55" t="s">
        <v>525</v>
      </c>
      <c r="I71" s="20">
        <f>IF(FluxoCaixa79121416202413[[#This Row],[Receitas / Despesas]]="Saldo Inicial",FluxoCaixa79121416202413[[#This Row],[R$ (Valores)]],I70+FluxoCaixa79121416202413[[#This Row],[Valores Receitas / Despesas]])</f>
        <v>8642763.5300000068</v>
      </c>
      <c r="J71" s="20">
        <f>IF(FluxoCaixa79121416202413[[#This Row],[Entrada / Saída]]="Saída",FluxoCaixa79121416202413[[#This Row],[R$ (Valores)]]*-1,FluxoCaixa79121416202413[[#This Row],[R$ (Valores)]])</f>
        <v>0.9</v>
      </c>
    </row>
    <row r="72" spans="2:10" ht="15">
      <c r="B72" s="84" t="s">
        <v>2836</v>
      </c>
      <c r="C72" s="48" t="str">
        <f>IF(FluxoCaixa79121416202413[[#This Row],[Data]]="","",PROPER(TEXT(FluxoCaixa79121416202413[[#This Row],[Data]],"mmmm")))</f>
        <v>Março</v>
      </c>
      <c r="D72" s="55" t="s">
        <v>2</v>
      </c>
      <c r="E72" s="55" t="s">
        <v>507</v>
      </c>
      <c r="F72" s="84" t="s">
        <v>176</v>
      </c>
      <c r="G72" s="92" t="s">
        <v>2910</v>
      </c>
      <c r="H72" s="55" t="s">
        <v>525</v>
      </c>
      <c r="I72" s="20">
        <f>IF(FluxoCaixa79121416202413[[#This Row],[Receitas / Despesas]]="Saldo Inicial",FluxoCaixa79121416202413[[#This Row],[R$ (Valores)]],I71+FluxoCaixa79121416202413[[#This Row],[Valores Receitas / Despesas]])</f>
        <v>8642764.4300000072</v>
      </c>
      <c r="J72" s="20">
        <f>IF(FluxoCaixa79121416202413[[#This Row],[Entrada / Saída]]="Saída",FluxoCaixa79121416202413[[#This Row],[R$ (Valores)]]*-1,FluxoCaixa79121416202413[[#This Row],[R$ (Valores)]])</f>
        <v>0.9</v>
      </c>
    </row>
    <row r="73" spans="2:10" ht="15">
      <c r="B73" s="84" t="s">
        <v>2836</v>
      </c>
      <c r="C73" s="48" t="str">
        <f>IF(FluxoCaixa79121416202413[[#This Row],[Data]]="","",PROPER(TEXT(FluxoCaixa79121416202413[[#This Row],[Data]],"mmmm")))</f>
        <v>Março</v>
      </c>
      <c r="D73" s="55" t="s">
        <v>2</v>
      </c>
      <c r="E73" s="55" t="s">
        <v>507</v>
      </c>
      <c r="F73" s="84" t="s">
        <v>176</v>
      </c>
      <c r="G73" s="92" t="s">
        <v>2910</v>
      </c>
      <c r="H73" s="55" t="s">
        <v>525</v>
      </c>
      <c r="I73" s="20">
        <f>IF(FluxoCaixa79121416202413[[#This Row],[Receitas / Despesas]]="Saldo Inicial",FluxoCaixa79121416202413[[#This Row],[R$ (Valores)]],I72+FluxoCaixa79121416202413[[#This Row],[Valores Receitas / Despesas]])</f>
        <v>8642765.3300000075</v>
      </c>
      <c r="J73" s="20">
        <f>IF(FluxoCaixa79121416202413[[#This Row],[Entrada / Saída]]="Saída",FluxoCaixa79121416202413[[#This Row],[R$ (Valores)]]*-1,FluxoCaixa79121416202413[[#This Row],[R$ (Valores)]])</f>
        <v>0.9</v>
      </c>
    </row>
    <row r="74" spans="2:10" ht="15">
      <c r="B74" s="84" t="s">
        <v>2836</v>
      </c>
      <c r="C74" s="48" t="str">
        <f>IF(FluxoCaixa79121416202413[[#This Row],[Data]]="","",PROPER(TEXT(FluxoCaixa79121416202413[[#This Row],[Data]],"mmmm")))</f>
        <v>Março</v>
      </c>
      <c r="D74" s="55" t="s">
        <v>2</v>
      </c>
      <c r="E74" s="55" t="s">
        <v>224</v>
      </c>
      <c r="F74" s="84" t="s">
        <v>2870</v>
      </c>
      <c r="G74" s="92" t="s">
        <v>2926</v>
      </c>
      <c r="H74" s="55" t="s">
        <v>525</v>
      </c>
      <c r="I74" s="20">
        <f>IF(FluxoCaixa79121416202413[[#This Row],[Receitas / Despesas]]="Saldo Inicial",FluxoCaixa79121416202413[[#This Row],[R$ (Valores)]],I73+FluxoCaixa79121416202413[[#This Row],[Valores Receitas / Despesas]])</f>
        <v>8652606.0900000073</v>
      </c>
      <c r="J74" s="20">
        <f>IF(FluxoCaixa79121416202413[[#This Row],[Entrada / Saída]]="Saída",FluxoCaixa79121416202413[[#This Row],[R$ (Valores)]]*-1,FluxoCaixa79121416202413[[#This Row],[R$ (Valores)]])</f>
        <v>9840.76</v>
      </c>
    </row>
    <row r="75" spans="2:10" ht="15">
      <c r="B75" s="84" t="s">
        <v>2836</v>
      </c>
      <c r="C75" s="48" t="str">
        <f>IF(FluxoCaixa79121416202413[[#This Row],[Data]]="","",PROPER(TEXT(FluxoCaixa79121416202413[[#This Row],[Data]],"mmmm")))</f>
        <v>Março</v>
      </c>
      <c r="D75" s="55" t="s">
        <v>2</v>
      </c>
      <c r="E75" s="55" t="s">
        <v>75</v>
      </c>
      <c r="F75" s="84" t="s">
        <v>2871</v>
      </c>
      <c r="G75" s="92" t="s">
        <v>2907</v>
      </c>
      <c r="H75" s="55" t="s">
        <v>525</v>
      </c>
      <c r="I75" s="20">
        <f>IF(FluxoCaixa79121416202413[[#This Row],[Receitas / Despesas]]="Saldo Inicial",FluxoCaixa79121416202413[[#This Row],[R$ (Valores)]],I74+FluxoCaixa79121416202413[[#This Row],[Valores Receitas / Despesas]])</f>
        <v>8752606.0900000073</v>
      </c>
      <c r="J75" s="20">
        <f>IF(FluxoCaixa79121416202413[[#This Row],[Entrada / Saída]]="Saída",FluxoCaixa79121416202413[[#This Row],[R$ (Valores)]]*-1,FluxoCaixa79121416202413[[#This Row],[R$ (Valores)]])</f>
        <v>100000</v>
      </c>
    </row>
    <row r="76" spans="2:10" ht="15">
      <c r="B76" s="84" t="s">
        <v>2837</v>
      </c>
      <c r="C76" s="48" t="str">
        <f>IF(FluxoCaixa79121416202413[[#This Row],[Data]]="","",PROPER(TEXT(FluxoCaixa79121416202413[[#This Row],[Data]],"mmmm")))</f>
        <v>Março</v>
      </c>
      <c r="D76" s="55" t="s">
        <v>2</v>
      </c>
      <c r="E76" s="55" t="s">
        <v>507</v>
      </c>
      <c r="F76" s="84" t="s">
        <v>176</v>
      </c>
      <c r="G76" s="92" t="s">
        <v>2910</v>
      </c>
      <c r="H76" s="55" t="s">
        <v>525</v>
      </c>
      <c r="I76" s="20">
        <f>IF(FluxoCaixa79121416202413[[#This Row],[Receitas / Despesas]]="Saldo Inicial",FluxoCaixa79121416202413[[#This Row],[R$ (Valores)]],I75+FluxoCaixa79121416202413[[#This Row],[Valores Receitas / Despesas]])</f>
        <v>8752606.9900000077</v>
      </c>
      <c r="J76" s="20">
        <f>IF(FluxoCaixa79121416202413[[#This Row],[Entrada / Saída]]="Saída",FluxoCaixa79121416202413[[#This Row],[R$ (Valores)]]*-1,FluxoCaixa79121416202413[[#This Row],[R$ (Valores)]])</f>
        <v>0.9</v>
      </c>
    </row>
    <row r="77" spans="2:10" ht="15">
      <c r="B77" s="84" t="s">
        <v>2837</v>
      </c>
      <c r="C77" s="48" t="str">
        <f>IF(FluxoCaixa79121416202413[[#This Row],[Data]]="","",PROPER(TEXT(FluxoCaixa79121416202413[[#This Row],[Data]],"mmmm")))</f>
        <v>Março</v>
      </c>
      <c r="D77" s="55" t="s">
        <v>2</v>
      </c>
      <c r="E77" s="55" t="s">
        <v>507</v>
      </c>
      <c r="F77" s="84" t="s">
        <v>176</v>
      </c>
      <c r="G77" s="92" t="s">
        <v>2910</v>
      </c>
      <c r="H77" s="55" t="s">
        <v>525</v>
      </c>
      <c r="I77" s="20">
        <f>IF(FluxoCaixa79121416202413[[#This Row],[Receitas / Despesas]]="Saldo Inicial",FluxoCaixa79121416202413[[#This Row],[R$ (Valores)]],I76+FluxoCaixa79121416202413[[#This Row],[Valores Receitas / Despesas]])</f>
        <v>8752607.890000008</v>
      </c>
      <c r="J77" s="20">
        <f>IF(FluxoCaixa79121416202413[[#This Row],[Entrada / Saída]]="Saída",FluxoCaixa79121416202413[[#This Row],[R$ (Valores)]]*-1,FluxoCaixa79121416202413[[#This Row],[R$ (Valores)]])</f>
        <v>0.9</v>
      </c>
    </row>
    <row r="78" spans="2:10" ht="15">
      <c r="B78" s="84" t="s">
        <v>2838</v>
      </c>
      <c r="C78" s="48" t="str">
        <f>IF(FluxoCaixa79121416202413[[#This Row],[Data]]="","",PROPER(TEXT(FluxoCaixa79121416202413[[#This Row],[Data]],"mmmm")))</f>
        <v>Março</v>
      </c>
      <c r="D78" s="55" t="s">
        <v>2</v>
      </c>
      <c r="E78" s="55" t="s">
        <v>507</v>
      </c>
      <c r="F78" s="84" t="s">
        <v>176</v>
      </c>
      <c r="G78" s="92" t="s">
        <v>2910</v>
      </c>
      <c r="H78" s="55" t="s">
        <v>525</v>
      </c>
      <c r="I78" s="20">
        <f>IF(FluxoCaixa79121416202413[[#This Row],[Receitas / Despesas]]="Saldo Inicial",FluxoCaixa79121416202413[[#This Row],[R$ (Valores)]],I77+FluxoCaixa79121416202413[[#This Row],[Valores Receitas / Despesas]])</f>
        <v>8752608.7900000084</v>
      </c>
      <c r="J78" s="20">
        <f>IF(FluxoCaixa79121416202413[[#This Row],[Entrada / Saída]]="Saída",FluxoCaixa79121416202413[[#This Row],[R$ (Valores)]]*-1,FluxoCaixa79121416202413[[#This Row],[R$ (Valores)]])</f>
        <v>0.9</v>
      </c>
    </row>
    <row r="79" spans="2:10" ht="15">
      <c r="B79" s="84" t="s">
        <v>2839</v>
      </c>
      <c r="C79" s="48" t="str">
        <f>IF(FluxoCaixa79121416202413[[#This Row],[Data]]="","",PROPER(TEXT(FluxoCaixa79121416202413[[#This Row],[Data]],"mmmm")))</f>
        <v>Março</v>
      </c>
      <c r="D79" s="55" t="s">
        <v>1</v>
      </c>
      <c r="E79" s="55" t="s">
        <v>75</v>
      </c>
      <c r="F79" s="84" t="s">
        <v>2872</v>
      </c>
      <c r="G79" s="92" t="s">
        <v>2900</v>
      </c>
      <c r="H79" s="55" t="s">
        <v>525</v>
      </c>
      <c r="I79" s="20">
        <f>IF(FluxoCaixa79121416202413[[#This Row],[Receitas / Despesas]]="Saldo Inicial",FluxoCaixa79121416202413[[#This Row],[R$ (Valores)]],I78+FluxoCaixa79121416202413[[#This Row],[Valores Receitas / Despesas]])</f>
        <v>8827608.7900000084</v>
      </c>
      <c r="J79" s="20" t="str">
        <f>IF(FluxoCaixa79121416202413[[#This Row],[Entrada / Saída]]="Saída",FluxoCaixa79121416202413[[#This Row],[R$ (Valores)]]*-1,FluxoCaixa79121416202413[[#This Row],[R$ (Valores)]])</f>
        <v>75.000,00</v>
      </c>
    </row>
    <row r="80" spans="2:10" ht="15">
      <c r="B80" s="84" t="s">
        <v>2839</v>
      </c>
      <c r="C80" s="48" t="str">
        <f>IF(FluxoCaixa79121416202413[[#This Row],[Data]]="","",PROPER(TEXT(FluxoCaixa79121416202413[[#This Row],[Data]],"mmmm")))</f>
        <v>Março</v>
      </c>
      <c r="D80" s="55" t="s">
        <v>1</v>
      </c>
      <c r="E80" s="55" t="s">
        <v>11</v>
      </c>
      <c r="F80" s="84" t="s">
        <v>169</v>
      </c>
      <c r="G80" s="92" t="s">
        <v>2901</v>
      </c>
      <c r="H80" s="55" t="s">
        <v>525</v>
      </c>
      <c r="I80" s="20">
        <f>IF(FluxoCaixa79121416202413[[#This Row],[Receitas / Despesas]]="Saldo Inicial",FluxoCaixa79121416202413[[#This Row],[R$ (Valores)]],I79+FluxoCaixa79121416202413[[#This Row],[Valores Receitas / Despesas]])</f>
        <v>8827683.8600000087</v>
      </c>
      <c r="J80" s="20" t="str">
        <f>IF(FluxoCaixa79121416202413[[#This Row],[Entrada / Saída]]="Saída",FluxoCaixa79121416202413[[#This Row],[R$ (Valores)]]*-1,FluxoCaixa79121416202413[[#This Row],[R$ (Valores)]])</f>
        <v>75,07</v>
      </c>
    </row>
    <row r="81" spans="2:10" ht="15">
      <c r="B81" s="84" t="s">
        <v>2839</v>
      </c>
      <c r="C81" s="48" t="str">
        <f>IF(FluxoCaixa79121416202413[[#This Row],[Data]]="","",PROPER(TEXT(FluxoCaixa79121416202413[[#This Row],[Data]],"mmmm")))</f>
        <v>Março</v>
      </c>
      <c r="D81" s="55" t="s">
        <v>2</v>
      </c>
      <c r="E81" s="55" t="s">
        <v>75</v>
      </c>
      <c r="F81" s="84" t="s">
        <v>2873</v>
      </c>
      <c r="G81" s="92" t="s">
        <v>2912</v>
      </c>
      <c r="H81" s="55" t="s">
        <v>525</v>
      </c>
      <c r="I81" s="20">
        <f>IF(FluxoCaixa79121416202413[[#This Row],[Receitas / Despesas]]="Saldo Inicial",FluxoCaixa79121416202413[[#This Row],[R$ (Valores)]],I80+FluxoCaixa79121416202413[[#This Row],[Valores Receitas / Despesas]])</f>
        <v>8937683.8600000087</v>
      </c>
      <c r="J81" s="20">
        <f>IF(FluxoCaixa79121416202413[[#This Row],[Entrada / Saída]]="Saída",FluxoCaixa79121416202413[[#This Row],[R$ (Valores)]]*-1,FluxoCaixa79121416202413[[#This Row],[R$ (Valores)]])</f>
        <v>110000</v>
      </c>
    </row>
    <row r="82" spans="2:10" ht="15">
      <c r="B82" s="84" t="s">
        <v>2839</v>
      </c>
      <c r="C82" s="48" t="str">
        <f>IF(FluxoCaixa79121416202413[[#This Row],[Data]]="","",PROPER(TEXT(FluxoCaixa79121416202413[[#This Row],[Data]],"mmmm")))</f>
        <v>Março</v>
      </c>
      <c r="D82" s="55" t="s">
        <v>2</v>
      </c>
      <c r="E82" s="55" t="s">
        <v>75</v>
      </c>
      <c r="F82" s="84" t="s">
        <v>2873</v>
      </c>
      <c r="G82" s="92" t="s">
        <v>2927</v>
      </c>
      <c r="H82" s="55" t="s">
        <v>525</v>
      </c>
      <c r="I82" s="20">
        <f>IF(FluxoCaixa79121416202413[[#This Row],[Receitas / Despesas]]="Saldo Inicial",FluxoCaixa79121416202413[[#This Row],[R$ (Valores)]],I81+FluxoCaixa79121416202413[[#This Row],[Valores Receitas / Despesas]])</f>
        <v>9237683.8600000087</v>
      </c>
      <c r="J82" s="20">
        <f>IF(FluxoCaixa79121416202413[[#This Row],[Entrada / Saída]]="Saída",FluxoCaixa79121416202413[[#This Row],[R$ (Valores)]]*-1,FluxoCaixa79121416202413[[#This Row],[R$ (Valores)]])</f>
        <v>300000</v>
      </c>
    </row>
    <row r="83" spans="2:10" ht="15">
      <c r="B83" s="84" t="s">
        <v>2840</v>
      </c>
      <c r="C83" s="48" t="str">
        <f>IF(FluxoCaixa79121416202413[[#This Row],[Data]]="","",PROPER(TEXT(FluxoCaixa79121416202413[[#This Row],[Data]],"mmmm")))</f>
        <v>Março</v>
      </c>
      <c r="D83" s="55" t="s">
        <v>1</v>
      </c>
      <c r="E83" s="55" t="s">
        <v>11</v>
      </c>
      <c r="F83" s="84" t="s">
        <v>169</v>
      </c>
      <c r="G83" s="92" t="s">
        <v>2902</v>
      </c>
      <c r="H83" s="55" t="s">
        <v>525</v>
      </c>
      <c r="I83" s="20">
        <f>IF(FluxoCaixa79121416202413[[#This Row],[Receitas / Despesas]]="Saldo Inicial",FluxoCaixa79121416202413[[#This Row],[R$ (Valores)]],I82+FluxoCaixa79121416202413[[#This Row],[Valores Receitas / Despesas]])</f>
        <v>9237684.3400000092</v>
      </c>
      <c r="J83" s="20" t="str">
        <f>IF(FluxoCaixa79121416202413[[#This Row],[Entrada / Saída]]="Saída",FluxoCaixa79121416202413[[#This Row],[R$ (Valores)]]*-1,FluxoCaixa79121416202413[[#This Row],[R$ (Valores)]])</f>
        <v>0,48</v>
      </c>
    </row>
    <row r="84" spans="2:10" ht="15">
      <c r="B84" s="84" t="s">
        <v>2840</v>
      </c>
      <c r="C84" s="48" t="str">
        <f>IF(FluxoCaixa79121416202413[[#This Row],[Data]]="","",PROPER(TEXT(FluxoCaixa79121416202413[[#This Row],[Data]],"mmmm")))</f>
        <v>Março</v>
      </c>
      <c r="D84" s="55" t="s">
        <v>2</v>
      </c>
      <c r="E84" s="55" t="s">
        <v>75</v>
      </c>
      <c r="F84" s="84" t="s">
        <v>2874</v>
      </c>
      <c r="G84" s="92" t="s">
        <v>2928</v>
      </c>
      <c r="H84" s="55" t="s">
        <v>525</v>
      </c>
      <c r="I84" s="20">
        <f>IF(FluxoCaixa79121416202413[[#This Row],[Receitas / Despesas]]="Saldo Inicial",FluxoCaixa79121416202413[[#This Row],[R$ (Valores)]],I83+FluxoCaixa79121416202413[[#This Row],[Valores Receitas / Despesas]])</f>
        <v>9265684.3400000092</v>
      </c>
      <c r="J84" s="20">
        <f>IF(FluxoCaixa79121416202413[[#This Row],[Entrada / Saída]]="Saída",FluxoCaixa79121416202413[[#This Row],[R$ (Valores)]]*-1,FluxoCaixa79121416202413[[#This Row],[R$ (Valores)]])</f>
        <v>28000</v>
      </c>
    </row>
    <row r="85" spans="2:10" ht="15">
      <c r="B85" s="84" t="s">
        <v>2841</v>
      </c>
      <c r="C85" s="48" t="str">
        <f>IF(FluxoCaixa79121416202413[[#This Row],[Data]]="","",PROPER(TEXT(FluxoCaixa79121416202413[[#This Row],[Data]],"mmmm")))</f>
        <v>Março</v>
      </c>
      <c r="D85" s="55" t="s">
        <v>2</v>
      </c>
      <c r="E85" s="55" t="s">
        <v>507</v>
      </c>
      <c r="F85" s="84" t="s">
        <v>176</v>
      </c>
      <c r="G85" s="92" t="s">
        <v>2910</v>
      </c>
      <c r="H85" s="55" t="s">
        <v>525</v>
      </c>
      <c r="I85" s="20">
        <f>IF(FluxoCaixa79121416202413[[#This Row],[Receitas / Despesas]]="Saldo Inicial",FluxoCaixa79121416202413[[#This Row],[R$ (Valores)]],I84+FluxoCaixa79121416202413[[#This Row],[Valores Receitas / Despesas]])</f>
        <v>9265685.2400000095</v>
      </c>
      <c r="J85" s="20">
        <f>IF(FluxoCaixa79121416202413[[#This Row],[Entrada / Saída]]="Saída",FluxoCaixa79121416202413[[#This Row],[R$ (Valores)]]*-1,FluxoCaixa79121416202413[[#This Row],[R$ (Valores)]])</f>
        <v>0.9</v>
      </c>
    </row>
    <row r="86" spans="2:10" ht="15">
      <c r="B86" s="84" t="s">
        <v>2841</v>
      </c>
      <c r="C86" s="48" t="str">
        <f>IF(FluxoCaixa79121416202413[[#This Row],[Data]]="","",PROPER(TEXT(FluxoCaixa79121416202413[[#This Row],[Data]],"mmmm")))</f>
        <v>Março</v>
      </c>
      <c r="D86" s="55" t="s">
        <v>2</v>
      </c>
      <c r="E86" s="55" t="s">
        <v>507</v>
      </c>
      <c r="F86" s="84" t="s">
        <v>176</v>
      </c>
      <c r="G86" s="92" t="s">
        <v>2910</v>
      </c>
      <c r="H86" s="55" t="s">
        <v>525</v>
      </c>
      <c r="I86" s="20">
        <f>IF(FluxoCaixa79121416202413[[#This Row],[Receitas / Despesas]]="Saldo Inicial",FluxoCaixa79121416202413[[#This Row],[R$ (Valores)]],I85+FluxoCaixa79121416202413[[#This Row],[Valores Receitas / Despesas]])</f>
        <v>9265686.1400000099</v>
      </c>
      <c r="J86" s="20">
        <f>IF(FluxoCaixa79121416202413[[#This Row],[Entrada / Saída]]="Saída",FluxoCaixa79121416202413[[#This Row],[R$ (Valores)]]*-1,FluxoCaixa79121416202413[[#This Row],[R$ (Valores)]])</f>
        <v>0.9</v>
      </c>
    </row>
    <row r="87" spans="2:10" ht="15">
      <c r="B87" s="84" t="s">
        <v>2841</v>
      </c>
      <c r="C87" s="48" t="str">
        <f>IF(FluxoCaixa79121416202413[[#This Row],[Data]]="","",PROPER(TEXT(FluxoCaixa79121416202413[[#This Row],[Data]],"mmmm")))</f>
        <v>Março</v>
      </c>
      <c r="D87" s="17" t="s">
        <v>2</v>
      </c>
      <c r="E87" s="17" t="s">
        <v>75</v>
      </c>
      <c r="F87" s="84" t="s">
        <v>2875</v>
      </c>
      <c r="G87" s="92" t="s">
        <v>2929</v>
      </c>
      <c r="H87" s="17" t="s">
        <v>525</v>
      </c>
      <c r="I87" s="20">
        <f>IF(FluxoCaixa79121416202413[[#This Row],[Receitas / Despesas]]="Saldo Inicial",FluxoCaixa79121416202413[[#This Row],[R$ (Valores)]],I86+FluxoCaixa79121416202413[[#This Row],[Valores Receitas / Despesas]])</f>
        <v>9270686.1400000099</v>
      </c>
      <c r="J87" s="20">
        <f>IF(FluxoCaixa79121416202413[[#This Row],[Entrada / Saída]]="Saída",FluxoCaixa79121416202413[[#This Row],[R$ (Valores)]]*-1,FluxoCaixa79121416202413[[#This Row],[R$ (Valores)]])</f>
        <v>5000</v>
      </c>
    </row>
    <row r="88" spans="2:10" ht="15">
      <c r="B88" s="84" t="s">
        <v>2842</v>
      </c>
      <c r="C88" s="48" t="str">
        <f>IF(FluxoCaixa79121416202413[[#This Row],[Data]]="","",PROPER(TEXT(FluxoCaixa79121416202413[[#This Row],[Data]],"mmmm")))</f>
        <v>Março</v>
      </c>
      <c r="D88" s="17" t="s">
        <v>2</v>
      </c>
      <c r="E88" s="17"/>
      <c r="F88" s="84" t="s">
        <v>2876</v>
      </c>
      <c r="G88" s="92" t="s">
        <v>2930</v>
      </c>
      <c r="H88" s="17" t="s">
        <v>525</v>
      </c>
      <c r="I88" s="20">
        <f>IF(FluxoCaixa79121416202413[[#This Row],[Receitas / Despesas]]="Saldo Inicial",FluxoCaixa79121416202413[[#This Row],[R$ (Valores)]],I87+FluxoCaixa79121416202413[[#This Row],[Valores Receitas / Despesas]])</f>
        <v>9272391.8600000106</v>
      </c>
      <c r="J88" s="20">
        <f>IF(FluxoCaixa79121416202413[[#This Row],[Entrada / Saída]]="Saída",FluxoCaixa79121416202413[[#This Row],[R$ (Valores)]]*-1,FluxoCaixa79121416202413[[#This Row],[R$ (Valores)]])</f>
        <v>1705.72</v>
      </c>
    </row>
    <row r="89" spans="2:10" ht="15">
      <c r="B89" s="84" t="s">
        <v>2842</v>
      </c>
      <c r="C89" s="48" t="str">
        <f>IF(FluxoCaixa79121416202413[[#This Row],[Data]]="","",PROPER(TEXT(FluxoCaixa79121416202413[[#This Row],[Data]],"mmmm")))</f>
        <v>Março</v>
      </c>
      <c r="D89" s="17" t="s">
        <v>2</v>
      </c>
      <c r="E89" s="17" t="s">
        <v>507</v>
      </c>
      <c r="F89" s="84" t="s">
        <v>176</v>
      </c>
      <c r="G89" s="92" t="s">
        <v>2910</v>
      </c>
      <c r="H89" s="17" t="s">
        <v>525</v>
      </c>
      <c r="I89" s="20">
        <f>IF(FluxoCaixa79121416202413[[#This Row],[Receitas / Despesas]]="Saldo Inicial",FluxoCaixa79121416202413[[#This Row],[R$ (Valores)]],I88+FluxoCaixa79121416202413[[#This Row],[Valores Receitas / Despesas]])</f>
        <v>9272392.760000011</v>
      </c>
      <c r="J89" s="20">
        <f>IF(FluxoCaixa79121416202413[[#This Row],[Entrada / Saída]]="Saída",FluxoCaixa79121416202413[[#This Row],[R$ (Valores)]]*-1,FluxoCaixa79121416202413[[#This Row],[R$ (Valores)]])</f>
        <v>0.9</v>
      </c>
    </row>
    <row r="90" spans="2:10" ht="15">
      <c r="B90" s="84" t="s">
        <v>2842</v>
      </c>
      <c r="C90" s="48" t="str">
        <f>IF(FluxoCaixa79121416202413[[#This Row],[Data]]="","",PROPER(TEXT(FluxoCaixa79121416202413[[#This Row],[Data]],"mmmm")))</f>
        <v>Março</v>
      </c>
      <c r="D90" s="17" t="s">
        <v>2</v>
      </c>
      <c r="E90" s="17" t="s">
        <v>75</v>
      </c>
      <c r="F90" s="84" t="s">
        <v>2877</v>
      </c>
      <c r="G90" s="92" t="s">
        <v>2931</v>
      </c>
      <c r="H90" s="17" t="s">
        <v>525</v>
      </c>
      <c r="I90" s="20">
        <f>IF(FluxoCaixa79121416202413[[#This Row],[Receitas / Despesas]]="Saldo Inicial",FluxoCaixa79121416202413[[#This Row],[R$ (Valores)]],I89+FluxoCaixa79121416202413[[#This Row],[Valores Receitas / Despesas]])</f>
        <v>9275392.760000011</v>
      </c>
      <c r="J90" s="20">
        <f>IF(FluxoCaixa79121416202413[[#This Row],[Entrada / Saída]]="Saída",FluxoCaixa79121416202413[[#This Row],[R$ (Valores)]]*-1,FluxoCaixa79121416202413[[#This Row],[R$ (Valores)]])</f>
        <v>3000</v>
      </c>
    </row>
    <row r="91" spans="2:10" ht="15">
      <c r="B91" s="84" t="s">
        <v>2842</v>
      </c>
      <c r="C91" s="48" t="str">
        <f>IF(FluxoCaixa79121416202413[[#This Row],[Data]]="","",PROPER(TEXT(FluxoCaixa79121416202413[[#This Row],[Data]],"mmmm")))</f>
        <v>Março</v>
      </c>
      <c r="D91" s="17" t="s">
        <v>2</v>
      </c>
      <c r="E91" s="17" t="s">
        <v>75</v>
      </c>
      <c r="F91" s="84" t="s">
        <v>2878</v>
      </c>
      <c r="G91" s="92" t="s">
        <v>2932</v>
      </c>
      <c r="H91" s="17" t="s">
        <v>525</v>
      </c>
      <c r="I91" s="20">
        <f>IF(FluxoCaixa79121416202413[[#This Row],[Receitas / Despesas]]="Saldo Inicial",FluxoCaixa79121416202413[[#This Row],[R$ (Valores)]],I90+FluxoCaixa79121416202413[[#This Row],[Valores Receitas / Despesas]])</f>
        <v>9285392.760000011</v>
      </c>
      <c r="J91" s="20">
        <f>IF(FluxoCaixa79121416202413[[#This Row],[Entrada / Saída]]="Saída",FluxoCaixa79121416202413[[#This Row],[R$ (Valores)]]*-1,FluxoCaixa79121416202413[[#This Row],[R$ (Valores)]])</f>
        <v>10000</v>
      </c>
    </row>
    <row r="92" spans="2:10" ht="15">
      <c r="B92" s="84" t="s">
        <v>2843</v>
      </c>
      <c r="C92" s="48" t="str">
        <f>IF(FluxoCaixa79121416202413[[#This Row],[Data]]="","",PROPER(TEXT(FluxoCaixa79121416202413[[#This Row],[Data]],"mmmm")))</f>
        <v>Março</v>
      </c>
      <c r="D92" s="17" t="s">
        <v>2</v>
      </c>
      <c r="E92" s="17" t="s">
        <v>507</v>
      </c>
      <c r="F92" s="84" t="s">
        <v>176</v>
      </c>
      <c r="G92" s="92" t="s">
        <v>2910</v>
      </c>
      <c r="H92" s="17" t="s">
        <v>525</v>
      </c>
      <c r="I92" s="20">
        <f>IF(FluxoCaixa79121416202413[[#This Row],[Receitas / Despesas]]="Saldo Inicial",FluxoCaixa79121416202413[[#This Row],[R$ (Valores)]],I91+FluxoCaixa79121416202413[[#This Row],[Valores Receitas / Despesas]])</f>
        <v>9285393.6600000113</v>
      </c>
      <c r="J92" s="20">
        <f>IF(FluxoCaixa79121416202413[[#This Row],[Entrada / Saída]]="Saída",FluxoCaixa79121416202413[[#This Row],[R$ (Valores)]]*-1,FluxoCaixa79121416202413[[#This Row],[R$ (Valores)]])</f>
        <v>0.9</v>
      </c>
    </row>
    <row r="93" spans="2:10" ht="15">
      <c r="B93" s="84" t="s">
        <v>2843</v>
      </c>
      <c r="C93" s="48" t="str">
        <f>IF(FluxoCaixa79121416202413[[#This Row],[Data]]="","",PROPER(TEXT(FluxoCaixa79121416202413[[#This Row],[Data]],"mmmm")))</f>
        <v>Março</v>
      </c>
      <c r="D93" s="17" t="s">
        <v>2</v>
      </c>
      <c r="E93" s="17" t="s">
        <v>75</v>
      </c>
      <c r="F93" s="84" t="s">
        <v>2879</v>
      </c>
      <c r="G93" s="92" t="s">
        <v>2933</v>
      </c>
      <c r="H93" s="17" t="s">
        <v>525</v>
      </c>
      <c r="I93" s="20">
        <f>IF(FluxoCaixa79121416202413[[#This Row],[Receitas / Despesas]]="Saldo Inicial",FluxoCaixa79121416202413[[#This Row],[R$ (Valores)]],I92+FluxoCaixa79121416202413[[#This Row],[Valores Receitas / Despesas]])</f>
        <v>9294393.6600000113</v>
      </c>
      <c r="J93" s="20">
        <f>IF(FluxoCaixa79121416202413[[#This Row],[Entrada / Saída]]="Saída",FluxoCaixa79121416202413[[#This Row],[R$ (Valores)]]*-1,FluxoCaixa79121416202413[[#This Row],[R$ (Valores)]])</f>
        <v>9000</v>
      </c>
    </row>
    <row r="94" spans="2:10" ht="15">
      <c r="B94" s="84" t="s">
        <v>2843</v>
      </c>
      <c r="C94" s="48" t="str">
        <f>IF(FluxoCaixa79121416202413[[#This Row],[Data]]="","",PROPER(TEXT(FluxoCaixa79121416202413[[#This Row],[Data]],"mmmm")))</f>
        <v>Março</v>
      </c>
      <c r="D94" s="17" t="s">
        <v>2</v>
      </c>
      <c r="E94" s="17" t="s">
        <v>75</v>
      </c>
      <c r="F94" s="84" t="s">
        <v>2880</v>
      </c>
      <c r="G94" s="92" t="s">
        <v>2933</v>
      </c>
      <c r="H94" s="17" t="s">
        <v>525</v>
      </c>
      <c r="I94" s="20">
        <f>IF(FluxoCaixa79121416202413[[#This Row],[Receitas / Despesas]]="Saldo Inicial",FluxoCaixa79121416202413[[#This Row],[R$ (Valores)]],I93+FluxoCaixa79121416202413[[#This Row],[Valores Receitas / Despesas]])</f>
        <v>9303393.6600000113</v>
      </c>
      <c r="J94" s="20">
        <f>IF(FluxoCaixa79121416202413[[#This Row],[Entrada / Saída]]="Saída",FluxoCaixa79121416202413[[#This Row],[R$ (Valores)]]*-1,FluxoCaixa79121416202413[[#This Row],[R$ (Valores)]])</f>
        <v>9000</v>
      </c>
    </row>
    <row r="95" spans="2:10" ht="15">
      <c r="B95" s="84" t="s">
        <v>2844</v>
      </c>
      <c r="C95" s="48" t="str">
        <f>IF(FluxoCaixa79121416202413[[#This Row],[Data]]="","",PROPER(TEXT(FluxoCaixa79121416202413[[#This Row],[Data]],"mmmm")))</f>
        <v>Março</v>
      </c>
      <c r="D95" s="17" t="s">
        <v>2</v>
      </c>
      <c r="E95" s="17" t="s">
        <v>507</v>
      </c>
      <c r="F95" s="84" t="s">
        <v>176</v>
      </c>
      <c r="G95" s="92" t="s">
        <v>2910</v>
      </c>
      <c r="H95" s="17" t="s">
        <v>525</v>
      </c>
      <c r="I95" s="20">
        <f>IF(FluxoCaixa79121416202413[[#This Row],[Receitas / Despesas]]="Saldo Inicial",FluxoCaixa79121416202413[[#This Row],[R$ (Valores)]],I94+FluxoCaixa79121416202413[[#This Row],[Valores Receitas / Despesas]])</f>
        <v>9303394.5600000117</v>
      </c>
      <c r="J95" s="20">
        <f>IF(FluxoCaixa79121416202413[[#This Row],[Entrada / Saída]]="Saída",FluxoCaixa79121416202413[[#This Row],[R$ (Valores)]]*-1,FluxoCaixa79121416202413[[#This Row],[R$ (Valores)]])</f>
        <v>0.9</v>
      </c>
    </row>
    <row r="96" spans="2:10" ht="15">
      <c r="B96" s="84" t="s">
        <v>2844</v>
      </c>
      <c r="C96" s="48" t="str">
        <f>IF(FluxoCaixa79121416202413[[#This Row],[Data]]="","",PROPER(TEXT(FluxoCaixa79121416202413[[#This Row],[Data]],"mmmm")))</f>
        <v>Março</v>
      </c>
      <c r="D96" s="17" t="s">
        <v>2</v>
      </c>
      <c r="E96" s="17" t="s">
        <v>507</v>
      </c>
      <c r="F96" s="84" t="s">
        <v>176</v>
      </c>
      <c r="G96" s="92" t="s">
        <v>2910</v>
      </c>
      <c r="H96" s="17" t="s">
        <v>525</v>
      </c>
      <c r="I96" s="20">
        <f>IF(FluxoCaixa79121416202413[[#This Row],[Receitas / Despesas]]="Saldo Inicial",FluxoCaixa79121416202413[[#This Row],[R$ (Valores)]],I95+FluxoCaixa79121416202413[[#This Row],[Valores Receitas / Despesas]])</f>
        <v>9303395.4600000121</v>
      </c>
      <c r="J96" s="20">
        <f>IF(FluxoCaixa79121416202413[[#This Row],[Entrada / Saída]]="Saída",FluxoCaixa79121416202413[[#This Row],[R$ (Valores)]]*-1,FluxoCaixa79121416202413[[#This Row],[R$ (Valores)]])</f>
        <v>0.9</v>
      </c>
    </row>
    <row r="97" spans="2:10" ht="15">
      <c r="B97" s="84" t="s">
        <v>2844</v>
      </c>
      <c r="C97" s="48" t="str">
        <f>IF(FluxoCaixa79121416202413[[#This Row],[Data]]="","",PROPER(TEXT(FluxoCaixa79121416202413[[#This Row],[Data]],"mmmm")))</f>
        <v>Março</v>
      </c>
      <c r="D97" s="17" t="s">
        <v>2</v>
      </c>
      <c r="E97" s="17" t="s">
        <v>75</v>
      </c>
      <c r="F97" s="84" t="s">
        <v>2881</v>
      </c>
      <c r="G97" s="92" t="s">
        <v>2934</v>
      </c>
      <c r="H97" s="17" t="s">
        <v>525</v>
      </c>
      <c r="I97" s="20">
        <f>IF(FluxoCaixa79121416202413[[#This Row],[Receitas / Despesas]]="Saldo Inicial",FluxoCaixa79121416202413[[#This Row],[R$ (Valores)]],I96+FluxoCaixa79121416202413[[#This Row],[Valores Receitas / Despesas]])</f>
        <v>9304395.4600000121</v>
      </c>
      <c r="J97" s="20">
        <f>IF(FluxoCaixa79121416202413[[#This Row],[Entrada / Saída]]="Saída",FluxoCaixa79121416202413[[#This Row],[R$ (Valores)]]*-1,FluxoCaixa79121416202413[[#This Row],[R$ (Valores)]])</f>
        <v>1000</v>
      </c>
    </row>
    <row r="98" spans="2:10" ht="15">
      <c r="B98" s="84" t="s">
        <v>2844</v>
      </c>
      <c r="C98" s="48" t="str">
        <f>IF(FluxoCaixa79121416202413[[#This Row],[Data]]="","",PROPER(TEXT(FluxoCaixa79121416202413[[#This Row],[Data]],"mmmm")))</f>
        <v>Março</v>
      </c>
      <c r="D98" s="17" t="s">
        <v>2</v>
      </c>
      <c r="E98" s="17" t="s">
        <v>75</v>
      </c>
      <c r="F98" s="84" t="s">
        <v>2882</v>
      </c>
      <c r="G98" s="92" t="s">
        <v>2935</v>
      </c>
      <c r="H98" s="17" t="s">
        <v>525</v>
      </c>
      <c r="I98" s="20">
        <f>IF(FluxoCaixa79121416202413[[#This Row],[Receitas / Despesas]]="Saldo Inicial",FluxoCaixa79121416202413[[#This Row],[R$ (Valores)]],I97+FluxoCaixa79121416202413[[#This Row],[Valores Receitas / Despesas]])</f>
        <v>9305408.0600000117</v>
      </c>
      <c r="J98" s="20">
        <f>IF(FluxoCaixa79121416202413[[#This Row],[Entrada / Saída]]="Saída",FluxoCaixa79121416202413[[#This Row],[R$ (Valores)]]*-1,FluxoCaixa79121416202413[[#This Row],[R$ (Valores)]])</f>
        <v>1012.6</v>
      </c>
    </row>
    <row r="99" spans="2:10" ht="15">
      <c r="B99" s="84" t="s">
        <v>2844</v>
      </c>
      <c r="C99" s="48" t="str">
        <f>IF(FluxoCaixa79121416202413[[#This Row],[Data]]="","",PROPER(TEXT(FluxoCaixa79121416202413[[#This Row],[Data]],"mmmm")))</f>
        <v>Março</v>
      </c>
      <c r="D99" s="17" t="s">
        <v>2</v>
      </c>
      <c r="E99" s="17" t="s">
        <v>75</v>
      </c>
      <c r="F99" s="84" t="s">
        <v>2883</v>
      </c>
      <c r="G99" s="92" t="s">
        <v>2914</v>
      </c>
      <c r="H99" s="17" t="s">
        <v>525</v>
      </c>
      <c r="I99" s="20">
        <f>IF(FluxoCaixa79121416202413[[#This Row],[Receitas / Despesas]]="Saldo Inicial",FluxoCaixa79121416202413[[#This Row],[R$ (Valores)]],I98+FluxoCaixa79121416202413[[#This Row],[Valores Receitas / Despesas]])</f>
        <v>9327408.0600000117</v>
      </c>
      <c r="J99" s="20">
        <f>IF(FluxoCaixa79121416202413[[#This Row],[Entrada / Saída]]="Saída",FluxoCaixa79121416202413[[#This Row],[R$ (Valores)]]*-1,FluxoCaixa79121416202413[[#This Row],[R$ (Valores)]])</f>
        <v>22000</v>
      </c>
    </row>
    <row r="100" spans="2:10" ht="15">
      <c r="B100" s="84" t="s">
        <v>2844</v>
      </c>
      <c r="C100" s="48" t="str">
        <f>IF(FluxoCaixa79121416202413[[#This Row],[Data]]="","",PROPER(TEXT(FluxoCaixa79121416202413[[#This Row],[Data]],"mmmm")))</f>
        <v>Março</v>
      </c>
      <c r="D100" s="17" t="s">
        <v>2</v>
      </c>
      <c r="E100" s="17" t="s">
        <v>75</v>
      </c>
      <c r="F100" s="84" t="s">
        <v>2883</v>
      </c>
      <c r="G100" s="92" t="s">
        <v>2936</v>
      </c>
      <c r="H100" s="17" t="s">
        <v>525</v>
      </c>
      <c r="I100" s="20">
        <f>IF(FluxoCaixa79121416202413[[#This Row],[Receitas / Despesas]]="Saldo Inicial",FluxoCaixa79121416202413[[#This Row],[R$ (Valores)]],I99+FluxoCaixa79121416202413[[#This Row],[Valores Receitas / Despesas]])</f>
        <v>9330908.0600000117</v>
      </c>
      <c r="J100" s="20">
        <f>IF(FluxoCaixa79121416202413[[#This Row],[Entrada / Saída]]="Saída",FluxoCaixa79121416202413[[#This Row],[R$ (Valores)]]*-1,FluxoCaixa79121416202413[[#This Row],[R$ (Valores)]])</f>
        <v>3500</v>
      </c>
    </row>
    <row r="101" spans="2:10" ht="15">
      <c r="B101" s="84" t="s">
        <v>2845</v>
      </c>
      <c r="C101" s="48" t="str">
        <f>IF(FluxoCaixa79121416202413[[#This Row],[Data]]="","",PROPER(TEXT(FluxoCaixa79121416202413[[#This Row],[Data]],"mmmm")))</f>
        <v>Março</v>
      </c>
      <c r="D101" s="17" t="s">
        <v>1</v>
      </c>
      <c r="E101" s="17" t="s">
        <v>6</v>
      </c>
      <c r="F101" s="84" t="s">
        <v>215</v>
      </c>
      <c r="G101" s="92" t="s">
        <v>2903</v>
      </c>
      <c r="H101" s="17" t="s">
        <v>525</v>
      </c>
      <c r="I101" s="20">
        <f>IF(FluxoCaixa79121416202413[[#This Row],[Receitas / Despesas]]="Saldo Inicial",FluxoCaixa79121416202413[[#This Row],[R$ (Valores)]],I100+FluxoCaixa79121416202413[[#This Row],[Valores Receitas / Despesas]])</f>
        <v>10579211.230000012</v>
      </c>
      <c r="J101" s="20" t="str">
        <f>IF(FluxoCaixa79121416202413[[#This Row],[Entrada / Saída]]="Saída",FluxoCaixa79121416202413[[#This Row],[R$ (Valores)]]*-1,FluxoCaixa79121416202413[[#This Row],[R$ (Valores)]])</f>
        <v>1.248.303,17</v>
      </c>
    </row>
    <row r="102" spans="2:10" ht="15">
      <c r="B102" s="84" t="s">
        <v>2845</v>
      </c>
      <c r="C102" s="48" t="str">
        <f>IF(FluxoCaixa79121416202413[[#This Row],[Data]]="","",PROPER(TEXT(FluxoCaixa79121416202413[[#This Row],[Data]],"mmmm")))</f>
        <v>Março</v>
      </c>
      <c r="D102" s="17" t="s">
        <v>1</v>
      </c>
      <c r="E102" s="17" t="s">
        <v>75</v>
      </c>
      <c r="F102" s="84" t="s">
        <v>2884</v>
      </c>
      <c r="G102" s="92" t="s">
        <v>2904</v>
      </c>
      <c r="H102" s="17" t="s">
        <v>525</v>
      </c>
      <c r="I102" s="20">
        <f>IF(FluxoCaixa79121416202413[[#This Row],[Receitas / Despesas]]="Saldo Inicial",FluxoCaixa79121416202413[[#This Row],[R$ (Valores)]],I101+FluxoCaixa79121416202413[[#This Row],[Valores Receitas / Despesas]])</f>
        <v>12349314.520000011</v>
      </c>
      <c r="J102" s="20" t="str">
        <f>IF(FluxoCaixa79121416202413[[#This Row],[Entrada / Saída]]="Saída",FluxoCaixa79121416202413[[#This Row],[R$ (Valores)]]*-1,FluxoCaixa79121416202413[[#This Row],[R$ (Valores)]])</f>
        <v>1.770.103,29</v>
      </c>
    </row>
    <row r="103" spans="2:10" ht="15">
      <c r="B103" s="84" t="s">
        <v>2845</v>
      </c>
      <c r="C103" s="48" t="str">
        <f>IF(FluxoCaixa79121416202413[[#This Row],[Data]]="","",PROPER(TEXT(FluxoCaixa79121416202413[[#This Row],[Data]],"mmmm")))</f>
        <v>Março</v>
      </c>
      <c r="D103" s="17" t="s">
        <v>2</v>
      </c>
      <c r="E103" s="17" t="s">
        <v>507</v>
      </c>
      <c r="F103" s="84" t="s">
        <v>176</v>
      </c>
      <c r="G103" s="92" t="s">
        <v>2910</v>
      </c>
      <c r="H103" s="17" t="s">
        <v>525</v>
      </c>
      <c r="I103" s="20">
        <f>IF(FluxoCaixa79121416202413[[#This Row],[Receitas / Despesas]]="Saldo Inicial",FluxoCaixa79121416202413[[#This Row],[R$ (Valores)]],I102+FluxoCaixa79121416202413[[#This Row],[Valores Receitas / Despesas]])</f>
        <v>12349315.420000011</v>
      </c>
      <c r="J103" s="20">
        <f>IF(FluxoCaixa79121416202413[[#This Row],[Entrada / Saída]]="Saída",FluxoCaixa79121416202413[[#This Row],[R$ (Valores)]]*-1,FluxoCaixa79121416202413[[#This Row],[R$ (Valores)]])</f>
        <v>0.9</v>
      </c>
    </row>
    <row r="104" spans="2:10" ht="15">
      <c r="B104" s="84" t="s">
        <v>2845</v>
      </c>
      <c r="C104" s="48" t="str">
        <f>IF(FluxoCaixa79121416202413[[#This Row],[Data]]="","",PROPER(TEXT(FluxoCaixa79121416202413[[#This Row],[Data]],"mmmm")))</f>
        <v>Março</v>
      </c>
      <c r="D104" s="17" t="s">
        <v>2</v>
      </c>
      <c r="E104" s="17" t="s">
        <v>507</v>
      </c>
      <c r="F104" s="84" t="s">
        <v>176</v>
      </c>
      <c r="G104" s="92" t="s">
        <v>2910</v>
      </c>
      <c r="H104" s="17" t="s">
        <v>525</v>
      </c>
      <c r="I104" s="20">
        <f>IF(FluxoCaixa79121416202413[[#This Row],[Receitas / Despesas]]="Saldo Inicial",FluxoCaixa79121416202413[[#This Row],[R$ (Valores)]],I103+FluxoCaixa79121416202413[[#This Row],[Valores Receitas / Despesas]])</f>
        <v>12349316.320000011</v>
      </c>
      <c r="J104" s="20">
        <f>IF(FluxoCaixa79121416202413[[#This Row],[Entrada / Saída]]="Saída",FluxoCaixa79121416202413[[#This Row],[R$ (Valores)]]*-1,FluxoCaixa79121416202413[[#This Row],[R$ (Valores)]])</f>
        <v>0.9</v>
      </c>
    </row>
    <row r="105" spans="2:10" ht="15">
      <c r="B105" s="84" t="s">
        <v>2845</v>
      </c>
      <c r="C105" s="48" t="str">
        <f>IF(FluxoCaixa79121416202413[[#This Row],[Data]]="","",PROPER(TEXT(FluxoCaixa79121416202413[[#This Row],[Data]],"mmmm")))</f>
        <v>Março</v>
      </c>
      <c r="D105" s="17" t="s">
        <v>2</v>
      </c>
      <c r="E105" s="17" t="s">
        <v>75</v>
      </c>
      <c r="F105" s="84" t="s">
        <v>2885</v>
      </c>
      <c r="G105" s="92" t="s">
        <v>2937</v>
      </c>
      <c r="H105" s="17" t="s">
        <v>525</v>
      </c>
      <c r="I105" s="20">
        <f>IF(FluxoCaixa79121416202413[[#This Row],[Receitas / Despesas]]="Saldo Inicial",FluxoCaixa79121416202413[[#This Row],[R$ (Valores)]],I104+FluxoCaixa79121416202413[[#This Row],[Valores Receitas / Despesas]])</f>
        <v>12599316.320000011</v>
      </c>
      <c r="J105" s="20">
        <f>IF(FluxoCaixa79121416202413[[#This Row],[Entrada / Saída]]="Saída",FluxoCaixa79121416202413[[#This Row],[R$ (Valores)]]*-1,FluxoCaixa79121416202413[[#This Row],[R$ (Valores)]])</f>
        <v>250000</v>
      </c>
    </row>
    <row r="106" spans="2:10" ht="15">
      <c r="B106" s="84" t="s">
        <v>2845</v>
      </c>
      <c r="C106" s="48" t="str">
        <f>IF(FluxoCaixa79121416202413[[#This Row],[Data]]="","",PROPER(TEXT(FluxoCaixa79121416202413[[#This Row],[Data]],"mmmm")))</f>
        <v>Março</v>
      </c>
      <c r="D106" s="17" t="s">
        <v>2</v>
      </c>
      <c r="E106" s="17" t="s">
        <v>75</v>
      </c>
      <c r="F106" s="84" t="s">
        <v>2886</v>
      </c>
      <c r="G106" s="92" t="s">
        <v>2922</v>
      </c>
      <c r="H106" s="17" t="s">
        <v>525</v>
      </c>
      <c r="I106" s="20">
        <f>IF(FluxoCaixa79121416202413[[#This Row],[Receitas / Despesas]]="Saldo Inicial",FluxoCaixa79121416202413[[#This Row],[R$ (Valores)]],I105+FluxoCaixa79121416202413[[#This Row],[Valores Receitas / Despesas]])</f>
        <v>12614316.320000011</v>
      </c>
      <c r="J106" s="20">
        <f>IF(FluxoCaixa79121416202413[[#This Row],[Entrada / Saída]]="Saída",FluxoCaixa79121416202413[[#This Row],[R$ (Valores)]]*-1,FluxoCaixa79121416202413[[#This Row],[R$ (Valores)]])</f>
        <v>15000</v>
      </c>
    </row>
    <row r="107" spans="2:10" ht="15">
      <c r="B107" s="84" t="s">
        <v>2846</v>
      </c>
      <c r="C107" s="48" t="str">
        <f>IF(FluxoCaixa79121416202413[[#This Row],[Data]]="","",PROPER(TEXT(FluxoCaixa79121416202413[[#This Row],[Data]],"mmmm")))</f>
        <v>Março</v>
      </c>
      <c r="D107" s="17" t="s">
        <v>1</v>
      </c>
      <c r="E107" s="17" t="s">
        <v>11</v>
      </c>
      <c r="F107" s="84" t="s">
        <v>169</v>
      </c>
      <c r="G107" s="92" t="s">
        <v>2905</v>
      </c>
      <c r="H107" s="17" t="s">
        <v>525</v>
      </c>
      <c r="I107" s="20">
        <f>IF(FluxoCaixa79121416202413[[#This Row],[Receitas / Despesas]]="Saldo Inicial",FluxoCaixa79121416202413[[#This Row],[R$ (Valores)]],I106+FluxoCaixa79121416202413[[#This Row],[Valores Receitas / Despesas]])</f>
        <v>12614316.370000012</v>
      </c>
      <c r="J107" s="20" t="str">
        <f>IF(FluxoCaixa79121416202413[[#This Row],[Entrada / Saída]]="Saída",FluxoCaixa79121416202413[[#This Row],[R$ (Valores)]]*-1,FluxoCaixa79121416202413[[#This Row],[R$ (Valores)]])</f>
        <v>0,05</v>
      </c>
    </row>
    <row r="108" spans="2:10" ht="15">
      <c r="B108" s="84" t="s">
        <v>2846</v>
      </c>
      <c r="C108" s="48" t="str">
        <f>IF(FluxoCaixa79121416202413[[#This Row],[Data]]="","",PROPER(TEXT(FluxoCaixa79121416202413[[#This Row],[Data]],"mmmm")))</f>
        <v>Março</v>
      </c>
      <c r="D108" s="17" t="s">
        <v>2</v>
      </c>
      <c r="E108" s="17" t="s">
        <v>507</v>
      </c>
      <c r="F108" s="84" t="s">
        <v>176</v>
      </c>
      <c r="G108" s="92" t="s">
        <v>2910</v>
      </c>
      <c r="H108" s="17" t="s">
        <v>525</v>
      </c>
      <c r="I108" s="20">
        <f>IF(FluxoCaixa79121416202413[[#This Row],[Receitas / Despesas]]="Saldo Inicial",FluxoCaixa79121416202413[[#This Row],[R$ (Valores)]],I107+FluxoCaixa79121416202413[[#This Row],[Valores Receitas / Despesas]])</f>
        <v>12614317.270000013</v>
      </c>
      <c r="J108" s="5">
        <f>IF(FluxoCaixa79121416202413[[#This Row],[Entrada / Saída]]="Saída",FluxoCaixa79121416202413[[#This Row],[R$ (Valores)]]*-1,FluxoCaixa79121416202413[[#This Row],[R$ (Valores)]])</f>
        <v>0.9</v>
      </c>
    </row>
    <row r="109" spans="2:10" ht="15">
      <c r="B109" s="84" t="s">
        <v>2846</v>
      </c>
      <c r="C109" s="48" t="str">
        <f>IF(FluxoCaixa79121416202413[[#This Row],[Data]]="","",PROPER(TEXT(FluxoCaixa79121416202413[[#This Row],[Data]],"mmmm")))</f>
        <v>Março</v>
      </c>
      <c r="D109" s="17" t="s">
        <v>2</v>
      </c>
      <c r="E109" s="17" t="s">
        <v>507</v>
      </c>
      <c r="F109" s="84" t="s">
        <v>176</v>
      </c>
      <c r="G109" s="92" t="s">
        <v>2910</v>
      </c>
      <c r="H109" s="17" t="s">
        <v>525</v>
      </c>
      <c r="I109" s="20">
        <f>IF(FluxoCaixa79121416202413[[#This Row],[Receitas / Despesas]]="Saldo Inicial",FluxoCaixa79121416202413[[#This Row],[R$ (Valores)]],I108+FluxoCaixa79121416202413[[#This Row],[Valores Receitas / Despesas]])</f>
        <v>12614318.170000013</v>
      </c>
      <c r="J109" s="5">
        <f>IF(FluxoCaixa79121416202413[[#This Row],[Entrada / Saída]]="Saída",FluxoCaixa79121416202413[[#This Row],[R$ (Valores)]]*-1,FluxoCaixa79121416202413[[#This Row],[R$ (Valores)]])</f>
        <v>0.9</v>
      </c>
    </row>
    <row r="110" spans="2:10" ht="15">
      <c r="B110" s="84" t="s">
        <v>2846</v>
      </c>
      <c r="C110" s="48" t="str">
        <f>IF(FluxoCaixa79121416202413[[#This Row],[Data]]="","",PROPER(TEXT(FluxoCaixa79121416202413[[#This Row],[Data]],"mmmm")))</f>
        <v>Março</v>
      </c>
      <c r="D110" s="17" t="s">
        <v>2</v>
      </c>
      <c r="E110" s="17" t="s">
        <v>507</v>
      </c>
      <c r="F110" s="84" t="s">
        <v>176</v>
      </c>
      <c r="G110" s="92" t="s">
        <v>2910</v>
      </c>
      <c r="H110" s="17" t="s">
        <v>525</v>
      </c>
      <c r="I110" s="20">
        <f>IF(FluxoCaixa79121416202413[[#This Row],[Receitas / Despesas]]="Saldo Inicial",FluxoCaixa79121416202413[[#This Row],[R$ (Valores)]],I109+FluxoCaixa79121416202413[[#This Row],[Valores Receitas / Despesas]])</f>
        <v>12614319.070000013</v>
      </c>
      <c r="J110" s="5">
        <f>IF(FluxoCaixa79121416202413[[#This Row],[Entrada / Saída]]="Saída",FluxoCaixa79121416202413[[#This Row],[R$ (Valores)]]*-1,FluxoCaixa79121416202413[[#This Row],[R$ (Valores)]])</f>
        <v>0.9</v>
      </c>
    </row>
    <row r="111" spans="2:10" ht="15">
      <c r="B111" s="84" t="s">
        <v>2846</v>
      </c>
      <c r="C111" s="48" t="str">
        <f>IF(FluxoCaixa79121416202413[[#This Row],[Data]]="","",PROPER(TEXT(FluxoCaixa79121416202413[[#This Row],[Data]],"mmmm")))</f>
        <v>Março</v>
      </c>
      <c r="D111" s="17" t="s">
        <v>2</v>
      </c>
      <c r="E111" s="17" t="s">
        <v>507</v>
      </c>
      <c r="F111" s="84" t="s">
        <v>176</v>
      </c>
      <c r="G111" s="92" t="s">
        <v>2910</v>
      </c>
      <c r="H111" s="17" t="s">
        <v>525</v>
      </c>
      <c r="I111" s="20">
        <f>IF(FluxoCaixa79121416202413[[#This Row],[Receitas / Despesas]]="Saldo Inicial",FluxoCaixa79121416202413[[#This Row],[R$ (Valores)]],I110+FluxoCaixa79121416202413[[#This Row],[Valores Receitas / Despesas]])</f>
        <v>12614319.970000014</v>
      </c>
      <c r="J111" s="5">
        <f>IF(FluxoCaixa79121416202413[[#This Row],[Entrada / Saída]]="Saída",FluxoCaixa79121416202413[[#This Row],[R$ (Valores)]]*-1,FluxoCaixa79121416202413[[#This Row],[R$ (Valores)]])</f>
        <v>0.9</v>
      </c>
    </row>
    <row r="112" spans="2:10" ht="15">
      <c r="B112" s="84" t="s">
        <v>2846</v>
      </c>
      <c r="C112" s="48" t="str">
        <f>IF(FluxoCaixa79121416202413[[#This Row],[Data]]="","",PROPER(TEXT(FluxoCaixa79121416202413[[#This Row],[Data]],"mmmm")))</f>
        <v>Março</v>
      </c>
      <c r="D112" s="17" t="s">
        <v>2</v>
      </c>
      <c r="E112" s="17" t="s">
        <v>507</v>
      </c>
      <c r="F112" s="84" t="s">
        <v>2887</v>
      </c>
      <c r="G112" s="92" t="s">
        <v>2907</v>
      </c>
      <c r="H112" s="17" t="s">
        <v>525</v>
      </c>
      <c r="I112" s="20">
        <f>IF(FluxoCaixa79121416202413[[#This Row],[Receitas / Despesas]]="Saldo Inicial",FluxoCaixa79121416202413[[#This Row],[R$ (Valores)]],I111+FluxoCaixa79121416202413[[#This Row],[Valores Receitas / Despesas]])</f>
        <v>12714319.970000014</v>
      </c>
      <c r="J112" s="5">
        <f>IF(FluxoCaixa79121416202413[[#This Row],[Entrada / Saída]]="Saída",FluxoCaixa79121416202413[[#This Row],[R$ (Valores)]]*-1,FluxoCaixa79121416202413[[#This Row],[R$ (Valores)]])</f>
        <v>100000</v>
      </c>
    </row>
    <row r="113" spans="2:10" ht="15">
      <c r="B113" s="84" t="s">
        <v>2846</v>
      </c>
      <c r="C113" s="48" t="str">
        <f>IF(FluxoCaixa79121416202413[[#This Row],[Data]]="","",PROPER(TEXT(FluxoCaixa79121416202413[[#This Row],[Data]],"mmmm")))</f>
        <v>Março</v>
      </c>
      <c r="D113" s="17" t="s">
        <v>2</v>
      </c>
      <c r="E113" s="17" t="s">
        <v>75</v>
      </c>
      <c r="F113" s="84" t="s">
        <v>2887</v>
      </c>
      <c r="G113" s="92" t="s">
        <v>2909</v>
      </c>
      <c r="H113" s="17" t="s">
        <v>525</v>
      </c>
      <c r="I113" s="20">
        <f>IF(FluxoCaixa79121416202413[[#This Row],[Receitas / Despesas]]="Saldo Inicial",FluxoCaixa79121416202413[[#This Row],[R$ (Valores)]],I112+FluxoCaixa79121416202413[[#This Row],[Valores Receitas / Despesas]])</f>
        <v>12764319.970000014</v>
      </c>
      <c r="J113" s="5">
        <f>IF(FluxoCaixa79121416202413[[#This Row],[Entrada / Saída]]="Saída",FluxoCaixa79121416202413[[#This Row],[R$ (Valores)]]*-1,FluxoCaixa79121416202413[[#This Row],[R$ (Valores)]])</f>
        <v>50000</v>
      </c>
    </row>
    <row r="114" spans="2:10">
      <c r="B114" s="17"/>
      <c r="C114" s="48" t="str">
        <f>IF(FluxoCaixa79121416202413[[#This Row],[Data]]="","",PROPER(TEXT(FluxoCaixa79121416202413[[#This Row],[Data]],"mmmm")))</f>
        <v/>
      </c>
      <c r="D114" s="17"/>
      <c r="E114" s="17"/>
      <c r="F114" s="17"/>
      <c r="G114" s="21"/>
      <c r="H114" s="17"/>
      <c r="I114" s="20">
        <f>IF(FluxoCaixa79121416202413[[#This Row],[Receitas / Despesas]]="Saldo Inicial",FluxoCaixa79121416202413[[#This Row],[R$ (Valores)]],I113+FluxoCaixa79121416202413[[#This Row],[Valores Receitas / Despesas]])</f>
        <v>12764319.970000014</v>
      </c>
      <c r="J114" s="5">
        <f>IF(FluxoCaixa79121416202413[[#This Row],[Entrada / Saída]]="Saída",FluxoCaixa79121416202413[[#This Row],[R$ (Valores)]]*-1,FluxoCaixa79121416202413[[#This Row],[R$ (Valores)]])</f>
        <v>0</v>
      </c>
    </row>
    <row r="115" spans="2:10">
      <c r="B115" s="17"/>
      <c r="C115" s="48" t="str">
        <f>IF(FluxoCaixa79121416202413[[#This Row],[Data]]="","",PROPER(TEXT(FluxoCaixa79121416202413[[#This Row],[Data]],"mmmm")))</f>
        <v/>
      </c>
      <c r="D115" s="17"/>
      <c r="E115" s="17"/>
      <c r="F115" s="17"/>
      <c r="G115" s="21"/>
      <c r="H115" s="17"/>
      <c r="I115" s="20">
        <f>IF(FluxoCaixa79121416202413[[#This Row],[Receitas / Despesas]]="Saldo Inicial",FluxoCaixa79121416202413[[#This Row],[R$ (Valores)]],I114+FluxoCaixa79121416202413[[#This Row],[Valores Receitas / Despesas]])</f>
        <v>12764319.970000014</v>
      </c>
      <c r="J115" s="5">
        <f>IF(FluxoCaixa79121416202413[[#This Row],[Entrada / Saída]]="Saída",FluxoCaixa79121416202413[[#This Row],[R$ (Valores)]]*-1,FluxoCaixa79121416202413[[#This Row],[R$ (Valores)]])</f>
        <v>0</v>
      </c>
    </row>
    <row r="116" spans="2:10">
      <c r="B116" s="17"/>
      <c r="C116" s="48" t="str">
        <f>IF(FluxoCaixa79121416202413[[#This Row],[Data]]="","",PROPER(TEXT(FluxoCaixa79121416202413[[#This Row],[Data]],"mmmm")))</f>
        <v/>
      </c>
      <c r="D116" s="17"/>
      <c r="E116" s="17"/>
      <c r="F116" s="17"/>
      <c r="G116" s="21"/>
      <c r="H116" s="17"/>
      <c r="I116" s="20">
        <f>IF(FluxoCaixa79121416202413[[#This Row],[Receitas / Despesas]]="Saldo Inicial",FluxoCaixa79121416202413[[#This Row],[R$ (Valores)]],I115+FluxoCaixa79121416202413[[#This Row],[Valores Receitas / Despesas]])</f>
        <v>12764319.970000014</v>
      </c>
      <c r="J116" s="5">
        <f>IF(FluxoCaixa79121416202413[[#This Row],[Entrada / Saída]]="Saída",FluxoCaixa79121416202413[[#This Row],[R$ (Valores)]]*-1,FluxoCaixa79121416202413[[#This Row],[R$ (Valores)]])</f>
        <v>0</v>
      </c>
    </row>
    <row r="117" spans="2:10">
      <c r="B117" s="17"/>
      <c r="C117" s="48" t="str">
        <f>IF(FluxoCaixa79121416202413[[#This Row],[Data]]="","",PROPER(TEXT(FluxoCaixa79121416202413[[#This Row],[Data]],"mmmm")))</f>
        <v/>
      </c>
      <c r="D117" s="17"/>
      <c r="E117" s="17"/>
      <c r="F117" s="17"/>
      <c r="G117" s="21"/>
      <c r="H117" s="17"/>
      <c r="I117" s="20">
        <f>IF(FluxoCaixa79121416202413[[#This Row],[Receitas / Despesas]]="Saldo Inicial",FluxoCaixa79121416202413[[#This Row],[R$ (Valores)]],I116+FluxoCaixa79121416202413[[#This Row],[Valores Receitas / Despesas]])</f>
        <v>12764319.970000014</v>
      </c>
      <c r="J117" s="5">
        <f>IF(FluxoCaixa79121416202413[[#This Row],[Entrada / Saída]]="Saída",FluxoCaixa79121416202413[[#This Row],[R$ (Valores)]]*-1,FluxoCaixa79121416202413[[#This Row],[R$ (Valores)]])</f>
        <v>0</v>
      </c>
    </row>
    <row r="118" spans="2:10">
      <c r="B118" s="17"/>
      <c r="C118" s="48" t="str">
        <f>IF(FluxoCaixa79121416202413[[#This Row],[Data]]="","",PROPER(TEXT(FluxoCaixa79121416202413[[#This Row],[Data]],"mmmm")))</f>
        <v/>
      </c>
      <c r="D118" s="17"/>
      <c r="E118" s="17"/>
      <c r="F118" s="17"/>
      <c r="G118" s="21"/>
      <c r="H118" s="17"/>
      <c r="I118" s="20">
        <f>IF(FluxoCaixa79121416202413[[#This Row],[Receitas / Despesas]]="Saldo Inicial",FluxoCaixa79121416202413[[#This Row],[R$ (Valores)]],I117+FluxoCaixa79121416202413[[#This Row],[Valores Receitas / Despesas]])</f>
        <v>12764319.970000014</v>
      </c>
      <c r="J118" s="5">
        <f>IF(FluxoCaixa79121416202413[[#This Row],[Entrada / Saída]]="Saída",FluxoCaixa79121416202413[[#This Row],[R$ (Valores)]]*-1,FluxoCaixa79121416202413[[#This Row],[R$ (Valores)]])</f>
        <v>0</v>
      </c>
    </row>
  </sheetData>
  <mergeCells count="5">
    <mergeCell ref="E1:I1"/>
    <mergeCell ref="B3:D3"/>
    <mergeCell ref="B4:C4"/>
    <mergeCell ref="B5:C5"/>
    <mergeCell ref="B6:C6"/>
  </mergeCells>
  <conditionalFormatting sqref="D6">
    <cfRule type="cellIs" dxfId="17" priority="1" operator="greaterThan">
      <formula>0</formula>
    </cfRule>
    <cfRule type="cellIs" dxfId="16" priority="2" operator="lessThan">
      <formula>0</formula>
    </cfRule>
  </conditionalFormatting>
  <dataValidations count="3">
    <dataValidation type="list" allowBlank="1" showInputMessage="1" showErrorMessage="1" sqref="F11" xr:uid="{5CC8C920-7BFF-4575-AB24-8A7EC4EB6507}">
      <formula1>INDIRECT($D11)</formula1>
    </dataValidation>
    <dataValidation type="list" allowBlank="1" showInputMessage="1" showErrorMessage="1" sqref="D11:D118" xr:uid="{9E264C22-C653-49D5-8AAB-CCF5EC04FBBE}">
      <formula1>"Entrada,Saída"</formula1>
    </dataValidation>
    <dataValidation type="list" allowBlank="1" showInputMessage="1" showErrorMessage="1" sqref="E11:E118" xr:uid="{705824B2-B2DA-4C44-8532-7C8CC6BBFE73}">
      <formula1>INDIRECT(D11)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6A1B73-0DE4-45FC-9D76-784FC355C55B}">
          <x14:formula1>
            <xm:f>'Origem de Dados '!$F$3:$F$6</xm:f>
          </x14:formula1>
          <xm:sqref>H11:H118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EC0C-BE4A-4CC3-ADF1-1E5B8652A38A}">
  <dimension ref="B1:S1583"/>
  <sheetViews>
    <sheetView showGridLines="0" topLeftCell="B1" zoomScale="85" zoomScaleNormal="85" workbookViewId="0">
      <pane ySplit="10" topLeftCell="A11" activePane="bottomLeft" state="frozen"/>
      <selection pane="bottomLeft" activeCell="B492" sqref="B492:H492"/>
    </sheetView>
  </sheetViews>
  <sheetFormatPr defaultColWidth="8.85546875" defaultRowHeight="12.75"/>
  <cols>
    <col min="1" max="1" width="1.5703125" style="1" customWidth="1"/>
    <col min="2" max="3" width="13" style="1" customWidth="1"/>
    <col min="4" max="4" width="15.140625" style="1" bestFit="1" customWidth="1"/>
    <col min="5" max="5" width="9.85546875" style="42" customWidth="1"/>
    <col min="6" max="6" width="20.85546875" style="1" bestFit="1" customWidth="1"/>
    <col min="7" max="7" width="24.140625" style="1" customWidth="1"/>
    <col min="8" max="8" width="84.7109375" style="1" bestFit="1" customWidth="1"/>
    <col min="9" max="9" width="24.42578125" style="1" customWidth="1"/>
    <col min="10" max="10" width="21.140625" style="1" customWidth="1"/>
    <col min="11" max="11" width="17.85546875" style="1" customWidth="1"/>
    <col min="12" max="12" width="31.42578125" style="1" hidden="1" customWidth="1"/>
    <col min="13" max="13" width="8.85546875" style="1" customWidth="1"/>
    <col min="14" max="14" width="8.85546875" style="1"/>
    <col min="15" max="16" width="10.28515625" style="1" bestFit="1" customWidth="1"/>
    <col min="17" max="17" width="10.5703125" style="1" bestFit="1" customWidth="1"/>
    <col min="18" max="18" width="11.5703125" style="6" bestFit="1" customWidth="1"/>
    <col min="19" max="19" width="10.28515625" style="1" bestFit="1" customWidth="1"/>
    <col min="20" max="16384" width="8.85546875" style="1"/>
  </cols>
  <sheetData>
    <row r="1" spans="2:19" ht="56.1" customHeight="1">
      <c r="D1" s="14" t="s">
        <v>67</v>
      </c>
      <c r="E1" s="41"/>
      <c r="F1" s="13"/>
      <c r="G1" s="106" t="s">
        <v>2398</v>
      </c>
      <c r="H1" s="106"/>
      <c r="I1" s="106"/>
      <c r="J1" s="106"/>
      <c r="K1" s="106"/>
    </row>
    <row r="2" spans="2:19" ht="23.1" customHeight="1">
      <c r="Q2" s="31"/>
    </row>
    <row r="3" spans="2:19" ht="18.95" customHeight="1">
      <c r="B3" s="111" t="s">
        <v>55</v>
      </c>
      <c r="C3" s="111"/>
      <c r="D3" s="111"/>
      <c r="P3" s="31"/>
    </row>
    <row r="4" spans="2:19" ht="15.75">
      <c r="B4" s="112" t="s">
        <v>50</v>
      </c>
      <c r="C4" s="113"/>
      <c r="D4" s="10">
        <f ca="1">SUMPRODUCT(SUBTOTAL(9,OFFSET(FluxoCaixa10131514[R$ (Valores)],ROW(FluxoCaixa10131514[R$ (Valores)])-ROW(I11),0,1)),--(FluxoCaixa10131514[Entrada / Saída]="Entrada"))+SUMPRODUCT(SUBTOTAL(9,OFFSET(FluxoCaixa10131514[R$ (Valores)],ROW(FluxoCaixa10131514[R$ (Valores)])-ROW(I11),0,1)),--(FluxoCaixa10131514[Entrada / Saída]="Saldo Inicial"))</f>
        <v>507636.08</v>
      </c>
      <c r="P4" s="31"/>
      <c r="Q4" s="26"/>
    </row>
    <row r="5" spans="2:19" ht="15.75">
      <c r="B5" s="112" t="s">
        <v>51</v>
      </c>
      <c r="C5" s="113"/>
      <c r="D5" s="8">
        <f ca="1">SUMPRODUCT(SUBTOTAL(9,OFFSET(FluxoCaixa10131514[R$ (Valores)],ROW(FluxoCaixa10131514[R$ (Valores)])-ROW(I11),0,1)),--(FluxoCaixa10131514[Entrada / Saída]="Saída"))</f>
        <v>507427.16999999952</v>
      </c>
      <c r="P5" s="26"/>
      <c r="S5" s="31"/>
    </row>
    <row r="6" spans="2:19" ht="15.75">
      <c r="B6" s="112" t="s">
        <v>49</v>
      </c>
      <c r="C6" s="113"/>
      <c r="D6" s="9">
        <f ca="1">D4-D5</f>
        <v>208.91000000049826</v>
      </c>
      <c r="P6" s="26"/>
    </row>
    <row r="7" spans="2:19" ht="38.25" customHeight="1">
      <c r="S7" s="26"/>
    </row>
    <row r="8" spans="2:19" s="2" customFormat="1" ht="21" customHeight="1">
      <c r="E8" s="43"/>
      <c r="I8" s="22" t="s">
        <v>53</v>
      </c>
      <c r="J8" s="23"/>
      <c r="K8" s="24">
        <v>0</v>
      </c>
      <c r="R8" s="32"/>
    </row>
    <row r="9" spans="2:19" ht="6" customHeight="1"/>
    <row r="10" spans="2:19" s="3" customFormat="1" ht="15">
      <c r="B10" s="25" t="s">
        <v>2415</v>
      </c>
      <c r="C10" s="25" t="s">
        <v>2418</v>
      </c>
      <c r="D10" s="25" t="s">
        <v>43</v>
      </c>
      <c r="E10" s="25" t="s">
        <v>151</v>
      </c>
      <c r="F10" s="25" t="s">
        <v>44</v>
      </c>
      <c r="G10" s="25" t="s">
        <v>2397</v>
      </c>
      <c r="H10" s="25" t="s">
        <v>2414</v>
      </c>
      <c r="I10" s="25" t="s">
        <v>63</v>
      </c>
      <c r="J10" s="25" t="s">
        <v>62</v>
      </c>
      <c r="K10" s="25" t="s">
        <v>47</v>
      </c>
      <c r="L10" s="15" t="s">
        <v>52</v>
      </c>
      <c r="R10" s="33"/>
    </row>
    <row r="11" spans="2:19">
      <c r="B11" s="48" t="s">
        <v>2477</v>
      </c>
      <c r="C11" s="48" t="s">
        <v>2419</v>
      </c>
      <c r="D11" s="16">
        <v>46113</v>
      </c>
      <c r="E11" s="48" t="s">
        <v>2417</v>
      </c>
      <c r="F11" s="18" t="s">
        <v>1</v>
      </c>
      <c r="G11" s="18" t="s">
        <v>48</v>
      </c>
      <c r="H11" s="17" t="s">
        <v>75</v>
      </c>
      <c r="I11" s="19">
        <v>14367.69</v>
      </c>
      <c r="J11" s="17" t="s">
        <v>13</v>
      </c>
      <c r="K11" s="20">
        <f>IF(FluxoCaixa10131514[[#This Row],[Movimento ]]="Saldo Inicial",FluxoCaixa10131514[[#This Row],[R$ (Valores)]],K10+FluxoCaixa10131514[[#This Row],[Valores Receitas / Despesas]])</f>
        <v>14367.69</v>
      </c>
      <c r="L11" s="20">
        <f>IF(FluxoCaixa10131514[[#This Row],[Entrada / Saída]]="Saída",FluxoCaixa10131514[[#This Row],[R$ (Valores)]]*-1,FluxoCaixa10131514[[#This Row],[R$ (Valores)]])</f>
        <v>14367.69</v>
      </c>
    </row>
    <row r="12" spans="2:19">
      <c r="B12" s="48" t="s">
        <v>2416</v>
      </c>
      <c r="C12" s="48" t="s">
        <v>2419</v>
      </c>
      <c r="D12" s="16">
        <v>46113</v>
      </c>
      <c r="E12" s="48" t="s">
        <v>2413</v>
      </c>
      <c r="F12" s="17" t="s">
        <v>2</v>
      </c>
      <c r="G12" s="17" t="s">
        <v>225</v>
      </c>
      <c r="H12" s="17" t="s">
        <v>524</v>
      </c>
      <c r="I12" s="21">
        <v>8.84</v>
      </c>
      <c r="J12" s="17" t="s">
        <v>525</v>
      </c>
      <c r="K12" s="20">
        <f>IF(FluxoCaixa10131514[[#This Row],[Movimento ]]="Saldo Inicial",FluxoCaixa10131514[[#This Row],[R$ (Valores)]],K11+FluxoCaixa10131514[[#This Row],[Valores Receitas / Despesas]])</f>
        <v>14358.85</v>
      </c>
      <c r="L12" s="20">
        <f>IF(FluxoCaixa10131514[[#This Row],[Entrada / Saída]]="Saída",FluxoCaixa10131514[[#This Row],[R$ (Valores)]]*-1,FluxoCaixa10131514[[#This Row],[R$ (Valores)]])</f>
        <v>-8.84</v>
      </c>
    </row>
    <row r="13" spans="2:19">
      <c r="B13" s="48" t="s">
        <v>2416</v>
      </c>
      <c r="C13" s="48" t="s">
        <v>2419</v>
      </c>
      <c r="D13" s="16">
        <v>46113</v>
      </c>
      <c r="E13" s="48" t="s">
        <v>2413</v>
      </c>
      <c r="F13" s="17" t="s">
        <v>2</v>
      </c>
      <c r="G13" s="17" t="s">
        <v>225</v>
      </c>
      <c r="H13" s="17" t="s">
        <v>524</v>
      </c>
      <c r="I13" s="29">
        <v>5.7</v>
      </c>
      <c r="J13" s="17" t="s">
        <v>525</v>
      </c>
      <c r="K13" s="20">
        <f>IF(FluxoCaixa10131514[[#This Row],[Movimento ]]="Saldo Inicial",FluxoCaixa10131514[[#This Row],[R$ (Valores)]],K12+FluxoCaixa10131514[[#This Row],[Valores Receitas / Despesas]])</f>
        <v>14353.15</v>
      </c>
      <c r="L13" s="20">
        <f>IF(FluxoCaixa10131514[[#This Row],[Entrada / Saída]]="Saída",FluxoCaixa10131514[[#This Row],[R$ (Valores)]]*-1,FluxoCaixa10131514[[#This Row],[R$ (Valores)]])</f>
        <v>-5.7</v>
      </c>
    </row>
    <row r="14" spans="2:19">
      <c r="B14" s="48" t="s">
        <v>2416</v>
      </c>
      <c r="C14" s="48" t="s">
        <v>2419</v>
      </c>
      <c r="D14" s="16">
        <v>46113</v>
      </c>
      <c r="E14" s="48" t="s">
        <v>2413</v>
      </c>
      <c r="F14" s="17" t="s">
        <v>2</v>
      </c>
      <c r="G14" s="17" t="s">
        <v>225</v>
      </c>
      <c r="H14" s="17" t="s">
        <v>524</v>
      </c>
      <c r="I14" s="21">
        <v>5.7</v>
      </c>
      <c r="J14" s="17" t="s">
        <v>525</v>
      </c>
      <c r="K14" s="20">
        <f>IF(FluxoCaixa10131514[[#This Row],[Movimento ]]="Saldo Inicial",FluxoCaixa10131514[[#This Row],[R$ (Valores)]],K13+FluxoCaixa10131514[[#This Row],[Valores Receitas / Despesas]])</f>
        <v>14347.449999999999</v>
      </c>
      <c r="L14" s="20">
        <f>IF(FluxoCaixa10131514[[#This Row],[Entrada / Saída]]="Saída",FluxoCaixa10131514[[#This Row],[R$ (Valores)]]*-1,FluxoCaixa10131514[[#This Row],[R$ (Valores)]])</f>
        <v>-5.7</v>
      </c>
    </row>
    <row r="15" spans="2:19">
      <c r="B15" s="48" t="s">
        <v>2416</v>
      </c>
      <c r="C15" s="48" t="s">
        <v>2419</v>
      </c>
      <c r="D15" s="16">
        <v>46113</v>
      </c>
      <c r="E15" s="48" t="s">
        <v>2413</v>
      </c>
      <c r="F15" s="17" t="s">
        <v>2</v>
      </c>
      <c r="G15" s="17" t="s">
        <v>225</v>
      </c>
      <c r="H15" s="17" t="s">
        <v>524</v>
      </c>
      <c r="I15" s="21">
        <v>11.12</v>
      </c>
      <c r="J15" s="17" t="s">
        <v>525</v>
      </c>
      <c r="K15" s="20">
        <f>IF(FluxoCaixa10131514[[#This Row],[Movimento ]]="Saldo Inicial",FluxoCaixa10131514[[#This Row],[R$ (Valores)]],K14+FluxoCaixa10131514[[#This Row],[Valores Receitas / Despesas]])</f>
        <v>14336.329999999998</v>
      </c>
      <c r="L15" s="20">
        <f>IF(FluxoCaixa10131514[[#This Row],[Entrada / Saída]]="Saída",FluxoCaixa10131514[[#This Row],[R$ (Valores)]]*-1,FluxoCaixa10131514[[#This Row],[R$ (Valores)]])</f>
        <v>-11.12</v>
      </c>
    </row>
    <row r="16" spans="2:19">
      <c r="B16" s="48" t="s">
        <v>2416</v>
      </c>
      <c r="C16" s="48" t="s">
        <v>2419</v>
      </c>
      <c r="D16" s="16">
        <v>46113</v>
      </c>
      <c r="E16" s="48" t="s">
        <v>2413</v>
      </c>
      <c r="F16" s="17" t="s">
        <v>2</v>
      </c>
      <c r="G16" s="17" t="s">
        <v>225</v>
      </c>
      <c r="H16" s="17" t="s">
        <v>524</v>
      </c>
      <c r="I16" s="21">
        <v>1.49</v>
      </c>
      <c r="J16" s="17" t="s">
        <v>525</v>
      </c>
      <c r="K16" s="20">
        <f>IF(FluxoCaixa10131514[[#This Row],[Movimento ]]="Saldo Inicial",FluxoCaixa10131514[[#This Row],[R$ (Valores)]],K15+FluxoCaixa10131514[[#This Row],[Valores Receitas / Despesas]])</f>
        <v>14334.839999999998</v>
      </c>
      <c r="L16" s="20">
        <f>IF(FluxoCaixa10131514[[#This Row],[Entrada / Saída]]="Saída",FluxoCaixa10131514[[#This Row],[R$ (Valores)]]*-1,FluxoCaixa10131514[[#This Row],[R$ (Valores)]])</f>
        <v>-1.49</v>
      </c>
    </row>
    <row r="17" spans="2:17">
      <c r="B17" s="48" t="s">
        <v>2416</v>
      </c>
      <c r="C17" s="48" t="s">
        <v>2419</v>
      </c>
      <c r="D17" s="16">
        <v>46113</v>
      </c>
      <c r="E17" s="48" t="s">
        <v>2413</v>
      </c>
      <c r="F17" s="17" t="s">
        <v>2</v>
      </c>
      <c r="G17" s="17" t="s">
        <v>225</v>
      </c>
      <c r="H17" s="17" t="s">
        <v>524</v>
      </c>
      <c r="I17" s="21">
        <v>5.7</v>
      </c>
      <c r="J17" s="17" t="s">
        <v>525</v>
      </c>
      <c r="K17" s="20">
        <f>IF(FluxoCaixa10131514[[#This Row],[Movimento ]]="Saldo Inicial",FluxoCaixa10131514[[#This Row],[R$ (Valores)]],K16+FluxoCaixa10131514[[#This Row],[Valores Receitas / Despesas]])</f>
        <v>14329.139999999998</v>
      </c>
      <c r="L17" s="20">
        <f>IF(FluxoCaixa10131514[[#This Row],[Entrada / Saída]]="Saída",FluxoCaixa10131514[[#This Row],[R$ (Valores)]]*-1,FluxoCaixa10131514[[#This Row],[R$ (Valores)]])</f>
        <v>-5.7</v>
      </c>
    </row>
    <row r="18" spans="2:17">
      <c r="B18" s="48" t="s">
        <v>2416</v>
      </c>
      <c r="C18" s="48" t="s">
        <v>2419</v>
      </c>
      <c r="D18" s="16">
        <v>46113</v>
      </c>
      <c r="E18" s="48" t="s">
        <v>2413</v>
      </c>
      <c r="F18" s="17" t="s">
        <v>2</v>
      </c>
      <c r="G18" s="17" t="s">
        <v>225</v>
      </c>
      <c r="H18" s="17" t="s">
        <v>524</v>
      </c>
      <c r="I18" s="21">
        <v>10.36</v>
      </c>
      <c r="J18" s="17" t="s">
        <v>525</v>
      </c>
      <c r="K18" s="20">
        <f>IF(FluxoCaixa10131514[[#This Row],[Movimento ]]="Saldo Inicial",FluxoCaixa10131514[[#This Row],[R$ (Valores)]],K17+FluxoCaixa10131514[[#This Row],[Valores Receitas / Despesas]])</f>
        <v>14318.779999999997</v>
      </c>
      <c r="L18" s="20">
        <f>IF(FluxoCaixa10131514[[#This Row],[Entrada / Saída]]="Saída",FluxoCaixa10131514[[#This Row],[R$ (Valores)]]*-1,FluxoCaixa10131514[[#This Row],[R$ (Valores)]])</f>
        <v>-10.36</v>
      </c>
    </row>
    <row r="19" spans="2:17">
      <c r="B19" s="48" t="s">
        <v>2416</v>
      </c>
      <c r="C19" s="48" t="s">
        <v>2419</v>
      </c>
      <c r="D19" s="16">
        <v>46113</v>
      </c>
      <c r="E19" s="48" t="s">
        <v>2413</v>
      </c>
      <c r="F19" s="17" t="s">
        <v>2</v>
      </c>
      <c r="G19" s="17" t="s">
        <v>225</v>
      </c>
      <c r="H19" s="17" t="s">
        <v>524</v>
      </c>
      <c r="I19" s="21">
        <v>15.87</v>
      </c>
      <c r="J19" s="17" t="s">
        <v>525</v>
      </c>
      <c r="K19" s="20">
        <f>IF(FluxoCaixa10131514[[#This Row],[Movimento ]]="Saldo Inicial",FluxoCaixa10131514[[#This Row],[R$ (Valores)]],K18+FluxoCaixa10131514[[#This Row],[Valores Receitas / Despesas]])</f>
        <v>14302.909999999996</v>
      </c>
      <c r="L19" s="20">
        <f>IF(FluxoCaixa10131514[[#This Row],[Entrada / Saída]]="Saída",FluxoCaixa10131514[[#This Row],[R$ (Valores)]]*-1,FluxoCaixa10131514[[#This Row],[R$ (Valores)]])</f>
        <v>-15.87</v>
      </c>
    </row>
    <row r="20" spans="2:17">
      <c r="B20" s="48" t="s">
        <v>2416</v>
      </c>
      <c r="C20" s="48" t="s">
        <v>2419</v>
      </c>
      <c r="D20" s="16">
        <v>46113</v>
      </c>
      <c r="E20" s="48" t="s">
        <v>2413</v>
      </c>
      <c r="F20" s="17" t="s">
        <v>2</v>
      </c>
      <c r="G20" s="17" t="s">
        <v>225</v>
      </c>
      <c r="H20" s="17" t="s">
        <v>524</v>
      </c>
      <c r="I20" s="21">
        <v>5.7</v>
      </c>
      <c r="J20" s="17" t="s">
        <v>525</v>
      </c>
      <c r="K20" s="20">
        <f>IF(FluxoCaixa10131514[[#This Row],[Movimento ]]="Saldo Inicial",FluxoCaixa10131514[[#This Row],[R$ (Valores)]],K19+FluxoCaixa10131514[[#This Row],[Valores Receitas / Despesas]])</f>
        <v>14297.209999999995</v>
      </c>
      <c r="L20" s="20">
        <f>IF(FluxoCaixa10131514[[#This Row],[Entrada / Saída]]="Saída",FluxoCaixa10131514[[#This Row],[R$ (Valores)]]*-1,FluxoCaixa10131514[[#This Row],[R$ (Valores)]])</f>
        <v>-5.7</v>
      </c>
    </row>
    <row r="21" spans="2:17">
      <c r="B21" s="48" t="s">
        <v>2416</v>
      </c>
      <c r="C21" s="48" t="s">
        <v>2419</v>
      </c>
      <c r="D21" s="16">
        <v>46113</v>
      </c>
      <c r="E21" s="48" t="s">
        <v>2413</v>
      </c>
      <c r="F21" s="17" t="s">
        <v>2</v>
      </c>
      <c r="G21" s="17" t="s">
        <v>225</v>
      </c>
      <c r="H21" s="17" t="s">
        <v>524</v>
      </c>
      <c r="I21" s="21">
        <v>12.35</v>
      </c>
      <c r="J21" s="17" t="s">
        <v>525</v>
      </c>
      <c r="K21" s="20">
        <f>IF(FluxoCaixa10131514[[#This Row],[Movimento ]]="Saldo Inicial",FluxoCaixa10131514[[#This Row],[R$ (Valores)]],K20+FluxoCaixa10131514[[#This Row],[Valores Receitas / Despesas]])</f>
        <v>14284.859999999995</v>
      </c>
      <c r="L21" s="20">
        <f>IF(FluxoCaixa10131514[[#This Row],[Entrada / Saída]]="Saída",FluxoCaixa10131514[[#This Row],[R$ (Valores)]]*-1,FluxoCaixa10131514[[#This Row],[R$ (Valores)]])</f>
        <v>-12.35</v>
      </c>
    </row>
    <row r="22" spans="2:17">
      <c r="B22" s="48" t="s">
        <v>2416</v>
      </c>
      <c r="C22" s="48" t="s">
        <v>2419</v>
      </c>
      <c r="D22" s="16">
        <v>46113</v>
      </c>
      <c r="E22" s="48" t="s">
        <v>2413</v>
      </c>
      <c r="F22" s="17" t="s">
        <v>2</v>
      </c>
      <c r="G22" s="17" t="s">
        <v>225</v>
      </c>
      <c r="H22" s="17" t="s">
        <v>524</v>
      </c>
      <c r="I22" s="21">
        <v>15.3</v>
      </c>
      <c r="J22" s="17" t="s">
        <v>525</v>
      </c>
      <c r="K22" s="20">
        <f>IF(FluxoCaixa10131514[[#This Row],[Movimento ]]="Saldo Inicial",FluxoCaixa10131514[[#This Row],[R$ (Valores)]],K21+FluxoCaixa10131514[[#This Row],[Valores Receitas / Despesas]])</f>
        <v>14269.559999999996</v>
      </c>
      <c r="L22" s="20">
        <f>IF(FluxoCaixa10131514[[#This Row],[Entrada / Saída]]="Saída",FluxoCaixa10131514[[#This Row],[R$ (Valores)]]*-1,FluxoCaixa10131514[[#This Row],[R$ (Valores)]])</f>
        <v>-15.3</v>
      </c>
      <c r="P22" s="26"/>
      <c r="Q22" s="30"/>
    </row>
    <row r="23" spans="2:17">
      <c r="B23" s="48" t="s">
        <v>2416</v>
      </c>
      <c r="C23" s="48" t="s">
        <v>2419</v>
      </c>
      <c r="D23" s="16">
        <v>46113</v>
      </c>
      <c r="E23" s="48" t="s">
        <v>2413</v>
      </c>
      <c r="F23" s="17" t="s">
        <v>2</v>
      </c>
      <c r="G23" s="17" t="s">
        <v>225</v>
      </c>
      <c r="H23" s="17" t="s">
        <v>524</v>
      </c>
      <c r="I23" s="21">
        <v>1.49</v>
      </c>
      <c r="J23" s="17" t="s">
        <v>525</v>
      </c>
      <c r="K23" s="20">
        <f>IF(FluxoCaixa10131514[[#This Row],[Movimento ]]="Saldo Inicial",FluxoCaixa10131514[[#This Row],[R$ (Valores)]],K22+FluxoCaixa10131514[[#This Row],[Valores Receitas / Despesas]])</f>
        <v>14268.069999999996</v>
      </c>
      <c r="L23" s="20">
        <f>IF(FluxoCaixa10131514[[#This Row],[Entrada / Saída]]="Saída",FluxoCaixa10131514[[#This Row],[R$ (Valores)]]*-1,FluxoCaixa10131514[[#This Row],[R$ (Valores)]])</f>
        <v>-1.49</v>
      </c>
    </row>
    <row r="24" spans="2:17">
      <c r="B24" s="48" t="s">
        <v>2416</v>
      </c>
      <c r="C24" s="48" t="s">
        <v>2419</v>
      </c>
      <c r="D24" s="16">
        <v>46113</v>
      </c>
      <c r="E24" s="48" t="s">
        <v>2413</v>
      </c>
      <c r="F24" s="17" t="s">
        <v>2</v>
      </c>
      <c r="G24" s="17" t="s">
        <v>225</v>
      </c>
      <c r="H24" s="17" t="s">
        <v>524</v>
      </c>
      <c r="I24" s="21">
        <v>14.35</v>
      </c>
      <c r="J24" s="17" t="s">
        <v>525</v>
      </c>
      <c r="K24" s="20">
        <f>IF(FluxoCaixa10131514[[#This Row],[Movimento ]]="Saldo Inicial",FluxoCaixa10131514[[#This Row],[R$ (Valores)]],K23+FluxoCaixa10131514[[#This Row],[Valores Receitas / Despesas]])</f>
        <v>14253.719999999996</v>
      </c>
      <c r="L24" s="20">
        <f>IF(FluxoCaixa10131514[[#This Row],[Entrada / Saída]]="Saída",FluxoCaixa10131514[[#This Row],[R$ (Valores)]]*-1,FluxoCaixa10131514[[#This Row],[R$ (Valores)]])</f>
        <v>-14.35</v>
      </c>
      <c r="Q24" s="30"/>
    </row>
    <row r="25" spans="2:17">
      <c r="B25" s="48" t="s">
        <v>2416</v>
      </c>
      <c r="C25" s="48" t="s">
        <v>2419</v>
      </c>
      <c r="D25" s="16">
        <v>46113</v>
      </c>
      <c r="E25" s="48" t="s">
        <v>2413</v>
      </c>
      <c r="F25" s="17" t="s">
        <v>2</v>
      </c>
      <c r="G25" s="17" t="s">
        <v>225</v>
      </c>
      <c r="H25" s="17" t="s">
        <v>524</v>
      </c>
      <c r="I25" s="21">
        <v>1.49</v>
      </c>
      <c r="J25" s="17" t="s">
        <v>525</v>
      </c>
      <c r="K25" s="20">
        <f>IF(FluxoCaixa10131514[[#This Row],[Movimento ]]="Saldo Inicial",FluxoCaixa10131514[[#This Row],[R$ (Valores)]],K24+FluxoCaixa10131514[[#This Row],[Valores Receitas / Despesas]])</f>
        <v>14252.229999999996</v>
      </c>
      <c r="L25" s="20">
        <f>IF(FluxoCaixa10131514[[#This Row],[Entrada / Saída]]="Saída",FluxoCaixa10131514[[#This Row],[R$ (Valores)]]*-1,FluxoCaixa10131514[[#This Row],[R$ (Valores)]])</f>
        <v>-1.49</v>
      </c>
    </row>
    <row r="26" spans="2:17">
      <c r="B26" s="48" t="s">
        <v>2416</v>
      </c>
      <c r="C26" s="48" t="s">
        <v>2419</v>
      </c>
      <c r="D26" s="16">
        <v>46113</v>
      </c>
      <c r="E26" s="48" t="s">
        <v>2413</v>
      </c>
      <c r="F26" s="17" t="s">
        <v>2</v>
      </c>
      <c r="G26" s="17" t="s">
        <v>225</v>
      </c>
      <c r="H26" s="17" t="s">
        <v>524</v>
      </c>
      <c r="I26" s="21">
        <v>12.35</v>
      </c>
      <c r="J26" s="17" t="s">
        <v>525</v>
      </c>
      <c r="K26" s="20">
        <f>IF(FluxoCaixa10131514[[#This Row],[Movimento ]]="Saldo Inicial",FluxoCaixa10131514[[#This Row],[R$ (Valores)]],K25+FluxoCaixa10131514[[#This Row],[Valores Receitas / Despesas]])</f>
        <v>14239.879999999996</v>
      </c>
      <c r="L26" s="20">
        <f>IF(FluxoCaixa10131514[[#This Row],[Entrada / Saída]]="Saída",FluxoCaixa10131514[[#This Row],[R$ (Valores)]]*-1,FluxoCaixa10131514[[#This Row],[R$ (Valores)]])</f>
        <v>-12.35</v>
      </c>
      <c r="Q26" s="30"/>
    </row>
    <row r="27" spans="2:17">
      <c r="B27" s="48" t="s">
        <v>2416</v>
      </c>
      <c r="C27" s="48" t="s">
        <v>2419</v>
      </c>
      <c r="D27" s="16">
        <v>46113</v>
      </c>
      <c r="E27" s="48" t="s">
        <v>2413</v>
      </c>
      <c r="F27" s="17" t="s">
        <v>2</v>
      </c>
      <c r="G27" s="17" t="s">
        <v>225</v>
      </c>
      <c r="H27" s="17" t="s">
        <v>524</v>
      </c>
      <c r="I27" s="21">
        <v>1.49</v>
      </c>
      <c r="J27" s="17" t="s">
        <v>525</v>
      </c>
      <c r="K27" s="20">
        <f>IF(FluxoCaixa10131514[[#This Row],[Movimento ]]="Saldo Inicial",FluxoCaixa10131514[[#This Row],[R$ (Valores)]],K26+FluxoCaixa10131514[[#This Row],[Valores Receitas / Despesas]])</f>
        <v>14238.389999999996</v>
      </c>
      <c r="L27" s="20">
        <f>IF(FluxoCaixa10131514[[#This Row],[Entrada / Saída]]="Saída",FluxoCaixa10131514[[#This Row],[R$ (Valores)]]*-1,FluxoCaixa10131514[[#This Row],[R$ (Valores)]])</f>
        <v>-1.49</v>
      </c>
    </row>
    <row r="28" spans="2:17">
      <c r="B28" s="48" t="s">
        <v>2416</v>
      </c>
      <c r="C28" s="48" t="s">
        <v>2419</v>
      </c>
      <c r="D28" s="16">
        <v>46113</v>
      </c>
      <c r="E28" s="48" t="s">
        <v>2413</v>
      </c>
      <c r="F28" s="17" t="s">
        <v>2</v>
      </c>
      <c r="G28" s="17" t="s">
        <v>225</v>
      </c>
      <c r="H28" s="17" t="s">
        <v>524</v>
      </c>
      <c r="I28" s="21">
        <v>5.7</v>
      </c>
      <c r="J28" s="17" t="s">
        <v>525</v>
      </c>
      <c r="K28" s="20">
        <f>IF(FluxoCaixa10131514[[#This Row],[Movimento ]]="Saldo Inicial",FluxoCaixa10131514[[#This Row],[R$ (Valores)]],K27+FluxoCaixa10131514[[#This Row],[Valores Receitas / Despesas]])</f>
        <v>14232.689999999995</v>
      </c>
      <c r="L28" s="20">
        <f>IF(FluxoCaixa10131514[[#This Row],[Entrada / Saída]]="Saída",FluxoCaixa10131514[[#This Row],[R$ (Valores)]]*-1,FluxoCaixa10131514[[#This Row],[R$ (Valores)]])</f>
        <v>-5.7</v>
      </c>
    </row>
    <row r="29" spans="2:17">
      <c r="B29" s="48" t="s">
        <v>2416</v>
      </c>
      <c r="C29" s="48" t="s">
        <v>2419</v>
      </c>
      <c r="D29" s="16">
        <v>46113</v>
      </c>
      <c r="E29" s="48" t="s">
        <v>2413</v>
      </c>
      <c r="F29" s="17" t="s">
        <v>2</v>
      </c>
      <c r="G29" s="17" t="s">
        <v>28</v>
      </c>
      <c r="H29" s="17" t="s">
        <v>634</v>
      </c>
      <c r="I29" s="21">
        <v>54177.05</v>
      </c>
      <c r="J29" s="17" t="s">
        <v>525</v>
      </c>
      <c r="K29" s="20">
        <f>IF(FluxoCaixa10131514[[#This Row],[Movimento ]]="Saldo Inicial",FluxoCaixa10131514[[#This Row],[R$ (Valores)]],K28+FluxoCaixa10131514[[#This Row],[Valores Receitas / Despesas]])</f>
        <v>-39944.360000000008</v>
      </c>
      <c r="L29" s="20">
        <f>IF(FluxoCaixa10131514[[#This Row],[Entrada / Saída]]="Saída",FluxoCaixa10131514[[#This Row],[R$ (Valores)]]*-1,FluxoCaixa10131514[[#This Row],[R$ (Valores)]])</f>
        <v>-54177.05</v>
      </c>
    </row>
    <row r="30" spans="2:17">
      <c r="B30" s="48" t="s">
        <v>2416</v>
      </c>
      <c r="C30" s="48" t="s">
        <v>2419</v>
      </c>
      <c r="D30" s="16">
        <v>46113</v>
      </c>
      <c r="E30" s="48" t="s">
        <v>2413</v>
      </c>
      <c r="F30" s="17" t="s">
        <v>1</v>
      </c>
      <c r="G30" s="17" t="s">
        <v>75</v>
      </c>
      <c r="H30" s="17" t="s">
        <v>75</v>
      </c>
      <c r="I30" s="21">
        <v>60000</v>
      </c>
      <c r="J30" s="17" t="s">
        <v>525</v>
      </c>
      <c r="K30" s="20">
        <f>IF(FluxoCaixa10131514[[#This Row],[Movimento ]]="Saldo Inicial",FluxoCaixa10131514[[#This Row],[R$ (Valores)]],K29+FluxoCaixa10131514[[#This Row],[Valores Receitas / Despesas]])</f>
        <v>20055.639999999992</v>
      </c>
      <c r="L30" s="20">
        <f>IF(FluxoCaixa10131514[[#This Row],[Entrada / Saída]]="Saída",FluxoCaixa10131514[[#This Row],[R$ (Valores)]]*-1,FluxoCaixa10131514[[#This Row],[R$ (Valores)]])</f>
        <v>60000</v>
      </c>
    </row>
    <row r="31" spans="2:17">
      <c r="B31" s="48" t="s">
        <v>2416</v>
      </c>
      <c r="C31" s="48" t="s">
        <v>2419</v>
      </c>
      <c r="D31" s="16">
        <v>46113</v>
      </c>
      <c r="E31" s="48" t="s">
        <v>2413</v>
      </c>
      <c r="F31" s="17" t="s">
        <v>2</v>
      </c>
      <c r="G31" s="17" t="s">
        <v>507</v>
      </c>
      <c r="H31" s="17" t="s">
        <v>2475</v>
      </c>
      <c r="I31" s="21">
        <v>108.39</v>
      </c>
      <c r="J31" s="17" t="s">
        <v>525</v>
      </c>
      <c r="K31" s="20">
        <f>IF(FluxoCaixa10131514[[#This Row],[Movimento ]]="Saldo Inicial",FluxoCaixa10131514[[#This Row],[R$ (Valores)]],K30+FluxoCaixa10131514[[#This Row],[Valores Receitas / Despesas]])</f>
        <v>19947.249999999993</v>
      </c>
      <c r="L31" s="20">
        <f>IF(FluxoCaixa10131514[[#This Row],[Entrada / Saída]]="Saída",FluxoCaixa10131514[[#This Row],[R$ (Valores)]]*-1,FluxoCaixa10131514[[#This Row],[R$ (Valores)]])</f>
        <v>-108.39</v>
      </c>
    </row>
    <row r="32" spans="2:17">
      <c r="B32" s="48" t="s">
        <v>2416</v>
      </c>
      <c r="C32" s="48" t="s">
        <v>2419</v>
      </c>
      <c r="D32" s="16">
        <v>46113</v>
      </c>
      <c r="E32" s="48" t="s">
        <v>2413</v>
      </c>
      <c r="F32" s="17" t="s">
        <v>2</v>
      </c>
      <c r="G32" s="17" t="s">
        <v>507</v>
      </c>
      <c r="H32" s="17" t="s">
        <v>2476</v>
      </c>
      <c r="I32" s="21">
        <v>68.17</v>
      </c>
      <c r="J32" s="17" t="s">
        <v>525</v>
      </c>
      <c r="K32" s="20">
        <f>IF(FluxoCaixa10131514[[#This Row],[Movimento ]]="Saldo Inicial",FluxoCaixa10131514[[#This Row],[R$ (Valores)]],K31+FluxoCaixa10131514[[#This Row],[Valores Receitas / Despesas]])</f>
        <v>19879.079999999994</v>
      </c>
      <c r="L32" s="20">
        <f>IF(FluxoCaixa10131514[[#This Row],[Entrada / Saída]]="Saída",FluxoCaixa10131514[[#This Row],[R$ (Valores)]]*-1,FluxoCaixa10131514[[#This Row],[R$ (Valores)]])</f>
        <v>-68.17</v>
      </c>
    </row>
    <row r="33" spans="2:12">
      <c r="B33" s="48" t="s">
        <v>2416</v>
      </c>
      <c r="C33" s="48" t="s">
        <v>2419</v>
      </c>
      <c r="D33" s="16">
        <v>46113</v>
      </c>
      <c r="E33" s="48" t="s">
        <v>2413</v>
      </c>
      <c r="F33" s="17" t="s">
        <v>2</v>
      </c>
      <c r="G33" s="17" t="s">
        <v>225</v>
      </c>
      <c r="H33" s="17" t="s">
        <v>524</v>
      </c>
      <c r="I33" s="21">
        <v>1.49</v>
      </c>
      <c r="J33" s="17" t="s">
        <v>525</v>
      </c>
      <c r="K33" s="20">
        <f>IF(FluxoCaixa10131514[[#This Row],[Movimento ]]="Saldo Inicial",FluxoCaixa10131514[[#This Row],[R$ (Valores)]],K32+FluxoCaixa10131514[[#This Row],[Valores Receitas / Despesas]])</f>
        <v>19877.589999999993</v>
      </c>
      <c r="L33" s="20">
        <f>IF(FluxoCaixa10131514[[#This Row],[Entrada / Saída]]="Saída",FluxoCaixa10131514[[#This Row],[R$ (Valores)]]*-1,FluxoCaixa10131514[[#This Row],[R$ (Valores)]])</f>
        <v>-1.49</v>
      </c>
    </row>
    <row r="34" spans="2:12">
      <c r="B34" s="48" t="s">
        <v>2416</v>
      </c>
      <c r="C34" s="48" t="s">
        <v>2419</v>
      </c>
      <c r="D34" s="16">
        <v>46113</v>
      </c>
      <c r="E34" s="48" t="s">
        <v>2413</v>
      </c>
      <c r="F34" s="17" t="s">
        <v>2</v>
      </c>
      <c r="G34" s="17" t="s">
        <v>225</v>
      </c>
      <c r="H34" s="17" t="s">
        <v>524</v>
      </c>
      <c r="I34" s="21">
        <v>3.25</v>
      </c>
      <c r="J34" s="17" t="s">
        <v>525</v>
      </c>
      <c r="K34" s="20">
        <f>IF(FluxoCaixa10131514[[#This Row],[Movimento ]]="Saldo Inicial",FluxoCaixa10131514[[#This Row],[R$ (Valores)]],K33+FluxoCaixa10131514[[#This Row],[Valores Receitas / Despesas]])</f>
        <v>19874.339999999993</v>
      </c>
      <c r="L34" s="20">
        <f>IF(FluxoCaixa10131514[[#This Row],[Entrada / Saída]]="Saída",FluxoCaixa10131514[[#This Row],[R$ (Valores)]]*-1,FluxoCaixa10131514[[#This Row],[R$ (Valores)]])</f>
        <v>-3.25</v>
      </c>
    </row>
    <row r="35" spans="2:12">
      <c r="B35" s="48" t="s">
        <v>2416</v>
      </c>
      <c r="C35" s="48" t="s">
        <v>2419</v>
      </c>
      <c r="D35" s="16">
        <v>46114</v>
      </c>
      <c r="E35" s="48" t="s">
        <v>2413</v>
      </c>
      <c r="F35" s="17" t="s">
        <v>2</v>
      </c>
      <c r="G35" s="17" t="s">
        <v>225</v>
      </c>
      <c r="H35" s="17" t="s">
        <v>524</v>
      </c>
      <c r="I35" s="21">
        <v>5.5</v>
      </c>
      <c r="J35" s="17" t="s">
        <v>525</v>
      </c>
      <c r="K35" s="20">
        <f>IF(FluxoCaixa10131514[[#This Row],[Movimento ]]="Saldo Inicial",FluxoCaixa10131514[[#This Row],[R$ (Valores)]],K34+FluxoCaixa10131514[[#This Row],[Valores Receitas / Despesas]])</f>
        <v>19868.839999999993</v>
      </c>
      <c r="L35" s="20">
        <f>IF(FluxoCaixa10131514[[#This Row],[Entrada / Saída]]="Saída",FluxoCaixa10131514[[#This Row],[R$ (Valores)]]*-1,FluxoCaixa10131514[[#This Row],[R$ (Valores)]])</f>
        <v>-5.5</v>
      </c>
    </row>
    <row r="36" spans="2:12">
      <c r="B36" s="48" t="s">
        <v>2416</v>
      </c>
      <c r="C36" s="48" t="s">
        <v>2419</v>
      </c>
      <c r="D36" s="16">
        <v>46114</v>
      </c>
      <c r="E36" s="48" t="s">
        <v>2413</v>
      </c>
      <c r="F36" s="17" t="s">
        <v>2</v>
      </c>
      <c r="G36" s="17" t="s">
        <v>225</v>
      </c>
      <c r="H36" s="17" t="s">
        <v>524</v>
      </c>
      <c r="I36" s="21">
        <v>5.5</v>
      </c>
      <c r="J36" s="17" t="s">
        <v>525</v>
      </c>
      <c r="K36" s="20">
        <f>IF(FluxoCaixa10131514[[#This Row],[Movimento ]]="Saldo Inicial",FluxoCaixa10131514[[#This Row],[R$ (Valores)]],K35+FluxoCaixa10131514[[#This Row],[Valores Receitas / Despesas]])</f>
        <v>19863.339999999993</v>
      </c>
      <c r="L36" s="20">
        <f>IF(FluxoCaixa10131514[[#This Row],[Entrada / Saída]]="Saída",FluxoCaixa10131514[[#This Row],[R$ (Valores)]]*-1,FluxoCaixa10131514[[#This Row],[R$ (Valores)]])</f>
        <v>-5.5</v>
      </c>
    </row>
    <row r="37" spans="2:12">
      <c r="B37" s="48" t="s">
        <v>2416</v>
      </c>
      <c r="C37" s="48" t="s">
        <v>2419</v>
      </c>
      <c r="D37" s="16">
        <v>46114</v>
      </c>
      <c r="E37" s="48" t="s">
        <v>2413</v>
      </c>
      <c r="F37" s="17" t="s">
        <v>2</v>
      </c>
      <c r="G37" s="17" t="s">
        <v>225</v>
      </c>
      <c r="H37" s="17" t="s">
        <v>524</v>
      </c>
      <c r="I37" s="21">
        <v>9.0299999999999994</v>
      </c>
      <c r="J37" s="17" t="s">
        <v>525</v>
      </c>
      <c r="K37" s="20">
        <f>IF(FluxoCaixa10131514[[#This Row],[Movimento ]]="Saldo Inicial",FluxoCaixa10131514[[#This Row],[R$ (Valores)]],K36+FluxoCaixa10131514[[#This Row],[Valores Receitas / Despesas]])</f>
        <v>19854.309999999994</v>
      </c>
      <c r="L37" s="20">
        <f>IF(FluxoCaixa10131514[[#This Row],[Entrada / Saída]]="Saída",FluxoCaixa10131514[[#This Row],[R$ (Valores)]]*-1,FluxoCaixa10131514[[#This Row],[R$ (Valores)]])</f>
        <v>-9.0299999999999994</v>
      </c>
    </row>
    <row r="38" spans="2:12">
      <c r="B38" s="48" t="s">
        <v>2416</v>
      </c>
      <c r="C38" s="48" t="s">
        <v>2419</v>
      </c>
      <c r="D38" s="16">
        <v>46114</v>
      </c>
      <c r="E38" s="48" t="s">
        <v>2413</v>
      </c>
      <c r="F38" s="17" t="s">
        <v>2</v>
      </c>
      <c r="G38" s="17" t="s">
        <v>225</v>
      </c>
      <c r="H38" s="17" t="s">
        <v>524</v>
      </c>
      <c r="I38" s="21">
        <v>5.4</v>
      </c>
      <c r="J38" s="17" t="s">
        <v>525</v>
      </c>
      <c r="K38" s="20">
        <f>IF(FluxoCaixa10131514[[#This Row],[Movimento ]]="Saldo Inicial",FluxoCaixa10131514[[#This Row],[R$ (Valores)]],K37+FluxoCaixa10131514[[#This Row],[Valores Receitas / Despesas]])</f>
        <v>19848.909999999993</v>
      </c>
      <c r="L38" s="20">
        <f>IF(FluxoCaixa10131514[[#This Row],[Entrada / Saída]]="Saída",FluxoCaixa10131514[[#This Row],[R$ (Valores)]]*-1,FluxoCaixa10131514[[#This Row],[R$ (Valores)]])</f>
        <v>-5.4</v>
      </c>
    </row>
    <row r="39" spans="2:12">
      <c r="B39" s="48" t="s">
        <v>2416</v>
      </c>
      <c r="C39" s="48" t="s">
        <v>2419</v>
      </c>
      <c r="D39" s="16">
        <v>46114</v>
      </c>
      <c r="E39" s="48" t="s">
        <v>2413</v>
      </c>
      <c r="F39" s="17" t="s">
        <v>2</v>
      </c>
      <c r="G39" s="17" t="s">
        <v>225</v>
      </c>
      <c r="H39" s="17" t="s">
        <v>524</v>
      </c>
      <c r="I39" s="21">
        <v>5.4</v>
      </c>
      <c r="J39" s="17" t="s">
        <v>525</v>
      </c>
      <c r="K39" s="20">
        <f>IF(FluxoCaixa10131514[[#This Row],[Movimento ]]="Saldo Inicial",FluxoCaixa10131514[[#This Row],[R$ (Valores)]],K38+FluxoCaixa10131514[[#This Row],[Valores Receitas / Despesas]])</f>
        <v>19843.509999999991</v>
      </c>
      <c r="L39" s="20">
        <f>IF(FluxoCaixa10131514[[#This Row],[Entrada / Saída]]="Saída",FluxoCaixa10131514[[#This Row],[R$ (Valores)]]*-1,FluxoCaixa10131514[[#This Row],[R$ (Valores)]])</f>
        <v>-5.4</v>
      </c>
    </row>
    <row r="40" spans="2:12">
      <c r="B40" s="48" t="s">
        <v>2416</v>
      </c>
      <c r="C40" s="48" t="s">
        <v>2419</v>
      </c>
      <c r="D40" s="16">
        <v>46114</v>
      </c>
      <c r="E40" s="48" t="s">
        <v>2413</v>
      </c>
      <c r="F40" s="17" t="s">
        <v>2</v>
      </c>
      <c r="G40" s="17" t="s">
        <v>225</v>
      </c>
      <c r="H40" s="17" t="s">
        <v>524</v>
      </c>
      <c r="I40" s="29">
        <v>5.5</v>
      </c>
      <c r="J40" s="17" t="s">
        <v>525</v>
      </c>
      <c r="K40" s="20">
        <f>IF(FluxoCaixa10131514[[#This Row],[Movimento ]]="Saldo Inicial",FluxoCaixa10131514[[#This Row],[R$ (Valores)]],K39+FluxoCaixa10131514[[#This Row],[Valores Receitas / Despesas]])</f>
        <v>19838.009999999991</v>
      </c>
      <c r="L40" s="20">
        <f>IF(FluxoCaixa10131514[[#This Row],[Entrada / Saída]]="Saída",FluxoCaixa10131514[[#This Row],[R$ (Valores)]]*-1,FluxoCaixa10131514[[#This Row],[R$ (Valores)]])</f>
        <v>-5.5</v>
      </c>
    </row>
    <row r="41" spans="2:12">
      <c r="B41" s="48" t="s">
        <v>2416</v>
      </c>
      <c r="C41" s="48" t="s">
        <v>2419</v>
      </c>
      <c r="D41" s="16">
        <v>46114</v>
      </c>
      <c r="E41" s="48" t="s">
        <v>2417</v>
      </c>
      <c r="F41" s="17" t="s">
        <v>2</v>
      </c>
      <c r="G41" s="17" t="s">
        <v>28</v>
      </c>
      <c r="H41" s="17" t="s">
        <v>2559</v>
      </c>
      <c r="I41" s="21">
        <v>166.22</v>
      </c>
      <c r="J41" s="17" t="s">
        <v>525</v>
      </c>
      <c r="K41" s="20">
        <f>IF(FluxoCaixa10131514[[#This Row],[Movimento ]]="Saldo Inicial",FluxoCaixa10131514[[#This Row],[R$ (Valores)]],K40+FluxoCaixa10131514[[#This Row],[Valores Receitas / Despesas]])</f>
        <v>19671.78999999999</v>
      </c>
      <c r="L41" s="20">
        <f>IF(FluxoCaixa10131514[[#This Row],[Entrada / Saída]]="Saída",FluxoCaixa10131514[[#This Row],[R$ (Valores)]]*-1,FluxoCaixa10131514[[#This Row],[R$ (Valores)]])</f>
        <v>-166.22</v>
      </c>
    </row>
    <row r="42" spans="2:12">
      <c r="B42" s="48" t="s">
        <v>2416</v>
      </c>
      <c r="C42" s="48" t="s">
        <v>2419</v>
      </c>
      <c r="D42" s="16">
        <v>46114</v>
      </c>
      <c r="E42" s="48" t="s">
        <v>2413</v>
      </c>
      <c r="F42" s="17" t="s">
        <v>2</v>
      </c>
      <c r="G42" s="17" t="s">
        <v>225</v>
      </c>
      <c r="H42" s="17" t="s">
        <v>524</v>
      </c>
      <c r="I42" s="21">
        <v>1.49</v>
      </c>
      <c r="J42" s="17" t="s">
        <v>525</v>
      </c>
      <c r="K42" s="20">
        <f>IF(FluxoCaixa10131514[[#This Row],[Movimento ]]="Saldo Inicial",FluxoCaixa10131514[[#This Row],[R$ (Valores)]],K41+FluxoCaixa10131514[[#This Row],[Valores Receitas / Despesas]])</f>
        <v>19670.299999999988</v>
      </c>
      <c r="L42" s="20">
        <f>IF(FluxoCaixa10131514[[#This Row],[Entrada / Saída]]="Saída",FluxoCaixa10131514[[#This Row],[R$ (Valores)]]*-1,FluxoCaixa10131514[[#This Row],[R$ (Valores)]])</f>
        <v>-1.49</v>
      </c>
    </row>
    <row r="43" spans="2:12">
      <c r="B43" s="48" t="s">
        <v>2416</v>
      </c>
      <c r="C43" s="48" t="s">
        <v>2419</v>
      </c>
      <c r="D43" s="16">
        <v>46114</v>
      </c>
      <c r="E43" s="48" t="s">
        <v>2413</v>
      </c>
      <c r="F43" s="17" t="s">
        <v>2</v>
      </c>
      <c r="G43" s="17" t="s">
        <v>225</v>
      </c>
      <c r="H43" s="17" t="s">
        <v>524</v>
      </c>
      <c r="I43" s="21">
        <v>5.5</v>
      </c>
      <c r="J43" s="17" t="s">
        <v>525</v>
      </c>
      <c r="K43" s="20">
        <f>IF(FluxoCaixa10131514[[#This Row],[Movimento ]]="Saldo Inicial",FluxoCaixa10131514[[#This Row],[R$ (Valores)]],K42+FluxoCaixa10131514[[#This Row],[Valores Receitas / Despesas]])</f>
        <v>19664.799999999988</v>
      </c>
      <c r="L43" s="20">
        <f>IF(FluxoCaixa10131514[[#This Row],[Entrada / Saída]]="Saída",FluxoCaixa10131514[[#This Row],[R$ (Valores)]]*-1,FluxoCaixa10131514[[#This Row],[R$ (Valores)]])</f>
        <v>-5.5</v>
      </c>
    </row>
    <row r="44" spans="2:12">
      <c r="B44" s="48" t="s">
        <v>2416</v>
      </c>
      <c r="C44" s="48" t="s">
        <v>2419</v>
      </c>
      <c r="D44" s="16">
        <v>46114</v>
      </c>
      <c r="E44" s="48" t="s">
        <v>2417</v>
      </c>
      <c r="F44" s="17" t="s">
        <v>2</v>
      </c>
      <c r="G44" s="17" t="s">
        <v>70</v>
      </c>
      <c r="H44" s="17" t="s">
        <v>2029</v>
      </c>
      <c r="I44" s="21">
        <v>4250</v>
      </c>
      <c r="J44" s="17" t="s">
        <v>525</v>
      </c>
      <c r="K44" s="20">
        <f>IF(FluxoCaixa10131514[[#This Row],[Movimento ]]="Saldo Inicial",FluxoCaixa10131514[[#This Row],[R$ (Valores)]],K43+FluxoCaixa10131514[[#This Row],[Valores Receitas / Despesas]])</f>
        <v>15414.799999999988</v>
      </c>
      <c r="L44" s="20">
        <f>IF(FluxoCaixa10131514[[#This Row],[Entrada / Saída]]="Saída",FluxoCaixa10131514[[#This Row],[R$ (Valores)]]*-1,FluxoCaixa10131514[[#This Row],[R$ (Valores)]])</f>
        <v>-4250</v>
      </c>
    </row>
    <row r="45" spans="2:12">
      <c r="B45" s="48" t="s">
        <v>2416</v>
      </c>
      <c r="C45" s="48" t="s">
        <v>2419</v>
      </c>
      <c r="D45" s="16">
        <v>46114</v>
      </c>
      <c r="E45" s="48" t="s">
        <v>2417</v>
      </c>
      <c r="F45" s="17" t="s">
        <v>2</v>
      </c>
      <c r="G45" s="17" t="s">
        <v>71</v>
      </c>
      <c r="H45" s="17" t="s">
        <v>2560</v>
      </c>
      <c r="I45" s="21">
        <v>200</v>
      </c>
      <c r="J45" s="17" t="s">
        <v>525</v>
      </c>
      <c r="K45" s="20">
        <f>IF(FluxoCaixa10131514[[#This Row],[Movimento ]]="Saldo Inicial",FluxoCaixa10131514[[#This Row],[R$ (Valores)]],K44+FluxoCaixa10131514[[#This Row],[Valores Receitas / Despesas]])</f>
        <v>15214.799999999988</v>
      </c>
      <c r="L45" s="20">
        <f>IF(FluxoCaixa10131514[[#This Row],[Entrada / Saída]]="Saída",FluxoCaixa10131514[[#This Row],[R$ (Valores)]]*-1,FluxoCaixa10131514[[#This Row],[R$ (Valores)]])</f>
        <v>-200</v>
      </c>
    </row>
    <row r="46" spans="2:12">
      <c r="B46" s="48" t="s">
        <v>2416</v>
      </c>
      <c r="C46" s="48" t="s">
        <v>2419</v>
      </c>
      <c r="D46" s="16">
        <v>46114</v>
      </c>
      <c r="E46" s="48" t="s">
        <v>2417</v>
      </c>
      <c r="F46" s="17" t="s">
        <v>2</v>
      </c>
      <c r="G46" s="17" t="s">
        <v>71</v>
      </c>
      <c r="H46" s="17" t="s">
        <v>2561</v>
      </c>
      <c r="I46" s="21">
        <v>200</v>
      </c>
      <c r="J46" s="17" t="s">
        <v>525</v>
      </c>
      <c r="K46" s="20">
        <f>IF(FluxoCaixa10131514[[#This Row],[Movimento ]]="Saldo Inicial",FluxoCaixa10131514[[#This Row],[R$ (Valores)]],K45+FluxoCaixa10131514[[#This Row],[Valores Receitas / Despesas]])</f>
        <v>15014.799999999988</v>
      </c>
      <c r="L46" s="20">
        <f>IF(FluxoCaixa10131514[[#This Row],[Entrada / Saída]]="Saída",FluxoCaixa10131514[[#This Row],[R$ (Valores)]]*-1,FluxoCaixa10131514[[#This Row],[R$ (Valores)]])</f>
        <v>-200</v>
      </c>
    </row>
    <row r="47" spans="2:12">
      <c r="B47" s="48" t="s">
        <v>2416</v>
      </c>
      <c r="C47" s="48" t="s">
        <v>2419</v>
      </c>
      <c r="D47" s="16">
        <v>46114</v>
      </c>
      <c r="E47" s="48" t="s">
        <v>2413</v>
      </c>
      <c r="F47" s="17" t="s">
        <v>1</v>
      </c>
      <c r="G47" s="17" t="s">
        <v>60</v>
      </c>
      <c r="H47" s="17" t="s">
        <v>2562</v>
      </c>
      <c r="I47" s="21">
        <v>45</v>
      </c>
      <c r="J47" s="17" t="s">
        <v>525</v>
      </c>
      <c r="K47" s="20">
        <f>IF(FluxoCaixa10131514[[#This Row],[Movimento ]]="Saldo Inicial",FluxoCaixa10131514[[#This Row],[R$ (Valores)]],K46+FluxoCaixa10131514[[#This Row],[Valores Receitas / Despesas]])</f>
        <v>15059.799999999988</v>
      </c>
      <c r="L47" s="20">
        <f>IF(FluxoCaixa10131514[[#This Row],[Entrada / Saída]]="Saída",FluxoCaixa10131514[[#This Row],[R$ (Valores)]]*-1,FluxoCaixa10131514[[#This Row],[R$ (Valores)]])</f>
        <v>45</v>
      </c>
    </row>
    <row r="48" spans="2:12">
      <c r="B48" s="48" t="s">
        <v>2416</v>
      </c>
      <c r="C48" s="48" t="s">
        <v>2419</v>
      </c>
      <c r="D48" s="16">
        <v>46114</v>
      </c>
      <c r="E48" s="48" t="s">
        <v>2413</v>
      </c>
      <c r="F48" s="17" t="s">
        <v>2</v>
      </c>
      <c r="G48" s="17" t="s">
        <v>225</v>
      </c>
      <c r="H48" s="17" t="s">
        <v>524</v>
      </c>
      <c r="I48" s="21">
        <v>5.4</v>
      </c>
      <c r="J48" s="17" t="s">
        <v>525</v>
      </c>
      <c r="K48" s="20">
        <f>IF(FluxoCaixa10131514[[#This Row],[Movimento ]]="Saldo Inicial",FluxoCaixa10131514[[#This Row],[R$ (Valores)]],K47+FluxoCaixa10131514[[#This Row],[Valores Receitas / Despesas]])</f>
        <v>15054.399999999989</v>
      </c>
      <c r="L48" s="20">
        <f>IF(FluxoCaixa10131514[[#This Row],[Entrada / Saída]]="Saída",FluxoCaixa10131514[[#This Row],[R$ (Valores)]]*-1,FluxoCaixa10131514[[#This Row],[R$ (Valores)]])</f>
        <v>-5.4</v>
      </c>
    </row>
    <row r="49" spans="2:16">
      <c r="B49" s="48" t="s">
        <v>2416</v>
      </c>
      <c r="C49" s="48" t="s">
        <v>2419</v>
      </c>
      <c r="D49" s="16">
        <v>46114</v>
      </c>
      <c r="E49" s="48" t="s">
        <v>2413</v>
      </c>
      <c r="F49" s="17" t="s">
        <v>2</v>
      </c>
      <c r="G49" s="17" t="s">
        <v>225</v>
      </c>
      <c r="H49" s="17" t="s">
        <v>524</v>
      </c>
      <c r="I49" s="21">
        <v>5.4</v>
      </c>
      <c r="J49" s="17" t="s">
        <v>525</v>
      </c>
      <c r="K49" s="20">
        <f>IF(FluxoCaixa10131514[[#This Row],[Movimento ]]="Saldo Inicial",FluxoCaixa10131514[[#This Row],[R$ (Valores)]],K48+FluxoCaixa10131514[[#This Row],[Valores Receitas / Despesas]])</f>
        <v>15048.999999999989</v>
      </c>
      <c r="L49" s="20">
        <f>IF(FluxoCaixa10131514[[#This Row],[Entrada / Saída]]="Saída",FluxoCaixa10131514[[#This Row],[R$ (Valores)]]*-1,FluxoCaixa10131514[[#This Row],[R$ (Valores)]])</f>
        <v>-5.4</v>
      </c>
    </row>
    <row r="50" spans="2:16">
      <c r="B50" s="48" t="s">
        <v>2416</v>
      </c>
      <c r="C50" s="48" t="s">
        <v>2419</v>
      </c>
      <c r="D50" s="16">
        <v>46114</v>
      </c>
      <c r="E50" s="48" t="s">
        <v>2417</v>
      </c>
      <c r="F50" s="17" t="s">
        <v>2</v>
      </c>
      <c r="G50" s="17" t="s">
        <v>28</v>
      </c>
      <c r="H50" s="17" t="s">
        <v>2559</v>
      </c>
      <c r="I50" s="21">
        <v>9.0299999999999994</v>
      </c>
      <c r="J50" s="17" t="s">
        <v>525</v>
      </c>
      <c r="K50" s="20">
        <f>IF(FluxoCaixa10131514[[#This Row],[Movimento ]]="Saldo Inicial",FluxoCaixa10131514[[#This Row],[R$ (Valores)]],K49+FluxoCaixa10131514[[#This Row],[Valores Receitas / Despesas]])</f>
        <v>15039.969999999988</v>
      </c>
      <c r="L50" s="20">
        <f>IF(FluxoCaixa10131514[[#This Row],[Entrada / Saída]]="Saída",FluxoCaixa10131514[[#This Row],[R$ (Valores)]]*-1,FluxoCaixa10131514[[#This Row],[R$ (Valores)]])</f>
        <v>-9.0299999999999994</v>
      </c>
    </row>
    <row r="51" spans="2:16">
      <c r="B51" s="48" t="s">
        <v>2416</v>
      </c>
      <c r="C51" s="48" t="s">
        <v>2419</v>
      </c>
      <c r="D51" s="16">
        <v>46114</v>
      </c>
      <c r="E51" s="48" t="s">
        <v>2417</v>
      </c>
      <c r="F51" s="17" t="s">
        <v>2</v>
      </c>
      <c r="G51" s="17" t="s">
        <v>28</v>
      </c>
      <c r="H51" s="17" t="s">
        <v>2563</v>
      </c>
      <c r="I51" s="21">
        <v>34180.720000000001</v>
      </c>
      <c r="J51" s="17" t="s">
        <v>525</v>
      </c>
      <c r="K51" s="20">
        <f>IF(FluxoCaixa10131514[[#This Row],[Movimento ]]="Saldo Inicial",FluxoCaixa10131514[[#This Row],[R$ (Valores)]],K50+FluxoCaixa10131514[[#This Row],[Valores Receitas / Despesas]])</f>
        <v>-19140.750000000015</v>
      </c>
      <c r="L51" s="20">
        <f>IF(FluxoCaixa10131514[[#This Row],[Entrada / Saída]]="Saída",FluxoCaixa10131514[[#This Row],[R$ (Valores)]]*-1,FluxoCaixa10131514[[#This Row],[R$ (Valores)]])</f>
        <v>-34180.720000000001</v>
      </c>
    </row>
    <row r="52" spans="2:16">
      <c r="B52" s="48" t="s">
        <v>2416</v>
      </c>
      <c r="C52" s="48" t="s">
        <v>2419</v>
      </c>
      <c r="D52" s="16">
        <v>46114</v>
      </c>
      <c r="E52" s="48" t="s">
        <v>2496</v>
      </c>
      <c r="F52" s="17" t="s">
        <v>2</v>
      </c>
      <c r="G52" s="17" t="s">
        <v>28</v>
      </c>
      <c r="H52" s="17" t="s">
        <v>2564</v>
      </c>
      <c r="I52" s="21">
        <v>3653.96</v>
      </c>
      <c r="J52" s="17" t="s">
        <v>525</v>
      </c>
      <c r="K52" s="20">
        <f>IF(FluxoCaixa10131514[[#This Row],[Movimento ]]="Saldo Inicial",FluxoCaixa10131514[[#This Row],[R$ (Valores)]],K51+FluxoCaixa10131514[[#This Row],[Valores Receitas / Despesas]])</f>
        <v>-22794.710000000014</v>
      </c>
      <c r="L52" s="20">
        <f>IF(FluxoCaixa10131514[[#This Row],[Entrada / Saída]]="Saída",FluxoCaixa10131514[[#This Row],[R$ (Valores)]]*-1,FluxoCaixa10131514[[#This Row],[R$ (Valores)]])</f>
        <v>-3653.96</v>
      </c>
    </row>
    <row r="53" spans="2:16">
      <c r="B53" s="48" t="s">
        <v>2416</v>
      </c>
      <c r="C53" s="48" t="s">
        <v>2419</v>
      </c>
      <c r="D53" s="16">
        <v>46114</v>
      </c>
      <c r="E53" s="48" t="s">
        <v>2413</v>
      </c>
      <c r="F53" s="17" t="s">
        <v>1</v>
      </c>
      <c r="G53" s="17" t="s">
        <v>75</v>
      </c>
      <c r="H53" s="17" t="s">
        <v>75</v>
      </c>
      <c r="I53" s="21">
        <v>30000</v>
      </c>
      <c r="J53" s="17" t="s">
        <v>525</v>
      </c>
      <c r="K53" s="20">
        <f>IF(FluxoCaixa10131514[[#This Row],[Movimento ]]="Saldo Inicial",FluxoCaixa10131514[[#This Row],[R$ (Valores)]],K52+FluxoCaixa10131514[[#This Row],[Valores Receitas / Despesas]])</f>
        <v>7205.2899999999863</v>
      </c>
      <c r="L53" s="20">
        <f>IF(FluxoCaixa10131514[[#This Row],[Entrada / Saída]]="Saída",FluxoCaixa10131514[[#This Row],[R$ (Valores)]]*-1,FluxoCaixa10131514[[#This Row],[R$ (Valores)]])</f>
        <v>30000</v>
      </c>
      <c r="P53" s="31"/>
    </row>
    <row r="54" spans="2:16">
      <c r="B54" s="48" t="s">
        <v>2416</v>
      </c>
      <c r="C54" s="48" t="s">
        <v>2419</v>
      </c>
      <c r="D54" s="16">
        <v>46114</v>
      </c>
      <c r="E54" s="48" t="s">
        <v>2413</v>
      </c>
      <c r="F54" s="17" t="s">
        <v>2</v>
      </c>
      <c r="G54" s="17" t="s">
        <v>225</v>
      </c>
      <c r="H54" s="17" t="s">
        <v>524</v>
      </c>
      <c r="I54" s="21">
        <v>5.7</v>
      </c>
      <c r="J54" s="17" t="s">
        <v>525</v>
      </c>
      <c r="K54" s="20">
        <f>IF(FluxoCaixa10131514[[#This Row],[Movimento ]]="Saldo Inicial",FluxoCaixa10131514[[#This Row],[R$ (Valores)]],K53+FluxoCaixa10131514[[#This Row],[Valores Receitas / Despesas]])</f>
        <v>7199.5899999999865</v>
      </c>
      <c r="L54" s="20">
        <f>IF(FluxoCaixa10131514[[#This Row],[Entrada / Saída]]="Saída",FluxoCaixa10131514[[#This Row],[R$ (Valores)]]*-1,FluxoCaixa10131514[[#This Row],[R$ (Valores)]])</f>
        <v>-5.7</v>
      </c>
    </row>
    <row r="55" spans="2:16">
      <c r="B55" s="48" t="s">
        <v>2416</v>
      </c>
      <c r="C55" s="48" t="s">
        <v>2419</v>
      </c>
      <c r="D55" s="16">
        <v>46114</v>
      </c>
      <c r="E55" s="48" t="s">
        <v>2413</v>
      </c>
      <c r="F55" s="17" t="s">
        <v>2</v>
      </c>
      <c r="G55" s="17" t="s">
        <v>225</v>
      </c>
      <c r="H55" s="17" t="s">
        <v>524</v>
      </c>
      <c r="I55" s="21">
        <v>5.7</v>
      </c>
      <c r="J55" s="17" t="s">
        <v>525</v>
      </c>
      <c r="K55" s="20">
        <f>IF(FluxoCaixa10131514[[#This Row],[Movimento ]]="Saldo Inicial",FluxoCaixa10131514[[#This Row],[R$ (Valores)]],K54+FluxoCaixa10131514[[#This Row],[Valores Receitas / Despesas]])</f>
        <v>7193.8899999999867</v>
      </c>
      <c r="L55" s="20">
        <f>IF(FluxoCaixa10131514[[#This Row],[Entrada / Saída]]="Saída",FluxoCaixa10131514[[#This Row],[R$ (Valores)]]*-1,FluxoCaixa10131514[[#This Row],[R$ (Valores)]])</f>
        <v>-5.7</v>
      </c>
      <c r="P55" s="26"/>
    </row>
    <row r="56" spans="2:16">
      <c r="B56" s="48" t="s">
        <v>2416</v>
      </c>
      <c r="C56" s="48" t="s">
        <v>2419</v>
      </c>
      <c r="D56" s="16">
        <v>46114</v>
      </c>
      <c r="E56" s="48" t="s">
        <v>2413</v>
      </c>
      <c r="F56" s="17" t="s">
        <v>2</v>
      </c>
      <c r="G56" s="17" t="s">
        <v>225</v>
      </c>
      <c r="H56" s="17" t="s">
        <v>524</v>
      </c>
      <c r="I56" s="21">
        <v>1.49</v>
      </c>
      <c r="J56" s="17" t="s">
        <v>525</v>
      </c>
      <c r="K56" s="20">
        <f>IF(FluxoCaixa10131514[[#This Row],[Movimento ]]="Saldo Inicial",FluxoCaixa10131514[[#This Row],[R$ (Valores)]],K55+FluxoCaixa10131514[[#This Row],[Valores Receitas / Despesas]])</f>
        <v>7192.3999999999869</v>
      </c>
      <c r="L56" s="20">
        <f>IF(FluxoCaixa10131514[[#This Row],[Entrada / Saída]]="Saída",FluxoCaixa10131514[[#This Row],[R$ (Valores)]]*-1,FluxoCaixa10131514[[#This Row],[R$ (Valores)]])</f>
        <v>-1.49</v>
      </c>
    </row>
    <row r="57" spans="2:16">
      <c r="B57" s="48" t="s">
        <v>2416</v>
      </c>
      <c r="C57" s="48" t="s">
        <v>2419</v>
      </c>
      <c r="D57" s="16">
        <v>46114</v>
      </c>
      <c r="E57" s="48" t="s">
        <v>2413</v>
      </c>
      <c r="F57" s="17" t="s">
        <v>2</v>
      </c>
      <c r="G57" s="17" t="s">
        <v>225</v>
      </c>
      <c r="H57" s="17" t="s">
        <v>524</v>
      </c>
      <c r="I57" s="21">
        <v>5.7</v>
      </c>
      <c r="J57" s="17" t="s">
        <v>525</v>
      </c>
      <c r="K57" s="20">
        <f>IF(FluxoCaixa10131514[[#This Row],[Movimento ]]="Saldo Inicial",FluxoCaixa10131514[[#This Row],[R$ (Valores)]],K56+FluxoCaixa10131514[[#This Row],[Valores Receitas / Despesas]])</f>
        <v>7186.6999999999871</v>
      </c>
      <c r="L57" s="20">
        <f>IF(FluxoCaixa10131514[[#This Row],[Entrada / Saída]]="Saída",FluxoCaixa10131514[[#This Row],[R$ (Valores)]]*-1,FluxoCaixa10131514[[#This Row],[R$ (Valores)]])</f>
        <v>-5.7</v>
      </c>
    </row>
    <row r="58" spans="2:16">
      <c r="B58" s="48" t="s">
        <v>2416</v>
      </c>
      <c r="C58" s="48" t="s">
        <v>2419</v>
      </c>
      <c r="D58" s="16">
        <v>46113</v>
      </c>
      <c r="E58" s="48" t="s">
        <v>2413</v>
      </c>
      <c r="F58" s="17" t="s">
        <v>2</v>
      </c>
      <c r="G58" s="17" t="s">
        <v>222</v>
      </c>
      <c r="H58" s="17" t="s">
        <v>2668</v>
      </c>
      <c r="I58" s="21">
        <v>0.36</v>
      </c>
      <c r="J58" s="17" t="s">
        <v>525</v>
      </c>
      <c r="K58" s="20">
        <f>IF(FluxoCaixa10131514[[#This Row],[Movimento ]]="Saldo Inicial",FluxoCaixa10131514[[#This Row],[R$ (Valores)]],K57+FluxoCaixa10131514[[#This Row],[Valores Receitas / Despesas]])</f>
        <v>7186.3399999999874</v>
      </c>
      <c r="L58" s="20">
        <f>IF(FluxoCaixa10131514[[#This Row],[Entrada / Saída]]="Saída",FluxoCaixa10131514[[#This Row],[R$ (Valores)]]*-1,FluxoCaixa10131514[[#This Row],[R$ (Valores)]])</f>
        <v>-0.36</v>
      </c>
    </row>
    <row r="59" spans="2:16">
      <c r="B59" s="48" t="s">
        <v>2416</v>
      </c>
      <c r="C59" s="48" t="s">
        <v>2419</v>
      </c>
      <c r="D59" s="16">
        <v>46113</v>
      </c>
      <c r="E59" s="48" t="s">
        <v>2413</v>
      </c>
      <c r="F59" s="17" t="s">
        <v>2</v>
      </c>
      <c r="G59" s="17" t="s">
        <v>222</v>
      </c>
      <c r="H59" s="17" t="s">
        <v>2668</v>
      </c>
      <c r="I59" s="21">
        <v>0.01</v>
      </c>
      <c r="J59" s="17" t="s">
        <v>525</v>
      </c>
      <c r="K59" s="20">
        <f>IF(FluxoCaixa10131514[[#This Row],[Movimento ]]="Saldo Inicial",FluxoCaixa10131514[[#This Row],[R$ (Valores)]],K58+FluxoCaixa10131514[[#This Row],[Valores Receitas / Despesas]])</f>
        <v>7186.3299999999872</v>
      </c>
      <c r="L59" s="20">
        <f>IF(FluxoCaixa10131514[[#This Row],[Entrada / Saída]]="Saída",FluxoCaixa10131514[[#This Row],[R$ (Valores)]]*-1,FluxoCaixa10131514[[#This Row],[R$ (Valores)]])</f>
        <v>-0.01</v>
      </c>
    </row>
    <row r="60" spans="2:16">
      <c r="B60" s="48" t="s">
        <v>2416</v>
      </c>
      <c r="C60" s="48" t="s">
        <v>2419</v>
      </c>
      <c r="D60" s="16">
        <v>46118</v>
      </c>
      <c r="E60" s="48" t="s">
        <v>2413</v>
      </c>
      <c r="F60" s="17" t="s">
        <v>2</v>
      </c>
      <c r="G60" s="17" t="s">
        <v>222</v>
      </c>
      <c r="H60" s="17" t="s">
        <v>532</v>
      </c>
      <c r="I60" s="21">
        <v>44</v>
      </c>
      <c r="J60" s="17" t="s">
        <v>525</v>
      </c>
      <c r="K60" s="20">
        <f>IF(FluxoCaixa10131514[[#This Row],[Movimento ]]="Saldo Inicial",FluxoCaixa10131514[[#This Row],[R$ (Valores)]],K59+FluxoCaixa10131514[[#This Row],[Valores Receitas / Despesas]])</f>
        <v>7142.3299999999872</v>
      </c>
      <c r="L60" s="20">
        <f>IF(FluxoCaixa10131514[[#This Row],[Entrada / Saída]]="Saída",FluxoCaixa10131514[[#This Row],[R$ (Valores)]]*-1,FluxoCaixa10131514[[#This Row],[R$ (Valores)]])</f>
        <v>-44</v>
      </c>
    </row>
    <row r="61" spans="2:16">
      <c r="B61" s="48" t="s">
        <v>2416</v>
      </c>
      <c r="C61" s="48" t="s">
        <v>2419</v>
      </c>
      <c r="D61" s="16">
        <v>46118</v>
      </c>
      <c r="E61" s="48" t="s">
        <v>2413</v>
      </c>
      <c r="F61" s="17" t="s">
        <v>2</v>
      </c>
      <c r="G61" s="17" t="s">
        <v>225</v>
      </c>
      <c r="H61" s="17" t="s">
        <v>524</v>
      </c>
      <c r="I61" s="21">
        <v>6</v>
      </c>
      <c r="J61" s="17" t="s">
        <v>525</v>
      </c>
      <c r="K61" s="20">
        <f>IF(FluxoCaixa10131514[[#This Row],[Movimento ]]="Saldo Inicial",FluxoCaixa10131514[[#This Row],[R$ (Valores)]],K60+FluxoCaixa10131514[[#This Row],[Valores Receitas / Despesas]])</f>
        <v>7136.3299999999872</v>
      </c>
      <c r="L61" s="20">
        <f>IF(FluxoCaixa10131514[[#This Row],[Entrada / Saída]]="Saída",FluxoCaixa10131514[[#This Row],[R$ (Valores)]]*-1,FluxoCaixa10131514[[#This Row],[R$ (Valores)]])</f>
        <v>-6</v>
      </c>
    </row>
    <row r="62" spans="2:16">
      <c r="B62" s="48" t="s">
        <v>2416</v>
      </c>
      <c r="C62" s="48" t="s">
        <v>2419</v>
      </c>
      <c r="D62" s="16">
        <v>46118</v>
      </c>
      <c r="E62" s="48" t="s">
        <v>2413</v>
      </c>
      <c r="F62" s="17" t="s">
        <v>2</v>
      </c>
      <c r="G62" s="17" t="s">
        <v>225</v>
      </c>
      <c r="H62" s="17" t="s">
        <v>524</v>
      </c>
      <c r="I62" s="21">
        <v>5.4</v>
      </c>
      <c r="J62" s="17" t="s">
        <v>525</v>
      </c>
      <c r="K62" s="20">
        <f>IF(FluxoCaixa10131514[[#This Row],[Movimento ]]="Saldo Inicial",FluxoCaixa10131514[[#This Row],[R$ (Valores)]],K61+FluxoCaixa10131514[[#This Row],[Valores Receitas / Despesas]])</f>
        <v>7130.9299999999876</v>
      </c>
      <c r="L62" s="20">
        <f>IF(FluxoCaixa10131514[[#This Row],[Entrada / Saída]]="Saída",FluxoCaixa10131514[[#This Row],[R$ (Valores)]]*-1,FluxoCaixa10131514[[#This Row],[R$ (Valores)]])</f>
        <v>-5.4</v>
      </c>
    </row>
    <row r="63" spans="2:16">
      <c r="B63" s="48" t="s">
        <v>2416</v>
      </c>
      <c r="C63" s="48" t="s">
        <v>2419</v>
      </c>
      <c r="D63" s="16">
        <v>46118</v>
      </c>
      <c r="E63" s="48" t="s">
        <v>2413</v>
      </c>
      <c r="F63" s="17" t="s">
        <v>2</v>
      </c>
      <c r="G63" s="17" t="s">
        <v>225</v>
      </c>
      <c r="H63" s="17" t="s">
        <v>524</v>
      </c>
      <c r="I63" s="21">
        <v>6</v>
      </c>
      <c r="J63" s="17" t="s">
        <v>525</v>
      </c>
      <c r="K63" s="20">
        <f>IF(FluxoCaixa10131514[[#This Row],[Movimento ]]="Saldo Inicial",FluxoCaixa10131514[[#This Row],[R$ (Valores)]],K62+FluxoCaixa10131514[[#This Row],[Valores Receitas / Despesas]])</f>
        <v>7124.9299999999876</v>
      </c>
      <c r="L63" s="20">
        <f>IF(FluxoCaixa10131514[[#This Row],[Entrada / Saída]]="Saída",FluxoCaixa10131514[[#This Row],[R$ (Valores)]]*-1,FluxoCaixa10131514[[#This Row],[R$ (Valores)]])</f>
        <v>-6</v>
      </c>
    </row>
    <row r="64" spans="2:16">
      <c r="B64" s="48" t="s">
        <v>2416</v>
      </c>
      <c r="C64" s="48" t="s">
        <v>2419</v>
      </c>
      <c r="D64" s="16">
        <v>46118</v>
      </c>
      <c r="E64" s="48" t="s">
        <v>2417</v>
      </c>
      <c r="F64" s="17" t="s">
        <v>2</v>
      </c>
      <c r="G64" s="17" t="s">
        <v>70</v>
      </c>
      <c r="H64" s="17" t="s">
        <v>2669</v>
      </c>
      <c r="I64" s="21">
        <v>480</v>
      </c>
      <c r="J64" s="17" t="s">
        <v>525</v>
      </c>
      <c r="K64" s="20">
        <f>IF(FluxoCaixa10131514[[#This Row],[Movimento ]]="Saldo Inicial",FluxoCaixa10131514[[#This Row],[R$ (Valores)]],K63+FluxoCaixa10131514[[#This Row],[Valores Receitas / Despesas]])</f>
        <v>6644.9299999999876</v>
      </c>
      <c r="L64" s="20">
        <f>IF(FluxoCaixa10131514[[#This Row],[Entrada / Saída]]="Saída",FluxoCaixa10131514[[#This Row],[R$ (Valores)]]*-1,FluxoCaixa10131514[[#This Row],[R$ (Valores)]])</f>
        <v>-480</v>
      </c>
    </row>
    <row r="65" spans="2:12">
      <c r="B65" s="48" t="s">
        <v>2416</v>
      </c>
      <c r="C65" s="48" t="s">
        <v>2419</v>
      </c>
      <c r="D65" s="16">
        <v>46118</v>
      </c>
      <c r="E65" s="48" t="s">
        <v>2417</v>
      </c>
      <c r="F65" s="17" t="s">
        <v>2</v>
      </c>
      <c r="G65" s="17" t="s">
        <v>70</v>
      </c>
      <c r="H65" s="17" t="s">
        <v>2670</v>
      </c>
      <c r="I65" s="21">
        <v>2000</v>
      </c>
      <c r="J65" s="17" t="s">
        <v>525</v>
      </c>
      <c r="K65" s="20">
        <f>IF(FluxoCaixa10131514[[#This Row],[Movimento ]]="Saldo Inicial",FluxoCaixa10131514[[#This Row],[R$ (Valores)]],K64+FluxoCaixa10131514[[#This Row],[Valores Receitas / Despesas]])</f>
        <v>4644.9299999999876</v>
      </c>
      <c r="L65" s="20">
        <f>IF(FluxoCaixa10131514[[#This Row],[Entrada / Saída]]="Saída",FluxoCaixa10131514[[#This Row],[R$ (Valores)]]*-1,FluxoCaixa10131514[[#This Row],[R$ (Valores)]])</f>
        <v>-2000</v>
      </c>
    </row>
    <row r="66" spans="2:12">
      <c r="B66" s="48" t="s">
        <v>2416</v>
      </c>
      <c r="C66" s="48" t="s">
        <v>2419</v>
      </c>
      <c r="D66" s="16">
        <v>46118</v>
      </c>
      <c r="E66" s="48" t="s">
        <v>2413</v>
      </c>
      <c r="F66" s="17" t="s">
        <v>2</v>
      </c>
      <c r="G66" s="17" t="s">
        <v>225</v>
      </c>
      <c r="H66" s="17" t="s">
        <v>524</v>
      </c>
      <c r="I66" s="21">
        <v>6</v>
      </c>
      <c r="J66" s="17" t="s">
        <v>525</v>
      </c>
      <c r="K66" s="20">
        <f>IF(FluxoCaixa10131514[[#This Row],[Movimento ]]="Saldo Inicial",FluxoCaixa10131514[[#This Row],[R$ (Valores)]],K65+FluxoCaixa10131514[[#This Row],[Valores Receitas / Despesas]])</f>
        <v>4638.9299999999876</v>
      </c>
      <c r="L66" s="20">
        <f>IF(FluxoCaixa10131514[[#This Row],[Entrada / Saída]]="Saída",FluxoCaixa10131514[[#This Row],[R$ (Valores)]]*-1,FluxoCaixa10131514[[#This Row],[R$ (Valores)]])</f>
        <v>-6</v>
      </c>
    </row>
    <row r="67" spans="2:12">
      <c r="B67" s="48" t="s">
        <v>2416</v>
      </c>
      <c r="C67" s="48" t="s">
        <v>2419</v>
      </c>
      <c r="D67" s="16">
        <v>46118</v>
      </c>
      <c r="E67" s="48" t="s">
        <v>2496</v>
      </c>
      <c r="F67" s="17" t="s">
        <v>2</v>
      </c>
      <c r="G67" s="17" t="s">
        <v>25</v>
      </c>
      <c r="H67" s="17" t="s">
        <v>2671</v>
      </c>
      <c r="I67" s="21">
        <v>750</v>
      </c>
      <c r="J67" s="17" t="s">
        <v>525</v>
      </c>
      <c r="K67" s="20">
        <f>IF(FluxoCaixa10131514[[#This Row],[Movimento ]]="Saldo Inicial",FluxoCaixa10131514[[#This Row],[R$ (Valores)]],K66+FluxoCaixa10131514[[#This Row],[Valores Receitas / Despesas]])</f>
        <v>3888.9299999999876</v>
      </c>
      <c r="L67" s="20">
        <f>IF(FluxoCaixa10131514[[#This Row],[Entrada / Saída]]="Saída",FluxoCaixa10131514[[#This Row],[R$ (Valores)]]*-1,FluxoCaixa10131514[[#This Row],[R$ (Valores)]])</f>
        <v>-750</v>
      </c>
    </row>
    <row r="68" spans="2:12">
      <c r="B68" s="48" t="s">
        <v>2416</v>
      </c>
      <c r="C68" s="48" t="s">
        <v>2419</v>
      </c>
      <c r="D68" s="16">
        <v>46118</v>
      </c>
      <c r="E68" s="48" t="s">
        <v>2413</v>
      </c>
      <c r="F68" s="17" t="s">
        <v>2</v>
      </c>
      <c r="G68" s="17" t="s">
        <v>70</v>
      </c>
      <c r="H68" s="17" t="s">
        <v>2672</v>
      </c>
      <c r="I68" s="21">
        <v>1500</v>
      </c>
      <c r="J68" s="17" t="s">
        <v>525</v>
      </c>
      <c r="K68" s="20">
        <f>IF(FluxoCaixa10131514[[#This Row],[Movimento ]]="Saldo Inicial",FluxoCaixa10131514[[#This Row],[R$ (Valores)]],K67+FluxoCaixa10131514[[#This Row],[Valores Receitas / Despesas]])</f>
        <v>2388.9299999999876</v>
      </c>
      <c r="L68" s="20">
        <f>IF(FluxoCaixa10131514[[#This Row],[Entrada / Saída]]="Saída",FluxoCaixa10131514[[#This Row],[R$ (Valores)]]*-1,FluxoCaixa10131514[[#This Row],[R$ (Valores)]])</f>
        <v>-1500</v>
      </c>
    </row>
    <row r="69" spans="2:12">
      <c r="B69" s="48" t="s">
        <v>2416</v>
      </c>
      <c r="C69" s="48" t="s">
        <v>2419</v>
      </c>
      <c r="D69" s="16">
        <v>46118</v>
      </c>
      <c r="E69" s="48" t="s">
        <v>2496</v>
      </c>
      <c r="F69" s="17" t="s">
        <v>2</v>
      </c>
      <c r="G69" s="17" t="s">
        <v>70</v>
      </c>
      <c r="H69" s="17" t="s">
        <v>738</v>
      </c>
      <c r="I69" s="21">
        <v>800</v>
      </c>
      <c r="J69" s="17" t="s">
        <v>525</v>
      </c>
      <c r="K69" s="20">
        <f>IF(FluxoCaixa10131514[[#This Row],[Movimento ]]="Saldo Inicial",FluxoCaixa10131514[[#This Row],[R$ (Valores)]],K68+FluxoCaixa10131514[[#This Row],[Valores Receitas / Despesas]])</f>
        <v>1588.9299999999876</v>
      </c>
      <c r="L69" s="20">
        <f>IF(FluxoCaixa10131514[[#This Row],[Entrada / Saída]]="Saída",FluxoCaixa10131514[[#This Row],[R$ (Valores)]]*-1,FluxoCaixa10131514[[#This Row],[R$ (Valores)]])</f>
        <v>-800</v>
      </c>
    </row>
    <row r="70" spans="2:12">
      <c r="B70" s="48" t="s">
        <v>2416</v>
      </c>
      <c r="C70" s="48" t="s">
        <v>2419</v>
      </c>
      <c r="D70" s="16">
        <v>46118</v>
      </c>
      <c r="E70" s="48" t="s">
        <v>2496</v>
      </c>
      <c r="F70" s="17" t="s">
        <v>2</v>
      </c>
      <c r="G70" s="17" t="s">
        <v>76</v>
      </c>
      <c r="H70" s="17" t="s">
        <v>2673</v>
      </c>
      <c r="I70" s="21">
        <v>300</v>
      </c>
      <c r="J70" s="17" t="s">
        <v>525</v>
      </c>
      <c r="K70" s="20">
        <f>IF(FluxoCaixa10131514[[#This Row],[Movimento ]]="Saldo Inicial",FluxoCaixa10131514[[#This Row],[R$ (Valores)]],K69+FluxoCaixa10131514[[#This Row],[Valores Receitas / Despesas]])</f>
        <v>1288.9299999999876</v>
      </c>
      <c r="L70" s="20">
        <f>IF(FluxoCaixa10131514[[#This Row],[Entrada / Saída]]="Saída",FluxoCaixa10131514[[#This Row],[R$ (Valores)]]*-1,FluxoCaixa10131514[[#This Row],[R$ (Valores)]])</f>
        <v>-300</v>
      </c>
    </row>
    <row r="71" spans="2:12">
      <c r="B71" s="48" t="s">
        <v>2416</v>
      </c>
      <c r="C71" s="48" t="s">
        <v>2419</v>
      </c>
      <c r="D71" s="16">
        <v>46118</v>
      </c>
      <c r="E71" s="48" t="s">
        <v>2413</v>
      </c>
      <c r="F71" s="17" t="s">
        <v>2</v>
      </c>
      <c r="G71" s="17" t="s">
        <v>225</v>
      </c>
      <c r="H71" s="17" t="s">
        <v>524</v>
      </c>
      <c r="I71" s="21">
        <v>11</v>
      </c>
      <c r="J71" s="17" t="s">
        <v>525</v>
      </c>
      <c r="K71" s="20">
        <f>IF(FluxoCaixa10131514[[#This Row],[Movimento ]]="Saldo Inicial",FluxoCaixa10131514[[#This Row],[R$ (Valores)]],K70+FluxoCaixa10131514[[#This Row],[Valores Receitas / Despesas]])</f>
        <v>1277.9299999999876</v>
      </c>
      <c r="L71" s="20">
        <f>IF(FluxoCaixa10131514[[#This Row],[Entrada / Saída]]="Saída",FluxoCaixa10131514[[#This Row],[R$ (Valores)]]*-1,FluxoCaixa10131514[[#This Row],[R$ (Valores)]])</f>
        <v>-11</v>
      </c>
    </row>
    <row r="72" spans="2:12">
      <c r="B72" s="48" t="s">
        <v>2416</v>
      </c>
      <c r="C72" s="48" t="s">
        <v>2419</v>
      </c>
      <c r="D72" s="16">
        <v>46118</v>
      </c>
      <c r="E72" s="48" t="s">
        <v>2496</v>
      </c>
      <c r="F72" s="17" t="s">
        <v>2</v>
      </c>
      <c r="G72" s="17" t="s">
        <v>71</v>
      </c>
      <c r="H72" s="17" t="s">
        <v>2674</v>
      </c>
      <c r="I72" s="21">
        <v>50</v>
      </c>
      <c r="J72" s="17" t="s">
        <v>525</v>
      </c>
      <c r="K72" s="20">
        <f>IF(FluxoCaixa10131514[[#This Row],[Movimento ]]="Saldo Inicial",FluxoCaixa10131514[[#This Row],[R$ (Valores)]],K71+FluxoCaixa10131514[[#This Row],[Valores Receitas / Despesas]])</f>
        <v>1227.9299999999876</v>
      </c>
      <c r="L72" s="20">
        <f>IF(FluxoCaixa10131514[[#This Row],[Entrada / Saída]]="Saída",FluxoCaixa10131514[[#This Row],[R$ (Valores)]]*-1,FluxoCaixa10131514[[#This Row],[R$ (Valores)]])</f>
        <v>-50</v>
      </c>
    </row>
    <row r="73" spans="2:12">
      <c r="B73" s="48" t="s">
        <v>2416</v>
      </c>
      <c r="C73" s="48" t="s">
        <v>2419</v>
      </c>
      <c r="D73" s="16">
        <v>46118</v>
      </c>
      <c r="E73" s="48" t="s">
        <v>2413</v>
      </c>
      <c r="F73" s="17" t="s">
        <v>2</v>
      </c>
      <c r="G73" s="17" t="s">
        <v>225</v>
      </c>
      <c r="H73" s="17" t="s">
        <v>524</v>
      </c>
      <c r="I73" s="21">
        <v>11</v>
      </c>
      <c r="J73" s="17" t="s">
        <v>525</v>
      </c>
      <c r="K73" s="20">
        <f>IF(FluxoCaixa10131514[[#This Row],[Movimento ]]="Saldo Inicial",FluxoCaixa10131514[[#This Row],[R$ (Valores)]],K72+FluxoCaixa10131514[[#This Row],[Valores Receitas / Despesas]])</f>
        <v>1216.9299999999876</v>
      </c>
      <c r="L73" s="20">
        <f>IF(FluxoCaixa10131514[[#This Row],[Entrada / Saída]]="Saída",FluxoCaixa10131514[[#This Row],[R$ (Valores)]]*-1,FluxoCaixa10131514[[#This Row],[R$ (Valores)]])</f>
        <v>-11</v>
      </c>
    </row>
    <row r="74" spans="2:12">
      <c r="B74" s="48" t="s">
        <v>2416</v>
      </c>
      <c r="C74" s="48" t="s">
        <v>2419</v>
      </c>
      <c r="D74" s="16">
        <v>46118</v>
      </c>
      <c r="E74" s="48" t="s">
        <v>2413</v>
      </c>
      <c r="F74" s="17" t="s">
        <v>2</v>
      </c>
      <c r="G74" s="17" t="s">
        <v>225</v>
      </c>
      <c r="H74" s="17" t="s">
        <v>524</v>
      </c>
      <c r="I74" s="21">
        <v>1.49</v>
      </c>
      <c r="J74" s="17" t="s">
        <v>525</v>
      </c>
      <c r="K74" s="20">
        <f>IF(FluxoCaixa10131514[[#This Row],[Movimento ]]="Saldo Inicial",FluxoCaixa10131514[[#This Row],[R$ (Valores)]],K73+FluxoCaixa10131514[[#This Row],[Valores Receitas / Despesas]])</f>
        <v>1215.4399999999875</v>
      </c>
      <c r="L74" s="20">
        <f>IF(FluxoCaixa10131514[[#This Row],[Entrada / Saída]]="Saída",FluxoCaixa10131514[[#This Row],[R$ (Valores)]]*-1,FluxoCaixa10131514[[#This Row],[R$ (Valores)]])</f>
        <v>-1.49</v>
      </c>
    </row>
    <row r="75" spans="2:12">
      <c r="B75" s="48" t="s">
        <v>2416</v>
      </c>
      <c r="C75" s="48" t="s">
        <v>2419</v>
      </c>
      <c r="D75" s="16">
        <v>46118</v>
      </c>
      <c r="E75" s="48" t="s">
        <v>2413</v>
      </c>
      <c r="F75" s="17" t="s">
        <v>2</v>
      </c>
      <c r="G75" s="17" t="s">
        <v>225</v>
      </c>
      <c r="H75" s="17" t="s">
        <v>524</v>
      </c>
      <c r="I75" s="21">
        <v>11</v>
      </c>
      <c r="J75" s="17" t="s">
        <v>525</v>
      </c>
      <c r="K75" s="20">
        <f>IF(FluxoCaixa10131514[[#This Row],[Movimento ]]="Saldo Inicial",FluxoCaixa10131514[[#This Row],[R$ (Valores)]],K74+FluxoCaixa10131514[[#This Row],[Valores Receitas / Despesas]])</f>
        <v>1204.4399999999875</v>
      </c>
      <c r="L75" s="20">
        <f>IF(FluxoCaixa10131514[[#This Row],[Entrada / Saída]]="Saída",FluxoCaixa10131514[[#This Row],[R$ (Valores)]]*-1,FluxoCaixa10131514[[#This Row],[R$ (Valores)]])</f>
        <v>-11</v>
      </c>
    </row>
    <row r="76" spans="2:12">
      <c r="B76" s="48" t="s">
        <v>2416</v>
      </c>
      <c r="C76" s="48" t="s">
        <v>2419</v>
      </c>
      <c r="D76" s="16">
        <v>46118</v>
      </c>
      <c r="E76" s="48" t="s">
        <v>2413</v>
      </c>
      <c r="F76" s="17" t="s">
        <v>1</v>
      </c>
      <c r="G76" s="17" t="s">
        <v>6</v>
      </c>
      <c r="H76" s="17" t="s">
        <v>1476</v>
      </c>
      <c r="I76" s="21">
        <v>15437.5</v>
      </c>
      <c r="J76" s="17" t="s">
        <v>525</v>
      </c>
      <c r="K76" s="20">
        <f>IF(FluxoCaixa10131514[[#This Row],[Movimento ]]="Saldo Inicial",FluxoCaixa10131514[[#This Row],[R$ (Valores)]],K75+FluxoCaixa10131514[[#This Row],[Valores Receitas / Despesas]])</f>
        <v>16641.939999999988</v>
      </c>
      <c r="L76" s="20">
        <f>IF(FluxoCaixa10131514[[#This Row],[Entrada / Saída]]="Saída",FluxoCaixa10131514[[#This Row],[R$ (Valores)]]*-1,FluxoCaixa10131514[[#This Row],[R$ (Valores)]])</f>
        <v>15437.5</v>
      </c>
    </row>
    <row r="77" spans="2:12">
      <c r="B77" s="48" t="s">
        <v>2416</v>
      </c>
      <c r="C77" s="48" t="s">
        <v>2419</v>
      </c>
      <c r="D77" s="16">
        <v>46118</v>
      </c>
      <c r="E77" s="48" t="s">
        <v>2413</v>
      </c>
      <c r="F77" s="17" t="s">
        <v>1</v>
      </c>
      <c r="G77" s="17" t="s">
        <v>6</v>
      </c>
      <c r="H77" s="17" t="s">
        <v>1476</v>
      </c>
      <c r="I77" s="21">
        <v>15437.5</v>
      </c>
      <c r="J77" s="17" t="s">
        <v>525</v>
      </c>
      <c r="K77" s="20">
        <f>IF(FluxoCaixa10131514[[#This Row],[Movimento ]]="Saldo Inicial",FluxoCaixa10131514[[#This Row],[R$ (Valores)]],K76+FluxoCaixa10131514[[#This Row],[Valores Receitas / Despesas]])</f>
        <v>32079.439999999988</v>
      </c>
      <c r="L77" s="20">
        <f>IF(FluxoCaixa10131514[[#This Row],[Entrada / Saída]]="Saída",FluxoCaixa10131514[[#This Row],[R$ (Valores)]]*-1,FluxoCaixa10131514[[#This Row],[R$ (Valores)]])</f>
        <v>15437.5</v>
      </c>
    </row>
    <row r="78" spans="2:12">
      <c r="B78" s="48" t="s">
        <v>2416</v>
      </c>
      <c r="C78" s="48" t="s">
        <v>2419</v>
      </c>
      <c r="D78" s="16">
        <v>46118</v>
      </c>
      <c r="E78" s="48" t="s">
        <v>2413</v>
      </c>
      <c r="F78" s="17" t="s">
        <v>1</v>
      </c>
      <c r="G78" s="17" t="s">
        <v>6</v>
      </c>
      <c r="H78" s="17" t="s">
        <v>1476</v>
      </c>
      <c r="I78" s="21">
        <v>17100</v>
      </c>
      <c r="J78" s="17" t="s">
        <v>525</v>
      </c>
      <c r="K78" s="20">
        <f>IF(FluxoCaixa10131514[[#This Row],[Movimento ]]="Saldo Inicial",FluxoCaixa10131514[[#This Row],[R$ (Valores)]],K77+FluxoCaixa10131514[[#This Row],[Valores Receitas / Despesas]])</f>
        <v>49179.439999999988</v>
      </c>
      <c r="L78" s="20">
        <f>IF(FluxoCaixa10131514[[#This Row],[Entrada / Saída]]="Saída",FluxoCaixa10131514[[#This Row],[R$ (Valores)]]*-1,FluxoCaixa10131514[[#This Row],[R$ (Valores)]])</f>
        <v>17100</v>
      </c>
    </row>
    <row r="79" spans="2:12">
      <c r="B79" s="48" t="s">
        <v>2416</v>
      </c>
      <c r="C79" s="48" t="s">
        <v>2419</v>
      </c>
      <c r="D79" s="16">
        <v>46118</v>
      </c>
      <c r="E79" s="48" t="s">
        <v>2413</v>
      </c>
      <c r="F79" s="17" t="s">
        <v>2</v>
      </c>
      <c r="G79" s="17" t="s">
        <v>225</v>
      </c>
      <c r="H79" s="17" t="s">
        <v>524</v>
      </c>
      <c r="I79" s="21">
        <v>5.4</v>
      </c>
      <c r="J79" s="17" t="s">
        <v>525</v>
      </c>
      <c r="K79" s="20">
        <f>IF(FluxoCaixa10131514[[#This Row],[Movimento ]]="Saldo Inicial",FluxoCaixa10131514[[#This Row],[R$ (Valores)]],K78+FluxoCaixa10131514[[#This Row],[Valores Receitas / Despesas]])</f>
        <v>49174.039999999986</v>
      </c>
      <c r="L79" s="20">
        <f>IF(FluxoCaixa10131514[[#This Row],[Entrada / Saída]]="Saída",FluxoCaixa10131514[[#This Row],[R$ (Valores)]]*-1,FluxoCaixa10131514[[#This Row],[R$ (Valores)]])</f>
        <v>-5.4</v>
      </c>
    </row>
    <row r="80" spans="2:12">
      <c r="B80" s="48" t="s">
        <v>2416</v>
      </c>
      <c r="C80" s="48" t="s">
        <v>2419</v>
      </c>
      <c r="D80" s="16">
        <v>46118</v>
      </c>
      <c r="E80" s="48" t="s">
        <v>2413</v>
      </c>
      <c r="F80" s="17" t="s">
        <v>2</v>
      </c>
      <c r="G80" s="17" t="s">
        <v>225</v>
      </c>
      <c r="H80" s="17" t="s">
        <v>524</v>
      </c>
      <c r="I80" s="21">
        <v>5.5</v>
      </c>
      <c r="J80" s="17" t="s">
        <v>525</v>
      </c>
      <c r="K80" s="20">
        <f>IF(FluxoCaixa10131514[[#This Row],[Movimento ]]="Saldo Inicial",FluxoCaixa10131514[[#This Row],[R$ (Valores)]],K79+FluxoCaixa10131514[[#This Row],[Valores Receitas / Despesas]])</f>
        <v>49168.539999999986</v>
      </c>
      <c r="L80" s="20">
        <f>IF(FluxoCaixa10131514[[#This Row],[Entrada / Saída]]="Saída",FluxoCaixa10131514[[#This Row],[R$ (Valores)]]*-1,FluxoCaixa10131514[[#This Row],[R$ (Valores)]])</f>
        <v>-5.5</v>
      </c>
    </row>
    <row r="81" spans="2:12">
      <c r="B81" s="48" t="s">
        <v>2416</v>
      </c>
      <c r="C81" s="48" t="s">
        <v>2419</v>
      </c>
      <c r="D81" s="16">
        <v>46118</v>
      </c>
      <c r="E81" s="48" t="s">
        <v>2413</v>
      </c>
      <c r="F81" s="17" t="s">
        <v>2</v>
      </c>
      <c r="G81" s="17" t="s">
        <v>225</v>
      </c>
      <c r="H81" s="17" t="s">
        <v>524</v>
      </c>
      <c r="I81" s="21">
        <v>5.7</v>
      </c>
      <c r="J81" s="17" t="s">
        <v>525</v>
      </c>
      <c r="K81" s="20">
        <f>IF(FluxoCaixa10131514[[#This Row],[Movimento ]]="Saldo Inicial",FluxoCaixa10131514[[#This Row],[R$ (Valores)]],K80+FluxoCaixa10131514[[#This Row],[Valores Receitas / Despesas]])</f>
        <v>49162.839999999989</v>
      </c>
      <c r="L81" s="20">
        <f>IF(FluxoCaixa10131514[[#This Row],[Entrada / Saída]]="Saída",FluxoCaixa10131514[[#This Row],[R$ (Valores)]]*-1,FluxoCaixa10131514[[#This Row],[R$ (Valores)]])</f>
        <v>-5.7</v>
      </c>
    </row>
    <row r="82" spans="2:12">
      <c r="B82" s="48" t="s">
        <v>2416</v>
      </c>
      <c r="C82" s="48" t="s">
        <v>2419</v>
      </c>
      <c r="D82" s="16">
        <v>46118</v>
      </c>
      <c r="E82" s="48" t="s">
        <v>2413</v>
      </c>
      <c r="F82" s="17" t="s">
        <v>2</v>
      </c>
      <c r="G82" s="17" t="s">
        <v>225</v>
      </c>
      <c r="H82" s="17" t="s">
        <v>524</v>
      </c>
      <c r="I82" s="21">
        <v>5.4</v>
      </c>
      <c r="J82" s="17" t="s">
        <v>525</v>
      </c>
      <c r="K82" s="20">
        <f>IF(FluxoCaixa10131514[[#This Row],[Movimento ]]="Saldo Inicial",FluxoCaixa10131514[[#This Row],[R$ (Valores)]],K81+FluxoCaixa10131514[[#This Row],[Valores Receitas / Despesas]])</f>
        <v>49157.439999999988</v>
      </c>
      <c r="L82" s="20">
        <f>IF(FluxoCaixa10131514[[#This Row],[Entrada / Saída]]="Saída",FluxoCaixa10131514[[#This Row],[R$ (Valores)]]*-1,FluxoCaixa10131514[[#This Row],[R$ (Valores)]])</f>
        <v>-5.4</v>
      </c>
    </row>
    <row r="83" spans="2:12">
      <c r="B83" s="48" t="s">
        <v>2416</v>
      </c>
      <c r="C83" s="48" t="s">
        <v>2419</v>
      </c>
      <c r="D83" s="16">
        <v>46118</v>
      </c>
      <c r="E83" s="48" t="s">
        <v>2413</v>
      </c>
      <c r="F83" s="17" t="s">
        <v>1</v>
      </c>
      <c r="G83" s="17" t="s">
        <v>6</v>
      </c>
      <c r="H83" s="17" t="s">
        <v>1476</v>
      </c>
      <c r="I83" s="21">
        <v>17100</v>
      </c>
      <c r="J83" s="17" t="s">
        <v>525</v>
      </c>
      <c r="K83" s="20">
        <f>IF(FluxoCaixa10131514[[#This Row],[Movimento ]]="Saldo Inicial",FluxoCaixa10131514[[#This Row],[R$ (Valores)]],K82+FluxoCaixa10131514[[#This Row],[Valores Receitas / Despesas]])</f>
        <v>66257.439999999988</v>
      </c>
      <c r="L83" s="20">
        <f>IF(FluxoCaixa10131514[[#This Row],[Entrada / Saída]]="Saída",FluxoCaixa10131514[[#This Row],[R$ (Valores)]]*-1,FluxoCaixa10131514[[#This Row],[R$ (Valores)]])</f>
        <v>17100</v>
      </c>
    </row>
    <row r="84" spans="2:12">
      <c r="B84" s="48" t="s">
        <v>2416</v>
      </c>
      <c r="C84" s="48" t="s">
        <v>2419</v>
      </c>
      <c r="D84" s="16">
        <v>46118</v>
      </c>
      <c r="E84" s="48" t="s">
        <v>2413</v>
      </c>
      <c r="F84" s="17" t="s">
        <v>2</v>
      </c>
      <c r="G84" s="17" t="s">
        <v>225</v>
      </c>
      <c r="H84" s="17" t="s">
        <v>524</v>
      </c>
      <c r="I84" s="21">
        <v>1.49</v>
      </c>
      <c r="J84" s="17" t="s">
        <v>525</v>
      </c>
      <c r="K84" s="20">
        <f>IF(FluxoCaixa10131514[[#This Row],[Movimento ]]="Saldo Inicial",FluxoCaixa10131514[[#This Row],[R$ (Valores)]],K83+FluxoCaixa10131514[[#This Row],[Valores Receitas / Despesas]])</f>
        <v>66255.949999999983</v>
      </c>
      <c r="L84" s="20">
        <f>IF(FluxoCaixa10131514[[#This Row],[Entrada / Saída]]="Saída",FluxoCaixa10131514[[#This Row],[R$ (Valores)]]*-1,FluxoCaixa10131514[[#This Row],[R$ (Valores)]])</f>
        <v>-1.49</v>
      </c>
    </row>
    <row r="85" spans="2:12">
      <c r="B85" s="48" t="s">
        <v>2416</v>
      </c>
      <c r="C85" s="48" t="s">
        <v>2419</v>
      </c>
      <c r="D85" s="16">
        <v>46118</v>
      </c>
      <c r="E85" s="48" t="s">
        <v>2413</v>
      </c>
      <c r="F85" s="17" t="s">
        <v>2</v>
      </c>
      <c r="G85" s="17" t="s">
        <v>225</v>
      </c>
      <c r="H85" s="17" t="s">
        <v>524</v>
      </c>
      <c r="I85" s="21">
        <v>5.4</v>
      </c>
      <c r="J85" s="17" t="s">
        <v>525</v>
      </c>
      <c r="K85" s="20">
        <f>IF(FluxoCaixa10131514[[#This Row],[Movimento ]]="Saldo Inicial",FluxoCaixa10131514[[#This Row],[R$ (Valores)]],K84+FluxoCaixa10131514[[#This Row],[Valores Receitas / Despesas]])</f>
        <v>66250.549999999988</v>
      </c>
      <c r="L85" s="20">
        <f>IF(FluxoCaixa10131514[[#This Row],[Entrada / Saída]]="Saída",FluxoCaixa10131514[[#This Row],[R$ (Valores)]]*-1,FluxoCaixa10131514[[#This Row],[R$ (Valores)]])</f>
        <v>-5.4</v>
      </c>
    </row>
    <row r="86" spans="2:12">
      <c r="B86" s="48" t="s">
        <v>2416</v>
      </c>
      <c r="C86" s="48" t="s">
        <v>2419</v>
      </c>
      <c r="D86" s="16">
        <v>46118</v>
      </c>
      <c r="E86" s="48" t="s">
        <v>2413</v>
      </c>
      <c r="F86" s="17" t="s">
        <v>1</v>
      </c>
      <c r="G86" s="17" t="s">
        <v>6</v>
      </c>
      <c r="H86" s="17" t="s">
        <v>1476</v>
      </c>
      <c r="I86" s="21">
        <v>15675</v>
      </c>
      <c r="J86" s="17" t="s">
        <v>525</v>
      </c>
      <c r="K86" s="20">
        <f>IF(FluxoCaixa10131514[[#This Row],[Movimento ]]="Saldo Inicial",FluxoCaixa10131514[[#This Row],[R$ (Valores)]],K85+FluxoCaixa10131514[[#This Row],[Valores Receitas / Despesas]])</f>
        <v>81925.549999999988</v>
      </c>
      <c r="L86" s="20">
        <f>IF(FluxoCaixa10131514[[#This Row],[Entrada / Saída]]="Saída",FluxoCaixa10131514[[#This Row],[R$ (Valores)]]*-1,FluxoCaixa10131514[[#This Row],[R$ (Valores)]])</f>
        <v>15675</v>
      </c>
    </row>
    <row r="87" spans="2:12">
      <c r="B87" s="48" t="s">
        <v>2416</v>
      </c>
      <c r="C87" s="48" t="s">
        <v>2419</v>
      </c>
      <c r="D87" s="16">
        <v>46118</v>
      </c>
      <c r="E87" s="48" t="s">
        <v>2413</v>
      </c>
      <c r="F87" s="17" t="s">
        <v>1</v>
      </c>
      <c r="G87" s="17" t="s">
        <v>6</v>
      </c>
      <c r="H87" s="17" t="s">
        <v>1476</v>
      </c>
      <c r="I87" s="21">
        <v>17100</v>
      </c>
      <c r="J87" s="17" t="s">
        <v>525</v>
      </c>
      <c r="K87" s="20">
        <f>IF(FluxoCaixa10131514[[#This Row],[Movimento ]]="Saldo Inicial",FluxoCaixa10131514[[#This Row],[R$ (Valores)]],K86+FluxoCaixa10131514[[#This Row],[Valores Receitas / Despesas]])</f>
        <v>99025.549999999988</v>
      </c>
      <c r="L87" s="20">
        <f>IF(FluxoCaixa10131514[[#This Row],[Entrada / Saída]]="Saída",FluxoCaixa10131514[[#This Row],[R$ (Valores)]]*-1,FluxoCaixa10131514[[#This Row],[R$ (Valores)]])</f>
        <v>17100</v>
      </c>
    </row>
    <row r="88" spans="2:12">
      <c r="B88" s="48" t="s">
        <v>2416</v>
      </c>
      <c r="C88" s="48" t="s">
        <v>2419</v>
      </c>
      <c r="D88" s="16">
        <v>46118</v>
      </c>
      <c r="E88" s="48" t="s">
        <v>2413</v>
      </c>
      <c r="F88" s="17" t="s">
        <v>1</v>
      </c>
      <c r="G88" s="17" t="s">
        <v>6</v>
      </c>
      <c r="H88" s="17" t="s">
        <v>1476</v>
      </c>
      <c r="I88" s="21">
        <v>15675</v>
      </c>
      <c r="J88" s="17" t="s">
        <v>525</v>
      </c>
      <c r="K88" s="20">
        <f>IF(FluxoCaixa10131514[[#This Row],[Movimento ]]="Saldo Inicial",FluxoCaixa10131514[[#This Row],[R$ (Valores)]],K87+FluxoCaixa10131514[[#This Row],[Valores Receitas / Despesas]])</f>
        <v>114700.54999999999</v>
      </c>
      <c r="L88" s="20">
        <f>IF(FluxoCaixa10131514[[#This Row],[Entrada / Saída]]="Saída",FluxoCaixa10131514[[#This Row],[R$ (Valores)]]*-1,FluxoCaixa10131514[[#This Row],[R$ (Valores)]])</f>
        <v>15675</v>
      </c>
    </row>
    <row r="89" spans="2:12">
      <c r="B89" s="48" t="s">
        <v>2416</v>
      </c>
      <c r="C89" s="48" t="s">
        <v>2419</v>
      </c>
      <c r="D89" s="16">
        <v>46118</v>
      </c>
      <c r="E89" s="48" t="s">
        <v>2413</v>
      </c>
      <c r="F89" s="17" t="s">
        <v>2</v>
      </c>
      <c r="G89" s="17" t="s">
        <v>225</v>
      </c>
      <c r="H89" s="17" t="s">
        <v>524</v>
      </c>
      <c r="I89" s="21">
        <v>1.49</v>
      </c>
      <c r="J89" s="17" t="s">
        <v>525</v>
      </c>
      <c r="K89" s="20">
        <f>IF(FluxoCaixa10131514[[#This Row],[Movimento ]]="Saldo Inicial",FluxoCaixa10131514[[#This Row],[R$ (Valores)]],K88+FluxoCaixa10131514[[#This Row],[Valores Receitas / Despesas]])</f>
        <v>114699.05999999998</v>
      </c>
      <c r="L89" s="20">
        <f>IF(FluxoCaixa10131514[[#This Row],[Entrada / Saída]]="Saída",FluxoCaixa10131514[[#This Row],[R$ (Valores)]]*-1,FluxoCaixa10131514[[#This Row],[R$ (Valores)]])</f>
        <v>-1.49</v>
      </c>
    </row>
    <row r="90" spans="2:12">
      <c r="B90" s="48" t="s">
        <v>2416</v>
      </c>
      <c r="C90" s="48" t="s">
        <v>2419</v>
      </c>
      <c r="D90" s="16">
        <v>46118</v>
      </c>
      <c r="E90" s="48" t="s">
        <v>2413</v>
      </c>
      <c r="F90" s="17" t="s">
        <v>2</v>
      </c>
      <c r="G90" s="17" t="s">
        <v>225</v>
      </c>
      <c r="H90" s="17" t="s">
        <v>524</v>
      </c>
      <c r="I90" s="21">
        <v>5.7</v>
      </c>
      <c r="J90" s="17" t="s">
        <v>525</v>
      </c>
      <c r="K90" s="20">
        <f>IF(FluxoCaixa10131514[[#This Row],[Movimento ]]="Saldo Inicial",FluxoCaixa10131514[[#This Row],[R$ (Valores)]],K89+FluxoCaixa10131514[[#This Row],[Valores Receitas / Despesas]])</f>
        <v>114693.35999999999</v>
      </c>
      <c r="L90" s="20">
        <f>IF(FluxoCaixa10131514[[#This Row],[Entrada / Saída]]="Saída",FluxoCaixa10131514[[#This Row],[R$ (Valores)]]*-1,FluxoCaixa10131514[[#This Row],[R$ (Valores)]])</f>
        <v>-5.7</v>
      </c>
    </row>
    <row r="91" spans="2:12">
      <c r="B91" s="48" t="s">
        <v>2416</v>
      </c>
      <c r="C91" s="48" t="s">
        <v>2419</v>
      </c>
      <c r="D91" s="16">
        <v>46118</v>
      </c>
      <c r="E91" s="48" t="s">
        <v>2413</v>
      </c>
      <c r="F91" s="17" t="s">
        <v>2</v>
      </c>
      <c r="G91" s="17" t="s">
        <v>225</v>
      </c>
      <c r="H91" s="17" t="s">
        <v>524</v>
      </c>
      <c r="I91" s="21">
        <v>3.25</v>
      </c>
      <c r="J91" s="17" t="s">
        <v>525</v>
      </c>
      <c r="K91" s="20">
        <f>IF(FluxoCaixa10131514[[#This Row],[Movimento ]]="Saldo Inicial",FluxoCaixa10131514[[#This Row],[R$ (Valores)]],K90+FluxoCaixa10131514[[#This Row],[Valores Receitas / Despesas]])</f>
        <v>114690.10999999999</v>
      </c>
      <c r="L91" s="20">
        <f>IF(FluxoCaixa10131514[[#This Row],[Entrada / Saída]]="Saída",FluxoCaixa10131514[[#This Row],[R$ (Valores)]]*-1,FluxoCaixa10131514[[#This Row],[R$ (Valores)]])</f>
        <v>-3.25</v>
      </c>
    </row>
    <row r="92" spans="2:12">
      <c r="B92" s="48" t="s">
        <v>2416</v>
      </c>
      <c r="C92" s="48" t="s">
        <v>2419</v>
      </c>
      <c r="D92" s="16">
        <v>46118</v>
      </c>
      <c r="E92" s="48" t="s">
        <v>2413</v>
      </c>
      <c r="F92" s="17" t="s">
        <v>2</v>
      </c>
      <c r="G92" s="17" t="s">
        <v>225</v>
      </c>
      <c r="H92" s="17" t="s">
        <v>524</v>
      </c>
      <c r="I92" s="21">
        <v>1.49</v>
      </c>
      <c r="J92" s="17" t="s">
        <v>525</v>
      </c>
      <c r="K92" s="20">
        <f>IF(FluxoCaixa10131514[[#This Row],[Movimento ]]="Saldo Inicial",FluxoCaixa10131514[[#This Row],[R$ (Valores)]],K91+FluxoCaixa10131514[[#This Row],[Valores Receitas / Despesas]])</f>
        <v>114688.61999999998</v>
      </c>
      <c r="L92" s="20">
        <f>IF(FluxoCaixa10131514[[#This Row],[Entrada / Saída]]="Saída",FluxoCaixa10131514[[#This Row],[R$ (Valores)]]*-1,FluxoCaixa10131514[[#This Row],[R$ (Valores)]])</f>
        <v>-1.49</v>
      </c>
    </row>
    <row r="93" spans="2:12">
      <c r="B93" s="48" t="s">
        <v>2416</v>
      </c>
      <c r="C93" s="48" t="s">
        <v>2419</v>
      </c>
      <c r="D93" s="16">
        <v>46118</v>
      </c>
      <c r="E93" s="48" t="s">
        <v>2413</v>
      </c>
      <c r="F93" s="17" t="s">
        <v>2</v>
      </c>
      <c r="G93" s="17" t="s">
        <v>225</v>
      </c>
      <c r="H93" s="17" t="s">
        <v>524</v>
      </c>
      <c r="I93" s="21">
        <v>3.25</v>
      </c>
      <c r="J93" s="17" t="s">
        <v>525</v>
      </c>
      <c r="K93" s="20">
        <f>IF(FluxoCaixa10131514[[#This Row],[Movimento ]]="Saldo Inicial",FluxoCaixa10131514[[#This Row],[R$ (Valores)]],K92+FluxoCaixa10131514[[#This Row],[Valores Receitas / Despesas]])</f>
        <v>114685.36999999998</v>
      </c>
      <c r="L93" s="20">
        <f>IF(FluxoCaixa10131514[[#This Row],[Entrada / Saída]]="Saída",FluxoCaixa10131514[[#This Row],[R$ (Valores)]]*-1,FluxoCaixa10131514[[#This Row],[R$ (Valores)]])</f>
        <v>-3.25</v>
      </c>
    </row>
    <row r="94" spans="2:12">
      <c r="B94" s="48" t="s">
        <v>2416</v>
      </c>
      <c r="C94" s="48" t="s">
        <v>2419</v>
      </c>
      <c r="D94" s="16">
        <v>46118</v>
      </c>
      <c r="E94" s="48" t="s">
        <v>2413</v>
      </c>
      <c r="F94" s="17" t="s">
        <v>2</v>
      </c>
      <c r="G94" s="17" t="s">
        <v>225</v>
      </c>
      <c r="H94" s="17" t="s">
        <v>524</v>
      </c>
      <c r="I94" s="21">
        <v>5.7</v>
      </c>
      <c r="J94" s="17" t="s">
        <v>525</v>
      </c>
      <c r="K94" s="20">
        <f>IF(FluxoCaixa10131514[[#This Row],[Movimento ]]="Saldo Inicial",FluxoCaixa10131514[[#This Row],[R$ (Valores)]],K93+FluxoCaixa10131514[[#This Row],[Valores Receitas / Despesas]])</f>
        <v>114679.66999999998</v>
      </c>
      <c r="L94" s="20">
        <f>IF(FluxoCaixa10131514[[#This Row],[Entrada / Saída]]="Saída",FluxoCaixa10131514[[#This Row],[R$ (Valores)]]*-1,FluxoCaixa10131514[[#This Row],[R$ (Valores)]])</f>
        <v>-5.7</v>
      </c>
    </row>
    <row r="95" spans="2:12">
      <c r="B95" s="48" t="s">
        <v>2416</v>
      </c>
      <c r="C95" s="48" t="s">
        <v>2419</v>
      </c>
      <c r="D95" s="16">
        <v>46118</v>
      </c>
      <c r="E95" s="48" t="s">
        <v>2413</v>
      </c>
      <c r="F95" s="17" t="s">
        <v>2</v>
      </c>
      <c r="G95" s="17" t="s">
        <v>225</v>
      </c>
      <c r="H95" s="17" t="s">
        <v>524</v>
      </c>
      <c r="I95" s="21">
        <v>1.49</v>
      </c>
      <c r="J95" s="17" t="s">
        <v>525</v>
      </c>
      <c r="K95" s="20">
        <f>IF(FluxoCaixa10131514[[#This Row],[Movimento ]]="Saldo Inicial",FluxoCaixa10131514[[#This Row],[R$ (Valores)]],K94+FluxoCaixa10131514[[#This Row],[Valores Receitas / Despesas]])</f>
        <v>114678.17999999998</v>
      </c>
      <c r="L95" s="20">
        <f>IF(FluxoCaixa10131514[[#This Row],[Entrada / Saída]]="Saída",FluxoCaixa10131514[[#This Row],[R$ (Valores)]]*-1,FluxoCaixa10131514[[#This Row],[R$ (Valores)]])</f>
        <v>-1.49</v>
      </c>
    </row>
    <row r="96" spans="2:12">
      <c r="B96" s="48" t="s">
        <v>2416</v>
      </c>
      <c r="C96" s="48" t="s">
        <v>2419</v>
      </c>
      <c r="D96" s="16">
        <v>46118</v>
      </c>
      <c r="E96" s="48" t="s">
        <v>2413</v>
      </c>
      <c r="F96" s="17" t="s">
        <v>2</v>
      </c>
      <c r="G96" s="17" t="s">
        <v>225</v>
      </c>
      <c r="H96" s="17" t="s">
        <v>524</v>
      </c>
      <c r="I96" s="21">
        <v>5.7</v>
      </c>
      <c r="J96" s="17" t="s">
        <v>525</v>
      </c>
      <c r="K96" s="20">
        <f>IF(FluxoCaixa10131514[[#This Row],[Movimento ]]="Saldo Inicial",FluxoCaixa10131514[[#This Row],[R$ (Valores)]],K95+FluxoCaixa10131514[[#This Row],[Valores Receitas / Despesas]])</f>
        <v>114672.47999999998</v>
      </c>
      <c r="L96" s="20">
        <f>IF(FluxoCaixa10131514[[#This Row],[Entrada / Saída]]="Saída",FluxoCaixa10131514[[#This Row],[R$ (Valores)]]*-1,FluxoCaixa10131514[[#This Row],[R$ (Valores)]])</f>
        <v>-5.7</v>
      </c>
    </row>
    <row r="97" spans="2:12">
      <c r="B97" s="48" t="s">
        <v>2416</v>
      </c>
      <c r="C97" s="48" t="s">
        <v>2419</v>
      </c>
      <c r="D97" s="16">
        <v>46118</v>
      </c>
      <c r="E97" s="48" t="s">
        <v>2413</v>
      </c>
      <c r="F97" s="17" t="s">
        <v>2</v>
      </c>
      <c r="G97" s="17" t="s">
        <v>225</v>
      </c>
      <c r="H97" s="17" t="s">
        <v>524</v>
      </c>
      <c r="I97" s="21">
        <v>3.25</v>
      </c>
      <c r="J97" s="17" t="s">
        <v>525</v>
      </c>
      <c r="K97" s="20">
        <f>IF(FluxoCaixa10131514[[#This Row],[Movimento ]]="Saldo Inicial",FluxoCaixa10131514[[#This Row],[R$ (Valores)]],K96+FluxoCaixa10131514[[#This Row],[Valores Receitas / Despesas]])</f>
        <v>114669.22999999998</v>
      </c>
      <c r="L97" s="20">
        <f>IF(FluxoCaixa10131514[[#This Row],[Entrada / Saída]]="Saída",FluxoCaixa10131514[[#This Row],[R$ (Valores)]]*-1,FluxoCaixa10131514[[#This Row],[R$ (Valores)]])</f>
        <v>-3.25</v>
      </c>
    </row>
    <row r="98" spans="2:12">
      <c r="B98" s="48" t="s">
        <v>2416</v>
      </c>
      <c r="C98" s="48" t="s">
        <v>2419</v>
      </c>
      <c r="D98" s="16">
        <v>46118</v>
      </c>
      <c r="E98" s="48" t="s">
        <v>2413</v>
      </c>
      <c r="F98" s="17" t="s">
        <v>2</v>
      </c>
      <c r="G98" s="17" t="s">
        <v>225</v>
      </c>
      <c r="H98" s="17" t="s">
        <v>524</v>
      </c>
      <c r="I98" s="21">
        <v>5.5</v>
      </c>
      <c r="J98" s="17" t="s">
        <v>525</v>
      </c>
      <c r="K98" s="20">
        <f>IF(FluxoCaixa10131514[[#This Row],[Movimento ]]="Saldo Inicial",FluxoCaixa10131514[[#This Row],[R$ (Valores)]],K97+FluxoCaixa10131514[[#This Row],[Valores Receitas / Despesas]])</f>
        <v>114663.72999999998</v>
      </c>
      <c r="L98" s="20">
        <f>IF(FluxoCaixa10131514[[#This Row],[Entrada / Saída]]="Saída",FluxoCaixa10131514[[#This Row],[R$ (Valores)]]*-1,FluxoCaixa10131514[[#This Row],[R$ (Valores)]])</f>
        <v>-5.5</v>
      </c>
    </row>
    <row r="99" spans="2:12">
      <c r="B99" s="48" t="s">
        <v>2416</v>
      </c>
      <c r="C99" s="48" t="s">
        <v>2419</v>
      </c>
      <c r="D99" s="16">
        <v>46118</v>
      </c>
      <c r="E99" s="48" t="s">
        <v>2413</v>
      </c>
      <c r="F99" s="17" t="s">
        <v>2</v>
      </c>
      <c r="G99" s="17" t="s">
        <v>225</v>
      </c>
      <c r="H99" s="17" t="s">
        <v>524</v>
      </c>
      <c r="I99" s="21">
        <v>5.5</v>
      </c>
      <c r="J99" s="17" t="s">
        <v>525</v>
      </c>
      <c r="K99" s="20">
        <f>IF(FluxoCaixa10131514[[#This Row],[Movimento ]]="Saldo Inicial",FluxoCaixa10131514[[#This Row],[R$ (Valores)]],K98+FluxoCaixa10131514[[#This Row],[Valores Receitas / Despesas]])</f>
        <v>114658.22999999998</v>
      </c>
      <c r="L99" s="20">
        <f>IF(FluxoCaixa10131514[[#This Row],[Entrada / Saída]]="Saída",FluxoCaixa10131514[[#This Row],[R$ (Valores)]]*-1,FluxoCaixa10131514[[#This Row],[R$ (Valores)]])</f>
        <v>-5.5</v>
      </c>
    </row>
    <row r="100" spans="2:12">
      <c r="B100" s="48" t="s">
        <v>2416</v>
      </c>
      <c r="C100" s="48" t="s">
        <v>2419</v>
      </c>
      <c r="D100" s="16">
        <v>46118</v>
      </c>
      <c r="E100" s="48" t="s">
        <v>2413</v>
      </c>
      <c r="F100" s="17" t="s">
        <v>2</v>
      </c>
      <c r="G100" s="17" t="s">
        <v>225</v>
      </c>
      <c r="H100" s="17" t="s">
        <v>524</v>
      </c>
      <c r="I100" s="21">
        <v>5.5</v>
      </c>
      <c r="J100" s="17" t="s">
        <v>525</v>
      </c>
      <c r="K100" s="20">
        <f>IF(FluxoCaixa10131514[[#This Row],[Movimento ]]="Saldo Inicial",FluxoCaixa10131514[[#This Row],[R$ (Valores)]],K99+FluxoCaixa10131514[[#This Row],[Valores Receitas / Despesas]])</f>
        <v>114652.72999999998</v>
      </c>
      <c r="L100" s="20">
        <f>IF(FluxoCaixa10131514[[#This Row],[Entrada / Saída]]="Saída",FluxoCaixa10131514[[#This Row],[R$ (Valores)]]*-1,FluxoCaixa10131514[[#This Row],[R$ (Valores)]])</f>
        <v>-5.5</v>
      </c>
    </row>
    <row r="101" spans="2:12">
      <c r="B101" s="48" t="s">
        <v>2416</v>
      </c>
      <c r="C101" s="48" t="s">
        <v>2419</v>
      </c>
      <c r="D101" s="16">
        <v>46118</v>
      </c>
      <c r="E101" s="48" t="s">
        <v>2413</v>
      </c>
      <c r="F101" s="17" t="s">
        <v>2</v>
      </c>
      <c r="G101" s="17" t="s">
        <v>225</v>
      </c>
      <c r="H101" s="17" t="s">
        <v>524</v>
      </c>
      <c r="I101" s="21">
        <v>5.5</v>
      </c>
      <c r="J101" s="17" t="s">
        <v>525</v>
      </c>
      <c r="K101" s="20">
        <f>IF(FluxoCaixa10131514[[#This Row],[Movimento ]]="Saldo Inicial",FluxoCaixa10131514[[#This Row],[R$ (Valores)]],K100+FluxoCaixa10131514[[#This Row],[Valores Receitas / Despesas]])</f>
        <v>114647.22999999998</v>
      </c>
      <c r="L101" s="20">
        <f>IF(FluxoCaixa10131514[[#This Row],[Entrada / Saída]]="Saída",FluxoCaixa10131514[[#This Row],[R$ (Valores)]]*-1,FluxoCaixa10131514[[#This Row],[R$ (Valores)]])</f>
        <v>-5.5</v>
      </c>
    </row>
    <row r="102" spans="2:12">
      <c r="B102" s="48" t="s">
        <v>2416</v>
      </c>
      <c r="C102" s="48" t="s">
        <v>2419</v>
      </c>
      <c r="D102" s="16">
        <v>46118</v>
      </c>
      <c r="E102" s="48" t="s">
        <v>2413</v>
      </c>
      <c r="F102" s="17" t="s">
        <v>2</v>
      </c>
      <c r="G102" s="17" t="s">
        <v>225</v>
      </c>
      <c r="H102" s="17" t="s">
        <v>524</v>
      </c>
      <c r="I102" s="21">
        <v>5.5</v>
      </c>
      <c r="J102" s="17" t="s">
        <v>525</v>
      </c>
      <c r="K102" s="20">
        <f>IF(FluxoCaixa10131514[[#This Row],[Movimento ]]="Saldo Inicial",FluxoCaixa10131514[[#This Row],[R$ (Valores)]],K101+FluxoCaixa10131514[[#This Row],[Valores Receitas / Despesas]])</f>
        <v>114641.72999999998</v>
      </c>
      <c r="L102" s="20">
        <f>IF(FluxoCaixa10131514[[#This Row],[Entrada / Saída]]="Saída",FluxoCaixa10131514[[#This Row],[R$ (Valores)]]*-1,FluxoCaixa10131514[[#This Row],[R$ (Valores)]])</f>
        <v>-5.5</v>
      </c>
    </row>
    <row r="103" spans="2:12">
      <c r="B103" s="48" t="s">
        <v>2416</v>
      </c>
      <c r="C103" s="48" t="s">
        <v>2419</v>
      </c>
      <c r="D103" s="16">
        <v>46118</v>
      </c>
      <c r="E103" s="48" t="s">
        <v>2413</v>
      </c>
      <c r="F103" s="17" t="s">
        <v>2</v>
      </c>
      <c r="G103" s="17" t="s">
        <v>225</v>
      </c>
      <c r="H103" s="17" t="s">
        <v>524</v>
      </c>
      <c r="I103" s="29">
        <v>5.5</v>
      </c>
      <c r="J103" s="17" t="s">
        <v>525</v>
      </c>
      <c r="K103" s="20">
        <f>IF(FluxoCaixa10131514[[#This Row],[Movimento ]]="Saldo Inicial",FluxoCaixa10131514[[#This Row],[R$ (Valores)]],K102+FluxoCaixa10131514[[#This Row],[Valores Receitas / Despesas]])</f>
        <v>114636.22999999998</v>
      </c>
      <c r="L103" s="20">
        <f>IF(FluxoCaixa10131514[[#This Row],[Entrada / Saída]]="Saída",FluxoCaixa10131514[[#This Row],[R$ (Valores)]]*-1,FluxoCaixa10131514[[#This Row],[R$ (Valores)]])</f>
        <v>-5.5</v>
      </c>
    </row>
    <row r="104" spans="2:12">
      <c r="B104" s="48" t="s">
        <v>2416</v>
      </c>
      <c r="C104" s="48" t="s">
        <v>2419</v>
      </c>
      <c r="D104" s="16">
        <v>46118</v>
      </c>
      <c r="E104" s="48" t="s">
        <v>2413</v>
      </c>
      <c r="F104" s="17" t="s">
        <v>2</v>
      </c>
      <c r="G104" s="17" t="s">
        <v>225</v>
      </c>
      <c r="H104" s="17" t="s">
        <v>524</v>
      </c>
      <c r="I104" s="29">
        <v>1.49</v>
      </c>
      <c r="J104" s="17" t="s">
        <v>525</v>
      </c>
      <c r="K104" s="20">
        <f>IF(FluxoCaixa10131514[[#This Row],[Movimento ]]="Saldo Inicial",FluxoCaixa10131514[[#This Row],[R$ (Valores)]],K103+FluxoCaixa10131514[[#This Row],[Valores Receitas / Despesas]])</f>
        <v>114634.73999999998</v>
      </c>
      <c r="L104" s="20">
        <f>IF(FluxoCaixa10131514[[#This Row],[Entrada / Saída]]="Saída",FluxoCaixa10131514[[#This Row],[R$ (Valores)]]*-1,FluxoCaixa10131514[[#This Row],[R$ (Valores)]])</f>
        <v>-1.49</v>
      </c>
    </row>
    <row r="105" spans="2:12">
      <c r="B105" s="48" t="s">
        <v>2416</v>
      </c>
      <c r="C105" s="48" t="s">
        <v>2419</v>
      </c>
      <c r="D105" s="16">
        <v>46118</v>
      </c>
      <c r="E105" s="48" t="s">
        <v>2413</v>
      </c>
      <c r="F105" s="17" t="s">
        <v>2</v>
      </c>
      <c r="G105" s="17" t="s">
        <v>225</v>
      </c>
      <c r="H105" s="17" t="s">
        <v>524</v>
      </c>
      <c r="I105" s="29">
        <v>5.5</v>
      </c>
      <c r="J105" s="17" t="s">
        <v>525</v>
      </c>
      <c r="K105" s="20">
        <f>IF(FluxoCaixa10131514[[#This Row],[Movimento ]]="Saldo Inicial",FluxoCaixa10131514[[#This Row],[R$ (Valores)]],K104+FluxoCaixa10131514[[#This Row],[Valores Receitas / Despesas]])</f>
        <v>114629.23999999998</v>
      </c>
      <c r="L105" s="20">
        <f>IF(FluxoCaixa10131514[[#This Row],[Entrada / Saída]]="Saída",FluxoCaixa10131514[[#This Row],[R$ (Valores)]]*-1,FluxoCaixa10131514[[#This Row],[R$ (Valores)]])</f>
        <v>-5.5</v>
      </c>
    </row>
    <row r="106" spans="2:12">
      <c r="B106" s="48" t="s">
        <v>2416</v>
      </c>
      <c r="C106" s="48" t="s">
        <v>2419</v>
      </c>
      <c r="D106" s="16">
        <v>46118</v>
      </c>
      <c r="E106" s="48" t="s">
        <v>2413</v>
      </c>
      <c r="F106" s="17" t="s">
        <v>2</v>
      </c>
      <c r="G106" s="17" t="s">
        <v>225</v>
      </c>
      <c r="H106" s="17" t="s">
        <v>524</v>
      </c>
      <c r="I106" s="29">
        <v>1.49</v>
      </c>
      <c r="J106" s="17" t="s">
        <v>525</v>
      </c>
      <c r="K106" s="20">
        <f>IF(FluxoCaixa10131514[[#This Row],[Movimento ]]="Saldo Inicial",FluxoCaixa10131514[[#This Row],[R$ (Valores)]],K105+FluxoCaixa10131514[[#This Row],[Valores Receitas / Despesas]])</f>
        <v>114627.74999999997</v>
      </c>
      <c r="L106" s="20">
        <f>IF(FluxoCaixa10131514[[#This Row],[Entrada / Saída]]="Saída",FluxoCaixa10131514[[#This Row],[R$ (Valores)]]*-1,FluxoCaixa10131514[[#This Row],[R$ (Valores)]])</f>
        <v>-1.49</v>
      </c>
    </row>
    <row r="107" spans="2:12">
      <c r="B107" s="48" t="s">
        <v>2416</v>
      </c>
      <c r="C107" s="48" t="s">
        <v>2419</v>
      </c>
      <c r="D107" s="16">
        <v>46118</v>
      </c>
      <c r="E107" s="48" t="s">
        <v>2413</v>
      </c>
      <c r="F107" s="17" t="s">
        <v>2</v>
      </c>
      <c r="G107" s="17" t="s">
        <v>225</v>
      </c>
      <c r="H107" s="17" t="s">
        <v>524</v>
      </c>
      <c r="I107" s="29">
        <v>9.0299999999999994</v>
      </c>
      <c r="J107" s="17" t="s">
        <v>525</v>
      </c>
      <c r="K107" s="20">
        <f>IF(FluxoCaixa10131514[[#This Row],[Movimento ]]="Saldo Inicial",FluxoCaixa10131514[[#This Row],[R$ (Valores)]],K106+FluxoCaixa10131514[[#This Row],[Valores Receitas / Despesas]])</f>
        <v>114618.71999999997</v>
      </c>
      <c r="L107" s="20">
        <f>IF(FluxoCaixa10131514[[#This Row],[Entrada / Saída]]="Saída",FluxoCaixa10131514[[#This Row],[R$ (Valores)]]*-1,FluxoCaixa10131514[[#This Row],[R$ (Valores)]])</f>
        <v>-9.0299999999999994</v>
      </c>
    </row>
    <row r="108" spans="2:12">
      <c r="B108" s="48" t="s">
        <v>2416</v>
      </c>
      <c r="C108" s="48" t="s">
        <v>2419</v>
      </c>
      <c r="D108" s="16">
        <v>46118</v>
      </c>
      <c r="E108" s="48" t="s">
        <v>2413</v>
      </c>
      <c r="F108" s="17" t="s">
        <v>2</v>
      </c>
      <c r="G108" s="17" t="s">
        <v>225</v>
      </c>
      <c r="H108" s="17" t="s">
        <v>524</v>
      </c>
      <c r="I108" s="29">
        <v>5.5</v>
      </c>
      <c r="J108" s="17" t="s">
        <v>525</v>
      </c>
      <c r="K108" s="20">
        <f>IF(FluxoCaixa10131514[[#This Row],[Movimento ]]="Saldo Inicial",FluxoCaixa10131514[[#This Row],[R$ (Valores)]],K107+FluxoCaixa10131514[[#This Row],[Valores Receitas / Despesas]])</f>
        <v>114613.21999999997</v>
      </c>
      <c r="L108" s="20">
        <f>IF(FluxoCaixa10131514[[#This Row],[Entrada / Saída]]="Saída",FluxoCaixa10131514[[#This Row],[R$ (Valores)]]*-1,FluxoCaixa10131514[[#This Row],[R$ (Valores)]])</f>
        <v>-5.5</v>
      </c>
    </row>
    <row r="109" spans="2:12">
      <c r="B109" s="48" t="s">
        <v>2416</v>
      </c>
      <c r="C109" s="48" t="s">
        <v>2419</v>
      </c>
      <c r="D109" s="16">
        <v>46118</v>
      </c>
      <c r="E109" s="48" t="s">
        <v>2413</v>
      </c>
      <c r="F109" s="17" t="s">
        <v>2</v>
      </c>
      <c r="G109" s="17" t="s">
        <v>225</v>
      </c>
      <c r="H109" s="17" t="s">
        <v>524</v>
      </c>
      <c r="I109" s="29">
        <v>1.49</v>
      </c>
      <c r="J109" s="17" t="s">
        <v>525</v>
      </c>
      <c r="K109" s="20">
        <f>IF(FluxoCaixa10131514[[#This Row],[Movimento ]]="Saldo Inicial",FluxoCaixa10131514[[#This Row],[R$ (Valores)]],K108+FluxoCaixa10131514[[#This Row],[Valores Receitas / Despesas]])</f>
        <v>114611.72999999997</v>
      </c>
      <c r="L109" s="20">
        <f>IF(FluxoCaixa10131514[[#This Row],[Entrada / Saída]]="Saída",FluxoCaixa10131514[[#This Row],[R$ (Valores)]]*-1,FluxoCaixa10131514[[#This Row],[R$ (Valores)]])</f>
        <v>-1.49</v>
      </c>
    </row>
    <row r="110" spans="2:12">
      <c r="B110" s="48" t="s">
        <v>2416</v>
      </c>
      <c r="C110" s="48" t="s">
        <v>2419</v>
      </c>
      <c r="D110" s="16">
        <v>46118</v>
      </c>
      <c r="E110" s="48" t="s">
        <v>2413</v>
      </c>
      <c r="F110" s="17" t="s">
        <v>2</v>
      </c>
      <c r="G110" s="17" t="s">
        <v>225</v>
      </c>
      <c r="H110" s="17" t="s">
        <v>524</v>
      </c>
      <c r="I110" s="29">
        <v>5.5</v>
      </c>
      <c r="J110" s="17" t="s">
        <v>525</v>
      </c>
      <c r="K110" s="20">
        <f>IF(FluxoCaixa10131514[[#This Row],[Movimento ]]="Saldo Inicial",FluxoCaixa10131514[[#This Row],[R$ (Valores)]],K109+FluxoCaixa10131514[[#This Row],[Valores Receitas / Despesas]])</f>
        <v>114606.22999999997</v>
      </c>
      <c r="L110" s="20">
        <f>IF(FluxoCaixa10131514[[#This Row],[Entrada / Saída]]="Saída",FluxoCaixa10131514[[#This Row],[R$ (Valores)]]*-1,FluxoCaixa10131514[[#This Row],[R$ (Valores)]])</f>
        <v>-5.5</v>
      </c>
    </row>
    <row r="111" spans="2:12">
      <c r="B111" s="48" t="s">
        <v>2416</v>
      </c>
      <c r="C111" s="48" t="s">
        <v>2419</v>
      </c>
      <c r="D111" s="16">
        <v>46118</v>
      </c>
      <c r="E111" s="48" t="s">
        <v>2413</v>
      </c>
      <c r="F111" s="17" t="s">
        <v>2</v>
      </c>
      <c r="G111" s="17" t="s">
        <v>225</v>
      </c>
      <c r="H111" s="17" t="s">
        <v>524</v>
      </c>
      <c r="I111" s="29">
        <v>5.7</v>
      </c>
      <c r="J111" s="17" t="s">
        <v>525</v>
      </c>
      <c r="K111" s="20">
        <f>IF(FluxoCaixa10131514[[#This Row],[Movimento ]]="Saldo Inicial",FluxoCaixa10131514[[#This Row],[R$ (Valores)]],K110+FluxoCaixa10131514[[#This Row],[Valores Receitas / Despesas]])</f>
        <v>114600.52999999997</v>
      </c>
      <c r="L111" s="20">
        <f>IF(FluxoCaixa10131514[[#This Row],[Entrada / Saída]]="Saída",FluxoCaixa10131514[[#This Row],[R$ (Valores)]]*-1,FluxoCaixa10131514[[#This Row],[R$ (Valores)]])</f>
        <v>-5.7</v>
      </c>
    </row>
    <row r="112" spans="2:12">
      <c r="B112" s="48" t="s">
        <v>2416</v>
      </c>
      <c r="C112" s="48" t="s">
        <v>2419</v>
      </c>
      <c r="D112" s="16">
        <v>46118</v>
      </c>
      <c r="E112" s="48" t="s">
        <v>2413</v>
      </c>
      <c r="F112" s="17" t="s">
        <v>2</v>
      </c>
      <c r="G112" s="17" t="s">
        <v>225</v>
      </c>
      <c r="H112" s="17" t="s">
        <v>524</v>
      </c>
      <c r="I112" s="29">
        <v>5.7</v>
      </c>
      <c r="J112" s="17" t="s">
        <v>525</v>
      </c>
      <c r="K112" s="20">
        <f>IF(FluxoCaixa10131514[[#This Row],[Movimento ]]="Saldo Inicial",FluxoCaixa10131514[[#This Row],[R$ (Valores)]],K111+FluxoCaixa10131514[[#This Row],[Valores Receitas / Despesas]])</f>
        <v>114594.82999999997</v>
      </c>
      <c r="L112" s="20">
        <f>IF(FluxoCaixa10131514[[#This Row],[Entrada / Saída]]="Saída",FluxoCaixa10131514[[#This Row],[R$ (Valores)]]*-1,FluxoCaixa10131514[[#This Row],[R$ (Valores)]])</f>
        <v>-5.7</v>
      </c>
    </row>
    <row r="113" spans="2:12">
      <c r="B113" s="48" t="s">
        <v>2416</v>
      </c>
      <c r="C113" s="48" t="s">
        <v>2419</v>
      </c>
      <c r="D113" s="16">
        <v>46118</v>
      </c>
      <c r="E113" s="48" t="s">
        <v>2413</v>
      </c>
      <c r="F113" s="17" t="s">
        <v>2</v>
      </c>
      <c r="G113" s="17" t="s">
        <v>225</v>
      </c>
      <c r="H113" s="17" t="s">
        <v>524</v>
      </c>
      <c r="I113" s="29">
        <v>5.7</v>
      </c>
      <c r="J113" s="17" t="s">
        <v>525</v>
      </c>
      <c r="K113" s="20">
        <f>IF(FluxoCaixa10131514[[#This Row],[Movimento ]]="Saldo Inicial",FluxoCaixa10131514[[#This Row],[R$ (Valores)]],K112+FluxoCaixa10131514[[#This Row],[Valores Receitas / Despesas]])</f>
        <v>114589.12999999998</v>
      </c>
      <c r="L113" s="20">
        <f>IF(FluxoCaixa10131514[[#This Row],[Entrada / Saída]]="Saída",FluxoCaixa10131514[[#This Row],[R$ (Valores)]]*-1,FluxoCaixa10131514[[#This Row],[R$ (Valores)]])</f>
        <v>-5.7</v>
      </c>
    </row>
    <row r="114" spans="2:12">
      <c r="B114" s="48" t="s">
        <v>2416</v>
      </c>
      <c r="C114" s="48" t="s">
        <v>2419</v>
      </c>
      <c r="D114" s="16">
        <v>46118</v>
      </c>
      <c r="E114" s="48" t="s">
        <v>2413</v>
      </c>
      <c r="F114" s="17" t="s">
        <v>2</v>
      </c>
      <c r="G114" s="17" t="s">
        <v>225</v>
      </c>
      <c r="H114" s="17" t="s">
        <v>524</v>
      </c>
      <c r="I114" s="29">
        <v>1.49</v>
      </c>
      <c r="J114" s="17" t="s">
        <v>525</v>
      </c>
      <c r="K114" s="20">
        <f>IF(FluxoCaixa10131514[[#This Row],[Movimento ]]="Saldo Inicial",FluxoCaixa10131514[[#This Row],[R$ (Valores)]],K113+FluxoCaixa10131514[[#This Row],[Valores Receitas / Despesas]])</f>
        <v>114587.63999999997</v>
      </c>
      <c r="L114" s="20">
        <f>IF(FluxoCaixa10131514[[#This Row],[Entrada / Saída]]="Saída",FluxoCaixa10131514[[#This Row],[R$ (Valores)]]*-1,FluxoCaixa10131514[[#This Row],[R$ (Valores)]])</f>
        <v>-1.49</v>
      </c>
    </row>
    <row r="115" spans="2:12">
      <c r="B115" s="48" t="s">
        <v>2416</v>
      </c>
      <c r="C115" s="48" t="s">
        <v>2419</v>
      </c>
      <c r="D115" s="16">
        <v>46118</v>
      </c>
      <c r="E115" s="48" t="s">
        <v>2413</v>
      </c>
      <c r="F115" s="17" t="s">
        <v>2</v>
      </c>
      <c r="G115" s="17" t="s">
        <v>225</v>
      </c>
      <c r="H115" s="17" t="s">
        <v>524</v>
      </c>
      <c r="I115" s="29">
        <v>5.7</v>
      </c>
      <c r="J115" s="17" t="s">
        <v>525</v>
      </c>
      <c r="K115" s="20">
        <f>IF(FluxoCaixa10131514[[#This Row],[Movimento ]]="Saldo Inicial",FluxoCaixa10131514[[#This Row],[R$ (Valores)]],K114+FluxoCaixa10131514[[#This Row],[Valores Receitas / Despesas]])</f>
        <v>114581.93999999997</v>
      </c>
      <c r="L115" s="20">
        <f>IF(FluxoCaixa10131514[[#This Row],[Entrada / Saída]]="Saída",FluxoCaixa10131514[[#This Row],[R$ (Valores)]]*-1,FluxoCaixa10131514[[#This Row],[R$ (Valores)]])</f>
        <v>-5.7</v>
      </c>
    </row>
    <row r="116" spans="2:12">
      <c r="B116" s="48" t="s">
        <v>2416</v>
      </c>
      <c r="C116" s="48" t="s">
        <v>2419</v>
      </c>
      <c r="D116" s="16">
        <v>46119</v>
      </c>
      <c r="E116" s="48" t="s">
        <v>2413</v>
      </c>
      <c r="F116" s="17" t="s">
        <v>2</v>
      </c>
      <c r="G116" s="17" t="s">
        <v>225</v>
      </c>
      <c r="H116" s="17" t="s">
        <v>524</v>
      </c>
      <c r="I116" s="29">
        <v>15.2</v>
      </c>
      <c r="J116" s="17" t="s">
        <v>525</v>
      </c>
      <c r="K116" s="20">
        <f>IF(FluxoCaixa10131514[[#This Row],[Movimento ]]="Saldo Inicial",FluxoCaixa10131514[[#This Row],[R$ (Valores)]],K115+FluxoCaixa10131514[[#This Row],[Valores Receitas / Despesas]])</f>
        <v>114566.73999999998</v>
      </c>
      <c r="L116" s="20">
        <f>IF(FluxoCaixa10131514[[#This Row],[Entrada / Saída]]="Saída",FluxoCaixa10131514[[#This Row],[R$ (Valores)]]*-1,FluxoCaixa10131514[[#This Row],[R$ (Valores)]])</f>
        <v>-15.2</v>
      </c>
    </row>
    <row r="117" spans="2:12">
      <c r="B117" s="48" t="s">
        <v>2416</v>
      </c>
      <c r="C117" s="48" t="s">
        <v>2419</v>
      </c>
      <c r="D117" s="16">
        <v>46119</v>
      </c>
      <c r="E117" s="48" t="s">
        <v>2413</v>
      </c>
      <c r="F117" s="17" t="s">
        <v>2</v>
      </c>
      <c r="G117" s="17" t="s">
        <v>225</v>
      </c>
      <c r="H117" s="17" t="s">
        <v>524</v>
      </c>
      <c r="I117" s="29">
        <v>23</v>
      </c>
      <c r="J117" s="17" t="s">
        <v>525</v>
      </c>
      <c r="K117" s="20">
        <f>IF(FluxoCaixa10131514[[#This Row],[Movimento ]]="Saldo Inicial",FluxoCaixa10131514[[#This Row],[R$ (Valores)]],K116+FluxoCaixa10131514[[#This Row],[Valores Receitas / Despesas]])</f>
        <v>114543.73999999998</v>
      </c>
      <c r="L117" s="20">
        <f>IF(FluxoCaixa10131514[[#This Row],[Entrada / Saída]]="Saída",FluxoCaixa10131514[[#This Row],[R$ (Valores)]]*-1,FluxoCaixa10131514[[#This Row],[R$ (Valores)]])</f>
        <v>-23</v>
      </c>
    </row>
    <row r="118" spans="2:12">
      <c r="B118" s="48" t="s">
        <v>2416</v>
      </c>
      <c r="C118" s="48" t="s">
        <v>2419</v>
      </c>
      <c r="D118" s="16">
        <v>46119</v>
      </c>
      <c r="E118" s="48" t="s">
        <v>2413</v>
      </c>
      <c r="F118" s="17" t="s">
        <v>2</v>
      </c>
      <c r="G118" s="17" t="s">
        <v>225</v>
      </c>
      <c r="H118" s="17" t="s">
        <v>524</v>
      </c>
      <c r="I118" s="29">
        <v>22.8</v>
      </c>
      <c r="J118" s="17" t="s">
        <v>525</v>
      </c>
      <c r="K118" s="20">
        <f>IF(FluxoCaixa10131514[[#This Row],[Movimento ]]="Saldo Inicial",FluxoCaixa10131514[[#This Row],[R$ (Valores)]],K117+FluxoCaixa10131514[[#This Row],[Valores Receitas / Despesas]])</f>
        <v>114520.93999999997</v>
      </c>
      <c r="L118" s="20">
        <f>IF(FluxoCaixa10131514[[#This Row],[Entrada / Saída]]="Saída",FluxoCaixa10131514[[#This Row],[R$ (Valores)]]*-1,FluxoCaixa10131514[[#This Row],[R$ (Valores)]])</f>
        <v>-22.8</v>
      </c>
    </row>
    <row r="119" spans="2:12">
      <c r="B119" s="48" t="s">
        <v>2416</v>
      </c>
      <c r="C119" s="48" t="s">
        <v>2419</v>
      </c>
      <c r="D119" s="16">
        <v>46119</v>
      </c>
      <c r="E119" s="48" t="s">
        <v>2413</v>
      </c>
      <c r="F119" s="17" t="s">
        <v>2</v>
      </c>
      <c r="G119" s="17" t="s">
        <v>225</v>
      </c>
      <c r="H119" s="17" t="s">
        <v>524</v>
      </c>
      <c r="I119" s="29">
        <v>5.5</v>
      </c>
      <c r="J119" s="17" t="s">
        <v>525</v>
      </c>
      <c r="K119" s="20">
        <f>IF(FluxoCaixa10131514[[#This Row],[Movimento ]]="Saldo Inicial",FluxoCaixa10131514[[#This Row],[R$ (Valores)]],K118+FluxoCaixa10131514[[#This Row],[Valores Receitas / Despesas]])</f>
        <v>114515.43999999997</v>
      </c>
      <c r="L119" s="20">
        <f>IF(FluxoCaixa10131514[[#This Row],[Entrada / Saída]]="Saída",FluxoCaixa10131514[[#This Row],[R$ (Valores)]]*-1,FluxoCaixa10131514[[#This Row],[R$ (Valores)]])</f>
        <v>-5.5</v>
      </c>
    </row>
    <row r="120" spans="2:12">
      <c r="B120" s="48" t="s">
        <v>2416</v>
      </c>
      <c r="C120" s="48" t="s">
        <v>2419</v>
      </c>
      <c r="D120" s="16">
        <v>46119</v>
      </c>
      <c r="E120" s="48" t="s">
        <v>2413</v>
      </c>
      <c r="F120" s="17" t="s">
        <v>2</v>
      </c>
      <c r="G120" s="17" t="s">
        <v>225</v>
      </c>
      <c r="H120" s="17" t="s">
        <v>524</v>
      </c>
      <c r="I120" s="29">
        <v>5.5</v>
      </c>
      <c r="J120" s="17" t="s">
        <v>525</v>
      </c>
      <c r="K120" s="20">
        <f>IF(FluxoCaixa10131514[[#This Row],[Movimento ]]="Saldo Inicial",FluxoCaixa10131514[[#This Row],[R$ (Valores)]],K119+FluxoCaixa10131514[[#This Row],[Valores Receitas / Despesas]])</f>
        <v>114509.93999999997</v>
      </c>
      <c r="L120" s="20">
        <f>IF(FluxoCaixa10131514[[#This Row],[Entrada / Saída]]="Saída",FluxoCaixa10131514[[#This Row],[R$ (Valores)]]*-1,FluxoCaixa10131514[[#This Row],[R$ (Valores)]])</f>
        <v>-5.5</v>
      </c>
    </row>
    <row r="121" spans="2:12">
      <c r="B121" s="48" t="s">
        <v>2416</v>
      </c>
      <c r="C121" s="48" t="s">
        <v>2419</v>
      </c>
      <c r="D121" s="16">
        <v>46119</v>
      </c>
      <c r="E121" s="48" t="s">
        <v>2413</v>
      </c>
      <c r="F121" s="17" t="s">
        <v>2</v>
      </c>
      <c r="G121" s="17" t="s">
        <v>225</v>
      </c>
      <c r="H121" s="17" t="s">
        <v>524</v>
      </c>
      <c r="I121" s="29">
        <v>17.68</v>
      </c>
      <c r="J121" s="17" t="s">
        <v>525</v>
      </c>
      <c r="K121" s="20">
        <f>IF(FluxoCaixa10131514[[#This Row],[Movimento ]]="Saldo Inicial",FluxoCaixa10131514[[#This Row],[R$ (Valores)]],K120+FluxoCaixa10131514[[#This Row],[Valores Receitas / Despesas]])</f>
        <v>114492.25999999998</v>
      </c>
      <c r="L121" s="20">
        <f>IF(FluxoCaixa10131514[[#This Row],[Entrada / Saída]]="Saída",FluxoCaixa10131514[[#This Row],[R$ (Valores)]]*-1,FluxoCaixa10131514[[#This Row],[R$ (Valores)]])</f>
        <v>-17.68</v>
      </c>
    </row>
    <row r="122" spans="2:12">
      <c r="B122" s="48" t="s">
        <v>2416</v>
      </c>
      <c r="C122" s="48" t="s">
        <v>2419</v>
      </c>
      <c r="D122" s="16">
        <v>46119</v>
      </c>
      <c r="E122" s="48" t="s">
        <v>2413</v>
      </c>
      <c r="F122" s="17" t="s">
        <v>2</v>
      </c>
      <c r="G122" s="17" t="s">
        <v>225</v>
      </c>
      <c r="H122" s="17" t="s">
        <v>524</v>
      </c>
      <c r="I122" s="29">
        <v>5.5</v>
      </c>
      <c r="J122" s="17" t="s">
        <v>525</v>
      </c>
      <c r="K122" s="20">
        <f>IF(FluxoCaixa10131514[[#This Row],[Movimento ]]="Saldo Inicial",FluxoCaixa10131514[[#This Row],[R$ (Valores)]],K121+FluxoCaixa10131514[[#This Row],[Valores Receitas / Despesas]])</f>
        <v>114486.75999999998</v>
      </c>
      <c r="L122" s="20">
        <f>IF(FluxoCaixa10131514[[#This Row],[Entrada / Saída]]="Saída",FluxoCaixa10131514[[#This Row],[R$ (Valores)]]*-1,FluxoCaixa10131514[[#This Row],[R$ (Valores)]])</f>
        <v>-5.5</v>
      </c>
    </row>
    <row r="123" spans="2:12">
      <c r="B123" s="48" t="s">
        <v>2416</v>
      </c>
      <c r="C123" s="48" t="s">
        <v>2419</v>
      </c>
      <c r="D123" s="16">
        <v>46119</v>
      </c>
      <c r="E123" s="48" t="s">
        <v>2413</v>
      </c>
      <c r="F123" s="17" t="s">
        <v>2</v>
      </c>
      <c r="G123" s="17" t="s">
        <v>507</v>
      </c>
      <c r="H123" s="17" t="s">
        <v>2692</v>
      </c>
      <c r="I123" s="29">
        <v>203.31</v>
      </c>
      <c r="J123" s="17" t="s">
        <v>525</v>
      </c>
      <c r="K123" s="20">
        <f>IF(FluxoCaixa10131514[[#This Row],[Movimento ]]="Saldo Inicial",FluxoCaixa10131514[[#This Row],[R$ (Valores)]],K122+FluxoCaixa10131514[[#This Row],[Valores Receitas / Despesas]])</f>
        <v>114283.44999999998</v>
      </c>
      <c r="L123" s="20">
        <f>IF(FluxoCaixa10131514[[#This Row],[Entrada / Saída]]="Saída",FluxoCaixa10131514[[#This Row],[R$ (Valores)]]*-1,FluxoCaixa10131514[[#This Row],[R$ (Valores)]])</f>
        <v>-203.31</v>
      </c>
    </row>
    <row r="124" spans="2:12">
      <c r="B124" s="48" t="s">
        <v>2416</v>
      </c>
      <c r="C124" s="48" t="s">
        <v>2419</v>
      </c>
      <c r="D124" s="16">
        <v>46119</v>
      </c>
      <c r="E124" s="48" t="s">
        <v>2413</v>
      </c>
      <c r="F124" s="17" t="s">
        <v>2</v>
      </c>
      <c r="G124" s="17" t="s">
        <v>507</v>
      </c>
      <c r="H124" s="17" t="s">
        <v>2693</v>
      </c>
      <c r="I124" s="29">
        <v>68.17</v>
      </c>
      <c r="J124" s="17" t="s">
        <v>525</v>
      </c>
      <c r="K124" s="20">
        <f>IF(FluxoCaixa10131514[[#This Row],[Movimento ]]="Saldo Inicial",FluxoCaixa10131514[[#This Row],[R$ (Valores)]],K123+FluxoCaixa10131514[[#This Row],[Valores Receitas / Despesas]])</f>
        <v>114215.27999999998</v>
      </c>
      <c r="L124" s="20">
        <f>IF(FluxoCaixa10131514[[#This Row],[Entrada / Saída]]="Saída",FluxoCaixa10131514[[#This Row],[R$ (Valores)]]*-1,FluxoCaixa10131514[[#This Row],[R$ (Valores)]])</f>
        <v>-68.17</v>
      </c>
    </row>
    <row r="125" spans="2:12">
      <c r="B125" s="48" t="s">
        <v>2416</v>
      </c>
      <c r="C125" s="48" t="s">
        <v>2419</v>
      </c>
      <c r="D125" s="16">
        <v>46119</v>
      </c>
      <c r="E125" s="48" t="s">
        <v>2413</v>
      </c>
      <c r="F125" s="17" t="s">
        <v>2</v>
      </c>
      <c r="G125" s="17" t="s">
        <v>507</v>
      </c>
      <c r="H125" s="17" t="s">
        <v>2694</v>
      </c>
      <c r="I125" s="29">
        <v>68.17</v>
      </c>
      <c r="J125" s="17" t="s">
        <v>525</v>
      </c>
      <c r="K125" s="20">
        <f>IF(FluxoCaixa10131514[[#This Row],[Movimento ]]="Saldo Inicial",FluxoCaixa10131514[[#This Row],[R$ (Valores)]],K124+FluxoCaixa10131514[[#This Row],[Valores Receitas / Despesas]])</f>
        <v>114147.10999999999</v>
      </c>
      <c r="L125" s="20">
        <f>IF(FluxoCaixa10131514[[#This Row],[Entrada / Saída]]="Saída",FluxoCaixa10131514[[#This Row],[R$ (Valores)]]*-1,FluxoCaixa10131514[[#This Row],[R$ (Valores)]])</f>
        <v>-68.17</v>
      </c>
    </row>
    <row r="126" spans="2:12">
      <c r="B126" s="48" t="s">
        <v>2416</v>
      </c>
      <c r="C126" s="48" t="s">
        <v>2419</v>
      </c>
      <c r="D126" s="16">
        <v>46119</v>
      </c>
      <c r="E126" s="48" t="s">
        <v>2413</v>
      </c>
      <c r="F126" s="17" t="s">
        <v>2</v>
      </c>
      <c r="G126" s="17" t="s">
        <v>507</v>
      </c>
      <c r="H126" s="17" t="s">
        <v>2695</v>
      </c>
      <c r="I126" s="29">
        <v>68.17</v>
      </c>
      <c r="J126" s="17" t="s">
        <v>525</v>
      </c>
      <c r="K126" s="20">
        <f>IF(FluxoCaixa10131514[[#This Row],[Movimento ]]="Saldo Inicial",FluxoCaixa10131514[[#This Row],[R$ (Valores)]],K125+FluxoCaixa10131514[[#This Row],[Valores Receitas / Despesas]])</f>
        <v>114078.93999999999</v>
      </c>
      <c r="L126" s="20">
        <f>IF(FluxoCaixa10131514[[#This Row],[Entrada / Saída]]="Saída",FluxoCaixa10131514[[#This Row],[R$ (Valores)]]*-1,FluxoCaixa10131514[[#This Row],[R$ (Valores)]])</f>
        <v>-68.17</v>
      </c>
    </row>
    <row r="127" spans="2:12">
      <c r="B127" s="48" t="s">
        <v>2416</v>
      </c>
      <c r="C127" s="48" t="s">
        <v>2419</v>
      </c>
      <c r="D127" s="16">
        <v>46119</v>
      </c>
      <c r="E127" s="48" t="s">
        <v>2417</v>
      </c>
      <c r="F127" s="17" t="s">
        <v>2</v>
      </c>
      <c r="G127" s="17" t="s">
        <v>79</v>
      </c>
      <c r="H127" s="17" t="s">
        <v>2696</v>
      </c>
      <c r="I127" s="29">
        <v>983.6</v>
      </c>
      <c r="J127" s="17" t="s">
        <v>525</v>
      </c>
      <c r="K127" s="20">
        <f>IF(FluxoCaixa10131514[[#This Row],[Movimento ]]="Saldo Inicial",FluxoCaixa10131514[[#This Row],[R$ (Valores)]],K126+FluxoCaixa10131514[[#This Row],[Valores Receitas / Despesas]])</f>
        <v>113095.33999999998</v>
      </c>
      <c r="L127" s="20">
        <f>IF(FluxoCaixa10131514[[#This Row],[Entrada / Saída]]="Saída",FluxoCaixa10131514[[#This Row],[R$ (Valores)]]*-1,FluxoCaixa10131514[[#This Row],[R$ (Valores)]])</f>
        <v>-983.6</v>
      </c>
    </row>
    <row r="128" spans="2:12">
      <c r="B128" s="48" t="s">
        <v>2416</v>
      </c>
      <c r="C128" s="48" t="s">
        <v>2419</v>
      </c>
      <c r="D128" s="16">
        <v>46119</v>
      </c>
      <c r="E128" s="48" t="s">
        <v>2413</v>
      </c>
      <c r="F128" s="17" t="s">
        <v>2</v>
      </c>
      <c r="G128" s="17" t="s">
        <v>70</v>
      </c>
      <c r="H128" s="17" t="s">
        <v>2474</v>
      </c>
      <c r="I128" s="29">
        <v>1000</v>
      </c>
      <c r="J128" s="17" t="s">
        <v>525</v>
      </c>
      <c r="K128" s="20">
        <f>IF(FluxoCaixa10131514[[#This Row],[Movimento ]]="Saldo Inicial",FluxoCaixa10131514[[#This Row],[R$ (Valores)]],K127+FluxoCaixa10131514[[#This Row],[Valores Receitas / Despesas]])</f>
        <v>112095.33999999998</v>
      </c>
      <c r="L128" s="20">
        <f>IF(FluxoCaixa10131514[[#This Row],[Entrada / Saída]]="Saída",FluxoCaixa10131514[[#This Row],[R$ (Valores)]]*-1,FluxoCaixa10131514[[#This Row],[R$ (Valores)]])</f>
        <v>-1000</v>
      </c>
    </row>
    <row r="129" spans="2:12">
      <c r="B129" s="48" t="s">
        <v>2416</v>
      </c>
      <c r="C129" s="48" t="s">
        <v>2419</v>
      </c>
      <c r="D129" s="16">
        <v>46119</v>
      </c>
      <c r="E129" s="48" t="s">
        <v>2413</v>
      </c>
      <c r="F129" s="17" t="s">
        <v>2</v>
      </c>
      <c r="G129" s="17" t="s">
        <v>70</v>
      </c>
      <c r="H129" s="17" t="s">
        <v>2697</v>
      </c>
      <c r="I129" s="29">
        <v>764.81</v>
      </c>
      <c r="J129" s="17" t="s">
        <v>525</v>
      </c>
      <c r="K129" s="20">
        <f>IF(FluxoCaixa10131514[[#This Row],[Movimento ]]="Saldo Inicial",FluxoCaixa10131514[[#This Row],[R$ (Valores)]],K128+FluxoCaixa10131514[[#This Row],[Valores Receitas / Despesas]])</f>
        <v>111330.52999999998</v>
      </c>
      <c r="L129" s="20">
        <f>IF(FluxoCaixa10131514[[#This Row],[Entrada / Saída]]="Saída",FluxoCaixa10131514[[#This Row],[R$ (Valores)]]*-1,FluxoCaixa10131514[[#This Row],[R$ (Valores)]])</f>
        <v>-764.81</v>
      </c>
    </row>
    <row r="130" spans="2:12">
      <c r="B130" s="48" t="s">
        <v>2416</v>
      </c>
      <c r="C130" s="48" t="s">
        <v>2419</v>
      </c>
      <c r="D130" s="16">
        <v>46119</v>
      </c>
      <c r="E130" s="48" t="s">
        <v>2413</v>
      </c>
      <c r="F130" s="17" t="s">
        <v>2</v>
      </c>
      <c r="G130" s="17" t="s">
        <v>225</v>
      </c>
      <c r="H130" s="17" t="s">
        <v>524</v>
      </c>
      <c r="I130" s="29">
        <v>11.4</v>
      </c>
      <c r="J130" s="17" t="s">
        <v>525</v>
      </c>
      <c r="K130" s="20">
        <f>IF(FluxoCaixa10131514[[#This Row],[Movimento ]]="Saldo Inicial",FluxoCaixa10131514[[#This Row],[R$ (Valores)]],K129+FluxoCaixa10131514[[#This Row],[Valores Receitas / Despesas]])</f>
        <v>111319.12999999999</v>
      </c>
      <c r="L130" s="20">
        <f>IF(FluxoCaixa10131514[[#This Row],[Entrada / Saída]]="Saída",FluxoCaixa10131514[[#This Row],[R$ (Valores)]]*-1,FluxoCaixa10131514[[#This Row],[R$ (Valores)]])</f>
        <v>-11.4</v>
      </c>
    </row>
    <row r="131" spans="2:12">
      <c r="B131" s="48" t="s">
        <v>2416</v>
      </c>
      <c r="C131" s="48" t="s">
        <v>2419</v>
      </c>
      <c r="D131" s="16">
        <v>46119</v>
      </c>
      <c r="E131" s="48" t="s">
        <v>2413</v>
      </c>
      <c r="F131" s="17" t="s">
        <v>2</v>
      </c>
      <c r="G131" s="17" t="s">
        <v>225</v>
      </c>
      <c r="H131" s="17" t="s">
        <v>524</v>
      </c>
      <c r="I131" s="29">
        <v>5.4</v>
      </c>
      <c r="J131" s="17" t="s">
        <v>525</v>
      </c>
      <c r="K131" s="20">
        <f>IF(FluxoCaixa10131514[[#This Row],[Movimento ]]="Saldo Inicial",FluxoCaixa10131514[[#This Row],[R$ (Valores)]],K130+FluxoCaixa10131514[[#This Row],[Valores Receitas / Despesas]])</f>
        <v>111313.73</v>
      </c>
      <c r="L131" s="20">
        <f>IF(FluxoCaixa10131514[[#This Row],[Entrada / Saída]]="Saída",FluxoCaixa10131514[[#This Row],[R$ (Valores)]]*-1,FluxoCaixa10131514[[#This Row],[R$ (Valores)]])</f>
        <v>-5.4</v>
      </c>
    </row>
    <row r="132" spans="2:12">
      <c r="B132" s="48" t="s">
        <v>2416</v>
      </c>
      <c r="C132" s="48" t="s">
        <v>2419</v>
      </c>
      <c r="D132" s="16">
        <v>46119</v>
      </c>
      <c r="E132" s="48" t="s">
        <v>2413</v>
      </c>
      <c r="F132" s="17" t="s">
        <v>2</v>
      </c>
      <c r="G132" s="17" t="s">
        <v>225</v>
      </c>
      <c r="H132" s="17" t="s">
        <v>524</v>
      </c>
      <c r="I132" s="29">
        <v>5.4</v>
      </c>
      <c r="J132" s="17" t="s">
        <v>525</v>
      </c>
      <c r="K132" s="20">
        <f>IF(FluxoCaixa10131514[[#This Row],[Movimento ]]="Saldo Inicial",FluxoCaixa10131514[[#This Row],[R$ (Valores)]],K131+FluxoCaixa10131514[[#This Row],[Valores Receitas / Despesas]])</f>
        <v>111308.33</v>
      </c>
      <c r="L132" s="20">
        <f>IF(FluxoCaixa10131514[[#This Row],[Entrada / Saída]]="Saída",FluxoCaixa10131514[[#This Row],[R$ (Valores)]]*-1,FluxoCaixa10131514[[#This Row],[R$ (Valores)]])</f>
        <v>-5.4</v>
      </c>
    </row>
    <row r="133" spans="2:12">
      <c r="B133" s="48" t="s">
        <v>2416</v>
      </c>
      <c r="C133" s="48" t="s">
        <v>2419</v>
      </c>
      <c r="D133" s="16">
        <v>46119</v>
      </c>
      <c r="E133" s="48" t="s">
        <v>2413</v>
      </c>
      <c r="F133" s="17" t="s">
        <v>2</v>
      </c>
      <c r="G133" s="17" t="s">
        <v>225</v>
      </c>
      <c r="H133" s="17" t="s">
        <v>524</v>
      </c>
      <c r="I133" s="29">
        <v>11.4</v>
      </c>
      <c r="J133" s="17" t="s">
        <v>525</v>
      </c>
      <c r="K133" s="20">
        <f>IF(FluxoCaixa10131514[[#This Row],[Movimento ]]="Saldo Inicial",FluxoCaixa10131514[[#This Row],[R$ (Valores)]],K132+FluxoCaixa10131514[[#This Row],[Valores Receitas / Despesas]])</f>
        <v>111296.93000000001</v>
      </c>
      <c r="L133" s="20">
        <f>IF(FluxoCaixa10131514[[#This Row],[Entrada / Saída]]="Saída",FluxoCaixa10131514[[#This Row],[R$ (Valores)]]*-1,FluxoCaixa10131514[[#This Row],[R$ (Valores)]])</f>
        <v>-11.4</v>
      </c>
    </row>
    <row r="134" spans="2:12">
      <c r="B134" s="48" t="s">
        <v>2416</v>
      </c>
      <c r="C134" s="48" t="s">
        <v>2419</v>
      </c>
      <c r="D134" s="16">
        <v>46119</v>
      </c>
      <c r="E134" s="48" t="s">
        <v>2413</v>
      </c>
      <c r="F134" s="17" t="s">
        <v>2</v>
      </c>
      <c r="G134" s="17" t="s">
        <v>76</v>
      </c>
      <c r="H134" s="17" t="s">
        <v>2698</v>
      </c>
      <c r="I134" s="29">
        <v>400</v>
      </c>
      <c r="J134" s="17" t="s">
        <v>525</v>
      </c>
      <c r="K134" s="20">
        <f>IF(FluxoCaixa10131514[[#This Row],[Movimento ]]="Saldo Inicial",FluxoCaixa10131514[[#This Row],[R$ (Valores)]],K133+FluxoCaixa10131514[[#This Row],[Valores Receitas / Despesas]])</f>
        <v>110896.93000000001</v>
      </c>
      <c r="L134" s="20">
        <f>IF(FluxoCaixa10131514[[#This Row],[Entrada / Saída]]="Saída",FluxoCaixa10131514[[#This Row],[R$ (Valores)]]*-1,FluxoCaixa10131514[[#This Row],[R$ (Valores)]])</f>
        <v>-400</v>
      </c>
    </row>
    <row r="135" spans="2:12">
      <c r="B135" s="48" t="s">
        <v>2416</v>
      </c>
      <c r="C135" s="48" t="s">
        <v>2419</v>
      </c>
      <c r="D135" s="16">
        <v>46119</v>
      </c>
      <c r="E135" s="48" t="s">
        <v>2413</v>
      </c>
      <c r="F135" s="17" t="s">
        <v>2</v>
      </c>
      <c r="G135" s="17" t="s">
        <v>225</v>
      </c>
      <c r="H135" s="17" t="s">
        <v>524</v>
      </c>
      <c r="I135" s="29">
        <v>5.5</v>
      </c>
      <c r="J135" s="17" t="s">
        <v>525</v>
      </c>
      <c r="K135" s="20">
        <f>IF(FluxoCaixa10131514[[#This Row],[Movimento ]]="Saldo Inicial",FluxoCaixa10131514[[#This Row],[R$ (Valores)]],K134+FluxoCaixa10131514[[#This Row],[Valores Receitas / Despesas]])</f>
        <v>110891.43000000001</v>
      </c>
      <c r="L135" s="20">
        <f>IF(FluxoCaixa10131514[[#This Row],[Entrada / Saída]]="Saída",FluxoCaixa10131514[[#This Row],[R$ (Valores)]]*-1,FluxoCaixa10131514[[#This Row],[R$ (Valores)]])</f>
        <v>-5.5</v>
      </c>
    </row>
    <row r="136" spans="2:12">
      <c r="B136" s="48" t="s">
        <v>2416</v>
      </c>
      <c r="C136" s="48" t="s">
        <v>2419</v>
      </c>
      <c r="D136" s="16">
        <v>46119</v>
      </c>
      <c r="E136" s="48" t="s">
        <v>2413</v>
      </c>
      <c r="F136" s="17" t="s">
        <v>2</v>
      </c>
      <c r="G136" s="17" t="s">
        <v>225</v>
      </c>
      <c r="H136" s="17" t="s">
        <v>524</v>
      </c>
      <c r="I136" s="29">
        <v>5.5</v>
      </c>
      <c r="J136" s="17" t="s">
        <v>525</v>
      </c>
      <c r="K136" s="20">
        <f>IF(FluxoCaixa10131514[[#This Row],[Movimento ]]="Saldo Inicial",FluxoCaixa10131514[[#This Row],[R$ (Valores)]],K135+FluxoCaixa10131514[[#This Row],[Valores Receitas / Despesas]])</f>
        <v>110885.93000000001</v>
      </c>
      <c r="L136" s="20">
        <f>IF(FluxoCaixa10131514[[#This Row],[Entrada / Saída]]="Saída",FluxoCaixa10131514[[#This Row],[R$ (Valores)]]*-1,FluxoCaixa10131514[[#This Row],[R$ (Valores)]])</f>
        <v>-5.5</v>
      </c>
    </row>
    <row r="137" spans="2:12">
      <c r="B137" s="48" t="s">
        <v>2416</v>
      </c>
      <c r="C137" s="48" t="s">
        <v>2419</v>
      </c>
      <c r="D137" s="16">
        <v>46119</v>
      </c>
      <c r="E137" s="48" t="s">
        <v>2413</v>
      </c>
      <c r="F137" s="17" t="s">
        <v>2</v>
      </c>
      <c r="G137" s="17" t="s">
        <v>70</v>
      </c>
      <c r="H137" s="17" t="s">
        <v>2699</v>
      </c>
      <c r="I137" s="29">
        <v>4000</v>
      </c>
      <c r="J137" s="17" t="s">
        <v>525</v>
      </c>
      <c r="K137" s="20">
        <f>IF(FluxoCaixa10131514[[#This Row],[Movimento ]]="Saldo Inicial",FluxoCaixa10131514[[#This Row],[R$ (Valores)]],K136+FluxoCaixa10131514[[#This Row],[Valores Receitas / Despesas]])</f>
        <v>106885.93000000001</v>
      </c>
      <c r="L137" s="20">
        <f>IF(FluxoCaixa10131514[[#This Row],[Entrada / Saída]]="Saída",FluxoCaixa10131514[[#This Row],[R$ (Valores)]]*-1,FluxoCaixa10131514[[#This Row],[R$ (Valores)]])</f>
        <v>-4000</v>
      </c>
    </row>
    <row r="138" spans="2:12">
      <c r="B138" s="48" t="s">
        <v>2416</v>
      </c>
      <c r="C138" s="48" t="s">
        <v>2419</v>
      </c>
      <c r="D138" s="16">
        <v>46119</v>
      </c>
      <c r="E138" s="48" t="s">
        <v>2413</v>
      </c>
      <c r="F138" s="17" t="s">
        <v>2</v>
      </c>
      <c r="G138" s="17" t="s">
        <v>225</v>
      </c>
      <c r="H138" s="17" t="s">
        <v>524</v>
      </c>
      <c r="I138" s="29">
        <v>11.4</v>
      </c>
      <c r="J138" s="17" t="s">
        <v>525</v>
      </c>
      <c r="K138" s="20">
        <f>IF(FluxoCaixa10131514[[#This Row],[Movimento ]]="Saldo Inicial",FluxoCaixa10131514[[#This Row],[R$ (Valores)]],K137+FluxoCaixa10131514[[#This Row],[Valores Receitas / Despesas]])</f>
        <v>106874.53000000001</v>
      </c>
      <c r="L138" s="20">
        <f>IF(FluxoCaixa10131514[[#This Row],[Entrada / Saída]]="Saída",FluxoCaixa10131514[[#This Row],[R$ (Valores)]]*-1,FluxoCaixa10131514[[#This Row],[R$ (Valores)]])</f>
        <v>-11.4</v>
      </c>
    </row>
    <row r="139" spans="2:12">
      <c r="B139" s="48" t="s">
        <v>2416</v>
      </c>
      <c r="C139" s="48" t="s">
        <v>2419</v>
      </c>
      <c r="D139" s="16">
        <v>46119</v>
      </c>
      <c r="E139" s="48" t="s">
        <v>2413</v>
      </c>
      <c r="F139" s="17" t="s">
        <v>2</v>
      </c>
      <c r="G139" s="17" t="s">
        <v>225</v>
      </c>
      <c r="H139" s="17" t="s">
        <v>524</v>
      </c>
      <c r="I139" s="29">
        <v>1.49</v>
      </c>
      <c r="J139" s="17" t="s">
        <v>525</v>
      </c>
      <c r="K139" s="20">
        <f>IF(FluxoCaixa10131514[[#This Row],[Movimento ]]="Saldo Inicial",FluxoCaixa10131514[[#This Row],[R$ (Valores)]],K138+FluxoCaixa10131514[[#This Row],[Valores Receitas / Despesas]])</f>
        <v>106873.04000000001</v>
      </c>
      <c r="L139" s="20">
        <f>IF(FluxoCaixa10131514[[#This Row],[Entrada / Saída]]="Saída",FluxoCaixa10131514[[#This Row],[R$ (Valores)]]*-1,FluxoCaixa10131514[[#This Row],[R$ (Valores)]])</f>
        <v>-1.49</v>
      </c>
    </row>
    <row r="140" spans="2:12">
      <c r="B140" s="48" t="s">
        <v>2416</v>
      </c>
      <c r="C140" s="48" t="s">
        <v>2419</v>
      </c>
      <c r="D140" s="16">
        <v>46119</v>
      </c>
      <c r="E140" s="48" t="s">
        <v>2413</v>
      </c>
      <c r="F140" s="17" t="s">
        <v>2</v>
      </c>
      <c r="G140" s="17" t="s">
        <v>225</v>
      </c>
      <c r="H140" s="17" t="s">
        <v>524</v>
      </c>
      <c r="I140" s="29">
        <v>5.5</v>
      </c>
      <c r="J140" s="17" t="s">
        <v>525</v>
      </c>
      <c r="K140" s="20">
        <f>IF(FluxoCaixa10131514[[#This Row],[Movimento ]]="Saldo Inicial",FluxoCaixa10131514[[#This Row],[R$ (Valores)]],K139+FluxoCaixa10131514[[#This Row],[Valores Receitas / Despesas]])</f>
        <v>106867.54000000001</v>
      </c>
      <c r="L140" s="20">
        <f>IF(FluxoCaixa10131514[[#This Row],[Entrada / Saída]]="Saída",FluxoCaixa10131514[[#This Row],[R$ (Valores)]]*-1,FluxoCaixa10131514[[#This Row],[R$ (Valores)]])</f>
        <v>-5.5</v>
      </c>
    </row>
    <row r="141" spans="2:12">
      <c r="B141" s="48" t="s">
        <v>2416</v>
      </c>
      <c r="C141" s="48" t="s">
        <v>2419</v>
      </c>
      <c r="D141" s="16">
        <v>46119</v>
      </c>
      <c r="E141" s="48" t="s">
        <v>2413</v>
      </c>
      <c r="F141" s="17" t="s">
        <v>2</v>
      </c>
      <c r="G141" s="17" t="s">
        <v>225</v>
      </c>
      <c r="H141" s="17" t="s">
        <v>524</v>
      </c>
      <c r="I141" s="29">
        <v>5.4</v>
      </c>
      <c r="J141" s="17" t="s">
        <v>525</v>
      </c>
      <c r="K141" s="20">
        <f>IF(FluxoCaixa10131514[[#This Row],[Movimento ]]="Saldo Inicial",FluxoCaixa10131514[[#This Row],[R$ (Valores)]],K140+FluxoCaixa10131514[[#This Row],[Valores Receitas / Despesas]])</f>
        <v>106862.14000000001</v>
      </c>
      <c r="L141" s="20">
        <f>IF(FluxoCaixa10131514[[#This Row],[Entrada / Saída]]="Saída",FluxoCaixa10131514[[#This Row],[R$ (Valores)]]*-1,FluxoCaixa10131514[[#This Row],[R$ (Valores)]])</f>
        <v>-5.4</v>
      </c>
    </row>
    <row r="142" spans="2:12">
      <c r="B142" s="48" t="s">
        <v>2416</v>
      </c>
      <c r="C142" s="48" t="s">
        <v>2419</v>
      </c>
      <c r="D142" s="16">
        <v>46119</v>
      </c>
      <c r="E142" s="48" t="s">
        <v>2413</v>
      </c>
      <c r="F142" s="17" t="s">
        <v>2</v>
      </c>
      <c r="G142" s="17" t="s">
        <v>225</v>
      </c>
      <c r="H142" s="17" t="s">
        <v>524</v>
      </c>
      <c r="I142" s="29">
        <v>11.4</v>
      </c>
      <c r="J142" s="17" t="s">
        <v>525</v>
      </c>
      <c r="K142" s="20">
        <f>IF(FluxoCaixa10131514[[#This Row],[Movimento ]]="Saldo Inicial",FluxoCaixa10131514[[#This Row],[R$ (Valores)]],K141+FluxoCaixa10131514[[#This Row],[Valores Receitas / Despesas]])</f>
        <v>106850.74000000002</v>
      </c>
      <c r="L142" s="20">
        <f>IF(FluxoCaixa10131514[[#This Row],[Entrada / Saída]]="Saída",FluxoCaixa10131514[[#This Row],[R$ (Valores)]]*-1,FluxoCaixa10131514[[#This Row],[R$ (Valores)]])</f>
        <v>-11.4</v>
      </c>
    </row>
    <row r="143" spans="2:12">
      <c r="B143" s="48" t="s">
        <v>2416</v>
      </c>
      <c r="C143" s="48" t="s">
        <v>2419</v>
      </c>
      <c r="D143" s="16">
        <v>46119</v>
      </c>
      <c r="E143" s="48" t="s">
        <v>2413</v>
      </c>
      <c r="F143" s="17" t="s">
        <v>2</v>
      </c>
      <c r="G143" s="17" t="s">
        <v>225</v>
      </c>
      <c r="H143" s="17" t="s">
        <v>524</v>
      </c>
      <c r="I143" s="29">
        <v>1.49</v>
      </c>
      <c r="J143" s="17" t="s">
        <v>525</v>
      </c>
      <c r="K143" s="20">
        <f>IF(FluxoCaixa10131514[[#This Row],[Movimento ]]="Saldo Inicial",FluxoCaixa10131514[[#This Row],[R$ (Valores)]],K142+FluxoCaixa10131514[[#This Row],[Valores Receitas / Despesas]])</f>
        <v>106849.25000000001</v>
      </c>
      <c r="L143" s="20">
        <f>IF(FluxoCaixa10131514[[#This Row],[Entrada / Saída]]="Saída",FluxoCaixa10131514[[#This Row],[R$ (Valores)]]*-1,FluxoCaixa10131514[[#This Row],[R$ (Valores)]])</f>
        <v>-1.49</v>
      </c>
    </row>
    <row r="144" spans="2:12">
      <c r="B144" s="48" t="s">
        <v>2416</v>
      </c>
      <c r="C144" s="48" t="s">
        <v>2419</v>
      </c>
      <c r="D144" s="16">
        <v>46119</v>
      </c>
      <c r="E144" s="48" t="s">
        <v>2413</v>
      </c>
      <c r="F144" s="17" t="s">
        <v>2</v>
      </c>
      <c r="G144" s="17" t="s">
        <v>225</v>
      </c>
      <c r="H144" s="17" t="s">
        <v>524</v>
      </c>
      <c r="I144" s="29">
        <v>5.4</v>
      </c>
      <c r="J144" s="17" t="s">
        <v>525</v>
      </c>
      <c r="K144" s="20">
        <f>IF(FluxoCaixa10131514[[#This Row],[Movimento ]]="Saldo Inicial",FluxoCaixa10131514[[#This Row],[R$ (Valores)]],K143+FluxoCaixa10131514[[#This Row],[Valores Receitas / Despesas]])</f>
        <v>106843.85000000002</v>
      </c>
      <c r="L144" s="20">
        <f>IF(FluxoCaixa10131514[[#This Row],[Entrada / Saída]]="Saída",FluxoCaixa10131514[[#This Row],[R$ (Valores)]]*-1,FluxoCaixa10131514[[#This Row],[R$ (Valores)]])</f>
        <v>-5.4</v>
      </c>
    </row>
    <row r="145" spans="2:12">
      <c r="B145" s="48" t="s">
        <v>2416</v>
      </c>
      <c r="C145" s="48" t="s">
        <v>2419</v>
      </c>
      <c r="D145" s="16">
        <v>46119</v>
      </c>
      <c r="E145" s="48" t="s">
        <v>2413</v>
      </c>
      <c r="F145" s="17" t="s">
        <v>1</v>
      </c>
      <c r="G145" s="17" t="s">
        <v>6</v>
      </c>
      <c r="H145" s="17" t="s">
        <v>1476</v>
      </c>
      <c r="I145" s="29">
        <v>17100</v>
      </c>
      <c r="J145" s="17" t="s">
        <v>525</v>
      </c>
      <c r="K145" s="20">
        <f>IF(FluxoCaixa10131514[[#This Row],[Movimento ]]="Saldo Inicial",FluxoCaixa10131514[[#This Row],[R$ (Valores)]],K144+FluxoCaixa10131514[[#This Row],[Valores Receitas / Despesas]])</f>
        <v>123943.85000000002</v>
      </c>
      <c r="L145" s="20">
        <f>IF(FluxoCaixa10131514[[#This Row],[Entrada / Saída]]="Saída",FluxoCaixa10131514[[#This Row],[R$ (Valores)]]*-1,FluxoCaixa10131514[[#This Row],[R$ (Valores)]])</f>
        <v>17100</v>
      </c>
    </row>
    <row r="146" spans="2:12">
      <c r="B146" s="48" t="s">
        <v>2416</v>
      </c>
      <c r="C146" s="48" t="s">
        <v>2419</v>
      </c>
      <c r="D146" s="16">
        <v>46119</v>
      </c>
      <c r="E146" s="48" t="s">
        <v>2413</v>
      </c>
      <c r="F146" s="17" t="s">
        <v>2</v>
      </c>
      <c r="G146" s="17" t="s">
        <v>225</v>
      </c>
      <c r="H146" s="17" t="s">
        <v>524</v>
      </c>
      <c r="I146" s="29">
        <v>1.49</v>
      </c>
      <c r="J146" s="17" t="s">
        <v>525</v>
      </c>
      <c r="K146" s="20">
        <f>IF(FluxoCaixa10131514[[#This Row],[Movimento ]]="Saldo Inicial",FluxoCaixa10131514[[#This Row],[R$ (Valores)]],K145+FluxoCaixa10131514[[#This Row],[Valores Receitas / Despesas]])</f>
        <v>123942.36000000002</v>
      </c>
      <c r="L146" s="20">
        <f>IF(FluxoCaixa10131514[[#This Row],[Entrada / Saída]]="Saída",FluxoCaixa10131514[[#This Row],[R$ (Valores)]]*-1,FluxoCaixa10131514[[#This Row],[R$ (Valores)]])</f>
        <v>-1.49</v>
      </c>
    </row>
    <row r="147" spans="2:12">
      <c r="B147" s="48" t="s">
        <v>2416</v>
      </c>
      <c r="C147" s="48" t="s">
        <v>2419</v>
      </c>
      <c r="D147" s="16">
        <v>46119</v>
      </c>
      <c r="E147" s="48" t="s">
        <v>2413</v>
      </c>
      <c r="F147" s="17" t="s">
        <v>2</v>
      </c>
      <c r="G147" s="17" t="s">
        <v>225</v>
      </c>
      <c r="H147" s="17" t="s">
        <v>524</v>
      </c>
      <c r="I147" s="29">
        <v>11.4</v>
      </c>
      <c r="J147" s="17" t="s">
        <v>525</v>
      </c>
      <c r="K147" s="20">
        <f>IF(FluxoCaixa10131514[[#This Row],[Movimento ]]="Saldo Inicial",FluxoCaixa10131514[[#This Row],[R$ (Valores)]],K146+FluxoCaixa10131514[[#This Row],[Valores Receitas / Despesas]])</f>
        <v>123930.96000000002</v>
      </c>
      <c r="L147" s="20">
        <f>IF(FluxoCaixa10131514[[#This Row],[Entrada / Saída]]="Saída",FluxoCaixa10131514[[#This Row],[R$ (Valores)]]*-1,FluxoCaixa10131514[[#This Row],[R$ (Valores)]])</f>
        <v>-11.4</v>
      </c>
    </row>
    <row r="148" spans="2:12">
      <c r="B148" s="48" t="s">
        <v>2416</v>
      </c>
      <c r="C148" s="48" t="s">
        <v>2419</v>
      </c>
      <c r="D148" s="16">
        <v>46119</v>
      </c>
      <c r="E148" s="48" t="s">
        <v>2413</v>
      </c>
      <c r="F148" s="17" t="s">
        <v>2</v>
      </c>
      <c r="G148" s="17" t="s">
        <v>225</v>
      </c>
      <c r="H148" s="17" t="s">
        <v>524</v>
      </c>
      <c r="I148" s="21">
        <v>5.5</v>
      </c>
      <c r="J148" s="17" t="s">
        <v>525</v>
      </c>
      <c r="K148" s="20">
        <f>IF(FluxoCaixa10131514[[#This Row],[Movimento ]]="Saldo Inicial",FluxoCaixa10131514[[#This Row],[R$ (Valores)]],K147+FluxoCaixa10131514[[#This Row],[Valores Receitas / Despesas]])</f>
        <v>123925.46000000002</v>
      </c>
      <c r="L148" s="20">
        <f>IF(FluxoCaixa10131514[[#This Row],[Entrada / Saída]]="Saída",FluxoCaixa10131514[[#This Row],[R$ (Valores)]]*-1,FluxoCaixa10131514[[#This Row],[R$ (Valores)]])</f>
        <v>-5.5</v>
      </c>
    </row>
    <row r="149" spans="2:12">
      <c r="B149" s="48" t="s">
        <v>2416</v>
      </c>
      <c r="C149" s="48" t="s">
        <v>2419</v>
      </c>
      <c r="D149" s="16">
        <v>46119</v>
      </c>
      <c r="E149" s="48" t="s">
        <v>2413</v>
      </c>
      <c r="F149" s="17" t="s">
        <v>2</v>
      </c>
      <c r="G149" s="17" t="s">
        <v>225</v>
      </c>
      <c r="H149" s="17" t="s">
        <v>524</v>
      </c>
      <c r="I149" s="29">
        <v>5.5</v>
      </c>
      <c r="J149" s="17" t="s">
        <v>525</v>
      </c>
      <c r="K149" s="20">
        <f>IF(FluxoCaixa10131514[[#This Row],[Movimento ]]="Saldo Inicial",FluxoCaixa10131514[[#This Row],[R$ (Valores)]],K148+FluxoCaixa10131514[[#This Row],[Valores Receitas / Despesas]])</f>
        <v>123919.96000000002</v>
      </c>
      <c r="L149" s="20">
        <f>IF(FluxoCaixa10131514[[#This Row],[Entrada / Saída]]="Saída",FluxoCaixa10131514[[#This Row],[R$ (Valores)]]*-1,FluxoCaixa10131514[[#This Row],[R$ (Valores)]])</f>
        <v>-5.5</v>
      </c>
    </row>
    <row r="150" spans="2:12">
      <c r="B150" s="48" t="s">
        <v>2416</v>
      </c>
      <c r="C150" s="48" t="s">
        <v>2419</v>
      </c>
      <c r="D150" s="16">
        <v>46119</v>
      </c>
      <c r="E150" s="48" t="s">
        <v>2413</v>
      </c>
      <c r="F150" s="17" t="s">
        <v>2</v>
      </c>
      <c r="G150" s="17" t="s">
        <v>225</v>
      </c>
      <c r="H150" s="17" t="s">
        <v>524</v>
      </c>
      <c r="I150" s="21">
        <v>5.5</v>
      </c>
      <c r="J150" s="17" t="s">
        <v>525</v>
      </c>
      <c r="K150" s="20">
        <f>IF(FluxoCaixa10131514[[#This Row],[Movimento ]]="Saldo Inicial",FluxoCaixa10131514[[#This Row],[R$ (Valores)]],K149+FluxoCaixa10131514[[#This Row],[Valores Receitas / Despesas]])</f>
        <v>123914.46000000002</v>
      </c>
      <c r="L150" s="20">
        <f>IF(FluxoCaixa10131514[[#This Row],[Entrada / Saída]]="Saída",FluxoCaixa10131514[[#This Row],[R$ (Valores)]]*-1,FluxoCaixa10131514[[#This Row],[R$ (Valores)]])</f>
        <v>-5.5</v>
      </c>
    </row>
    <row r="151" spans="2:12">
      <c r="B151" s="48" t="s">
        <v>2416</v>
      </c>
      <c r="C151" s="48" t="s">
        <v>2419</v>
      </c>
      <c r="D151" s="16">
        <v>46119</v>
      </c>
      <c r="E151" s="48" t="s">
        <v>2413</v>
      </c>
      <c r="F151" s="17" t="s">
        <v>2</v>
      </c>
      <c r="G151" s="17" t="s">
        <v>225</v>
      </c>
      <c r="H151" s="17" t="s">
        <v>524</v>
      </c>
      <c r="I151" s="21">
        <v>1.49</v>
      </c>
      <c r="J151" s="17" t="s">
        <v>525</v>
      </c>
      <c r="K151" s="20">
        <f>IF(FluxoCaixa10131514[[#This Row],[Movimento ]]="Saldo Inicial",FluxoCaixa10131514[[#This Row],[R$ (Valores)]],K150+FluxoCaixa10131514[[#This Row],[Valores Receitas / Despesas]])</f>
        <v>123912.97000000002</v>
      </c>
      <c r="L151" s="20">
        <f>IF(FluxoCaixa10131514[[#This Row],[Entrada / Saída]]="Saída",FluxoCaixa10131514[[#This Row],[R$ (Valores)]]*-1,FluxoCaixa10131514[[#This Row],[R$ (Valores)]])</f>
        <v>-1.49</v>
      </c>
    </row>
    <row r="152" spans="2:12">
      <c r="B152" s="48" t="s">
        <v>2416</v>
      </c>
      <c r="C152" s="48" t="s">
        <v>2419</v>
      </c>
      <c r="D152" s="16">
        <v>46119</v>
      </c>
      <c r="E152" s="48" t="s">
        <v>2413</v>
      </c>
      <c r="F152" s="17" t="s">
        <v>2</v>
      </c>
      <c r="G152" s="17" t="s">
        <v>225</v>
      </c>
      <c r="H152" s="17" t="s">
        <v>524</v>
      </c>
      <c r="I152" s="21">
        <v>5.5</v>
      </c>
      <c r="J152" s="17" t="s">
        <v>525</v>
      </c>
      <c r="K152" s="20">
        <f>IF(FluxoCaixa10131514[[#This Row],[Movimento ]]="Saldo Inicial",FluxoCaixa10131514[[#This Row],[R$ (Valores)]],K151+FluxoCaixa10131514[[#This Row],[Valores Receitas / Despesas]])</f>
        <v>123907.47000000002</v>
      </c>
      <c r="L152" s="20">
        <f>IF(FluxoCaixa10131514[[#This Row],[Entrada / Saída]]="Saída",FluxoCaixa10131514[[#This Row],[R$ (Valores)]]*-1,FluxoCaixa10131514[[#This Row],[R$ (Valores)]])</f>
        <v>-5.5</v>
      </c>
    </row>
    <row r="153" spans="2:12">
      <c r="B153" s="48" t="s">
        <v>2416</v>
      </c>
      <c r="C153" s="48" t="s">
        <v>2419</v>
      </c>
      <c r="D153" s="16">
        <v>46119</v>
      </c>
      <c r="E153" s="48" t="s">
        <v>2413</v>
      </c>
      <c r="F153" s="17" t="s">
        <v>2</v>
      </c>
      <c r="G153" s="17" t="s">
        <v>225</v>
      </c>
      <c r="H153" s="17" t="s">
        <v>524</v>
      </c>
      <c r="I153" s="21">
        <v>6</v>
      </c>
      <c r="J153" s="17" t="s">
        <v>525</v>
      </c>
      <c r="K153" s="20">
        <f>IF(FluxoCaixa10131514[[#This Row],[Movimento ]]="Saldo Inicial",FluxoCaixa10131514[[#This Row],[R$ (Valores)]],K152+FluxoCaixa10131514[[#This Row],[Valores Receitas / Despesas]])</f>
        <v>123901.47000000002</v>
      </c>
      <c r="L153" s="20">
        <f>IF(FluxoCaixa10131514[[#This Row],[Entrada / Saída]]="Saída",FluxoCaixa10131514[[#This Row],[R$ (Valores)]]*-1,FluxoCaixa10131514[[#This Row],[R$ (Valores)]])</f>
        <v>-6</v>
      </c>
    </row>
    <row r="154" spans="2:12">
      <c r="B154" s="48" t="s">
        <v>2416</v>
      </c>
      <c r="C154" s="48" t="s">
        <v>2419</v>
      </c>
      <c r="D154" s="16">
        <v>46120</v>
      </c>
      <c r="E154" s="48" t="s">
        <v>2413</v>
      </c>
      <c r="F154" s="17" t="s">
        <v>2</v>
      </c>
      <c r="G154" s="17" t="s">
        <v>225</v>
      </c>
      <c r="H154" s="17" t="s">
        <v>524</v>
      </c>
      <c r="I154" s="21">
        <v>5.4</v>
      </c>
      <c r="J154" s="17" t="s">
        <v>525</v>
      </c>
      <c r="K154" s="20">
        <f>IF(FluxoCaixa10131514[[#This Row],[Movimento ]]="Saldo Inicial",FluxoCaixa10131514[[#This Row],[R$ (Valores)]],K153+FluxoCaixa10131514[[#This Row],[Valores Receitas / Despesas]])</f>
        <v>123896.07000000002</v>
      </c>
      <c r="L154" s="20">
        <f>IF(FluxoCaixa10131514[[#This Row],[Entrada / Saída]]="Saída",FluxoCaixa10131514[[#This Row],[R$ (Valores)]]*-1,FluxoCaixa10131514[[#This Row],[R$ (Valores)]])</f>
        <v>-5.4</v>
      </c>
    </row>
    <row r="155" spans="2:12">
      <c r="B155" s="48" t="s">
        <v>2416</v>
      </c>
      <c r="C155" s="48" t="s">
        <v>2419</v>
      </c>
      <c r="D155" s="16">
        <v>46120</v>
      </c>
      <c r="E155" s="48" t="s">
        <v>2413</v>
      </c>
      <c r="F155" s="17" t="s">
        <v>2</v>
      </c>
      <c r="G155" s="17" t="s">
        <v>225</v>
      </c>
      <c r="H155" s="17" t="s">
        <v>524</v>
      </c>
      <c r="I155" s="21">
        <v>6.3</v>
      </c>
      <c r="J155" s="17" t="s">
        <v>525</v>
      </c>
      <c r="K155" s="20">
        <f>IF(FluxoCaixa10131514[[#This Row],[Movimento ]]="Saldo Inicial",FluxoCaixa10131514[[#This Row],[R$ (Valores)]],K154+FluxoCaixa10131514[[#This Row],[Valores Receitas / Despesas]])</f>
        <v>123889.77000000002</v>
      </c>
      <c r="L155" s="20">
        <f>IF(FluxoCaixa10131514[[#This Row],[Entrada / Saída]]="Saída",FluxoCaixa10131514[[#This Row],[R$ (Valores)]]*-1,FluxoCaixa10131514[[#This Row],[R$ (Valores)]])</f>
        <v>-6.3</v>
      </c>
    </row>
    <row r="156" spans="2:12">
      <c r="B156" s="48" t="s">
        <v>2416</v>
      </c>
      <c r="C156" s="48" t="s">
        <v>2419</v>
      </c>
      <c r="D156" s="16">
        <v>46120</v>
      </c>
      <c r="E156" s="48" t="s">
        <v>2413</v>
      </c>
      <c r="F156" s="17" t="s">
        <v>2</v>
      </c>
      <c r="G156" s="17" t="s">
        <v>225</v>
      </c>
      <c r="H156" s="17" t="s">
        <v>524</v>
      </c>
      <c r="I156" s="21">
        <v>5.5</v>
      </c>
      <c r="J156" s="17" t="s">
        <v>525</v>
      </c>
      <c r="K156" s="20">
        <f>IF(FluxoCaixa10131514[[#This Row],[Movimento ]]="Saldo Inicial",FluxoCaixa10131514[[#This Row],[R$ (Valores)]],K155+FluxoCaixa10131514[[#This Row],[Valores Receitas / Despesas]])</f>
        <v>123884.27000000002</v>
      </c>
      <c r="L156" s="20">
        <f>IF(FluxoCaixa10131514[[#This Row],[Entrada / Saída]]="Saída",FluxoCaixa10131514[[#This Row],[R$ (Valores)]]*-1,FluxoCaixa10131514[[#This Row],[R$ (Valores)]])</f>
        <v>-5.5</v>
      </c>
    </row>
    <row r="157" spans="2:12">
      <c r="B157" s="48" t="s">
        <v>2416</v>
      </c>
      <c r="C157" s="48" t="s">
        <v>2419</v>
      </c>
      <c r="D157" s="16">
        <v>46120</v>
      </c>
      <c r="E157" s="48" t="s">
        <v>2413</v>
      </c>
      <c r="F157" s="17" t="s">
        <v>2</v>
      </c>
      <c r="G157" s="17" t="s">
        <v>225</v>
      </c>
      <c r="H157" s="17" t="s">
        <v>524</v>
      </c>
      <c r="I157" s="21">
        <v>5.5</v>
      </c>
      <c r="J157" s="17" t="s">
        <v>525</v>
      </c>
      <c r="K157" s="20">
        <f>IF(FluxoCaixa10131514[[#This Row],[Movimento ]]="Saldo Inicial",FluxoCaixa10131514[[#This Row],[R$ (Valores)]],K156+FluxoCaixa10131514[[#This Row],[Valores Receitas / Despesas]])</f>
        <v>123878.77000000002</v>
      </c>
      <c r="L157" s="20">
        <f>IF(FluxoCaixa10131514[[#This Row],[Entrada / Saída]]="Saída",FluxoCaixa10131514[[#This Row],[R$ (Valores)]]*-1,FluxoCaixa10131514[[#This Row],[R$ (Valores)]])</f>
        <v>-5.5</v>
      </c>
    </row>
    <row r="158" spans="2:12">
      <c r="B158" s="48" t="s">
        <v>2416</v>
      </c>
      <c r="C158" s="48" t="s">
        <v>2419</v>
      </c>
      <c r="D158" s="16">
        <v>46120</v>
      </c>
      <c r="E158" s="48" t="s">
        <v>2413</v>
      </c>
      <c r="F158" s="17" t="s">
        <v>2</v>
      </c>
      <c r="G158" s="17" t="s">
        <v>225</v>
      </c>
      <c r="H158" s="17" t="s">
        <v>524</v>
      </c>
      <c r="I158" s="21">
        <v>5.2</v>
      </c>
      <c r="J158" s="17" t="s">
        <v>525</v>
      </c>
      <c r="K158" s="20">
        <f>IF(FluxoCaixa10131514[[#This Row],[Movimento ]]="Saldo Inicial",FluxoCaixa10131514[[#This Row],[R$ (Valores)]],K157+FluxoCaixa10131514[[#This Row],[Valores Receitas / Despesas]])</f>
        <v>123873.57000000002</v>
      </c>
      <c r="L158" s="20">
        <f>IF(FluxoCaixa10131514[[#This Row],[Entrada / Saída]]="Saída",FluxoCaixa10131514[[#This Row],[R$ (Valores)]]*-1,FluxoCaixa10131514[[#This Row],[R$ (Valores)]])</f>
        <v>-5.2</v>
      </c>
    </row>
    <row r="159" spans="2:12">
      <c r="B159" s="48" t="s">
        <v>2416</v>
      </c>
      <c r="C159" s="48" t="s">
        <v>2419</v>
      </c>
      <c r="D159" s="16">
        <v>46120</v>
      </c>
      <c r="E159" s="48" t="s">
        <v>2413</v>
      </c>
      <c r="F159" s="17" t="s">
        <v>2</v>
      </c>
      <c r="G159" s="17" t="s">
        <v>225</v>
      </c>
      <c r="H159" s="17" t="s">
        <v>524</v>
      </c>
      <c r="I159" s="21">
        <v>5.5</v>
      </c>
      <c r="J159" s="17" t="s">
        <v>525</v>
      </c>
      <c r="K159" s="20">
        <f>IF(FluxoCaixa10131514[[#This Row],[Movimento ]]="Saldo Inicial",FluxoCaixa10131514[[#This Row],[R$ (Valores)]],K158+FluxoCaixa10131514[[#This Row],[Valores Receitas / Despesas]])</f>
        <v>123868.07000000002</v>
      </c>
      <c r="L159" s="20">
        <f>IF(FluxoCaixa10131514[[#This Row],[Entrada / Saída]]="Saída",FluxoCaixa10131514[[#This Row],[R$ (Valores)]]*-1,FluxoCaixa10131514[[#This Row],[R$ (Valores)]])</f>
        <v>-5.5</v>
      </c>
    </row>
    <row r="160" spans="2:12">
      <c r="B160" s="48" t="s">
        <v>2416</v>
      </c>
      <c r="C160" s="48" t="s">
        <v>2419</v>
      </c>
      <c r="D160" s="16">
        <v>46120</v>
      </c>
      <c r="E160" s="48" t="s">
        <v>2417</v>
      </c>
      <c r="F160" s="17" t="s">
        <v>2</v>
      </c>
      <c r="G160" s="17" t="s">
        <v>70</v>
      </c>
      <c r="H160" s="17" t="s">
        <v>2700</v>
      </c>
      <c r="I160" s="21">
        <v>1000</v>
      </c>
      <c r="J160" s="17" t="s">
        <v>525</v>
      </c>
      <c r="K160" s="20">
        <f>IF(FluxoCaixa10131514[[#This Row],[Movimento ]]="Saldo Inicial",FluxoCaixa10131514[[#This Row],[R$ (Valores)]],K159+FluxoCaixa10131514[[#This Row],[Valores Receitas / Despesas]])</f>
        <v>122868.07000000002</v>
      </c>
      <c r="L160" s="20">
        <f>IF(FluxoCaixa10131514[[#This Row],[Entrada / Saída]]="Saída",FluxoCaixa10131514[[#This Row],[R$ (Valores)]]*-1,FluxoCaixa10131514[[#This Row],[R$ (Valores)]])</f>
        <v>-1000</v>
      </c>
    </row>
    <row r="161" spans="2:12">
      <c r="B161" s="48" t="s">
        <v>2416</v>
      </c>
      <c r="C161" s="48" t="s">
        <v>2419</v>
      </c>
      <c r="D161" s="16">
        <v>46120</v>
      </c>
      <c r="E161" s="48" t="s">
        <v>2496</v>
      </c>
      <c r="F161" s="17" t="s">
        <v>2</v>
      </c>
      <c r="G161" s="17" t="s">
        <v>70</v>
      </c>
      <c r="H161" s="17" t="s">
        <v>2057</v>
      </c>
      <c r="I161" s="21">
        <v>6000</v>
      </c>
      <c r="J161" s="17" t="s">
        <v>525</v>
      </c>
      <c r="K161" s="20">
        <f>IF(FluxoCaixa10131514[[#This Row],[Movimento ]]="Saldo Inicial",FluxoCaixa10131514[[#This Row],[R$ (Valores)]],K160+FluxoCaixa10131514[[#This Row],[Valores Receitas / Despesas]])</f>
        <v>116868.07000000002</v>
      </c>
      <c r="L161" s="20">
        <f>IF(FluxoCaixa10131514[[#This Row],[Entrada / Saída]]="Saída",FluxoCaixa10131514[[#This Row],[R$ (Valores)]]*-1,FluxoCaixa10131514[[#This Row],[R$ (Valores)]])</f>
        <v>-6000</v>
      </c>
    </row>
    <row r="162" spans="2:12">
      <c r="B162" s="48" t="s">
        <v>2416</v>
      </c>
      <c r="C162" s="48" t="s">
        <v>2419</v>
      </c>
      <c r="D162" s="16">
        <v>46120</v>
      </c>
      <c r="E162" s="48" t="s">
        <v>2496</v>
      </c>
      <c r="F162" s="17" t="s">
        <v>2</v>
      </c>
      <c r="G162" s="17" t="s">
        <v>70</v>
      </c>
      <c r="H162" s="17" t="s">
        <v>2701</v>
      </c>
      <c r="I162" s="21">
        <v>9386.9</v>
      </c>
      <c r="J162" s="17" t="s">
        <v>525</v>
      </c>
      <c r="K162" s="20">
        <f>IF(FluxoCaixa10131514[[#This Row],[Movimento ]]="Saldo Inicial",FluxoCaixa10131514[[#This Row],[R$ (Valores)]],K161+FluxoCaixa10131514[[#This Row],[Valores Receitas / Despesas]])</f>
        <v>107481.17000000003</v>
      </c>
      <c r="L162" s="20">
        <f>IF(FluxoCaixa10131514[[#This Row],[Entrada / Saída]]="Saída",FluxoCaixa10131514[[#This Row],[R$ (Valores)]]*-1,FluxoCaixa10131514[[#This Row],[R$ (Valores)]])</f>
        <v>-9386.9</v>
      </c>
    </row>
    <row r="163" spans="2:12">
      <c r="B163" s="48" t="s">
        <v>2416</v>
      </c>
      <c r="C163" s="48" t="s">
        <v>2419</v>
      </c>
      <c r="D163" s="16">
        <v>46120</v>
      </c>
      <c r="E163" s="48" t="s">
        <v>2496</v>
      </c>
      <c r="F163" s="17" t="s">
        <v>2</v>
      </c>
      <c r="G163" s="17" t="s">
        <v>70</v>
      </c>
      <c r="H163" s="17" t="s">
        <v>2702</v>
      </c>
      <c r="I163" s="21">
        <v>13957.4</v>
      </c>
      <c r="J163" s="17" t="s">
        <v>525</v>
      </c>
      <c r="K163" s="20">
        <f>IF(FluxoCaixa10131514[[#This Row],[Movimento ]]="Saldo Inicial",FluxoCaixa10131514[[#This Row],[R$ (Valores)]],K162+FluxoCaixa10131514[[#This Row],[Valores Receitas / Despesas]])</f>
        <v>93523.770000000033</v>
      </c>
      <c r="L163" s="20">
        <f>IF(FluxoCaixa10131514[[#This Row],[Entrada / Saída]]="Saída",FluxoCaixa10131514[[#This Row],[R$ (Valores)]]*-1,FluxoCaixa10131514[[#This Row],[R$ (Valores)]])</f>
        <v>-13957.4</v>
      </c>
    </row>
    <row r="164" spans="2:12">
      <c r="B164" s="48" t="s">
        <v>2416</v>
      </c>
      <c r="C164" s="48" t="s">
        <v>2419</v>
      </c>
      <c r="D164" s="16">
        <v>46120</v>
      </c>
      <c r="E164" s="48" t="s">
        <v>2496</v>
      </c>
      <c r="F164" s="17" t="s">
        <v>2</v>
      </c>
      <c r="G164" s="17" t="s">
        <v>70</v>
      </c>
      <c r="H164" s="17" t="s">
        <v>2064</v>
      </c>
      <c r="I164" s="21">
        <v>3500</v>
      </c>
      <c r="J164" s="17" t="s">
        <v>525</v>
      </c>
      <c r="K164" s="20">
        <f>IF(FluxoCaixa10131514[[#This Row],[Movimento ]]="Saldo Inicial",FluxoCaixa10131514[[#This Row],[R$ (Valores)]],K163+FluxoCaixa10131514[[#This Row],[Valores Receitas / Despesas]])</f>
        <v>90023.770000000033</v>
      </c>
      <c r="L164" s="20">
        <f>IF(FluxoCaixa10131514[[#This Row],[Entrada / Saída]]="Saída",FluxoCaixa10131514[[#This Row],[R$ (Valores)]]*-1,FluxoCaixa10131514[[#This Row],[R$ (Valores)]])</f>
        <v>-3500</v>
      </c>
    </row>
    <row r="165" spans="2:12">
      <c r="B165" s="48" t="s">
        <v>2416</v>
      </c>
      <c r="C165" s="48" t="s">
        <v>2419</v>
      </c>
      <c r="D165" s="16">
        <v>46120</v>
      </c>
      <c r="E165" s="48" t="s">
        <v>2417</v>
      </c>
      <c r="F165" s="17" t="s">
        <v>2</v>
      </c>
      <c r="G165" s="17" t="s">
        <v>71</v>
      </c>
      <c r="H165" s="17" t="s">
        <v>2703</v>
      </c>
      <c r="I165" s="21">
        <v>350</v>
      </c>
      <c r="J165" s="17" t="s">
        <v>525</v>
      </c>
      <c r="K165" s="20">
        <f>IF(FluxoCaixa10131514[[#This Row],[Movimento ]]="Saldo Inicial",FluxoCaixa10131514[[#This Row],[R$ (Valores)]],K164+FluxoCaixa10131514[[#This Row],[Valores Receitas / Despesas]])</f>
        <v>89673.770000000033</v>
      </c>
      <c r="L165" s="20">
        <f>IF(FluxoCaixa10131514[[#This Row],[Entrada / Saída]]="Saída",FluxoCaixa10131514[[#This Row],[R$ (Valores)]]*-1,FluxoCaixa10131514[[#This Row],[R$ (Valores)]])</f>
        <v>-350</v>
      </c>
    </row>
    <row r="166" spans="2:12">
      <c r="B166" s="48" t="s">
        <v>2416</v>
      </c>
      <c r="C166" s="48" t="s">
        <v>2419</v>
      </c>
      <c r="D166" s="16">
        <v>46120</v>
      </c>
      <c r="E166" s="48" t="s">
        <v>2417</v>
      </c>
      <c r="F166" s="17" t="s">
        <v>2</v>
      </c>
      <c r="G166" s="17" t="s">
        <v>70</v>
      </c>
      <c r="H166" s="17" t="s">
        <v>2704</v>
      </c>
      <c r="I166" s="21">
        <v>11000</v>
      </c>
      <c r="J166" s="17" t="s">
        <v>525</v>
      </c>
      <c r="K166" s="20">
        <f>IF(FluxoCaixa10131514[[#This Row],[Movimento ]]="Saldo Inicial",FluxoCaixa10131514[[#This Row],[R$ (Valores)]],K165+FluxoCaixa10131514[[#This Row],[Valores Receitas / Despesas]])</f>
        <v>78673.770000000033</v>
      </c>
      <c r="L166" s="20">
        <f>IF(FluxoCaixa10131514[[#This Row],[Entrada / Saída]]="Saída",FluxoCaixa10131514[[#This Row],[R$ (Valores)]]*-1,FluxoCaixa10131514[[#This Row],[R$ (Valores)]])</f>
        <v>-11000</v>
      </c>
    </row>
    <row r="167" spans="2:12">
      <c r="B167" s="48" t="s">
        <v>2416</v>
      </c>
      <c r="C167" s="48" t="s">
        <v>2419</v>
      </c>
      <c r="D167" s="16">
        <v>46120</v>
      </c>
      <c r="E167" s="48" t="s">
        <v>2496</v>
      </c>
      <c r="F167" s="17" t="s">
        <v>2</v>
      </c>
      <c r="G167" s="17" t="s">
        <v>70</v>
      </c>
      <c r="H167" s="17" t="s">
        <v>2705</v>
      </c>
      <c r="I167" s="21">
        <v>600</v>
      </c>
      <c r="J167" s="17" t="s">
        <v>525</v>
      </c>
      <c r="K167" s="20">
        <f>IF(FluxoCaixa10131514[[#This Row],[Movimento ]]="Saldo Inicial",FluxoCaixa10131514[[#This Row],[R$ (Valores)]],K166+FluxoCaixa10131514[[#This Row],[Valores Receitas / Despesas]])</f>
        <v>78073.770000000033</v>
      </c>
      <c r="L167" s="20">
        <f>IF(FluxoCaixa10131514[[#This Row],[Entrada / Saída]]="Saída",FluxoCaixa10131514[[#This Row],[R$ (Valores)]]*-1,FluxoCaixa10131514[[#This Row],[R$ (Valores)]])</f>
        <v>-600</v>
      </c>
    </row>
    <row r="168" spans="2:12">
      <c r="B168" s="48" t="s">
        <v>2416</v>
      </c>
      <c r="C168" s="48" t="s">
        <v>2419</v>
      </c>
      <c r="D168" s="16">
        <v>46120</v>
      </c>
      <c r="E168" s="48" t="s">
        <v>2496</v>
      </c>
      <c r="F168" s="17" t="s">
        <v>2</v>
      </c>
      <c r="G168" s="17" t="s">
        <v>70</v>
      </c>
      <c r="H168" s="17" t="s">
        <v>586</v>
      </c>
      <c r="I168" s="21">
        <v>300</v>
      </c>
      <c r="J168" s="17" t="s">
        <v>525</v>
      </c>
      <c r="K168" s="20">
        <f>IF(FluxoCaixa10131514[[#This Row],[Movimento ]]="Saldo Inicial",FluxoCaixa10131514[[#This Row],[R$ (Valores)]],K167+FluxoCaixa10131514[[#This Row],[Valores Receitas / Despesas]])</f>
        <v>77773.770000000033</v>
      </c>
      <c r="L168" s="20">
        <f>IF(FluxoCaixa10131514[[#This Row],[Entrada / Saída]]="Saída",FluxoCaixa10131514[[#This Row],[R$ (Valores)]]*-1,FluxoCaixa10131514[[#This Row],[R$ (Valores)]])</f>
        <v>-300</v>
      </c>
    </row>
    <row r="169" spans="2:12">
      <c r="B169" s="48" t="s">
        <v>2416</v>
      </c>
      <c r="C169" s="48" t="s">
        <v>2419</v>
      </c>
      <c r="D169" s="16">
        <v>46120</v>
      </c>
      <c r="E169" s="48" t="s">
        <v>2413</v>
      </c>
      <c r="F169" s="17" t="s">
        <v>2</v>
      </c>
      <c r="G169" s="17" t="s">
        <v>225</v>
      </c>
      <c r="H169" s="17" t="s">
        <v>524</v>
      </c>
      <c r="I169" s="21">
        <v>5.5</v>
      </c>
      <c r="J169" s="17" t="s">
        <v>525</v>
      </c>
      <c r="K169" s="20">
        <f>IF(FluxoCaixa10131514[[#This Row],[Movimento ]]="Saldo Inicial",FluxoCaixa10131514[[#This Row],[R$ (Valores)]],K168+FluxoCaixa10131514[[#This Row],[Valores Receitas / Despesas]])</f>
        <v>77768.270000000033</v>
      </c>
      <c r="L169" s="20">
        <f>IF(FluxoCaixa10131514[[#This Row],[Entrada / Saída]]="Saída",FluxoCaixa10131514[[#This Row],[R$ (Valores)]]*-1,FluxoCaixa10131514[[#This Row],[R$ (Valores)]])</f>
        <v>-5.5</v>
      </c>
    </row>
    <row r="170" spans="2:12">
      <c r="B170" s="48" t="s">
        <v>2416</v>
      </c>
      <c r="C170" s="48" t="s">
        <v>2419</v>
      </c>
      <c r="D170" s="16">
        <v>46120</v>
      </c>
      <c r="E170" s="48" t="s">
        <v>2413</v>
      </c>
      <c r="F170" s="17" t="s">
        <v>2</v>
      </c>
      <c r="G170" s="17" t="s">
        <v>225</v>
      </c>
      <c r="H170" s="17" t="s">
        <v>524</v>
      </c>
      <c r="I170" s="21">
        <v>5.5</v>
      </c>
      <c r="J170" s="17" t="s">
        <v>525</v>
      </c>
      <c r="K170" s="20">
        <f>IF(FluxoCaixa10131514[[#This Row],[Movimento ]]="Saldo Inicial",FluxoCaixa10131514[[#This Row],[R$ (Valores)]],K169+FluxoCaixa10131514[[#This Row],[Valores Receitas / Despesas]])</f>
        <v>77762.770000000033</v>
      </c>
      <c r="L170" s="20">
        <f>IF(FluxoCaixa10131514[[#This Row],[Entrada / Saída]]="Saída",FluxoCaixa10131514[[#This Row],[R$ (Valores)]]*-1,FluxoCaixa10131514[[#This Row],[R$ (Valores)]])</f>
        <v>-5.5</v>
      </c>
    </row>
    <row r="171" spans="2:12">
      <c r="B171" s="48" t="s">
        <v>2416</v>
      </c>
      <c r="C171" s="48" t="s">
        <v>2419</v>
      </c>
      <c r="D171" s="16">
        <v>46120</v>
      </c>
      <c r="E171" s="48" t="s">
        <v>2496</v>
      </c>
      <c r="F171" s="17" t="s">
        <v>2</v>
      </c>
      <c r="G171" s="17" t="s">
        <v>71</v>
      </c>
      <c r="H171" s="17" t="s">
        <v>2706</v>
      </c>
      <c r="I171" s="21">
        <v>61</v>
      </c>
      <c r="J171" s="17" t="s">
        <v>525</v>
      </c>
      <c r="K171" s="20">
        <f>IF(FluxoCaixa10131514[[#This Row],[Movimento ]]="Saldo Inicial",FluxoCaixa10131514[[#This Row],[R$ (Valores)]],K170+FluxoCaixa10131514[[#This Row],[Valores Receitas / Despesas]])</f>
        <v>77701.770000000033</v>
      </c>
      <c r="L171" s="20">
        <f>IF(FluxoCaixa10131514[[#This Row],[Entrada / Saída]]="Saída",FluxoCaixa10131514[[#This Row],[R$ (Valores)]]*-1,FluxoCaixa10131514[[#This Row],[R$ (Valores)]])</f>
        <v>-61</v>
      </c>
    </row>
    <row r="172" spans="2:12">
      <c r="B172" s="48" t="s">
        <v>2416</v>
      </c>
      <c r="C172" s="48" t="s">
        <v>2419</v>
      </c>
      <c r="D172" s="16">
        <v>46120</v>
      </c>
      <c r="E172" s="48" t="s">
        <v>2413</v>
      </c>
      <c r="F172" s="17" t="s">
        <v>2</v>
      </c>
      <c r="G172" s="17" t="s">
        <v>225</v>
      </c>
      <c r="H172" s="17" t="s">
        <v>524</v>
      </c>
      <c r="I172" s="21">
        <v>1.49</v>
      </c>
      <c r="J172" s="17" t="s">
        <v>525</v>
      </c>
      <c r="K172" s="20">
        <f>IF(FluxoCaixa10131514[[#This Row],[Movimento ]]="Saldo Inicial",FluxoCaixa10131514[[#This Row],[R$ (Valores)]],K171+FluxoCaixa10131514[[#This Row],[Valores Receitas / Despesas]])</f>
        <v>77700.280000000028</v>
      </c>
      <c r="L172" s="20">
        <f>IF(FluxoCaixa10131514[[#This Row],[Entrada / Saída]]="Saída",FluxoCaixa10131514[[#This Row],[R$ (Valores)]]*-1,FluxoCaixa10131514[[#This Row],[R$ (Valores)]])</f>
        <v>-1.49</v>
      </c>
    </row>
    <row r="173" spans="2:12">
      <c r="B173" s="48" t="s">
        <v>2416</v>
      </c>
      <c r="C173" s="48" t="s">
        <v>2419</v>
      </c>
      <c r="D173" s="16">
        <v>46120</v>
      </c>
      <c r="E173" s="48" t="s">
        <v>2413</v>
      </c>
      <c r="F173" s="17" t="s">
        <v>2</v>
      </c>
      <c r="G173" s="17" t="s">
        <v>225</v>
      </c>
      <c r="H173" s="17" t="s">
        <v>524</v>
      </c>
      <c r="I173" s="21">
        <v>5.5</v>
      </c>
      <c r="J173" s="17" t="s">
        <v>525</v>
      </c>
      <c r="K173" s="20">
        <f>IF(FluxoCaixa10131514[[#This Row],[Movimento ]]="Saldo Inicial",FluxoCaixa10131514[[#This Row],[R$ (Valores)]],K172+FluxoCaixa10131514[[#This Row],[Valores Receitas / Despesas]])</f>
        <v>77694.780000000028</v>
      </c>
      <c r="L173" s="20">
        <f>IF(FluxoCaixa10131514[[#This Row],[Entrada / Saída]]="Saída",FluxoCaixa10131514[[#This Row],[R$ (Valores)]]*-1,FluxoCaixa10131514[[#This Row],[R$ (Valores)]])</f>
        <v>-5.5</v>
      </c>
    </row>
    <row r="174" spans="2:12">
      <c r="B174" s="48" t="s">
        <v>2416</v>
      </c>
      <c r="C174" s="48" t="s">
        <v>2419</v>
      </c>
      <c r="D174" s="16">
        <v>46120</v>
      </c>
      <c r="E174" s="48" t="s">
        <v>2413</v>
      </c>
      <c r="F174" s="17" t="s">
        <v>2</v>
      </c>
      <c r="G174" s="17" t="s">
        <v>225</v>
      </c>
      <c r="H174" s="17" t="s">
        <v>524</v>
      </c>
      <c r="I174" s="21">
        <v>1.49</v>
      </c>
      <c r="J174" s="17" t="s">
        <v>525</v>
      </c>
      <c r="K174" s="20">
        <f>IF(FluxoCaixa10131514[[#This Row],[Movimento ]]="Saldo Inicial",FluxoCaixa10131514[[#This Row],[R$ (Valores)]],K173+FluxoCaixa10131514[[#This Row],[Valores Receitas / Despesas]])</f>
        <v>77693.290000000023</v>
      </c>
      <c r="L174" s="20">
        <f>IF(FluxoCaixa10131514[[#This Row],[Entrada / Saída]]="Saída",FluxoCaixa10131514[[#This Row],[R$ (Valores)]]*-1,FluxoCaixa10131514[[#This Row],[R$ (Valores)]])</f>
        <v>-1.49</v>
      </c>
    </row>
    <row r="175" spans="2:12">
      <c r="B175" s="48" t="s">
        <v>2416</v>
      </c>
      <c r="C175" s="48" t="s">
        <v>2419</v>
      </c>
      <c r="D175" s="16">
        <v>46120</v>
      </c>
      <c r="E175" s="48" t="s">
        <v>2413</v>
      </c>
      <c r="F175" s="17" t="s">
        <v>2</v>
      </c>
      <c r="G175" s="17" t="s">
        <v>225</v>
      </c>
      <c r="H175" s="17" t="s">
        <v>524</v>
      </c>
      <c r="I175" s="21">
        <v>9.0299999999999994</v>
      </c>
      <c r="J175" s="17" t="s">
        <v>525</v>
      </c>
      <c r="K175" s="20">
        <f>IF(FluxoCaixa10131514[[#This Row],[Movimento ]]="Saldo Inicial",FluxoCaixa10131514[[#This Row],[R$ (Valores)]],K174+FluxoCaixa10131514[[#This Row],[Valores Receitas / Despesas]])</f>
        <v>77684.260000000024</v>
      </c>
      <c r="L175" s="20">
        <f>IF(FluxoCaixa10131514[[#This Row],[Entrada / Saída]]="Saída",FluxoCaixa10131514[[#This Row],[R$ (Valores)]]*-1,FluxoCaixa10131514[[#This Row],[R$ (Valores)]])</f>
        <v>-9.0299999999999994</v>
      </c>
    </row>
    <row r="176" spans="2:12">
      <c r="B176" s="48" t="s">
        <v>2416</v>
      </c>
      <c r="C176" s="48" t="s">
        <v>2419</v>
      </c>
      <c r="D176" s="16">
        <v>46120</v>
      </c>
      <c r="E176" s="48" t="s">
        <v>2496</v>
      </c>
      <c r="F176" s="17" t="s">
        <v>2</v>
      </c>
      <c r="G176" s="17" t="s">
        <v>105</v>
      </c>
      <c r="H176" s="17" t="s">
        <v>2707</v>
      </c>
      <c r="I176" s="21">
        <v>5500</v>
      </c>
      <c r="J176" s="17" t="s">
        <v>525</v>
      </c>
      <c r="K176" s="20">
        <f>IF(FluxoCaixa10131514[[#This Row],[Movimento ]]="Saldo Inicial",FluxoCaixa10131514[[#This Row],[R$ (Valores)]],K175+FluxoCaixa10131514[[#This Row],[Valores Receitas / Despesas]])</f>
        <v>72184.260000000024</v>
      </c>
      <c r="L176" s="20">
        <f>IF(FluxoCaixa10131514[[#This Row],[Entrada / Saída]]="Saída",FluxoCaixa10131514[[#This Row],[R$ (Valores)]]*-1,FluxoCaixa10131514[[#This Row],[R$ (Valores)]])</f>
        <v>-5500</v>
      </c>
    </row>
    <row r="177" spans="2:12">
      <c r="B177" s="48" t="s">
        <v>2416</v>
      </c>
      <c r="C177" s="48" t="s">
        <v>2419</v>
      </c>
      <c r="D177" s="16">
        <v>46120</v>
      </c>
      <c r="E177" s="48" t="s">
        <v>2496</v>
      </c>
      <c r="F177" s="17" t="s">
        <v>2</v>
      </c>
      <c r="G177" s="17" t="s">
        <v>353</v>
      </c>
      <c r="H177" s="17" t="s">
        <v>2708</v>
      </c>
      <c r="I177" s="21">
        <v>2233</v>
      </c>
      <c r="J177" s="17" t="s">
        <v>525</v>
      </c>
      <c r="K177" s="20">
        <f>IF(FluxoCaixa10131514[[#This Row],[Movimento ]]="Saldo Inicial",FluxoCaixa10131514[[#This Row],[R$ (Valores)]],K176+FluxoCaixa10131514[[#This Row],[Valores Receitas / Despesas]])</f>
        <v>69951.260000000024</v>
      </c>
      <c r="L177" s="20">
        <f>IF(FluxoCaixa10131514[[#This Row],[Entrada / Saída]]="Saída",FluxoCaixa10131514[[#This Row],[R$ (Valores)]]*-1,FluxoCaixa10131514[[#This Row],[R$ (Valores)]])</f>
        <v>-2233</v>
      </c>
    </row>
    <row r="178" spans="2:12">
      <c r="B178" s="48" t="s">
        <v>2416</v>
      </c>
      <c r="C178" s="48" t="s">
        <v>2419</v>
      </c>
      <c r="D178" s="16">
        <v>46120</v>
      </c>
      <c r="E178" s="48" t="s">
        <v>2413</v>
      </c>
      <c r="F178" s="17" t="s">
        <v>2</v>
      </c>
      <c r="G178" s="17" t="s">
        <v>225</v>
      </c>
      <c r="H178" s="17" t="s">
        <v>524</v>
      </c>
      <c r="I178" s="21">
        <v>1.49</v>
      </c>
      <c r="J178" s="17" t="s">
        <v>525</v>
      </c>
      <c r="K178" s="20">
        <f>IF(FluxoCaixa10131514[[#This Row],[Movimento ]]="Saldo Inicial",FluxoCaixa10131514[[#This Row],[R$ (Valores)]],K177+FluxoCaixa10131514[[#This Row],[Valores Receitas / Despesas]])</f>
        <v>69949.770000000019</v>
      </c>
      <c r="L178" s="20">
        <f>IF(FluxoCaixa10131514[[#This Row],[Entrada / Saída]]="Saída",FluxoCaixa10131514[[#This Row],[R$ (Valores)]]*-1,FluxoCaixa10131514[[#This Row],[R$ (Valores)]])</f>
        <v>-1.49</v>
      </c>
    </row>
    <row r="179" spans="2:12">
      <c r="B179" s="48" t="s">
        <v>2416</v>
      </c>
      <c r="C179" s="48" t="s">
        <v>2419</v>
      </c>
      <c r="D179" s="16">
        <v>46120</v>
      </c>
      <c r="E179" s="48" t="s">
        <v>2413</v>
      </c>
      <c r="F179" s="17" t="s">
        <v>2</v>
      </c>
      <c r="G179" s="17" t="s">
        <v>225</v>
      </c>
      <c r="H179" s="17" t="s">
        <v>524</v>
      </c>
      <c r="I179" s="21">
        <v>5.5</v>
      </c>
      <c r="J179" s="17" t="s">
        <v>525</v>
      </c>
      <c r="K179" s="20">
        <f>IF(FluxoCaixa10131514[[#This Row],[Movimento ]]="Saldo Inicial",FluxoCaixa10131514[[#This Row],[R$ (Valores)]],K178+FluxoCaixa10131514[[#This Row],[Valores Receitas / Despesas]])</f>
        <v>69944.270000000019</v>
      </c>
      <c r="L179" s="20">
        <f>IF(FluxoCaixa10131514[[#This Row],[Entrada / Saída]]="Saída",FluxoCaixa10131514[[#This Row],[R$ (Valores)]]*-1,FluxoCaixa10131514[[#This Row],[R$ (Valores)]])</f>
        <v>-5.5</v>
      </c>
    </row>
    <row r="180" spans="2:12">
      <c r="B180" s="48" t="s">
        <v>2416</v>
      </c>
      <c r="C180" s="48" t="s">
        <v>2419</v>
      </c>
      <c r="D180" s="16">
        <v>46120</v>
      </c>
      <c r="E180" s="48" t="s">
        <v>2413</v>
      </c>
      <c r="F180" s="17" t="s">
        <v>2</v>
      </c>
      <c r="G180" s="17" t="s">
        <v>225</v>
      </c>
      <c r="H180" s="17" t="s">
        <v>524</v>
      </c>
      <c r="I180" s="21">
        <v>1.49</v>
      </c>
      <c r="J180" s="17" t="s">
        <v>525</v>
      </c>
      <c r="K180" s="20">
        <f>IF(FluxoCaixa10131514[[#This Row],[Movimento ]]="Saldo Inicial",FluxoCaixa10131514[[#This Row],[R$ (Valores)]],K179+FluxoCaixa10131514[[#This Row],[Valores Receitas / Despesas]])</f>
        <v>69942.780000000013</v>
      </c>
      <c r="L180" s="20">
        <f>IF(FluxoCaixa10131514[[#This Row],[Entrada / Saída]]="Saída",FluxoCaixa10131514[[#This Row],[R$ (Valores)]]*-1,FluxoCaixa10131514[[#This Row],[R$ (Valores)]])</f>
        <v>-1.49</v>
      </c>
    </row>
    <row r="181" spans="2:12">
      <c r="B181" s="48" t="s">
        <v>2416</v>
      </c>
      <c r="C181" s="48" t="s">
        <v>2419</v>
      </c>
      <c r="D181" s="16">
        <v>46120</v>
      </c>
      <c r="E181" s="48" t="s">
        <v>2413</v>
      </c>
      <c r="F181" s="17" t="s">
        <v>2</v>
      </c>
      <c r="G181" s="17" t="s">
        <v>225</v>
      </c>
      <c r="H181" s="17" t="s">
        <v>524</v>
      </c>
      <c r="I181" s="21">
        <v>11.4</v>
      </c>
      <c r="J181" s="17" t="s">
        <v>525</v>
      </c>
      <c r="K181" s="20">
        <f>IF(FluxoCaixa10131514[[#This Row],[Movimento ]]="Saldo Inicial",FluxoCaixa10131514[[#This Row],[R$ (Valores)]],K180+FluxoCaixa10131514[[#This Row],[Valores Receitas / Despesas]])</f>
        <v>69931.380000000019</v>
      </c>
      <c r="L181" s="20">
        <f>IF(FluxoCaixa10131514[[#This Row],[Entrada / Saída]]="Saída",FluxoCaixa10131514[[#This Row],[R$ (Valores)]]*-1,FluxoCaixa10131514[[#This Row],[R$ (Valores)]])</f>
        <v>-11.4</v>
      </c>
    </row>
    <row r="182" spans="2:12">
      <c r="B182" s="48" t="s">
        <v>2416</v>
      </c>
      <c r="C182" s="48" t="s">
        <v>2419</v>
      </c>
      <c r="D182" s="16">
        <v>46121</v>
      </c>
      <c r="E182" s="48" t="s">
        <v>2413</v>
      </c>
      <c r="F182" s="17" t="s">
        <v>2</v>
      </c>
      <c r="G182" s="17" t="s">
        <v>225</v>
      </c>
      <c r="H182" s="17" t="s">
        <v>524</v>
      </c>
      <c r="I182" s="21">
        <v>11.4</v>
      </c>
      <c r="J182" s="17" t="s">
        <v>525</v>
      </c>
      <c r="K182" s="20">
        <f>IF(FluxoCaixa10131514[[#This Row],[Movimento ]]="Saldo Inicial",FluxoCaixa10131514[[#This Row],[R$ (Valores)]],K181+FluxoCaixa10131514[[#This Row],[Valores Receitas / Despesas]])</f>
        <v>69919.980000000025</v>
      </c>
      <c r="L182" s="20">
        <f>IF(FluxoCaixa10131514[[#This Row],[Entrada / Saída]]="Saída",FluxoCaixa10131514[[#This Row],[R$ (Valores)]]*-1,FluxoCaixa10131514[[#This Row],[R$ (Valores)]])</f>
        <v>-11.4</v>
      </c>
    </row>
    <row r="183" spans="2:12">
      <c r="B183" s="48" t="s">
        <v>2416</v>
      </c>
      <c r="C183" s="48" t="s">
        <v>2419</v>
      </c>
      <c r="D183" s="16">
        <v>46120</v>
      </c>
      <c r="E183" s="48" t="s">
        <v>2413</v>
      </c>
      <c r="F183" s="17" t="s">
        <v>2</v>
      </c>
      <c r="G183" s="17" t="s">
        <v>225</v>
      </c>
      <c r="H183" s="17" t="s">
        <v>524</v>
      </c>
      <c r="I183" s="21">
        <v>9.0299999999999994</v>
      </c>
      <c r="J183" s="17" t="s">
        <v>525</v>
      </c>
      <c r="K183" s="20">
        <f>IF(FluxoCaixa10131514[[#This Row],[Movimento ]]="Saldo Inicial",FluxoCaixa10131514[[#This Row],[R$ (Valores)]],K182+FluxoCaixa10131514[[#This Row],[Valores Receitas / Despesas]])</f>
        <v>69910.950000000026</v>
      </c>
      <c r="L183" s="20">
        <f>IF(FluxoCaixa10131514[[#This Row],[Entrada / Saída]]="Saída",FluxoCaixa10131514[[#This Row],[R$ (Valores)]]*-1,FluxoCaixa10131514[[#This Row],[R$ (Valores)]])</f>
        <v>-9.0299999999999994</v>
      </c>
    </row>
    <row r="184" spans="2:12">
      <c r="B184" s="48" t="s">
        <v>2416</v>
      </c>
      <c r="C184" s="48" t="s">
        <v>2419</v>
      </c>
      <c r="D184" s="16">
        <v>46121</v>
      </c>
      <c r="E184" s="48" t="s">
        <v>2413</v>
      </c>
      <c r="F184" s="17" t="s">
        <v>2</v>
      </c>
      <c r="G184" s="17" t="s">
        <v>225</v>
      </c>
      <c r="H184" s="17" t="s">
        <v>524</v>
      </c>
      <c r="I184" s="21">
        <v>5.5</v>
      </c>
      <c r="J184" s="17" t="s">
        <v>525</v>
      </c>
      <c r="K184" s="20">
        <f>IF(FluxoCaixa10131514[[#This Row],[Movimento ]]="Saldo Inicial",FluxoCaixa10131514[[#This Row],[R$ (Valores)]],K183+FluxoCaixa10131514[[#This Row],[Valores Receitas / Despesas]])</f>
        <v>69905.450000000026</v>
      </c>
      <c r="L184" s="20">
        <f>IF(FluxoCaixa10131514[[#This Row],[Entrada / Saída]]="Saída",FluxoCaixa10131514[[#This Row],[R$ (Valores)]]*-1,FluxoCaixa10131514[[#This Row],[R$ (Valores)]])</f>
        <v>-5.5</v>
      </c>
    </row>
    <row r="185" spans="2:12">
      <c r="B185" s="48" t="s">
        <v>2416</v>
      </c>
      <c r="C185" s="48" t="s">
        <v>2419</v>
      </c>
      <c r="D185" s="16">
        <v>46121</v>
      </c>
      <c r="E185" s="48" t="s">
        <v>2413</v>
      </c>
      <c r="F185" s="17" t="s">
        <v>2</v>
      </c>
      <c r="G185" s="17" t="s">
        <v>225</v>
      </c>
      <c r="H185" s="17" t="s">
        <v>524</v>
      </c>
      <c r="I185" s="21">
        <v>5.4</v>
      </c>
      <c r="J185" s="17" t="s">
        <v>525</v>
      </c>
      <c r="K185" s="20">
        <f>IF(FluxoCaixa10131514[[#This Row],[Movimento ]]="Saldo Inicial",FluxoCaixa10131514[[#This Row],[R$ (Valores)]],K184+FluxoCaixa10131514[[#This Row],[Valores Receitas / Despesas]])</f>
        <v>69900.050000000032</v>
      </c>
      <c r="L185" s="20">
        <f>IF(FluxoCaixa10131514[[#This Row],[Entrada / Saída]]="Saída",FluxoCaixa10131514[[#This Row],[R$ (Valores)]]*-1,FluxoCaixa10131514[[#This Row],[R$ (Valores)]])</f>
        <v>-5.4</v>
      </c>
    </row>
    <row r="186" spans="2:12">
      <c r="B186" s="48" t="s">
        <v>2416</v>
      </c>
      <c r="C186" s="48" t="s">
        <v>2419</v>
      </c>
      <c r="D186" s="16">
        <v>46121</v>
      </c>
      <c r="E186" s="48" t="s">
        <v>2413</v>
      </c>
      <c r="F186" s="17" t="s">
        <v>2</v>
      </c>
      <c r="G186" s="17" t="s">
        <v>225</v>
      </c>
      <c r="H186" s="17" t="s">
        <v>524</v>
      </c>
      <c r="I186" s="21">
        <v>11.4</v>
      </c>
      <c r="J186" s="17" t="s">
        <v>525</v>
      </c>
      <c r="K186" s="20">
        <f>IF(FluxoCaixa10131514[[#This Row],[Movimento ]]="Saldo Inicial",FluxoCaixa10131514[[#This Row],[R$ (Valores)]],K185+FluxoCaixa10131514[[#This Row],[Valores Receitas / Despesas]])</f>
        <v>69888.650000000038</v>
      </c>
      <c r="L186" s="20">
        <f>IF(FluxoCaixa10131514[[#This Row],[Entrada / Saída]]="Saída",FluxoCaixa10131514[[#This Row],[R$ (Valores)]]*-1,FluxoCaixa10131514[[#This Row],[R$ (Valores)]])</f>
        <v>-11.4</v>
      </c>
    </row>
    <row r="187" spans="2:12">
      <c r="B187" s="48" t="s">
        <v>2416</v>
      </c>
      <c r="C187" s="48" t="s">
        <v>2419</v>
      </c>
      <c r="D187" s="16">
        <v>46121</v>
      </c>
      <c r="E187" s="48" t="s">
        <v>2496</v>
      </c>
      <c r="F187" s="17" t="s">
        <v>2</v>
      </c>
      <c r="G187" s="17" t="s">
        <v>80</v>
      </c>
      <c r="H187" s="17" t="s">
        <v>2709</v>
      </c>
      <c r="I187" s="21">
        <v>5500</v>
      </c>
      <c r="J187" s="17" t="s">
        <v>525</v>
      </c>
      <c r="K187" s="20">
        <f>IF(FluxoCaixa10131514[[#This Row],[Movimento ]]="Saldo Inicial",FluxoCaixa10131514[[#This Row],[R$ (Valores)]],K186+FluxoCaixa10131514[[#This Row],[Valores Receitas / Despesas]])</f>
        <v>64388.650000000038</v>
      </c>
      <c r="L187" s="20">
        <f>IF(FluxoCaixa10131514[[#This Row],[Entrada / Saída]]="Saída",FluxoCaixa10131514[[#This Row],[R$ (Valores)]]*-1,FluxoCaixa10131514[[#This Row],[R$ (Valores)]])</f>
        <v>-5500</v>
      </c>
    </row>
    <row r="188" spans="2:12">
      <c r="B188" s="48" t="s">
        <v>2416</v>
      </c>
      <c r="C188" s="48" t="s">
        <v>2419</v>
      </c>
      <c r="D188" s="16">
        <v>46121</v>
      </c>
      <c r="E188" s="48" t="s">
        <v>2417</v>
      </c>
      <c r="F188" s="17" t="s">
        <v>2</v>
      </c>
      <c r="G188" s="17" t="s">
        <v>70</v>
      </c>
      <c r="H188" s="17" t="s">
        <v>2193</v>
      </c>
      <c r="I188" s="21">
        <v>9000</v>
      </c>
      <c r="J188" s="17" t="s">
        <v>525</v>
      </c>
      <c r="K188" s="20">
        <f>IF(FluxoCaixa10131514[[#This Row],[Movimento ]]="Saldo Inicial",FluxoCaixa10131514[[#This Row],[R$ (Valores)]],K187+FluxoCaixa10131514[[#This Row],[Valores Receitas / Despesas]])</f>
        <v>55388.650000000038</v>
      </c>
      <c r="L188" s="20">
        <f>IF(FluxoCaixa10131514[[#This Row],[Entrada / Saída]]="Saída",FluxoCaixa10131514[[#This Row],[R$ (Valores)]]*-1,FluxoCaixa10131514[[#This Row],[R$ (Valores)]])</f>
        <v>-9000</v>
      </c>
    </row>
    <row r="189" spans="2:12">
      <c r="B189" s="48" t="s">
        <v>2416</v>
      </c>
      <c r="C189" s="48" t="s">
        <v>2419</v>
      </c>
      <c r="D189" s="16">
        <v>46121</v>
      </c>
      <c r="E189" s="48" t="s">
        <v>2413</v>
      </c>
      <c r="F189" s="17" t="s">
        <v>2</v>
      </c>
      <c r="G189" s="17" t="s">
        <v>225</v>
      </c>
      <c r="H189" s="17" t="s">
        <v>524</v>
      </c>
      <c r="I189" s="21">
        <v>11.4</v>
      </c>
      <c r="J189" s="17" t="s">
        <v>525</v>
      </c>
      <c r="K189" s="20">
        <f>IF(FluxoCaixa10131514[[#This Row],[Movimento ]]="Saldo Inicial",FluxoCaixa10131514[[#This Row],[R$ (Valores)]],K188+FluxoCaixa10131514[[#This Row],[Valores Receitas / Despesas]])</f>
        <v>55377.250000000036</v>
      </c>
      <c r="L189" s="20">
        <f>IF(FluxoCaixa10131514[[#This Row],[Entrada / Saída]]="Saída",FluxoCaixa10131514[[#This Row],[R$ (Valores)]]*-1,FluxoCaixa10131514[[#This Row],[R$ (Valores)]])</f>
        <v>-11.4</v>
      </c>
    </row>
    <row r="190" spans="2:12">
      <c r="B190" s="48" t="s">
        <v>2416</v>
      </c>
      <c r="C190" s="48" t="s">
        <v>2419</v>
      </c>
      <c r="D190" s="16">
        <v>46121</v>
      </c>
      <c r="E190" s="48" t="s">
        <v>2413</v>
      </c>
      <c r="F190" s="17" t="s">
        <v>2</v>
      </c>
      <c r="G190" s="17" t="s">
        <v>225</v>
      </c>
      <c r="H190" s="17" t="s">
        <v>524</v>
      </c>
      <c r="I190" s="21">
        <v>11.4</v>
      </c>
      <c r="J190" s="17" t="s">
        <v>525</v>
      </c>
      <c r="K190" s="20">
        <f>IF(FluxoCaixa10131514[[#This Row],[Movimento ]]="Saldo Inicial",FluxoCaixa10131514[[#This Row],[R$ (Valores)]],K189+FluxoCaixa10131514[[#This Row],[Valores Receitas / Despesas]])</f>
        <v>55365.850000000035</v>
      </c>
      <c r="L190" s="20">
        <f>IF(FluxoCaixa10131514[[#This Row],[Entrada / Saída]]="Saída",FluxoCaixa10131514[[#This Row],[R$ (Valores)]]*-1,FluxoCaixa10131514[[#This Row],[R$ (Valores)]])</f>
        <v>-11.4</v>
      </c>
    </row>
    <row r="191" spans="2:12">
      <c r="B191" s="48" t="s">
        <v>2416</v>
      </c>
      <c r="C191" s="48" t="s">
        <v>2419</v>
      </c>
      <c r="D191" s="16">
        <v>46121</v>
      </c>
      <c r="E191" s="48" t="s">
        <v>2413</v>
      </c>
      <c r="F191" s="17" t="s">
        <v>2</v>
      </c>
      <c r="G191" s="17" t="s">
        <v>225</v>
      </c>
      <c r="H191" s="17" t="s">
        <v>524</v>
      </c>
      <c r="I191" s="21">
        <v>5.4</v>
      </c>
      <c r="J191" s="17" t="s">
        <v>525</v>
      </c>
      <c r="K191" s="20">
        <f>IF(FluxoCaixa10131514[[#This Row],[Movimento ]]="Saldo Inicial",FluxoCaixa10131514[[#This Row],[R$ (Valores)]],K190+FluxoCaixa10131514[[#This Row],[Valores Receitas / Despesas]])</f>
        <v>55360.450000000033</v>
      </c>
      <c r="L191" s="20">
        <f>IF(FluxoCaixa10131514[[#This Row],[Entrada / Saída]]="Saída",FluxoCaixa10131514[[#This Row],[R$ (Valores)]]*-1,FluxoCaixa10131514[[#This Row],[R$ (Valores)]])</f>
        <v>-5.4</v>
      </c>
    </row>
    <row r="192" spans="2:12">
      <c r="B192" s="48" t="s">
        <v>2416</v>
      </c>
      <c r="C192" s="48" t="s">
        <v>2419</v>
      </c>
      <c r="D192" s="16">
        <v>46121</v>
      </c>
      <c r="E192" s="48" t="s">
        <v>2417</v>
      </c>
      <c r="F192" s="17" t="s">
        <v>2</v>
      </c>
      <c r="G192" s="17" t="s">
        <v>519</v>
      </c>
      <c r="H192" s="17" t="s">
        <v>2710</v>
      </c>
      <c r="I192" s="21">
        <v>7709</v>
      </c>
      <c r="J192" s="17" t="s">
        <v>525</v>
      </c>
      <c r="K192" s="20">
        <f>IF(FluxoCaixa10131514[[#This Row],[Movimento ]]="Saldo Inicial",FluxoCaixa10131514[[#This Row],[R$ (Valores)]],K191+FluxoCaixa10131514[[#This Row],[Valores Receitas / Despesas]])</f>
        <v>47651.450000000033</v>
      </c>
      <c r="L192" s="20">
        <f>IF(FluxoCaixa10131514[[#This Row],[Entrada / Saída]]="Saída",FluxoCaixa10131514[[#This Row],[R$ (Valores)]]*-1,FluxoCaixa10131514[[#This Row],[R$ (Valores)]])</f>
        <v>-7709</v>
      </c>
    </row>
    <row r="193" spans="2:12">
      <c r="B193" s="48" t="s">
        <v>2416</v>
      </c>
      <c r="C193" s="48" t="s">
        <v>2419</v>
      </c>
      <c r="D193" s="16">
        <v>46121</v>
      </c>
      <c r="E193" s="48" t="s">
        <v>2496</v>
      </c>
      <c r="F193" s="17" t="s">
        <v>2</v>
      </c>
      <c r="G193" s="17" t="s">
        <v>519</v>
      </c>
      <c r="H193" s="17" t="s">
        <v>1223</v>
      </c>
      <c r="I193" s="21">
        <v>4925</v>
      </c>
      <c r="J193" s="17" t="s">
        <v>525</v>
      </c>
      <c r="K193" s="20">
        <f>IF(FluxoCaixa10131514[[#This Row],[Movimento ]]="Saldo Inicial",FluxoCaixa10131514[[#This Row],[R$ (Valores)]],K192+FluxoCaixa10131514[[#This Row],[Valores Receitas / Despesas]])</f>
        <v>42726.450000000033</v>
      </c>
      <c r="L193" s="20">
        <f>IF(FluxoCaixa10131514[[#This Row],[Entrada / Saída]]="Saída",FluxoCaixa10131514[[#This Row],[R$ (Valores)]]*-1,FluxoCaixa10131514[[#This Row],[R$ (Valores)]])</f>
        <v>-4925</v>
      </c>
    </row>
    <row r="194" spans="2:12">
      <c r="B194" s="48" t="s">
        <v>2416</v>
      </c>
      <c r="C194" s="48" t="s">
        <v>2419</v>
      </c>
      <c r="D194" s="16">
        <v>46121</v>
      </c>
      <c r="E194" s="48" t="s">
        <v>2413</v>
      </c>
      <c r="F194" s="17" t="s">
        <v>2</v>
      </c>
      <c r="G194" s="17" t="s">
        <v>225</v>
      </c>
      <c r="H194" s="17" t="s">
        <v>524</v>
      </c>
      <c r="I194" s="21">
        <v>22.8</v>
      </c>
      <c r="J194" s="17" t="s">
        <v>525</v>
      </c>
      <c r="K194" s="20">
        <f>IF(FluxoCaixa10131514[[#This Row],[Movimento ]]="Saldo Inicial",FluxoCaixa10131514[[#This Row],[R$ (Valores)]],K193+FluxoCaixa10131514[[#This Row],[Valores Receitas / Despesas]])</f>
        <v>42703.650000000031</v>
      </c>
      <c r="L194" s="20">
        <f>IF(FluxoCaixa10131514[[#This Row],[Entrada / Saída]]="Saída",FluxoCaixa10131514[[#This Row],[R$ (Valores)]]*-1,FluxoCaixa10131514[[#This Row],[R$ (Valores)]])</f>
        <v>-22.8</v>
      </c>
    </row>
    <row r="195" spans="2:12">
      <c r="B195" s="48" t="s">
        <v>2416</v>
      </c>
      <c r="C195" s="48" t="s">
        <v>2419</v>
      </c>
      <c r="D195" s="16">
        <v>46121</v>
      </c>
      <c r="E195" s="48" t="s">
        <v>2413</v>
      </c>
      <c r="F195" s="17" t="s">
        <v>2</v>
      </c>
      <c r="G195" s="17" t="s">
        <v>225</v>
      </c>
      <c r="H195" s="17" t="s">
        <v>524</v>
      </c>
      <c r="I195" s="21">
        <v>1.49</v>
      </c>
      <c r="J195" s="17" t="s">
        <v>525</v>
      </c>
      <c r="K195" s="20">
        <f>IF(FluxoCaixa10131514[[#This Row],[Movimento ]]="Saldo Inicial",FluxoCaixa10131514[[#This Row],[R$ (Valores)]],K194+FluxoCaixa10131514[[#This Row],[Valores Receitas / Despesas]])</f>
        <v>42702.160000000033</v>
      </c>
      <c r="L195" s="20">
        <f>IF(FluxoCaixa10131514[[#This Row],[Entrada / Saída]]="Saída",FluxoCaixa10131514[[#This Row],[R$ (Valores)]]*-1,FluxoCaixa10131514[[#This Row],[R$ (Valores)]])</f>
        <v>-1.49</v>
      </c>
    </row>
    <row r="196" spans="2:12">
      <c r="B196" s="48" t="s">
        <v>2416</v>
      </c>
      <c r="C196" s="48" t="s">
        <v>2419</v>
      </c>
      <c r="D196" s="16">
        <v>46121</v>
      </c>
      <c r="E196" s="48" t="s">
        <v>2413</v>
      </c>
      <c r="F196" s="17" t="s">
        <v>2</v>
      </c>
      <c r="G196" s="17" t="s">
        <v>225</v>
      </c>
      <c r="H196" s="17" t="s">
        <v>524</v>
      </c>
      <c r="I196" s="21">
        <v>9.0299999999999994</v>
      </c>
      <c r="J196" s="17" t="s">
        <v>525</v>
      </c>
      <c r="K196" s="20">
        <f>IF(FluxoCaixa10131514[[#This Row],[Movimento ]]="Saldo Inicial",FluxoCaixa10131514[[#This Row],[R$ (Valores)]],K195+FluxoCaixa10131514[[#This Row],[Valores Receitas / Despesas]])</f>
        <v>42693.130000000034</v>
      </c>
      <c r="L196" s="20">
        <f>IF(FluxoCaixa10131514[[#This Row],[Entrada / Saída]]="Saída",FluxoCaixa10131514[[#This Row],[R$ (Valores)]]*-1,FluxoCaixa10131514[[#This Row],[R$ (Valores)]])</f>
        <v>-9.0299999999999994</v>
      </c>
    </row>
    <row r="197" spans="2:12">
      <c r="B197" s="48" t="s">
        <v>2416</v>
      </c>
      <c r="C197" s="48" t="s">
        <v>2419</v>
      </c>
      <c r="D197" s="16">
        <v>46121</v>
      </c>
      <c r="E197" s="48" t="s">
        <v>2413</v>
      </c>
      <c r="F197" s="17" t="s">
        <v>2</v>
      </c>
      <c r="G197" s="17" t="s">
        <v>225</v>
      </c>
      <c r="H197" s="17" t="s">
        <v>524</v>
      </c>
      <c r="I197" s="21">
        <v>5.5</v>
      </c>
      <c r="J197" s="17" t="s">
        <v>525</v>
      </c>
      <c r="K197" s="20">
        <f>IF(FluxoCaixa10131514[[#This Row],[Movimento ]]="Saldo Inicial",FluxoCaixa10131514[[#This Row],[R$ (Valores)]],K196+FluxoCaixa10131514[[#This Row],[Valores Receitas / Despesas]])</f>
        <v>42687.630000000034</v>
      </c>
      <c r="L197" s="20">
        <f>IF(FluxoCaixa10131514[[#This Row],[Entrada / Saída]]="Saída",FluxoCaixa10131514[[#This Row],[R$ (Valores)]]*-1,FluxoCaixa10131514[[#This Row],[R$ (Valores)]])</f>
        <v>-5.5</v>
      </c>
    </row>
    <row r="198" spans="2:12">
      <c r="B198" s="48" t="s">
        <v>2416</v>
      </c>
      <c r="C198" s="48" t="s">
        <v>2419</v>
      </c>
      <c r="D198" s="16">
        <v>46121</v>
      </c>
      <c r="E198" s="48" t="s">
        <v>2413</v>
      </c>
      <c r="F198" s="17" t="s">
        <v>2</v>
      </c>
      <c r="G198" s="17" t="s">
        <v>225</v>
      </c>
      <c r="H198" s="17" t="s">
        <v>524</v>
      </c>
      <c r="I198" s="21">
        <v>17.68</v>
      </c>
      <c r="J198" s="17" t="s">
        <v>525</v>
      </c>
      <c r="K198" s="20">
        <f>IF(FluxoCaixa10131514[[#This Row],[Movimento ]]="Saldo Inicial",FluxoCaixa10131514[[#This Row],[R$ (Valores)]],K197+FluxoCaixa10131514[[#This Row],[Valores Receitas / Despesas]])</f>
        <v>42669.950000000033</v>
      </c>
      <c r="L198" s="20">
        <f>IF(FluxoCaixa10131514[[#This Row],[Entrada / Saída]]="Saída",FluxoCaixa10131514[[#This Row],[R$ (Valores)]]*-1,FluxoCaixa10131514[[#This Row],[R$ (Valores)]])</f>
        <v>-17.68</v>
      </c>
    </row>
    <row r="199" spans="2:12">
      <c r="B199" s="48" t="s">
        <v>2416</v>
      </c>
      <c r="C199" s="48" t="s">
        <v>2419</v>
      </c>
      <c r="D199" s="16">
        <v>46121</v>
      </c>
      <c r="E199" s="48" t="s">
        <v>2413</v>
      </c>
      <c r="F199" s="17" t="s">
        <v>2</v>
      </c>
      <c r="G199" s="17" t="s">
        <v>225</v>
      </c>
      <c r="H199" s="17" t="s">
        <v>524</v>
      </c>
      <c r="I199" s="21">
        <v>1.49</v>
      </c>
      <c r="J199" s="17" t="s">
        <v>525</v>
      </c>
      <c r="K199" s="20">
        <f>IF(FluxoCaixa10131514[[#This Row],[Movimento ]]="Saldo Inicial",FluxoCaixa10131514[[#This Row],[R$ (Valores)]],K198+FluxoCaixa10131514[[#This Row],[Valores Receitas / Despesas]])</f>
        <v>42668.460000000036</v>
      </c>
      <c r="L199" s="20">
        <f>IF(FluxoCaixa10131514[[#This Row],[Entrada / Saída]]="Saída",FluxoCaixa10131514[[#This Row],[R$ (Valores)]]*-1,FluxoCaixa10131514[[#This Row],[R$ (Valores)]])</f>
        <v>-1.49</v>
      </c>
    </row>
    <row r="200" spans="2:12">
      <c r="B200" s="48" t="s">
        <v>2416</v>
      </c>
      <c r="C200" s="48" t="s">
        <v>2419</v>
      </c>
      <c r="D200" s="16">
        <v>46121</v>
      </c>
      <c r="E200" s="48" t="s">
        <v>2413</v>
      </c>
      <c r="F200" s="17" t="s">
        <v>2</v>
      </c>
      <c r="G200" s="17" t="s">
        <v>225</v>
      </c>
      <c r="H200" s="17" t="s">
        <v>524</v>
      </c>
      <c r="I200" s="21">
        <v>5.5</v>
      </c>
      <c r="J200" s="17" t="s">
        <v>525</v>
      </c>
      <c r="K200" s="20">
        <f>IF(FluxoCaixa10131514[[#This Row],[Movimento ]]="Saldo Inicial",FluxoCaixa10131514[[#This Row],[R$ (Valores)]],K199+FluxoCaixa10131514[[#This Row],[Valores Receitas / Despesas]])</f>
        <v>42662.960000000036</v>
      </c>
      <c r="L200" s="20">
        <f>IF(FluxoCaixa10131514[[#This Row],[Entrada / Saída]]="Saída",FluxoCaixa10131514[[#This Row],[R$ (Valores)]]*-1,FluxoCaixa10131514[[#This Row],[R$ (Valores)]])</f>
        <v>-5.5</v>
      </c>
    </row>
    <row r="201" spans="2:12">
      <c r="B201" s="48" t="s">
        <v>2416</v>
      </c>
      <c r="C201" s="48" t="s">
        <v>2419</v>
      </c>
      <c r="D201" s="16">
        <v>46121</v>
      </c>
      <c r="E201" s="48" t="s">
        <v>2413</v>
      </c>
      <c r="F201" s="17" t="s">
        <v>2</v>
      </c>
      <c r="G201" s="17" t="s">
        <v>225</v>
      </c>
      <c r="H201" s="17" t="s">
        <v>524</v>
      </c>
      <c r="I201" s="21">
        <v>23</v>
      </c>
      <c r="J201" s="17" t="s">
        <v>525</v>
      </c>
      <c r="K201" s="20">
        <f>IF(FluxoCaixa10131514[[#This Row],[Movimento ]]="Saldo Inicial",FluxoCaixa10131514[[#This Row],[R$ (Valores)]],K200+FluxoCaixa10131514[[#This Row],[Valores Receitas / Despesas]])</f>
        <v>42639.960000000036</v>
      </c>
      <c r="L201" s="20">
        <f>IF(FluxoCaixa10131514[[#This Row],[Entrada / Saída]]="Saída",FluxoCaixa10131514[[#This Row],[R$ (Valores)]]*-1,FluxoCaixa10131514[[#This Row],[R$ (Valores)]])</f>
        <v>-23</v>
      </c>
    </row>
    <row r="202" spans="2:12">
      <c r="B202" s="48" t="s">
        <v>2416</v>
      </c>
      <c r="C202" s="48" t="s">
        <v>2419</v>
      </c>
      <c r="D202" s="16">
        <v>46121</v>
      </c>
      <c r="E202" s="48" t="s">
        <v>2413</v>
      </c>
      <c r="F202" s="17" t="s">
        <v>2</v>
      </c>
      <c r="G202" s="17" t="s">
        <v>225</v>
      </c>
      <c r="H202" s="17" t="s">
        <v>524</v>
      </c>
      <c r="I202" s="21">
        <v>1.49</v>
      </c>
      <c r="J202" s="17" t="s">
        <v>525</v>
      </c>
      <c r="K202" s="20">
        <f>IF(FluxoCaixa10131514[[#This Row],[Movimento ]]="Saldo Inicial",FluxoCaixa10131514[[#This Row],[R$ (Valores)]],K201+FluxoCaixa10131514[[#This Row],[Valores Receitas / Despesas]])</f>
        <v>42638.470000000038</v>
      </c>
      <c r="L202" s="20">
        <f>IF(FluxoCaixa10131514[[#This Row],[Entrada / Saída]]="Saída",FluxoCaixa10131514[[#This Row],[R$ (Valores)]]*-1,FluxoCaixa10131514[[#This Row],[R$ (Valores)]])</f>
        <v>-1.49</v>
      </c>
    </row>
    <row r="203" spans="2:12">
      <c r="B203" s="48" t="s">
        <v>2416</v>
      </c>
      <c r="C203" s="48" t="s">
        <v>2419</v>
      </c>
      <c r="D203" s="16">
        <v>46121</v>
      </c>
      <c r="E203" s="48" t="s">
        <v>2413</v>
      </c>
      <c r="F203" s="17" t="s">
        <v>2</v>
      </c>
      <c r="G203" s="17" t="s">
        <v>225</v>
      </c>
      <c r="H203" s="17" t="s">
        <v>524</v>
      </c>
      <c r="I203" s="21">
        <v>15.2</v>
      </c>
      <c r="J203" s="17" t="s">
        <v>525</v>
      </c>
      <c r="K203" s="20">
        <f>IF(FluxoCaixa10131514[[#This Row],[Movimento ]]="Saldo Inicial",FluxoCaixa10131514[[#This Row],[R$ (Valores)]],K202+FluxoCaixa10131514[[#This Row],[Valores Receitas / Despesas]])</f>
        <v>42623.27000000004</v>
      </c>
      <c r="L203" s="20">
        <f>IF(FluxoCaixa10131514[[#This Row],[Entrada / Saída]]="Saída",FluxoCaixa10131514[[#This Row],[R$ (Valores)]]*-1,FluxoCaixa10131514[[#This Row],[R$ (Valores)]])</f>
        <v>-15.2</v>
      </c>
    </row>
    <row r="204" spans="2:12">
      <c r="B204" s="48" t="s">
        <v>2416</v>
      </c>
      <c r="C204" s="48" t="s">
        <v>2419</v>
      </c>
      <c r="D204" s="16">
        <v>46121</v>
      </c>
      <c r="E204" s="48" t="s">
        <v>2496</v>
      </c>
      <c r="F204" s="17" t="s">
        <v>2</v>
      </c>
      <c r="G204" s="17" t="s">
        <v>70</v>
      </c>
      <c r="H204" s="17" t="s">
        <v>2711</v>
      </c>
      <c r="I204" s="21">
        <v>6303</v>
      </c>
      <c r="J204" s="17" t="s">
        <v>525</v>
      </c>
      <c r="K204" s="20">
        <f>IF(FluxoCaixa10131514[[#This Row],[Movimento ]]="Saldo Inicial",FluxoCaixa10131514[[#This Row],[R$ (Valores)]],K203+FluxoCaixa10131514[[#This Row],[Valores Receitas / Despesas]])</f>
        <v>36320.27000000004</v>
      </c>
      <c r="L204" s="20">
        <f>IF(FluxoCaixa10131514[[#This Row],[Entrada / Saída]]="Saída",FluxoCaixa10131514[[#This Row],[R$ (Valores)]]*-1,FluxoCaixa10131514[[#This Row],[R$ (Valores)]])</f>
        <v>-6303</v>
      </c>
    </row>
    <row r="205" spans="2:12">
      <c r="B205" s="48" t="s">
        <v>2416</v>
      </c>
      <c r="C205" s="48" t="s">
        <v>2419</v>
      </c>
      <c r="D205" s="16">
        <v>46121</v>
      </c>
      <c r="E205" s="48" t="s">
        <v>2417</v>
      </c>
      <c r="F205" s="17" t="s">
        <v>2</v>
      </c>
      <c r="G205" s="17" t="s">
        <v>25</v>
      </c>
      <c r="H205" s="17" t="s">
        <v>2712</v>
      </c>
      <c r="I205" s="21">
        <v>1335</v>
      </c>
      <c r="J205" s="17" t="s">
        <v>525</v>
      </c>
      <c r="K205" s="20">
        <f>IF(FluxoCaixa10131514[[#This Row],[Movimento ]]="Saldo Inicial",FluxoCaixa10131514[[#This Row],[R$ (Valores)]],K204+FluxoCaixa10131514[[#This Row],[Valores Receitas / Despesas]])</f>
        <v>34985.27000000004</v>
      </c>
      <c r="L205" s="20">
        <f>IF(FluxoCaixa10131514[[#This Row],[Entrada / Saída]]="Saída",FluxoCaixa10131514[[#This Row],[R$ (Valores)]]*-1,FluxoCaixa10131514[[#This Row],[R$ (Valores)]])</f>
        <v>-1335</v>
      </c>
    </row>
    <row r="206" spans="2:12">
      <c r="B206" s="48" t="s">
        <v>2416</v>
      </c>
      <c r="C206" s="48" t="s">
        <v>2419</v>
      </c>
      <c r="D206" s="16">
        <v>46121</v>
      </c>
      <c r="E206" s="48" t="s">
        <v>2413</v>
      </c>
      <c r="F206" s="17" t="s">
        <v>2</v>
      </c>
      <c r="G206" s="17" t="s">
        <v>507</v>
      </c>
      <c r="H206" s="17" t="s">
        <v>2713</v>
      </c>
      <c r="I206" s="21">
        <v>108.39</v>
      </c>
      <c r="J206" s="17" t="s">
        <v>525</v>
      </c>
      <c r="K206" s="20">
        <f>IF(FluxoCaixa10131514[[#This Row],[Movimento ]]="Saldo Inicial",FluxoCaixa10131514[[#This Row],[R$ (Valores)]],K205+FluxoCaixa10131514[[#This Row],[Valores Receitas / Despesas]])</f>
        <v>34876.880000000041</v>
      </c>
      <c r="L206" s="20">
        <f>IF(FluxoCaixa10131514[[#This Row],[Entrada / Saída]]="Saída",FluxoCaixa10131514[[#This Row],[R$ (Valores)]]*-1,FluxoCaixa10131514[[#This Row],[R$ (Valores)]])</f>
        <v>-108.39</v>
      </c>
    </row>
    <row r="207" spans="2:12">
      <c r="B207" s="48" t="s">
        <v>2416</v>
      </c>
      <c r="C207" s="48" t="s">
        <v>2419</v>
      </c>
      <c r="D207" s="16">
        <v>46122</v>
      </c>
      <c r="E207" s="48" t="s">
        <v>2413</v>
      </c>
      <c r="F207" s="17" t="s">
        <v>2</v>
      </c>
      <c r="G207" s="17" t="s">
        <v>225</v>
      </c>
      <c r="H207" s="17" t="s">
        <v>524</v>
      </c>
      <c r="I207" s="21">
        <v>1.49</v>
      </c>
      <c r="J207" s="17" t="s">
        <v>525</v>
      </c>
      <c r="K207" s="20">
        <f>IF(FluxoCaixa10131514[[#This Row],[Movimento ]]="Saldo Inicial",FluxoCaixa10131514[[#This Row],[R$ (Valores)]],K206+FluxoCaixa10131514[[#This Row],[Valores Receitas / Despesas]])</f>
        <v>34875.390000000043</v>
      </c>
      <c r="L207" s="20">
        <f>IF(FluxoCaixa10131514[[#This Row],[Entrada / Saída]]="Saída",FluxoCaixa10131514[[#This Row],[R$ (Valores)]]*-1,FluxoCaixa10131514[[#This Row],[R$ (Valores)]])</f>
        <v>-1.49</v>
      </c>
    </row>
    <row r="208" spans="2:12">
      <c r="B208" s="48" t="s">
        <v>2416</v>
      </c>
      <c r="C208" s="48" t="s">
        <v>2419</v>
      </c>
      <c r="D208" s="16">
        <v>46122</v>
      </c>
      <c r="E208" s="48" t="s">
        <v>2413</v>
      </c>
      <c r="F208" s="17" t="s">
        <v>2</v>
      </c>
      <c r="G208" s="17" t="s">
        <v>225</v>
      </c>
      <c r="H208" s="17" t="s">
        <v>524</v>
      </c>
      <c r="I208" s="21">
        <v>5.5</v>
      </c>
      <c r="J208" s="17" t="s">
        <v>525</v>
      </c>
      <c r="K208" s="20">
        <f>IF(FluxoCaixa10131514[[#This Row],[Movimento ]]="Saldo Inicial",FluxoCaixa10131514[[#This Row],[R$ (Valores)]],K207+FluxoCaixa10131514[[#This Row],[Valores Receitas / Despesas]])</f>
        <v>34869.890000000043</v>
      </c>
      <c r="L208" s="20">
        <f>IF(FluxoCaixa10131514[[#This Row],[Entrada / Saída]]="Saída",FluxoCaixa10131514[[#This Row],[R$ (Valores)]]*-1,FluxoCaixa10131514[[#This Row],[R$ (Valores)]])</f>
        <v>-5.5</v>
      </c>
    </row>
    <row r="209" spans="2:12">
      <c r="B209" s="48" t="s">
        <v>2416</v>
      </c>
      <c r="C209" s="48" t="s">
        <v>2419</v>
      </c>
      <c r="D209" s="16">
        <v>46122</v>
      </c>
      <c r="E209" s="48" t="s">
        <v>2413</v>
      </c>
      <c r="F209" s="17" t="s">
        <v>2</v>
      </c>
      <c r="G209" s="17" t="s">
        <v>79</v>
      </c>
      <c r="H209" s="17" t="s">
        <v>2714</v>
      </c>
      <c r="I209" s="21">
        <v>79</v>
      </c>
      <c r="J209" s="17" t="s">
        <v>525</v>
      </c>
      <c r="K209" s="20">
        <f>IF(FluxoCaixa10131514[[#This Row],[Movimento ]]="Saldo Inicial",FluxoCaixa10131514[[#This Row],[R$ (Valores)]],K208+FluxoCaixa10131514[[#This Row],[Valores Receitas / Despesas]])</f>
        <v>34790.890000000043</v>
      </c>
      <c r="L209" s="20">
        <f>IF(FluxoCaixa10131514[[#This Row],[Entrada / Saída]]="Saída",FluxoCaixa10131514[[#This Row],[R$ (Valores)]]*-1,FluxoCaixa10131514[[#This Row],[R$ (Valores)]])</f>
        <v>-79</v>
      </c>
    </row>
    <row r="210" spans="2:12">
      <c r="B210" s="48" t="s">
        <v>2416</v>
      </c>
      <c r="C210" s="48" t="s">
        <v>2419</v>
      </c>
      <c r="D210" s="16">
        <v>46122</v>
      </c>
      <c r="E210" s="48" t="s">
        <v>2413</v>
      </c>
      <c r="F210" s="17" t="s">
        <v>1</v>
      </c>
      <c r="G210" s="17" t="s">
        <v>60</v>
      </c>
      <c r="H210" s="17" t="s">
        <v>977</v>
      </c>
      <c r="I210" s="21">
        <v>200</v>
      </c>
      <c r="J210" s="17" t="s">
        <v>525</v>
      </c>
      <c r="K210" s="20">
        <f>IF(FluxoCaixa10131514[[#This Row],[Movimento ]]="Saldo Inicial",FluxoCaixa10131514[[#This Row],[R$ (Valores)]],K209+FluxoCaixa10131514[[#This Row],[Valores Receitas / Despesas]])</f>
        <v>34990.890000000043</v>
      </c>
      <c r="L210" s="20">
        <f>IF(FluxoCaixa10131514[[#This Row],[Entrada / Saída]]="Saída",FluxoCaixa10131514[[#This Row],[R$ (Valores)]]*-1,FluxoCaixa10131514[[#This Row],[R$ (Valores)]])</f>
        <v>200</v>
      </c>
    </row>
    <row r="211" spans="2:12">
      <c r="B211" s="48" t="s">
        <v>2416</v>
      </c>
      <c r="C211" s="48" t="s">
        <v>2419</v>
      </c>
      <c r="D211" s="16">
        <v>46122</v>
      </c>
      <c r="E211" s="48" t="s">
        <v>2413</v>
      </c>
      <c r="F211" s="17" t="s">
        <v>2</v>
      </c>
      <c r="G211" s="17" t="s">
        <v>225</v>
      </c>
      <c r="H211" s="17" t="s">
        <v>524</v>
      </c>
      <c r="I211" s="21">
        <v>5.5</v>
      </c>
      <c r="J211" s="17" t="s">
        <v>525</v>
      </c>
      <c r="K211" s="20">
        <f>IF(FluxoCaixa10131514[[#This Row],[Movimento ]]="Saldo Inicial",FluxoCaixa10131514[[#This Row],[R$ (Valores)]],K210+FluxoCaixa10131514[[#This Row],[Valores Receitas / Despesas]])</f>
        <v>34985.390000000043</v>
      </c>
      <c r="L211" s="20">
        <f>IF(FluxoCaixa10131514[[#This Row],[Entrada / Saída]]="Saída",FluxoCaixa10131514[[#This Row],[R$ (Valores)]]*-1,FluxoCaixa10131514[[#This Row],[R$ (Valores)]])</f>
        <v>-5.5</v>
      </c>
    </row>
    <row r="212" spans="2:12">
      <c r="B212" s="48" t="s">
        <v>2416</v>
      </c>
      <c r="C212" s="48" t="s">
        <v>2419</v>
      </c>
      <c r="D212" s="16">
        <v>46122</v>
      </c>
      <c r="E212" s="48" t="s">
        <v>2417</v>
      </c>
      <c r="F212" s="17" t="s">
        <v>2</v>
      </c>
      <c r="G212" s="17" t="s">
        <v>511</v>
      </c>
      <c r="H212" s="17" t="s">
        <v>2715</v>
      </c>
      <c r="I212" s="21">
        <v>750</v>
      </c>
      <c r="J212" s="17" t="s">
        <v>525</v>
      </c>
      <c r="K212" s="20">
        <f>IF(FluxoCaixa10131514[[#This Row],[Movimento ]]="Saldo Inicial",FluxoCaixa10131514[[#This Row],[R$ (Valores)]],K211+FluxoCaixa10131514[[#This Row],[Valores Receitas / Despesas]])</f>
        <v>34235.390000000043</v>
      </c>
      <c r="L212" s="20">
        <f>IF(FluxoCaixa10131514[[#This Row],[Entrada / Saída]]="Saída",FluxoCaixa10131514[[#This Row],[R$ (Valores)]]*-1,FluxoCaixa10131514[[#This Row],[R$ (Valores)]])</f>
        <v>-750</v>
      </c>
    </row>
    <row r="213" spans="2:12">
      <c r="B213" s="48" t="s">
        <v>2416</v>
      </c>
      <c r="C213" s="48" t="s">
        <v>2419</v>
      </c>
      <c r="D213" s="16">
        <v>46122</v>
      </c>
      <c r="E213" s="48" t="s">
        <v>2417</v>
      </c>
      <c r="F213" s="17" t="s">
        <v>2</v>
      </c>
      <c r="G213" s="17" t="s">
        <v>511</v>
      </c>
      <c r="H213" s="17" t="s">
        <v>2716</v>
      </c>
      <c r="I213" s="21">
        <v>450</v>
      </c>
      <c r="J213" s="17" t="s">
        <v>525</v>
      </c>
      <c r="K213" s="20">
        <f>IF(FluxoCaixa10131514[[#This Row],[Movimento ]]="Saldo Inicial",FluxoCaixa10131514[[#This Row],[R$ (Valores)]],K212+FluxoCaixa10131514[[#This Row],[Valores Receitas / Despesas]])</f>
        <v>33785.390000000043</v>
      </c>
      <c r="L213" s="20">
        <f>IF(FluxoCaixa10131514[[#This Row],[Entrada / Saída]]="Saída",FluxoCaixa10131514[[#This Row],[R$ (Valores)]]*-1,FluxoCaixa10131514[[#This Row],[R$ (Valores)]])</f>
        <v>-450</v>
      </c>
    </row>
    <row r="214" spans="2:12">
      <c r="B214" s="48" t="s">
        <v>2416</v>
      </c>
      <c r="C214" s="48" t="s">
        <v>2419</v>
      </c>
      <c r="D214" s="16">
        <v>46122</v>
      </c>
      <c r="E214" s="48" t="s">
        <v>2413</v>
      </c>
      <c r="F214" s="17" t="s">
        <v>2</v>
      </c>
      <c r="G214" s="17" t="s">
        <v>225</v>
      </c>
      <c r="H214" s="17" t="s">
        <v>524</v>
      </c>
      <c r="I214" s="21">
        <v>5.5</v>
      </c>
      <c r="J214" s="17" t="s">
        <v>525</v>
      </c>
      <c r="K214" s="20">
        <f>IF(FluxoCaixa10131514[[#This Row],[Movimento ]]="Saldo Inicial",FluxoCaixa10131514[[#This Row],[R$ (Valores)]],K213+FluxoCaixa10131514[[#This Row],[Valores Receitas / Despesas]])</f>
        <v>33779.890000000043</v>
      </c>
      <c r="L214" s="20">
        <f>IF(FluxoCaixa10131514[[#This Row],[Entrada / Saída]]="Saída",FluxoCaixa10131514[[#This Row],[R$ (Valores)]]*-1,FluxoCaixa10131514[[#This Row],[R$ (Valores)]])</f>
        <v>-5.5</v>
      </c>
    </row>
    <row r="215" spans="2:12">
      <c r="B215" s="48" t="s">
        <v>2416</v>
      </c>
      <c r="C215" s="48" t="s">
        <v>2419</v>
      </c>
      <c r="D215" s="16">
        <v>46122</v>
      </c>
      <c r="E215" s="48" t="s">
        <v>2413</v>
      </c>
      <c r="F215" s="17" t="s">
        <v>2</v>
      </c>
      <c r="G215" s="17" t="s">
        <v>225</v>
      </c>
      <c r="H215" s="17" t="s">
        <v>524</v>
      </c>
      <c r="I215" s="21">
        <v>3</v>
      </c>
      <c r="J215" s="17" t="s">
        <v>525</v>
      </c>
      <c r="K215" s="20">
        <f>IF(FluxoCaixa10131514[[#This Row],[Movimento ]]="Saldo Inicial",FluxoCaixa10131514[[#This Row],[R$ (Valores)]],K214+FluxoCaixa10131514[[#This Row],[Valores Receitas / Despesas]])</f>
        <v>33776.890000000043</v>
      </c>
      <c r="L215" s="20">
        <f>IF(FluxoCaixa10131514[[#This Row],[Entrada / Saída]]="Saída",FluxoCaixa10131514[[#This Row],[R$ (Valores)]]*-1,FluxoCaixa10131514[[#This Row],[R$ (Valores)]])</f>
        <v>-3</v>
      </c>
    </row>
    <row r="216" spans="2:12">
      <c r="B216" s="48" t="s">
        <v>2416</v>
      </c>
      <c r="C216" s="48" t="s">
        <v>2419</v>
      </c>
      <c r="D216" s="16">
        <v>46122</v>
      </c>
      <c r="E216" s="48" t="s">
        <v>2413</v>
      </c>
      <c r="F216" s="17" t="s">
        <v>2</v>
      </c>
      <c r="G216" s="17" t="s">
        <v>225</v>
      </c>
      <c r="H216" s="17" t="s">
        <v>524</v>
      </c>
      <c r="I216" s="21">
        <v>5.5</v>
      </c>
      <c r="J216" s="17" t="s">
        <v>525</v>
      </c>
      <c r="K216" s="20">
        <f>IF(FluxoCaixa10131514[[#This Row],[Movimento ]]="Saldo Inicial",FluxoCaixa10131514[[#This Row],[R$ (Valores)]],K215+FluxoCaixa10131514[[#This Row],[Valores Receitas / Despesas]])</f>
        <v>33771.390000000043</v>
      </c>
      <c r="L216" s="20">
        <f>IF(FluxoCaixa10131514[[#This Row],[Entrada / Saída]]="Saída",FluxoCaixa10131514[[#This Row],[R$ (Valores)]]*-1,FluxoCaixa10131514[[#This Row],[R$ (Valores)]])</f>
        <v>-5.5</v>
      </c>
    </row>
    <row r="217" spans="2:12">
      <c r="B217" s="48" t="s">
        <v>2416</v>
      </c>
      <c r="C217" s="48" t="s">
        <v>2419</v>
      </c>
      <c r="D217" s="16">
        <v>46122</v>
      </c>
      <c r="E217" s="48" t="s">
        <v>2413</v>
      </c>
      <c r="F217" s="17" t="s">
        <v>2</v>
      </c>
      <c r="G217" s="17" t="s">
        <v>225</v>
      </c>
      <c r="H217" s="17" t="s">
        <v>524</v>
      </c>
      <c r="I217" s="29">
        <v>5.5</v>
      </c>
      <c r="J217" s="17" t="s">
        <v>525</v>
      </c>
      <c r="K217" s="20">
        <f>IF(FluxoCaixa10131514[[#This Row],[Movimento ]]="Saldo Inicial",FluxoCaixa10131514[[#This Row],[R$ (Valores)]],K216+FluxoCaixa10131514[[#This Row],[Valores Receitas / Despesas]])</f>
        <v>33765.890000000043</v>
      </c>
      <c r="L217" s="20">
        <f>IF(FluxoCaixa10131514[[#This Row],[Entrada / Saída]]="Saída",FluxoCaixa10131514[[#This Row],[R$ (Valores)]]*-1,FluxoCaixa10131514[[#This Row],[R$ (Valores)]])</f>
        <v>-5.5</v>
      </c>
    </row>
    <row r="218" spans="2:12">
      <c r="B218" s="48" t="s">
        <v>2416</v>
      </c>
      <c r="C218" s="48" t="s">
        <v>2419</v>
      </c>
      <c r="D218" s="16">
        <v>46122</v>
      </c>
      <c r="E218" s="48" t="s">
        <v>2417</v>
      </c>
      <c r="F218" s="17" t="s">
        <v>2</v>
      </c>
      <c r="G218" s="17" t="s">
        <v>32</v>
      </c>
      <c r="H218" s="17" t="s">
        <v>2717</v>
      </c>
      <c r="I218" s="21">
        <v>1372.62</v>
      </c>
      <c r="J218" s="17" t="s">
        <v>525</v>
      </c>
      <c r="K218" s="20">
        <f>IF(FluxoCaixa10131514[[#This Row],[Movimento ]]="Saldo Inicial",FluxoCaixa10131514[[#This Row],[R$ (Valores)]],K217+FluxoCaixa10131514[[#This Row],[Valores Receitas / Despesas]])</f>
        <v>32393.270000000044</v>
      </c>
      <c r="L218" s="20">
        <f>IF(FluxoCaixa10131514[[#This Row],[Entrada / Saída]]="Saída",FluxoCaixa10131514[[#This Row],[R$ (Valores)]]*-1,FluxoCaixa10131514[[#This Row],[R$ (Valores)]])</f>
        <v>-1372.62</v>
      </c>
    </row>
    <row r="219" spans="2:12">
      <c r="B219" s="48" t="s">
        <v>2416</v>
      </c>
      <c r="C219" s="48" t="s">
        <v>2419</v>
      </c>
      <c r="D219" s="16">
        <v>46122</v>
      </c>
      <c r="E219" s="48" t="s">
        <v>2417</v>
      </c>
      <c r="F219" s="17" t="s">
        <v>2</v>
      </c>
      <c r="G219" s="17" t="s">
        <v>511</v>
      </c>
      <c r="H219" s="17" t="s">
        <v>2718</v>
      </c>
      <c r="I219" s="21">
        <v>4500</v>
      </c>
      <c r="J219" s="17" t="s">
        <v>525</v>
      </c>
      <c r="K219" s="20">
        <f>IF(FluxoCaixa10131514[[#This Row],[Movimento ]]="Saldo Inicial",FluxoCaixa10131514[[#This Row],[R$ (Valores)]],K218+FluxoCaixa10131514[[#This Row],[Valores Receitas / Despesas]])</f>
        <v>27893.270000000044</v>
      </c>
      <c r="L219" s="20">
        <f>IF(FluxoCaixa10131514[[#This Row],[Entrada / Saída]]="Saída",FluxoCaixa10131514[[#This Row],[R$ (Valores)]]*-1,FluxoCaixa10131514[[#This Row],[R$ (Valores)]])</f>
        <v>-4500</v>
      </c>
    </row>
    <row r="220" spans="2:12">
      <c r="B220" s="48" t="s">
        <v>2416</v>
      </c>
      <c r="C220" s="48" t="s">
        <v>2419</v>
      </c>
      <c r="D220" s="16">
        <v>46122</v>
      </c>
      <c r="E220" s="48" t="s">
        <v>2413</v>
      </c>
      <c r="F220" s="17" t="s">
        <v>2</v>
      </c>
      <c r="G220" s="17" t="s">
        <v>225</v>
      </c>
      <c r="H220" s="17" t="s">
        <v>524</v>
      </c>
      <c r="I220" s="21">
        <v>1.49</v>
      </c>
      <c r="J220" s="17" t="s">
        <v>525</v>
      </c>
      <c r="K220" s="20">
        <f>IF(FluxoCaixa10131514[[#This Row],[Movimento ]]="Saldo Inicial",FluxoCaixa10131514[[#This Row],[R$ (Valores)]],K219+FluxoCaixa10131514[[#This Row],[Valores Receitas / Despesas]])</f>
        <v>27891.780000000042</v>
      </c>
      <c r="L220" s="20">
        <f>IF(FluxoCaixa10131514[[#This Row],[Entrada / Saída]]="Saída",FluxoCaixa10131514[[#This Row],[R$ (Valores)]]*-1,FluxoCaixa10131514[[#This Row],[R$ (Valores)]])</f>
        <v>-1.49</v>
      </c>
    </row>
    <row r="221" spans="2:12">
      <c r="B221" s="48" t="s">
        <v>2416</v>
      </c>
      <c r="C221" s="48" t="s">
        <v>2419</v>
      </c>
      <c r="D221" s="16">
        <v>46122</v>
      </c>
      <c r="E221" s="48" t="s">
        <v>2413</v>
      </c>
      <c r="F221" s="17" t="s">
        <v>2</v>
      </c>
      <c r="G221" s="17" t="s">
        <v>225</v>
      </c>
      <c r="H221" s="17" t="s">
        <v>524</v>
      </c>
      <c r="I221" s="21">
        <v>3.25</v>
      </c>
      <c r="J221" s="17" t="s">
        <v>525</v>
      </c>
      <c r="K221" s="20">
        <f>IF(FluxoCaixa10131514[[#This Row],[Movimento ]]="Saldo Inicial",FluxoCaixa10131514[[#This Row],[R$ (Valores)]],K220+FluxoCaixa10131514[[#This Row],[Valores Receitas / Despesas]])</f>
        <v>27888.530000000042</v>
      </c>
      <c r="L221" s="20">
        <f>IF(FluxoCaixa10131514[[#This Row],[Entrada / Saída]]="Saída",FluxoCaixa10131514[[#This Row],[R$ (Valores)]]*-1,FluxoCaixa10131514[[#This Row],[R$ (Valores)]])</f>
        <v>-3.25</v>
      </c>
    </row>
    <row r="222" spans="2:12">
      <c r="B222" s="48" t="s">
        <v>2416</v>
      </c>
      <c r="C222" s="48" t="s">
        <v>2419</v>
      </c>
      <c r="D222" s="16">
        <v>46122</v>
      </c>
      <c r="E222" s="48" t="s">
        <v>2417</v>
      </c>
      <c r="F222" s="17" t="s">
        <v>2</v>
      </c>
      <c r="G222" s="17" t="s">
        <v>34</v>
      </c>
      <c r="H222" s="17" t="s">
        <v>2719</v>
      </c>
      <c r="I222" s="21">
        <v>3703.68</v>
      </c>
      <c r="J222" s="17" t="s">
        <v>525</v>
      </c>
      <c r="K222" s="20">
        <f>IF(FluxoCaixa10131514[[#This Row],[Movimento ]]="Saldo Inicial",FluxoCaixa10131514[[#This Row],[R$ (Valores)]],K221+FluxoCaixa10131514[[#This Row],[Valores Receitas / Despesas]])</f>
        <v>24184.850000000042</v>
      </c>
      <c r="L222" s="20">
        <f>IF(FluxoCaixa10131514[[#This Row],[Entrada / Saída]]="Saída",FluxoCaixa10131514[[#This Row],[R$ (Valores)]]*-1,FluxoCaixa10131514[[#This Row],[R$ (Valores)]])</f>
        <v>-3703.68</v>
      </c>
    </row>
    <row r="223" spans="2:12">
      <c r="B223" s="48" t="s">
        <v>2416</v>
      </c>
      <c r="C223" s="48" t="s">
        <v>2419</v>
      </c>
      <c r="D223" s="16">
        <v>46122</v>
      </c>
      <c r="E223" s="48" t="s">
        <v>2496</v>
      </c>
      <c r="F223" s="17" t="s">
        <v>2</v>
      </c>
      <c r="G223" s="17" t="s">
        <v>71</v>
      </c>
      <c r="H223" s="17" t="s">
        <v>2720</v>
      </c>
      <c r="I223" s="21">
        <v>2500</v>
      </c>
      <c r="J223" s="17" t="s">
        <v>525</v>
      </c>
      <c r="K223" s="20">
        <f>IF(FluxoCaixa10131514[[#This Row],[Movimento ]]="Saldo Inicial",FluxoCaixa10131514[[#This Row],[R$ (Valores)]],K222+FluxoCaixa10131514[[#This Row],[Valores Receitas / Despesas]])</f>
        <v>21684.850000000042</v>
      </c>
      <c r="L223" s="20">
        <f>IF(FluxoCaixa10131514[[#This Row],[Entrada / Saída]]="Saída",FluxoCaixa10131514[[#This Row],[R$ (Valores)]]*-1,FluxoCaixa10131514[[#This Row],[R$ (Valores)]])</f>
        <v>-2500</v>
      </c>
    </row>
    <row r="224" spans="2:12">
      <c r="B224" s="48" t="s">
        <v>2416</v>
      </c>
      <c r="C224" s="48" t="s">
        <v>2419</v>
      </c>
      <c r="D224" s="16">
        <v>46122</v>
      </c>
      <c r="E224" s="48" t="s">
        <v>2417</v>
      </c>
      <c r="F224" s="17" t="s">
        <v>2</v>
      </c>
      <c r="G224" s="17" t="s">
        <v>25</v>
      </c>
      <c r="H224" s="17" t="s">
        <v>2721</v>
      </c>
      <c r="I224" s="21">
        <v>1911</v>
      </c>
      <c r="J224" s="17" t="s">
        <v>525</v>
      </c>
      <c r="K224" s="20">
        <f>IF(FluxoCaixa10131514[[#This Row],[Movimento ]]="Saldo Inicial",FluxoCaixa10131514[[#This Row],[R$ (Valores)]],K223+FluxoCaixa10131514[[#This Row],[Valores Receitas / Despesas]])</f>
        <v>19773.850000000042</v>
      </c>
      <c r="L224" s="20">
        <f>IF(FluxoCaixa10131514[[#This Row],[Entrada / Saída]]="Saída",FluxoCaixa10131514[[#This Row],[R$ (Valores)]]*-1,FluxoCaixa10131514[[#This Row],[R$ (Valores)]])</f>
        <v>-1911</v>
      </c>
    </row>
    <row r="225" spans="2:12">
      <c r="B225" s="48" t="s">
        <v>2416</v>
      </c>
      <c r="C225" s="48" t="s">
        <v>2419</v>
      </c>
      <c r="D225" s="16">
        <v>46122</v>
      </c>
      <c r="E225" s="48" t="s">
        <v>2417</v>
      </c>
      <c r="F225" s="17" t="s">
        <v>2</v>
      </c>
      <c r="G225" s="17" t="s">
        <v>25</v>
      </c>
      <c r="H225" s="17" t="s">
        <v>2721</v>
      </c>
      <c r="I225" s="21">
        <v>802.81</v>
      </c>
      <c r="J225" s="17" t="s">
        <v>525</v>
      </c>
      <c r="K225" s="20">
        <f>IF(FluxoCaixa10131514[[#This Row],[Movimento ]]="Saldo Inicial",FluxoCaixa10131514[[#This Row],[R$ (Valores)]],K224+FluxoCaixa10131514[[#This Row],[Valores Receitas / Despesas]])</f>
        <v>18971.040000000041</v>
      </c>
      <c r="L225" s="20">
        <f>IF(FluxoCaixa10131514[[#This Row],[Entrada / Saída]]="Saída",FluxoCaixa10131514[[#This Row],[R$ (Valores)]]*-1,FluxoCaixa10131514[[#This Row],[R$ (Valores)]])</f>
        <v>-802.81</v>
      </c>
    </row>
    <row r="226" spans="2:12">
      <c r="B226" s="48" t="s">
        <v>2416</v>
      </c>
      <c r="C226" s="48" t="s">
        <v>2419</v>
      </c>
      <c r="D226" s="16">
        <v>46122</v>
      </c>
      <c r="E226" s="48" t="s">
        <v>2417</v>
      </c>
      <c r="F226" s="17" t="s">
        <v>2</v>
      </c>
      <c r="G226" s="17" t="s">
        <v>71</v>
      </c>
      <c r="H226" s="17" t="s">
        <v>1740</v>
      </c>
      <c r="I226" s="21">
        <v>500</v>
      </c>
      <c r="J226" s="17" t="s">
        <v>525</v>
      </c>
      <c r="K226" s="20">
        <f>IF(FluxoCaixa10131514[[#This Row],[Movimento ]]="Saldo Inicial",FluxoCaixa10131514[[#This Row],[R$ (Valores)]],K225+FluxoCaixa10131514[[#This Row],[Valores Receitas / Despesas]])</f>
        <v>18471.040000000041</v>
      </c>
      <c r="L226" s="20">
        <f>IF(FluxoCaixa10131514[[#This Row],[Entrada / Saída]]="Saída",FluxoCaixa10131514[[#This Row],[R$ (Valores)]]*-1,FluxoCaixa10131514[[#This Row],[R$ (Valores)]])</f>
        <v>-500</v>
      </c>
    </row>
    <row r="227" spans="2:12">
      <c r="B227" s="48" t="s">
        <v>2416</v>
      </c>
      <c r="C227" s="48" t="s">
        <v>2419</v>
      </c>
      <c r="D227" s="16">
        <v>46122</v>
      </c>
      <c r="E227" s="48" t="s">
        <v>2413</v>
      </c>
      <c r="F227" s="17" t="s">
        <v>2</v>
      </c>
      <c r="G227" s="17" t="s">
        <v>225</v>
      </c>
      <c r="H227" s="17" t="s">
        <v>524</v>
      </c>
      <c r="I227" s="21">
        <v>3</v>
      </c>
      <c r="J227" s="17" t="s">
        <v>525</v>
      </c>
      <c r="K227" s="20">
        <f>IF(FluxoCaixa10131514[[#This Row],[Movimento ]]="Saldo Inicial",FluxoCaixa10131514[[#This Row],[R$ (Valores)]],K226+FluxoCaixa10131514[[#This Row],[Valores Receitas / Despesas]])</f>
        <v>18468.040000000041</v>
      </c>
      <c r="L227" s="20">
        <f>IF(FluxoCaixa10131514[[#This Row],[Entrada / Saída]]="Saída",FluxoCaixa10131514[[#This Row],[R$ (Valores)]]*-1,FluxoCaixa10131514[[#This Row],[R$ (Valores)]])</f>
        <v>-3</v>
      </c>
    </row>
    <row r="228" spans="2:12">
      <c r="B228" s="48" t="s">
        <v>2416</v>
      </c>
      <c r="C228" s="48" t="s">
        <v>2419</v>
      </c>
      <c r="D228" s="16">
        <v>46122</v>
      </c>
      <c r="E228" s="48" t="s">
        <v>2413</v>
      </c>
      <c r="F228" s="17" t="s">
        <v>2</v>
      </c>
      <c r="G228" s="17" t="s">
        <v>225</v>
      </c>
      <c r="H228" s="17" t="s">
        <v>524</v>
      </c>
      <c r="I228" s="21">
        <v>3</v>
      </c>
      <c r="J228" s="17" t="s">
        <v>525</v>
      </c>
      <c r="K228" s="20">
        <f>IF(FluxoCaixa10131514[[#This Row],[Movimento ]]="Saldo Inicial",FluxoCaixa10131514[[#This Row],[R$ (Valores)]],K227+FluxoCaixa10131514[[#This Row],[Valores Receitas / Despesas]])</f>
        <v>18465.040000000041</v>
      </c>
      <c r="L228" s="20">
        <f>IF(FluxoCaixa10131514[[#This Row],[Entrada / Saída]]="Saída",FluxoCaixa10131514[[#This Row],[R$ (Valores)]]*-1,FluxoCaixa10131514[[#This Row],[R$ (Valores)]])</f>
        <v>-3</v>
      </c>
    </row>
    <row r="229" spans="2:12">
      <c r="B229" s="48" t="s">
        <v>2416</v>
      </c>
      <c r="C229" s="48" t="s">
        <v>2419</v>
      </c>
      <c r="D229" s="16">
        <v>46122</v>
      </c>
      <c r="E229" s="48" t="s">
        <v>2417</v>
      </c>
      <c r="F229" s="17" t="s">
        <v>2</v>
      </c>
      <c r="G229" s="17" t="s">
        <v>519</v>
      </c>
      <c r="H229" s="17" t="s">
        <v>2722</v>
      </c>
      <c r="I229" s="21">
        <v>5040</v>
      </c>
      <c r="J229" s="17" t="s">
        <v>525</v>
      </c>
      <c r="K229" s="20">
        <f>IF(FluxoCaixa10131514[[#This Row],[Movimento ]]="Saldo Inicial",FluxoCaixa10131514[[#This Row],[R$ (Valores)]],K228+FluxoCaixa10131514[[#This Row],[Valores Receitas / Despesas]])</f>
        <v>13425.040000000041</v>
      </c>
      <c r="L229" s="20">
        <f>IF(FluxoCaixa10131514[[#This Row],[Entrada / Saída]]="Saída",FluxoCaixa10131514[[#This Row],[R$ (Valores)]]*-1,FluxoCaixa10131514[[#This Row],[R$ (Valores)]])</f>
        <v>-5040</v>
      </c>
    </row>
    <row r="230" spans="2:12">
      <c r="B230" s="48" t="s">
        <v>2416</v>
      </c>
      <c r="C230" s="48" t="s">
        <v>2419</v>
      </c>
      <c r="D230" s="16">
        <v>46122</v>
      </c>
      <c r="E230" s="48" t="s">
        <v>2413</v>
      </c>
      <c r="F230" s="17" t="s">
        <v>2</v>
      </c>
      <c r="G230" s="17" t="s">
        <v>507</v>
      </c>
      <c r="H230" s="17" t="s">
        <v>2723</v>
      </c>
      <c r="I230" s="21">
        <v>108.39</v>
      </c>
      <c r="J230" s="17" t="s">
        <v>525</v>
      </c>
      <c r="K230" s="20">
        <f>IF(FluxoCaixa10131514[[#This Row],[Movimento ]]="Saldo Inicial",FluxoCaixa10131514[[#This Row],[R$ (Valores)]],K229+FluxoCaixa10131514[[#This Row],[Valores Receitas / Despesas]])</f>
        <v>13316.650000000041</v>
      </c>
      <c r="L230" s="20">
        <f>IF(FluxoCaixa10131514[[#This Row],[Entrada / Saída]]="Saída",FluxoCaixa10131514[[#This Row],[R$ (Valores)]]*-1,FluxoCaixa10131514[[#This Row],[R$ (Valores)]])</f>
        <v>-108.39</v>
      </c>
    </row>
    <row r="231" spans="2:12">
      <c r="B231" s="48" t="s">
        <v>2416</v>
      </c>
      <c r="C231" s="48" t="s">
        <v>2419</v>
      </c>
      <c r="D231" s="16">
        <v>46122</v>
      </c>
      <c r="E231" s="48" t="s">
        <v>2417</v>
      </c>
      <c r="F231" s="17" t="s">
        <v>2</v>
      </c>
      <c r="G231" s="17" t="s">
        <v>507</v>
      </c>
      <c r="H231" s="17" t="s">
        <v>2724</v>
      </c>
      <c r="I231" s="21">
        <v>200</v>
      </c>
      <c r="J231" s="17" t="s">
        <v>525</v>
      </c>
      <c r="K231" s="20">
        <f>IF(FluxoCaixa10131514[[#This Row],[Movimento ]]="Saldo Inicial",FluxoCaixa10131514[[#This Row],[R$ (Valores)]],K230+FluxoCaixa10131514[[#This Row],[Valores Receitas / Despesas]])</f>
        <v>13116.650000000041</v>
      </c>
      <c r="L231" s="20">
        <f>IF(FluxoCaixa10131514[[#This Row],[Entrada / Saída]]="Saída",FluxoCaixa10131514[[#This Row],[R$ (Valores)]]*-1,FluxoCaixa10131514[[#This Row],[R$ (Valores)]])</f>
        <v>-200</v>
      </c>
    </row>
    <row r="232" spans="2:12">
      <c r="B232" s="48" t="s">
        <v>2416</v>
      </c>
      <c r="C232" s="48" t="s">
        <v>2419</v>
      </c>
      <c r="D232" s="16">
        <v>46122</v>
      </c>
      <c r="E232" s="48" t="s">
        <v>2417</v>
      </c>
      <c r="F232" s="17" t="s">
        <v>2</v>
      </c>
      <c r="G232" s="17" t="s">
        <v>61</v>
      </c>
      <c r="H232" s="17" t="s">
        <v>926</v>
      </c>
      <c r="I232" s="21">
        <v>2335.63</v>
      </c>
      <c r="J232" s="17" t="s">
        <v>525</v>
      </c>
      <c r="K232" s="20">
        <f>IF(FluxoCaixa10131514[[#This Row],[Movimento ]]="Saldo Inicial",FluxoCaixa10131514[[#This Row],[R$ (Valores)]],K231+FluxoCaixa10131514[[#This Row],[Valores Receitas / Despesas]])</f>
        <v>10781.02000000004</v>
      </c>
      <c r="L232" s="20">
        <f>IF(FluxoCaixa10131514[[#This Row],[Entrada / Saída]]="Saída",FluxoCaixa10131514[[#This Row],[R$ (Valores)]]*-1,FluxoCaixa10131514[[#This Row],[R$ (Valores)]])</f>
        <v>-2335.63</v>
      </c>
    </row>
    <row r="233" spans="2:12">
      <c r="B233" s="48" t="s">
        <v>2416</v>
      </c>
      <c r="C233" s="48" t="s">
        <v>2419</v>
      </c>
      <c r="D233" s="16">
        <v>46122</v>
      </c>
      <c r="E233" s="48" t="s">
        <v>2417</v>
      </c>
      <c r="F233" s="17" t="s">
        <v>2</v>
      </c>
      <c r="G233" s="17" t="s">
        <v>105</v>
      </c>
      <c r="H233" s="17" t="s">
        <v>2725</v>
      </c>
      <c r="I233" s="21">
        <v>400</v>
      </c>
      <c r="J233" s="17" t="s">
        <v>525</v>
      </c>
      <c r="K233" s="20">
        <f>IF(FluxoCaixa10131514[[#This Row],[Movimento ]]="Saldo Inicial",FluxoCaixa10131514[[#This Row],[R$ (Valores)]],K232+FluxoCaixa10131514[[#This Row],[Valores Receitas / Despesas]])</f>
        <v>10381.02000000004</v>
      </c>
      <c r="L233" s="20">
        <f>IF(FluxoCaixa10131514[[#This Row],[Entrada / Saída]]="Saída",FluxoCaixa10131514[[#This Row],[R$ (Valores)]]*-1,FluxoCaixa10131514[[#This Row],[R$ (Valores)]])</f>
        <v>-400</v>
      </c>
    </row>
    <row r="234" spans="2:12">
      <c r="B234" s="48" t="s">
        <v>2416</v>
      </c>
      <c r="C234" s="48" t="s">
        <v>2419</v>
      </c>
      <c r="D234" s="16">
        <v>46122</v>
      </c>
      <c r="E234" s="48" t="s">
        <v>2413</v>
      </c>
      <c r="F234" s="17" t="s">
        <v>2</v>
      </c>
      <c r="G234" s="17" t="s">
        <v>79</v>
      </c>
      <c r="H234" s="17" t="s">
        <v>2726</v>
      </c>
      <c r="I234" s="21">
        <v>21.97</v>
      </c>
      <c r="J234" s="17" t="s">
        <v>525</v>
      </c>
      <c r="K234" s="20">
        <f>IF(FluxoCaixa10131514[[#This Row],[Movimento ]]="Saldo Inicial",FluxoCaixa10131514[[#This Row],[R$ (Valores)]],K233+FluxoCaixa10131514[[#This Row],[Valores Receitas / Despesas]])</f>
        <v>10359.050000000041</v>
      </c>
      <c r="L234" s="20">
        <f>IF(FluxoCaixa10131514[[#This Row],[Entrada / Saída]]="Saída",FluxoCaixa10131514[[#This Row],[R$ (Valores)]]*-1,FluxoCaixa10131514[[#This Row],[R$ (Valores)]])</f>
        <v>-21.97</v>
      </c>
    </row>
    <row r="235" spans="2:12">
      <c r="B235" s="48" t="s">
        <v>2416</v>
      </c>
      <c r="C235" s="48" t="s">
        <v>2419</v>
      </c>
      <c r="D235" s="16">
        <v>46122</v>
      </c>
      <c r="E235" s="48" t="s">
        <v>2413</v>
      </c>
      <c r="F235" s="17" t="s">
        <v>2</v>
      </c>
      <c r="G235" s="17" t="s">
        <v>225</v>
      </c>
      <c r="H235" s="17" t="s">
        <v>524</v>
      </c>
      <c r="I235" s="21">
        <v>1.49</v>
      </c>
      <c r="J235" s="17" t="s">
        <v>525</v>
      </c>
      <c r="K235" s="20">
        <f>IF(FluxoCaixa10131514[[#This Row],[Movimento ]]="Saldo Inicial",FluxoCaixa10131514[[#This Row],[R$ (Valores)]],K234+FluxoCaixa10131514[[#This Row],[Valores Receitas / Despesas]])</f>
        <v>10357.560000000041</v>
      </c>
      <c r="L235" s="20">
        <f>IF(FluxoCaixa10131514[[#This Row],[Entrada / Saída]]="Saída",FluxoCaixa10131514[[#This Row],[R$ (Valores)]]*-1,FluxoCaixa10131514[[#This Row],[R$ (Valores)]])</f>
        <v>-1.49</v>
      </c>
    </row>
    <row r="236" spans="2:12">
      <c r="B236" s="48" t="s">
        <v>2416</v>
      </c>
      <c r="C236" s="48" t="s">
        <v>2419</v>
      </c>
      <c r="D236" s="16">
        <v>46122</v>
      </c>
      <c r="E236" s="48" t="s">
        <v>2413</v>
      </c>
      <c r="F236" s="17" t="s">
        <v>2</v>
      </c>
      <c r="G236" s="17" t="s">
        <v>225</v>
      </c>
      <c r="H236" s="17" t="s">
        <v>524</v>
      </c>
      <c r="I236" s="21">
        <v>5.5</v>
      </c>
      <c r="J236" s="17" t="s">
        <v>525</v>
      </c>
      <c r="K236" s="20">
        <f>IF(FluxoCaixa10131514[[#This Row],[Movimento ]]="Saldo Inicial",FluxoCaixa10131514[[#This Row],[R$ (Valores)]],K235+FluxoCaixa10131514[[#This Row],[Valores Receitas / Despesas]])</f>
        <v>10352.060000000041</v>
      </c>
      <c r="L236" s="20">
        <f>IF(FluxoCaixa10131514[[#This Row],[Entrada / Saída]]="Saída",FluxoCaixa10131514[[#This Row],[R$ (Valores)]]*-1,FluxoCaixa10131514[[#This Row],[R$ (Valores)]])</f>
        <v>-5.5</v>
      </c>
    </row>
    <row r="237" spans="2:12">
      <c r="B237" s="48" t="s">
        <v>2416</v>
      </c>
      <c r="C237" s="48" t="s">
        <v>2419</v>
      </c>
      <c r="D237" s="16">
        <v>46122</v>
      </c>
      <c r="E237" s="48" t="s">
        <v>2413</v>
      </c>
      <c r="F237" s="17" t="s">
        <v>2</v>
      </c>
      <c r="G237" s="17" t="s">
        <v>225</v>
      </c>
      <c r="H237" s="17" t="s">
        <v>524</v>
      </c>
      <c r="I237" s="21">
        <v>1.49</v>
      </c>
      <c r="J237" s="17" t="s">
        <v>525</v>
      </c>
      <c r="K237" s="20">
        <f>IF(FluxoCaixa10131514[[#This Row],[Movimento ]]="Saldo Inicial",FluxoCaixa10131514[[#This Row],[R$ (Valores)]],K236+FluxoCaixa10131514[[#This Row],[Valores Receitas / Despesas]])</f>
        <v>10350.570000000042</v>
      </c>
      <c r="L237" s="20">
        <f>IF(FluxoCaixa10131514[[#This Row],[Entrada / Saída]]="Saída",FluxoCaixa10131514[[#This Row],[R$ (Valores)]]*-1,FluxoCaixa10131514[[#This Row],[R$ (Valores)]])</f>
        <v>-1.49</v>
      </c>
    </row>
    <row r="238" spans="2:12">
      <c r="B238" s="48" t="s">
        <v>2416</v>
      </c>
      <c r="C238" s="48" t="s">
        <v>2419</v>
      </c>
      <c r="D238" s="16">
        <v>46122</v>
      </c>
      <c r="E238" s="48" t="s">
        <v>2413</v>
      </c>
      <c r="F238" s="17" t="s">
        <v>2</v>
      </c>
      <c r="G238" s="17" t="s">
        <v>225</v>
      </c>
      <c r="H238" s="17" t="s">
        <v>524</v>
      </c>
      <c r="I238" s="21">
        <v>5.7</v>
      </c>
      <c r="J238" s="17" t="s">
        <v>525</v>
      </c>
      <c r="K238" s="20">
        <f>IF(FluxoCaixa10131514[[#This Row],[Movimento ]]="Saldo Inicial",FluxoCaixa10131514[[#This Row],[R$ (Valores)]],K237+FluxoCaixa10131514[[#This Row],[Valores Receitas / Despesas]])</f>
        <v>10344.870000000041</v>
      </c>
      <c r="L238" s="20">
        <f>IF(FluxoCaixa10131514[[#This Row],[Entrada / Saída]]="Saída",FluxoCaixa10131514[[#This Row],[R$ (Valores)]]*-1,FluxoCaixa10131514[[#This Row],[R$ (Valores)]])</f>
        <v>-5.7</v>
      </c>
    </row>
    <row r="239" spans="2:12">
      <c r="B239" s="48" t="s">
        <v>2416</v>
      </c>
      <c r="C239" s="48" t="s">
        <v>2419</v>
      </c>
      <c r="D239" s="16">
        <v>46122</v>
      </c>
      <c r="E239" s="48" t="s">
        <v>2413</v>
      </c>
      <c r="F239" s="17" t="s">
        <v>2</v>
      </c>
      <c r="G239" s="17" t="s">
        <v>225</v>
      </c>
      <c r="H239" s="17" t="s">
        <v>524</v>
      </c>
      <c r="I239" s="21">
        <v>1.49</v>
      </c>
      <c r="J239" s="17" t="s">
        <v>525</v>
      </c>
      <c r="K239" s="20">
        <f>IF(FluxoCaixa10131514[[#This Row],[Movimento ]]="Saldo Inicial",FluxoCaixa10131514[[#This Row],[R$ (Valores)]],K238+FluxoCaixa10131514[[#This Row],[Valores Receitas / Despesas]])</f>
        <v>10343.380000000041</v>
      </c>
      <c r="L239" s="20">
        <f>IF(FluxoCaixa10131514[[#This Row],[Entrada / Saída]]="Saída",FluxoCaixa10131514[[#This Row],[R$ (Valores)]]*-1,FluxoCaixa10131514[[#This Row],[R$ (Valores)]])</f>
        <v>-1.49</v>
      </c>
    </row>
    <row r="240" spans="2:12">
      <c r="B240" s="48" t="s">
        <v>2416</v>
      </c>
      <c r="C240" s="48" t="s">
        <v>2419</v>
      </c>
      <c r="D240" s="16">
        <v>46122</v>
      </c>
      <c r="E240" s="48" t="s">
        <v>2413</v>
      </c>
      <c r="F240" s="17" t="s">
        <v>2</v>
      </c>
      <c r="G240" s="17" t="s">
        <v>225</v>
      </c>
      <c r="H240" s="17" t="s">
        <v>524</v>
      </c>
      <c r="I240" s="21">
        <v>5.5</v>
      </c>
      <c r="J240" s="17" t="s">
        <v>525</v>
      </c>
      <c r="K240" s="20">
        <f>IF(FluxoCaixa10131514[[#This Row],[Movimento ]]="Saldo Inicial",FluxoCaixa10131514[[#This Row],[R$ (Valores)]],K239+FluxoCaixa10131514[[#This Row],[Valores Receitas / Despesas]])</f>
        <v>10337.880000000041</v>
      </c>
      <c r="L240" s="20">
        <f>IF(FluxoCaixa10131514[[#This Row],[Entrada / Saída]]="Saída",FluxoCaixa10131514[[#This Row],[R$ (Valores)]]*-1,FluxoCaixa10131514[[#This Row],[R$ (Valores)]])</f>
        <v>-5.5</v>
      </c>
    </row>
    <row r="241" spans="2:12">
      <c r="B241" s="48" t="s">
        <v>2416</v>
      </c>
      <c r="C241" s="48" t="s">
        <v>2419</v>
      </c>
      <c r="D241" s="16">
        <v>46122</v>
      </c>
      <c r="E241" s="48" t="s">
        <v>2413</v>
      </c>
      <c r="F241" s="17" t="s">
        <v>2</v>
      </c>
      <c r="G241" s="17" t="s">
        <v>225</v>
      </c>
      <c r="H241" s="17" t="s">
        <v>524</v>
      </c>
      <c r="I241" s="21">
        <v>1.49</v>
      </c>
      <c r="J241" s="17" t="s">
        <v>525</v>
      </c>
      <c r="K241" s="20">
        <f>IF(FluxoCaixa10131514[[#This Row],[Movimento ]]="Saldo Inicial",FluxoCaixa10131514[[#This Row],[R$ (Valores)]],K240+FluxoCaixa10131514[[#This Row],[Valores Receitas / Despesas]])</f>
        <v>10336.390000000041</v>
      </c>
      <c r="L241" s="20">
        <f>IF(FluxoCaixa10131514[[#This Row],[Entrada / Saída]]="Saída",FluxoCaixa10131514[[#This Row],[R$ (Valores)]]*-1,FluxoCaixa10131514[[#This Row],[R$ (Valores)]])</f>
        <v>-1.49</v>
      </c>
    </row>
    <row r="242" spans="2:12">
      <c r="B242" s="48" t="s">
        <v>2416</v>
      </c>
      <c r="C242" s="48" t="s">
        <v>2419</v>
      </c>
      <c r="D242" s="16">
        <v>46122</v>
      </c>
      <c r="E242" s="48" t="s">
        <v>2413</v>
      </c>
      <c r="F242" s="17" t="s">
        <v>2</v>
      </c>
      <c r="G242" s="17" t="s">
        <v>225</v>
      </c>
      <c r="H242" s="17" t="s">
        <v>524</v>
      </c>
      <c r="I242" s="21">
        <v>5.5</v>
      </c>
      <c r="J242" s="17" t="s">
        <v>525</v>
      </c>
      <c r="K242" s="20">
        <f>IF(FluxoCaixa10131514[[#This Row],[Movimento ]]="Saldo Inicial",FluxoCaixa10131514[[#This Row],[R$ (Valores)]],K241+FluxoCaixa10131514[[#This Row],[Valores Receitas / Despesas]])</f>
        <v>10330.890000000041</v>
      </c>
      <c r="L242" s="20">
        <f>IF(FluxoCaixa10131514[[#This Row],[Entrada / Saída]]="Saída",FluxoCaixa10131514[[#This Row],[R$ (Valores)]]*-1,FluxoCaixa10131514[[#This Row],[R$ (Valores)]])</f>
        <v>-5.5</v>
      </c>
    </row>
    <row r="243" spans="2:12">
      <c r="B243" s="48" t="s">
        <v>2416</v>
      </c>
      <c r="C243" s="48" t="s">
        <v>2419</v>
      </c>
      <c r="D243" s="16">
        <v>46122</v>
      </c>
      <c r="E243" s="48" t="s">
        <v>2413</v>
      </c>
      <c r="F243" s="17" t="s">
        <v>2</v>
      </c>
      <c r="G243" s="17" t="s">
        <v>225</v>
      </c>
      <c r="H243" s="17" t="s">
        <v>524</v>
      </c>
      <c r="I243" s="21">
        <v>5.5</v>
      </c>
      <c r="J243" s="17" t="s">
        <v>525</v>
      </c>
      <c r="K243" s="20">
        <f>IF(FluxoCaixa10131514[[#This Row],[Movimento ]]="Saldo Inicial",FluxoCaixa10131514[[#This Row],[R$ (Valores)]],K242+FluxoCaixa10131514[[#This Row],[Valores Receitas / Despesas]])</f>
        <v>10325.390000000041</v>
      </c>
      <c r="L243" s="20">
        <f>IF(FluxoCaixa10131514[[#This Row],[Entrada / Saída]]="Saída",FluxoCaixa10131514[[#This Row],[R$ (Valores)]]*-1,FluxoCaixa10131514[[#This Row],[R$ (Valores)]])</f>
        <v>-5.5</v>
      </c>
    </row>
    <row r="244" spans="2:12">
      <c r="B244" s="48" t="s">
        <v>2416</v>
      </c>
      <c r="C244" s="48" t="s">
        <v>2419</v>
      </c>
      <c r="D244" s="16">
        <v>46125</v>
      </c>
      <c r="E244" s="48" t="s">
        <v>2413</v>
      </c>
      <c r="F244" s="17" t="s">
        <v>2</v>
      </c>
      <c r="G244" s="17" t="s">
        <v>225</v>
      </c>
      <c r="H244" s="17" t="s">
        <v>524</v>
      </c>
      <c r="I244" s="21">
        <v>5.4</v>
      </c>
      <c r="J244" s="17" t="s">
        <v>525</v>
      </c>
      <c r="K244" s="20">
        <f>IF(FluxoCaixa10131514[[#This Row],[Movimento ]]="Saldo Inicial",FluxoCaixa10131514[[#This Row],[R$ (Valores)]],K243+FluxoCaixa10131514[[#This Row],[Valores Receitas / Despesas]])</f>
        <v>10319.990000000042</v>
      </c>
      <c r="L244" s="20">
        <f>IF(FluxoCaixa10131514[[#This Row],[Entrada / Saída]]="Saída",FluxoCaixa10131514[[#This Row],[R$ (Valores)]]*-1,FluxoCaixa10131514[[#This Row],[R$ (Valores)]])</f>
        <v>-5.4</v>
      </c>
    </row>
    <row r="245" spans="2:12">
      <c r="B245" s="48" t="s">
        <v>2416</v>
      </c>
      <c r="C245" s="48" t="s">
        <v>2419</v>
      </c>
      <c r="D245" s="16">
        <v>46125</v>
      </c>
      <c r="E245" s="48" t="s">
        <v>2413</v>
      </c>
      <c r="F245" s="17" t="s">
        <v>2</v>
      </c>
      <c r="G245" s="17" t="s">
        <v>225</v>
      </c>
      <c r="H245" s="17" t="s">
        <v>524</v>
      </c>
      <c r="I245" s="21">
        <v>7.6</v>
      </c>
      <c r="J245" s="17" t="s">
        <v>525</v>
      </c>
      <c r="K245" s="20">
        <f>IF(FluxoCaixa10131514[[#This Row],[Movimento ]]="Saldo Inicial",FluxoCaixa10131514[[#This Row],[R$ (Valores)]],K244+FluxoCaixa10131514[[#This Row],[Valores Receitas / Despesas]])</f>
        <v>10312.390000000041</v>
      </c>
      <c r="L245" s="20">
        <f>IF(FluxoCaixa10131514[[#This Row],[Entrada / Saída]]="Saída",FluxoCaixa10131514[[#This Row],[R$ (Valores)]]*-1,FluxoCaixa10131514[[#This Row],[R$ (Valores)]])</f>
        <v>-7.6</v>
      </c>
    </row>
    <row r="246" spans="2:12">
      <c r="B246" s="48" t="s">
        <v>2416</v>
      </c>
      <c r="C246" s="48" t="s">
        <v>2419</v>
      </c>
      <c r="D246" s="16">
        <v>46125</v>
      </c>
      <c r="E246" s="48" t="s">
        <v>2413</v>
      </c>
      <c r="F246" s="17" t="s">
        <v>2</v>
      </c>
      <c r="G246" s="17" t="s">
        <v>225</v>
      </c>
      <c r="H246" s="17" t="s">
        <v>524</v>
      </c>
      <c r="I246" s="21">
        <v>11.4</v>
      </c>
      <c r="J246" s="17" t="s">
        <v>525</v>
      </c>
      <c r="K246" s="20">
        <f>IF(FluxoCaixa10131514[[#This Row],[Movimento ]]="Saldo Inicial",FluxoCaixa10131514[[#This Row],[R$ (Valores)]],K245+FluxoCaixa10131514[[#This Row],[Valores Receitas / Despesas]])</f>
        <v>10300.990000000042</v>
      </c>
      <c r="L246" s="20">
        <f>IF(FluxoCaixa10131514[[#This Row],[Entrada / Saída]]="Saída",FluxoCaixa10131514[[#This Row],[R$ (Valores)]]*-1,FluxoCaixa10131514[[#This Row],[R$ (Valores)]])</f>
        <v>-11.4</v>
      </c>
    </row>
    <row r="247" spans="2:12">
      <c r="B247" s="48" t="s">
        <v>2416</v>
      </c>
      <c r="C247" s="48" t="s">
        <v>2419</v>
      </c>
      <c r="D247" s="16">
        <v>46125</v>
      </c>
      <c r="E247" s="48" t="s">
        <v>2413</v>
      </c>
      <c r="F247" s="17" t="s">
        <v>2</v>
      </c>
      <c r="G247" s="17" t="s">
        <v>225</v>
      </c>
      <c r="H247" s="17" t="s">
        <v>524</v>
      </c>
      <c r="I247" s="21">
        <v>6</v>
      </c>
      <c r="J247" s="17" t="s">
        <v>525</v>
      </c>
      <c r="K247" s="20">
        <f>IF(FluxoCaixa10131514[[#This Row],[Movimento ]]="Saldo Inicial",FluxoCaixa10131514[[#This Row],[R$ (Valores)]],K246+FluxoCaixa10131514[[#This Row],[Valores Receitas / Despesas]])</f>
        <v>10294.990000000042</v>
      </c>
      <c r="L247" s="20">
        <f>IF(FluxoCaixa10131514[[#This Row],[Entrada / Saída]]="Saída",FluxoCaixa10131514[[#This Row],[R$ (Valores)]]*-1,FluxoCaixa10131514[[#This Row],[R$ (Valores)]])</f>
        <v>-6</v>
      </c>
    </row>
    <row r="248" spans="2:12">
      <c r="B248" s="48" t="s">
        <v>2416</v>
      </c>
      <c r="C248" s="48" t="s">
        <v>2419</v>
      </c>
      <c r="D248" s="16">
        <v>46125</v>
      </c>
      <c r="E248" s="48" t="s">
        <v>2413</v>
      </c>
      <c r="F248" s="17" t="s">
        <v>2</v>
      </c>
      <c r="G248" s="17" t="s">
        <v>225</v>
      </c>
      <c r="H248" s="17" t="s">
        <v>524</v>
      </c>
      <c r="I248" s="21">
        <v>6</v>
      </c>
      <c r="J248" s="17" t="s">
        <v>525</v>
      </c>
      <c r="K248" s="20">
        <f>IF(FluxoCaixa10131514[[#This Row],[Movimento ]]="Saldo Inicial",FluxoCaixa10131514[[#This Row],[R$ (Valores)]],K247+FluxoCaixa10131514[[#This Row],[Valores Receitas / Despesas]])</f>
        <v>10288.990000000042</v>
      </c>
      <c r="L248" s="20">
        <f>IF(FluxoCaixa10131514[[#This Row],[Entrada / Saída]]="Saída",FluxoCaixa10131514[[#This Row],[R$ (Valores)]]*-1,FluxoCaixa10131514[[#This Row],[R$ (Valores)]])</f>
        <v>-6</v>
      </c>
    </row>
    <row r="249" spans="2:12">
      <c r="B249" s="48" t="s">
        <v>2416</v>
      </c>
      <c r="C249" s="48" t="s">
        <v>2419</v>
      </c>
      <c r="D249" s="16">
        <v>46125</v>
      </c>
      <c r="E249" s="48" t="s">
        <v>2413</v>
      </c>
      <c r="F249" s="17" t="s">
        <v>2</v>
      </c>
      <c r="G249" s="17" t="s">
        <v>225</v>
      </c>
      <c r="H249" s="17" t="s">
        <v>524</v>
      </c>
      <c r="I249" s="21">
        <v>11.5</v>
      </c>
      <c r="J249" s="17" t="s">
        <v>525</v>
      </c>
      <c r="K249" s="20">
        <f>IF(FluxoCaixa10131514[[#This Row],[Movimento ]]="Saldo Inicial",FluxoCaixa10131514[[#This Row],[R$ (Valores)]],K248+FluxoCaixa10131514[[#This Row],[Valores Receitas / Despesas]])</f>
        <v>10277.490000000042</v>
      </c>
      <c r="L249" s="20">
        <f>IF(FluxoCaixa10131514[[#This Row],[Entrada / Saída]]="Saída",FluxoCaixa10131514[[#This Row],[R$ (Valores)]]*-1,FluxoCaixa10131514[[#This Row],[R$ (Valores)]])</f>
        <v>-11.5</v>
      </c>
    </row>
    <row r="250" spans="2:12">
      <c r="B250" s="48" t="s">
        <v>2416</v>
      </c>
      <c r="C250" s="48" t="s">
        <v>2419</v>
      </c>
      <c r="D250" s="16">
        <v>46125</v>
      </c>
      <c r="E250" s="48" t="s">
        <v>2413</v>
      </c>
      <c r="F250" s="17" t="s">
        <v>2</v>
      </c>
      <c r="G250" s="17" t="s">
        <v>225</v>
      </c>
      <c r="H250" s="17" t="s">
        <v>524</v>
      </c>
      <c r="I250" s="21">
        <v>1.49</v>
      </c>
      <c r="J250" s="17" t="s">
        <v>525</v>
      </c>
      <c r="K250" s="20">
        <f>IF(FluxoCaixa10131514[[#This Row],[Movimento ]]="Saldo Inicial",FluxoCaixa10131514[[#This Row],[R$ (Valores)]],K249+FluxoCaixa10131514[[#This Row],[Valores Receitas / Despesas]])</f>
        <v>10276.000000000042</v>
      </c>
      <c r="L250" s="20">
        <f>IF(FluxoCaixa10131514[[#This Row],[Entrada / Saída]]="Saída",FluxoCaixa10131514[[#This Row],[R$ (Valores)]]*-1,FluxoCaixa10131514[[#This Row],[R$ (Valores)]])</f>
        <v>-1.49</v>
      </c>
    </row>
    <row r="251" spans="2:12">
      <c r="B251" s="48" t="s">
        <v>2416</v>
      </c>
      <c r="C251" s="48" t="s">
        <v>2419</v>
      </c>
      <c r="D251" s="16">
        <v>46125</v>
      </c>
      <c r="E251" s="48" t="s">
        <v>2413</v>
      </c>
      <c r="F251" s="17" t="s">
        <v>2</v>
      </c>
      <c r="G251" s="17" t="s">
        <v>225</v>
      </c>
      <c r="H251" s="17" t="s">
        <v>524</v>
      </c>
      <c r="I251" s="21">
        <v>8.84</v>
      </c>
      <c r="J251" s="17" t="s">
        <v>525</v>
      </c>
      <c r="K251" s="20">
        <f>IF(FluxoCaixa10131514[[#This Row],[Movimento ]]="Saldo Inicial",FluxoCaixa10131514[[#This Row],[R$ (Valores)]],K250+FluxoCaixa10131514[[#This Row],[Valores Receitas / Despesas]])</f>
        <v>10267.160000000042</v>
      </c>
      <c r="L251" s="20">
        <f>IF(FluxoCaixa10131514[[#This Row],[Entrada / Saída]]="Saída",FluxoCaixa10131514[[#This Row],[R$ (Valores)]]*-1,FluxoCaixa10131514[[#This Row],[R$ (Valores)]])</f>
        <v>-8.84</v>
      </c>
    </row>
    <row r="252" spans="2:12">
      <c r="B252" s="48" t="s">
        <v>2416</v>
      </c>
      <c r="C252" s="48" t="s">
        <v>2419</v>
      </c>
      <c r="D252" s="16">
        <v>46125</v>
      </c>
      <c r="E252" s="48" t="s">
        <v>2413</v>
      </c>
      <c r="F252" s="17" t="s">
        <v>2</v>
      </c>
      <c r="G252" s="17" t="s">
        <v>225</v>
      </c>
      <c r="H252" s="17" t="s">
        <v>524</v>
      </c>
      <c r="I252" s="21">
        <v>6</v>
      </c>
      <c r="J252" s="17" t="s">
        <v>525</v>
      </c>
      <c r="K252" s="20">
        <f>IF(FluxoCaixa10131514[[#This Row],[Movimento ]]="Saldo Inicial",FluxoCaixa10131514[[#This Row],[R$ (Valores)]],K251+FluxoCaixa10131514[[#This Row],[Valores Receitas / Despesas]])</f>
        <v>10261.160000000042</v>
      </c>
      <c r="L252" s="20">
        <f>IF(FluxoCaixa10131514[[#This Row],[Entrada / Saída]]="Saída",FluxoCaixa10131514[[#This Row],[R$ (Valores)]]*-1,FluxoCaixa10131514[[#This Row],[R$ (Valores)]])</f>
        <v>-6</v>
      </c>
    </row>
    <row r="253" spans="2:12">
      <c r="B253" s="48" t="s">
        <v>2416</v>
      </c>
      <c r="C253" s="48" t="s">
        <v>2419</v>
      </c>
      <c r="D253" s="16">
        <v>46125</v>
      </c>
      <c r="E253" s="48" t="s">
        <v>2413</v>
      </c>
      <c r="F253" s="17" t="s">
        <v>2</v>
      </c>
      <c r="G253" s="17" t="s">
        <v>225</v>
      </c>
      <c r="H253" s="17" t="s">
        <v>524</v>
      </c>
      <c r="I253" s="21">
        <v>6</v>
      </c>
      <c r="J253" s="17" t="s">
        <v>525</v>
      </c>
      <c r="K253" s="20">
        <f>IF(FluxoCaixa10131514[[#This Row],[Movimento ]]="Saldo Inicial",FluxoCaixa10131514[[#This Row],[R$ (Valores)]],K252+FluxoCaixa10131514[[#This Row],[Valores Receitas / Despesas]])</f>
        <v>10255.160000000042</v>
      </c>
      <c r="L253" s="20">
        <f>IF(FluxoCaixa10131514[[#This Row],[Entrada / Saída]]="Saída",FluxoCaixa10131514[[#This Row],[R$ (Valores)]]*-1,FluxoCaixa10131514[[#This Row],[R$ (Valores)]])</f>
        <v>-6</v>
      </c>
    </row>
    <row r="254" spans="2:12">
      <c r="B254" s="48" t="s">
        <v>2416</v>
      </c>
      <c r="C254" s="48" t="s">
        <v>2419</v>
      </c>
      <c r="D254" s="16">
        <v>46125</v>
      </c>
      <c r="E254" s="48" t="s">
        <v>2413</v>
      </c>
      <c r="F254" s="17" t="s">
        <v>2</v>
      </c>
      <c r="G254" s="17" t="s">
        <v>225</v>
      </c>
      <c r="H254" s="17" t="s">
        <v>524</v>
      </c>
      <c r="I254" s="21">
        <v>1.49</v>
      </c>
      <c r="J254" s="17" t="s">
        <v>525</v>
      </c>
      <c r="K254" s="20">
        <f>IF(FluxoCaixa10131514[[#This Row],[Movimento ]]="Saldo Inicial",FluxoCaixa10131514[[#This Row],[R$ (Valores)]],K253+FluxoCaixa10131514[[#This Row],[Valores Receitas / Despesas]])</f>
        <v>10253.670000000042</v>
      </c>
      <c r="L254" s="20">
        <f>IF(FluxoCaixa10131514[[#This Row],[Entrada / Saída]]="Saída",FluxoCaixa10131514[[#This Row],[R$ (Valores)]]*-1,FluxoCaixa10131514[[#This Row],[R$ (Valores)]])</f>
        <v>-1.49</v>
      </c>
    </row>
    <row r="255" spans="2:12">
      <c r="B255" s="48" t="s">
        <v>2416</v>
      </c>
      <c r="C255" s="48" t="s">
        <v>2419</v>
      </c>
      <c r="D255" s="16">
        <v>46125</v>
      </c>
      <c r="E255" s="48" t="s">
        <v>2413</v>
      </c>
      <c r="F255" s="17" t="s">
        <v>2</v>
      </c>
      <c r="G255" s="17" t="s">
        <v>225</v>
      </c>
      <c r="H255" s="17" t="s">
        <v>524</v>
      </c>
      <c r="I255" s="21">
        <v>11.4</v>
      </c>
      <c r="J255" s="17" t="s">
        <v>525</v>
      </c>
      <c r="K255" s="20">
        <f>IF(FluxoCaixa10131514[[#This Row],[Movimento ]]="Saldo Inicial",FluxoCaixa10131514[[#This Row],[R$ (Valores)]],K254+FluxoCaixa10131514[[#This Row],[Valores Receitas / Despesas]])</f>
        <v>10242.270000000042</v>
      </c>
      <c r="L255" s="20">
        <f>IF(FluxoCaixa10131514[[#This Row],[Entrada / Saída]]="Saída",FluxoCaixa10131514[[#This Row],[R$ (Valores)]]*-1,FluxoCaixa10131514[[#This Row],[R$ (Valores)]])</f>
        <v>-11.4</v>
      </c>
    </row>
    <row r="256" spans="2:12">
      <c r="B256" s="48" t="s">
        <v>2416</v>
      </c>
      <c r="C256" s="48" t="s">
        <v>2419</v>
      </c>
      <c r="D256" s="16">
        <v>46125</v>
      </c>
      <c r="E256" s="48" t="s">
        <v>2413</v>
      </c>
      <c r="F256" s="17" t="s">
        <v>2</v>
      </c>
      <c r="G256" s="17" t="s">
        <v>225</v>
      </c>
      <c r="H256" s="17" t="s">
        <v>524</v>
      </c>
      <c r="I256" s="21">
        <v>3</v>
      </c>
      <c r="J256" s="17" t="s">
        <v>525</v>
      </c>
      <c r="K256" s="20">
        <f>IF(FluxoCaixa10131514[[#This Row],[Movimento ]]="Saldo Inicial",FluxoCaixa10131514[[#This Row],[R$ (Valores)]],K255+FluxoCaixa10131514[[#This Row],[Valores Receitas / Despesas]])</f>
        <v>10239.270000000042</v>
      </c>
      <c r="L256" s="20">
        <f>IF(FluxoCaixa10131514[[#This Row],[Entrada / Saída]]="Saída",FluxoCaixa10131514[[#This Row],[R$ (Valores)]]*-1,FluxoCaixa10131514[[#This Row],[R$ (Valores)]])</f>
        <v>-3</v>
      </c>
    </row>
    <row r="257" spans="2:12">
      <c r="B257" s="48" t="s">
        <v>2416</v>
      </c>
      <c r="C257" s="48" t="s">
        <v>2419</v>
      </c>
      <c r="D257" s="16">
        <v>46125</v>
      </c>
      <c r="E257" s="48" t="s">
        <v>2413</v>
      </c>
      <c r="F257" s="17" t="s">
        <v>2</v>
      </c>
      <c r="G257" s="17" t="s">
        <v>225</v>
      </c>
      <c r="H257" s="17" t="s">
        <v>524</v>
      </c>
      <c r="I257" s="21">
        <v>3</v>
      </c>
      <c r="J257" s="17" t="s">
        <v>525</v>
      </c>
      <c r="K257" s="20">
        <f>IF(FluxoCaixa10131514[[#This Row],[Movimento ]]="Saldo Inicial",FluxoCaixa10131514[[#This Row],[R$ (Valores)]],K256+FluxoCaixa10131514[[#This Row],[Valores Receitas / Despesas]])</f>
        <v>10236.270000000042</v>
      </c>
      <c r="L257" s="20">
        <f>IF(FluxoCaixa10131514[[#This Row],[Entrada / Saída]]="Saída",FluxoCaixa10131514[[#This Row],[R$ (Valores)]]*-1,FluxoCaixa10131514[[#This Row],[R$ (Valores)]])</f>
        <v>-3</v>
      </c>
    </row>
    <row r="258" spans="2:12">
      <c r="B258" s="48" t="s">
        <v>2416</v>
      </c>
      <c r="C258" s="48" t="s">
        <v>2419</v>
      </c>
      <c r="D258" s="16">
        <v>46125</v>
      </c>
      <c r="E258" s="48" t="s">
        <v>2413</v>
      </c>
      <c r="F258" s="17" t="s">
        <v>2</v>
      </c>
      <c r="G258" s="17" t="s">
        <v>225</v>
      </c>
      <c r="H258" s="17" t="s">
        <v>524</v>
      </c>
      <c r="I258" s="21">
        <v>3</v>
      </c>
      <c r="J258" s="17" t="s">
        <v>525</v>
      </c>
      <c r="K258" s="20">
        <f>IF(FluxoCaixa10131514[[#This Row],[Movimento ]]="Saldo Inicial",FluxoCaixa10131514[[#This Row],[R$ (Valores)]],K257+FluxoCaixa10131514[[#This Row],[Valores Receitas / Despesas]])</f>
        <v>10233.270000000042</v>
      </c>
      <c r="L258" s="20">
        <f>IF(FluxoCaixa10131514[[#This Row],[Entrada / Saída]]="Saída",FluxoCaixa10131514[[#This Row],[R$ (Valores)]]*-1,FluxoCaixa10131514[[#This Row],[R$ (Valores)]])</f>
        <v>-3</v>
      </c>
    </row>
    <row r="259" spans="2:12">
      <c r="B259" s="48" t="s">
        <v>2416</v>
      </c>
      <c r="C259" s="48" t="s">
        <v>2419</v>
      </c>
      <c r="D259" s="16">
        <v>46125</v>
      </c>
      <c r="E259" s="48" t="s">
        <v>2413</v>
      </c>
      <c r="F259" s="17" t="s">
        <v>2</v>
      </c>
      <c r="G259" s="17" t="s">
        <v>225</v>
      </c>
      <c r="H259" s="17" t="s">
        <v>524</v>
      </c>
      <c r="I259" s="21">
        <v>5.7</v>
      </c>
      <c r="J259" s="17" t="s">
        <v>525</v>
      </c>
      <c r="K259" s="20">
        <f>IF(FluxoCaixa10131514[[#This Row],[Movimento ]]="Saldo Inicial",FluxoCaixa10131514[[#This Row],[R$ (Valores)]],K258+FluxoCaixa10131514[[#This Row],[Valores Receitas / Despesas]])</f>
        <v>10227.570000000042</v>
      </c>
      <c r="L259" s="20">
        <f>IF(FluxoCaixa10131514[[#This Row],[Entrada / Saída]]="Saída",FluxoCaixa10131514[[#This Row],[R$ (Valores)]]*-1,FluxoCaixa10131514[[#This Row],[R$ (Valores)]])</f>
        <v>-5.7</v>
      </c>
    </row>
    <row r="260" spans="2:12">
      <c r="B260" s="48" t="s">
        <v>2416</v>
      </c>
      <c r="C260" s="48" t="s">
        <v>2419</v>
      </c>
      <c r="D260" s="16">
        <v>46125</v>
      </c>
      <c r="E260" s="48" t="s">
        <v>2413</v>
      </c>
      <c r="F260" s="17" t="s">
        <v>2</v>
      </c>
      <c r="G260" s="17" t="s">
        <v>225</v>
      </c>
      <c r="H260" s="17" t="s">
        <v>524</v>
      </c>
      <c r="I260" s="21">
        <v>5.5</v>
      </c>
      <c r="J260" s="17" t="s">
        <v>525</v>
      </c>
      <c r="K260" s="20">
        <f>IF(FluxoCaixa10131514[[#This Row],[Movimento ]]="Saldo Inicial",FluxoCaixa10131514[[#This Row],[R$ (Valores)]],K259+FluxoCaixa10131514[[#This Row],[Valores Receitas / Despesas]])</f>
        <v>10222.070000000042</v>
      </c>
      <c r="L260" s="20">
        <f>IF(FluxoCaixa10131514[[#This Row],[Entrada / Saída]]="Saída",FluxoCaixa10131514[[#This Row],[R$ (Valores)]]*-1,FluxoCaixa10131514[[#This Row],[R$ (Valores)]])</f>
        <v>-5.5</v>
      </c>
    </row>
    <row r="261" spans="2:12">
      <c r="B261" s="48" t="s">
        <v>2416</v>
      </c>
      <c r="C261" s="48" t="s">
        <v>2419</v>
      </c>
      <c r="D261" s="16">
        <v>46125</v>
      </c>
      <c r="E261" s="48" t="s">
        <v>2413</v>
      </c>
      <c r="F261" s="17" t="s">
        <v>2</v>
      </c>
      <c r="G261" s="17" t="s">
        <v>225</v>
      </c>
      <c r="H261" s="17" t="s">
        <v>524</v>
      </c>
      <c r="I261" s="21">
        <v>5.5</v>
      </c>
      <c r="J261" s="17" t="s">
        <v>525</v>
      </c>
      <c r="K261" s="20">
        <f>IF(FluxoCaixa10131514[[#This Row],[Movimento ]]="Saldo Inicial",FluxoCaixa10131514[[#This Row],[R$ (Valores)]],K260+FluxoCaixa10131514[[#This Row],[Valores Receitas / Despesas]])</f>
        <v>10216.570000000042</v>
      </c>
      <c r="L261" s="20">
        <f>IF(FluxoCaixa10131514[[#This Row],[Entrada / Saída]]="Saída",FluxoCaixa10131514[[#This Row],[R$ (Valores)]]*-1,FluxoCaixa10131514[[#This Row],[R$ (Valores)]])</f>
        <v>-5.5</v>
      </c>
    </row>
    <row r="262" spans="2:12">
      <c r="B262" s="48" t="s">
        <v>2416</v>
      </c>
      <c r="C262" s="48" t="s">
        <v>2419</v>
      </c>
      <c r="D262" s="16">
        <v>46125</v>
      </c>
      <c r="E262" s="48" t="s">
        <v>2413</v>
      </c>
      <c r="F262" s="17" t="s">
        <v>2</v>
      </c>
      <c r="G262" s="17" t="s">
        <v>225</v>
      </c>
      <c r="H262" s="17" t="s">
        <v>524</v>
      </c>
      <c r="I262" s="21">
        <v>5.4</v>
      </c>
      <c r="J262" s="17" t="s">
        <v>525</v>
      </c>
      <c r="K262" s="20">
        <f>IF(FluxoCaixa10131514[[#This Row],[Movimento ]]="Saldo Inicial",FluxoCaixa10131514[[#This Row],[R$ (Valores)]],K261+FluxoCaixa10131514[[#This Row],[Valores Receitas / Despesas]])</f>
        <v>10211.170000000042</v>
      </c>
      <c r="L262" s="20">
        <f>IF(FluxoCaixa10131514[[#This Row],[Entrada / Saída]]="Saída",FluxoCaixa10131514[[#This Row],[R$ (Valores)]]*-1,FluxoCaixa10131514[[#This Row],[R$ (Valores)]])</f>
        <v>-5.4</v>
      </c>
    </row>
    <row r="263" spans="2:12">
      <c r="B263" s="48" t="s">
        <v>2416</v>
      </c>
      <c r="C263" s="48" t="s">
        <v>2419</v>
      </c>
      <c r="D263" s="16">
        <v>46125</v>
      </c>
      <c r="E263" s="48" t="s">
        <v>2413</v>
      </c>
      <c r="F263" s="17" t="s">
        <v>2</v>
      </c>
      <c r="G263" s="17" t="s">
        <v>225</v>
      </c>
      <c r="H263" s="17" t="s">
        <v>524</v>
      </c>
      <c r="I263" s="21">
        <v>5.5</v>
      </c>
      <c r="J263" s="17" t="s">
        <v>525</v>
      </c>
      <c r="K263" s="20">
        <f>IF(FluxoCaixa10131514[[#This Row],[Movimento ]]="Saldo Inicial",FluxoCaixa10131514[[#This Row],[R$ (Valores)]],K262+FluxoCaixa10131514[[#This Row],[Valores Receitas / Despesas]])</f>
        <v>10205.670000000042</v>
      </c>
      <c r="L263" s="20">
        <f>IF(FluxoCaixa10131514[[#This Row],[Entrada / Saída]]="Saída",FluxoCaixa10131514[[#This Row],[R$ (Valores)]]*-1,FluxoCaixa10131514[[#This Row],[R$ (Valores)]])</f>
        <v>-5.5</v>
      </c>
    </row>
    <row r="264" spans="2:12">
      <c r="B264" s="48" t="s">
        <v>2416</v>
      </c>
      <c r="C264" s="48" t="s">
        <v>2419</v>
      </c>
      <c r="D264" s="16">
        <v>46125</v>
      </c>
      <c r="E264" s="48" t="s">
        <v>2413</v>
      </c>
      <c r="F264" s="17" t="s">
        <v>2</v>
      </c>
      <c r="G264" s="17" t="s">
        <v>225</v>
      </c>
      <c r="H264" s="17" t="s">
        <v>524</v>
      </c>
      <c r="I264" s="21">
        <v>5.4</v>
      </c>
      <c r="J264" s="17" t="s">
        <v>525</v>
      </c>
      <c r="K264" s="20">
        <f>IF(FluxoCaixa10131514[[#This Row],[Movimento ]]="Saldo Inicial",FluxoCaixa10131514[[#This Row],[R$ (Valores)]],K263+FluxoCaixa10131514[[#This Row],[Valores Receitas / Despesas]])</f>
        <v>10200.270000000042</v>
      </c>
      <c r="L264" s="20">
        <f>IF(FluxoCaixa10131514[[#This Row],[Entrada / Saída]]="Saída",FluxoCaixa10131514[[#This Row],[R$ (Valores)]]*-1,FluxoCaixa10131514[[#This Row],[R$ (Valores)]])</f>
        <v>-5.4</v>
      </c>
    </row>
    <row r="265" spans="2:12">
      <c r="B265" s="48" t="s">
        <v>2416</v>
      </c>
      <c r="C265" s="48" t="s">
        <v>2419</v>
      </c>
      <c r="D265" s="16">
        <v>46125</v>
      </c>
      <c r="E265" s="48" t="s">
        <v>2413</v>
      </c>
      <c r="F265" s="17" t="s">
        <v>2</v>
      </c>
      <c r="G265" s="17" t="s">
        <v>225</v>
      </c>
      <c r="H265" s="17" t="s">
        <v>524</v>
      </c>
      <c r="I265" s="21">
        <v>1.49</v>
      </c>
      <c r="J265" s="17" t="s">
        <v>525</v>
      </c>
      <c r="K265" s="20">
        <f>IF(FluxoCaixa10131514[[#This Row],[Movimento ]]="Saldo Inicial",FluxoCaixa10131514[[#This Row],[R$ (Valores)]],K264+FluxoCaixa10131514[[#This Row],[Valores Receitas / Despesas]])</f>
        <v>10198.780000000042</v>
      </c>
      <c r="L265" s="20">
        <f>IF(FluxoCaixa10131514[[#This Row],[Entrada / Saída]]="Saída",FluxoCaixa10131514[[#This Row],[R$ (Valores)]]*-1,FluxoCaixa10131514[[#This Row],[R$ (Valores)]])</f>
        <v>-1.49</v>
      </c>
    </row>
    <row r="266" spans="2:12">
      <c r="B266" s="48" t="s">
        <v>2416</v>
      </c>
      <c r="C266" s="48" t="s">
        <v>2419</v>
      </c>
      <c r="D266" s="16">
        <v>46125</v>
      </c>
      <c r="E266" s="48" t="s">
        <v>2413</v>
      </c>
      <c r="F266" s="17" t="s">
        <v>2</v>
      </c>
      <c r="G266" s="17" t="s">
        <v>225</v>
      </c>
      <c r="H266" s="17" t="s">
        <v>524</v>
      </c>
      <c r="I266" s="21">
        <v>3</v>
      </c>
      <c r="J266" s="17" t="s">
        <v>525</v>
      </c>
      <c r="K266" s="20">
        <f>IF(FluxoCaixa10131514[[#This Row],[Movimento ]]="Saldo Inicial",FluxoCaixa10131514[[#This Row],[R$ (Valores)]],K265+FluxoCaixa10131514[[#This Row],[Valores Receitas / Despesas]])</f>
        <v>10195.780000000042</v>
      </c>
      <c r="L266" s="20">
        <f>IF(FluxoCaixa10131514[[#This Row],[Entrada / Saída]]="Saída",FluxoCaixa10131514[[#This Row],[R$ (Valores)]]*-1,FluxoCaixa10131514[[#This Row],[R$ (Valores)]])</f>
        <v>-3</v>
      </c>
    </row>
    <row r="267" spans="2:12">
      <c r="B267" s="48" t="s">
        <v>2416</v>
      </c>
      <c r="C267" s="48" t="s">
        <v>2419</v>
      </c>
      <c r="D267" s="16">
        <v>46125</v>
      </c>
      <c r="E267" s="48" t="s">
        <v>2413</v>
      </c>
      <c r="F267" s="17" t="s">
        <v>2</v>
      </c>
      <c r="G267" s="17" t="s">
        <v>225</v>
      </c>
      <c r="H267" s="17" t="s">
        <v>524</v>
      </c>
      <c r="I267" s="21">
        <v>1.49</v>
      </c>
      <c r="J267" s="17" t="s">
        <v>525</v>
      </c>
      <c r="K267" s="20">
        <f>IF(FluxoCaixa10131514[[#This Row],[Movimento ]]="Saldo Inicial",FluxoCaixa10131514[[#This Row],[R$ (Valores)]],K266+FluxoCaixa10131514[[#This Row],[Valores Receitas / Despesas]])</f>
        <v>10194.290000000043</v>
      </c>
      <c r="L267" s="20">
        <f>IF(FluxoCaixa10131514[[#This Row],[Entrada / Saída]]="Saída",FluxoCaixa10131514[[#This Row],[R$ (Valores)]]*-1,FluxoCaixa10131514[[#This Row],[R$ (Valores)]])</f>
        <v>-1.49</v>
      </c>
    </row>
    <row r="268" spans="2:12">
      <c r="B268" s="48" t="s">
        <v>2416</v>
      </c>
      <c r="C268" s="48" t="s">
        <v>2419</v>
      </c>
      <c r="D268" s="16">
        <v>46125</v>
      </c>
      <c r="E268" s="48" t="s">
        <v>2413</v>
      </c>
      <c r="F268" s="17" t="s">
        <v>2</v>
      </c>
      <c r="G268" s="17" t="s">
        <v>225</v>
      </c>
      <c r="H268" s="17" t="s">
        <v>524</v>
      </c>
      <c r="I268" s="21">
        <v>8.5500000000000007</v>
      </c>
      <c r="J268" s="17" t="s">
        <v>525</v>
      </c>
      <c r="K268" s="20">
        <f>IF(FluxoCaixa10131514[[#This Row],[Movimento ]]="Saldo Inicial",FluxoCaixa10131514[[#This Row],[R$ (Valores)]],K267+FluxoCaixa10131514[[#This Row],[Valores Receitas / Despesas]])</f>
        <v>10185.740000000043</v>
      </c>
      <c r="L268" s="20">
        <f>IF(FluxoCaixa10131514[[#This Row],[Entrada / Saída]]="Saída",FluxoCaixa10131514[[#This Row],[R$ (Valores)]]*-1,FluxoCaixa10131514[[#This Row],[R$ (Valores)]])</f>
        <v>-8.5500000000000007</v>
      </c>
    </row>
    <row r="269" spans="2:12">
      <c r="B269" s="48" t="s">
        <v>2416</v>
      </c>
      <c r="C269" s="48" t="s">
        <v>2419</v>
      </c>
      <c r="D269" s="16">
        <v>46125</v>
      </c>
      <c r="E269" s="48" t="s">
        <v>2413</v>
      </c>
      <c r="F269" s="17" t="s">
        <v>2</v>
      </c>
      <c r="G269" s="17" t="s">
        <v>225</v>
      </c>
      <c r="H269" s="17" t="s">
        <v>524</v>
      </c>
      <c r="I269" s="21">
        <v>9.9</v>
      </c>
      <c r="J269" s="17" t="s">
        <v>525</v>
      </c>
      <c r="K269" s="20">
        <f>IF(FluxoCaixa10131514[[#This Row],[Movimento ]]="Saldo Inicial",FluxoCaixa10131514[[#This Row],[R$ (Valores)]],K268+FluxoCaixa10131514[[#This Row],[Valores Receitas / Despesas]])</f>
        <v>10175.840000000044</v>
      </c>
      <c r="L269" s="20">
        <f>IF(FluxoCaixa10131514[[#This Row],[Entrada / Saída]]="Saída",FluxoCaixa10131514[[#This Row],[R$ (Valores)]]*-1,FluxoCaixa10131514[[#This Row],[R$ (Valores)]])</f>
        <v>-9.9</v>
      </c>
    </row>
    <row r="270" spans="2:12">
      <c r="B270" s="48" t="s">
        <v>2416</v>
      </c>
      <c r="C270" s="48" t="s">
        <v>2419</v>
      </c>
      <c r="D270" s="16">
        <v>46125</v>
      </c>
      <c r="E270" s="48" t="s">
        <v>2413</v>
      </c>
      <c r="F270" s="17" t="s">
        <v>2</v>
      </c>
      <c r="G270" s="17" t="s">
        <v>225</v>
      </c>
      <c r="H270" s="17" t="s">
        <v>524</v>
      </c>
      <c r="I270" s="21">
        <v>1.49</v>
      </c>
      <c r="J270" s="17" t="s">
        <v>525</v>
      </c>
      <c r="K270" s="20">
        <f>IF(FluxoCaixa10131514[[#This Row],[Movimento ]]="Saldo Inicial",FluxoCaixa10131514[[#This Row],[R$ (Valores)]],K269+FluxoCaixa10131514[[#This Row],[Valores Receitas / Despesas]])</f>
        <v>10174.350000000044</v>
      </c>
      <c r="L270" s="20">
        <f>IF(FluxoCaixa10131514[[#This Row],[Entrada / Saída]]="Saída",FluxoCaixa10131514[[#This Row],[R$ (Valores)]]*-1,FluxoCaixa10131514[[#This Row],[R$ (Valores)]])</f>
        <v>-1.49</v>
      </c>
    </row>
    <row r="271" spans="2:12">
      <c r="B271" s="48" t="s">
        <v>2416</v>
      </c>
      <c r="C271" s="48" t="s">
        <v>2419</v>
      </c>
      <c r="D271" s="16">
        <v>46125</v>
      </c>
      <c r="E271" s="48" t="s">
        <v>2413</v>
      </c>
      <c r="F271" s="17" t="s">
        <v>2</v>
      </c>
      <c r="G271" s="17" t="s">
        <v>225</v>
      </c>
      <c r="H271" s="17" t="s">
        <v>524</v>
      </c>
      <c r="I271" s="21">
        <v>5.4</v>
      </c>
      <c r="J271" s="17" t="s">
        <v>525</v>
      </c>
      <c r="K271" s="20">
        <f>IF(FluxoCaixa10131514[[#This Row],[Movimento ]]="Saldo Inicial",FluxoCaixa10131514[[#This Row],[R$ (Valores)]],K270+FluxoCaixa10131514[[#This Row],[Valores Receitas / Despesas]])</f>
        <v>10168.950000000044</v>
      </c>
      <c r="L271" s="20">
        <f>IF(FluxoCaixa10131514[[#This Row],[Entrada / Saída]]="Saída",FluxoCaixa10131514[[#This Row],[R$ (Valores)]]*-1,FluxoCaixa10131514[[#This Row],[R$ (Valores)]])</f>
        <v>-5.4</v>
      </c>
    </row>
    <row r="272" spans="2:12">
      <c r="B272" s="48" t="s">
        <v>2416</v>
      </c>
      <c r="C272" s="48" t="s">
        <v>2419</v>
      </c>
      <c r="D272" s="16">
        <v>46125</v>
      </c>
      <c r="E272" s="48" t="s">
        <v>2413</v>
      </c>
      <c r="F272" s="17" t="s">
        <v>2</v>
      </c>
      <c r="G272" s="17" t="s">
        <v>225</v>
      </c>
      <c r="H272" s="17" t="s">
        <v>524</v>
      </c>
      <c r="I272" s="21">
        <v>5.7</v>
      </c>
      <c r="J272" s="17" t="s">
        <v>525</v>
      </c>
      <c r="K272" s="20">
        <f>IF(FluxoCaixa10131514[[#This Row],[Movimento ]]="Saldo Inicial",FluxoCaixa10131514[[#This Row],[R$ (Valores)]],K271+FluxoCaixa10131514[[#This Row],[Valores Receitas / Despesas]])</f>
        <v>10163.250000000044</v>
      </c>
      <c r="L272" s="20">
        <f>IF(FluxoCaixa10131514[[#This Row],[Entrada / Saída]]="Saída",FluxoCaixa10131514[[#This Row],[R$ (Valores)]]*-1,FluxoCaixa10131514[[#This Row],[R$ (Valores)]])</f>
        <v>-5.7</v>
      </c>
    </row>
    <row r="273" spans="2:18">
      <c r="B273" s="48" t="s">
        <v>2416</v>
      </c>
      <c r="C273" s="48" t="s">
        <v>2419</v>
      </c>
      <c r="D273" s="16">
        <v>46125</v>
      </c>
      <c r="E273" s="48" t="s">
        <v>2413</v>
      </c>
      <c r="F273" s="17" t="s">
        <v>2</v>
      </c>
      <c r="G273" s="17" t="s">
        <v>225</v>
      </c>
      <c r="H273" s="17" t="s">
        <v>524</v>
      </c>
      <c r="I273" s="21">
        <v>1.49</v>
      </c>
      <c r="J273" s="17" t="s">
        <v>525</v>
      </c>
      <c r="K273" s="20">
        <f>IF(FluxoCaixa10131514[[#This Row],[Movimento ]]="Saldo Inicial",FluxoCaixa10131514[[#This Row],[R$ (Valores)]],K272+FluxoCaixa10131514[[#This Row],[Valores Receitas / Despesas]])</f>
        <v>10161.760000000044</v>
      </c>
      <c r="L273" s="20">
        <f>IF(FluxoCaixa10131514[[#This Row],[Entrada / Saída]]="Saída",FluxoCaixa10131514[[#This Row],[R$ (Valores)]]*-1,FluxoCaixa10131514[[#This Row],[R$ (Valores)]])</f>
        <v>-1.49</v>
      </c>
    </row>
    <row r="274" spans="2:18">
      <c r="B274" s="48" t="s">
        <v>2416</v>
      </c>
      <c r="C274" s="48" t="s">
        <v>2419</v>
      </c>
      <c r="D274" s="16">
        <v>46125</v>
      </c>
      <c r="E274" s="48" t="s">
        <v>2413</v>
      </c>
      <c r="F274" s="17" t="s">
        <v>2</v>
      </c>
      <c r="G274" s="17" t="s">
        <v>225</v>
      </c>
      <c r="H274" s="17" t="s">
        <v>524</v>
      </c>
      <c r="I274" s="21">
        <v>5.7</v>
      </c>
      <c r="J274" s="17" t="s">
        <v>525</v>
      </c>
      <c r="K274" s="20">
        <f>IF(FluxoCaixa10131514[[#This Row],[Movimento ]]="Saldo Inicial",FluxoCaixa10131514[[#This Row],[R$ (Valores)]],K273+FluxoCaixa10131514[[#This Row],[Valores Receitas / Despesas]])</f>
        <v>10156.060000000043</v>
      </c>
      <c r="L274" s="20">
        <f>IF(FluxoCaixa10131514[[#This Row],[Entrada / Saída]]="Saída",FluxoCaixa10131514[[#This Row],[R$ (Valores)]]*-1,FluxoCaixa10131514[[#This Row],[R$ (Valores)]])</f>
        <v>-5.7</v>
      </c>
    </row>
    <row r="275" spans="2:18">
      <c r="B275" s="48" t="s">
        <v>2416</v>
      </c>
      <c r="C275" s="48" t="s">
        <v>2419</v>
      </c>
      <c r="D275" s="16">
        <v>46125</v>
      </c>
      <c r="E275" s="48" t="s">
        <v>2413</v>
      </c>
      <c r="F275" s="17" t="s">
        <v>2</v>
      </c>
      <c r="G275" s="17" t="s">
        <v>225</v>
      </c>
      <c r="H275" s="17" t="s">
        <v>524</v>
      </c>
      <c r="I275" s="21">
        <v>5.5</v>
      </c>
      <c r="J275" s="17" t="s">
        <v>525</v>
      </c>
      <c r="K275" s="20">
        <f>IF(FluxoCaixa10131514[[#This Row],[Movimento ]]="Saldo Inicial",FluxoCaixa10131514[[#This Row],[R$ (Valores)]],K274+FluxoCaixa10131514[[#This Row],[Valores Receitas / Despesas]])</f>
        <v>10150.560000000043</v>
      </c>
      <c r="L275" s="20">
        <f>IF(FluxoCaixa10131514[[#This Row],[Entrada / Saída]]="Saída",FluxoCaixa10131514[[#This Row],[R$ (Valores)]]*-1,FluxoCaixa10131514[[#This Row],[R$ (Valores)]])</f>
        <v>-5.5</v>
      </c>
    </row>
    <row r="276" spans="2:18">
      <c r="B276" s="48" t="s">
        <v>2416</v>
      </c>
      <c r="C276" s="48" t="s">
        <v>2419</v>
      </c>
      <c r="D276" s="16">
        <v>46125</v>
      </c>
      <c r="E276" s="48" t="s">
        <v>2413</v>
      </c>
      <c r="F276" s="17" t="s">
        <v>2</v>
      </c>
      <c r="G276" s="17" t="s">
        <v>225</v>
      </c>
      <c r="H276" s="17" t="s">
        <v>524</v>
      </c>
      <c r="I276" s="21">
        <v>1.49</v>
      </c>
      <c r="J276" s="17" t="s">
        <v>525</v>
      </c>
      <c r="K276" s="20">
        <f>IF(FluxoCaixa10131514[[#This Row],[Movimento ]]="Saldo Inicial",FluxoCaixa10131514[[#This Row],[R$ (Valores)]],K275+FluxoCaixa10131514[[#This Row],[Valores Receitas / Despesas]])</f>
        <v>10149.070000000043</v>
      </c>
      <c r="L276" s="20">
        <f>IF(FluxoCaixa10131514[[#This Row],[Entrada / Saída]]="Saída",FluxoCaixa10131514[[#This Row],[R$ (Valores)]]*-1,FluxoCaixa10131514[[#This Row],[R$ (Valores)]])</f>
        <v>-1.49</v>
      </c>
    </row>
    <row r="277" spans="2:18">
      <c r="B277" s="48" t="s">
        <v>2416</v>
      </c>
      <c r="C277" s="48" t="s">
        <v>2419</v>
      </c>
      <c r="D277" s="16">
        <v>46125</v>
      </c>
      <c r="E277" s="48" t="s">
        <v>2413</v>
      </c>
      <c r="F277" s="17" t="s">
        <v>2</v>
      </c>
      <c r="G277" s="17" t="s">
        <v>225</v>
      </c>
      <c r="H277" s="17" t="s">
        <v>524</v>
      </c>
      <c r="I277" s="21">
        <v>5.5</v>
      </c>
      <c r="J277" s="17" t="s">
        <v>525</v>
      </c>
      <c r="K277" s="20">
        <f>IF(FluxoCaixa10131514[[#This Row],[Movimento ]]="Saldo Inicial",FluxoCaixa10131514[[#This Row],[R$ (Valores)]],K276+FluxoCaixa10131514[[#This Row],[Valores Receitas / Despesas]])</f>
        <v>10143.570000000043</v>
      </c>
      <c r="L277" s="20">
        <f>IF(FluxoCaixa10131514[[#This Row],[Entrada / Saída]]="Saída",FluxoCaixa10131514[[#This Row],[R$ (Valores)]]*-1,FluxoCaixa10131514[[#This Row],[R$ (Valores)]])</f>
        <v>-5.5</v>
      </c>
    </row>
    <row r="278" spans="2:18">
      <c r="B278" s="48" t="s">
        <v>2416</v>
      </c>
      <c r="C278" s="48" t="s">
        <v>2419</v>
      </c>
      <c r="D278" s="16">
        <v>46125</v>
      </c>
      <c r="E278" s="48" t="s">
        <v>2413</v>
      </c>
      <c r="F278" s="17" t="s">
        <v>2</v>
      </c>
      <c r="G278" s="17" t="s">
        <v>225</v>
      </c>
      <c r="H278" s="17" t="s">
        <v>524</v>
      </c>
      <c r="I278" s="21">
        <v>5.5</v>
      </c>
      <c r="J278" s="17" t="s">
        <v>525</v>
      </c>
      <c r="K278" s="20">
        <f>IF(FluxoCaixa10131514[[#This Row],[Movimento ]]="Saldo Inicial",FluxoCaixa10131514[[#This Row],[R$ (Valores)]],K277+FluxoCaixa10131514[[#This Row],[Valores Receitas / Despesas]])</f>
        <v>10138.070000000043</v>
      </c>
      <c r="L278" s="20">
        <f>IF(FluxoCaixa10131514[[#This Row],[Entrada / Saída]]="Saída",FluxoCaixa10131514[[#This Row],[R$ (Valores)]]*-1,FluxoCaixa10131514[[#This Row],[R$ (Valores)]])</f>
        <v>-5.5</v>
      </c>
    </row>
    <row r="279" spans="2:18">
      <c r="B279" s="48" t="s">
        <v>2416</v>
      </c>
      <c r="C279" s="48" t="s">
        <v>2419</v>
      </c>
      <c r="D279" s="16">
        <v>46125</v>
      </c>
      <c r="E279" s="48" t="s">
        <v>2413</v>
      </c>
      <c r="F279" s="17" t="s">
        <v>2</v>
      </c>
      <c r="G279" s="17" t="s">
        <v>225</v>
      </c>
      <c r="H279" s="17" t="s">
        <v>524</v>
      </c>
      <c r="I279" s="29">
        <v>5.5</v>
      </c>
      <c r="J279" s="17" t="s">
        <v>525</v>
      </c>
      <c r="K279" s="20">
        <f>IF(FluxoCaixa10131514[[#This Row],[Movimento ]]="Saldo Inicial",FluxoCaixa10131514[[#This Row],[R$ (Valores)]],K278+FluxoCaixa10131514[[#This Row],[Valores Receitas / Despesas]])</f>
        <v>10132.570000000043</v>
      </c>
      <c r="L279" s="20">
        <f>IF(FluxoCaixa10131514[[#This Row],[Entrada / Saída]]="Saída",FluxoCaixa10131514[[#This Row],[R$ (Valores)]]*-1,FluxoCaixa10131514[[#This Row],[R$ (Valores)]])</f>
        <v>-5.5</v>
      </c>
    </row>
    <row r="280" spans="2:18">
      <c r="B280" s="48" t="s">
        <v>2416</v>
      </c>
      <c r="C280" s="48" t="s">
        <v>2419</v>
      </c>
      <c r="D280" s="16">
        <v>46125</v>
      </c>
      <c r="E280" s="48" t="s">
        <v>2413</v>
      </c>
      <c r="F280" s="17" t="s">
        <v>2</v>
      </c>
      <c r="G280" s="17" t="s">
        <v>225</v>
      </c>
      <c r="H280" s="17" t="s">
        <v>524</v>
      </c>
      <c r="I280" s="21">
        <v>1.49</v>
      </c>
      <c r="J280" s="17" t="s">
        <v>525</v>
      </c>
      <c r="K280" s="20">
        <f>IF(FluxoCaixa10131514[[#This Row],[Movimento ]]="Saldo Inicial",FluxoCaixa10131514[[#This Row],[R$ (Valores)]],K279+FluxoCaixa10131514[[#This Row],[Valores Receitas / Despesas]])</f>
        <v>10131.080000000044</v>
      </c>
      <c r="L280" s="20">
        <f>IF(FluxoCaixa10131514[[#This Row],[Entrada / Saída]]="Saída",FluxoCaixa10131514[[#This Row],[R$ (Valores)]]*-1,FluxoCaixa10131514[[#This Row],[R$ (Valores)]])</f>
        <v>-1.49</v>
      </c>
    </row>
    <row r="281" spans="2:18">
      <c r="B281" s="48" t="s">
        <v>2416</v>
      </c>
      <c r="C281" s="48" t="s">
        <v>2419</v>
      </c>
      <c r="D281" s="16">
        <v>46125</v>
      </c>
      <c r="E281" s="48" t="s">
        <v>2413</v>
      </c>
      <c r="F281" s="17" t="s">
        <v>2</v>
      </c>
      <c r="G281" s="17" t="s">
        <v>225</v>
      </c>
      <c r="H281" s="17" t="s">
        <v>524</v>
      </c>
      <c r="I281" s="21">
        <v>11.4</v>
      </c>
      <c r="J281" s="17" t="s">
        <v>525</v>
      </c>
      <c r="K281" s="20">
        <f>IF(FluxoCaixa10131514[[#This Row],[Movimento ]]="Saldo Inicial",FluxoCaixa10131514[[#This Row],[R$ (Valores)]],K280+FluxoCaixa10131514[[#This Row],[Valores Receitas / Despesas]])</f>
        <v>10119.680000000044</v>
      </c>
      <c r="L281" s="20">
        <f>IF(FluxoCaixa10131514[[#This Row],[Entrada / Saída]]="Saída",FluxoCaixa10131514[[#This Row],[R$ (Valores)]]*-1,FluxoCaixa10131514[[#This Row],[R$ (Valores)]])</f>
        <v>-11.4</v>
      </c>
    </row>
    <row r="282" spans="2:18">
      <c r="B282" s="48" t="s">
        <v>2416</v>
      </c>
      <c r="C282" s="48" t="s">
        <v>2419</v>
      </c>
      <c r="D282" s="16">
        <v>46125</v>
      </c>
      <c r="E282" s="48" t="s">
        <v>2413</v>
      </c>
      <c r="F282" s="17" t="s">
        <v>2</v>
      </c>
      <c r="G282" s="17" t="s">
        <v>225</v>
      </c>
      <c r="H282" s="17" t="s">
        <v>524</v>
      </c>
      <c r="I282" s="21">
        <v>5.5</v>
      </c>
      <c r="J282" s="17" t="s">
        <v>525</v>
      </c>
      <c r="K282" s="20">
        <f>IF(FluxoCaixa10131514[[#This Row],[Movimento ]]="Saldo Inicial",FluxoCaixa10131514[[#This Row],[R$ (Valores)]],K281+FluxoCaixa10131514[[#This Row],[Valores Receitas / Despesas]])</f>
        <v>10114.180000000044</v>
      </c>
      <c r="L282" s="20">
        <f>IF(FluxoCaixa10131514[[#This Row],[Entrada / Saída]]="Saída",FluxoCaixa10131514[[#This Row],[R$ (Valores)]]*-1,FluxoCaixa10131514[[#This Row],[R$ (Valores)]])</f>
        <v>-5.5</v>
      </c>
    </row>
    <row r="283" spans="2:18">
      <c r="B283" s="48" t="s">
        <v>2416</v>
      </c>
      <c r="C283" s="48" t="s">
        <v>2419</v>
      </c>
      <c r="D283" s="16">
        <v>46125</v>
      </c>
      <c r="E283" s="48" t="s">
        <v>2413</v>
      </c>
      <c r="F283" s="17" t="s">
        <v>2</v>
      </c>
      <c r="G283" s="17" t="s">
        <v>225</v>
      </c>
      <c r="H283" s="17" t="s">
        <v>524</v>
      </c>
      <c r="I283" s="21">
        <v>1.49</v>
      </c>
      <c r="J283" s="17" t="s">
        <v>525</v>
      </c>
      <c r="K283" s="20">
        <f>IF(FluxoCaixa10131514[[#This Row],[Movimento ]]="Saldo Inicial",FluxoCaixa10131514[[#This Row],[R$ (Valores)]],K282+FluxoCaixa10131514[[#This Row],[Valores Receitas / Despesas]])</f>
        <v>10112.690000000044</v>
      </c>
      <c r="L283" s="20">
        <f>IF(FluxoCaixa10131514[[#This Row],[Entrada / Saída]]="Saída",FluxoCaixa10131514[[#This Row],[R$ (Valores)]]*-1,FluxoCaixa10131514[[#This Row],[R$ (Valores)]])</f>
        <v>-1.49</v>
      </c>
    </row>
    <row r="284" spans="2:18" s="35" customFormat="1" ht="12" customHeight="1">
      <c r="B284" s="48" t="s">
        <v>2416</v>
      </c>
      <c r="C284" s="48" t="s">
        <v>2419</v>
      </c>
      <c r="D284" s="16">
        <v>46125</v>
      </c>
      <c r="E284" s="48" t="s">
        <v>2413</v>
      </c>
      <c r="F284" s="17" t="s">
        <v>2</v>
      </c>
      <c r="G284" s="17" t="s">
        <v>225</v>
      </c>
      <c r="H284" s="17" t="s">
        <v>524</v>
      </c>
      <c r="I284" s="21">
        <v>5.4</v>
      </c>
      <c r="J284" s="37" t="s">
        <v>525</v>
      </c>
      <c r="K284" s="20">
        <f>IF(FluxoCaixa10131514[[#This Row],[Movimento ]]="Saldo Inicial",FluxoCaixa10131514[[#This Row],[R$ (Valores)]],K283+FluxoCaixa10131514[[#This Row],[Valores Receitas / Despesas]])</f>
        <v>10107.290000000045</v>
      </c>
      <c r="L284" s="39">
        <f>IF(FluxoCaixa10131514[[#This Row],[Entrada / Saída]]="Saída",FluxoCaixa10131514[[#This Row],[R$ (Valores)]]*-1,FluxoCaixa10131514[[#This Row],[R$ (Valores)]])</f>
        <v>-5.4</v>
      </c>
      <c r="R284" s="40"/>
    </row>
    <row r="285" spans="2:18">
      <c r="B285" s="48" t="s">
        <v>2416</v>
      </c>
      <c r="C285" s="48" t="s">
        <v>2419</v>
      </c>
      <c r="D285" s="16">
        <v>46125</v>
      </c>
      <c r="E285" s="48" t="s">
        <v>2413</v>
      </c>
      <c r="F285" s="17" t="s">
        <v>2</v>
      </c>
      <c r="G285" s="17" t="s">
        <v>225</v>
      </c>
      <c r="H285" s="17" t="s">
        <v>524</v>
      </c>
      <c r="I285" s="21">
        <v>5.5</v>
      </c>
      <c r="J285" s="17" t="s">
        <v>525</v>
      </c>
      <c r="K285" s="20">
        <f>IF(FluxoCaixa10131514[[#This Row],[Movimento ]]="Saldo Inicial",FluxoCaixa10131514[[#This Row],[R$ (Valores)]],K284+FluxoCaixa10131514[[#This Row],[Valores Receitas / Despesas]])</f>
        <v>10101.790000000045</v>
      </c>
      <c r="L285" s="20">
        <f>IF(FluxoCaixa10131514[[#This Row],[Entrada / Saída]]="Saída",FluxoCaixa10131514[[#This Row],[R$ (Valores)]]*-1,FluxoCaixa10131514[[#This Row],[R$ (Valores)]])</f>
        <v>-5.5</v>
      </c>
    </row>
    <row r="286" spans="2:18">
      <c r="B286" s="48" t="s">
        <v>2416</v>
      </c>
      <c r="C286" s="48" t="s">
        <v>2419</v>
      </c>
      <c r="D286" s="16">
        <v>46125</v>
      </c>
      <c r="E286" s="48" t="s">
        <v>2413</v>
      </c>
      <c r="F286" s="17" t="s">
        <v>2</v>
      </c>
      <c r="G286" s="17" t="s">
        <v>225</v>
      </c>
      <c r="H286" s="17" t="s">
        <v>524</v>
      </c>
      <c r="I286" s="21">
        <v>5.5</v>
      </c>
      <c r="J286" s="17" t="s">
        <v>525</v>
      </c>
      <c r="K286" s="20">
        <f>IF(FluxoCaixa10131514[[#This Row],[Movimento ]]="Saldo Inicial",FluxoCaixa10131514[[#This Row],[R$ (Valores)]],K285+FluxoCaixa10131514[[#This Row],[Valores Receitas / Despesas]])</f>
        <v>10096.290000000045</v>
      </c>
      <c r="L286" s="20">
        <f>IF(FluxoCaixa10131514[[#This Row],[Entrada / Saída]]="Saída",FluxoCaixa10131514[[#This Row],[R$ (Valores)]]*-1,FluxoCaixa10131514[[#This Row],[R$ (Valores)]])</f>
        <v>-5.5</v>
      </c>
    </row>
    <row r="287" spans="2:18">
      <c r="B287" s="48" t="s">
        <v>2416</v>
      </c>
      <c r="C287" s="48" t="s">
        <v>2419</v>
      </c>
      <c r="D287" s="16">
        <v>46125</v>
      </c>
      <c r="E287" s="48" t="s">
        <v>2413</v>
      </c>
      <c r="F287" s="17" t="s">
        <v>2</v>
      </c>
      <c r="G287" s="17" t="s">
        <v>225</v>
      </c>
      <c r="H287" s="17" t="s">
        <v>524</v>
      </c>
      <c r="I287" s="21">
        <v>1.49</v>
      </c>
      <c r="J287" s="17" t="s">
        <v>525</v>
      </c>
      <c r="K287" s="20">
        <f>IF(FluxoCaixa10131514[[#This Row],[Movimento ]]="Saldo Inicial",FluxoCaixa10131514[[#This Row],[R$ (Valores)]],K286+FluxoCaixa10131514[[#This Row],[Valores Receitas / Despesas]])</f>
        <v>10094.800000000045</v>
      </c>
      <c r="L287" s="20">
        <f>IF(FluxoCaixa10131514[[#This Row],[Entrada / Saída]]="Saída",FluxoCaixa10131514[[#This Row],[R$ (Valores)]]*-1,FluxoCaixa10131514[[#This Row],[R$ (Valores)]])</f>
        <v>-1.49</v>
      </c>
    </row>
    <row r="288" spans="2:18">
      <c r="B288" s="48" t="s">
        <v>2416</v>
      </c>
      <c r="C288" s="48" t="s">
        <v>2419</v>
      </c>
      <c r="D288" s="16">
        <v>46125</v>
      </c>
      <c r="E288" s="48" t="s">
        <v>2413</v>
      </c>
      <c r="F288" s="17" t="s">
        <v>2</v>
      </c>
      <c r="G288" s="17" t="s">
        <v>225</v>
      </c>
      <c r="H288" s="17" t="s">
        <v>524</v>
      </c>
      <c r="I288" s="21">
        <v>5.5</v>
      </c>
      <c r="J288" s="17" t="s">
        <v>525</v>
      </c>
      <c r="K288" s="20">
        <f>IF(FluxoCaixa10131514[[#This Row],[Movimento ]]="Saldo Inicial",FluxoCaixa10131514[[#This Row],[R$ (Valores)]],K287+FluxoCaixa10131514[[#This Row],[Valores Receitas / Despesas]])</f>
        <v>10089.300000000045</v>
      </c>
      <c r="L288" s="20">
        <f>IF(FluxoCaixa10131514[[#This Row],[Entrada / Saída]]="Saída",FluxoCaixa10131514[[#This Row],[R$ (Valores)]]*-1,FluxoCaixa10131514[[#This Row],[R$ (Valores)]])</f>
        <v>-5.5</v>
      </c>
    </row>
    <row r="289" spans="2:15">
      <c r="B289" s="48" t="s">
        <v>2416</v>
      </c>
      <c r="C289" s="48" t="s">
        <v>2419</v>
      </c>
      <c r="D289" s="16">
        <v>46125</v>
      </c>
      <c r="E289" s="48" t="s">
        <v>2413</v>
      </c>
      <c r="F289" s="17" t="s">
        <v>2</v>
      </c>
      <c r="G289" s="17" t="s">
        <v>225</v>
      </c>
      <c r="H289" s="17" t="s">
        <v>524</v>
      </c>
      <c r="I289" s="21">
        <v>5.4</v>
      </c>
      <c r="J289" s="17" t="s">
        <v>525</v>
      </c>
      <c r="K289" s="20">
        <f>IF(FluxoCaixa10131514[[#This Row],[Movimento ]]="Saldo Inicial",FluxoCaixa10131514[[#This Row],[R$ (Valores)]],K288+FluxoCaixa10131514[[#This Row],[Valores Receitas / Despesas]])</f>
        <v>10083.900000000045</v>
      </c>
      <c r="L289" s="20">
        <f>IF(FluxoCaixa10131514[[#This Row],[Entrada / Saída]]="Saída",FluxoCaixa10131514[[#This Row],[R$ (Valores)]]*-1,FluxoCaixa10131514[[#This Row],[R$ (Valores)]])</f>
        <v>-5.4</v>
      </c>
    </row>
    <row r="290" spans="2:15">
      <c r="B290" s="48" t="s">
        <v>2416</v>
      </c>
      <c r="C290" s="48" t="s">
        <v>2419</v>
      </c>
      <c r="D290" s="16">
        <v>46125</v>
      </c>
      <c r="E290" s="48" t="s">
        <v>2413</v>
      </c>
      <c r="F290" s="17" t="s">
        <v>2</v>
      </c>
      <c r="G290" s="17" t="s">
        <v>225</v>
      </c>
      <c r="H290" s="17" t="s">
        <v>524</v>
      </c>
      <c r="I290" s="21">
        <v>3.25</v>
      </c>
      <c r="J290" s="17" t="s">
        <v>525</v>
      </c>
      <c r="K290" s="20">
        <f>IF(FluxoCaixa10131514[[#This Row],[Movimento ]]="Saldo Inicial",FluxoCaixa10131514[[#This Row],[R$ (Valores)]],K289+FluxoCaixa10131514[[#This Row],[Valores Receitas / Despesas]])</f>
        <v>10080.650000000045</v>
      </c>
      <c r="L290" s="20">
        <f>IF(FluxoCaixa10131514[[#This Row],[Entrada / Saída]]="Saída",FluxoCaixa10131514[[#This Row],[R$ (Valores)]]*-1,FluxoCaixa10131514[[#This Row],[R$ (Valores)]])</f>
        <v>-3.25</v>
      </c>
    </row>
    <row r="291" spans="2:15">
      <c r="B291" s="48" t="s">
        <v>2416</v>
      </c>
      <c r="C291" s="48" t="s">
        <v>2419</v>
      </c>
      <c r="D291" s="16">
        <v>46125</v>
      </c>
      <c r="E291" s="48" t="s">
        <v>2413</v>
      </c>
      <c r="F291" s="17" t="s">
        <v>2</v>
      </c>
      <c r="G291" s="17" t="s">
        <v>225</v>
      </c>
      <c r="H291" s="17" t="s">
        <v>524</v>
      </c>
      <c r="I291" s="21">
        <v>1.49</v>
      </c>
      <c r="J291" s="17" t="s">
        <v>525</v>
      </c>
      <c r="K291" s="20">
        <f>IF(FluxoCaixa10131514[[#This Row],[Movimento ]]="Saldo Inicial",FluxoCaixa10131514[[#This Row],[R$ (Valores)]],K290+FluxoCaixa10131514[[#This Row],[Valores Receitas / Despesas]])</f>
        <v>10079.160000000045</v>
      </c>
      <c r="L291" s="20">
        <f>IF(FluxoCaixa10131514[[#This Row],[Entrada / Saída]]="Saída",FluxoCaixa10131514[[#This Row],[R$ (Valores)]]*-1,FluxoCaixa10131514[[#This Row],[R$ (Valores)]])</f>
        <v>-1.49</v>
      </c>
    </row>
    <row r="292" spans="2:15">
      <c r="B292" s="48" t="s">
        <v>2416</v>
      </c>
      <c r="C292" s="48" t="s">
        <v>2419</v>
      </c>
      <c r="D292" s="16">
        <v>46125</v>
      </c>
      <c r="E292" s="48" t="s">
        <v>2413</v>
      </c>
      <c r="F292" s="17" t="s">
        <v>2</v>
      </c>
      <c r="G292" s="17" t="s">
        <v>225</v>
      </c>
      <c r="H292" s="17" t="s">
        <v>524</v>
      </c>
      <c r="I292" s="21">
        <v>7.1</v>
      </c>
      <c r="J292" s="17" t="s">
        <v>525</v>
      </c>
      <c r="K292" s="20">
        <f>IF(FluxoCaixa10131514[[#This Row],[Movimento ]]="Saldo Inicial",FluxoCaixa10131514[[#This Row],[R$ (Valores)]],K291+FluxoCaixa10131514[[#This Row],[Valores Receitas / Despesas]])</f>
        <v>10072.060000000045</v>
      </c>
      <c r="L292" s="20">
        <f>IF(FluxoCaixa10131514[[#This Row],[Entrada / Saída]]="Saída",FluxoCaixa10131514[[#This Row],[R$ (Valores)]]*-1,FluxoCaixa10131514[[#This Row],[R$ (Valores)]])</f>
        <v>-7.1</v>
      </c>
    </row>
    <row r="293" spans="2:15">
      <c r="B293" s="48" t="s">
        <v>2416</v>
      </c>
      <c r="C293" s="48" t="s">
        <v>2419</v>
      </c>
      <c r="D293" s="16">
        <v>46125</v>
      </c>
      <c r="E293" s="48" t="s">
        <v>2413</v>
      </c>
      <c r="F293" s="17" t="s">
        <v>2</v>
      </c>
      <c r="G293" s="17" t="s">
        <v>225</v>
      </c>
      <c r="H293" s="17" t="s">
        <v>524</v>
      </c>
      <c r="I293" s="21">
        <v>1.49</v>
      </c>
      <c r="J293" s="17" t="s">
        <v>525</v>
      </c>
      <c r="K293" s="20">
        <f>IF(FluxoCaixa10131514[[#This Row],[Movimento ]]="Saldo Inicial",FluxoCaixa10131514[[#This Row],[R$ (Valores)]],K292+FluxoCaixa10131514[[#This Row],[Valores Receitas / Despesas]])</f>
        <v>10070.570000000045</v>
      </c>
      <c r="L293" s="20">
        <f>IF(FluxoCaixa10131514[[#This Row],[Entrada / Saída]]="Saída",FluxoCaixa10131514[[#This Row],[R$ (Valores)]]*-1,FluxoCaixa10131514[[#This Row],[R$ (Valores)]])</f>
        <v>-1.49</v>
      </c>
    </row>
    <row r="294" spans="2:15">
      <c r="B294" s="48" t="s">
        <v>2416</v>
      </c>
      <c r="C294" s="48" t="s">
        <v>2419</v>
      </c>
      <c r="D294" s="16">
        <v>46125</v>
      </c>
      <c r="E294" s="48" t="s">
        <v>2413</v>
      </c>
      <c r="F294" s="17" t="s">
        <v>2</v>
      </c>
      <c r="G294" s="17" t="s">
        <v>225</v>
      </c>
      <c r="H294" s="17" t="s">
        <v>524</v>
      </c>
      <c r="I294" s="21">
        <v>5.5</v>
      </c>
      <c r="J294" s="17" t="s">
        <v>525</v>
      </c>
      <c r="K294" s="20">
        <f>IF(FluxoCaixa10131514[[#This Row],[Movimento ]]="Saldo Inicial",FluxoCaixa10131514[[#This Row],[R$ (Valores)]],K293+FluxoCaixa10131514[[#This Row],[Valores Receitas / Despesas]])</f>
        <v>10065.070000000045</v>
      </c>
      <c r="L294" s="20">
        <f>IF(FluxoCaixa10131514[[#This Row],[Entrada / Saída]]="Saída",FluxoCaixa10131514[[#This Row],[R$ (Valores)]]*-1,FluxoCaixa10131514[[#This Row],[R$ (Valores)]])</f>
        <v>-5.5</v>
      </c>
    </row>
    <row r="295" spans="2:15">
      <c r="B295" s="48" t="s">
        <v>2416</v>
      </c>
      <c r="C295" s="48" t="s">
        <v>2419</v>
      </c>
      <c r="D295" s="16">
        <v>46125</v>
      </c>
      <c r="E295" s="48" t="s">
        <v>2413</v>
      </c>
      <c r="F295" s="17" t="s">
        <v>2</v>
      </c>
      <c r="G295" s="17" t="s">
        <v>225</v>
      </c>
      <c r="H295" s="17" t="s">
        <v>524</v>
      </c>
      <c r="I295" s="21">
        <v>5.5</v>
      </c>
      <c r="J295" s="17" t="s">
        <v>525</v>
      </c>
      <c r="K295" s="20">
        <f>IF(FluxoCaixa10131514[[#This Row],[Movimento ]]="Saldo Inicial",FluxoCaixa10131514[[#This Row],[R$ (Valores)]],K294+FluxoCaixa10131514[[#This Row],[Valores Receitas / Despesas]])</f>
        <v>10059.570000000045</v>
      </c>
      <c r="L295" s="20">
        <f>IF(FluxoCaixa10131514[[#This Row],[Entrada / Saída]]="Saída",FluxoCaixa10131514[[#This Row],[R$ (Valores)]]*-1,FluxoCaixa10131514[[#This Row],[R$ (Valores)]])</f>
        <v>-5.5</v>
      </c>
    </row>
    <row r="296" spans="2:15">
      <c r="B296" s="48" t="s">
        <v>2416</v>
      </c>
      <c r="C296" s="48" t="s">
        <v>2419</v>
      </c>
      <c r="D296" s="16">
        <v>46125</v>
      </c>
      <c r="E296" s="48" t="s">
        <v>2413</v>
      </c>
      <c r="F296" s="17" t="s">
        <v>2</v>
      </c>
      <c r="G296" s="17" t="s">
        <v>225</v>
      </c>
      <c r="H296" s="17" t="s">
        <v>524</v>
      </c>
      <c r="I296" s="21">
        <v>1.49</v>
      </c>
      <c r="J296" s="17" t="s">
        <v>525</v>
      </c>
      <c r="K296" s="20">
        <f>IF(FluxoCaixa10131514[[#This Row],[Movimento ]]="Saldo Inicial",FluxoCaixa10131514[[#This Row],[R$ (Valores)]],K295+FluxoCaixa10131514[[#This Row],[Valores Receitas / Despesas]])</f>
        <v>10058.080000000045</v>
      </c>
      <c r="L296" s="20">
        <f>IF(FluxoCaixa10131514[[#This Row],[Entrada / Saída]]="Saída",FluxoCaixa10131514[[#This Row],[R$ (Valores)]]*-1,FluxoCaixa10131514[[#This Row],[R$ (Valores)]])</f>
        <v>-1.49</v>
      </c>
    </row>
    <row r="297" spans="2:15">
      <c r="B297" s="48" t="s">
        <v>2416</v>
      </c>
      <c r="C297" s="48" t="s">
        <v>2419</v>
      </c>
      <c r="D297" s="16">
        <v>46125</v>
      </c>
      <c r="E297" s="48" t="s">
        <v>2413</v>
      </c>
      <c r="F297" s="17" t="s">
        <v>2</v>
      </c>
      <c r="G297" s="17" t="s">
        <v>225</v>
      </c>
      <c r="H297" s="17" t="s">
        <v>524</v>
      </c>
      <c r="I297" s="21">
        <v>5.5</v>
      </c>
      <c r="J297" s="17" t="s">
        <v>525</v>
      </c>
      <c r="K297" s="20">
        <f>IF(FluxoCaixa10131514[[#This Row],[Movimento ]]="Saldo Inicial",FluxoCaixa10131514[[#This Row],[R$ (Valores)]],K296+FluxoCaixa10131514[[#This Row],[Valores Receitas / Despesas]])</f>
        <v>10052.580000000045</v>
      </c>
      <c r="L297" s="20">
        <f>IF(FluxoCaixa10131514[[#This Row],[Entrada / Saída]]="Saída",FluxoCaixa10131514[[#This Row],[R$ (Valores)]]*-1,FluxoCaixa10131514[[#This Row],[R$ (Valores)]])</f>
        <v>-5.5</v>
      </c>
      <c r="O297" s="31"/>
    </row>
    <row r="298" spans="2:15">
      <c r="B298" s="48" t="s">
        <v>2416</v>
      </c>
      <c r="C298" s="48" t="s">
        <v>2419</v>
      </c>
      <c r="D298" s="16">
        <v>46125</v>
      </c>
      <c r="E298" s="48" t="s">
        <v>2413</v>
      </c>
      <c r="F298" s="17" t="s">
        <v>2</v>
      </c>
      <c r="G298" s="17" t="s">
        <v>225</v>
      </c>
      <c r="H298" s="17" t="s">
        <v>524</v>
      </c>
      <c r="I298" s="29">
        <v>1.49</v>
      </c>
      <c r="J298" s="17" t="s">
        <v>525</v>
      </c>
      <c r="K298" s="20">
        <f>IF(FluxoCaixa10131514[[#This Row],[Movimento ]]="Saldo Inicial",FluxoCaixa10131514[[#This Row],[R$ (Valores)]],K297+FluxoCaixa10131514[[#This Row],[Valores Receitas / Despesas]])</f>
        <v>10051.090000000046</v>
      </c>
      <c r="L298" s="20">
        <f>IF(FluxoCaixa10131514[[#This Row],[Entrada / Saída]]="Saída",FluxoCaixa10131514[[#This Row],[R$ (Valores)]]*-1,FluxoCaixa10131514[[#This Row],[R$ (Valores)]])</f>
        <v>-1.49</v>
      </c>
      <c r="O298" s="26"/>
    </row>
    <row r="299" spans="2:15">
      <c r="B299" s="48" t="s">
        <v>2416</v>
      </c>
      <c r="C299" s="48" t="s">
        <v>2419</v>
      </c>
      <c r="D299" s="16">
        <v>46125</v>
      </c>
      <c r="E299" s="48" t="s">
        <v>2413</v>
      </c>
      <c r="F299" s="17" t="s">
        <v>2</v>
      </c>
      <c r="G299" s="17" t="s">
        <v>225</v>
      </c>
      <c r="H299" s="17" t="s">
        <v>524</v>
      </c>
      <c r="I299" s="21">
        <v>5.7</v>
      </c>
      <c r="J299" s="17" t="s">
        <v>525</v>
      </c>
      <c r="K299" s="20">
        <f>IF(FluxoCaixa10131514[[#This Row],[Movimento ]]="Saldo Inicial",FluxoCaixa10131514[[#This Row],[R$ (Valores)]],K298+FluxoCaixa10131514[[#This Row],[Valores Receitas / Despesas]])</f>
        <v>10045.390000000045</v>
      </c>
      <c r="L299" s="20">
        <f>IF(FluxoCaixa10131514[[#This Row],[Entrada / Saída]]="Saída",FluxoCaixa10131514[[#This Row],[R$ (Valores)]]*-1,FluxoCaixa10131514[[#This Row],[R$ (Valores)]])</f>
        <v>-5.7</v>
      </c>
    </row>
    <row r="300" spans="2:15">
      <c r="B300" s="48" t="s">
        <v>2416</v>
      </c>
      <c r="C300" s="48" t="s">
        <v>2419</v>
      </c>
      <c r="D300" s="16">
        <v>46125</v>
      </c>
      <c r="E300" s="48" t="s">
        <v>2413</v>
      </c>
      <c r="F300" s="17" t="s">
        <v>2</v>
      </c>
      <c r="G300" s="17" t="s">
        <v>225</v>
      </c>
      <c r="H300" s="17" t="s">
        <v>524</v>
      </c>
      <c r="I300" s="21">
        <v>5.5</v>
      </c>
      <c r="J300" s="17" t="s">
        <v>525</v>
      </c>
      <c r="K300" s="20">
        <f>IF(FluxoCaixa10131514[[#This Row],[Movimento ]]="Saldo Inicial",FluxoCaixa10131514[[#This Row],[R$ (Valores)]],K299+FluxoCaixa10131514[[#This Row],[Valores Receitas / Despesas]])</f>
        <v>10039.890000000045</v>
      </c>
      <c r="L300" s="20">
        <f>IF(FluxoCaixa10131514[[#This Row],[Entrada / Saída]]="Saída",FluxoCaixa10131514[[#This Row],[R$ (Valores)]]*-1,FluxoCaixa10131514[[#This Row],[R$ (Valores)]])</f>
        <v>-5.5</v>
      </c>
    </row>
    <row r="301" spans="2:15">
      <c r="B301" s="48" t="s">
        <v>2416</v>
      </c>
      <c r="C301" s="48" t="s">
        <v>2419</v>
      </c>
      <c r="D301" s="16">
        <v>46125</v>
      </c>
      <c r="E301" s="48" t="s">
        <v>2413</v>
      </c>
      <c r="F301" s="17" t="s">
        <v>2</v>
      </c>
      <c r="G301" s="17" t="s">
        <v>225</v>
      </c>
      <c r="H301" s="17" t="s">
        <v>524</v>
      </c>
      <c r="I301" s="21">
        <v>3</v>
      </c>
      <c r="J301" s="17" t="s">
        <v>525</v>
      </c>
      <c r="K301" s="20">
        <f>IF(FluxoCaixa10131514[[#This Row],[Movimento ]]="Saldo Inicial",FluxoCaixa10131514[[#This Row],[R$ (Valores)]],K300+FluxoCaixa10131514[[#This Row],[Valores Receitas / Despesas]])</f>
        <v>10036.890000000045</v>
      </c>
      <c r="L301" s="20">
        <f>IF(FluxoCaixa10131514[[#This Row],[Entrada / Saída]]="Saída",FluxoCaixa10131514[[#This Row],[R$ (Valores)]]*-1,FluxoCaixa10131514[[#This Row],[R$ (Valores)]])</f>
        <v>-3</v>
      </c>
    </row>
    <row r="302" spans="2:15">
      <c r="B302" s="48" t="s">
        <v>2416</v>
      </c>
      <c r="C302" s="48" t="s">
        <v>2419</v>
      </c>
      <c r="D302" s="16">
        <v>46125</v>
      </c>
      <c r="E302" s="48" t="s">
        <v>2413</v>
      </c>
      <c r="F302" s="17" t="s">
        <v>2</v>
      </c>
      <c r="G302" s="17" t="s">
        <v>225</v>
      </c>
      <c r="H302" s="17" t="s">
        <v>524</v>
      </c>
      <c r="I302" s="21">
        <v>5.7</v>
      </c>
      <c r="J302" s="17" t="s">
        <v>525</v>
      </c>
      <c r="K302" s="20">
        <f>IF(FluxoCaixa10131514[[#This Row],[Movimento ]]="Saldo Inicial",FluxoCaixa10131514[[#This Row],[R$ (Valores)]],K301+FluxoCaixa10131514[[#This Row],[Valores Receitas / Despesas]])</f>
        <v>10031.190000000044</v>
      </c>
      <c r="L302" s="20">
        <f>IF(FluxoCaixa10131514[[#This Row],[Entrada / Saída]]="Saída",FluxoCaixa10131514[[#This Row],[R$ (Valores)]]*-1,FluxoCaixa10131514[[#This Row],[R$ (Valores)]])</f>
        <v>-5.7</v>
      </c>
    </row>
    <row r="303" spans="2:15">
      <c r="B303" s="48" t="s">
        <v>2416</v>
      </c>
      <c r="C303" s="48" t="s">
        <v>2419</v>
      </c>
      <c r="D303" s="16">
        <v>46126</v>
      </c>
      <c r="E303" s="48" t="s">
        <v>2413</v>
      </c>
      <c r="F303" s="17" t="s">
        <v>2</v>
      </c>
      <c r="G303" s="17" t="s">
        <v>225</v>
      </c>
      <c r="H303" s="17" t="s">
        <v>524</v>
      </c>
      <c r="I303" s="21">
        <v>5.7</v>
      </c>
      <c r="J303" s="17" t="s">
        <v>525</v>
      </c>
      <c r="K303" s="20">
        <f>IF(FluxoCaixa10131514[[#This Row],[Movimento ]]="Saldo Inicial",FluxoCaixa10131514[[#This Row],[R$ (Valores)]],K302+FluxoCaixa10131514[[#This Row],[Valores Receitas / Despesas]])</f>
        <v>10025.490000000043</v>
      </c>
      <c r="L303" s="20">
        <f>IF(FluxoCaixa10131514[[#This Row],[Entrada / Saída]]="Saída",FluxoCaixa10131514[[#This Row],[R$ (Valores)]]*-1,FluxoCaixa10131514[[#This Row],[R$ (Valores)]])</f>
        <v>-5.7</v>
      </c>
    </row>
    <row r="304" spans="2:15">
      <c r="B304" s="48" t="s">
        <v>2416</v>
      </c>
      <c r="C304" s="48" t="s">
        <v>2419</v>
      </c>
      <c r="D304" s="16">
        <v>46126</v>
      </c>
      <c r="E304" s="48" t="s">
        <v>2413</v>
      </c>
      <c r="F304" s="17" t="s">
        <v>2</v>
      </c>
      <c r="G304" s="17" t="s">
        <v>225</v>
      </c>
      <c r="H304" s="17" t="s">
        <v>524</v>
      </c>
      <c r="I304" s="21">
        <v>1.49</v>
      </c>
      <c r="J304" s="17" t="s">
        <v>525</v>
      </c>
      <c r="K304" s="20">
        <f>IF(FluxoCaixa10131514[[#This Row],[Movimento ]]="Saldo Inicial",FluxoCaixa10131514[[#This Row],[R$ (Valores)]],K303+FluxoCaixa10131514[[#This Row],[Valores Receitas / Despesas]])</f>
        <v>10024.000000000044</v>
      </c>
      <c r="L304" s="20">
        <f>IF(FluxoCaixa10131514[[#This Row],[Entrada / Saída]]="Saída",FluxoCaixa10131514[[#This Row],[R$ (Valores)]]*-1,FluxoCaixa10131514[[#This Row],[R$ (Valores)]])</f>
        <v>-1.49</v>
      </c>
    </row>
    <row r="305" spans="2:12">
      <c r="B305" s="48" t="s">
        <v>2416</v>
      </c>
      <c r="C305" s="48" t="s">
        <v>2419</v>
      </c>
      <c r="D305" s="16">
        <v>46126</v>
      </c>
      <c r="E305" s="48" t="s">
        <v>2413</v>
      </c>
      <c r="F305" s="17" t="s">
        <v>2</v>
      </c>
      <c r="G305" s="17" t="s">
        <v>225</v>
      </c>
      <c r="H305" s="17" t="s">
        <v>524</v>
      </c>
      <c r="I305" s="21">
        <v>5.7</v>
      </c>
      <c r="J305" s="17" t="s">
        <v>525</v>
      </c>
      <c r="K305" s="20">
        <f>IF(FluxoCaixa10131514[[#This Row],[Movimento ]]="Saldo Inicial",FluxoCaixa10131514[[#This Row],[R$ (Valores)]],K304+FluxoCaixa10131514[[#This Row],[Valores Receitas / Despesas]])</f>
        <v>10018.300000000043</v>
      </c>
      <c r="L305" s="20">
        <f>IF(FluxoCaixa10131514[[#This Row],[Entrada / Saída]]="Saída",FluxoCaixa10131514[[#This Row],[R$ (Valores)]]*-1,FluxoCaixa10131514[[#This Row],[R$ (Valores)]])</f>
        <v>-5.7</v>
      </c>
    </row>
    <row r="306" spans="2:12">
      <c r="B306" s="48" t="s">
        <v>2416</v>
      </c>
      <c r="C306" s="48" t="s">
        <v>2419</v>
      </c>
      <c r="D306" s="16">
        <v>46126</v>
      </c>
      <c r="E306" s="48" t="s">
        <v>2413</v>
      </c>
      <c r="F306" s="17" t="s">
        <v>2</v>
      </c>
      <c r="G306" s="17" t="s">
        <v>225</v>
      </c>
      <c r="H306" s="17" t="s">
        <v>524</v>
      </c>
      <c r="I306" s="21">
        <v>11.4</v>
      </c>
      <c r="J306" s="17" t="s">
        <v>525</v>
      </c>
      <c r="K306" s="20">
        <f>IF(FluxoCaixa10131514[[#This Row],[Movimento ]]="Saldo Inicial",FluxoCaixa10131514[[#This Row],[R$ (Valores)]],K305+FluxoCaixa10131514[[#This Row],[Valores Receitas / Despesas]])</f>
        <v>10006.900000000043</v>
      </c>
      <c r="L306" s="20">
        <f>IF(FluxoCaixa10131514[[#This Row],[Entrada / Saída]]="Saída",FluxoCaixa10131514[[#This Row],[R$ (Valores)]]*-1,FluxoCaixa10131514[[#This Row],[R$ (Valores)]])</f>
        <v>-11.4</v>
      </c>
    </row>
    <row r="307" spans="2:12">
      <c r="B307" s="48" t="s">
        <v>2416</v>
      </c>
      <c r="C307" s="48" t="s">
        <v>2419</v>
      </c>
      <c r="D307" s="16">
        <v>46126</v>
      </c>
      <c r="E307" s="48" t="s">
        <v>2413</v>
      </c>
      <c r="F307" s="17" t="s">
        <v>2</v>
      </c>
      <c r="G307" s="17" t="s">
        <v>225</v>
      </c>
      <c r="H307" s="17" t="s">
        <v>524</v>
      </c>
      <c r="I307" s="21">
        <v>6.3</v>
      </c>
      <c r="J307" s="17" t="s">
        <v>525</v>
      </c>
      <c r="K307" s="20">
        <f>IF(FluxoCaixa10131514[[#This Row],[Movimento ]]="Saldo Inicial",FluxoCaixa10131514[[#This Row],[R$ (Valores)]],K306+FluxoCaixa10131514[[#This Row],[Valores Receitas / Despesas]])</f>
        <v>10000.600000000044</v>
      </c>
      <c r="L307" s="20">
        <f>IF(FluxoCaixa10131514[[#This Row],[Entrada / Saída]]="Saída",FluxoCaixa10131514[[#This Row],[R$ (Valores)]]*-1,FluxoCaixa10131514[[#This Row],[R$ (Valores)]])</f>
        <v>-6.3</v>
      </c>
    </row>
    <row r="308" spans="2:12">
      <c r="B308" s="48" t="s">
        <v>2416</v>
      </c>
      <c r="C308" s="48" t="s">
        <v>2419</v>
      </c>
      <c r="D308" s="16">
        <v>46126</v>
      </c>
      <c r="E308" s="48" t="s">
        <v>2413</v>
      </c>
      <c r="F308" s="17" t="s">
        <v>2</v>
      </c>
      <c r="G308" s="17" t="s">
        <v>225</v>
      </c>
      <c r="H308" s="17" t="s">
        <v>524</v>
      </c>
      <c r="I308" s="21">
        <v>11.4</v>
      </c>
      <c r="J308" s="17" t="s">
        <v>525</v>
      </c>
      <c r="K308" s="20">
        <f>IF(FluxoCaixa10131514[[#This Row],[Movimento ]]="Saldo Inicial",FluxoCaixa10131514[[#This Row],[R$ (Valores)]],K307+FluxoCaixa10131514[[#This Row],[Valores Receitas / Despesas]])</f>
        <v>9989.2000000000444</v>
      </c>
      <c r="L308" s="20">
        <f>IF(FluxoCaixa10131514[[#This Row],[Entrada / Saída]]="Saída",FluxoCaixa10131514[[#This Row],[R$ (Valores)]]*-1,FluxoCaixa10131514[[#This Row],[R$ (Valores)]])</f>
        <v>-11.4</v>
      </c>
    </row>
    <row r="309" spans="2:12">
      <c r="B309" s="48" t="s">
        <v>2416</v>
      </c>
      <c r="C309" s="48" t="s">
        <v>2419</v>
      </c>
      <c r="D309" s="16">
        <v>46126</v>
      </c>
      <c r="E309" s="48" t="s">
        <v>2413</v>
      </c>
      <c r="F309" s="17" t="s">
        <v>2</v>
      </c>
      <c r="G309" s="17" t="s">
        <v>225</v>
      </c>
      <c r="H309" s="17" t="s">
        <v>524</v>
      </c>
      <c r="I309" s="21">
        <v>5.7</v>
      </c>
      <c r="J309" s="17" t="s">
        <v>525</v>
      </c>
      <c r="K309" s="20">
        <f>IF(FluxoCaixa10131514[[#This Row],[Movimento ]]="Saldo Inicial",FluxoCaixa10131514[[#This Row],[R$ (Valores)]],K308+FluxoCaixa10131514[[#This Row],[Valores Receitas / Despesas]])</f>
        <v>9983.5000000000437</v>
      </c>
      <c r="L309" s="20">
        <f>IF(FluxoCaixa10131514[[#This Row],[Entrada / Saída]]="Saída",FluxoCaixa10131514[[#This Row],[R$ (Valores)]]*-1,FluxoCaixa10131514[[#This Row],[R$ (Valores)]])</f>
        <v>-5.7</v>
      </c>
    </row>
    <row r="310" spans="2:12">
      <c r="B310" s="48" t="s">
        <v>2416</v>
      </c>
      <c r="C310" s="48" t="s">
        <v>2419</v>
      </c>
      <c r="D310" s="16">
        <v>46126</v>
      </c>
      <c r="E310" s="48" t="s">
        <v>2413</v>
      </c>
      <c r="F310" s="17" t="s">
        <v>2</v>
      </c>
      <c r="G310" s="17" t="s">
        <v>225</v>
      </c>
      <c r="H310" s="17" t="s">
        <v>524</v>
      </c>
      <c r="I310" s="21">
        <v>5.4</v>
      </c>
      <c r="J310" s="17" t="s">
        <v>525</v>
      </c>
      <c r="K310" s="20">
        <f>IF(FluxoCaixa10131514[[#This Row],[Movimento ]]="Saldo Inicial",FluxoCaixa10131514[[#This Row],[R$ (Valores)]],K309+FluxoCaixa10131514[[#This Row],[Valores Receitas / Despesas]])</f>
        <v>9978.100000000044</v>
      </c>
      <c r="L310" s="20">
        <f>IF(FluxoCaixa10131514[[#This Row],[Entrada / Saída]]="Saída",FluxoCaixa10131514[[#This Row],[R$ (Valores)]]*-1,FluxoCaixa10131514[[#This Row],[R$ (Valores)]])</f>
        <v>-5.4</v>
      </c>
    </row>
    <row r="311" spans="2:12">
      <c r="B311" s="48" t="s">
        <v>2416</v>
      </c>
      <c r="C311" s="48" t="s">
        <v>2419</v>
      </c>
      <c r="D311" s="16">
        <v>46126</v>
      </c>
      <c r="E311" s="48" t="s">
        <v>2413</v>
      </c>
      <c r="F311" s="17" t="s">
        <v>2</v>
      </c>
      <c r="G311" s="17" t="s">
        <v>225</v>
      </c>
      <c r="H311" s="17" t="s">
        <v>524</v>
      </c>
      <c r="I311" s="21">
        <v>5.7</v>
      </c>
      <c r="J311" s="17" t="s">
        <v>525</v>
      </c>
      <c r="K311" s="20">
        <f>IF(FluxoCaixa10131514[[#This Row],[Movimento ]]="Saldo Inicial",FluxoCaixa10131514[[#This Row],[R$ (Valores)]],K310+FluxoCaixa10131514[[#This Row],[Valores Receitas / Despesas]])</f>
        <v>9972.4000000000433</v>
      </c>
      <c r="L311" s="20">
        <f>IF(FluxoCaixa10131514[[#This Row],[Entrada / Saída]]="Saída",FluxoCaixa10131514[[#This Row],[R$ (Valores)]]*-1,FluxoCaixa10131514[[#This Row],[R$ (Valores)]])</f>
        <v>-5.7</v>
      </c>
    </row>
    <row r="312" spans="2:12">
      <c r="B312" s="48" t="s">
        <v>2416</v>
      </c>
      <c r="C312" s="48" t="s">
        <v>2419</v>
      </c>
      <c r="D312" s="16">
        <v>46126</v>
      </c>
      <c r="E312" s="48" t="s">
        <v>2413</v>
      </c>
      <c r="F312" s="17" t="s">
        <v>2</v>
      </c>
      <c r="G312" s="17" t="s">
        <v>79</v>
      </c>
      <c r="H312" s="17" t="s">
        <v>2726</v>
      </c>
      <c r="I312" s="21">
        <v>11.99</v>
      </c>
      <c r="J312" s="17" t="s">
        <v>525</v>
      </c>
      <c r="K312" s="20">
        <f>IF(FluxoCaixa10131514[[#This Row],[Movimento ]]="Saldo Inicial",FluxoCaixa10131514[[#This Row],[R$ (Valores)]],K311+FluxoCaixa10131514[[#This Row],[Valores Receitas / Despesas]])</f>
        <v>9960.4100000000435</v>
      </c>
      <c r="L312" s="20">
        <f>IF(FluxoCaixa10131514[[#This Row],[Entrada / Saída]]="Saída",FluxoCaixa10131514[[#This Row],[R$ (Valores)]]*-1,FluxoCaixa10131514[[#This Row],[R$ (Valores)]])</f>
        <v>-11.99</v>
      </c>
    </row>
    <row r="313" spans="2:12">
      <c r="B313" s="48" t="s">
        <v>2416</v>
      </c>
      <c r="C313" s="48" t="s">
        <v>2419</v>
      </c>
      <c r="D313" s="16">
        <v>46126</v>
      </c>
      <c r="E313" s="48" t="s">
        <v>2413</v>
      </c>
      <c r="F313" s="17" t="s">
        <v>2</v>
      </c>
      <c r="G313" s="17" t="s">
        <v>225</v>
      </c>
      <c r="H313" s="17" t="s">
        <v>524</v>
      </c>
      <c r="I313" s="21">
        <v>5.4</v>
      </c>
      <c r="J313" s="17" t="s">
        <v>525</v>
      </c>
      <c r="K313" s="20">
        <f>IF(FluxoCaixa10131514[[#This Row],[Movimento ]]="Saldo Inicial",FluxoCaixa10131514[[#This Row],[R$ (Valores)]],K312+FluxoCaixa10131514[[#This Row],[Valores Receitas / Despesas]])</f>
        <v>9955.0100000000439</v>
      </c>
      <c r="L313" s="20">
        <f>IF(FluxoCaixa10131514[[#This Row],[Entrada / Saída]]="Saída",FluxoCaixa10131514[[#This Row],[R$ (Valores)]]*-1,FluxoCaixa10131514[[#This Row],[R$ (Valores)]])</f>
        <v>-5.4</v>
      </c>
    </row>
    <row r="314" spans="2:12">
      <c r="B314" s="48" t="s">
        <v>2416</v>
      </c>
      <c r="C314" s="48" t="s">
        <v>2419</v>
      </c>
      <c r="D314" s="16">
        <v>46126</v>
      </c>
      <c r="E314" s="48" t="s">
        <v>2413</v>
      </c>
      <c r="F314" s="17" t="s">
        <v>2</v>
      </c>
      <c r="G314" s="17" t="s">
        <v>225</v>
      </c>
      <c r="H314" s="17" t="s">
        <v>524</v>
      </c>
      <c r="I314" s="21">
        <v>1.49</v>
      </c>
      <c r="J314" s="17" t="s">
        <v>525</v>
      </c>
      <c r="K314" s="20">
        <f>IF(FluxoCaixa10131514[[#This Row],[Movimento ]]="Saldo Inicial",FluxoCaixa10131514[[#This Row],[R$ (Valores)]],K313+FluxoCaixa10131514[[#This Row],[Valores Receitas / Despesas]])</f>
        <v>9953.5200000000441</v>
      </c>
      <c r="L314" s="20">
        <f>IF(FluxoCaixa10131514[[#This Row],[Entrada / Saída]]="Saída",FluxoCaixa10131514[[#This Row],[R$ (Valores)]]*-1,FluxoCaixa10131514[[#This Row],[R$ (Valores)]])</f>
        <v>-1.49</v>
      </c>
    </row>
    <row r="315" spans="2:12">
      <c r="B315" s="48" t="s">
        <v>2416</v>
      </c>
      <c r="C315" s="48" t="s">
        <v>2419</v>
      </c>
      <c r="D315" s="16">
        <v>46126</v>
      </c>
      <c r="E315" s="48" t="s">
        <v>2413</v>
      </c>
      <c r="F315" s="17" t="s">
        <v>2</v>
      </c>
      <c r="G315" s="17" t="s">
        <v>225</v>
      </c>
      <c r="H315" s="17" t="s">
        <v>524</v>
      </c>
      <c r="I315" s="21">
        <v>5.4</v>
      </c>
      <c r="J315" s="17" t="s">
        <v>525</v>
      </c>
      <c r="K315" s="20">
        <f>IF(FluxoCaixa10131514[[#This Row],[Movimento ]]="Saldo Inicial",FluxoCaixa10131514[[#This Row],[R$ (Valores)]],K314+FluxoCaixa10131514[[#This Row],[Valores Receitas / Despesas]])</f>
        <v>9948.1200000000445</v>
      </c>
      <c r="L315" s="20">
        <f>IF(FluxoCaixa10131514[[#This Row],[Entrada / Saída]]="Saída",FluxoCaixa10131514[[#This Row],[R$ (Valores)]]*-1,FluxoCaixa10131514[[#This Row],[R$ (Valores)]])</f>
        <v>-5.4</v>
      </c>
    </row>
    <row r="316" spans="2:12">
      <c r="B316" s="48" t="s">
        <v>2416</v>
      </c>
      <c r="C316" s="48" t="s">
        <v>2419</v>
      </c>
      <c r="D316" s="16">
        <v>46126</v>
      </c>
      <c r="E316" s="48" t="s">
        <v>2413</v>
      </c>
      <c r="F316" s="17" t="s">
        <v>2</v>
      </c>
      <c r="G316" s="17" t="s">
        <v>225</v>
      </c>
      <c r="H316" s="17" t="s">
        <v>524</v>
      </c>
      <c r="I316" s="21">
        <v>5.7</v>
      </c>
      <c r="J316" s="17" t="s">
        <v>525</v>
      </c>
      <c r="K316" s="20">
        <f>IF(FluxoCaixa10131514[[#This Row],[Movimento ]]="Saldo Inicial",FluxoCaixa10131514[[#This Row],[R$ (Valores)]],K315+FluxoCaixa10131514[[#This Row],[Valores Receitas / Despesas]])</f>
        <v>9942.4200000000437</v>
      </c>
      <c r="L316" s="20">
        <f>IF(FluxoCaixa10131514[[#This Row],[Entrada / Saída]]="Saída",FluxoCaixa10131514[[#This Row],[R$ (Valores)]]*-1,FluxoCaixa10131514[[#This Row],[R$ (Valores)]])</f>
        <v>-5.7</v>
      </c>
    </row>
    <row r="317" spans="2:12">
      <c r="B317" s="48" t="s">
        <v>2416</v>
      </c>
      <c r="C317" s="48" t="s">
        <v>2419</v>
      </c>
      <c r="D317" s="16">
        <v>46126</v>
      </c>
      <c r="E317" s="48" t="s">
        <v>2413</v>
      </c>
      <c r="F317" s="17" t="s">
        <v>2</v>
      </c>
      <c r="G317" s="17" t="s">
        <v>225</v>
      </c>
      <c r="H317" s="17" t="s">
        <v>524</v>
      </c>
      <c r="I317" s="21">
        <v>1.49</v>
      </c>
      <c r="J317" s="17" t="s">
        <v>525</v>
      </c>
      <c r="K317" s="20">
        <f>IF(FluxoCaixa10131514[[#This Row],[Movimento ]]="Saldo Inicial",FluxoCaixa10131514[[#This Row],[R$ (Valores)]],K316+FluxoCaixa10131514[[#This Row],[Valores Receitas / Despesas]])</f>
        <v>9940.9300000000439</v>
      </c>
      <c r="L317" s="20">
        <f>IF(FluxoCaixa10131514[[#This Row],[Entrada / Saída]]="Saída",FluxoCaixa10131514[[#This Row],[R$ (Valores)]]*-1,FluxoCaixa10131514[[#This Row],[R$ (Valores)]])</f>
        <v>-1.49</v>
      </c>
    </row>
    <row r="318" spans="2:12">
      <c r="B318" s="48" t="s">
        <v>2416</v>
      </c>
      <c r="C318" s="48" t="s">
        <v>2419</v>
      </c>
      <c r="D318" s="16">
        <v>46126</v>
      </c>
      <c r="E318" s="48" t="s">
        <v>2413</v>
      </c>
      <c r="F318" s="17" t="s">
        <v>2</v>
      </c>
      <c r="G318" s="17" t="s">
        <v>225</v>
      </c>
      <c r="H318" s="17" t="s">
        <v>524</v>
      </c>
      <c r="I318" s="21">
        <v>5.7</v>
      </c>
      <c r="J318" s="17" t="s">
        <v>525</v>
      </c>
      <c r="K318" s="20">
        <f>IF(FluxoCaixa10131514[[#This Row],[Movimento ]]="Saldo Inicial",FluxoCaixa10131514[[#This Row],[R$ (Valores)]],K317+FluxoCaixa10131514[[#This Row],[Valores Receitas / Despesas]])</f>
        <v>9935.2300000000432</v>
      </c>
      <c r="L318" s="20">
        <f>IF(FluxoCaixa10131514[[#This Row],[Entrada / Saída]]="Saída",FluxoCaixa10131514[[#This Row],[R$ (Valores)]]*-1,FluxoCaixa10131514[[#This Row],[R$ (Valores)]])</f>
        <v>-5.7</v>
      </c>
    </row>
    <row r="319" spans="2:12">
      <c r="B319" s="48" t="s">
        <v>2416</v>
      </c>
      <c r="C319" s="48" t="s">
        <v>2419</v>
      </c>
      <c r="D319" s="16">
        <v>46126</v>
      </c>
      <c r="E319" s="48" t="s">
        <v>2413</v>
      </c>
      <c r="F319" s="17" t="s">
        <v>2</v>
      </c>
      <c r="G319" s="17" t="s">
        <v>225</v>
      </c>
      <c r="H319" s="17" t="s">
        <v>524</v>
      </c>
      <c r="I319" s="21">
        <v>11.4</v>
      </c>
      <c r="J319" s="17" t="s">
        <v>525</v>
      </c>
      <c r="K319" s="20">
        <f>IF(FluxoCaixa10131514[[#This Row],[Movimento ]]="Saldo Inicial",FluxoCaixa10131514[[#This Row],[R$ (Valores)]],K318+FluxoCaixa10131514[[#This Row],[Valores Receitas / Despesas]])</f>
        <v>9923.8300000000436</v>
      </c>
      <c r="L319" s="20">
        <f>IF(FluxoCaixa10131514[[#This Row],[Entrada / Saída]]="Saída",FluxoCaixa10131514[[#This Row],[R$ (Valores)]]*-1,FluxoCaixa10131514[[#This Row],[R$ (Valores)]])</f>
        <v>-11.4</v>
      </c>
    </row>
    <row r="320" spans="2:12">
      <c r="B320" s="48" t="s">
        <v>2416</v>
      </c>
      <c r="C320" s="48" t="s">
        <v>2419</v>
      </c>
      <c r="D320" s="16">
        <v>46126</v>
      </c>
      <c r="E320" s="48" t="s">
        <v>2413</v>
      </c>
      <c r="F320" s="17" t="s">
        <v>2</v>
      </c>
      <c r="G320" s="17" t="s">
        <v>225</v>
      </c>
      <c r="H320" s="17" t="s">
        <v>524</v>
      </c>
      <c r="I320" s="21">
        <v>1.49</v>
      </c>
      <c r="J320" s="17" t="s">
        <v>525</v>
      </c>
      <c r="K320" s="20">
        <f>IF(FluxoCaixa10131514[[#This Row],[Movimento ]]="Saldo Inicial",FluxoCaixa10131514[[#This Row],[R$ (Valores)]],K319+FluxoCaixa10131514[[#This Row],[Valores Receitas / Despesas]])</f>
        <v>9922.3400000000438</v>
      </c>
      <c r="L320" s="20">
        <f>IF(FluxoCaixa10131514[[#This Row],[Entrada / Saída]]="Saída",FluxoCaixa10131514[[#This Row],[R$ (Valores)]]*-1,FluxoCaixa10131514[[#This Row],[R$ (Valores)]])</f>
        <v>-1.49</v>
      </c>
    </row>
    <row r="321" spans="2:12">
      <c r="B321" s="48" t="s">
        <v>2416</v>
      </c>
      <c r="C321" s="48" t="s">
        <v>2419</v>
      </c>
      <c r="D321" s="16">
        <v>46126</v>
      </c>
      <c r="E321" s="48" t="s">
        <v>2413</v>
      </c>
      <c r="F321" s="17" t="s">
        <v>2</v>
      </c>
      <c r="G321" s="17" t="s">
        <v>225</v>
      </c>
      <c r="H321" s="17" t="s">
        <v>524</v>
      </c>
      <c r="I321" s="21">
        <v>11.4</v>
      </c>
      <c r="J321" s="17" t="s">
        <v>525</v>
      </c>
      <c r="K321" s="20">
        <f>IF(FluxoCaixa10131514[[#This Row],[Movimento ]]="Saldo Inicial",FluxoCaixa10131514[[#This Row],[R$ (Valores)]],K320+FluxoCaixa10131514[[#This Row],[Valores Receitas / Despesas]])</f>
        <v>9910.9400000000442</v>
      </c>
      <c r="L321" s="20">
        <f>IF(FluxoCaixa10131514[[#This Row],[Entrada / Saída]]="Saída",FluxoCaixa10131514[[#This Row],[R$ (Valores)]]*-1,FluxoCaixa10131514[[#This Row],[R$ (Valores)]])</f>
        <v>-11.4</v>
      </c>
    </row>
    <row r="322" spans="2:12">
      <c r="B322" s="48" t="s">
        <v>2416</v>
      </c>
      <c r="C322" s="48" t="s">
        <v>2419</v>
      </c>
      <c r="D322" s="16">
        <v>46126</v>
      </c>
      <c r="E322" s="48" t="s">
        <v>2413</v>
      </c>
      <c r="F322" s="17" t="s">
        <v>2</v>
      </c>
      <c r="G322" s="17" t="s">
        <v>225</v>
      </c>
      <c r="H322" s="17" t="s">
        <v>524</v>
      </c>
      <c r="I322" s="21">
        <v>1.49</v>
      </c>
      <c r="J322" s="17" t="s">
        <v>525</v>
      </c>
      <c r="K322" s="20">
        <f>IF(FluxoCaixa10131514[[#This Row],[Movimento ]]="Saldo Inicial",FluxoCaixa10131514[[#This Row],[R$ (Valores)]],K321+FluxoCaixa10131514[[#This Row],[Valores Receitas / Despesas]])</f>
        <v>9909.4500000000444</v>
      </c>
      <c r="L322" s="20">
        <f>IF(FluxoCaixa10131514[[#This Row],[Entrada / Saída]]="Saída",FluxoCaixa10131514[[#This Row],[R$ (Valores)]]*-1,FluxoCaixa10131514[[#This Row],[R$ (Valores)]])</f>
        <v>-1.49</v>
      </c>
    </row>
    <row r="323" spans="2:12">
      <c r="B323" s="48" t="s">
        <v>2416</v>
      </c>
      <c r="C323" s="48" t="s">
        <v>2419</v>
      </c>
      <c r="D323" s="16">
        <v>46126</v>
      </c>
      <c r="E323" s="48" t="s">
        <v>2413</v>
      </c>
      <c r="F323" s="17" t="s">
        <v>2</v>
      </c>
      <c r="G323" s="17" t="s">
        <v>225</v>
      </c>
      <c r="H323" s="17" t="s">
        <v>524</v>
      </c>
      <c r="I323" s="21">
        <v>5.7</v>
      </c>
      <c r="J323" s="17" t="s">
        <v>525</v>
      </c>
      <c r="K323" s="20">
        <f>IF(FluxoCaixa10131514[[#This Row],[Movimento ]]="Saldo Inicial",FluxoCaixa10131514[[#This Row],[R$ (Valores)]],K322+FluxoCaixa10131514[[#This Row],[Valores Receitas / Despesas]])</f>
        <v>9903.7500000000437</v>
      </c>
      <c r="L323" s="20">
        <f>IF(FluxoCaixa10131514[[#This Row],[Entrada / Saída]]="Saída",FluxoCaixa10131514[[#This Row],[R$ (Valores)]]*-1,FluxoCaixa10131514[[#This Row],[R$ (Valores)]])</f>
        <v>-5.7</v>
      </c>
    </row>
    <row r="324" spans="2:12">
      <c r="B324" s="48" t="s">
        <v>2416</v>
      </c>
      <c r="C324" s="48" t="s">
        <v>2419</v>
      </c>
      <c r="D324" s="16">
        <v>46126</v>
      </c>
      <c r="E324" s="48" t="s">
        <v>2413</v>
      </c>
      <c r="F324" s="17" t="s">
        <v>2</v>
      </c>
      <c r="G324" s="17" t="s">
        <v>225</v>
      </c>
      <c r="H324" s="17" t="s">
        <v>524</v>
      </c>
      <c r="I324" s="21">
        <v>1.49</v>
      </c>
      <c r="J324" s="17" t="s">
        <v>525</v>
      </c>
      <c r="K324" s="20">
        <f>IF(FluxoCaixa10131514[[#This Row],[Movimento ]]="Saldo Inicial",FluxoCaixa10131514[[#This Row],[R$ (Valores)]],K323+FluxoCaixa10131514[[#This Row],[Valores Receitas / Despesas]])</f>
        <v>9902.2600000000439</v>
      </c>
      <c r="L324" s="20">
        <f>IF(FluxoCaixa10131514[[#This Row],[Entrada / Saída]]="Saída",FluxoCaixa10131514[[#This Row],[R$ (Valores)]]*-1,FluxoCaixa10131514[[#This Row],[R$ (Valores)]])</f>
        <v>-1.49</v>
      </c>
    </row>
    <row r="325" spans="2:12">
      <c r="B325" s="48" t="s">
        <v>2416</v>
      </c>
      <c r="C325" s="48" t="s">
        <v>2419</v>
      </c>
      <c r="D325" s="16">
        <v>46126</v>
      </c>
      <c r="E325" s="48" t="s">
        <v>2413</v>
      </c>
      <c r="F325" s="17" t="s">
        <v>2</v>
      </c>
      <c r="G325" s="17" t="s">
        <v>225</v>
      </c>
      <c r="H325" s="17" t="s">
        <v>524</v>
      </c>
      <c r="I325" s="21">
        <v>5.4</v>
      </c>
      <c r="J325" s="17" t="s">
        <v>525</v>
      </c>
      <c r="K325" s="20">
        <f>IF(FluxoCaixa10131514[[#This Row],[Movimento ]]="Saldo Inicial",FluxoCaixa10131514[[#This Row],[R$ (Valores)]],K324+FluxoCaixa10131514[[#This Row],[Valores Receitas / Despesas]])</f>
        <v>9896.8600000000442</v>
      </c>
      <c r="L325" s="20">
        <f>IF(FluxoCaixa10131514[[#This Row],[Entrada / Saída]]="Saída",FluxoCaixa10131514[[#This Row],[R$ (Valores)]]*-1,FluxoCaixa10131514[[#This Row],[R$ (Valores)]])</f>
        <v>-5.4</v>
      </c>
    </row>
    <row r="326" spans="2:12">
      <c r="B326" s="48" t="s">
        <v>2416</v>
      </c>
      <c r="C326" s="48" t="s">
        <v>2419</v>
      </c>
      <c r="D326" s="16">
        <v>46126</v>
      </c>
      <c r="E326" s="48" t="s">
        <v>2413</v>
      </c>
      <c r="F326" s="17" t="s">
        <v>2</v>
      </c>
      <c r="G326" s="17" t="s">
        <v>225</v>
      </c>
      <c r="H326" s="17" t="s">
        <v>524</v>
      </c>
      <c r="I326" s="21">
        <v>1.49</v>
      </c>
      <c r="J326" s="17" t="s">
        <v>525</v>
      </c>
      <c r="K326" s="20">
        <f>IF(FluxoCaixa10131514[[#This Row],[Movimento ]]="Saldo Inicial",FluxoCaixa10131514[[#This Row],[R$ (Valores)]],K325+FluxoCaixa10131514[[#This Row],[Valores Receitas / Despesas]])</f>
        <v>9895.3700000000445</v>
      </c>
      <c r="L326" s="20">
        <f>IF(FluxoCaixa10131514[[#This Row],[Entrada / Saída]]="Saída",FluxoCaixa10131514[[#This Row],[R$ (Valores)]]*-1,FluxoCaixa10131514[[#This Row],[R$ (Valores)]])</f>
        <v>-1.49</v>
      </c>
    </row>
    <row r="327" spans="2:12">
      <c r="B327" s="48" t="s">
        <v>2416</v>
      </c>
      <c r="C327" s="48" t="s">
        <v>2419</v>
      </c>
      <c r="D327" s="16">
        <v>46126</v>
      </c>
      <c r="E327" s="48" t="s">
        <v>2413</v>
      </c>
      <c r="F327" s="17" t="s">
        <v>2</v>
      </c>
      <c r="G327" s="17" t="s">
        <v>225</v>
      </c>
      <c r="H327" s="17" t="s">
        <v>524</v>
      </c>
      <c r="I327" s="21">
        <v>11.4</v>
      </c>
      <c r="J327" s="17" t="s">
        <v>525</v>
      </c>
      <c r="K327" s="20">
        <f>IF(FluxoCaixa10131514[[#This Row],[Movimento ]]="Saldo Inicial",FluxoCaixa10131514[[#This Row],[R$ (Valores)]],K326+FluxoCaixa10131514[[#This Row],[Valores Receitas / Despesas]])</f>
        <v>9883.9700000000448</v>
      </c>
      <c r="L327" s="20">
        <f>IF(FluxoCaixa10131514[[#This Row],[Entrada / Saída]]="Saída",FluxoCaixa10131514[[#This Row],[R$ (Valores)]]*-1,FluxoCaixa10131514[[#This Row],[R$ (Valores)]])</f>
        <v>-11.4</v>
      </c>
    </row>
    <row r="328" spans="2:12">
      <c r="B328" s="48" t="s">
        <v>2416</v>
      </c>
      <c r="C328" s="48" t="s">
        <v>2419</v>
      </c>
      <c r="D328" s="16">
        <v>46127</v>
      </c>
      <c r="E328" s="48" t="s">
        <v>2413</v>
      </c>
      <c r="F328" s="17" t="s">
        <v>2</v>
      </c>
      <c r="G328" s="17" t="s">
        <v>225</v>
      </c>
      <c r="H328" s="17" t="s">
        <v>524</v>
      </c>
      <c r="I328" s="21">
        <v>6.3</v>
      </c>
      <c r="J328" s="17" t="s">
        <v>525</v>
      </c>
      <c r="K328" s="20">
        <f>IF(FluxoCaixa10131514[[#This Row],[Movimento ]]="Saldo Inicial",FluxoCaixa10131514[[#This Row],[R$ (Valores)]],K327+FluxoCaixa10131514[[#This Row],[Valores Receitas / Despesas]])</f>
        <v>9877.6700000000455</v>
      </c>
      <c r="L328" s="20">
        <f>IF(FluxoCaixa10131514[[#This Row],[Entrada / Saída]]="Saída",FluxoCaixa10131514[[#This Row],[R$ (Valores)]]*-1,FluxoCaixa10131514[[#This Row],[R$ (Valores)]])</f>
        <v>-6.3</v>
      </c>
    </row>
    <row r="329" spans="2:12">
      <c r="B329" s="48" t="s">
        <v>2416</v>
      </c>
      <c r="C329" s="48" t="s">
        <v>2419</v>
      </c>
      <c r="D329" s="16">
        <v>46127</v>
      </c>
      <c r="E329" s="48" t="s">
        <v>2413</v>
      </c>
      <c r="F329" s="17" t="s">
        <v>2</v>
      </c>
      <c r="G329" s="17" t="s">
        <v>225</v>
      </c>
      <c r="H329" s="17" t="s">
        <v>524</v>
      </c>
      <c r="I329" s="21">
        <v>5.4</v>
      </c>
      <c r="J329" s="17" t="s">
        <v>525</v>
      </c>
      <c r="K329" s="20">
        <f>IF(FluxoCaixa10131514[[#This Row],[Movimento ]]="Saldo Inicial",FluxoCaixa10131514[[#This Row],[R$ (Valores)]],K328+FluxoCaixa10131514[[#This Row],[Valores Receitas / Despesas]])</f>
        <v>9872.2700000000459</v>
      </c>
      <c r="L329" s="20">
        <f>IF(FluxoCaixa10131514[[#This Row],[Entrada / Saída]]="Saída",FluxoCaixa10131514[[#This Row],[R$ (Valores)]]*-1,FluxoCaixa10131514[[#This Row],[R$ (Valores)]])</f>
        <v>-5.4</v>
      </c>
    </row>
    <row r="330" spans="2:12">
      <c r="B330" s="48" t="s">
        <v>2416</v>
      </c>
      <c r="C330" s="48" t="s">
        <v>2419</v>
      </c>
      <c r="D330" s="16">
        <v>46127</v>
      </c>
      <c r="E330" s="48" t="s">
        <v>2413</v>
      </c>
      <c r="F330" s="17" t="s">
        <v>2</v>
      </c>
      <c r="G330" s="17" t="s">
        <v>225</v>
      </c>
      <c r="H330" s="17" t="s">
        <v>524</v>
      </c>
      <c r="I330" s="21">
        <v>1.49</v>
      </c>
      <c r="J330" s="17" t="s">
        <v>525</v>
      </c>
      <c r="K330" s="20">
        <f>IF(FluxoCaixa10131514[[#This Row],[Movimento ]]="Saldo Inicial",FluxoCaixa10131514[[#This Row],[R$ (Valores)]],K329+FluxoCaixa10131514[[#This Row],[Valores Receitas / Despesas]])</f>
        <v>9870.7800000000461</v>
      </c>
      <c r="L330" s="20">
        <f>IF(FluxoCaixa10131514[[#This Row],[Entrada / Saída]]="Saída",FluxoCaixa10131514[[#This Row],[R$ (Valores)]]*-1,FluxoCaixa10131514[[#This Row],[R$ (Valores)]])</f>
        <v>-1.49</v>
      </c>
    </row>
    <row r="331" spans="2:12">
      <c r="B331" s="48" t="s">
        <v>2416</v>
      </c>
      <c r="C331" s="48" t="s">
        <v>2419</v>
      </c>
      <c r="D331" s="16">
        <v>46127</v>
      </c>
      <c r="E331" s="48" t="s">
        <v>2413</v>
      </c>
      <c r="F331" s="17" t="s">
        <v>2</v>
      </c>
      <c r="G331" s="17" t="s">
        <v>225</v>
      </c>
      <c r="H331" s="17" t="s">
        <v>524</v>
      </c>
      <c r="I331" s="21">
        <v>6.3</v>
      </c>
      <c r="J331" s="17" t="s">
        <v>525</v>
      </c>
      <c r="K331" s="20">
        <f>IF(FluxoCaixa10131514[[#This Row],[Movimento ]]="Saldo Inicial",FluxoCaixa10131514[[#This Row],[R$ (Valores)]],K330+FluxoCaixa10131514[[#This Row],[Valores Receitas / Despesas]])</f>
        <v>9864.4800000000469</v>
      </c>
      <c r="L331" s="20">
        <f>IF(FluxoCaixa10131514[[#This Row],[Entrada / Saída]]="Saída",FluxoCaixa10131514[[#This Row],[R$ (Valores)]]*-1,FluxoCaixa10131514[[#This Row],[R$ (Valores)]])</f>
        <v>-6.3</v>
      </c>
    </row>
    <row r="332" spans="2:12">
      <c r="B332" s="48" t="s">
        <v>2416</v>
      </c>
      <c r="C332" s="48" t="s">
        <v>2419</v>
      </c>
      <c r="D332" s="16">
        <v>46127</v>
      </c>
      <c r="E332" s="48" t="s">
        <v>2413</v>
      </c>
      <c r="F332" s="17" t="s">
        <v>2</v>
      </c>
      <c r="G332" s="17" t="s">
        <v>152</v>
      </c>
      <c r="H332" s="17" t="s">
        <v>2727</v>
      </c>
      <c r="I332" s="21">
        <v>5119.91</v>
      </c>
      <c r="J332" s="17" t="s">
        <v>525</v>
      </c>
      <c r="K332" s="20">
        <f>IF(FluxoCaixa10131514[[#This Row],[Movimento ]]="Saldo Inicial",FluxoCaixa10131514[[#This Row],[R$ (Valores)]],K331+FluxoCaixa10131514[[#This Row],[Valores Receitas / Despesas]])</f>
        <v>4744.570000000047</v>
      </c>
      <c r="L332" s="20">
        <f>IF(FluxoCaixa10131514[[#This Row],[Entrada / Saída]]="Saída",FluxoCaixa10131514[[#This Row],[R$ (Valores)]]*-1,FluxoCaixa10131514[[#This Row],[R$ (Valores)]])</f>
        <v>-5119.91</v>
      </c>
    </row>
    <row r="333" spans="2:12">
      <c r="B333" s="48" t="s">
        <v>2416</v>
      </c>
      <c r="C333" s="48" t="s">
        <v>2419</v>
      </c>
      <c r="D333" s="16">
        <v>46127</v>
      </c>
      <c r="E333" s="48" t="s">
        <v>2413</v>
      </c>
      <c r="F333" s="17" t="s">
        <v>2</v>
      </c>
      <c r="G333" s="17" t="s">
        <v>70</v>
      </c>
      <c r="H333" s="17" t="s">
        <v>2728</v>
      </c>
      <c r="I333" s="21">
        <v>2300</v>
      </c>
      <c r="J333" s="17" t="s">
        <v>525</v>
      </c>
      <c r="K333" s="20">
        <f>IF(FluxoCaixa10131514[[#This Row],[Movimento ]]="Saldo Inicial",FluxoCaixa10131514[[#This Row],[R$ (Valores)]],K332+FluxoCaixa10131514[[#This Row],[Valores Receitas / Despesas]])</f>
        <v>2444.570000000047</v>
      </c>
      <c r="L333" s="20">
        <f>IF(FluxoCaixa10131514[[#This Row],[Entrada / Saída]]="Saída",FluxoCaixa10131514[[#This Row],[R$ (Valores)]]*-1,FluxoCaixa10131514[[#This Row],[R$ (Valores)]])</f>
        <v>-2300</v>
      </c>
    </row>
    <row r="334" spans="2:12">
      <c r="B334" s="48" t="s">
        <v>2416</v>
      </c>
      <c r="C334" s="48" t="s">
        <v>2419</v>
      </c>
      <c r="D334" s="16">
        <v>46127</v>
      </c>
      <c r="E334" s="48" t="s">
        <v>2417</v>
      </c>
      <c r="F334" s="17" t="s">
        <v>2</v>
      </c>
      <c r="G334" s="17" t="s">
        <v>507</v>
      </c>
      <c r="H334" s="17" t="s">
        <v>2729</v>
      </c>
      <c r="I334" s="29">
        <v>108.39</v>
      </c>
      <c r="J334" s="17" t="s">
        <v>525</v>
      </c>
      <c r="K334" s="20">
        <f>IF(FluxoCaixa10131514[[#This Row],[Movimento ]]="Saldo Inicial",FluxoCaixa10131514[[#This Row],[R$ (Valores)]],K333+FluxoCaixa10131514[[#This Row],[Valores Receitas / Despesas]])</f>
        <v>2336.1800000000471</v>
      </c>
      <c r="L334" s="20">
        <f>IF(FluxoCaixa10131514[[#This Row],[Entrada / Saída]]="Saída",FluxoCaixa10131514[[#This Row],[R$ (Valores)]]*-1,FluxoCaixa10131514[[#This Row],[R$ (Valores)]])</f>
        <v>-108.39</v>
      </c>
    </row>
    <row r="335" spans="2:12">
      <c r="B335" s="48" t="s">
        <v>2416</v>
      </c>
      <c r="C335" s="48" t="s">
        <v>2419</v>
      </c>
      <c r="D335" s="16">
        <v>46127</v>
      </c>
      <c r="E335" s="48" t="s">
        <v>2417</v>
      </c>
      <c r="F335" s="17" t="s">
        <v>2</v>
      </c>
      <c r="G335" s="17" t="s">
        <v>507</v>
      </c>
      <c r="H335" s="17" t="s">
        <v>2730</v>
      </c>
      <c r="I335" s="21">
        <v>68.17</v>
      </c>
      <c r="J335" s="17" t="s">
        <v>525</v>
      </c>
      <c r="K335" s="20">
        <f>IF(FluxoCaixa10131514[[#This Row],[Movimento ]]="Saldo Inicial",FluxoCaixa10131514[[#This Row],[R$ (Valores)]],K334+FluxoCaixa10131514[[#This Row],[Valores Receitas / Despesas]])</f>
        <v>2268.0100000000471</v>
      </c>
      <c r="L335" s="20">
        <f>IF(FluxoCaixa10131514[[#This Row],[Entrada / Saída]]="Saída",FluxoCaixa10131514[[#This Row],[R$ (Valores)]]*-1,FluxoCaixa10131514[[#This Row],[R$ (Valores)]])</f>
        <v>-68.17</v>
      </c>
    </row>
    <row r="336" spans="2:12">
      <c r="B336" s="48" t="s">
        <v>2416</v>
      </c>
      <c r="C336" s="48" t="s">
        <v>2419</v>
      </c>
      <c r="D336" s="16">
        <v>46127</v>
      </c>
      <c r="E336" s="48" t="s">
        <v>2413</v>
      </c>
      <c r="F336" s="17" t="s">
        <v>2</v>
      </c>
      <c r="G336" s="17" t="s">
        <v>225</v>
      </c>
      <c r="H336" s="17" t="s">
        <v>524</v>
      </c>
      <c r="I336" s="21">
        <v>1.49</v>
      </c>
      <c r="J336" s="17" t="s">
        <v>525</v>
      </c>
      <c r="K336" s="20">
        <f>IF(FluxoCaixa10131514[[#This Row],[Movimento ]]="Saldo Inicial",FluxoCaixa10131514[[#This Row],[R$ (Valores)]],K335+FluxoCaixa10131514[[#This Row],[Valores Receitas / Despesas]])</f>
        <v>2266.5200000000473</v>
      </c>
      <c r="L336" s="20">
        <f>IF(FluxoCaixa10131514[[#This Row],[Entrada / Saída]]="Saída",FluxoCaixa10131514[[#This Row],[R$ (Valores)]]*-1,FluxoCaixa10131514[[#This Row],[R$ (Valores)]])</f>
        <v>-1.49</v>
      </c>
    </row>
    <row r="337" spans="2:12">
      <c r="B337" s="48" t="s">
        <v>2416</v>
      </c>
      <c r="C337" s="48" t="s">
        <v>2419</v>
      </c>
      <c r="D337" s="16">
        <v>46127</v>
      </c>
      <c r="E337" s="48" t="s">
        <v>2413</v>
      </c>
      <c r="F337" s="17" t="s">
        <v>2</v>
      </c>
      <c r="G337" s="17" t="s">
        <v>225</v>
      </c>
      <c r="H337" s="17" t="s">
        <v>524</v>
      </c>
      <c r="I337" s="21">
        <v>5.4</v>
      </c>
      <c r="J337" s="17" t="s">
        <v>525</v>
      </c>
      <c r="K337" s="20">
        <f>IF(FluxoCaixa10131514[[#This Row],[Movimento ]]="Saldo Inicial",FluxoCaixa10131514[[#This Row],[R$ (Valores)]],K336+FluxoCaixa10131514[[#This Row],[Valores Receitas / Despesas]])</f>
        <v>2261.1200000000472</v>
      </c>
      <c r="L337" s="20">
        <f>IF(FluxoCaixa10131514[[#This Row],[Entrada / Saída]]="Saída",FluxoCaixa10131514[[#This Row],[R$ (Valores)]]*-1,FluxoCaixa10131514[[#This Row],[R$ (Valores)]])</f>
        <v>-5.4</v>
      </c>
    </row>
    <row r="338" spans="2:12">
      <c r="B338" s="48" t="s">
        <v>2416</v>
      </c>
      <c r="C338" s="48" t="s">
        <v>2419</v>
      </c>
      <c r="D338" s="16">
        <v>46128</v>
      </c>
      <c r="E338" s="48" t="s">
        <v>2413</v>
      </c>
      <c r="F338" s="17" t="s">
        <v>2</v>
      </c>
      <c r="G338" s="17" t="s">
        <v>225</v>
      </c>
      <c r="H338" s="17" t="s">
        <v>524</v>
      </c>
      <c r="I338" s="21">
        <v>1.49</v>
      </c>
      <c r="J338" s="17" t="s">
        <v>525</v>
      </c>
      <c r="K338" s="20">
        <f>IF(FluxoCaixa10131514[[#This Row],[Movimento ]]="Saldo Inicial",FluxoCaixa10131514[[#This Row],[R$ (Valores)]],K337+FluxoCaixa10131514[[#This Row],[Valores Receitas / Despesas]])</f>
        <v>2259.6300000000474</v>
      </c>
      <c r="L338" s="20">
        <f>IF(FluxoCaixa10131514[[#This Row],[Entrada / Saída]]="Saída",FluxoCaixa10131514[[#This Row],[R$ (Valores)]]*-1,FluxoCaixa10131514[[#This Row],[R$ (Valores)]])</f>
        <v>-1.49</v>
      </c>
    </row>
    <row r="339" spans="2:12">
      <c r="B339" s="48" t="s">
        <v>2416</v>
      </c>
      <c r="C339" s="48" t="s">
        <v>2419</v>
      </c>
      <c r="D339" s="16">
        <v>46128</v>
      </c>
      <c r="E339" s="48" t="s">
        <v>2413</v>
      </c>
      <c r="F339" s="17" t="s">
        <v>2</v>
      </c>
      <c r="G339" s="17" t="s">
        <v>225</v>
      </c>
      <c r="H339" s="17" t="s">
        <v>524</v>
      </c>
      <c r="I339" s="21">
        <v>3.25</v>
      </c>
      <c r="J339" s="17" t="s">
        <v>525</v>
      </c>
      <c r="K339" s="20">
        <f>IF(FluxoCaixa10131514[[#This Row],[Movimento ]]="Saldo Inicial",FluxoCaixa10131514[[#This Row],[R$ (Valores)]],K338+FluxoCaixa10131514[[#This Row],[Valores Receitas / Despesas]])</f>
        <v>2256.3800000000474</v>
      </c>
      <c r="L339" s="20">
        <f>IF(FluxoCaixa10131514[[#This Row],[Entrada / Saída]]="Saída",FluxoCaixa10131514[[#This Row],[R$ (Valores)]]*-1,FluxoCaixa10131514[[#This Row],[R$ (Valores)]])</f>
        <v>-3.25</v>
      </c>
    </row>
    <row r="340" spans="2:12">
      <c r="B340" s="48" t="s">
        <v>2416</v>
      </c>
      <c r="C340" s="48" t="s">
        <v>2419</v>
      </c>
      <c r="D340" s="16">
        <v>46128</v>
      </c>
      <c r="E340" s="48" t="s">
        <v>2413</v>
      </c>
      <c r="F340" s="17" t="s">
        <v>2</v>
      </c>
      <c r="G340" s="17" t="s">
        <v>225</v>
      </c>
      <c r="H340" s="17" t="s">
        <v>524</v>
      </c>
      <c r="I340" s="21">
        <v>8.5500000000000007</v>
      </c>
      <c r="J340" s="17" t="s">
        <v>525</v>
      </c>
      <c r="K340" s="20">
        <f>IF(FluxoCaixa10131514[[#This Row],[Movimento ]]="Saldo Inicial",FluxoCaixa10131514[[#This Row],[R$ (Valores)]],K339+FluxoCaixa10131514[[#This Row],[Valores Receitas / Despesas]])</f>
        <v>2247.8300000000472</v>
      </c>
      <c r="L340" s="20">
        <f>IF(FluxoCaixa10131514[[#This Row],[Entrada / Saída]]="Saída",FluxoCaixa10131514[[#This Row],[R$ (Valores)]]*-1,FluxoCaixa10131514[[#This Row],[R$ (Valores)]])</f>
        <v>-8.5500000000000007</v>
      </c>
    </row>
    <row r="341" spans="2:12">
      <c r="B341" s="48" t="s">
        <v>2416</v>
      </c>
      <c r="C341" s="48" t="s">
        <v>2419</v>
      </c>
      <c r="D341" s="16">
        <v>46128</v>
      </c>
      <c r="E341" s="48" t="s">
        <v>2413</v>
      </c>
      <c r="F341" s="17" t="s">
        <v>2</v>
      </c>
      <c r="G341" s="17" t="s">
        <v>225</v>
      </c>
      <c r="H341" s="17" t="s">
        <v>524</v>
      </c>
      <c r="I341" s="21">
        <v>5.7</v>
      </c>
      <c r="J341" s="17" t="s">
        <v>525</v>
      </c>
      <c r="K341" s="20">
        <f>IF(FluxoCaixa10131514[[#This Row],[Movimento ]]="Saldo Inicial",FluxoCaixa10131514[[#This Row],[R$ (Valores)]],K340+FluxoCaixa10131514[[#This Row],[Valores Receitas / Despesas]])</f>
        <v>2242.1300000000474</v>
      </c>
      <c r="L341" s="20">
        <f>IF(FluxoCaixa10131514[[#This Row],[Entrada / Saída]]="Saída",FluxoCaixa10131514[[#This Row],[R$ (Valores)]]*-1,FluxoCaixa10131514[[#This Row],[R$ (Valores)]])</f>
        <v>-5.7</v>
      </c>
    </row>
    <row r="342" spans="2:12">
      <c r="B342" s="48" t="s">
        <v>2416</v>
      </c>
      <c r="C342" s="48" t="s">
        <v>2419</v>
      </c>
      <c r="D342" s="16">
        <v>46128</v>
      </c>
      <c r="E342" s="48" t="s">
        <v>2413</v>
      </c>
      <c r="F342" s="17" t="s">
        <v>2</v>
      </c>
      <c r="G342" s="17" t="s">
        <v>225</v>
      </c>
      <c r="H342" s="17" t="s">
        <v>524</v>
      </c>
      <c r="I342" s="21">
        <v>3.25</v>
      </c>
      <c r="J342" s="17" t="s">
        <v>525</v>
      </c>
      <c r="K342" s="20">
        <f>IF(FluxoCaixa10131514[[#This Row],[Movimento ]]="Saldo Inicial",FluxoCaixa10131514[[#This Row],[R$ (Valores)]],K341+FluxoCaixa10131514[[#This Row],[Valores Receitas / Despesas]])</f>
        <v>2238.8800000000474</v>
      </c>
      <c r="L342" s="20">
        <f>IF(FluxoCaixa10131514[[#This Row],[Entrada / Saída]]="Saída",FluxoCaixa10131514[[#This Row],[R$ (Valores)]]*-1,FluxoCaixa10131514[[#This Row],[R$ (Valores)]])</f>
        <v>-3.25</v>
      </c>
    </row>
    <row r="343" spans="2:12">
      <c r="B343" s="48" t="s">
        <v>2416</v>
      </c>
      <c r="C343" s="48" t="s">
        <v>2419</v>
      </c>
      <c r="D343" s="16">
        <v>46128</v>
      </c>
      <c r="E343" s="48" t="s">
        <v>2413</v>
      </c>
      <c r="F343" s="17" t="s">
        <v>2</v>
      </c>
      <c r="G343" s="17" t="s">
        <v>225</v>
      </c>
      <c r="H343" s="17" t="s">
        <v>524</v>
      </c>
      <c r="I343" s="21">
        <v>9.0299999999999994</v>
      </c>
      <c r="J343" s="17" t="s">
        <v>525</v>
      </c>
      <c r="K343" s="20">
        <f>IF(FluxoCaixa10131514[[#This Row],[Movimento ]]="Saldo Inicial",FluxoCaixa10131514[[#This Row],[R$ (Valores)]],K342+FluxoCaixa10131514[[#This Row],[Valores Receitas / Despesas]])</f>
        <v>2229.8500000000472</v>
      </c>
      <c r="L343" s="20">
        <f>IF(FluxoCaixa10131514[[#This Row],[Entrada / Saída]]="Saída",FluxoCaixa10131514[[#This Row],[R$ (Valores)]]*-1,FluxoCaixa10131514[[#This Row],[R$ (Valores)]])</f>
        <v>-9.0299999999999994</v>
      </c>
    </row>
    <row r="344" spans="2:12">
      <c r="B344" s="48" t="s">
        <v>2416</v>
      </c>
      <c r="C344" s="48" t="s">
        <v>2419</v>
      </c>
      <c r="D344" s="16">
        <v>46128</v>
      </c>
      <c r="E344" s="48" t="s">
        <v>2413</v>
      </c>
      <c r="F344" s="17" t="s">
        <v>2</v>
      </c>
      <c r="G344" s="17" t="s">
        <v>225</v>
      </c>
      <c r="H344" s="17" t="s">
        <v>524</v>
      </c>
      <c r="I344" s="21">
        <v>5.4</v>
      </c>
      <c r="J344" s="17" t="s">
        <v>525</v>
      </c>
      <c r="K344" s="20">
        <f>IF(FluxoCaixa10131514[[#This Row],[Movimento ]]="Saldo Inicial",FluxoCaixa10131514[[#This Row],[R$ (Valores)]],K343+FluxoCaixa10131514[[#This Row],[Valores Receitas / Despesas]])</f>
        <v>2224.4500000000471</v>
      </c>
      <c r="L344" s="20">
        <f>IF(FluxoCaixa10131514[[#This Row],[Entrada / Saída]]="Saída",FluxoCaixa10131514[[#This Row],[R$ (Valores)]]*-1,FluxoCaixa10131514[[#This Row],[R$ (Valores)]])</f>
        <v>-5.4</v>
      </c>
    </row>
    <row r="345" spans="2:12">
      <c r="B345" s="48" t="s">
        <v>2416</v>
      </c>
      <c r="C345" s="48" t="s">
        <v>2419</v>
      </c>
      <c r="D345" s="16">
        <v>46128</v>
      </c>
      <c r="E345" s="48" t="s">
        <v>2413</v>
      </c>
      <c r="F345" s="17" t="s">
        <v>2</v>
      </c>
      <c r="G345" s="17" t="s">
        <v>225</v>
      </c>
      <c r="H345" s="17" t="s">
        <v>524</v>
      </c>
      <c r="I345" s="21">
        <v>7.74</v>
      </c>
      <c r="J345" s="17" t="s">
        <v>525</v>
      </c>
      <c r="K345" s="20">
        <f>IF(FluxoCaixa10131514[[#This Row],[Movimento ]]="Saldo Inicial",FluxoCaixa10131514[[#This Row],[R$ (Valores)]],K344+FluxoCaixa10131514[[#This Row],[Valores Receitas / Despesas]])</f>
        <v>2216.7100000000473</v>
      </c>
      <c r="L345" s="20">
        <f>IF(FluxoCaixa10131514[[#This Row],[Entrada / Saída]]="Saída",FluxoCaixa10131514[[#This Row],[R$ (Valores)]]*-1,FluxoCaixa10131514[[#This Row],[R$ (Valores)]])</f>
        <v>-7.74</v>
      </c>
    </row>
    <row r="346" spans="2:12">
      <c r="B346" s="48" t="s">
        <v>2416</v>
      </c>
      <c r="C346" s="48" t="s">
        <v>2419</v>
      </c>
      <c r="D346" s="16">
        <v>46128</v>
      </c>
      <c r="E346" s="48" t="s">
        <v>2417</v>
      </c>
      <c r="F346" s="17" t="s">
        <v>2</v>
      </c>
      <c r="G346" s="17" t="s">
        <v>519</v>
      </c>
      <c r="H346" s="17" t="s">
        <v>2745</v>
      </c>
      <c r="I346" s="21">
        <v>3500</v>
      </c>
      <c r="J346" s="17" t="s">
        <v>525</v>
      </c>
      <c r="K346" s="20">
        <f>IF(FluxoCaixa10131514[[#This Row],[Movimento ]]="Saldo Inicial",FluxoCaixa10131514[[#This Row],[R$ (Valores)]],K345+FluxoCaixa10131514[[#This Row],[Valores Receitas / Despesas]])</f>
        <v>-1283.2899999999527</v>
      </c>
      <c r="L346" s="20">
        <f>IF(FluxoCaixa10131514[[#This Row],[Entrada / Saída]]="Saída",FluxoCaixa10131514[[#This Row],[R$ (Valores)]]*-1,FluxoCaixa10131514[[#This Row],[R$ (Valores)]])</f>
        <v>-3500</v>
      </c>
    </row>
    <row r="347" spans="2:12">
      <c r="B347" s="48" t="s">
        <v>2416</v>
      </c>
      <c r="C347" s="48" t="s">
        <v>2419</v>
      </c>
      <c r="D347" s="16">
        <v>46128</v>
      </c>
      <c r="E347" s="48" t="s">
        <v>2413</v>
      </c>
      <c r="F347" s="17" t="s">
        <v>2</v>
      </c>
      <c r="G347" s="17" t="s">
        <v>225</v>
      </c>
      <c r="H347" s="17" t="s">
        <v>524</v>
      </c>
      <c r="I347" s="21">
        <v>11.5</v>
      </c>
      <c r="J347" s="17" t="s">
        <v>525</v>
      </c>
      <c r="K347" s="20">
        <f>IF(FluxoCaixa10131514[[#This Row],[Movimento ]]="Saldo Inicial",FluxoCaixa10131514[[#This Row],[R$ (Valores)]],K346+FluxoCaixa10131514[[#This Row],[Valores Receitas / Despesas]])</f>
        <v>-1294.7899999999527</v>
      </c>
      <c r="L347" s="20">
        <f>IF(FluxoCaixa10131514[[#This Row],[Entrada / Saída]]="Saída",FluxoCaixa10131514[[#This Row],[R$ (Valores)]]*-1,FluxoCaixa10131514[[#This Row],[R$ (Valores)]])</f>
        <v>-11.5</v>
      </c>
    </row>
    <row r="348" spans="2:12">
      <c r="B348" s="48" t="s">
        <v>2416</v>
      </c>
      <c r="C348" s="48" t="s">
        <v>2419</v>
      </c>
      <c r="D348" s="16">
        <v>46128</v>
      </c>
      <c r="E348" s="48" t="s">
        <v>2413</v>
      </c>
      <c r="F348" s="17" t="s">
        <v>2</v>
      </c>
      <c r="G348" s="17" t="s">
        <v>225</v>
      </c>
      <c r="H348" s="17" t="s">
        <v>524</v>
      </c>
      <c r="I348" s="21">
        <v>5.4</v>
      </c>
      <c r="J348" s="17" t="s">
        <v>525</v>
      </c>
      <c r="K348" s="20">
        <f>IF(FluxoCaixa10131514[[#This Row],[Movimento ]]="Saldo Inicial",FluxoCaixa10131514[[#This Row],[R$ (Valores)]],K347+FluxoCaixa10131514[[#This Row],[Valores Receitas / Despesas]])</f>
        <v>-1300.1899999999528</v>
      </c>
      <c r="L348" s="20">
        <f>IF(FluxoCaixa10131514[[#This Row],[Entrada / Saída]]="Saída",FluxoCaixa10131514[[#This Row],[R$ (Valores)]]*-1,FluxoCaixa10131514[[#This Row],[R$ (Valores)]])</f>
        <v>-5.4</v>
      </c>
    </row>
    <row r="349" spans="2:12">
      <c r="B349" s="48" t="s">
        <v>2416</v>
      </c>
      <c r="C349" s="48" t="s">
        <v>2419</v>
      </c>
      <c r="D349" s="16">
        <v>46128</v>
      </c>
      <c r="E349" s="48" t="s">
        <v>2413</v>
      </c>
      <c r="F349" s="17" t="s">
        <v>2</v>
      </c>
      <c r="G349" s="17" t="s">
        <v>225</v>
      </c>
      <c r="H349" s="17" t="s">
        <v>524</v>
      </c>
      <c r="I349" s="21">
        <v>1.49</v>
      </c>
      <c r="J349" s="17" t="s">
        <v>525</v>
      </c>
      <c r="K349" s="20">
        <f>IF(FluxoCaixa10131514[[#This Row],[Movimento ]]="Saldo Inicial",FluxoCaixa10131514[[#This Row],[R$ (Valores)]],K348+FluxoCaixa10131514[[#This Row],[Valores Receitas / Despesas]])</f>
        <v>-1301.6799999999528</v>
      </c>
      <c r="L349" s="20">
        <f>IF(FluxoCaixa10131514[[#This Row],[Entrada / Saída]]="Saída",FluxoCaixa10131514[[#This Row],[R$ (Valores)]]*-1,FluxoCaixa10131514[[#This Row],[R$ (Valores)]])</f>
        <v>-1.49</v>
      </c>
    </row>
    <row r="350" spans="2:12">
      <c r="B350" s="48" t="s">
        <v>2416</v>
      </c>
      <c r="C350" s="48" t="s">
        <v>2419</v>
      </c>
      <c r="D350" s="16">
        <v>46128</v>
      </c>
      <c r="E350" s="48" t="s">
        <v>2413</v>
      </c>
      <c r="F350" s="17" t="s">
        <v>2</v>
      </c>
      <c r="G350" s="17" t="s">
        <v>225</v>
      </c>
      <c r="H350" s="17" t="s">
        <v>524</v>
      </c>
      <c r="I350" s="21">
        <v>7.6</v>
      </c>
      <c r="J350" s="17" t="s">
        <v>525</v>
      </c>
      <c r="K350" s="20">
        <f>IF(FluxoCaixa10131514[[#This Row],[Movimento ]]="Saldo Inicial",FluxoCaixa10131514[[#This Row],[R$ (Valores)]],K349+FluxoCaixa10131514[[#This Row],[Valores Receitas / Despesas]])</f>
        <v>-1309.2799999999527</v>
      </c>
      <c r="L350" s="20">
        <f>IF(FluxoCaixa10131514[[#This Row],[Entrada / Saída]]="Saída",FluxoCaixa10131514[[#This Row],[R$ (Valores)]]*-1,FluxoCaixa10131514[[#This Row],[R$ (Valores)]])</f>
        <v>-7.6</v>
      </c>
    </row>
    <row r="351" spans="2:12">
      <c r="B351" s="48" t="s">
        <v>2416</v>
      </c>
      <c r="C351" s="48" t="s">
        <v>2419</v>
      </c>
      <c r="D351" s="16">
        <v>46128</v>
      </c>
      <c r="E351" s="48" t="s">
        <v>2413</v>
      </c>
      <c r="F351" s="17" t="s">
        <v>1</v>
      </c>
      <c r="G351" s="17" t="s">
        <v>75</v>
      </c>
      <c r="H351" s="17" t="s">
        <v>997</v>
      </c>
      <c r="I351" s="21">
        <v>22000</v>
      </c>
      <c r="J351" s="17" t="s">
        <v>525</v>
      </c>
      <c r="K351" s="20">
        <f>IF(FluxoCaixa10131514[[#This Row],[Movimento ]]="Saldo Inicial",FluxoCaixa10131514[[#This Row],[R$ (Valores)]],K350+FluxoCaixa10131514[[#This Row],[Valores Receitas / Despesas]])</f>
        <v>20690.720000000048</v>
      </c>
      <c r="L351" s="20">
        <f>IF(FluxoCaixa10131514[[#This Row],[Entrada / Saída]]="Saída",FluxoCaixa10131514[[#This Row],[R$ (Valores)]]*-1,FluxoCaixa10131514[[#This Row],[R$ (Valores)]])</f>
        <v>22000</v>
      </c>
    </row>
    <row r="352" spans="2:12">
      <c r="B352" s="48" t="s">
        <v>2416</v>
      </c>
      <c r="C352" s="48" t="s">
        <v>2419</v>
      </c>
      <c r="D352" s="16">
        <v>46128</v>
      </c>
      <c r="E352" s="48" t="s">
        <v>2413</v>
      </c>
      <c r="F352" s="17" t="s">
        <v>2</v>
      </c>
      <c r="G352" s="17" t="s">
        <v>225</v>
      </c>
      <c r="H352" s="17" t="s">
        <v>524</v>
      </c>
      <c r="I352" s="21">
        <v>5.4</v>
      </c>
      <c r="J352" s="17" t="s">
        <v>525</v>
      </c>
      <c r="K352" s="20">
        <f>IF(FluxoCaixa10131514[[#This Row],[Movimento ]]="Saldo Inicial",FluxoCaixa10131514[[#This Row],[R$ (Valores)]],K351+FluxoCaixa10131514[[#This Row],[Valores Receitas / Despesas]])</f>
        <v>20685.320000000047</v>
      </c>
      <c r="L352" s="20">
        <f>IF(FluxoCaixa10131514[[#This Row],[Entrada / Saída]]="Saída",FluxoCaixa10131514[[#This Row],[R$ (Valores)]]*-1,FluxoCaixa10131514[[#This Row],[R$ (Valores)]])</f>
        <v>-5.4</v>
      </c>
    </row>
    <row r="353" spans="2:12">
      <c r="B353" s="48" t="s">
        <v>2416</v>
      </c>
      <c r="C353" s="48" t="s">
        <v>2419</v>
      </c>
      <c r="D353" s="16">
        <v>46128</v>
      </c>
      <c r="E353" s="48" t="s">
        <v>2413</v>
      </c>
      <c r="F353" s="17" t="s">
        <v>2</v>
      </c>
      <c r="G353" s="17" t="s">
        <v>225</v>
      </c>
      <c r="H353" s="17" t="s">
        <v>524</v>
      </c>
      <c r="I353" s="21">
        <v>1.49</v>
      </c>
      <c r="J353" s="17" t="s">
        <v>525</v>
      </c>
      <c r="K353" s="20">
        <f>IF(FluxoCaixa10131514[[#This Row],[Movimento ]]="Saldo Inicial",FluxoCaixa10131514[[#This Row],[R$ (Valores)]],K352+FluxoCaixa10131514[[#This Row],[Valores Receitas / Despesas]])</f>
        <v>20683.830000000045</v>
      </c>
      <c r="L353" s="20">
        <f>IF(FluxoCaixa10131514[[#This Row],[Entrada / Saída]]="Saída",FluxoCaixa10131514[[#This Row],[R$ (Valores)]]*-1,FluxoCaixa10131514[[#This Row],[R$ (Valores)]])</f>
        <v>-1.49</v>
      </c>
    </row>
    <row r="354" spans="2:12">
      <c r="B354" s="48" t="s">
        <v>2416</v>
      </c>
      <c r="C354" s="48" t="s">
        <v>2419</v>
      </c>
      <c r="D354" s="16">
        <v>46128</v>
      </c>
      <c r="E354" s="48" t="s">
        <v>2413</v>
      </c>
      <c r="F354" s="17" t="s">
        <v>2</v>
      </c>
      <c r="G354" s="17" t="s">
        <v>225</v>
      </c>
      <c r="H354" s="17" t="s">
        <v>524</v>
      </c>
      <c r="I354" s="21">
        <v>5.4</v>
      </c>
      <c r="J354" s="17" t="s">
        <v>525</v>
      </c>
      <c r="K354" s="20">
        <f>IF(FluxoCaixa10131514[[#This Row],[Movimento ]]="Saldo Inicial",FluxoCaixa10131514[[#This Row],[R$ (Valores)]],K353+FluxoCaixa10131514[[#This Row],[Valores Receitas / Despesas]])</f>
        <v>20678.430000000044</v>
      </c>
      <c r="L354" s="20">
        <f>IF(FluxoCaixa10131514[[#This Row],[Entrada / Saída]]="Saída",FluxoCaixa10131514[[#This Row],[R$ (Valores)]]*-1,FluxoCaixa10131514[[#This Row],[R$ (Valores)]])</f>
        <v>-5.4</v>
      </c>
    </row>
    <row r="355" spans="2:12">
      <c r="B355" s="48" t="s">
        <v>2416</v>
      </c>
      <c r="C355" s="48" t="s">
        <v>2419</v>
      </c>
      <c r="D355" s="16">
        <v>46128</v>
      </c>
      <c r="E355" s="48" t="s">
        <v>2413</v>
      </c>
      <c r="F355" s="17" t="s">
        <v>2</v>
      </c>
      <c r="G355" s="17" t="s">
        <v>225</v>
      </c>
      <c r="H355" s="17" t="s">
        <v>524</v>
      </c>
      <c r="I355" s="21">
        <v>5.7</v>
      </c>
      <c r="J355" s="17" t="s">
        <v>525</v>
      </c>
      <c r="K355" s="20">
        <f>IF(FluxoCaixa10131514[[#This Row],[Movimento ]]="Saldo Inicial",FluxoCaixa10131514[[#This Row],[R$ (Valores)]],K354+FluxoCaixa10131514[[#This Row],[Valores Receitas / Despesas]])</f>
        <v>20672.730000000043</v>
      </c>
      <c r="L355" s="20">
        <f>IF(FluxoCaixa10131514[[#This Row],[Entrada / Saída]]="Saída",FluxoCaixa10131514[[#This Row],[R$ (Valores)]]*-1,FluxoCaixa10131514[[#This Row],[R$ (Valores)]])</f>
        <v>-5.7</v>
      </c>
    </row>
    <row r="356" spans="2:12">
      <c r="B356" s="48" t="s">
        <v>2416</v>
      </c>
      <c r="C356" s="48" t="s">
        <v>2419</v>
      </c>
      <c r="D356" s="16">
        <v>46128</v>
      </c>
      <c r="E356" s="48" t="s">
        <v>2413</v>
      </c>
      <c r="F356" s="17" t="s">
        <v>2</v>
      </c>
      <c r="G356" s="17" t="s">
        <v>152</v>
      </c>
      <c r="H356" s="17" t="s">
        <v>2746</v>
      </c>
      <c r="I356" s="21">
        <v>465.37</v>
      </c>
      <c r="J356" s="17" t="s">
        <v>525</v>
      </c>
      <c r="K356" s="20">
        <f>IF(FluxoCaixa10131514[[#This Row],[Movimento ]]="Saldo Inicial",FluxoCaixa10131514[[#This Row],[R$ (Valores)]],K355+FluxoCaixa10131514[[#This Row],[Valores Receitas / Despesas]])</f>
        <v>20207.360000000044</v>
      </c>
      <c r="L356" s="20">
        <f>IF(FluxoCaixa10131514[[#This Row],[Entrada / Saída]]="Saída",FluxoCaixa10131514[[#This Row],[R$ (Valores)]]*-1,FluxoCaixa10131514[[#This Row],[R$ (Valores)]])</f>
        <v>-465.37</v>
      </c>
    </row>
    <row r="357" spans="2:12">
      <c r="B357" s="48" t="s">
        <v>2416</v>
      </c>
      <c r="C357" s="48" t="s">
        <v>2419</v>
      </c>
      <c r="D357" s="16">
        <v>46128</v>
      </c>
      <c r="E357" s="48" t="s">
        <v>2413</v>
      </c>
      <c r="F357" s="17" t="s">
        <v>2</v>
      </c>
      <c r="G357" s="17" t="s">
        <v>225</v>
      </c>
      <c r="H357" s="17" t="s">
        <v>524</v>
      </c>
      <c r="I357" s="21">
        <v>11.4</v>
      </c>
      <c r="J357" s="17" t="s">
        <v>525</v>
      </c>
      <c r="K357" s="20">
        <f>IF(FluxoCaixa10131514[[#This Row],[Movimento ]]="Saldo Inicial",FluxoCaixa10131514[[#This Row],[R$ (Valores)]],K356+FluxoCaixa10131514[[#This Row],[Valores Receitas / Despesas]])</f>
        <v>20195.960000000043</v>
      </c>
      <c r="L357" s="20">
        <f>IF(FluxoCaixa10131514[[#This Row],[Entrada / Saída]]="Saída",FluxoCaixa10131514[[#This Row],[R$ (Valores)]]*-1,FluxoCaixa10131514[[#This Row],[R$ (Valores)]])</f>
        <v>-11.4</v>
      </c>
    </row>
    <row r="358" spans="2:12">
      <c r="B358" s="48" t="s">
        <v>2416</v>
      </c>
      <c r="C358" s="48" t="s">
        <v>2419</v>
      </c>
      <c r="D358" s="16">
        <v>46128</v>
      </c>
      <c r="E358" s="48" t="s">
        <v>2413</v>
      </c>
      <c r="F358" s="17" t="s">
        <v>2</v>
      </c>
      <c r="G358" s="17" t="s">
        <v>225</v>
      </c>
      <c r="H358" s="17" t="s">
        <v>524</v>
      </c>
      <c r="I358" s="21">
        <v>1.49</v>
      </c>
      <c r="J358" s="17" t="s">
        <v>525</v>
      </c>
      <c r="K358" s="20">
        <f>IF(FluxoCaixa10131514[[#This Row],[Movimento ]]="Saldo Inicial",FluxoCaixa10131514[[#This Row],[R$ (Valores)]],K357+FluxoCaixa10131514[[#This Row],[Valores Receitas / Despesas]])</f>
        <v>20194.470000000041</v>
      </c>
      <c r="L358" s="20">
        <f>IF(FluxoCaixa10131514[[#This Row],[Entrada / Saída]]="Saída",FluxoCaixa10131514[[#This Row],[R$ (Valores)]]*-1,FluxoCaixa10131514[[#This Row],[R$ (Valores)]])</f>
        <v>-1.49</v>
      </c>
    </row>
    <row r="359" spans="2:12">
      <c r="B359" s="48" t="s">
        <v>2416</v>
      </c>
      <c r="C359" s="48" t="s">
        <v>2419</v>
      </c>
      <c r="D359" s="16">
        <v>46128</v>
      </c>
      <c r="E359" s="48" t="s">
        <v>2413</v>
      </c>
      <c r="F359" s="17" t="s">
        <v>2</v>
      </c>
      <c r="G359" s="17" t="s">
        <v>225</v>
      </c>
      <c r="H359" s="17" t="s">
        <v>524</v>
      </c>
      <c r="I359" s="21">
        <v>5.7</v>
      </c>
      <c r="J359" s="17" t="s">
        <v>525</v>
      </c>
      <c r="K359" s="20">
        <f>IF(FluxoCaixa10131514[[#This Row],[Movimento ]]="Saldo Inicial",FluxoCaixa10131514[[#This Row],[R$ (Valores)]],K358+FluxoCaixa10131514[[#This Row],[Valores Receitas / Despesas]])</f>
        <v>20188.77000000004</v>
      </c>
      <c r="L359" s="20">
        <f>IF(FluxoCaixa10131514[[#This Row],[Entrada / Saída]]="Saída",FluxoCaixa10131514[[#This Row],[R$ (Valores)]]*-1,FluxoCaixa10131514[[#This Row],[R$ (Valores)]])</f>
        <v>-5.7</v>
      </c>
    </row>
    <row r="360" spans="2:12">
      <c r="B360" s="48" t="s">
        <v>2416</v>
      </c>
      <c r="C360" s="48" t="s">
        <v>2419</v>
      </c>
      <c r="D360" s="16">
        <v>46128</v>
      </c>
      <c r="E360" s="48" t="s">
        <v>2413</v>
      </c>
      <c r="F360" s="17" t="s">
        <v>2</v>
      </c>
      <c r="G360" s="17" t="s">
        <v>225</v>
      </c>
      <c r="H360" s="17" t="s">
        <v>524</v>
      </c>
      <c r="I360" s="21">
        <v>6.3</v>
      </c>
      <c r="J360" s="17" t="s">
        <v>525</v>
      </c>
      <c r="K360" s="20">
        <f>IF(FluxoCaixa10131514[[#This Row],[Movimento ]]="Saldo Inicial",FluxoCaixa10131514[[#This Row],[R$ (Valores)]],K359+FluxoCaixa10131514[[#This Row],[Valores Receitas / Despesas]])</f>
        <v>20182.470000000041</v>
      </c>
      <c r="L360" s="20">
        <f>IF(FluxoCaixa10131514[[#This Row],[Entrada / Saída]]="Saída",FluxoCaixa10131514[[#This Row],[R$ (Valores)]]*-1,FluxoCaixa10131514[[#This Row],[R$ (Valores)]])</f>
        <v>-6.3</v>
      </c>
    </row>
    <row r="361" spans="2:12">
      <c r="B361" s="48" t="s">
        <v>2416</v>
      </c>
      <c r="C361" s="48" t="s">
        <v>2419</v>
      </c>
      <c r="D361" s="16">
        <v>46128</v>
      </c>
      <c r="E361" s="48" t="s">
        <v>2413</v>
      </c>
      <c r="F361" s="17" t="s">
        <v>2</v>
      </c>
      <c r="G361" s="17" t="s">
        <v>225</v>
      </c>
      <c r="H361" s="17" t="s">
        <v>524</v>
      </c>
      <c r="I361" s="21">
        <v>5.4</v>
      </c>
      <c r="J361" s="17" t="s">
        <v>525</v>
      </c>
      <c r="K361" s="20">
        <f>IF(FluxoCaixa10131514[[#This Row],[Movimento ]]="Saldo Inicial",FluxoCaixa10131514[[#This Row],[R$ (Valores)]],K360+FluxoCaixa10131514[[#This Row],[Valores Receitas / Despesas]])</f>
        <v>20177.07000000004</v>
      </c>
      <c r="L361" s="20">
        <f>IF(FluxoCaixa10131514[[#This Row],[Entrada / Saída]]="Saída",FluxoCaixa10131514[[#This Row],[R$ (Valores)]]*-1,FluxoCaixa10131514[[#This Row],[R$ (Valores)]])</f>
        <v>-5.4</v>
      </c>
    </row>
    <row r="362" spans="2:12">
      <c r="B362" s="48" t="s">
        <v>2416</v>
      </c>
      <c r="C362" s="48" t="s">
        <v>2419</v>
      </c>
      <c r="D362" s="16">
        <v>46128</v>
      </c>
      <c r="E362" s="48" t="s">
        <v>2413</v>
      </c>
      <c r="F362" s="17" t="s">
        <v>2</v>
      </c>
      <c r="G362" s="17" t="s">
        <v>225</v>
      </c>
      <c r="H362" s="17" t="s">
        <v>524</v>
      </c>
      <c r="I362" s="21">
        <v>1.49</v>
      </c>
      <c r="J362" s="17" t="s">
        <v>525</v>
      </c>
      <c r="K362" s="20">
        <f>IF(FluxoCaixa10131514[[#This Row],[Movimento ]]="Saldo Inicial",FluxoCaixa10131514[[#This Row],[R$ (Valores)]],K361+FluxoCaixa10131514[[#This Row],[Valores Receitas / Despesas]])</f>
        <v>20175.580000000038</v>
      </c>
      <c r="L362" s="20">
        <f>IF(FluxoCaixa10131514[[#This Row],[Entrada / Saída]]="Saída",FluxoCaixa10131514[[#This Row],[R$ (Valores)]]*-1,FluxoCaixa10131514[[#This Row],[R$ (Valores)]])</f>
        <v>-1.49</v>
      </c>
    </row>
    <row r="363" spans="2:12">
      <c r="B363" s="48" t="s">
        <v>2416</v>
      </c>
      <c r="C363" s="48" t="s">
        <v>2419</v>
      </c>
      <c r="D363" s="16">
        <v>46128</v>
      </c>
      <c r="E363" s="48" t="s">
        <v>2413</v>
      </c>
      <c r="F363" s="17" t="s">
        <v>2</v>
      </c>
      <c r="G363" s="17" t="s">
        <v>225</v>
      </c>
      <c r="H363" s="17" t="s">
        <v>524</v>
      </c>
      <c r="I363" s="21">
        <v>5.7</v>
      </c>
      <c r="J363" s="17" t="s">
        <v>525</v>
      </c>
      <c r="K363" s="20">
        <f>IF(FluxoCaixa10131514[[#This Row],[Movimento ]]="Saldo Inicial",FluxoCaixa10131514[[#This Row],[R$ (Valores)]],K362+FluxoCaixa10131514[[#This Row],[Valores Receitas / Despesas]])</f>
        <v>20169.880000000037</v>
      </c>
      <c r="L363" s="20">
        <f>IF(FluxoCaixa10131514[[#This Row],[Entrada / Saída]]="Saída",FluxoCaixa10131514[[#This Row],[R$ (Valores)]]*-1,FluxoCaixa10131514[[#This Row],[R$ (Valores)]])</f>
        <v>-5.7</v>
      </c>
    </row>
    <row r="364" spans="2:12">
      <c r="B364" s="48" t="s">
        <v>2416</v>
      </c>
      <c r="C364" s="48" t="s">
        <v>2419</v>
      </c>
      <c r="D364" s="16">
        <v>46128</v>
      </c>
      <c r="E364" s="48" t="s">
        <v>2413</v>
      </c>
      <c r="F364" s="17" t="s">
        <v>2</v>
      </c>
      <c r="G364" s="17" t="s">
        <v>80</v>
      </c>
      <c r="H364" s="17" t="s">
        <v>2747</v>
      </c>
      <c r="I364" s="21">
        <v>1758.27</v>
      </c>
      <c r="J364" s="17" t="s">
        <v>525</v>
      </c>
      <c r="K364" s="20">
        <f>IF(FluxoCaixa10131514[[#This Row],[Movimento ]]="Saldo Inicial",FluxoCaixa10131514[[#This Row],[R$ (Valores)]],K363+FluxoCaixa10131514[[#This Row],[Valores Receitas / Despesas]])</f>
        <v>18411.610000000037</v>
      </c>
      <c r="L364" s="20">
        <f>IF(FluxoCaixa10131514[[#This Row],[Entrada / Saída]]="Saída",FluxoCaixa10131514[[#This Row],[R$ (Valores)]]*-1,FluxoCaixa10131514[[#This Row],[R$ (Valores)]])</f>
        <v>-1758.27</v>
      </c>
    </row>
    <row r="365" spans="2:12">
      <c r="B365" s="48" t="s">
        <v>2416</v>
      </c>
      <c r="C365" s="48" t="s">
        <v>2419</v>
      </c>
      <c r="D365" s="16">
        <v>46129</v>
      </c>
      <c r="E365" s="48" t="s">
        <v>2413</v>
      </c>
      <c r="F365" s="17" t="s">
        <v>2</v>
      </c>
      <c r="G365" s="17" t="s">
        <v>225</v>
      </c>
      <c r="H365" s="17" t="s">
        <v>524</v>
      </c>
      <c r="I365" s="21">
        <v>1.49</v>
      </c>
      <c r="J365" s="17" t="s">
        <v>525</v>
      </c>
      <c r="K365" s="20">
        <f>IF(FluxoCaixa10131514[[#This Row],[Movimento ]]="Saldo Inicial",FluxoCaixa10131514[[#This Row],[R$ (Valores)]],K364+FluxoCaixa10131514[[#This Row],[Valores Receitas / Despesas]])</f>
        <v>18410.120000000035</v>
      </c>
      <c r="L365" s="20">
        <f>IF(FluxoCaixa10131514[[#This Row],[Entrada / Saída]]="Saída",FluxoCaixa10131514[[#This Row],[R$ (Valores)]]*-1,FluxoCaixa10131514[[#This Row],[R$ (Valores)]])</f>
        <v>-1.49</v>
      </c>
    </row>
    <row r="366" spans="2:12">
      <c r="B366" s="48" t="s">
        <v>2416</v>
      </c>
      <c r="C366" s="48" t="s">
        <v>2419</v>
      </c>
      <c r="D366" s="16">
        <v>46129</v>
      </c>
      <c r="E366" s="48" t="s">
        <v>2413</v>
      </c>
      <c r="F366" s="17" t="s">
        <v>2</v>
      </c>
      <c r="G366" s="17" t="s">
        <v>225</v>
      </c>
      <c r="H366" s="17" t="s">
        <v>524</v>
      </c>
      <c r="I366" s="21">
        <v>5.4</v>
      </c>
      <c r="J366" s="17" t="s">
        <v>525</v>
      </c>
      <c r="K366" s="20">
        <f>IF(FluxoCaixa10131514[[#This Row],[Movimento ]]="Saldo Inicial",FluxoCaixa10131514[[#This Row],[R$ (Valores)]],K365+FluxoCaixa10131514[[#This Row],[Valores Receitas / Despesas]])</f>
        <v>18404.720000000034</v>
      </c>
      <c r="L366" s="20">
        <f>IF(FluxoCaixa10131514[[#This Row],[Entrada / Saída]]="Saída",FluxoCaixa10131514[[#This Row],[R$ (Valores)]]*-1,FluxoCaixa10131514[[#This Row],[R$ (Valores)]])</f>
        <v>-5.4</v>
      </c>
    </row>
    <row r="367" spans="2:12">
      <c r="B367" s="48" t="s">
        <v>2416</v>
      </c>
      <c r="C367" s="48" t="s">
        <v>2419</v>
      </c>
      <c r="D367" s="16">
        <v>46129</v>
      </c>
      <c r="E367" s="48" t="s">
        <v>2413</v>
      </c>
      <c r="F367" s="17" t="s">
        <v>2</v>
      </c>
      <c r="G367" s="17" t="s">
        <v>225</v>
      </c>
      <c r="H367" s="17" t="s">
        <v>524</v>
      </c>
      <c r="I367" s="21">
        <v>6.3</v>
      </c>
      <c r="J367" s="17" t="s">
        <v>525</v>
      </c>
      <c r="K367" s="20">
        <f>IF(FluxoCaixa10131514[[#This Row],[Movimento ]]="Saldo Inicial",FluxoCaixa10131514[[#This Row],[R$ (Valores)]],K366+FluxoCaixa10131514[[#This Row],[Valores Receitas / Despesas]])</f>
        <v>18398.420000000035</v>
      </c>
      <c r="L367" s="20">
        <f>IF(FluxoCaixa10131514[[#This Row],[Entrada / Saída]]="Saída",FluxoCaixa10131514[[#This Row],[R$ (Valores)]]*-1,FluxoCaixa10131514[[#This Row],[R$ (Valores)]])</f>
        <v>-6.3</v>
      </c>
    </row>
    <row r="368" spans="2:12">
      <c r="B368" s="48" t="s">
        <v>2416</v>
      </c>
      <c r="C368" s="48" t="s">
        <v>2419</v>
      </c>
      <c r="D368" s="16">
        <v>46129</v>
      </c>
      <c r="E368" s="48" t="s">
        <v>2413</v>
      </c>
      <c r="F368" s="17" t="s">
        <v>2</v>
      </c>
      <c r="G368" s="17" t="s">
        <v>225</v>
      </c>
      <c r="H368" s="17" t="s">
        <v>524</v>
      </c>
      <c r="I368" s="21">
        <v>5.5</v>
      </c>
      <c r="J368" s="17" t="s">
        <v>525</v>
      </c>
      <c r="K368" s="20">
        <f>IF(FluxoCaixa10131514[[#This Row],[Movimento ]]="Saldo Inicial",FluxoCaixa10131514[[#This Row],[R$ (Valores)]],K367+FluxoCaixa10131514[[#This Row],[Valores Receitas / Despesas]])</f>
        <v>18392.920000000035</v>
      </c>
      <c r="L368" s="20">
        <f>IF(FluxoCaixa10131514[[#This Row],[Entrada / Saída]]="Saída",FluxoCaixa10131514[[#This Row],[R$ (Valores)]]*-1,FluxoCaixa10131514[[#This Row],[R$ (Valores)]])</f>
        <v>-5.5</v>
      </c>
    </row>
    <row r="369" spans="2:12">
      <c r="B369" s="48" t="s">
        <v>2416</v>
      </c>
      <c r="C369" s="48" t="s">
        <v>2419</v>
      </c>
      <c r="D369" s="16">
        <v>46129</v>
      </c>
      <c r="E369" s="48" t="s">
        <v>2413</v>
      </c>
      <c r="F369" s="17" t="s">
        <v>2</v>
      </c>
      <c r="G369" s="17" t="s">
        <v>225</v>
      </c>
      <c r="H369" s="17" t="s">
        <v>524</v>
      </c>
      <c r="I369" s="21">
        <v>5.2</v>
      </c>
      <c r="J369" s="17" t="s">
        <v>525</v>
      </c>
      <c r="K369" s="20">
        <f>IF(FluxoCaixa10131514[[#This Row],[Movimento ]]="Saldo Inicial",FluxoCaixa10131514[[#This Row],[R$ (Valores)]],K368+FluxoCaixa10131514[[#This Row],[Valores Receitas / Despesas]])</f>
        <v>18387.720000000034</v>
      </c>
      <c r="L369" s="20">
        <f>IF(FluxoCaixa10131514[[#This Row],[Entrada / Saída]]="Saída",FluxoCaixa10131514[[#This Row],[R$ (Valores)]]*-1,FluxoCaixa10131514[[#This Row],[R$ (Valores)]])</f>
        <v>-5.2</v>
      </c>
    </row>
    <row r="370" spans="2:12">
      <c r="B370" s="48" t="s">
        <v>2416</v>
      </c>
      <c r="C370" s="48" t="s">
        <v>2419</v>
      </c>
      <c r="D370" s="16">
        <v>46129</v>
      </c>
      <c r="E370" s="48" t="s">
        <v>2413</v>
      </c>
      <c r="F370" s="17" t="s">
        <v>2</v>
      </c>
      <c r="G370" s="17" t="s">
        <v>225</v>
      </c>
      <c r="H370" s="17" t="s">
        <v>524</v>
      </c>
      <c r="I370" s="21">
        <v>3.25</v>
      </c>
      <c r="J370" s="17" t="s">
        <v>525</v>
      </c>
      <c r="K370" s="20">
        <f>IF(FluxoCaixa10131514[[#This Row],[Movimento ]]="Saldo Inicial",FluxoCaixa10131514[[#This Row],[R$ (Valores)]],K369+FluxoCaixa10131514[[#This Row],[Valores Receitas / Despesas]])</f>
        <v>18384.470000000034</v>
      </c>
      <c r="L370" s="20">
        <f>IF(FluxoCaixa10131514[[#This Row],[Entrada / Saída]]="Saída",FluxoCaixa10131514[[#This Row],[R$ (Valores)]]*-1,FluxoCaixa10131514[[#This Row],[R$ (Valores)]])</f>
        <v>-3.25</v>
      </c>
    </row>
    <row r="371" spans="2:12">
      <c r="B371" s="48" t="s">
        <v>2416</v>
      </c>
      <c r="C371" s="48" t="s">
        <v>2419</v>
      </c>
      <c r="D371" s="16">
        <v>46129</v>
      </c>
      <c r="E371" s="48" t="s">
        <v>2413</v>
      </c>
      <c r="F371" s="17" t="s">
        <v>2</v>
      </c>
      <c r="G371" s="17" t="s">
        <v>225</v>
      </c>
      <c r="H371" s="17" t="s">
        <v>524</v>
      </c>
      <c r="I371" s="21">
        <v>3.25</v>
      </c>
      <c r="J371" s="17" t="s">
        <v>525</v>
      </c>
      <c r="K371" s="20">
        <f>IF(FluxoCaixa10131514[[#This Row],[Movimento ]]="Saldo Inicial",FluxoCaixa10131514[[#This Row],[R$ (Valores)]],K370+FluxoCaixa10131514[[#This Row],[Valores Receitas / Despesas]])</f>
        <v>18381.220000000034</v>
      </c>
      <c r="L371" s="20">
        <f>IF(FluxoCaixa10131514[[#This Row],[Entrada / Saída]]="Saída",FluxoCaixa10131514[[#This Row],[R$ (Valores)]]*-1,FluxoCaixa10131514[[#This Row],[R$ (Valores)]])</f>
        <v>-3.25</v>
      </c>
    </row>
    <row r="372" spans="2:12">
      <c r="B372" s="48" t="s">
        <v>2416</v>
      </c>
      <c r="C372" s="48" t="s">
        <v>2419</v>
      </c>
      <c r="D372" s="16">
        <v>46129</v>
      </c>
      <c r="E372" s="48" t="s">
        <v>2413</v>
      </c>
      <c r="F372" s="17" t="s">
        <v>2</v>
      </c>
      <c r="G372" s="17" t="s">
        <v>511</v>
      </c>
      <c r="H372" s="17" t="s">
        <v>2748</v>
      </c>
      <c r="I372" s="21">
        <v>300</v>
      </c>
      <c r="J372" s="17" t="s">
        <v>525</v>
      </c>
      <c r="K372" s="20">
        <f>IF(FluxoCaixa10131514[[#This Row],[Movimento ]]="Saldo Inicial",FluxoCaixa10131514[[#This Row],[R$ (Valores)]],K371+FluxoCaixa10131514[[#This Row],[Valores Receitas / Despesas]])</f>
        <v>18081.220000000034</v>
      </c>
      <c r="L372" s="20">
        <f>IF(FluxoCaixa10131514[[#This Row],[Entrada / Saída]]="Saída",FluxoCaixa10131514[[#This Row],[R$ (Valores)]]*-1,FluxoCaixa10131514[[#This Row],[R$ (Valores)]])</f>
        <v>-300</v>
      </c>
    </row>
    <row r="373" spans="2:12">
      <c r="B373" s="48" t="s">
        <v>2416</v>
      </c>
      <c r="C373" s="48" t="s">
        <v>2419</v>
      </c>
      <c r="D373" s="16">
        <v>46129</v>
      </c>
      <c r="E373" s="48" t="s">
        <v>2413</v>
      </c>
      <c r="F373" s="17" t="s">
        <v>2</v>
      </c>
      <c r="G373" s="17" t="s">
        <v>79</v>
      </c>
      <c r="H373" s="17" t="s">
        <v>2749</v>
      </c>
      <c r="I373" s="21">
        <v>1164.29</v>
      </c>
      <c r="J373" s="17" t="s">
        <v>525</v>
      </c>
      <c r="K373" s="20">
        <f>IF(FluxoCaixa10131514[[#This Row],[Movimento ]]="Saldo Inicial",FluxoCaixa10131514[[#This Row],[R$ (Valores)]],K372+FluxoCaixa10131514[[#This Row],[Valores Receitas / Despesas]])</f>
        <v>16916.930000000033</v>
      </c>
      <c r="L373" s="20">
        <f>IF(FluxoCaixa10131514[[#This Row],[Entrada / Saída]]="Saída",FluxoCaixa10131514[[#This Row],[R$ (Valores)]]*-1,FluxoCaixa10131514[[#This Row],[R$ (Valores)]])</f>
        <v>-1164.29</v>
      </c>
    </row>
    <row r="374" spans="2:12">
      <c r="B374" s="48" t="s">
        <v>2416</v>
      </c>
      <c r="C374" s="48" t="s">
        <v>2419</v>
      </c>
      <c r="D374" s="16">
        <v>46129</v>
      </c>
      <c r="E374" s="48" t="s">
        <v>2417</v>
      </c>
      <c r="F374" s="17" t="s">
        <v>2</v>
      </c>
      <c r="G374" s="17" t="s">
        <v>70</v>
      </c>
      <c r="H374" s="17" t="s">
        <v>2750</v>
      </c>
      <c r="I374" s="21">
        <v>3000</v>
      </c>
      <c r="J374" s="17" t="s">
        <v>525</v>
      </c>
      <c r="K374" s="20">
        <f>IF(FluxoCaixa10131514[[#This Row],[Movimento ]]="Saldo Inicial",FluxoCaixa10131514[[#This Row],[R$ (Valores)]],K373+FluxoCaixa10131514[[#This Row],[Valores Receitas / Despesas]])</f>
        <v>13916.930000000033</v>
      </c>
      <c r="L374" s="20">
        <f>IF(FluxoCaixa10131514[[#This Row],[Entrada / Saída]]="Saída",FluxoCaixa10131514[[#This Row],[R$ (Valores)]]*-1,FluxoCaixa10131514[[#This Row],[R$ (Valores)]])</f>
        <v>-3000</v>
      </c>
    </row>
    <row r="375" spans="2:12">
      <c r="B375" s="48" t="s">
        <v>2416</v>
      </c>
      <c r="C375" s="48" t="s">
        <v>2419</v>
      </c>
      <c r="D375" s="16">
        <v>46129</v>
      </c>
      <c r="E375" s="48" t="s">
        <v>2413</v>
      </c>
      <c r="F375" s="17" t="s">
        <v>2</v>
      </c>
      <c r="G375" s="17" t="s">
        <v>225</v>
      </c>
      <c r="H375" s="17" t="s">
        <v>524</v>
      </c>
      <c r="I375" s="21">
        <v>5.5</v>
      </c>
      <c r="J375" s="17" t="s">
        <v>525</v>
      </c>
      <c r="K375" s="20">
        <f>IF(FluxoCaixa10131514[[#This Row],[Movimento ]]="Saldo Inicial",FluxoCaixa10131514[[#This Row],[R$ (Valores)]],K374+FluxoCaixa10131514[[#This Row],[Valores Receitas / Despesas]])</f>
        <v>13911.430000000033</v>
      </c>
      <c r="L375" s="20">
        <f>IF(FluxoCaixa10131514[[#This Row],[Entrada / Saída]]="Saída",FluxoCaixa10131514[[#This Row],[R$ (Valores)]]*-1,FluxoCaixa10131514[[#This Row],[R$ (Valores)]])</f>
        <v>-5.5</v>
      </c>
    </row>
    <row r="376" spans="2:12">
      <c r="B376" s="48" t="s">
        <v>2416</v>
      </c>
      <c r="C376" s="48" t="s">
        <v>2419</v>
      </c>
      <c r="D376" s="16">
        <v>46129</v>
      </c>
      <c r="E376" s="48" t="s">
        <v>2413</v>
      </c>
      <c r="F376" s="17" t="s">
        <v>2</v>
      </c>
      <c r="G376" s="17" t="s">
        <v>225</v>
      </c>
      <c r="H376" s="17" t="s">
        <v>524</v>
      </c>
      <c r="I376" s="21">
        <v>5.7</v>
      </c>
      <c r="J376" s="17" t="s">
        <v>525</v>
      </c>
      <c r="K376" s="20">
        <f>IF(FluxoCaixa10131514[[#This Row],[Movimento ]]="Saldo Inicial",FluxoCaixa10131514[[#This Row],[R$ (Valores)]],K375+FluxoCaixa10131514[[#This Row],[Valores Receitas / Despesas]])</f>
        <v>13905.730000000032</v>
      </c>
      <c r="L376" s="20">
        <f>IF(FluxoCaixa10131514[[#This Row],[Entrada / Saída]]="Saída",FluxoCaixa10131514[[#This Row],[R$ (Valores)]]*-1,FluxoCaixa10131514[[#This Row],[R$ (Valores)]])</f>
        <v>-5.7</v>
      </c>
    </row>
    <row r="377" spans="2:12">
      <c r="B377" s="48" t="s">
        <v>2416</v>
      </c>
      <c r="C377" s="48" t="s">
        <v>2419</v>
      </c>
      <c r="D377" s="16">
        <v>46129</v>
      </c>
      <c r="E377" s="48" t="s">
        <v>2413</v>
      </c>
      <c r="F377" s="17" t="s">
        <v>2</v>
      </c>
      <c r="G377" s="17" t="s">
        <v>225</v>
      </c>
      <c r="H377" s="17" t="s">
        <v>524</v>
      </c>
      <c r="I377" s="21">
        <v>5.7</v>
      </c>
      <c r="J377" s="17" t="s">
        <v>525</v>
      </c>
      <c r="K377" s="20">
        <f>IF(FluxoCaixa10131514[[#This Row],[Movimento ]]="Saldo Inicial",FluxoCaixa10131514[[#This Row],[R$ (Valores)]],K376+FluxoCaixa10131514[[#This Row],[Valores Receitas / Despesas]])</f>
        <v>13900.030000000032</v>
      </c>
      <c r="L377" s="20">
        <f>IF(FluxoCaixa10131514[[#This Row],[Entrada / Saída]]="Saída",FluxoCaixa10131514[[#This Row],[R$ (Valores)]]*-1,FluxoCaixa10131514[[#This Row],[R$ (Valores)]])</f>
        <v>-5.7</v>
      </c>
    </row>
    <row r="378" spans="2:12">
      <c r="B378" s="48" t="s">
        <v>2416</v>
      </c>
      <c r="C378" s="48" t="s">
        <v>2419</v>
      </c>
      <c r="D378" s="16">
        <v>46129</v>
      </c>
      <c r="E378" s="48" t="s">
        <v>2413</v>
      </c>
      <c r="F378" s="17" t="s">
        <v>2</v>
      </c>
      <c r="G378" s="17" t="s">
        <v>225</v>
      </c>
      <c r="H378" s="17" t="s">
        <v>524</v>
      </c>
      <c r="I378" s="21">
        <v>5.4</v>
      </c>
      <c r="J378" s="17" t="s">
        <v>525</v>
      </c>
      <c r="K378" s="20">
        <f>IF(FluxoCaixa10131514[[#This Row],[Movimento ]]="Saldo Inicial",FluxoCaixa10131514[[#This Row],[R$ (Valores)]],K377+FluxoCaixa10131514[[#This Row],[Valores Receitas / Despesas]])</f>
        <v>13894.630000000032</v>
      </c>
      <c r="L378" s="20">
        <f>IF(FluxoCaixa10131514[[#This Row],[Entrada / Saída]]="Saída",FluxoCaixa10131514[[#This Row],[R$ (Valores)]]*-1,FluxoCaixa10131514[[#This Row],[R$ (Valores)]])</f>
        <v>-5.4</v>
      </c>
    </row>
    <row r="379" spans="2:12">
      <c r="B379" s="48" t="s">
        <v>2416</v>
      </c>
      <c r="C379" s="48" t="s">
        <v>2419</v>
      </c>
      <c r="D379" s="16">
        <v>46129</v>
      </c>
      <c r="E379" s="48" t="s">
        <v>2413</v>
      </c>
      <c r="F379" s="17" t="s">
        <v>1</v>
      </c>
      <c r="G379" s="17" t="s">
        <v>6</v>
      </c>
      <c r="H379" s="17" t="s">
        <v>2751</v>
      </c>
      <c r="I379" s="21">
        <v>5280.21</v>
      </c>
      <c r="J379" s="17" t="s">
        <v>525</v>
      </c>
      <c r="K379" s="20">
        <f>IF(FluxoCaixa10131514[[#This Row],[Movimento ]]="Saldo Inicial",FluxoCaixa10131514[[#This Row],[R$ (Valores)]],K378+FluxoCaixa10131514[[#This Row],[Valores Receitas / Despesas]])</f>
        <v>19174.840000000033</v>
      </c>
      <c r="L379" s="20">
        <f>IF(FluxoCaixa10131514[[#This Row],[Entrada / Saída]]="Saída",FluxoCaixa10131514[[#This Row],[R$ (Valores)]]*-1,FluxoCaixa10131514[[#This Row],[R$ (Valores)]])</f>
        <v>5280.21</v>
      </c>
    </row>
    <row r="380" spans="2:12">
      <c r="B380" s="48" t="s">
        <v>2416</v>
      </c>
      <c r="C380" s="48" t="s">
        <v>2419</v>
      </c>
      <c r="D380" s="16">
        <v>46129</v>
      </c>
      <c r="E380" s="48" t="s">
        <v>2413</v>
      </c>
      <c r="F380" s="17" t="s">
        <v>2</v>
      </c>
      <c r="G380" s="17" t="s">
        <v>225</v>
      </c>
      <c r="H380" s="17" t="s">
        <v>524</v>
      </c>
      <c r="I380" s="21">
        <v>5.2</v>
      </c>
      <c r="J380" s="17" t="s">
        <v>525</v>
      </c>
      <c r="K380" s="20">
        <f>IF(FluxoCaixa10131514[[#This Row],[Movimento ]]="Saldo Inicial",FluxoCaixa10131514[[#This Row],[R$ (Valores)]],K379+FluxoCaixa10131514[[#This Row],[Valores Receitas / Despesas]])</f>
        <v>19169.640000000032</v>
      </c>
      <c r="L380" s="20">
        <f>IF(FluxoCaixa10131514[[#This Row],[Entrada / Saída]]="Saída",FluxoCaixa10131514[[#This Row],[R$ (Valores)]]*-1,FluxoCaixa10131514[[#This Row],[R$ (Valores)]])</f>
        <v>-5.2</v>
      </c>
    </row>
    <row r="381" spans="2:12">
      <c r="B381" s="48" t="s">
        <v>2416</v>
      </c>
      <c r="C381" s="48" t="s">
        <v>2419</v>
      </c>
      <c r="D381" s="16">
        <v>46129</v>
      </c>
      <c r="E381" s="48" t="s">
        <v>2496</v>
      </c>
      <c r="F381" s="17" t="s">
        <v>2</v>
      </c>
      <c r="G381" s="17" t="s">
        <v>70</v>
      </c>
      <c r="H381" s="17" t="s">
        <v>2752</v>
      </c>
      <c r="I381" s="21">
        <v>3700</v>
      </c>
      <c r="J381" s="17" t="s">
        <v>525</v>
      </c>
      <c r="K381" s="20">
        <f>IF(FluxoCaixa10131514[[#This Row],[Movimento ]]="Saldo Inicial",FluxoCaixa10131514[[#This Row],[R$ (Valores)]],K380+FluxoCaixa10131514[[#This Row],[Valores Receitas / Despesas]])</f>
        <v>15469.640000000032</v>
      </c>
      <c r="L381" s="20">
        <f>IF(FluxoCaixa10131514[[#This Row],[Entrada / Saída]]="Saída",FluxoCaixa10131514[[#This Row],[R$ (Valores)]]*-1,FluxoCaixa10131514[[#This Row],[R$ (Valores)]])</f>
        <v>-3700</v>
      </c>
    </row>
    <row r="382" spans="2:12">
      <c r="B382" s="48" t="s">
        <v>2416</v>
      </c>
      <c r="C382" s="48" t="s">
        <v>2419</v>
      </c>
      <c r="D382" s="16">
        <v>46129</v>
      </c>
      <c r="E382" s="48" t="s">
        <v>2496</v>
      </c>
      <c r="F382" s="17" t="s">
        <v>2</v>
      </c>
      <c r="G382" s="17" t="s">
        <v>70</v>
      </c>
      <c r="H382" s="17" t="s">
        <v>2754</v>
      </c>
      <c r="I382" s="21">
        <v>2500</v>
      </c>
      <c r="J382" s="17" t="s">
        <v>525</v>
      </c>
      <c r="K382" s="20">
        <f>IF(FluxoCaixa10131514[[#This Row],[Movimento ]]="Saldo Inicial",FluxoCaixa10131514[[#This Row],[R$ (Valores)]],K381+FluxoCaixa10131514[[#This Row],[Valores Receitas / Despesas]])</f>
        <v>12969.640000000032</v>
      </c>
      <c r="L382" s="20">
        <f>IF(FluxoCaixa10131514[[#This Row],[Entrada / Saída]]="Saída",FluxoCaixa10131514[[#This Row],[R$ (Valores)]]*-1,FluxoCaixa10131514[[#This Row],[R$ (Valores)]])</f>
        <v>-2500</v>
      </c>
    </row>
    <row r="383" spans="2:12">
      <c r="B383" s="48" t="s">
        <v>2416</v>
      </c>
      <c r="C383" s="48" t="s">
        <v>2419</v>
      </c>
      <c r="D383" s="16">
        <v>46129</v>
      </c>
      <c r="E383" s="48" t="s">
        <v>2413</v>
      </c>
      <c r="F383" s="17" t="s">
        <v>2</v>
      </c>
      <c r="G383" s="17" t="s">
        <v>225</v>
      </c>
      <c r="H383" s="17" t="s">
        <v>524</v>
      </c>
      <c r="I383" s="21">
        <v>5.5</v>
      </c>
      <c r="J383" s="17" t="s">
        <v>525</v>
      </c>
      <c r="K383" s="20">
        <f>IF(FluxoCaixa10131514[[#This Row],[Movimento ]]="Saldo Inicial",FluxoCaixa10131514[[#This Row],[R$ (Valores)]],K382+FluxoCaixa10131514[[#This Row],[Valores Receitas / Despesas]])</f>
        <v>12964.140000000032</v>
      </c>
      <c r="L383" s="20">
        <f>IF(FluxoCaixa10131514[[#This Row],[Entrada / Saída]]="Saída",FluxoCaixa10131514[[#This Row],[R$ (Valores)]]*-1,FluxoCaixa10131514[[#This Row],[R$ (Valores)]])</f>
        <v>-5.5</v>
      </c>
    </row>
    <row r="384" spans="2:12">
      <c r="B384" s="48" t="s">
        <v>2416</v>
      </c>
      <c r="C384" s="48" t="s">
        <v>2419</v>
      </c>
      <c r="D384" s="16">
        <v>46129</v>
      </c>
      <c r="E384" s="48" t="s">
        <v>2413</v>
      </c>
      <c r="F384" s="17" t="s">
        <v>2</v>
      </c>
      <c r="G384" s="17" t="s">
        <v>70</v>
      </c>
      <c r="H384" s="17" t="s">
        <v>2753</v>
      </c>
      <c r="I384" s="21">
        <v>500</v>
      </c>
      <c r="J384" s="17" t="s">
        <v>525</v>
      </c>
      <c r="K384" s="20">
        <f>IF(FluxoCaixa10131514[[#This Row],[Movimento ]]="Saldo Inicial",FluxoCaixa10131514[[#This Row],[R$ (Valores)]],K383+FluxoCaixa10131514[[#This Row],[Valores Receitas / Despesas]])</f>
        <v>12464.140000000032</v>
      </c>
      <c r="L384" s="20">
        <f>IF(FluxoCaixa10131514[[#This Row],[Entrada / Saída]]="Saída",FluxoCaixa10131514[[#This Row],[R$ (Valores)]]*-1,FluxoCaixa10131514[[#This Row],[R$ (Valores)]])</f>
        <v>-500</v>
      </c>
    </row>
    <row r="385" spans="2:12">
      <c r="B385" s="48" t="s">
        <v>2416</v>
      </c>
      <c r="C385" s="48" t="s">
        <v>2419</v>
      </c>
      <c r="D385" s="16">
        <v>46129</v>
      </c>
      <c r="E385" s="48" t="s">
        <v>2413</v>
      </c>
      <c r="F385" s="17" t="s">
        <v>2</v>
      </c>
      <c r="G385" s="17" t="s">
        <v>225</v>
      </c>
      <c r="H385" s="17" t="s">
        <v>524</v>
      </c>
      <c r="I385" s="21">
        <v>1.49</v>
      </c>
      <c r="J385" s="17" t="s">
        <v>525</v>
      </c>
      <c r="K385" s="20">
        <f>IF(FluxoCaixa10131514[[#This Row],[Movimento ]]="Saldo Inicial",FluxoCaixa10131514[[#This Row],[R$ (Valores)]],K384+FluxoCaixa10131514[[#This Row],[Valores Receitas / Despesas]])</f>
        <v>12462.650000000032</v>
      </c>
      <c r="L385" s="20">
        <f>IF(FluxoCaixa10131514[[#This Row],[Entrada / Saída]]="Saída",FluxoCaixa10131514[[#This Row],[R$ (Valores)]]*-1,FluxoCaixa10131514[[#This Row],[R$ (Valores)]])</f>
        <v>-1.49</v>
      </c>
    </row>
    <row r="386" spans="2:12">
      <c r="B386" s="48" t="s">
        <v>2416</v>
      </c>
      <c r="C386" s="48" t="s">
        <v>2419</v>
      </c>
      <c r="D386" s="16">
        <v>46129</v>
      </c>
      <c r="E386" s="48" t="s">
        <v>2413</v>
      </c>
      <c r="F386" s="17" t="s">
        <v>2</v>
      </c>
      <c r="G386" s="17" t="s">
        <v>225</v>
      </c>
      <c r="H386" s="17" t="s">
        <v>524</v>
      </c>
      <c r="I386" s="21">
        <v>9.0299999999999994</v>
      </c>
      <c r="J386" s="17" t="s">
        <v>525</v>
      </c>
      <c r="K386" s="20">
        <f>IF(FluxoCaixa10131514[[#This Row],[Movimento ]]="Saldo Inicial",FluxoCaixa10131514[[#This Row],[R$ (Valores)]],K385+FluxoCaixa10131514[[#This Row],[Valores Receitas / Despesas]])</f>
        <v>12453.620000000032</v>
      </c>
      <c r="L386" s="20">
        <f>IF(FluxoCaixa10131514[[#This Row],[Entrada / Saída]]="Saída",FluxoCaixa10131514[[#This Row],[R$ (Valores)]]*-1,FluxoCaixa10131514[[#This Row],[R$ (Valores)]])</f>
        <v>-9.0299999999999994</v>
      </c>
    </row>
    <row r="387" spans="2:12">
      <c r="B387" s="48" t="s">
        <v>2416</v>
      </c>
      <c r="C387" s="48" t="s">
        <v>2419</v>
      </c>
      <c r="D387" s="16">
        <v>46129</v>
      </c>
      <c r="E387" s="48" t="s">
        <v>2413</v>
      </c>
      <c r="F387" s="17" t="s">
        <v>2</v>
      </c>
      <c r="G387" s="17" t="s">
        <v>152</v>
      </c>
      <c r="H387" s="17" t="s">
        <v>2755</v>
      </c>
      <c r="I387" s="21">
        <v>11644.84</v>
      </c>
      <c r="J387" s="17" t="s">
        <v>525</v>
      </c>
      <c r="K387" s="20">
        <f>IF(FluxoCaixa10131514[[#This Row],[Movimento ]]="Saldo Inicial",FluxoCaixa10131514[[#This Row],[R$ (Valores)]],K386+FluxoCaixa10131514[[#This Row],[Valores Receitas / Despesas]])</f>
        <v>808.78000000003158</v>
      </c>
      <c r="L387" s="20">
        <f>IF(FluxoCaixa10131514[[#This Row],[Entrada / Saída]]="Saída",FluxoCaixa10131514[[#This Row],[R$ (Valores)]]*-1,FluxoCaixa10131514[[#This Row],[R$ (Valores)]])</f>
        <v>-11644.84</v>
      </c>
    </row>
    <row r="388" spans="2:12">
      <c r="B388" s="48" t="s">
        <v>2416</v>
      </c>
      <c r="C388" s="48" t="s">
        <v>2419</v>
      </c>
      <c r="D388" s="16">
        <v>46129</v>
      </c>
      <c r="E388" s="48" t="s">
        <v>2413</v>
      </c>
      <c r="F388" s="17" t="s">
        <v>2</v>
      </c>
      <c r="G388" s="17" t="s">
        <v>225</v>
      </c>
      <c r="H388" s="17" t="s">
        <v>524</v>
      </c>
      <c r="I388" s="21">
        <v>1.49</v>
      </c>
      <c r="J388" s="17" t="s">
        <v>525</v>
      </c>
      <c r="K388" s="20">
        <f>IF(FluxoCaixa10131514[[#This Row],[Movimento ]]="Saldo Inicial",FluxoCaixa10131514[[#This Row],[R$ (Valores)]],K387+FluxoCaixa10131514[[#This Row],[Valores Receitas / Despesas]])</f>
        <v>807.29000000003157</v>
      </c>
      <c r="L388" s="20">
        <f>IF(FluxoCaixa10131514[[#This Row],[Entrada / Saída]]="Saída",FluxoCaixa10131514[[#This Row],[R$ (Valores)]]*-1,FluxoCaixa10131514[[#This Row],[R$ (Valores)]])</f>
        <v>-1.49</v>
      </c>
    </row>
    <row r="389" spans="2:12">
      <c r="B389" s="48" t="s">
        <v>2416</v>
      </c>
      <c r="C389" s="48" t="s">
        <v>2419</v>
      </c>
      <c r="D389" s="16">
        <v>46129</v>
      </c>
      <c r="E389" s="48" t="s">
        <v>2413</v>
      </c>
      <c r="F389" s="17" t="s">
        <v>2</v>
      </c>
      <c r="G389" s="17" t="s">
        <v>225</v>
      </c>
      <c r="H389" s="17" t="s">
        <v>524</v>
      </c>
      <c r="I389" s="21">
        <v>5.7</v>
      </c>
      <c r="J389" s="17" t="s">
        <v>525</v>
      </c>
      <c r="K389" s="20">
        <f>IF(FluxoCaixa10131514[[#This Row],[Movimento ]]="Saldo Inicial",FluxoCaixa10131514[[#This Row],[R$ (Valores)]],K388+FluxoCaixa10131514[[#This Row],[Valores Receitas / Despesas]])</f>
        <v>801.59000000003152</v>
      </c>
      <c r="L389" s="20">
        <f>IF(FluxoCaixa10131514[[#This Row],[Entrada / Saída]]="Saída",FluxoCaixa10131514[[#This Row],[R$ (Valores)]]*-1,FluxoCaixa10131514[[#This Row],[R$ (Valores)]])</f>
        <v>-5.7</v>
      </c>
    </row>
    <row r="390" spans="2:12">
      <c r="B390" s="48" t="s">
        <v>2416</v>
      </c>
      <c r="C390" s="48" t="s">
        <v>2419</v>
      </c>
      <c r="D390" s="16">
        <v>46129</v>
      </c>
      <c r="E390" s="48" t="s">
        <v>2413</v>
      </c>
      <c r="F390" s="17" t="s">
        <v>2</v>
      </c>
      <c r="G390" s="17" t="s">
        <v>225</v>
      </c>
      <c r="H390" s="17" t="s">
        <v>524</v>
      </c>
      <c r="I390" s="21">
        <v>5.7</v>
      </c>
      <c r="J390" s="17" t="s">
        <v>525</v>
      </c>
      <c r="K390" s="20">
        <f>IF(FluxoCaixa10131514[[#This Row],[Movimento ]]="Saldo Inicial",FluxoCaixa10131514[[#This Row],[R$ (Valores)]],K389+FluxoCaixa10131514[[#This Row],[Valores Receitas / Despesas]])</f>
        <v>795.89000000003148</v>
      </c>
      <c r="L390" s="20">
        <f>IF(FluxoCaixa10131514[[#This Row],[Entrada / Saída]]="Saída",FluxoCaixa10131514[[#This Row],[R$ (Valores)]]*-1,FluxoCaixa10131514[[#This Row],[R$ (Valores)]])</f>
        <v>-5.7</v>
      </c>
    </row>
    <row r="391" spans="2:12">
      <c r="B391" s="48" t="s">
        <v>2416</v>
      </c>
      <c r="C391" s="48" t="s">
        <v>2419</v>
      </c>
      <c r="D391" s="16">
        <v>46129</v>
      </c>
      <c r="E391" s="48" t="s">
        <v>2413</v>
      </c>
      <c r="F391" s="17" t="s">
        <v>2</v>
      </c>
      <c r="G391" s="17" t="s">
        <v>225</v>
      </c>
      <c r="H391" s="17" t="s">
        <v>524</v>
      </c>
      <c r="I391" s="21">
        <v>5.5</v>
      </c>
      <c r="J391" s="17" t="s">
        <v>525</v>
      </c>
      <c r="K391" s="20">
        <f>IF(FluxoCaixa10131514[[#This Row],[Movimento ]]="Saldo Inicial",FluxoCaixa10131514[[#This Row],[R$ (Valores)]],K390+FluxoCaixa10131514[[#This Row],[Valores Receitas / Despesas]])</f>
        <v>790.39000000003148</v>
      </c>
      <c r="L391" s="20">
        <f>IF(FluxoCaixa10131514[[#This Row],[Entrada / Saída]]="Saída",FluxoCaixa10131514[[#This Row],[R$ (Valores)]]*-1,FluxoCaixa10131514[[#This Row],[R$ (Valores)]])</f>
        <v>-5.5</v>
      </c>
    </row>
    <row r="392" spans="2:12">
      <c r="B392" s="48" t="s">
        <v>2416</v>
      </c>
      <c r="C392" s="48" t="s">
        <v>2419</v>
      </c>
      <c r="D392" s="16">
        <v>46129</v>
      </c>
      <c r="E392" s="48" t="s">
        <v>2413</v>
      </c>
      <c r="F392" s="17" t="s">
        <v>2</v>
      </c>
      <c r="G392" s="17" t="s">
        <v>225</v>
      </c>
      <c r="H392" s="17" t="s">
        <v>524</v>
      </c>
      <c r="I392" s="21">
        <v>5.7</v>
      </c>
      <c r="J392" s="17" t="s">
        <v>525</v>
      </c>
      <c r="K392" s="20">
        <f>IF(FluxoCaixa10131514[[#This Row],[Movimento ]]="Saldo Inicial",FluxoCaixa10131514[[#This Row],[R$ (Valores)]],K391+FluxoCaixa10131514[[#This Row],[Valores Receitas / Despesas]])</f>
        <v>784.69000000003143</v>
      </c>
      <c r="L392" s="20">
        <f>IF(FluxoCaixa10131514[[#This Row],[Entrada / Saída]]="Saída",FluxoCaixa10131514[[#This Row],[R$ (Valores)]]*-1,FluxoCaixa10131514[[#This Row],[R$ (Valores)]])</f>
        <v>-5.7</v>
      </c>
    </row>
    <row r="393" spans="2:12">
      <c r="B393" s="48" t="s">
        <v>2416</v>
      </c>
      <c r="C393" s="48" t="s">
        <v>2419</v>
      </c>
      <c r="D393" s="16">
        <v>46129</v>
      </c>
      <c r="E393" s="48" t="s">
        <v>2413</v>
      </c>
      <c r="F393" s="17" t="s">
        <v>2</v>
      </c>
      <c r="G393" s="17" t="s">
        <v>225</v>
      </c>
      <c r="H393" s="17" t="s">
        <v>524</v>
      </c>
      <c r="I393" s="21">
        <v>5.7</v>
      </c>
      <c r="J393" s="17" t="s">
        <v>525</v>
      </c>
      <c r="K393" s="20">
        <f>IF(FluxoCaixa10131514[[#This Row],[Movimento ]]="Saldo Inicial",FluxoCaixa10131514[[#This Row],[R$ (Valores)]],K392+FluxoCaixa10131514[[#This Row],[Valores Receitas / Despesas]])</f>
        <v>778.99000000003139</v>
      </c>
      <c r="L393" s="20">
        <f>IF(FluxoCaixa10131514[[#This Row],[Entrada / Saída]]="Saída",FluxoCaixa10131514[[#This Row],[R$ (Valores)]]*-1,FluxoCaixa10131514[[#This Row],[R$ (Valores)]])</f>
        <v>-5.7</v>
      </c>
    </row>
    <row r="394" spans="2:12">
      <c r="B394" s="48" t="s">
        <v>2416</v>
      </c>
      <c r="C394" s="48" t="s">
        <v>2419</v>
      </c>
      <c r="D394" s="16">
        <v>46129</v>
      </c>
      <c r="E394" s="48" t="s">
        <v>2413</v>
      </c>
      <c r="F394" s="17" t="s">
        <v>2</v>
      </c>
      <c r="G394" s="17" t="s">
        <v>225</v>
      </c>
      <c r="H394" s="17" t="s">
        <v>524</v>
      </c>
      <c r="I394" s="21">
        <v>1.49</v>
      </c>
      <c r="J394" s="17" t="s">
        <v>525</v>
      </c>
      <c r="K394" s="20">
        <f>IF(FluxoCaixa10131514[[#This Row],[Movimento ]]="Saldo Inicial",FluxoCaixa10131514[[#This Row],[R$ (Valores)]],K393+FluxoCaixa10131514[[#This Row],[Valores Receitas / Despesas]])</f>
        <v>777.50000000003138</v>
      </c>
      <c r="L394" s="20">
        <f>IF(FluxoCaixa10131514[[#This Row],[Entrada / Saída]]="Saída",FluxoCaixa10131514[[#This Row],[R$ (Valores)]]*-1,FluxoCaixa10131514[[#This Row],[R$ (Valores)]])</f>
        <v>-1.49</v>
      </c>
    </row>
    <row r="395" spans="2:12">
      <c r="B395" s="48" t="s">
        <v>2416</v>
      </c>
      <c r="C395" s="48" t="s">
        <v>2419</v>
      </c>
      <c r="D395" s="16">
        <v>46129</v>
      </c>
      <c r="E395" s="48" t="s">
        <v>2413</v>
      </c>
      <c r="F395" s="17" t="s">
        <v>2</v>
      </c>
      <c r="G395" s="17" t="s">
        <v>225</v>
      </c>
      <c r="H395" s="17" t="s">
        <v>524</v>
      </c>
      <c r="I395" s="21">
        <v>5.7</v>
      </c>
      <c r="J395" s="17" t="s">
        <v>525</v>
      </c>
      <c r="K395" s="20">
        <f>IF(FluxoCaixa10131514[[#This Row],[Movimento ]]="Saldo Inicial",FluxoCaixa10131514[[#This Row],[R$ (Valores)]],K394+FluxoCaixa10131514[[#This Row],[Valores Receitas / Despesas]])</f>
        <v>771.80000000003133</v>
      </c>
      <c r="L395" s="20">
        <f>IF(FluxoCaixa10131514[[#This Row],[Entrada / Saída]]="Saída",FluxoCaixa10131514[[#This Row],[R$ (Valores)]]*-1,FluxoCaixa10131514[[#This Row],[R$ (Valores)]])</f>
        <v>-5.7</v>
      </c>
    </row>
    <row r="396" spans="2:12">
      <c r="B396" s="48" t="s">
        <v>2416</v>
      </c>
      <c r="C396" s="48" t="s">
        <v>2419</v>
      </c>
      <c r="D396" s="16">
        <v>46129</v>
      </c>
      <c r="E396" s="48" t="s">
        <v>2413</v>
      </c>
      <c r="F396" s="17" t="s">
        <v>2</v>
      </c>
      <c r="G396" s="17" t="s">
        <v>225</v>
      </c>
      <c r="H396" s="17" t="s">
        <v>524</v>
      </c>
      <c r="I396" s="21">
        <v>5.5</v>
      </c>
      <c r="J396" s="17" t="s">
        <v>525</v>
      </c>
      <c r="K396" s="20">
        <f>IF(FluxoCaixa10131514[[#This Row],[Movimento ]]="Saldo Inicial",FluxoCaixa10131514[[#This Row],[R$ (Valores)]],K395+FluxoCaixa10131514[[#This Row],[Valores Receitas / Despesas]])</f>
        <v>766.30000000003133</v>
      </c>
      <c r="L396" s="20">
        <f>IF(FluxoCaixa10131514[[#This Row],[Entrada / Saída]]="Saída",FluxoCaixa10131514[[#This Row],[R$ (Valores)]]*-1,FluxoCaixa10131514[[#This Row],[R$ (Valores)]])</f>
        <v>-5.5</v>
      </c>
    </row>
    <row r="397" spans="2:12">
      <c r="B397" s="48" t="s">
        <v>2416</v>
      </c>
      <c r="C397" s="48" t="s">
        <v>2419</v>
      </c>
      <c r="D397" s="16">
        <v>46132</v>
      </c>
      <c r="E397" s="48" t="s">
        <v>2417</v>
      </c>
      <c r="F397" s="17" t="s">
        <v>2</v>
      </c>
      <c r="G397" s="17" t="s">
        <v>353</v>
      </c>
      <c r="H397" s="17" t="s">
        <v>2796</v>
      </c>
      <c r="I397" s="21">
        <v>1380.5</v>
      </c>
      <c r="J397" s="17" t="s">
        <v>525</v>
      </c>
      <c r="K397" s="20">
        <f>IF(FluxoCaixa10131514[[#This Row],[Movimento ]]="Saldo Inicial",FluxoCaixa10131514[[#This Row],[R$ (Valores)]],K396+FluxoCaixa10131514[[#This Row],[Valores Receitas / Despesas]])</f>
        <v>-614.19999999996867</v>
      </c>
      <c r="L397" s="20">
        <f>IF(FluxoCaixa10131514[[#This Row],[Entrada / Saída]]="Saída",FluxoCaixa10131514[[#This Row],[R$ (Valores)]]*-1,FluxoCaixa10131514[[#This Row],[R$ (Valores)]])</f>
        <v>-1380.5</v>
      </c>
    </row>
    <row r="398" spans="2:12">
      <c r="B398" s="48" t="s">
        <v>2416</v>
      </c>
      <c r="C398" s="48" t="s">
        <v>2419</v>
      </c>
      <c r="D398" s="16">
        <v>46132</v>
      </c>
      <c r="E398" s="48" t="s">
        <v>2417</v>
      </c>
      <c r="F398" s="17" t="s">
        <v>2</v>
      </c>
      <c r="G398" s="17" t="s">
        <v>61</v>
      </c>
      <c r="H398" s="17" t="s">
        <v>2797</v>
      </c>
      <c r="I398" s="21">
        <v>1700</v>
      </c>
      <c r="J398" s="17" t="s">
        <v>525</v>
      </c>
      <c r="K398" s="20">
        <f>IF(FluxoCaixa10131514[[#This Row],[Movimento ]]="Saldo Inicial",FluxoCaixa10131514[[#This Row],[R$ (Valores)]],K397+FluxoCaixa10131514[[#This Row],[Valores Receitas / Despesas]])</f>
        <v>-2314.1999999999689</v>
      </c>
      <c r="L398" s="20">
        <f>IF(FluxoCaixa10131514[[#This Row],[Entrada / Saída]]="Saída",FluxoCaixa10131514[[#This Row],[R$ (Valores)]]*-1,FluxoCaixa10131514[[#This Row],[R$ (Valores)]])</f>
        <v>-1700</v>
      </c>
    </row>
    <row r="399" spans="2:12">
      <c r="B399" s="48" t="s">
        <v>2416</v>
      </c>
      <c r="C399" s="48" t="s">
        <v>2419</v>
      </c>
      <c r="D399" s="16">
        <v>46132</v>
      </c>
      <c r="E399" s="48" t="s">
        <v>2413</v>
      </c>
      <c r="F399" s="17" t="s">
        <v>2</v>
      </c>
      <c r="G399" s="17" t="s">
        <v>507</v>
      </c>
      <c r="H399" s="17" t="s">
        <v>2798</v>
      </c>
      <c r="I399" s="21">
        <v>108.39</v>
      </c>
      <c r="J399" s="17" t="s">
        <v>525</v>
      </c>
      <c r="K399" s="20">
        <f>IF(FluxoCaixa10131514[[#This Row],[Movimento ]]="Saldo Inicial",FluxoCaixa10131514[[#This Row],[R$ (Valores)]],K398+FluxoCaixa10131514[[#This Row],[Valores Receitas / Despesas]])</f>
        <v>-2422.5899999999688</v>
      </c>
      <c r="L399" s="20">
        <f>IF(FluxoCaixa10131514[[#This Row],[Entrada / Saída]]="Saída",FluxoCaixa10131514[[#This Row],[R$ (Valores)]]*-1,FluxoCaixa10131514[[#This Row],[R$ (Valores)]])</f>
        <v>-108.39</v>
      </c>
    </row>
    <row r="400" spans="2:12">
      <c r="B400" s="48" t="s">
        <v>2416</v>
      </c>
      <c r="C400" s="48" t="s">
        <v>2419</v>
      </c>
      <c r="D400" s="16">
        <v>46132</v>
      </c>
      <c r="E400" s="48" t="s">
        <v>2413</v>
      </c>
      <c r="F400" s="17" t="s">
        <v>2</v>
      </c>
      <c r="G400" s="17" t="s">
        <v>507</v>
      </c>
      <c r="H400" s="17" t="s">
        <v>2798</v>
      </c>
      <c r="I400" s="21">
        <v>68.17</v>
      </c>
      <c r="J400" s="17" t="s">
        <v>525</v>
      </c>
      <c r="K400" s="20">
        <f>IF(FluxoCaixa10131514[[#This Row],[Movimento ]]="Saldo Inicial",FluxoCaixa10131514[[#This Row],[R$ (Valores)]],K399+FluxoCaixa10131514[[#This Row],[Valores Receitas / Despesas]])</f>
        <v>-2490.7599999999688</v>
      </c>
      <c r="L400" s="20">
        <f>IF(FluxoCaixa10131514[[#This Row],[Entrada / Saída]]="Saída",FluxoCaixa10131514[[#This Row],[R$ (Valores)]]*-1,FluxoCaixa10131514[[#This Row],[R$ (Valores)]])</f>
        <v>-68.17</v>
      </c>
    </row>
    <row r="401" spans="2:12">
      <c r="B401" s="48" t="s">
        <v>2416</v>
      </c>
      <c r="C401" s="48" t="s">
        <v>2419</v>
      </c>
      <c r="D401" s="16">
        <v>46132</v>
      </c>
      <c r="E401" s="48" t="s">
        <v>2413</v>
      </c>
      <c r="F401" s="17" t="s">
        <v>2</v>
      </c>
      <c r="G401" s="17" t="s">
        <v>225</v>
      </c>
      <c r="H401" s="17" t="s">
        <v>524</v>
      </c>
      <c r="I401" s="21">
        <v>1.49</v>
      </c>
      <c r="J401" s="17" t="s">
        <v>525</v>
      </c>
      <c r="K401" s="20">
        <f>IF(FluxoCaixa10131514[[#This Row],[Movimento ]]="Saldo Inicial",FluxoCaixa10131514[[#This Row],[R$ (Valores)]],K400+FluxoCaixa10131514[[#This Row],[Valores Receitas / Despesas]])</f>
        <v>-2492.2499999999686</v>
      </c>
      <c r="L401" s="20">
        <f>IF(FluxoCaixa10131514[[#This Row],[Entrada / Saída]]="Saída",FluxoCaixa10131514[[#This Row],[R$ (Valores)]]*-1,FluxoCaixa10131514[[#This Row],[R$ (Valores)]])</f>
        <v>-1.49</v>
      </c>
    </row>
    <row r="402" spans="2:12">
      <c r="B402" s="48" t="s">
        <v>2416</v>
      </c>
      <c r="C402" s="48" t="s">
        <v>2419</v>
      </c>
      <c r="D402" s="16">
        <v>46132</v>
      </c>
      <c r="E402" s="48" t="s">
        <v>2413</v>
      </c>
      <c r="F402" s="17" t="s">
        <v>2</v>
      </c>
      <c r="G402" s="17" t="s">
        <v>225</v>
      </c>
      <c r="H402" s="17" t="s">
        <v>524</v>
      </c>
      <c r="I402" s="21">
        <v>5.7</v>
      </c>
      <c r="J402" s="17" t="s">
        <v>525</v>
      </c>
      <c r="K402" s="20">
        <f>IF(FluxoCaixa10131514[[#This Row],[Movimento ]]="Saldo Inicial",FluxoCaixa10131514[[#This Row],[R$ (Valores)]],K401+FluxoCaixa10131514[[#This Row],[Valores Receitas / Despesas]])</f>
        <v>-2497.9499999999684</v>
      </c>
      <c r="L402" s="20">
        <f>IF(FluxoCaixa10131514[[#This Row],[Entrada / Saída]]="Saída",FluxoCaixa10131514[[#This Row],[R$ (Valores)]]*-1,FluxoCaixa10131514[[#This Row],[R$ (Valores)]])</f>
        <v>-5.7</v>
      </c>
    </row>
    <row r="403" spans="2:12">
      <c r="B403" s="48" t="s">
        <v>2416</v>
      </c>
      <c r="C403" s="48" t="s">
        <v>2419</v>
      </c>
      <c r="D403" s="16">
        <v>46132</v>
      </c>
      <c r="E403" s="48" t="s">
        <v>2413</v>
      </c>
      <c r="F403" s="17" t="s">
        <v>2</v>
      </c>
      <c r="G403" s="17" t="s">
        <v>28</v>
      </c>
      <c r="H403" s="17" t="s">
        <v>2799</v>
      </c>
      <c r="I403" s="21">
        <v>37006.04</v>
      </c>
      <c r="J403" s="17" t="s">
        <v>525</v>
      </c>
      <c r="K403" s="20">
        <f>IF(FluxoCaixa10131514[[#This Row],[Movimento ]]="Saldo Inicial",FluxoCaixa10131514[[#This Row],[R$ (Valores)]],K402+FluxoCaixa10131514[[#This Row],[Valores Receitas / Despesas]])</f>
        <v>-39503.989999999969</v>
      </c>
      <c r="L403" s="20">
        <f>IF(FluxoCaixa10131514[[#This Row],[Entrada / Saída]]="Saída",FluxoCaixa10131514[[#This Row],[R$ (Valores)]]*-1,FluxoCaixa10131514[[#This Row],[R$ (Valores)]])</f>
        <v>-37006.04</v>
      </c>
    </row>
    <row r="404" spans="2:12">
      <c r="B404" s="48" t="s">
        <v>2416</v>
      </c>
      <c r="C404" s="48" t="s">
        <v>2419</v>
      </c>
      <c r="D404" s="16">
        <v>46132</v>
      </c>
      <c r="E404" s="48" t="s">
        <v>2417</v>
      </c>
      <c r="F404" s="17" t="s">
        <v>2</v>
      </c>
      <c r="G404" s="17" t="s">
        <v>28</v>
      </c>
      <c r="H404" s="17" t="s">
        <v>2800</v>
      </c>
      <c r="I404" s="21">
        <v>15325.54</v>
      </c>
      <c r="J404" s="17" t="s">
        <v>525</v>
      </c>
      <c r="K404" s="20">
        <f>IF(FluxoCaixa10131514[[#This Row],[Movimento ]]="Saldo Inicial",FluxoCaixa10131514[[#This Row],[R$ (Valores)]],K403+FluxoCaixa10131514[[#This Row],[Valores Receitas / Despesas]])</f>
        <v>-54829.52999999997</v>
      </c>
      <c r="L404" s="20">
        <f>IF(FluxoCaixa10131514[[#This Row],[Entrada / Saída]]="Saída",FluxoCaixa10131514[[#This Row],[R$ (Valores)]]*-1,FluxoCaixa10131514[[#This Row],[R$ (Valores)]])</f>
        <v>-15325.54</v>
      </c>
    </row>
    <row r="405" spans="2:12">
      <c r="B405" s="48" t="s">
        <v>2416</v>
      </c>
      <c r="C405" s="48" t="s">
        <v>2419</v>
      </c>
      <c r="D405" s="16">
        <v>46132</v>
      </c>
      <c r="E405" s="48" t="s">
        <v>2496</v>
      </c>
      <c r="F405" s="17" t="s">
        <v>2</v>
      </c>
      <c r="G405" s="17" t="s">
        <v>28</v>
      </c>
      <c r="H405" s="17" t="s">
        <v>2801</v>
      </c>
      <c r="I405" s="21">
        <v>1053.27</v>
      </c>
      <c r="J405" s="17" t="s">
        <v>525</v>
      </c>
      <c r="K405" s="20">
        <f>IF(FluxoCaixa10131514[[#This Row],[Movimento ]]="Saldo Inicial",FluxoCaixa10131514[[#This Row],[R$ (Valores)]],K404+FluxoCaixa10131514[[#This Row],[Valores Receitas / Despesas]])</f>
        <v>-55882.799999999967</v>
      </c>
      <c r="L405" s="20">
        <f>IF(FluxoCaixa10131514[[#This Row],[Entrada / Saída]]="Saída",FluxoCaixa10131514[[#This Row],[R$ (Valores)]]*-1,FluxoCaixa10131514[[#This Row],[R$ (Valores)]])</f>
        <v>-1053.27</v>
      </c>
    </row>
    <row r="406" spans="2:12">
      <c r="B406" s="48" t="s">
        <v>2416</v>
      </c>
      <c r="C406" s="48" t="s">
        <v>2419</v>
      </c>
      <c r="D406" s="16">
        <v>46132</v>
      </c>
      <c r="E406" s="48" t="s">
        <v>2413</v>
      </c>
      <c r="F406" s="17" t="s">
        <v>1</v>
      </c>
      <c r="G406" s="17" t="s">
        <v>75</v>
      </c>
      <c r="H406" s="17" t="s">
        <v>997</v>
      </c>
      <c r="I406" s="21">
        <v>57000</v>
      </c>
      <c r="J406" s="17" t="s">
        <v>525</v>
      </c>
      <c r="K406" s="20">
        <f>IF(FluxoCaixa10131514[[#This Row],[Movimento ]]="Saldo Inicial",FluxoCaixa10131514[[#This Row],[R$ (Valores)]],K405+FluxoCaixa10131514[[#This Row],[Valores Receitas / Despesas]])</f>
        <v>1117.2000000000335</v>
      </c>
      <c r="L406" s="20">
        <f>IF(FluxoCaixa10131514[[#This Row],[Entrada / Saída]]="Saída",FluxoCaixa10131514[[#This Row],[R$ (Valores)]]*-1,FluxoCaixa10131514[[#This Row],[R$ (Valores)]])</f>
        <v>57000</v>
      </c>
    </row>
    <row r="407" spans="2:12">
      <c r="B407" s="48" t="s">
        <v>2416</v>
      </c>
      <c r="C407" s="48" t="s">
        <v>2419</v>
      </c>
      <c r="D407" s="16">
        <v>46132</v>
      </c>
      <c r="E407" s="48" t="s">
        <v>2413</v>
      </c>
      <c r="F407" s="17" t="s">
        <v>2</v>
      </c>
      <c r="G407" s="17" t="s">
        <v>225</v>
      </c>
      <c r="H407" s="17" t="s">
        <v>524</v>
      </c>
      <c r="I407" s="21">
        <v>1.49</v>
      </c>
      <c r="J407" s="17" t="s">
        <v>525</v>
      </c>
      <c r="K407" s="20">
        <f>IF(FluxoCaixa10131514[[#This Row],[Movimento ]]="Saldo Inicial",FluxoCaixa10131514[[#This Row],[R$ (Valores)]],K406+FluxoCaixa10131514[[#This Row],[Valores Receitas / Despesas]])</f>
        <v>1115.7100000000335</v>
      </c>
      <c r="L407" s="20">
        <f>IF(FluxoCaixa10131514[[#This Row],[Entrada / Saída]]="Saída",FluxoCaixa10131514[[#This Row],[R$ (Valores)]]*-1,FluxoCaixa10131514[[#This Row],[R$ (Valores)]])</f>
        <v>-1.49</v>
      </c>
    </row>
    <row r="408" spans="2:12">
      <c r="B408" s="48" t="s">
        <v>2416</v>
      </c>
      <c r="C408" s="48" t="s">
        <v>2419</v>
      </c>
      <c r="D408" s="16">
        <v>46132</v>
      </c>
      <c r="E408" s="48" t="s">
        <v>2413</v>
      </c>
      <c r="F408" s="17" t="s">
        <v>2</v>
      </c>
      <c r="G408" s="17" t="s">
        <v>225</v>
      </c>
      <c r="H408" s="17" t="s">
        <v>524</v>
      </c>
      <c r="I408" s="21">
        <v>5.7</v>
      </c>
      <c r="J408" s="17" t="s">
        <v>525</v>
      </c>
      <c r="K408" s="20">
        <f>IF(FluxoCaixa10131514[[#This Row],[Movimento ]]="Saldo Inicial",FluxoCaixa10131514[[#This Row],[R$ (Valores)]],K407+FluxoCaixa10131514[[#This Row],[Valores Receitas / Despesas]])</f>
        <v>1110.0100000000334</v>
      </c>
      <c r="L408" s="20">
        <f>IF(FluxoCaixa10131514[[#This Row],[Entrada / Saída]]="Saída",FluxoCaixa10131514[[#This Row],[R$ (Valores)]]*-1,FluxoCaixa10131514[[#This Row],[R$ (Valores)]])</f>
        <v>-5.7</v>
      </c>
    </row>
    <row r="409" spans="2:12">
      <c r="B409" s="48" t="s">
        <v>2416</v>
      </c>
      <c r="C409" s="48" t="s">
        <v>2419</v>
      </c>
      <c r="D409" s="16">
        <v>46132</v>
      </c>
      <c r="E409" s="48" t="s">
        <v>2413</v>
      </c>
      <c r="F409" s="17" t="s">
        <v>2</v>
      </c>
      <c r="G409" s="17" t="s">
        <v>225</v>
      </c>
      <c r="H409" s="17" t="s">
        <v>524</v>
      </c>
      <c r="I409" s="21">
        <v>5.7</v>
      </c>
      <c r="J409" s="17" t="s">
        <v>525</v>
      </c>
      <c r="K409" s="20">
        <f>IF(FluxoCaixa10131514[[#This Row],[Movimento ]]="Saldo Inicial",FluxoCaixa10131514[[#This Row],[R$ (Valores)]],K408+FluxoCaixa10131514[[#This Row],[Valores Receitas / Despesas]])</f>
        <v>1104.3100000000334</v>
      </c>
      <c r="L409" s="20">
        <f>IF(FluxoCaixa10131514[[#This Row],[Entrada / Saída]]="Saída",FluxoCaixa10131514[[#This Row],[R$ (Valores)]]*-1,FluxoCaixa10131514[[#This Row],[R$ (Valores)]])</f>
        <v>-5.7</v>
      </c>
    </row>
    <row r="410" spans="2:12">
      <c r="B410" s="48" t="s">
        <v>2416</v>
      </c>
      <c r="C410" s="48" t="s">
        <v>2419</v>
      </c>
      <c r="D410" s="16">
        <v>46132</v>
      </c>
      <c r="E410" s="48" t="s">
        <v>2413</v>
      </c>
      <c r="F410" s="17" t="s">
        <v>2</v>
      </c>
      <c r="G410" s="17" t="s">
        <v>225</v>
      </c>
      <c r="H410" s="17" t="s">
        <v>524</v>
      </c>
      <c r="I410" s="21">
        <v>5.5</v>
      </c>
      <c r="J410" s="17" t="s">
        <v>525</v>
      </c>
      <c r="K410" s="20">
        <f>IF(FluxoCaixa10131514[[#This Row],[Movimento ]]="Saldo Inicial",FluxoCaixa10131514[[#This Row],[R$ (Valores)]],K409+FluxoCaixa10131514[[#This Row],[Valores Receitas / Despesas]])</f>
        <v>1098.8100000000334</v>
      </c>
      <c r="L410" s="20">
        <f>IF(FluxoCaixa10131514[[#This Row],[Entrada / Saída]]="Saída",FluxoCaixa10131514[[#This Row],[R$ (Valores)]]*-1,FluxoCaixa10131514[[#This Row],[R$ (Valores)]])</f>
        <v>-5.5</v>
      </c>
    </row>
    <row r="411" spans="2:12">
      <c r="B411" s="48" t="s">
        <v>2416</v>
      </c>
      <c r="C411" s="48" t="s">
        <v>2419</v>
      </c>
      <c r="D411" s="16">
        <v>46132</v>
      </c>
      <c r="E411" s="48" t="s">
        <v>2413</v>
      </c>
      <c r="F411" s="17" t="s">
        <v>2</v>
      </c>
      <c r="G411" s="17" t="s">
        <v>225</v>
      </c>
      <c r="H411" s="17" t="s">
        <v>524</v>
      </c>
      <c r="I411" s="21">
        <v>1.49</v>
      </c>
      <c r="J411" s="17" t="s">
        <v>525</v>
      </c>
      <c r="K411" s="20">
        <f>IF(FluxoCaixa10131514[[#This Row],[Movimento ]]="Saldo Inicial",FluxoCaixa10131514[[#This Row],[R$ (Valores)]],K410+FluxoCaixa10131514[[#This Row],[Valores Receitas / Despesas]])</f>
        <v>1097.3200000000334</v>
      </c>
      <c r="L411" s="20">
        <f>IF(FluxoCaixa10131514[[#This Row],[Entrada / Saída]]="Saída",FluxoCaixa10131514[[#This Row],[R$ (Valores)]]*-1,FluxoCaixa10131514[[#This Row],[R$ (Valores)]])</f>
        <v>-1.49</v>
      </c>
    </row>
    <row r="412" spans="2:12">
      <c r="B412" s="48" t="s">
        <v>2416</v>
      </c>
      <c r="C412" s="48" t="s">
        <v>2419</v>
      </c>
      <c r="D412" s="16">
        <v>46132</v>
      </c>
      <c r="E412" s="48" t="s">
        <v>2413</v>
      </c>
      <c r="F412" s="17" t="s">
        <v>2</v>
      </c>
      <c r="G412" s="17" t="s">
        <v>225</v>
      </c>
      <c r="H412" s="17" t="s">
        <v>524</v>
      </c>
      <c r="I412" s="21">
        <v>5.5</v>
      </c>
      <c r="J412" s="17" t="s">
        <v>525</v>
      </c>
      <c r="K412" s="20">
        <f>IF(FluxoCaixa10131514[[#This Row],[Movimento ]]="Saldo Inicial",FluxoCaixa10131514[[#This Row],[R$ (Valores)]],K411+FluxoCaixa10131514[[#This Row],[Valores Receitas / Despesas]])</f>
        <v>1091.8200000000334</v>
      </c>
      <c r="L412" s="20">
        <f>IF(FluxoCaixa10131514[[#This Row],[Entrada / Saída]]="Saída",FluxoCaixa10131514[[#This Row],[R$ (Valores)]]*-1,FluxoCaixa10131514[[#This Row],[R$ (Valores)]])</f>
        <v>-5.5</v>
      </c>
    </row>
    <row r="413" spans="2:12">
      <c r="B413" s="48" t="s">
        <v>2416</v>
      </c>
      <c r="C413" s="48" t="s">
        <v>2419</v>
      </c>
      <c r="D413" s="16">
        <v>46132</v>
      </c>
      <c r="E413" s="48" t="s">
        <v>2413</v>
      </c>
      <c r="F413" s="17" t="s">
        <v>2</v>
      </c>
      <c r="G413" s="17" t="s">
        <v>225</v>
      </c>
      <c r="H413" s="17" t="s">
        <v>524</v>
      </c>
      <c r="I413" s="21">
        <v>11.69</v>
      </c>
      <c r="J413" s="17" t="s">
        <v>525</v>
      </c>
      <c r="K413" s="20">
        <f>IF(FluxoCaixa10131514[[#This Row],[Movimento ]]="Saldo Inicial",FluxoCaixa10131514[[#This Row],[R$ (Valores)]],K412+FluxoCaixa10131514[[#This Row],[Valores Receitas / Despesas]])</f>
        <v>1080.1300000000333</v>
      </c>
      <c r="L413" s="20">
        <f>IF(FluxoCaixa10131514[[#This Row],[Entrada / Saída]]="Saída",FluxoCaixa10131514[[#This Row],[R$ (Valores)]]*-1,FluxoCaixa10131514[[#This Row],[R$ (Valores)]])</f>
        <v>-11.69</v>
      </c>
    </row>
    <row r="414" spans="2:12">
      <c r="B414" s="48" t="s">
        <v>2416</v>
      </c>
      <c r="C414" s="48" t="s">
        <v>2419</v>
      </c>
      <c r="D414" s="16">
        <v>46132</v>
      </c>
      <c r="E414" s="48" t="s">
        <v>2413</v>
      </c>
      <c r="F414" s="17" t="s">
        <v>2</v>
      </c>
      <c r="G414" s="17" t="s">
        <v>225</v>
      </c>
      <c r="H414" s="17" t="s">
        <v>524</v>
      </c>
      <c r="I414" s="21">
        <v>17.399999999999999</v>
      </c>
      <c r="J414" s="17" t="s">
        <v>525</v>
      </c>
      <c r="K414" s="20">
        <f>IF(FluxoCaixa10131514[[#This Row],[Movimento ]]="Saldo Inicial",FluxoCaixa10131514[[#This Row],[R$ (Valores)]],K413+FluxoCaixa10131514[[#This Row],[Valores Receitas / Despesas]])</f>
        <v>1062.7300000000332</v>
      </c>
      <c r="L414" s="20">
        <f>IF(FluxoCaixa10131514[[#This Row],[Entrada / Saída]]="Saída",FluxoCaixa10131514[[#This Row],[R$ (Valores)]]*-1,FluxoCaixa10131514[[#This Row],[R$ (Valores)]])</f>
        <v>-17.399999999999999</v>
      </c>
    </row>
    <row r="415" spans="2:12">
      <c r="B415" s="48" t="s">
        <v>2416</v>
      </c>
      <c r="C415" s="48" t="s">
        <v>2419</v>
      </c>
      <c r="D415" s="16">
        <v>46132</v>
      </c>
      <c r="E415" s="48" t="s">
        <v>2413</v>
      </c>
      <c r="F415" s="17" t="s">
        <v>2</v>
      </c>
      <c r="G415" s="17" t="s">
        <v>225</v>
      </c>
      <c r="H415" s="17" t="s">
        <v>524</v>
      </c>
      <c r="I415" s="21">
        <v>17.399999999999999</v>
      </c>
      <c r="J415" s="17" t="s">
        <v>525</v>
      </c>
      <c r="K415" s="20">
        <f>IF(FluxoCaixa10131514[[#This Row],[Movimento ]]="Saldo Inicial",FluxoCaixa10131514[[#This Row],[R$ (Valores)]],K414+FluxoCaixa10131514[[#This Row],[Valores Receitas / Despesas]])</f>
        <v>1045.3300000000331</v>
      </c>
      <c r="L415" s="20">
        <f>IF(FluxoCaixa10131514[[#This Row],[Entrada / Saída]]="Saída",FluxoCaixa10131514[[#This Row],[R$ (Valores)]]*-1,FluxoCaixa10131514[[#This Row],[R$ (Valores)]])</f>
        <v>-17.399999999999999</v>
      </c>
    </row>
    <row r="416" spans="2:12">
      <c r="B416" s="48" t="s">
        <v>2416</v>
      </c>
      <c r="C416" s="48" t="s">
        <v>2419</v>
      </c>
      <c r="D416" s="16">
        <v>46132</v>
      </c>
      <c r="E416" s="48" t="s">
        <v>2413</v>
      </c>
      <c r="F416" s="17" t="s">
        <v>2</v>
      </c>
      <c r="G416" s="17" t="s">
        <v>225</v>
      </c>
      <c r="H416" s="17" t="s">
        <v>524</v>
      </c>
      <c r="I416" s="21">
        <v>10.45</v>
      </c>
      <c r="J416" s="17" t="s">
        <v>525</v>
      </c>
      <c r="K416" s="20">
        <f>IF(FluxoCaixa10131514[[#This Row],[Movimento ]]="Saldo Inicial",FluxoCaixa10131514[[#This Row],[R$ (Valores)]],K415+FluxoCaixa10131514[[#This Row],[Valores Receitas / Despesas]])</f>
        <v>1034.8800000000331</v>
      </c>
      <c r="L416" s="20">
        <f>IF(FluxoCaixa10131514[[#This Row],[Entrada / Saída]]="Saída",FluxoCaixa10131514[[#This Row],[R$ (Valores)]]*-1,FluxoCaixa10131514[[#This Row],[R$ (Valores)]])</f>
        <v>-10.45</v>
      </c>
    </row>
    <row r="417" spans="2:12">
      <c r="B417" s="48" t="s">
        <v>2416</v>
      </c>
      <c r="C417" s="48" t="s">
        <v>2419</v>
      </c>
      <c r="D417" s="16">
        <v>46132</v>
      </c>
      <c r="E417" s="48" t="s">
        <v>2413</v>
      </c>
      <c r="F417" s="17" t="s">
        <v>2</v>
      </c>
      <c r="G417" s="17" t="s">
        <v>225</v>
      </c>
      <c r="H417" s="17" t="s">
        <v>524</v>
      </c>
      <c r="I417" s="21">
        <v>1.49</v>
      </c>
      <c r="J417" s="17" t="s">
        <v>525</v>
      </c>
      <c r="K417" s="20">
        <f>IF(FluxoCaixa10131514[[#This Row],[Movimento ]]="Saldo Inicial",FluxoCaixa10131514[[#This Row],[R$ (Valores)]],K416+FluxoCaixa10131514[[#This Row],[Valores Receitas / Despesas]])</f>
        <v>1033.3900000000331</v>
      </c>
      <c r="L417" s="20">
        <f>IF(FluxoCaixa10131514[[#This Row],[Entrada / Saída]]="Saída",FluxoCaixa10131514[[#This Row],[R$ (Valores)]]*-1,FluxoCaixa10131514[[#This Row],[R$ (Valores)]])</f>
        <v>-1.49</v>
      </c>
    </row>
    <row r="418" spans="2:12">
      <c r="B418" s="48" t="s">
        <v>2416</v>
      </c>
      <c r="C418" s="48" t="s">
        <v>2419</v>
      </c>
      <c r="D418" s="16">
        <v>46132</v>
      </c>
      <c r="E418" s="48" t="s">
        <v>2413</v>
      </c>
      <c r="F418" s="17" t="s">
        <v>2</v>
      </c>
      <c r="G418" s="17" t="s">
        <v>225</v>
      </c>
      <c r="H418" s="17" t="s">
        <v>524</v>
      </c>
      <c r="I418" s="21">
        <v>17.399999999999999</v>
      </c>
      <c r="J418" s="17" t="s">
        <v>525</v>
      </c>
      <c r="K418" s="20">
        <f>IF(FluxoCaixa10131514[[#This Row],[Movimento ]]="Saldo Inicial",FluxoCaixa10131514[[#This Row],[R$ (Valores)]],K417+FluxoCaixa10131514[[#This Row],[Valores Receitas / Despesas]])</f>
        <v>1015.9900000000331</v>
      </c>
      <c r="L418" s="20">
        <f>IF(FluxoCaixa10131514[[#This Row],[Entrada / Saída]]="Saída",FluxoCaixa10131514[[#This Row],[R$ (Valores)]]*-1,FluxoCaixa10131514[[#This Row],[R$ (Valores)]])</f>
        <v>-17.399999999999999</v>
      </c>
    </row>
    <row r="419" spans="2:12">
      <c r="B419" s="48" t="s">
        <v>2416</v>
      </c>
      <c r="C419" s="48" t="s">
        <v>2419</v>
      </c>
      <c r="D419" s="16">
        <v>46132</v>
      </c>
      <c r="E419" s="48" t="s">
        <v>2413</v>
      </c>
      <c r="F419" s="17" t="s">
        <v>2</v>
      </c>
      <c r="G419" s="17" t="s">
        <v>225</v>
      </c>
      <c r="H419" s="17" t="s">
        <v>524</v>
      </c>
      <c r="I419" s="21">
        <v>1.49</v>
      </c>
      <c r="J419" s="17" t="s">
        <v>525</v>
      </c>
      <c r="K419" s="20">
        <f>IF(FluxoCaixa10131514[[#This Row],[Movimento ]]="Saldo Inicial",FluxoCaixa10131514[[#This Row],[R$ (Valores)]],K418+FluxoCaixa10131514[[#This Row],[Valores Receitas / Despesas]])</f>
        <v>1014.5000000000331</v>
      </c>
      <c r="L419" s="20">
        <f>IF(FluxoCaixa10131514[[#This Row],[Entrada / Saída]]="Saída",FluxoCaixa10131514[[#This Row],[R$ (Valores)]]*-1,FluxoCaixa10131514[[#This Row],[R$ (Valores)]])</f>
        <v>-1.49</v>
      </c>
    </row>
    <row r="420" spans="2:12">
      <c r="B420" s="48" t="s">
        <v>2416</v>
      </c>
      <c r="C420" s="48" t="s">
        <v>2419</v>
      </c>
      <c r="D420" s="16">
        <v>46132</v>
      </c>
      <c r="E420" s="48" t="s">
        <v>2413</v>
      </c>
      <c r="F420" s="17" t="s">
        <v>2</v>
      </c>
      <c r="G420" s="17" t="s">
        <v>225</v>
      </c>
      <c r="H420" s="17" t="s">
        <v>524</v>
      </c>
      <c r="I420" s="21">
        <v>12.73</v>
      </c>
      <c r="J420" s="17" t="s">
        <v>525</v>
      </c>
      <c r="K420" s="20">
        <f>IF(FluxoCaixa10131514[[#This Row],[Movimento ]]="Saldo Inicial",FluxoCaixa10131514[[#This Row],[R$ (Valores)]],K419+FluxoCaixa10131514[[#This Row],[Valores Receitas / Despesas]])</f>
        <v>1001.7700000000331</v>
      </c>
      <c r="L420" s="20">
        <f>IF(FluxoCaixa10131514[[#This Row],[Entrada / Saída]]="Saída",FluxoCaixa10131514[[#This Row],[R$ (Valores)]]*-1,FluxoCaixa10131514[[#This Row],[R$ (Valores)]])</f>
        <v>-12.73</v>
      </c>
    </row>
    <row r="421" spans="2:12">
      <c r="B421" s="48" t="s">
        <v>2416</v>
      </c>
      <c r="C421" s="48" t="s">
        <v>2419</v>
      </c>
      <c r="D421" s="16">
        <v>46132</v>
      </c>
      <c r="E421" s="48" t="s">
        <v>2413</v>
      </c>
      <c r="F421" s="17" t="s">
        <v>2</v>
      </c>
      <c r="G421" s="17" t="s">
        <v>225</v>
      </c>
      <c r="H421" s="17" t="s">
        <v>524</v>
      </c>
      <c r="I421" s="21">
        <v>3.25</v>
      </c>
      <c r="J421" s="17" t="s">
        <v>525</v>
      </c>
      <c r="K421" s="20">
        <f>IF(FluxoCaixa10131514[[#This Row],[Movimento ]]="Saldo Inicial",FluxoCaixa10131514[[#This Row],[R$ (Valores)]],K420+FluxoCaixa10131514[[#This Row],[Valores Receitas / Despesas]])</f>
        <v>998.52000000003306</v>
      </c>
      <c r="L421" s="20">
        <f>IF(FluxoCaixa10131514[[#This Row],[Entrada / Saída]]="Saída",FluxoCaixa10131514[[#This Row],[R$ (Valores)]]*-1,FluxoCaixa10131514[[#This Row],[R$ (Valores)]])</f>
        <v>-3.25</v>
      </c>
    </row>
    <row r="422" spans="2:12">
      <c r="B422" s="48" t="s">
        <v>2416</v>
      </c>
      <c r="C422" s="48" t="s">
        <v>2419</v>
      </c>
      <c r="D422" s="16">
        <v>46132</v>
      </c>
      <c r="E422" s="48" t="s">
        <v>2413</v>
      </c>
      <c r="F422" s="17" t="s">
        <v>2</v>
      </c>
      <c r="G422" s="17" t="s">
        <v>225</v>
      </c>
      <c r="H422" s="17" t="s">
        <v>524</v>
      </c>
      <c r="I422" s="21">
        <v>1.49</v>
      </c>
      <c r="J422" s="17" t="s">
        <v>525</v>
      </c>
      <c r="K422" s="20">
        <f>IF(FluxoCaixa10131514[[#This Row],[Movimento ]]="Saldo Inicial",FluxoCaixa10131514[[#This Row],[R$ (Valores)]],K421+FluxoCaixa10131514[[#This Row],[Valores Receitas / Despesas]])</f>
        <v>997.03000000003306</v>
      </c>
      <c r="L422" s="20">
        <f>IF(FluxoCaixa10131514[[#This Row],[Entrada / Saída]]="Saída",FluxoCaixa10131514[[#This Row],[R$ (Valores)]]*-1,FluxoCaixa10131514[[#This Row],[R$ (Valores)]])</f>
        <v>-1.49</v>
      </c>
    </row>
    <row r="423" spans="2:12">
      <c r="B423" s="48" t="s">
        <v>2416</v>
      </c>
      <c r="C423" s="48" t="s">
        <v>2419</v>
      </c>
      <c r="D423" s="16">
        <v>46132</v>
      </c>
      <c r="E423" s="48" t="s">
        <v>2413</v>
      </c>
      <c r="F423" s="17" t="s">
        <v>2</v>
      </c>
      <c r="G423" s="17" t="s">
        <v>225</v>
      </c>
      <c r="H423" s="17" t="s">
        <v>524</v>
      </c>
      <c r="I423" s="21">
        <v>5.7</v>
      </c>
      <c r="J423" s="17" t="s">
        <v>525</v>
      </c>
      <c r="K423" s="20">
        <f>IF(FluxoCaixa10131514[[#This Row],[Movimento ]]="Saldo Inicial",FluxoCaixa10131514[[#This Row],[R$ (Valores)]],K422+FluxoCaixa10131514[[#This Row],[Valores Receitas / Despesas]])</f>
        <v>991.33000000003301</v>
      </c>
      <c r="L423" s="20">
        <f>IF(FluxoCaixa10131514[[#This Row],[Entrada / Saída]]="Saída",FluxoCaixa10131514[[#This Row],[R$ (Valores)]]*-1,FluxoCaixa10131514[[#This Row],[R$ (Valores)]])</f>
        <v>-5.7</v>
      </c>
    </row>
    <row r="424" spans="2:12">
      <c r="B424" s="48" t="s">
        <v>2416</v>
      </c>
      <c r="C424" s="48" t="s">
        <v>2419</v>
      </c>
      <c r="D424" s="16">
        <v>46132</v>
      </c>
      <c r="E424" s="48" t="s">
        <v>2413</v>
      </c>
      <c r="F424" s="17" t="s">
        <v>2</v>
      </c>
      <c r="G424" s="17" t="s">
        <v>225</v>
      </c>
      <c r="H424" s="17" t="s">
        <v>524</v>
      </c>
      <c r="I424" s="21">
        <v>5.5</v>
      </c>
      <c r="J424" s="17" t="s">
        <v>525</v>
      </c>
      <c r="K424" s="20">
        <f>IF(FluxoCaixa10131514[[#This Row],[Movimento ]]="Saldo Inicial",FluxoCaixa10131514[[#This Row],[R$ (Valores)]],K423+FluxoCaixa10131514[[#This Row],[Valores Receitas / Despesas]])</f>
        <v>985.83000000003301</v>
      </c>
      <c r="L424" s="20">
        <f>IF(FluxoCaixa10131514[[#This Row],[Entrada / Saída]]="Saída",FluxoCaixa10131514[[#This Row],[R$ (Valores)]]*-1,FluxoCaixa10131514[[#This Row],[R$ (Valores)]])</f>
        <v>-5.5</v>
      </c>
    </row>
    <row r="425" spans="2:12">
      <c r="B425" s="48" t="s">
        <v>2416</v>
      </c>
      <c r="C425" s="48" t="s">
        <v>2419</v>
      </c>
      <c r="D425" s="16">
        <v>46132</v>
      </c>
      <c r="E425" s="48" t="s">
        <v>2413</v>
      </c>
      <c r="F425" s="17" t="s">
        <v>2</v>
      </c>
      <c r="G425" s="17" t="s">
        <v>225</v>
      </c>
      <c r="H425" s="17" t="s">
        <v>524</v>
      </c>
      <c r="I425" s="21">
        <v>1.49</v>
      </c>
      <c r="J425" s="17" t="s">
        <v>525</v>
      </c>
      <c r="K425" s="20">
        <f>IF(FluxoCaixa10131514[[#This Row],[Movimento ]]="Saldo Inicial",FluxoCaixa10131514[[#This Row],[R$ (Valores)]],K424+FluxoCaixa10131514[[#This Row],[Valores Receitas / Despesas]])</f>
        <v>984.340000000033</v>
      </c>
      <c r="L425" s="20">
        <f>IF(FluxoCaixa10131514[[#This Row],[Entrada / Saída]]="Saída",FluxoCaixa10131514[[#This Row],[R$ (Valores)]]*-1,FluxoCaixa10131514[[#This Row],[R$ (Valores)]])</f>
        <v>-1.49</v>
      </c>
    </row>
    <row r="426" spans="2:12">
      <c r="B426" s="48" t="s">
        <v>2416</v>
      </c>
      <c r="C426" s="48" t="s">
        <v>2419</v>
      </c>
      <c r="D426" s="16">
        <v>46132</v>
      </c>
      <c r="E426" s="48" t="s">
        <v>2413</v>
      </c>
      <c r="F426" s="17" t="s">
        <v>2</v>
      </c>
      <c r="G426" s="17" t="s">
        <v>225</v>
      </c>
      <c r="H426" s="17" t="s">
        <v>524</v>
      </c>
      <c r="I426" s="21">
        <v>5.5</v>
      </c>
      <c r="J426" s="17" t="s">
        <v>525</v>
      </c>
      <c r="K426" s="20">
        <f>IF(FluxoCaixa10131514[[#This Row],[Movimento ]]="Saldo Inicial",FluxoCaixa10131514[[#This Row],[R$ (Valores)]],K425+FluxoCaixa10131514[[#This Row],[Valores Receitas / Despesas]])</f>
        <v>978.840000000033</v>
      </c>
      <c r="L426" s="20">
        <f>IF(FluxoCaixa10131514[[#This Row],[Entrada / Saída]]="Saída",FluxoCaixa10131514[[#This Row],[R$ (Valores)]]*-1,FluxoCaixa10131514[[#This Row],[R$ (Valores)]])</f>
        <v>-5.5</v>
      </c>
    </row>
    <row r="427" spans="2:12">
      <c r="B427" s="48" t="s">
        <v>2416</v>
      </c>
      <c r="C427" s="48" t="s">
        <v>2419</v>
      </c>
      <c r="D427" s="16">
        <v>46132</v>
      </c>
      <c r="E427" s="48" t="s">
        <v>2413</v>
      </c>
      <c r="F427" s="17" t="s">
        <v>2</v>
      </c>
      <c r="G427" s="17" t="s">
        <v>225</v>
      </c>
      <c r="H427" s="17" t="s">
        <v>524</v>
      </c>
      <c r="I427" s="21">
        <v>1.49</v>
      </c>
      <c r="J427" s="17" t="s">
        <v>525</v>
      </c>
      <c r="K427" s="20">
        <f>IF(FluxoCaixa10131514[[#This Row],[Movimento ]]="Saldo Inicial",FluxoCaixa10131514[[#This Row],[R$ (Valores)]],K426+FluxoCaixa10131514[[#This Row],[Valores Receitas / Despesas]])</f>
        <v>977.35000000003299</v>
      </c>
      <c r="L427" s="20">
        <f>IF(FluxoCaixa10131514[[#This Row],[Entrada / Saída]]="Saída",FluxoCaixa10131514[[#This Row],[R$ (Valores)]]*-1,FluxoCaixa10131514[[#This Row],[R$ (Valores)]])</f>
        <v>-1.49</v>
      </c>
    </row>
    <row r="428" spans="2:12">
      <c r="B428" s="48" t="s">
        <v>2416</v>
      </c>
      <c r="C428" s="48" t="s">
        <v>2419</v>
      </c>
      <c r="D428" s="16">
        <v>46132</v>
      </c>
      <c r="E428" s="48" t="s">
        <v>2413</v>
      </c>
      <c r="F428" s="17" t="s">
        <v>2</v>
      </c>
      <c r="G428" s="17" t="s">
        <v>225</v>
      </c>
      <c r="H428" s="17" t="s">
        <v>524</v>
      </c>
      <c r="I428" s="21">
        <v>5.7</v>
      </c>
      <c r="J428" s="17" t="s">
        <v>525</v>
      </c>
      <c r="K428" s="20">
        <f>IF(FluxoCaixa10131514[[#This Row],[Movimento ]]="Saldo Inicial",FluxoCaixa10131514[[#This Row],[R$ (Valores)]],K427+FluxoCaixa10131514[[#This Row],[Valores Receitas / Despesas]])</f>
        <v>971.65000000003295</v>
      </c>
      <c r="L428" s="20">
        <f>IF(FluxoCaixa10131514[[#This Row],[Entrada / Saída]]="Saída",FluxoCaixa10131514[[#This Row],[R$ (Valores)]]*-1,FluxoCaixa10131514[[#This Row],[R$ (Valores)]])</f>
        <v>-5.7</v>
      </c>
    </row>
    <row r="429" spans="2:12">
      <c r="B429" s="48" t="s">
        <v>2416</v>
      </c>
      <c r="C429" s="48" t="s">
        <v>2419</v>
      </c>
      <c r="D429" s="16">
        <v>46132</v>
      </c>
      <c r="E429" s="48" t="s">
        <v>2413</v>
      </c>
      <c r="F429" s="17" t="s">
        <v>2</v>
      </c>
      <c r="G429" s="17" t="s">
        <v>225</v>
      </c>
      <c r="H429" s="17" t="s">
        <v>524</v>
      </c>
      <c r="I429" s="21">
        <v>12.73</v>
      </c>
      <c r="J429" s="17" t="s">
        <v>525</v>
      </c>
      <c r="K429" s="20">
        <f>IF(FluxoCaixa10131514[[#This Row],[Movimento ]]="Saldo Inicial",FluxoCaixa10131514[[#This Row],[R$ (Valores)]],K428+FluxoCaixa10131514[[#This Row],[Valores Receitas / Despesas]])</f>
        <v>958.92000000003293</v>
      </c>
      <c r="L429" s="20">
        <f>IF(FluxoCaixa10131514[[#This Row],[Entrada / Saída]]="Saída",FluxoCaixa10131514[[#This Row],[R$ (Valores)]]*-1,FluxoCaixa10131514[[#This Row],[R$ (Valores)]])</f>
        <v>-12.73</v>
      </c>
    </row>
    <row r="430" spans="2:12">
      <c r="B430" s="48" t="s">
        <v>2416</v>
      </c>
      <c r="C430" s="48" t="s">
        <v>2419</v>
      </c>
      <c r="D430" s="16">
        <v>46132</v>
      </c>
      <c r="E430" s="48" t="s">
        <v>2413</v>
      </c>
      <c r="F430" s="17" t="s">
        <v>2</v>
      </c>
      <c r="G430" s="17" t="s">
        <v>225</v>
      </c>
      <c r="H430" s="17" t="s">
        <v>524</v>
      </c>
      <c r="I430" s="21">
        <v>10.45</v>
      </c>
      <c r="J430" s="17" t="s">
        <v>525</v>
      </c>
      <c r="K430" s="20">
        <f>IF(FluxoCaixa10131514[[#This Row],[Movimento ]]="Saldo Inicial",FluxoCaixa10131514[[#This Row],[R$ (Valores)]],K429+FluxoCaixa10131514[[#This Row],[Valores Receitas / Despesas]])</f>
        <v>948.47000000003288</v>
      </c>
      <c r="L430" s="20">
        <f>IF(FluxoCaixa10131514[[#This Row],[Entrada / Saída]]="Saída",FluxoCaixa10131514[[#This Row],[R$ (Valores)]]*-1,FluxoCaixa10131514[[#This Row],[R$ (Valores)]])</f>
        <v>-10.45</v>
      </c>
    </row>
    <row r="431" spans="2:12">
      <c r="B431" s="48" t="s">
        <v>2416</v>
      </c>
      <c r="C431" s="48" t="s">
        <v>2419</v>
      </c>
      <c r="D431" s="16">
        <v>46132</v>
      </c>
      <c r="E431" s="48" t="s">
        <v>2413</v>
      </c>
      <c r="F431" s="17" t="s">
        <v>2</v>
      </c>
      <c r="G431" s="17" t="s">
        <v>225</v>
      </c>
      <c r="H431" s="17" t="s">
        <v>524</v>
      </c>
      <c r="I431" s="21">
        <v>1.49</v>
      </c>
      <c r="J431" s="17" t="s">
        <v>525</v>
      </c>
      <c r="K431" s="20">
        <f>IF(FluxoCaixa10131514[[#This Row],[Movimento ]]="Saldo Inicial",FluxoCaixa10131514[[#This Row],[R$ (Valores)]],K430+FluxoCaixa10131514[[#This Row],[Valores Receitas / Despesas]])</f>
        <v>946.98000000003287</v>
      </c>
      <c r="L431" s="20">
        <f>IF(FluxoCaixa10131514[[#This Row],[Entrada / Saída]]="Saída",FluxoCaixa10131514[[#This Row],[R$ (Valores)]]*-1,FluxoCaixa10131514[[#This Row],[R$ (Valores)]])</f>
        <v>-1.49</v>
      </c>
    </row>
    <row r="432" spans="2:12">
      <c r="B432" s="48" t="s">
        <v>2416</v>
      </c>
      <c r="C432" s="48" t="s">
        <v>2419</v>
      </c>
      <c r="D432" s="16">
        <v>46132</v>
      </c>
      <c r="E432" s="48" t="s">
        <v>2413</v>
      </c>
      <c r="F432" s="17" t="s">
        <v>2</v>
      </c>
      <c r="G432" s="17" t="s">
        <v>225</v>
      </c>
      <c r="H432" s="17" t="s">
        <v>524</v>
      </c>
      <c r="I432" s="21">
        <v>11.69</v>
      </c>
      <c r="J432" s="17" t="s">
        <v>525</v>
      </c>
      <c r="K432" s="20">
        <f>IF(FluxoCaixa10131514[[#This Row],[Movimento ]]="Saldo Inicial",FluxoCaixa10131514[[#This Row],[R$ (Valores)]],K431+FluxoCaixa10131514[[#This Row],[Valores Receitas / Despesas]])</f>
        <v>935.29000000003282</v>
      </c>
      <c r="L432" s="20">
        <f>IF(FluxoCaixa10131514[[#This Row],[Entrada / Saída]]="Saída",FluxoCaixa10131514[[#This Row],[R$ (Valores)]]*-1,FluxoCaixa10131514[[#This Row],[R$ (Valores)]])</f>
        <v>-11.69</v>
      </c>
    </row>
    <row r="433" spans="2:12">
      <c r="B433" s="48" t="s">
        <v>2416</v>
      </c>
      <c r="C433" s="48" t="s">
        <v>2419</v>
      </c>
      <c r="D433" s="16">
        <v>46132</v>
      </c>
      <c r="E433" s="48" t="s">
        <v>2413</v>
      </c>
      <c r="F433" s="17" t="s">
        <v>2</v>
      </c>
      <c r="G433" s="17" t="s">
        <v>225</v>
      </c>
      <c r="H433" s="17" t="s">
        <v>524</v>
      </c>
      <c r="I433" s="21">
        <v>9.0299999999999994</v>
      </c>
      <c r="J433" s="17" t="s">
        <v>525</v>
      </c>
      <c r="K433" s="20">
        <f>IF(FluxoCaixa10131514[[#This Row],[Movimento ]]="Saldo Inicial",FluxoCaixa10131514[[#This Row],[R$ (Valores)]],K432+FluxoCaixa10131514[[#This Row],[Valores Receitas / Despesas]])</f>
        <v>926.26000000003285</v>
      </c>
      <c r="L433" s="20">
        <f>IF(FluxoCaixa10131514[[#This Row],[Entrada / Saída]]="Saída",FluxoCaixa10131514[[#This Row],[R$ (Valores)]]*-1,FluxoCaixa10131514[[#This Row],[R$ (Valores)]])</f>
        <v>-9.0299999999999994</v>
      </c>
    </row>
    <row r="434" spans="2:12">
      <c r="B434" s="48" t="s">
        <v>2416</v>
      </c>
      <c r="C434" s="48" t="s">
        <v>2419</v>
      </c>
      <c r="D434" s="16">
        <v>46134</v>
      </c>
      <c r="E434" s="48" t="s">
        <v>2413</v>
      </c>
      <c r="F434" s="17" t="s">
        <v>2</v>
      </c>
      <c r="G434" s="17" t="s">
        <v>225</v>
      </c>
      <c r="H434" s="17" t="s">
        <v>524</v>
      </c>
      <c r="I434" s="21">
        <v>11.4</v>
      </c>
      <c r="J434" s="17" t="s">
        <v>525</v>
      </c>
      <c r="K434" s="20">
        <f>IF(FluxoCaixa10131514[[#This Row],[Movimento ]]="Saldo Inicial",FluxoCaixa10131514[[#This Row],[R$ (Valores)]],K433+FluxoCaixa10131514[[#This Row],[Valores Receitas / Despesas]])</f>
        <v>914.86000000003287</v>
      </c>
      <c r="L434" s="20">
        <f>IF(FluxoCaixa10131514[[#This Row],[Entrada / Saída]]="Saída",FluxoCaixa10131514[[#This Row],[R$ (Valores)]]*-1,FluxoCaixa10131514[[#This Row],[R$ (Valores)]])</f>
        <v>-11.4</v>
      </c>
    </row>
    <row r="435" spans="2:12">
      <c r="B435" s="48" t="s">
        <v>2416</v>
      </c>
      <c r="C435" s="48" t="s">
        <v>2419</v>
      </c>
      <c r="D435" s="16">
        <v>46134</v>
      </c>
      <c r="E435" s="48" t="s">
        <v>2417</v>
      </c>
      <c r="F435" s="17" t="s">
        <v>2</v>
      </c>
      <c r="G435" s="17" t="s">
        <v>71</v>
      </c>
      <c r="H435" s="17" t="s">
        <v>2823</v>
      </c>
      <c r="I435" s="21">
        <v>800</v>
      </c>
      <c r="J435" s="17" t="s">
        <v>525</v>
      </c>
      <c r="K435" s="20">
        <f>IF(FluxoCaixa10131514[[#This Row],[Movimento ]]="Saldo Inicial",FluxoCaixa10131514[[#This Row],[R$ (Valores)]],K434+FluxoCaixa10131514[[#This Row],[Valores Receitas / Despesas]])</f>
        <v>114.86000000003287</v>
      </c>
      <c r="L435" s="20">
        <f>IF(FluxoCaixa10131514[[#This Row],[Entrada / Saída]]="Saída",FluxoCaixa10131514[[#This Row],[R$ (Valores)]]*-1,FluxoCaixa10131514[[#This Row],[R$ (Valores)]])</f>
        <v>-800</v>
      </c>
    </row>
    <row r="436" spans="2:12">
      <c r="B436" s="48" t="s">
        <v>2416</v>
      </c>
      <c r="C436" s="48" t="s">
        <v>2419</v>
      </c>
      <c r="D436" s="16">
        <v>46134</v>
      </c>
      <c r="E436" s="48" t="s">
        <v>2417</v>
      </c>
      <c r="F436" s="17" t="s">
        <v>2</v>
      </c>
      <c r="G436" s="17" t="s">
        <v>71</v>
      </c>
      <c r="H436" s="17" t="s">
        <v>2802</v>
      </c>
      <c r="I436" s="21">
        <v>1183.8</v>
      </c>
      <c r="J436" s="17" t="s">
        <v>525</v>
      </c>
      <c r="K436" s="20">
        <f>IF(FluxoCaixa10131514[[#This Row],[Movimento ]]="Saldo Inicial",FluxoCaixa10131514[[#This Row],[R$ (Valores)]],K435+FluxoCaixa10131514[[#This Row],[Valores Receitas / Despesas]])</f>
        <v>-1068.9399999999671</v>
      </c>
      <c r="L436" s="20">
        <f>IF(FluxoCaixa10131514[[#This Row],[Entrada / Saída]]="Saída",FluxoCaixa10131514[[#This Row],[R$ (Valores)]]*-1,FluxoCaixa10131514[[#This Row],[R$ (Valores)]])</f>
        <v>-1183.8</v>
      </c>
    </row>
    <row r="437" spans="2:12">
      <c r="B437" s="48" t="s">
        <v>2416</v>
      </c>
      <c r="C437" s="48" t="s">
        <v>2419</v>
      </c>
      <c r="D437" s="16">
        <v>46134</v>
      </c>
      <c r="E437" s="48" t="s">
        <v>2417</v>
      </c>
      <c r="F437" s="17" t="s">
        <v>2</v>
      </c>
      <c r="G437" s="17" t="s">
        <v>71</v>
      </c>
      <c r="H437" s="17" t="s">
        <v>2803</v>
      </c>
      <c r="I437" s="21">
        <v>2379.4</v>
      </c>
      <c r="J437" s="17" t="s">
        <v>525</v>
      </c>
      <c r="K437" s="20">
        <f>IF(FluxoCaixa10131514[[#This Row],[Movimento ]]="Saldo Inicial",FluxoCaixa10131514[[#This Row],[R$ (Valores)]],K436+FluxoCaixa10131514[[#This Row],[Valores Receitas / Despesas]])</f>
        <v>-3448.3399999999674</v>
      </c>
      <c r="L437" s="20">
        <f>IF(FluxoCaixa10131514[[#This Row],[Entrada / Saída]]="Saída",FluxoCaixa10131514[[#This Row],[R$ (Valores)]]*-1,FluxoCaixa10131514[[#This Row],[R$ (Valores)]])</f>
        <v>-2379.4</v>
      </c>
    </row>
    <row r="438" spans="2:12">
      <c r="B438" s="48" t="s">
        <v>2416</v>
      </c>
      <c r="C438" s="48" t="s">
        <v>2419</v>
      </c>
      <c r="D438" s="16">
        <v>46134</v>
      </c>
      <c r="E438" s="48" t="s">
        <v>2413</v>
      </c>
      <c r="F438" s="17" t="s">
        <v>2</v>
      </c>
      <c r="G438" s="17" t="s">
        <v>26</v>
      </c>
      <c r="H438" s="17" t="s">
        <v>2726</v>
      </c>
      <c r="I438" s="21">
        <v>9.99</v>
      </c>
      <c r="J438" s="17" t="s">
        <v>525</v>
      </c>
      <c r="K438" s="20">
        <f>IF(FluxoCaixa10131514[[#This Row],[Movimento ]]="Saldo Inicial",FluxoCaixa10131514[[#This Row],[R$ (Valores)]],K437+FluxoCaixa10131514[[#This Row],[Valores Receitas / Despesas]])</f>
        <v>-3458.3299999999672</v>
      </c>
      <c r="L438" s="20">
        <f>IF(FluxoCaixa10131514[[#This Row],[Entrada / Saída]]="Saída",FluxoCaixa10131514[[#This Row],[R$ (Valores)]]*-1,FluxoCaixa10131514[[#This Row],[R$ (Valores)]])</f>
        <v>-9.99</v>
      </c>
    </row>
    <row r="439" spans="2:12">
      <c r="B439" s="48" t="s">
        <v>2416</v>
      </c>
      <c r="C439" s="48" t="s">
        <v>2419</v>
      </c>
      <c r="D439" s="16">
        <v>46134</v>
      </c>
      <c r="E439" s="48" t="s">
        <v>2413</v>
      </c>
      <c r="F439" s="17" t="s">
        <v>1</v>
      </c>
      <c r="G439" s="17" t="s">
        <v>6</v>
      </c>
      <c r="H439" s="17" t="s">
        <v>2804</v>
      </c>
      <c r="I439" s="21">
        <v>15843.75</v>
      </c>
      <c r="J439" s="17" t="s">
        <v>525</v>
      </c>
      <c r="K439" s="20">
        <f>IF(FluxoCaixa10131514[[#This Row],[Movimento ]]="Saldo Inicial",FluxoCaixa10131514[[#This Row],[R$ (Valores)]],K438+FluxoCaixa10131514[[#This Row],[Valores Receitas / Despesas]])</f>
        <v>12385.420000000033</v>
      </c>
      <c r="L439" s="20">
        <f>IF(FluxoCaixa10131514[[#This Row],[Entrada / Saída]]="Saída",FluxoCaixa10131514[[#This Row],[R$ (Valores)]]*-1,FluxoCaixa10131514[[#This Row],[R$ (Valores)]])</f>
        <v>15843.75</v>
      </c>
    </row>
    <row r="440" spans="2:12">
      <c r="B440" s="48" t="s">
        <v>2416</v>
      </c>
      <c r="C440" s="48" t="s">
        <v>2419</v>
      </c>
      <c r="D440" s="16">
        <v>46134</v>
      </c>
      <c r="E440" s="48" t="s">
        <v>2413</v>
      </c>
      <c r="F440" s="17" t="s">
        <v>1</v>
      </c>
      <c r="G440" s="17" t="s">
        <v>6</v>
      </c>
      <c r="H440" s="17" t="s">
        <v>2804</v>
      </c>
      <c r="I440" s="21">
        <v>15843.75</v>
      </c>
      <c r="J440" s="17" t="s">
        <v>525</v>
      </c>
      <c r="K440" s="20">
        <f>IF(FluxoCaixa10131514[[#This Row],[Movimento ]]="Saldo Inicial",FluxoCaixa10131514[[#This Row],[R$ (Valores)]],K439+FluxoCaixa10131514[[#This Row],[Valores Receitas / Despesas]])</f>
        <v>28229.170000000035</v>
      </c>
      <c r="L440" s="20">
        <f>IF(FluxoCaixa10131514[[#This Row],[Entrada / Saída]]="Saída",FluxoCaixa10131514[[#This Row],[R$ (Valores)]]*-1,FluxoCaixa10131514[[#This Row],[R$ (Valores)]])</f>
        <v>15843.75</v>
      </c>
    </row>
    <row r="441" spans="2:12">
      <c r="B441" s="48" t="s">
        <v>2416</v>
      </c>
      <c r="C441" s="48" t="s">
        <v>2419</v>
      </c>
      <c r="D441" s="16">
        <v>46134</v>
      </c>
      <c r="E441" s="48" t="s">
        <v>2413</v>
      </c>
      <c r="F441" s="17" t="s">
        <v>1</v>
      </c>
      <c r="G441" s="17" t="s">
        <v>6</v>
      </c>
      <c r="H441" s="17" t="s">
        <v>2804</v>
      </c>
      <c r="I441" s="21">
        <v>15843.75</v>
      </c>
      <c r="J441" s="17" t="s">
        <v>525</v>
      </c>
      <c r="K441" s="20">
        <f>IF(FluxoCaixa10131514[[#This Row],[Movimento ]]="Saldo Inicial",FluxoCaixa10131514[[#This Row],[R$ (Valores)]],K440+FluxoCaixa10131514[[#This Row],[Valores Receitas / Despesas]])</f>
        <v>44072.920000000035</v>
      </c>
      <c r="L441" s="20">
        <f>IF(FluxoCaixa10131514[[#This Row],[Entrada / Saída]]="Saída",FluxoCaixa10131514[[#This Row],[R$ (Valores)]]*-1,FluxoCaixa10131514[[#This Row],[R$ (Valores)]])</f>
        <v>15843.75</v>
      </c>
    </row>
    <row r="442" spans="2:12">
      <c r="B442" s="48" t="s">
        <v>2416</v>
      </c>
      <c r="C442" s="48" t="s">
        <v>2419</v>
      </c>
      <c r="D442" s="16">
        <v>46134</v>
      </c>
      <c r="E442" s="48" t="s">
        <v>2413</v>
      </c>
      <c r="F442" s="17" t="s">
        <v>1</v>
      </c>
      <c r="G442" s="17" t="s">
        <v>6</v>
      </c>
      <c r="H442" s="17" t="s">
        <v>2804</v>
      </c>
      <c r="I442" s="21">
        <v>1425</v>
      </c>
      <c r="J442" s="17" t="s">
        <v>525</v>
      </c>
      <c r="K442" s="20">
        <f>IF(FluxoCaixa10131514[[#This Row],[Movimento ]]="Saldo Inicial",FluxoCaixa10131514[[#This Row],[R$ (Valores)]],K441+FluxoCaixa10131514[[#This Row],[Valores Receitas / Despesas]])</f>
        <v>45497.920000000035</v>
      </c>
      <c r="L442" s="20">
        <f>IF(FluxoCaixa10131514[[#This Row],[Entrada / Saída]]="Saída",FluxoCaixa10131514[[#This Row],[R$ (Valores)]]*-1,FluxoCaixa10131514[[#This Row],[R$ (Valores)]])</f>
        <v>1425</v>
      </c>
    </row>
    <row r="443" spans="2:12">
      <c r="B443" s="48" t="s">
        <v>2416</v>
      </c>
      <c r="C443" s="48" t="s">
        <v>2419</v>
      </c>
      <c r="D443" s="16">
        <v>46134</v>
      </c>
      <c r="E443" s="48" t="s">
        <v>2413</v>
      </c>
      <c r="F443" s="17" t="s">
        <v>1</v>
      </c>
      <c r="G443" s="17" t="s">
        <v>6</v>
      </c>
      <c r="H443" s="17" t="s">
        <v>2804</v>
      </c>
      <c r="I443" s="21">
        <v>120.66</v>
      </c>
      <c r="J443" s="17" t="s">
        <v>525</v>
      </c>
      <c r="K443" s="20">
        <f>IF(FluxoCaixa10131514[[#This Row],[Movimento ]]="Saldo Inicial",FluxoCaixa10131514[[#This Row],[R$ (Valores)]],K442+FluxoCaixa10131514[[#This Row],[Valores Receitas / Despesas]])</f>
        <v>45618.580000000038</v>
      </c>
      <c r="L443" s="20">
        <f>IF(FluxoCaixa10131514[[#This Row],[Entrada / Saída]]="Saída",FluxoCaixa10131514[[#This Row],[R$ (Valores)]]*-1,FluxoCaixa10131514[[#This Row],[R$ (Valores)]])</f>
        <v>120.66</v>
      </c>
    </row>
    <row r="444" spans="2:12">
      <c r="B444" s="48" t="s">
        <v>2416</v>
      </c>
      <c r="C444" s="48" t="s">
        <v>2419</v>
      </c>
      <c r="D444" s="16">
        <v>46134</v>
      </c>
      <c r="E444" s="48" t="s">
        <v>2413</v>
      </c>
      <c r="F444" s="17" t="s">
        <v>1</v>
      </c>
      <c r="G444" s="17" t="s">
        <v>6</v>
      </c>
      <c r="H444" s="17" t="s">
        <v>2804</v>
      </c>
      <c r="I444" s="21">
        <v>1425</v>
      </c>
      <c r="J444" s="17" t="s">
        <v>525</v>
      </c>
      <c r="K444" s="20">
        <f>IF(FluxoCaixa10131514[[#This Row],[Movimento ]]="Saldo Inicial",FluxoCaixa10131514[[#This Row],[R$ (Valores)]],K443+FluxoCaixa10131514[[#This Row],[Valores Receitas / Despesas]])</f>
        <v>47043.580000000038</v>
      </c>
      <c r="L444" s="20">
        <f>IF(FluxoCaixa10131514[[#This Row],[Entrada / Saída]]="Saída",FluxoCaixa10131514[[#This Row],[R$ (Valores)]]*-1,FluxoCaixa10131514[[#This Row],[R$ (Valores)]])</f>
        <v>1425</v>
      </c>
    </row>
    <row r="445" spans="2:12">
      <c r="B445" s="48" t="s">
        <v>2416</v>
      </c>
      <c r="C445" s="48" t="s">
        <v>2419</v>
      </c>
      <c r="D445" s="16">
        <v>46134</v>
      </c>
      <c r="E445" s="48" t="s">
        <v>2413</v>
      </c>
      <c r="F445" s="17" t="s">
        <v>1</v>
      </c>
      <c r="G445" s="17" t="s">
        <v>6</v>
      </c>
      <c r="H445" s="17" t="s">
        <v>2804</v>
      </c>
      <c r="I445" s="21">
        <v>120.66</v>
      </c>
      <c r="J445" s="17" t="s">
        <v>525</v>
      </c>
      <c r="K445" s="20">
        <f>IF(FluxoCaixa10131514[[#This Row],[Movimento ]]="Saldo Inicial",FluxoCaixa10131514[[#This Row],[R$ (Valores)]],K444+FluxoCaixa10131514[[#This Row],[Valores Receitas / Despesas]])</f>
        <v>47164.240000000042</v>
      </c>
      <c r="L445" s="20">
        <f>IF(FluxoCaixa10131514[[#This Row],[Entrada / Saída]]="Saída",FluxoCaixa10131514[[#This Row],[R$ (Valores)]]*-1,FluxoCaixa10131514[[#This Row],[R$ (Valores)]])</f>
        <v>120.66</v>
      </c>
    </row>
    <row r="446" spans="2:12">
      <c r="B446" s="48" t="s">
        <v>2416</v>
      </c>
      <c r="C446" s="48" t="s">
        <v>2419</v>
      </c>
      <c r="D446" s="16">
        <v>46134</v>
      </c>
      <c r="E446" s="48" t="s">
        <v>2413</v>
      </c>
      <c r="F446" s="17" t="s">
        <v>2</v>
      </c>
      <c r="G446" s="17" t="s">
        <v>26</v>
      </c>
      <c r="H446" s="17" t="s">
        <v>2726</v>
      </c>
      <c r="I446" s="21">
        <v>11.99</v>
      </c>
      <c r="J446" s="17" t="s">
        <v>525</v>
      </c>
      <c r="K446" s="20">
        <f>IF(FluxoCaixa10131514[[#This Row],[Movimento ]]="Saldo Inicial",FluxoCaixa10131514[[#This Row],[R$ (Valores)]],K445+FluxoCaixa10131514[[#This Row],[Valores Receitas / Despesas]])</f>
        <v>47152.250000000044</v>
      </c>
      <c r="L446" s="20">
        <f>IF(FluxoCaixa10131514[[#This Row],[Entrada / Saída]]="Saída",FluxoCaixa10131514[[#This Row],[R$ (Valores)]]*-1,FluxoCaixa10131514[[#This Row],[R$ (Valores)]])</f>
        <v>-11.99</v>
      </c>
    </row>
    <row r="447" spans="2:12">
      <c r="B447" s="48" t="s">
        <v>2416</v>
      </c>
      <c r="C447" s="48" t="s">
        <v>2419</v>
      </c>
      <c r="D447" s="16">
        <v>46135</v>
      </c>
      <c r="E447" s="48" t="s">
        <v>2413</v>
      </c>
      <c r="F447" s="17" t="s">
        <v>2</v>
      </c>
      <c r="G447" s="17" t="s">
        <v>225</v>
      </c>
      <c r="H447" s="17" t="s">
        <v>524</v>
      </c>
      <c r="I447" s="21">
        <v>12.16</v>
      </c>
      <c r="J447" s="17" t="s">
        <v>525</v>
      </c>
      <c r="K447" s="20">
        <f>IF(FluxoCaixa10131514[[#This Row],[Movimento ]]="Saldo Inicial",FluxoCaixa10131514[[#This Row],[R$ (Valores)]],K446+FluxoCaixa10131514[[#This Row],[Valores Receitas / Despesas]])</f>
        <v>47140.09000000004</v>
      </c>
      <c r="L447" s="20">
        <f>IF(FluxoCaixa10131514[[#This Row],[Entrada / Saída]]="Saída",FluxoCaixa10131514[[#This Row],[R$ (Valores)]]*-1,FluxoCaixa10131514[[#This Row],[R$ (Valores)]])</f>
        <v>-12.16</v>
      </c>
    </row>
    <row r="448" spans="2:12">
      <c r="B448" s="48" t="s">
        <v>2416</v>
      </c>
      <c r="C448" s="48" t="s">
        <v>2419</v>
      </c>
      <c r="D448" s="16">
        <v>46135</v>
      </c>
      <c r="E448" s="48" t="s">
        <v>2417</v>
      </c>
      <c r="F448" s="17" t="s">
        <v>2</v>
      </c>
      <c r="G448" s="17"/>
      <c r="H448" s="17" t="s">
        <v>2939</v>
      </c>
      <c r="I448" s="21">
        <v>1860</v>
      </c>
      <c r="J448" s="17" t="s">
        <v>525</v>
      </c>
      <c r="K448" s="20">
        <f>IF(FluxoCaixa10131514[[#This Row],[Movimento ]]="Saldo Inicial",FluxoCaixa10131514[[#This Row],[R$ (Valores)]],K447+FluxoCaixa10131514[[#This Row],[Valores Receitas / Despesas]])</f>
        <v>45280.09000000004</v>
      </c>
      <c r="L448" s="20">
        <f>IF(FluxoCaixa10131514[[#This Row],[Entrada / Saída]]="Saída",FluxoCaixa10131514[[#This Row],[R$ (Valores)]]*-1,FluxoCaixa10131514[[#This Row],[R$ (Valores)]])</f>
        <v>-1860</v>
      </c>
    </row>
    <row r="449" spans="2:15">
      <c r="B449" s="48" t="s">
        <v>2416</v>
      </c>
      <c r="C449" s="48" t="s">
        <v>2419</v>
      </c>
      <c r="D449" s="16">
        <v>46135</v>
      </c>
      <c r="E449" s="48" t="s">
        <v>2417</v>
      </c>
      <c r="F449" s="17" t="s">
        <v>2</v>
      </c>
      <c r="G449" s="17" t="s">
        <v>507</v>
      </c>
      <c r="H449" s="17" t="s">
        <v>2940</v>
      </c>
      <c r="I449" s="21">
        <v>68.17</v>
      </c>
      <c r="J449" s="17" t="s">
        <v>525</v>
      </c>
      <c r="K449" s="20">
        <f>IF(FluxoCaixa10131514[[#This Row],[Movimento ]]="Saldo Inicial",FluxoCaixa10131514[[#This Row],[R$ (Valores)]],K448+FluxoCaixa10131514[[#This Row],[Valores Receitas / Despesas]])</f>
        <v>45211.920000000042</v>
      </c>
      <c r="L449" s="20">
        <f>IF(FluxoCaixa10131514[[#This Row],[Entrada / Saída]]="Saída",FluxoCaixa10131514[[#This Row],[R$ (Valores)]]*-1,FluxoCaixa10131514[[#This Row],[R$ (Valores)]])</f>
        <v>-68.17</v>
      </c>
    </row>
    <row r="450" spans="2:15">
      <c r="B450" s="48" t="s">
        <v>2416</v>
      </c>
      <c r="C450" s="48" t="s">
        <v>2419</v>
      </c>
      <c r="D450" s="16">
        <v>46135</v>
      </c>
      <c r="E450" s="48" t="s">
        <v>2417</v>
      </c>
      <c r="F450" s="17" t="s">
        <v>2</v>
      </c>
      <c r="G450" s="17" t="s">
        <v>507</v>
      </c>
      <c r="H450" s="17" t="s">
        <v>2941</v>
      </c>
      <c r="I450" s="21">
        <v>108.39</v>
      </c>
      <c r="J450" s="17" t="s">
        <v>525</v>
      </c>
      <c r="K450" s="20">
        <f>IF(FluxoCaixa10131514[[#This Row],[Movimento ]]="Saldo Inicial",FluxoCaixa10131514[[#This Row],[R$ (Valores)]],K449+FluxoCaixa10131514[[#This Row],[Valores Receitas / Despesas]])</f>
        <v>45103.530000000042</v>
      </c>
      <c r="L450" s="20">
        <f>IF(FluxoCaixa10131514[[#This Row],[Entrada / Saída]]="Saída",FluxoCaixa10131514[[#This Row],[R$ (Valores)]]*-1,FluxoCaixa10131514[[#This Row],[R$ (Valores)]])</f>
        <v>-108.39</v>
      </c>
    </row>
    <row r="451" spans="2:15">
      <c r="B451" s="48" t="s">
        <v>2416</v>
      </c>
      <c r="C451" s="48" t="s">
        <v>2419</v>
      </c>
      <c r="D451" s="16">
        <v>46135</v>
      </c>
      <c r="E451" s="48" t="s">
        <v>2496</v>
      </c>
      <c r="F451" s="17" t="s">
        <v>2</v>
      </c>
      <c r="G451" s="17" t="s">
        <v>70</v>
      </c>
      <c r="H451" s="17" t="s">
        <v>595</v>
      </c>
      <c r="I451" s="21">
        <v>9000</v>
      </c>
      <c r="J451" s="17" t="s">
        <v>525</v>
      </c>
      <c r="K451" s="20">
        <f>IF(FluxoCaixa10131514[[#This Row],[Movimento ]]="Saldo Inicial",FluxoCaixa10131514[[#This Row],[R$ (Valores)]],K450+FluxoCaixa10131514[[#This Row],[Valores Receitas / Despesas]])</f>
        <v>36103.530000000042</v>
      </c>
      <c r="L451" s="20">
        <f>IF(FluxoCaixa10131514[[#This Row],[Entrada / Saída]]="Saída",FluxoCaixa10131514[[#This Row],[R$ (Valores)]]*-1,FluxoCaixa10131514[[#This Row],[R$ (Valores)]])</f>
        <v>-9000</v>
      </c>
    </row>
    <row r="452" spans="2:15">
      <c r="B452" s="48" t="s">
        <v>2416</v>
      </c>
      <c r="C452" s="48" t="s">
        <v>2419</v>
      </c>
      <c r="D452" s="16">
        <v>46135</v>
      </c>
      <c r="E452" s="48" t="s">
        <v>2413</v>
      </c>
      <c r="F452" s="17" t="s">
        <v>1</v>
      </c>
      <c r="G452" s="17" t="s">
        <v>75</v>
      </c>
      <c r="H452" s="17" t="s">
        <v>997</v>
      </c>
      <c r="I452" s="21">
        <v>1</v>
      </c>
      <c r="J452" s="17" t="s">
        <v>525</v>
      </c>
      <c r="K452" s="20">
        <f>IF(FluxoCaixa10131514[[#This Row],[Movimento ]]="Saldo Inicial",FluxoCaixa10131514[[#This Row],[R$ (Valores)]],K451+FluxoCaixa10131514[[#This Row],[Valores Receitas / Despesas]])</f>
        <v>36104.530000000042</v>
      </c>
      <c r="L452" s="20">
        <f>IF(FluxoCaixa10131514[[#This Row],[Entrada / Saída]]="Saída",FluxoCaixa10131514[[#This Row],[R$ (Valores)]]*-1,FluxoCaixa10131514[[#This Row],[R$ (Valores)]])</f>
        <v>1</v>
      </c>
    </row>
    <row r="453" spans="2:15">
      <c r="B453" s="48" t="s">
        <v>2416</v>
      </c>
      <c r="C453" s="48" t="s">
        <v>2419</v>
      </c>
      <c r="D453" s="16">
        <v>46135</v>
      </c>
      <c r="E453" s="48" t="s">
        <v>2417</v>
      </c>
      <c r="F453" s="17" t="s">
        <v>2</v>
      </c>
      <c r="G453" s="17" t="s">
        <v>105</v>
      </c>
      <c r="H453" s="17" t="s">
        <v>2942</v>
      </c>
      <c r="I453" s="21">
        <v>1416.67</v>
      </c>
      <c r="J453" s="17" t="s">
        <v>525</v>
      </c>
      <c r="K453" s="20">
        <f>IF(FluxoCaixa10131514[[#This Row],[Movimento ]]="Saldo Inicial",FluxoCaixa10131514[[#This Row],[R$ (Valores)]],K452+FluxoCaixa10131514[[#This Row],[Valores Receitas / Despesas]])</f>
        <v>34687.860000000044</v>
      </c>
      <c r="L453" s="20">
        <f>IF(FluxoCaixa10131514[[#This Row],[Entrada / Saída]]="Saída",FluxoCaixa10131514[[#This Row],[R$ (Valores)]]*-1,FluxoCaixa10131514[[#This Row],[R$ (Valores)]])</f>
        <v>-1416.67</v>
      </c>
    </row>
    <row r="454" spans="2:15">
      <c r="B454" s="48" t="s">
        <v>2416</v>
      </c>
      <c r="C454" s="48" t="s">
        <v>2419</v>
      </c>
      <c r="D454" s="16">
        <v>46135</v>
      </c>
      <c r="E454" s="48" t="s">
        <v>2413</v>
      </c>
      <c r="F454" s="17" t="s">
        <v>2</v>
      </c>
      <c r="G454" s="17" t="s">
        <v>75</v>
      </c>
      <c r="H454" s="17" t="s">
        <v>997</v>
      </c>
      <c r="I454" s="21">
        <v>45000</v>
      </c>
      <c r="J454" s="17" t="s">
        <v>525</v>
      </c>
      <c r="K454" s="20">
        <f>IF(FluxoCaixa10131514[[#This Row],[Movimento ]]="Saldo Inicial",FluxoCaixa10131514[[#This Row],[R$ (Valores)]],K453+FluxoCaixa10131514[[#This Row],[Valores Receitas / Despesas]])</f>
        <v>-10312.139999999956</v>
      </c>
      <c r="L454" s="20">
        <f>IF(FluxoCaixa10131514[[#This Row],[Entrada / Saída]]="Saída",FluxoCaixa10131514[[#This Row],[R$ (Valores)]]*-1,FluxoCaixa10131514[[#This Row],[R$ (Valores)]])</f>
        <v>-45000</v>
      </c>
    </row>
    <row r="455" spans="2:15">
      <c r="B455" s="48" t="s">
        <v>2416</v>
      </c>
      <c r="C455" s="48" t="s">
        <v>2419</v>
      </c>
      <c r="D455" s="16">
        <v>46135</v>
      </c>
      <c r="E455" s="48" t="s">
        <v>2413</v>
      </c>
      <c r="F455" s="17" t="s">
        <v>1</v>
      </c>
      <c r="G455" s="17" t="s">
        <v>6</v>
      </c>
      <c r="H455" s="17" t="s">
        <v>2804</v>
      </c>
      <c r="I455" s="21">
        <v>17100</v>
      </c>
      <c r="J455" s="17" t="s">
        <v>525</v>
      </c>
      <c r="K455" s="20">
        <f>IF(FluxoCaixa10131514[[#This Row],[Movimento ]]="Saldo Inicial",FluxoCaixa10131514[[#This Row],[R$ (Valores)]],K454+FluxoCaixa10131514[[#This Row],[Valores Receitas / Despesas]])</f>
        <v>6787.8600000000442</v>
      </c>
      <c r="L455" s="20">
        <f>IF(FluxoCaixa10131514[[#This Row],[Entrada / Saída]]="Saída",FluxoCaixa10131514[[#This Row],[R$ (Valores)]]*-1,FluxoCaixa10131514[[#This Row],[R$ (Valores)]])</f>
        <v>17100</v>
      </c>
    </row>
    <row r="456" spans="2:15">
      <c r="B456" s="48" t="s">
        <v>2416</v>
      </c>
      <c r="C456" s="48" t="s">
        <v>2419</v>
      </c>
      <c r="D456" s="16">
        <v>46135</v>
      </c>
      <c r="E456" s="48" t="s">
        <v>2417</v>
      </c>
      <c r="F456" s="17" t="s">
        <v>2</v>
      </c>
      <c r="G456" s="17" t="s">
        <v>70</v>
      </c>
      <c r="H456" s="17" t="s">
        <v>1321</v>
      </c>
      <c r="I456" s="21">
        <v>150</v>
      </c>
      <c r="J456" s="17" t="s">
        <v>525</v>
      </c>
      <c r="K456" s="20">
        <f>IF(FluxoCaixa10131514[[#This Row],[Movimento ]]="Saldo Inicial",FluxoCaixa10131514[[#This Row],[R$ (Valores)]],K455+FluxoCaixa10131514[[#This Row],[Valores Receitas / Despesas]])</f>
        <v>6637.8600000000442</v>
      </c>
      <c r="L456" s="20">
        <f>IF(FluxoCaixa10131514[[#This Row],[Entrada / Saída]]="Saída",FluxoCaixa10131514[[#This Row],[R$ (Valores)]]*-1,FluxoCaixa10131514[[#This Row],[R$ (Valores)]])</f>
        <v>-150</v>
      </c>
    </row>
    <row r="457" spans="2:15">
      <c r="B457" s="48" t="s">
        <v>2416</v>
      </c>
      <c r="C457" s="48" t="s">
        <v>2419</v>
      </c>
      <c r="D457" s="16">
        <v>46136</v>
      </c>
      <c r="E457" s="48" t="s">
        <v>2417</v>
      </c>
      <c r="F457" s="17" t="s">
        <v>2</v>
      </c>
      <c r="G457" s="17" t="s">
        <v>70</v>
      </c>
      <c r="H457" s="17" t="s">
        <v>1789</v>
      </c>
      <c r="I457" s="21">
        <v>2000</v>
      </c>
      <c r="J457" s="17" t="s">
        <v>525</v>
      </c>
      <c r="K457" s="20">
        <f>IF(FluxoCaixa10131514[[#This Row],[Movimento ]]="Saldo Inicial",FluxoCaixa10131514[[#This Row],[R$ (Valores)]],K456+FluxoCaixa10131514[[#This Row],[Valores Receitas / Despesas]])</f>
        <v>4637.8600000000442</v>
      </c>
      <c r="L457" s="20">
        <f>IF(FluxoCaixa10131514[[#This Row],[Entrada / Saída]]="Saída",FluxoCaixa10131514[[#This Row],[R$ (Valores)]]*-1,FluxoCaixa10131514[[#This Row],[R$ (Valores)]])</f>
        <v>-2000</v>
      </c>
    </row>
    <row r="458" spans="2:15">
      <c r="B458" s="48" t="s">
        <v>2416</v>
      </c>
      <c r="C458" s="48" t="s">
        <v>2419</v>
      </c>
      <c r="D458" s="16">
        <v>46136</v>
      </c>
      <c r="E458" s="48" t="s">
        <v>2417</v>
      </c>
      <c r="F458" s="17" t="s">
        <v>2</v>
      </c>
      <c r="G458" s="17" t="s">
        <v>71</v>
      </c>
      <c r="H458" s="17" t="s">
        <v>2953</v>
      </c>
      <c r="I458" s="21">
        <v>231.2</v>
      </c>
      <c r="J458" s="17" t="s">
        <v>525</v>
      </c>
      <c r="K458" s="20">
        <f>IF(FluxoCaixa10131514[[#This Row],[Movimento ]]="Saldo Inicial",FluxoCaixa10131514[[#This Row],[R$ (Valores)]],K457+FluxoCaixa10131514[[#This Row],[Valores Receitas / Despesas]])</f>
        <v>4406.6600000000444</v>
      </c>
      <c r="L458" s="20">
        <f>IF(FluxoCaixa10131514[[#This Row],[Entrada / Saída]]="Saída",FluxoCaixa10131514[[#This Row],[R$ (Valores)]]*-1,FluxoCaixa10131514[[#This Row],[R$ (Valores)]])</f>
        <v>-231.2</v>
      </c>
      <c r="O458" s="31"/>
    </row>
    <row r="459" spans="2:15">
      <c r="B459" s="48" t="s">
        <v>2416</v>
      </c>
      <c r="C459" s="48" t="s">
        <v>2419</v>
      </c>
      <c r="D459" s="16">
        <v>46136</v>
      </c>
      <c r="E459" s="48" t="s">
        <v>2417</v>
      </c>
      <c r="F459" s="17" t="s">
        <v>2</v>
      </c>
      <c r="G459" s="17" t="s">
        <v>70</v>
      </c>
      <c r="H459" s="17" t="s">
        <v>2954</v>
      </c>
      <c r="I459" s="21">
        <v>2866.66</v>
      </c>
      <c r="J459" s="17" t="s">
        <v>525</v>
      </c>
      <c r="K459" s="20">
        <f>IF(FluxoCaixa10131514[[#This Row],[Movimento ]]="Saldo Inicial",FluxoCaixa10131514[[#This Row],[R$ (Valores)]],K458+FluxoCaixa10131514[[#This Row],[Valores Receitas / Despesas]])</f>
        <v>1540.0000000000446</v>
      </c>
      <c r="L459" s="20">
        <f>IF(FluxoCaixa10131514[[#This Row],[Entrada / Saída]]="Saída",FluxoCaixa10131514[[#This Row],[R$ (Valores)]]*-1,FluxoCaixa10131514[[#This Row],[R$ (Valores)]])</f>
        <v>-2866.66</v>
      </c>
    </row>
    <row r="460" spans="2:15">
      <c r="B460" s="48" t="s">
        <v>2416</v>
      </c>
      <c r="C460" s="48" t="s">
        <v>2419</v>
      </c>
      <c r="D460" s="16">
        <v>46136</v>
      </c>
      <c r="E460" s="48" t="s">
        <v>2417</v>
      </c>
      <c r="F460" s="17" t="s">
        <v>2</v>
      </c>
      <c r="G460" s="17" t="s">
        <v>105</v>
      </c>
      <c r="H460" s="17" t="s">
        <v>1008</v>
      </c>
      <c r="I460" s="21">
        <v>400</v>
      </c>
      <c r="J460" s="17" t="s">
        <v>525</v>
      </c>
      <c r="K460" s="20">
        <f>IF(FluxoCaixa10131514[[#This Row],[Movimento ]]="Saldo Inicial",FluxoCaixa10131514[[#This Row],[R$ (Valores)]],K459+FluxoCaixa10131514[[#This Row],[Valores Receitas / Despesas]])</f>
        <v>1140.0000000000446</v>
      </c>
      <c r="L460" s="20">
        <f>IF(FluxoCaixa10131514[[#This Row],[Entrada / Saída]]="Saída",FluxoCaixa10131514[[#This Row],[R$ (Valores)]]*-1,FluxoCaixa10131514[[#This Row],[R$ (Valores)]])</f>
        <v>-400</v>
      </c>
      <c r="O460" s="26"/>
    </row>
    <row r="461" spans="2:15">
      <c r="B461" s="48" t="s">
        <v>2416</v>
      </c>
      <c r="C461" s="48" t="s">
        <v>2419</v>
      </c>
      <c r="D461" s="16">
        <v>46136</v>
      </c>
      <c r="E461" s="48" t="s">
        <v>2417</v>
      </c>
      <c r="F461" s="17" t="s">
        <v>2</v>
      </c>
      <c r="G461" s="17" t="s">
        <v>225</v>
      </c>
      <c r="H461" s="17" t="s">
        <v>2955</v>
      </c>
      <c r="I461" s="21">
        <v>215.31</v>
      </c>
      <c r="J461" s="17" t="s">
        <v>525</v>
      </c>
      <c r="K461" s="20">
        <f>IF(FluxoCaixa10131514[[#This Row],[Movimento ]]="Saldo Inicial",FluxoCaixa10131514[[#This Row],[R$ (Valores)]],K460+FluxoCaixa10131514[[#This Row],[Valores Receitas / Despesas]])</f>
        <v>924.69000000004462</v>
      </c>
      <c r="L461" s="20">
        <f>IF(FluxoCaixa10131514[[#This Row],[Entrada / Saída]]="Saída",FluxoCaixa10131514[[#This Row],[R$ (Valores)]]*-1,FluxoCaixa10131514[[#This Row],[R$ (Valores)]])</f>
        <v>-215.31</v>
      </c>
    </row>
    <row r="462" spans="2:15">
      <c r="B462" s="48" t="s">
        <v>2416</v>
      </c>
      <c r="C462" s="48" t="s">
        <v>2419</v>
      </c>
      <c r="D462" s="56">
        <v>46139</v>
      </c>
      <c r="E462" s="52" t="s">
        <v>2413</v>
      </c>
      <c r="F462" s="17" t="s">
        <v>2</v>
      </c>
      <c r="G462" s="17" t="s">
        <v>75</v>
      </c>
      <c r="H462" s="17" t="s">
        <v>997</v>
      </c>
      <c r="I462" s="21">
        <v>65000</v>
      </c>
      <c r="J462" s="17" t="s">
        <v>525</v>
      </c>
      <c r="K462" s="20">
        <f>IF(FluxoCaixa10131514[[#This Row],[Movimento ]]="Saldo Inicial",FluxoCaixa10131514[[#This Row],[R$ (Valores)]],K461+FluxoCaixa10131514[[#This Row],[Valores Receitas / Despesas]])</f>
        <v>-64075.309999999954</v>
      </c>
      <c r="L462" s="20">
        <f>IF(FluxoCaixa10131514[[#This Row],[Entrada / Saída]]="Saída",FluxoCaixa10131514[[#This Row],[R$ (Valores)]]*-1,FluxoCaixa10131514[[#This Row],[R$ (Valores)]])</f>
        <v>-65000</v>
      </c>
    </row>
    <row r="463" spans="2:15">
      <c r="B463" s="48" t="s">
        <v>2416</v>
      </c>
      <c r="C463" s="48" t="s">
        <v>2419</v>
      </c>
      <c r="D463" s="56">
        <v>46139</v>
      </c>
      <c r="E463" s="52" t="s">
        <v>2413</v>
      </c>
      <c r="F463" s="17" t="s">
        <v>1</v>
      </c>
      <c r="G463" s="17" t="s">
        <v>6</v>
      </c>
      <c r="H463" s="17" t="s">
        <v>1476</v>
      </c>
      <c r="I463" s="21">
        <v>17100</v>
      </c>
      <c r="J463" s="17" t="s">
        <v>525</v>
      </c>
      <c r="K463" s="20">
        <f>IF(FluxoCaixa10131514[[#This Row],[Movimento ]]="Saldo Inicial",FluxoCaixa10131514[[#This Row],[R$ (Valores)]],K462+FluxoCaixa10131514[[#This Row],[Valores Receitas / Despesas]])</f>
        <v>-46975.309999999954</v>
      </c>
      <c r="L463" s="20">
        <f>IF(FluxoCaixa10131514[[#This Row],[Entrada / Saída]]="Saída",FluxoCaixa10131514[[#This Row],[R$ (Valores)]]*-1,FluxoCaixa10131514[[#This Row],[R$ (Valores)]])</f>
        <v>17100</v>
      </c>
    </row>
    <row r="464" spans="2:15">
      <c r="B464" s="48" t="s">
        <v>2416</v>
      </c>
      <c r="C464" s="48" t="s">
        <v>2419</v>
      </c>
      <c r="D464" s="56">
        <v>46139</v>
      </c>
      <c r="E464" s="52" t="s">
        <v>2413</v>
      </c>
      <c r="F464" s="17" t="s">
        <v>1</v>
      </c>
      <c r="G464" s="17" t="s">
        <v>6</v>
      </c>
      <c r="H464" s="17" t="s">
        <v>1476</v>
      </c>
      <c r="I464" s="21">
        <v>15843.75</v>
      </c>
      <c r="J464" s="17" t="s">
        <v>525</v>
      </c>
      <c r="K464" s="20">
        <f>IF(FluxoCaixa10131514[[#This Row],[Movimento ]]="Saldo Inicial",FluxoCaixa10131514[[#This Row],[R$ (Valores)]],K463+FluxoCaixa10131514[[#This Row],[Valores Receitas / Despesas]])</f>
        <v>-31131.559999999954</v>
      </c>
      <c r="L464" s="20">
        <f>IF(FluxoCaixa10131514[[#This Row],[Entrada / Saída]]="Saída",FluxoCaixa10131514[[#This Row],[R$ (Valores)]]*-1,FluxoCaixa10131514[[#This Row],[R$ (Valores)]])</f>
        <v>15843.75</v>
      </c>
    </row>
    <row r="465" spans="2:12">
      <c r="B465" s="48" t="s">
        <v>2416</v>
      </c>
      <c r="C465" s="48" t="s">
        <v>2419</v>
      </c>
      <c r="D465" s="56">
        <v>46139</v>
      </c>
      <c r="E465" s="52" t="s">
        <v>2413</v>
      </c>
      <c r="F465" s="17" t="s">
        <v>1</v>
      </c>
      <c r="G465" s="17" t="s">
        <v>6</v>
      </c>
      <c r="H465" s="17" t="s">
        <v>1476</v>
      </c>
      <c r="I465" s="21">
        <v>17100</v>
      </c>
      <c r="J465" s="17" t="s">
        <v>525</v>
      </c>
      <c r="K465" s="20">
        <f>IF(FluxoCaixa10131514[[#This Row],[Movimento ]]="Saldo Inicial",FluxoCaixa10131514[[#This Row],[R$ (Valores)]],K464+FluxoCaixa10131514[[#This Row],[Valores Receitas / Despesas]])</f>
        <v>-14031.559999999954</v>
      </c>
      <c r="L465" s="20">
        <f>IF(FluxoCaixa10131514[[#This Row],[Entrada / Saída]]="Saída",FluxoCaixa10131514[[#This Row],[R$ (Valores)]]*-1,FluxoCaixa10131514[[#This Row],[R$ (Valores)]])</f>
        <v>17100</v>
      </c>
    </row>
    <row r="466" spans="2:12">
      <c r="B466" s="48" t="s">
        <v>2416</v>
      </c>
      <c r="C466" s="48" t="s">
        <v>2419</v>
      </c>
      <c r="D466" s="56">
        <v>46139</v>
      </c>
      <c r="E466" s="52" t="s">
        <v>2413</v>
      </c>
      <c r="F466" s="17" t="s">
        <v>1</v>
      </c>
      <c r="G466" s="17" t="s">
        <v>6</v>
      </c>
      <c r="H466" s="17" t="s">
        <v>1476</v>
      </c>
      <c r="I466" s="21">
        <v>17100</v>
      </c>
      <c r="J466" s="17" t="s">
        <v>525</v>
      </c>
      <c r="K466" s="20">
        <f>IF(FluxoCaixa10131514[[#This Row],[Movimento ]]="Saldo Inicial",FluxoCaixa10131514[[#This Row],[R$ (Valores)]],K465+FluxoCaixa10131514[[#This Row],[Valores Receitas / Despesas]])</f>
        <v>3068.440000000046</v>
      </c>
      <c r="L466" s="20">
        <f>IF(FluxoCaixa10131514[[#This Row],[Entrada / Saída]]="Saída",FluxoCaixa10131514[[#This Row],[R$ (Valores)]]*-1,FluxoCaixa10131514[[#This Row],[R$ (Valores)]])</f>
        <v>17100</v>
      </c>
    </row>
    <row r="467" spans="2:12">
      <c r="B467" s="48" t="s">
        <v>2416</v>
      </c>
      <c r="C467" s="48" t="s">
        <v>2419</v>
      </c>
      <c r="D467" s="56">
        <v>46139</v>
      </c>
      <c r="E467" s="52" t="s">
        <v>2413</v>
      </c>
      <c r="F467" s="17" t="s">
        <v>1</v>
      </c>
      <c r="G467" s="17" t="s">
        <v>6</v>
      </c>
      <c r="H467" s="17" t="s">
        <v>1476</v>
      </c>
      <c r="I467" s="21">
        <v>17100</v>
      </c>
      <c r="J467" s="17" t="s">
        <v>525</v>
      </c>
      <c r="K467" s="20">
        <f>IF(FluxoCaixa10131514[[#This Row],[Movimento ]]="Saldo Inicial",FluxoCaixa10131514[[#This Row],[R$ (Valores)]],K466+FluxoCaixa10131514[[#This Row],[Valores Receitas / Despesas]])</f>
        <v>20168.440000000046</v>
      </c>
      <c r="L467" s="20">
        <f>IF(FluxoCaixa10131514[[#This Row],[Entrada / Saída]]="Saída",FluxoCaixa10131514[[#This Row],[R$ (Valores)]]*-1,FluxoCaixa10131514[[#This Row],[R$ (Valores)]])</f>
        <v>17100</v>
      </c>
    </row>
    <row r="468" spans="2:12">
      <c r="B468" s="48" t="s">
        <v>2416</v>
      </c>
      <c r="C468" s="48" t="s">
        <v>2419</v>
      </c>
      <c r="D468" s="56">
        <v>46139</v>
      </c>
      <c r="E468" s="52" t="s">
        <v>2413</v>
      </c>
      <c r="F468" s="17" t="s">
        <v>2</v>
      </c>
      <c r="G468" s="17" t="s">
        <v>20</v>
      </c>
      <c r="H468" s="17" t="s">
        <v>1207</v>
      </c>
      <c r="I468" s="21">
        <v>17485.02</v>
      </c>
      <c r="J468" s="17" t="s">
        <v>525</v>
      </c>
      <c r="K468" s="20">
        <f>IF(FluxoCaixa10131514[[#This Row],[Movimento ]]="Saldo Inicial",FluxoCaixa10131514[[#This Row],[R$ (Valores)]],K467+FluxoCaixa10131514[[#This Row],[Valores Receitas / Despesas]])</f>
        <v>2683.4200000000455</v>
      </c>
      <c r="L468" s="20">
        <f>IF(FluxoCaixa10131514[[#This Row],[Entrada / Saída]]="Saída",FluxoCaixa10131514[[#This Row],[R$ (Valores)]]*-1,FluxoCaixa10131514[[#This Row],[R$ (Valores)]])</f>
        <v>-17485.02</v>
      </c>
    </row>
    <row r="469" spans="2:12">
      <c r="B469" s="48" t="s">
        <v>2416</v>
      </c>
      <c r="C469" s="48" t="s">
        <v>2419</v>
      </c>
      <c r="D469" s="56">
        <v>46139</v>
      </c>
      <c r="E469" s="52" t="s">
        <v>2496</v>
      </c>
      <c r="F469" s="17" t="s">
        <v>2</v>
      </c>
      <c r="G469" s="17" t="s">
        <v>70</v>
      </c>
      <c r="H469" s="17" t="s">
        <v>599</v>
      </c>
      <c r="I469" s="21">
        <v>400</v>
      </c>
      <c r="J469" s="17" t="s">
        <v>525</v>
      </c>
      <c r="K469" s="20">
        <f>IF(FluxoCaixa10131514[[#This Row],[Movimento ]]="Saldo Inicial",FluxoCaixa10131514[[#This Row],[R$ (Valores)]],K468+FluxoCaixa10131514[[#This Row],[Valores Receitas / Despesas]])</f>
        <v>2283.4200000000455</v>
      </c>
      <c r="L469" s="20">
        <f>IF(FluxoCaixa10131514[[#This Row],[Entrada / Saída]]="Saída",FluxoCaixa10131514[[#This Row],[R$ (Valores)]]*-1,FluxoCaixa10131514[[#This Row],[R$ (Valores)]])</f>
        <v>-400</v>
      </c>
    </row>
    <row r="470" spans="2:12">
      <c r="B470" s="48" t="s">
        <v>2416</v>
      </c>
      <c r="C470" s="48" t="s">
        <v>2419</v>
      </c>
      <c r="D470" s="56">
        <v>46139</v>
      </c>
      <c r="E470" s="52" t="s">
        <v>2496</v>
      </c>
      <c r="F470" s="17" t="s">
        <v>2</v>
      </c>
      <c r="G470" s="17" t="s">
        <v>70</v>
      </c>
      <c r="H470" s="17" t="s">
        <v>2962</v>
      </c>
      <c r="I470" s="21">
        <v>280</v>
      </c>
      <c r="J470" s="17" t="s">
        <v>525</v>
      </c>
      <c r="K470" s="20">
        <f>IF(FluxoCaixa10131514[[#This Row],[Movimento ]]="Saldo Inicial",FluxoCaixa10131514[[#This Row],[R$ (Valores)]],K469+FluxoCaixa10131514[[#This Row],[Valores Receitas / Despesas]])</f>
        <v>2003.4200000000455</v>
      </c>
      <c r="L470" s="20">
        <f>IF(FluxoCaixa10131514[[#This Row],[Entrada / Saída]]="Saída",FluxoCaixa10131514[[#This Row],[R$ (Valores)]]*-1,FluxoCaixa10131514[[#This Row],[R$ (Valores)]])</f>
        <v>-280</v>
      </c>
    </row>
    <row r="471" spans="2:12">
      <c r="B471" s="48" t="s">
        <v>2416</v>
      </c>
      <c r="C471" s="48" t="s">
        <v>2419</v>
      </c>
      <c r="D471" s="56">
        <v>46140</v>
      </c>
      <c r="E471" s="48" t="s">
        <v>2413</v>
      </c>
      <c r="F471" s="17" t="s">
        <v>2</v>
      </c>
      <c r="G471" s="17" t="s">
        <v>70</v>
      </c>
      <c r="H471" s="17" t="s">
        <v>2985</v>
      </c>
      <c r="I471" s="21">
        <v>1400</v>
      </c>
      <c r="J471" s="17" t="s">
        <v>525</v>
      </c>
      <c r="K471" s="20">
        <f>IF(FluxoCaixa10131514[[#This Row],[Movimento ]]="Saldo Inicial",FluxoCaixa10131514[[#This Row],[R$ (Valores)]],K470+FluxoCaixa10131514[[#This Row],[Valores Receitas / Despesas]])</f>
        <v>603.42000000004555</v>
      </c>
      <c r="L471" s="20">
        <f>IF(FluxoCaixa10131514[[#This Row],[Entrada / Saída]]="Saída",FluxoCaixa10131514[[#This Row],[R$ (Valores)]]*-1,FluxoCaixa10131514[[#This Row],[R$ (Valores)]])</f>
        <v>-1400</v>
      </c>
    </row>
    <row r="472" spans="2:12">
      <c r="B472" s="48" t="s">
        <v>2416</v>
      </c>
      <c r="C472" s="48" t="s">
        <v>2419</v>
      </c>
      <c r="D472" s="56">
        <v>46140</v>
      </c>
      <c r="E472" s="48" t="s">
        <v>2413</v>
      </c>
      <c r="F472" s="17" t="s">
        <v>2</v>
      </c>
      <c r="G472" s="17" t="s">
        <v>75</v>
      </c>
      <c r="H472" s="17" t="s">
        <v>997</v>
      </c>
      <c r="I472" s="21">
        <v>20000</v>
      </c>
      <c r="J472" s="17" t="s">
        <v>525</v>
      </c>
      <c r="K472" s="20">
        <f>IF(FluxoCaixa10131514[[#This Row],[Movimento ]]="Saldo Inicial",FluxoCaixa10131514[[#This Row],[R$ (Valores)]],K471+FluxoCaixa10131514[[#This Row],[Valores Receitas / Despesas]])</f>
        <v>-19396.579999999954</v>
      </c>
      <c r="L472" s="20">
        <f>IF(FluxoCaixa10131514[[#This Row],[Entrada / Saída]]="Saída",FluxoCaixa10131514[[#This Row],[R$ (Valores)]]*-1,FluxoCaixa10131514[[#This Row],[R$ (Valores)]])</f>
        <v>-20000</v>
      </c>
    </row>
    <row r="473" spans="2:12">
      <c r="B473" s="48" t="s">
        <v>2416</v>
      </c>
      <c r="C473" s="48" t="s">
        <v>2419</v>
      </c>
      <c r="D473" s="56">
        <v>46140</v>
      </c>
      <c r="E473" s="48" t="s">
        <v>2413</v>
      </c>
      <c r="F473" s="17" t="s">
        <v>1</v>
      </c>
      <c r="G473" s="17" t="s">
        <v>6</v>
      </c>
      <c r="H473" s="17" t="s">
        <v>1476</v>
      </c>
      <c r="I473" s="21">
        <v>16390.84</v>
      </c>
      <c r="J473" s="17" t="s">
        <v>525</v>
      </c>
      <c r="K473" s="20">
        <f>IF(FluxoCaixa10131514[[#This Row],[Movimento ]]="Saldo Inicial",FluxoCaixa10131514[[#This Row],[R$ (Valores)]],K472+FluxoCaixa10131514[[#This Row],[Valores Receitas / Despesas]])</f>
        <v>-3005.7399999999543</v>
      </c>
      <c r="L473" s="20">
        <f>IF(FluxoCaixa10131514[[#This Row],[Entrada / Saída]]="Saída",FluxoCaixa10131514[[#This Row],[R$ (Valores)]]*-1,FluxoCaixa10131514[[#This Row],[R$ (Valores)]])</f>
        <v>16390.84</v>
      </c>
    </row>
    <row r="474" spans="2:12">
      <c r="B474" s="48" t="s">
        <v>2416</v>
      </c>
      <c r="C474" s="48" t="s">
        <v>2419</v>
      </c>
      <c r="D474" s="56">
        <v>46140</v>
      </c>
      <c r="E474" s="48" t="s">
        <v>2413</v>
      </c>
      <c r="F474" s="17" t="s">
        <v>2</v>
      </c>
      <c r="G474" s="17" t="s">
        <v>61</v>
      </c>
      <c r="H474" s="17" t="s">
        <v>2986</v>
      </c>
      <c r="I474" s="21">
        <v>3000</v>
      </c>
      <c r="J474" s="17" t="s">
        <v>525</v>
      </c>
      <c r="K474" s="20">
        <f>IF(FluxoCaixa10131514[[#This Row],[Movimento ]]="Saldo Inicial",FluxoCaixa10131514[[#This Row],[R$ (Valores)]],K473+FluxoCaixa10131514[[#This Row],[Valores Receitas / Despesas]])</f>
        <v>-6005.7399999999543</v>
      </c>
      <c r="L474" s="20">
        <f>IF(FluxoCaixa10131514[[#This Row],[Entrada / Saída]]="Saída",FluxoCaixa10131514[[#This Row],[R$ (Valores)]]*-1,FluxoCaixa10131514[[#This Row],[R$ (Valores)]])</f>
        <v>-3000</v>
      </c>
    </row>
    <row r="475" spans="2:12">
      <c r="B475" s="48" t="s">
        <v>2416</v>
      </c>
      <c r="C475" s="48" t="s">
        <v>2419</v>
      </c>
      <c r="D475" s="56">
        <v>46140</v>
      </c>
      <c r="E475" s="48" t="s">
        <v>2413</v>
      </c>
      <c r="F475" s="17" t="s">
        <v>2</v>
      </c>
      <c r="G475" s="17" t="s">
        <v>519</v>
      </c>
      <c r="H475" s="17" t="s">
        <v>1971</v>
      </c>
      <c r="I475" s="21">
        <v>2000</v>
      </c>
      <c r="J475" s="17" t="s">
        <v>525</v>
      </c>
      <c r="K475" s="20">
        <f>IF(FluxoCaixa10131514[[#This Row],[Movimento ]]="Saldo Inicial",FluxoCaixa10131514[[#This Row],[R$ (Valores)]],K474+FluxoCaixa10131514[[#This Row],[Valores Receitas / Despesas]])</f>
        <v>-8005.7399999999543</v>
      </c>
      <c r="L475" s="20">
        <f>IF(FluxoCaixa10131514[[#This Row],[Entrada / Saída]]="Saída",FluxoCaixa10131514[[#This Row],[R$ (Valores)]]*-1,FluxoCaixa10131514[[#This Row],[R$ (Valores)]])</f>
        <v>-2000</v>
      </c>
    </row>
    <row r="476" spans="2:12">
      <c r="B476" s="48" t="s">
        <v>2416</v>
      </c>
      <c r="C476" s="48" t="s">
        <v>2419</v>
      </c>
      <c r="D476" s="56">
        <v>46140</v>
      </c>
      <c r="E476" s="48" t="s">
        <v>2413</v>
      </c>
      <c r="F476" s="17" t="s">
        <v>2</v>
      </c>
      <c r="G476" s="17" t="s">
        <v>507</v>
      </c>
      <c r="H476" s="17" t="s">
        <v>2987</v>
      </c>
      <c r="I476" s="21">
        <v>108.39</v>
      </c>
      <c r="J476" s="17" t="s">
        <v>525</v>
      </c>
      <c r="K476" s="20">
        <f>IF(FluxoCaixa10131514[[#This Row],[Movimento ]]="Saldo Inicial",FluxoCaixa10131514[[#This Row],[R$ (Valores)]],K475+FluxoCaixa10131514[[#This Row],[Valores Receitas / Despesas]])</f>
        <v>-8114.1299999999546</v>
      </c>
      <c r="L476" s="20">
        <f>IF(FluxoCaixa10131514[[#This Row],[Entrada / Saída]]="Saída",FluxoCaixa10131514[[#This Row],[R$ (Valores)]]*-1,FluxoCaixa10131514[[#This Row],[R$ (Valores)]])</f>
        <v>-108.39</v>
      </c>
    </row>
    <row r="477" spans="2:12">
      <c r="B477" s="48" t="s">
        <v>2416</v>
      </c>
      <c r="C477" s="48" t="s">
        <v>2419</v>
      </c>
      <c r="D477" s="56">
        <v>46140</v>
      </c>
      <c r="E477" s="48" t="s">
        <v>2413</v>
      </c>
      <c r="F477" s="17" t="s">
        <v>2</v>
      </c>
      <c r="G477" s="17" t="s">
        <v>507</v>
      </c>
      <c r="H477" s="17" t="s">
        <v>2988</v>
      </c>
      <c r="I477" s="21">
        <v>68.17</v>
      </c>
      <c r="J477" s="17" t="s">
        <v>525</v>
      </c>
      <c r="K477" s="20">
        <f>IF(FluxoCaixa10131514[[#This Row],[Movimento ]]="Saldo Inicial",FluxoCaixa10131514[[#This Row],[R$ (Valores)]],K476+FluxoCaixa10131514[[#This Row],[Valores Receitas / Despesas]])</f>
        <v>-8182.2999999999547</v>
      </c>
      <c r="L477" s="20">
        <f>IF(FluxoCaixa10131514[[#This Row],[Entrada / Saída]]="Saída",FluxoCaixa10131514[[#This Row],[R$ (Valores)]]*-1,FluxoCaixa10131514[[#This Row],[R$ (Valores)]])</f>
        <v>-68.17</v>
      </c>
    </row>
    <row r="478" spans="2:12">
      <c r="B478" s="48" t="s">
        <v>2416</v>
      </c>
      <c r="C478" s="48" t="s">
        <v>2419</v>
      </c>
      <c r="D478" s="56">
        <v>46140</v>
      </c>
      <c r="E478" s="48" t="s">
        <v>2413</v>
      </c>
      <c r="F478" s="17" t="s">
        <v>2</v>
      </c>
      <c r="G478" s="17" t="s">
        <v>507</v>
      </c>
      <c r="H478" s="17" t="s">
        <v>2989</v>
      </c>
      <c r="I478" s="21">
        <v>68.17</v>
      </c>
      <c r="J478" s="17" t="s">
        <v>525</v>
      </c>
      <c r="K478" s="20">
        <f>IF(FluxoCaixa10131514[[#This Row],[Movimento ]]="Saldo Inicial",FluxoCaixa10131514[[#This Row],[R$ (Valores)]],K477+FluxoCaixa10131514[[#This Row],[Valores Receitas / Despesas]])</f>
        <v>-8250.4699999999539</v>
      </c>
      <c r="L478" s="20">
        <f>IF(FluxoCaixa10131514[[#This Row],[Entrada / Saída]]="Saída",FluxoCaixa10131514[[#This Row],[R$ (Valores)]]*-1,FluxoCaixa10131514[[#This Row],[R$ (Valores)]])</f>
        <v>-68.17</v>
      </c>
    </row>
    <row r="479" spans="2:12">
      <c r="B479" s="48" t="s">
        <v>2416</v>
      </c>
      <c r="C479" s="48" t="s">
        <v>2419</v>
      </c>
      <c r="D479" s="56">
        <v>46140</v>
      </c>
      <c r="E479" s="48" t="s">
        <v>2413</v>
      </c>
      <c r="F479" s="17" t="s">
        <v>2</v>
      </c>
      <c r="G479" s="17" t="s">
        <v>507</v>
      </c>
      <c r="H479" s="17" t="s">
        <v>2990</v>
      </c>
      <c r="I479" s="21">
        <v>68.17</v>
      </c>
      <c r="J479" s="17" t="s">
        <v>525</v>
      </c>
      <c r="K479" s="20">
        <f>IF(FluxoCaixa10131514[[#This Row],[Movimento ]]="Saldo Inicial",FluxoCaixa10131514[[#This Row],[R$ (Valores)]],K478+FluxoCaixa10131514[[#This Row],[Valores Receitas / Despesas]])</f>
        <v>-8318.6399999999539</v>
      </c>
      <c r="L479" s="20">
        <f>IF(FluxoCaixa10131514[[#This Row],[Entrada / Saída]]="Saída",FluxoCaixa10131514[[#This Row],[R$ (Valores)]]*-1,FluxoCaixa10131514[[#This Row],[R$ (Valores)]])</f>
        <v>-68.17</v>
      </c>
    </row>
    <row r="480" spans="2:12">
      <c r="B480" s="48" t="s">
        <v>2416</v>
      </c>
      <c r="C480" s="48" t="s">
        <v>2419</v>
      </c>
      <c r="D480" s="56">
        <v>46140</v>
      </c>
      <c r="E480" s="48" t="s">
        <v>2413</v>
      </c>
      <c r="F480" s="17" t="s">
        <v>2</v>
      </c>
      <c r="G480" s="17" t="s">
        <v>507</v>
      </c>
      <c r="H480" s="17" t="s">
        <v>2991</v>
      </c>
      <c r="I480" s="21">
        <v>68.17</v>
      </c>
      <c r="J480" s="17" t="s">
        <v>525</v>
      </c>
      <c r="K480" s="20">
        <f>IF(FluxoCaixa10131514[[#This Row],[Movimento ]]="Saldo Inicial",FluxoCaixa10131514[[#This Row],[R$ (Valores)]],K479+FluxoCaixa10131514[[#This Row],[Valores Receitas / Despesas]])</f>
        <v>-8386.809999999954</v>
      </c>
      <c r="L480" s="20">
        <f>IF(FluxoCaixa10131514[[#This Row],[Entrada / Saída]]="Saída",FluxoCaixa10131514[[#This Row],[R$ (Valores)]]*-1,FluxoCaixa10131514[[#This Row],[R$ (Valores)]])</f>
        <v>-68.17</v>
      </c>
    </row>
    <row r="481" spans="2:12">
      <c r="B481" s="48" t="s">
        <v>2416</v>
      </c>
      <c r="C481" s="48" t="s">
        <v>2419</v>
      </c>
      <c r="D481" s="56">
        <v>46140</v>
      </c>
      <c r="E481" s="48" t="s">
        <v>2413</v>
      </c>
      <c r="F481" s="17" t="s">
        <v>1</v>
      </c>
      <c r="G481" s="17" t="s">
        <v>6</v>
      </c>
      <c r="H481" s="17" t="s">
        <v>1476</v>
      </c>
      <c r="I481" s="21">
        <v>17100</v>
      </c>
      <c r="J481" s="17" t="s">
        <v>525</v>
      </c>
      <c r="K481" s="20">
        <f>IF(FluxoCaixa10131514[[#This Row],[Movimento ]]="Saldo Inicial",FluxoCaixa10131514[[#This Row],[R$ (Valores)]],K480+FluxoCaixa10131514[[#This Row],[Valores Receitas / Despesas]])</f>
        <v>8713.190000000046</v>
      </c>
      <c r="L481" s="20">
        <f>IF(FluxoCaixa10131514[[#This Row],[Entrada / Saída]]="Saída",FluxoCaixa10131514[[#This Row],[R$ (Valores)]]*-1,FluxoCaixa10131514[[#This Row],[R$ (Valores)]])</f>
        <v>17100</v>
      </c>
    </row>
    <row r="482" spans="2:12">
      <c r="B482" s="48" t="s">
        <v>2416</v>
      </c>
      <c r="C482" s="48" t="s">
        <v>2419</v>
      </c>
      <c r="D482" s="56">
        <v>46140</v>
      </c>
      <c r="E482" s="48" t="s">
        <v>2413</v>
      </c>
      <c r="F482" s="17" t="s">
        <v>2</v>
      </c>
      <c r="G482" s="17" t="s">
        <v>222</v>
      </c>
      <c r="H482" s="17" t="s">
        <v>2992</v>
      </c>
      <c r="I482" s="21">
        <v>765.01</v>
      </c>
      <c r="J482" s="17" t="s">
        <v>525</v>
      </c>
      <c r="K482" s="20">
        <f>IF(FluxoCaixa10131514[[#This Row],[Movimento ]]="Saldo Inicial",FluxoCaixa10131514[[#This Row],[R$ (Valores)]],K481+FluxoCaixa10131514[[#This Row],[Valores Receitas / Despesas]])</f>
        <v>7948.1800000000458</v>
      </c>
      <c r="L482" s="20">
        <f>IF(FluxoCaixa10131514[[#This Row],[Entrada / Saída]]="Saída",FluxoCaixa10131514[[#This Row],[R$ (Valores)]]*-1,FluxoCaixa10131514[[#This Row],[R$ (Valores)]])</f>
        <v>-765.01</v>
      </c>
    </row>
    <row r="483" spans="2:12">
      <c r="B483" s="48" t="s">
        <v>2416</v>
      </c>
      <c r="C483" s="48" t="s">
        <v>2419</v>
      </c>
      <c r="D483" s="56">
        <v>46141</v>
      </c>
      <c r="E483" s="48" t="s">
        <v>2413</v>
      </c>
      <c r="F483" s="17" t="s">
        <v>2</v>
      </c>
      <c r="G483" s="17" t="s">
        <v>225</v>
      </c>
      <c r="H483" s="17" t="s">
        <v>524</v>
      </c>
      <c r="I483" s="21">
        <v>11.12</v>
      </c>
      <c r="J483" s="17" t="s">
        <v>525</v>
      </c>
      <c r="K483" s="20">
        <f>IF(FluxoCaixa10131514[[#This Row],[Movimento ]]="Saldo Inicial",FluxoCaixa10131514[[#This Row],[R$ (Valores)]],K482+FluxoCaixa10131514[[#This Row],[Valores Receitas / Despesas]])</f>
        <v>7937.0600000000459</v>
      </c>
      <c r="L483" s="20">
        <f>IF(FluxoCaixa10131514[[#This Row],[Entrada / Saída]]="Saída",FluxoCaixa10131514[[#This Row],[R$ (Valores)]]*-1,FluxoCaixa10131514[[#This Row],[R$ (Valores)]])</f>
        <v>-11.12</v>
      </c>
    </row>
    <row r="484" spans="2:12">
      <c r="B484" s="48" t="s">
        <v>2416</v>
      </c>
      <c r="C484" s="48" t="s">
        <v>2419</v>
      </c>
      <c r="D484" s="56">
        <v>46141</v>
      </c>
      <c r="E484" s="48" t="s">
        <v>2417</v>
      </c>
      <c r="F484" s="17" t="s">
        <v>2</v>
      </c>
      <c r="G484" s="17" t="s">
        <v>70</v>
      </c>
      <c r="H484" s="17" t="s">
        <v>2993</v>
      </c>
      <c r="I484" s="21">
        <v>2000</v>
      </c>
      <c r="J484" s="17" t="s">
        <v>525</v>
      </c>
      <c r="K484" s="20">
        <f>IF(FluxoCaixa10131514[[#This Row],[Movimento ]]="Saldo Inicial",FluxoCaixa10131514[[#This Row],[R$ (Valores)]],K483+FluxoCaixa10131514[[#This Row],[Valores Receitas / Despesas]])</f>
        <v>5937.0600000000459</v>
      </c>
      <c r="L484" s="20">
        <f>IF(FluxoCaixa10131514[[#This Row],[Entrada / Saída]]="Saída",FluxoCaixa10131514[[#This Row],[R$ (Valores)]]*-1,FluxoCaixa10131514[[#This Row],[R$ (Valores)]])</f>
        <v>-2000</v>
      </c>
    </row>
    <row r="485" spans="2:12">
      <c r="B485" s="48" t="s">
        <v>2416</v>
      </c>
      <c r="C485" s="48" t="s">
        <v>2419</v>
      </c>
      <c r="D485" s="56">
        <v>46141</v>
      </c>
      <c r="E485" s="48" t="s">
        <v>2417</v>
      </c>
      <c r="F485" s="17" t="s">
        <v>2</v>
      </c>
      <c r="G485" s="17" t="s">
        <v>507</v>
      </c>
      <c r="H485" s="17" t="s">
        <v>2994</v>
      </c>
      <c r="I485" s="21">
        <v>68.17</v>
      </c>
      <c r="J485" s="17" t="s">
        <v>525</v>
      </c>
      <c r="K485" s="20">
        <f>IF(FluxoCaixa10131514[[#This Row],[Movimento ]]="Saldo Inicial",FluxoCaixa10131514[[#This Row],[R$ (Valores)]],K484+FluxoCaixa10131514[[#This Row],[Valores Receitas / Despesas]])</f>
        <v>5868.8900000000458</v>
      </c>
      <c r="L485" s="20">
        <f>IF(FluxoCaixa10131514[[#This Row],[Entrada / Saída]]="Saída",FluxoCaixa10131514[[#This Row],[R$ (Valores)]]*-1,FluxoCaixa10131514[[#This Row],[R$ (Valores)]])</f>
        <v>-68.17</v>
      </c>
    </row>
    <row r="486" spans="2:12">
      <c r="B486" s="48" t="s">
        <v>2416</v>
      </c>
      <c r="C486" s="48" t="s">
        <v>2419</v>
      </c>
      <c r="D486" s="56">
        <v>46141</v>
      </c>
      <c r="E486" s="48" t="s">
        <v>2417</v>
      </c>
      <c r="F486" s="17" t="s">
        <v>2</v>
      </c>
      <c r="G486" s="17" t="s">
        <v>25</v>
      </c>
      <c r="H486" s="17" t="s">
        <v>2996</v>
      </c>
      <c r="I486" s="21">
        <v>2770</v>
      </c>
      <c r="J486" s="17" t="s">
        <v>525</v>
      </c>
      <c r="K486" s="20">
        <f>IF(FluxoCaixa10131514[[#This Row],[Movimento ]]="Saldo Inicial",FluxoCaixa10131514[[#This Row],[R$ (Valores)]],K485+FluxoCaixa10131514[[#This Row],[Valores Receitas / Despesas]])</f>
        <v>3098.8900000000458</v>
      </c>
      <c r="L486" s="20">
        <f>IF(FluxoCaixa10131514[[#This Row],[Entrada / Saída]]="Saída",FluxoCaixa10131514[[#This Row],[R$ (Valores)]]*-1,FluxoCaixa10131514[[#This Row],[R$ (Valores)]])</f>
        <v>-2770</v>
      </c>
    </row>
    <row r="487" spans="2:12">
      <c r="B487" s="48" t="s">
        <v>2416</v>
      </c>
      <c r="C487" s="48" t="s">
        <v>2419</v>
      </c>
      <c r="D487" s="56">
        <v>46141</v>
      </c>
      <c r="E487" s="48" t="s">
        <v>2413</v>
      </c>
      <c r="F487" s="17" t="s">
        <v>2</v>
      </c>
      <c r="G487" s="17" t="s">
        <v>71</v>
      </c>
      <c r="H487" s="17" t="s">
        <v>2995</v>
      </c>
      <c r="I487" s="21">
        <v>350</v>
      </c>
      <c r="J487" s="17" t="s">
        <v>525</v>
      </c>
      <c r="K487" s="20">
        <f>IF(FluxoCaixa10131514[[#This Row],[Movimento ]]="Saldo Inicial",FluxoCaixa10131514[[#This Row],[R$ (Valores)]],K486+FluxoCaixa10131514[[#This Row],[Valores Receitas / Despesas]])</f>
        <v>2748.8900000000458</v>
      </c>
      <c r="L487" s="20">
        <f>IF(FluxoCaixa10131514[[#This Row],[Entrada / Saída]]="Saída",FluxoCaixa10131514[[#This Row],[R$ (Valores)]]*-1,FluxoCaixa10131514[[#This Row],[R$ (Valores)]])</f>
        <v>-350</v>
      </c>
    </row>
    <row r="488" spans="2:12">
      <c r="B488" s="48" t="s">
        <v>2416</v>
      </c>
      <c r="C488" s="48" t="s">
        <v>2419</v>
      </c>
      <c r="D488" s="16">
        <v>46142</v>
      </c>
      <c r="E488" s="48" t="s">
        <v>2417</v>
      </c>
      <c r="F488" s="17" t="s">
        <v>2</v>
      </c>
      <c r="G488" s="17" t="s">
        <v>61</v>
      </c>
      <c r="H488" s="17" t="s">
        <v>3003</v>
      </c>
      <c r="I488" s="21">
        <v>4200</v>
      </c>
      <c r="J488" s="17" t="s">
        <v>525</v>
      </c>
      <c r="K488" s="20">
        <f>IF(FluxoCaixa10131514[[#This Row],[Movimento ]]="Saldo Inicial",FluxoCaixa10131514[[#This Row],[R$ (Valores)]],K487+FluxoCaixa10131514[[#This Row],[Valores Receitas / Despesas]])</f>
        <v>-1451.1099999999542</v>
      </c>
      <c r="L488" s="20">
        <f>IF(FluxoCaixa10131514[[#This Row],[Entrada / Saída]]="Saída",FluxoCaixa10131514[[#This Row],[R$ (Valores)]]*-1,FluxoCaixa10131514[[#This Row],[R$ (Valores)]])</f>
        <v>-4200</v>
      </c>
    </row>
    <row r="489" spans="2:12">
      <c r="B489" s="48" t="s">
        <v>2416</v>
      </c>
      <c r="C489" s="48" t="s">
        <v>2419</v>
      </c>
      <c r="D489" s="16">
        <v>46142</v>
      </c>
      <c r="E489" s="48" t="s">
        <v>2413</v>
      </c>
      <c r="F489" s="17" t="s">
        <v>1</v>
      </c>
      <c r="G489" s="17" t="s">
        <v>75</v>
      </c>
      <c r="H489" s="17" t="s">
        <v>997</v>
      </c>
      <c r="I489" s="21">
        <v>600</v>
      </c>
      <c r="J489" s="17" t="s">
        <v>525</v>
      </c>
      <c r="K489" s="20">
        <f>IF(FluxoCaixa10131514[[#This Row],[Movimento ]]="Saldo Inicial",FluxoCaixa10131514[[#This Row],[R$ (Valores)]],K488+FluxoCaixa10131514[[#This Row],[Valores Receitas / Despesas]])</f>
        <v>-851.1099999999542</v>
      </c>
      <c r="L489" s="20">
        <f>IF(FluxoCaixa10131514[[#This Row],[Entrada / Saída]]="Saída",FluxoCaixa10131514[[#This Row],[R$ (Valores)]]*-1,FluxoCaixa10131514[[#This Row],[R$ (Valores)]])</f>
        <v>600</v>
      </c>
    </row>
    <row r="490" spans="2:12">
      <c r="B490" s="48" t="s">
        <v>2416</v>
      </c>
      <c r="C490" s="48" t="s">
        <v>2419</v>
      </c>
      <c r="D490" s="16">
        <v>46142</v>
      </c>
      <c r="E490" s="48" t="s">
        <v>2413</v>
      </c>
      <c r="F490" s="17" t="s">
        <v>1</v>
      </c>
      <c r="G490" s="17" t="s">
        <v>6</v>
      </c>
      <c r="H490" s="17" t="s">
        <v>3004</v>
      </c>
      <c r="I490" s="21">
        <v>2060.02</v>
      </c>
      <c r="J490" s="17" t="s">
        <v>525</v>
      </c>
      <c r="K490" s="20">
        <f>IF(FluxoCaixa10131514[[#This Row],[Movimento ]]="Saldo Inicial",FluxoCaixa10131514[[#This Row],[R$ (Valores)]],K489+FluxoCaixa10131514[[#This Row],[Valores Receitas / Despesas]])</f>
        <v>1208.9100000000458</v>
      </c>
      <c r="L490" s="20">
        <f>IF(FluxoCaixa10131514[[#This Row],[Entrada / Saída]]="Saída",FluxoCaixa10131514[[#This Row],[R$ (Valores)]]*-1,FluxoCaixa10131514[[#This Row],[R$ (Valores)]])</f>
        <v>2060.02</v>
      </c>
    </row>
    <row r="491" spans="2:12">
      <c r="B491" s="48" t="s">
        <v>2416</v>
      </c>
      <c r="C491" s="48" t="s">
        <v>2419</v>
      </c>
      <c r="D491" s="16">
        <v>46142</v>
      </c>
      <c r="E491" s="48" t="s">
        <v>2417</v>
      </c>
      <c r="F491" s="17" t="s">
        <v>2</v>
      </c>
      <c r="G491" s="17" t="s">
        <v>70</v>
      </c>
      <c r="H491" s="17" t="s">
        <v>3005</v>
      </c>
      <c r="I491" s="21">
        <v>1000</v>
      </c>
      <c r="J491" s="17" t="s">
        <v>525</v>
      </c>
      <c r="K491" s="20">
        <f>IF(FluxoCaixa10131514[[#This Row],[Movimento ]]="Saldo Inicial",FluxoCaixa10131514[[#This Row],[R$ (Valores)]],K490+FluxoCaixa10131514[[#This Row],[Valores Receitas / Despesas]])</f>
        <v>208.91000000004578</v>
      </c>
      <c r="L491" s="20">
        <f>IF(FluxoCaixa10131514[[#This Row],[Entrada / Saída]]="Saída",FluxoCaixa10131514[[#This Row],[R$ (Valores)]]*-1,FluxoCaixa10131514[[#This Row],[R$ (Valores)]])</f>
        <v>-1000</v>
      </c>
    </row>
    <row r="492" spans="2:12">
      <c r="B492" s="48"/>
      <c r="C492" s="48"/>
      <c r="D492" s="16"/>
      <c r="E492" s="48"/>
      <c r="F492" s="17"/>
      <c r="G492" s="17"/>
      <c r="H492" s="17"/>
      <c r="I492" s="21"/>
      <c r="J492" s="17" t="s">
        <v>525</v>
      </c>
      <c r="K492" s="20">
        <f>IF(FluxoCaixa10131514[[#This Row],[Movimento ]]="Saldo Inicial",FluxoCaixa10131514[[#This Row],[R$ (Valores)]],K491+FluxoCaixa10131514[[#This Row],[Valores Receitas / Despesas]])</f>
        <v>208.91000000004578</v>
      </c>
      <c r="L492" s="20">
        <f>IF(FluxoCaixa10131514[[#This Row],[Entrada / Saída]]="Saída",FluxoCaixa10131514[[#This Row],[R$ (Valores)]]*-1,FluxoCaixa10131514[[#This Row],[R$ (Valores)]])</f>
        <v>0</v>
      </c>
    </row>
    <row r="493" spans="2:12">
      <c r="B493" s="48"/>
      <c r="C493" s="48"/>
      <c r="D493" s="16"/>
      <c r="E493" s="48"/>
      <c r="F493" s="17"/>
      <c r="G493" s="17"/>
      <c r="H493" s="17"/>
      <c r="I493" s="21"/>
      <c r="J493" s="17" t="s">
        <v>525</v>
      </c>
      <c r="K493" s="20">
        <f>IF(FluxoCaixa10131514[[#This Row],[Movimento ]]="Saldo Inicial",FluxoCaixa10131514[[#This Row],[R$ (Valores)]],K492+FluxoCaixa10131514[[#This Row],[Valores Receitas / Despesas]])</f>
        <v>208.91000000004578</v>
      </c>
      <c r="L493" s="20">
        <f>IF(FluxoCaixa10131514[[#This Row],[Entrada / Saída]]="Saída",FluxoCaixa10131514[[#This Row],[R$ (Valores)]]*-1,FluxoCaixa10131514[[#This Row],[R$ (Valores)]])</f>
        <v>0</v>
      </c>
    </row>
    <row r="494" spans="2:12">
      <c r="B494" s="48"/>
      <c r="C494" s="48"/>
      <c r="D494" s="16"/>
      <c r="E494" s="48"/>
      <c r="F494" s="17"/>
      <c r="G494" s="17"/>
      <c r="H494" s="17"/>
      <c r="I494" s="21"/>
      <c r="J494" s="17" t="s">
        <v>525</v>
      </c>
      <c r="K494" s="20">
        <f>IF(FluxoCaixa10131514[[#This Row],[Movimento ]]="Saldo Inicial",FluxoCaixa10131514[[#This Row],[R$ (Valores)]],K493+FluxoCaixa10131514[[#This Row],[Valores Receitas / Despesas]])</f>
        <v>208.91000000004578</v>
      </c>
      <c r="L494" s="20">
        <f>IF(FluxoCaixa10131514[[#This Row],[Entrada / Saída]]="Saída",FluxoCaixa10131514[[#This Row],[R$ (Valores)]]*-1,FluxoCaixa10131514[[#This Row],[R$ (Valores)]])</f>
        <v>0</v>
      </c>
    </row>
    <row r="495" spans="2:12">
      <c r="B495" s="48"/>
      <c r="C495" s="48"/>
      <c r="D495" s="16"/>
      <c r="E495" s="48"/>
      <c r="F495" s="17"/>
      <c r="G495" s="17"/>
      <c r="H495" s="17"/>
      <c r="I495" s="21"/>
      <c r="J495" s="17" t="s">
        <v>525</v>
      </c>
      <c r="K495" s="20">
        <f>IF(FluxoCaixa10131514[[#This Row],[Movimento ]]="Saldo Inicial",FluxoCaixa10131514[[#This Row],[R$ (Valores)]],K494+FluxoCaixa10131514[[#This Row],[Valores Receitas / Despesas]])</f>
        <v>208.91000000004578</v>
      </c>
      <c r="L495" s="20">
        <f>IF(FluxoCaixa10131514[[#This Row],[Entrada / Saída]]="Saída",FluxoCaixa10131514[[#This Row],[R$ (Valores)]]*-1,FluxoCaixa10131514[[#This Row],[R$ (Valores)]])</f>
        <v>0</v>
      </c>
    </row>
    <row r="496" spans="2:12">
      <c r="B496" s="48"/>
      <c r="C496" s="48"/>
      <c r="D496" s="16"/>
      <c r="E496" s="48"/>
      <c r="F496" s="17"/>
      <c r="G496" s="17"/>
      <c r="H496" s="17"/>
      <c r="I496" s="21"/>
      <c r="J496" s="17" t="s">
        <v>525</v>
      </c>
      <c r="K496" s="20">
        <f>IF(FluxoCaixa10131514[[#This Row],[Movimento ]]="Saldo Inicial",FluxoCaixa10131514[[#This Row],[R$ (Valores)]],K495+FluxoCaixa10131514[[#This Row],[Valores Receitas / Despesas]])</f>
        <v>208.91000000004578</v>
      </c>
      <c r="L496" s="20">
        <f>IF(FluxoCaixa10131514[[#This Row],[Entrada / Saída]]="Saída",FluxoCaixa10131514[[#This Row],[R$ (Valores)]]*-1,FluxoCaixa10131514[[#This Row],[R$ (Valores)]])</f>
        <v>0</v>
      </c>
    </row>
    <row r="497" spans="2:12">
      <c r="B497" s="48"/>
      <c r="C497" s="48"/>
      <c r="D497" s="16"/>
      <c r="E497" s="48"/>
      <c r="F497" s="17"/>
      <c r="G497" s="17"/>
      <c r="H497" s="17"/>
      <c r="I497" s="21"/>
      <c r="J497" s="17" t="s">
        <v>525</v>
      </c>
      <c r="K497" s="20">
        <f>IF(FluxoCaixa10131514[[#This Row],[Movimento ]]="Saldo Inicial",FluxoCaixa10131514[[#This Row],[R$ (Valores)]],K496+FluxoCaixa10131514[[#This Row],[Valores Receitas / Despesas]])</f>
        <v>208.91000000004578</v>
      </c>
      <c r="L497" s="20">
        <f>IF(FluxoCaixa10131514[[#This Row],[Entrada / Saída]]="Saída",FluxoCaixa10131514[[#This Row],[R$ (Valores)]]*-1,FluxoCaixa10131514[[#This Row],[R$ (Valores)]])</f>
        <v>0</v>
      </c>
    </row>
    <row r="498" spans="2:12">
      <c r="B498" s="48"/>
      <c r="C498" s="48"/>
      <c r="D498" s="16"/>
      <c r="E498" s="48"/>
      <c r="F498" s="17"/>
      <c r="G498" s="17"/>
      <c r="H498" s="17"/>
      <c r="I498" s="21"/>
      <c r="J498" s="17" t="s">
        <v>525</v>
      </c>
      <c r="K498" s="20">
        <f>IF(FluxoCaixa10131514[[#This Row],[Movimento ]]="Saldo Inicial",FluxoCaixa10131514[[#This Row],[R$ (Valores)]],K497+FluxoCaixa10131514[[#This Row],[Valores Receitas / Despesas]])</f>
        <v>208.91000000004578</v>
      </c>
      <c r="L498" s="20">
        <f>IF(FluxoCaixa10131514[[#This Row],[Entrada / Saída]]="Saída",FluxoCaixa10131514[[#This Row],[R$ (Valores)]]*-1,FluxoCaixa10131514[[#This Row],[R$ (Valores)]])</f>
        <v>0</v>
      </c>
    </row>
    <row r="499" spans="2:12">
      <c r="B499" s="48"/>
      <c r="C499" s="48"/>
      <c r="D499" s="16"/>
      <c r="E499" s="48"/>
      <c r="F499" s="17"/>
      <c r="G499" s="17"/>
      <c r="H499" s="17"/>
      <c r="I499" s="21"/>
      <c r="J499" s="17" t="s">
        <v>525</v>
      </c>
      <c r="K499" s="20">
        <f>IF(FluxoCaixa10131514[[#This Row],[Movimento ]]="Saldo Inicial",FluxoCaixa10131514[[#This Row],[R$ (Valores)]],K498+FluxoCaixa10131514[[#This Row],[Valores Receitas / Despesas]])</f>
        <v>208.91000000004578</v>
      </c>
      <c r="L499" s="20">
        <f>IF(FluxoCaixa10131514[[#This Row],[Entrada / Saída]]="Saída",FluxoCaixa10131514[[#This Row],[R$ (Valores)]]*-1,FluxoCaixa10131514[[#This Row],[R$ (Valores)]])</f>
        <v>0</v>
      </c>
    </row>
    <row r="500" spans="2:12">
      <c r="B500" s="48"/>
      <c r="C500" s="48"/>
      <c r="D500" s="16"/>
      <c r="E500" s="48"/>
      <c r="F500" s="17"/>
      <c r="G500" s="17"/>
      <c r="H500" s="17"/>
      <c r="I500" s="21"/>
      <c r="J500" s="17" t="s">
        <v>525</v>
      </c>
      <c r="K500" s="20">
        <f>IF(FluxoCaixa10131514[[#This Row],[Movimento ]]="Saldo Inicial",FluxoCaixa10131514[[#This Row],[R$ (Valores)]],K499+FluxoCaixa10131514[[#This Row],[Valores Receitas / Despesas]])</f>
        <v>208.91000000004578</v>
      </c>
      <c r="L500" s="20">
        <f>IF(FluxoCaixa10131514[[#This Row],[Entrada / Saída]]="Saída",FluxoCaixa10131514[[#This Row],[R$ (Valores)]]*-1,FluxoCaixa10131514[[#This Row],[R$ (Valores)]])</f>
        <v>0</v>
      </c>
    </row>
    <row r="501" spans="2:12">
      <c r="B501" s="48"/>
      <c r="C501" s="48"/>
      <c r="D501" s="16"/>
      <c r="E501" s="48"/>
      <c r="F501" s="17"/>
      <c r="G501" s="17"/>
      <c r="H501" s="17"/>
      <c r="I501" s="21"/>
      <c r="J501" s="17" t="s">
        <v>525</v>
      </c>
      <c r="K501" s="20">
        <f>IF(FluxoCaixa10131514[[#This Row],[Movimento ]]="Saldo Inicial",FluxoCaixa10131514[[#This Row],[R$ (Valores)]],K500+FluxoCaixa10131514[[#This Row],[Valores Receitas / Despesas]])</f>
        <v>208.91000000004578</v>
      </c>
      <c r="L501" s="20">
        <f>IF(FluxoCaixa10131514[[#This Row],[Entrada / Saída]]="Saída",FluxoCaixa10131514[[#This Row],[R$ (Valores)]]*-1,FluxoCaixa10131514[[#This Row],[R$ (Valores)]])</f>
        <v>0</v>
      </c>
    </row>
    <row r="502" spans="2:12">
      <c r="B502" s="48"/>
      <c r="C502" s="48"/>
      <c r="D502" s="16"/>
      <c r="E502" s="48"/>
      <c r="F502" s="17"/>
      <c r="G502" s="17"/>
      <c r="H502" s="17"/>
      <c r="I502" s="21"/>
      <c r="J502" s="17" t="s">
        <v>525</v>
      </c>
      <c r="K502" s="20">
        <f>IF(FluxoCaixa10131514[[#This Row],[Movimento ]]="Saldo Inicial",FluxoCaixa10131514[[#This Row],[R$ (Valores)]],K501+FluxoCaixa10131514[[#This Row],[Valores Receitas / Despesas]])</f>
        <v>208.91000000004578</v>
      </c>
      <c r="L502" s="20">
        <f>IF(FluxoCaixa10131514[[#This Row],[Entrada / Saída]]="Saída",FluxoCaixa10131514[[#This Row],[R$ (Valores)]]*-1,FluxoCaixa10131514[[#This Row],[R$ (Valores)]])</f>
        <v>0</v>
      </c>
    </row>
    <row r="503" spans="2:12">
      <c r="B503" s="48"/>
      <c r="C503" s="48"/>
      <c r="D503" s="16"/>
      <c r="E503" s="48"/>
      <c r="F503" s="17"/>
      <c r="G503" s="17"/>
      <c r="H503" s="17"/>
      <c r="I503" s="21"/>
      <c r="J503" s="17" t="s">
        <v>525</v>
      </c>
      <c r="K503" s="20">
        <f>IF(FluxoCaixa10131514[[#This Row],[Movimento ]]="Saldo Inicial",FluxoCaixa10131514[[#This Row],[R$ (Valores)]],K502+FluxoCaixa10131514[[#This Row],[Valores Receitas / Despesas]])</f>
        <v>208.91000000004578</v>
      </c>
      <c r="L503" s="20">
        <f>IF(FluxoCaixa10131514[[#This Row],[Entrada / Saída]]="Saída",FluxoCaixa10131514[[#This Row],[R$ (Valores)]]*-1,FluxoCaixa10131514[[#This Row],[R$ (Valores)]])</f>
        <v>0</v>
      </c>
    </row>
    <row r="504" spans="2:12">
      <c r="B504" s="48"/>
      <c r="C504" s="48"/>
      <c r="D504" s="16"/>
      <c r="E504" s="48"/>
      <c r="F504" s="17"/>
      <c r="G504" s="17"/>
      <c r="H504" s="17"/>
      <c r="I504" s="21"/>
      <c r="J504" s="17" t="s">
        <v>525</v>
      </c>
      <c r="K504" s="20">
        <f>IF(FluxoCaixa10131514[[#This Row],[Movimento ]]="Saldo Inicial",FluxoCaixa10131514[[#This Row],[R$ (Valores)]],K503+FluxoCaixa10131514[[#This Row],[Valores Receitas / Despesas]])</f>
        <v>208.91000000004578</v>
      </c>
      <c r="L504" s="20">
        <f>IF(FluxoCaixa10131514[[#This Row],[Entrada / Saída]]="Saída",FluxoCaixa10131514[[#This Row],[R$ (Valores)]]*-1,FluxoCaixa10131514[[#This Row],[R$ (Valores)]])</f>
        <v>0</v>
      </c>
    </row>
    <row r="505" spans="2:12">
      <c r="B505" s="48"/>
      <c r="C505" s="48"/>
      <c r="D505" s="16"/>
      <c r="E505" s="48"/>
      <c r="F505" s="17"/>
      <c r="G505" s="17"/>
      <c r="H505" s="17"/>
      <c r="I505" s="21"/>
      <c r="J505" s="17" t="s">
        <v>525</v>
      </c>
      <c r="K505" s="20">
        <f>IF(FluxoCaixa10131514[[#This Row],[Movimento ]]="Saldo Inicial",FluxoCaixa10131514[[#This Row],[R$ (Valores)]],K504+FluxoCaixa10131514[[#This Row],[Valores Receitas / Despesas]])</f>
        <v>208.91000000004578</v>
      </c>
      <c r="L505" s="20">
        <f>IF(FluxoCaixa10131514[[#This Row],[Entrada / Saída]]="Saída",FluxoCaixa10131514[[#This Row],[R$ (Valores)]]*-1,FluxoCaixa10131514[[#This Row],[R$ (Valores)]])</f>
        <v>0</v>
      </c>
    </row>
    <row r="506" spans="2:12">
      <c r="B506" s="48"/>
      <c r="C506" s="48"/>
      <c r="D506" s="16"/>
      <c r="E506" s="48"/>
      <c r="F506" s="17"/>
      <c r="G506" s="17"/>
      <c r="H506" s="17"/>
      <c r="I506" s="21"/>
      <c r="J506" s="17" t="s">
        <v>525</v>
      </c>
      <c r="K506" s="20">
        <f>IF(FluxoCaixa10131514[[#This Row],[Movimento ]]="Saldo Inicial",FluxoCaixa10131514[[#This Row],[R$ (Valores)]],K505+FluxoCaixa10131514[[#This Row],[Valores Receitas / Despesas]])</f>
        <v>208.91000000004578</v>
      </c>
      <c r="L506" s="20">
        <f>IF(FluxoCaixa10131514[[#This Row],[Entrada / Saída]]="Saída",FluxoCaixa10131514[[#This Row],[R$ (Valores)]]*-1,FluxoCaixa10131514[[#This Row],[R$ (Valores)]])</f>
        <v>0</v>
      </c>
    </row>
    <row r="507" spans="2:12">
      <c r="B507" s="48"/>
      <c r="C507" s="48"/>
      <c r="D507" s="16"/>
      <c r="E507" s="48"/>
      <c r="F507" s="17"/>
      <c r="G507" s="17"/>
      <c r="H507" s="17"/>
      <c r="I507" s="21"/>
      <c r="J507" s="17" t="s">
        <v>525</v>
      </c>
      <c r="K507" s="20">
        <f>IF(FluxoCaixa10131514[[#This Row],[Movimento ]]="Saldo Inicial",FluxoCaixa10131514[[#This Row],[R$ (Valores)]],K506+FluxoCaixa10131514[[#This Row],[Valores Receitas / Despesas]])</f>
        <v>208.91000000004578</v>
      </c>
      <c r="L507" s="20">
        <f>IF(FluxoCaixa10131514[[#This Row],[Entrada / Saída]]="Saída",FluxoCaixa10131514[[#This Row],[R$ (Valores)]]*-1,FluxoCaixa10131514[[#This Row],[R$ (Valores)]])</f>
        <v>0</v>
      </c>
    </row>
    <row r="508" spans="2:12">
      <c r="B508" s="48"/>
      <c r="C508" s="48"/>
      <c r="D508" s="16"/>
      <c r="E508" s="48"/>
      <c r="F508" s="17"/>
      <c r="G508" s="17"/>
      <c r="H508" s="17"/>
      <c r="I508" s="21"/>
      <c r="J508" s="17" t="s">
        <v>525</v>
      </c>
      <c r="K508" s="20">
        <f>IF(FluxoCaixa10131514[[#This Row],[Movimento ]]="Saldo Inicial",FluxoCaixa10131514[[#This Row],[R$ (Valores)]],K507+FluxoCaixa10131514[[#This Row],[Valores Receitas / Despesas]])</f>
        <v>208.91000000004578</v>
      </c>
      <c r="L508" s="20">
        <f>IF(FluxoCaixa10131514[[#This Row],[Entrada / Saída]]="Saída",FluxoCaixa10131514[[#This Row],[R$ (Valores)]]*-1,FluxoCaixa10131514[[#This Row],[R$ (Valores)]])</f>
        <v>0</v>
      </c>
    </row>
    <row r="509" spans="2:12">
      <c r="B509" s="48"/>
      <c r="C509" s="48"/>
      <c r="D509" s="16"/>
      <c r="E509" s="48"/>
      <c r="F509" s="17"/>
      <c r="G509" s="17"/>
      <c r="H509" s="17"/>
      <c r="I509" s="21"/>
      <c r="J509" s="17" t="s">
        <v>525</v>
      </c>
      <c r="K509" s="20">
        <f>IF(FluxoCaixa10131514[[#This Row],[Movimento ]]="Saldo Inicial",FluxoCaixa10131514[[#This Row],[R$ (Valores)]],K508+FluxoCaixa10131514[[#This Row],[Valores Receitas / Despesas]])</f>
        <v>208.91000000004578</v>
      </c>
      <c r="L509" s="20">
        <f>IF(FluxoCaixa10131514[[#This Row],[Entrada / Saída]]="Saída",FluxoCaixa10131514[[#This Row],[R$ (Valores)]]*-1,FluxoCaixa10131514[[#This Row],[R$ (Valores)]])</f>
        <v>0</v>
      </c>
    </row>
    <row r="510" spans="2:12">
      <c r="B510" s="48"/>
      <c r="C510" s="48"/>
      <c r="D510" s="16"/>
      <c r="E510" s="48"/>
      <c r="F510" s="17"/>
      <c r="G510" s="17"/>
      <c r="H510" s="17"/>
      <c r="I510" s="21"/>
      <c r="J510" s="17" t="s">
        <v>525</v>
      </c>
      <c r="K510" s="20">
        <f>IF(FluxoCaixa10131514[[#This Row],[Movimento ]]="Saldo Inicial",FluxoCaixa10131514[[#This Row],[R$ (Valores)]],K509+FluxoCaixa10131514[[#This Row],[Valores Receitas / Despesas]])</f>
        <v>208.91000000004578</v>
      </c>
      <c r="L510" s="20">
        <f>IF(FluxoCaixa10131514[[#This Row],[Entrada / Saída]]="Saída",FluxoCaixa10131514[[#This Row],[R$ (Valores)]]*-1,FluxoCaixa10131514[[#This Row],[R$ (Valores)]])</f>
        <v>0</v>
      </c>
    </row>
    <row r="511" spans="2:12">
      <c r="B511" s="48"/>
      <c r="C511" s="48"/>
      <c r="D511" s="16"/>
      <c r="E511" s="48"/>
      <c r="F511" s="17"/>
      <c r="G511" s="17"/>
      <c r="H511" s="17"/>
      <c r="I511" s="21"/>
      <c r="J511" s="17" t="s">
        <v>525</v>
      </c>
      <c r="K511" s="20">
        <f>IF(FluxoCaixa10131514[[#This Row],[Movimento ]]="Saldo Inicial",FluxoCaixa10131514[[#This Row],[R$ (Valores)]],K510+FluxoCaixa10131514[[#This Row],[Valores Receitas / Despesas]])</f>
        <v>208.91000000004578</v>
      </c>
      <c r="L511" s="20">
        <f>IF(FluxoCaixa10131514[[#This Row],[Entrada / Saída]]="Saída",FluxoCaixa10131514[[#This Row],[R$ (Valores)]]*-1,FluxoCaixa10131514[[#This Row],[R$ (Valores)]])</f>
        <v>0</v>
      </c>
    </row>
    <row r="512" spans="2:12">
      <c r="B512" s="48"/>
      <c r="C512" s="48"/>
      <c r="D512" s="16"/>
      <c r="E512" s="48"/>
      <c r="F512" s="17"/>
      <c r="G512" s="17"/>
      <c r="H512" s="17"/>
      <c r="I512" s="21"/>
      <c r="J512" s="17" t="s">
        <v>525</v>
      </c>
      <c r="K512" s="20">
        <f>IF(FluxoCaixa10131514[[#This Row],[Movimento ]]="Saldo Inicial",FluxoCaixa10131514[[#This Row],[R$ (Valores)]],K511+FluxoCaixa10131514[[#This Row],[Valores Receitas / Despesas]])</f>
        <v>208.91000000004578</v>
      </c>
      <c r="L512" s="20">
        <f>IF(FluxoCaixa10131514[[#This Row],[Entrada / Saída]]="Saída",FluxoCaixa10131514[[#This Row],[R$ (Valores)]]*-1,FluxoCaixa10131514[[#This Row],[R$ (Valores)]])</f>
        <v>0</v>
      </c>
    </row>
    <row r="513" spans="2:12">
      <c r="B513" s="48"/>
      <c r="C513" s="48"/>
      <c r="D513" s="16"/>
      <c r="E513" s="48"/>
      <c r="F513" s="17"/>
      <c r="G513" s="17"/>
      <c r="H513" s="17"/>
      <c r="I513" s="21"/>
      <c r="J513" s="17" t="s">
        <v>525</v>
      </c>
      <c r="K513" s="20">
        <f>IF(FluxoCaixa10131514[[#This Row],[Movimento ]]="Saldo Inicial",FluxoCaixa10131514[[#This Row],[R$ (Valores)]],K512+FluxoCaixa10131514[[#This Row],[Valores Receitas / Despesas]])</f>
        <v>208.91000000004578</v>
      </c>
      <c r="L513" s="20">
        <f>IF(FluxoCaixa10131514[[#This Row],[Entrada / Saída]]="Saída",FluxoCaixa10131514[[#This Row],[R$ (Valores)]]*-1,FluxoCaixa10131514[[#This Row],[R$ (Valores)]])</f>
        <v>0</v>
      </c>
    </row>
    <row r="514" spans="2:12">
      <c r="B514" s="48"/>
      <c r="C514" s="48"/>
      <c r="D514" s="16"/>
      <c r="E514" s="48"/>
      <c r="F514" s="17"/>
      <c r="G514" s="17"/>
      <c r="H514" s="17"/>
      <c r="I514" s="21"/>
      <c r="J514" s="17" t="s">
        <v>525</v>
      </c>
      <c r="K514" s="20">
        <f>IF(FluxoCaixa10131514[[#This Row],[Movimento ]]="Saldo Inicial",FluxoCaixa10131514[[#This Row],[R$ (Valores)]],K513+FluxoCaixa10131514[[#This Row],[Valores Receitas / Despesas]])</f>
        <v>208.91000000004578</v>
      </c>
      <c r="L514" s="20">
        <f>IF(FluxoCaixa10131514[[#This Row],[Entrada / Saída]]="Saída",FluxoCaixa10131514[[#This Row],[R$ (Valores)]]*-1,FluxoCaixa10131514[[#This Row],[R$ (Valores)]])</f>
        <v>0</v>
      </c>
    </row>
    <row r="515" spans="2:12">
      <c r="B515" s="48"/>
      <c r="C515" s="48"/>
      <c r="D515" s="16"/>
      <c r="E515" s="48"/>
      <c r="F515" s="17"/>
      <c r="G515" s="17"/>
      <c r="H515" s="17"/>
      <c r="I515" s="21"/>
      <c r="J515" s="17" t="s">
        <v>525</v>
      </c>
      <c r="K515" s="20">
        <f>IF(FluxoCaixa10131514[[#This Row],[Movimento ]]="Saldo Inicial",FluxoCaixa10131514[[#This Row],[R$ (Valores)]],K514+FluxoCaixa10131514[[#This Row],[Valores Receitas / Despesas]])</f>
        <v>208.91000000004578</v>
      </c>
      <c r="L515" s="20">
        <f>IF(FluxoCaixa10131514[[#This Row],[Entrada / Saída]]="Saída",FluxoCaixa10131514[[#This Row],[R$ (Valores)]]*-1,FluxoCaixa10131514[[#This Row],[R$ (Valores)]])</f>
        <v>0</v>
      </c>
    </row>
    <row r="516" spans="2:12">
      <c r="B516" s="48"/>
      <c r="C516" s="48"/>
      <c r="D516" s="16"/>
      <c r="E516" s="48"/>
      <c r="F516" s="17"/>
      <c r="G516" s="17"/>
      <c r="H516" s="17"/>
      <c r="I516" s="21"/>
      <c r="J516" s="17" t="s">
        <v>525</v>
      </c>
      <c r="K516" s="20">
        <f>IF(FluxoCaixa10131514[[#This Row],[Movimento ]]="Saldo Inicial",FluxoCaixa10131514[[#This Row],[R$ (Valores)]],K515+FluxoCaixa10131514[[#This Row],[Valores Receitas / Despesas]])</f>
        <v>208.91000000004578</v>
      </c>
      <c r="L516" s="20">
        <f>IF(FluxoCaixa10131514[[#This Row],[Entrada / Saída]]="Saída",FluxoCaixa10131514[[#This Row],[R$ (Valores)]]*-1,FluxoCaixa10131514[[#This Row],[R$ (Valores)]])</f>
        <v>0</v>
      </c>
    </row>
    <row r="517" spans="2:12">
      <c r="B517" s="48"/>
      <c r="C517" s="48"/>
      <c r="D517" s="16"/>
      <c r="E517" s="48"/>
      <c r="F517" s="17"/>
      <c r="G517" s="17"/>
      <c r="H517" s="17"/>
      <c r="I517" s="21"/>
      <c r="J517" s="17" t="s">
        <v>525</v>
      </c>
      <c r="K517" s="20">
        <f>IF(FluxoCaixa10131514[[#This Row],[Movimento ]]="Saldo Inicial",FluxoCaixa10131514[[#This Row],[R$ (Valores)]],K516+FluxoCaixa10131514[[#This Row],[Valores Receitas / Despesas]])</f>
        <v>208.91000000004578</v>
      </c>
      <c r="L517" s="20">
        <f>IF(FluxoCaixa10131514[[#This Row],[Entrada / Saída]]="Saída",FluxoCaixa10131514[[#This Row],[R$ (Valores)]]*-1,FluxoCaixa10131514[[#This Row],[R$ (Valores)]])</f>
        <v>0</v>
      </c>
    </row>
    <row r="518" spans="2:12">
      <c r="B518" s="48"/>
      <c r="C518" s="48"/>
      <c r="D518" s="16"/>
      <c r="E518" s="48"/>
      <c r="F518" s="17"/>
      <c r="G518" s="17"/>
      <c r="H518" s="17"/>
      <c r="I518" s="21"/>
      <c r="J518" s="17" t="s">
        <v>525</v>
      </c>
      <c r="K518" s="20">
        <f>IF(FluxoCaixa10131514[[#This Row],[Movimento ]]="Saldo Inicial",FluxoCaixa10131514[[#This Row],[R$ (Valores)]],K517+FluxoCaixa10131514[[#This Row],[Valores Receitas / Despesas]])</f>
        <v>208.91000000004578</v>
      </c>
      <c r="L518" s="20">
        <f>IF(FluxoCaixa10131514[[#This Row],[Entrada / Saída]]="Saída",FluxoCaixa10131514[[#This Row],[R$ (Valores)]]*-1,FluxoCaixa10131514[[#This Row],[R$ (Valores)]])</f>
        <v>0</v>
      </c>
    </row>
    <row r="519" spans="2:12">
      <c r="B519" s="48"/>
      <c r="C519" s="48"/>
      <c r="D519" s="16"/>
      <c r="E519" s="48"/>
      <c r="F519" s="17"/>
      <c r="G519" s="17"/>
      <c r="H519" s="17"/>
      <c r="I519" s="21"/>
      <c r="J519" s="17" t="s">
        <v>525</v>
      </c>
      <c r="K519" s="20">
        <f>IF(FluxoCaixa10131514[[#This Row],[Movimento ]]="Saldo Inicial",FluxoCaixa10131514[[#This Row],[R$ (Valores)]],K518+FluxoCaixa10131514[[#This Row],[Valores Receitas / Despesas]])</f>
        <v>208.91000000004578</v>
      </c>
      <c r="L519" s="20">
        <f>IF(FluxoCaixa10131514[[#This Row],[Entrada / Saída]]="Saída",FluxoCaixa10131514[[#This Row],[R$ (Valores)]]*-1,FluxoCaixa10131514[[#This Row],[R$ (Valores)]])</f>
        <v>0</v>
      </c>
    </row>
    <row r="520" spans="2:12">
      <c r="B520" s="48"/>
      <c r="C520" s="48"/>
      <c r="D520" s="16"/>
      <c r="E520" s="48"/>
      <c r="F520" s="17"/>
      <c r="G520" s="17"/>
      <c r="H520" s="17"/>
      <c r="I520" s="21"/>
      <c r="J520" s="17" t="s">
        <v>525</v>
      </c>
      <c r="K520" s="20">
        <f>IF(FluxoCaixa10131514[[#This Row],[Movimento ]]="Saldo Inicial",FluxoCaixa10131514[[#This Row],[R$ (Valores)]],K519+FluxoCaixa10131514[[#This Row],[Valores Receitas / Despesas]])</f>
        <v>208.91000000004578</v>
      </c>
      <c r="L520" s="20">
        <f>IF(FluxoCaixa10131514[[#This Row],[Entrada / Saída]]="Saída",FluxoCaixa10131514[[#This Row],[R$ (Valores)]]*-1,FluxoCaixa10131514[[#This Row],[R$ (Valores)]])</f>
        <v>0</v>
      </c>
    </row>
    <row r="521" spans="2:12">
      <c r="B521" s="48"/>
      <c r="C521" s="48"/>
      <c r="D521" s="16"/>
      <c r="E521" s="48"/>
      <c r="F521" s="17"/>
      <c r="G521" s="17"/>
      <c r="H521" s="17"/>
      <c r="I521" s="21"/>
      <c r="J521" s="17" t="s">
        <v>525</v>
      </c>
      <c r="K521" s="20">
        <f>IF(FluxoCaixa10131514[[#This Row],[Movimento ]]="Saldo Inicial",FluxoCaixa10131514[[#This Row],[R$ (Valores)]],K520+FluxoCaixa10131514[[#This Row],[Valores Receitas / Despesas]])</f>
        <v>208.91000000004578</v>
      </c>
      <c r="L521" s="20">
        <f>IF(FluxoCaixa10131514[[#This Row],[Entrada / Saída]]="Saída",FluxoCaixa10131514[[#This Row],[R$ (Valores)]]*-1,FluxoCaixa10131514[[#This Row],[R$ (Valores)]])</f>
        <v>0</v>
      </c>
    </row>
    <row r="522" spans="2:12">
      <c r="B522" s="48"/>
      <c r="C522" s="48"/>
      <c r="D522" s="16"/>
      <c r="E522" s="48"/>
      <c r="F522" s="17"/>
      <c r="G522" s="17"/>
      <c r="H522" s="17"/>
      <c r="I522" s="21"/>
      <c r="J522" s="17" t="s">
        <v>525</v>
      </c>
      <c r="K522" s="20">
        <f>IF(FluxoCaixa10131514[[#This Row],[Movimento ]]="Saldo Inicial",FluxoCaixa10131514[[#This Row],[R$ (Valores)]],K521+FluxoCaixa10131514[[#This Row],[Valores Receitas / Despesas]])</f>
        <v>208.91000000004578</v>
      </c>
      <c r="L522" s="20">
        <f>IF(FluxoCaixa10131514[[#This Row],[Entrada / Saída]]="Saída",FluxoCaixa10131514[[#This Row],[R$ (Valores)]]*-1,FluxoCaixa10131514[[#This Row],[R$ (Valores)]])</f>
        <v>0</v>
      </c>
    </row>
    <row r="523" spans="2:12">
      <c r="B523" s="48"/>
      <c r="C523" s="48"/>
      <c r="D523" s="16"/>
      <c r="E523" s="48"/>
      <c r="F523" s="17"/>
      <c r="G523" s="17"/>
      <c r="H523" s="17"/>
      <c r="I523" s="21"/>
      <c r="J523" s="17" t="s">
        <v>525</v>
      </c>
      <c r="K523" s="20">
        <f>IF(FluxoCaixa10131514[[#This Row],[Movimento ]]="Saldo Inicial",FluxoCaixa10131514[[#This Row],[R$ (Valores)]],K522+FluxoCaixa10131514[[#This Row],[Valores Receitas / Despesas]])</f>
        <v>208.91000000004578</v>
      </c>
      <c r="L523" s="20">
        <f>IF(FluxoCaixa10131514[[#This Row],[Entrada / Saída]]="Saída",FluxoCaixa10131514[[#This Row],[R$ (Valores)]]*-1,FluxoCaixa10131514[[#This Row],[R$ (Valores)]])</f>
        <v>0</v>
      </c>
    </row>
    <row r="524" spans="2:12">
      <c r="B524" s="48"/>
      <c r="C524" s="48"/>
      <c r="D524" s="16"/>
      <c r="E524" s="48"/>
      <c r="F524" s="17"/>
      <c r="G524" s="17"/>
      <c r="H524" s="17"/>
      <c r="I524" s="21"/>
      <c r="J524" s="17" t="s">
        <v>525</v>
      </c>
      <c r="K524" s="20">
        <f>IF(FluxoCaixa10131514[[#This Row],[Movimento ]]="Saldo Inicial",FluxoCaixa10131514[[#This Row],[R$ (Valores)]],K523+FluxoCaixa10131514[[#This Row],[Valores Receitas / Despesas]])</f>
        <v>208.91000000004578</v>
      </c>
      <c r="L524" s="20">
        <f>IF(FluxoCaixa10131514[[#This Row],[Entrada / Saída]]="Saída",FluxoCaixa10131514[[#This Row],[R$ (Valores)]]*-1,FluxoCaixa10131514[[#This Row],[R$ (Valores)]])</f>
        <v>0</v>
      </c>
    </row>
    <row r="525" spans="2:12">
      <c r="B525" s="48"/>
      <c r="C525" s="48"/>
      <c r="D525" s="16"/>
      <c r="E525" s="48"/>
      <c r="F525" s="17"/>
      <c r="G525" s="17"/>
      <c r="H525" s="17"/>
      <c r="I525" s="21"/>
      <c r="J525" s="17" t="s">
        <v>525</v>
      </c>
      <c r="K525" s="20">
        <f>IF(FluxoCaixa10131514[[#This Row],[Movimento ]]="Saldo Inicial",FluxoCaixa10131514[[#This Row],[R$ (Valores)]],K524+FluxoCaixa10131514[[#This Row],[Valores Receitas / Despesas]])</f>
        <v>208.91000000004578</v>
      </c>
      <c r="L525" s="20">
        <f>IF(FluxoCaixa10131514[[#This Row],[Entrada / Saída]]="Saída",FluxoCaixa10131514[[#This Row],[R$ (Valores)]]*-1,FluxoCaixa10131514[[#This Row],[R$ (Valores)]])</f>
        <v>0</v>
      </c>
    </row>
    <row r="526" spans="2:12">
      <c r="B526" s="48"/>
      <c r="C526" s="48"/>
      <c r="D526" s="16"/>
      <c r="E526" s="48"/>
      <c r="F526" s="17"/>
      <c r="G526" s="17"/>
      <c r="H526" s="17"/>
      <c r="I526" s="21"/>
      <c r="J526" s="17" t="s">
        <v>525</v>
      </c>
      <c r="K526" s="20">
        <f>IF(FluxoCaixa10131514[[#This Row],[Movimento ]]="Saldo Inicial",FluxoCaixa10131514[[#This Row],[R$ (Valores)]],K525+FluxoCaixa10131514[[#This Row],[Valores Receitas / Despesas]])</f>
        <v>208.91000000004578</v>
      </c>
      <c r="L526" s="20">
        <f>IF(FluxoCaixa10131514[[#This Row],[Entrada / Saída]]="Saída",FluxoCaixa10131514[[#This Row],[R$ (Valores)]]*-1,FluxoCaixa10131514[[#This Row],[R$ (Valores)]])</f>
        <v>0</v>
      </c>
    </row>
    <row r="527" spans="2:12">
      <c r="B527" s="48"/>
      <c r="C527" s="48"/>
      <c r="D527" s="16"/>
      <c r="E527" s="48"/>
      <c r="F527" s="17"/>
      <c r="G527" s="17"/>
      <c r="H527" s="17"/>
      <c r="I527" s="21"/>
      <c r="J527" s="17" t="s">
        <v>525</v>
      </c>
      <c r="K527" s="20">
        <f>IF(FluxoCaixa10131514[[#This Row],[Movimento ]]="Saldo Inicial",FluxoCaixa10131514[[#This Row],[R$ (Valores)]],K526+FluxoCaixa10131514[[#This Row],[Valores Receitas / Despesas]])</f>
        <v>208.91000000004578</v>
      </c>
      <c r="L527" s="20">
        <f>IF(FluxoCaixa10131514[[#This Row],[Entrada / Saída]]="Saída",FluxoCaixa10131514[[#This Row],[R$ (Valores)]]*-1,FluxoCaixa10131514[[#This Row],[R$ (Valores)]])</f>
        <v>0</v>
      </c>
    </row>
    <row r="528" spans="2:12">
      <c r="B528" s="48"/>
      <c r="C528" s="48"/>
      <c r="D528" s="16"/>
      <c r="E528" s="48"/>
      <c r="F528" s="17"/>
      <c r="G528" s="17"/>
      <c r="H528" s="17"/>
      <c r="I528" s="21"/>
      <c r="J528" s="17" t="s">
        <v>525</v>
      </c>
      <c r="K528" s="20">
        <f>IF(FluxoCaixa10131514[[#This Row],[Movimento ]]="Saldo Inicial",FluxoCaixa10131514[[#This Row],[R$ (Valores)]],K527+FluxoCaixa10131514[[#This Row],[Valores Receitas / Despesas]])</f>
        <v>208.91000000004578</v>
      </c>
      <c r="L528" s="20">
        <f>IF(FluxoCaixa10131514[[#This Row],[Entrada / Saída]]="Saída",FluxoCaixa10131514[[#This Row],[R$ (Valores)]]*-1,FluxoCaixa10131514[[#This Row],[R$ (Valores)]])</f>
        <v>0</v>
      </c>
    </row>
    <row r="529" spans="2:18">
      <c r="B529" s="48"/>
      <c r="C529" s="48"/>
      <c r="D529" s="16"/>
      <c r="E529" s="48"/>
      <c r="F529" s="17"/>
      <c r="G529" s="17"/>
      <c r="H529" s="17"/>
      <c r="I529" s="21"/>
      <c r="J529" s="17" t="s">
        <v>525</v>
      </c>
      <c r="K529" s="20">
        <f>IF(FluxoCaixa10131514[[#This Row],[Movimento ]]="Saldo Inicial",FluxoCaixa10131514[[#This Row],[R$ (Valores)]],K528+FluxoCaixa10131514[[#This Row],[Valores Receitas / Despesas]])</f>
        <v>208.91000000004578</v>
      </c>
      <c r="L529" s="20">
        <f>IF(FluxoCaixa10131514[[#This Row],[Entrada / Saída]]="Saída",FluxoCaixa10131514[[#This Row],[R$ (Valores)]]*-1,FluxoCaixa10131514[[#This Row],[R$ (Valores)]])</f>
        <v>0</v>
      </c>
    </row>
    <row r="530" spans="2:18" s="50" customFormat="1">
      <c r="B530" s="48"/>
      <c r="C530" s="48"/>
      <c r="D530" s="16"/>
      <c r="E530" s="48"/>
      <c r="F530" s="17"/>
      <c r="G530" s="17"/>
      <c r="H530" s="17"/>
      <c r="I530" s="21"/>
      <c r="J530" s="17" t="s">
        <v>525</v>
      </c>
      <c r="K530" s="20">
        <f>IF(FluxoCaixa10131514[[#This Row],[Movimento ]]="Saldo Inicial",FluxoCaixa10131514[[#This Row],[R$ (Valores)]],K529+FluxoCaixa10131514[[#This Row],[Valores Receitas / Despesas]])</f>
        <v>208.91000000004578</v>
      </c>
      <c r="L530" s="49">
        <f>IF(FluxoCaixa10131514[[#This Row],[Entrada / Saída]]="Saída",FluxoCaixa10131514[[#This Row],[R$ (Valores)]]*-1,FluxoCaixa10131514[[#This Row],[R$ (Valores)]])</f>
        <v>0</v>
      </c>
      <c r="R530" s="51"/>
    </row>
    <row r="531" spans="2:18">
      <c r="B531" s="48"/>
      <c r="C531" s="48"/>
      <c r="D531" s="16"/>
      <c r="E531" s="48"/>
      <c r="F531" s="17"/>
      <c r="G531" s="17"/>
      <c r="H531" s="17"/>
      <c r="I531" s="21"/>
      <c r="J531" s="17" t="s">
        <v>525</v>
      </c>
      <c r="K531" s="20">
        <f>IF(FluxoCaixa10131514[[#This Row],[Movimento ]]="Saldo Inicial",FluxoCaixa10131514[[#This Row],[R$ (Valores)]],K530+FluxoCaixa10131514[[#This Row],[Valores Receitas / Despesas]])</f>
        <v>208.91000000004578</v>
      </c>
      <c r="L531" s="20">
        <f>IF(FluxoCaixa10131514[[#This Row],[Entrada / Saída]]="Saída",FluxoCaixa10131514[[#This Row],[R$ (Valores)]]*-1,FluxoCaixa10131514[[#This Row],[R$ (Valores)]])</f>
        <v>0</v>
      </c>
    </row>
    <row r="532" spans="2:18">
      <c r="B532" s="48"/>
      <c r="C532" s="48"/>
      <c r="D532" s="16"/>
      <c r="E532" s="48"/>
      <c r="F532" s="17"/>
      <c r="G532" s="17"/>
      <c r="H532" s="17"/>
      <c r="I532" s="21"/>
      <c r="J532" s="17" t="s">
        <v>525</v>
      </c>
      <c r="K532" s="20">
        <f>IF(FluxoCaixa10131514[[#This Row],[Movimento ]]="Saldo Inicial",FluxoCaixa10131514[[#This Row],[R$ (Valores)]],K531+FluxoCaixa10131514[[#This Row],[Valores Receitas / Despesas]])</f>
        <v>208.91000000004578</v>
      </c>
      <c r="L532" s="20">
        <f>IF(FluxoCaixa10131514[[#This Row],[Entrada / Saída]]="Saída",FluxoCaixa10131514[[#This Row],[R$ (Valores)]]*-1,FluxoCaixa10131514[[#This Row],[R$ (Valores)]])</f>
        <v>0</v>
      </c>
    </row>
    <row r="533" spans="2:18">
      <c r="B533" s="48"/>
      <c r="C533" s="48"/>
      <c r="D533" s="16"/>
      <c r="E533" s="48"/>
      <c r="F533" s="17"/>
      <c r="G533" s="17"/>
      <c r="H533" s="17"/>
      <c r="I533" s="21"/>
      <c r="J533" s="17" t="s">
        <v>525</v>
      </c>
      <c r="K533" s="20">
        <f>IF(FluxoCaixa10131514[[#This Row],[Movimento ]]="Saldo Inicial",FluxoCaixa10131514[[#This Row],[R$ (Valores)]],K532+FluxoCaixa10131514[[#This Row],[Valores Receitas / Despesas]])</f>
        <v>208.91000000004578</v>
      </c>
      <c r="L533" s="20">
        <f>IF(FluxoCaixa10131514[[#This Row],[Entrada / Saída]]="Saída",FluxoCaixa10131514[[#This Row],[R$ (Valores)]]*-1,FluxoCaixa10131514[[#This Row],[R$ (Valores)]])</f>
        <v>0</v>
      </c>
    </row>
    <row r="534" spans="2:18">
      <c r="B534" s="48"/>
      <c r="C534" s="48"/>
      <c r="D534" s="16"/>
      <c r="E534" s="48"/>
      <c r="F534" s="17"/>
      <c r="G534" s="17"/>
      <c r="H534" s="17"/>
      <c r="I534" s="21"/>
      <c r="J534" s="17" t="s">
        <v>525</v>
      </c>
      <c r="K534" s="20">
        <f>IF(FluxoCaixa10131514[[#This Row],[Movimento ]]="Saldo Inicial",FluxoCaixa10131514[[#This Row],[R$ (Valores)]],K533+FluxoCaixa10131514[[#This Row],[Valores Receitas / Despesas]])</f>
        <v>208.91000000004578</v>
      </c>
      <c r="L534" s="20">
        <f>IF(FluxoCaixa10131514[[#This Row],[Entrada / Saída]]="Saída",FluxoCaixa10131514[[#This Row],[R$ (Valores)]]*-1,FluxoCaixa10131514[[#This Row],[R$ (Valores)]])</f>
        <v>0</v>
      </c>
    </row>
    <row r="535" spans="2:18">
      <c r="B535" s="48"/>
      <c r="C535" s="48"/>
      <c r="D535" s="16"/>
      <c r="E535" s="48"/>
      <c r="F535" s="17"/>
      <c r="G535" s="17"/>
      <c r="H535" s="17"/>
      <c r="I535" s="21"/>
      <c r="J535" s="17" t="s">
        <v>525</v>
      </c>
      <c r="K535" s="20">
        <f>IF(FluxoCaixa10131514[[#This Row],[Movimento ]]="Saldo Inicial",FluxoCaixa10131514[[#This Row],[R$ (Valores)]],K534+FluxoCaixa10131514[[#This Row],[Valores Receitas / Despesas]])</f>
        <v>208.91000000004578</v>
      </c>
      <c r="L535" s="20">
        <f>IF(FluxoCaixa10131514[[#This Row],[Entrada / Saída]]="Saída",FluxoCaixa10131514[[#This Row],[R$ (Valores)]]*-1,FluxoCaixa10131514[[#This Row],[R$ (Valores)]])</f>
        <v>0</v>
      </c>
    </row>
    <row r="536" spans="2:18">
      <c r="B536" s="48"/>
      <c r="C536" s="48"/>
      <c r="D536" s="16"/>
      <c r="E536" s="48"/>
      <c r="F536" s="17"/>
      <c r="G536" s="17"/>
      <c r="H536" s="17"/>
      <c r="I536" s="21"/>
      <c r="J536" s="17" t="s">
        <v>525</v>
      </c>
      <c r="K536" s="20">
        <f>IF(FluxoCaixa10131514[[#This Row],[Movimento ]]="Saldo Inicial",FluxoCaixa10131514[[#This Row],[R$ (Valores)]],K535+FluxoCaixa10131514[[#This Row],[Valores Receitas / Despesas]])</f>
        <v>208.91000000004578</v>
      </c>
      <c r="L536" s="20">
        <f>IF(FluxoCaixa10131514[[#This Row],[Entrada / Saída]]="Saída",FluxoCaixa10131514[[#This Row],[R$ (Valores)]]*-1,FluxoCaixa10131514[[#This Row],[R$ (Valores)]])</f>
        <v>0</v>
      </c>
    </row>
    <row r="537" spans="2:18">
      <c r="B537" s="48"/>
      <c r="C537" s="48"/>
      <c r="D537" s="16"/>
      <c r="E537" s="48"/>
      <c r="F537" s="17"/>
      <c r="G537" s="17"/>
      <c r="H537" s="17"/>
      <c r="I537" s="21"/>
      <c r="J537" s="17" t="s">
        <v>525</v>
      </c>
      <c r="K537" s="20">
        <f>IF(FluxoCaixa10131514[[#This Row],[Movimento ]]="Saldo Inicial",FluxoCaixa10131514[[#This Row],[R$ (Valores)]],K536+FluxoCaixa10131514[[#This Row],[Valores Receitas / Despesas]])</f>
        <v>208.91000000004578</v>
      </c>
      <c r="L537" s="20">
        <f>IF(FluxoCaixa10131514[[#This Row],[Entrada / Saída]]="Saída",FluxoCaixa10131514[[#This Row],[R$ (Valores)]]*-1,FluxoCaixa10131514[[#This Row],[R$ (Valores)]])</f>
        <v>0</v>
      </c>
    </row>
    <row r="538" spans="2:18">
      <c r="B538" s="48"/>
      <c r="C538" s="48"/>
      <c r="D538" s="16"/>
      <c r="E538" s="48"/>
      <c r="F538" s="17"/>
      <c r="G538" s="17"/>
      <c r="H538" s="17"/>
      <c r="I538" s="21"/>
      <c r="J538" s="17" t="s">
        <v>525</v>
      </c>
      <c r="K538" s="20">
        <f>IF(FluxoCaixa10131514[[#This Row],[Movimento ]]="Saldo Inicial",FluxoCaixa10131514[[#This Row],[R$ (Valores)]],K537+FluxoCaixa10131514[[#This Row],[Valores Receitas / Despesas]])</f>
        <v>208.91000000004578</v>
      </c>
      <c r="L538" s="20">
        <f>IF(FluxoCaixa10131514[[#This Row],[Entrada / Saída]]="Saída",FluxoCaixa10131514[[#This Row],[R$ (Valores)]]*-1,FluxoCaixa10131514[[#This Row],[R$ (Valores)]])</f>
        <v>0</v>
      </c>
    </row>
    <row r="539" spans="2:18">
      <c r="B539" s="48"/>
      <c r="C539" s="48"/>
      <c r="D539" s="16"/>
      <c r="E539" s="48"/>
      <c r="F539" s="17"/>
      <c r="G539" s="17"/>
      <c r="H539" s="17"/>
      <c r="I539" s="21"/>
      <c r="J539" s="17" t="s">
        <v>525</v>
      </c>
      <c r="K539" s="20">
        <f>IF(FluxoCaixa10131514[[#This Row],[Movimento ]]="Saldo Inicial",FluxoCaixa10131514[[#This Row],[R$ (Valores)]],K538+FluxoCaixa10131514[[#This Row],[Valores Receitas / Despesas]])</f>
        <v>208.91000000004578</v>
      </c>
      <c r="L539" s="20">
        <f>IF(FluxoCaixa10131514[[#This Row],[Entrada / Saída]]="Saída",FluxoCaixa10131514[[#This Row],[R$ (Valores)]]*-1,FluxoCaixa10131514[[#This Row],[R$ (Valores)]])</f>
        <v>0</v>
      </c>
    </row>
    <row r="540" spans="2:18">
      <c r="B540" s="48"/>
      <c r="C540" s="48"/>
      <c r="D540" s="16"/>
      <c r="E540" s="48"/>
      <c r="F540" s="17"/>
      <c r="G540" s="17"/>
      <c r="H540" s="17"/>
      <c r="I540" s="21"/>
      <c r="J540" s="17" t="s">
        <v>525</v>
      </c>
      <c r="K540" s="20">
        <f>IF(FluxoCaixa10131514[[#This Row],[Movimento ]]="Saldo Inicial",FluxoCaixa10131514[[#This Row],[R$ (Valores)]],K539+FluxoCaixa10131514[[#This Row],[Valores Receitas / Despesas]])</f>
        <v>208.91000000004578</v>
      </c>
      <c r="L540" s="20">
        <f>IF(FluxoCaixa10131514[[#This Row],[Entrada / Saída]]="Saída",FluxoCaixa10131514[[#This Row],[R$ (Valores)]]*-1,FluxoCaixa10131514[[#This Row],[R$ (Valores)]])</f>
        <v>0</v>
      </c>
    </row>
    <row r="541" spans="2:18">
      <c r="B541" s="48"/>
      <c r="C541" s="48"/>
      <c r="D541" s="16"/>
      <c r="E541" s="48"/>
      <c r="F541" s="17"/>
      <c r="G541" s="17"/>
      <c r="H541" s="17"/>
      <c r="I541" s="21"/>
      <c r="J541" s="17" t="s">
        <v>525</v>
      </c>
      <c r="K541" s="20">
        <f>IF(FluxoCaixa10131514[[#This Row],[Movimento ]]="Saldo Inicial",FluxoCaixa10131514[[#This Row],[R$ (Valores)]],K540+FluxoCaixa10131514[[#This Row],[Valores Receitas / Despesas]])</f>
        <v>208.91000000004578</v>
      </c>
      <c r="L541" s="20">
        <f>IF(FluxoCaixa10131514[[#This Row],[Entrada / Saída]]="Saída",FluxoCaixa10131514[[#This Row],[R$ (Valores)]]*-1,FluxoCaixa10131514[[#This Row],[R$ (Valores)]])</f>
        <v>0</v>
      </c>
    </row>
    <row r="542" spans="2:18">
      <c r="B542" s="48"/>
      <c r="C542" s="48"/>
      <c r="D542" s="16"/>
      <c r="E542" s="48"/>
      <c r="F542" s="17"/>
      <c r="G542" s="17"/>
      <c r="H542" s="17"/>
      <c r="I542" s="21"/>
      <c r="J542" s="17" t="s">
        <v>525</v>
      </c>
      <c r="K542" s="20">
        <f>IF(FluxoCaixa10131514[[#This Row],[Movimento ]]="Saldo Inicial",FluxoCaixa10131514[[#This Row],[R$ (Valores)]],K541+FluxoCaixa10131514[[#This Row],[Valores Receitas / Despesas]])</f>
        <v>208.91000000004578</v>
      </c>
      <c r="L542" s="20">
        <f>IF(FluxoCaixa10131514[[#This Row],[Entrada / Saída]]="Saída",FluxoCaixa10131514[[#This Row],[R$ (Valores)]]*-1,FluxoCaixa10131514[[#This Row],[R$ (Valores)]])</f>
        <v>0</v>
      </c>
    </row>
    <row r="543" spans="2:18">
      <c r="B543" s="48"/>
      <c r="C543" s="48"/>
      <c r="D543" s="16"/>
      <c r="E543" s="48"/>
      <c r="F543" s="17"/>
      <c r="G543" s="17"/>
      <c r="H543" s="17"/>
      <c r="I543" s="21"/>
      <c r="J543" s="17" t="s">
        <v>525</v>
      </c>
      <c r="K543" s="20">
        <f>IF(FluxoCaixa10131514[[#This Row],[Movimento ]]="Saldo Inicial",FluxoCaixa10131514[[#This Row],[R$ (Valores)]],K542+FluxoCaixa10131514[[#This Row],[Valores Receitas / Despesas]])</f>
        <v>208.91000000004578</v>
      </c>
      <c r="L543" s="20">
        <f>IF(FluxoCaixa10131514[[#This Row],[Entrada / Saída]]="Saída",FluxoCaixa10131514[[#This Row],[R$ (Valores)]]*-1,FluxoCaixa10131514[[#This Row],[R$ (Valores)]])</f>
        <v>0</v>
      </c>
    </row>
    <row r="544" spans="2:18">
      <c r="B544" s="48"/>
      <c r="C544" s="48"/>
      <c r="D544" s="16"/>
      <c r="E544" s="48"/>
      <c r="F544" s="17"/>
      <c r="G544" s="17"/>
      <c r="H544" s="17"/>
      <c r="I544" s="21"/>
      <c r="J544" s="17" t="s">
        <v>525</v>
      </c>
      <c r="K544" s="20">
        <f>IF(FluxoCaixa10131514[[#This Row],[Movimento ]]="Saldo Inicial",FluxoCaixa10131514[[#This Row],[R$ (Valores)]],K543+FluxoCaixa10131514[[#This Row],[Valores Receitas / Despesas]])</f>
        <v>208.91000000004578</v>
      </c>
      <c r="L544" s="20">
        <f>IF(FluxoCaixa10131514[[#This Row],[Entrada / Saída]]="Saída",FluxoCaixa10131514[[#This Row],[R$ (Valores)]]*-1,FluxoCaixa10131514[[#This Row],[R$ (Valores)]])</f>
        <v>0</v>
      </c>
    </row>
    <row r="545" spans="2:12">
      <c r="B545" s="48"/>
      <c r="C545" s="48"/>
      <c r="D545" s="16"/>
      <c r="E545" s="48"/>
      <c r="F545" s="17"/>
      <c r="G545" s="17"/>
      <c r="H545" s="17"/>
      <c r="I545" s="21"/>
      <c r="J545" s="17" t="s">
        <v>525</v>
      </c>
      <c r="K545" s="20">
        <f>IF(FluxoCaixa10131514[[#This Row],[Movimento ]]="Saldo Inicial",FluxoCaixa10131514[[#This Row],[R$ (Valores)]],K544+FluxoCaixa10131514[[#This Row],[Valores Receitas / Despesas]])</f>
        <v>208.91000000004578</v>
      </c>
      <c r="L545" s="20">
        <f>IF(FluxoCaixa10131514[[#This Row],[Entrada / Saída]]="Saída",FluxoCaixa10131514[[#This Row],[R$ (Valores)]]*-1,FluxoCaixa10131514[[#This Row],[R$ (Valores)]])</f>
        <v>0</v>
      </c>
    </row>
    <row r="546" spans="2:12">
      <c r="B546" s="48"/>
      <c r="C546" s="48"/>
      <c r="D546" s="16"/>
      <c r="E546" s="48"/>
      <c r="F546" s="17"/>
      <c r="G546" s="17"/>
      <c r="H546" s="17"/>
      <c r="I546" s="21"/>
      <c r="J546" s="17" t="s">
        <v>525</v>
      </c>
      <c r="K546" s="20">
        <f>IF(FluxoCaixa10131514[[#This Row],[Movimento ]]="Saldo Inicial",FluxoCaixa10131514[[#This Row],[R$ (Valores)]],K545+FluxoCaixa10131514[[#This Row],[Valores Receitas / Despesas]])</f>
        <v>208.91000000004578</v>
      </c>
      <c r="L546" s="20">
        <f>IF(FluxoCaixa10131514[[#This Row],[Entrada / Saída]]="Saída",FluxoCaixa10131514[[#This Row],[R$ (Valores)]]*-1,FluxoCaixa10131514[[#This Row],[R$ (Valores)]])</f>
        <v>0</v>
      </c>
    </row>
    <row r="547" spans="2:12">
      <c r="B547" s="48"/>
      <c r="C547" s="48"/>
      <c r="D547" s="16"/>
      <c r="E547" s="48"/>
      <c r="F547" s="17"/>
      <c r="G547" s="17"/>
      <c r="H547" s="17"/>
      <c r="I547" s="21"/>
      <c r="J547" s="17" t="s">
        <v>525</v>
      </c>
      <c r="K547" s="20">
        <f>IF(FluxoCaixa10131514[[#This Row],[Movimento ]]="Saldo Inicial",FluxoCaixa10131514[[#This Row],[R$ (Valores)]],K546+FluxoCaixa10131514[[#This Row],[Valores Receitas / Despesas]])</f>
        <v>208.91000000004578</v>
      </c>
      <c r="L547" s="20">
        <f>IF(FluxoCaixa10131514[[#This Row],[Entrada / Saída]]="Saída",FluxoCaixa10131514[[#This Row],[R$ (Valores)]]*-1,FluxoCaixa10131514[[#This Row],[R$ (Valores)]])</f>
        <v>0</v>
      </c>
    </row>
    <row r="548" spans="2:12">
      <c r="B548" s="48"/>
      <c r="C548" s="48"/>
      <c r="D548" s="16"/>
      <c r="E548" s="48"/>
      <c r="F548" s="17"/>
      <c r="G548" s="17"/>
      <c r="H548" s="17"/>
      <c r="I548" s="21"/>
      <c r="J548" s="17" t="s">
        <v>525</v>
      </c>
      <c r="K548" s="20">
        <f>IF(FluxoCaixa10131514[[#This Row],[Movimento ]]="Saldo Inicial",FluxoCaixa10131514[[#This Row],[R$ (Valores)]],K547+FluxoCaixa10131514[[#This Row],[Valores Receitas / Despesas]])</f>
        <v>208.91000000004578</v>
      </c>
      <c r="L548" s="20">
        <f>IF(FluxoCaixa10131514[[#This Row],[Entrada / Saída]]="Saída",FluxoCaixa10131514[[#This Row],[R$ (Valores)]]*-1,FluxoCaixa10131514[[#This Row],[R$ (Valores)]])</f>
        <v>0</v>
      </c>
    </row>
    <row r="549" spans="2:12">
      <c r="B549" s="48"/>
      <c r="C549" s="48"/>
      <c r="D549" s="16"/>
      <c r="E549" s="48"/>
      <c r="F549" s="17"/>
      <c r="G549" s="17"/>
      <c r="H549" s="17"/>
      <c r="I549" s="21"/>
      <c r="J549" s="17" t="s">
        <v>525</v>
      </c>
      <c r="K549" s="20">
        <f>IF(FluxoCaixa10131514[[#This Row],[Movimento ]]="Saldo Inicial",FluxoCaixa10131514[[#This Row],[R$ (Valores)]],K548+FluxoCaixa10131514[[#This Row],[Valores Receitas / Despesas]])</f>
        <v>208.91000000004578</v>
      </c>
      <c r="L549" s="20">
        <f>IF(FluxoCaixa10131514[[#This Row],[Entrada / Saída]]="Saída",FluxoCaixa10131514[[#This Row],[R$ (Valores)]]*-1,FluxoCaixa10131514[[#This Row],[R$ (Valores)]])</f>
        <v>0</v>
      </c>
    </row>
    <row r="550" spans="2:12">
      <c r="B550" s="48"/>
      <c r="C550" s="48"/>
      <c r="D550" s="16"/>
      <c r="E550" s="48"/>
      <c r="F550" s="17"/>
      <c r="G550" s="17"/>
      <c r="H550" s="17"/>
      <c r="I550" s="21"/>
      <c r="J550" s="17" t="s">
        <v>525</v>
      </c>
      <c r="K550" s="20">
        <f>IF(FluxoCaixa10131514[[#This Row],[Movimento ]]="Saldo Inicial",FluxoCaixa10131514[[#This Row],[R$ (Valores)]],K549+FluxoCaixa10131514[[#This Row],[Valores Receitas / Despesas]])</f>
        <v>208.91000000004578</v>
      </c>
      <c r="L550" s="20">
        <f>IF(FluxoCaixa10131514[[#This Row],[Entrada / Saída]]="Saída",FluxoCaixa10131514[[#This Row],[R$ (Valores)]]*-1,FluxoCaixa10131514[[#This Row],[R$ (Valores)]])</f>
        <v>0</v>
      </c>
    </row>
    <row r="551" spans="2:12">
      <c r="B551" s="48"/>
      <c r="C551" s="48"/>
      <c r="D551" s="16"/>
      <c r="E551" s="48"/>
      <c r="F551" s="17"/>
      <c r="G551" s="17"/>
      <c r="H551" s="17"/>
      <c r="I551" s="21"/>
      <c r="J551" s="17" t="s">
        <v>525</v>
      </c>
      <c r="K551" s="20">
        <f>IF(FluxoCaixa10131514[[#This Row],[Movimento ]]="Saldo Inicial",FluxoCaixa10131514[[#This Row],[R$ (Valores)]],K550+FluxoCaixa10131514[[#This Row],[Valores Receitas / Despesas]])</f>
        <v>208.91000000004578</v>
      </c>
      <c r="L551" s="20">
        <f>IF(FluxoCaixa10131514[[#This Row],[Entrada / Saída]]="Saída",FluxoCaixa10131514[[#This Row],[R$ (Valores)]]*-1,FluxoCaixa10131514[[#This Row],[R$ (Valores)]])</f>
        <v>0</v>
      </c>
    </row>
    <row r="552" spans="2:12">
      <c r="B552" s="48"/>
      <c r="C552" s="48"/>
      <c r="D552" s="16"/>
      <c r="E552" s="48"/>
      <c r="F552" s="17"/>
      <c r="G552" s="17"/>
      <c r="H552" s="17"/>
      <c r="I552" s="21"/>
      <c r="J552" s="17" t="s">
        <v>525</v>
      </c>
      <c r="K552" s="20">
        <f>IF(FluxoCaixa10131514[[#This Row],[Movimento ]]="Saldo Inicial",FluxoCaixa10131514[[#This Row],[R$ (Valores)]],K551+FluxoCaixa10131514[[#This Row],[Valores Receitas / Despesas]])</f>
        <v>208.91000000004578</v>
      </c>
      <c r="L552" s="20">
        <f>IF(FluxoCaixa10131514[[#This Row],[Entrada / Saída]]="Saída",FluxoCaixa10131514[[#This Row],[R$ (Valores)]]*-1,FluxoCaixa10131514[[#This Row],[R$ (Valores)]])</f>
        <v>0</v>
      </c>
    </row>
    <row r="553" spans="2:12">
      <c r="B553" s="48"/>
      <c r="C553" s="48"/>
      <c r="D553" s="16"/>
      <c r="E553" s="48"/>
      <c r="F553" s="17"/>
      <c r="G553" s="17"/>
      <c r="H553" s="17"/>
      <c r="I553" s="21"/>
      <c r="J553" s="17" t="s">
        <v>525</v>
      </c>
      <c r="K553" s="20">
        <f>IF(FluxoCaixa10131514[[#This Row],[Movimento ]]="Saldo Inicial",FluxoCaixa10131514[[#This Row],[R$ (Valores)]],K552+FluxoCaixa10131514[[#This Row],[Valores Receitas / Despesas]])</f>
        <v>208.91000000004578</v>
      </c>
      <c r="L553" s="20">
        <f>IF(FluxoCaixa10131514[[#This Row],[Entrada / Saída]]="Saída",FluxoCaixa10131514[[#This Row],[R$ (Valores)]]*-1,FluxoCaixa10131514[[#This Row],[R$ (Valores)]])</f>
        <v>0</v>
      </c>
    </row>
    <row r="554" spans="2:12">
      <c r="B554" s="48"/>
      <c r="C554" s="48"/>
      <c r="D554" s="16"/>
      <c r="E554" s="48"/>
      <c r="F554" s="17"/>
      <c r="G554" s="17"/>
      <c r="H554" s="17"/>
      <c r="I554" s="21"/>
      <c r="J554" s="17" t="s">
        <v>525</v>
      </c>
      <c r="K554" s="20">
        <f>IF(FluxoCaixa10131514[[#This Row],[Movimento ]]="Saldo Inicial",FluxoCaixa10131514[[#This Row],[R$ (Valores)]],K553+FluxoCaixa10131514[[#This Row],[Valores Receitas / Despesas]])</f>
        <v>208.91000000004578</v>
      </c>
      <c r="L554" s="20">
        <f>IF(FluxoCaixa10131514[[#This Row],[Entrada / Saída]]="Saída",FluxoCaixa10131514[[#This Row],[R$ (Valores)]]*-1,FluxoCaixa10131514[[#This Row],[R$ (Valores)]])</f>
        <v>0</v>
      </c>
    </row>
    <row r="555" spans="2:12">
      <c r="B555" s="48"/>
      <c r="C555" s="48"/>
      <c r="D555" s="16"/>
      <c r="E555" s="48"/>
      <c r="F555" s="17"/>
      <c r="G555" s="17"/>
      <c r="H555" s="17"/>
      <c r="I555" s="21"/>
      <c r="J555" s="17" t="s">
        <v>525</v>
      </c>
      <c r="K555" s="20">
        <f>IF(FluxoCaixa10131514[[#This Row],[Movimento ]]="Saldo Inicial",FluxoCaixa10131514[[#This Row],[R$ (Valores)]],K554+FluxoCaixa10131514[[#This Row],[Valores Receitas / Despesas]])</f>
        <v>208.91000000004578</v>
      </c>
      <c r="L555" s="20">
        <f>IF(FluxoCaixa10131514[[#This Row],[Entrada / Saída]]="Saída",FluxoCaixa10131514[[#This Row],[R$ (Valores)]]*-1,FluxoCaixa10131514[[#This Row],[R$ (Valores)]])</f>
        <v>0</v>
      </c>
    </row>
    <row r="556" spans="2:12">
      <c r="B556" s="48"/>
      <c r="C556" s="48"/>
      <c r="D556" s="16"/>
      <c r="E556" s="48"/>
      <c r="F556" s="17"/>
      <c r="G556" s="17"/>
      <c r="H556" s="17"/>
      <c r="I556" s="21"/>
      <c r="J556" s="17" t="s">
        <v>525</v>
      </c>
      <c r="K556" s="20">
        <f>IF(FluxoCaixa10131514[[#This Row],[Movimento ]]="Saldo Inicial",FluxoCaixa10131514[[#This Row],[R$ (Valores)]],K555+FluxoCaixa10131514[[#This Row],[Valores Receitas / Despesas]])</f>
        <v>208.91000000004578</v>
      </c>
      <c r="L556" s="20">
        <f>IF(FluxoCaixa10131514[[#This Row],[Entrada / Saída]]="Saída",FluxoCaixa10131514[[#This Row],[R$ (Valores)]]*-1,FluxoCaixa10131514[[#This Row],[R$ (Valores)]])</f>
        <v>0</v>
      </c>
    </row>
    <row r="557" spans="2:12">
      <c r="B557" s="48"/>
      <c r="C557" s="48"/>
      <c r="D557" s="16"/>
      <c r="E557" s="48"/>
      <c r="F557" s="17"/>
      <c r="G557" s="17"/>
      <c r="H557" s="17"/>
      <c r="I557" s="21"/>
      <c r="J557" s="17" t="s">
        <v>525</v>
      </c>
      <c r="K557" s="20">
        <f>IF(FluxoCaixa10131514[[#This Row],[Movimento ]]="Saldo Inicial",FluxoCaixa10131514[[#This Row],[R$ (Valores)]],K556+FluxoCaixa10131514[[#This Row],[Valores Receitas / Despesas]])</f>
        <v>208.91000000004578</v>
      </c>
      <c r="L557" s="20">
        <f>IF(FluxoCaixa10131514[[#This Row],[Entrada / Saída]]="Saída",FluxoCaixa10131514[[#This Row],[R$ (Valores)]]*-1,FluxoCaixa10131514[[#This Row],[R$ (Valores)]])</f>
        <v>0</v>
      </c>
    </row>
    <row r="558" spans="2:12">
      <c r="B558" s="48"/>
      <c r="C558" s="48"/>
      <c r="D558" s="16"/>
      <c r="E558" s="48"/>
      <c r="F558" s="17"/>
      <c r="G558" s="17"/>
      <c r="H558" s="17"/>
      <c r="I558" s="21"/>
      <c r="J558" s="17" t="s">
        <v>525</v>
      </c>
      <c r="K558" s="20">
        <f>IF(FluxoCaixa10131514[[#This Row],[Movimento ]]="Saldo Inicial",FluxoCaixa10131514[[#This Row],[R$ (Valores)]],K557+FluxoCaixa10131514[[#This Row],[Valores Receitas / Despesas]])</f>
        <v>208.91000000004578</v>
      </c>
      <c r="L558" s="20">
        <f>IF(FluxoCaixa10131514[[#This Row],[Entrada / Saída]]="Saída",FluxoCaixa10131514[[#This Row],[R$ (Valores)]]*-1,FluxoCaixa10131514[[#This Row],[R$ (Valores)]])</f>
        <v>0</v>
      </c>
    </row>
    <row r="559" spans="2:12">
      <c r="B559" s="48"/>
      <c r="C559" s="48"/>
      <c r="D559" s="16"/>
      <c r="E559" s="48"/>
      <c r="F559" s="17"/>
      <c r="G559" s="17"/>
      <c r="H559" s="17"/>
      <c r="I559" s="21"/>
      <c r="J559" s="17" t="s">
        <v>525</v>
      </c>
      <c r="K559" s="20">
        <f>IF(FluxoCaixa10131514[[#This Row],[Movimento ]]="Saldo Inicial",FluxoCaixa10131514[[#This Row],[R$ (Valores)]],K558+FluxoCaixa10131514[[#This Row],[Valores Receitas / Despesas]])</f>
        <v>208.91000000004578</v>
      </c>
      <c r="L559" s="20">
        <f>IF(FluxoCaixa10131514[[#This Row],[Entrada / Saída]]="Saída",FluxoCaixa10131514[[#This Row],[R$ (Valores)]]*-1,FluxoCaixa10131514[[#This Row],[R$ (Valores)]])</f>
        <v>0</v>
      </c>
    </row>
    <row r="560" spans="2:12">
      <c r="B560" s="48"/>
      <c r="C560" s="48"/>
      <c r="D560" s="16"/>
      <c r="E560" s="48"/>
      <c r="F560" s="17"/>
      <c r="G560" s="17"/>
      <c r="H560" s="17"/>
      <c r="I560" s="21"/>
      <c r="J560" s="17" t="s">
        <v>525</v>
      </c>
      <c r="K560" s="20">
        <f>IF(FluxoCaixa10131514[[#This Row],[Movimento ]]="Saldo Inicial",FluxoCaixa10131514[[#This Row],[R$ (Valores)]],K559+FluxoCaixa10131514[[#This Row],[Valores Receitas / Despesas]])</f>
        <v>208.91000000004578</v>
      </c>
      <c r="L560" s="20">
        <f>IF(FluxoCaixa10131514[[#This Row],[Entrada / Saída]]="Saída",FluxoCaixa10131514[[#This Row],[R$ (Valores)]]*-1,FluxoCaixa10131514[[#This Row],[R$ (Valores)]])</f>
        <v>0</v>
      </c>
    </row>
    <row r="561" spans="2:12">
      <c r="B561" s="48"/>
      <c r="C561" s="48"/>
      <c r="D561" s="16"/>
      <c r="E561" s="48"/>
      <c r="F561" s="17"/>
      <c r="G561" s="17"/>
      <c r="H561" s="17"/>
      <c r="I561" s="21"/>
      <c r="J561" s="17" t="s">
        <v>525</v>
      </c>
      <c r="K561" s="20">
        <f>IF(FluxoCaixa10131514[[#This Row],[Movimento ]]="Saldo Inicial",FluxoCaixa10131514[[#This Row],[R$ (Valores)]],K560+FluxoCaixa10131514[[#This Row],[Valores Receitas / Despesas]])</f>
        <v>208.91000000004578</v>
      </c>
      <c r="L561" s="20">
        <f>IF(FluxoCaixa10131514[[#This Row],[Entrada / Saída]]="Saída",FluxoCaixa10131514[[#This Row],[R$ (Valores)]]*-1,FluxoCaixa10131514[[#This Row],[R$ (Valores)]])</f>
        <v>0</v>
      </c>
    </row>
    <row r="562" spans="2:12">
      <c r="B562" s="48"/>
      <c r="C562" s="48"/>
      <c r="D562" s="16"/>
      <c r="E562" s="48"/>
      <c r="F562" s="17"/>
      <c r="G562" s="17"/>
      <c r="H562" s="17"/>
      <c r="I562" s="21"/>
      <c r="J562" s="17" t="s">
        <v>525</v>
      </c>
      <c r="K562" s="20">
        <f>IF(FluxoCaixa10131514[[#This Row],[Movimento ]]="Saldo Inicial",FluxoCaixa10131514[[#This Row],[R$ (Valores)]],K561+FluxoCaixa10131514[[#This Row],[Valores Receitas / Despesas]])</f>
        <v>208.91000000004578</v>
      </c>
      <c r="L562" s="20">
        <f>IF(FluxoCaixa10131514[[#This Row],[Entrada / Saída]]="Saída",FluxoCaixa10131514[[#This Row],[R$ (Valores)]]*-1,FluxoCaixa10131514[[#This Row],[R$ (Valores)]])</f>
        <v>0</v>
      </c>
    </row>
    <row r="563" spans="2:12">
      <c r="B563" s="48"/>
      <c r="C563" s="48"/>
      <c r="D563" s="16"/>
      <c r="E563" s="48"/>
      <c r="F563" s="17"/>
      <c r="G563" s="17"/>
      <c r="H563" s="17"/>
      <c r="I563" s="21"/>
      <c r="J563" s="17" t="s">
        <v>525</v>
      </c>
      <c r="K563" s="20">
        <f>IF(FluxoCaixa10131514[[#This Row],[Movimento ]]="Saldo Inicial",FluxoCaixa10131514[[#This Row],[R$ (Valores)]],K562+FluxoCaixa10131514[[#This Row],[Valores Receitas / Despesas]])</f>
        <v>208.91000000004578</v>
      </c>
      <c r="L563" s="20">
        <f>IF(FluxoCaixa10131514[[#This Row],[Entrada / Saída]]="Saída",FluxoCaixa10131514[[#This Row],[R$ (Valores)]]*-1,FluxoCaixa10131514[[#This Row],[R$ (Valores)]])</f>
        <v>0</v>
      </c>
    </row>
    <row r="564" spans="2:12">
      <c r="B564" s="48"/>
      <c r="C564" s="48"/>
      <c r="D564" s="16"/>
      <c r="E564" s="48"/>
      <c r="F564" s="17"/>
      <c r="G564" s="17"/>
      <c r="H564" s="17"/>
      <c r="I564" s="21"/>
      <c r="J564" s="17" t="s">
        <v>525</v>
      </c>
      <c r="K564" s="20">
        <f>IF(FluxoCaixa10131514[[#This Row],[Movimento ]]="Saldo Inicial",FluxoCaixa10131514[[#This Row],[R$ (Valores)]],K563+FluxoCaixa10131514[[#This Row],[Valores Receitas / Despesas]])</f>
        <v>208.91000000004578</v>
      </c>
      <c r="L564" s="20">
        <f>IF(FluxoCaixa10131514[[#This Row],[Entrada / Saída]]="Saída",FluxoCaixa10131514[[#This Row],[R$ (Valores)]]*-1,FluxoCaixa10131514[[#This Row],[R$ (Valores)]])</f>
        <v>0</v>
      </c>
    </row>
    <row r="565" spans="2:12">
      <c r="B565" s="48"/>
      <c r="C565" s="48"/>
      <c r="D565" s="16"/>
      <c r="E565" s="48"/>
      <c r="F565" s="17"/>
      <c r="G565" s="17"/>
      <c r="H565" s="17"/>
      <c r="I565" s="21"/>
      <c r="J565" s="17" t="s">
        <v>525</v>
      </c>
      <c r="K565" s="20">
        <f>IF(FluxoCaixa10131514[[#This Row],[Movimento ]]="Saldo Inicial",FluxoCaixa10131514[[#This Row],[R$ (Valores)]],K564+FluxoCaixa10131514[[#This Row],[Valores Receitas / Despesas]])</f>
        <v>208.91000000004578</v>
      </c>
      <c r="L565" s="20">
        <f>IF(FluxoCaixa10131514[[#This Row],[Entrada / Saída]]="Saída",FluxoCaixa10131514[[#This Row],[R$ (Valores)]]*-1,FluxoCaixa10131514[[#This Row],[R$ (Valores)]])</f>
        <v>0</v>
      </c>
    </row>
    <row r="566" spans="2:12">
      <c r="B566" s="48"/>
      <c r="C566" s="48"/>
      <c r="D566" s="16"/>
      <c r="E566" s="48"/>
      <c r="F566" s="17"/>
      <c r="G566" s="17"/>
      <c r="H566" s="17"/>
      <c r="I566" s="21"/>
      <c r="J566" s="17" t="s">
        <v>525</v>
      </c>
      <c r="K566" s="20">
        <f>IF(FluxoCaixa10131514[[#This Row],[Movimento ]]="Saldo Inicial",FluxoCaixa10131514[[#This Row],[R$ (Valores)]],K565+FluxoCaixa10131514[[#This Row],[Valores Receitas / Despesas]])</f>
        <v>208.91000000004578</v>
      </c>
      <c r="L566" s="20">
        <f>IF(FluxoCaixa10131514[[#This Row],[Entrada / Saída]]="Saída",FluxoCaixa10131514[[#This Row],[R$ (Valores)]]*-1,FluxoCaixa10131514[[#This Row],[R$ (Valores)]])</f>
        <v>0</v>
      </c>
    </row>
    <row r="567" spans="2:12">
      <c r="B567" s="48"/>
      <c r="C567" s="48"/>
      <c r="D567" s="16"/>
      <c r="E567" s="48"/>
      <c r="F567" s="17"/>
      <c r="G567" s="17"/>
      <c r="H567" s="17"/>
      <c r="I567" s="21"/>
      <c r="J567" s="17" t="s">
        <v>525</v>
      </c>
      <c r="K567" s="20">
        <f>IF(FluxoCaixa10131514[[#This Row],[Movimento ]]="Saldo Inicial",FluxoCaixa10131514[[#This Row],[R$ (Valores)]],K566+FluxoCaixa10131514[[#This Row],[Valores Receitas / Despesas]])</f>
        <v>208.91000000004578</v>
      </c>
      <c r="L567" s="20">
        <f>IF(FluxoCaixa10131514[[#This Row],[Entrada / Saída]]="Saída",FluxoCaixa10131514[[#This Row],[R$ (Valores)]]*-1,FluxoCaixa10131514[[#This Row],[R$ (Valores)]])</f>
        <v>0</v>
      </c>
    </row>
    <row r="568" spans="2:12">
      <c r="B568" s="48"/>
      <c r="C568" s="48"/>
      <c r="D568" s="16"/>
      <c r="E568" s="48"/>
      <c r="F568" s="17"/>
      <c r="G568" s="17"/>
      <c r="H568" s="17"/>
      <c r="I568" s="21"/>
      <c r="J568" s="17" t="s">
        <v>525</v>
      </c>
      <c r="K568" s="20">
        <f>IF(FluxoCaixa10131514[[#This Row],[Movimento ]]="Saldo Inicial",FluxoCaixa10131514[[#This Row],[R$ (Valores)]],K567+FluxoCaixa10131514[[#This Row],[Valores Receitas / Despesas]])</f>
        <v>208.91000000004578</v>
      </c>
      <c r="L568" s="20">
        <f>IF(FluxoCaixa10131514[[#This Row],[Entrada / Saída]]="Saída",FluxoCaixa10131514[[#This Row],[R$ (Valores)]]*-1,FluxoCaixa10131514[[#This Row],[R$ (Valores)]])</f>
        <v>0</v>
      </c>
    </row>
    <row r="569" spans="2:12">
      <c r="B569" s="48"/>
      <c r="C569" s="48"/>
      <c r="D569" s="16"/>
      <c r="E569" s="48"/>
      <c r="F569" s="17"/>
      <c r="G569" s="17"/>
      <c r="H569" s="17"/>
      <c r="I569" s="21"/>
      <c r="J569" s="17" t="s">
        <v>525</v>
      </c>
      <c r="K569" s="20">
        <f>IF(FluxoCaixa10131514[[#This Row],[Movimento ]]="Saldo Inicial",FluxoCaixa10131514[[#This Row],[R$ (Valores)]],K568+FluxoCaixa10131514[[#This Row],[Valores Receitas / Despesas]])</f>
        <v>208.91000000004578</v>
      </c>
      <c r="L569" s="20">
        <f>IF(FluxoCaixa10131514[[#This Row],[Entrada / Saída]]="Saída",FluxoCaixa10131514[[#This Row],[R$ (Valores)]]*-1,FluxoCaixa10131514[[#This Row],[R$ (Valores)]])</f>
        <v>0</v>
      </c>
    </row>
    <row r="570" spans="2:12">
      <c r="B570" s="48"/>
      <c r="C570" s="48"/>
      <c r="D570" s="16"/>
      <c r="E570" s="48"/>
      <c r="F570" s="17"/>
      <c r="G570" s="17"/>
      <c r="H570" s="17"/>
      <c r="I570" s="21"/>
      <c r="J570" s="17" t="s">
        <v>525</v>
      </c>
      <c r="K570" s="20">
        <f>IF(FluxoCaixa10131514[[#This Row],[Movimento ]]="Saldo Inicial",FluxoCaixa10131514[[#This Row],[R$ (Valores)]],K569+FluxoCaixa10131514[[#This Row],[Valores Receitas / Despesas]])</f>
        <v>208.91000000004578</v>
      </c>
      <c r="L570" s="20">
        <f>IF(FluxoCaixa10131514[[#This Row],[Entrada / Saída]]="Saída",FluxoCaixa10131514[[#This Row],[R$ (Valores)]]*-1,FluxoCaixa10131514[[#This Row],[R$ (Valores)]])</f>
        <v>0</v>
      </c>
    </row>
    <row r="571" spans="2:12">
      <c r="B571" s="48"/>
      <c r="C571" s="48"/>
      <c r="D571" s="16"/>
      <c r="E571" s="48"/>
      <c r="F571" s="17"/>
      <c r="G571" s="17"/>
      <c r="H571" s="17"/>
      <c r="I571" s="21"/>
      <c r="J571" s="17" t="s">
        <v>525</v>
      </c>
      <c r="K571" s="20">
        <f>IF(FluxoCaixa10131514[[#This Row],[Movimento ]]="Saldo Inicial",FluxoCaixa10131514[[#This Row],[R$ (Valores)]],K570+FluxoCaixa10131514[[#This Row],[Valores Receitas / Despesas]])</f>
        <v>208.91000000004578</v>
      </c>
      <c r="L571" s="20">
        <f>IF(FluxoCaixa10131514[[#This Row],[Entrada / Saída]]="Saída",FluxoCaixa10131514[[#This Row],[R$ (Valores)]]*-1,FluxoCaixa10131514[[#This Row],[R$ (Valores)]])</f>
        <v>0</v>
      </c>
    </row>
    <row r="572" spans="2:12">
      <c r="B572" s="48"/>
      <c r="C572" s="48"/>
      <c r="D572" s="16"/>
      <c r="E572" s="48"/>
      <c r="F572" s="17"/>
      <c r="G572" s="17"/>
      <c r="H572" s="17"/>
      <c r="I572" s="21"/>
      <c r="J572" s="17" t="s">
        <v>525</v>
      </c>
      <c r="K572" s="20">
        <f>IF(FluxoCaixa10131514[[#This Row],[Movimento ]]="Saldo Inicial",FluxoCaixa10131514[[#This Row],[R$ (Valores)]],K571+FluxoCaixa10131514[[#This Row],[Valores Receitas / Despesas]])</f>
        <v>208.91000000004578</v>
      </c>
      <c r="L572" s="20">
        <f>IF(FluxoCaixa10131514[[#This Row],[Entrada / Saída]]="Saída",FluxoCaixa10131514[[#This Row],[R$ (Valores)]]*-1,FluxoCaixa10131514[[#This Row],[R$ (Valores)]])</f>
        <v>0</v>
      </c>
    </row>
    <row r="573" spans="2:12">
      <c r="B573" s="48"/>
      <c r="C573" s="48"/>
      <c r="D573" s="16"/>
      <c r="E573" s="48"/>
      <c r="F573" s="17"/>
      <c r="G573" s="17"/>
      <c r="H573" s="17"/>
      <c r="I573" s="21"/>
      <c r="J573" s="17" t="s">
        <v>525</v>
      </c>
      <c r="K573" s="20">
        <f>IF(FluxoCaixa10131514[[#This Row],[Movimento ]]="Saldo Inicial",FluxoCaixa10131514[[#This Row],[R$ (Valores)]],K572+FluxoCaixa10131514[[#This Row],[Valores Receitas / Despesas]])</f>
        <v>208.91000000004578</v>
      </c>
      <c r="L573" s="20">
        <f>IF(FluxoCaixa10131514[[#This Row],[Entrada / Saída]]="Saída",FluxoCaixa10131514[[#This Row],[R$ (Valores)]]*-1,FluxoCaixa10131514[[#This Row],[R$ (Valores)]])</f>
        <v>0</v>
      </c>
    </row>
    <row r="574" spans="2:12">
      <c r="B574" s="48"/>
      <c r="C574" s="48"/>
      <c r="D574" s="16"/>
      <c r="E574" s="48"/>
      <c r="F574" s="17"/>
      <c r="G574" s="17"/>
      <c r="H574" s="17"/>
      <c r="I574" s="21"/>
      <c r="J574" s="17" t="s">
        <v>525</v>
      </c>
      <c r="K574" s="20">
        <f>IF(FluxoCaixa10131514[[#This Row],[Movimento ]]="Saldo Inicial",FluxoCaixa10131514[[#This Row],[R$ (Valores)]],K573+FluxoCaixa10131514[[#This Row],[Valores Receitas / Despesas]])</f>
        <v>208.91000000004578</v>
      </c>
      <c r="L574" s="20">
        <f>IF(FluxoCaixa10131514[[#This Row],[Entrada / Saída]]="Saída",FluxoCaixa10131514[[#This Row],[R$ (Valores)]]*-1,FluxoCaixa10131514[[#This Row],[R$ (Valores)]])</f>
        <v>0</v>
      </c>
    </row>
    <row r="575" spans="2:12">
      <c r="B575" s="48"/>
      <c r="C575" s="48"/>
      <c r="D575" s="16"/>
      <c r="E575" s="48"/>
      <c r="F575" s="17"/>
      <c r="G575" s="17"/>
      <c r="H575" s="17"/>
      <c r="I575" s="21"/>
      <c r="J575" s="17" t="s">
        <v>525</v>
      </c>
      <c r="K575" s="20">
        <f>IF(FluxoCaixa10131514[[#This Row],[Movimento ]]="Saldo Inicial",FluxoCaixa10131514[[#This Row],[R$ (Valores)]],K574+FluxoCaixa10131514[[#This Row],[Valores Receitas / Despesas]])</f>
        <v>208.91000000004578</v>
      </c>
      <c r="L575" s="20">
        <f>IF(FluxoCaixa10131514[[#This Row],[Entrada / Saída]]="Saída",FluxoCaixa10131514[[#This Row],[R$ (Valores)]]*-1,FluxoCaixa10131514[[#This Row],[R$ (Valores)]])</f>
        <v>0</v>
      </c>
    </row>
    <row r="576" spans="2:12">
      <c r="B576" s="48"/>
      <c r="C576" s="48"/>
      <c r="D576" s="16"/>
      <c r="E576" s="48"/>
      <c r="F576" s="17"/>
      <c r="G576" s="17"/>
      <c r="H576" s="17"/>
      <c r="I576" s="21"/>
      <c r="J576" s="17" t="s">
        <v>525</v>
      </c>
      <c r="K576" s="20">
        <f>IF(FluxoCaixa10131514[[#This Row],[Movimento ]]="Saldo Inicial",FluxoCaixa10131514[[#This Row],[R$ (Valores)]],K575+FluxoCaixa10131514[[#This Row],[Valores Receitas / Despesas]])</f>
        <v>208.91000000004578</v>
      </c>
      <c r="L576" s="20">
        <f>IF(FluxoCaixa10131514[[#This Row],[Entrada / Saída]]="Saída",FluxoCaixa10131514[[#This Row],[R$ (Valores)]]*-1,FluxoCaixa10131514[[#This Row],[R$ (Valores)]])</f>
        <v>0</v>
      </c>
    </row>
    <row r="577" spans="2:12">
      <c r="B577" s="48"/>
      <c r="C577" s="48"/>
      <c r="D577" s="16"/>
      <c r="E577" s="48"/>
      <c r="F577" s="17"/>
      <c r="G577" s="17"/>
      <c r="H577" s="17"/>
      <c r="I577" s="21"/>
      <c r="J577" s="17" t="s">
        <v>525</v>
      </c>
      <c r="K577" s="20">
        <f>IF(FluxoCaixa10131514[[#This Row],[Movimento ]]="Saldo Inicial",FluxoCaixa10131514[[#This Row],[R$ (Valores)]],K576+FluxoCaixa10131514[[#This Row],[Valores Receitas / Despesas]])</f>
        <v>208.91000000004578</v>
      </c>
      <c r="L577" s="20">
        <f>IF(FluxoCaixa10131514[[#This Row],[Entrada / Saída]]="Saída",FluxoCaixa10131514[[#This Row],[R$ (Valores)]]*-1,FluxoCaixa10131514[[#This Row],[R$ (Valores)]])</f>
        <v>0</v>
      </c>
    </row>
    <row r="578" spans="2:12">
      <c r="B578" s="48"/>
      <c r="C578" s="48"/>
      <c r="D578" s="16"/>
      <c r="E578" s="48"/>
      <c r="F578" s="17"/>
      <c r="G578" s="17"/>
      <c r="H578" s="17"/>
      <c r="I578" s="21"/>
      <c r="J578" s="17" t="s">
        <v>525</v>
      </c>
      <c r="K578" s="20">
        <f>IF(FluxoCaixa10131514[[#This Row],[Movimento ]]="Saldo Inicial",FluxoCaixa10131514[[#This Row],[R$ (Valores)]],K577+FluxoCaixa10131514[[#This Row],[Valores Receitas / Despesas]])</f>
        <v>208.91000000004578</v>
      </c>
      <c r="L578" s="20">
        <f>IF(FluxoCaixa10131514[[#This Row],[Entrada / Saída]]="Saída",FluxoCaixa10131514[[#This Row],[R$ (Valores)]]*-1,FluxoCaixa10131514[[#This Row],[R$ (Valores)]])</f>
        <v>0</v>
      </c>
    </row>
    <row r="579" spans="2:12">
      <c r="B579" s="48"/>
      <c r="C579" s="48"/>
      <c r="D579" s="16"/>
      <c r="E579" s="48"/>
      <c r="F579" s="17"/>
      <c r="G579" s="17"/>
      <c r="H579" s="17"/>
      <c r="I579" s="21"/>
      <c r="J579" s="17" t="s">
        <v>525</v>
      </c>
      <c r="K579" s="20">
        <f>IF(FluxoCaixa10131514[[#This Row],[Movimento ]]="Saldo Inicial",FluxoCaixa10131514[[#This Row],[R$ (Valores)]],K578+FluxoCaixa10131514[[#This Row],[Valores Receitas / Despesas]])</f>
        <v>208.91000000004578</v>
      </c>
      <c r="L579" s="20">
        <f>IF(FluxoCaixa10131514[[#This Row],[Entrada / Saída]]="Saída",FluxoCaixa10131514[[#This Row],[R$ (Valores)]]*-1,FluxoCaixa10131514[[#This Row],[R$ (Valores)]])</f>
        <v>0</v>
      </c>
    </row>
    <row r="580" spans="2:12">
      <c r="B580" s="48"/>
      <c r="C580" s="48"/>
      <c r="D580" s="16"/>
      <c r="E580" s="48"/>
      <c r="F580" s="17"/>
      <c r="G580" s="17"/>
      <c r="H580" s="17"/>
      <c r="I580" s="21"/>
      <c r="J580" s="17" t="s">
        <v>525</v>
      </c>
      <c r="K580" s="20">
        <f>IF(FluxoCaixa10131514[[#This Row],[Movimento ]]="Saldo Inicial",FluxoCaixa10131514[[#This Row],[R$ (Valores)]],K579+FluxoCaixa10131514[[#This Row],[Valores Receitas / Despesas]])</f>
        <v>208.91000000004578</v>
      </c>
      <c r="L580" s="20">
        <f>IF(FluxoCaixa10131514[[#This Row],[Entrada / Saída]]="Saída",FluxoCaixa10131514[[#This Row],[R$ (Valores)]]*-1,FluxoCaixa10131514[[#This Row],[R$ (Valores)]])</f>
        <v>0</v>
      </c>
    </row>
    <row r="581" spans="2:12">
      <c r="B581" s="48"/>
      <c r="C581" s="48"/>
      <c r="D581" s="16"/>
      <c r="E581" s="48"/>
      <c r="F581" s="17"/>
      <c r="G581" s="17"/>
      <c r="H581" s="17"/>
      <c r="I581" s="21"/>
      <c r="J581" s="17" t="s">
        <v>525</v>
      </c>
      <c r="K581" s="20">
        <f>IF(FluxoCaixa10131514[[#This Row],[Movimento ]]="Saldo Inicial",FluxoCaixa10131514[[#This Row],[R$ (Valores)]],K580+FluxoCaixa10131514[[#This Row],[Valores Receitas / Despesas]])</f>
        <v>208.91000000004578</v>
      </c>
      <c r="L581" s="20">
        <f>IF(FluxoCaixa10131514[[#This Row],[Entrada / Saída]]="Saída",FluxoCaixa10131514[[#This Row],[R$ (Valores)]]*-1,FluxoCaixa10131514[[#This Row],[R$ (Valores)]])</f>
        <v>0</v>
      </c>
    </row>
    <row r="582" spans="2:12">
      <c r="B582" s="48"/>
      <c r="C582" s="48"/>
      <c r="D582" s="16"/>
      <c r="E582" s="48"/>
      <c r="F582" s="17"/>
      <c r="G582" s="17"/>
      <c r="H582" s="17"/>
      <c r="I582" s="21"/>
      <c r="J582" s="17" t="s">
        <v>525</v>
      </c>
      <c r="K582" s="20">
        <f>IF(FluxoCaixa10131514[[#This Row],[Movimento ]]="Saldo Inicial",FluxoCaixa10131514[[#This Row],[R$ (Valores)]],K581+FluxoCaixa10131514[[#This Row],[Valores Receitas / Despesas]])</f>
        <v>208.91000000004578</v>
      </c>
      <c r="L582" s="20">
        <f>IF(FluxoCaixa10131514[[#This Row],[Entrada / Saída]]="Saída",FluxoCaixa10131514[[#This Row],[R$ (Valores)]]*-1,FluxoCaixa10131514[[#This Row],[R$ (Valores)]])</f>
        <v>0</v>
      </c>
    </row>
    <row r="583" spans="2:12">
      <c r="B583" s="48"/>
      <c r="C583" s="48"/>
      <c r="D583" s="16"/>
      <c r="E583" s="48"/>
      <c r="F583" s="17"/>
      <c r="G583" s="17"/>
      <c r="H583" s="17"/>
      <c r="I583" s="21"/>
      <c r="J583" s="17" t="s">
        <v>525</v>
      </c>
      <c r="K583" s="20">
        <f>IF(FluxoCaixa10131514[[#This Row],[Movimento ]]="Saldo Inicial",FluxoCaixa10131514[[#This Row],[R$ (Valores)]],K582+FluxoCaixa10131514[[#This Row],[Valores Receitas / Despesas]])</f>
        <v>208.91000000004578</v>
      </c>
      <c r="L583" s="20">
        <f>IF(FluxoCaixa10131514[[#This Row],[Entrada / Saída]]="Saída",FluxoCaixa10131514[[#This Row],[R$ (Valores)]]*-1,FluxoCaixa10131514[[#This Row],[R$ (Valores)]])</f>
        <v>0</v>
      </c>
    </row>
    <row r="584" spans="2:12">
      <c r="B584" s="48"/>
      <c r="C584" s="48"/>
      <c r="D584" s="16"/>
      <c r="E584" s="48"/>
      <c r="F584" s="17"/>
      <c r="G584" s="17"/>
      <c r="H584" s="17"/>
      <c r="I584" s="21"/>
      <c r="J584" s="17" t="s">
        <v>525</v>
      </c>
      <c r="K584" s="20">
        <f>IF(FluxoCaixa10131514[[#This Row],[Movimento ]]="Saldo Inicial",FluxoCaixa10131514[[#This Row],[R$ (Valores)]],K583+FluxoCaixa10131514[[#This Row],[Valores Receitas / Despesas]])</f>
        <v>208.91000000004578</v>
      </c>
      <c r="L584" s="20">
        <f>IF(FluxoCaixa10131514[[#This Row],[Entrada / Saída]]="Saída",FluxoCaixa10131514[[#This Row],[R$ (Valores)]]*-1,FluxoCaixa10131514[[#This Row],[R$ (Valores)]])</f>
        <v>0</v>
      </c>
    </row>
    <row r="585" spans="2:12">
      <c r="B585" s="48"/>
      <c r="C585" s="48"/>
      <c r="D585" s="16"/>
      <c r="E585" s="48"/>
      <c r="F585" s="17"/>
      <c r="G585" s="17"/>
      <c r="H585" s="17"/>
      <c r="I585" s="21"/>
      <c r="J585" s="17" t="s">
        <v>525</v>
      </c>
      <c r="K585" s="20">
        <f>IF(FluxoCaixa10131514[[#This Row],[Movimento ]]="Saldo Inicial",FluxoCaixa10131514[[#This Row],[R$ (Valores)]],K584+FluxoCaixa10131514[[#This Row],[Valores Receitas / Despesas]])</f>
        <v>208.91000000004578</v>
      </c>
      <c r="L585" s="20">
        <f>IF(FluxoCaixa10131514[[#This Row],[Entrada / Saída]]="Saída",FluxoCaixa10131514[[#This Row],[R$ (Valores)]]*-1,FluxoCaixa10131514[[#This Row],[R$ (Valores)]])</f>
        <v>0</v>
      </c>
    </row>
    <row r="586" spans="2:12">
      <c r="B586" s="48"/>
      <c r="C586" s="48"/>
      <c r="D586" s="16"/>
      <c r="E586" s="48"/>
      <c r="F586" s="17"/>
      <c r="G586" s="17"/>
      <c r="H586" s="17"/>
      <c r="I586" s="21"/>
      <c r="J586" s="17" t="s">
        <v>525</v>
      </c>
      <c r="K586" s="20">
        <f>IF(FluxoCaixa10131514[[#This Row],[Movimento ]]="Saldo Inicial",FluxoCaixa10131514[[#This Row],[R$ (Valores)]],K585+FluxoCaixa10131514[[#This Row],[Valores Receitas / Despesas]])</f>
        <v>208.91000000004578</v>
      </c>
      <c r="L586" s="20">
        <f>IF(FluxoCaixa10131514[[#This Row],[Entrada / Saída]]="Saída",FluxoCaixa10131514[[#This Row],[R$ (Valores)]]*-1,FluxoCaixa10131514[[#This Row],[R$ (Valores)]])</f>
        <v>0</v>
      </c>
    </row>
    <row r="587" spans="2:12">
      <c r="B587" s="48"/>
      <c r="C587" s="48"/>
      <c r="D587" s="16"/>
      <c r="E587" s="48"/>
      <c r="F587" s="17"/>
      <c r="G587" s="17"/>
      <c r="H587" s="17"/>
      <c r="I587" s="21"/>
      <c r="J587" s="17" t="s">
        <v>525</v>
      </c>
      <c r="K587" s="20">
        <f>IF(FluxoCaixa10131514[[#This Row],[Movimento ]]="Saldo Inicial",FluxoCaixa10131514[[#This Row],[R$ (Valores)]],K586+FluxoCaixa10131514[[#This Row],[Valores Receitas / Despesas]])</f>
        <v>208.91000000004578</v>
      </c>
      <c r="L587" s="20">
        <f>IF(FluxoCaixa10131514[[#This Row],[Entrada / Saída]]="Saída",FluxoCaixa10131514[[#This Row],[R$ (Valores)]]*-1,FluxoCaixa10131514[[#This Row],[R$ (Valores)]])</f>
        <v>0</v>
      </c>
    </row>
    <row r="588" spans="2:12">
      <c r="B588" s="48"/>
      <c r="C588" s="48"/>
      <c r="D588" s="16"/>
      <c r="E588" s="48"/>
      <c r="F588" s="17"/>
      <c r="G588" s="17"/>
      <c r="H588" s="17"/>
      <c r="I588" s="21"/>
      <c r="J588" s="17" t="s">
        <v>525</v>
      </c>
      <c r="K588" s="20">
        <f>IF(FluxoCaixa10131514[[#This Row],[Movimento ]]="Saldo Inicial",FluxoCaixa10131514[[#This Row],[R$ (Valores)]],K587+FluxoCaixa10131514[[#This Row],[Valores Receitas / Despesas]])</f>
        <v>208.91000000004578</v>
      </c>
      <c r="L588" s="20">
        <f>IF(FluxoCaixa10131514[[#This Row],[Entrada / Saída]]="Saída",FluxoCaixa10131514[[#This Row],[R$ (Valores)]]*-1,FluxoCaixa10131514[[#This Row],[R$ (Valores)]])</f>
        <v>0</v>
      </c>
    </row>
    <row r="589" spans="2:12">
      <c r="B589" s="48"/>
      <c r="C589" s="48"/>
      <c r="D589" s="16"/>
      <c r="E589" s="48"/>
      <c r="F589" s="17"/>
      <c r="G589" s="17"/>
      <c r="H589" s="17"/>
      <c r="I589" s="21"/>
      <c r="J589" s="17" t="s">
        <v>525</v>
      </c>
      <c r="K589" s="20">
        <f>IF(FluxoCaixa10131514[[#This Row],[Movimento ]]="Saldo Inicial",FluxoCaixa10131514[[#This Row],[R$ (Valores)]],K588+FluxoCaixa10131514[[#This Row],[Valores Receitas / Despesas]])</f>
        <v>208.91000000004578</v>
      </c>
      <c r="L589" s="20">
        <f>IF(FluxoCaixa10131514[[#This Row],[Entrada / Saída]]="Saída",FluxoCaixa10131514[[#This Row],[R$ (Valores)]]*-1,FluxoCaixa10131514[[#This Row],[R$ (Valores)]])</f>
        <v>0</v>
      </c>
    </row>
    <row r="590" spans="2:12">
      <c r="B590" s="48"/>
      <c r="C590" s="48"/>
      <c r="D590" s="16"/>
      <c r="E590" s="48"/>
      <c r="F590" s="17"/>
      <c r="G590" s="17"/>
      <c r="H590" s="17"/>
      <c r="I590" s="21"/>
      <c r="J590" s="17" t="s">
        <v>525</v>
      </c>
      <c r="K590" s="20">
        <f>IF(FluxoCaixa10131514[[#This Row],[Movimento ]]="Saldo Inicial",FluxoCaixa10131514[[#This Row],[R$ (Valores)]],K589+FluxoCaixa10131514[[#This Row],[Valores Receitas / Despesas]])</f>
        <v>208.91000000004578</v>
      </c>
      <c r="L590" s="20">
        <f>IF(FluxoCaixa10131514[[#This Row],[Entrada / Saída]]="Saída",FluxoCaixa10131514[[#This Row],[R$ (Valores)]]*-1,FluxoCaixa10131514[[#This Row],[R$ (Valores)]])</f>
        <v>0</v>
      </c>
    </row>
    <row r="591" spans="2:12">
      <c r="B591" s="48"/>
      <c r="C591" s="48"/>
      <c r="D591" s="16"/>
      <c r="E591" s="48"/>
      <c r="F591" s="17"/>
      <c r="G591" s="17"/>
      <c r="H591" s="17"/>
      <c r="I591" s="21"/>
      <c r="J591" s="17" t="s">
        <v>525</v>
      </c>
      <c r="K591" s="20">
        <f>IF(FluxoCaixa10131514[[#This Row],[Movimento ]]="Saldo Inicial",FluxoCaixa10131514[[#This Row],[R$ (Valores)]],K590+FluxoCaixa10131514[[#This Row],[Valores Receitas / Despesas]])</f>
        <v>208.91000000004578</v>
      </c>
      <c r="L591" s="20">
        <f>IF(FluxoCaixa10131514[[#This Row],[Entrada / Saída]]="Saída",FluxoCaixa10131514[[#This Row],[R$ (Valores)]]*-1,FluxoCaixa10131514[[#This Row],[R$ (Valores)]])</f>
        <v>0</v>
      </c>
    </row>
    <row r="592" spans="2:12">
      <c r="B592" s="48"/>
      <c r="C592" s="48"/>
      <c r="D592" s="16"/>
      <c r="E592" s="48"/>
      <c r="F592" s="17"/>
      <c r="G592" s="17"/>
      <c r="H592" s="17"/>
      <c r="I592" s="21"/>
      <c r="J592" s="17" t="s">
        <v>525</v>
      </c>
      <c r="K592" s="20">
        <f>IF(FluxoCaixa10131514[[#This Row],[Movimento ]]="Saldo Inicial",FluxoCaixa10131514[[#This Row],[R$ (Valores)]],K591+FluxoCaixa10131514[[#This Row],[Valores Receitas / Despesas]])</f>
        <v>208.91000000004578</v>
      </c>
      <c r="L592" s="20">
        <f>IF(FluxoCaixa10131514[[#This Row],[Entrada / Saída]]="Saída",FluxoCaixa10131514[[#This Row],[R$ (Valores)]]*-1,FluxoCaixa10131514[[#This Row],[R$ (Valores)]])</f>
        <v>0</v>
      </c>
    </row>
    <row r="593" spans="2:12">
      <c r="B593" s="48"/>
      <c r="C593" s="48"/>
      <c r="D593" s="16"/>
      <c r="E593" s="48"/>
      <c r="F593" s="17"/>
      <c r="G593" s="17"/>
      <c r="H593" s="17"/>
      <c r="I593" s="21"/>
      <c r="J593" s="17" t="s">
        <v>525</v>
      </c>
      <c r="K593" s="20">
        <f>IF(FluxoCaixa10131514[[#This Row],[Movimento ]]="Saldo Inicial",FluxoCaixa10131514[[#This Row],[R$ (Valores)]],K592+FluxoCaixa10131514[[#This Row],[Valores Receitas / Despesas]])</f>
        <v>208.91000000004578</v>
      </c>
      <c r="L593" s="20">
        <f>IF(FluxoCaixa10131514[[#This Row],[Entrada / Saída]]="Saída",FluxoCaixa10131514[[#This Row],[R$ (Valores)]]*-1,FluxoCaixa10131514[[#This Row],[R$ (Valores)]])</f>
        <v>0</v>
      </c>
    </row>
    <row r="594" spans="2:12">
      <c r="B594" s="48"/>
      <c r="C594" s="48"/>
      <c r="D594" s="16"/>
      <c r="E594" s="48"/>
      <c r="F594" s="17"/>
      <c r="G594" s="17"/>
      <c r="H594" s="17"/>
      <c r="I594" s="21"/>
      <c r="J594" s="17" t="s">
        <v>525</v>
      </c>
      <c r="K594" s="20">
        <f>IF(FluxoCaixa10131514[[#This Row],[Movimento ]]="Saldo Inicial",FluxoCaixa10131514[[#This Row],[R$ (Valores)]],K593+FluxoCaixa10131514[[#This Row],[Valores Receitas / Despesas]])</f>
        <v>208.91000000004578</v>
      </c>
      <c r="L594" s="20">
        <f>IF(FluxoCaixa10131514[[#This Row],[Entrada / Saída]]="Saída",FluxoCaixa10131514[[#This Row],[R$ (Valores)]]*-1,FluxoCaixa10131514[[#This Row],[R$ (Valores)]])</f>
        <v>0</v>
      </c>
    </row>
    <row r="595" spans="2:12">
      <c r="B595" s="48"/>
      <c r="C595" s="48"/>
      <c r="D595" s="16"/>
      <c r="E595" s="48"/>
      <c r="F595" s="17"/>
      <c r="G595" s="17"/>
      <c r="H595" s="17"/>
      <c r="I595" s="21"/>
      <c r="J595" s="17" t="s">
        <v>525</v>
      </c>
      <c r="K595" s="20">
        <f>IF(FluxoCaixa10131514[[#This Row],[Movimento ]]="Saldo Inicial",FluxoCaixa10131514[[#This Row],[R$ (Valores)]],K594+FluxoCaixa10131514[[#This Row],[Valores Receitas / Despesas]])</f>
        <v>208.91000000004578</v>
      </c>
      <c r="L595" s="20">
        <f>IF(FluxoCaixa10131514[[#This Row],[Entrada / Saída]]="Saída",FluxoCaixa10131514[[#This Row],[R$ (Valores)]]*-1,FluxoCaixa10131514[[#This Row],[R$ (Valores)]])</f>
        <v>0</v>
      </c>
    </row>
    <row r="596" spans="2:12">
      <c r="B596" s="48"/>
      <c r="C596" s="48"/>
      <c r="D596" s="16"/>
      <c r="E596" s="48"/>
      <c r="F596" s="17"/>
      <c r="G596" s="17"/>
      <c r="H596" s="17"/>
      <c r="I596" s="21"/>
      <c r="J596" s="17" t="s">
        <v>525</v>
      </c>
      <c r="K596" s="20">
        <f>IF(FluxoCaixa10131514[[#This Row],[Movimento ]]="Saldo Inicial",FluxoCaixa10131514[[#This Row],[R$ (Valores)]],K595+FluxoCaixa10131514[[#This Row],[Valores Receitas / Despesas]])</f>
        <v>208.91000000004578</v>
      </c>
      <c r="L596" s="20">
        <f>IF(FluxoCaixa10131514[[#This Row],[Entrada / Saída]]="Saída",FluxoCaixa10131514[[#This Row],[R$ (Valores)]]*-1,FluxoCaixa10131514[[#This Row],[R$ (Valores)]])</f>
        <v>0</v>
      </c>
    </row>
    <row r="597" spans="2:12">
      <c r="B597" s="48"/>
      <c r="C597" s="48"/>
      <c r="D597" s="16"/>
      <c r="E597" s="48"/>
      <c r="F597" s="17"/>
      <c r="G597" s="17"/>
      <c r="H597" s="17"/>
      <c r="I597" s="21"/>
      <c r="J597" s="17" t="s">
        <v>525</v>
      </c>
      <c r="K597" s="20">
        <f>IF(FluxoCaixa10131514[[#This Row],[Movimento ]]="Saldo Inicial",FluxoCaixa10131514[[#This Row],[R$ (Valores)]],K596+FluxoCaixa10131514[[#This Row],[Valores Receitas / Despesas]])</f>
        <v>208.91000000004578</v>
      </c>
      <c r="L597" s="20">
        <f>IF(FluxoCaixa10131514[[#This Row],[Entrada / Saída]]="Saída",FluxoCaixa10131514[[#This Row],[R$ (Valores)]]*-1,FluxoCaixa10131514[[#This Row],[R$ (Valores)]])</f>
        <v>0</v>
      </c>
    </row>
    <row r="598" spans="2:12">
      <c r="B598" s="48"/>
      <c r="C598" s="48"/>
      <c r="D598" s="56"/>
      <c r="E598" s="52"/>
      <c r="F598" s="17"/>
      <c r="G598" s="17"/>
      <c r="H598" s="17"/>
      <c r="I598" s="21"/>
      <c r="J598" s="17" t="s">
        <v>525</v>
      </c>
      <c r="K598" s="20">
        <f>IF(FluxoCaixa10131514[[#This Row],[Movimento ]]="Saldo Inicial",FluxoCaixa10131514[[#This Row],[R$ (Valores)]],K597+FluxoCaixa10131514[[#This Row],[Valores Receitas / Despesas]])</f>
        <v>208.91000000004578</v>
      </c>
      <c r="L598" s="20">
        <f>IF(FluxoCaixa10131514[[#This Row],[Entrada / Saída]]="Saída",FluxoCaixa10131514[[#This Row],[R$ (Valores)]]*-1,FluxoCaixa10131514[[#This Row],[R$ (Valores)]])</f>
        <v>0</v>
      </c>
    </row>
    <row r="599" spans="2:12">
      <c r="B599" s="48"/>
      <c r="C599" s="48"/>
      <c r="D599" s="56"/>
      <c r="E599" s="52"/>
      <c r="F599" s="17"/>
      <c r="G599" s="17"/>
      <c r="H599" s="17"/>
      <c r="I599" s="21"/>
      <c r="J599" s="17" t="s">
        <v>525</v>
      </c>
      <c r="K599" s="20">
        <f>IF(FluxoCaixa10131514[[#This Row],[Movimento ]]="Saldo Inicial",FluxoCaixa10131514[[#This Row],[R$ (Valores)]],K598+FluxoCaixa10131514[[#This Row],[Valores Receitas / Despesas]])</f>
        <v>208.91000000004578</v>
      </c>
      <c r="L599" s="20">
        <f>IF(FluxoCaixa10131514[[#This Row],[Entrada / Saída]]="Saída",FluxoCaixa10131514[[#This Row],[R$ (Valores)]]*-1,FluxoCaixa10131514[[#This Row],[R$ (Valores)]])</f>
        <v>0</v>
      </c>
    </row>
    <row r="600" spans="2:12">
      <c r="B600" s="48"/>
      <c r="C600" s="48"/>
      <c r="D600" s="56"/>
      <c r="E600" s="52"/>
      <c r="F600" s="17"/>
      <c r="G600" s="17"/>
      <c r="H600" s="17"/>
      <c r="I600" s="21"/>
      <c r="J600" s="17" t="s">
        <v>525</v>
      </c>
      <c r="K600" s="20">
        <f>IF(FluxoCaixa10131514[[#This Row],[Movimento ]]="Saldo Inicial",FluxoCaixa10131514[[#This Row],[R$ (Valores)]],K599+FluxoCaixa10131514[[#This Row],[Valores Receitas / Despesas]])</f>
        <v>208.91000000004578</v>
      </c>
      <c r="L600" s="20">
        <f>IF(FluxoCaixa10131514[[#This Row],[Entrada / Saída]]="Saída",FluxoCaixa10131514[[#This Row],[R$ (Valores)]]*-1,FluxoCaixa10131514[[#This Row],[R$ (Valores)]])</f>
        <v>0</v>
      </c>
    </row>
    <row r="601" spans="2:12">
      <c r="B601" s="48"/>
      <c r="C601" s="48"/>
      <c r="D601" s="56"/>
      <c r="E601" s="52"/>
      <c r="F601" s="17"/>
      <c r="G601" s="17"/>
      <c r="H601" s="17"/>
      <c r="I601" s="21"/>
      <c r="J601" s="17" t="s">
        <v>525</v>
      </c>
      <c r="K601" s="20">
        <f>IF(FluxoCaixa10131514[[#This Row],[Movimento ]]="Saldo Inicial",FluxoCaixa10131514[[#This Row],[R$ (Valores)]],K600+FluxoCaixa10131514[[#This Row],[Valores Receitas / Despesas]])</f>
        <v>208.91000000004578</v>
      </c>
      <c r="L601" s="20">
        <f>IF(FluxoCaixa10131514[[#This Row],[Entrada / Saída]]="Saída",FluxoCaixa10131514[[#This Row],[R$ (Valores)]]*-1,FluxoCaixa10131514[[#This Row],[R$ (Valores)]])</f>
        <v>0</v>
      </c>
    </row>
    <row r="602" spans="2:12">
      <c r="B602" s="48"/>
      <c r="C602" s="48"/>
      <c r="D602" s="56"/>
      <c r="E602" s="52"/>
      <c r="F602" s="17"/>
      <c r="G602" s="17"/>
      <c r="H602" s="17"/>
      <c r="I602" s="21"/>
      <c r="J602" s="17" t="s">
        <v>525</v>
      </c>
      <c r="K602" s="20">
        <f>IF(FluxoCaixa10131514[[#This Row],[Movimento ]]="Saldo Inicial",FluxoCaixa10131514[[#This Row],[R$ (Valores)]],K601+FluxoCaixa10131514[[#This Row],[Valores Receitas / Despesas]])</f>
        <v>208.91000000004578</v>
      </c>
      <c r="L602" s="20">
        <f>IF(FluxoCaixa10131514[[#This Row],[Entrada / Saída]]="Saída",FluxoCaixa10131514[[#This Row],[R$ (Valores)]]*-1,FluxoCaixa10131514[[#This Row],[R$ (Valores)]])</f>
        <v>0</v>
      </c>
    </row>
    <row r="603" spans="2:12">
      <c r="B603" s="48"/>
      <c r="C603" s="48"/>
      <c r="D603" s="56"/>
      <c r="E603" s="52"/>
      <c r="F603" s="17"/>
      <c r="G603" s="17"/>
      <c r="H603" s="17"/>
      <c r="I603" s="21"/>
      <c r="J603" s="17" t="s">
        <v>525</v>
      </c>
      <c r="K603" s="20">
        <f>IF(FluxoCaixa10131514[[#This Row],[Movimento ]]="Saldo Inicial",FluxoCaixa10131514[[#This Row],[R$ (Valores)]],K602+FluxoCaixa10131514[[#This Row],[Valores Receitas / Despesas]])</f>
        <v>208.91000000004578</v>
      </c>
      <c r="L603" s="20">
        <f>IF(FluxoCaixa10131514[[#This Row],[Entrada / Saída]]="Saída",FluxoCaixa10131514[[#This Row],[R$ (Valores)]]*-1,FluxoCaixa10131514[[#This Row],[R$ (Valores)]])</f>
        <v>0</v>
      </c>
    </row>
    <row r="604" spans="2:12">
      <c r="B604" s="48"/>
      <c r="C604" s="48"/>
      <c r="D604" s="56"/>
      <c r="E604" s="52"/>
      <c r="F604" s="17"/>
      <c r="G604" s="17"/>
      <c r="H604" s="17"/>
      <c r="I604" s="21"/>
      <c r="J604" s="17" t="s">
        <v>525</v>
      </c>
      <c r="K604" s="20">
        <f>IF(FluxoCaixa10131514[[#This Row],[Movimento ]]="Saldo Inicial",FluxoCaixa10131514[[#This Row],[R$ (Valores)]],K603+FluxoCaixa10131514[[#This Row],[Valores Receitas / Despesas]])</f>
        <v>208.91000000004578</v>
      </c>
      <c r="L604" s="20">
        <f>IF(FluxoCaixa10131514[[#This Row],[Entrada / Saída]]="Saída",FluxoCaixa10131514[[#This Row],[R$ (Valores)]]*-1,FluxoCaixa10131514[[#This Row],[R$ (Valores)]])</f>
        <v>0</v>
      </c>
    </row>
    <row r="605" spans="2:12">
      <c r="B605" s="48"/>
      <c r="C605" s="48"/>
      <c r="D605" s="56"/>
      <c r="E605" s="52"/>
      <c r="F605" s="17"/>
      <c r="G605" s="17"/>
      <c r="H605" s="17"/>
      <c r="I605" s="21"/>
      <c r="J605" s="17" t="s">
        <v>525</v>
      </c>
      <c r="K605" s="20">
        <f>IF(FluxoCaixa10131514[[#This Row],[Movimento ]]="Saldo Inicial",FluxoCaixa10131514[[#This Row],[R$ (Valores)]],K604+FluxoCaixa10131514[[#This Row],[Valores Receitas / Despesas]])</f>
        <v>208.91000000004578</v>
      </c>
      <c r="L605" s="20">
        <f>IF(FluxoCaixa10131514[[#This Row],[Entrada / Saída]]="Saída",FluxoCaixa10131514[[#This Row],[R$ (Valores)]]*-1,FluxoCaixa10131514[[#This Row],[R$ (Valores)]])</f>
        <v>0</v>
      </c>
    </row>
    <row r="606" spans="2:12">
      <c r="B606" s="48"/>
      <c r="C606" s="48"/>
      <c r="D606" s="56"/>
      <c r="E606" s="52"/>
      <c r="F606" s="17"/>
      <c r="G606" s="17"/>
      <c r="H606" s="17"/>
      <c r="I606" s="21"/>
      <c r="J606" s="17" t="s">
        <v>525</v>
      </c>
      <c r="K606" s="20">
        <f>IF(FluxoCaixa10131514[[#This Row],[Movimento ]]="Saldo Inicial",FluxoCaixa10131514[[#This Row],[R$ (Valores)]],K605+FluxoCaixa10131514[[#This Row],[Valores Receitas / Despesas]])</f>
        <v>208.91000000004578</v>
      </c>
      <c r="L606" s="20">
        <f>IF(FluxoCaixa10131514[[#This Row],[Entrada / Saída]]="Saída",FluxoCaixa10131514[[#This Row],[R$ (Valores)]]*-1,FluxoCaixa10131514[[#This Row],[R$ (Valores)]])</f>
        <v>0</v>
      </c>
    </row>
    <row r="607" spans="2:12">
      <c r="B607" s="48"/>
      <c r="C607" s="48"/>
      <c r="D607" s="56"/>
      <c r="E607" s="52"/>
      <c r="F607" s="17"/>
      <c r="G607" s="17"/>
      <c r="H607" s="17"/>
      <c r="I607" s="21"/>
      <c r="J607" s="17" t="s">
        <v>525</v>
      </c>
      <c r="K607" s="20">
        <f>IF(FluxoCaixa10131514[[#This Row],[Movimento ]]="Saldo Inicial",FluxoCaixa10131514[[#This Row],[R$ (Valores)]],K606+FluxoCaixa10131514[[#This Row],[Valores Receitas / Despesas]])</f>
        <v>208.91000000004578</v>
      </c>
      <c r="L607" s="20">
        <f>IF(FluxoCaixa10131514[[#This Row],[Entrada / Saída]]="Saída",FluxoCaixa10131514[[#This Row],[R$ (Valores)]]*-1,FluxoCaixa10131514[[#This Row],[R$ (Valores)]])</f>
        <v>0</v>
      </c>
    </row>
    <row r="608" spans="2:12">
      <c r="B608" s="48"/>
      <c r="C608" s="48"/>
      <c r="D608" s="56"/>
      <c r="E608" s="52"/>
      <c r="F608" s="17"/>
      <c r="G608" s="17"/>
      <c r="H608" s="17"/>
      <c r="I608" s="21"/>
      <c r="J608" s="17" t="s">
        <v>525</v>
      </c>
      <c r="K608" s="20">
        <f>IF(FluxoCaixa10131514[[#This Row],[Movimento ]]="Saldo Inicial",FluxoCaixa10131514[[#This Row],[R$ (Valores)]],K607+FluxoCaixa10131514[[#This Row],[Valores Receitas / Despesas]])</f>
        <v>208.91000000004578</v>
      </c>
      <c r="L608" s="20">
        <f>IF(FluxoCaixa10131514[[#This Row],[Entrada / Saída]]="Saída",FluxoCaixa10131514[[#This Row],[R$ (Valores)]]*-1,FluxoCaixa10131514[[#This Row],[R$ (Valores)]])</f>
        <v>0</v>
      </c>
    </row>
    <row r="609" spans="2:12">
      <c r="B609" s="48"/>
      <c r="C609" s="48"/>
      <c r="D609" s="56"/>
      <c r="E609" s="52"/>
      <c r="F609" s="17"/>
      <c r="G609" s="17"/>
      <c r="H609" s="17"/>
      <c r="I609" s="21"/>
      <c r="J609" s="17" t="s">
        <v>525</v>
      </c>
      <c r="K609" s="20">
        <f>IF(FluxoCaixa10131514[[#This Row],[Movimento ]]="Saldo Inicial",FluxoCaixa10131514[[#This Row],[R$ (Valores)]],K608+FluxoCaixa10131514[[#This Row],[Valores Receitas / Despesas]])</f>
        <v>208.91000000004578</v>
      </c>
      <c r="L609" s="20">
        <f>IF(FluxoCaixa10131514[[#This Row],[Entrada / Saída]]="Saída",FluxoCaixa10131514[[#This Row],[R$ (Valores)]]*-1,FluxoCaixa10131514[[#This Row],[R$ (Valores)]])</f>
        <v>0</v>
      </c>
    </row>
    <row r="610" spans="2:12">
      <c r="B610" s="48"/>
      <c r="C610" s="48"/>
      <c r="D610" s="56"/>
      <c r="E610" s="52"/>
      <c r="F610" s="17"/>
      <c r="G610" s="17"/>
      <c r="H610" s="17"/>
      <c r="I610" s="21"/>
      <c r="J610" s="17" t="s">
        <v>525</v>
      </c>
      <c r="K610" s="20">
        <f>IF(FluxoCaixa10131514[[#This Row],[Movimento ]]="Saldo Inicial",FluxoCaixa10131514[[#This Row],[R$ (Valores)]],K609+FluxoCaixa10131514[[#This Row],[Valores Receitas / Despesas]])</f>
        <v>208.91000000004578</v>
      </c>
      <c r="L610" s="20">
        <f>IF(FluxoCaixa10131514[[#This Row],[Entrada / Saída]]="Saída",FluxoCaixa10131514[[#This Row],[R$ (Valores)]]*-1,FluxoCaixa10131514[[#This Row],[R$ (Valores)]])</f>
        <v>0</v>
      </c>
    </row>
    <row r="611" spans="2:12">
      <c r="B611" s="48"/>
      <c r="C611" s="48"/>
      <c r="D611" s="56"/>
      <c r="E611" s="52"/>
      <c r="F611" s="17"/>
      <c r="G611" s="17"/>
      <c r="H611" s="17"/>
      <c r="I611" s="21"/>
      <c r="J611" s="17" t="s">
        <v>525</v>
      </c>
      <c r="K611" s="20">
        <f>IF(FluxoCaixa10131514[[#This Row],[Movimento ]]="Saldo Inicial",FluxoCaixa10131514[[#This Row],[R$ (Valores)]],K610+FluxoCaixa10131514[[#This Row],[Valores Receitas / Despesas]])</f>
        <v>208.91000000004578</v>
      </c>
      <c r="L611" s="20">
        <f>IF(FluxoCaixa10131514[[#This Row],[Entrada / Saída]]="Saída",FluxoCaixa10131514[[#This Row],[R$ (Valores)]]*-1,FluxoCaixa10131514[[#This Row],[R$ (Valores)]])</f>
        <v>0</v>
      </c>
    </row>
    <row r="612" spans="2:12">
      <c r="B612" s="48"/>
      <c r="C612" s="48"/>
      <c r="D612" s="56"/>
      <c r="E612" s="52"/>
      <c r="F612" s="17"/>
      <c r="G612" s="17"/>
      <c r="H612" s="17"/>
      <c r="I612" s="21"/>
      <c r="J612" s="17" t="s">
        <v>525</v>
      </c>
      <c r="K612" s="20">
        <f>IF(FluxoCaixa10131514[[#This Row],[Movimento ]]="Saldo Inicial",FluxoCaixa10131514[[#This Row],[R$ (Valores)]],K611+FluxoCaixa10131514[[#This Row],[Valores Receitas / Despesas]])</f>
        <v>208.91000000004578</v>
      </c>
      <c r="L612" s="20">
        <f>IF(FluxoCaixa10131514[[#This Row],[Entrada / Saída]]="Saída",FluxoCaixa10131514[[#This Row],[R$ (Valores)]]*-1,FluxoCaixa10131514[[#This Row],[R$ (Valores)]])</f>
        <v>0</v>
      </c>
    </row>
    <row r="613" spans="2:12">
      <c r="B613" s="48"/>
      <c r="C613" s="48"/>
      <c r="D613" s="56"/>
      <c r="E613" s="52"/>
      <c r="F613" s="17"/>
      <c r="G613" s="17"/>
      <c r="H613" s="17"/>
      <c r="I613" s="21"/>
      <c r="J613" s="17" t="s">
        <v>525</v>
      </c>
      <c r="K613" s="20">
        <f>IF(FluxoCaixa10131514[[#This Row],[Movimento ]]="Saldo Inicial",FluxoCaixa10131514[[#This Row],[R$ (Valores)]],K612+FluxoCaixa10131514[[#This Row],[Valores Receitas / Despesas]])</f>
        <v>208.91000000004578</v>
      </c>
      <c r="L613" s="20">
        <f>IF(FluxoCaixa10131514[[#This Row],[Entrada / Saída]]="Saída",FluxoCaixa10131514[[#This Row],[R$ (Valores)]]*-1,FluxoCaixa10131514[[#This Row],[R$ (Valores)]])</f>
        <v>0</v>
      </c>
    </row>
    <row r="614" spans="2:12">
      <c r="B614" s="48"/>
      <c r="C614" s="48"/>
      <c r="D614" s="56"/>
      <c r="E614" s="52"/>
      <c r="F614" s="17"/>
      <c r="G614" s="17"/>
      <c r="H614" s="17"/>
      <c r="I614" s="21"/>
      <c r="J614" s="17" t="s">
        <v>525</v>
      </c>
      <c r="K614" s="20">
        <f>IF(FluxoCaixa10131514[[#This Row],[Movimento ]]="Saldo Inicial",FluxoCaixa10131514[[#This Row],[R$ (Valores)]],K613+FluxoCaixa10131514[[#This Row],[Valores Receitas / Despesas]])</f>
        <v>208.91000000004578</v>
      </c>
      <c r="L614" s="20">
        <f>IF(FluxoCaixa10131514[[#This Row],[Entrada / Saída]]="Saída",FluxoCaixa10131514[[#This Row],[R$ (Valores)]]*-1,FluxoCaixa10131514[[#This Row],[R$ (Valores)]])</f>
        <v>0</v>
      </c>
    </row>
    <row r="615" spans="2:12">
      <c r="B615" s="48"/>
      <c r="C615" s="48"/>
      <c r="D615" s="56"/>
      <c r="E615" s="52"/>
      <c r="F615" s="17"/>
      <c r="G615" s="17"/>
      <c r="H615" s="17"/>
      <c r="I615" s="21"/>
      <c r="J615" s="17" t="s">
        <v>525</v>
      </c>
      <c r="K615" s="20">
        <f>IF(FluxoCaixa10131514[[#This Row],[Movimento ]]="Saldo Inicial",FluxoCaixa10131514[[#This Row],[R$ (Valores)]],K614+FluxoCaixa10131514[[#This Row],[Valores Receitas / Despesas]])</f>
        <v>208.91000000004578</v>
      </c>
      <c r="L615" s="20">
        <f>IF(FluxoCaixa10131514[[#This Row],[Entrada / Saída]]="Saída",FluxoCaixa10131514[[#This Row],[R$ (Valores)]]*-1,FluxoCaixa10131514[[#This Row],[R$ (Valores)]])</f>
        <v>0</v>
      </c>
    </row>
    <row r="616" spans="2:12">
      <c r="B616" s="48"/>
      <c r="C616" s="48"/>
      <c r="D616" s="56"/>
      <c r="E616" s="52"/>
      <c r="F616" s="17"/>
      <c r="G616" s="17"/>
      <c r="H616" s="17"/>
      <c r="I616" s="21"/>
      <c r="J616" s="17" t="s">
        <v>525</v>
      </c>
      <c r="K616" s="20">
        <f>IF(FluxoCaixa10131514[[#This Row],[Movimento ]]="Saldo Inicial",FluxoCaixa10131514[[#This Row],[R$ (Valores)]],K615+FluxoCaixa10131514[[#This Row],[Valores Receitas / Despesas]])</f>
        <v>208.91000000004578</v>
      </c>
      <c r="L616" s="20">
        <f>IF(FluxoCaixa10131514[[#This Row],[Entrada / Saída]]="Saída",FluxoCaixa10131514[[#This Row],[R$ (Valores)]]*-1,FluxoCaixa10131514[[#This Row],[R$ (Valores)]])</f>
        <v>0</v>
      </c>
    </row>
    <row r="617" spans="2:12">
      <c r="B617" s="48"/>
      <c r="C617" s="48"/>
      <c r="D617" s="56"/>
      <c r="E617" s="52"/>
      <c r="F617" s="17"/>
      <c r="G617" s="17"/>
      <c r="H617" s="17"/>
      <c r="I617" s="21"/>
      <c r="J617" s="17" t="s">
        <v>525</v>
      </c>
      <c r="K617" s="20">
        <f>IF(FluxoCaixa10131514[[#This Row],[Movimento ]]="Saldo Inicial",FluxoCaixa10131514[[#This Row],[R$ (Valores)]],K616+FluxoCaixa10131514[[#This Row],[Valores Receitas / Despesas]])</f>
        <v>208.91000000004578</v>
      </c>
      <c r="L617" s="20">
        <f>IF(FluxoCaixa10131514[[#This Row],[Entrada / Saída]]="Saída",FluxoCaixa10131514[[#This Row],[R$ (Valores)]]*-1,FluxoCaixa10131514[[#This Row],[R$ (Valores)]])</f>
        <v>0</v>
      </c>
    </row>
    <row r="618" spans="2:12">
      <c r="B618" s="48"/>
      <c r="C618" s="48"/>
      <c r="D618" s="56"/>
      <c r="E618" s="52"/>
      <c r="F618" s="17"/>
      <c r="G618" s="17"/>
      <c r="H618" s="17"/>
      <c r="I618" s="21"/>
      <c r="J618" s="17" t="s">
        <v>525</v>
      </c>
      <c r="K618" s="20">
        <f>IF(FluxoCaixa10131514[[#This Row],[Movimento ]]="Saldo Inicial",FluxoCaixa10131514[[#This Row],[R$ (Valores)]],K617+FluxoCaixa10131514[[#This Row],[Valores Receitas / Despesas]])</f>
        <v>208.91000000004578</v>
      </c>
      <c r="L618" s="20">
        <f>IF(FluxoCaixa10131514[[#This Row],[Entrada / Saída]]="Saída",FluxoCaixa10131514[[#This Row],[R$ (Valores)]]*-1,FluxoCaixa10131514[[#This Row],[R$ (Valores)]])</f>
        <v>0</v>
      </c>
    </row>
    <row r="619" spans="2:12">
      <c r="B619" s="48"/>
      <c r="C619" s="48"/>
      <c r="D619" s="56"/>
      <c r="E619" s="52"/>
      <c r="F619" s="17"/>
      <c r="G619" s="17"/>
      <c r="H619" s="17"/>
      <c r="I619" s="21"/>
      <c r="J619" s="17" t="s">
        <v>525</v>
      </c>
      <c r="K619" s="20">
        <f>IF(FluxoCaixa10131514[[#This Row],[Movimento ]]="Saldo Inicial",FluxoCaixa10131514[[#This Row],[R$ (Valores)]],K618+FluxoCaixa10131514[[#This Row],[Valores Receitas / Despesas]])</f>
        <v>208.91000000004578</v>
      </c>
      <c r="L619" s="20">
        <f>IF(FluxoCaixa10131514[[#This Row],[Entrada / Saída]]="Saída",FluxoCaixa10131514[[#This Row],[R$ (Valores)]]*-1,FluxoCaixa10131514[[#This Row],[R$ (Valores)]])</f>
        <v>0</v>
      </c>
    </row>
    <row r="620" spans="2:12">
      <c r="B620" s="48"/>
      <c r="C620" s="48"/>
      <c r="D620" s="56"/>
      <c r="E620" s="52"/>
      <c r="F620" s="17"/>
      <c r="G620" s="17"/>
      <c r="H620" s="17"/>
      <c r="I620" s="21"/>
      <c r="J620" s="17" t="s">
        <v>525</v>
      </c>
      <c r="K620" s="20">
        <f>IF(FluxoCaixa10131514[[#This Row],[Movimento ]]="Saldo Inicial",FluxoCaixa10131514[[#This Row],[R$ (Valores)]],K619+FluxoCaixa10131514[[#This Row],[Valores Receitas / Despesas]])</f>
        <v>208.91000000004578</v>
      </c>
      <c r="L620" s="20">
        <f>IF(FluxoCaixa10131514[[#This Row],[Entrada / Saída]]="Saída",FluxoCaixa10131514[[#This Row],[R$ (Valores)]]*-1,FluxoCaixa10131514[[#This Row],[R$ (Valores)]])</f>
        <v>0</v>
      </c>
    </row>
    <row r="621" spans="2:12">
      <c r="B621" s="48"/>
      <c r="C621" s="48"/>
      <c r="D621" s="56"/>
      <c r="E621" s="52"/>
      <c r="F621" s="17"/>
      <c r="G621" s="17"/>
      <c r="H621" s="17"/>
      <c r="I621" s="21"/>
      <c r="J621" s="17" t="s">
        <v>525</v>
      </c>
      <c r="K621" s="20">
        <f>IF(FluxoCaixa10131514[[#This Row],[Movimento ]]="Saldo Inicial",FluxoCaixa10131514[[#This Row],[R$ (Valores)]],K620+FluxoCaixa10131514[[#This Row],[Valores Receitas / Despesas]])</f>
        <v>208.91000000004578</v>
      </c>
      <c r="L621" s="20">
        <f>IF(FluxoCaixa10131514[[#This Row],[Entrada / Saída]]="Saída",FluxoCaixa10131514[[#This Row],[R$ (Valores)]]*-1,FluxoCaixa10131514[[#This Row],[R$ (Valores)]])</f>
        <v>0</v>
      </c>
    </row>
    <row r="622" spans="2:12">
      <c r="B622" s="48"/>
      <c r="C622" s="48"/>
      <c r="D622" s="56"/>
      <c r="E622" s="52"/>
      <c r="F622" s="17"/>
      <c r="G622" s="17"/>
      <c r="H622" s="17"/>
      <c r="I622" s="21"/>
      <c r="J622" s="17" t="s">
        <v>525</v>
      </c>
      <c r="K622" s="20">
        <f>IF(FluxoCaixa10131514[[#This Row],[Movimento ]]="Saldo Inicial",FluxoCaixa10131514[[#This Row],[R$ (Valores)]],K621+FluxoCaixa10131514[[#This Row],[Valores Receitas / Despesas]])</f>
        <v>208.91000000004578</v>
      </c>
      <c r="L622" s="20">
        <f>IF(FluxoCaixa10131514[[#This Row],[Entrada / Saída]]="Saída",FluxoCaixa10131514[[#This Row],[R$ (Valores)]]*-1,FluxoCaixa10131514[[#This Row],[R$ (Valores)]])</f>
        <v>0</v>
      </c>
    </row>
    <row r="623" spans="2:12">
      <c r="B623" s="48"/>
      <c r="C623" s="48"/>
      <c r="D623" s="56"/>
      <c r="E623" s="52"/>
      <c r="F623" s="17"/>
      <c r="G623" s="17"/>
      <c r="H623" s="17"/>
      <c r="I623" s="21"/>
      <c r="J623" s="17" t="s">
        <v>525</v>
      </c>
      <c r="K623" s="20">
        <f>IF(FluxoCaixa10131514[[#This Row],[Movimento ]]="Saldo Inicial",FluxoCaixa10131514[[#This Row],[R$ (Valores)]],K622+FluxoCaixa10131514[[#This Row],[Valores Receitas / Despesas]])</f>
        <v>208.91000000004578</v>
      </c>
      <c r="L623" s="20">
        <f>IF(FluxoCaixa10131514[[#This Row],[Entrada / Saída]]="Saída",FluxoCaixa10131514[[#This Row],[R$ (Valores)]]*-1,FluxoCaixa10131514[[#This Row],[R$ (Valores)]])</f>
        <v>0</v>
      </c>
    </row>
    <row r="624" spans="2:12">
      <c r="B624" s="48"/>
      <c r="C624" s="48"/>
      <c r="D624" s="56"/>
      <c r="E624" s="52"/>
      <c r="F624" s="17"/>
      <c r="G624" s="17"/>
      <c r="H624" s="17"/>
      <c r="I624" s="21"/>
      <c r="J624" s="17" t="s">
        <v>525</v>
      </c>
      <c r="K624" s="20">
        <f>IF(FluxoCaixa10131514[[#This Row],[Movimento ]]="Saldo Inicial",FluxoCaixa10131514[[#This Row],[R$ (Valores)]],K623+FluxoCaixa10131514[[#This Row],[Valores Receitas / Despesas]])</f>
        <v>208.91000000004578</v>
      </c>
      <c r="L624" s="20">
        <f>IF(FluxoCaixa10131514[[#This Row],[Entrada / Saída]]="Saída",FluxoCaixa10131514[[#This Row],[R$ (Valores)]]*-1,FluxoCaixa10131514[[#This Row],[R$ (Valores)]])</f>
        <v>0</v>
      </c>
    </row>
    <row r="625" spans="2:12">
      <c r="B625" s="48"/>
      <c r="C625" s="48"/>
      <c r="D625" s="56"/>
      <c r="E625" s="52"/>
      <c r="F625" s="17"/>
      <c r="G625" s="17"/>
      <c r="H625" s="17"/>
      <c r="I625" s="21"/>
      <c r="J625" s="17" t="s">
        <v>525</v>
      </c>
      <c r="K625" s="20">
        <f>IF(FluxoCaixa10131514[[#This Row],[Movimento ]]="Saldo Inicial",FluxoCaixa10131514[[#This Row],[R$ (Valores)]],K624+FluxoCaixa10131514[[#This Row],[Valores Receitas / Despesas]])</f>
        <v>208.91000000004578</v>
      </c>
      <c r="L625" s="20">
        <f>IF(FluxoCaixa10131514[[#This Row],[Entrada / Saída]]="Saída",FluxoCaixa10131514[[#This Row],[R$ (Valores)]]*-1,FluxoCaixa10131514[[#This Row],[R$ (Valores)]])</f>
        <v>0</v>
      </c>
    </row>
    <row r="626" spans="2:12">
      <c r="B626" s="48"/>
      <c r="C626" s="48"/>
      <c r="D626" s="56"/>
      <c r="E626" s="52"/>
      <c r="F626" s="17"/>
      <c r="G626" s="17"/>
      <c r="H626" s="17"/>
      <c r="I626" s="21"/>
      <c r="J626" s="17" t="s">
        <v>525</v>
      </c>
      <c r="K626" s="20">
        <f>IF(FluxoCaixa10131514[[#This Row],[Movimento ]]="Saldo Inicial",FluxoCaixa10131514[[#This Row],[R$ (Valores)]],K625+FluxoCaixa10131514[[#This Row],[Valores Receitas / Despesas]])</f>
        <v>208.91000000004578</v>
      </c>
      <c r="L626" s="20">
        <f>IF(FluxoCaixa10131514[[#This Row],[Entrada / Saída]]="Saída",FluxoCaixa10131514[[#This Row],[R$ (Valores)]]*-1,FluxoCaixa10131514[[#This Row],[R$ (Valores)]])</f>
        <v>0</v>
      </c>
    </row>
    <row r="627" spans="2:12">
      <c r="B627" s="48"/>
      <c r="C627" s="48"/>
      <c r="D627" s="56"/>
      <c r="E627" s="52"/>
      <c r="F627" s="17"/>
      <c r="G627" s="17"/>
      <c r="H627" s="17"/>
      <c r="I627" s="21"/>
      <c r="J627" s="17" t="s">
        <v>525</v>
      </c>
      <c r="K627" s="20">
        <f>IF(FluxoCaixa10131514[[#This Row],[Movimento ]]="Saldo Inicial",FluxoCaixa10131514[[#This Row],[R$ (Valores)]],K626+FluxoCaixa10131514[[#This Row],[Valores Receitas / Despesas]])</f>
        <v>208.91000000004578</v>
      </c>
      <c r="L627" s="20">
        <f>IF(FluxoCaixa10131514[[#This Row],[Entrada / Saída]]="Saída",FluxoCaixa10131514[[#This Row],[R$ (Valores)]]*-1,FluxoCaixa10131514[[#This Row],[R$ (Valores)]])</f>
        <v>0</v>
      </c>
    </row>
    <row r="628" spans="2:12">
      <c r="B628" s="48"/>
      <c r="C628" s="48"/>
      <c r="D628" s="56"/>
      <c r="E628" s="52"/>
      <c r="F628" s="17"/>
      <c r="G628" s="17"/>
      <c r="H628" s="17"/>
      <c r="I628" s="21"/>
      <c r="J628" s="17" t="s">
        <v>525</v>
      </c>
      <c r="K628" s="20">
        <f>IF(FluxoCaixa10131514[[#This Row],[Movimento ]]="Saldo Inicial",FluxoCaixa10131514[[#This Row],[R$ (Valores)]],K627+FluxoCaixa10131514[[#This Row],[Valores Receitas / Despesas]])</f>
        <v>208.91000000004578</v>
      </c>
      <c r="L628" s="20">
        <f>IF(FluxoCaixa10131514[[#This Row],[Entrada / Saída]]="Saída",FluxoCaixa10131514[[#This Row],[R$ (Valores)]]*-1,FluxoCaixa10131514[[#This Row],[R$ (Valores)]])</f>
        <v>0</v>
      </c>
    </row>
    <row r="629" spans="2:12">
      <c r="B629" s="48"/>
      <c r="C629" s="48"/>
      <c r="D629" s="56"/>
      <c r="E629" s="52"/>
      <c r="F629" s="17"/>
      <c r="G629" s="17"/>
      <c r="H629" s="17"/>
      <c r="I629" s="21"/>
      <c r="J629" s="17" t="s">
        <v>525</v>
      </c>
      <c r="K629" s="20">
        <f>IF(FluxoCaixa10131514[[#This Row],[Movimento ]]="Saldo Inicial",FluxoCaixa10131514[[#This Row],[R$ (Valores)]],K628+FluxoCaixa10131514[[#This Row],[Valores Receitas / Despesas]])</f>
        <v>208.91000000004578</v>
      </c>
      <c r="L629" s="20">
        <f>IF(FluxoCaixa10131514[[#This Row],[Entrada / Saída]]="Saída",FluxoCaixa10131514[[#This Row],[R$ (Valores)]]*-1,FluxoCaixa10131514[[#This Row],[R$ (Valores)]])</f>
        <v>0</v>
      </c>
    </row>
    <row r="630" spans="2:12">
      <c r="B630" s="48"/>
      <c r="C630" s="48"/>
      <c r="D630" s="56"/>
      <c r="E630" s="52"/>
      <c r="F630" s="17"/>
      <c r="G630" s="17"/>
      <c r="H630" s="17"/>
      <c r="I630" s="21"/>
      <c r="J630" s="17" t="s">
        <v>525</v>
      </c>
      <c r="K630" s="20">
        <f>IF(FluxoCaixa10131514[[#This Row],[Movimento ]]="Saldo Inicial",FluxoCaixa10131514[[#This Row],[R$ (Valores)]],K629+FluxoCaixa10131514[[#This Row],[Valores Receitas / Despesas]])</f>
        <v>208.91000000004578</v>
      </c>
      <c r="L630" s="20">
        <f>IF(FluxoCaixa10131514[[#This Row],[Entrada / Saída]]="Saída",FluxoCaixa10131514[[#This Row],[R$ (Valores)]]*-1,FluxoCaixa10131514[[#This Row],[R$ (Valores)]])</f>
        <v>0</v>
      </c>
    </row>
    <row r="631" spans="2:12">
      <c r="B631" s="48"/>
      <c r="C631" s="48"/>
      <c r="D631" s="56"/>
      <c r="E631" s="52"/>
      <c r="F631" s="17"/>
      <c r="G631" s="17"/>
      <c r="H631" s="17"/>
      <c r="I631" s="21"/>
      <c r="J631" s="17" t="s">
        <v>525</v>
      </c>
      <c r="K631" s="20">
        <f>IF(FluxoCaixa10131514[[#This Row],[Movimento ]]="Saldo Inicial",FluxoCaixa10131514[[#This Row],[R$ (Valores)]],K630+FluxoCaixa10131514[[#This Row],[Valores Receitas / Despesas]])</f>
        <v>208.91000000004578</v>
      </c>
      <c r="L631" s="20">
        <f>IF(FluxoCaixa10131514[[#This Row],[Entrada / Saída]]="Saída",FluxoCaixa10131514[[#This Row],[R$ (Valores)]]*-1,FluxoCaixa10131514[[#This Row],[R$ (Valores)]])</f>
        <v>0</v>
      </c>
    </row>
    <row r="632" spans="2:12">
      <c r="B632" s="48"/>
      <c r="C632" s="48"/>
      <c r="D632" s="56"/>
      <c r="E632" s="52"/>
      <c r="F632" s="17"/>
      <c r="G632" s="17"/>
      <c r="H632" s="17"/>
      <c r="I632" s="21"/>
      <c r="J632" s="17" t="s">
        <v>525</v>
      </c>
      <c r="K632" s="20">
        <f>IF(FluxoCaixa10131514[[#This Row],[Movimento ]]="Saldo Inicial",FluxoCaixa10131514[[#This Row],[R$ (Valores)]],K631+FluxoCaixa10131514[[#This Row],[Valores Receitas / Despesas]])</f>
        <v>208.91000000004578</v>
      </c>
      <c r="L632" s="20">
        <f>IF(FluxoCaixa10131514[[#This Row],[Entrada / Saída]]="Saída",FluxoCaixa10131514[[#This Row],[R$ (Valores)]]*-1,FluxoCaixa10131514[[#This Row],[R$ (Valores)]])</f>
        <v>0</v>
      </c>
    </row>
    <row r="633" spans="2:12">
      <c r="B633" s="48"/>
      <c r="C633" s="48"/>
      <c r="D633" s="56"/>
      <c r="E633" s="52"/>
      <c r="F633" s="17"/>
      <c r="G633" s="17"/>
      <c r="H633" s="17"/>
      <c r="I633" s="21"/>
      <c r="J633" s="17" t="s">
        <v>525</v>
      </c>
      <c r="K633" s="20">
        <f>IF(FluxoCaixa10131514[[#This Row],[Movimento ]]="Saldo Inicial",FluxoCaixa10131514[[#This Row],[R$ (Valores)]],K632+FluxoCaixa10131514[[#This Row],[Valores Receitas / Despesas]])</f>
        <v>208.91000000004578</v>
      </c>
      <c r="L633" s="20">
        <f>IF(FluxoCaixa10131514[[#This Row],[Entrada / Saída]]="Saída",FluxoCaixa10131514[[#This Row],[R$ (Valores)]]*-1,FluxoCaixa10131514[[#This Row],[R$ (Valores)]])</f>
        <v>0</v>
      </c>
    </row>
    <row r="634" spans="2:12">
      <c r="B634" s="48"/>
      <c r="C634" s="48"/>
      <c r="D634" s="56"/>
      <c r="E634" s="52"/>
      <c r="F634" s="17"/>
      <c r="G634" s="17"/>
      <c r="H634" s="17"/>
      <c r="I634" s="21"/>
      <c r="J634" s="17" t="s">
        <v>525</v>
      </c>
      <c r="K634" s="20">
        <f>IF(FluxoCaixa10131514[[#This Row],[Movimento ]]="Saldo Inicial",FluxoCaixa10131514[[#This Row],[R$ (Valores)]],K633+FluxoCaixa10131514[[#This Row],[Valores Receitas / Despesas]])</f>
        <v>208.91000000004578</v>
      </c>
      <c r="L634" s="20">
        <f>IF(FluxoCaixa10131514[[#This Row],[Entrada / Saída]]="Saída",FluxoCaixa10131514[[#This Row],[R$ (Valores)]]*-1,FluxoCaixa10131514[[#This Row],[R$ (Valores)]])</f>
        <v>0</v>
      </c>
    </row>
    <row r="635" spans="2:12">
      <c r="B635" s="48"/>
      <c r="C635" s="48"/>
      <c r="D635" s="56"/>
      <c r="E635" s="52"/>
      <c r="F635" s="17"/>
      <c r="G635" s="17"/>
      <c r="H635" s="17"/>
      <c r="I635" s="29"/>
      <c r="J635" s="17" t="s">
        <v>525</v>
      </c>
      <c r="K635" s="20">
        <f>IF(FluxoCaixa10131514[[#This Row],[Movimento ]]="Saldo Inicial",FluxoCaixa10131514[[#This Row],[R$ (Valores)]],K634+FluxoCaixa10131514[[#This Row],[Valores Receitas / Despesas]])</f>
        <v>208.91000000004578</v>
      </c>
      <c r="L635" s="20">
        <f>IF(FluxoCaixa10131514[[#This Row],[Entrada / Saída]]="Saída",FluxoCaixa10131514[[#This Row],[R$ (Valores)]]*-1,FluxoCaixa10131514[[#This Row],[R$ (Valores)]])</f>
        <v>0</v>
      </c>
    </row>
    <row r="636" spans="2:12">
      <c r="B636" s="48"/>
      <c r="C636" s="48"/>
      <c r="D636" s="56"/>
      <c r="E636" s="52"/>
      <c r="F636" s="17"/>
      <c r="G636" s="17"/>
      <c r="H636" s="17"/>
      <c r="I636" s="21"/>
      <c r="J636" s="17" t="s">
        <v>525</v>
      </c>
      <c r="K636" s="20">
        <f>IF(FluxoCaixa10131514[[#This Row],[Movimento ]]="Saldo Inicial",FluxoCaixa10131514[[#This Row],[R$ (Valores)]],K635+FluxoCaixa10131514[[#This Row],[Valores Receitas / Despesas]])</f>
        <v>208.91000000004578</v>
      </c>
      <c r="L636" s="20">
        <f>IF(FluxoCaixa10131514[[#This Row],[Entrada / Saída]]="Saída",FluxoCaixa10131514[[#This Row],[R$ (Valores)]]*-1,FluxoCaixa10131514[[#This Row],[R$ (Valores)]])</f>
        <v>0</v>
      </c>
    </row>
    <row r="637" spans="2:12">
      <c r="B637" s="48"/>
      <c r="C637" s="48"/>
      <c r="D637" s="56"/>
      <c r="E637" s="52"/>
      <c r="F637" s="17"/>
      <c r="G637" s="17"/>
      <c r="H637" s="17"/>
      <c r="I637" s="29"/>
      <c r="J637" s="17" t="s">
        <v>525</v>
      </c>
      <c r="K637" s="20">
        <f>IF(FluxoCaixa10131514[[#This Row],[Movimento ]]="Saldo Inicial",FluxoCaixa10131514[[#This Row],[R$ (Valores)]],K636+FluxoCaixa10131514[[#This Row],[Valores Receitas / Despesas]])</f>
        <v>208.91000000004578</v>
      </c>
      <c r="L637" s="20">
        <f>IF(FluxoCaixa10131514[[#This Row],[Entrada / Saída]]="Saída",FluxoCaixa10131514[[#This Row],[R$ (Valores)]]*-1,FluxoCaixa10131514[[#This Row],[R$ (Valores)]])</f>
        <v>0</v>
      </c>
    </row>
    <row r="638" spans="2:12">
      <c r="B638" s="48"/>
      <c r="C638" s="48"/>
      <c r="D638" s="56"/>
      <c r="E638" s="52"/>
      <c r="F638" s="17"/>
      <c r="G638" s="17"/>
      <c r="H638" s="17"/>
      <c r="I638" s="29"/>
      <c r="J638" s="17" t="s">
        <v>525</v>
      </c>
      <c r="K638" s="20">
        <f>IF(FluxoCaixa10131514[[#This Row],[Movimento ]]="Saldo Inicial",FluxoCaixa10131514[[#This Row],[R$ (Valores)]],K637+FluxoCaixa10131514[[#This Row],[Valores Receitas / Despesas]])</f>
        <v>208.91000000004578</v>
      </c>
      <c r="L638" s="20">
        <f>IF(FluxoCaixa10131514[[#This Row],[Entrada / Saída]]="Saída",FluxoCaixa10131514[[#This Row],[R$ (Valores)]]*-1,FluxoCaixa10131514[[#This Row],[R$ (Valores)]])</f>
        <v>0</v>
      </c>
    </row>
    <row r="639" spans="2:12">
      <c r="B639" s="48"/>
      <c r="C639" s="48"/>
      <c r="D639" s="56"/>
      <c r="E639" s="52"/>
      <c r="F639" s="17"/>
      <c r="G639" s="17"/>
      <c r="H639" s="17"/>
      <c r="I639" s="29"/>
      <c r="J639" s="17" t="s">
        <v>525</v>
      </c>
      <c r="K639" s="20">
        <f>IF(FluxoCaixa10131514[[#This Row],[Movimento ]]="Saldo Inicial",FluxoCaixa10131514[[#This Row],[R$ (Valores)]],K638+FluxoCaixa10131514[[#This Row],[Valores Receitas / Despesas]])</f>
        <v>208.91000000004578</v>
      </c>
      <c r="L639" s="20">
        <f>IF(FluxoCaixa10131514[[#This Row],[Entrada / Saída]]="Saída",FluxoCaixa10131514[[#This Row],[R$ (Valores)]]*-1,FluxoCaixa10131514[[#This Row],[R$ (Valores)]])</f>
        <v>0</v>
      </c>
    </row>
    <row r="640" spans="2:12">
      <c r="B640" s="48"/>
      <c r="C640" s="48"/>
      <c r="D640" s="56"/>
      <c r="E640" s="52"/>
      <c r="F640" s="17"/>
      <c r="G640" s="17"/>
      <c r="H640" s="17"/>
      <c r="I640" s="29"/>
      <c r="J640" s="17" t="s">
        <v>525</v>
      </c>
      <c r="K640" s="20">
        <f>IF(FluxoCaixa10131514[[#This Row],[Movimento ]]="Saldo Inicial",FluxoCaixa10131514[[#This Row],[R$ (Valores)]],K639+FluxoCaixa10131514[[#This Row],[Valores Receitas / Despesas]])</f>
        <v>208.91000000004578</v>
      </c>
      <c r="L640" s="20">
        <f>IF(FluxoCaixa10131514[[#This Row],[Entrada / Saída]]="Saída",FluxoCaixa10131514[[#This Row],[R$ (Valores)]]*-1,FluxoCaixa10131514[[#This Row],[R$ (Valores)]])</f>
        <v>0</v>
      </c>
    </row>
    <row r="641" spans="2:12">
      <c r="B641" s="48"/>
      <c r="C641" s="48"/>
      <c r="D641" s="56"/>
      <c r="E641" s="52"/>
      <c r="F641" s="17"/>
      <c r="G641" s="17"/>
      <c r="H641" s="17"/>
      <c r="I641" s="21"/>
      <c r="J641" s="17" t="s">
        <v>525</v>
      </c>
      <c r="K641" s="20">
        <f>IF(FluxoCaixa10131514[[#This Row],[Movimento ]]="Saldo Inicial",FluxoCaixa10131514[[#This Row],[R$ (Valores)]],K640+FluxoCaixa10131514[[#This Row],[Valores Receitas / Despesas]])</f>
        <v>208.91000000004578</v>
      </c>
      <c r="L641" s="20">
        <f>IF(FluxoCaixa10131514[[#This Row],[Entrada / Saída]]="Saída",FluxoCaixa10131514[[#This Row],[R$ (Valores)]]*-1,FluxoCaixa10131514[[#This Row],[R$ (Valores)]])</f>
        <v>0</v>
      </c>
    </row>
    <row r="642" spans="2:12">
      <c r="B642" s="48"/>
      <c r="C642" s="48"/>
      <c r="D642" s="56"/>
      <c r="E642" s="52"/>
      <c r="F642" s="17"/>
      <c r="G642" s="17"/>
      <c r="H642" s="17"/>
      <c r="I642" s="29"/>
      <c r="J642" s="17" t="s">
        <v>525</v>
      </c>
      <c r="K642" s="20">
        <f>IF(FluxoCaixa10131514[[#This Row],[Movimento ]]="Saldo Inicial",FluxoCaixa10131514[[#This Row],[R$ (Valores)]],K641+FluxoCaixa10131514[[#This Row],[Valores Receitas / Despesas]])</f>
        <v>208.91000000004578</v>
      </c>
      <c r="L642" s="20">
        <f>IF(FluxoCaixa10131514[[#This Row],[Entrada / Saída]]="Saída",FluxoCaixa10131514[[#This Row],[R$ (Valores)]]*-1,FluxoCaixa10131514[[#This Row],[R$ (Valores)]])</f>
        <v>0</v>
      </c>
    </row>
    <row r="643" spans="2:12">
      <c r="B643" s="48"/>
      <c r="C643" s="48"/>
      <c r="D643" s="56"/>
      <c r="E643" s="52"/>
      <c r="F643" s="17"/>
      <c r="G643" s="17"/>
      <c r="H643" s="17"/>
      <c r="I643" s="29"/>
      <c r="J643" s="17" t="s">
        <v>525</v>
      </c>
      <c r="K643" s="20">
        <f>IF(FluxoCaixa10131514[[#This Row],[Movimento ]]="Saldo Inicial",FluxoCaixa10131514[[#This Row],[R$ (Valores)]],K642+FluxoCaixa10131514[[#This Row],[Valores Receitas / Despesas]])</f>
        <v>208.91000000004578</v>
      </c>
      <c r="L643" s="20">
        <f>IF(FluxoCaixa10131514[[#This Row],[Entrada / Saída]]="Saída",FluxoCaixa10131514[[#This Row],[R$ (Valores)]]*-1,FluxoCaixa10131514[[#This Row],[R$ (Valores)]])</f>
        <v>0</v>
      </c>
    </row>
    <row r="644" spans="2:12">
      <c r="B644" s="48"/>
      <c r="C644" s="48"/>
      <c r="D644" s="56"/>
      <c r="E644" s="52"/>
      <c r="F644" s="17"/>
      <c r="G644" s="17"/>
      <c r="H644" s="17"/>
      <c r="I644" s="29"/>
      <c r="J644" s="17" t="s">
        <v>525</v>
      </c>
      <c r="K644" s="20">
        <f>IF(FluxoCaixa10131514[[#This Row],[Movimento ]]="Saldo Inicial",FluxoCaixa10131514[[#This Row],[R$ (Valores)]],K643+FluxoCaixa10131514[[#This Row],[Valores Receitas / Despesas]])</f>
        <v>208.91000000004578</v>
      </c>
      <c r="L644" s="20">
        <f>IF(FluxoCaixa10131514[[#This Row],[Entrada / Saída]]="Saída",FluxoCaixa10131514[[#This Row],[R$ (Valores)]]*-1,FluxoCaixa10131514[[#This Row],[R$ (Valores)]])</f>
        <v>0</v>
      </c>
    </row>
    <row r="645" spans="2:12">
      <c r="B645" s="48"/>
      <c r="C645" s="48"/>
      <c r="D645" s="56"/>
      <c r="E645" s="52"/>
      <c r="F645" s="17"/>
      <c r="G645" s="17"/>
      <c r="H645" s="17"/>
      <c r="I645" s="21"/>
      <c r="J645" s="17" t="s">
        <v>525</v>
      </c>
      <c r="K645" s="20">
        <f>IF(FluxoCaixa10131514[[#This Row],[Movimento ]]="Saldo Inicial",FluxoCaixa10131514[[#This Row],[R$ (Valores)]],K644+FluxoCaixa10131514[[#This Row],[Valores Receitas / Despesas]])</f>
        <v>208.91000000004578</v>
      </c>
      <c r="L645" s="20">
        <f>IF(FluxoCaixa10131514[[#This Row],[Entrada / Saída]]="Saída",FluxoCaixa10131514[[#This Row],[R$ (Valores)]]*-1,FluxoCaixa10131514[[#This Row],[R$ (Valores)]])</f>
        <v>0</v>
      </c>
    </row>
    <row r="646" spans="2:12">
      <c r="B646" s="48"/>
      <c r="C646" s="48"/>
      <c r="D646" s="56"/>
      <c r="E646" s="52"/>
      <c r="F646" s="17"/>
      <c r="G646" s="17"/>
      <c r="H646" s="17"/>
      <c r="I646" s="21"/>
      <c r="J646" s="17" t="s">
        <v>525</v>
      </c>
      <c r="K646" s="20">
        <f>IF(FluxoCaixa10131514[[#This Row],[Movimento ]]="Saldo Inicial",FluxoCaixa10131514[[#This Row],[R$ (Valores)]],K645+FluxoCaixa10131514[[#This Row],[Valores Receitas / Despesas]])</f>
        <v>208.91000000004578</v>
      </c>
      <c r="L646" s="20">
        <f>IF(FluxoCaixa10131514[[#This Row],[Entrada / Saída]]="Saída",FluxoCaixa10131514[[#This Row],[R$ (Valores)]]*-1,FluxoCaixa10131514[[#This Row],[R$ (Valores)]])</f>
        <v>0</v>
      </c>
    </row>
    <row r="647" spans="2:12">
      <c r="B647" s="48"/>
      <c r="C647" s="48"/>
      <c r="D647" s="56"/>
      <c r="E647" s="52"/>
      <c r="F647" s="17"/>
      <c r="G647" s="17"/>
      <c r="H647" s="17"/>
      <c r="I647" s="21"/>
      <c r="J647" s="17" t="s">
        <v>525</v>
      </c>
      <c r="K647" s="20">
        <f>IF(FluxoCaixa10131514[[#This Row],[Movimento ]]="Saldo Inicial",FluxoCaixa10131514[[#This Row],[R$ (Valores)]],K646+FluxoCaixa10131514[[#This Row],[Valores Receitas / Despesas]])</f>
        <v>208.91000000004578</v>
      </c>
      <c r="L647" s="20">
        <f>IF(FluxoCaixa10131514[[#This Row],[Entrada / Saída]]="Saída",FluxoCaixa10131514[[#This Row],[R$ (Valores)]]*-1,FluxoCaixa10131514[[#This Row],[R$ (Valores)]])</f>
        <v>0</v>
      </c>
    </row>
    <row r="648" spans="2:12">
      <c r="B648" s="48"/>
      <c r="C648" s="48"/>
      <c r="D648" s="56"/>
      <c r="E648" s="52"/>
      <c r="F648" s="17"/>
      <c r="G648" s="17"/>
      <c r="H648" s="17"/>
      <c r="I648" s="21"/>
      <c r="J648" s="17" t="s">
        <v>525</v>
      </c>
      <c r="K648" s="20">
        <f>IF(FluxoCaixa10131514[[#This Row],[Movimento ]]="Saldo Inicial",FluxoCaixa10131514[[#This Row],[R$ (Valores)]],K647+FluxoCaixa10131514[[#This Row],[Valores Receitas / Despesas]])</f>
        <v>208.91000000004578</v>
      </c>
      <c r="L648" s="20">
        <f>IF(FluxoCaixa10131514[[#This Row],[Entrada / Saída]]="Saída",FluxoCaixa10131514[[#This Row],[R$ (Valores)]]*-1,FluxoCaixa10131514[[#This Row],[R$ (Valores)]])</f>
        <v>0</v>
      </c>
    </row>
    <row r="649" spans="2:12">
      <c r="B649" s="48"/>
      <c r="C649" s="48"/>
      <c r="D649" s="56"/>
      <c r="E649" s="52"/>
      <c r="F649" s="17"/>
      <c r="G649" s="17"/>
      <c r="H649" s="17"/>
      <c r="I649" s="21"/>
      <c r="J649" s="17" t="s">
        <v>525</v>
      </c>
      <c r="K649" s="20">
        <f>IF(FluxoCaixa10131514[[#This Row],[Movimento ]]="Saldo Inicial",FluxoCaixa10131514[[#This Row],[R$ (Valores)]],K648+FluxoCaixa10131514[[#This Row],[Valores Receitas / Despesas]])</f>
        <v>208.91000000004578</v>
      </c>
      <c r="L649" s="20">
        <f>IF(FluxoCaixa10131514[[#This Row],[Entrada / Saída]]="Saída",FluxoCaixa10131514[[#This Row],[R$ (Valores)]]*-1,FluxoCaixa10131514[[#This Row],[R$ (Valores)]])</f>
        <v>0</v>
      </c>
    </row>
    <row r="650" spans="2:12">
      <c r="B650" s="48"/>
      <c r="C650" s="48"/>
      <c r="D650" s="56"/>
      <c r="E650" s="52"/>
      <c r="F650" s="17"/>
      <c r="G650" s="17"/>
      <c r="H650" s="17"/>
      <c r="I650" s="21"/>
      <c r="J650" s="17" t="s">
        <v>525</v>
      </c>
      <c r="K650" s="20">
        <f>IF(FluxoCaixa10131514[[#This Row],[Movimento ]]="Saldo Inicial",FluxoCaixa10131514[[#This Row],[R$ (Valores)]],K649+FluxoCaixa10131514[[#This Row],[Valores Receitas / Despesas]])</f>
        <v>208.91000000004578</v>
      </c>
      <c r="L650" s="20">
        <f>IF(FluxoCaixa10131514[[#This Row],[Entrada / Saída]]="Saída",FluxoCaixa10131514[[#This Row],[R$ (Valores)]]*-1,FluxoCaixa10131514[[#This Row],[R$ (Valores)]])</f>
        <v>0</v>
      </c>
    </row>
    <row r="651" spans="2:12">
      <c r="B651" s="48"/>
      <c r="C651" s="48"/>
      <c r="D651" s="56"/>
      <c r="E651" s="52"/>
      <c r="F651" s="17"/>
      <c r="G651" s="17"/>
      <c r="H651" s="17"/>
      <c r="I651" s="21"/>
      <c r="J651" s="17" t="s">
        <v>525</v>
      </c>
      <c r="K651" s="20">
        <f>IF(FluxoCaixa10131514[[#This Row],[Movimento ]]="Saldo Inicial",FluxoCaixa10131514[[#This Row],[R$ (Valores)]],K650+FluxoCaixa10131514[[#This Row],[Valores Receitas / Despesas]])</f>
        <v>208.91000000004578</v>
      </c>
      <c r="L651" s="20">
        <f>IF(FluxoCaixa10131514[[#This Row],[Entrada / Saída]]="Saída",FluxoCaixa10131514[[#This Row],[R$ (Valores)]]*-1,FluxoCaixa10131514[[#This Row],[R$ (Valores)]])</f>
        <v>0</v>
      </c>
    </row>
    <row r="652" spans="2:12">
      <c r="B652" s="48"/>
      <c r="C652" s="48"/>
      <c r="D652" s="56"/>
      <c r="E652" s="52"/>
      <c r="F652" s="17"/>
      <c r="G652" s="17"/>
      <c r="H652" s="17"/>
      <c r="I652" s="21"/>
      <c r="J652" s="17" t="s">
        <v>525</v>
      </c>
      <c r="K652" s="20">
        <f>IF(FluxoCaixa10131514[[#This Row],[Movimento ]]="Saldo Inicial",FluxoCaixa10131514[[#This Row],[R$ (Valores)]],K651+FluxoCaixa10131514[[#This Row],[Valores Receitas / Despesas]])</f>
        <v>208.91000000004578</v>
      </c>
      <c r="L652" s="20">
        <f>IF(FluxoCaixa10131514[[#This Row],[Entrada / Saída]]="Saída",FluxoCaixa10131514[[#This Row],[R$ (Valores)]]*-1,FluxoCaixa10131514[[#This Row],[R$ (Valores)]])</f>
        <v>0</v>
      </c>
    </row>
    <row r="653" spans="2:12">
      <c r="B653" s="48"/>
      <c r="C653" s="48"/>
      <c r="D653" s="56"/>
      <c r="E653" s="52"/>
      <c r="F653" s="17"/>
      <c r="G653" s="17"/>
      <c r="H653" s="17"/>
      <c r="I653" s="21"/>
      <c r="J653" s="17" t="s">
        <v>525</v>
      </c>
      <c r="K653" s="20">
        <f>IF(FluxoCaixa10131514[[#This Row],[Movimento ]]="Saldo Inicial",FluxoCaixa10131514[[#This Row],[R$ (Valores)]],K652+FluxoCaixa10131514[[#This Row],[Valores Receitas / Despesas]])</f>
        <v>208.91000000004578</v>
      </c>
      <c r="L653" s="20">
        <f>IF(FluxoCaixa10131514[[#This Row],[Entrada / Saída]]="Saída",FluxoCaixa10131514[[#This Row],[R$ (Valores)]]*-1,FluxoCaixa10131514[[#This Row],[R$ (Valores)]])</f>
        <v>0</v>
      </c>
    </row>
    <row r="654" spans="2:12">
      <c r="B654" s="48"/>
      <c r="C654" s="48"/>
      <c r="D654" s="56"/>
      <c r="E654" s="52"/>
      <c r="F654" s="17"/>
      <c r="G654" s="17"/>
      <c r="H654" s="17"/>
      <c r="I654" s="21"/>
      <c r="J654" s="17" t="s">
        <v>525</v>
      </c>
      <c r="K654" s="20">
        <f>IF(FluxoCaixa10131514[[#This Row],[Movimento ]]="Saldo Inicial",FluxoCaixa10131514[[#This Row],[R$ (Valores)]],K653+FluxoCaixa10131514[[#This Row],[Valores Receitas / Despesas]])</f>
        <v>208.91000000004578</v>
      </c>
      <c r="L654" s="20">
        <f>IF(FluxoCaixa10131514[[#This Row],[Entrada / Saída]]="Saída",FluxoCaixa10131514[[#This Row],[R$ (Valores)]]*-1,FluxoCaixa10131514[[#This Row],[R$ (Valores)]])</f>
        <v>0</v>
      </c>
    </row>
    <row r="655" spans="2:12">
      <c r="B655" s="48"/>
      <c r="C655" s="48"/>
      <c r="D655" s="56"/>
      <c r="E655" s="52"/>
      <c r="F655" s="17"/>
      <c r="G655" s="17"/>
      <c r="H655" s="17"/>
      <c r="I655" s="21"/>
      <c r="J655" s="17" t="s">
        <v>525</v>
      </c>
      <c r="K655" s="20">
        <f>IF(FluxoCaixa10131514[[#This Row],[Movimento ]]="Saldo Inicial",FluxoCaixa10131514[[#This Row],[R$ (Valores)]],K654+FluxoCaixa10131514[[#This Row],[Valores Receitas / Despesas]])</f>
        <v>208.91000000004578</v>
      </c>
      <c r="L655" s="20">
        <f>IF(FluxoCaixa10131514[[#This Row],[Entrada / Saída]]="Saída",FluxoCaixa10131514[[#This Row],[R$ (Valores)]]*-1,FluxoCaixa10131514[[#This Row],[R$ (Valores)]])</f>
        <v>0</v>
      </c>
    </row>
    <row r="656" spans="2:12">
      <c r="B656" s="48"/>
      <c r="C656" s="48"/>
      <c r="D656" s="56"/>
      <c r="E656" s="52"/>
      <c r="F656" s="17"/>
      <c r="G656" s="17"/>
      <c r="H656" s="17"/>
      <c r="I656" s="21"/>
      <c r="J656" s="17" t="s">
        <v>525</v>
      </c>
      <c r="K656" s="20">
        <f>IF(FluxoCaixa10131514[[#This Row],[Movimento ]]="Saldo Inicial",FluxoCaixa10131514[[#This Row],[R$ (Valores)]],K655+FluxoCaixa10131514[[#This Row],[Valores Receitas / Despesas]])</f>
        <v>208.91000000004578</v>
      </c>
      <c r="L656" s="20">
        <f>IF(FluxoCaixa10131514[[#This Row],[Entrada / Saída]]="Saída",FluxoCaixa10131514[[#This Row],[R$ (Valores)]]*-1,FluxoCaixa10131514[[#This Row],[R$ (Valores)]])</f>
        <v>0</v>
      </c>
    </row>
    <row r="657" spans="2:12">
      <c r="B657" s="48"/>
      <c r="C657" s="48"/>
      <c r="D657" s="56"/>
      <c r="E657" s="52"/>
      <c r="F657" s="17"/>
      <c r="G657" s="17"/>
      <c r="H657" s="17"/>
      <c r="I657" s="21"/>
      <c r="J657" s="17" t="s">
        <v>525</v>
      </c>
      <c r="K657" s="20">
        <f>IF(FluxoCaixa10131514[[#This Row],[Movimento ]]="Saldo Inicial",FluxoCaixa10131514[[#This Row],[R$ (Valores)]],K656+FluxoCaixa10131514[[#This Row],[Valores Receitas / Despesas]])</f>
        <v>208.91000000004578</v>
      </c>
      <c r="L657" s="20">
        <f>IF(FluxoCaixa10131514[[#This Row],[Entrada / Saída]]="Saída",FluxoCaixa10131514[[#This Row],[R$ (Valores)]]*-1,FluxoCaixa10131514[[#This Row],[R$ (Valores)]])</f>
        <v>0</v>
      </c>
    </row>
    <row r="658" spans="2:12">
      <c r="B658" s="48"/>
      <c r="C658" s="48"/>
      <c r="D658" s="56"/>
      <c r="E658" s="52"/>
      <c r="F658" s="17"/>
      <c r="G658" s="17"/>
      <c r="H658" s="17"/>
      <c r="I658" s="21"/>
      <c r="J658" s="17" t="s">
        <v>525</v>
      </c>
      <c r="K658" s="20">
        <f>IF(FluxoCaixa10131514[[#This Row],[Movimento ]]="Saldo Inicial",FluxoCaixa10131514[[#This Row],[R$ (Valores)]],K657+FluxoCaixa10131514[[#This Row],[Valores Receitas / Despesas]])</f>
        <v>208.91000000004578</v>
      </c>
      <c r="L658" s="20">
        <f>IF(FluxoCaixa10131514[[#This Row],[Entrada / Saída]]="Saída",FluxoCaixa10131514[[#This Row],[R$ (Valores)]]*-1,FluxoCaixa10131514[[#This Row],[R$ (Valores)]])</f>
        <v>0</v>
      </c>
    </row>
    <row r="659" spans="2:12">
      <c r="B659" s="48"/>
      <c r="C659" s="48"/>
      <c r="D659" s="56"/>
      <c r="E659" s="52"/>
      <c r="F659" s="17"/>
      <c r="G659" s="17"/>
      <c r="H659" s="17"/>
      <c r="I659" s="21"/>
      <c r="J659" s="17" t="s">
        <v>525</v>
      </c>
      <c r="K659" s="20">
        <f>IF(FluxoCaixa10131514[[#This Row],[Movimento ]]="Saldo Inicial",FluxoCaixa10131514[[#This Row],[R$ (Valores)]],K658+FluxoCaixa10131514[[#This Row],[Valores Receitas / Despesas]])</f>
        <v>208.91000000004578</v>
      </c>
      <c r="L659" s="20">
        <f>IF(FluxoCaixa10131514[[#This Row],[Entrada / Saída]]="Saída",FluxoCaixa10131514[[#This Row],[R$ (Valores)]]*-1,FluxoCaixa10131514[[#This Row],[R$ (Valores)]])</f>
        <v>0</v>
      </c>
    </row>
    <row r="660" spans="2:12">
      <c r="B660" s="48"/>
      <c r="C660" s="48"/>
      <c r="D660" s="56"/>
      <c r="E660" s="52"/>
      <c r="F660" s="17"/>
      <c r="G660" s="17"/>
      <c r="H660" s="17"/>
      <c r="I660" s="21"/>
      <c r="J660" s="17" t="s">
        <v>525</v>
      </c>
      <c r="K660" s="20">
        <f>IF(FluxoCaixa10131514[[#This Row],[Movimento ]]="Saldo Inicial",FluxoCaixa10131514[[#This Row],[R$ (Valores)]],K659+FluxoCaixa10131514[[#This Row],[Valores Receitas / Despesas]])</f>
        <v>208.91000000004578</v>
      </c>
      <c r="L660" s="20">
        <f>IF(FluxoCaixa10131514[[#This Row],[Entrada / Saída]]="Saída",FluxoCaixa10131514[[#This Row],[R$ (Valores)]]*-1,FluxoCaixa10131514[[#This Row],[R$ (Valores)]])</f>
        <v>0</v>
      </c>
    </row>
    <row r="661" spans="2:12">
      <c r="B661" s="48"/>
      <c r="C661" s="48"/>
      <c r="D661" s="56"/>
      <c r="E661" s="52"/>
      <c r="F661" s="17"/>
      <c r="G661" s="17"/>
      <c r="H661" s="17"/>
      <c r="I661" s="21"/>
      <c r="J661" s="17" t="s">
        <v>525</v>
      </c>
      <c r="K661" s="20">
        <f>IF(FluxoCaixa10131514[[#This Row],[Movimento ]]="Saldo Inicial",FluxoCaixa10131514[[#This Row],[R$ (Valores)]],K660+FluxoCaixa10131514[[#This Row],[Valores Receitas / Despesas]])</f>
        <v>208.91000000004578</v>
      </c>
      <c r="L661" s="20">
        <f>IF(FluxoCaixa10131514[[#This Row],[Entrada / Saída]]="Saída",FluxoCaixa10131514[[#This Row],[R$ (Valores)]]*-1,FluxoCaixa10131514[[#This Row],[R$ (Valores)]])</f>
        <v>0</v>
      </c>
    </row>
    <row r="662" spans="2:12">
      <c r="B662" s="48"/>
      <c r="C662" s="48"/>
      <c r="D662" s="56"/>
      <c r="E662" s="52"/>
      <c r="F662" s="17"/>
      <c r="G662" s="17"/>
      <c r="H662" s="17"/>
      <c r="I662" s="21"/>
      <c r="J662" s="17" t="s">
        <v>525</v>
      </c>
      <c r="K662" s="20">
        <f>IF(FluxoCaixa10131514[[#This Row],[Movimento ]]="Saldo Inicial",FluxoCaixa10131514[[#This Row],[R$ (Valores)]],K661+FluxoCaixa10131514[[#This Row],[Valores Receitas / Despesas]])</f>
        <v>208.91000000004578</v>
      </c>
      <c r="L662" s="20">
        <f>IF(FluxoCaixa10131514[[#This Row],[Entrada / Saída]]="Saída",FluxoCaixa10131514[[#This Row],[R$ (Valores)]]*-1,FluxoCaixa10131514[[#This Row],[R$ (Valores)]])</f>
        <v>0</v>
      </c>
    </row>
    <row r="663" spans="2:12">
      <c r="B663" s="48"/>
      <c r="C663" s="48"/>
      <c r="D663" s="56"/>
      <c r="E663" s="52"/>
      <c r="F663" s="17"/>
      <c r="G663" s="17"/>
      <c r="H663" s="17"/>
      <c r="I663" s="21"/>
      <c r="J663" s="17" t="s">
        <v>525</v>
      </c>
      <c r="K663" s="20">
        <f>IF(FluxoCaixa10131514[[#This Row],[Movimento ]]="Saldo Inicial",FluxoCaixa10131514[[#This Row],[R$ (Valores)]],K662+FluxoCaixa10131514[[#This Row],[Valores Receitas / Despesas]])</f>
        <v>208.91000000004578</v>
      </c>
      <c r="L663" s="20">
        <f>IF(FluxoCaixa10131514[[#This Row],[Entrada / Saída]]="Saída",FluxoCaixa10131514[[#This Row],[R$ (Valores)]]*-1,FluxoCaixa10131514[[#This Row],[R$ (Valores)]])</f>
        <v>0</v>
      </c>
    </row>
    <row r="664" spans="2:12">
      <c r="B664" s="48"/>
      <c r="C664" s="48"/>
      <c r="D664" s="56"/>
      <c r="E664" s="52"/>
      <c r="F664" s="17"/>
      <c r="G664" s="17"/>
      <c r="H664" s="17"/>
      <c r="I664" s="21"/>
      <c r="J664" s="17" t="s">
        <v>525</v>
      </c>
      <c r="K664" s="20">
        <f>IF(FluxoCaixa10131514[[#This Row],[Movimento ]]="Saldo Inicial",FluxoCaixa10131514[[#This Row],[R$ (Valores)]],K663+FluxoCaixa10131514[[#This Row],[Valores Receitas / Despesas]])</f>
        <v>208.91000000004578</v>
      </c>
      <c r="L664" s="20">
        <f>IF(FluxoCaixa10131514[[#This Row],[Entrada / Saída]]="Saída",FluxoCaixa10131514[[#This Row],[R$ (Valores)]]*-1,FluxoCaixa10131514[[#This Row],[R$ (Valores)]])</f>
        <v>0</v>
      </c>
    </row>
    <row r="665" spans="2:12">
      <c r="B665" s="48"/>
      <c r="C665" s="48"/>
      <c r="D665" s="56"/>
      <c r="E665" s="52"/>
      <c r="F665" s="17"/>
      <c r="G665" s="17"/>
      <c r="H665" s="17"/>
      <c r="I665" s="21"/>
      <c r="J665" s="17" t="s">
        <v>525</v>
      </c>
      <c r="K665" s="20">
        <f>IF(FluxoCaixa10131514[[#This Row],[Movimento ]]="Saldo Inicial",FluxoCaixa10131514[[#This Row],[R$ (Valores)]],K664+FluxoCaixa10131514[[#This Row],[Valores Receitas / Despesas]])</f>
        <v>208.91000000004578</v>
      </c>
      <c r="L665" s="20">
        <f>IF(FluxoCaixa10131514[[#This Row],[Entrada / Saída]]="Saída",FluxoCaixa10131514[[#This Row],[R$ (Valores)]]*-1,FluxoCaixa10131514[[#This Row],[R$ (Valores)]])</f>
        <v>0</v>
      </c>
    </row>
    <row r="666" spans="2:12">
      <c r="B666" s="48"/>
      <c r="C666" s="48"/>
      <c r="D666" s="56"/>
      <c r="E666" s="52"/>
      <c r="F666" s="17"/>
      <c r="G666" s="17"/>
      <c r="H666" s="17"/>
      <c r="I666" s="21"/>
      <c r="J666" s="17" t="s">
        <v>525</v>
      </c>
      <c r="K666" s="20">
        <f>IF(FluxoCaixa10131514[[#This Row],[Movimento ]]="Saldo Inicial",FluxoCaixa10131514[[#This Row],[R$ (Valores)]],K665+FluxoCaixa10131514[[#This Row],[Valores Receitas / Despesas]])</f>
        <v>208.91000000004578</v>
      </c>
      <c r="L666" s="20">
        <f>IF(FluxoCaixa10131514[[#This Row],[Entrada / Saída]]="Saída",FluxoCaixa10131514[[#This Row],[R$ (Valores)]]*-1,FluxoCaixa10131514[[#This Row],[R$ (Valores)]])</f>
        <v>0</v>
      </c>
    </row>
    <row r="667" spans="2:12">
      <c r="B667" s="48"/>
      <c r="C667" s="48"/>
      <c r="D667" s="56"/>
      <c r="E667" s="52"/>
      <c r="F667" s="17"/>
      <c r="G667" s="17"/>
      <c r="H667" s="17"/>
      <c r="I667" s="21"/>
      <c r="J667" s="17" t="s">
        <v>525</v>
      </c>
      <c r="K667" s="20">
        <f>IF(FluxoCaixa10131514[[#This Row],[Movimento ]]="Saldo Inicial",FluxoCaixa10131514[[#This Row],[R$ (Valores)]],K666+FluxoCaixa10131514[[#This Row],[Valores Receitas / Despesas]])</f>
        <v>208.91000000004578</v>
      </c>
      <c r="L667" s="20">
        <f>IF(FluxoCaixa10131514[[#This Row],[Entrada / Saída]]="Saída",FluxoCaixa10131514[[#This Row],[R$ (Valores)]]*-1,FluxoCaixa10131514[[#This Row],[R$ (Valores)]])</f>
        <v>0</v>
      </c>
    </row>
    <row r="668" spans="2:12">
      <c r="B668" s="48"/>
      <c r="C668" s="48"/>
      <c r="D668" s="56"/>
      <c r="E668" s="52"/>
      <c r="F668" s="17"/>
      <c r="G668" s="17"/>
      <c r="H668" s="17"/>
      <c r="I668" s="21"/>
      <c r="J668" s="17" t="s">
        <v>525</v>
      </c>
      <c r="K668" s="20">
        <f>IF(FluxoCaixa10131514[[#This Row],[Movimento ]]="Saldo Inicial",FluxoCaixa10131514[[#This Row],[R$ (Valores)]],K667+FluxoCaixa10131514[[#This Row],[Valores Receitas / Despesas]])</f>
        <v>208.91000000004578</v>
      </c>
      <c r="L668" s="20">
        <f>IF(FluxoCaixa10131514[[#This Row],[Entrada / Saída]]="Saída",FluxoCaixa10131514[[#This Row],[R$ (Valores)]]*-1,FluxoCaixa10131514[[#This Row],[R$ (Valores)]])</f>
        <v>0</v>
      </c>
    </row>
    <row r="669" spans="2:12">
      <c r="B669" s="48"/>
      <c r="C669" s="48"/>
      <c r="D669" s="56"/>
      <c r="E669" s="52"/>
      <c r="F669" s="17"/>
      <c r="G669" s="17"/>
      <c r="H669" s="17"/>
      <c r="I669" s="21"/>
      <c r="J669" s="17" t="s">
        <v>525</v>
      </c>
      <c r="K669" s="20">
        <f>IF(FluxoCaixa10131514[[#This Row],[Movimento ]]="Saldo Inicial",FluxoCaixa10131514[[#This Row],[R$ (Valores)]],K668+FluxoCaixa10131514[[#This Row],[Valores Receitas / Despesas]])</f>
        <v>208.91000000004578</v>
      </c>
      <c r="L669" s="20">
        <f>IF(FluxoCaixa10131514[[#This Row],[Entrada / Saída]]="Saída",FluxoCaixa10131514[[#This Row],[R$ (Valores)]]*-1,FluxoCaixa10131514[[#This Row],[R$ (Valores)]])</f>
        <v>0</v>
      </c>
    </row>
    <row r="670" spans="2:12">
      <c r="B670" s="48"/>
      <c r="C670" s="48"/>
      <c r="D670" s="56"/>
      <c r="E670" s="52"/>
      <c r="F670" s="17"/>
      <c r="G670" s="17"/>
      <c r="H670" s="17"/>
      <c r="I670" s="21"/>
      <c r="J670" s="17" t="s">
        <v>525</v>
      </c>
      <c r="K670" s="20">
        <f>IF(FluxoCaixa10131514[[#This Row],[Movimento ]]="Saldo Inicial",FluxoCaixa10131514[[#This Row],[R$ (Valores)]],K669+FluxoCaixa10131514[[#This Row],[Valores Receitas / Despesas]])</f>
        <v>208.91000000004578</v>
      </c>
      <c r="L670" s="20">
        <f>IF(FluxoCaixa10131514[[#This Row],[Entrada / Saída]]="Saída",FluxoCaixa10131514[[#This Row],[R$ (Valores)]]*-1,FluxoCaixa10131514[[#This Row],[R$ (Valores)]])</f>
        <v>0</v>
      </c>
    </row>
    <row r="671" spans="2:12">
      <c r="B671" s="48"/>
      <c r="C671" s="48"/>
      <c r="D671" s="56"/>
      <c r="E671" s="52"/>
      <c r="F671" s="17"/>
      <c r="G671" s="17"/>
      <c r="H671" s="17"/>
      <c r="I671" s="21"/>
      <c r="J671" s="17" t="s">
        <v>525</v>
      </c>
      <c r="K671" s="20">
        <f>IF(FluxoCaixa10131514[[#This Row],[Movimento ]]="Saldo Inicial",FluxoCaixa10131514[[#This Row],[R$ (Valores)]],K670+FluxoCaixa10131514[[#This Row],[Valores Receitas / Despesas]])</f>
        <v>208.91000000004578</v>
      </c>
      <c r="L671" s="20">
        <f>IF(FluxoCaixa10131514[[#This Row],[Entrada / Saída]]="Saída",FluxoCaixa10131514[[#This Row],[R$ (Valores)]]*-1,FluxoCaixa10131514[[#This Row],[R$ (Valores)]])</f>
        <v>0</v>
      </c>
    </row>
    <row r="672" spans="2:12">
      <c r="B672" s="48"/>
      <c r="C672" s="48"/>
      <c r="D672" s="56"/>
      <c r="E672" s="52"/>
      <c r="F672" s="17"/>
      <c r="G672" s="17"/>
      <c r="H672" s="17"/>
      <c r="I672" s="21"/>
      <c r="J672" s="17" t="s">
        <v>525</v>
      </c>
      <c r="K672" s="20">
        <f>IF(FluxoCaixa10131514[[#This Row],[Movimento ]]="Saldo Inicial",FluxoCaixa10131514[[#This Row],[R$ (Valores)]],K671+FluxoCaixa10131514[[#This Row],[Valores Receitas / Despesas]])</f>
        <v>208.91000000004578</v>
      </c>
      <c r="L672" s="20">
        <f>IF(FluxoCaixa10131514[[#This Row],[Entrada / Saída]]="Saída",FluxoCaixa10131514[[#This Row],[R$ (Valores)]]*-1,FluxoCaixa10131514[[#This Row],[R$ (Valores)]])</f>
        <v>0</v>
      </c>
    </row>
    <row r="673" spans="2:12">
      <c r="B673" s="48"/>
      <c r="C673" s="48"/>
      <c r="D673" s="56"/>
      <c r="E673" s="52"/>
      <c r="F673" s="17"/>
      <c r="G673" s="17"/>
      <c r="H673" s="17"/>
      <c r="I673" s="21"/>
      <c r="J673" s="17" t="s">
        <v>525</v>
      </c>
      <c r="K673" s="20">
        <f>IF(FluxoCaixa10131514[[#This Row],[Movimento ]]="Saldo Inicial",FluxoCaixa10131514[[#This Row],[R$ (Valores)]],K672+FluxoCaixa10131514[[#This Row],[Valores Receitas / Despesas]])</f>
        <v>208.91000000004578</v>
      </c>
      <c r="L673" s="20">
        <f>IF(FluxoCaixa10131514[[#This Row],[Entrada / Saída]]="Saída",FluxoCaixa10131514[[#This Row],[R$ (Valores)]]*-1,FluxoCaixa10131514[[#This Row],[R$ (Valores)]])</f>
        <v>0</v>
      </c>
    </row>
    <row r="674" spans="2:12">
      <c r="B674" s="48"/>
      <c r="C674" s="48"/>
      <c r="D674" s="56"/>
      <c r="E674" s="52"/>
      <c r="F674" s="17"/>
      <c r="G674" s="17"/>
      <c r="H674" s="17"/>
      <c r="I674" s="21"/>
      <c r="J674" s="17" t="s">
        <v>525</v>
      </c>
      <c r="K674" s="20">
        <f>IF(FluxoCaixa10131514[[#This Row],[Movimento ]]="Saldo Inicial",FluxoCaixa10131514[[#This Row],[R$ (Valores)]],K673+FluxoCaixa10131514[[#This Row],[Valores Receitas / Despesas]])</f>
        <v>208.91000000004578</v>
      </c>
      <c r="L674" s="20">
        <f>IF(FluxoCaixa10131514[[#This Row],[Entrada / Saída]]="Saída",FluxoCaixa10131514[[#This Row],[R$ (Valores)]]*-1,FluxoCaixa10131514[[#This Row],[R$ (Valores)]])</f>
        <v>0</v>
      </c>
    </row>
    <row r="675" spans="2:12">
      <c r="B675" s="48"/>
      <c r="C675" s="48"/>
      <c r="D675" s="56"/>
      <c r="E675" s="52"/>
      <c r="F675" s="17"/>
      <c r="G675" s="17"/>
      <c r="H675" s="17"/>
      <c r="I675" s="21"/>
      <c r="J675" s="17" t="s">
        <v>525</v>
      </c>
      <c r="K675" s="20">
        <f>IF(FluxoCaixa10131514[[#This Row],[Movimento ]]="Saldo Inicial",FluxoCaixa10131514[[#This Row],[R$ (Valores)]],K674+FluxoCaixa10131514[[#This Row],[Valores Receitas / Despesas]])</f>
        <v>208.91000000004578</v>
      </c>
      <c r="L675" s="20">
        <f>IF(FluxoCaixa10131514[[#This Row],[Entrada / Saída]]="Saída",FluxoCaixa10131514[[#This Row],[R$ (Valores)]]*-1,FluxoCaixa10131514[[#This Row],[R$ (Valores)]])</f>
        <v>0</v>
      </c>
    </row>
    <row r="676" spans="2:12">
      <c r="B676" s="48"/>
      <c r="C676" s="48"/>
      <c r="D676" s="56"/>
      <c r="E676" s="52"/>
      <c r="F676" s="17"/>
      <c r="G676" s="17"/>
      <c r="H676" s="17"/>
      <c r="I676" s="21"/>
      <c r="J676" s="17" t="s">
        <v>525</v>
      </c>
      <c r="K676" s="20">
        <f>IF(FluxoCaixa10131514[[#This Row],[Movimento ]]="Saldo Inicial",FluxoCaixa10131514[[#This Row],[R$ (Valores)]],K675+FluxoCaixa10131514[[#This Row],[Valores Receitas / Despesas]])</f>
        <v>208.91000000004578</v>
      </c>
      <c r="L676" s="20">
        <f>IF(FluxoCaixa10131514[[#This Row],[Entrada / Saída]]="Saída",FluxoCaixa10131514[[#This Row],[R$ (Valores)]]*-1,FluxoCaixa10131514[[#This Row],[R$ (Valores)]])</f>
        <v>0</v>
      </c>
    </row>
    <row r="677" spans="2:12">
      <c r="B677" s="48"/>
      <c r="C677" s="48"/>
      <c r="D677" s="56"/>
      <c r="E677" s="52"/>
      <c r="F677" s="17"/>
      <c r="G677" s="17"/>
      <c r="H677" s="17"/>
      <c r="I677" s="21"/>
      <c r="J677" s="17" t="s">
        <v>525</v>
      </c>
      <c r="K677" s="20">
        <f>IF(FluxoCaixa10131514[[#This Row],[Movimento ]]="Saldo Inicial",FluxoCaixa10131514[[#This Row],[R$ (Valores)]],K676+FluxoCaixa10131514[[#This Row],[Valores Receitas / Despesas]])</f>
        <v>208.91000000004578</v>
      </c>
      <c r="L677" s="20">
        <f>IF(FluxoCaixa10131514[[#This Row],[Entrada / Saída]]="Saída",FluxoCaixa10131514[[#This Row],[R$ (Valores)]]*-1,FluxoCaixa10131514[[#This Row],[R$ (Valores)]])</f>
        <v>0</v>
      </c>
    </row>
    <row r="678" spans="2:12">
      <c r="B678" s="48"/>
      <c r="C678" s="48"/>
      <c r="D678" s="56"/>
      <c r="E678" s="52"/>
      <c r="F678" s="17"/>
      <c r="G678" s="17"/>
      <c r="H678" s="17"/>
      <c r="I678" s="21"/>
      <c r="J678" s="17" t="s">
        <v>525</v>
      </c>
      <c r="K678" s="20">
        <f>IF(FluxoCaixa10131514[[#This Row],[Movimento ]]="Saldo Inicial",FluxoCaixa10131514[[#This Row],[R$ (Valores)]],K677+FluxoCaixa10131514[[#This Row],[Valores Receitas / Despesas]])</f>
        <v>208.91000000004578</v>
      </c>
      <c r="L678" s="20">
        <f>IF(FluxoCaixa10131514[[#This Row],[Entrada / Saída]]="Saída",FluxoCaixa10131514[[#This Row],[R$ (Valores)]]*-1,FluxoCaixa10131514[[#This Row],[R$ (Valores)]])</f>
        <v>0</v>
      </c>
    </row>
    <row r="679" spans="2:12">
      <c r="B679" s="48"/>
      <c r="C679" s="48"/>
      <c r="D679" s="56"/>
      <c r="E679" s="52"/>
      <c r="F679" s="17"/>
      <c r="G679" s="17"/>
      <c r="H679" s="17"/>
      <c r="I679" s="21"/>
      <c r="J679" s="17" t="s">
        <v>525</v>
      </c>
      <c r="K679" s="20">
        <f>IF(FluxoCaixa10131514[[#This Row],[Movimento ]]="Saldo Inicial",FluxoCaixa10131514[[#This Row],[R$ (Valores)]],K678+FluxoCaixa10131514[[#This Row],[Valores Receitas / Despesas]])</f>
        <v>208.91000000004578</v>
      </c>
      <c r="L679" s="17">
        <f>IF(FluxoCaixa10131514[[#This Row],[Entrada / Saída]]="Saída",FluxoCaixa10131514[[#This Row],[R$ (Valores)]]*-1,FluxoCaixa10131514[[#This Row],[R$ (Valores)]])</f>
        <v>0</v>
      </c>
    </row>
    <row r="680" spans="2:12">
      <c r="B680" s="48"/>
      <c r="C680" s="48"/>
      <c r="D680" s="56"/>
      <c r="E680" s="52"/>
      <c r="F680" s="17"/>
      <c r="G680" s="17"/>
      <c r="H680" s="17"/>
      <c r="I680" s="21"/>
      <c r="J680" s="17" t="s">
        <v>525</v>
      </c>
      <c r="K680" s="20">
        <f>IF(FluxoCaixa10131514[[#This Row],[Movimento ]]="Saldo Inicial",FluxoCaixa10131514[[#This Row],[R$ (Valores)]],K679+FluxoCaixa10131514[[#This Row],[Valores Receitas / Despesas]])</f>
        <v>208.91000000004578</v>
      </c>
      <c r="L680" s="20">
        <f>IF(FluxoCaixa10131514[[#This Row],[Entrada / Saída]]="Saída",FluxoCaixa10131514[[#This Row],[R$ (Valores)]]*-1,FluxoCaixa10131514[[#This Row],[R$ (Valores)]])</f>
        <v>0</v>
      </c>
    </row>
    <row r="681" spans="2:12">
      <c r="B681" s="48"/>
      <c r="C681" s="48"/>
      <c r="D681" s="56"/>
      <c r="E681" s="52"/>
      <c r="F681" s="17"/>
      <c r="G681" s="17"/>
      <c r="H681" s="17"/>
      <c r="I681" s="21"/>
      <c r="J681" s="17" t="s">
        <v>525</v>
      </c>
      <c r="K681" s="20">
        <f>IF(FluxoCaixa10131514[[#This Row],[Movimento ]]="Saldo Inicial",FluxoCaixa10131514[[#This Row],[R$ (Valores)]],K680+FluxoCaixa10131514[[#This Row],[Valores Receitas / Despesas]])</f>
        <v>208.91000000004578</v>
      </c>
      <c r="L681" s="20">
        <f>IF(FluxoCaixa10131514[[#This Row],[Entrada / Saída]]="Saída",FluxoCaixa10131514[[#This Row],[R$ (Valores)]]*-1,FluxoCaixa10131514[[#This Row],[R$ (Valores)]])</f>
        <v>0</v>
      </c>
    </row>
    <row r="682" spans="2:12">
      <c r="B682" s="48"/>
      <c r="C682" s="48"/>
      <c r="D682" s="56"/>
      <c r="E682" s="52"/>
      <c r="F682" s="17"/>
      <c r="G682" s="17"/>
      <c r="H682" s="17"/>
      <c r="I682" s="21"/>
      <c r="J682" s="17" t="s">
        <v>525</v>
      </c>
      <c r="K682" s="20">
        <f>IF(FluxoCaixa10131514[[#This Row],[Movimento ]]="Saldo Inicial",FluxoCaixa10131514[[#This Row],[R$ (Valores)]],K681+FluxoCaixa10131514[[#This Row],[Valores Receitas / Despesas]])</f>
        <v>208.91000000004578</v>
      </c>
      <c r="L682" s="20">
        <f>IF(FluxoCaixa10131514[[#This Row],[Entrada / Saída]]="Saída",FluxoCaixa10131514[[#This Row],[R$ (Valores)]]*-1,FluxoCaixa10131514[[#This Row],[R$ (Valores)]])</f>
        <v>0</v>
      </c>
    </row>
    <row r="683" spans="2:12">
      <c r="B683" s="48"/>
      <c r="C683" s="48"/>
      <c r="D683" s="56"/>
      <c r="E683" s="52"/>
      <c r="F683" s="17"/>
      <c r="G683" s="17"/>
      <c r="H683" s="17"/>
      <c r="I683" s="21"/>
      <c r="J683" s="17" t="s">
        <v>525</v>
      </c>
      <c r="K683" s="20">
        <f>IF(FluxoCaixa10131514[[#This Row],[Movimento ]]="Saldo Inicial",FluxoCaixa10131514[[#This Row],[R$ (Valores)]],K682+FluxoCaixa10131514[[#This Row],[Valores Receitas / Despesas]])</f>
        <v>208.91000000004578</v>
      </c>
      <c r="L683" s="20">
        <f>IF(FluxoCaixa10131514[[#This Row],[Entrada / Saída]]="Saída",FluxoCaixa10131514[[#This Row],[R$ (Valores)]]*-1,FluxoCaixa10131514[[#This Row],[R$ (Valores)]])</f>
        <v>0</v>
      </c>
    </row>
    <row r="684" spans="2:12">
      <c r="B684" s="48"/>
      <c r="C684" s="48"/>
      <c r="D684" s="56"/>
      <c r="E684" s="52"/>
      <c r="F684" s="17"/>
      <c r="G684" s="17"/>
      <c r="H684" s="17"/>
      <c r="I684" s="21"/>
      <c r="J684" s="17" t="s">
        <v>525</v>
      </c>
      <c r="K684" s="20">
        <f>IF(FluxoCaixa10131514[[#This Row],[Movimento ]]="Saldo Inicial",FluxoCaixa10131514[[#This Row],[R$ (Valores)]],K683+FluxoCaixa10131514[[#This Row],[Valores Receitas / Despesas]])</f>
        <v>208.91000000004578</v>
      </c>
      <c r="L684" s="5">
        <f>IF(FluxoCaixa10131514[[#This Row],[Entrada / Saída]]="Saída",FluxoCaixa10131514[[#This Row],[R$ (Valores)]]*-1,FluxoCaixa10131514[[#This Row],[R$ (Valores)]])</f>
        <v>0</v>
      </c>
    </row>
    <row r="685" spans="2:12">
      <c r="B685" s="48"/>
      <c r="C685" s="48"/>
      <c r="D685" s="56"/>
      <c r="E685" s="52"/>
      <c r="F685" s="17"/>
      <c r="G685" s="17"/>
      <c r="H685" s="17"/>
      <c r="I685" s="21"/>
      <c r="J685" s="17" t="s">
        <v>525</v>
      </c>
      <c r="K685" s="20">
        <f>IF(FluxoCaixa10131514[[#This Row],[Movimento ]]="Saldo Inicial",FluxoCaixa10131514[[#This Row],[R$ (Valores)]],K684+FluxoCaixa10131514[[#This Row],[Valores Receitas / Despesas]])</f>
        <v>208.91000000004578</v>
      </c>
      <c r="L685" s="5">
        <f>IF(FluxoCaixa10131514[[#This Row],[Entrada / Saída]]="Saída",FluxoCaixa10131514[[#This Row],[R$ (Valores)]]*-1,FluxoCaixa10131514[[#This Row],[R$ (Valores)]])</f>
        <v>0</v>
      </c>
    </row>
    <row r="686" spans="2:12">
      <c r="B686" s="48"/>
      <c r="C686" s="48"/>
      <c r="D686" s="56"/>
      <c r="E686" s="52"/>
      <c r="F686" s="17"/>
      <c r="G686" s="17"/>
      <c r="H686" s="17"/>
      <c r="I686" s="21"/>
      <c r="J686" s="17" t="s">
        <v>525</v>
      </c>
      <c r="K686" s="20">
        <f>IF(FluxoCaixa10131514[[#This Row],[Movimento ]]="Saldo Inicial",FluxoCaixa10131514[[#This Row],[R$ (Valores)]],K685+FluxoCaixa10131514[[#This Row],[Valores Receitas / Despesas]])</f>
        <v>208.91000000004578</v>
      </c>
      <c r="L686" s="5">
        <f>IF(FluxoCaixa10131514[[#This Row],[Entrada / Saída]]="Saída",FluxoCaixa10131514[[#This Row],[R$ (Valores)]]*-1,FluxoCaixa10131514[[#This Row],[R$ (Valores)]])</f>
        <v>0</v>
      </c>
    </row>
    <row r="687" spans="2:12">
      <c r="B687" s="48"/>
      <c r="C687" s="48"/>
      <c r="D687" s="56"/>
      <c r="E687" s="52"/>
      <c r="F687" s="17"/>
      <c r="G687" s="17"/>
      <c r="H687" s="17"/>
      <c r="I687" s="21"/>
      <c r="J687" s="17" t="s">
        <v>525</v>
      </c>
      <c r="K687" s="20">
        <f>IF(FluxoCaixa10131514[[#This Row],[Movimento ]]="Saldo Inicial",FluxoCaixa10131514[[#This Row],[R$ (Valores)]],K686+FluxoCaixa10131514[[#This Row],[Valores Receitas / Despesas]])</f>
        <v>208.91000000004578</v>
      </c>
      <c r="L687" s="5">
        <f>IF(FluxoCaixa10131514[[#This Row],[Entrada / Saída]]="Saída",FluxoCaixa10131514[[#This Row],[R$ (Valores)]]*-1,FluxoCaixa10131514[[#This Row],[R$ (Valores)]])</f>
        <v>0</v>
      </c>
    </row>
    <row r="688" spans="2:12">
      <c r="B688" s="48"/>
      <c r="C688" s="48"/>
      <c r="D688" s="56"/>
      <c r="E688" s="52"/>
      <c r="F688" s="17"/>
      <c r="G688" s="17"/>
      <c r="H688" s="17"/>
      <c r="I688" s="21"/>
      <c r="J688" s="17" t="s">
        <v>525</v>
      </c>
      <c r="K688" s="20">
        <f>IF(FluxoCaixa10131514[[#This Row],[Movimento ]]="Saldo Inicial",FluxoCaixa10131514[[#This Row],[R$ (Valores)]],K687+FluxoCaixa10131514[[#This Row],[Valores Receitas / Despesas]])</f>
        <v>208.91000000004578</v>
      </c>
      <c r="L688" s="5">
        <f>IF(FluxoCaixa10131514[[#This Row],[Entrada / Saída]]="Saída",FluxoCaixa10131514[[#This Row],[R$ (Valores)]]*-1,FluxoCaixa10131514[[#This Row],[R$ (Valores)]])</f>
        <v>0</v>
      </c>
    </row>
    <row r="689" spans="2:12">
      <c r="B689" s="48"/>
      <c r="C689" s="48"/>
      <c r="D689" s="56"/>
      <c r="E689" s="52"/>
      <c r="F689" s="17"/>
      <c r="G689" s="17"/>
      <c r="H689" s="17"/>
      <c r="I689" s="21"/>
      <c r="J689" s="17" t="s">
        <v>525</v>
      </c>
      <c r="K689" s="20">
        <f>IF(FluxoCaixa10131514[[#This Row],[Movimento ]]="Saldo Inicial",FluxoCaixa10131514[[#This Row],[R$ (Valores)]],K688+FluxoCaixa10131514[[#This Row],[Valores Receitas / Despesas]])</f>
        <v>208.91000000004578</v>
      </c>
      <c r="L689" s="5">
        <f>IF(FluxoCaixa10131514[[#This Row],[Entrada / Saída]]="Saída",FluxoCaixa10131514[[#This Row],[R$ (Valores)]]*-1,FluxoCaixa10131514[[#This Row],[R$ (Valores)]])</f>
        <v>0</v>
      </c>
    </row>
    <row r="690" spans="2:12">
      <c r="B690" s="48"/>
      <c r="C690" s="48"/>
      <c r="D690" s="56"/>
      <c r="E690" s="52"/>
      <c r="F690" s="17"/>
      <c r="G690" s="17"/>
      <c r="H690" s="17"/>
      <c r="I690" s="21"/>
      <c r="J690" s="17" t="s">
        <v>525</v>
      </c>
      <c r="K690" s="20">
        <f>IF(FluxoCaixa10131514[[#This Row],[Movimento ]]="Saldo Inicial",FluxoCaixa10131514[[#This Row],[R$ (Valores)]],K689+FluxoCaixa10131514[[#This Row],[Valores Receitas / Despesas]])</f>
        <v>208.91000000004578</v>
      </c>
      <c r="L690" s="5">
        <f>IF(FluxoCaixa10131514[[#This Row],[Entrada / Saída]]="Saída",FluxoCaixa10131514[[#This Row],[R$ (Valores)]]*-1,FluxoCaixa10131514[[#This Row],[R$ (Valores)]])</f>
        <v>0</v>
      </c>
    </row>
    <row r="691" spans="2:12">
      <c r="B691" s="48"/>
      <c r="C691" s="48"/>
      <c r="D691" s="56"/>
      <c r="E691" s="52"/>
      <c r="F691" s="17"/>
      <c r="G691" s="17"/>
      <c r="H691" s="17"/>
      <c r="I691" s="21"/>
      <c r="J691" s="17" t="s">
        <v>525</v>
      </c>
      <c r="K691" s="20">
        <f>IF(FluxoCaixa10131514[[#This Row],[Movimento ]]="Saldo Inicial",FluxoCaixa10131514[[#This Row],[R$ (Valores)]],K690+FluxoCaixa10131514[[#This Row],[Valores Receitas / Despesas]])</f>
        <v>208.91000000004578</v>
      </c>
      <c r="L691" s="53">
        <f>IF(FluxoCaixa10131514[[#This Row],[Entrada / Saída]]="Saída",FluxoCaixa10131514[[#This Row],[R$ (Valores)]]*-1,FluxoCaixa10131514[[#This Row],[R$ (Valores)]])</f>
        <v>0</v>
      </c>
    </row>
    <row r="692" spans="2:12">
      <c r="B692" s="48"/>
      <c r="C692" s="48"/>
      <c r="D692" s="56"/>
      <c r="E692" s="52"/>
      <c r="F692" s="17"/>
      <c r="G692" s="17"/>
      <c r="H692" s="17"/>
      <c r="I692" s="21"/>
      <c r="J692" s="17" t="s">
        <v>525</v>
      </c>
      <c r="K692" s="20">
        <f>IF(FluxoCaixa10131514[[#This Row],[Movimento ]]="Saldo Inicial",FluxoCaixa10131514[[#This Row],[R$ (Valores)]],K691+FluxoCaixa10131514[[#This Row],[Valores Receitas / Despesas]])</f>
        <v>208.91000000004578</v>
      </c>
      <c r="L692" s="5">
        <f>IF(FluxoCaixa10131514[[#This Row],[Entrada / Saída]]="Saída",FluxoCaixa10131514[[#This Row],[R$ (Valores)]]*-1,FluxoCaixa10131514[[#This Row],[R$ (Valores)]])</f>
        <v>0</v>
      </c>
    </row>
    <row r="693" spans="2:12">
      <c r="B693" s="48"/>
      <c r="C693" s="48"/>
      <c r="D693" s="56"/>
      <c r="E693" s="52"/>
      <c r="F693" s="17"/>
      <c r="G693" s="17"/>
      <c r="H693" s="17"/>
      <c r="I693" s="21"/>
      <c r="J693" s="17" t="s">
        <v>525</v>
      </c>
      <c r="K693" s="20">
        <f>IF(FluxoCaixa10131514[[#This Row],[Movimento ]]="Saldo Inicial",FluxoCaixa10131514[[#This Row],[R$ (Valores)]],K692+FluxoCaixa10131514[[#This Row],[Valores Receitas / Despesas]])</f>
        <v>208.91000000004578</v>
      </c>
      <c r="L693" s="5">
        <f>IF(FluxoCaixa10131514[[#This Row],[Entrada / Saída]]="Saída",FluxoCaixa10131514[[#This Row],[R$ (Valores)]]*-1,FluxoCaixa10131514[[#This Row],[R$ (Valores)]])</f>
        <v>0</v>
      </c>
    </row>
    <row r="694" spans="2:12">
      <c r="B694" s="48"/>
      <c r="C694" s="48"/>
      <c r="D694" s="56"/>
      <c r="E694" s="52"/>
      <c r="F694" s="17"/>
      <c r="G694" s="17"/>
      <c r="H694" s="17"/>
      <c r="I694" s="21"/>
      <c r="J694" s="17" t="s">
        <v>525</v>
      </c>
      <c r="K694" s="20">
        <f>IF(FluxoCaixa10131514[[#This Row],[Movimento ]]="Saldo Inicial",FluxoCaixa10131514[[#This Row],[R$ (Valores)]],K693+FluxoCaixa10131514[[#This Row],[Valores Receitas / Despesas]])</f>
        <v>208.91000000004578</v>
      </c>
      <c r="L694" s="5">
        <f>IF(FluxoCaixa10131514[[#This Row],[Entrada / Saída]]="Saída",FluxoCaixa10131514[[#This Row],[R$ (Valores)]]*-1,FluxoCaixa10131514[[#This Row],[R$ (Valores)]])</f>
        <v>0</v>
      </c>
    </row>
    <row r="695" spans="2:12">
      <c r="B695" s="48"/>
      <c r="C695" s="48"/>
      <c r="D695" s="56"/>
      <c r="E695" s="52"/>
      <c r="F695" s="17"/>
      <c r="G695" s="17"/>
      <c r="H695" s="17"/>
      <c r="I695" s="21"/>
      <c r="J695" s="17" t="s">
        <v>525</v>
      </c>
      <c r="K695" s="20">
        <f>IF(FluxoCaixa10131514[[#This Row],[Movimento ]]="Saldo Inicial",FluxoCaixa10131514[[#This Row],[R$ (Valores)]],K694+FluxoCaixa10131514[[#This Row],[Valores Receitas / Despesas]])</f>
        <v>208.91000000004578</v>
      </c>
      <c r="L695" s="5">
        <f>IF(FluxoCaixa10131514[[#This Row],[Entrada / Saída]]="Saída",FluxoCaixa10131514[[#This Row],[R$ (Valores)]]*-1,FluxoCaixa10131514[[#This Row],[R$ (Valores)]])</f>
        <v>0</v>
      </c>
    </row>
    <row r="696" spans="2:12">
      <c r="B696" s="48"/>
      <c r="C696" s="48"/>
      <c r="D696" s="56"/>
      <c r="E696" s="52"/>
      <c r="F696" s="17"/>
      <c r="G696" s="17"/>
      <c r="H696" s="17"/>
      <c r="I696" s="21"/>
      <c r="J696" s="17" t="s">
        <v>525</v>
      </c>
      <c r="K696" s="20">
        <f>IF(FluxoCaixa10131514[[#This Row],[Movimento ]]="Saldo Inicial",FluxoCaixa10131514[[#This Row],[R$ (Valores)]],K695+FluxoCaixa10131514[[#This Row],[Valores Receitas / Despesas]])</f>
        <v>208.91000000004578</v>
      </c>
      <c r="L696" s="5">
        <f>IF(FluxoCaixa10131514[[#This Row],[Entrada / Saída]]="Saída",FluxoCaixa10131514[[#This Row],[R$ (Valores)]]*-1,FluxoCaixa10131514[[#This Row],[R$ (Valores)]])</f>
        <v>0</v>
      </c>
    </row>
    <row r="697" spans="2:12">
      <c r="B697" s="48"/>
      <c r="C697" s="48"/>
      <c r="D697" s="56"/>
      <c r="E697" s="52"/>
      <c r="F697" s="17"/>
      <c r="G697" s="17"/>
      <c r="H697" s="17"/>
      <c r="I697" s="21"/>
      <c r="J697" s="17" t="s">
        <v>525</v>
      </c>
      <c r="K697" s="20">
        <f>IF(FluxoCaixa10131514[[#This Row],[Movimento ]]="Saldo Inicial",FluxoCaixa10131514[[#This Row],[R$ (Valores)]],K696+FluxoCaixa10131514[[#This Row],[Valores Receitas / Despesas]])</f>
        <v>208.91000000004578</v>
      </c>
      <c r="L697" s="5">
        <f>IF(FluxoCaixa10131514[[#This Row],[Entrada / Saída]]="Saída",FluxoCaixa10131514[[#This Row],[R$ (Valores)]]*-1,FluxoCaixa10131514[[#This Row],[R$ (Valores)]])</f>
        <v>0</v>
      </c>
    </row>
    <row r="698" spans="2:12">
      <c r="B698" s="48"/>
      <c r="C698" s="48"/>
      <c r="D698" s="56"/>
      <c r="E698" s="52"/>
      <c r="F698" s="17"/>
      <c r="G698" s="17"/>
      <c r="H698" s="17"/>
      <c r="I698" s="21"/>
      <c r="J698" s="17" t="s">
        <v>525</v>
      </c>
      <c r="K698" s="20">
        <f>IF(FluxoCaixa10131514[[#This Row],[Movimento ]]="Saldo Inicial",FluxoCaixa10131514[[#This Row],[R$ (Valores)]],K697+FluxoCaixa10131514[[#This Row],[Valores Receitas / Despesas]])</f>
        <v>208.91000000004578</v>
      </c>
      <c r="L698" s="5">
        <f>IF(FluxoCaixa10131514[[#This Row],[Entrada / Saída]]="Saída",FluxoCaixa10131514[[#This Row],[R$ (Valores)]]*-1,FluxoCaixa10131514[[#This Row],[R$ (Valores)]])</f>
        <v>0</v>
      </c>
    </row>
    <row r="699" spans="2:12">
      <c r="B699" s="48"/>
      <c r="C699" s="48"/>
      <c r="D699" s="56"/>
      <c r="E699" s="52"/>
      <c r="F699" s="17"/>
      <c r="G699" s="17"/>
      <c r="H699" s="17"/>
      <c r="I699" s="21"/>
      <c r="J699" s="17" t="s">
        <v>525</v>
      </c>
      <c r="K699" s="20">
        <f>IF(FluxoCaixa10131514[[#This Row],[Movimento ]]="Saldo Inicial",FluxoCaixa10131514[[#This Row],[R$ (Valores)]],K698+FluxoCaixa10131514[[#This Row],[Valores Receitas / Despesas]])</f>
        <v>208.91000000004578</v>
      </c>
      <c r="L699" s="5">
        <f>IF(FluxoCaixa10131514[[#This Row],[Entrada / Saída]]="Saída",FluxoCaixa10131514[[#This Row],[R$ (Valores)]]*-1,FluxoCaixa10131514[[#This Row],[R$ (Valores)]])</f>
        <v>0</v>
      </c>
    </row>
    <row r="700" spans="2:12">
      <c r="B700" s="48"/>
      <c r="C700" s="48"/>
      <c r="D700" s="56"/>
      <c r="E700" s="52"/>
      <c r="F700" s="17"/>
      <c r="G700" s="17"/>
      <c r="H700" s="17"/>
      <c r="I700" s="21"/>
      <c r="J700" s="17" t="s">
        <v>525</v>
      </c>
      <c r="K700" s="20">
        <f>IF(FluxoCaixa10131514[[#This Row],[Movimento ]]="Saldo Inicial",FluxoCaixa10131514[[#This Row],[R$ (Valores)]],K699+FluxoCaixa10131514[[#This Row],[Valores Receitas / Despesas]])</f>
        <v>208.91000000004578</v>
      </c>
      <c r="L700" s="5">
        <f>IF(FluxoCaixa10131514[[#This Row],[Entrada / Saída]]="Saída",FluxoCaixa10131514[[#This Row],[R$ (Valores)]]*-1,FluxoCaixa10131514[[#This Row],[R$ (Valores)]])</f>
        <v>0</v>
      </c>
    </row>
    <row r="701" spans="2:12">
      <c r="B701" s="48"/>
      <c r="C701" s="48"/>
      <c r="D701" s="56"/>
      <c r="E701" s="52"/>
      <c r="F701" s="17"/>
      <c r="G701" s="17"/>
      <c r="H701" s="17"/>
      <c r="I701" s="21"/>
      <c r="J701" s="17" t="s">
        <v>525</v>
      </c>
      <c r="K701" s="20">
        <f>IF(FluxoCaixa10131514[[#This Row],[Movimento ]]="Saldo Inicial",FluxoCaixa10131514[[#This Row],[R$ (Valores)]],K700+FluxoCaixa10131514[[#This Row],[Valores Receitas / Despesas]])</f>
        <v>208.91000000004578</v>
      </c>
      <c r="L701" s="5">
        <f>IF(FluxoCaixa10131514[[#This Row],[Entrada / Saída]]="Saída",FluxoCaixa10131514[[#This Row],[R$ (Valores)]]*-1,FluxoCaixa10131514[[#This Row],[R$ (Valores)]])</f>
        <v>0</v>
      </c>
    </row>
    <row r="702" spans="2:12">
      <c r="B702" s="48"/>
      <c r="C702" s="48"/>
      <c r="D702" s="56"/>
      <c r="E702" s="52"/>
      <c r="F702" s="17"/>
      <c r="G702" s="17"/>
      <c r="H702" s="17"/>
      <c r="I702" s="21"/>
      <c r="J702" s="17" t="s">
        <v>525</v>
      </c>
      <c r="K702" s="20">
        <f>IF(FluxoCaixa10131514[[#This Row],[Movimento ]]="Saldo Inicial",FluxoCaixa10131514[[#This Row],[R$ (Valores)]],K701+FluxoCaixa10131514[[#This Row],[Valores Receitas / Despesas]])</f>
        <v>208.91000000004578</v>
      </c>
      <c r="L702" s="5">
        <f>IF(FluxoCaixa10131514[[#This Row],[Entrada / Saída]]="Saída",FluxoCaixa10131514[[#This Row],[R$ (Valores)]]*-1,FluxoCaixa10131514[[#This Row],[R$ (Valores)]])</f>
        <v>0</v>
      </c>
    </row>
    <row r="703" spans="2:12">
      <c r="B703" s="48"/>
      <c r="C703" s="48"/>
      <c r="D703" s="56"/>
      <c r="E703" s="52"/>
      <c r="F703" s="17"/>
      <c r="G703" s="17"/>
      <c r="H703" s="17"/>
      <c r="I703" s="21"/>
      <c r="J703" s="17" t="s">
        <v>525</v>
      </c>
      <c r="K703" s="20">
        <f>IF(FluxoCaixa10131514[[#This Row],[Movimento ]]="Saldo Inicial",FluxoCaixa10131514[[#This Row],[R$ (Valores)]],K702+FluxoCaixa10131514[[#This Row],[Valores Receitas / Despesas]])</f>
        <v>208.91000000004578</v>
      </c>
      <c r="L703" s="5">
        <f>IF(FluxoCaixa10131514[[#This Row],[Entrada / Saída]]="Saída",FluxoCaixa10131514[[#This Row],[R$ (Valores)]]*-1,FluxoCaixa10131514[[#This Row],[R$ (Valores)]])</f>
        <v>0</v>
      </c>
    </row>
    <row r="704" spans="2:12">
      <c r="B704" s="48"/>
      <c r="C704" s="48"/>
      <c r="D704" s="56"/>
      <c r="E704" s="52"/>
      <c r="F704" s="17"/>
      <c r="G704" s="17"/>
      <c r="H704" s="17"/>
      <c r="I704" s="21"/>
      <c r="J704" s="17" t="s">
        <v>525</v>
      </c>
      <c r="K704" s="20">
        <f>IF(FluxoCaixa10131514[[#This Row],[Movimento ]]="Saldo Inicial",FluxoCaixa10131514[[#This Row],[R$ (Valores)]],K703+FluxoCaixa10131514[[#This Row],[Valores Receitas / Despesas]])</f>
        <v>208.91000000004578</v>
      </c>
      <c r="L704" s="5">
        <f>IF(FluxoCaixa10131514[[#This Row],[Entrada / Saída]]="Saída",FluxoCaixa10131514[[#This Row],[R$ (Valores)]]*-1,FluxoCaixa10131514[[#This Row],[R$ (Valores)]])</f>
        <v>0</v>
      </c>
    </row>
    <row r="705" spans="2:12">
      <c r="B705" s="48"/>
      <c r="C705" s="48"/>
      <c r="D705" s="56"/>
      <c r="E705" s="52"/>
      <c r="F705" s="17"/>
      <c r="G705" s="17"/>
      <c r="H705" s="17"/>
      <c r="I705" s="21"/>
      <c r="J705" s="17" t="s">
        <v>525</v>
      </c>
      <c r="K705" s="20">
        <f>IF(FluxoCaixa10131514[[#This Row],[Movimento ]]="Saldo Inicial",FluxoCaixa10131514[[#This Row],[R$ (Valores)]],K704+FluxoCaixa10131514[[#This Row],[Valores Receitas / Despesas]])</f>
        <v>208.91000000004578</v>
      </c>
      <c r="L705" s="5">
        <f>IF(FluxoCaixa10131514[[#This Row],[Entrada / Saída]]="Saída",FluxoCaixa10131514[[#This Row],[R$ (Valores)]]*-1,FluxoCaixa10131514[[#This Row],[R$ (Valores)]])</f>
        <v>0</v>
      </c>
    </row>
    <row r="706" spans="2:12">
      <c r="B706" s="48"/>
      <c r="C706" s="48"/>
      <c r="D706" s="56"/>
      <c r="E706" s="52"/>
      <c r="F706" s="17"/>
      <c r="G706" s="17"/>
      <c r="H706" s="17"/>
      <c r="I706" s="21"/>
      <c r="J706" s="17" t="s">
        <v>525</v>
      </c>
      <c r="K706" s="20">
        <f>IF(FluxoCaixa10131514[[#This Row],[Movimento ]]="Saldo Inicial",FluxoCaixa10131514[[#This Row],[R$ (Valores)]],K705+FluxoCaixa10131514[[#This Row],[Valores Receitas / Despesas]])</f>
        <v>208.91000000004578</v>
      </c>
      <c r="L706" s="5">
        <f>IF(FluxoCaixa10131514[[#This Row],[Entrada / Saída]]="Saída",FluxoCaixa10131514[[#This Row],[R$ (Valores)]]*-1,FluxoCaixa10131514[[#This Row],[R$ (Valores)]])</f>
        <v>0</v>
      </c>
    </row>
    <row r="707" spans="2:12">
      <c r="B707" s="48"/>
      <c r="C707" s="48"/>
      <c r="D707" s="56"/>
      <c r="E707" s="52"/>
      <c r="F707" s="17"/>
      <c r="G707" s="17"/>
      <c r="H707" s="17"/>
      <c r="I707" s="21"/>
      <c r="J707" s="17" t="s">
        <v>525</v>
      </c>
      <c r="K707" s="20">
        <f>IF(FluxoCaixa10131514[[#This Row],[Movimento ]]="Saldo Inicial",FluxoCaixa10131514[[#This Row],[R$ (Valores)]],K706+FluxoCaixa10131514[[#This Row],[Valores Receitas / Despesas]])</f>
        <v>208.91000000004578</v>
      </c>
      <c r="L707" s="5">
        <f>IF(FluxoCaixa10131514[[#This Row],[Entrada / Saída]]="Saída",FluxoCaixa10131514[[#This Row],[R$ (Valores)]]*-1,FluxoCaixa10131514[[#This Row],[R$ (Valores)]])</f>
        <v>0</v>
      </c>
    </row>
    <row r="708" spans="2:12">
      <c r="B708" s="48"/>
      <c r="C708" s="48"/>
      <c r="D708" s="56"/>
      <c r="E708" s="52"/>
      <c r="F708" s="17"/>
      <c r="G708" s="17"/>
      <c r="H708" s="17"/>
      <c r="I708" s="21"/>
      <c r="J708" s="17" t="s">
        <v>525</v>
      </c>
      <c r="K708" s="20">
        <f>IF(FluxoCaixa10131514[[#This Row],[Movimento ]]="Saldo Inicial",FluxoCaixa10131514[[#This Row],[R$ (Valores)]],K707+FluxoCaixa10131514[[#This Row],[Valores Receitas / Despesas]])</f>
        <v>208.91000000004578</v>
      </c>
      <c r="L708" s="5">
        <f>IF(FluxoCaixa10131514[[#This Row],[Entrada / Saída]]="Saída",FluxoCaixa10131514[[#This Row],[R$ (Valores)]]*-1,FluxoCaixa10131514[[#This Row],[R$ (Valores)]])</f>
        <v>0</v>
      </c>
    </row>
    <row r="709" spans="2:12">
      <c r="B709" s="48"/>
      <c r="C709" s="48"/>
      <c r="D709" s="56"/>
      <c r="E709" s="52"/>
      <c r="F709" s="17"/>
      <c r="G709" s="17"/>
      <c r="H709" s="17"/>
      <c r="I709" s="21"/>
      <c r="J709" s="17" t="s">
        <v>525</v>
      </c>
      <c r="K709" s="20">
        <f>IF(FluxoCaixa10131514[[#This Row],[Movimento ]]="Saldo Inicial",FluxoCaixa10131514[[#This Row],[R$ (Valores)]],K708+FluxoCaixa10131514[[#This Row],[Valores Receitas / Despesas]])</f>
        <v>208.91000000004578</v>
      </c>
      <c r="L709" s="5">
        <f>IF(FluxoCaixa10131514[[#This Row],[Entrada / Saída]]="Saída",FluxoCaixa10131514[[#This Row],[R$ (Valores)]]*-1,FluxoCaixa10131514[[#This Row],[R$ (Valores)]])</f>
        <v>0</v>
      </c>
    </row>
    <row r="710" spans="2:12">
      <c r="B710" s="48"/>
      <c r="C710" s="48"/>
      <c r="D710" s="56"/>
      <c r="E710" s="52"/>
      <c r="F710" s="17"/>
      <c r="G710" s="17"/>
      <c r="H710" s="17"/>
      <c r="I710" s="21"/>
      <c r="J710" s="17" t="s">
        <v>525</v>
      </c>
      <c r="K710" s="20">
        <f>IF(FluxoCaixa10131514[[#This Row],[Movimento ]]="Saldo Inicial",FluxoCaixa10131514[[#This Row],[R$ (Valores)]],K709+FluxoCaixa10131514[[#This Row],[Valores Receitas / Despesas]])</f>
        <v>208.91000000004578</v>
      </c>
      <c r="L710" s="5">
        <f>IF(FluxoCaixa10131514[[#This Row],[Entrada / Saída]]="Saída",FluxoCaixa10131514[[#This Row],[R$ (Valores)]]*-1,FluxoCaixa10131514[[#This Row],[R$ (Valores)]])</f>
        <v>0</v>
      </c>
    </row>
    <row r="711" spans="2:12">
      <c r="B711" s="48"/>
      <c r="C711" s="48"/>
      <c r="D711" s="56"/>
      <c r="E711" s="52"/>
      <c r="F711" s="17"/>
      <c r="G711" s="17"/>
      <c r="H711" s="17"/>
      <c r="I711" s="21"/>
      <c r="J711" s="17" t="s">
        <v>525</v>
      </c>
      <c r="K711" s="20">
        <f>IF(FluxoCaixa10131514[[#This Row],[Movimento ]]="Saldo Inicial",FluxoCaixa10131514[[#This Row],[R$ (Valores)]],K710+FluxoCaixa10131514[[#This Row],[Valores Receitas / Despesas]])</f>
        <v>208.91000000004578</v>
      </c>
      <c r="L711" s="5">
        <f>IF(FluxoCaixa10131514[[#This Row],[Entrada / Saída]]="Saída",FluxoCaixa10131514[[#This Row],[R$ (Valores)]]*-1,FluxoCaixa10131514[[#This Row],[R$ (Valores)]])</f>
        <v>0</v>
      </c>
    </row>
    <row r="712" spans="2:12">
      <c r="B712" s="48"/>
      <c r="C712" s="48"/>
      <c r="D712" s="56"/>
      <c r="E712" s="52"/>
      <c r="F712" s="17"/>
      <c r="G712" s="17"/>
      <c r="H712" s="17"/>
      <c r="I712" s="21"/>
      <c r="J712" s="17" t="s">
        <v>525</v>
      </c>
      <c r="K712" s="20">
        <f>IF(FluxoCaixa10131514[[#This Row],[Movimento ]]="Saldo Inicial",FluxoCaixa10131514[[#This Row],[R$ (Valores)]],K711+FluxoCaixa10131514[[#This Row],[Valores Receitas / Despesas]])</f>
        <v>208.91000000004578</v>
      </c>
      <c r="L712" s="5">
        <f>IF(FluxoCaixa10131514[[#This Row],[Entrada / Saída]]="Saída",FluxoCaixa10131514[[#This Row],[R$ (Valores)]]*-1,FluxoCaixa10131514[[#This Row],[R$ (Valores)]])</f>
        <v>0</v>
      </c>
    </row>
    <row r="713" spans="2:12">
      <c r="B713" s="48"/>
      <c r="C713" s="48"/>
      <c r="D713" s="56"/>
      <c r="E713" s="52"/>
      <c r="F713" s="17"/>
      <c r="G713" s="17"/>
      <c r="H713" s="17"/>
      <c r="I713" s="21"/>
      <c r="J713" s="17" t="s">
        <v>525</v>
      </c>
      <c r="K713" s="20">
        <f>IF(FluxoCaixa10131514[[#This Row],[Movimento ]]="Saldo Inicial",FluxoCaixa10131514[[#This Row],[R$ (Valores)]],K712+FluxoCaixa10131514[[#This Row],[Valores Receitas / Despesas]])</f>
        <v>208.91000000004578</v>
      </c>
      <c r="L713" s="5">
        <f>IF(FluxoCaixa10131514[[#This Row],[Entrada / Saída]]="Saída",FluxoCaixa10131514[[#This Row],[R$ (Valores)]]*-1,FluxoCaixa10131514[[#This Row],[R$ (Valores)]])</f>
        <v>0</v>
      </c>
    </row>
    <row r="714" spans="2:12">
      <c r="B714" s="48"/>
      <c r="C714" s="48"/>
      <c r="D714" s="56"/>
      <c r="E714" s="52"/>
      <c r="F714" s="17"/>
      <c r="G714" s="17"/>
      <c r="H714" s="17"/>
      <c r="I714" s="21"/>
      <c r="J714" s="17" t="s">
        <v>525</v>
      </c>
      <c r="K714" s="20">
        <f>IF(FluxoCaixa10131514[[#This Row],[Movimento ]]="Saldo Inicial",FluxoCaixa10131514[[#This Row],[R$ (Valores)]],K713+FluxoCaixa10131514[[#This Row],[Valores Receitas / Despesas]])</f>
        <v>208.91000000004578</v>
      </c>
      <c r="L714" s="5">
        <f>IF(FluxoCaixa10131514[[#This Row],[Entrada / Saída]]="Saída",FluxoCaixa10131514[[#This Row],[R$ (Valores)]]*-1,FluxoCaixa10131514[[#This Row],[R$ (Valores)]])</f>
        <v>0</v>
      </c>
    </row>
    <row r="715" spans="2:12">
      <c r="B715" s="48"/>
      <c r="C715" s="48"/>
      <c r="D715" s="56"/>
      <c r="E715" s="52"/>
      <c r="F715" s="17"/>
      <c r="G715" s="17"/>
      <c r="H715" s="17"/>
      <c r="I715" s="21"/>
      <c r="J715" s="17" t="s">
        <v>525</v>
      </c>
      <c r="K715" s="20">
        <f>IF(FluxoCaixa10131514[[#This Row],[Movimento ]]="Saldo Inicial",FluxoCaixa10131514[[#This Row],[R$ (Valores)]],K714+FluxoCaixa10131514[[#This Row],[Valores Receitas / Despesas]])</f>
        <v>208.91000000004578</v>
      </c>
      <c r="L715" s="5">
        <f>IF(FluxoCaixa10131514[[#This Row],[Entrada / Saída]]="Saída",FluxoCaixa10131514[[#This Row],[R$ (Valores)]]*-1,FluxoCaixa10131514[[#This Row],[R$ (Valores)]])</f>
        <v>0</v>
      </c>
    </row>
    <row r="716" spans="2:12">
      <c r="B716" s="48"/>
      <c r="C716" s="48"/>
      <c r="D716" s="56"/>
      <c r="E716" s="52"/>
      <c r="F716" s="17"/>
      <c r="G716" s="17"/>
      <c r="H716" s="17"/>
      <c r="I716" s="21"/>
      <c r="J716" s="17" t="s">
        <v>525</v>
      </c>
      <c r="K716" s="20">
        <f>IF(FluxoCaixa10131514[[#This Row],[Movimento ]]="Saldo Inicial",FluxoCaixa10131514[[#This Row],[R$ (Valores)]],K715+FluxoCaixa10131514[[#This Row],[Valores Receitas / Despesas]])</f>
        <v>208.91000000004578</v>
      </c>
      <c r="L716" s="5">
        <f>IF(FluxoCaixa10131514[[#This Row],[Entrada / Saída]]="Saída",FluxoCaixa10131514[[#This Row],[R$ (Valores)]]*-1,FluxoCaixa10131514[[#This Row],[R$ (Valores)]])</f>
        <v>0</v>
      </c>
    </row>
    <row r="717" spans="2:12">
      <c r="B717" s="48"/>
      <c r="C717" s="48"/>
      <c r="D717" s="56"/>
      <c r="E717" s="52"/>
      <c r="F717" s="17"/>
      <c r="G717" s="17"/>
      <c r="H717" s="17"/>
      <c r="I717" s="21"/>
      <c r="J717" s="17" t="s">
        <v>525</v>
      </c>
      <c r="K717" s="20">
        <f>IF(FluxoCaixa10131514[[#This Row],[Movimento ]]="Saldo Inicial",FluxoCaixa10131514[[#This Row],[R$ (Valores)]],K716+FluxoCaixa10131514[[#This Row],[Valores Receitas / Despesas]])</f>
        <v>208.91000000004578</v>
      </c>
      <c r="L717" s="5">
        <f>IF(FluxoCaixa10131514[[#This Row],[Entrada / Saída]]="Saída",FluxoCaixa10131514[[#This Row],[R$ (Valores)]]*-1,FluxoCaixa10131514[[#This Row],[R$ (Valores)]])</f>
        <v>0</v>
      </c>
    </row>
    <row r="718" spans="2:12">
      <c r="B718" s="48"/>
      <c r="C718" s="48"/>
      <c r="D718" s="56"/>
      <c r="E718" s="52"/>
      <c r="F718" s="17"/>
      <c r="G718" s="17"/>
      <c r="H718" s="17"/>
      <c r="I718" s="21"/>
      <c r="J718" s="17" t="s">
        <v>525</v>
      </c>
      <c r="K718" s="20">
        <f>IF(FluxoCaixa10131514[[#This Row],[Movimento ]]="Saldo Inicial",FluxoCaixa10131514[[#This Row],[R$ (Valores)]],K717+FluxoCaixa10131514[[#This Row],[Valores Receitas / Despesas]])</f>
        <v>208.91000000004578</v>
      </c>
      <c r="L718" s="5">
        <f>IF(FluxoCaixa10131514[[#This Row],[Entrada / Saída]]="Saída",FluxoCaixa10131514[[#This Row],[R$ (Valores)]]*-1,FluxoCaixa10131514[[#This Row],[R$ (Valores)]])</f>
        <v>0</v>
      </c>
    </row>
    <row r="719" spans="2:12">
      <c r="B719" s="48"/>
      <c r="C719" s="48"/>
      <c r="D719" s="56"/>
      <c r="E719" s="52"/>
      <c r="F719" s="17"/>
      <c r="G719" s="17"/>
      <c r="H719" s="17"/>
      <c r="I719" s="21"/>
      <c r="J719" s="17" t="s">
        <v>525</v>
      </c>
      <c r="K719" s="20">
        <f>IF(FluxoCaixa10131514[[#This Row],[Movimento ]]="Saldo Inicial",FluxoCaixa10131514[[#This Row],[R$ (Valores)]],K718+FluxoCaixa10131514[[#This Row],[Valores Receitas / Despesas]])</f>
        <v>208.91000000004578</v>
      </c>
      <c r="L719" s="5">
        <f>IF(FluxoCaixa10131514[[#This Row],[Entrada / Saída]]="Saída",FluxoCaixa10131514[[#This Row],[R$ (Valores)]]*-1,FluxoCaixa10131514[[#This Row],[R$ (Valores)]])</f>
        <v>0</v>
      </c>
    </row>
    <row r="720" spans="2:12">
      <c r="B720" s="48"/>
      <c r="C720" s="48"/>
      <c r="D720" s="56"/>
      <c r="E720" s="52"/>
      <c r="F720" s="17"/>
      <c r="G720" s="17"/>
      <c r="H720" s="17"/>
      <c r="I720" s="21"/>
      <c r="J720" s="17" t="s">
        <v>525</v>
      </c>
      <c r="K720" s="20">
        <f>IF(FluxoCaixa10131514[[#This Row],[Movimento ]]="Saldo Inicial",FluxoCaixa10131514[[#This Row],[R$ (Valores)]],K719+FluxoCaixa10131514[[#This Row],[Valores Receitas / Despesas]])</f>
        <v>208.91000000004578</v>
      </c>
      <c r="L720" s="5">
        <f>IF(FluxoCaixa10131514[[#This Row],[Entrada / Saída]]="Saída",FluxoCaixa10131514[[#This Row],[R$ (Valores)]]*-1,FluxoCaixa10131514[[#This Row],[R$ (Valores)]])</f>
        <v>0</v>
      </c>
    </row>
    <row r="721" spans="2:12">
      <c r="B721" s="48"/>
      <c r="C721" s="48"/>
      <c r="D721" s="56"/>
      <c r="E721" s="52"/>
      <c r="F721" s="17"/>
      <c r="G721" s="17"/>
      <c r="H721" s="17"/>
      <c r="I721" s="21"/>
      <c r="J721" s="17" t="s">
        <v>525</v>
      </c>
      <c r="K721" s="20">
        <f>IF(FluxoCaixa10131514[[#This Row],[Movimento ]]="Saldo Inicial",FluxoCaixa10131514[[#This Row],[R$ (Valores)]],K720+FluxoCaixa10131514[[#This Row],[Valores Receitas / Despesas]])</f>
        <v>208.91000000004578</v>
      </c>
      <c r="L721" s="5">
        <f>IF(FluxoCaixa10131514[[#This Row],[Entrada / Saída]]="Saída",FluxoCaixa10131514[[#This Row],[R$ (Valores)]]*-1,FluxoCaixa10131514[[#This Row],[R$ (Valores)]])</f>
        <v>0</v>
      </c>
    </row>
    <row r="722" spans="2:12">
      <c r="B722" s="48"/>
      <c r="C722" s="48"/>
      <c r="D722" s="56"/>
      <c r="E722" s="52"/>
      <c r="F722" s="17"/>
      <c r="G722" s="17"/>
      <c r="H722" s="17"/>
      <c r="I722" s="21"/>
      <c r="J722" s="17" t="s">
        <v>525</v>
      </c>
      <c r="K722" s="20">
        <f>IF(FluxoCaixa10131514[[#This Row],[Movimento ]]="Saldo Inicial",FluxoCaixa10131514[[#This Row],[R$ (Valores)]],K721+FluxoCaixa10131514[[#This Row],[Valores Receitas / Despesas]])</f>
        <v>208.91000000004578</v>
      </c>
      <c r="L722" s="5">
        <f>IF(FluxoCaixa10131514[[#This Row],[Entrada / Saída]]="Saída",FluxoCaixa10131514[[#This Row],[R$ (Valores)]]*-1,FluxoCaixa10131514[[#This Row],[R$ (Valores)]])</f>
        <v>0</v>
      </c>
    </row>
    <row r="723" spans="2:12">
      <c r="B723" s="48"/>
      <c r="C723" s="48"/>
      <c r="D723" s="56"/>
      <c r="E723" s="52"/>
      <c r="F723" s="17"/>
      <c r="G723" s="17"/>
      <c r="H723" s="17"/>
      <c r="I723" s="21"/>
      <c r="J723" s="17" t="s">
        <v>525</v>
      </c>
      <c r="K723" s="20">
        <f>IF(FluxoCaixa10131514[[#This Row],[Movimento ]]="Saldo Inicial",FluxoCaixa10131514[[#This Row],[R$ (Valores)]],K722+FluxoCaixa10131514[[#This Row],[Valores Receitas / Despesas]])</f>
        <v>208.91000000004578</v>
      </c>
      <c r="L723" s="5">
        <f>IF(FluxoCaixa10131514[[#This Row],[Entrada / Saída]]="Saída",FluxoCaixa10131514[[#This Row],[R$ (Valores)]]*-1,FluxoCaixa10131514[[#This Row],[R$ (Valores)]])</f>
        <v>0</v>
      </c>
    </row>
    <row r="724" spans="2:12">
      <c r="B724" s="48"/>
      <c r="C724" s="48"/>
      <c r="D724" s="56"/>
      <c r="E724" s="52"/>
      <c r="F724" s="17"/>
      <c r="G724" s="17"/>
      <c r="H724" s="17"/>
      <c r="I724" s="21"/>
      <c r="J724" s="17" t="s">
        <v>525</v>
      </c>
      <c r="K724" s="20">
        <f>IF(FluxoCaixa10131514[[#This Row],[Movimento ]]="Saldo Inicial",FluxoCaixa10131514[[#This Row],[R$ (Valores)]],K723+FluxoCaixa10131514[[#This Row],[Valores Receitas / Despesas]])</f>
        <v>208.91000000004578</v>
      </c>
      <c r="L724" s="5">
        <f>IF(FluxoCaixa10131514[[#This Row],[Entrada / Saída]]="Saída",FluxoCaixa10131514[[#This Row],[R$ (Valores)]]*-1,FluxoCaixa10131514[[#This Row],[R$ (Valores)]])</f>
        <v>0</v>
      </c>
    </row>
    <row r="725" spans="2:12">
      <c r="B725" s="48"/>
      <c r="C725" s="48"/>
      <c r="D725" s="56"/>
      <c r="E725" s="52"/>
      <c r="F725" s="17"/>
      <c r="G725" s="17"/>
      <c r="H725" s="17"/>
      <c r="I725" s="21"/>
      <c r="J725" s="17" t="s">
        <v>525</v>
      </c>
      <c r="K725" s="20">
        <f>IF(FluxoCaixa10131514[[#This Row],[Movimento ]]="Saldo Inicial",FluxoCaixa10131514[[#This Row],[R$ (Valores)]],K724+FluxoCaixa10131514[[#This Row],[Valores Receitas / Despesas]])</f>
        <v>208.91000000004578</v>
      </c>
      <c r="L725" s="5">
        <f>IF(FluxoCaixa10131514[[#This Row],[Entrada / Saída]]="Saída",FluxoCaixa10131514[[#This Row],[R$ (Valores)]]*-1,FluxoCaixa10131514[[#This Row],[R$ (Valores)]])</f>
        <v>0</v>
      </c>
    </row>
    <row r="726" spans="2:12">
      <c r="B726" s="48"/>
      <c r="C726" s="48"/>
      <c r="D726" s="56"/>
      <c r="E726" s="52"/>
      <c r="F726" s="17"/>
      <c r="G726" s="17"/>
      <c r="H726" s="17"/>
      <c r="I726" s="21"/>
      <c r="J726" s="17" t="s">
        <v>525</v>
      </c>
      <c r="K726" s="20">
        <f>IF(FluxoCaixa10131514[[#This Row],[Movimento ]]="Saldo Inicial",FluxoCaixa10131514[[#This Row],[R$ (Valores)]],K725+FluxoCaixa10131514[[#This Row],[Valores Receitas / Despesas]])</f>
        <v>208.91000000004578</v>
      </c>
      <c r="L726" s="5">
        <f>IF(FluxoCaixa10131514[[#This Row],[Entrada / Saída]]="Saída",FluxoCaixa10131514[[#This Row],[R$ (Valores)]]*-1,FluxoCaixa10131514[[#This Row],[R$ (Valores)]])</f>
        <v>0</v>
      </c>
    </row>
    <row r="727" spans="2:12">
      <c r="B727" s="48"/>
      <c r="C727" s="48"/>
      <c r="D727" s="56"/>
      <c r="E727" s="52"/>
      <c r="F727" s="17"/>
      <c r="G727" s="17"/>
      <c r="H727" s="17"/>
      <c r="I727" s="21"/>
      <c r="J727" s="17" t="s">
        <v>525</v>
      </c>
      <c r="K727" s="20">
        <f>IF(FluxoCaixa10131514[[#This Row],[Movimento ]]="Saldo Inicial",FluxoCaixa10131514[[#This Row],[R$ (Valores)]],K726+FluxoCaixa10131514[[#This Row],[Valores Receitas / Despesas]])</f>
        <v>208.91000000004578</v>
      </c>
      <c r="L727" s="5">
        <f>IF(FluxoCaixa10131514[[#This Row],[Entrada / Saída]]="Saída",FluxoCaixa10131514[[#This Row],[R$ (Valores)]]*-1,FluxoCaixa10131514[[#This Row],[R$ (Valores)]])</f>
        <v>0</v>
      </c>
    </row>
    <row r="728" spans="2:12">
      <c r="B728" s="48"/>
      <c r="C728" s="48"/>
      <c r="D728" s="56"/>
      <c r="E728" s="52"/>
      <c r="F728" s="17"/>
      <c r="G728" s="17"/>
      <c r="H728" s="17"/>
      <c r="I728" s="21"/>
      <c r="J728" s="17" t="s">
        <v>525</v>
      </c>
      <c r="K728" s="20">
        <f>IF(FluxoCaixa10131514[[#This Row],[Movimento ]]="Saldo Inicial",FluxoCaixa10131514[[#This Row],[R$ (Valores)]],K727+FluxoCaixa10131514[[#This Row],[Valores Receitas / Despesas]])</f>
        <v>208.91000000004578</v>
      </c>
      <c r="L728" s="5">
        <f>IF(FluxoCaixa10131514[[#This Row],[Entrada / Saída]]="Saída",FluxoCaixa10131514[[#This Row],[R$ (Valores)]]*-1,FluxoCaixa10131514[[#This Row],[R$ (Valores)]])</f>
        <v>0</v>
      </c>
    </row>
    <row r="729" spans="2:12">
      <c r="B729" s="48"/>
      <c r="C729" s="48"/>
      <c r="D729" s="56"/>
      <c r="E729" s="52"/>
      <c r="F729" s="17"/>
      <c r="G729" s="17"/>
      <c r="H729" s="17"/>
      <c r="I729" s="21"/>
      <c r="J729" s="17" t="s">
        <v>525</v>
      </c>
      <c r="K729" s="20">
        <f>IF(FluxoCaixa10131514[[#This Row],[Movimento ]]="Saldo Inicial",FluxoCaixa10131514[[#This Row],[R$ (Valores)]],K728+FluxoCaixa10131514[[#This Row],[Valores Receitas / Despesas]])</f>
        <v>208.91000000004578</v>
      </c>
      <c r="L729" s="5">
        <f>IF(FluxoCaixa10131514[[#This Row],[Entrada / Saída]]="Saída",FluxoCaixa10131514[[#This Row],[R$ (Valores)]]*-1,FluxoCaixa10131514[[#This Row],[R$ (Valores)]])</f>
        <v>0</v>
      </c>
    </row>
    <row r="730" spans="2:12">
      <c r="B730" s="48"/>
      <c r="C730" s="48"/>
      <c r="D730" s="56"/>
      <c r="E730" s="52"/>
      <c r="F730" s="17"/>
      <c r="G730" s="17"/>
      <c r="H730" s="17"/>
      <c r="I730" s="21"/>
      <c r="J730" s="17" t="s">
        <v>525</v>
      </c>
      <c r="K730" s="20">
        <f>IF(FluxoCaixa10131514[[#This Row],[Movimento ]]="Saldo Inicial",FluxoCaixa10131514[[#This Row],[R$ (Valores)]],K729+FluxoCaixa10131514[[#This Row],[Valores Receitas / Despesas]])</f>
        <v>208.91000000004578</v>
      </c>
      <c r="L730" s="5">
        <f>IF(FluxoCaixa10131514[[#This Row],[Entrada / Saída]]="Saída",FluxoCaixa10131514[[#This Row],[R$ (Valores)]]*-1,FluxoCaixa10131514[[#This Row],[R$ (Valores)]])</f>
        <v>0</v>
      </c>
    </row>
    <row r="731" spans="2:12">
      <c r="B731" s="48"/>
      <c r="C731" s="48"/>
      <c r="D731" s="56"/>
      <c r="E731" s="52"/>
      <c r="F731" s="17"/>
      <c r="G731" s="17"/>
      <c r="H731" s="17"/>
      <c r="I731" s="29"/>
      <c r="J731" s="17"/>
      <c r="K731" s="20">
        <f>IF(FluxoCaixa10131514[[#This Row],[Movimento ]]="Saldo Inicial",FluxoCaixa10131514[[#This Row],[R$ (Valores)]],K730+FluxoCaixa10131514[[#This Row],[Valores Receitas / Despesas]])</f>
        <v>208.91000000004578</v>
      </c>
      <c r="L731" s="5">
        <f>IF(FluxoCaixa10131514[[#This Row],[Entrada / Saída]]="Saída",FluxoCaixa10131514[[#This Row],[R$ (Valores)]]*-1,FluxoCaixa10131514[[#This Row],[R$ (Valores)]])</f>
        <v>0</v>
      </c>
    </row>
    <row r="732" spans="2:12">
      <c r="B732" s="48"/>
      <c r="C732" s="48"/>
      <c r="D732" s="16"/>
      <c r="E732" s="48"/>
      <c r="F732" s="17"/>
      <c r="G732" s="17"/>
      <c r="H732" s="17"/>
      <c r="I732" s="21"/>
      <c r="J732" s="17"/>
      <c r="K732" s="20">
        <f>IF(FluxoCaixa10131514[[#This Row],[Movimento ]]="Saldo Inicial",FluxoCaixa10131514[[#This Row],[R$ (Valores)]],K731+FluxoCaixa10131514[[#This Row],[Valores Receitas / Despesas]])</f>
        <v>208.91000000004578</v>
      </c>
      <c r="L732" s="5">
        <f>IF(FluxoCaixa10131514[[#This Row],[Entrada / Saída]]="Saída",FluxoCaixa10131514[[#This Row],[R$ (Valores)]]*-1,FluxoCaixa10131514[[#This Row],[R$ (Valores)]])</f>
        <v>0</v>
      </c>
    </row>
    <row r="733" spans="2:12">
      <c r="B733" s="48"/>
      <c r="C733" s="48"/>
      <c r="D733" s="16"/>
      <c r="E733" s="48"/>
      <c r="F733" s="17"/>
      <c r="G733" s="17"/>
      <c r="H733" s="17"/>
      <c r="I733" s="21"/>
      <c r="J733" s="17"/>
      <c r="K733" s="20">
        <f>IF(FluxoCaixa10131514[[#This Row],[Movimento ]]="Saldo Inicial",FluxoCaixa10131514[[#This Row],[R$ (Valores)]],K732+FluxoCaixa10131514[[#This Row],[Valores Receitas / Despesas]])</f>
        <v>208.91000000004578</v>
      </c>
      <c r="L733" s="17">
        <f>IF(FluxoCaixa10131514[[#This Row],[Entrada / Saída]]="Saída",FluxoCaixa10131514[[#This Row],[R$ (Valores)]]*-1,FluxoCaixa10131514[[#This Row],[R$ (Valores)]])</f>
        <v>0</v>
      </c>
    </row>
    <row r="734" spans="2:12">
      <c r="B734" s="48"/>
      <c r="C734" s="48"/>
      <c r="D734" s="16"/>
      <c r="E734" s="48"/>
      <c r="F734" s="17"/>
      <c r="G734" s="17"/>
      <c r="H734" s="17"/>
      <c r="I734" s="29"/>
      <c r="J734" s="17"/>
      <c r="K734" s="20">
        <f>IF(FluxoCaixa10131514[[#This Row],[Movimento ]]="Saldo Inicial",FluxoCaixa10131514[[#This Row],[R$ (Valores)]],K733+FluxoCaixa10131514[[#This Row],[Valores Receitas / Despesas]])</f>
        <v>208.91000000004578</v>
      </c>
      <c r="L734" s="5">
        <f>IF(FluxoCaixa10131514[[#This Row],[Entrada / Saída]]="Saída",FluxoCaixa10131514[[#This Row],[R$ (Valores)]]*-1,FluxoCaixa10131514[[#This Row],[R$ (Valores)]])</f>
        <v>0</v>
      </c>
    </row>
    <row r="735" spans="2:12">
      <c r="B735" s="48"/>
      <c r="C735" s="48"/>
      <c r="D735" s="16"/>
      <c r="E735" s="48"/>
      <c r="F735" s="17"/>
      <c r="G735" s="17"/>
      <c r="H735" s="17"/>
      <c r="I735" s="21"/>
      <c r="J735" s="17"/>
      <c r="K735" s="20">
        <f>IF(FluxoCaixa10131514[[#This Row],[Movimento ]]="Saldo Inicial",FluxoCaixa10131514[[#This Row],[R$ (Valores)]],K734+FluxoCaixa10131514[[#This Row],[Valores Receitas / Despesas]])</f>
        <v>208.91000000004578</v>
      </c>
      <c r="L735" s="5">
        <f>IF(FluxoCaixa10131514[[#This Row],[Entrada / Saída]]="Saída",FluxoCaixa10131514[[#This Row],[R$ (Valores)]]*-1,FluxoCaixa10131514[[#This Row],[R$ (Valores)]])</f>
        <v>0</v>
      </c>
    </row>
    <row r="736" spans="2:12">
      <c r="B736" s="48"/>
      <c r="C736" s="48"/>
      <c r="D736" s="16"/>
      <c r="E736" s="48"/>
      <c r="F736" s="17"/>
      <c r="G736" s="17"/>
      <c r="H736" s="17"/>
      <c r="I736" s="21"/>
      <c r="J736" s="17"/>
      <c r="K736" s="20">
        <f>IF(FluxoCaixa10131514[[#This Row],[Movimento ]]="Saldo Inicial",FluxoCaixa10131514[[#This Row],[R$ (Valores)]],K735+FluxoCaixa10131514[[#This Row],[Valores Receitas / Despesas]])</f>
        <v>208.91000000004578</v>
      </c>
      <c r="L736" s="5">
        <f>IF(FluxoCaixa10131514[[#This Row],[Entrada / Saída]]="Saída",FluxoCaixa10131514[[#This Row],[R$ (Valores)]]*-1,FluxoCaixa10131514[[#This Row],[R$ (Valores)]])</f>
        <v>0</v>
      </c>
    </row>
    <row r="737" spans="2:12">
      <c r="B737" s="48"/>
      <c r="C737" s="48"/>
      <c r="D737" s="16"/>
      <c r="E737" s="48"/>
      <c r="F737" s="17"/>
      <c r="G737" s="17"/>
      <c r="H737" s="17"/>
      <c r="I737" s="21"/>
      <c r="J737" s="17"/>
      <c r="K737" s="20">
        <f>IF(FluxoCaixa10131514[[#This Row],[Movimento ]]="Saldo Inicial",FluxoCaixa10131514[[#This Row],[R$ (Valores)]],K736+FluxoCaixa10131514[[#This Row],[Valores Receitas / Despesas]])</f>
        <v>208.91000000004578</v>
      </c>
      <c r="L737" s="5">
        <f>IF(FluxoCaixa10131514[[#This Row],[Entrada / Saída]]="Saída",FluxoCaixa10131514[[#This Row],[R$ (Valores)]]*-1,FluxoCaixa10131514[[#This Row],[R$ (Valores)]])</f>
        <v>0</v>
      </c>
    </row>
    <row r="738" spans="2:12">
      <c r="B738" s="48"/>
      <c r="C738" s="48"/>
      <c r="D738" s="16"/>
      <c r="E738" s="48"/>
      <c r="F738" s="17"/>
      <c r="G738" s="17"/>
      <c r="H738" s="17"/>
      <c r="I738" s="21"/>
      <c r="J738" s="17"/>
      <c r="K738" s="20">
        <f>IF(FluxoCaixa10131514[[#This Row],[Movimento ]]="Saldo Inicial",FluxoCaixa10131514[[#This Row],[R$ (Valores)]],K737+FluxoCaixa10131514[[#This Row],[Valores Receitas / Despesas]])</f>
        <v>208.91000000004578</v>
      </c>
      <c r="L738" s="5">
        <f>IF(FluxoCaixa10131514[[#This Row],[Entrada / Saída]]="Saída",FluxoCaixa10131514[[#This Row],[R$ (Valores)]]*-1,FluxoCaixa10131514[[#This Row],[R$ (Valores)]])</f>
        <v>0</v>
      </c>
    </row>
    <row r="739" spans="2:12">
      <c r="B739" s="48"/>
      <c r="C739" s="48"/>
      <c r="D739" s="16"/>
      <c r="E739" s="48"/>
      <c r="F739" s="17"/>
      <c r="G739" s="17"/>
      <c r="H739" s="17"/>
      <c r="I739" s="21"/>
      <c r="J739" s="17"/>
      <c r="K739" s="20">
        <f>IF(FluxoCaixa10131514[[#This Row],[Movimento ]]="Saldo Inicial",FluxoCaixa10131514[[#This Row],[R$ (Valores)]],K738+FluxoCaixa10131514[[#This Row],[Valores Receitas / Despesas]])</f>
        <v>208.91000000004578</v>
      </c>
      <c r="L739" s="5">
        <f>IF(FluxoCaixa10131514[[#This Row],[Entrada / Saída]]="Saída",FluxoCaixa10131514[[#This Row],[R$ (Valores)]]*-1,FluxoCaixa10131514[[#This Row],[R$ (Valores)]])</f>
        <v>0</v>
      </c>
    </row>
    <row r="740" spans="2:12">
      <c r="B740" s="48"/>
      <c r="C740" s="48"/>
      <c r="D740" s="16"/>
      <c r="E740" s="48"/>
      <c r="F740" s="17"/>
      <c r="G740" s="17"/>
      <c r="H740" s="17"/>
      <c r="I740" s="21"/>
      <c r="J740" s="17"/>
      <c r="K740" s="20">
        <f>IF(FluxoCaixa10131514[[#This Row],[Movimento ]]="Saldo Inicial",FluxoCaixa10131514[[#This Row],[R$ (Valores)]],K739+FluxoCaixa10131514[[#This Row],[Valores Receitas / Despesas]])</f>
        <v>208.91000000004578</v>
      </c>
      <c r="L740" s="5">
        <f>IF(FluxoCaixa10131514[[#This Row],[Entrada / Saída]]="Saída",FluxoCaixa10131514[[#This Row],[R$ (Valores)]]*-1,FluxoCaixa10131514[[#This Row],[R$ (Valores)]])</f>
        <v>0</v>
      </c>
    </row>
    <row r="741" spans="2:12">
      <c r="B741" s="48"/>
      <c r="C741" s="48"/>
      <c r="D741" s="16"/>
      <c r="E741" s="48"/>
      <c r="F741" s="17"/>
      <c r="G741" s="17"/>
      <c r="H741" s="17"/>
      <c r="I741" s="21"/>
      <c r="J741" s="17"/>
      <c r="K741" s="20">
        <f>IF(FluxoCaixa10131514[[#This Row],[Movimento ]]="Saldo Inicial",FluxoCaixa10131514[[#This Row],[R$ (Valores)]],K740+FluxoCaixa10131514[[#This Row],[Valores Receitas / Despesas]])</f>
        <v>208.91000000004578</v>
      </c>
      <c r="L741" s="5">
        <f>IF(FluxoCaixa10131514[[#This Row],[Entrada / Saída]]="Saída",FluxoCaixa10131514[[#This Row],[R$ (Valores)]]*-1,FluxoCaixa10131514[[#This Row],[R$ (Valores)]])</f>
        <v>0</v>
      </c>
    </row>
    <row r="742" spans="2:12">
      <c r="B742" s="48"/>
      <c r="C742" s="48"/>
      <c r="D742" s="16"/>
      <c r="E742" s="48"/>
      <c r="F742" s="17"/>
      <c r="G742" s="17"/>
      <c r="H742" s="17"/>
      <c r="I742" s="21"/>
      <c r="J742" s="17"/>
      <c r="K742" s="20">
        <f>IF(FluxoCaixa10131514[[#This Row],[Movimento ]]="Saldo Inicial",FluxoCaixa10131514[[#This Row],[R$ (Valores)]],K741+FluxoCaixa10131514[[#This Row],[Valores Receitas / Despesas]])</f>
        <v>208.91000000004578</v>
      </c>
      <c r="L742" s="5">
        <f>IF(FluxoCaixa10131514[[#This Row],[Entrada / Saída]]="Saída",FluxoCaixa10131514[[#This Row],[R$ (Valores)]]*-1,FluxoCaixa10131514[[#This Row],[R$ (Valores)]])</f>
        <v>0</v>
      </c>
    </row>
    <row r="743" spans="2:12">
      <c r="B743" s="48"/>
      <c r="C743" s="48"/>
      <c r="D743" s="16"/>
      <c r="E743" s="48"/>
      <c r="F743" s="17"/>
      <c r="G743" s="17"/>
      <c r="H743" s="17"/>
      <c r="I743" s="21"/>
      <c r="J743" s="17"/>
      <c r="K743" s="20">
        <f>IF(FluxoCaixa10131514[[#This Row],[Movimento ]]="Saldo Inicial",FluxoCaixa10131514[[#This Row],[R$ (Valores)]],K742+FluxoCaixa10131514[[#This Row],[Valores Receitas / Despesas]])</f>
        <v>208.91000000004578</v>
      </c>
      <c r="L743" s="5">
        <f>IF(FluxoCaixa10131514[[#This Row],[Entrada / Saída]]="Saída",FluxoCaixa10131514[[#This Row],[R$ (Valores)]]*-1,FluxoCaixa10131514[[#This Row],[R$ (Valores)]])</f>
        <v>0</v>
      </c>
    </row>
    <row r="744" spans="2:12">
      <c r="B744" s="48"/>
      <c r="C744" s="48"/>
      <c r="D744" s="16"/>
      <c r="E744" s="48"/>
      <c r="F744" s="17"/>
      <c r="G744" s="17"/>
      <c r="H744" s="17"/>
      <c r="I744" s="21"/>
      <c r="J744" s="17"/>
      <c r="K744" s="20">
        <f>IF(FluxoCaixa10131514[[#This Row],[Movimento ]]="Saldo Inicial",FluxoCaixa10131514[[#This Row],[R$ (Valores)]],K743+FluxoCaixa10131514[[#This Row],[Valores Receitas / Despesas]])</f>
        <v>208.91000000004578</v>
      </c>
      <c r="L744" s="5">
        <f>IF(FluxoCaixa10131514[[#This Row],[Entrada / Saída]]="Saída",FluxoCaixa10131514[[#This Row],[R$ (Valores)]]*-1,FluxoCaixa10131514[[#This Row],[R$ (Valores)]])</f>
        <v>0</v>
      </c>
    </row>
    <row r="745" spans="2:12">
      <c r="B745" s="48"/>
      <c r="C745" s="48"/>
      <c r="D745" s="16"/>
      <c r="E745" s="48"/>
      <c r="F745" s="17"/>
      <c r="G745" s="17"/>
      <c r="H745" s="17"/>
      <c r="I745" s="21"/>
      <c r="J745" s="17"/>
      <c r="K745" s="20">
        <f>IF(FluxoCaixa10131514[[#This Row],[Movimento ]]="Saldo Inicial",FluxoCaixa10131514[[#This Row],[R$ (Valores)]],K744+FluxoCaixa10131514[[#This Row],[Valores Receitas / Despesas]])</f>
        <v>208.91000000004578</v>
      </c>
      <c r="L745" s="5">
        <f>IF(FluxoCaixa10131514[[#This Row],[Entrada / Saída]]="Saída",FluxoCaixa10131514[[#This Row],[R$ (Valores)]]*-1,FluxoCaixa10131514[[#This Row],[R$ (Valores)]])</f>
        <v>0</v>
      </c>
    </row>
    <row r="746" spans="2:12">
      <c r="B746" s="48"/>
      <c r="C746" s="48"/>
      <c r="D746" s="16"/>
      <c r="E746" s="48"/>
      <c r="F746" s="17"/>
      <c r="G746" s="17"/>
      <c r="H746" s="17"/>
      <c r="I746" s="21"/>
      <c r="J746" s="17"/>
      <c r="K746" s="20">
        <f>IF(FluxoCaixa10131514[[#This Row],[Movimento ]]="Saldo Inicial",FluxoCaixa10131514[[#This Row],[R$ (Valores)]],K745+FluxoCaixa10131514[[#This Row],[Valores Receitas / Despesas]])</f>
        <v>208.91000000004578</v>
      </c>
      <c r="L746" s="5">
        <f>IF(FluxoCaixa10131514[[#This Row],[Entrada / Saída]]="Saída",FluxoCaixa10131514[[#This Row],[R$ (Valores)]]*-1,FluxoCaixa10131514[[#This Row],[R$ (Valores)]])</f>
        <v>0</v>
      </c>
    </row>
    <row r="747" spans="2:12">
      <c r="B747" s="48"/>
      <c r="C747" s="48"/>
      <c r="D747" s="16"/>
      <c r="E747" s="48"/>
      <c r="F747" s="17"/>
      <c r="G747" s="17"/>
      <c r="H747" s="17"/>
      <c r="I747" s="21"/>
      <c r="J747" s="17"/>
      <c r="K747" s="20">
        <f>IF(FluxoCaixa10131514[[#This Row],[Movimento ]]="Saldo Inicial",FluxoCaixa10131514[[#This Row],[R$ (Valores)]],K746+FluxoCaixa10131514[[#This Row],[Valores Receitas / Despesas]])</f>
        <v>208.91000000004578</v>
      </c>
      <c r="L747" s="5">
        <f>IF(FluxoCaixa10131514[[#This Row],[Entrada / Saída]]="Saída",FluxoCaixa10131514[[#This Row],[R$ (Valores)]]*-1,FluxoCaixa10131514[[#This Row],[R$ (Valores)]])</f>
        <v>0</v>
      </c>
    </row>
    <row r="748" spans="2:12">
      <c r="B748" s="48"/>
      <c r="C748" s="48"/>
      <c r="D748" s="16"/>
      <c r="E748" s="48"/>
      <c r="F748" s="17"/>
      <c r="G748" s="17"/>
      <c r="H748" s="17"/>
      <c r="I748" s="21"/>
      <c r="J748" s="17"/>
      <c r="K748" s="20">
        <f>IF(FluxoCaixa10131514[[#This Row],[Movimento ]]="Saldo Inicial",FluxoCaixa10131514[[#This Row],[R$ (Valores)]],K747+FluxoCaixa10131514[[#This Row],[Valores Receitas / Despesas]])</f>
        <v>208.91000000004578</v>
      </c>
      <c r="L748" s="5">
        <f>IF(FluxoCaixa10131514[[#This Row],[Entrada / Saída]]="Saída",FluxoCaixa10131514[[#This Row],[R$ (Valores)]]*-1,FluxoCaixa10131514[[#This Row],[R$ (Valores)]])</f>
        <v>0</v>
      </c>
    </row>
    <row r="749" spans="2:12">
      <c r="B749" s="48"/>
      <c r="C749" s="48"/>
      <c r="D749" s="16"/>
      <c r="E749" s="48"/>
      <c r="F749" s="17"/>
      <c r="G749" s="17"/>
      <c r="H749" s="17"/>
      <c r="I749" s="21"/>
      <c r="J749" s="17"/>
      <c r="K749" s="20">
        <f>IF(FluxoCaixa10131514[[#This Row],[Movimento ]]="Saldo Inicial",FluxoCaixa10131514[[#This Row],[R$ (Valores)]],K748+FluxoCaixa10131514[[#This Row],[Valores Receitas / Despesas]])</f>
        <v>208.91000000004578</v>
      </c>
      <c r="L749" s="5">
        <f>IF(FluxoCaixa10131514[[#This Row],[Entrada / Saída]]="Saída",FluxoCaixa10131514[[#This Row],[R$ (Valores)]]*-1,FluxoCaixa10131514[[#This Row],[R$ (Valores)]])</f>
        <v>0</v>
      </c>
    </row>
    <row r="750" spans="2:12">
      <c r="B750" s="48"/>
      <c r="C750" s="48"/>
      <c r="D750" s="16"/>
      <c r="E750" s="48"/>
      <c r="F750" s="17"/>
      <c r="G750" s="17"/>
      <c r="H750" s="17"/>
      <c r="I750" s="21"/>
      <c r="J750" s="17"/>
      <c r="K750" s="20">
        <f>IF(FluxoCaixa10131514[[#This Row],[Movimento ]]="Saldo Inicial",FluxoCaixa10131514[[#This Row],[R$ (Valores)]],K749+FluxoCaixa10131514[[#This Row],[Valores Receitas / Despesas]])</f>
        <v>208.91000000004578</v>
      </c>
      <c r="L750" s="5">
        <f>IF(FluxoCaixa10131514[[#This Row],[Entrada / Saída]]="Saída",FluxoCaixa10131514[[#This Row],[R$ (Valores)]]*-1,FluxoCaixa10131514[[#This Row],[R$ (Valores)]])</f>
        <v>0</v>
      </c>
    </row>
    <row r="751" spans="2:12">
      <c r="B751" s="48"/>
      <c r="C751" s="48"/>
      <c r="D751" s="16"/>
      <c r="E751" s="48"/>
      <c r="F751" s="17"/>
      <c r="G751" s="17"/>
      <c r="H751" s="17"/>
      <c r="I751" s="21"/>
      <c r="J751" s="17"/>
      <c r="K751" s="20">
        <f>IF(FluxoCaixa10131514[[#This Row],[Movimento ]]="Saldo Inicial",FluxoCaixa10131514[[#This Row],[R$ (Valores)]],K750+FluxoCaixa10131514[[#This Row],[Valores Receitas / Despesas]])</f>
        <v>208.91000000004578</v>
      </c>
      <c r="L751" s="5">
        <f>IF(FluxoCaixa10131514[[#This Row],[Entrada / Saída]]="Saída",FluxoCaixa10131514[[#This Row],[R$ (Valores)]]*-1,FluxoCaixa10131514[[#This Row],[R$ (Valores)]])</f>
        <v>0</v>
      </c>
    </row>
    <row r="752" spans="2:12">
      <c r="B752" s="48"/>
      <c r="C752" s="48"/>
      <c r="D752" s="16"/>
      <c r="E752" s="48"/>
      <c r="F752" s="17"/>
      <c r="G752" s="17"/>
      <c r="H752" s="17"/>
      <c r="I752" s="21"/>
      <c r="J752" s="17"/>
      <c r="K752" s="20">
        <f>IF(FluxoCaixa10131514[[#This Row],[Movimento ]]="Saldo Inicial",FluxoCaixa10131514[[#This Row],[R$ (Valores)]],K751+FluxoCaixa10131514[[#This Row],[Valores Receitas / Despesas]])</f>
        <v>208.91000000004578</v>
      </c>
      <c r="L752" s="5">
        <f>IF(FluxoCaixa10131514[[#This Row],[Entrada / Saída]]="Saída",FluxoCaixa10131514[[#This Row],[R$ (Valores)]]*-1,FluxoCaixa10131514[[#This Row],[R$ (Valores)]])</f>
        <v>0</v>
      </c>
    </row>
    <row r="753" spans="2:12">
      <c r="B753" s="48"/>
      <c r="C753" s="48"/>
      <c r="D753" s="16"/>
      <c r="E753" s="48"/>
      <c r="F753" s="17"/>
      <c r="G753" s="17"/>
      <c r="H753" s="17"/>
      <c r="I753" s="21"/>
      <c r="J753" s="17"/>
      <c r="K753" s="20">
        <f>IF(FluxoCaixa10131514[[#This Row],[Movimento ]]="Saldo Inicial",FluxoCaixa10131514[[#This Row],[R$ (Valores)]],K752+FluxoCaixa10131514[[#This Row],[Valores Receitas / Despesas]])</f>
        <v>208.91000000004578</v>
      </c>
      <c r="L753" s="5">
        <f>IF(FluxoCaixa10131514[[#This Row],[Entrada / Saída]]="Saída",FluxoCaixa10131514[[#This Row],[R$ (Valores)]]*-1,FluxoCaixa10131514[[#This Row],[R$ (Valores)]])</f>
        <v>0</v>
      </c>
    </row>
    <row r="754" spans="2:12">
      <c r="B754" s="48"/>
      <c r="C754" s="48"/>
      <c r="D754" s="16"/>
      <c r="E754" s="48"/>
      <c r="F754" s="17"/>
      <c r="G754" s="17"/>
      <c r="H754" s="17"/>
      <c r="I754" s="21"/>
      <c r="J754" s="17"/>
      <c r="K754" s="20">
        <f>IF(FluxoCaixa10131514[[#This Row],[Movimento ]]="Saldo Inicial",FluxoCaixa10131514[[#This Row],[R$ (Valores)]],K753+FluxoCaixa10131514[[#This Row],[Valores Receitas / Despesas]])</f>
        <v>208.91000000004578</v>
      </c>
      <c r="L754" s="5">
        <f>IF(FluxoCaixa10131514[[#This Row],[Entrada / Saída]]="Saída",FluxoCaixa10131514[[#This Row],[R$ (Valores)]]*-1,FluxoCaixa10131514[[#This Row],[R$ (Valores)]])</f>
        <v>0</v>
      </c>
    </row>
    <row r="755" spans="2:12">
      <c r="B755" s="48"/>
      <c r="C755" s="48"/>
      <c r="D755" s="16"/>
      <c r="E755" s="48"/>
      <c r="F755" s="17"/>
      <c r="G755" s="17"/>
      <c r="H755" s="17"/>
      <c r="I755" s="21"/>
      <c r="J755" s="17"/>
      <c r="K755" s="20">
        <f>IF(FluxoCaixa10131514[[#This Row],[Movimento ]]="Saldo Inicial",FluxoCaixa10131514[[#This Row],[R$ (Valores)]],K754+FluxoCaixa10131514[[#This Row],[Valores Receitas / Despesas]])</f>
        <v>208.91000000004578</v>
      </c>
      <c r="L755" s="5">
        <f>IF(FluxoCaixa10131514[[#This Row],[Entrada / Saída]]="Saída",FluxoCaixa10131514[[#This Row],[R$ (Valores)]]*-1,FluxoCaixa10131514[[#This Row],[R$ (Valores)]])</f>
        <v>0</v>
      </c>
    </row>
    <row r="756" spans="2:12">
      <c r="B756" s="48"/>
      <c r="C756" s="48"/>
      <c r="D756" s="16"/>
      <c r="E756" s="48"/>
      <c r="F756" s="17"/>
      <c r="G756" s="17"/>
      <c r="H756" s="17"/>
      <c r="I756" s="21"/>
      <c r="J756" s="17"/>
      <c r="K756" s="20">
        <f>IF(FluxoCaixa10131514[[#This Row],[Movimento ]]="Saldo Inicial",FluxoCaixa10131514[[#This Row],[R$ (Valores)]],K755+FluxoCaixa10131514[[#This Row],[Valores Receitas / Despesas]])</f>
        <v>208.91000000004578</v>
      </c>
      <c r="L756" s="5">
        <f>IF(FluxoCaixa10131514[[#This Row],[Entrada / Saída]]="Saída",FluxoCaixa10131514[[#This Row],[R$ (Valores)]]*-1,FluxoCaixa10131514[[#This Row],[R$ (Valores)]])</f>
        <v>0</v>
      </c>
    </row>
    <row r="757" spans="2:12">
      <c r="B757" s="48"/>
      <c r="C757" s="48"/>
      <c r="D757" s="16"/>
      <c r="E757" s="48"/>
      <c r="F757" s="17"/>
      <c r="G757" s="17"/>
      <c r="H757" s="17"/>
      <c r="I757" s="21"/>
      <c r="J757" s="17"/>
      <c r="K757" s="20">
        <f>IF(FluxoCaixa10131514[[#This Row],[Movimento ]]="Saldo Inicial",FluxoCaixa10131514[[#This Row],[R$ (Valores)]],K756+FluxoCaixa10131514[[#This Row],[Valores Receitas / Despesas]])</f>
        <v>208.91000000004578</v>
      </c>
      <c r="L757" s="5">
        <f>IF(FluxoCaixa10131514[[#This Row],[Entrada / Saída]]="Saída",FluxoCaixa10131514[[#This Row],[R$ (Valores)]]*-1,FluxoCaixa10131514[[#This Row],[R$ (Valores)]])</f>
        <v>0</v>
      </c>
    </row>
    <row r="758" spans="2:12">
      <c r="B758" s="48"/>
      <c r="C758" s="48"/>
      <c r="D758" s="16"/>
      <c r="E758" s="48"/>
      <c r="F758" s="17"/>
      <c r="G758" s="17"/>
      <c r="H758" s="17"/>
      <c r="I758" s="21"/>
      <c r="J758" s="17"/>
      <c r="K758" s="20">
        <f>IF(FluxoCaixa10131514[[#This Row],[Movimento ]]="Saldo Inicial",FluxoCaixa10131514[[#This Row],[R$ (Valores)]],K757+FluxoCaixa10131514[[#This Row],[Valores Receitas / Despesas]])</f>
        <v>208.91000000004578</v>
      </c>
      <c r="L758" s="5">
        <f>IF(FluxoCaixa10131514[[#This Row],[Entrada / Saída]]="Saída",FluxoCaixa10131514[[#This Row],[R$ (Valores)]]*-1,FluxoCaixa10131514[[#This Row],[R$ (Valores)]])</f>
        <v>0</v>
      </c>
    </row>
    <row r="759" spans="2:12">
      <c r="B759" s="48"/>
      <c r="C759" s="48"/>
      <c r="D759" s="16"/>
      <c r="E759" s="48"/>
      <c r="F759" s="17"/>
      <c r="G759" s="17"/>
      <c r="H759" s="17"/>
      <c r="I759" s="21"/>
      <c r="J759" s="17"/>
      <c r="K759" s="20">
        <f>IF(FluxoCaixa10131514[[#This Row],[Movimento ]]="Saldo Inicial",FluxoCaixa10131514[[#This Row],[R$ (Valores)]],K758+FluxoCaixa10131514[[#This Row],[Valores Receitas / Despesas]])</f>
        <v>208.91000000004578</v>
      </c>
      <c r="L759" s="5">
        <f>IF(FluxoCaixa10131514[[#This Row],[Entrada / Saída]]="Saída",FluxoCaixa10131514[[#This Row],[R$ (Valores)]]*-1,FluxoCaixa10131514[[#This Row],[R$ (Valores)]])</f>
        <v>0</v>
      </c>
    </row>
    <row r="760" spans="2:12">
      <c r="B760" s="48"/>
      <c r="C760" s="48"/>
      <c r="D760" s="16"/>
      <c r="E760" s="48"/>
      <c r="F760" s="17"/>
      <c r="G760" s="17"/>
      <c r="H760" s="17"/>
      <c r="I760" s="21"/>
      <c r="J760" s="17"/>
      <c r="K760" s="20">
        <f>IF(FluxoCaixa10131514[[#This Row],[Movimento ]]="Saldo Inicial",FluxoCaixa10131514[[#This Row],[R$ (Valores)]],K759+FluxoCaixa10131514[[#This Row],[Valores Receitas / Despesas]])</f>
        <v>208.91000000004578</v>
      </c>
      <c r="L760" s="5">
        <f>IF(FluxoCaixa10131514[[#This Row],[Entrada / Saída]]="Saída",FluxoCaixa10131514[[#This Row],[R$ (Valores)]]*-1,FluxoCaixa10131514[[#This Row],[R$ (Valores)]])</f>
        <v>0</v>
      </c>
    </row>
    <row r="761" spans="2:12">
      <c r="B761" s="48"/>
      <c r="C761" s="48"/>
      <c r="D761" s="16"/>
      <c r="E761" s="48"/>
      <c r="F761" s="17"/>
      <c r="G761" s="17"/>
      <c r="H761" s="17"/>
      <c r="I761" s="21"/>
      <c r="J761" s="17"/>
      <c r="K761" s="20">
        <f>IF(FluxoCaixa10131514[[#This Row],[Movimento ]]="Saldo Inicial",FluxoCaixa10131514[[#This Row],[R$ (Valores)]],K760+FluxoCaixa10131514[[#This Row],[Valores Receitas / Despesas]])</f>
        <v>208.91000000004578</v>
      </c>
      <c r="L761" s="5">
        <f>IF(FluxoCaixa10131514[[#This Row],[Entrada / Saída]]="Saída",FluxoCaixa10131514[[#This Row],[R$ (Valores)]]*-1,FluxoCaixa10131514[[#This Row],[R$ (Valores)]])</f>
        <v>0</v>
      </c>
    </row>
    <row r="762" spans="2:12">
      <c r="B762" s="48"/>
      <c r="C762" s="48"/>
      <c r="D762" s="16"/>
      <c r="E762" s="48"/>
      <c r="F762" s="17"/>
      <c r="G762" s="17"/>
      <c r="H762" s="17"/>
      <c r="I762" s="21"/>
      <c r="J762" s="17"/>
      <c r="K762" s="20">
        <f>IF(FluxoCaixa10131514[[#This Row],[Movimento ]]="Saldo Inicial",FluxoCaixa10131514[[#This Row],[R$ (Valores)]],K761+FluxoCaixa10131514[[#This Row],[Valores Receitas / Despesas]])</f>
        <v>208.91000000004578</v>
      </c>
      <c r="L762" s="5">
        <f>IF(FluxoCaixa10131514[[#This Row],[Entrada / Saída]]="Saída",FluxoCaixa10131514[[#This Row],[R$ (Valores)]]*-1,FluxoCaixa10131514[[#This Row],[R$ (Valores)]])</f>
        <v>0</v>
      </c>
    </row>
    <row r="763" spans="2:12">
      <c r="B763" s="48"/>
      <c r="C763" s="48"/>
      <c r="D763" s="16"/>
      <c r="E763" s="48"/>
      <c r="F763" s="17"/>
      <c r="G763" s="17"/>
      <c r="H763" s="17"/>
      <c r="I763" s="21"/>
      <c r="J763" s="17"/>
      <c r="K763" s="20">
        <f>IF(FluxoCaixa10131514[[#This Row],[Movimento ]]="Saldo Inicial",FluxoCaixa10131514[[#This Row],[R$ (Valores)]],K762+FluxoCaixa10131514[[#This Row],[Valores Receitas / Despesas]])</f>
        <v>208.91000000004578</v>
      </c>
      <c r="L763" s="5">
        <f>IF(FluxoCaixa10131514[[#This Row],[Entrada / Saída]]="Saída",FluxoCaixa10131514[[#This Row],[R$ (Valores)]]*-1,FluxoCaixa10131514[[#This Row],[R$ (Valores)]])</f>
        <v>0</v>
      </c>
    </row>
    <row r="764" spans="2:12">
      <c r="B764" s="48"/>
      <c r="C764" s="48"/>
      <c r="D764" s="16"/>
      <c r="E764" s="48"/>
      <c r="F764" s="17"/>
      <c r="G764" s="17"/>
      <c r="H764" s="17"/>
      <c r="I764" s="21"/>
      <c r="J764" s="17"/>
      <c r="K764" s="20">
        <f>IF(FluxoCaixa10131514[[#This Row],[Movimento ]]="Saldo Inicial",FluxoCaixa10131514[[#This Row],[R$ (Valores)]],K763+FluxoCaixa10131514[[#This Row],[Valores Receitas / Despesas]])</f>
        <v>208.91000000004578</v>
      </c>
      <c r="L764" s="5">
        <f>IF(FluxoCaixa10131514[[#This Row],[Entrada / Saída]]="Saída",FluxoCaixa10131514[[#This Row],[R$ (Valores)]]*-1,FluxoCaixa10131514[[#This Row],[R$ (Valores)]])</f>
        <v>0</v>
      </c>
    </row>
    <row r="765" spans="2:12">
      <c r="B765" s="48"/>
      <c r="C765" s="48"/>
      <c r="D765" s="16"/>
      <c r="E765" s="48"/>
      <c r="F765" s="17"/>
      <c r="G765" s="17"/>
      <c r="H765" s="17"/>
      <c r="I765" s="21"/>
      <c r="J765" s="17"/>
      <c r="K765" s="20">
        <f>IF(FluxoCaixa10131514[[#This Row],[Movimento ]]="Saldo Inicial",FluxoCaixa10131514[[#This Row],[R$ (Valores)]],K764+FluxoCaixa10131514[[#This Row],[Valores Receitas / Despesas]])</f>
        <v>208.91000000004578</v>
      </c>
      <c r="L765" s="5">
        <f>IF(FluxoCaixa10131514[[#This Row],[Entrada / Saída]]="Saída",FluxoCaixa10131514[[#This Row],[R$ (Valores)]]*-1,FluxoCaixa10131514[[#This Row],[R$ (Valores)]])</f>
        <v>0</v>
      </c>
    </row>
    <row r="766" spans="2:12">
      <c r="B766" s="48"/>
      <c r="C766" s="48"/>
      <c r="D766" s="16"/>
      <c r="E766" s="48"/>
      <c r="F766" s="17"/>
      <c r="G766" s="17"/>
      <c r="H766" s="17"/>
      <c r="I766" s="54"/>
      <c r="J766" s="17"/>
      <c r="K766" s="47">
        <f>IF(FluxoCaixa10131514[[#This Row],[Movimento ]]="Saldo Inicial",FluxoCaixa10131514[[#This Row],[R$ (Valores)]],K765+FluxoCaixa10131514[[#This Row],[Valores Receitas / Despesas]])</f>
        <v>208.91000000004578</v>
      </c>
      <c r="L766" s="53">
        <f>IF(FluxoCaixa10131514[[#This Row],[Entrada / Saída]]="Saída",FluxoCaixa10131514[[#This Row],[R$ (Valores)]]*-1,FluxoCaixa10131514[[#This Row],[R$ (Valores)]])</f>
        <v>0</v>
      </c>
    </row>
    <row r="767" spans="2:12">
      <c r="B767" s="48"/>
      <c r="C767" s="48"/>
      <c r="D767" s="16"/>
      <c r="E767" s="48"/>
      <c r="F767" s="17"/>
      <c r="G767" s="17"/>
      <c r="H767" s="17"/>
      <c r="I767" s="54"/>
      <c r="J767" s="17"/>
      <c r="K767" s="47">
        <f>IF(FluxoCaixa10131514[[#This Row],[Movimento ]]="Saldo Inicial",FluxoCaixa10131514[[#This Row],[R$ (Valores)]],K766+FluxoCaixa10131514[[#This Row],[Valores Receitas / Despesas]])</f>
        <v>208.91000000004578</v>
      </c>
      <c r="L767" s="53">
        <f>IF(FluxoCaixa10131514[[#This Row],[Entrada / Saída]]="Saída",FluxoCaixa10131514[[#This Row],[R$ (Valores)]]*-1,FluxoCaixa10131514[[#This Row],[R$ (Valores)]])</f>
        <v>0</v>
      </c>
    </row>
    <row r="768" spans="2:12">
      <c r="B768" s="48"/>
      <c r="C768" s="48"/>
      <c r="D768" s="16"/>
      <c r="E768" s="48"/>
      <c r="F768" s="17"/>
      <c r="G768" s="17"/>
      <c r="H768" s="17"/>
      <c r="I768" s="54"/>
      <c r="J768" s="17"/>
      <c r="K768" s="47">
        <f>IF(FluxoCaixa10131514[[#This Row],[Movimento ]]="Saldo Inicial",FluxoCaixa10131514[[#This Row],[R$ (Valores)]],K767+FluxoCaixa10131514[[#This Row],[Valores Receitas / Despesas]])</f>
        <v>208.91000000004578</v>
      </c>
      <c r="L768" s="53">
        <f>IF(FluxoCaixa10131514[[#This Row],[Entrada / Saída]]="Saída",FluxoCaixa10131514[[#This Row],[R$ (Valores)]]*-1,FluxoCaixa10131514[[#This Row],[R$ (Valores)]])</f>
        <v>0</v>
      </c>
    </row>
    <row r="769" spans="2:12">
      <c r="B769" s="48"/>
      <c r="C769" s="48"/>
      <c r="D769" s="16"/>
      <c r="E769" s="48"/>
      <c r="F769" s="17"/>
      <c r="G769" s="17"/>
      <c r="H769" s="17"/>
      <c r="I769" s="54"/>
      <c r="J769" s="17"/>
      <c r="K769" s="47">
        <f>IF(FluxoCaixa10131514[[#This Row],[Movimento ]]="Saldo Inicial",FluxoCaixa10131514[[#This Row],[R$ (Valores)]],K768+FluxoCaixa10131514[[#This Row],[Valores Receitas / Despesas]])</f>
        <v>208.91000000004578</v>
      </c>
      <c r="L769" s="53">
        <f>IF(FluxoCaixa10131514[[#This Row],[Entrada / Saída]]="Saída",FluxoCaixa10131514[[#This Row],[R$ (Valores)]]*-1,FluxoCaixa10131514[[#This Row],[R$ (Valores)]])</f>
        <v>0</v>
      </c>
    </row>
    <row r="770" spans="2:12">
      <c r="B770" s="48"/>
      <c r="C770" s="48"/>
      <c r="D770" s="16"/>
      <c r="E770" s="48"/>
      <c r="F770" s="17"/>
      <c r="G770" s="17"/>
      <c r="H770" s="17"/>
      <c r="I770" s="54"/>
      <c r="J770" s="17"/>
      <c r="K770" s="47">
        <f>IF(FluxoCaixa10131514[[#This Row],[Movimento ]]="Saldo Inicial",FluxoCaixa10131514[[#This Row],[R$ (Valores)]],K769+FluxoCaixa10131514[[#This Row],[Valores Receitas / Despesas]])</f>
        <v>208.91000000004578</v>
      </c>
      <c r="L770" s="53">
        <f>IF(FluxoCaixa10131514[[#This Row],[Entrada / Saída]]="Saída",FluxoCaixa10131514[[#This Row],[R$ (Valores)]]*-1,FluxoCaixa10131514[[#This Row],[R$ (Valores)]])</f>
        <v>0</v>
      </c>
    </row>
    <row r="771" spans="2:12">
      <c r="B771" s="48"/>
      <c r="C771" s="48"/>
      <c r="D771" s="16"/>
      <c r="E771" s="48"/>
      <c r="F771" s="17"/>
      <c r="G771" s="17"/>
      <c r="H771" s="17"/>
      <c r="I771" s="54"/>
      <c r="J771" s="17"/>
      <c r="K771" s="47">
        <f>IF(FluxoCaixa10131514[[#This Row],[Movimento ]]="Saldo Inicial",FluxoCaixa10131514[[#This Row],[R$ (Valores)]],K770+FluxoCaixa10131514[[#This Row],[Valores Receitas / Despesas]])</f>
        <v>208.91000000004578</v>
      </c>
      <c r="L771" s="53">
        <f>IF(FluxoCaixa10131514[[#This Row],[Entrada / Saída]]="Saída",FluxoCaixa10131514[[#This Row],[R$ (Valores)]]*-1,FluxoCaixa10131514[[#This Row],[R$ (Valores)]])</f>
        <v>0</v>
      </c>
    </row>
    <row r="772" spans="2:12">
      <c r="B772" s="48"/>
      <c r="C772" s="48"/>
      <c r="D772" s="16"/>
      <c r="E772" s="48"/>
      <c r="F772" s="17"/>
      <c r="G772" s="17"/>
      <c r="H772" s="17"/>
      <c r="I772" s="54"/>
      <c r="J772" s="17"/>
      <c r="K772" s="47">
        <f>IF(FluxoCaixa10131514[[#This Row],[Movimento ]]="Saldo Inicial",FluxoCaixa10131514[[#This Row],[R$ (Valores)]],K771+FluxoCaixa10131514[[#This Row],[Valores Receitas / Despesas]])</f>
        <v>208.91000000004578</v>
      </c>
      <c r="L772" s="53">
        <f>IF(FluxoCaixa10131514[[#This Row],[Entrada / Saída]]="Saída",FluxoCaixa10131514[[#This Row],[R$ (Valores)]]*-1,FluxoCaixa10131514[[#This Row],[R$ (Valores)]])</f>
        <v>0</v>
      </c>
    </row>
    <row r="773" spans="2:12">
      <c r="B773" s="48"/>
      <c r="C773" s="48"/>
      <c r="D773" s="16"/>
      <c r="E773" s="48"/>
      <c r="F773" s="17"/>
      <c r="G773" s="17"/>
      <c r="H773" s="17"/>
      <c r="I773" s="54"/>
      <c r="J773" s="17"/>
      <c r="K773" s="47">
        <f>IF(FluxoCaixa10131514[[#This Row],[Movimento ]]="Saldo Inicial",FluxoCaixa10131514[[#This Row],[R$ (Valores)]],K772+FluxoCaixa10131514[[#This Row],[Valores Receitas / Despesas]])</f>
        <v>208.91000000004578</v>
      </c>
      <c r="L773" s="53">
        <f>IF(FluxoCaixa10131514[[#This Row],[Entrada / Saída]]="Saída",FluxoCaixa10131514[[#This Row],[R$ (Valores)]]*-1,FluxoCaixa10131514[[#This Row],[R$ (Valores)]])</f>
        <v>0</v>
      </c>
    </row>
    <row r="774" spans="2:12">
      <c r="B774" s="48"/>
      <c r="C774" s="48"/>
      <c r="D774" s="16"/>
      <c r="E774" s="48"/>
      <c r="F774" s="17"/>
      <c r="G774" s="17"/>
      <c r="H774" s="17"/>
      <c r="I774" s="54"/>
      <c r="J774" s="17"/>
      <c r="K774" s="47">
        <f>IF(FluxoCaixa10131514[[#This Row],[Movimento ]]="Saldo Inicial",FluxoCaixa10131514[[#This Row],[R$ (Valores)]],K773+FluxoCaixa10131514[[#This Row],[Valores Receitas / Despesas]])</f>
        <v>208.91000000004578</v>
      </c>
      <c r="L774" s="53">
        <f>IF(FluxoCaixa10131514[[#This Row],[Entrada / Saída]]="Saída",FluxoCaixa10131514[[#This Row],[R$ (Valores)]]*-1,FluxoCaixa10131514[[#This Row],[R$ (Valores)]])</f>
        <v>0</v>
      </c>
    </row>
    <row r="775" spans="2:12">
      <c r="B775" s="48"/>
      <c r="C775" s="48"/>
      <c r="D775" s="16"/>
      <c r="E775" s="48"/>
      <c r="F775" s="17"/>
      <c r="G775" s="17"/>
      <c r="H775" s="17"/>
      <c r="I775" s="54"/>
      <c r="J775" s="17"/>
      <c r="K775" s="47">
        <f>IF(FluxoCaixa10131514[[#This Row],[Movimento ]]="Saldo Inicial",FluxoCaixa10131514[[#This Row],[R$ (Valores)]],K774+FluxoCaixa10131514[[#This Row],[Valores Receitas / Despesas]])</f>
        <v>208.91000000004578</v>
      </c>
      <c r="L775" s="53">
        <f>IF(FluxoCaixa10131514[[#This Row],[Entrada / Saída]]="Saída",FluxoCaixa10131514[[#This Row],[R$ (Valores)]]*-1,FluxoCaixa10131514[[#This Row],[R$ (Valores)]])</f>
        <v>0</v>
      </c>
    </row>
    <row r="776" spans="2:12">
      <c r="B776" s="48"/>
      <c r="C776" s="48"/>
      <c r="D776" s="16"/>
      <c r="E776" s="48"/>
      <c r="F776" s="17"/>
      <c r="G776" s="17"/>
      <c r="H776" s="17"/>
      <c r="I776" s="54"/>
      <c r="J776" s="17"/>
      <c r="K776" s="47">
        <f>IF(FluxoCaixa10131514[[#This Row],[Movimento ]]="Saldo Inicial",FluxoCaixa10131514[[#This Row],[R$ (Valores)]],K775+FluxoCaixa10131514[[#This Row],[Valores Receitas / Despesas]])</f>
        <v>208.91000000004578</v>
      </c>
      <c r="L776" s="53">
        <f>IF(FluxoCaixa10131514[[#This Row],[Entrada / Saída]]="Saída",FluxoCaixa10131514[[#This Row],[R$ (Valores)]]*-1,FluxoCaixa10131514[[#This Row],[R$ (Valores)]])</f>
        <v>0</v>
      </c>
    </row>
    <row r="777" spans="2:12">
      <c r="B777" s="48"/>
      <c r="C777" s="48"/>
      <c r="D777" s="16"/>
      <c r="E777" s="48"/>
      <c r="F777" s="17"/>
      <c r="G777" s="17"/>
      <c r="H777" s="17"/>
      <c r="I777" s="54"/>
      <c r="J777" s="17"/>
      <c r="K777" s="47">
        <f>IF(FluxoCaixa10131514[[#This Row],[Movimento ]]="Saldo Inicial",FluxoCaixa10131514[[#This Row],[R$ (Valores)]],K776+FluxoCaixa10131514[[#This Row],[Valores Receitas / Despesas]])</f>
        <v>208.91000000004578</v>
      </c>
      <c r="L777" s="53">
        <f>IF(FluxoCaixa10131514[[#This Row],[Entrada / Saída]]="Saída",FluxoCaixa10131514[[#This Row],[R$ (Valores)]]*-1,FluxoCaixa10131514[[#This Row],[R$ (Valores)]])</f>
        <v>0</v>
      </c>
    </row>
    <row r="778" spans="2:12">
      <c r="B778" s="48"/>
      <c r="C778" s="48"/>
      <c r="D778" s="16"/>
      <c r="E778" s="48"/>
      <c r="F778" s="17"/>
      <c r="G778" s="17"/>
      <c r="H778" s="17"/>
      <c r="I778" s="54"/>
      <c r="J778" s="17"/>
      <c r="K778" s="47">
        <f>IF(FluxoCaixa10131514[[#This Row],[Movimento ]]="Saldo Inicial",FluxoCaixa10131514[[#This Row],[R$ (Valores)]],K777+FluxoCaixa10131514[[#This Row],[Valores Receitas / Despesas]])</f>
        <v>208.91000000004578</v>
      </c>
      <c r="L778" s="53">
        <f>IF(FluxoCaixa10131514[[#This Row],[Entrada / Saída]]="Saída",FluxoCaixa10131514[[#This Row],[R$ (Valores)]]*-1,FluxoCaixa10131514[[#This Row],[R$ (Valores)]])</f>
        <v>0</v>
      </c>
    </row>
    <row r="779" spans="2:12">
      <c r="B779" s="48"/>
      <c r="C779" s="48"/>
      <c r="D779" s="16"/>
      <c r="E779" s="48"/>
      <c r="F779" s="17"/>
      <c r="G779" s="17"/>
      <c r="H779" s="17"/>
      <c r="I779" s="54"/>
      <c r="J779" s="17"/>
      <c r="K779" s="47">
        <f>IF(FluxoCaixa10131514[[#This Row],[Movimento ]]="Saldo Inicial",FluxoCaixa10131514[[#This Row],[R$ (Valores)]],K778+FluxoCaixa10131514[[#This Row],[Valores Receitas / Despesas]])</f>
        <v>208.91000000004578</v>
      </c>
      <c r="L779" s="53">
        <f>IF(FluxoCaixa10131514[[#This Row],[Entrada / Saída]]="Saída",FluxoCaixa10131514[[#This Row],[R$ (Valores)]]*-1,FluxoCaixa10131514[[#This Row],[R$ (Valores)]])</f>
        <v>0</v>
      </c>
    </row>
    <row r="780" spans="2:12">
      <c r="B780" s="48"/>
      <c r="C780" s="48"/>
      <c r="D780" s="16"/>
      <c r="E780" s="48"/>
      <c r="F780" s="17"/>
      <c r="G780" s="17"/>
      <c r="H780" s="17"/>
      <c r="I780" s="54"/>
      <c r="J780" s="17"/>
      <c r="K780" s="47">
        <f>IF(FluxoCaixa10131514[[#This Row],[Movimento ]]="Saldo Inicial",FluxoCaixa10131514[[#This Row],[R$ (Valores)]],K779+FluxoCaixa10131514[[#This Row],[Valores Receitas / Despesas]])</f>
        <v>208.91000000004578</v>
      </c>
      <c r="L780" s="53">
        <f>IF(FluxoCaixa10131514[[#This Row],[Entrada / Saída]]="Saída",FluxoCaixa10131514[[#This Row],[R$ (Valores)]]*-1,FluxoCaixa10131514[[#This Row],[R$ (Valores)]])</f>
        <v>0</v>
      </c>
    </row>
    <row r="781" spans="2:12">
      <c r="B781" s="48"/>
      <c r="C781" s="48"/>
      <c r="D781" s="16"/>
      <c r="E781" s="48"/>
      <c r="F781" s="17"/>
      <c r="G781" s="17"/>
      <c r="H781" s="17"/>
      <c r="I781" s="21"/>
      <c r="J781" s="45"/>
      <c r="K781" s="47">
        <f>IF(FluxoCaixa10131514[[#This Row],[Movimento ]]="Saldo Inicial",FluxoCaixa10131514[[#This Row],[R$ (Valores)]],K780+FluxoCaixa10131514[[#This Row],[Valores Receitas / Despesas]])</f>
        <v>208.91000000004578</v>
      </c>
      <c r="L781" s="53">
        <f>IF(FluxoCaixa10131514[[#This Row],[Entrada / Saída]]="Saída",FluxoCaixa10131514[[#This Row],[R$ (Valores)]]*-1,FluxoCaixa10131514[[#This Row],[R$ (Valores)]])</f>
        <v>0</v>
      </c>
    </row>
    <row r="782" spans="2:12">
      <c r="B782" s="48"/>
      <c r="C782" s="48"/>
      <c r="D782" s="16"/>
      <c r="E782" s="48"/>
      <c r="F782" s="17"/>
      <c r="G782" s="17"/>
      <c r="H782" s="17"/>
      <c r="I782" s="21"/>
      <c r="J782" s="45"/>
      <c r="K782" s="47">
        <f>IF(FluxoCaixa10131514[[#This Row],[Movimento ]]="Saldo Inicial",FluxoCaixa10131514[[#This Row],[R$ (Valores)]],K781+FluxoCaixa10131514[[#This Row],[Valores Receitas / Despesas]])</f>
        <v>208.91000000004578</v>
      </c>
      <c r="L782" s="53">
        <f>IF(FluxoCaixa10131514[[#This Row],[Entrada / Saída]]="Saída",FluxoCaixa10131514[[#This Row],[R$ (Valores)]]*-1,FluxoCaixa10131514[[#This Row],[R$ (Valores)]])</f>
        <v>0</v>
      </c>
    </row>
    <row r="783" spans="2:12">
      <c r="B783" s="48"/>
      <c r="C783" s="48"/>
      <c r="D783" s="16"/>
      <c r="E783" s="48"/>
      <c r="F783" s="45"/>
      <c r="G783" s="45"/>
      <c r="H783" s="17"/>
      <c r="I783" s="54"/>
      <c r="J783" s="45"/>
      <c r="K783" s="47">
        <f>IF(FluxoCaixa10131514[[#This Row],[Movimento ]]="Saldo Inicial",FluxoCaixa10131514[[#This Row],[R$ (Valores)]],K782+FluxoCaixa10131514[[#This Row],[Valores Receitas / Despesas]])</f>
        <v>208.91000000004578</v>
      </c>
      <c r="L783" s="53">
        <f>IF(FluxoCaixa10131514[[#This Row],[Entrada / Saída]]="Saída",FluxoCaixa10131514[[#This Row],[R$ (Valores)]]*-1,FluxoCaixa10131514[[#This Row],[R$ (Valores)]])</f>
        <v>0</v>
      </c>
    </row>
    <row r="784" spans="2:12">
      <c r="B784" s="48"/>
      <c r="C784" s="48"/>
      <c r="D784" s="16"/>
      <c r="E784" s="48"/>
      <c r="F784" s="45"/>
      <c r="G784" s="45"/>
      <c r="H784" s="17"/>
      <c r="I784" s="54"/>
      <c r="J784" s="45"/>
      <c r="K784" s="47">
        <f>IF(FluxoCaixa10131514[[#This Row],[Movimento ]]="Saldo Inicial",FluxoCaixa10131514[[#This Row],[R$ (Valores)]],K783+FluxoCaixa10131514[[#This Row],[Valores Receitas / Despesas]])</f>
        <v>208.91000000004578</v>
      </c>
      <c r="L784" s="53">
        <f>IF(FluxoCaixa10131514[[#This Row],[Entrada / Saída]]="Saída",FluxoCaixa10131514[[#This Row],[R$ (Valores)]]*-1,FluxoCaixa10131514[[#This Row],[R$ (Valores)]])</f>
        <v>0</v>
      </c>
    </row>
    <row r="785" spans="2:12">
      <c r="B785" s="48"/>
      <c r="C785" s="48"/>
      <c r="D785" s="16"/>
      <c r="E785" s="48"/>
      <c r="F785" s="17"/>
      <c r="G785" s="45"/>
      <c r="H785" s="17"/>
      <c r="I785" s="54"/>
      <c r="J785" s="45"/>
      <c r="K785" s="47">
        <f>IF(FluxoCaixa10131514[[#This Row],[Movimento ]]="Saldo Inicial",FluxoCaixa10131514[[#This Row],[R$ (Valores)]],K784+FluxoCaixa10131514[[#This Row],[Valores Receitas / Despesas]])</f>
        <v>208.91000000004578</v>
      </c>
      <c r="L785" s="53">
        <f>IF(FluxoCaixa10131514[[#This Row],[Entrada / Saída]]="Saída",FluxoCaixa10131514[[#This Row],[R$ (Valores)]]*-1,FluxoCaixa10131514[[#This Row],[R$ (Valores)]])</f>
        <v>0</v>
      </c>
    </row>
    <row r="786" spans="2:12">
      <c r="B786" s="48"/>
      <c r="C786" s="48"/>
      <c r="D786" s="16"/>
      <c r="E786" s="48"/>
      <c r="F786" s="17"/>
      <c r="G786" s="45"/>
      <c r="H786" s="17"/>
      <c r="I786" s="54"/>
      <c r="J786" s="45"/>
      <c r="K786" s="47">
        <f>IF(FluxoCaixa10131514[[#This Row],[Movimento ]]="Saldo Inicial",FluxoCaixa10131514[[#This Row],[R$ (Valores)]],K785+FluxoCaixa10131514[[#This Row],[Valores Receitas / Despesas]])</f>
        <v>208.91000000004578</v>
      </c>
      <c r="L786" s="53">
        <f>IF(FluxoCaixa10131514[[#This Row],[Entrada / Saída]]="Saída",FluxoCaixa10131514[[#This Row],[R$ (Valores)]]*-1,FluxoCaixa10131514[[#This Row],[R$ (Valores)]])</f>
        <v>0</v>
      </c>
    </row>
    <row r="787" spans="2:12">
      <c r="B787" s="48"/>
      <c r="C787" s="48"/>
      <c r="D787" s="16"/>
      <c r="E787" s="48"/>
      <c r="F787" s="45"/>
      <c r="G787" s="45"/>
      <c r="H787" s="17"/>
      <c r="I787" s="54"/>
      <c r="J787" s="45"/>
      <c r="K787" s="47">
        <f>IF(FluxoCaixa10131514[[#This Row],[Movimento ]]="Saldo Inicial",FluxoCaixa10131514[[#This Row],[R$ (Valores)]],K786+FluxoCaixa10131514[[#This Row],[Valores Receitas / Despesas]])</f>
        <v>208.91000000004578</v>
      </c>
      <c r="L787" s="53">
        <f>IF(FluxoCaixa10131514[[#This Row],[Entrada / Saída]]="Saída",FluxoCaixa10131514[[#This Row],[R$ (Valores)]]*-1,FluxoCaixa10131514[[#This Row],[R$ (Valores)]])</f>
        <v>0</v>
      </c>
    </row>
    <row r="788" spans="2:12">
      <c r="B788" s="48"/>
      <c r="C788" s="48"/>
      <c r="D788" s="16"/>
      <c r="E788" s="48"/>
      <c r="F788" s="45"/>
      <c r="G788" s="45"/>
      <c r="H788" s="17"/>
      <c r="I788" s="54"/>
      <c r="J788" s="45"/>
      <c r="K788" s="47">
        <f>IF(FluxoCaixa10131514[[#This Row],[Movimento ]]="Saldo Inicial",FluxoCaixa10131514[[#This Row],[R$ (Valores)]],K787+FluxoCaixa10131514[[#This Row],[Valores Receitas / Despesas]])</f>
        <v>208.91000000004578</v>
      </c>
      <c r="L788" s="53">
        <f>IF(FluxoCaixa10131514[[#This Row],[Entrada / Saída]]="Saída",FluxoCaixa10131514[[#This Row],[R$ (Valores)]]*-1,FluxoCaixa10131514[[#This Row],[R$ (Valores)]])</f>
        <v>0</v>
      </c>
    </row>
    <row r="789" spans="2:12">
      <c r="B789" s="48"/>
      <c r="C789" s="48"/>
      <c r="D789" s="16"/>
      <c r="E789" s="48"/>
      <c r="F789" s="17"/>
      <c r="G789" s="17"/>
      <c r="H789" s="17"/>
      <c r="I789" s="54"/>
      <c r="J789" s="45"/>
      <c r="K789" s="47">
        <f>IF(FluxoCaixa10131514[[#This Row],[Movimento ]]="Saldo Inicial",FluxoCaixa10131514[[#This Row],[R$ (Valores)]],K788+FluxoCaixa10131514[[#This Row],[Valores Receitas / Despesas]])</f>
        <v>208.91000000004578</v>
      </c>
      <c r="L789" s="53">
        <f>IF(FluxoCaixa10131514[[#This Row],[Entrada / Saída]]="Saída",FluxoCaixa10131514[[#This Row],[R$ (Valores)]]*-1,FluxoCaixa10131514[[#This Row],[R$ (Valores)]])</f>
        <v>0</v>
      </c>
    </row>
    <row r="790" spans="2:12">
      <c r="B790" s="48"/>
      <c r="C790" s="48"/>
      <c r="D790" s="16"/>
      <c r="E790" s="48"/>
      <c r="F790" s="17"/>
      <c r="G790" s="17"/>
      <c r="H790" s="17"/>
      <c r="I790" s="54"/>
      <c r="J790" s="45"/>
      <c r="K790" s="47">
        <f>IF(FluxoCaixa10131514[[#This Row],[Movimento ]]="Saldo Inicial",FluxoCaixa10131514[[#This Row],[R$ (Valores)]],K789+FluxoCaixa10131514[[#This Row],[Valores Receitas / Despesas]])</f>
        <v>208.91000000004578</v>
      </c>
      <c r="L790" s="53">
        <f>IF(FluxoCaixa10131514[[#This Row],[Entrada / Saída]]="Saída",FluxoCaixa10131514[[#This Row],[R$ (Valores)]]*-1,FluxoCaixa10131514[[#This Row],[R$ (Valores)]])</f>
        <v>0</v>
      </c>
    </row>
    <row r="791" spans="2:12">
      <c r="B791" s="48"/>
      <c r="C791" s="48"/>
      <c r="D791" s="16"/>
      <c r="E791" s="48"/>
      <c r="F791" s="17"/>
      <c r="G791" s="17"/>
      <c r="H791" s="17"/>
      <c r="I791" s="54"/>
      <c r="J791" s="45"/>
      <c r="K791" s="47">
        <f>IF(FluxoCaixa10131514[[#This Row],[Movimento ]]="Saldo Inicial",FluxoCaixa10131514[[#This Row],[R$ (Valores)]],K790+FluxoCaixa10131514[[#This Row],[Valores Receitas / Despesas]])</f>
        <v>208.91000000004578</v>
      </c>
      <c r="L791" s="53">
        <f>IF(FluxoCaixa10131514[[#This Row],[Entrada / Saída]]="Saída",FluxoCaixa10131514[[#This Row],[R$ (Valores)]]*-1,FluxoCaixa10131514[[#This Row],[R$ (Valores)]])</f>
        <v>0</v>
      </c>
    </row>
    <row r="792" spans="2:12">
      <c r="B792" s="48"/>
      <c r="C792" s="48"/>
      <c r="D792" s="16"/>
      <c r="E792" s="48"/>
      <c r="F792" s="45"/>
      <c r="G792" s="45"/>
      <c r="H792" s="17"/>
      <c r="I792" s="54"/>
      <c r="J792" s="45"/>
      <c r="K792" s="47">
        <f>IF(FluxoCaixa10131514[[#This Row],[Movimento ]]="Saldo Inicial",FluxoCaixa10131514[[#This Row],[R$ (Valores)]],K791+FluxoCaixa10131514[[#This Row],[Valores Receitas / Despesas]])</f>
        <v>208.91000000004578</v>
      </c>
      <c r="L792" s="53">
        <f>IF(FluxoCaixa10131514[[#This Row],[Entrada / Saída]]="Saída",FluxoCaixa10131514[[#This Row],[R$ (Valores)]]*-1,FluxoCaixa10131514[[#This Row],[R$ (Valores)]])</f>
        <v>0</v>
      </c>
    </row>
    <row r="793" spans="2:12">
      <c r="B793" s="48"/>
      <c r="C793" s="48"/>
      <c r="D793" s="16"/>
      <c r="E793" s="48"/>
      <c r="F793" s="45"/>
      <c r="G793" s="17"/>
      <c r="H793" s="17"/>
      <c r="I793" s="54"/>
      <c r="J793" s="45"/>
      <c r="K793" s="47">
        <f>IF(FluxoCaixa10131514[[#This Row],[Movimento ]]="Saldo Inicial",FluxoCaixa10131514[[#This Row],[R$ (Valores)]],K792+FluxoCaixa10131514[[#This Row],[Valores Receitas / Despesas]])</f>
        <v>208.91000000004578</v>
      </c>
      <c r="L793" s="53">
        <f>IF(FluxoCaixa10131514[[#This Row],[Entrada / Saída]]="Saída",FluxoCaixa10131514[[#This Row],[R$ (Valores)]]*-1,FluxoCaixa10131514[[#This Row],[R$ (Valores)]])</f>
        <v>0</v>
      </c>
    </row>
    <row r="794" spans="2:12">
      <c r="B794" s="48"/>
      <c r="C794" s="48"/>
      <c r="D794" s="16"/>
      <c r="E794" s="48"/>
      <c r="F794" s="45"/>
      <c r="G794" s="17"/>
      <c r="H794" s="17"/>
      <c r="I794" s="54"/>
      <c r="J794" s="45"/>
      <c r="K794" s="47">
        <f>IF(FluxoCaixa10131514[[#This Row],[Movimento ]]="Saldo Inicial",FluxoCaixa10131514[[#This Row],[R$ (Valores)]],K793+FluxoCaixa10131514[[#This Row],[Valores Receitas / Despesas]])</f>
        <v>208.91000000004578</v>
      </c>
      <c r="L794" s="53">
        <f>IF(FluxoCaixa10131514[[#This Row],[Entrada / Saída]]="Saída",FluxoCaixa10131514[[#This Row],[R$ (Valores)]]*-1,FluxoCaixa10131514[[#This Row],[R$ (Valores)]])</f>
        <v>0</v>
      </c>
    </row>
    <row r="795" spans="2:12">
      <c r="B795" s="48"/>
      <c r="C795" s="48"/>
      <c r="D795" s="16"/>
      <c r="E795" s="48"/>
      <c r="F795" s="17"/>
      <c r="G795" s="17"/>
      <c r="H795" s="17"/>
      <c r="I795" s="54"/>
      <c r="J795" s="45"/>
      <c r="K795" s="47">
        <f>IF(FluxoCaixa10131514[[#This Row],[Movimento ]]="Saldo Inicial",FluxoCaixa10131514[[#This Row],[R$ (Valores)]],K794+FluxoCaixa10131514[[#This Row],[Valores Receitas / Despesas]])</f>
        <v>208.91000000004578</v>
      </c>
      <c r="L795" s="53">
        <f>IF(FluxoCaixa10131514[[#This Row],[Entrada / Saída]]="Saída",FluxoCaixa10131514[[#This Row],[R$ (Valores)]]*-1,FluxoCaixa10131514[[#This Row],[R$ (Valores)]])</f>
        <v>0</v>
      </c>
    </row>
    <row r="796" spans="2:12">
      <c r="B796" s="48"/>
      <c r="C796" s="48"/>
      <c r="D796" s="16"/>
      <c r="E796" s="48"/>
      <c r="F796" s="17"/>
      <c r="G796" s="17"/>
      <c r="H796" s="17"/>
      <c r="I796" s="54"/>
      <c r="J796" s="45"/>
      <c r="K796" s="47">
        <f>IF(FluxoCaixa10131514[[#This Row],[Movimento ]]="Saldo Inicial",FluxoCaixa10131514[[#This Row],[R$ (Valores)]],K795+FluxoCaixa10131514[[#This Row],[Valores Receitas / Despesas]])</f>
        <v>208.91000000004578</v>
      </c>
      <c r="L796" s="53">
        <f>IF(FluxoCaixa10131514[[#This Row],[Entrada / Saída]]="Saída",FluxoCaixa10131514[[#This Row],[R$ (Valores)]]*-1,FluxoCaixa10131514[[#This Row],[R$ (Valores)]])</f>
        <v>0</v>
      </c>
    </row>
    <row r="797" spans="2:12">
      <c r="B797" s="48"/>
      <c r="C797" s="48"/>
      <c r="D797" s="16"/>
      <c r="E797" s="48"/>
      <c r="F797" s="45"/>
      <c r="G797" s="17"/>
      <c r="H797" s="17"/>
      <c r="I797" s="54"/>
      <c r="J797" s="45"/>
      <c r="K797" s="47">
        <f>IF(FluxoCaixa10131514[[#This Row],[Movimento ]]="Saldo Inicial",FluxoCaixa10131514[[#This Row],[R$ (Valores)]],K796+FluxoCaixa10131514[[#This Row],[Valores Receitas / Despesas]])</f>
        <v>208.91000000004578</v>
      </c>
      <c r="L797" s="53">
        <f>IF(FluxoCaixa10131514[[#This Row],[Entrada / Saída]]="Saída",FluxoCaixa10131514[[#This Row],[R$ (Valores)]]*-1,FluxoCaixa10131514[[#This Row],[R$ (Valores)]])</f>
        <v>0</v>
      </c>
    </row>
    <row r="798" spans="2:12">
      <c r="B798" s="48"/>
      <c r="C798" s="48"/>
      <c r="D798" s="16"/>
      <c r="E798" s="48"/>
      <c r="F798" s="17"/>
      <c r="G798" s="17"/>
      <c r="H798" s="17"/>
      <c r="I798" s="21"/>
      <c r="J798" s="45"/>
      <c r="K798" s="47">
        <f>IF(FluxoCaixa10131514[[#This Row],[Movimento ]]="Saldo Inicial",FluxoCaixa10131514[[#This Row],[R$ (Valores)]],K797+FluxoCaixa10131514[[#This Row],[Valores Receitas / Despesas]])</f>
        <v>208.91000000004578</v>
      </c>
      <c r="L798" s="53">
        <f>IF(FluxoCaixa10131514[[#This Row],[Entrada / Saída]]="Saída",FluxoCaixa10131514[[#This Row],[R$ (Valores)]]*-1,FluxoCaixa10131514[[#This Row],[R$ (Valores)]])</f>
        <v>0</v>
      </c>
    </row>
    <row r="799" spans="2:12">
      <c r="B799" s="48"/>
      <c r="C799" s="48"/>
      <c r="D799" s="16"/>
      <c r="E799" s="48"/>
      <c r="F799" s="17"/>
      <c r="G799" s="17"/>
      <c r="H799" s="17"/>
      <c r="I799" s="54"/>
      <c r="J799" s="45"/>
      <c r="K799" s="47">
        <f>IF(FluxoCaixa10131514[[#This Row],[Movimento ]]="Saldo Inicial",FluxoCaixa10131514[[#This Row],[R$ (Valores)]],K798+FluxoCaixa10131514[[#This Row],[Valores Receitas / Despesas]])</f>
        <v>208.91000000004578</v>
      </c>
      <c r="L799" s="53">
        <f>IF(FluxoCaixa10131514[[#This Row],[Entrada / Saída]]="Saída",FluxoCaixa10131514[[#This Row],[R$ (Valores)]]*-1,FluxoCaixa10131514[[#This Row],[R$ (Valores)]])</f>
        <v>0</v>
      </c>
    </row>
    <row r="800" spans="2:12">
      <c r="B800" s="48"/>
      <c r="C800" s="48"/>
      <c r="D800" s="16"/>
      <c r="E800" s="48"/>
      <c r="F800" s="17"/>
      <c r="G800" s="17"/>
      <c r="H800" s="17"/>
      <c r="I800" s="54"/>
      <c r="J800" s="45"/>
      <c r="K800" s="47">
        <f>IF(FluxoCaixa10131514[[#This Row],[Movimento ]]="Saldo Inicial",FluxoCaixa10131514[[#This Row],[R$ (Valores)]],K799+FluxoCaixa10131514[[#This Row],[Valores Receitas / Despesas]])</f>
        <v>208.91000000004578</v>
      </c>
      <c r="L800" s="53">
        <f>IF(FluxoCaixa10131514[[#This Row],[Entrada / Saída]]="Saída",FluxoCaixa10131514[[#This Row],[R$ (Valores)]]*-1,FluxoCaixa10131514[[#This Row],[R$ (Valores)]])</f>
        <v>0</v>
      </c>
    </row>
    <row r="801" spans="2:12">
      <c r="B801" s="48"/>
      <c r="C801" s="48"/>
      <c r="D801" s="16"/>
      <c r="E801" s="48"/>
      <c r="F801" s="17"/>
      <c r="G801" s="17"/>
      <c r="H801" s="17"/>
      <c r="I801" s="54"/>
      <c r="J801" s="45"/>
      <c r="K801" s="47">
        <f>IF(FluxoCaixa10131514[[#This Row],[Movimento ]]="Saldo Inicial",FluxoCaixa10131514[[#This Row],[R$ (Valores)]],K800+FluxoCaixa10131514[[#This Row],[Valores Receitas / Despesas]])</f>
        <v>208.91000000004578</v>
      </c>
      <c r="L801" s="53">
        <f>IF(FluxoCaixa10131514[[#This Row],[Entrada / Saída]]="Saída",FluxoCaixa10131514[[#This Row],[R$ (Valores)]]*-1,FluxoCaixa10131514[[#This Row],[R$ (Valores)]])</f>
        <v>0</v>
      </c>
    </row>
    <row r="802" spans="2:12">
      <c r="B802" s="48"/>
      <c r="C802" s="48"/>
      <c r="D802" s="16"/>
      <c r="E802" s="48"/>
      <c r="F802" s="17"/>
      <c r="G802" s="17"/>
      <c r="H802" s="17"/>
      <c r="I802" s="54"/>
      <c r="J802" s="45"/>
      <c r="K802" s="47">
        <f>IF(FluxoCaixa10131514[[#This Row],[Movimento ]]="Saldo Inicial",FluxoCaixa10131514[[#This Row],[R$ (Valores)]],K801+FluxoCaixa10131514[[#This Row],[Valores Receitas / Despesas]])</f>
        <v>208.91000000004578</v>
      </c>
      <c r="L802" s="53">
        <f>IF(FluxoCaixa10131514[[#This Row],[Entrada / Saída]]="Saída",FluxoCaixa10131514[[#This Row],[R$ (Valores)]]*-1,FluxoCaixa10131514[[#This Row],[R$ (Valores)]])</f>
        <v>0</v>
      </c>
    </row>
    <row r="803" spans="2:12">
      <c r="B803" s="48"/>
      <c r="C803" s="48"/>
      <c r="D803" s="16"/>
      <c r="E803" s="48"/>
      <c r="F803" s="17"/>
      <c r="G803" s="17"/>
      <c r="H803" s="17"/>
      <c r="I803" s="54"/>
      <c r="J803" s="45"/>
      <c r="K803" s="47">
        <f>IF(FluxoCaixa10131514[[#This Row],[Movimento ]]="Saldo Inicial",FluxoCaixa10131514[[#This Row],[R$ (Valores)]],K802+FluxoCaixa10131514[[#This Row],[Valores Receitas / Despesas]])</f>
        <v>208.91000000004578</v>
      </c>
      <c r="L803" s="53">
        <f>IF(FluxoCaixa10131514[[#This Row],[Entrada / Saída]]="Saída",FluxoCaixa10131514[[#This Row],[R$ (Valores)]]*-1,FluxoCaixa10131514[[#This Row],[R$ (Valores)]])</f>
        <v>0</v>
      </c>
    </row>
    <row r="804" spans="2:12">
      <c r="B804" s="48"/>
      <c r="C804" s="48"/>
      <c r="D804" s="16"/>
      <c r="E804" s="48"/>
      <c r="F804" s="17"/>
      <c r="G804" s="17"/>
      <c r="H804" s="17"/>
      <c r="I804" s="54"/>
      <c r="J804" s="45"/>
      <c r="K804" s="47">
        <f>IF(FluxoCaixa10131514[[#This Row],[Movimento ]]="Saldo Inicial",FluxoCaixa10131514[[#This Row],[R$ (Valores)]],K803+FluxoCaixa10131514[[#This Row],[Valores Receitas / Despesas]])</f>
        <v>208.91000000004578</v>
      </c>
      <c r="L804" s="53">
        <f>IF(FluxoCaixa10131514[[#This Row],[Entrada / Saída]]="Saída",FluxoCaixa10131514[[#This Row],[R$ (Valores)]]*-1,FluxoCaixa10131514[[#This Row],[R$ (Valores)]])</f>
        <v>0</v>
      </c>
    </row>
    <row r="805" spans="2:12">
      <c r="B805" s="48"/>
      <c r="C805" s="48"/>
      <c r="D805" s="16"/>
      <c r="E805" s="48"/>
      <c r="F805" s="17"/>
      <c r="G805" s="17"/>
      <c r="H805" s="17"/>
      <c r="I805" s="54"/>
      <c r="J805" s="45"/>
      <c r="K805" s="47">
        <f>IF(FluxoCaixa10131514[[#This Row],[Movimento ]]="Saldo Inicial",FluxoCaixa10131514[[#This Row],[R$ (Valores)]],K804+FluxoCaixa10131514[[#This Row],[Valores Receitas / Despesas]])</f>
        <v>208.91000000004578</v>
      </c>
      <c r="L805" s="53">
        <f>IF(FluxoCaixa10131514[[#This Row],[Entrada / Saída]]="Saída",FluxoCaixa10131514[[#This Row],[R$ (Valores)]]*-1,FluxoCaixa10131514[[#This Row],[R$ (Valores)]])</f>
        <v>0</v>
      </c>
    </row>
    <row r="806" spans="2:12">
      <c r="B806" s="48"/>
      <c r="C806" s="48"/>
      <c r="D806" s="16"/>
      <c r="E806" s="48"/>
      <c r="F806" s="17"/>
      <c r="G806" s="17"/>
      <c r="H806" s="17"/>
      <c r="I806" s="54"/>
      <c r="J806" s="45"/>
      <c r="K806" s="47">
        <f>IF(FluxoCaixa10131514[[#This Row],[Movimento ]]="Saldo Inicial",FluxoCaixa10131514[[#This Row],[R$ (Valores)]],K805+FluxoCaixa10131514[[#This Row],[Valores Receitas / Despesas]])</f>
        <v>208.91000000004578</v>
      </c>
      <c r="L806" s="53">
        <f>IF(FluxoCaixa10131514[[#This Row],[Entrada / Saída]]="Saída",FluxoCaixa10131514[[#This Row],[R$ (Valores)]]*-1,FluxoCaixa10131514[[#This Row],[R$ (Valores)]])</f>
        <v>0</v>
      </c>
    </row>
    <row r="807" spans="2:12">
      <c r="B807" s="48"/>
      <c r="C807" s="48"/>
      <c r="D807" s="16"/>
      <c r="E807" s="48"/>
      <c r="F807" s="17"/>
      <c r="G807" s="17"/>
      <c r="H807" s="17"/>
      <c r="I807" s="54"/>
      <c r="J807" s="45"/>
      <c r="K807" s="47">
        <f>IF(FluxoCaixa10131514[[#This Row],[Movimento ]]="Saldo Inicial",FluxoCaixa10131514[[#This Row],[R$ (Valores)]],K806+FluxoCaixa10131514[[#This Row],[Valores Receitas / Despesas]])</f>
        <v>208.91000000004578</v>
      </c>
      <c r="L807" s="53">
        <f>IF(FluxoCaixa10131514[[#This Row],[Entrada / Saída]]="Saída",FluxoCaixa10131514[[#This Row],[R$ (Valores)]]*-1,FluxoCaixa10131514[[#This Row],[R$ (Valores)]])</f>
        <v>0</v>
      </c>
    </row>
    <row r="808" spans="2:12">
      <c r="B808" s="48"/>
      <c r="C808" s="48"/>
      <c r="D808" s="16"/>
      <c r="E808" s="48"/>
      <c r="F808" s="45"/>
      <c r="G808" s="45"/>
      <c r="H808" s="17"/>
      <c r="I808" s="54"/>
      <c r="J808" s="45"/>
      <c r="K808" s="47">
        <f>IF(FluxoCaixa10131514[[#This Row],[Movimento ]]="Saldo Inicial",FluxoCaixa10131514[[#This Row],[R$ (Valores)]],K807+FluxoCaixa10131514[[#This Row],[Valores Receitas / Despesas]])</f>
        <v>208.91000000004578</v>
      </c>
      <c r="L808" s="53">
        <f>IF(FluxoCaixa10131514[[#This Row],[Entrada / Saída]]="Saída",FluxoCaixa10131514[[#This Row],[R$ (Valores)]]*-1,FluxoCaixa10131514[[#This Row],[R$ (Valores)]])</f>
        <v>0</v>
      </c>
    </row>
    <row r="809" spans="2:12">
      <c r="B809" s="48"/>
      <c r="C809" s="48"/>
      <c r="D809" s="16"/>
      <c r="E809" s="48"/>
      <c r="F809" s="45"/>
      <c r="G809" s="45"/>
      <c r="H809" s="17"/>
      <c r="I809" s="54"/>
      <c r="J809" s="45"/>
      <c r="K809" s="47">
        <f>IF(FluxoCaixa10131514[[#This Row],[Movimento ]]="Saldo Inicial",FluxoCaixa10131514[[#This Row],[R$ (Valores)]],K808+FluxoCaixa10131514[[#This Row],[Valores Receitas / Despesas]])</f>
        <v>208.91000000004578</v>
      </c>
      <c r="L809" s="53">
        <f>IF(FluxoCaixa10131514[[#This Row],[Entrada / Saída]]="Saída",FluxoCaixa10131514[[#This Row],[R$ (Valores)]]*-1,FluxoCaixa10131514[[#This Row],[R$ (Valores)]])</f>
        <v>0</v>
      </c>
    </row>
    <row r="810" spans="2:12">
      <c r="B810" s="48"/>
      <c r="C810" s="48"/>
      <c r="D810" s="16"/>
      <c r="E810" s="48"/>
      <c r="F810" s="45"/>
      <c r="G810" s="45"/>
      <c r="H810" s="17"/>
      <c r="I810" s="54"/>
      <c r="J810" s="45"/>
      <c r="K810" s="47">
        <f>IF(FluxoCaixa10131514[[#This Row],[Movimento ]]="Saldo Inicial",FluxoCaixa10131514[[#This Row],[R$ (Valores)]],K809+FluxoCaixa10131514[[#This Row],[Valores Receitas / Despesas]])</f>
        <v>208.91000000004578</v>
      </c>
      <c r="L810" s="53">
        <f>IF(FluxoCaixa10131514[[#This Row],[Entrada / Saída]]="Saída",FluxoCaixa10131514[[#This Row],[R$ (Valores)]]*-1,FluxoCaixa10131514[[#This Row],[R$ (Valores)]])</f>
        <v>0</v>
      </c>
    </row>
    <row r="811" spans="2:12">
      <c r="B811" s="48"/>
      <c r="C811" s="48"/>
      <c r="D811" s="16"/>
      <c r="E811" s="48"/>
      <c r="F811" s="45"/>
      <c r="G811" s="45"/>
      <c r="H811" s="17"/>
      <c r="I811" s="54"/>
      <c r="J811" s="45"/>
      <c r="K811" s="47">
        <f>IF(FluxoCaixa10131514[[#This Row],[Movimento ]]="Saldo Inicial",FluxoCaixa10131514[[#This Row],[R$ (Valores)]],K810+FluxoCaixa10131514[[#This Row],[Valores Receitas / Despesas]])</f>
        <v>208.91000000004578</v>
      </c>
      <c r="L811" s="53">
        <f>IF(FluxoCaixa10131514[[#This Row],[Entrada / Saída]]="Saída",FluxoCaixa10131514[[#This Row],[R$ (Valores)]]*-1,FluxoCaixa10131514[[#This Row],[R$ (Valores)]])</f>
        <v>0</v>
      </c>
    </row>
    <row r="812" spans="2:12">
      <c r="B812" s="48"/>
      <c r="C812" s="48"/>
      <c r="D812" s="16"/>
      <c r="E812" s="48"/>
      <c r="F812" s="17"/>
      <c r="G812" s="17"/>
      <c r="H812" s="17"/>
      <c r="I812" s="54"/>
      <c r="J812" s="45"/>
      <c r="K812" s="47">
        <f>IF(FluxoCaixa10131514[[#This Row],[Movimento ]]="Saldo Inicial",FluxoCaixa10131514[[#This Row],[R$ (Valores)]],K811+FluxoCaixa10131514[[#This Row],[Valores Receitas / Despesas]])</f>
        <v>208.91000000004578</v>
      </c>
      <c r="L812" s="53">
        <f>IF(FluxoCaixa10131514[[#This Row],[Entrada / Saída]]="Saída",FluxoCaixa10131514[[#This Row],[R$ (Valores)]]*-1,FluxoCaixa10131514[[#This Row],[R$ (Valores)]])</f>
        <v>0</v>
      </c>
    </row>
    <row r="813" spans="2:12">
      <c r="B813" s="48"/>
      <c r="C813" s="48"/>
      <c r="D813" s="16"/>
      <c r="E813" s="48"/>
      <c r="F813" s="17"/>
      <c r="G813" s="17"/>
      <c r="H813" s="17"/>
      <c r="I813" s="54"/>
      <c r="J813" s="45"/>
      <c r="K813" s="47">
        <f>IF(FluxoCaixa10131514[[#This Row],[Movimento ]]="Saldo Inicial",FluxoCaixa10131514[[#This Row],[R$ (Valores)]],K812+FluxoCaixa10131514[[#This Row],[Valores Receitas / Despesas]])</f>
        <v>208.91000000004578</v>
      </c>
      <c r="L813" s="53">
        <f>IF(FluxoCaixa10131514[[#This Row],[Entrada / Saída]]="Saída",FluxoCaixa10131514[[#This Row],[R$ (Valores)]]*-1,FluxoCaixa10131514[[#This Row],[R$ (Valores)]])</f>
        <v>0</v>
      </c>
    </row>
    <row r="814" spans="2:12">
      <c r="B814" s="48"/>
      <c r="C814" s="48"/>
      <c r="D814" s="16"/>
      <c r="E814" s="48"/>
      <c r="F814" s="45"/>
      <c r="G814" s="45"/>
      <c r="H814" s="17"/>
      <c r="I814" s="54"/>
      <c r="J814" s="45"/>
      <c r="K814" s="47">
        <f>IF(FluxoCaixa10131514[[#This Row],[Movimento ]]="Saldo Inicial",FluxoCaixa10131514[[#This Row],[R$ (Valores)]],K813+FluxoCaixa10131514[[#This Row],[Valores Receitas / Despesas]])</f>
        <v>208.91000000004578</v>
      </c>
      <c r="L814" s="53">
        <f>IF(FluxoCaixa10131514[[#This Row],[Entrada / Saída]]="Saída",FluxoCaixa10131514[[#This Row],[R$ (Valores)]]*-1,FluxoCaixa10131514[[#This Row],[R$ (Valores)]])</f>
        <v>0</v>
      </c>
    </row>
    <row r="815" spans="2:12">
      <c r="B815" s="48"/>
      <c r="C815" s="48"/>
      <c r="D815" s="16"/>
      <c r="E815" s="48"/>
      <c r="F815" s="17"/>
      <c r="G815" s="17"/>
      <c r="H815" s="17"/>
      <c r="I815" s="54"/>
      <c r="J815" s="45"/>
      <c r="K815" s="47">
        <f>IF(FluxoCaixa10131514[[#This Row],[Movimento ]]="Saldo Inicial",FluxoCaixa10131514[[#This Row],[R$ (Valores)]],K814+FluxoCaixa10131514[[#This Row],[Valores Receitas / Despesas]])</f>
        <v>208.91000000004578</v>
      </c>
      <c r="L815" s="53">
        <f>IF(FluxoCaixa10131514[[#This Row],[Entrada / Saída]]="Saída",FluxoCaixa10131514[[#This Row],[R$ (Valores)]]*-1,FluxoCaixa10131514[[#This Row],[R$ (Valores)]])</f>
        <v>0</v>
      </c>
    </row>
    <row r="816" spans="2:12">
      <c r="B816" s="48"/>
      <c r="C816" s="48"/>
      <c r="D816" s="16"/>
      <c r="E816" s="48"/>
      <c r="F816" s="17"/>
      <c r="G816" s="17"/>
      <c r="H816" s="17"/>
      <c r="I816" s="54"/>
      <c r="J816" s="45"/>
      <c r="K816" s="47">
        <f>IF(FluxoCaixa10131514[[#This Row],[Movimento ]]="Saldo Inicial",FluxoCaixa10131514[[#This Row],[R$ (Valores)]],K815+FluxoCaixa10131514[[#This Row],[Valores Receitas / Despesas]])</f>
        <v>208.91000000004578</v>
      </c>
      <c r="L816" s="53">
        <f>IF(FluxoCaixa10131514[[#This Row],[Entrada / Saída]]="Saída",FluxoCaixa10131514[[#This Row],[R$ (Valores)]]*-1,FluxoCaixa10131514[[#This Row],[R$ (Valores)]])</f>
        <v>0</v>
      </c>
    </row>
    <row r="817" spans="2:12">
      <c r="B817" s="48"/>
      <c r="C817" s="48"/>
      <c r="D817" s="16"/>
      <c r="E817" s="48"/>
      <c r="F817" s="17"/>
      <c r="G817" s="17"/>
      <c r="H817" s="17"/>
      <c r="I817" s="54"/>
      <c r="J817" s="45"/>
      <c r="K817" s="47">
        <f>IF(FluxoCaixa10131514[[#This Row],[Movimento ]]="Saldo Inicial",FluxoCaixa10131514[[#This Row],[R$ (Valores)]],K816+FluxoCaixa10131514[[#This Row],[Valores Receitas / Despesas]])</f>
        <v>208.91000000004578</v>
      </c>
      <c r="L817" s="53">
        <f>IF(FluxoCaixa10131514[[#This Row],[Entrada / Saída]]="Saída",FluxoCaixa10131514[[#This Row],[R$ (Valores)]]*-1,FluxoCaixa10131514[[#This Row],[R$ (Valores)]])</f>
        <v>0</v>
      </c>
    </row>
    <row r="818" spans="2:12">
      <c r="B818" s="48"/>
      <c r="C818" s="48"/>
      <c r="D818" s="16"/>
      <c r="E818" s="48"/>
      <c r="F818" s="17"/>
      <c r="G818" s="17"/>
      <c r="H818" s="17"/>
      <c r="I818" s="54"/>
      <c r="J818" s="45"/>
      <c r="K818" s="47">
        <f>IF(FluxoCaixa10131514[[#This Row],[Movimento ]]="Saldo Inicial",FluxoCaixa10131514[[#This Row],[R$ (Valores)]],K817+FluxoCaixa10131514[[#This Row],[Valores Receitas / Despesas]])</f>
        <v>208.91000000004578</v>
      </c>
      <c r="L818" s="53">
        <f>IF(FluxoCaixa10131514[[#This Row],[Entrada / Saída]]="Saída",FluxoCaixa10131514[[#This Row],[R$ (Valores)]]*-1,FluxoCaixa10131514[[#This Row],[R$ (Valores)]])</f>
        <v>0</v>
      </c>
    </row>
    <row r="819" spans="2:12">
      <c r="B819" s="48"/>
      <c r="C819" s="48"/>
      <c r="D819" s="16"/>
      <c r="E819" s="48"/>
      <c r="F819" s="17"/>
      <c r="G819" s="17"/>
      <c r="H819" s="17"/>
      <c r="I819" s="54"/>
      <c r="J819" s="45"/>
      <c r="K819" s="47">
        <f>IF(FluxoCaixa10131514[[#This Row],[Movimento ]]="Saldo Inicial",FluxoCaixa10131514[[#This Row],[R$ (Valores)]],K818+FluxoCaixa10131514[[#This Row],[Valores Receitas / Despesas]])</f>
        <v>208.91000000004578</v>
      </c>
      <c r="L819" s="53">
        <f>IF(FluxoCaixa10131514[[#This Row],[Entrada / Saída]]="Saída",FluxoCaixa10131514[[#This Row],[R$ (Valores)]]*-1,FluxoCaixa10131514[[#This Row],[R$ (Valores)]])</f>
        <v>0</v>
      </c>
    </row>
    <row r="820" spans="2:12">
      <c r="B820" s="48"/>
      <c r="C820" s="48"/>
      <c r="D820" s="16"/>
      <c r="E820" s="48"/>
      <c r="F820" s="17"/>
      <c r="G820" s="17"/>
      <c r="H820" s="17"/>
      <c r="I820" s="54"/>
      <c r="J820" s="45"/>
      <c r="K820" s="47">
        <f>IF(FluxoCaixa10131514[[#This Row],[Movimento ]]="Saldo Inicial",FluxoCaixa10131514[[#This Row],[R$ (Valores)]],K819+FluxoCaixa10131514[[#This Row],[Valores Receitas / Despesas]])</f>
        <v>208.91000000004578</v>
      </c>
      <c r="L820" s="53">
        <f>IF(FluxoCaixa10131514[[#This Row],[Entrada / Saída]]="Saída",FluxoCaixa10131514[[#This Row],[R$ (Valores)]]*-1,FluxoCaixa10131514[[#This Row],[R$ (Valores)]])</f>
        <v>0</v>
      </c>
    </row>
    <row r="821" spans="2:12">
      <c r="B821" s="48"/>
      <c r="C821" s="48"/>
      <c r="D821" s="16"/>
      <c r="E821" s="48"/>
      <c r="F821" s="17"/>
      <c r="G821" s="17"/>
      <c r="H821" s="17"/>
      <c r="I821" s="54"/>
      <c r="J821" s="45"/>
      <c r="K821" s="47">
        <f>IF(FluxoCaixa10131514[[#This Row],[Movimento ]]="Saldo Inicial",FluxoCaixa10131514[[#This Row],[R$ (Valores)]],K820+FluxoCaixa10131514[[#This Row],[Valores Receitas / Despesas]])</f>
        <v>208.91000000004578</v>
      </c>
      <c r="L821" s="53">
        <f>IF(FluxoCaixa10131514[[#This Row],[Entrada / Saída]]="Saída",FluxoCaixa10131514[[#This Row],[R$ (Valores)]]*-1,FluxoCaixa10131514[[#This Row],[R$ (Valores)]])</f>
        <v>0</v>
      </c>
    </row>
    <row r="822" spans="2:12">
      <c r="B822" s="48"/>
      <c r="C822" s="48"/>
      <c r="D822" s="16"/>
      <c r="E822" s="48"/>
      <c r="F822" s="17"/>
      <c r="G822" s="17"/>
      <c r="H822" s="17"/>
      <c r="I822" s="54"/>
      <c r="J822" s="45"/>
      <c r="K822" s="47">
        <f>IF(FluxoCaixa10131514[[#This Row],[Movimento ]]="Saldo Inicial",FluxoCaixa10131514[[#This Row],[R$ (Valores)]],K821+FluxoCaixa10131514[[#This Row],[Valores Receitas / Despesas]])</f>
        <v>208.91000000004578</v>
      </c>
      <c r="L822" s="53">
        <f>IF(FluxoCaixa10131514[[#This Row],[Entrada / Saída]]="Saída",FluxoCaixa10131514[[#This Row],[R$ (Valores)]]*-1,FluxoCaixa10131514[[#This Row],[R$ (Valores)]])</f>
        <v>0</v>
      </c>
    </row>
    <row r="823" spans="2:12">
      <c r="B823" s="48"/>
      <c r="C823" s="48"/>
      <c r="D823" s="16"/>
      <c r="E823" s="48"/>
      <c r="F823" s="17"/>
      <c r="G823" s="17"/>
      <c r="H823" s="17"/>
      <c r="I823" s="54"/>
      <c r="J823" s="45"/>
      <c r="K823" s="47">
        <f>IF(FluxoCaixa10131514[[#This Row],[Movimento ]]="Saldo Inicial",FluxoCaixa10131514[[#This Row],[R$ (Valores)]],K822+FluxoCaixa10131514[[#This Row],[Valores Receitas / Despesas]])</f>
        <v>208.91000000004578</v>
      </c>
      <c r="L823" s="53">
        <f>IF(FluxoCaixa10131514[[#This Row],[Entrada / Saída]]="Saída",FluxoCaixa10131514[[#This Row],[R$ (Valores)]]*-1,FluxoCaixa10131514[[#This Row],[R$ (Valores)]])</f>
        <v>0</v>
      </c>
    </row>
    <row r="824" spans="2:12">
      <c r="B824" s="48"/>
      <c r="C824" s="48"/>
      <c r="D824" s="16"/>
      <c r="E824" s="48"/>
      <c r="F824" s="17"/>
      <c r="G824" s="17"/>
      <c r="H824" s="17"/>
      <c r="I824" s="54"/>
      <c r="J824" s="45"/>
      <c r="K824" s="47">
        <f>IF(FluxoCaixa10131514[[#This Row],[Movimento ]]="Saldo Inicial",FluxoCaixa10131514[[#This Row],[R$ (Valores)]],K823+FluxoCaixa10131514[[#This Row],[Valores Receitas / Despesas]])</f>
        <v>208.91000000004578</v>
      </c>
      <c r="L824" s="53">
        <f>IF(FluxoCaixa10131514[[#This Row],[Entrada / Saída]]="Saída",FluxoCaixa10131514[[#This Row],[R$ (Valores)]]*-1,FluxoCaixa10131514[[#This Row],[R$ (Valores)]])</f>
        <v>0</v>
      </c>
    </row>
    <row r="825" spans="2:12">
      <c r="B825" s="48"/>
      <c r="C825" s="48"/>
      <c r="D825" s="16"/>
      <c r="E825" s="48"/>
      <c r="F825" s="17"/>
      <c r="G825" s="17"/>
      <c r="H825" s="17"/>
      <c r="I825" s="54"/>
      <c r="J825" s="45"/>
      <c r="K825" s="47">
        <f>IF(FluxoCaixa10131514[[#This Row],[Movimento ]]="Saldo Inicial",FluxoCaixa10131514[[#This Row],[R$ (Valores)]],K824+FluxoCaixa10131514[[#This Row],[Valores Receitas / Despesas]])</f>
        <v>208.91000000004578</v>
      </c>
      <c r="L825" s="53">
        <f>IF(FluxoCaixa10131514[[#This Row],[Entrada / Saída]]="Saída",FluxoCaixa10131514[[#This Row],[R$ (Valores)]]*-1,FluxoCaixa10131514[[#This Row],[R$ (Valores)]])</f>
        <v>0</v>
      </c>
    </row>
    <row r="826" spans="2:12">
      <c r="B826" s="48"/>
      <c r="C826" s="48"/>
      <c r="D826" s="16"/>
      <c r="E826" s="48"/>
      <c r="F826" s="17"/>
      <c r="G826" s="17"/>
      <c r="H826" s="17"/>
      <c r="I826" s="54"/>
      <c r="J826" s="45"/>
      <c r="K826" s="47">
        <f>IF(FluxoCaixa10131514[[#This Row],[Movimento ]]="Saldo Inicial",FluxoCaixa10131514[[#This Row],[R$ (Valores)]],K825+FluxoCaixa10131514[[#This Row],[Valores Receitas / Despesas]])</f>
        <v>208.91000000004578</v>
      </c>
      <c r="L826" s="53">
        <f>IF(FluxoCaixa10131514[[#This Row],[Entrada / Saída]]="Saída",FluxoCaixa10131514[[#This Row],[R$ (Valores)]]*-1,FluxoCaixa10131514[[#This Row],[R$ (Valores)]])</f>
        <v>0</v>
      </c>
    </row>
    <row r="827" spans="2:12">
      <c r="B827" s="48"/>
      <c r="C827" s="48"/>
      <c r="D827" s="16"/>
      <c r="E827" s="48"/>
      <c r="F827" s="17"/>
      <c r="G827" s="17"/>
      <c r="H827" s="17"/>
      <c r="I827" s="54"/>
      <c r="J827" s="45"/>
      <c r="K827" s="47">
        <f>IF(FluxoCaixa10131514[[#This Row],[Movimento ]]="Saldo Inicial",FluxoCaixa10131514[[#This Row],[R$ (Valores)]],K826+FluxoCaixa10131514[[#This Row],[Valores Receitas / Despesas]])</f>
        <v>208.91000000004578</v>
      </c>
      <c r="L827" s="53">
        <f>IF(FluxoCaixa10131514[[#This Row],[Entrada / Saída]]="Saída",FluxoCaixa10131514[[#This Row],[R$ (Valores)]]*-1,FluxoCaixa10131514[[#This Row],[R$ (Valores)]])</f>
        <v>0</v>
      </c>
    </row>
    <row r="828" spans="2:12">
      <c r="B828" s="48"/>
      <c r="C828" s="48"/>
      <c r="D828" s="16"/>
      <c r="E828" s="48"/>
      <c r="F828" s="17"/>
      <c r="G828" s="17"/>
      <c r="H828" s="17"/>
      <c r="I828" s="54"/>
      <c r="J828" s="45"/>
      <c r="K828" s="47">
        <f>IF(FluxoCaixa10131514[[#This Row],[Movimento ]]="Saldo Inicial",FluxoCaixa10131514[[#This Row],[R$ (Valores)]],K827+FluxoCaixa10131514[[#This Row],[Valores Receitas / Despesas]])</f>
        <v>208.91000000004578</v>
      </c>
      <c r="L828" s="53">
        <f>IF(FluxoCaixa10131514[[#This Row],[Entrada / Saída]]="Saída",FluxoCaixa10131514[[#This Row],[R$ (Valores)]]*-1,FluxoCaixa10131514[[#This Row],[R$ (Valores)]])</f>
        <v>0</v>
      </c>
    </row>
    <row r="829" spans="2:12">
      <c r="B829" s="48"/>
      <c r="C829" s="48"/>
      <c r="D829" s="16"/>
      <c r="E829" s="48"/>
      <c r="F829" s="17"/>
      <c r="G829" s="17"/>
      <c r="H829" s="17"/>
      <c r="I829" s="54"/>
      <c r="J829" s="45"/>
      <c r="K829" s="47">
        <f>IF(FluxoCaixa10131514[[#This Row],[Movimento ]]="Saldo Inicial",FluxoCaixa10131514[[#This Row],[R$ (Valores)]],K828+FluxoCaixa10131514[[#This Row],[Valores Receitas / Despesas]])</f>
        <v>208.91000000004578</v>
      </c>
      <c r="L829" s="53">
        <f>IF(FluxoCaixa10131514[[#This Row],[Entrada / Saída]]="Saída",FluxoCaixa10131514[[#This Row],[R$ (Valores)]]*-1,FluxoCaixa10131514[[#This Row],[R$ (Valores)]])</f>
        <v>0</v>
      </c>
    </row>
    <row r="830" spans="2:12">
      <c r="B830" s="48"/>
      <c r="C830" s="48"/>
      <c r="D830" s="16"/>
      <c r="E830" s="48"/>
      <c r="F830" s="17"/>
      <c r="G830" s="17"/>
      <c r="H830" s="17"/>
      <c r="I830" s="54"/>
      <c r="J830" s="45"/>
      <c r="K830" s="47">
        <f>IF(FluxoCaixa10131514[[#This Row],[Movimento ]]="Saldo Inicial",FluxoCaixa10131514[[#This Row],[R$ (Valores)]],K829+FluxoCaixa10131514[[#This Row],[Valores Receitas / Despesas]])</f>
        <v>208.91000000004578</v>
      </c>
      <c r="L830" s="53">
        <f>IF(FluxoCaixa10131514[[#This Row],[Entrada / Saída]]="Saída",FluxoCaixa10131514[[#This Row],[R$ (Valores)]]*-1,FluxoCaixa10131514[[#This Row],[R$ (Valores)]])</f>
        <v>0</v>
      </c>
    </row>
    <row r="831" spans="2:12">
      <c r="B831" s="48"/>
      <c r="C831" s="48"/>
      <c r="D831" s="16"/>
      <c r="E831" s="48"/>
      <c r="F831" s="17"/>
      <c r="G831" s="17"/>
      <c r="H831" s="17"/>
      <c r="I831" s="54"/>
      <c r="J831" s="45"/>
      <c r="K831" s="47">
        <f>IF(FluxoCaixa10131514[[#This Row],[Movimento ]]="Saldo Inicial",FluxoCaixa10131514[[#This Row],[R$ (Valores)]],K830+FluxoCaixa10131514[[#This Row],[Valores Receitas / Despesas]])</f>
        <v>208.91000000004578</v>
      </c>
      <c r="L831" s="53">
        <f>IF(FluxoCaixa10131514[[#This Row],[Entrada / Saída]]="Saída",FluxoCaixa10131514[[#This Row],[R$ (Valores)]]*-1,FluxoCaixa10131514[[#This Row],[R$ (Valores)]])</f>
        <v>0</v>
      </c>
    </row>
    <row r="832" spans="2:12">
      <c r="B832" s="48"/>
      <c r="C832" s="48"/>
      <c r="D832" s="16"/>
      <c r="E832" s="48"/>
      <c r="F832" s="17"/>
      <c r="G832" s="17"/>
      <c r="H832" s="17"/>
      <c r="I832" s="54"/>
      <c r="J832" s="45"/>
      <c r="K832" s="47">
        <f>IF(FluxoCaixa10131514[[#This Row],[Movimento ]]="Saldo Inicial",FluxoCaixa10131514[[#This Row],[R$ (Valores)]],K831+FluxoCaixa10131514[[#This Row],[Valores Receitas / Despesas]])</f>
        <v>208.91000000004578</v>
      </c>
      <c r="L832" s="53">
        <f>IF(FluxoCaixa10131514[[#This Row],[Entrada / Saída]]="Saída",FluxoCaixa10131514[[#This Row],[R$ (Valores)]]*-1,FluxoCaixa10131514[[#This Row],[R$ (Valores)]])</f>
        <v>0</v>
      </c>
    </row>
    <row r="833" spans="2:12">
      <c r="B833" s="48"/>
      <c r="C833" s="48"/>
      <c r="D833" s="16"/>
      <c r="E833" s="48"/>
      <c r="F833" s="17"/>
      <c r="G833" s="17"/>
      <c r="H833" s="17"/>
      <c r="I833" s="54"/>
      <c r="J833" s="45"/>
      <c r="K833" s="47">
        <f>IF(FluxoCaixa10131514[[#This Row],[Movimento ]]="Saldo Inicial",FluxoCaixa10131514[[#This Row],[R$ (Valores)]],K832+FluxoCaixa10131514[[#This Row],[Valores Receitas / Despesas]])</f>
        <v>208.91000000004578</v>
      </c>
      <c r="L833" s="53">
        <f>IF(FluxoCaixa10131514[[#This Row],[Entrada / Saída]]="Saída",FluxoCaixa10131514[[#This Row],[R$ (Valores)]]*-1,FluxoCaixa10131514[[#This Row],[R$ (Valores)]])</f>
        <v>0</v>
      </c>
    </row>
    <row r="834" spans="2:12">
      <c r="B834" s="48"/>
      <c r="C834" s="48"/>
      <c r="D834" s="16"/>
      <c r="E834" s="48"/>
      <c r="F834" s="17"/>
      <c r="G834" s="17"/>
      <c r="H834" s="17"/>
      <c r="I834" s="54"/>
      <c r="J834" s="45"/>
      <c r="K834" s="47">
        <f>IF(FluxoCaixa10131514[[#This Row],[Movimento ]]="Saldo Inicial",FluxoCaixa10131514[[#This Row],[R$ (Valores)]],K833+FluxoCaixa10131514[[#This Row],[Valores Receitas / Despesas]])</f>
        <v>208.91000000004578</v>
      </c>
      <c r="L834" s="53">
        <f>IF(FluxoCaixa10131514[[#This Row],[Entrada / Saída]]="Saída",FluxoCaixa10131514[[#This Row],[R$ (Valores)]]*-1,FluxoCaixa10131514[[#This Row],[R$ (Valores)]])</f>
        <v>0</v>
      </c>
    </row>
    <row r="835" spans="2:12">
      <c r="B835" s="48"/>
      <c r="C835" s="48"/>
      <c r="D835" s="16"/>
      <c r="E835" s="48"/>
      <c r="F835" s="45"/>
      <c r="G835" s="17"/>
      <c r="H835" s="17"/>
      <c r="I835" s="54"/>
      <c r="J835" s="45"/>
      <c r="K835" s="47">
        <f>IF(FluxoCaixa10131514[[#This Row],[Movimento ]]="Saldo Inicial",FluxoCaixa10131514[[#This Row],[R$ (Valores)]],K834+FluxoCaixa10131514[[#This Row],[Valores Receitas / Despesas]])</f>
        <v>208.91000000004578</v>
      </c>
      <c r="L835" s="53">
        <f>IF(FluxoCaixa10131514[[#This Row],[Entrada / Saída]]="Saída",FluxoCaixa10131514[[#This Row],[R$ (Valores)]]*-1,FluxoCaixa10131514[[#This Row],[R$ (Valores)]])</f>
        <v>0</v>
      </c>
    </row>
    <row r="836" spans="2:12">
      <c r="B836" s="48"/>
      <c r="C836" s="48"/>
      <c r="D836" s="16"/>
      <c r="E836" s="48"/>
      <c r="F836" s="17"/>
      <c r="G836" s="17"/>
      <c r="H836" s="17"/>
      <c r="I836" s="54"/>
      <c r="J836" s="45"/>
      <c r="K836" s="47">
        <f>IF(FluxoCaixa10131514[[#This Row],[Movimento ]]="Saldo Inicial",FluxoCaixa10131514[[#This Row],[R$ (Valores)]],K835+FluxoCaixa10131514[[#This Row],[Valores Receitas / Despesas]])</f>
        <v>208.91000000004578</v>
      </c>
      <c r="L836" s="53">
        <f>IF(FluxoCaixa10131514[[#This Row],[Entrada / Saída]]="Saída",FluxoCaixa10131514[[#This Row],[R$ (Valores)]]*-1,FluxoCaixa10131514[[#This Row],[R$ (Valores)]])</f>
        <v>0</v>
      </c>
    </row>
    <row r="837" spans="2:12">
      <c r="B837" s="48"/>
      <c r="C837" s="48"/>
      <c r="D837" s="16"/>
      <c r="E837" s="48"/>
      <c r="F837" s="45"/>
      <c r="G837" s="45"/>
      <c r="H837" s="17"/>
      <c r="I837" s="54"/>
      <c r="J837" s="45"/>
      <c r="K837" s="47">
        <f>IF(FluxoCaixa10131514[[#This Row],[Movimento ]]="Saldo Inicial",FluxoCaixa10131514[[#This Row],[R$ (Valores)]],K836+FluxoCaixa10131514[[#This Row],[Valores Receitas / Despesas]])</f>
        <v>208.91000000004578</v>
      </c>
      <c r="L837" s="53">
        <f>IF(FluxoCaixa10131514[[#This Row],[Entrada / Saída]]="Saída",FluxoCaixa10131514[[#This Row],[R$ (Valores)]]*-1,FluxoCaixa10131514[[#This Row],[R$ (Valores)]])</f>
        <v>0</v>
      </c>
    </row>
    <row r="838" spans="2:12">
      <c r="B838" s="48"/>
      <c r="C838" s="48"/>
      <c r="D838" s="16"/>
      <c r="E838" s="48"/>
      <c r="F838" s="45"/>
      <c r="G838" s="17"/>
      <c r="H838" s="17"/>
      <c r="I838" s="54"/>
      <c r="J838" s="45"/>
      <c r="K838" s="47">
        <f>IF(FluxoCaixa10131514[[#This Row],[Movimento ]]="Saldo Inicial",FluxoCaixa10131514[[#This Row],[R$ (Valores)]],K837+FluxoCaixa10131514[[#This Row],[Valores Receitas / Despesas]])</f>
        <v>208.91000000004578</v>
      </c>
      <c r="L838" s="53">
        <f>IF(FluxoCaixa10131514[[#This Row],[Entrada / Saída]]="Saída",FluxoCaixa10131514[[#This Row],[R$ (Valores)]]*-1,FluxoCaixa10131514[[#This Row],[R$ (Valores)]])</f>
        <v>0</v>
      </c>
    </row>
    <row r="839" spans="2:12">
      <c r="B839" s="48"/>
      <c r="C839" s="48"/>
      <c r="D839" s="16"/>
      <c r="E839" s="48"/>
      <c r="F839" s="45"/>
      <c r="G839" s="17"/>
      <c r="H839" s="17"/>
      <c r="I839" s="54"/>
      <c r="J839" s="45"/>
      <c r="K839" s="47">
        <f>IF(FluxoCaixa10131514[[#This Row],[Movimento ]]="Saldo Inicial",FluxoCaixa10131514[[#This Row],[R$ (Valores)]],K838+FluxoCaixa10131514[[#This Row],[Valores Receitas / Despesas]])</f>
        <v>208.91000000004578</v>
      </c>
      <c r="L839" s="53">
        <f>IF(FluxoCaixa10131514[[#This Row],[Entrada / Saída]]="Saída",FluxoCaixa10131514[[#This Row],[R$ (Valores)]]*-1,FluxoCaixa10131514[[#This Row],[R$ (Valores)]])</f>
        <v>0</v>
      </c>
    </row>
    <row r="840" spans="2:12">
      <c r="B840" s="48"/>
      <c r="C840" s="48"/>
      <c r="D840" s="16"/>
      <c r="E840" s="48"/>
      <c r="F840" s="45"/>
      <c r="G840" s="17"/>
      <c r="H840" s="17"/>
      <c r="I840" s="54"/>
      <c r="J840" s="45"/>
      <c r="K840" s="47">
        <f>IF(FluxoCaixa10131514[[#This Row],[Movimento ]]="Saldo Inicial",FluxoCaixa10131514[[#This Row],[R$ (Valores)]],K839+FluxoCaixa10131514[[#This Row],[Valores Receitas / Despesas]])</f>
        <v>208.91000000004578</v>
      </c>
      <c r="L840" s="53">
        <f>IF(FluxoCaixa10131514[[#This Row],[Entrada / Saída]]="Saída",FluxoCaixa10131514[[#This Row],[R$ (Valores)]]*-1,FluxoCaixa10131514[[#This Row],[R$ (Valores)]])</f>
        <v>0</v>
      </c>
    </row>
    <row r="841" spans="2:12">
      <c r="B841" s="48"/>
      <c r="C841" s="48"/>
      <c r="D841" s="16"/>
      <c r="E841" s="48"/>
      <c r="F841" s="45"/>
      <c r="G841" s="17"/>
      <c r="H841" s="17"/>
      <c r="I841" s="54"/>
      <c r="J841" s="45"/>
      <c r="K841" s="47">
        <f>IF(FluxoCaixa10131514[[#This Row],[Movimento ]]="Saldo Inicial",FluxoCaixa10131514[[#This Row],[R$ (Valores)]],K840+FluxoCaixa10131514[[#This Row],[Valores Receitas / Despesas]])</f>
        <v>208.91000000004578</v>
      </c>
      <c r="L841" s="53">
        <f>IF(FluxoCaixa10131514[[#This Row],[Entrada / Saída]]="Saída",FluxoCaixa10131514[[#This Row],[R$ (Valores)]]*-1,FluxoCaixa10131514[[#This Row],[R$ (Valores)]])</f>
        <v>0</v>
      </c>
    </row>
    <row r="842" spans="2:12">
      <c r="B842" s="48"/>
      <c r="C842" s="48"/>
      <c r="D842" s="16"/>
      <c r="E842" s="48"/>
      <c r="F842" s="45"/>
      <c r="G842" s="45"/>
      <c r="H842" s="17"/>
      <c r="I842" s="54"/>
      <c r="J842" s="45"/>
      <c r="K842" s="47">
        <f>IF(FluxoCaixa10131514[[#This Row],[Movimento ]]="Saldo Inicial",FluxoCaixa10131514[[#This Row],[R$ (Valores)]],K841+FluxoCaixa10131514[[#This Row],[Valores Receitas / Despesas]])</f>
        <v>208.91000000004578</v>
      </c>
      <c r="L842" s="53">
        <f>IF(FluxoCaixa10131514[[#This Row],[Entrada / Saída]]="Saída",FluxoCaixa10131514[[#This Row],[R$ (Valores)]]*-1,FluxoCaixa10131514[[#This Row],[R$ (Valores)]])</f>
        <v>0</v>
      </c>
    </row>
    <row r="843" spans="2:12">
      <c r="B843" s="48"/>
      <c r="C843" s="48"/>
      <c r="D843" s="16"/>
      <c r="E843" s="48"/>
      <c r="F843" s="17"/>
      <c r="G843" s="17"/>
      <c r="H843" s="17"/>
      <c r="I843" s="54"/>
      <c r="J843" s="45"/>
      <c r="K843" s="47">
        <f>IF(FluxoCaixa10131514[[#This Row],[Movimento ]]="Saldo Inicial",FluxoCaixa10131514[[#This Row],[R$ (Valores)]],K842+FluxoCaixa10131514[[#This Row],[Valores Receitas / Despesas]])</f>
        <v>208.91000000004578</v>
      </c>
      <c r="L843" s="53">
        <f>IF(FluxoCaixa10131514[[#This Row],[Entrada / Saída]]="Saída",FluxoCaixa10131514[[#This Row],[R$ (Valores)]]*-1,FluxoCaixa10131514[[#This Row],[R$ (Valores)]])</f>
        <v>0</v>
      </c>
    </row>
    <row r="844" spans="2:12">
      <c r="B844" s="48"/>
      <c r="C844" s="48"/>
      <c r="D844" s="16"/>
      <c r="E844" s="48"/>
      <c r="F844" s="45"/>
      <c r="G844" s="45"/>
      <c r="H844" s="17"/>
      <c r="I844" s="54"/>
      <c r="J844" s="45"/>
      <c r="K844" s="47">
        <f>IF(FluxoCaixa10131514[[#This Row],[Movimento ]]="Saldo Inicial",FluxoCaixa10131514[[#This Row],[R$ (Valores)]],K843+FluxoCaixa10131514[[#This Row],[Valores Receitas / Despesas]])</f>
        <v>208.91000000004578</v>
      </c>
      <c r="L844" s="53">
        <f>IF(FluxoCaixa10131514[[#This Row],[Entrada / Saída]]="Saída",FluxoCaixa10131514[[#This Row],[R$ (Valores)]]*-1,FluxoCaixa10131514[[#This Row],[R$ (Valores)]])</f>
        <v>0</v>
      </c>
    </row>
    <row r="845" spans="2:12">
      <c r="B845" s="48"/>
      <c r="C845" s="48"/>
      <c r="D845" s="16"/>
      <c r="E845" s="48"/>
      <c r="F845" s="45"/>
      <c r="G845" s="45"/>
      <c r="H845" s="17"/>
      <c r="I845" s="54"/>
      <c r="J845" s="45"/>
      <c r="K845" s="47">
        <f>IF(FluxoCaixa10131514[[#This Row],[Movimento ]]="Saldo Inicial",FluxoCaixa10131514[[#This Row],[R$ (Valores)]],K844+FluxoCaixa10131514[[#This Row],[Valores Receitas / Despesas]])</f>
        <v>208.91000000004578</v>
      </c>
      <c r="L845" s="53">
        <f>IF(FluxoCaixa10131514[[#This Row],[Entrada / Saída]]="Saída",FluxoCaixa10131514[[#This Row],[R$ (Valores)]]*-1,FluxoCaixa10131514[[#This Row],[R$ (Valores)]])</f>
        <v>0</v>
      </c>
    </row>
    <row r="846" spans="2:12">
      <c r="B846" s="48"/>
      <c r="C846" s="48"/>
      <c r="D846" s="16"/>
      <c r="E846" s="48"/>
      <c r="F846" s="45"/>
      <c r="G846" s="45"/>
      <c r="H846" s="17"/>
      <c r="I846" s="54"/>
      <c r="J846" s="45"/>
      <c r="K846" s="47">
        <f>IF(FluxoCaixa10131514[[#This Row],[Movimento ]]="Saldo Inicial",FluxoCaixa10131514[[#This Row],[R$ (Valores)]],K845+FluxoCaixa10131514[[#This Row],[Valores Receitas / Despesas]])</f>
        <v>208.91000000004578</v>
      </c>
      <c r="L846" s="53">
        <f>IF(FluxoCaixa10131514[[#This Row],[Entrada / Saída]]="Saída",FluxoCaixa10131514[[#This Row],[R$ (Valores)]]*-1,FluxoCaixa10131514[[#This Row],[R$ (Valores)]])</f>
        <v>0</v>
      </c>
    </row>
    <row r="847" spans="2:12">
      <c r="B847" s="48"/>
      <c r="C847" s="48"/>
      <c r="D847" s="16"/>
      <c r="E847" s="48"/>
      <c r="F847" s="17"/>
      <c r="G847" s="45"/>
      <c r="H847" s="17"/>
      <c r="I847" s="21"/>
      <c r="J847" s="17"/>
      <c r="K847" s="20">
        <f>IF(FluxoCaixa10131514[[#This Row],[Movimento ]]="Saldo Inicial",FluxoCaixa10131514[[#This Row],[R$ (Valores)]],K846+FluxoCaixa10131514[[#This Row],[Valores Receitas / Despesas]])</f>
        <v>208.91000000004578</v>
      </c>
      <c r="L847" s="53">
        <f>IF(FluxoCaixa10131514[[#This Row],[Entrada / Saída]]="Saída",FluxoCaixa10131514[[#This Row],[R$ (Valores)]]*-1,FluxoCaixa10131514[[#This Row],[R$ (Valores)]])</f>
        <v>0</v>
      </c>
    </row>
    <row r="848" spans="2:12">
      <c r="B848" s="48"/>
      <c r="C848" s="48"/>
      <c r="D848" s="16"/>
      <c r="E848" s="48"/>
      <c r="F848" s="45"/>
      <c r="G848" s="17"/>
      <c r="H848" s="17"/>
      <c r="I848" s="54"/>
      <c r="J848" s="45"/>
      <c r="K848" s="47">
        <f>IF(FluxoCaixa10131514[[#This Row],[Movimento ]]="Saldo Inicial",FluxoCaixa10131514[[#This Row],[R$ (Valores)]],K847+FluxoCaixa10131514[[#This Row],[Valores Receitas / Despesas]])</f>
        <v>208.91000000004578</v>
      </c>
      <c r="L848" s="53">
        <f>IF(FluxoCaixa10131514[[#This Row],[Entrada / Saída]]="Saída",FluxoCaixa10131514[[#This Row],[R$ (Valores)]]*-1,FluxoCaixa10131514[[#This Row],[R$ (Valores)]])</f>
        <v>0</v>
      </c>
    </row>
    <row r="849" spans="2:12">
      <c r="B849" s="48"/>
      <c r="C849" s="48"/>
      <c r="D849" s="16"/>
      <c r="E849" s="48"/>
      <c r="F849" s="17"/>
      <c r="G849" s="45"/>
      <c r="H849" s="17"/>
      <c r="I849" s="21"/>
      <c r="J849" s="17"/>
      <c r="K849" s="20">
        <f>IF(FluxoCaixa10131514[[#This Row],[Movimento ]]="Saldo Inicial",FluxoCaixa10131514[[#This Row],[R$ (Valores)]],K848+FluxoCaixa10131514[[#This Row],[Valores Receitas / Despesas]])</f>
        <v>208.91000000004578</v>
      </c>
      <c r="L849" s="53">
        <f>IF(FluxoCaixa10131514[[#This Row],[Entrada / Saída]]="Saída",FluxoCaixa10131514[[#This Row],[R$ (Valores)]]*-1,FluxoCaixa10131514[[#This Row],[R$ (Valores)]])</f>
        <v>0</v>
      </c>
    </row>
    <row r="850" spans="2:12">
      <c r="B850" s="48"/>
      <c r="C850" s="48"/>
      <c r="D850" s="16"/>
      <c r="E850" s="48"/>
      <c r="F850" s="17"/>
      <c r="G850" s="45"/>
      <c r="H850" s="17"/>
      <c r="I850" s="21"/>
      <c r="J850" s="17"/>
      <c r="K850" s="20">
        <f>IF(FluxoCaixa10131514[[#This Row],[Movimento ]]="Saldo Inicial",FluxoCaixa10131514[[#This Row],[R$ (Valores)]],K849+FluxoCaixa10131514[[#This Row],[Valores Receitas / Despesas]])</f>
        <v>208.91000000004578</v>
      </c>
      <c r="L850" s="53">
        <f>IF(FluxoCaixa10131514[[#This Row],[Entrada / Saída]]="Saída",FluxoCaixa10131514[[#This Row],[R$ (Valores)]]*-1,FluxoCaixa10131514[[#This Row],[R$ (Valores)]])</f>
        <v>0</v>
      </c>
    </row>
    <row r="851" spans="2:12">
      <c r="B851" s="48"/>
      <c r="C851" s="48"/>
      <c r="D851" s="16"/>
      <c r="E851" s="48"/>
      <c r="F851" s="17"/>
      <c r="G851" s="45"/>
      <c r="H851" s="17"/>
      <c r="I851" s="21"/>
      <c r="J851" s="17"/>
      <c r="K851" s="20">
        <f>IF(FluxoCaixa10131514[[#This Row],[Movimento ]]="Saldo Inicial",FluxoCaixa10131514[[#This Row],[R$ (Valores)]],K850+FluxoCaixa10131514[[#This Row],[Valores Receitas / Despesas]])</f>
        <v>208.91000000004578</v>
      </c>
      <c r="L851" s="53">
        <f>IF(FluxoCaixa10131514[[#This Row],[Entrada / Saída]]="Saída",FluxoCaixa10131514[[#This Row],[R$ (Valores)]]*-1,FluxoCaixa10131514[[#This Row],[R$ (Valores)]])</f>
        <v>0</v>
      </c>
    </row>
    <row r="852" spans="2:12">
      <c r="B852" s="48"/>
      <c r="C852" s="48"/>
      <c r="D852" s="16"/>
      <c r="E852" s="48"/>
      <c r="F852" s="17"/>
      <c r="G852" s="45"/>
      <c r="H852" s="17"/>
      <c r="I852" s="21"/>
      <c r="J852" s="17"/>
      <c r="K852" s="20">
        <f>IF(FluxoCaixa10131514[[#This Row],[Movimento ]]="Saldo Inicial",FluxoCaixa10131514[[#This Row],[R$ (Valores)]],K851+FluxoCaixa10131514[[#This Row],[Valores Receitas / Despesas]])</f>
        <v>208.91000000004578</v>
      </c>
      <c r="L852" s="53">
        <f>IF(FluxoCaixa10131514[[#This Row],[Entrada / Saída]]="Saída",FluxoCaixa10131514[[#This Row],[R$ (Valores)]]*-1,FluxoCaixa10131514[[#This Row],[R$ (Valores)]])</f>
        <v>0</v>
      </c>
    </row>
    <row r="853" spans="2:12">
      <c r="B853" s="48"/>
      <c r="C853" s="48"/>
      <c r="D853" s="16"/>
      <c r="E853" s="48"/>
      <c r="F853" s="17"/>
      <c r="G853" s="17"/>
      <c r="H853" s="17"/>
      <c r="I853" s="21"/>
      <c r="J853" s="17"/>
      <c r="K853" s="20">
        <f>IF(FluxoCaixa10131514[[#This Row],[Movimento ]]="Saldo Inicial",FluxoCaixa10131514[[#This Row],[R$ (Valores)]],K852+FluxoCaixa10131514[[#This Row],[Valores Receitas / Despesas]])</f>
        <v>208.91000000004578</v>
      </c>
      <c r="L853" s="53">
        <f>IF(FluxoCaixa10131514[[#This Row],[Entrada / Saída]]="Saída",FluxoCaixa10131514[[#This Row],[R$ (Valores)]]*-1,FluxoCaixa10131514[[#This Row],[R$ (Valores)]])</f>
        <v>0</v>
      </c>
    </row>
    <row r="854" spans="2:12">
      <c r="B854" s="48"/>
      <c r="C854" s="48"/>
      <c r="D854" s="16"/>
      <c r="E854" s="48"/>
      <c r="F854" s="17"/>
      <c r="G854" s="17"/>
      <c r="H854" s="17"/>
      <c r="I854" s="21"/>
      <c r="J854" s="17"/>
      <c r="K854" s="20">
        <f>IF(FluxoCaixa10131514[[#This Row],[Movimento ]]="Saldo Inicial",FluxoCaixa10131514[[#This Row],[R$ (Valores)]],K853+FluxoCaixa10131514[[#This Row],[Valores Receitas / Despesas]])</f>
        <v>208.91000000004578</v>
      </c>
      <c r="L854" s="53">
        <f>IF(FluxoCaixa10131514[[#This Row],[Entrada / Saída]]="Saída",FluxoCaixa10131514[[#This Row],[R$ (Valores)]]*-1,FluxoCaixa10131514[[#This Row],[R$ (Valores)]])</f>
        <v>0</v>
      </c>
    </row>
    <row r="855" spans="2:12">
      <c r="B855" s="48"/>
      <c r="C855" s="48"/>
      <c r="D855" s="16"/>
      <c r="E855" s="48"/>
      <c r="F855" s="17"/>
      <c r="G855" s="17"/>
      <c r="H855" s="17"/>
      <c r="I855" s="21"/>
      <c r="J855" s="17"/>
      <c r="K855" s="20">
        <f>IF(FluxoCaixa10131514[[#This Row],[Movimento ]]="Saldo Inicial",FluxoCaixa10131514[[#This Row],[R$ (Valores)]],K854+FluxoCaixa10131514[[#This Row],[Valores Receitas / Despesas]])</f>
        <v>208.91000000004578</v>
      </c>
      <c r="L855" s="53">
        <f>IF(FluxoCaixa10131514[[#This Row],[Entrada / Saída]]="Saída",FluxoCaixa10131514[[#This Row],[R$ (Valores)]]*-1,FluxoCaixa10131514[[#This Row],[R$ (Valores)]])</f>
        <v>0</v>
      </c>
    </row>
    <row r="856" spans="2:12">
      <c r="B856" s="48"/>
      <c r="C856" s="48"/>
      <c r="D856" s="16"/>
      <c r="E856" s="48"/>
      <c r="F856" s="17"/>
      <c r="G856" s="17"/>
      <c r="H856" s="17"/>
      <c r="I856" s="21"/>
      <c r="J856" s="17"/>
      <c r="K856" s="20">
        <f>IF(FluxoCaixa10131514[[#This Row],[Movimento ]]="Saldo Inicial",FluxoCaixa10131514[[#This Row],[R$ (Valores)]],K855+FluxoCaixa10131514[[#This Row],[Valores Receitas / Despesas]])</f>
        <v>208.91000000004578</v>
      </c>
      <c r="L856" s="53">
        <f>IF(FluxoCaixa10131514[[#This Row],[Entrada / Saída]]="Saída",FluxoCaixa10131514[[#This Row],[R$ (Valores)]]*-1,FluxoCaixa10131514[[#This Row],[R$ (Valores)]])</f>
        <v>0</v>
      </c>
    </row>
    <row r="857" spans="2:12">
      <c r="B857" s="48"/>
      <c r="C857" s="48"/>
      <c r="D857" s="16"/>
      <c r="E857" s="48"/>
      <c r="F857" s="17"/>
      <c r="G857" s="17"/>
      <c r="H857" s="17"/>
      <c r="I857" s="21"/>
      <c r="J857" s="17"/>
      <c r="K857" s="20">
        <f>IF(FluxoCaixa10131514[[#This Row],[Movimento ]]="Saldo Inicial",FluxoCaixa10131514[[#This Row],[R$ (Valores)]],K856+FluxoCaixa10131514[[#This Row],[Valores Receitas / Despesas]])</f>
        <v>208.91000000004578</v>
      </c>
      <c r="L857" s="53">
        <f>IF(FluxoCaixa10131514[[#This Row],[Entrada / Saída]]="Saída",FluxoCaixa10131514[[#This Row],[R$ (Valores)]]*-1,FluxoCaixa10131514[[#This Row],[R$ (Valores)]])</f>
        <v>0</v>
      </c>
    </row>
    <row r="858" spans="2:12">
      <c r="B858" s="48"/>
      <c r="C858" s="48"/>
      <c r="D858" s="16"/>
      <c r="E858" s="48"/>
      <c r="F858" s="17"/>
      <c r="G858" s="17"/>
      <c r="H858" s="17"/>
      <c r="I858" s="21"/>
      <c r="J858" s="17"/>
      <c r="K858" s="20">
        <f>IF(FluxoCaixa10131514[[#This Row],[Movimento ]]="Saldo Inicial",FluxoCaixa10131514[[#This Row],[R$ (Valores)]],K857+FluxoCaixa10131514[[#This Row],[Valores Receitas / Despesas]])</f>
        <v>208.91000000004578</v>
      </c>
      <c r="L858" s="53">
        <f>IF(FluxoCaixa10131514[[#This Row],[Entrada / Saída]]="Saída",FluxoCaixa10131514[[#This Row],[R$ (Valores)]]*-1,FluxoCaixa10131514[[#This Row],[R$ (Valores)]])</f>
        <v>0</v>
      </c>
    </row>
    <row r="859" spans="2:12">
      <c r="B859" s="48"/>
      <c r="C859" s="48"/>
      <c r="D859" s="16"/>
      <c r="E859" s="48"/>
      <c r="F859" s="17"/>
      <c r="G859" s="17"/>
      <c r="H859" s="17"/>
      <c r="I859" s="21"/>
      <c r="J859" s="17"/>
      <c r="K859" s="20">
        <f>IF(FluxoCaixa10131514[[#This Row],[Movimento ]]="Saldo Inicial",FluxoCaixa10131514[[#This Row],[R$ (Valores)]],K858+FluxoCaixa10131514[[#This Row],[Valores Receitas / Despesas]])</f>
        <v>208.91000000004578</v>
      </c>
      <c r="L859" s="53">
        <f>IF(FluxoCaixa10131514[[#This Row],[Entrada / Saída]]="Saída",FluxoCaixa10131514[[#This Row],[R$ (Valores)]]*-1,FluxoCaixa10131514[[#This Row],[R$ (Valores)]])</f>
        <v>0</v>
      </c>
    </row>
    <row r="860" spans="2:12">
      <c r="B860" s="48"/>
      <c r="C860" s="48"/>
      <c r="D860" s="16"/>
      <c r="E860" s="48"/>
      <c r="F860" s="17"/>
      <c r="G860" s="17"/>
      <c r="H860" s="17"/>
      <c r="I860" s="21"/>
      <c r="J860" s="17"/>
      <c r="K860" s="20">
        <f>IF(FluxoCaixa10131514[[#This Row],[Movimento ]]="Saldo Inicial",FluxoCaixa10131514[[#This Row],[R$ (Valores)]],K859+FluxoCaixa10131514[[#This Row],[Valores Receitas / Despesas]])</f>
        <v>208.91000000004578</v>
      </c>
      <c r="L860" s="53">
        <f>IF(FluxoCaixa10131514[[#This Row],[Entrada / Saída]]="Saída",FluxoCaixa10131514[[#This Row],[R$ (Valores)]]*-1,FluxoCaixa10131514[[#This Row],[R$ (Valores)]])</f>
        <v>0</v>
      </c>
    </row>
    <row r="861" spans="2:12">
      <c r="B861" s="48"/>
      <c r="C861" s="48"/>
      <c r="D861" s="16"/>
      <c r="E861" s="48"/>
      <c r="F861" s="17"/>
      <c r="G861" s="17"/>
      <c r="H861" s="17"/>
      <c r="I861" s="21"/>
      <c r="J861" s="17"/>
      <c r="K861" s="20">
        <f>IF(FluxoCaixa10131514[[#This Row],[Movimento ]]="Saldo Inicial",FluxoCaixa10131514[[#This Row],[R$ (Valores)]],K860+FluxoCaixa10131514[[#This Row],[Valores Receitas / Despesas]])</f>
        <v>208.91000000004578</v>
      </c>
      <c r="L861" s="53">
        <f>IF(FluxoCaixa10131514[[#This Row],[Entrada / Saída]]="Saída",FluxoCaixa10131514[[#This Row],[R$ (Valores)]]*-1,FluxoCaixa10131514[[#This Row],[R$ (Valores)]])</f>
        <v>0</v>
      </c>
    </row>
    <row r="862" spans="2:12">
      <c r="B862" s="48"/>
      <c r="C862" s="48"/>
      <c r="D862" s="16"/>
      <c r="E862" s="48"/>
      <c r="F862" s="17"/>
      <c r="G862" s="17"/>
      <c r="H862" s="17"/>
      <c r="I862" s="21"/>
      <c r="J862" s="17"/>
      <c r="K862" s="20">
        <f>IF(FluxoCaixa10131514[[#This Row],[Movimento ]]="Saldo Inicial",FluxoCaixa10131514[[#This Row],[R$ (Valores)]],K861+FluxoCaixa10131514[[#This Row],[Valores Receitas / Despesas]])</f>
        <v>208.91000000004578</v>
      </c>
      <c r="L862" s="53">
        <f>IF(FluxoCaixa10131514[[#This Row],[Entrada / Saída]]="Saída",FluxoCaixa10131514[[#This Row],[R$ (Valores)]]*-1,FluxoCaixa10131514[[#This Row],[R$ (Valores)]])</f>
        <v>0</v>
      </c>
    </row>
    <row r="863" spans="2:12">
      <c r="B863" s="48"/>
      <c r="C863" s="48"/>
      <c r="D863" s="16"/>
      <c r="E863" s="48"/>
      <c r="F863" s="17"/>
      <c r="G863" s="17"/>
      <c r="H863" s="17"/>
      <c r="I863" s="54"/>
      <c r="J863" s="45"/>
      <c r="K863" s="47">
        <f>IF(FluxoCaixa10131514[[#This Row],[Movimento ]]="Saldo Inicial",FluxoCaixa10131514[[#This Row],[R$ (Valores)]],K862+FluxoCaixa10131514[[#This Row],[Valores Receitas / Despesas]])</f>
        <v>208.91000000004578</v>
      </c>
      <c r="L863" s="53">
        <f>IF(FluxoCaixa10131514[[#This Row],[Entrada / Saída]]="Saída",FluxoCaixa10131514[[#This Row],[R$ (Valores)]]*-1,FluxoCaixa10131514[[#This Row],[R$ (Valores)]])</f>
        <v>0</v>
      </c>
    </row>
    <row r="864" spans="2:12">
      <c r="B864" s="48"/>
      <c r="C864" s="48"/>
      <c r="D864" s="16"/>
      <c r="E864" s="48"/>
      <c r="F864" s="17"/>
      <c r="G864" s="17"/>
      <c r="H864" s="17"/>
      <c r="I864" s="21"/>
      <c r="J864" s="17"/>
      <c r="K864" s="20">
        <f>IF(FluxoCaixa10131514[[#This Row],[Movimento ]]="Saldo Inicial",FluxoCaixa10131514[[#This Row],[R$ (Valores)]],K863+FluxoCaixa10131514[[#This Row],[Valores Receitas / Despesas]])</f>
        <v>208.91000000004578</v>
      </c>
      <c r="L864" s="53">
        <f>IF(FluxoCaixa10131514[[#This Row],[Entrada / Saída]]="Saída",FluxoCaixa10131514[[#This Row],[R$ (Valores)]]*-1,FluxoCaixa10131514[[#This Row],[R$ (Valores)]])</f>
        <v>0</v>
      </c>
    </row>
    <row r="865" spans="2:12">
      <c r="B865" s="48"/>
      <c r="C865" s="48"/>
      <c r="D865" s="16"/>
      <c r="E865" s="48"/>
      <c r="F865" s="17"/>
      <c r="G865" s="17"/>
      <c r="H865" s="17"/>
      <c r="I865" s="21"/>
      <c r="J865" s="17"/>
      <c r="K865" s="20">
        <f>IF(FluxoCaixa10131514[[#This Row],[Movimento ]]="Saldo Inicial",FluxoCaixa10131514[[#This Row],[R$ (Valores)]],K864+FluxoCaixa10131514[[#This Row],[Valores Receitas / Despesas]])</f>
        <v>208.91000000004578</v>
      </c>
      <c r="L865" s="53">
        <f>IF(FluxoCaixa10131514[[#This Row],[Entrada / Saída]]="Saída",FluxoCaixa10131514[[#This Row],[R$ (Valores)]]*-1,FluxoCaixa10131514[[#This Row],[R$ (Valores)]])</f>
        <v>0</v>
      </c>
    </row>
    <row r="866" spans="2:12">
      <c r="B866" s="48"/>
      <c r="C866" s="48"/>
      <c r="D866" s="16"/>
      <c r="E866" s="48"/>
      <c r="F866" s="17"/>
      <c r="G866" s="17"/>
      <c r="H866" s="17"/>
      <c r="I866" s="21"/>
      <c r="J866" s="17"/>
      <c r="K866" s="20">
        <f>IF(FluxoCaixa10131514[[#This Row],[Movimento ]]="Saldo Inicial",FluxoCaixa10131514[[#This Row],[R$ (Valores)]],K865+FluxoCaixa10131514[[#This Row],[Valores Receitas / Despesas]])</f>
        <v>208.91000000004578</v>
      </c>
      <c r="L866" s="53">
        <f>IF(FluxoCaixa10131514[[#This Row],[Entrada / Saída]]="Saída",FluxoCaixa10131514[[#This Row],[R$ (Valores)]]*-1,FluxoCaixa10131514[[#This Row],[R$ (Valores)]])</f>
        <v>0</v>
      </c>
    </row>
    <row r="867" spans="2:12">
      <c r="B867" s="48"/>
      <c r="C867" s="48"/>
      <c r="D867" s="16"/>
      <c r="E867" s="48"/>
      <c r="F867" s="17"/>
      <c r="G867" s="17"/>
      <c r="H867" s="17"/>
      <c r="I867" s="21"/>
      <c r="J867" s="17"/>
      <c r="K867" s="20">
        <f>IF(FluxoCaixa10131514[[#This Row],[Movimento ]]="Saldo Inicial",FluxoCaixa10131514[[#This Row],[R$ (Valores)]],K866+FluxoCaixa10131514[[#This Row],[Valores Receitas / Despesas]])</f>
        <v>208.91000000004578</v>
      </c>
      <c r="L867" s="53">
        <f>IF(FluxoCaixa10131514[[#This Row],[Entrada / Saída]]="Saída",FluxoCaixa10131514[[#This Row],[R$ (Valores)]]*-1,FluxoCaixa10131514[[#This Row],[R$ (Valores)]])</f>
        <v>0</v>
      </c>
    </row>
    <row r="868" spans="2:12">
      <c r="B868" s="48"/>
      <c r="C868" s="48"/>
      <c r="D868" s="16"/>
      <c r="E868" s="48"/>
      <c r="F868" s="17"/>
      <c r="G868" s="17"/>
      <c r="H868" s="17"/>
      <c r="I868" s="21"/>
      <c r="J868" s="17"/>
      <c r="K868" s="20">
        <f>IF(FluxoCaixa10131514[[#This Row],[Movimento ]]="Saldo Inicial",FluxoCaixa10131514[[#This Row],[R$ (Valores)]],K867+FluxoCaixa10131514[[#This Row],[Valores Receitas / Despesas]])</f>
        <v>208.91000000004578</v>
      </c>
      <c r="L868" s="53">
        <f>IF(FluxoCaixa10131514[[#This Row],[Entrada / Saída]]="Saída",FluxoCaixa10131514[[#This Row],[R$ (Valores)]]*-1,FluxoCaixa10131514[[#This Row],[R$ (Valores)]])</f>
        <v>0</v>
      </c>
    </row>
    <row r="869" spans="2:12">
      <c r="B869" s="48"/>
      <c r="C869" s="48"/>
      <c r="D869" s="16"/>
      <c r="E869" s="48"/>
      <c r="F869" s="17"/>
      <c r="G869" s="17"/>
      <c r="H869" s="17"/>
      <c r="I869" s="21"/>
      <c r="J869" s="17"/>
      <c r="K869" s="20">
        <f>IF(FluxoCaixa10131514[[#This Row],[Movimento ]]="Saldo Inicial",FluxoCaixa10131514[[#This Row],[R$ (Valores)]],K868+FluxoCaixa10131514[[#This Row],[Valores Receitas / Despesas]])</f>
        <v>208.91000000004578</v>
      </c>
      <c r="L869" s="53">
        <f>IF(FluxoCaixa10131514[[#This Row],[Entrada / Saída]]="Saída",FluxoCaixa10131514[[#This Row],[R$ (Valores)]]*-1,FluxoCaixa10131514[[#This Row],[R$ (Valores)]])</f>
        <v>0</v>
      </c>
    </row>
    <row r="870" spans="2:12">
      <c r="B870" s="48"/>
      <c r="C870" s="48"/>
      <c r="D870" s="16"/>
      <c r="E870" s="48"/>
      <c r="F870" s="17"/>
      <c r="G870" s="17"/>
      <c r="H870" s="17"/>
      <c r="I870" s="21"/>
      <c r="J870" s="17"/>
      <c r="K870" s="20">
        <f>IF(FluxoCaixa10131514[[#This Row],[Movimento ]]="Saldo Inicial",FluxoCaixa10131514[[#This Row],[R$ (Valores)]],K869+FluxoCaixa10131514[[#This Row],[Valores Receitas / Despesas]])</f>
        <v>208.91000000004578</v>
      </c>
      <c r="L870" s="53">
        <f>IF(FluxoCaixa10131514[[#This Row],[Entrada / Saída]]="Saída",FluxoCaixa10131514[[#This Row],[R$ (Valores)]]*-1,FluxoCaixa10131514[[#This Row],[R$ (Valores)]])</f>
        <v>0</v>
      </c>
    </row>
    <row r="871" spans="2:12">
      <c r="B871" s="48"/>
      <c r="C871" s="48"/>
      <c r="D871" s="16"/>
      <c r="E871" s="48"/>
      <c r="F871" s="17"/>
      <c r="G871" s="17"/>
      <c r="H871" s="17"/>
      <c r="I871" s="21"/>
      <c r="J871" s="17"/>
      <c r="K871" s="20">
        <f>IF(FluxoCaixa10131514[[#This Row],[Movimento ]]="Saldo Inicial",FluxoCaixa10131514[[#This Row],[R$ (Valores)]],K870+FluxoCaixa10131514[[#This Row],[Valores Receitas / Despesas]])</f>
        <v>208.91000000004578</v>
      </c>
      <c r="L871" s="53">
        <f>IF(FluxoCaixa10131514[[#This Row],[Entrada / Saída]]="Saída",FluxoCaixa10131514[[#This Row],[R$ (Valores)]]*-1,FluxoCaixa10131514[[#This Row],[R$ (Valores)]])</f>
        <v>0</v>
      </c>
    </row>
    <row r="872" spans="2:12">
      <c r="B872" s="48"/>
      <c r="C872" s="48"/>
      <c r="D872" s="16"/>
      <c r="E872" s="48"/>
      <c r="F872" s="17"/>
      <c r="G872" s="17"/>
      <c r="H872" s="17"/>
      <c r="I872" s="21"/>
      <c r="J872" s="17"/>
      <c r="K872" s="20">
        <f>IF(FluxoCaixa10131514[[#This Row],[Movimento ]]="Saldo Inicial",FluxoCaixa10131514[[#This Row],[R$ (Valores)]],K871+FluxoCaixa10131514[[#This Row],[Valores Receitas / Despesas]])</f>
        <v>208.91000000004578</v>
      </c>
      <c r="L872" s="53">
        <f>IF(FluxoCaixa10131514[[#This Row],[Entrada / Saída]]="Saída",FluxoCaixa10131514[[#This Row],[R$ (Valores)]]*-1,FluxoCaixa10131514[[#This Row],[R$ (Valores)]])</f>
        <v>0</v>
      </c>
    </row>
    <row r="873" spans="2:12">
      <c r="B873" s="48"/>
      <c r="C873" s="48"/>
      <c r="D873" s="16"/>
      <c r="E873" s="48"/>
      <c r="F873" s="17"/>
      <c r="G873" s="17"/>
      <c r="H873" s="17"/>
      <c r="I873" s="21"/>
      <c r="J873" s="17"/>
      <c r="K873" s="20">
        <f>IF(FluxoCaixa10131514[[#This Row],[Movimento ]]="Saldo Inicial",FluxoCaixa10131514[[#This Row],[R$ (Valores)]],K872+FluxoCaixa10131514[[#This Row],[Valores Receitas / Despesas]])</f>
        <v>208.91000000004578</v>
      </c>
      <c r="L873" s="53">
        <f>IF(FluxoCaixa10131514[[#This Row],[Entrada / Saída]]="Saída",FluxoCaixa10131514[[#This Row],[R$ (Valores)]]*-1,FluxoCaixa10131514[[#This Row],[R$ (Valores)]])</f>
        <v>0</v>
      </c>
    </row>
    <row r="874" spans="2:12">
      <c r="B874" s="48"/>
      <c r="C874" s="48"/>
      <c r="D874" s="16"/>
      <c r="E874" s="48"/>
      <c r="F874" s="17"/>
      <c r="G874" s="45"/>
      <c r="H874" s="17"/>
      <c r="I874" s="21"/>
      <c r="J874" s="17"/>
      <c r="K874" s="20">
        <f>IF(FluxoCaixa10131514[[#This Row],[Movimento ]]="Saldo Inicial",FluxoCaixa10131514[[#This Row],[R$ (Valores)]],K873+FluxoCaixa10131514[[#This Row],[Valores Receitas / Despesas]])</f>
        <v>208.91000000004578</v>
      </c>
      <c r="L874" s="53">
        <f>IF(FluxoCaixa10131514[[#This Row],[Entrada / Saída]]="Saída",FluxoCaixa10131514[[#This Row],[R$ (Valores)]]*-1,FluxoCaixa10131514[[#This Row],[R$ (Valores)]])</f>
        <v>0</v>
      </c>
    </row>
    <row r="875" spans="2:12">
      <c r="B875" s="48"/>
      <c r="C875" s="48"/>
      <c r="D875" s="16"/>
      <c r="E875" s="48"/>
      <c r="F875" s="17"/>
      <c r="G875" s="17"/>
      <c r="H875" s="17"/>
      <c r="I875" s="21"/>
      <c r="J875" s="17"/>
      <c r="K875" s="20">
        <f>IF(FluxoCaixa10131514[[#This Row],[Movimento ]]="Saldo Inicial",FluxoCaixa10131514[[#This Row],[R$ (Valores)]],K874+FluxoCaixa10131514[[#This Row],[Valores Receitas / Despesas]])</f>
        <v>208.91000000004578</v>
      </c>
      <c r="L875" s="53">
        <f>IF(FluxoCaixa10131514[[#This Row],[Entrada / Saída]]="Saída",FluxoCaixa10131514[[#This Row],[R$ (Valores)]]*-1,FluxoCaixa10131514[[#This Row],[R$ (Valores)]])</f>
        <v>0</v>
      </c>
    </row>
    <row r="876" spans="2:12">
      <c r="B876" s="48"/>
      <c r="C876" s="48"/>
      <c r="D876" s="16"/>
      <c r="E876" s="48"/>
      <c r="F876" s="17"/>
      <c r="G876" s="17"/>
      <c r="H876" s="17"/>
      <c r="I876" s="21"/>
      <c r="J876" s="17"/>
      <c r="K876" s="20">
        <f>IF(FluxoCaixa10131514[[#This Row],[Movimento ]]="Saldo Inicial",FluxoCaixa10131514[[#This Row],[R$ (Valores)]],K875+FluxoCaixa10131514[[#This Row],[Valores Receitas / Despesas]])</f>
        <v>208.91000000004578</v>
      </c>
      <c r="L876" s="53">
        <f>IF(FluxoCaixa10131514[[#This Row],[Entrada / Saída]]="Saída",FluxoCaixa10131514[[#This Row],[R$ (Valores)]]*-1,FluxoCaixa10131514[[#This Row],[R$ (Valores)]])</f>
        <v>0</v>
      </c>
    </row>
    <row r="877" spans="2:12">
      <c r="B877" s="48"/>
      <c r="C877" s="48"/>
      <c r="D877" s="16"/>
      <c r="E877" s="48"/>
      <c r="F877" s="17"/>
      <c r="G877" s="17"/>
      <c r="H877" s="17"/>
      <c r="I877" s="21"/>
      <c r="J877" s="17"/>
      <c r="K877" s="20">
        <f>IF(FluxoCaixa10131514[[#This Row],[Movimento ]]="Saldo Inicial",FluxoCaixa10131514[[#This Row],[R$ (Valores)]],K876+FluxoCaixa10131514[[#This Row],[Valores Receitas / Despesas]])</f>
        <v>208.91000000004578</v>
      </c>
      <c r="L877" s="53">
        <f>IF(FluxoCaixa10131514[[#This Row],[Entrada / Saída]]="Saída",FluxoCaixa10131514[[#This Row],[R$ (Valores)]]*-1,FluxoCaixa10131514[[#This Row],[R$ (Valores)]])</f>
        <v>0</v>
      </c>
    </row>
    <row r="878" spans="2:12">
      <c r="B878" s="48"/>
      <c r="C878" s="48"/>
      <c r="D878" s="16"/>
      <c r="E878" s="48"/>
      <c r="F878" s="17"/>
      <c r="G878" s="17"/>
      <c r="H878" s="17"/>
      <c r="I878" s="21"/>
      <c r="J878" s="17"/>
      <c r="K878" s="20">
        <f>IF(FluxoCaixa10131514[[#This Row],[Movimento ]]="Saldo Inicial",FluxoCaixa10131514[[#This Row],[R$ (Valores)]],K877+FluxoCaixa10131514[[#This Row],[Valores Receitas / Despesas]])</f>
        <v>208.91000000004578</v>
      </c>
      <c r="L878" s="53">
        <f>IF(FluxoCaixa10131514[[#This Row],[Entrada / Saída]]="Saída",FluxoCaixa10131514[[#This Row],[R$ (Valores)]]*-1,FluxoCaixa10131514[[#This Row],[R$ (Valores)]])</f>
        <v>0</v>
      </c>
    </row>
    <row r="879" spans="2:12">
      <c r="B879" s="48"/>
      <c r="C879" s="48"/>
      <c r="D879" s="16"/>
      <c r="E879" s="48"/>
      <c r="F879" s="17"/>
      <c r="G879" s="17"/>
      <c r="H879" s="17"/>
      <c r="I879" s="21"/>
      <c r="J879" s="17"/>
      <c r="K879" s="20">
        <f>IF(FluxoCaixa10131514[[#This Row],[Movimento ]]="Saldo Inicial",FluxoCaixa10131514[[#This Row],[R$ (Valores)]],K878+FluxoCaixa10131514[[#This Row],[Valores Receitas / Despesas]])</f>
        <v>208.91000000004578</v>
      </c>
      <c r="L879" s="53">
        <f>IF(FluxoCaixa10131514[[#This Row],[Entrada / Saída]]="Saída",FluxoCaixa10131514[[#This Row],[R$ (Valores)]]*-1,FluxoCaixa10131514[[#This Row],[R$ (Valores)]])</f>
        <v>0</v>
      </c>
    </row>
    <row r="880" spans="2:12">
      <c r="B880" s="48"/>
      <c r="C880" s="48"/>
      <c r="D880" s="16"/>
      <c r="E880" s="48"/>
      <c r="F880" s="17"/>
      <c r="G880" s="17"/>
      <c r="H880" s="17"/>
      <c r="I880" s="21"/>
      <c r="J880" s="17"/>
      <c r="K880" s="20">
        <f>IF(FluxoCaixa10131514[[#This Row],[Movimento ]]="Saldo Inicial",FluxoCaixa10131514[[#This Row],[R$ (Valores)]],K879+FluxoCaixa10131514[[#This Row],[Valores Receitas / Despesas]])</f>
        <v>208.91000000004578</v>
      </c>
      <c r="L880" s="53">
        <f>IF(FluxoCaixa10131514[[#This Row],[Entrada / Saída]]="Saída",FluxoCaixa10131514[[#This Row],[R$ (Valores)]]*-1,FluxoCaixa10131514[[#This Row],[R$ (Valores)]])</f>
        <v>0</v>
      </c>
    </row>
    <row r="881" spans="2:12">
      <c r="B881" s="48"/>
      <c r="C881" s="48"/>
      <c r="D881" s="16"/>
      <c r="E881" s="48"/>
      <c r="F881" s="17"/>
      <c r="G881" s="17"/>
      <c r="H881" s="17"/>
      <c r="I881" s="21"/>
      <c r="J881" s="17"/>
      <c r="K881" s="20">
        <f>IF(FluxoCaixa10131514[[#This Row],[Movimento ]]="Saldo Inicial",FluxoCaixa10131514[[#This Row],[R$ (Valores)]],K880+FluxoCaixa10131514[[#This Row],[Valores Receitas / Despesas]])</f>
        <v>208.91000000004578</v>
      </c>
      <c r="L881" s="53">
        <f>IF(FluxoCaixa10131514[[#This Row],[Entrada / Saída]]="Saída",FluxoCaixa10131514[[#This Row],[R$ (Valores)]]*-1,FluxoCaixa10131514[[#This Row],[R$ (Valores)]])</f>
        <v>0</v>
      </c>
    </row>
    <row r="882" spans="2:12">
      <c r="B882" s="48"/>
      <c r="C882" s="48"/>
      <c r="D882" s="16"/>
      <c r="E882" s="48"/>
      <c r="F882" s="17"/>
      <c r="G882" s="17"/>
      <c r="H882" s="17"/>
      <c r="I882" s="21"/>
      <c r="J882" s="17"/>
      <c r="K882" s="20">
        <f>IF(FluxoCaixa10131514[[#This Row],[Movimento ]]="Saldo Inicial",FluxoCaixa10131514[[#This Row],[R$ (Valores)]],K881+FluxoCaixa10131514[[#This Row],[Valores Receitas / Despesas]])</f>
        <v>208.91000000004578</v>
      </c>
      <c r="L882" s="53">
        <f>IF(FluxoCaixa10131514[[#This Row],[Entrada / Saída]]="Saída",FluxoCaixa10131514[[#This Row],[R$ (Valores)]]*-1,FluxoCaixa10131514[[#This Row],[R$ (Valores)]])</f>
        <v>0</v>
      </c>
    </row>
    <row r="883" spans="2:12">
      <c r="B883" s="48"/>
      <c r="C883" s="48"/>
      <c r="D883" s="16"/>
      <c r="E883" s="48"/>
      <c r="F883" s="17"/>
      <c r="G883" s="17"/>
      <c r="H883" s="17"/>
      <c r="I883" s="21"/>
      <c r="J883" s="17"/>
      <c r="K883" s="20">
        <f>IF(FluxoCaixa10131514[[#This Row],[Movimento ]]="Saldo Inicial",FluxoCaixa10131514[[#This Row],[R$ (Valores)]],K882+FluxoCaixa10131514[[#This Row],[Valores Receitas / Despesas]])</f>
        <v>208.91000000004578</v>
      </c>
      <c r="L883" s="53">
        <f>IF(FluxoCaixa10131514[[#This Row],[Entrada / Saída]]="Saída",FluxoCaixa10131514[[#This Row],[R$ (Valores)]]*-1,FluxoCaixa10131514[[#This Row],[R$ (Valores)]])</f>
        <v>0</v>
      </c>
    </row>
    <row r="884" spans="2:12">
      <c r="B884" s="48"/>
      <c r="C884" s="48"/>
      <c r="D884" s="16"/>
      <c r="E884" s="48"/>
      <c r="F884" s="17"/>
      <c r="G884" s="17"/>
      <c r="H884" s="17"/>
      <c r="I884" s="21"/>
      <c r="J884" s="17"/>
      <c r="K884" s="20">
        <f>IF(FluxoCaixa10131514[[#This Row],[Movimento ]]="Saldo Inicial",FluxoCaixa10131514[[#This Row],[R$ (Valores)]],K883+FluxoCaixa10131514[[#This Row],[Valores Receitas / Despesas]])</f>
        <v>208.91000000004578</v>
      </c>
      <c r="L884" s="53">
        <f>IF(FluxoCaixa10131514[[#This Row],[Entrada / Saída]]="Saída",FluxoCaixa10131514[[#This Row],[R$ (Valores)]]*-1,FluxoCaixa10131514[[#This Row],[R$ (Valores)]])</f>
        <v>0</v>
      </c>
    </row>
    <row r="885" spans="2:12">
      <c r="B885" s="48"/>
      <c r="C885" s="48"/>
      <c r="D885" s="16"/>
      <c r="E885" s="48"/>
      <c r="F885" s="17"/>
      <c r="G885" s="17"/>
      <c r="H885" s="17"/>
      <c r="I885" s="21"/>
      <c r="J885" s="17"/>
      <c r="K885" s="20">
        <f>IF(FluxoCaixa10131514[[#This Row],[Movimento ]]="Saldo Inicial",FluxoCaixa10131514[[#This Row],[R$ (Valores)]],K884+FluxoCaixa10131514[[#This Row],[Valores Receitas / Despesas]])</f>
        <v>208.91000000004578</v>
      </c>
      <c r="L885" s="53">
        <f>IF(FluxoCaixa10131514[[#This Row],[Entrada / Saída]]="Saída",FluxoCaixa10131514[[#This Row],[R$ (Valores)]]*-1,FluxoCaixa10131514[[#This Row],[R$ (Valores)]])</f>
        <v>0</v>
      </c>
    </row>
    <row r="886" spans="2:12">
      <c r="B886" s="48"/>
      <c r="C886" s="48"/>
      <c r="D886" s="16"/>
      <c r="E886" s="48"/>
      <c r="F886" s="17"/>
      <c r="G886" s="17"/>
      <c r="H886" s="17"/>
      <c r="I886" s="21"/>
      <c r="J886" s="17"/>
      <c r="K886" s="20">
        <f>IF(FluxoCaixa10131514[[#This Row],[Movimento ]]="Saldo Inicial",FluxoCaixa10131514[[#This Row],[R$ (Valores)]],K885+FluxoCaixa10131514[[#This Row],[Valores Receitas / Despesas]])</f>
        <v>208.91000000004578</v>
      </c>
      <c r="L886" s="53">
        <f>IF(FluxoCaixa10131514[[#This Row],[Entrada / Saída]]="Saída",FluxoCaixa10131514[[#This Row],[R$ (Valores)]]*-1,FluxoCaixa10131514[[#This Row],[R$ (Valores)]])</f>
        <v>0</v>
      </c>
    </row>
    <row r="887" spans="2:12">
      <c r="B887" s="48"/>
      <c r="C887" s="48"/>
      <c r="D887" s="16"/>
      <c r="E887" s="48"/>
      <c r="F887" s="17"/>
      <c r="G887" s="17"/>
      <c r="H887" s="17"/>
      <c r="I887" s="21"/>
      <c r="J887" s="17"/>
      <c r="K887" s="20">
        <f>IF(FluxoCaixa10131514[[#This Row],[Movimento ]]="Saldo Inicial",FluxoCaixa10131514[[#This Row],[R$ (Valores)]],K886+FluxoCaixa10131514[[#This Row],[Valores Receitas / Despesas]])</f>
        <v>208.91000000004578</v>
      </c>
      <c r="L887" s="53">
        <f>IF(FluxoCaixa10131514[[#This Row],[Entrada / Saída]]="Saída",FluxoCaixa10131514[[#This Row],[R$ (Valores)]]*-1,FluxoCaixa10131514[[#This Row],[R$ (Valores)]])</f>
        <v>0</v>
      </c>
    </row>
    <row r="888" spans="2:12">
      <c r="B888" s="48"/>
      <c r="C888" s="48"/>
      <c r="D888" s="16"/>
      <c r="E888" s="48"/>
      <c r="F888" s="17"/>
      <c r="G888" s="17"/>
      <c r="H888" s="17"/>
      <c r="I888" s="21"/>
      <c r="J888" s="17"/>
      <c r="K888" s="20">
        <f>IF(FluxoCaixa10131514[[#This Row],[Movimento ]]="Saldo Inicial",FluxoCaixa10131514[[#This Row],[R$ (Valores)]],K887+FluxoCaixa10131514[[#This Row],[Valores Receitas / Despesas]])</f>
        <v>208.91000000004578</v>
      </c>
      <c r="L888" s="53">
        <f>IF(FluxoCaixa10131514[[#This Row],[Entrada / Saída]]="Saída",FluxoCaixa10131514[[#This Row],[R$ (Valores)]]*-1,FluxoCaixa10131514[[#This Row],[R$ (Valores)]])</f>
        <v>0</v>
      </c>
    </row>
    <row r="889" spans="2:12">
      <c r="B889" s="48"/>
      <c r="C889" s="48"/>
      <c r="D889" s="16"/>
      <c r="E889" s="48"/>
      <c r="F889" s="17"/>
      <c r="G889" s="17"/>
      <c r="H889" s="17"/>
      <c r="I889" s="21"/>
      <c r="J889" s="17"/>
      <c r="K889" s="20">
        <f>IF(FluxoCaixa10131514[[#This Row],[Movimento ]]="Saldo Inicial",FluxoCaixa10131514[[#This Row],[R$ (Valores)]],K888+FluxoCaixa10131514[[#This Row],[Valores Receitas / Despesas]])</f>
        <v>208.91000000004578</v>
      </c>
      <c r="L889" s="53">
        <f>IF(FluxoCaixa10131514[[#This Row],[Entrada / Saída]]="Saída",FluxoCaixa10131514[[#This Row],[R$ (Valores)]]*-1,FluxoCaixa10131514[[#This Row],[R$ (Valores)]])</f>
        <v>0</v>
      </c>
    </row>
    <row r="890" spans="2:12">
      <c r="B890" s="48"/>
      <c r="C890" s="48"/>
      <c r="D890" s="16"/>
      <c r="E890" s="48"/>
      <c r="F890" s="17"/>
      <c r="G890" s="17"/>
      <c r="H890" s="17"/>
      <c r="I890" s="21"/>
      <c r="J890" s="17"/>
      <c r="K890" s="20">
        <f>IF(FluxoCaixa10131514[[#This Row],[Movimento ]]="Saldo Inicial",FluxoCaixa10131514[[#This Row],[R$ (Valores)]],K889+FluxoCaixa10131514[[#This Row],[Valores Receitas / Despesas]])</f>
        <v>208.91000000004578</v>
      </c>
      <c r="L890" s="53">
        <f>IF(FluxoCaixa10131514[[#This Row],[Entrada / Saída]]="Saída",FluxoCaixa10131514[[#This Row],[R$ (Valores)]]*-1,FluxoCaixa10131514[[#This Row],[R$ (Valores)]])</f>
        <v>0</v>
      </c>
    </row>
    <row r="891" spans="2:12">
      <c r="B891" s="48"/>
      <c r="C891" s="48"/>
      <c r="D891" s="16"/>
      <c r="E891" s="48"/>
      <c r="F891" s="17"/>
      <c r="G891" s="17"/>
      <c r="H891" s="17"/>
      <c r="I891" s="21"/>
      <c r="J891" s="17"/>
      <c r="K891" s="20">
        <f>IF(FluxoCaixa10131514[[#This Row],[Movimento ]]="Saldo Inicial",FluxoCaixa10131514[[#This Row],[R$ (Valores)]],K890+FluxoCaixa10131514[[#This Row],[Valores Receitas / Despesas]])</f>
        <v>208.91000000004578</v>
      </c>
      <c r="L891" s="53">
        <f>IF(FluxoCaixa10131514[[#This Row],[Entrada / Saída]]="Saída",FluxoCaixa10131514[[#This Row],[R$ (Valores)]]*-1,FluxoCaixa10131514[[#This Row],[R$ (Valores)]])</f>
        <v>0</v>
      </c>
    </row>
    <row r="892" spans="2:12">
      <c r="B892" s="48"/>
      <c r="C892" s="48"/>
      <c r="D892" s="16"/>
      <c r="E892" s="48"/>
      <c r="F892" s="17"/>
      <c r="G892" s="17"/>
      <c r="H892" s="17"/>
      <c r="I892" s="21"/>
      <c r="J892" s="17"/>
      <c r="K892" s="20">
        <f>IF(FluxoCaixa10131514[[#This Row],[Movimento ]]="Saldo Inicial",FluxoCaixa10131514[[#This Row],[R$ (Valores)]],K891+FluxoCaixa10131514[[#This Row],[Valores Receitas / Despesas]])</f>
        <v>208.91000000004578</v>
      </c>
      <c r="L892" s="53">
        <f>IF(FluxoCaixa10131514[[#This Row],[Entrada / Saída]]="Saída",FluxoCaixa10131514[[#This Row],[R$ (Valores)]]*-1,FluxoCaixa10131514[[#This Row],[R$ (Valores)]])</f>
        <v>0</v>
      </c>
    </row>
    <row r="893" spans="2:12">
      <c r="B893" s="48"/>
      <c r="C893" s="48"/>
      <c r="D893" s="16"/>
      <c r="E893" s="48"/>
      <c r="F893" s="17"/>
      <c r="G893" s="17"/>
      <c r="H893" s="17"/>
      <c r="I893" s="21"/>
      <c r="J893" s="17"/>
      <c r="K893" s="20">
        <f>IF(FluxoCaixa10131514[[#This Row],[Movimento ]]="Saldo Inicial",FluxoCaixa10131514[[#This Row],[R$ (Valores)]],K892+FluxoCaixa10131514[[#This Row],[Valores Receitas / Despesas]])</f>
        <v>208.91000000004578</v>
      </c>
      <c r="L893" s="53">
        <f>IF(FluxoCaixa10131514[[#This Row],[Entrada / Saída]]="Saída",FluxoCaixa10131514[[#This Row],[R$ (Valores)]]*-1,FluxoCaixa10131514[[#This Row],[R$ (Valores)]])</f>
        <v>0</v>
      </c>
    </row>
    <row r="894" spans="2:12">
      <c r="B894" s="48"/>
      <c r="C894" s="48"/>
      <c r="D894" s="16"/>
      <c r="E894" s="48"/>
      <c r="F894" s="17"/>
      <c r="G894" s="17"/>
      <c r="H894" s="17"/>
      <c r="I894" s="21"/>
      <c r="J894" s="17"/>
      <c r="K894" s="20">
        <f>IF(FluxoCaixa10131514[[#This Row],[Movimento ]]="Saldo Inicial",FluxoCaixa10131514[[#This Row],[R$ (Valores)]],K893+FluxoCaixa10131514[[#This Row],[Valores Receitas / Despesas]])</f>
        <v>208.91000000004578</v>
      </c>
      <c r="L894" s="53">
        <f>IF(FluxoCaixa10131514[[#This Row],[Entrada / Saída]]="Saída",FluxoCaixa10131514[[#This Row],[R$ (Valores)]]*-1,FluxoCaixa10131514[[#This Row],[R$ (Valores)]])</f>
        <v>0</v>
      </c>
    </row>
    <row r="895" spans="2:12">
      <c r="B895" s="48"/>
      <c r="C895" s="48"/>
      <c r="D895" s="16"/>
      <c r="E895" s="48"/>
      <c r="F895" s="45"/>
      <c r="G895" s="17"/>
      <c r="H895" s="17"/>
      <c r="I895" s="54"/>
      <c r="J895" s="45"/>
      <c r="K895" s="47">
        <f>IF(FluxoCaixa10131514[[#This Row],[Movimento ]]="Saldo Inicial",FluxoCaixa10131514[[#This Row],[R$ (Valores)]],K894+FluxoCaixa10131514[[#This Row],[Valores Receitas / Despesas]])</f>
        <v>208.91000000004578</v>
      </c>
      <c r="L895" s="53">
        <f>IF(FluxoCaixa10131514[[#This Row],[Entrada / Saída]]="Saída",FluxoCaixa10131514[[#This Row],[R$ (Valores)]]*-1,FluxoCaixa10131514[[#This Row],[R$ (Valores)]])</f>
        <v>0</v>
      </c>
    </row>
    <row r="896" spans="2:12">
      <c r="B896" s="48"/>
      <c r="C896" s="48"/>
      <c r="D896" s="16"/>
      <c r="E896" s="48"/>
      <c r="F896" s="45"/>
      <c r="G896" s="45"/>
      <c r="H896" s="17"/>
      <c r="I896" s="54"/>
      <c r="J896" s="45"/>
      <c r="K896" s="47">
        <f>IF(FluxoCaixa10131514[[#This Row],[Movimento ]]="Saldo Inicial",FluxoCaixa10131514[[#This Row],[R$ (Valores)]],K895+FluxoCaixa10131514[[#This Row],[Valores Receitas / Despesas]])</f>
        <v>208.91000000004578</v>
      </c>
      <c r="L896" s="53">
        <f>IF(FluxoCaixa10131514[[#This Row],[Entrada / Saída]]="Saída",FluxoCaixa10131514[[#This Row],[R$ (Valores)]]*-1,FluxoCaixa10131514[[#This Row],[R$ (Valores)]])</f>
        <v>0</v>
      </c>
    </row>
    <row r="897" spans="2:15">
      <c r="B897" s="48"/>
      <c r="C897" s="48"/>
      <c r="D897" s="16"/>
      <c r="E897" s="48"/>
      <c r="F897" s="17"/>
      <c r="G897" s="17"/>
      <c r="H897" s="17"/>
      <c r="I897" s="21"/>
      <c r="J897" s="45"/>
      <c r="K897" s="20">
        <f>IF(FluxoCaixa10131514[[#This Row],[Movimento ]]="Saldo Inicial",FluxoCaixa10131514[[#This Row],[R$ (Valores)]],K896+FluxoCaixa10131514[[#This Row],[Valores Receitas / Despesas]])</f>
        <v>208.91000000004578</v>
      </c>
      <c r="L897" s="53">
        <f>IF(FluxoCaixa10131514[[#This Row],[Entrada / Saída]]="Saída",FluxoCaixa10131514[[#This Row],[R$ (Valores)]]*-1,FluxoCaixa10131514[[#This Row],[R$ (Valores)]])</f>
        <v>0</v>
      </c>
    </row>
    <row r="898" spans="2:15">
      <c r="B898" s="48"/>
      <c r="C898" s="48"/>
      <c r="D898" s="16"/>
      <c r="E898" s="48"/>
      <c r="F898" s="17"/>
      <c r="G898" s="45"/>
      <c r="H898" s="17"/>
      <c r="I898" s="54"/>
      <c r="J898" s="45"/>
      <c r="K898" s="47">
        <f>IF(FluxoCaixa10131514[[#This Row],[Movimento ]]="Saldo Inicial",FluxoCaixa10131514[[#This Row],[R$ (Valores)]],K897+FluxoCaixa10131514[[#This Row],[Valores Receitas / Despesas]])</f>
        <v>208.91000000004578</v>
      </c>
      <c r="L898" s="53">
        <f>IF(FluxoCaixa10131514[[#This Row],[Entrada / Saída]]="Saída",FluxoCaixa10131514[[#This Row],[R$ (Valores)]]*-1,FluxoCaixa10131514[[#This Row],[R$ (Valores)]])</f>
        <v>0</v>
      </c>
    </row>
    <row r="899" spans="2:15">
      <c r="B899" s="48"/>
      <c r="C899" s="48"/>
      <c r="D899" s="16"/>
      <c r="E899" s="48"/>
      <c r="F899" s="17"/>
      <c r="G899" s="17"/>
      <c r="H899" s="17"/>
      <c r="I899" s="21"/>
      <c r="J899" s="45"/>
      <c r="K899" s="20">
        <f>IF(FluxoCaixa10131514[[#This Row],[Movimento ]]="Saldo Inicial",FluxoCaixa10131514[[#This Row],[R$ (Valores)]],K898+FluxoCaixa10131514[[#This Row],[Valores Receitas / Despesas]])</f>
        <v>208.91000000004578</v>
      </c>
      <c r="L899" s="53">
        <f>IF(FluxoCaixa10131514[[#This Row],[Entrada / Saída]]="Saída",FluxoCaixa10131514[[#This Row],[R$ (Valores)]]*-1,FluxoCaixa10131514[[#This Row],[R$ (Valores)]])</f>
        <v>0</v>
      </c>
    </row>
    <row r="900" spans="2:15">
      <c r="B900" s="48"/>
      <c r="C900" s="48"/>
      <c r="D900" s="16"/>
      <c r="E900" s="48"/>
      <c r="F900" s="17"/>
      <c r="G900" s="17"/>
      <c r="H900" s="17"/>
      <c r="I900" s="21"/>
      <c r="J900" s="45"/>
      <c r="K900" s="20">
        <f>IF(FluxoCaixa10131514[[#This Row],[Movimento ]]="Saldo Inicial",FluxoCaixa10131514[[#This Row],[R$ (Valores)]],K899+FluxoCaixa10131514[[#This Row],[Valores Receitas / Despesas]])</f>
        <v>208.91000000004578</v>
      </c>
      <c r="L900" s="53">
        <f>IF(FluxoCaixa10131514[[#This Row],[Entrada / Saída]]="Saída",FluxoCaixa10131514[[#This Row],[R$ (Valores)]]*-1,FluxoCaixa10131514[[#This Row],[R$ (Valores)]])</f>
        <v>0</v>
      </c>
    </row>
    <row r="901" spans="2:15">
      <c r="B901" s="48"/>
      <c r="C901" s="48"/>
      <c r="D901" s="16"/>
      <c r="E901" s="48"/>
      <c r="F901" s="17"/>
      <c r="G901" s="17"/>
      <c r="H901" s="17"/>
      <c r="I901" s="21"/>
      <c r="J901" s="45"/>
      <c r="K901" s="20">
        <f>IF(FluxoCaixa10131514[[#This Row],[Movimento ]]="Saldo Inicial",FluxoCaixa10131514[[#This Row],[R$ (Valores)]],K900+FluxoCaixa10131514[[#This Row],[Valores Receitas / Despesas]])</f>
        <v>208.91000000004578</v>
      </c>
      <c r="L901" s="53">
        <f>IF(FluxoCaixa10131514[[#This Row],[Entrada / Saída]]="Saída",FluxoCaixa10131514[[#This Row],[R$ (Valores)]]*-1,FluxoCaixa10131514[[#This Row],[R$ (Valores)]])</f>
        <v>0</v>
      </c>
    </row>
    <row r="902" spans="2:15">
      <c r="B902" s="48"/>
      <c r="C902" s="48"/>
      <c r="D902" s="16"/>
      <c r="E902" s="48"/>
      <c r="F902" s="17"/>
      <c r="G902" s="17"/>
      <c r="H902" s="17"/>
      <c r="I902" s="21"/>
      <c r="J902" s="45"/>
      <c r="K902" s="20">
        <f>IF(FluxoCaixa10131514[[#This Row],[Movimento ]]="Saldo Inicial",FluxoCaixa10131514[[#This Row],[R$ (Valores)]],K901+FluxoCaixa10131514[[#This Row],[Valores Receitas / Despesas]])</f>
        <v>208.91000000004578</v>
      </c>
      <c r="L902" s="53">
        <f>IF(FluxoCaixa10131514[[#This Row],[Entrada / Saída]]="Saída",FluxoCaixa10131514[[#This Row],[R$ (Valores)]]*-1,FluxoCaixa10131514[[#This Row],[R$ (Valores)]])</f>
        <v>0</v>
      </c>
    </row>
    <row r="903" spans="2:15">
      <c r="B903" s="48"/>
      <c r="C903" s="48"/>
      <c r="D903" s="16"/>
      <c r="E903" s="48"/>
      <c r="F903" s="17"/>
      <c r="G903" s="17"/>
      <c r="H903" s="17"/>
      <c r="I903" s="21"/>
      <c r="J903" s="45"/>
      <c r="K903" s="20">
        <f>IF(FluxoCaixa10131514[[#This Row],[Movimento ]]="Saldo Inicial",FluxoCaixa10131514[[#This Row],[R$ (Valores)]],K902+FluxoCaixa10131514[[#This Row],[Valores Receitas / Despesas]])</f>
        <v>208.91000000004578</v>
      </c>
      <c r="L903" s="53">
        <f>IF(FluxoCaixa10131514[[#This Row],[Entrada / Saída]]="Saída",FluxoCaixa10131514[[#This Row],[R$ (Valores)]]*-1,FluxoCaixa10131514[[#This Row],[R$ (Valores)]])</f>
        <v>0</v>
      </c>
    </row>
    <row r="904" spans="2:15">
      <c r="B904" s="48"/>
      <c r="C904" s="48"/>
      <c r="D904" s="16"/>
      <c r="E904" s="48"/>
      <c r="F904" s="17"/>
      <c r="G904" s="17"/>
      <c r="H904" s="17"/>
      <c r="I904" s="21"/>
      <c r="J904" s="45"/>
      <c r="K904" s="20">
        <f>IF(FluxoCaixa10131514[[#This Row],[Movimento ]]="Saldo Inicial",FluxoCaixa10131514[[#This Row],[R$ (Valores)]],K903+FluxoCaixa10131514[[#This Row],[Valores Receitas / Despesas]])</f>
        <v>208.91000000004578</v>
      </c>
      <c r="L904" s="53">
        <f>IF(FluxoCaixa10131514[[#This Row],[Entrada / Saída]]="Saída",FluxoCaixa10131514[[#This Row],[R$ (Valores)]]*-1,FluxoCaixa10131514[[#This Row],[R$ (Valores)]])</f>
        <v>0</v>
      </c>
      <c r="O904" s="31"/>
    </row>
    <row r="905" spans="2:15">
      <c r="B905" s="48"/>
      <c r="C905" s="48"/>
      <c r="D905" s="16"/>
      <c r="E905" s="48"/>
      <c r="F905" s="17"/>
      <c r="G905" s="17"/>
      <c r="H905" s="17"/>
      <c r="I905" s="21"/>
      <c r="J905" s="45"/>
      <c r="K905" s="20">
        <f>IF(FluxoCaixa10131514[[#This Row],[Movimento ]]="Saldo Inicial",FluxoCaixa10131514[[#This Row],[R$ (Valores)]],K904+FluxoCaixa10131514[[#This Row],[Valores Receitas / Despesas]])</f>
        <v>208.91000000004578</v>
      </c>
      <c r="L905" s="53">
        <f>IF(FluxoCaixa10131514[[#This Row],[Entrada / Saída]]="Saída",FluxoCaixa10131514[[#This Row],[R$ (Valores)]]*-1,FluxoCaixa10131514[[#This Row],[R$ (Valores)]])</f>
        <v>0</v>
      </c>
    </row>
    <row r="906" spans="2:15">
      <c r="B906" s="48"/>
      <c r="C906" s="48"/>
      <c r="D906" s="16"/>
      <c r="E906" s="48"/>
      <c r="F906" s="17"/>
      <c r="G906" s="17"/>
      <c r="H906" s="17"/>
      <c r="I906" s="21"/>
      <c r="J906" s="45"/>
      <c r="K906" s="20">
        <f>IF(FluxoCaixa10131514[[#This Row],[Movimento ]]="Saldo Inicial",FluxoCaixa10131514[[#This Row],[R$ (Valores)]],K905+FluxoCaixa10131514[[#This Row],[Valores Receitas / Despesas]])</f>
        <v>208.91000000004578</v>
      </c>
      <c r="L906" s="53">
        <f>IF(FluxoCaixa10131514[[#This Row],[Entrada / Saída]]="Saída",FluxoCaixa10131514[[#This Row],[R$ (Valores)]]*-1,FluxoCaixa10131514[[#This Row],[R$ (Valores)]])</f>
        <v>0</v>
      </c>
      <c r="O906" s="26"/>
    </row>
    <row r="907" spans="2:15">
      <c r="B907" s="48"/>
      <c r="C907" s="48"/>
      <c r="D907" s="16"/>
      <c r="E907" s="48"/>
      <c r="F907" s="17"/>
      <c r="G907" s="17"/>
      <c r="H907" s="17"/>
      <c r="I907" s="21"/>
      <c r="J907" s="45"/>
      <c r="K907" s="20">
        <f>IF(FluxoCaixa10131514[[#This Row],[Movimento ]]="Saldo Inicial",FluxoCaixa10131514[[#This Row],[R$ (Valores)]],K906+FluxoCaixa10131514[[#This Row],[Valores Receitas / Despesas]])</f>
        <v>208.91000000004578</v>
      </c>
      <c r="L907" s="53">
        <f>IF(FluxoCaixa10131514[[#This Row],[Entrada / Saída]]="Saída",FluxoCaixa10131514[[#This Row],[R$ (Valores)]]*-1,FluxoCaixa10131514[[#This Row],[R$ (Valores)]])</f>
        <v>0</v>
      </c>
    </row>
    <row r="908" spans="2:15">
      <c r="B908" s="48"/>
      <c r="C908" s="48"/>
      <c r="D908" s="16"/>
      <c r="E908" s="48"/>
      <c r="F908" s="17"/>
      <c r="G908" s="17"/>
      <c r="H908" s="17"/>
      <c r="I908" s="21"/>
      <c r="J908" s="17"/>
      <c r="K908" s="20">
        <f>IF(FluxoCaixa10131514[[#This Row],[Movimento ]]="Saldo Inicial",FluxoCaixa10131514[[#This Row],[R$ (Valores)]],K907+FluxoCaixa10131514[[#This Row],[Valores Receitas / Despesas]])</f>
        <v>208.91000000004578</v>
      </c>
      <c r="L908" s="53">
        <f>IF(FluxoCaixa10131514[[#This Row],[Entrada / Saída]]="Saída",FluxoCaixa10131514[[#This Row],[R$ (Valores)]]*-1,FluxoCaixa10131514[[#This Row],[R$ (Valores)]])</f>
        <v>0</v>
      </c>
    </row>
    <row r="909" spans="2:15">
      <c r="B909" s="48"/>
      <c r="C909" s="48"/>
      <c r="D909" s="16"/>
      <c r="E909" s="48"/>
      <c r="F909" s="17"/>
      <c r="G909" s="17"/>
      <c r="H909" s="17"/>
      <c r="I909" s="21"/>
      <c r="J909" s="17"/>
      <c r="K909" s="20">
        <f>IF(FluxoCaixa10131514[[#This Row],[Movimento ]]="Saldo Inicial",FluxoCaixa10131514[[#This Row],[R$ (Valores)]],K908+FluxoCaixa10131514[[#This Row],[Valores Receitas / Despesas]])</f>
        <v>208.91000000004578</v>
      </c>
      <c r="L909" s="53">
        <f>IF(FluxoCaixa10131514[[#This Row],[Entrada / Saída]]="Saída",FluxoCaixa10131514[[#This Row],[R$ (Valores)]]*-1,FluxoCaixa10131514[[#This Row],[R$ (Valores)]])</f>
        <v>0</v>
      </c>
    </row>
    <row r="910" spans="2:15">
      <c r="B910" s="48"/>
      <c r="C910" s="48"/>
      <c r="D910" s="16"/>
      <c r="E910" s="48"/>
      <c r="F910" s="17"/>
      <c r="G910" s="17"/>
      <c r="H910" s="17"/>
      <c r="I910" s="21"/>
      <c r="J910" s="17"/>
      <c r="K910" s="20">
        <f>IF(FluxoCaixa10131514[[#This Row],[Movimento ]]="Saldo Inicial",FluxoCaixa10131514[[#This Row],[R$ (Valores)]],K909+FluxoCaixa10131514[[#This Row],[Valores Receitas / Despesas]])</f>
        <v>208.91000000004578</v>
      </c>
      <c r="L910" s="53">
        <f>IF(FluxoCaixa10131514[[#This Row],[Entrada / Saída]]="Saída",FluxoCaixa10131514[[#This Row],[R$ (Valores)]]*-1,FluxoCaixa10131514[[#This Row],[R$ (Valores)]])</f>
        <v>0</v>
      </c>
    </row>
    <row r="911" spans="2:15">
      <c r="B911" s="48"/>
      <c r="C911" s="48"/>
      <c r="D911" s="16"/>
      <c r="E911" s="48"/>
      <c r="F911" s="17"/>
      <c r="G911" s="17"/>
      <c r="H911" s="17"/>
      <c r="I911" s="21"/>
      <c r="J911" s="17"/>
      <c r="K911" s="20">
        <f>IF(FluxoCaixa10131514[[#This Row],[Movimento ]]="Saldo Inicial",FluxoCaixa10131514[[#This Row],[R$ (Valores)]],K910+FluxoCaixa10131514[[#This Row],[Valores Receitas / Despesas]])</f>
        <v>208.91000000004578</v>
      </c>
      <c r="L911" s="53">
        <f>IF(FluxoCaixa10131514[[#This Row],[Entrada / Saída]]="Saída",FluxoCaixa10131514[[#This Row],[R$ (Valores)]]*-1,FluxoCaixa10131514[[#This Row],[R$ (Valores)]])</f>
        <v>0</v>
      </c>
    </row>
    <row r="912" spans="2:15">
      <c r="B912" s="48"/>
      <c r="C912" s="48"/>
      <c r="D912" s="16"/>
      <c r="E912" s="48"/>
      <c r="F912" s="17"/>
      <c r="G912" s="17"/>
      <c r="H912" s="17"/>
      <c r="I912" s="21"/>
      <c r="J912" s="17"/>
      <c r="K912" s="20">
        <f>IF(FluxoCaixa10131514[[#This Row],[Movimento ]]="Saldo Inicial",FluxoCaixa10131514[[#This Row],[R$ (Valores)]],K911+FluxoCaixa10131514[[#This Row],[Valores Receitas / Despesas]])</f>
        <v>208.91000000004578</v>
      </c>
      <c r="L912" s="53">
        <f>IF(FluxoCaixa10131514[[#This Row],[Entrada / Saída]]="Saída",FluxoCaixa10131514[[#This Row],[R$ (Valores)]]*-1,FluxoCaixa10131514[[#This Row],[R$ (Valores)]])</f>
        <v>0</v>
      </c>
    </row>
    <row r="913" spans="2:12">
      <c r="B913" s="48"/>
      <c r="C913" s="48"/>
      <c r="D913" s="16"/>
      <c r="E913" s="48"/>
      <c r="F913" s="17"/>
      <c r="G913" s="17"/>
      <c r="H913" s="17"/>
      <c r="I913" s="21"/>
      <c r="J913" s="17"/>
      <c r="K913" s="20">
        <f>IF(FluxoCaixa10131514[[#This Row],[Movimento ]]="Saldo Inicial",FluxoCaixa10131514[[#This Row],[R$ (Valores)]],K912+FluxoCaixa10131514[[#This Row],[Valores Receitas / Despesas]])</f>
        <v>208.91000000004578</v>
      </c>
      <c r="L913" s="53">
        <f>IF(FluxoCaixa10131514[[#This Row],[Entrada / Saída]]="Saída",FluxoCaixa10131514[[#This Row],[R$ (Valores)]]*-1,FluxoCaixa10131514[[#This Row],[R$ (Valores)]])</f>
        <v>0</v>
      </c>
    </row>
    <row r="914" spans="2:12">
      <c r="B914" s="48"/>
      <c r="C914" s="48"/>
      <c r="D914" s="16"/>
      <c r="E914" s="48"/>
      <c r="F914" s="17"/>
      <c r="G914" s="17"/>
      <c r="H914" s="17"/>
      <c r="I914" s="21"/>
      <c r="J914" s="17"/>
      <c r="K914" s="20">
        <f>IF(FluxoCaixa10131514[[#This Row],[Movimento ]]="Saldo Inicial",FluxoCaixa10131514[[#This Row],[R$ (Valores)]],K913+FluxoCaixa10131514[[#This Row],[Valores Receitas / Despesas]])</f>
        <v>208.91000000004578</v>
      </c>
      <c r="L914" s="53">
        <f>IF(FluxoCaixa10131514[[#This Row],[Entrada / Saída]]="Saída",FluxoCaixa10131514[[#This Row],[R$ (Valores)]]*-1,FluxoCaixa10131514[[#This Row],[R$ (Valores)]])</f>
        <v>0</v>
      </c>
    </row>
    <row r="915" spans="2:12">
      <c r="B915" s="48"/>
      <c r="C915" s="48"/>
      <c r="D915" s="16"/>
      <c r="E915" s="48"/>
      <c r="F915" s="17"/>
      <c r="G915" s="17"/>
      <c r="H915" s="17"/>
      <c r="I915" s="21"/>
      <c r="J915" s="17"/>
      <c r="K915" s="20">
        <f>IF(FluxoCaixa10131514[[#This Row],[Movimento ]]="Saldo Inicial",FluxoCaixa10131514[[#This Row],[R$ (Valores)]],K914+FluxoCaixa10131514[[#This Row],[Valores Receitas / Despesas]])</f>
        <v>208.91000000004578</v>
      </c>
      <c r="L915" s="53">
        <f>IF(FluxoCaixa10131514[[#This Row],[Entrada / Saída]]="Saída",FluxoCaixa10131514[[#This Row],[R$ (Valores)]]*-1,FluxoCaixa10131514[[#This Row],[R$ (Valores)]])</f>
        <v>0</v>
      </c>
    </row>
    <row r="916" spans="2:12">
      <c r="B916" s="48"/>
      <c r="C916" s="48"/>
      <c r="D916" s="16"/>
      <c r="E916" s="48"/>
      <c r="F916" s="17"/>
      <c r="G916" s="17"/>
      <c r="H916" s="17"/>
      <c r="I916" s="21"/>
      <c r="J916" s="17"/>
      <c r="K916" s="20">
        <f>IF(FluxoCaixa10131514[[#This Row],[Movimento ]]="Saldo Inicial",FluxoCaixa10131514[[#This Row],[R$ (Valores)]],K915+FluxoCaixa10131514[[#This Row],[Valores Receitas / Despesas]])</f>
        <v>208.91000000004578</v>
      </c>
      <c r="L916" s="53">
        <f>IF(FluxoCaixa10131514[[#This Row],[Entrada / Saída]]="Saída",FluxoCaixa10131514[[#This Row],[R$ (Valores)]]*-1,FluxoCaixa10131514[[#This Row],[R$ (Valores)]])</f>
        <v>0</v>
      </c>
    </row>
    <row r="917" spans="2:12">
      <c r="B917" s="48"/>
      <c r="C917" s="48"/>
      <c r="D917" s="16"/>
      <c r="E917" s="48"/>
      <c r="F917" s="17"/>
      <c r="G917" s="17"/>
      <c r="H917" s="17"/>
      <c r="I917" s="21"/>
      <c r="J917" s="17"/>
      <c r="K917" s="20">
        <f>IF(FluxoCaixa10131514[[#This Row],[Movimento ]]="Saldo Inicial",FluxoCaixa10131514[[#This Row],[R$ (Valores)]],K916+FluxoCaixa10131514[[#This Row],[Valores Receitas / Despesas]])</f>
        <v>208.91000000004578</v>
      </c>
      <c r="L917" s="53">
        <f>IF(FluxoCaixa10131514[[#This Row],[Entrada / Saída]]="Saída",FluxoCaixa10131514[[#This Row],[R$ (Valores)]]*-1,FluxoCaixa10131514[[#This Row],[R$ (Valores)]])</f>
        <v>0</v>
      </c>
    </row>
    <row r="918" spans="2:12">
      <c r="B918" s="48"/>
      <c r="C918" s="48"/>
      <c r="D918" s="16"/>
      <c r="E918" s="48"/>
      <c r="F918" s="17"/>
      <c r="G918" s="17"/>
      <c r="H918" s="17"/>
      <c r="I918" s="21"/>
      <c r="J918" s="17"/>
      <c r="K918" s="20">
        <f>IF(FluxoCaixa10131514[[#This Row],[Movimento ]]="Saldo Inicial",FluxoCaixa10131514[[#This Row],[R$ (Valores)]],K917+FluxoCaixa10131514[[#This Row],[Valores Receitas / Despesas]])</f>
        <v>208.91000000004578</v>
      </c>
      <c r="L918" s="53">
        <f>IF(FluxoCaixa10131514[[#This Row],[Entrada / Saída]]="Saída",FluxoCaixa10131514[[#This Row],[R$ (Valores)]]*-1,FluxoCaixa10131514[[#This Row],[R$ (Valores)]])</f>
        <v>0</v>
      </c>
    </row>
    <row r="919" spans="2:12">
      <c r="B919" s="48"/>
      <c r="C919" s="48"/>
      <c r="D919" s="16"/>
      <c r="E919" s="48"/>
      <c r="F919" s="17"/>
      <c r="G919" s="17"/>
      <c r="H919" s="17"/>
      <c r="I919" s="21"/>
      <c r="J919" s="17"/>
      <c r="K919" s="20">
        <f>IF(FluxoCaixa10131514[[#This Row],[Movimento ]]="Saldo Inicial",FluxoCaixa10131514[[#This Row],[R$ (Valores)]],K918+FluxoCaixa10131514[[#This Row],[Valores Receitas / Despesas]])</f>
        <v>208.91000000004578</v>
      </c>
      <c r="L919" s="53">
        <f>IF(FluxoCaixa10131514[[#This Row],[Entrada / Saída]]="Saída",FluxoCaixa10131514[[#This Row],[R$ (Valores)]]*-1,FluxoCaixa10131514[[#This Row],[R$ (Valores)]])</f>
        <v>0</v>
      </c>
    </row>
    <row r="920" spans="2:12">
      <c r="B920" s="48"/>
      <c r="C920" s="48"/>
      <c r="D920" s="16"/>
      <c r="E920" s="48"/>
      <c r="F920" s="17"/>
      <c r="G920" s="17"/>
      <c r="H920" s="17"/>
      <c r="I920" s="21"/>
      <c r="J920" s="17"/>
      <c r="K920" s="20">
        <f>IF(FluxoCaixa10131514[[#This Row],[Movimento ]]="Saldo Inicial",FluxoCaixa10131514[[#This Row],[R$ (Valores)]],K919+FluxoCaixa10131514[[#This Row],[Valores Receitas / Despesas]])</f>
        <v>208.91000000004578</v>
      </c>
      <c r="L920" s="5">
        <f>IF(FluxoCaixa10131514[[#This Row],[Entrada / Saída]]="Saída",FluxoCaixa10131514[[#This Row],[R$ (Valores)]]*-1,FluxoCaixa10131514[[#This Row],[R$ (Valores)]])</f>
        <v>0</v>
      </c>
    </row>
    <row r="921" spans="2:12">
      <c r="B921" s="48"/>
      <c r="C921" s="48"/>
      <c r="D921" s="16"/>
      <c r="E921" s="48"/>
      <c r="F921" s="17"/>
      <c r="G921" s="17"/>
      <c r="H921" s="17"/>
      <c r="I921" s="21"/>
      <c r="J921" s="17"/>
      <c r="K921" s="20">
        <f>IF(FluxoCaixa10131514[[#This Row],[Movimento ]]="Saldo Inicial",FluxoCaixa10131514[[#This Row],[R$ (Valores)]],K920+FluxoCaixa10131514[[#This Row],[Valores Receitas / Despesas]])</f>
        <v>208.91000000004578</v>
      </c>
      <c r="L921" s="5">
        <f>IF(FluxoCaixa10131514[[#This Row],[Entrada / Saída]]="Saída",FluxoCaixa10131514[[#This Row],[R$ (Valores)]]*-1,FluxoCaixa10131514[[#This Row],[R$ (Valores)]])</f>
        <v>0</v>
      </c>
    </row>
    <row r="922" spans="2:12">
      <c r="B922" s="48"/>
      <c r="C922" s="48"/>
      <c r="D922" s="16"/>
      <c r="E922" s="48"/>
      <c r="F922" s="17"/>
      <c r="G922" s="17"/>
      <c r="H922" s="17"/>
      <c r="I922" s="21"/>
      <c r="J922" s="17"/>
      <c r="K922" s="20">
        <f>IF(FluxoCaixa10131514[[#This Row],[Movimento ]]="Saldo Inicial",FluxoCaixa10131514[[#This Row],[R$ (Valores)]],K921+FluxoCaixa10131514[[#This Row],[Valores Receitas / Despesas]])</f>
        <v>208.91000000004578</v>
      </c>
      <c r="L922" s="5">
        <f>IF(FluxoCaixa10131514[[#This Row],[Entrada / Saída]]="Saída",FluxoCaixa10131514[[#This Row],[R$ (Valores)]]*-1,FluxoCaixa10131514[[#This Row],[R$ (Valores)]])</f>
        <v>0</v>
      </c>
    </row>
    <row r="923" spans="2:12">
      <c r="B923" s="48"/>
      <c r="C923" s="48"/>
      <c r="D923" s="16"/>
      <c r="E923" s="48"/>
      <c r="F923" s="17"/>
      <c r="G923" s="17"/>
      <c r="H923" s="17"/>
      <c r="I923" s="21"/>
      <c r="J923" s="17"/>
      <c r="K923" s="20">
        <f>IF(FluxoCaixa10131514[[#This Row],[Movimento ]]="Saldo Inicial",FluxoCaixa10131514[[#This Row],[R$ (Valores)]],K922+FluxoCaixa10131514[[#This Row],[Valores Receitas / Despesas]])</f>
        <v>208.91000000004578</v>
      </c>
      <c r="L923" s="5">
        <f>IF(FluxoCaixa10131514[[#This Row],[Entrada / Saída]]="Saída",FluxoCaixa10131514[[#This Row],[R$ (Valores)]]*-1,FluxoCaixa10131514[[#This Row],[R$ (Valores)]])</f>
        <v>0</v>
      </c>
    </row>
    <row r="924" spans="2:12">
      <c r="B924" s="48"/>
      <c r="C924" s="48"/>
      <c r="D924" s="16"/>
      <c r="E924" s="48"/>
      <c r="F924" s="17"/>
      <c r="G924" s="17"/>
      <c r="H924" s="17"/>
      <c r="I924" s="21"/>
      <c r="J924" s="17"/>
      <c r="K924" s="20">
        <f>IF(FluxoCaixa10131514[[#This Row],[Movimento ]]="Saldo Inicial",FluxoCaixa10131514[[#This Row],[R$ (Valores)]],K923+FluxoCaixa10131514[[#This Row],[Valores Receitas / Despesas]])</f>
        <v>208.91000000004578</v>
      </c>
      <c r="L924" s="5">
        <f>IF(FluxoCaixa10131514[[#This Row],[Entrada / Saída]]="Saída",FluxoCaixa10131514[[#This Row],[R$ (Valores)]]*-1,FluxoCaixa10131514[[#This Row],[R$ (Valores)]])</f>
        <v>0</v>
      </c>
    </row>
    <row r="925" spans="2:12">
      <c r="B925" s="48"/>
      <c r="C925" s="48"/>
      <c r="D925" s="16"/>
      <c r="E925" s="48"/>
      <c r="F925" s="17"/>
      <c r="G925" s="17"/>
      <c r="H925" s="17"/>
      <c r="I925" s="21"/>
      <c r="J925" s="17"/>
      <c r="K925" s="20">
        <f>IF(FluxoCaixa10131514[[#This Row],[Movimento ]]="Saldo Inicial",FluxoCaixa10131514[[#This Row],[R$ (Valores)]],K924+FluxoCaixa10131514[[#This Row],[Valores Receitas / Despesas]])</f>
        <v>208.91000000004578</v>
      </c>
      <c r="L925" s="5">
        <f>IF(FluxoCaixa10131514[[#This Row],[Entrada / Saída]]="Saída",FluxoCaixa10131514[[#This Row],[R$ (Valores)]]*-1,FluxoCaixa10131514[[#This Row],[R$ (Valores)]])</f>
        <v>0</v>
      </c>
    </row>
    <row r="926" spans="2:12">
      <c r="B926" s="48"/>
      <c r="C926" s="48"/>
      <c r="D926" s="16"/>
      <c r="E926" s="48"/>
      <c r="F926" s="17"/>
      <c r="G926" s="17"/>
      <c r="H926" s="17"/>
      <c r="I926" s="21"/>
      <c r="J926" s="17"/>
      <c r="K926" s="20">
        <f>IF(FluxoCaixa10131514[[#This Row],[Movimento ]]="Saldo Inicial",FluxoCaixa10131514[[#This Row],[R$ (Valores)]],K925+FluxoCaixa10131514[[#This Row],[Valores Receitas / Despesas]])</f>
        <v>208.91000000004578</v>
      </c>
      <c r="L926" s="5">
        <f>IF(FluxoCaixa10131514[[#This Row],[Entrada / Saída]]="Saída",FluxoCaixa10131514[[#This Row],[R$ (Valores)]]*-1,FluxoCaixa10131514[[#This Row],[R$ (Valores)]])</f>
        <v>0</v>
      </c>
    </row>
    <row r="927" spans="2:12">
      <c r="B927" s="48"/>
      <c r="C927" s="48"/>
      <c r="D927" s="16"/>
      <c r="E927" s="48"/>
      <c r="F927" s="17"/>
      <c r="G927" s="17"/>
      <c r="H927" s="17"/>
      <c r="I927" s="21"/>
      <c r="J927" s="17"/>
      <c r="K927" s="20">
        <f>IF(FluxoCaixa10131514[[#This Row],[Movimento ]]="Saldo Inicial",FluxoCaixa10131514[[#This Row],[R$ (Valores)]],K926+FluxoCaixa10131514[[#This Row],[Valores Receitas / Despesas]])</f>
        <v>208.91000000004578</v>
      </c>
      <c r="L927" s="5">
        <f>IF(FluxoCaixa10131514[[#This Row],[Entrada / Saída]]="Saída",FluxoCaixa10131514[[#This Row],[R$ (Valores)]]*-1,FluxoCaixa10131514[[#This Row],[R$ (Valores)]])</f>
        <v>0</v>
      </c>
    </row>
    <row r="928" spans="2:12">
      <c r="B928" s="48"/>
      <c r="C928" s="48"/>
      <c r="D928" s="16"/>
      <c r="E928" s="48"/>
      <c r="F928" s="17"/>
      <c r="G928" s="17"/>
      <c r="H928" s="17"/>
      <c r="I928" s="21"/>
      <c r="J928" s="17"/>
      <c r="K928" s="20">
        <f>IF(FluxoCaixa10131514[[#This Row],[Movimento ]]="Saldo Inicial",FluxoCaixa10131514[[#This Row],[R$ (Valores)]],K927+FluxoCaixa10131514[[#This Row],[Valores Receitas / Despesas]])</f>
        <v>208.91000000004578</v>
      </c>
      <c r="L928" s="5">
        <f>IF(FluxoCaixa10131514[[#This Row],[Entrada / Saída]]="Saída",FluxoCaixa10131514[[#This Row],[R$ (Valores)]]*-1,FluxoCaixa10131514[[#This Row],[R$ (Valores)]])</f>
        <v>0</v>
      </c>
    </row>
    <row r="929" spans="2:12">
      <c r="B929" s="48"/>
      <c r="C929" s="48"/>
      <c r="D929" s="16"/>
      <c r="E929" s="48"/>
      <c r="F929" s="17"/>
      <c r="G929" s="17"/>
      <c r="H929" s="17"/>
      <c r="I929" s="21"/>
      <c r="J929" s="17"/>
      <c r="K929" s="20">
        <f>IF(FluxoCaixa10131514[[#This Row],[Movimento ]]="Saldo Inicial",FluxoCaixa10131514[[#This Row],[R$ (Valores)]],K928+FluxoCaixa10131514[[#This Row],[Valores Receitas / Despesas]])</f>
        <v>208.91000000004578</v>
      </c>
      <c r="L929" s="5">
        <f>IF(FluxoCaixa10131514[[#This Row],[Entrada / Saída]]="Saída",FluxoCaixa10131514[[#This Row],[R$ (Valores)]]*-1,FluxoCaixa10131514[[#This Row],[R$ (Valores)]])</f>
        <v>0</v>
      </c>
    </row>
    <row r="930" spans="2:12">
      <c r="B930" s="48"/>
      <c r="C930" s="48"/>
      <c r="D930" s="16"/>
      <c r="E930" s="48"/>
      <c r="F930" s="17"/>
      <c r="G930" s="17"/>
      <c r="H930" s="17"/>
      <c r="I930" s="21"/>
      <c r="J930" s="17"/>
      <c r="K930" s="20">
        <f>IF(FluxoCaixa10131514[[#This Row],[Movimento ]]="Saldo Inicial",FluxoCaixa10131514[[#This Row],[R$ (Valores)]],K929+FluxoCaixa10131514[[#This Row],[Valores Receitas / Despesas]])</f>
        <v>208.91000000004578</v>
      </c>
      <c r="L930" s="5">
        <f>IF(FluxoCaixa10131514[[#This Row],[Entrada / Saída]]="Saída",FluxoCaixa10131514[[#This Row],[R$ (Valores)]]*-1,FluxoCaixa10131514[[#This Row],[R$ (Valores)]])</f>
        <v>0</v>
      </c>
    </row>
    <row r="931" spans="2:12">
      <c r="B931" s="48"/>
      <c r="C931" s="48"/>
      <c r="D931" s="16"/>
      <c r="E931" s="48"/>
      <c r="F931" s="17"/>
      <c r="G931" s="17"/>
      <c r="H931" s="17"/>
      <c r="I931" s="21"/>
      <c r="J931" s="17"/>
      <c r="K931" s="20">
        <f>IF(FluxoCaixa10131514[[#This Row],[Movimento ]]="Saldo Inicial",FluxoCaixa10131514[[#This Row],[R$ (Valores)]],K930+FluxoCaixa10131514[[#This Row],[Valores Receitas / Despesas]])</f>
        <v>208.91000000004578</v>
      </c>
      <c r="L931" s="5">
        <f>IF(FluxoCaixa10131514[[#This Row],[Entrada / Saída]]="Saída",FluxoCaixa10131514[[#This Row],[R$ (Valores)]]*-1,FluxoCaixa10131514[[#This Row],[R$ (Valores)]])</f>
        <v>0</v>
      </c>
    </row>
    <row r="932" spans="2:12">
      <c r="B932" s="48"/>
      <c r="C932" s="48"/>
      <c r="D932" s="16"/>
      <c r="E932" s="48"/>
      <c r="F932" s="17"/>
      <c r="G932" s="17"/>
      <c r="H932" s="17"/>
      <c r="I932" s="21"/>
      <c r="J932" s="17"/>
      <c r="K932" s="20">
        <f>IF(FluxoCaixa10131514[[#This Row],[Movimento ]]="Saldo Inicial",FluxoCaixa10131514[[#This Row],[R$ (Valores)]],K931+FluxoCaixa10131514[[#This Row],[Valores Receitas / Despesas]])</f>
        <v>208.91000000004578</v>
      </c>
      <c r="L932" s="5">
        <f>IF(FluxoCaixa10131514[[#This Row],[Entrada / Saída]]="Saída",FluxoCaixa10131514[[#This Row],[R$ (Valores)]]*-1,FluxoCaixa10131514[[#This Row],[R$ (Valores)]])</f>
        <v>0</v>
      </c>
    </row>
    <row r="933" spans="2:12">
      <c r="B933" s="48"/>
      <c r="C933" s="48"/>
      <c r="D933" s="16"/>
      <c r="E933" s="48"/>
      <c r="F933" s="17"/>
      <c r="G933" s="17"/>
      <c r="H933" s="17"/>
      <c r="I933" s="21"/>
      <c r="J933" s="17"/>
      <c r="K933" s="20">
        <f>IF(FluxoCaixa10131514[[#This Row],[Movimento ]]="Saldo Inicial",FluxoCaixa10131514[[#This Row],[R$ (Valores)]],K932+FluxoCaixa10131514[[#This Row],[Valores Receitas / Despesas]])</f>
        <v>208.91000000004578</v>
      </c>
      <c r="L933" s="5">
        <f>IF(FluxoCaixa10131514[[#This Row],[Entrada / Saída]]="Saída",FluxoCaixa10131514[[#This Row],[R$ (Valores)]]*-1,FluxoCaixa10131514[[#This Row],[R$ (Valores)]])</f>
        <v>0</v>
      </c>
    </row>
    <row r="934" spans="2:12">
      <c r="B934" s="48"/>
      <c r="C934" s="48"/>
      <c r="D934" s="16"/>
      <c r="E934" s="48"/>
      <c r="F934" s="17"/>
      <c r="G934" s="17"/>
      <c r="H934" s="17"/>
      <c r="I934" s="21"/>
      <c r="J934" s="17"/>
      <c r="K934" s="20">
        <f>IF(FluxoCaixa10131514[[#This Row],[Movimento ]]="Saldo Inicial",FluxoCaixa10131514[[#This Row],[R$ (Valores)]],K933+FluxoCaixa10131514[[#This Row],[Valores Receitas / Despesas]])</f>
        <v>208.91000000004578</v>
      </c>
      <c r="L934" s="5">
        <f>IF(FluxoCaixa10131514[[#This Row],[Entrada / Saída]]="Saída",FluxoCaixa10131514[[#This Row],[R$ (Valores)]]*-1,FluxoCaixa10131514[[#This Row],[R$ (Valores)]])</f>
        <v>0</v>
      </c>
    </row>
    <row r="935" spans="2:12">
      <c r="B935" s="48"/>
      <c r="C935" s="48"/>
      <c r="D935" s="16"/>
      <c r="E935" s="48"/>
      <c r="F935" s="17"/>
      <c r="G935" s="17"/>
      <c r="H935" s="17"/>
      <c r="I935" s="21"/>
      <c r="J935" s="17"/>
      <c r="K935" s="20">
        <f>IF(FluxoCaixa10131514[[#This Row],[Movimento ]]="Saldo Inicial",FluxoCaixa10131514[[#This Row],[R$ (Valores)]],K934+FluxoCaixa10131514[[#This Row],[Valores Receitas / Despesas]])</f>
        <v>208.91000000004578</v>
      </c>
      <c r="L935" s="5">
        <f>IF(FluxoCaixa10131514[[#This Row],[Entrada / Saída]]="Saída",FluxoCaixa10131514[[#This Row],[R$ (Valores)]]*-1,FluxoCaixa10131514[[#This Row],[R$ (Valores)]])</f>
        <v>0</v>
      </c>
    </row>
    <row r="936" spans="2:12">
      <c r="B936" s="48"/>
      <c r="C936" s="48"/>
      <c r="D936" s="16"/>
      <c r="E936" s="48"/>
      <c r="F936" s="17"/>
      <c r="G936" s="17"/>
      <c r="H936" s="17"/>
      <c r="I936" s="21"/>
      <c r="J936" s="17"/>
      <c r="K936" s="20">
        <f>IF(FluxoCaixa10131514[[#This Row],[Movimento ]]="Saldo Inicial",FluxoCaixa10131514[[#This Row],[R$ (Valores)]],K935+FluxoCaixa10131514[[#This Row],[Valores Receitas / Despesas]])</f>
        <v>208.91000000004578</v>
      </c>
      <c r="L936" s="5">
        <f>IF(FluxoCaixa10131514[[#This Row],[Entrada / Saída]]="Saída",FluxoCaixa10131514[[#This Row],[R$ (Valores)]]*-1,FluxoCaixa10131514[[#This Row],[R$ (Valores)]])</f>
        <v>0</v>
      </c>
    </row>
    <row r="937" spans="2:12">
      <c r="B937" s="48"/>
      <c r="C937" s="48"/>
      <c r="D937" s="16"/>
      <c r="E937" s="48"/>
      <c r="F937" s="17"/>
      <c r="G937" s="17"/>
      <c r="H937" s="17"/>
      <c r="I937" s="21"/>
      <c r="J937" s="17"/>
      <c r="K937" s="20">
        <f>IF(FluxoCaixa10131514[[#This Row],[Movimento ]]="Saldo Inicial",FluxoCaixa10131514[[#This Row],[R$ (Valores)]],K936+FluxoCaixa10131514[[#This Row],[Valores Receitas / Despesas]])</f>
        <v>208.91000000004578</v>
      </c>
      <c r="L937" s="5">
        <f>IF(FluxoCaixa10131514[[#This Row],[Entrada / Saída]]="Saída",FluxoCaixa10131514[[#This Row],[R$ (Valores)]]*-1,FluxoCaixa10131514[[#This Row],[R$ (Valores)]])</f>
        <v>0</v>
      </c>
    </row>
    <row r="938" spans="2:12">
      <c r="B938" s="48"/>
      <c r="C938" s="48"/>
      <c r="D938" s="16"/>
      <c r="E938" s="48"/>
      <c r="F938" s="17"/>
      <c r="G938" s="17"/>
      <c r="H938" s="17"/>
      <c r="I938" s="21"/>
      <c r="J938" s="17"/>
      <c r="K938" s="20">
        <f>IF(FluxoCaixa10131514[[#This Row],[Movimento ]]="Saldo Inicial",FluxoCaixa10131514[[#This Row],[R$ (Valores)]],K937+FluxoCaixa10131514[[#This Row],[Valores Receitas / Despesas]])</f>
        <v>208.91000000004578</v>
      </c>
      <c r="L938" s="5">
        <f>IF(FluxoCaixa10131514[[#This Row],[Entrada / Saída]]="Saída",FluxoCaixa10131514[[#This Row],[R$ (Valores)]]*-1,FluxoCaixa10131514[[#This Row],[R$ (Valores)]])</f>
        <v>0</v>
      </c>
    </row>
    <row r="939" spans="2:12">
      <c r="B939" s="48"/>
      <c r="C939" s="48"/>
      <c r="D939" s="16"/>
      <c r="E939" s="48"/>
      <c r="F939" s="17"/>
      <c r="G939" s="17"/>
      <c r="H939" s="17"/>
      <c r="I939" s="21"/>
      <c r="J939" s="17"/>
      <c r="K939" s="20">
        <f>IF(FluxoCaixa10131514[[#This Row],[Movimento ]]="Saldo Inicial",FluxoCaixa10131514[[#This Row],[R$ (Valores)]],K938+FluxoCaixa10131514[[#This Row],[Valores Receitas / Despesas]])</f>
        <v>208.91000000004578</v>
      </c>
      <c r="L939" s="5">
        <f>IF(FluxoCaixa10131514[[#This Row],[Entrada / Saída]]="Saída",FluxoCaixa10131514[[#This Row],[R$ (Valores)]]*-1,FluxoCaixa10131514[[#This Row],[R$ (Valores)]])</f>
        <v>0</v>
      </c>
    </row>
    <row r="940" spans="2:12">
      <c r="B940" s="48"/>
      <c r="C940" s="48"/>
      <c r="D940" s="16"/>
      <c r="E940" s="48"/>
      <c r="F940" s="17"/>
      <c r="G940" s="17"/>
      <c r="H940" s="17"/>
      <c r="I940" s="21"/>
      <c r="J940" s="17"/>
      <c r="K940" s="20">
        <f>IF(FluxoCaixa10131514[[#This Row],[Movimento ]]="Saldo Inicial",FluxoCaixa10131514[[#This Row],[R$ (Valores)]],K939+FluxoCaixa10131514[[#This Row],[Valores Receitas / Despesas]])</f>
        <v>208.91000000004578</v>
      </c>
      <c r="L940" s="5">
        <f>IF(FluxoCaixa10131514[[#This Row],[Entrada / Saída]]="Saída",FluxoCaixa10131514[[#This Row],[R$ (Valores)]]*-1,FluxoCaixa10131514[[#This Row],[R$ (Valores)]])</f>
        <v>0</v>
      </c>
    </row>
    <row r="941" spans="2:12">
      <c r="B941" s="48"/>
      <c r="C941" s="48"/>
      <c r="D941" s="16"/>
      <c r="E941" s="48"/>
      <c r="F941" s="17"/>
      <c r="G941" s="17"/>
      <c r="H941" s="17"/>
      <c r="I941" s="21"/>
      <c r="J941" s="17"/>
      <c r="K941" s="20">
        <f>IF(FluxoCaixa10131514[[#This Row],[Movimento ]]="Saldo Inicial",FluxoCaixa10131514[[#This Row],[R$ (Valores)]],K940+FluxoCaixa10131514[[#This Row],[Valores Receitas / Despesas]])</f>
        <v>208.91000000004578</v>
      </c>
      <c r="L941" s="5">
        <f>IF(FluxoCaixa10131514[[#This Row],[Entrada / Saída]]="Saída",FluxoCaixa10131514[[#This Row],[R$ (Valores)]]*-1,FluxoCaixa10131514[[#This Row],[R$ (Valores)]])</f>
        <v>0</v>
      </c>
    </row>
    <row r="942" spans="2:12">
      <c r="B942" s="48"/>
      <c r="C942" s="48"/>
      <c r="D942" s="16"/>
      <c r="E942" s="48"/>
      <c r="F942" s="17"/>
      <c r="G942" s="17"/>
      <c r="H942" s="17"/>
      <c r="I942" s="21"/>
      <c r="J942" s="17"/>
      <c r="K942" s="20">
        <f>IF(FluxoCaixa10131514[[#This Row],[Movimento ]]="Saldo Inicial",FluxoCaixa10131514[[#This Row],[R$ (Valores)]],K941+FluxoCaixa10131514[[#This Row],[Valores Receitas / Despesas]])</f>
        <v>208.91000000004578</v>
      </c>
      <c r="L942" s="5">
        <f>IF(FluxoCaixa10131514[[#This Row],[Entrada / Saída]]="Saída",FluxoCaixa10131514[[#This Row],[R$ (Valores)]]*-1,FluxoCaixa10131514[[#This Row],[R$ (Valores)]])</f>
        <v>0</v>
      </c>
    </row>
    <row r="943" spans="2:12">
      <c r="B943" s="48"/>
      <c r="C943" s="48"/>
      <c r="D943" s="16"/>
      <c r="E943" s="48"/>
      <c r="F943" s="17"/>
      <c r="G943" s="17"/>
      <c r="H943" s="17"/>
      <c r="I943" s="21"/>
      <c r="J943" s="17"/>
      <c r="K943" s="20">
        <f>IF(FluxoCaixa10131514[[#This Row],[Movimento ]]="Saldo Inicial",FluxoCaixa10131514[[#This Row],[R$ (Valores)]],K942+FluxoCaixa10131514[[#This Row],[Valores Receitas / Despesas]])</f>
        <v>208.91000000004578</v>
      </c>
      <c r="L943" s="5">
        <f>IF(FluxoCaixa10131514[[#This Row],[Entrada / Saída]]="Saída",FluxoCaixa10131514[[#This Row],[R$ (Valores)]]*-1,FluxoCaixa10131514[[#This Row],[R$ (Valores)]])</f>
        <v>0</v>
      </c>
    </row>
    <row r="944" spans="2:12">
      <c r="B944" s="48"/>
      <c r="C944" s="48"/>
      <c r="D944" s="16"/>
      <c r="E944" s="48"/>
      <c r="F944" s="17"/>
      <c r="G944" s="17"/>
      <c r="H944" s="17"/>
      <c r="I944" s="21"/>
      <c r="J944" s="17"/>
      <c r="K944" s="20">
        <f>IF(FluxoCaixa10131514[[#This Row],[Movimento ]]="Saldo Inicial",FluxoCaixa10131514[[#This Row],[R$ (Valores)]],K943+FluxoCaixa10131514[[#This Row],[Valores Receitas / Despesas]])</f>
        <v>208.91000000004578</v>
      </c>
      <c r="L944" s="5">
        <f>IF(FluxoCaixa10131514[[#This Row],[Entrada / Saída]]="Saída",FluxoCaixa10131514[[#This Row],[R$ (Valores)]]*-1,FluxoCaixa10131514[[#This Row],[R$ (Valores)]])</f>
        <v>0</v>
      </c>
    </row>
    <row r="945" spans="2:12">
      <c r="B945" s="48"/>
      <c r="C945" s="48"/>
      <c r="D945" s="16"/>
      <c r="E945" s="48"/>
      <c r="F945" s="17"/>
      <c r="G945" s="17"/>
      <c r="H945" s="17"/>
      <c r="I945" s="21"/>
      <c r="J945" s="17"/>
      <c r="K945" s="20">
        <f>IF(FluxoCaixa10131514[[#This Row],[Movimento ]]="Saldo Inicial",FluxoCaixa10131514[[#This Row],[R$ (Valores)]],K944+FluxoCaixa10131514[[#This Row],[Valores Receitas / Despesas]])</f>
        <v>208.91000000004578</v>
      </c>
      <c r="L945" s="5">
        <f>IF(FluxoCaixa10131514[[#This Row],[Entrada / Saída]]="Saída",FluxoCaixa10131514[[#This Row],[R$ (Valores)]]*-1,FluxoCaixa10131514[[#This Row],[R$ (Valores)]])</f>
        <v>0</v>
      </c>
    </row>
    <row r="946" spans="2:12">
      <c r="B946" s="48"/>
      <c r="C946" s="48"/>
      <c r="D946" s="16"/>
      <c r="E946" s="48"/>
      <c r="F946" s="17"/>
      <c r="G946" s="17"/>
      <c r="H946" s="17"/>
      <c r="I946" s="21"/>
      <c r="J946" s="17"/>
      <c r="K946" s="20">
        <f>IF(FluxoCaixa10131514[[#This Row],[Movimento ]]="Saldo Inicial",FluxoCaixa10131514[[#This Row],[R$ (Valores)]],K945+FluxoCaixa10131514[[#This Row],[Valores Receitas / Despesas]])</f>
        <v>208.91000000004578</v>
      </c>
      <c r="L946" s="5">
        <f>IF(FluxoCaixa10131514[[#This Row],[Entrada / Saída]]="Saída",FluxoCaixa10131514[[#This Row],[R$ (Valores)]]*-1,FluxoCaixa10131514[[#This Row],[R$ (Valores)]])</f>
        <v>0</v>
      </c>
    </row>
    <row r="947" spans="2:12">
      <c r="B947" s="48"/>
      <c r="C947" s="48"/>
      <c r="D947" s="16"/>
      <c r="E947" s="48"/>
      <c r="F947" s="17"/>
      <c r="G947" s="17"/>
      <c r="H947" s="17"/>
      <c r="I947" s="21"/>
      <c r="J947" s="17"/>
      <c r="K947" s="20">
        <f>IF(FluxoCaixa10131514[[#This Row],[Movimento ]]="Saldo Inicial",FluxoCaixa10131514[[#This Row],[R$ (Valores)]],K946+FluxoCaixa10131514[[#This Row],[Valores Receitas / Despesas]])</f>
        <v>208.91000000004578</v>
      </c>
      <c r="L947" s="5">
        <f>IF(FluxoCaixa10131514[[#This Row],[Entrada / Saída]]="Saída",FluxoCaixa10131514[[#This Row],[R$ (Valores)]]*-1,FluxoCaixa10131514[[#This Row],[R$ (Valores)]])</f>
        <v>0</v>
      </c>
    </row>
    <row r="948" spans="2:12">
      <c r="B948" s="48"/>
      <c r="C948" s="48"/>
      <c r="D948" s="16"/>
      <c r="E948" s="48"/>
      <c r="F948" s="17"/>
      <c r="G948" s="17"/>
      <c r="H948" s="17"/>
      <c r="I948" s="21"/>
      <c r="J948" s="17"/>
      <c r="K948" s="20">
        <f>IF(FluxoCaixa10131514[[#This Row],[Movimento ]]="Saldo Inicial",FluxoCaixa10131514[[#This Row],[R$ (Valores)]],K947+FluxoCaixa10131514[[#This Row],[Valores Receitas / Despesas]])</f>
        <v>208.91000000004578</v>
      </c>
      <c r="L948" s="5">
        <f>IF(FluxoCaixa10131514[[#This Row],[Entrada / Saída]]="Saída",FluxoCaixa10131514[[#This Row],[R$ (Valores)]]*-1,FluxoCaixa10131514[[#This Row],[R$ (Valores)]])</f>
        <v>0</v>
      </c>
    </row>
    <row r="949" spans="2:12">
      <c r="B949" s="48"/>
      <c r="C949" s="48"/>
      <c r="D949" s="16"/>
      <c r="E949" s="48"/>
      <c r="F949" s="17"/>
      <c r="G949" s="17"/>
      <c r="H949" s="17"/>
      <c r="I949" s="21"/>
      <c r="J949" s="17"/>
      <c r="K949" s="20">
        <f>IF(FluxoCaixa10131514[[#This Row],[Movimento ]]="Saldo Inicial",FluxoCaixa10131514[[#This Row],[R$ (Valores)]],K948+FluxoCaixa10131514[[#This Row],[Valores Receitas / Despesas]])</f>
        <v>208.91000000004578</v>
      </c>
      <c r="L949" s="5">
        <f>IF(FluxoCaixa10131514[[#This Row],[Entrada / Saída]]="Saída",FluxoCaixa10131514[[#This Row],[R$ (Valores)]]*-1,FluxoCaixa10131514[[#This Row],[R$ (Valores)]])</f>
        <v>0</v>
      </c>
    </row>
    <row r="950" spans="2:12">
      <c r="B950" s="48"/>
      <c r="C950" s="48"/>
      <c r="D950" s="16"/>
      <c r="E950" s="48"/>
      <c r="F950" s="17"/>
      <c r="G950" s="17"/>
      <c r="H950" s="17"/>
      <c r="I950" s="21"/>
      <c r="J950" s="17"/>
      <c r="K950" s="20">
        <f>IF(FluxoCaixa10131514[[#This Row],[Movimento ]]="Saldo Inicial",FluxoCaixa10131514[[#This Row],[R$ (Valores)]],K949+FluxoCaixa10131514[[#This Row],[Valores Receitas / Despesas]])</f>
        <v>208.91000000004578</v>
      </c>
      <c r="L950" s="5">
        <f>IF(FluxoCaixa10131514[[#This Row],[Entrada / Saída]]="Saída",FluxoCaixa10131514[[#This Row],[R$ (Valores)]]*-1,FluxoCaixa10131514[[#This Row],[R$ (Valores)]])</f>
        <v>0</v>
      </c>
    </row>
    <row r="951" spans="2:12">
      <c r="B951" s="48"/>
      <c r="C951" s="48"/>
      <c r="D951" s="16"/>
      <c r="E951" s="48"/>
      <c r="F951" s="17"/>
      <c r="G951" s="17"/>
      <c r="H951" s="17"/>
      <c r="I951" s="21"/>
      <c r="J951" s="17"/>
      <c r="K951" s="20">
        <f>IF(FluxoCaixa10131514[[#This Row],[Movimento ]]="Saldo Inicial",FluxoCaixa10131514[[#This Row],[R$ (Valores)]],K950+FluxoCaixa10131514[[#This Row],[Valores Receitas / Despesas]])</f>
        <v>208.91000000004578</v>
      </c>
      <c r="L951" s="5">
        <f>IF(FluxoCaixa10131514[[#This Row],[Entrada / Saída]]="Saída",FluxoCaixa10131514[[#This Row],[R$ (Valores)]]*-1,FluxoCaixa10131514[[#This Row],[R$ (Valores)]])</f>
        <v>0</v>
      </c>
    </row>
    <row r="952" spans="2:12">
      <c r="B952" s="48"/>
      <c r="C952" s="48"/>
      <c r="D952" s="16"/>
      <c r="E952" s="48"/>
      <c r="F952" s="17"/>
      <c r="G952" s="17"/>
      <c r="H952" s="17"/>
      <c r="I952" s="21"/>
      <c r="J952" s="17"/>
      <c r="K952" s="20">
        <f>IF(FluxoCaixa10131514[[#This Row],[Movimento ]]="Saldo Inicial",FluxoCaixa10131514[[#This Row],[R$ (Valores)]],K951+FluxoCaixa10131514[[#This Row],[Valores Receitas / Despesas]])</f>
        <v>208.91000000004578</v>
      </c>
      <c r="L952" s="5">
        <f>IF(FluxoCaixa10131514[[#This Row],[Entrada / Saída]]="Saída",FluxoCaixa10131514[[#This Row],[R$ (Valores)]]*-1,FluxoCaixa10131514[[#This Row],[R$ (Valores)]])</f>
        <v>0</v>
      </c>
    </row>
    <row r="953" spans="2:12">
      <c r="B953" s="48"/>
      <c r="C953" s="48"/>
      <c r="D953" s="16"/>
      <c r="E953" s="48"/>
      <c r="F953" s="17"/>
      <c r="G953" s="17"/>
      <c r="H953" s="17"/>
      <c r="I953" s="21"/>
      <c r="J953" s="17"/>
      <c r="K953" s="20">
        <f>IF(FluxoCaixa10131514[[#This Row],[Movimento ]]="Saldo Inicial",FluxoCaixa10131514[[#This Row],[R$ (Valores)]],K952+FluxoCaixa10131514[[#This Row],[Valores Receitas / Despesas]])</f>
        <v>208.91000000004578</v>
      </c>
      <c r="L953" s="5">
        <f>IF(FluxoCaixa10131514[[#This Row],[Entrada / Saída]]="Saída",FluxoCaixa10131514[[#This Row],[R$ (Valores)]]*-1,FluxoCaixa10131514[[#This Row],[R$ (Valores)]])</f>
        <v>0</v>
      </c>
    </row>
    <row r="954" spans="2:12">
      <c r="B954" s="48"/>
      <c r="C954" s="48"/>
      <c r="D954" s="16"/>
      <c r="E954" s="48"/>
      <c r="F954" s="17"/>
      <c r="G954" s="17"/>
      <c r="H954" s="17"/>
      <c r="I954" s="21"/>
      <c r="J954" s="17"/>
      <c r="K954" s="20">
        <f>IF(FluxoCaixa10131514[[#This Row],[Movimento ]]="Saldo Inicial",FluxoCaixa10131514[[#This Row],[R$ (Valores)]],K953+FluxoCaixa10131514[[#This Row],[Valores Receitas / Despesas]])</f>
        <v>208.91000000004578</v>
      </c>
      <c r="L954" s="5">
        <f>IF(FluxoCaixa10131514[[#This Row],[Entrada / Saída]]="Saída",FluxoCaixa10131514[[#This Row],[R$ (Valores)]]*-1,FluxoCaixa10131514[[#This Row],[R$ (Valores)]])</f>
        <v>0</v>
      </c>
    </row>
    <row r="955" spans="2:12">
      <c r="B955" s="48"/>
      <c r="C955" s="48"/>
      <c r="D955" s="16"/>
      <c r="E955" s="48"/>
      <c r="F955" s="17"/>
      <c r="G955" s="17"/>
      <c r="H955" s="17"/>
      <c r="I955" s="21"/>
      <c r="J955" s="17"/>
      <c r="K955" s="20">
        <f>IF(FluxoCaixa10131514[[#This Row],[Movimento ]]="Saldo Inicial",FluxoCaixa10131514[[#This Row],[R$ (Valores)]],K954+FluxoCaixa10131514[[#This Row],[Valores Receitas / Despesas]])</f>
        <v>208.91000000004578</v>
      </c>
      <c r="L955" s="5">
        <f>IF(FluxoCaixa10131514[[#This Row],[Entrada / Saída]]="Saída",FluxoCaixa10131514[[#This Row],[R$ (Valores)]]*-1,FluxoCaixa10131514[[#This Row],[R$ (Valores)]])</f>
        <v>0</v>
      </c>
    </row>
    <row r="956" spans="2:12">
      <c r="B956" s="48"/>
      <c r="C956" s="48"/>
      <c r="D956" s="16"/>
      <c r="E956" s="48"/>
      <c r="F956" s="17"/>
      <c r="G956" s="17"/>
      <c r="H956" s="17"/>
      <c r="I956" s="21"/>
      <c r="J956" s="17"/>
      <c r="K956" s="20">
        <f>IF(FluxoCaixa10131514[[#This Row],[Movimento ]]="Saldo Inicial",FluxoCaixa10131514[[#This Row],[R$ (Valores)]],K955+FluxoCaixa10131514[[#This Row],[Valores Receitas / Despesas]])</f>
        <v>208.91000000004578</v>
      </c>
      <c r="L956" s="5">
        <f>IF(FluxoCaixa10131514[[#This Row],[Entrada / Saída]]="Saída",FluxoCaixa10131514[[#This Row],[R$ (Valores)]]*-1,FluxoCaixa10131514[[#This Row],[R$ (Valores)]])</f>
        <v>0</v>
      </c>
    </row>
    <row r="957" spans="2:12">
      <c r="B957" s="48"/>
      <c r="C957" s="48"/>
      <c r="D957" s="16"/>
      <c r="E957" s="48"/>
      <c r="F957" s="17"/>
      <c r="G957" s="17"/>
      <c r="H957" s="17"/>
      <c r="I957" s="21"/>
      <c r="J957" s="17"/>
      <c r="K957" s="20">
        <f>IF(FluxoCaixa10131514[[#This Row],[Movimento ]]="Saldo Inicial",FluxoCaixa10131514[[#This Row],[R$ (Valores)]],K956+FluxoCaixa10131514[[#This Row],[Valores Receitas / Despesas]])</f>
        <v>208.91000000004578</v>
      </c>
      <c r="L957" s="5">
        <f>IF(FluxoCaixa10131514[[#This Row],[Entrada / Saída]]="Saída",FluxoCaixa10131514[[#This Row],[R$ (Valores)]]*-1,FluxoCaixa10131514[[#This Row],[R$ (Valores)]])</f>
        <v>0</v>
      </c>
    </row>
    <row r="958" spans="2:12">
      <c r="B958" s="48"/>
      <c r="C958" s="48"/>
      <c r="D958" s="16"/>
      <c r="E958" s="48"/>
      <c r="F958" s="17"/>
      <c r="G958" s="17"/>
      <c r="H958" s="17"/>
      <c r="I958" s="21"/>
      <c r="J958" s="17"/>
      <c r="K958" s="20">
        <f>IF(FluxoCaixa10131514[[#This Row],[Movimento ]]="Saldo Inicial",FluxoCaixa10131514[[#This Row],[R$ (Valores)]],K957+FluxoCaixa10131514[[#This Row],[Valores Receitas / Despesas]])</f>
        <v>208.91000000004578</v>
      </c>
      <c r="L958" s="5">
        <f>IF(FluxoCaixa10131514[[#This Row],[Entrada / Saída]]="Saída",FluxoCaixa10131514[[#This Row],[R$ (Valores)]]*-1,FluxoCaixa10131514[[#This Row],[R$ (Valores)]])</f>
        <v>0</v>
      </c>
    </row>
    <row r="959" spans="2:12">
      <c r="B959" s="48"/>
      <c r="C959" s="48"/>
      <c r="D959" s="16"/>
      <c r="E959" s="48"/>
      <c r="F959" s="17"/>
      <c r="G959" s="17"/>
      <c r="H959" s="17"/>
      <c r="I959" s="21"/>
      <c r="J959" s="17"/>
      <c r="K959" s="20">
        <f>IF(FluxoCaixa10131514[[#This Row],[Movimento ]]="Saldo Inicial",FluxoCaixa10131514[[#This Row],[R$ (Valores)]],K958+FluxoCaixa10131514[[#This Row],[Valores Receitas / Despesas]])</f>
        <v>208.91000000004578</v>
      </c>
      <c r="L959" s="5">
        <f>IF(FluxoCaixa10131514[[#This Row],[Entrada / Saída]]="Saída",FluxoCaixa10131514[[#This Row],[R$ (Valores)]]*-1,FluxoCaixa10131514[[#This Row],[R$ (Valores)]])</f>
        <v>0</v>
      </c>
    </row>
    <row r="960" spans="2:12">
      <c r="B960" s="48"/>
      <c r="C960" s="48"/>
      <c r="D960" s="16"/>
      <c r="E960" s="48"/>
      <c r="F960" s="17"/>
      <c r="G960" s="17"/>
      <c r="H960" s="17"/>
      <c r="I960" s="21"/>
      <c r="J960" s="17"/>
      <c r="K960" s="20">
        <f>IF(FluxoCaixa10131514[[#This Row],[Movimento ]]="Saldo Inicial",FluxoCaixa10131514[[#This Row],[R$ (Valores)]],K959+FluxoCaixa10131514[[#This Row],[Valores Receitas / Despesas]])</f>
        <v>208.91000000004578</v>
      </c>
      <c r="L960" s="5">
        <f>IF(FluxoCaixa10131514[[#This Row],[Entrada / Saída]]="Saída",FluxoCaixa10131514[[#This Row],[R$ (Valores)]]*-1,FluxoCaixa10131514[[#This Row],[R$ (Valores)]])</f>
        <v>0</v>
      </c>
    </row>
    <row r="961" spans="2:12">
      <c r="B961" s="48"/>
      <c r="C961" s="48"/>
      <c r="D961" s="16"/>
      <c r="E961" s="48"/>
      <c r="F961" s="17"/>
      <c r="G961" s="17"/>
      <c r="H961" s="17"/>
      <c r="I961" s="21"/>
      <c r="J961" s="17"/>
      <c r="K961" s="20">
        <f>IF(FluxoCaixa10131514[[#This Row],[Movimento ]]="Saldo Inicial",FluxoCaixa10131514[[#This Row],[R$ (Valores)]],K960+FluxoCaixa10131514[[#This Row],[Valores Receitas / Despesas]])</f>
        <v>208.91000000004578</v>
      </c>
      <c r="L961" s="5">
        <f>IF(FluxoCaixa10131514[[#This Row],[Entrada / Saída]]="Saída",FluxoCaixa10131514[[#This Row],[R$ (Valores)]]*-1,FluxoCaixa10131514[[#This Row],[R$ (Valores)]])</f>
        <v>0</v>
      </c>
    </row>
    <row r="962" spans="2:12">
      <c r="B962" s="48"/>
      <c r="C962" s="48"/>
      <c r="D962" s="16"/>
      <c r="E962" s="48"/>
      <c r="F962" s="17"/>
      <c r="G962" s="17"/>
      <c r="H962" s="17"/>
      <c r="I962" s="21"/>
      <c r="J962" s="17"/>
      <c r="K962" s="20">
        <f>IF(FluxoCaixa10131514[[#This Row],[Movimento ]]="Saldo Inicial",FluxoCaixa10131514[[#This Row],[R$ (Valores)]],K961+FluxoCaixa10131514[[#This Row],[Valores Receitas / Despesas]])</f>
        <v>208.91000000004578</v>
      </c>
      <c r="L962" s="5">
        <f>IF(FluxoCaixa10131514[[#This Row],[Entrada / Saída]]="Saída",FluxoCaixa10131514[[#This Row],[R$ (Valores)]]*-1,FluxoCaixa10131514[[#This Row],[R$ (Valores)]])</f>
        <v>0</v>
      </c>
    </row>
    <row r="963" spans="2:12">
      <c r="B963" s="48"/>
      <c r="C963" s="48"/>
      <c r="D963" s="16"/>
      <c r="E963" s="48"/>
      <c r="F963" s="17"/>
      <c r="G963" s="17"/>
      <c r="H963" s="17"/>
      <c r="I963" s="21"/>
      <c r="J963" s="17"/>
      <c r="K963" s="20">
        <f>IF(FluxoCaixa10131514[[#This Row],[Movimento ]]="Saldo Inicial",FluxoCaixa10131514[[#This Row],[R$ (Valores)]],K962+FluxoCaixa10131514[[#This Row],[Valores Receitas / Despesas]])</f>
        <v>208.91000000004578</v>
      </c>
      <c r="L963" s="5">
        <f>IF(FluxoCaixa10131514[[#This Row],[Entrada / Saída]]="Saída",FluxoCaixa10131514[[#This Row],[R$ (Valores)]]*-1,FluxoCaixa10131514[[#This Row],[R$ (Valores)]])</f>
        <v>0</v>
      </c>
    </row>
    <row r="964" spans="2:12">
      <c r="B964" s="48"/>
      <c r="C964" s="48"/>
      <c r="D964" s="16"/>
      <c r="E964" s="48"/>
      <c r="F964" s="17"/>
      <c r="G964" s="17"/>
      <c r="H964" s="17"/>
      <c r="I964" s="21"/>
      <c r="J964" s="17"/>
      <c r="K964" s="20">
        <f>IF(FluxoCaixa10131514[[#This Row],[Movimento ]]="Saldo Inicial",FluxoCaixa10131514[[#This Row],[R$ (Valores)]],K963+FluxoCaixa10131514[[#This Row],[Valores Receitas / Despesas]])</f>
        <v>208.91000000004578</v>
      </c>
      <c r="L964" s="5">
        <f>IF(FluxoCaixa10131514[[#This Row],[Entrada / Saída]]="Saída",FluxoCaixa10131514[[#This Row],[R$ (Valores)]]*-1,FluxoCaixa10131514[[#This Row],[R$ (Valores)]])</f>
        <v>0</v>
      </c>
    </row>
    <row r="965" spans="2:12">
      <c r="B965" s="48"/>
      <c r="C965" s="48"/>
      <c r="D965" s="16"/>
      <c r="E965" s="48"/>
      <c r="F965" s="17"/>
      <c r="G965" s="17"/>
      <c r="H965" s="17"/>
      <c r="I965" s="21"/>
      <c r="J965" s="17"/>
      <c r="K965" s="20">
        <f>IF(FluxoCaixa10131514[[#This Row],[Movimento ]]="Saldo Inicial",FluxoCaixa10131514[[#This Row],[R$ (Valores)]],K964+FluxoCaixa10131514[[#This Row],[Valores Receitas / Despesas]])</f>
        <v>208.91000000004578</v>
      </c>
      <c r="L965" s="5">
        <f>IF(FluxoCaixa10131514[[#This Row],[Entrada / Saída]]="Saída",FluxoCaixa10131514[[#This Row],[R$ (Valores)]]*-1,FluxoCaixa10131514[[#This Row],[R$ (Valores)]])</f>
        <v>0</v>
      </c>
    </row>
    <row r="966" spans="2:12">
      <c r="B966" s="48"/>
      <c r="C966" s="48"/>
      <c r="D966" s="16"/>
      <c r="E966" s="48"/>
      <c r="F966" s="17"/>
      <c r="G966" s="17"/>
      <c r="H966" s="17"/>
      <c r="I966" s="21"/>
      <c r="J966" s="17"/>
      <c r="K966" s="20">
        <f>IF(FluxoCaixa10131514[[#This Row],[Movimento ]]="Saldo Inicial",FluxoCaixa10131514[[#This Row],[R$ (Valores)]],K965+FluxoCaixa10131514[[#This Row],[Valores Receitas / Despesas]])</f>
        <v>208.91000000004578</v>
      </c>
      <c r="L966" s="5">
        <f>IF(FluxoCaixa10131514[[#This Row],[Entrada / Saída]]="Saída",FluxoCaixa10131514[[#This Row],[R$ (Valores)]]*-1,FluxoCaixa10131514[[#This Row],[R$ (Valores)]])</f>
        <v>0</v>
      </c>
    </row>
    <row r="967" spans="2:12">
      <c r="B967" s="48"/>
      <c r="C967" s="48"/>
      <c r="D967" s="16"/>
      <c r="E967" s="48"/>
      <c r="F967" s="17"/>
      <c r="G967" s="17"/>
      <c r="H967" s="17"/>
      <c r="I967" s="21"/>
      <c r="J967" s="17"/>
      <c r="K967" s="20">
        <f>IF(FluxoCaixa10131514[[#This Row],[Movimento ]]="Saldo Inicial",FluxoCaixa10131514[[#This Row],[R$ (Valores)]],K966+FluxoCaixa10131514[[#This Row],[Valores Receitas / Despesas]])</f>
        <v>208.91000000004578</v>
      </c>
      <c r="L967" s="5">
        <f>IF(FluxoCaixa10131514[[#This Row],[Entrada / Saída]]="Saída",FluxoCaixa10131514[[#This Row],[R$ (Valores)]]*-1,FluxoCaixa10131514[[#This Row],[R$ (Valores)]])</f>
        <v>0</v>
      </c>
    </row>
    <row r="968" spans="2:12">
      <c r="B968" s="48"/>
      <c r="C968" s="48"/>
      <c r="D968" s="16"/>
      <c r="E968" s="48"/>
      <c r="F968" s="17"/>
      <c r="G968" s="17"/>
      <c r="H968" s="17"/>
      <c r="I968" s="21"/>
      <c r="J968" s="17"/>
      <c r="K968" s="20">
        <f>IF(FluxoCaixa10131514[[#This Row],[Movimento ]]="Saldo Inicial",FluxoCaixa10131514[[#This Row],[R$ (Valores)]],K967+FluxoCaixa10131514[[#This Row],[Valores Receitas / Despesas]])</f>
        <v>208.91000000004578</v>
      </c>
      <c r="L968" s="5">
        <f>IF(FluxoCaixa10131514[[#This Row],[Entrada / Saída]]="Saída",FluxoCaixa10131514[[#This Row],[R$ (Valores)]]*-1,FluxoCaixa10131514[[#This Row],[R$ (Valores)]])</f>
        <v>0</v>
      </c>
    </row>
    <row r="969" spans="2:12">
      <c r="B969" s="48"/>
      <c r="C969" s="48"/>
      <c r="D969" s="16"/>
      <c r="E969" s="48"/>
      <c r="F969" s="17"/>
      <c r="G969" s="17"/>
      <c r="H969" s="17"/>
      <c r="I969" s="21"/>
      <c r="J969" s="17"/>
      <c r="K969" s="20">
        <f>IF(FluxoCaixa10131514[[#This Row],[Movimento ]]="Saldo Inicial",FluxoCaixa10131514[[#This Row],[R$ (Valores)]],K968+FluxoCaixa10131514[[#This Row],[Valores Receitas / Despesas]])</f>
        <v>208.91000000004578</v>
      </c>
      <c r="L969" s="5">
        <f>IF(FluxoCaixa10131514[[#This Row],[Entrada / Saída]]="Saída",FluxoCaixa10131514[[#This Row],[R$ (Valores)]]*-1,FluxoCaixa10131514[[#This Row],[R$ (Valores)]])</f>
        <v>0</v>
      </c>
    </row>
    <row r="970" spans="2:12">
      <c r="B970" s="48"/>
      <c r="C970" s="48"/>
      <c r="D970" s="16"/>
      <c r="E970" s="48"/>
      <c r="F970" s="17"/>
      <c r="G970" s="17"/>
      <c r="H970" s="17"/>
      <c r="I970" s="21"/>
      <c r="K970" s="20">
        <f>IF(FluxoCaixa10131514[[#This Row],[Movimento ]]="Saldo Inicial",FluxoCaixa10131514[[#This Row],[R$ (Valores)]],K969+FluxoCaixa10131514[[#This Row],[Valores Receitas / Despesas]])</f>
        <v>208.91000000004578</v>
      </c>
      <c r="L970" s="5">
        <f>IF(FluxoCaixa10131514[[#This Row],[Entrada / Saída]]="Saída",FluxoCaixa10131514[[#This Row],[R$ (Valores)]]*-1,FluxoCaixa10131514[[#This Row],[R$ (Valores)]])</f>
        <v>0</v>
      </c>
    </row>
    <row r="971" spans="2:12">
      <c r="B971" s="48"/>
      <c r="C971" s="48"/>
      <c r="D971" s="16"/>
      <c r="E971" s="48"/>
      <c r="F971" s="17"/>
      <c r="G971" s="17"/>
      <c r="H971" s="17"/>
      <c r="I971" s="21"/>
      <c r="J971" s="17"/>
      <c r="K971" s="20">
        <f>IF(FluxoCaixa10131514[[#This Row],[Movimento ]]="Saldo Inicial",FluxoCaixa10131514[[#This Row],[R$ (Valores)]],K970+FluxoCaixa10131514[[#This Row],[Valores Receitas / Despesas]])</f>
        <v>208.91000000004578</v>
      </c>
      <c r="L971" s="5">
        <f>IF(FluxoCaixa10131514[[#This Row],[Entrada / Saída]]="Saída",FluxoCaixa10131514[[#This Row],[R$ (Valores)]]*-1,FluxoCaixa10131514[[#This Row],[R$ (Valores)]])</f>
        <v>0</v>
      </c>
    </row>
    <row r="972" spans="2:12">
      <c r="B972" s="48"/>
      <c r="C972" s="48"/>
      <c r="D972" s="16"/>
      <c r="E972" s="48"/>
      <c r="F972" s="17"/>
      <c r="G972" s="17"/>
      <c r="H972" s="17"/>
      <c r="I972" s="21"/>
      <c r="J972" s="17"/>
      <c r="K972" s="20">
        <f>IF(FluxoCaixa10131514[[#This Row],[Movimento ]]="Saldo Inicial",FluxoCaixa10131514[[#This Row],[R$ (Valores)]],K971+FluxoCaixa10131514[[#This Row],[Valores Receitas / Despesas]])</f>
        <v>208.91000000004578</v>
      </c>
      <c r="L972" s="5">
        <f>IF(FluxoCaixa10131514[[#This Row],[Entrada / Saída]]="Saída",FluxoCaixa10131514[[#This Row],[R$ (Valores)]]*-1,FluxoCaixa10131514[[#This Row],[R$ (Valores)]])</f>
        <v>0</v>
      </c>
    </row>
    <row r="973" spans="2:12">
      <c r="B973" s="48"/>
      <c r="C973" s="48"/>
      <c r="D973" s="16"/>
      <c r="E973" s="48"/>
      <c r="F973" s="17"/>
      <c r="G973" s="17"/>
      <c r="H973" s="17"/>
      <c r="I973" s="21"/>
      <c r="J973" s="17"/>
      <c r="K973" s="20">
        <f>IF(FluxoCaixa10131514[[#This Row],[Movimento ]]="Saldo Inicial",FluxoCaixa10131514[[#This Row],[R$ (Valores)]],K972+FluxoCaixa10131514[[#This Row],[Valores Receitas / Despesas]])</f>
        <v>208.91000000004578</v>
      </c>
      <c r="L973" s="5">
        <f>IF(FluxoCaixa10131514[[#This Row],[Entrada / Saída]]="Saída",FluxoCaixa10131514[[#This Row],[R$ (Valores)]]*-1,FluxoCaixa10131514[[#This Row],[R$ (Valores)]])</f>
        <v>0</v>
      </c>
    </row>
    <row r="974" spans="2:12">
      <c r="B974" s="48"/>
      <c r="C974" s="48"/>
      <c r="D974" s="16"/>
      <c r="E974" s="48"/>
      <c r="F974" s="17"/>
      <c r="G974" s="17"/>
      <c r="H974" s="17"/>
      <c r="I974" s="21"/>
      <c r="J974" s="17"/>
      <c r="K974" s="20">
        <f>IF(FluxoCaixa10131514[[#This Row],[Movimento ]]="Saldo Inicial",FluxoCaixa10131514[[#This Row],[R$ (Valores)]],K973+FluxoCaixa10131514[[#This Row],[Valores Receitas / Despesas]])</f>
        <v>208.91000000004578</v>
      </c>
      <c r="L974" s="5">
        <f>IF(FluxoCaixa10131514[[#This Row],[Entrada / Saída]]="Saída",FluxoCaixa10131514[[#This Row],[R$ (Valores)]]*-1,FluxoCaixa10131514[[#This Row],[R$ (Valores)]])</f>
        <v>0</v>
      </c>
    </row>
    <row r="975" spans="2:12">
      <c r="B975" s="48"/>
      <c r="C975" s="48"/>
      <c r="D975" s="16"/>
      <c r="E975" s="48"/>
      <c r="F975" s="17"/>
      <c r="G975" s="17"/>
      <c r="H975" s="17"/>
      <c r="I975" s="21"/>
      <c r="J975" s="17"/>
      <c r="K975" s="20">
        <f>IF(FluxoCaixa10131514[[#This Row],[Movimento ]]="Saldo Inicial",FluxoCaixa10131514[[#This Row],[R$ (Valores)]],K974+FluxoCaixa10131514[[#This Row],[Valores Receitas / Despesas]])</f>
        <v>208.91000000004578</v>
      </c>
      <c r="L975" s="5">
        <f>IF(FluxoCaixa10131514[[#This Row],[Entrada / Saída]]="Saída",FluxoCaixa10131514[[#This Row],[R$ (Valores)]]*-1,FluxoCaixa10131514[[#This Row],[R$ (Valores)]])</f>
        <v>0</v>
      </c>
    </row>
    <row r="976" spans="2:12">
      <c r="B976" s="48"/>
      <c r="C976" s="48"/>
      <c r="D976" s="16"/>
      <c r="E976" s="48"/>
      <c r="F976" s="17"/>
      <c r="G976" s="17"/>
      <c r="H976" s="17"/>
      <c r="I976" s="21"/>
      <c r="J976" s="17"/>
      <c r="K976" s="20">
        <f>IF(FluxoCaixa10131514[[#This Row],[Movimento ]]="Saldo Inicial",FluxoCaixa10131514[[#This Row],[R$ (Valores)]],K975+FluxoCaixa10131514[[#This Row],[Valores Receitas / Despesas]])</f>
        <v>208.91000000004578</v>
      </c>
      <c r="L976" s="5">
        <f>IF(FluxoCaixa10131514[[#This Row],[Entrada / Saída]]="Saída",FluxoCaixa10131514[[#This Row],[R$ (Valores)]]*-1,FluxoCaixa10131514[[#This Row],[R$ (Valores)]])</f>
        <v>0</v>
      </c>
    </row>
    <row r="977" spans="2:12">
      <c r="B977" s="48"/>
      <c r="C977" s="48"/>
      <c r="D977" s="16"/>
      <c r="E977" s="48"/>
      <c r="F977" s="17"/>
      <c r="G977" s="17"/>
      <c r="H977" s="17"/>
      <c r="I977" s="21"/>
      <c r="J977" s="17"/>
      <c r="K977" s="20">
        <f>IF(FluxoCaixa10131514[[#This Row],[Movimento ]]="Saldo Inicial",FluxoCaixa10131514[[#This Row],[R$ (Valores)]],K976+FluxoCaixa10131514[[#This Row],[Valores Receitas / Despesas]])</f>
        <v>208.91000000004578</v>
      </c>
      <c r="L977" s="5">
        <f>IF(FluxoCaixa10131514[[#This Row],[Entrada / Saída]]="Saída",FluxoCaixa10131514[[#This Row],[R$ (Valores)]]*-1,FluxoCaixa10131514[[#This Row],[R$ (Valores)]])</f>
        <v>0</v>
      </c>
    </row>
    <row r="978" spans="2:12">
      <c r="B978" s="48"/>
      <c r="C978" s="48"/>
      <c r="D978" s="16"/>
      <c r="E978" s="48"/>
      <c r="F978" s="17"/>
      <c r="G978" s="17"/>
      <c r="H978" s="17"/>
      <c r="I978" s="21"/>
      <c r="J978" s="17"/>
      <c r="K978" s="20">
        <f>IF(FluxoCaixa10131514[[#This Row],[Movimento ]]="Saldo Inicial",FluxoCaixa10131514[[#This Row],[R$ (Valores)]],K977+FluxoCaixa10131514[[#This Row],[Valores Receitas / Despesas]])</f>
        <v>208.91000000004578</v>
      </c>
      <c r="L978" s="5">
        <f>IF(FluxoCaixa10131514[[#This Row],[Entrada / Saída]]="Saída",FluxoCaixa10131514[[#This Row],[R$ (Valores)]]*-1,FluxoCaixa10131514[[#This Row],[R$ (Valores)]])</f>
        <v>0</v>
      </c>
    </row>
    <row r="979" spans="2:12">
      <c r="B979" s="48"/>
      <c r="C979" s="48"/>
      <c r="D979" s="16"/>
      <c r="E979" s="48"/>
      <c r="F979" s="17"/>
      <c r="G979" s="17"/>
      <c r="H979" s="17"/>
      <c r="I979" s="21"/>
      <c r="J979" s="17"/>
      <c r="K979" s="20">
        <f>IF(FluxoCaixa10131514[[#This Row],[Movimento ]]="Saldo Inicial",FluxoCaixa10131514[[#This Row],[R$ (Valores)]],K978+FluxoCaixa10131514[[#This Row],[Valores Receitas / Despesas]])</f>
        <v>208.91000000004578</v>
      </c>
      <c r="L979" s="5">
        <f>IF(FluxoCaixa10131514[[#This Row],[Entrada / Saída]]="Saída",FluxoCaixa10131514[[#This Row],[R$ (Valores)]]*-1,FluxoCaixa10131514[[#This Row],[R$ (Valores)]])</f>
        <v>0</v>
      </c>
    </row>
    <row r="980" spans="2:12">
      <c r="B980" s="48"/>
      <c r="C980" s="48"/>
      <c r="D980" s="16"/>
      <c r="E980" s="48"/>
      <c r="F980" s="17"/>
      <c r="G980" s="17"/>
      <c r="H980" s="17"/>
      <c r="I980" s="21"/>
      <c r="J980" s="17"/>
      <c r="K980" s="20">
        <f>IF(FluxoCaixa10131514[[#This Row],[Movimento ]]="Saldo Inicial",FluxoCaixa10131514[[#This Row],[R$ (Valores)]],K979+FluxoCaixa10131514[[#This Row],[Valores Receitas / Despesas]])</f>
        <v>208.91000000004578</v>
      </c>
      <c r="L980" s="5">
        <f>IF(FluxoCaixa10131514[[#This Row],[Entrada / Saída]]="Saída",FluxoCaixa10131514[[#This Row],[R$ (Valores)]]*-1,FluxoCaixa10131514[[#This Row],[R$ (Valores)]])</f>
        <v>0</v>
      </c>
    </row>
    <row r="981" spans="2:12">
      <c r="B981" s="48"/>
      <c r="C981" s="48"/>
      <c r="D981" s="16"/>
      <c r="E981" s="48"/>
      <c r="F981" s="17"/>
      <c r="G981" s="17"/>
      <c r="H981" s="17"/>
      <c r="I981" s="21"/>
      <c r="J981" s="17"/>
      <c r="K981" s="20">
        <f>IF(FluxoCaixa10131514[[#This Row],[Movimento ]]="Saldo Inicial",FluxoCaixa10131514[[#This Row],[R$ (Valores)]],K980+FluxoCaixa10131514[[#This Row],[Valores Receitas / Despesas]])</f>
        <v>208.91000000004578</v>
      </c>
      <c r="L981" s="5">
        <f>IF(FluxoCaixa10131514[[#This Row],[Entrada / Saída]]="Saída",FluxoCaixa10131514[[#This Row],[R$ (Valores)]]*-1,FluxoCaixa10131514[[#This Row],[R$ (Valores)]])</f>
        <v>0</v>
      </c>
    </row>
    <row r="982" spans="2:12">
      <c r="B982" s="48"/>
      <c r="C982" s="48"/>
      <c r="D982" s="16"/>
      <c r="E982" s="48"/>
      <c r="F982" s="17"/>
      <c r="G982" s="17"/>
      <c r="H982" s="17"/>
      <c r="I982" s="21"/>
      <c r="J982" s="17"/>
      <c r="K982" s="20">
        <f>IF(FluxoCaixa10131514[[#This Row],[Movimento ]]="Saldo Inicial",FluxoCaixa10131514[[#This Row],[R$ (Valores)]],K981+FluxoCaixa10131514[[#This Row],[Valores Receitas / Despesas]])</f>
        <v>208.91000000004578</v>
      </c>
      <c r="L982" s="5">
        <f>IF(FluxoCaixa10131514[[#This Row],[Entrada / Saída]]="Saída",FluxoCaixa10131514[[#This Row],[R$ (Valores)]]*-1,FluxoCaixa10131514[[#This Row],[R$ (Valores)]])</f>
        <v>0</v>
      </c>
    </row>
    <row r="983" spans="2:12">
      <c r="B983" s="48"/>
      <c r="C983" s="48"/>
      <c r="D983" s="16"/>
      <c r="E983" s="48"/>
      <c r="F983" s="17"/>
      <c r="G983" s="17"/>
      <c r="H983" s="17"/>
      <c r="I983" s="21"/>
      <c r="J983" s="17"/>
      <c r="K983" s="20">
        <f>IF(FluxoCaixa10131514[[#This Row],[Movimento ]]="Saldo Inicial",FluxoCaixa10131514[[#This Row],[R$ (Valores)]],K982+FluxoCaixa10131514[[#This Row],[Valores Receitas / Despesas]])</f>
        <v>208.91000000004578</v>
      </c>
      <c r="L983" s="5">
        <f>IF(FluxoCaixa10131514[[#This Row],[Entrada / Saída]]="Saída",FluxoCaixa10131514[[#This Row],[R$ (Valores)]]*-1,FluxoCaixa10131514[[#This Row],[R$ (Valores)]])</f>
        <v>0</v>
      </c>
    </row>
    <row r="984" spans="2:12">
      <c r="B984" s="48"/>
      <c r="C984" s="48"/>
      <c r="D984" s="16"/>
      <c r="E984" s="48"/>
      <c r="F984" s="17"/>
      <c r="G984" s="17"/>
      <c r="H984" s="17"/>
      <c r="I984" s="21"/>
      <c r="J984" s="17"/>
      <c r="K984" s="20">
        <f>IF(FluxoCaixa10131514[[#This Row],[Movimento ]]="Saldo Inicial",FluxoCaixa10131514[[#This Row],[R$ (Valores)]],K983+FluxoCaixa10131514[[#This Row],[Valores Receitas / Despesas]])</f>
        <v>208.91000000004578</v>
      </c>
      <c r="L984" s="5">
        <f>IF(FluxoCaixa10131514[[#This Row],[Entrada / Saída]]="Saída",FluxoCaixa10131514[[#This Row],[R$ (Valores)]]*-1,FluxoCaixa10131514[[#This Row],[R$ (Valores)]])</f>
        <v>0</v>
      </c>
    </row>
    <row r="985" spans="2:12">
      <c r="B985" s="48"/>
      <c r="C985" s="48"/>
      <c r="D985" s="16"/>
      <c r="E985" s="48"/>
      <c r="F985" s="17"/>
      <c r="G985" s="17"/>
      <c r="H985" s="17"/>
      <c r="I985" s="21"/>
      <c r="J985" s="17"/>
      <c r="K985" s="20">
        <f>IF(FluxoCaixa10131514[[#This Row],[Movimento ]]="Saldo Inicial",FluxoCaixa10131514[[#This Row],[R$ (Valores)]],K984+FluxoCaixa10131514[[#This Row],[Valores Receitas / Despesas]])</f>
        <v>208.91000000004578</v>
      </c>
      <c r="L985" s="5">
        <f>IF(FluxoCaixa10131514[[#This Row],[Entrada / Saída]]="Saída",FluxoCaixa10131514[[#This Row],[R$ (Valores)]]*-1,FluxoCaixa10131514[[#This Row],[R$ (Valores)]])</f>
        <v>0</v>
      </c>
    </row>
    <row r="986" spans="2:12">
      <c r="B986" s="48"/>
      <c r="C986" s="48"/>
      <c r="D986" s="16"/>
      <c r="E986" s="48"/>
      <c r="F986" s="17"/>
      <c r="G986" s="17"/>
      <c r="H986" s="17"/>
      <c r="I986" s="21"/>
      <c r="J986" s="17"/>
      <c r="K986" s="20">
        <f>IF(FluxoCaixa10131514[[#This Row],[Movimento ]]="Saldo Inicial",FluxoCaixa10131514[[#This Row],[R$ (Valores)]],K985+FluxoCaixa10131514[[#This Row],[Valores Receitas / Despesas]])</f>
        <v>208.91000000004578</v>
      </c>
      <c r="L986" s="5">
        <f>IF(FluxoCaixa10131514[[#This Row],[Entrada / Saída]]="Saída",FluxoCaixa10131514[[#This Row],[R$ (Valores)]]*-1,FluxoCaixa10131514[[#This Row],[R$ (Valores)]])</f>
        <v>0</v>
      </c>
    </row>
    <row r="987" spans="2:12">
      <c r="B987" s="48"/>
      <c r="C987" s="48"/>
      <c r="D987" s="16"/>
      <c r="E987" s="48"/>
      <c r="F987" s="17"/>
      <c r="G987" s="17"/>
      <c r="H987" s="17"/>
      <c r="I987" s="21"/>
      <c r="J987" s="17"/>
      <c r="K987" s="20">
        <f>IF(FluxoCaixa10131514[[#This Row],[Movimento ]]="Saldo Inicial",FluxoCaixa10131514[[#This Row],[R$ (Valores)]],K986+FluxoCaixa10131514[[#This Row],[Valores Receitas / Despesas]])</f>
        <v>208.91000000004578</v>
      </c>
      <c r="L987" s="5">
        <f>IF(FluxoCaixa10131514[[#This Row],[Entrada / Saída]]="Saída",FluxoCaixa10131514[[#This Row],[R$ (Valores)]]*-1,FluxoCaixa10131514[[#This Row],[R$ (Valores)]])</f>
        <v>0</v>
      </c>
    </row>
    <row r="988" spans="2:12">
      <c r="B988" s="48"/>
      <c r="C988" s="48"/>
      <c r="D988" s="16"/>
      <c r="E988" s="48"/>
      <c r="F988" s="17"/>
      <c r="G988" s="17"/>
      <c r="H988" s="17"/>
      <c r="I988" s="21"/>
      <c r="J988" s="17"/>
      <c r="K988" s="20">
        <f>IF(FluxoCaixa10131514[[#This Row],[Movimento ]]="Saldo Inicial",FluxoCaixa10131514[[#This Row],[R$ (Valores)]],K987+FluxoCaixa10131514[[#This Row],[Valores Receitas / Despesas]])</f>
        <v>208.91000000004578</v>
      </c>
      <c r="L988" s="5">
        <f>IF(FluxoCaixa10131514[[#This Row],[Entrada / Saída]]="Saída",FluxoCaixa10131514[[#This Row],[R$ (Valores)]]*-1,FluxoCaixa10131514[[#This Row],[R$ (Valores)]])</f>
        <v>0</v>
      </c>
    </row>
    <row r="989" spans="2:12">
      <c r="B989" s="48"/>
      <c r="C989" s="48"/>
      <c r="D989" s="16"/>
      <c r="E989" s="48"/>
      <c r="F989" s="17"/>
      <c r="G989" s="17"/>
      <c r="H989" s="17"/>
      <c r="I989" s="21"/>
      <c r="J989" s="17"/>
      <c r="K989" s="20">
        <f>IF(FluxoCaixa10131514[[#This Row],[Movimento ]]="Saldo Inicial",FluxoCaixa10131514[[#This Row],[R$ (Valores)]],K988+FluxoCaixa10131514[[#This Row],[Valores Receitas / Despesas]])</f>
        <v>208.91000000004578</v>
      </c>
      <c r="L989" s="5">
        <f>IF(FluxoCaixa10131514[[#This Row],[Entrada / Saída]]="Saída",FluxoCaixa10131514[[#This Row],[R$ (Valores)]]*-1,FluxoCaixa10131514[[#This Row],[R$ (Valores)]])</f>
        <v>0</v>
      </c>
    </row>
    <row r="990" spans="2:12">
      <c r="B990" s="48"/>
      <c r="C990" s="48"/>
      <c r="D990" s="16"/>
      <c r="E990" s="48"/>
      <c r="F990" s="17"/>
      <c r="G990" s="17"/>
      <c r="H990" s="17"/>
      <c r="I990" s="21"/>
      <c r="J990" s="17"/>
      <c r="K990" s="20">
        <f>IF(FluxoCaixa10131514[[#This Row],[Movimento ]]="Saldo Inicial",FluxoCaixa10131514[[#This Row],[R$ (Valores)]],K989+FluxoCaixa10131514[[#This Row],[Valores Receitas / Despesas]])</f>
        <v>208.91000000004578</v>
      </c>
      <c r="L990" s="5">
        <f>IF(FluxoCaixa10131514[[#This Row],[Entrada / Saída]]="Saída",FluxoCaixa10131514[[#This Row],[R$ (Valores)]]*-1,FluxoCaixa10131514[[#This Row],[R$ (Valores)]])</f>
        <v>0</v>
      </c>
    </row>
    <row r="991" spans="2:12">
      <c r="B991" s="48"/>
      <c r="C991" s="48"/>
      <c r="D991" s="16"/>
      <c r="E991" s="48"/>
      <c r="F991" s="17"/>
      <c r="G991" s="17"/>
      <c r="H991" s="17"/>
      <c r="I991" s="21"/>
      <c r="J991" s="17"/>
      <c r="K991" s="20">
        <f>IF(FluxoCaixa10131514[[#This Row],[Movimento ]]="Saldo Inicial",FluxoCaixa10131514[[#This Row],[R$ (Valores)]],K990+FluxoCaixa10131514[[#This Row],[Valores Receitas / Despesas]])</f>
        <v>208.91000000004578</v>
      </c>
      <c r="L991" s="5">
        <f>IF(FluxoCaixa10131514[[#This Row],[Entrada / Saída]]="Saída",FluxoCaixa10131514[[#This Row],[R$ (Valores)]]*-1,FluxoCaixa10131514[[#This Row],[R$ (Valores)]])</f>
        <v>0</v>
      </c>
    </row>
    <row r="992" spans="2:12">
      <c r="B992" s="48"/>
      <c r="C992" s="48"/>
      <c r="D992" s="16"/>
      <c r="E992" s="48"/>
      <c r="F992" s="17"/>
      <c r="G992" s="17"/>
      <c r="H992" s="17"/>
      <c r="I992" s="21"/>
      <c r="J992" s="17"/>
      <c r="K992" s="20">
        <f>IF(FluxoCaixa10131514[[#This Row],[Movimento ]]="Saldo Inicial",FluxoCaixa10131514[[#This Row],[R$ (Valores)]],K991+FluxoCaixa10131514[[#This Row],[Valores Receitas / Despesas]])</f>
        <v>208.91000000004578</v>
      </c>
      <c r="L992" s="5">
        <f>IF(FluxoCaixa10131514[[#This Row],[Entrada / Saída]]="Saída",FluxoCaixa10131514[[#This Row],[R$ (Valores)]]*-1,FluxoCaixa10131514[[#This Row],[R$ (Valores)]])</f>
        <v>0</v>
      </c>
    </row>
    <row r="993" spans="2:12">
      <c r="B993" s="48"/>
      <c r="C993" s="48"/>
      <c r="D993" s="16"/>
      <c r="E993" s="48"/>
      <c r="F993" s="17"/>
      <c r="G993" s="17"/>
      <c r="H993" s="17"/>
      <c r="I993" s="21"/>
      <c r="J993" s="17"/>
      <c r="K993" s="20">
        <f>IF(FluxoCaixa10131514[[#This Row],[Movimento ]]="Saldo Inicial",FluxoCaixa10131514[[#This Row],[R$ (Valores)]],K992+FluxoCaixa10131514[[#This Row],[Valores Receitas / Despesas]])</f>
        <v>208.91000000004578</v>
      </c>
      <c r="L993" s="5">
        <f>IF(FluxoCaixa10131514[[#This Row],[Entrada / Saída]]="Saída",FluxoCaixa10131514[[#This Row],[R$ (Valores)]]*-1,FluxoCaixa10131514[[#This Row],[R$ (Valores)]])</f>
        <v>0</v>
      </c>
    </row>
    <row r="994" spans="2:12">
      <c r="B994" s="48"/>
      <c r="C994" s="48"/>
      <c r="D994" s="16"/>
      <c r="E994" s="48"/>
      <c r="F994" s="17"/>
      <c r="G994" s="17"/>
      <c r="H994" s="17"/>
      <c r="I994" s="21"/>
      <c r="J994" s="17"/>
      <c r="K994" s="20">
        <f>IF(FluxoCaixa10131514[[#This Row],[Movimento ]]="Saldo Inicial",FluxoCaixa10131514[[#This Row],[R$ (Valores)]],K993+FluxoCaixa10131514[[#This Row],[Valores Receitas / Despesas]])</f>
        <v>208.91000000004578</v>
      </c>
      <c r="L994" s="5">
        <f>IF(FluxoCaixa10131514[[#This Row],[Entrada / Saída]]="Saída",FluxoCaixa10131514[[#This Row],[R$ (Valores)]]*-1,FluxoCaixa10131514[[#This Row],[R$ (Valores)]])</f>
        <v>0</v>
      </c>
    </row>
    <row r="995" spans="2:12">
      <c r="B995" s="48"/>
      <c r="C995" s="48"/>
      <c r="D995" s="16"/>
      <c r="E995" s="48"/>
      <c r="F995" s="17"/>
      <c r="G995" s="17"/>
      <c r="H995" s="17"/>
      <c r="I995" s="21"/>
      <c r="J995" s="17"/>
      <c r="K995" s="20">
        <f>IF(FluxoCaixa10131514[[#This Row],[Movimento ]]="Saldo Inicial",FluxoCaixa10131514[[#This Row],[R$ (Valores)]],K994+FluxoCaixa10131514[[#This Row],[Valores Receitas / Despesas]])</f>
        <v>208.91000000004578</v>
      </c>
      <c r="L995" s="5">
        <f>IF(FluxoCaixa10131514[[#This Row],[Entrada / Saída]]="Saída",FluxoCaixa10131514[[#This Row],[R$ (Valores)]]*-1,FluxoCaixa10131514[[#This Row],[R$ (Valores)]])</f>
        <v>0</v>
      </c>
    </row>
    <row r="996" spans="2:12">
      <c r="B996" s="48"/>
      <c r="C996" s="48"/>
      <c r="D996" s="16"/>
      <c r="E996" s="48"/>
      <c r="F996" s="17"/>
      <c r="G996" s="17"/>
      <c r="H996" s="17"/>
      <c r="I996" s="21"/>
      <c r="J996" s="17"/>
      <c r="K996" s="20">
        <f>IF(FluxoCaixa10131514[[#This Row],[Movimento ]]="Saldo Inicial",FluxoCaixa10131514[[#This Row],[R$ (Valores)]],K995+FluxoCaixa10131514[[#This Row],[Valores Receitas / Despesas]])</f>
        <v>208.91000000004578</v>
      </c>
      <c r="L996" s="5">
        <f>IF(FluxoCaixa10131514[[#This Row],[Entrada / Saída]]="Saída",FluxoCaixa10131514[[#This Row],[R$ (Valores)]]*-1,FluxoCaixa10131514[[#This Row],[R$ (Valores)]])</f>
        <v>0</v>
      </c>
    </row>
    <row r="997" spans="2:12">
      <c r="B997" s="48"/>
      <c r="C997" s="48"/>
      <c r="D997" s="16"/>
      <c r="E997" s="48"/>
      <c r="F997" s="17"/>
      <c r="G997" s="17"/>
      <c r="H997" s="17"/>
      <c r="I997" s="21"/>
      <c r="J997" s="17"/>
      <c r="K997" s="20">
        <f>IF(FluxoCaixa10131514[[#This Row],[Movimento ]]="Saldo Inicial",FluxoCaixa10131514[[#This Row],[R$ (Valores)]],K996+FluxoCaixa10131514[[#This Row],[Valores Receitas / Despesas]])</f>
        <v>208.91000000004578</v>
      </c>
      <c r="L997" s="5">
        <f>IF(FluxoCaixa10131514[[#This Row],[Entrada / Saída]]="Saída",FluxoCaixa10131514[[#This Row],[R$ (Valores)]]*-1,FluxoCaixa10131514[[#This Row],[R$ (Valores)]])</f>
        <v>0</v>
      </c>
    </row>
    <row r="998" spans="2:12">
      <c r="B998" s="48"/>
      <c r="C998" s="48"/>
      <c r="D998" s="16"/>
      <c r="E998" s="48"/>
      <c r="F998" s="17"/>
      <c r="G998" s="17"/>
      <c r="H998" s="17"/>
      <c r="I998" s="21"/>
      <c r="J998" s="17"/>
      <c r="K998" s="20">
        <f>IF(FluxoCaixa10131514[[#This Row],[Movimento ]]="Saldo Inicial",FluxoCaixa10131514[[#This Row],[R$ (Valores)]],K997+FluxoCaixa10131514[[#This Row],[Valores Receitas / Despesas]])</f>
        <v>208.91000000004578</v>
      </c>
      <c r="L998" s="5">
        <f>IF(FluxoCaixa10131514[[#This Row],[Entrada / Saída]]="Saída",FluxoCaixa10131514[[#This Row],[R$ (Valores)]]*-1,FluxoCaixa10131514[[#This Row],[R$ (Valores)]])</f>
        <v>0</v>
      </c>
    </row>
    <row r="999" spans="2:12">
      <c r="B999" s="48"/>
      <c r="C999" s="48"/>
      <c r="D999" s="16"/>
      <c r="E999" s="48"/>
      <c r="F999" s="17"/>
      <c r="G999" s="17"/>
      <c r="H999" s="17"/>
      <c r="I999" s="21"/>
      <c r="J999" s="17"/>
      <c r="K999" s="20">
        <f>IF(FluxoCaixa10131514[[#This Row],[Movimento ]]="Saldo Inicial",FluxoCaixa10131514[[#This Row],[R$ (Valores)]],K998+FluxoCaixa10131514[[#This Row],[Valores Receitas / Despesas]])</f>
        <v>208.91000000004578</v>
      </c>
      <c r="L999" s="5">
        <f>IF(FluxoCaixa10131514[[#This Row],[Entrada / Saída]]="Saída",FluxoCaixa10131514[[#This Row],[R$ (Valores)]]*-1,FluxoCaixa10131514[[#This Row],[R$ (Valores)]])</f>
        <v>0</v>
      </c>
    </row>
    <row r="1000" spans="2:12">
      <c r="B1000" s="48"/>
      <c r="C1000" s="48"/>
      <c r="D1000" s="16"/>
      <c r="E1000" s="48"/>
      <c r="F1000" s="17"/>
      <c r="G1000" s="17"/>
      <c r="H1000" s="17"/>
      <c r="I1000" s="21"/>
      <c r="J1000" s="17"/>
      <c r="K1000" s="20">
        <f>IF(FluxoCaixa10131514[[#This Row],[Movimento ]]="Saldo Inicial",FluxoCaixa10131514[[#This Row],[R$ (Valores)]],K999+FluxoCaixa10131514[[#This Row],[Valores Receitas / Despesas]])</f>
        <v>208.91000000004578</v>
      </c>
      <c r="L1000" s="5">
        <f>IF(FluxoCaixa10131514[[#This Row],[Entrada / Saída]]="Saída",FluxoCaixa10131514[[#This Row],[R$ (Valores)]]*-1,FluxoCaixa10131514[[#This Row],[R$ (Valores)]])</f>
        <v>0</v>
      </c>
    </row>
    <row r="1001" spans="2:12">
      <c r="B1001" s="48"/>
      <c r="C1001" s="48"/>
      <c r="D1001" s="16"/>
      <c r="E1001" s="48"/>
      <c r="F1001" s="17"/>
      <c r="G1001" s="17"/>
      <c r="H1001" s="17"/>
      <c r="I1001" s="21"/>
      <c r="J1001" s="17"/>
      <c r="K1001" s="20">
        <f>IF(FluxoCaixa10131514[[#This Row],[Movimento ]]="Saldo Inicial",FluxoCaixa10131514[[#This Row],[R$ (Valores)]],K1000+FluxoCaixa10131514[[#This Row],[Valores Receitas / Despesas]])</f>
        <v>208.91000000004578</v>
      </c>
      <c r="L1001" s="5">
        <f>IF(FluxoCaixa10131514[[#This Row],[Entrada / Saída]]="Saída",FluxoCaixa10131514[[#This Row],[R$ (Valores)]]*-1,FluxoCaixa10131514[[#This Row],[R$ (Valores)]])</f>
        <v>0</v>
      </c>
    </row>
    <row r="1002" spans="2:12">
      <c r="B1002" s="48"/>
      <c r="C1002" s="48"/>
      <c r="D1002" s="16"/>
      <c r="E1002" s="48"/>
      <c r="F1002" s="17"/>
      <c r="G1002" s="17"/>
      <c r="H1002" s="17"/>
      <c r="I1002" s="21"/>
      <c r="J1002" s="17"/>
      <c r="K1002" s="20">
        <f>IF(FluxoCaixa10131514[[#This Row],[Movimento ]]="Saldo Inicial",FluxoCaixa10131514[[#This Row],[R$ (Valores)]],K1001+FluxoCaixa10131514[[#This Row],[Valores Receitas / Despesas]])</f>
        <v>208.91000000004578</v>
      </c>
      <c r="L1002" s="5">
        <f>IF(FluxoCaixa10131514[[#This Row],[Entrada / Saída]]="Saída",FluxoCaixa10131514[[#This Row],[R$ (Valores)]]*-1,FluxoCaixa10131514[[#This Row],[R$ (Valores)]])</f>
        <v>0</v>
      </c>
    </row>
    <row r="1003" spans="2:12">
      <c r="B1003" s="48"/>
      <c r="C1003" s="48"/>
      <c r="D1003" s="16"/>
      <c r="E1003" s="48"/>
      <c r="F1003" s="17"/>
      <c r="G1003" s="17"/>
      <c r="H1003" s="17"/>
      <c r="I1003" s="21"/>
      <c r="J1003" s="17"/>
      <c r="K1003" s="20">
        <f>IF(FluxoCaixa10131514[[#This Row],[Movimento ]]="Saldo Inicial",FluxoCaixa10131514[[#This Row],[R$ (Valores)]],K1002+FluxoCaixa10131514[[#This Row],[Valores Receitas / Despesas]])</f>
        <v>208.91000000004578</v>
      </c>
      <c r="L1003" s="5">
        <f>IF(FluxoCaixa10131514[[#This Row],[Entrada / Saída]]="Saída",FluxoCaixa10131514[[#This Row],[R$ (Valores)]]*-1,FluxoCaixa10131514[[#This Row],[R$ (Valores)]])</f>
        <v>0</v>
      </c>
    </row>
    <row r="1004" spans="2:12">
      <c r="B1004" s="48"/>
      <c r="C1004" s="48"/>
      <c r="D1004" s="16"/>
      <c r="E1004" s="48"/>
      <c r="F1004" s="17"/>
      <c r="G1004" s="17"/>
      <c r="H1004" s="17"/>
      <c r="I1004" s="21"/>
      <c r="J1004" s="17"/>
      <c r="K1004" s="20">
        <f>IF(FluxoCaixa10131514[[#This Row],[Movimento ]]="Saldo Inicial",FluxoCaixa10131514[[#This Row],[R$ (Valores)]],K1003+FluxoCaixa10131514[[#This Row],[Valores Receitas / Despesas]])</f>
        <v>208.91000000004578</v>
      </c>
      <c r="L1004" s="5">
        <f>IF(FluxoCaixa10131514[[#This Row],[Entrada / Saída]]="Saída",FluxoCaixa10131514[[#This Row],[R$ (Valores)]]*-1,FluxoCaixa10131514[[#This Row],[R$ (Valores)]])</f>
        <v>0</v>
      </c>
    </row>
    <row r="1005" spans="2:12">
      <c r="B1005" s="48"/>
      <c r="C1005" s="48"/>
      <c r="D1005" s="16"/>
      <c r="E1005" s="48"/>
      <c r="F1005" s="17"/>
      <c r="G1005" s="17"/>
      <c r="H1005" s="17"/>
      <c r="I1005" s="21"/>
      <c r="J1005" s="17"/>
      <c r="K1005" s="20">
        <f>IF(FluxoCaixa10131514[[#This Row],[Movimento ]]="Saldo Inicial",FluxoCaixa10131514[[#This Row],[R$ (Valores)]],K1004+FluxoCaixa10131514[[#This Row],[Valores Receitas / Despesas]])</f>
        <v>208.91000000004578</v>
      </c>
      <c r="L1005" s="5">
        <f>IF(FluxoCaixa10131514[[#This Row],[Entrada / Saída]]="Saída",FluxoCaixa10131514[[#This Row],[R$ (Valores)]]*-1,FluxoCaixa10131514[[#This Row],[R$ (Valores)]])</f>
        <v>0</v>
      </c>
    </row>
    <row r="1006" spans="2:12">
      <c r="B1006" s="48"/>
      <c r="C1006" s="48"/>
      <c r="D1006" s="16"/>
      <c r="E1006" s="48"/>
      <c r="F1006" s="17"/>
      <c r="G1006" s="17"/>
      <c r="H1006" s="17"/>
      <c r="I1006" s="21"/>
      <c r="J1006" s="17"/>
      <c r="K1006" s="20">
        <f>IF(FluxoCaixa10131514[[#This Row],[Movimento ]]="Saldo Inicial",FluxoCaixa10131514[[#This Row],[R$ (Valores)]],K1005+FluxoCaixa10131514[[#This Row],[Valores Receitas / Despesas]])</f>
        <v>208.91000000004578</v>
      </c>
      <c r="L1006" s="5">
        <f>IF(FluxoCaixa10131514[[#This Row],[Entrada / Saída]]="Saída",FluxoCaixa10131514[[#This Row],[R$ (Valores)]]*-1,FluxoCaixa10131514[[#This Row],[R$ (Valores)]])</f>
        <v>0</v>
      </c>
    </row>
    <row r="1007" spans="2:12">
      <c r="B1007" s="48"/>
      <c r="C1007" s="48"/>
      <c r="D1007" s="16"/>
      <c r="E1007" s="48"/>
      <c r="F1007" s="17"/>
      <c r="G1007" s="17"/>
      <c r="H1007" s="17"/>
      <c r="I1007" s="21"/>
      <c r="J1007" s="17"/>
      <c r="K1007" s="20">
        <f>IF(FluxoCaixa10131514[[#This Row],[Movimento ]]="Saldo Inicial",FluxoCaixa10131514[[#This Row],[R$ (Valores)]],K1006+FluxoCaixa10131514[[#This Row],[Valores Receitas / Despesas]])</f>
        <v>208.91000000004578</v>
      </c>
      <c r="L1007" s="5">
        <f>IF(FluxoCaixa10131514[[#This Row],[Entrada / Saída]]="Saída",FluxoCaixa10131514[[#This Row],[R$ (Valores)]]*-1,FluxoCaixa10131514[[#This Row],[R$ (Valores)]])</f>
        <v>0</v>
      </c>
    </row>
    <row r="1008" spans="2:12">
      <c r="B1008" s="48"/>
      <c r="C1008" s="48"/>
      <c r="D1008" s="16"/>
      <c r="E1008" s="48"/>
      <c r="F1008" s="17"/>
      <c r="G1008" s="17"/>
      <c r="H1008" s="17"/>
      <c r="I1008" s="21"/>
      <c r="J1008" s="17"/>
      <c r="K1008" s="20">
        <f>IF(FluxoCaixa10131514[[#This Row],[Movimento ]]="Saldo Inicial",FluxoCaixa10131514[[#This Row],[R$ (Valores)]],K1007+FluxoCaixa10131514[[#This Row],[Valores Receitas / Despesas]])</f>
        <v>208.91000000004578</v>
      </c>
      <c r="L1008" s="5">
        <f>IF(FluxoCaixa10131514[[#This Row],[Entrada / Saída]]="Saída",FluxoCaixa10131514[[#This Row],[R$ (Valores)]]*-1,FluxoCaixa10131514[[#This Row],[R$ (Valores)]])</f>
        <v>0</v>
      </c>
    </row>
    <row r="1009" spans="2:12">
      <c r="B1009" s="48"/>
      <c r="C1009" s="48"/>
      <c r="D1009" s="16"/>
      <c r="E1009" s="48"/>
      <c r="F1009" s="17"/>
      <c r="G1009" s="17"/>
      <c r="H1009" s="17"/>
      <c r="I1009" s="21"/>
      <c r="J1009" s="17"/>
      <c r="K1009" s="20">
        <f>IF(FluxoCaixa10131514[[#This Row],[Movimento ]]="Saldo Inicial",FluxoCaixa10131514[[#This Row],[R$ (Valores)]],K1008+FluxoCaixa10131514[[#This Row],[Valores Receitas / Despesas]])</f>
        <v>208.91000000004578</v>
      </c>
      <c r="L1009" s="5">
        <f>IF(FluxoCaixa10131514[[#This Row],[Entrada / Saída]]="Saída",FluxoCaixa10131514[[#This Row],[R$ (Valores)]]*-1,FluxoCaixa10131514[[#This Row],[R$ (Valores)]])</f>
        <v>0</v>
      </c>
    </row>
    <row r="1010" spans="2:12">
      <c r="B1010" s="48"/>
      <c r="C1010" s="48"/>
      <c r="D1010" s="16"/>
      <c r="E1010" s="48"/>
      <c r="F1010" s="17"/>
      <c r="G1010" s="17"/>
      <c r="H1010" s="17"/>
      <c r="I1010" s="21"/>
      <c r="J1010" s="17"/>
      <c r="K1010" s="20">
        <f>IF(FluxoCaixa10131514[[#This Row],[Movimento ]]="Saldo Inicial",FluxoCaixa10131514[[#This Row],[R$ (Valores)]],K1009+FluxoCaixa10131514[[#This Row],[Valores Receitas / Despesas]])</f>
        <v>208.91000000004578</v>
      </c>
      <c r="L1010" s="5">
        <f>IF(FluxoCaixa10131514[[#This Row],[Entrada / Saída]]="Saída",FluxoCaixa10131514[[#This Row],[R$ (Valores)]]*-1,FluxoCaixa10131514[[#This Row],[R$ (Valores)]])</f>
        <v>0</v>
      </c>
    </row>
    <row r="1011" spans="2:12">
      <c r="B1011" s="48"/>
      <c r="C1011" s="48"/>
      <c r="D1011" s="16"/>
      <c r="E1011" s="48"/>
      <c r="F1011" s="17"/>
      <c r="G1011" s="17"/>
      <c r="H1011" s="17"/>
      <c r="I1011" s="21"/>
      <c r="J1011" s="17"/>
      <c r="K1011" s="20">
        <f>IF(FluxoCaixa10131514[[#This Row],[Movimento ]]="Saldo Inicial",FluxoCaixa10131514[[#This Row],[R$ (Valores)]],K1010+FluxoCaixa10131514[[#This Row],[Valores Receitas / Despesas]])</f>
        <v>208.91000000004578</v>
      </c>
      <c r="L1011" s="5">
        <f>IF(FluxoCaixa10131514[[#This Row],[Entrada / Saída]]="Saída",FluxoCaixa10131514[[#This Row],[R$ (Valores)]]*-1,FluxoCaixa10131514[[#This Row],[R$ (Valores)]])</f>
        <v>0</v>
      </c>
    </row>
    <row r="1012" spans="2:12">
      <c r="B1012" s="48"/>
      <c r="C1012" s="48"/>
      <c r="D1012" s="16"/>
      <c r="E1012" s="48"/>
      <c r="F1012" s="17"/>
      <c r="G1012" s="17"/>
      <c r="H1012" s="17"/>
      <c r="I1012" s="21"/>
      <c r="J1012" s="17"/>
      <c r="K1012" s="20">
        <f>IF(FluxoCaixa10131514[[#This Row],[Movimento ]]="Saldo Inicial",FluxoCaixa10131514[[#This Row],[R$ (Valores)]],K1011+FluxoCaixa10131514[[#This Row],[Valores Receitas / Despesas]])</f>
        <v>208.91000000004578</v>
      </c>
      <c r="L1012" s="5">
        <f>IF(FluxoCaixa10131514[[#This Row],[Entrada / Saída]]="Saída",FluxoCaixa10131514[[#This Row],[R$ (Valores)]]*-1,FluxoCaixa10131514[[#This Row],[R$ (Valores)]])</f>
        <v>0</v>
      </c>
    </row>
    <row r="1013" spans="2:12">
      <c r="B1013" s="48"/>
      <c r="C1013" s="48"/>
      <c r="D1013" s="16"/>
      <c r="E1013" s="48"/>
      <c r="F1013" s="17"/>
      <c r="G1013" s="17"/>
      <c r="H1013" s="17"/>
      <c r="I1013" s="21"/>
      <c r="J1013" s="17"/>
      <c r="K1013" s="20">
        <f>IF(FluxoCaixa10131514[[#This Row],[Movimento ]]="Saldo Inicial",FluxoCaixa10131514[[#This Row],[R$ (Valores)]],K1012+FluxoCaixa10131514[[#This Row],[Valores Receitas / Despesas]])</f>
        <v>208.91000000004578</v>
      </c>
      <c r="L1013" s="5">
        <f>IF(FluxoCaixa10131514[[#This Row],[Entrada / Saída]]="Saída",FluxoCaixa10131514[[#This Row],[R$ (Valores)]]*-1,FluxoCaixa10131514[[#This Row],[R$ (Valores)]])</f>
        <v>0</v>
      </c>
    </row>
    <row r="1014" spans="2:12">
      <c r="B1014" s="48"/>
      <c r="C1014" s="48"/>
      <c r="D1014" s="16"/>
      <c r="E1014" s="48"/>
      <c r="F1014" s="17"/>
      <c r="G1014" s="17"/>
      <c r="H1014" s="17"/>
      <c r="I1014" s="21"/>
      <c r="J1014" s="17"/>
      <c r="K1014" s="20">
        <f>IF(FluxoCaixa10131514[[#This Row],[Movimento ]]="Saldo Inicial",FluxoCaixa10131514[[#This Row],[R$ (Valores)]],K1013+FluxoCaixa10131514[[#This Row],[Valores Receitas / Despesas]])</f>
        <v>208.91000000004578</v>
      </c>
      <c r="L1014" s="5">
        <f>IF(FluxoCaixa10131514[[#This Row],[Entrada / Saída]]="Saída",FluxoCaixa10131514[[#This Row],[R$ (Valores)]]*-1,FluxoCaixa10131514[[#This Row],[R$ (Valores)]])</f>
        <v>0</v>
      </c>
    </row>
    <row r="1015" spans="2:12">
      <c r="B1015" s="48"/>
      <c r="C1015" s="48"/>
      <c r="D1015" s="16"/>
      <c r="E1015" s="48"/>
      <c r="F1015" s="17"/>
      <c r="G1015" s="17"/>
      <c r="H1015" s="17"/>
      <c r="I1015" s="21"/>
      <c r="J1015" s="17"/>
      <c r="K1015" s="20">
        <f>IF(FluxoCaixa10131514[[#This Row],[Movimento ]]="Saldo Inicial",FluxoCaixa10131514[[#This Row],[R$ (Valores)]],K1014+FluxoCaixa10131514[[#This Row],[Valores Receitas / Despesas]])</f>
        <v>208.91000000004578</v>
      </c>
      <c r="L1015" s="5">
        <f>IF(FluxoCaixa10131514[[#This Row],[Entrada / Saída]]="Saída",FluxoCaixa10131514[[#This Row],[R$ (Valores)]]*-1,FluxoCaixa10131514[[#This Row],[R$ (Valores)]])</f>
        <v>0</v>
      </c>
    </row>
    <row r="1016" spans="2:12">
      <c r="B1016" s="48"/>
      <c r="C1016" s="48"/>
      <c r="D1016" s="16"/>
      <c r="E1016" s="48"/>
      <c r="F1016" s="17"/>
      <c r="G1016" s="17"/>
      <c r="H1016" s="17"/>
      <c r="I1016" s="21"/>
      <c r="J1016" s="17"/>
      <c r="K1016" s="20">
        <f>IF(FluxoCaixa10131514[[#This Row],[Movimento ]]="Saldo Inicial",FluxoCaixa10131514[[#This Row],[R$ (Valores)]],K1015+FluxoCaixa10131514[[#This Row],[Valores Receitas / Despesas]])</f>
        <v>208.91000000004578</v>
      </c>
      <c r="L1016" s="5">
        <f>IF(FluxoCaixa10131514[[#This Row],[Entrada / Saída]]="Saída",FluxoCaixa10131514[[#This Row],[R$ (Valores)]]*-1,FluxoCaixa10131514[[#This Row],[R$ (Valores)]])</f>
        <v>0</v>
      </c>
    </row>
    <row r="1017" spans="2:12">
      <c r="B1017" s="48"/>
      <c r="C1017" s="48"/>
      <c r="D1017" s="16"/>
      <c r="E1017" s="48"/>
      <c r="F1017" s="17"/>
      <c r="G1017" s="17"/>
      <c r="H1017" s="17"/>
      <c r="I1017" s="21"/>
      <c r="J1017" s="17"/>
      <c r="K1017" s="20">
        <f>IF(FluxoCaixa10131514[[#This Row],[Movimento ]]="Saldo Inicial",FluxoCaixa10131514[[#This Row],[R$ (Valores)]],K1016+FluxoCaixa10131514[[#This Row],[Valores Receitas / Despesas]])</f>
        <v>208.91000000004578</v>
      </c>
      <c r="L1017" s="5">
        <f>IF(FluxoCaixa10131514[[#This Row],[Entrada / Saída]]="Saída",FluxoCaixa10131514[[#This Row],[R$ (Valores)]]*-1,FluxoCaixa10131514[[#This Row],[R$ (Valores)]])</f>
        <v>0</v>
      </c>
    </row>
    <row r="1018" spans="2:12">
      <c r="B1018" s="48"/>
      <c r="C1018" s="48"/>
      <c r="D1018" s="16"/>
      <c r="E1018" s="48"/>
      <c r="F1018" s="17"/>
      <c r="G1018" s="17"/>
      <c r="H1018" s="17"/>
      <c r="I1018" s="21"/>
      <c r="J1018" s="17"/>
      <c r="K1018" s="20">
        <f>IF(FluxoCaixa10131514[[#This Row],[Movimento ]]="Saldo Inicial",FluxoCaixa10131514[[#This Row],[R$ (Valores)]],K1017+FluxoCaixa10131514[[#This Row],[Valores Receitas / Despesas]])</f>
        <v>208.91000000004578</v>
      </c>
      <c r="L1018" s="5">
        <f>IF(FluxoCaixa10131514[[#This Row],[Entrada / Saída]]="Saída",FluxoCaixa10131514[[#This Row],[R$ (Valores)]]*-1,FluxoCaixa10131514[[#This Row],[R$ (Valores)]])</f>
        <v>0</v>
      </c>
    </row>
    <row r="1019" spans="2:12">
      <c r="B1019" s="48"/>
      <c r="C1019" s="48"/>
      <c r="D1019" s="16"/>
      <c r="E1019" s="48"/>
      <c r="F1019" s="17"/>
      <c r="G1019" s="17"/>
      <c r="H1019" s="17"/>
      <c r="I1019" s="21"/>
      <c r="J1019" s="17"/>
      <c r="K1019" s="20">
        <f>IF(FluxoCaixa10131514[[#This Row],[Movimento ]]="Saldo Inicial",FluxoCaixa10131514[[#This Row],[R$ (Valores)]],K1018+FluxoCaixa10131514[[#This Row],[Valores Receitas / Despesas]])</f>
        <v>208.91000000004578</v>
      </c>
      <c r="L1019" s="5">
        <f>IF(FluxoCaixa10131514[[#This Row],[Entrada / Saída]]="Saída",FluxoCaixa10131514[[#This Row],[R$ (Valores)]]*-1,FluxoCaixa10131514[[#This Row],[R$ (Valores)]])</f>
        <v>0</v>
      </c>
    </row>
    <row r="1020" spans="2:12">
      <c r="B1020" s="48"/>
      <c r="C1020" s="48"/>
      <c r="D1020" s="16"/>
      <c r="E1020" s="48"/>
      <c r="F1020" s="17"/>
      <c r="G1020" s="17"/>
      <c r="H1020" s="17"/>
      <c r="I1020" s="21"/>
      <c r="J1020" s="17"/>
      <c r="K1020" s="20">
        <f>IF(FluxoCaixa10131514[[#This Row],[Movimento ]]="Saldo Inicial",FluxoCaixa10131514[[#This Row],[R$ (Valores)]],K1019+FluxoCaixa10131514[[#This Row],[Valores Receitas / Despesas]])</f>
        <v>208.91000000004578</v>
      </c>
      <c r="L1020" s="5">
        <f>IF(FluxoCaixa10131514[[#This Row],[Entrada / Saída]]="Saída",FluxoCaixa10131514[[#This Row],[R$ (Valores)]]*-1,FluxoCaixa10131514[[#This Row],[R$ (Valores)]])</f>
        <v>0</v>
      </c>
    </row>
    <row r="1021" spans="2:12">
      <c r="B1021" s="48"/>
      <c r="C1021" s="48"/>
      <c r="D1021" s="16"/>
      <c r="E1021" s="48"/>
      <c r="F1021" s="17"/>
      <c r="G1021" s="17"/>
      <c r="H1021" s="17"/>
      <c r="I1021" s="21"/>
      <c r="J1021" s="17"/>
      <c r="K1021" s="20">
        <f>IF(FluxoCaixa10131514[[#This Row],[Movimento ]]="Saldo Inicial",FluxoCaixa10131514[[#This Row],[R$ (Valores)]],K1020+FluxoCaixa10131514[[#This Row],[Valores Receitas / Despesas]])</f>
        <v>208.91000000004578</v>
      </c>
      <c r="L1021" s="5">
        <f>IF(FluxoCaixa10131514[[#This Row],[Entrada / Saída]]="Saída",FluxoCaixa10131514[[#This Row],[R$ (Valores)]]*-1,FluxoCaixa10131514[[#This Row],[R$ (Valores)]])</f>
        <v>0</v>
      </c>
    </row>
    <row r="1022" spans="2:12">
      <c r="B1022" s="48"/>
      <c r="C1022" s="48"/>
      <c r="D1022" s="16"/>
      <c r="E1022" s="48"/>
      <c r="F1022" s="17"/>
      <c r="G1022" s="17"/>
      <c r="H1022" s="17"/>
      <c r="I1022" s="21"/>
      <c r="J1022" s="17"/>
      <c r="K1022" s="20">
        <f>IF(FluxoCaixa10131514[[#This Row],[Movimento ]]="Saldo Inicial",FluxoCaixa10131514[[#This Row],[R$ (Valores)]],K1021+FluxoCaixa10131514[[#This Row],[Valores Receitas / Despesas]])</f>
        <v>208.91000000004578</v>
      </c>
      <c r="L1022" s="5">
        <f>IF(FluxoCaixa10131514[[#This Row],[Entrada / Saída]]="Saída",FluxoCaixa10131514[[#This Row],[R$ (Valores)]]*-1,FluxoCaixa10131514[[#This Row],[R$ (Valores)]])</f>
        <v>0</v>
      </c>
    </row>
    <row r="1023" spans="2:12">
      <c r="B1023" s="48"/>
      <c r="C1023" s="48"/>
      <c r="D1023" s="16"/>
      <c r="E1023" s="48"/>
      <c r="F1023" s="17"/>
      <c r="G1023" s="17"/>
      <c r="H1023" s="17"/>
      <c r="I1023" s="21"/>
      <c r="J1023" s="17"/>
      <c r="K1023" s="47">
        <f>IF(FluxoCaixa10131514[[#This Row],[Movimento ]]="Saldo Inicial",FluxoCaixa10131514[[#This Row],[R$ (Valores)]],K1022+FluxoCaixa10131514[[#This Row],[Valores Receitas / Despesas]])</f>
        <v>208.91000000004578</v>
      </c>
      <c r="L1023" s="53">
        <f>IF(FluxoCaixa10131514[[#This Row],[Entrada / Saída]]="Saída",FluxoCaixa10131514[[#This Row],[R$ (Valores)]]*-1,FluxoCaixa10131514[[#This Row],[R$ (Valores)]])</f>
        <v>0</v>
      </c>
    </row>
    <row r="1024" spans="2:12">
      <c r="B1024" s="48"/>
      <c r="C1024" s="48"/>
      <c r="D1024" s="16"/>
      <c r="E1024" s="48"/>
      <c r="F1024" s="17"/>
      <c r="G1024" s="17"/>
      <c r="H1024" s="17"/>
      <c r="I1024" s="21"/>
      <c r="J1024" s="17"/>
      <c r="K1024" s="20">
        <f>IF(FluxoCaixa10131514[[#This Row],[Movimento ]]="Saldo Inicial",FluxoCaixa10131514[[#This Row],[R$ (Valores)]],K1023+FluxoCaixa10131514[[#This Row],[Valores Receitas / Despesas]])</f>
        <v>208.91000000004578</v>
      </c>
      <c r="L1024" s="5">
        <f>IF(FluxoCaixa10131514[[#This Row],[Entrada / Saída]]="Saída",FluxoCaixa10131514[[#This Row],[R$ (Valores)]]*-1,FluxoCaixa10131514[[#This Row],[R$ (Valores)]])</f>
        <v>0</v>
      </c>
    </row>
    <row r="1025" spans="2:12">
      <c r="B1025" s="48"/>
      <c r="C1025" s="48"/>
      <c r="D1025" s="16"/>
      <c r="E1025" s="48"/>
      <c r="F1025" s="17"/>
      <c r="G1025" s="17"/>
      <c r="H1025" s="17"/>
      <c r="I1025" s="21"/>
      <c r="J1025" s="17"/>
      <c r="K1025" s="20">
        <f>IF(FluxoCaixa10131514[[#This Row],[Movimento ]]="Saldo Inicial",FluxoCaixa10131514[[#This Row],[R$ (Valores)]],K1024+FluxoCaixa10131514[[#This Row],[Valores Receitas / Despesas]])</f>
        <v>208.91000000004578</v>
      </c>
      <c r="L1025" s="5">
        <f>IF(FluxoCaixa10131514[[#This Row],[Entrada / Saída]]="Saída",FluxoCaixa10131514[[#This Row],[R$ (Valores)]]*-1,FluxoCaixa10131514[[#This Row],[R$ (Valores)]])</f>
        <v>0</v>
      </c>
    </row>
    <row r="1026" spans="2:12">
      <c r="B1026" s="48"/>
      <c r="C1026" s="48"/>
      <c r="D1026" s="16"/>
      <c r="E1026" s="48"/>
      <c r="F1026" s="17"/>
      <c r="G1026" s="17"/>
      <c r="H1026" s="17"/>
      <c r="I1026" s="21"/>
      <c r="J1026" s="17"/>
      <c r="K1026" s="20">
        <f>IF(FluxoCaixa10131514[[#This Row],[Movimento ]]="Saldo Inicial",FluxoCaixa10131514[[#This Row],[R$ (Valores)]],K1025+FluxoCaixa10131514[[#This Row],[Valores Receitas / Despesas]])</f>
        <v>208.91000000004578</v>
      </c>
      <c r="L1026" s="5">
        <f>IF(FluxoCaixa10131514[[#This Row],[Entrada / Saída]]="Saída",FluxoCaixa10131514[[#This Row],[R$ (Valores)]]*-1,FluxoCaixa10131514[[#This Row],[R$ (Valores)]])</f>
        <v>0</v>
      </c>
    </row>
    <row r="1027" spans="2:12">
      <c r="B1027" s="48"/>
      <c r="C1027" s="48"/>
      <c r="D1027" s="16"/>
      <c r="E1027" s="48"/>
      <c r="F1027" s="17"/>
      <c r="G1027" s="17"/>
      <c r="H1027" s="17"/>
      <c r="I1027" s="21"/>
      <c r="J1027" s="17"/>
      <c r="K1027" s="20">
        <f>IF(FluxoCaixa10131514[[#This Row],[Movimento ]]="Saldo Inicial",FluxoCaixa10131514[[#This Row],[R$ (Valores)]],K1026+FluxoCaixa10131514[[#This Row],[Valores Receitas / Despesas]])</f>
        <v>208.91000000004578</v>
      </c>
      <c r="L1027" s="5">
        <f>IF(FluxoCaixa10131514[[#This Row],[Entrada / Saída]]="Saída",FluxoCaixa10131514[[#This Row],[R$ (Valores)]]*-1,FluxoCaixa10131514[[#This Row],[R$ (Valores)]])</f>
        <v>0</v>
      </c>
    </row>
    <row r="1028" spans="2:12">
      <c r="B1028" s="48"/>
      <c r="C1028" s="48"/>
      <c r="D1028" s="16"/>
      <c r="E1028" s="48"/>
      <c r="F1028" s="17"/>
      <c r="G1028" s="17"/>
      <c r="H1028" s="17"/>
      <c r="I1028" s="21"/>
      <c r="J1028" s="17"/>
      <c r="K1028" s="20">
        <f>IF(FluxoCaixa10131514[[#This Row],[Movimento ]]="Saldo Inicial",FluxoCaixa10131514[[#This Row],[R$ (Valores)]],K1027+FluxoCaixa10131514[[#This Row],[Valores Receitas / Despesas]])</f>
        <v>208.91000000004578</v>
      </c>
      <c r="L1028" s="5">
        <f>IF(FluxoCaixa10131514[[#This Row],[Entrada / Saída]]="Saída",FluxoCaixa10131514[[#This Row],[R$ (Valores)]]*-1,FluxoCaixa10131514[[#This Row],[R$ (Valores)]])</f>
        <v>0</v>
      </c>
    </row>
    <row r="1029" spans="2:12">
      <c r="B1029" s="48"/>
      <c r="C1029" s="48"/>
      <c r="D1029" s="16"/>
      <c r="E1029" s="48"/>
      <c r="F1029" s="17"/>
      <c r="G1029" s="17"/>
      <c r="H1029" s="17"/>
      <c r="I1029" s="21"/>
      <c r="J1029" s="17"/>
      <c r="K1029" s="20">
        <f>IF(FluxoCaixa10131514[[#This Row],[Movimento ]]="Saldo Inicial",FluxoCaixa10131514[[#This Row],[R$ (Valores)]],K1028+FluxoCaixa10131514[[#This Row],[Valores Receitas / Despesas]])</f>
        <v>208.91000000004578</v>
      </c>
      <c r="L1029" s="5">
        <f>IF(FluxoCaixa10131514[[#This Row],[Entrada / Saída]]="Saída",FluxoCaixa10131514[[#This Row],[R$ (Valores)]]*-1,FluxoCaixa10131514[[#This Row],[R$ (Valores)]])</f>
        <v>0</v>
      </c>
    </row>
    <row r="1030" spans="2:12">
      <c r="B1030" s="48"/>
      <c r="C1030" s="48"/>
      <c r="D1030" s="16"/>
      <c r="E1030" s="48"/>
      <c r="F1030" s="17"/>
      <c r="G1030" s="17"/>
      <c r="H1030" s="17"/>
      <c r="I1030" s="21"/>
      <c r="J1030" s="17"/>
      <c r="K1030" s="20">
        <f>IF(FluxoCaixa10131514[[#This Row],[Movimento ]]="Saldo Inicial",FluxoCaixa10131514[[#This Row],[R$ (Valores)]],K1029+FluxoCaixa10131514[[#This Row],[Valores Receitas / Despesas]])</f>
        <v>208.91000000004578</v>
      </c>
      <c r="L1030" s="5">
        <f>IF(FluxoCaixa10131514[[#This Row],[Entrada / Saída]]="Saída",FluxoCaixa10131514[[#This Row],[R$ (Valores)]]*-1,FluxoCaixa10131514[[#This Row],[R$ (Valores)]])</f>
        <v>0</v>
      </c>
    </row>
    <row r="1031" spans="2:12">
      <c r="B1031" s="48"/>
      <c r="C1031" s="48"/>
      <c r="D1031" s="16"/>
      <c r="E1031" s="48"/>
      <c r="F1031" s="17"/>
      <c r="G1031" s="17"/>
      <c r="H1031" s="17"/>
      <c r="I1031" s="21"/>
      <c r="J1031" s="17"/>
      <c r="K1031" s="20">
        <f>IF(FluxoCaixa10131514[[#This Row],[Movimento ]]="Saldo Inicial",FluxoCaixa10131514[[#This Row],[R$ (Valores)]],K1030+FluxoCaixa10131514[[#This Row],[Valores Receitas / Despesas]])</f>
        <v>208.91000000004578</v>
      </c>
      <c r="L1031" s="5">
        <f>IF(FluxoCaixa10131514[[#This Row],[Entrada / Saída]]="Saída",FluxoCaixa10131514[[#This Row],[R$ (Valores)]]*-1,FluxoCaixa10131514[[#This Row],[R$ (Valores)]])</f>
        <v>0</v>
      </c>
    </row>
    <row r="1032" spans="2:12">
      <c r="B1032" s="48"/>
      <c r="C1032" s="48"/>
      <c r="D1032" s="16"/>
      <c r="E1032" s="48"/>
      <c r="F1032" s="17"/>
      <c r="G1032" s="17"/>
      <c r="H1032" s="17"/>
      <c r="I1032" s="21"/>
      <c r="J1032" s="17"/>
      <c r="K1032" s="20">
        <f>IF(FluxoCaixa10131514[[#This Row],[Movimento ]]="Saldo Inicial",FluxoCaixa10131514[[#This Row],[R$ (Valores)]],K1031+FluxoCaixa10131514[[#This Row],[Valores Receitas / Despesas]])</f>
        <v>208.91000000004578</v>
      </c>
      <c r="L1032" s="5">
        <f>IF(FluxoCaixa10131514[[#This Row],[Entrada / Saída]]="Saída",FluxoCaixa10131514[[#This Row],[R$ (Valores)]]*-1,FluxoCaixa10131514[[#This Row],[R$ (Valores)]])</f>
        <v>0</v>
      </c>
    </row>
    <row r="1033" spans="2:12">
      <c r="B1033" s="48"/>
      <c r="C1033" s="48"/>
      <c r="D1033" s="16"/>
      <c r="E1033" s="48"/>
      <c r="F1033" s="17"/>
      <c r="G1033" s="17"/>
      <c r="H1033" s="17"/>
      <c r="I1033" s="21"/>
      <c r="J1033" s="17"/>
      <c r="K1033" s="20">
        <f>IF(FluxoCaixa10131514[[#This Row],[Movimento ]]="Saldo Inicial",FluxoCaixa10131514[[#This Row],[R$ (Valores)]],K1032+FluxoCaixa10131514[[#This Row],[Valores Receitas / Despesas]])</f>
        <v>208.91000000004578</v>
      </c>
      <c r="L1033" s="5">
        <f>IF(FluxoCaixa10131514[[#This Row],[Entrada / Saída]]="Saída",FluxoCaixa10131514[[#This Row],[R$ (Valores)]]*-1,FluxoCaixa10131514[[#This Row],[R$ (Valores)]])</f>
        <v>0</v>
      </c>
    </row>
    <row r="1034" spans="2:12">
      <c r="B1034" s="48"/>
      <c r="C1034" s="48"/>
      <c r="D1034" s="16"/>
      <c r="E1034" s="48"/>
      <c r="F1034" s="17"/>
      <c r="G1034" s="17"/>
      <c r="H1034" s="17"/>
      <c r="I1034" s="21"/>
      <c r="J1034" s="17"/>
      <c r="K1034" s="20">
        <f>IF(FluxoCaixa10131514[[#This Row],[Movimento ]]="Saldo Inicial",FluxoCaixa10131514[[#This Row],[R$ (Valores)]],K1033+FluxoCaixa10131514[[#This Row],[Valores Receitas / Despesas]])</f>
        <v>208.91000000004578</v>
      </c>
      <c r="L1034" s="5">
        <f>IF(FluxoCaixa10131514[[#This Row],[Entrada / Saída]]="Saída",FluxoCaixa10131514[[#This Row],[R$ (Valores)]]*-1,FluxoCaixa10131514[[#This Row],[R$ (Valores)]])</f>
        <v>0</v>
      </c>
    </row>
    <row r="1035" spans="2:12">
      <c r="B1035" s="48"/>
      <c r="C1035" s="48"/>
      <c r="D1035" s="16"/>
      <c r="E1035" s="48"/>
      <c r="F1035" s="17"/>
      <c r="G1035" s="17"/>
      <c r="H1035" s="17"/>
      <c r="I1035" s="21"/>
      <c r="J1035" s="17"/>
      <c r="K1035" s="20">
        <f>IF(FluxoCaixa10131514[[#This Row],[Movimento ]]="Saldo Inicial",FluxoCaixa10131514[[#This Row],[R$ (Valores)]],K1034+FluxoCaixa10131514[[#This Row],[Valores Receitas / Despesas]])</f>
        <v>208.91000000004578</v>
      </c>
      <c r="L1035" s="5">
        <f>IF(FluxoCaixa10131514[[#This Row],[Entrada / Saída]]="Saída",FluxoCaixa10131514[[#This Row],[R$ (Valores)]]*-1,FluxoCaixa10131514[[#This Row],[R$ (Valores)]])</f>
        <v>0</v>
      </c>
    </row>
    <row r="1036" spans="2:12">
      <c r="B1036" s="48"/>
      <c r="C1036" s="48"/>
      <c r="D1036" s="16"/>
      <c r="E1036" s="48"/>
      <c r="F1036" s="17"/>
      <c r="G1036" s="17"/>
      <c r="H1036" s="17"/>
      <c r="I1036" s="21"/>
      <c r="J1036" s="17"/>
      <c r="K1036" s="20">
        <f>IF(FluxoCaixa10131514[[#This Row],[Movimento ]]="Saldo Inicial",FluxoCaixa10131514[[#This Row],[R$ (Valores)]],K1035+FluxoCaixa10131514[[#This Row],[Valores Receitas / Despesas]])</f>
        <v>208.91000000004578</v>
      </c>
      <c r="L1036" s="5">
        <f>IF(FluxoCaixa10131514[[#This Row],[Entrada / Saída]]="Saída",FluxoCaixa10131514[[#This Row],[R$ (Valores)]]*-1,FluxoCaixa10131514[[#This Row],[R$ (Valores)]])</f>
        <v>0</v>
      </c>
    </row>
    <row r="1037" spans="2:12">
      <c r="B1037" s="48"/>
      <c r="C1037" s="48"/>
      <c r="D1037" s="16"/>
      <c r="E1037" s="48"/>
      <c r="F1037" s="17"/>
      <c r="G1037" s="17"/>
      <c r="H1037" s="17"/>
      <c r="I1037" s="21"/>
      <c r="J1037" s="17"/>
      <c r="K1037" s="20">
        <f>IF(FluxoCaixa10131514[[#This Row],[Movimento ]]="Saldo Inicial",FluxoCaixa10131514[[#This Row],[R$ (Valores)]],K1036+FluxoCaixa10131514[[#This Row],[Valores Receitas / Despesas]])</f>
        <v>208.91000000004578</v>
      </c>
      <c r="L1037" s="5">
        <f>IF(FluxoCaixa10131514[[#This Row],[Entrada / Saída]]="Saída",FluxoCaixa10131514[[#This Row],[R$ (Valores)]]*-1,FluxoCaixa10131514[[#This Row],[R$ (Valores)]])</f>
        <v>0</v>
      </c>
    </row>
    <row r="1038" spans="2:12">
      <c r="B1038" s="48"/>
      <c r="C1038" s="48"/>
      <c r="D1038" s="16"/>
      <c r="E1038" s="48"/>
      <c r="F1038" s="17"/>
      <c r="G1038" s="17"/>
      <c r="H1038" s="17"/>
      <c r="I1038" s="21"/>
      <c r="J1038" s="17"/>
      <c r="K1038" s="20">
        <f>IF(FluxoCaixa10131514[[#This Row],[Movimento ]]="Saldo Inicial",FluxoCaixa10131514[[#This Row],[R$ (Valores)]],K1037+FluxoCaixa10131514[[#This Row],[Valores Receitas / Despesas]])</f>
        <v>208.91000000004578</v>
      </c>
      <c r="L1038" s="5">
        <f>IF(FluxoCaixa10131514[[#This Row],[Entrada / Saída]]="Saída",FluxoCaixa10131514[[#This Row],[R$ (Valores)]]*-1,FluxoCaixa10131514[[#This Row],[R$ (Valores)]])</f>
        <v>0</v>
      </c>
    </row>
    <row r="1039" spans="2:12">
      <c r="B1039" s="48"/>
      <c r="C1039" s="48"/>
      <c r="D1039" s="16"/>
      <c r="E1039" s="48"/>
      <c r="F1039" s="17"/>
      <c r="G1039" s="17"/>
      <c r="H1039" s="17"/>
      <c r="I1039" s="21"/>
      <c r="J1039" s="17"/>
      <c r="K1039" s="20">
        <f>IF(FluxoCaixa10131514[[#This Row],[Movimento ]]="Saldo Inicial",FluxoCaixa10131514[[#This Row],[R$ (Valores)]],K1038+FluxoCaixa10131514[[#This Row],[Valores Receitas / Despesas]])</f>
        <v>208.91000000004578</v>
      </c>
      <c r="L1039" s="5">
        <f>IF(FluxoCaixa10131514[[#This Row],[Entrada / Saída]]="Saída",FluxoCaixa10131514[[#This Row],[R$ (Valores)]]*-1,FluxoCaixa10131514[[#This Row],[R$ (Valores)]])</f>
        <v>0</v>
      </c>
    </row>
    <row r="1040" spans="2:12">
      <c r="B1040" s="48"/>
      <c r="C1040" s="48"/>
      <c r="D1040" s="16"/>
      <c r="E1040" s="48"/>
      <c r="F1040" s="17"/>
      <c r="G1040" s="17"/>
      <c r="H1040" s="17"/>
      <c r="I1040" s="21"/>
      <c r="J1040" s="17"/>
      <c r="K1040" s="20">
        <f>IF(FluxoCaixa10131514[[#This Row],[Movimento ]]="Saldo Inicial",FluxoCaixa10131514[[#This Row],[R$ (Valores)]],K1039+FluxoCaixa10131514[[#This Row],[Valores Receitas / Despesas]])</f>
        <v>208.91000000004578</v>
      </c>
      <c r="L1040" s="5">
        <f>IF(FluxoCaixa10131514[[#This Row],[Entrada / Saída]]="Saída",FluxoCaixa10131514[[#This Row],[R$ (Valores)]]*-1,FluxoCaixa10131514[[#This Row],[R$ (Valores)]])</f>
        <v>0</v>
      </c>
    </row>
    <row r="1041" spans="2:12">
      <c r="B1041" s="48"/>
      <c r="C1041" s="48"/>
      <c r="D1041" s="16"/>
      <c r="E1041" s="48"/>
      <c r="F1041" s="17"/>
      <c r="G1041" s="17"/>
      <c r="H1041" s="17"/>
      <c r="I1041" s="21"/>
      <c r="J1041" s="17"/>
      <c r="K1041" s="20">
        <f>IF(FluxoCaixa10131514[[#This Row],[Movimento ]]="Saldo Inicial",FluxoCaixa10131514[[#This Row],[R$ (Valores)]],K1040+FluxoCaixa10131514[[#This Row],[Valores Receitas / Despesas]])</f>
        <v>208.91000000004578</v>
      </c>
      <c r="L1041" s="5">
        <f>IF(FluxoCaixa10131514[[#This Row],[Entrada / Saída]]="Saída",FluxoCaixa10131514[[#This Row],[R$ (Valores)]]*-1,FluxoCaixa10131514[[#This Row],[R$ (Valores)]])</f>
        <v>0</v>
      </c>
    </row>
    <row r="1042" spans="2:12">
      <c r="B1042" s="48"/>
      <c r="C1042" s="48"/>
      <c r="D1042" s="16"/>
      <c r="E1042" s="48"/>
      <c r="F1042" s="17"/>
      <c r="G1042" s="17"/>
      <c r="H1042" s="17"/>
      <c r="I1042" s="21"/>
      <c r="J1042" s="17"/>
      <c r="K1042" s="20">
        <f>IF(FluxoCaixa10131514[[#This Row],[Movimento ]]="Saldo Inicial",FluxoCaixa10131514[[#This Row],[R$ (Valores)]],K1041+FluxoCaixa10131514[[#This Row],[Valores Receitas / Despesas]])</f>
        <v>208.91000000004578</v>
      </c>
      <c r="L1042" s="5">
        <f>IF(FluxoCaixa10131514[[#This Row],[Entrada / Saída]]="Saída",FluxoCaixa10131514[[#This Row],[R$ (Valores)]]*-1,FluxoCaixa10131514[[#This Row],[R$ (Valores)]])</f>
        <v>0</v>
      </c>
    </row>
    <row r="1043" spans="2:12">
      <c r="B1043" s="48"/>
      <c r="C1043" s="48"/>
      <c r="D1043" s="16"/>
      <c r="E1043" s="48"/>
      <c r="F1043" s="17"/>
      <c r="G1043" s="17"/>
      <c r="H1043" s="17"/>
      <c r="I1043" s="21"/>
      <c r="J1043" s="17"/>
      <c r="K1043" s="20">
        <f>IF(FluxoCaixa10131514[[#This Row],[Movimento ]]="Saldo Inicial",FluxoCaixa10131514[[#This Row],[R$ (Valores)]],K1042+FluxoCaixa10131514[[#This Row],[Valores Receitas / Despesas]])</f>
        <v>208.91000000004578</v>
      </c>
      <c r="L1043" s="5">
        <f>IF(FluxoCaixa10131514[[#This Row],[Entrada / Saída]]="Saída",FluxoCaixa10131514[[#This Row],[R$ (Valores)]]*-1,FluxoCaixa10131514[[#This Row],[R$ (Valores)]])</f>
        <v>0</v>
      </c>
    </row>
    <row r="1044" spans="2:12">
      <c r="B1044" s="48"/>
      <c r="C1044" s="48"/>
      <c r="D1044" s="16"/>
      <c r="E1044" s="48"/>
      <c r="F1044" s="17"/>
      <c r="G1044" s="17"/>
      <c r="H1044" s="17"/>
      <c r="I1044" s="21"/>
      <c r="J1044" s="17"/>
      <c r="K1044" s="20">
        <f>IF(FluxoCaixa10131514[[#This Row],[Movimento ]]="Saldo Inicial",FluxoCaixa10131514[[#This Row],[R$ (Valores)]],K1043+FluxoCaixa10131514[[#This Row],[Valores Receitas / Despesas]])</f>
        <v>208.91000000004578</v>
      </c>
      <c r="L1044" s="5">
        <f>IF(FluxoCaixa10131514[[#This Row],[Entrada / Saída]]="Saída",FluxoCaixa10131514[[#This Row],[R$ (Valores)]]*-1,FluxoCaixa10131514[[#This Row],[R$ (Valores)]])</f>
        <v>0</v>
      </c>
    </row>
    <row r="1045" spans="2:12">
      <c r="B1045" s="48"/>
      <c r="C1045" s="48"/>
      <c r="D1045" s="16"/>
      <c r="E1045" s="48"/>
      <c r="F1045" s="17"/>
      <c r="G1045" s="17"/>
      <c r="H1045" s="17"/>
      <c r="I1045" s="21"/>
      <c r="J1045" s="17"/>
      <c r="K1045" s="20">
        <f>IF(FluxoCaixa10131514[[#This Row],[Movimento ]]="Saldo Inicial",FluxoCaixa10131514[[#This Row],[R$ (Valores)]],K1044+FluxoCaixa10131514[[#This Row],[Valores Receitas / Despesas]])</f>
        <v>208.91000000004578</v>
      </c>
      <c r="L1045" s="5">
        <f>IF(FluxoCaixa10131514[[#This Row],[Entrada / Saída]]="Saída",FluxoCaixa10131514[[#This Row],[R$ (Valores)]]*-1,FluxoCaixa10131514[[#This Row],[R$ (Valores)]])</f>
        <v>0</v>
      </c>
    </row>
    <row r="1046" spans="2:12">
      <c r="B1046" s="48"/>
      <c r="C1046" s="48"/>
      <c r="D1046" s="16"/>
      <c r="E1046" s="48"/>
      <c r="F1046" s="17"/>
      <c r="G1046" s="17"/>
      <c r="H1046" s="17"/>
      <c r="I1046" s="21"/>
      <c r="J1046" s="17"/>
      <c r="K1046" s="20">
        <f>IF(FluxoCaixa10131514[[#This Row],[Movimento ]]="Saldo Inicial",FluxoCaixa10131514[[#This Row],[R$ (Valores)]],K1045+FluxoCaixa10131514[[#This Row],[Valores Receitas / Despesas]])</f>
        <v>208.91000000004578</v>
      </c>
      <c r="L1046" s="5">
        <f>IF(FluxoCaixa10131514[[#This Row],[Entrada / Saída]]="Saída",FluxoCaixa10131514[[#This Row],[R$ (Valores)]]*-1,FluxoCaixa10131514[[#This Row],[R$ (Valores)]])</f>
        <v>0</v>
      </c>
    </row>
    <row r="1047" spans="2:12">
      <c r="B1047" s="48"/>
      <c r="C1047" s="48"/>
      <c r="D1047" s="16"/>
      <c r="E1047" s="48"/>
      <c r="F1047" s="17"/>
      <c r="G1047" s="17"/>
      <c r="H1047" s="17"/>
      <c r="I1047" s="21"/>
      <c r="J1047" s="17"/>
      <c r="K1047" s="20">
        <f>IF(FluxoCaixa10131514[[#This Row],[Movimento ]]="Saldo Inicial",FluxoCaixa10131514[[#This Row],[R$ (Valores)]],K1046+FluxoCaixa10131514[[#This Row],[Valores Receitas / Despesas]])</f>
        <v>208.91000000004578</v>
      </c>
      <c r="L1047" s="5">
        <f>IF(FluxoCaixa10131514[[#This Row],[Entrada / Saída]]="Saída",FluxoCaixa10131514[[#This Row],[R$ (Valores)]]*-1,FluxoCaixa10131514[[#This Row],[R$ (Valores)]])</f>
        <v>0</v>
      </c>
    </row>
    <row r="1048" spans="2:12">
      <c r="B1048" s="48"/>
      <c r="C1048" s="48"/>
      <c r="D1048" s="16"/>
      <c r="E1048" s="48"/>
      <c r="F1048" s="17"/>
      <c r="G1048" s="17"/>
      <c r="H1048" s="17"/>
      <c r="I1048" s="21"/>
      <c r="J1048" s="17"/>
      <c r="K1048" s="20">
        <f>IF(FluxoCaixa10131514[[#This Row],[Movimento ]]="Saldo Inicial",FluxoCaixa10131514[[#This Row],[R$ (Valores)]],K1047+FluxoCaixa10131514[[#This Row],[Valores Receitas / Despesas]])</f>
        <v>208.91000000004578</v>
      </c>
      <c r="L1048" s="5">
        <f>IF(FluxoCaixa10131514[[#This Row],[Entrada / Saída]]="Saída",FluxoCaixa10131514[[#This Row],[R$ (Valores)]]*-1,FluxoCaixa10131514[[#This Row],[R$ (Valores)]])</f>
        <v>0</v>
      </c>
    </row>
    <row r="1049" spans="2:12">
      <c r="B1049" s="48"/>
      <c r="C1049" s="48"/>
      <c r="D1049" s="16"/>
      <c r="E1049" s="48"/>
      <c r="F1049" s="17"/>
      <c r="G1049" s="17"/>
      <c r="H1049" s="17"/>
      <c r="I1049" s="21"/>
      <c r="J1049" s="17"/>
      <c r="K1049" s="20">
        <f>IF(FluxoCaixa10131514[[#This Row],[Movimento ]]="Saldo Inicial",FluxoCaixa10131514[[#This Row],[R$ (Valores)]],K1048+FluxoCaixa10131514[[#This Row],[Valores Receitas / Despesas]])</f>
        <v>208.91000000004578</v>
      </c>
      <c r="L1049" s="5">
        <f>IF(FluxoCaixa10131514[[#This Row],[Entrada / Saída]]="Saída",FluxoCaixa10131514[[#This Row],[R$ (Valores)]]*-1,FluxoCaixa10131514[[#This Row],[R$ (Valores)]])</f>
        <v>0</v>
      </c>
    </row>
    <row r="1050" spans="2:12">
      <c r="B1050" s="48"/>
      <c r="C1050" s="48"/>
      <c r="D1050" s="16"/>
      <c r="E1050" s="48"/>
      <c r="F1050" s="17"/>
      <c r="G1050" s="17"/>
      <c r="H1050" s="17"/>
      <c r="I1050" s="21"/>
      <c r="J1050" s="17"/>
      <c r="K1050" s="20">
        <f>IF(FluxoCaixa10131514[[#This Row],[Movimento ]]="Saldo Inicial",FluxoCaixa10131514[[#This Row],[R$ (Valores)]],K1049+FluxoCaixa10131514[[#This Row],[Valores Receitas / Despesas]])</f>
        <v>208.91000000004578</v>
      </c>
      <c r="L1050" s="5">
        <f>IF(FluxoCaixa10131514[[#This Row],[Entrada / Saída]]="Saída",FluxoCaixa10131514[[#This Row],[R$ (Valores)]]*-1,FluxoCaixa10131514[[#This Row],[R$ (Valores)]])</f>
        <v>0</v>
      </c>
    </row>
    <row r="1051" spans="2:12">
      <c r="B1051" s="48"/>
      <c r="C1051" s="48"/>
      <c r="D1051" s="16"/>
      <c r="E1051" s="48"/>
      <c r="F1051" s="17"/>
      <c r="G1051" s="17"/>
      <c r="H1051" s="17"/>
      <c r="I1051" s="21"/>
      <c r="J1051" s="17"/>
      <c r="K1051" s="20">
        <f>IF(FluxoCaixa10131514[[#This Row],[Movimento ]]="Saldo Inicial",FluxoCaixa10131514[[#This Row],[R$ (Valores)]],K1050+FluxoCaixa10131514[[#This Row],[Valores Receitas / Despesas]])</f>
        <v>208.91000000004578</v>
      </c>
      <c r="L1051" s="5">
        <f>IF(FluxoCaixa10131514[[#This Row],[Entrada / Saída]]="Saída",FluxoCaixa10131514[[#This Row],[R$ (Valores)]]*-1,FluxoCaixa10131514[[#This Row],[R$ (Valores)]])</f>
        <v>0</v>
      </c>
    </row>
    <row r="1052" spans="2:12">
      <c r="B1052" s="48"/>
      <c r="C1052" s="48"/>
      <c r="D1052" s="16"/>
      <c r="E1052" s="48"/>
      <c r="F1052" s="17"/>
      <c r="G1052" s="17"/>
      <c r="H1052" s="17"/>
      <c r="I1052" s="21"/>
      <c r="J1052" s="17"/>
      <c r="K1052" s="20">
        <f>IF(FluxoCaixa10131514[[#This Row],[Movimento ]]="Saldo Inicial",FluxoCaixa10131514[[#This Row],[R$ (Valores)]],K1051+FluxoCaixa10131514[[#This Row],[Valores Receitas / Despesas]])</f>
        <v>208.91000000004578</v>
      </c>
      <c r="L1052" s="5">
        <f>IF(FluxoCaixa10131514[[#This Row],[Entrada / Saída]]="Saída",FluxoCaixa10131514[[#This Row],[R$ (Valores)]]*-1,FluxoCaixa10131514[[#This Row],[R$ (Valores)]])</f>
        <v>0</v>
      </c>
    </row>
    <row r="1053" spans="2:12">
      <c r="B1053" s="48"/>
      <c r="C1053" s="48"/>
      <c r="D1053" s="16"/>
      <c r="E1053" s="48"/>
      <c r="F1053" s="17"/>
      <c r="G1053" s="17"/>
      <c r="H1053" s="17"/>
      <c r="I1053" s="21"/>
      <c r="J1053" s="17"/>
      <c r="K1053" s="20">
        <f>IF(FluxoCaixa10131514[[#This Row],[Movimento ]]="Saldo Inicial",FluxoCaixa10131514[[#This Row],[R$ (Valores)]],K1052+FluxoCaixa10131514[[#This Row],[Valores Receitas / Despesas]])</f>
        <v>208.91000000004578</v>
      </c>
      <c r="L1053" s="5">
        <f>IF(FluxoCaixa10131514[[#This Row],[Entrada / Saída]]="Saída",FluxoCaixa10131514[[#This Row],[R$ (Valores)]]*-1,FluxoCaixa10131514[[#This Row],[R$ (Valores)]])</f>
        <v>0</v>
      </c>
    </row>
    <row r="1054" spans="2:12">
      <c r="B1054" s="48"/>
      <c r="C1054" s="48"/>
      <c r="D1054" s="16"/>
      <c r="E1054" s="48"/>
      <c r="F1054" s="17"/>
      <c r="G1054" s="17"/>
      <c r="H1054" s="17"/>
      <c r="I1054" s="21"/>
      <c r="J1054" s="17"/>
      <c r="K1054" s="20">
        <f>IF(FluxoCaixa10131514[[#This Row],[Movimento ]]="Saldo Inicial",FluxoCaixa10131514[[#This Row],[R$ (Valores)]],K1053+FluxoCaixa10131514[[#This Row],[Valores Receitas / Despesas]])</f>
        <v>208.91000000004578</v>
      </c>
      <c r="L1054" s="5">
        <f>IF(FluxoCaixa10131514[[#This Row],[Entrada / Saída]]="Saída",FluxoCaixa10131514[[#This Row],[R$ (Valores)]]*-1,FluxoCaixa10131514[[#This Row],[R$ (Valores)]])</f>
        <v>0</v>
      </c>
    </row>
    <row r="1055" spans="2:12">
      <c r="B1055" s="48"/>
      <c r="C1055" s="48"/>
      <c r="D1055" s="16"/>
      <c r="E1055" s="48"/>
      <c r="F1055" s="17"/>
      <c r="G1055" s="17"/>
      <c r="H1055" s="17"/>
      <c r="I1055" s="21"/>
      <c r="J1055" s="17"/>
      <c r="K1055" s="20">
        <f>IF(FluxoCaixa10131514[[#This Row],[Movimento ]]="Saldo Inicial",FluxoCaixa10131514[[#This Row],[R$ (Valores)]],K1054+FluxoCaixa10131514[[#This Row],[Valores Receitas / Despesas]])</f>
        <v>208.91000000004578</v>
      </c>
      <c r="L1055" s="5">
        <f>IF(FluxoCaixa10131514[[#This Row],[Entrada / Saída]]="Saída",FluxoCaixa10131514[[#This Row],[R$ (Valores)]]*-1,FluxoCaixa10131514[[#This Row],[R$ (Valores)]])</f>
        <v>0</v>
      </c>
    </row>
    <row r="1056" spans="2:12">
      <c r="B1056" s="48"/>
      <c r="C1056" s="48"/>
      <c r="D1056" s="16"/>
      <c r="E1056" s="48"/>
      <c r="F1056" s="17"/>
      <c r="G1056" s="17"/>
      <c r="H1056" s="17"/>
      <c r="I1056" s="21"/>
      <c r="J1056" s="17"/>
      <c r="K1056" s="20">
        <f>IF(FluxoCaixa10131514[[#This Row],[Movimento ]]="Saldo Inicial",FluxoCaixa10131514[[#This Row],[R$ (Valores)]],K1055+FluxoCaixa10131514[[#This Row],[Valores Receitas / Despesas]])</f>
        <v>208.91000000004578</v>
      </c>
      <c r="L1056" s="5">
        <f>IF(FluxoCaixa10131514[[#This Row],[Entrada / Saída]]="Saída",FluxoCaixa10131514[[#This Row],[R$ (Valores)]]*-1,FluxoCaixa10131514[[#This Row],[R$ (Valores)]])</f>
        <v>0</v>
      </c>
    </row>
    <row r="1057" spans="2:12">
      <c r="B1057" s="48"/>
      <c r="C1057" s="48"/>
      <c r="D1057" s="16"/>
      <c r="E1057" s="48"/>
      <c r="F1057" s="17"/>
      <c r="G1057" s="17"/>
      <c r="H1057" s="17"/>
      <c r="I1057" s="21"/>
      <c r="J1057" s="17"/>
      <c r="K1057" s="20">
        <f>IF(FluxoCaixa10131514[[#This Row],[Movimento ]]="Saldo Inicial",FluxoCaixa10131514[[#This Row],[R$ (Valores)]],K1056+FluxoCaixa10131514[[#This Row],[Valores Receitas / Despesas]])</f>
        <v>208.91000000004578</v>
      </c>
      <c r="L1057" s="5">
        <f>IF(FluxoCaixa10131514[[#This Row],[Entrada / Saída]]="Saída",FluxoCaixa10131514[[#This Row],[R$ (Valores)]]*-1,FluxoCaixa10131514[[#This Row],[R$ (Valores)]])</f>
        <v>0</v>
      </c>
    </row>
    <row r="1058" spans="2:12">
      <c r="B1058" s="48"/>
      <c r="C1058" s="48"/>
      <c r="D1058" s="16"/>
      <c r="E1058" s="48"/>
      <c r="F1058" s="17"/>
      <c r="G1058" s="17"/>
      <c r="H1058" s="17"/>
      <c r="I1058" s="21"/>
      <c r="J1058" s="17"/>
      <c r="K1058" s="20">
        <f>IF(FluxoCaixa10131514[[#This Row],[Movimento ]]="Saldo Inicial",FluxoCaixa10131514[[#This Row],[R$ (Valores)]],K1057+FluxoCaixa10131514[[#This Row],[Valores Receitas / Despesas]])</f>
        <v>208.91000000004578</v>
      </c>
      <c r="L1058" s="5">
        <f>IF(FluxoCaixa10131514[[#This Row],[Entrada / Saída]]="Saída",FluxoCaixa10131514[[#This Row],[R$ (Valores)]]*-1,FluxoCaixa10131514[[#This Row],[R$ (Valores)]])</f>
        <v>0</v>
      </c>
    </row>
    <row r="1059" spans="2:12">
      <c r="B1059" s="48"/>
      <c r="C1059" s="48"/>
      <c r="D1059" s="16"/>
      <c r="E1059" s="48"/>
      <c r="F1059" s="17"/>
      <c r="G1059" s="17"/>
      <c r="H1059" s="17"/>
      <c r="I1059" s="21"/>
      <c r="J1059" s="17"/>
      <c r="K1059" s="20">
        <f>IF(FluxoCaixa10131514[[#This Row],[Movimento ]]="Saldo Inicial",FluxoCaixa10131514[[#This Row],[R$ (Valores)]],K1058+FluxoCaixa10131514[[#This Row],[Valores Receitas / Despesas]])</f>
        <v>208.91000000004578</v>
      </c>
      <c r="L1059" s="5">
        <f>IF(FluxoCaixa10131514[[#This Row],[Entrada / Saída]]="Saída",FluxoCaixa10131514[[#This Row],[R$ (Valores)]]*-1,FluxoCaixa10131514[[#This Row],[R$ (Valores)]])</f>
        <v>0</v>
      </c>
    </row>
    <row r="1060" spans="2:12">
      <c r="B1060" s="48"/>
      <c r="C1060" s="48"/>
      <c r="D1060" s="16"/>
      <c r="E1060" s="48"/>
      <c r="F1060" s="17"/>
      <c r="G1060" s="17"/>
      <c r="H1060" s="17"/>
      <c r="I1060" s="21"/>
      <c r="J1060" s="17"/>
      <c r="K1060" s="20">
        <f>IF(FluxoCaixa10131514[[#This Row],[Movimento ]]="Saldo Inicial",FluxoCaixa10131514[[#This Row],[R$ (Valores)]],K1059+FluxoCaixa10131514[[#This Row],[Valores Receitas / Despesas]])</f>
        <v>208.91000000004578</v>
      </c>
      <c r="L1060" s="5">
        <f>IF(FluxoCaixa10131514[[#This Row],[Entrada / Saída]]="Saída",FluxoCaixa10131514[[#This Row],[R$ (Valores)]]*-1,FluxoCaixa10131514[[#This Row],[R$ (Valores)]])</f>
        <v>0</v>
      </c>
    </row>
    <row r="1061" spans="2:12">
      <c r="B1061" s="48"/>
      <c r="C1061" s="48"/>
      <c r="D1061" s="16"/>
      <c r="E1061" s="48"/>
      <c r="F1061" s="17"/>
      <c r="G1061" s="17"/>
      <c r="H1061" s="17"/>
      <c r="I1061" s="21"/>
      <c r="J1061" s="17"/>
      <c r="K1061" s="20">
        <f>IF(FluxoCaixa10131514[[#This Row],[Movimento ]]="Saldo Inicial",FluxoCaixa10131514[[#This Row],[R$ (Valores)]],K1060+FluxoCaixa10131514[[#This Row],[Valores Receitas / Despesas]])</f>
        <v>208.91000000004578</v>
      </c>
      <c r="L1061" s="5">
        <f>IF(FluxoCaixa10131514[[#This Row],[Entrada / Saída]]="Saída",FluxoCaixa10131514[[#This Row],[R$ (Valores)]]*-1,FluxoCaixa10131514[[#This Row],[R$ (Valores)]])</f>
        <v>0</v>
      </c>
    </row>
    <row r="1062" spans="2:12">
      <c r="B1062" s="48"/>
      <c r="C1062" s="48"/>
      <c r="D1062" s="16"/>
      <c r="E1062" s="48"/>
      <c r="F1062" s="45"/>
      <c r="G1062" s="17"/>
      <c r="H1062" s="17"/>
      <c r="I1062" s="54"/>
      <c r="J1062" s="45"/>
      <c r="K1062" s="20">
        <f>IF(FluxoCaixa10131514[[#This Row],[Movimento ]]="Saldo Inicial",FluxoCaixa10131514[[#This Row],[R$ (Valores)]],K1061+FluxoCaixa10131514[[#This Row],[Valores Receitas / Despesas]])</f>
        <v>208.91000000004578</v>
      </c>
      <c r="L1062" s="53">
        <f>IF(FluxoCaixa10131514[[#This Row],[Entrada / Saída]]="Saída",FluxoCaixa10131514[[#This Row],[R$ (Valores)]]*-1,FluxoCaixa10131514[[#This Row],[R$ (Valores)]])</f>
        <v>0</v>
      </c>
    </row>
    <row r="1063" spans="2:12">
      <c r="B1063" s="48"/>
      <c r="C1063" s="48"/>
      <c r="D1063" s="16"/>
      <c r="E1063" s="48"/>
      <c r="F1063" s="45"/>
      <c r="G1063" s="45"/>
      <c r="H1063" s="17"/>
      <c r="I1063" s="54"/>
      <c r="J1063" s="45"/>
      <c r="K1063" s="20">
        <f>IF(FluxoCaixa10131514[[#This Row],[Movimento ]]="Saldo Inicial",FluxoCaixa10131514[[#This Row],[R$ (Valores)]],K1062+FluxoCaixa10131514[[#This Row],[Valores Receitas / Despesas]])</f>
        <v>208.91000000004578</v>
      </c>
      <c r="L1063" s="53">
        <f>IF(FluxoCaixa10131514[[#This Row],[Entrada / Saída]]="Saída",FluxoCaixa10131514[[#This Row],[R$ (Valores)]]*-1,FluxoCaixa10131514[[#This Row],[R$ (Valores)]])</f>
        <v>0</v>
      </c>
    </row>
    <row r="1064" spans="2:12">
      <c r="B1064" s="48"/>
      <c r="C1064" s="48"/>
      <c r="D1064" s="16"/>
      <c r="E1064" s="48"/>
      <c r="F1064" s="45"/>
      <c r="G1064" s="45"/>
      <c r="H1064" s="17"/>
      <c r="I1064" s="54"/>
      <c r="J1064" s="45"/>
      <c r="K1064" s="20">
        <f>IF(FluxoCaixa10131514[[#This Row],[Movimento ]]="Saldo Inicial",FluxoCaixa10131514[[#This Row],[R$ (Valores)]],K1063+FluxoCaixa10131514[[#This Row],[Valores Receitas / Despesas]])</f>
        <v>208.91000000004578</v>
      </c>
      <c r="L1064" s="53">
        <f>IF(FluxoCaixa10131514[[#This Row],[Entrada / Saída]]="Saída",FluxoCaixa10131514[[#This Row],[R$ (Valores)]]*-1,FluxoCaixa10131514[[#This Row],[R$ (Valores)]])</f>
        <v>0</v>
      </c>
    </row>
    <row r="1065" spans="2:12">
      <c r="B1065" s="48"/>
      <c r="C1065" s="48"/>
      <c r="D1065" s="16"/>
      <c r="E1065" s="48"/>
      <c r="F1065" s="17"/>
      <c r="G1065" s="17"/>
      <c r="H1065" s="17"/>
      <c r="I1065" s="54"/>
      <c r="J1065" s="45"/>
      <c r="K1065" s="20">
        <f>IF(FluxoCaixa10131514[[#This Row],[Movimento ]]="Saldo Inicial",FluxoCaixa10131514[[#This Row],[R$ (Valores)]],K1064+FluxoCaixa10131514[[#This Row],[Valores Receitas / Despesas]])</f>
        <v>208.91000000004578</v>
      </c>
      <c r="L1065" s="53">
        <f>IF(FluxoCaixa10131514[[#This Row],[Entrada / Saída]]="Saída",FluxoCaixa10131514[[#This Row],[R$ (Valores)]]*-1,FluxoCaixa10131514[[#This Row],[R$ (Valores)]])</f>
        <v>0</v>
      </c>
    </row>
    <row r="1066" spans="2:12">
      <c r="B1066" s="48"/>
      <c r="C1066" s="48"/>
      <c r="D1066" s="16"/>
      <c r="E1066" s="48"/>
      <c r="F1066" s="17"/>
      <c r="G1066" s="17"/>
      <c r="H1066" s="17"/>
      <c r="I1066" s="54"/>
      <c r="J1066" s="45"/>
      <c r="K1066" s="20">
        <f>IF(FluxoCaixa10131514[[#This Row],[Movimento ]]="Saldo Inicial",FluxoCaixa10131514[[#This Row],[R$ (Valores)]],K1065+FluxoCaixa10131514[[#This Row],[Valores Receitas / Despesas]])</f>
        <v>208.91000000004578</v>
      </c>
      <c r="L1066" s="53">
        <f>IF(FluxoCaixa10131514[[#This Row],[Entrada / Saída]]="Saída",FluxoCaixa10131514[[#This Row],[R$ (Valores)]]*-1,FluxoCaixa10131514[[#This Row],[R$ (Valores)]])</f>
        <v>0</v>
      </c>
    </row>
    <row r="1067" spans="2:12">
      <c r="B1067" s="48"/>
      <c r="C1067" s="48"/>
      <c r="D1067" s="16"/>
      <c r="E1067" s="48"/>
      <c r="F1067" s="17"/>
      <c r="G1067" s="17"/>
      <c r="H1067" s="17"/>
      <c r="I1067" s="54"/>
      <c r="J1067" s="45"/>
      <c r="K1067" s="20">
        <f>IF(FluxoCaixa10131514[[#This Row],[Movimento ]]="Saldo Inicial",FluxoCaixa10131514[[#This Row],[R$ (Valores)]],K1066+FluxoCaixa10131514[[#This Row],[Valores Receitas / Despesas]])</f>
        <v>208.91000000004578</v>
      </c>
      <c r="L1067" s="53">
        <f>IF(FluxoCaixa10131514[[#This Row],[Entrada / Saída]]="Saída",FluxoCaixa10131514[[#This Row],[R$ (Valores)]]*-1,FluxoCaixa10131514[[#This Row],[R$ (Valores)]])</f>
        <v>0</v>
      </c>
    </row>
    <row r="1068" spans="2:12">
      <c r="B1068" s="48"/>
      <c r="C1068" s="48"/>
      <c r="D1068" s="16"/>
      <c r="E1068" s="48"/>
      <c r="F1068" s="17"/>
      <c r="G1068" s="17"/>
      <c r="H1068" s="17"/>
      <c r="I1068" s="54"/>
      <c r="J1068" s="45"/>
      <c r="K1068" s="20">
        <f>IF(FluxoCaixa10131514[[#This Row],[Movimento ]]="Saldo Inicial",FluxoCaixa10131514[[#This Row],[R$ (Valores)]],K1067+FluxoCaixa10131514[[#This Row],[Valores Receitas / Despesas]])</f>
        <v>208.91000000004578</v>
      </c>
      <c r="L1068" s="53">
        <f>IF(FluxoCaixa10131514[[#This Row],[Entrada / Saída]]="Saída",FluxoCaixa10131514[[#This Row],[R$ (Valores)]]*-1,FluxoCaixa10131514[[#This Row],[R$ (Valores)]])</f>
        <v>0</v>
      </c>
    </row>
    <row r="1069" spans="2:12">
      <c r="B1069" s="48"/>
      <c r="C1069" s="48"/>
      <c r="D1069" s="16"/>
      <c r="E1069" s="48"/>
      <c r="F1069" s="17"/>
      <c r="G1069" s="17"/>
      <c r="H1069" s="17"/>
      <c r="I1069" s="54"/>
      <c r="J1069" s="45"/>
      <c r="K1069" s="20">
        <f>IF(FluxoCaixa10131514[[#This Row],[Movimento ]]="Saldo Inicial",FluxoCaixa10131514[[#This Row],[R$ (Valores)]],K1068+FluxoCaixa10131514[[#This Row],[Valores Receitas / Despesas]])</f>
        <v>208.91000000004578</v>
      </c>
      <c r="L1069" s="53">
        <f>IF(FluxoCaixa10131514[[#This Row],[Entrada / Saída]]="Saída",FluxoCaixa10131514[[#This Row],[R$ (Valores)]]*-1,FluxoCaixa10131514[[#This Row],[R$ (Valores)]])</f>
        <v>0</v>
      </c>
    </row>
    <row r="1070" spans="2:12">
      <c r="B1070" s="48"/>
      <c r="C1070" s="48"/>
      <c r="D1070" s="16"/>
      <c r="E1070" s="48"/>
      <c r="F1070" s="17"/>
      <c r="G1070" s="17"/>
      <c r="H1070" s="17"/>
      <c r="I1070" s="54"/>
      <c r="J1070" s="45"/>
      <c r="K1070" s="20">
        <f>IF(FluxoCaixa10131514[[#This Row],[Movimento ]]="Saldo Inicial",FluxoCaixa10131514[[#This Row],[R$ (Valores)]],K1069+FluxoCaixa10131514[[#This Row],[Valores Receitas / Despesas]])</f>
        <v>208.91000000004578</v>
      </c>
      <c r="L1070" s="53">
        <f>IF(FluxoCaixa10131514[[#This Row],[Entrada / Saída]]="Saída",FluxoCaixa10131514[[#This Row],[R$ (Valores)]]*-1,FluxoCaixa10131514[[#This Row],[R$ (Valores)]])</f>
        <v>0</v>
      </c>
    </row>
    <row r="1071" spans="2:12">
      <c r="B1071" s="48"/>
      <c r="C1071" s="48"/>
      <c r="D1071" s="16"/>
      <c r="E1071" s="48"/>
      <c r="F1071" s="17"/>
      <c r="G1071" s="17"/>
      <c r="H1071" s="17"/>
      <c r="I1071" s="54"/>
      <c r="J1071" s="45"/>
      <c r="K1071" s="20">
        <f>IF(FluxoCaixa10131514[[#This Row],[Movimento ]]="Saldo Inicial",FluxoCaixa10131514[[#This Row],[R$ (Valores)]],K1070+FluxoCaixa10131514[[#This Row],[Valores Receitas / Despesas]])</f>
        <v>208.91000000004578</v>
      </c>
      <c r="L1071" s="53">
        <f>IF(FluxoCaixa10131514[[#This Row],[Entrada / Saída]]="Saída",FluxoCaixa10131514[[#This Row],[R$ (Valores)]]*-1,FluxoCaixa10131514[[#This Row],[R$ (Valores)]])</f>
        <v>0</v>
      </c>
    </row>
    <row r="1072" spans="2:12">
      <c r="B1072" s="48"/>
      <c r="C1072" s="48"/>
      <c r="D1072" s="16"/>
      <c r="E1072" s="48"/>
      <c r="F1072" s="17"/>
      <c r="G1072" s="17"/>
      <c r="H1072" s="17"/>
      <c r="I1072" s="54"/>
      <c r="J1072" s="45"/>
      <c r="K1072" s="20">
        <f>IF(FluxoCaixa10131514[[#This Row],[Movimento ]]="Saldo Inicial",FluxoCaixa10131514[[#This Row],[R$ (Valores)]],K1071+FluxoCaixa10131514[[#This Row],[Valores Receitas / Despesas]])</f>
        <v>208.91000000004578</v>
      </c>
      <c r="L1072" s="53">
        <f>IF(FluxoCaixa10131514[[#This Row],[Entrada / Saída]]="Saída",FluxoCaixa10131514[[#This Row],[R$ (Valores)]]*-1,FluxoCaixa10131514[[#This Row],[R$ (Valores)]])</f>
        <v>0</v>
      </c>
    </row>
    <row r="1073" spans="2:12">
      <c r="B1073" s="48"/>
      <c r="C1073" s="48"/>
      <c r="D1073" s="16"/>
      <c r="E1073" s="48"/>
      <c r="F1073" s="17"/>
      <c r="G1073" s="17"/>
      <c r="H1073" s="17"/>
      <c r="I1073" s="54"/>
      <c r="J1073" s="45"/>
      <c r="K1073" s="20">
        <f>IF(FluxoCaixa10131514[[#This Row],[Movimento ]]="Saldo Inicial",FluxoCaixa10131514[[#This Row],[R$ (Valores)]],K1072+FluxoCaixa10131514[[#This Row],[Valores Receitas / Despesas]])</f>
        <v>208.91000000004578</v>
      </c>
      <c r="L1073" s="53">
        <f>IF(FluxoCaixa10131514[[#This Row],[Entrada / Saída]]="Saída",FluxoCaixa10131514[[#This Row],[R$ (Valores)]]*-1,FluxoCaixa10131514[[#This Row],[R$ (Valores)]])</f>
        <v>0</v>
      </c>
    </row>
    <row r="1074" spans="2:12">
      <c r="B1074" s="48"/>
      <c r="C1074" s="48"/>
      <c r="D1074" s="16"/>
      <c r="E1074" s="48"/>
      <c r="F1074" s="17"/>
      <c r="G1074" s="17"/>
      <c r="H1074" s="17"/>
      <c r="I1074" s="54"/>
      <c r="J1074" s="45"/>
      <c r="K1074" s="20">
        <f>IF(FluxoCaixa10131514[[#This Row],[Movimento ]]="Saldo Inicial",FluxoCaixa10131514[[#This Row],[R$ (Valores)]],K1073+FluxoCaixa10131514[[#This Row],[Valores Receitas / Despesas]])</f>
        <v>208.91000000004578</v>
      </c>
      <c r="L1074" s="53">
        <f>IF(FluxoCaixa10131514[[#This Row],[Entrada / Saída]]="Saída",FluxoCaixa10131514[[#This Row],[R$ (Valores)]]*-1,FluxoCaixa10131514[[#This Row],[R$ (Valores)]])</f>
        <v>0</v>
      </c>
    </row>
    <row r="1075" spans="2:12">
      <c r="B1075" s="48"/>
      <c r="C1075" s="48"/>
      <c r="D1075" s="16"/>
      <c r="E1075" s="48"/>
      <c r="F1075" s="17"/>
      <c r="G1075" s="17"/>
      <c r="H1075" s="17"/>
      <c r="I1075" s="54"/>
      <c r="J1075" s="45"/>
      <c r="K1075" s="20">
        <f>IF(FluxoCaixa10131514[[#This Row],[Movimento ]]="Saldo Inicial",FluxoCaixa10131514[[#This Row],[R$ (Valores)]],K1074+FluxoCaixa10131514[[#This Row],[Valores Receitas / Despesas]])</f>
        <v>208.91000000004578</v>
      </c>
      <c r="L1075" s="53">
        <f>IF(FluxoCaixa10131514[[#This Row],[Entrada / Saída]]="Saída",FluxoCaixa10131514[[#This Row],[R$ (Valores)]]*-1,FluxoCaixa10131514[[#This Row],[R$ (Valores)]])</f>
        <v>0</v>
      </c>
    </row>
    <row r="1076" spans="2:12">
      <c r="B1076" s="48"/>
      <c r="C1076" s="48"/>
      <c r="D1076" s="16"/>
      <c r="E1076" s="48"/>
      <c r="F1076" s="17"/>
      <c r="G1076" s="17"/>
      <c r="H1076" s="17"/>
      <c r="I1076" s="54"/>
      <c r="J1076" s="45"/>
      <c r="K1076" s="20">
        <f>IF(FluxoCaixa10131514[[#This Row],[Movimento ]]="Saldo Inicial",FluxoCaixa10131514[[#This Row],[R$ (Valores)]],K1075+FluxoCaixa10131514[[#This Row],[Valores Receitas / Despesas]])</f>
        <v>208.91000000004578</v>
      </c>
      <c r="L1076" s="53">
        <f>IF(FluxoCaixa10131514[[#This Row],[Entrada / Saída]]="Saída",FluxoCaixa10131514[[#This Row],[R$ (Valores)]]*-1,FluxoCaixa10131514[[#This Row],[R$ (Valores)]])</f>
        <v>0</v>
      </c>
    </row>
    <row r="1077" spans="2:12">
      <c r="B1077" s="48"/>
      <c r="C1077" s="48"/>
      <c r="D1077" s="16"/>
      <c r="E1077" s="48"/>
      <c r="F1077" s="17"/>
      <c r="G1077" s="17"/>
      <c r="H1077" s="17"/>
      <c r="I1077" s="54"/>
      <c r="J1077" s="45"/>
      <c r="K1077" s="20">
        <f>IF(FluxoCaixa10131514[[#This Row],[Movimento ]]="Saldo Inicial",FluxoCaixa10131514[[#This Row],[R$ (Valores)]],K1076+FluxoCaixa10131514[[#This Row],[Valores Receitas / Despesas]])</f>
        <v>208.91000000004578</v>
      </c>
      <c r="L1077" s="53">
        <f>IF(FluxoCaixa10131514[[#This Row],[Entrada / Saída]]="Saída",FluxoCaixa10131514[[#This Row],[R$ (Valores)]]*-1,FluxoCaixa10131514[[#This Row],[R$ (Valores)]])</f>
        <v>0</v>
      </c>
    </row>
    <row r="1078" spans="2:12">
      <c r="B1078" s="48"/>
      <c r="C1078" s="48"/>
      <c r="D1078" s="16"/>
      <c r="E1078" s="48"/>
      <c r="F1078" s="17"/>
      <c r="G1078" s="17"/>
      <c r="H1078" s="17"/>
      <c r="I1078" s="54"/>
      <c r="J1078" s="45"/>
      <c r="K1078" s="20">
        <f>IF(FluxoCaixa10131514[[#This Row],[Movimento ]]="Saldo Inicial",FluxoCaixa10131514[[#This Row],[R$ (Valores)]],K1077+FluxoCaixa10131514[[#This Row],[Valores Receitas / Despesas]])</f>
        <v>208.91000000004578</v>
      </c>
      <c r="L1078" s="53">
        <f>IF(FluxoCaixa10131514[[#This Row],[Entrada / Saída]]="Saída",FluxoCaixa10131514[[#This Row],[R$ (Valores)]]*-1,FluxoCaixa10131514[[#This Row],[R$ (Valores)]])</f>
        <v>0</v>
      </c>
    </row>
    <row r="1079" spans="2:12">
      <c r="B1079" s="48"/>
      <c r="C1079" s="48"/>
      <c r="D1079" s="16"/>
      <c r="E1079" s="48"/>
      <c r="F1079" s="17"/>
      <c r="G1079" s="17"/>
      <c r="H1079" s="17"/>
      <c r="I1079" s="54"/>
      <c r="J1079" s="45"/>
      <c r="K1079" s="20">
        <f>IF(FluxoCaixa10131514[[#This Row],[Movimento ]]="Saldo Inicial",FluxoCaixa10131514[[#This Row],[R$ (Valores)]],K1078+FluxoCaixa10131514[[#This Row],[Valores Receitas / Despesas]])</f>
        <v>208.91000000004578</v>
      </c>
      <c r="L1079" s="53">
        <f>IF(FluxoCaixa10131514[[#This Row],[Entrada / Saída]]="Saída",FluxoCaixa10131514[[#This Row],[R$ (Valores)]]*-1,FluxoCaixa10131514[[#This Row],[R$ (Valores)]])</f>
        <v>0</v>
      </c>
    </row>
    <row r="1080" spans="2:12">
      <c r="B1080" s="48"/>
      <c r="C1080" s="48"/>
      <c r="D1080" s="16"/>
      <c r="E1080" s="48"/>
      <c r="F1080" s="17"/>
      <c r="G1080" s="17"/>
      <c r="H1080" s="17"/>
      <c r="I1080" s="54"/>
      <c r="J1080" s="45"/>
      <c r="K1080" s="20">
        <f>IF(FluxoCaixa10131514[[#This Row],[Movimento ]]="Saldo Inicial",FluxoCaixa10131514[[#This Row],[R$ (Valores)]],K1079+FluxoCaixa10131514[[#This Row],[Valores Receitas / Despesas]])</f>
        <v>208.91000000004578</v>
      </c>
      <c r="L1080" s="53">
        <f>IF(FluxoCaixa10131514[[#This Row],[Entrada / Saída]]="Saída",FluxoCaixa10131514[[#This Row],[R$ (Valores)]]*-1,FluxoCaixa10131514[[#This Row],[R$ (Valores)]])</f>
        <v>0</v>
      </c>
    </row>
    <row r="1081" spans="2:12">
      <c r="B1081" s="48"/>
      <c r="C1081" s="48"/>
      <c r="D1081" s="16"/>
      <c r="E1081" s="48"/>
      <c r="F1081" s="17"/>
      <c r="G1081" s="17"/>
      <c r="H1081" s="17"/>
      <c r="I1081" s="54"/>
      <c r="J1081" s="45"/>
      <c r="K1081" s="20">
        <f>IF(FluxoCaixa10131514[[#This Row],[Movimento ]]="Saldo Inicial",FluxoCaixa10131514[[#This Row],[R$ (Valores)]],K1080+FluxoCaixa10131514[[#This Row],[Valores Receitas / Despesas]])</f>
        <v>208.91000000004578</v>
      </c>
      <c r="L1081" s="53">
        <f>IF(FluxoCaixa10131514[[#This Row],[Entrada / Saída]]="Saída",FluxoCaixa10131514[[#This Row],[R$ (Valores)]]*-1,FluxoCaixa10131514[[#This Row],[R$ (Valores)]])</f>
        <v>0</v>
      </c>
    </row>
    <row r="1082" spans="2:12">
      <c r="B1082" s="48"/>
      <c r="C1082" s="48"/>
      <c r="D1082" s="16"/>
      <c r="E1082" s="48"/>
      <c r="F1082" s="17"/>
      <c r="G1082" s="17"/>
      <c r="H1082" s="17"/>
      <c r="I1082" s="54"/>
      <c r="J1082" s="45"/>
      <c r="K1082" s="20">
        <f>IF(FluxoCaixa10131514[[#This Row],[Movimento ]]="Saldo Inicial",FluxoCaixa10131514[[#This Row],[R$ (Valores)]],K1081+FluxoCaixa10131514[[#This Row],[Valores Receitas / Despesas]])</f>
        <v>208.91000000004578</v>
      </c>
      <c r="L1082" s="53">
        <f>IF(FluxoCaixa10131514[[#This Row],[Entrada / Saída]]="Saída",FluxoCaixa10131514[[#This Row],[R$ (Valores)]]*-1,FluxoCaixa10131514[[#This Row],[R$ (Valores)]])</f>
        <v>0</v>
      </c>
    </row>
    <row r="1083" spans="2:12">
      <c r="B1083" s="48"/>
      <c r="C1083" s="48"/>
      <c r="D1083" s="16"/>
      <c r="E1083" s="48"/>
      <c r="F1083" s="17"/>
      <c r="G1083" s="17"/>
      <c r="H1083" s="17"/>
      <c r="I1083" s="54"/>
      <c r="J1083" s="45"/>
      <c r="K1083" s="20">
        <f>IF(FluxoCaixa10131514[[#This Row],[Movimento ]]="Saldo Inicial",FluxoCaixa10131514[[#This Row],[R$ (Valores)]],K1082+FluxoCaixa10131514[[#This Row],[Valores Receitas / Despesas]])</f>
        <v>208.91000000004578</v>
      </c>
      <c r="L1083" s="53">
        <f>IF(FluxoCaixa10131514[[#This Row],[Entrada / Saída]]="Saída",FluxoCaixa10131514[[#This Row],[R$ (Valores)]]*-1,FluxoCaixa10131514[[#This Row],[R$ (Valores)]])</f>
        <v>0</v>
      </c>
    </row>
    <row r="1084" spans="2:12">
      <c r="B1084" s="48"/>
      <c r="C1084" s="48"/>
      <c r="D1084" s="16"/>
      <c r="E1084" s="48"/>
      <c r="F1084" s="17"/>
      <c r="G1084" s="17"/>
      <c r="H1084" s="17"/>
      <c r="I1084" s="54"/>
      <c r="J1084" s="45"/>
      <c r="K1084" s="20">
        <f>IF(FluxoCaixa10131514[[#This Row],[Movimento ]]="Saldo Inicial",FluxoCaixa10131514[[#This Row],[R$ (Valores)]],K1083+FluxoCaixa10131514[[#This Row],[Valores Receitas / Despesas]])</f>
        <v>208.91000000004578</v>
      </c>
      <c r="L1084" s="53">
        <f>IF(FluxoCaixa10131514[[#This Row],[Entrada / Saída]]="Saída",FluxoCaixa10131514[[#This Row],[R$ (Valores)]]*-1,FluxoCaixa10131514[[#This Row],[R$ (Valores)]])</f>
        <v>0</v>
      </c>
    </row>
    <row r="1085" spans="2:12">
      <c r="B1085" s="48"/>
      <c r="C1085" s="48"/>
      <c r="D1085" s="16"/>
      <c r="E1085" s="48"/>
      <c r="F1085" s="17"/>
      <c r="G1085" s="17"/>
      <c r="H1085" s="17"/>
      <c r="I1085" s="54"/>
      <c r="J1085" s="45"/>
      <c r="K1085" s="20">
        <f>IF(FluxoCaixa10131514[[#This Row],[Movimento ]]="Saldo Inicial",FluxoCaixa10131514[[#This Row],[R$ (Valores)]],K1084+FluxoCaixa10131514[[#This Row],[Valores Receitas / Despesas]])</f>
        <v>208.91000000004578</v>
      </c>
      <c r="L1085" s="53">
        <f>IF(FluxoCaixa10131514[[#This Row],[Entrada / Saída]]="Saída",FluxoCaixa10131514[[#This Row],[R$ (Valores)]]*-1,FluxoCaixa10131514[[#This Row],[R$ (Valores)]])</f>
        <v>0</v>
      </c>
    </row>
    <row r="1086" spans="2:12">
      <c r="B1086" s="48"/>
      <c r="C1086" s="48"/>
      <c r="D1086" s="16"/>
      <c r="E1086" s="48"/>
      <c r="F1086" s="17"/>
      <c r="G1086" s="17"/>
      <c r="H1086" s="17"/>
      <c r="I1086" s="54"/>
      <c r="J1086" s="45"/>
      <c r="K1086" s="20">
        <f>IF(FluxoCaixa10131514[[#This Row],[Movimento ]]="Saldo Inicial",FluxoCaixa10131514[[#This Row],[R$ (Valores)]],K1085+FluxoCaixa10131514[[#This Row],[Valores Receitas / Despesas]])</f>
        <v>208.91000000004578</v>
      </c>
      <c r="L1086" s="53">
        <f>IF(FluxoCaixa10131514[[#This Row],[Entrada / Saída]]="Saída",FluxoCaixa10131514[[#This Row],[R$ (Valores)]]*-1,FluxoCaixa10131514[[#This Row],[R$ (Valores)]])</f>
        <v>0</v>
      </c>
    </row>
    <row r="1087" spans="2:12">
      <c r="B1087" s="48"/>
      <c r="C1087" s="48"/>
      <c r="D1087" s="16"/>
      <c r="E1087" s="48"/>
      <c r="F1087" s="17"/>
      <c r="G1087" s="17"/>
      <c r="H1087" s="17"/>
      <c r="I1087" s="54"/>
      <c r="J1087" s="45"/>
      <c r="K1087" s="20">
        <f>IF(FluxoCaixa10131514[[#This Row],[Movimento ]]="Saldo Inicial",FluxoCaixa10131514[[#This Row],[R$ (Valores)]],K1086+FluxoCaixa10131514[[#This Row],[Valores Receitas / Despesas]])</f>
        <v>208.91000000004578</v>
      </c>
      <c r="L1087" s="53">
        <f>IF(FluxoCaixa10131514[[#This Row],[Entrada / Saída]]="Saída",FluxoCaixa10131514[[#This Row],[R$ (Valores)]]*-1,FluxoCaixa10131514[[#This Row],[R$ (Valores)]])</f>
        <v>0</v>
      </c>
    </row>
    <row r="1088" spans="2:12">
      <c r="B1088" s="48"/>
      <c r="C1088" s="48"/>
      <c r="D1088" s="16"/>
      <c r="E1088" s="48"/>
      <c r="F1088" s="17"/>
      <c r="G1088" s="17"/>
      <c r="H1088" s="17"/>
      <c r="I1088" s="54"/>
      <c r="J1088" s="45"/>
      <c r="K1088" s="20">
        <f>IF(FluxoCaixa10131514[[#This Row],[Movimento ]]="Saldo Inicial",FluxoCaixa10131514[[#This Row],[R$ (Valores)]],K1087+FluxoCaixa10131514[[#This Row],[Valores Receitas / Despesas]])</f>
        <v>208.91000000004578</v>
      </c>
      <c r="L1088" s="53">
        <f>IF(FluxoCaixa10131514[[#This Row],[Entrada / Saída]]="Saída",FluxoCaixa10131514[[#This Row],[R$ (Valores)]]*-1,FluxoCaixa10131514[[#This Row],[R$ (Valores)]])</f>
        <v>0</v>
      </c>
    </row>
    <row r="1089" spans="2:12">
      <c r="B1089" s="48"/>
      <c r="C1089" s="48"/>
      <c r="D1089" s="16"/>
      <c r="E1089" s="48"/>
      <c r="F1089" s="17"/>
      <c r="G1089" s="17"/>
      <c r="H1089" s="17"/>
      <c r="I1089" s="54"/>
      <c r="J1089" s="45"/>
      <c r="K1089" s="20">
        <f>IF(FluxoCaixa10131514[[#This Row],[Movimento ]]="Saldo Inicial",FluxoCaixa10131514[[#This Row],[R$ (Valores)]],K1088+FluxoCaixa10131514[[#This Row],[Valores Receitas / Despesas]])</f>
        <v>208.91000000004578</v>
      </c>
      <c r="L1089" s="53">
        <f>IF(FluxoCaixa10131514[[#This Row],[Entrada / Saída]]="Saída",FluxoCaixa10131514[[#This Row],[R$ (Valores)]]*-1,FluxoCaixa10131514[[#This Row],[R$ (Valores)]])</f>
        <v>0</v>
      </c>
    </row>
    <row r="1090" spans="2:12">
      <c r="B1090" s="48"/>
      <c r="C1090" s="48"/>
      <c r="D1090" s="16"/>
      <c r="E1090" s="48"/>
      <c r="F1090" s="17"/>
      <c r="G1090" s="17"/>
      <c r="H1090" s="17"/>
      <c r="I1090" s="54"/>
      <c r="J1090" s="45"/>
      <c r="K1090" s="20">
        <f>IF(FluxoCaixa10131514[[#This Row],[Movimento ]]="Saldo Inicial",FluxoCaixa10131514[[#This Row],[R$ (Valores)]],K1089+FluxoCaixa10131514[[#This Row],[Valores Receitas / Despesas]])</f>
        <v>208.91000000004578</v>
      </c>
      <c r="L1090" s="53">
        <f>IF(FluxoCaixa10131514[[#This Row],[Entrada / Saída]]="Saída",FluxoCaixa10131514[[#This Row],[R$ (Valores)]]*-1,FluxoCaixa10131514[[#This Row],[R$ (Valores)]])</f>
        <v>0</v>
      </c>
    </row>
    <row r="1091" spans="2:12">
      <c r="B1091" s="48"/>
      <c r="C1091" s="48"/>
      <c r="D1091" s="16"/>
      <c r="E1091" s="48"/>
      <c r="F1091" s="17"/>
      <c r="G1091" s="17"/>
      <c r="H1091" s="17"/>
      <c r="I1091" s="54"/>
      <c r="J1091" s="45"/>
      <c r="K1091" s="20">
        <f>IF(FluxoCaixa10131514[[#This Row],[Movimento ]]="Saldo Inicial",FluxoCaixa10131514[[#This Row],[R$ (Valores)]],K1090+FluxoCaixa10131514[[#This Row],[Valores Receitas / Despesas]])</f>
        <v>208.91000000004578</v>
      </c>
      <c r="L1091" s="53">
        <f>IF(FluxoCaixa10131514[[#This Row],[Entrada / Saída]]="Saída",FluxoCaixa10131514[[#This Row],[R$ (Valores)]]*-1,FluxoCaixa10131514[[#This Row],[R$ (Valores)]])</f>
        <v>0</v>
      </c>
    </row>
    <row r="1092" spans="2:12">
      <c r="B1092" s="48"/>
      <c r="C1092" s="48"/>
      <c r="D1092" s="16"/>
      <c r="E1092" s="48"/>
      <c r="F1092" s="17"/>
      <c r="G1092" s="17"/>
      <c r="H1092" s="17"/>
      <c r="I1092" s="54"/>
      <c r="J1092" s="45"/>
      <c r="K1092" s="20">
        <f>IF(FluxoCaixa10131514[[#This Row],[Movimento ]]="Saldo Inicial",FluxoCaixa10131514[[#This Row],[R$ (Valores)]],K1091+FluxoCaixa10131514[[#This Row],[Valores Receitas / Despesas]])</f>
        <v>208.91000000004578</v>
      </c>
      <c r="L1092" s="53">
        <f>IF(FluxoCaixa10131514[[#This Row],[Entrada / Saída]]="Saída",FluxoCaixa10131514[[#This Row],[R$ (Valores)]]*-1,FluxoCaixa10131514[[#This Row],[R$ (Valores)]])</f>
        <v>0</v>
      </c>
    </row>
    <row r="1093" spans="2:12">
      <c r="B1093" s="48"/>
      <c r="C1093" s="48"/>
      <c r="D1093" s="16"/>
      <c r="E1093" s="48"/>
      <c r="F1093" s="17"/>
      <c r="G1093" s="17"/>
      <c r="H1093" s="17"/>
      <c r="I1093" s="54"/>
      <c r="J1093" s="45"/>
      <c r="K1093" s="20">
        <f>IF(FluxoCaixa10131514[[#This Row],[Movimento ]]="Saldo Inicial",FluxoCaixa10131514[[#This Row],[R$ (Valores)]],K1092+FluxoCaixa10131514[[#This Row],[Valores Receitas / Despesas]])</f>
        <v>208.91000000004578</v>
      </c>
      <c r="L1093" s="53">
        <f>IF(FluxoCaixa10131514[[#This Row],[Entrada / Saída]]="Saída",FluxoCaixa10131514[[#This Row],[R$ (Valores)]]*-1,FluxoCaixa10131514[[#This Row],[R$ (Valores)]])</f>
        <v>0</v>
      </c>
    </row>
    <row r="1094" spans="2:12">
      <c r="B1094" s="48"/>
      <c r="C1094" s="48"/>
      <c r="D1094" s="16"/>
      <c r="E1094" s="48"/>
      <c r="F1094" s="17"/>
      <c r="G1094" s="17"/>
      <c r="H1094" s="17"/>
      <c r="I1094" s="54"/>
      <c r="J1094" s="45"/>
      <c r="K1094" s="20">
        <f>IF(FluxoCaixa10131514[[#This Row],[Movimento ]]="Saldo Inicial",FluxoCaixa10131514[[#This Row],[R$ (Valores)]],K1093+FluxoCaixa10131514[[#This Row],[Valores Receitas / Despesas]])</f>
        <v>208.91000000004578</v>
      </c>
      <c r="L1094" s="53">
        <f>IF(FluxoCaixa10131514[[#This Row],[Entrada / Saída]]="Saída",FluxoCaixa10131514[[#This Row],[R$ (Valores)]]*-1,FluxoCaixa10131514[[#This Row],[R$ (Valores)]])</f>
        <v>0</v>
      </c>
    </row>
    <row r="1095" spans="2:12">
      <c r="B1095" s="48"/>
      <c r="C1095" s="48"/>
      <c r="D1095" s="16"/>
      <c r="E1095" s="48"/>
      <c r="F1095" s="17"/>
      <c r="G1095" s="17"/>
      <c r="H1095" s="17"/>
      <c r="I1095" s="54"/>
      <c r="J1095" s="45"/>
      <c r="K1095" s="20">
        <f>IF(FluxoCaixa10131514[[#This Row],[Movimento ]]="Saldo Inicial",FluxoCaixa10131514[[#This Row],[R$ (Valores)]],K1094+FluxoCaixa10131514[[#This Row],[Valores Receitas / Despesas]])</f>
        <v>208.91000000004578</v>
      </c>
      <c r="L1095" s="53">
        <f>IF(FluxoCaixa10131514[[#This Row],[Entrada / Saída]]="Saída",FluxoCaixa10131514[[#This Row],[R$ (Valores)]]*-1,FluxoCaixa10131514[[#This Row],[R$ (Valores)]])</f>
        <v>0</v>
      </c>
    </row>
    <row r="1096" spans="2:12">
      <c r="B1096" s="48"/>
      <c r="C1096" s="48"/>
      <c r="D1096" s="16"/>
      <c r="E1096" s="48"/>
      <c r="F1096" s="17"/>
      <c r="G1096" s="17"/>
      <c r="H1096" s="17"/>
      <c r="I1096" s="54"/>
      <c r="J1096" s="45"/>
      <c r="K1096" s="20">
        <f>IF(FluxoCaixa10131514[[#This Row],[Movimento ]]="Saldo Inicial",FluxoCaixa10131514[[#This Row],[R$ (Valores)]],K1095+FluxoCaixa10131514[[#This Row],[Valores Receitas / Despesas]])</f>
        <v>208.91000000004578</v>
      </c>
      <c r="L1096" s="53">
        <f>IF(FluxoCaixa10131514[[#This Row],[Entrada / Saída]]="Saída",FluxoCaixa10131514[[#This Row],[R$ (Valores)]]*-1,FluxoCaixa10131514[[#This Row],[R$ (Valores)]])</f>
        <v>0</v>
      </c>
    </row>
    <row r="1097" spans="2:12">
      <c r="B1097" s="48"/>
      <c r="C1097" s="48"/>
      <c r="D1097" s="16"/>
      <c r="E1097" s="48"/>
      <c r="F1097" s="17"/>
      <c r="G1097" s="17"/>
      <c r="H1097" s="17"/>
      <c r="I1097" s="54"/>
      <c r="J1097" s="45"/>
      <c r="K1097" s="20">
        <f>IF(FluxoCaixa10131514[[#This Row],[Movimento ]]="Saldo Inicial",FluxoCaixa10131514[[#This Row],[R$ (Valores)]],K1096+FluxoCaixa10131514[[#This Row],[Valores Receitas / Despesas]])</f>
        <v>208.91000000004578</v>
      </c>
      <c r="L1097" s="53">
        <f>IF(FluxoCaixa10131514[[#This Row],[Entrada / Saída]]="Saída",FluxoCaixa10131514[[#This Row],[R$ (Valores)]]*-1,FluxoCaixa10131514[[#This Row],[R$ (Valores)]])</f>
        <v>0</v>
      </c>
    </row>
    <row r="1098" spans="2:12">
      <c r="B1098" s="48"/>
      <c r="C1098" s="48"/>
      <c r="D1098" s="16"/>
      <c r="E1098" s="48"/>
      <c r="F1098" s="17"/>
      <c r="G1098" s="17"/>
      <c r="H1098" s="17"/>
      <c r="I1098" s="54"/>
      <c r="J1098" s="45"/>
      <c r="K1098" s="20">
        <f>IF(FluxoCaixa10131514[[#This Row],[Movimento ]]="Saldo Inicial",FluxoCaixa10131514[[#This Row],[R$ (Valores)]],K1097+FluxoCaixa10131514[[#This Row],[Valores Receitas / Despesas]])</f>
        <v>208.91000000004578</v>
      </c>
      <c r="L1098" s="53">
        <f>IF(FluxoCaixa10131514[[#This Row],[Entrada / Saída]]="Saída",FluxoCaixa10131514[[#This Row],[R$ (Valores)]]*-1,FluxoCaixa10131514[[#This Row],[R$ (Valores)]])</f>
        <v>0</v>
      </c>
    </row>
    <row r="1099" spans="2:12">
      <c r="B1099" s="48"/>
      <c r="C1099" s="48"/>
      <c r="D1099" s="16"/>
      <c r="E1099" s="48"/>
      <c r="F1099" s="17"/>
      <c r="G1099" s="17"/>
      <c r="H1099" s="17"/>
      <c r="I1099" s="54"/>
      <c r="J1099" s="45"/>
      <c r="K1099" s="20">
        <f>IF(FluxoCaixa10131514[[#This Row],[Movimento ]]="Saldo Inicial",FluxoCaixa10131514[[#This Row],[R$ (Valores)]],K1098+FluxoCaixa10131514[[#This Row],[Valores Receitas / Despesas]])</f>
        <v>208.91000000004578</v>
      </c>
      <c r="L1099" s="53">
        <f>IF(FluxoCaixa10131514[[#This Row],[Entrada / Saída]]="Saída",FluxoCaixa10131514[[#This Row],[R$ (Valores)]]*-1,FluxoCaixa10131514[[#This Row],[R$ (Valores)]])</f>
        <v>0</v>
      </c>
    </row>
    <row r="1100" spans="2:12">
      <c r="B1100" s="48"/>
      <c r="C1100" s="48"/>
      <c r="D1100" s="16"/>
      <c r="E1100" s="48"/>
      <c r="F1100" s="17"/>
      <c r="G1100" s="17"/>
      <c r="H1100" s="17"/>
      <c r="I1100" s="54"/>
      <c r="J1100" s="45"/>
      <c r="K1100" s="20">
        <f>IF(FluxoCaixa10131514[[#This Row],[Movimento ]]="Saldo Inicial",FluxoCaixa10131514[[#This Row],[R$ (Valores)]],K1099+FluxoCaixa10131514[[#This Row],[Valores Receitas / Despesas]])</f>
        <v>208.91000000004578</v>
      </c>
      <c r="L1100" s="53">
        <f>IF(FluxoCaixa10131514[[#This Row],[Entrada / Saída]]="Saída",FluxoCaixa10131514[[#This Row],[R$ (Valores)]]*-1,FluxoCaixa10131514[[#This Row],[R$ (Valores)]])</f>
        <v>0</v>
      </c>
    </row>
    <row r="1101" spans="2:12">
      <c r="B1101" s="48"/>
      <c r="C1101" s="48"/>
      <c r="D1101" s="16"/>
      <c r="E1101" s="48"/>
      <c r="F1101" s="17"/>
      <c r="G1101" s="17"/>
      <c r="H1101" s="17"/>
      <c r="I1101" s="54"/>
      <c r="J1101" s="45"/>
      <c r="K1101" s="20">
        <f>IF(FluxoCaixa10131514[[#This Row],[Movimento ]]="Saldo Inicial",FluxoCaixa10131514[[#This Row],[R$ (Valores)]],K1100+FluxoCaixa10131514[[#This Row],[Valores Receitas / Despesas]])</f>
        <v>208.91000000004578</v>
      </c>
      <c r="L1101" s="53">
        <f>IF(FluxoCaixa10131514[[#This Row],[Entrada / Saída]]="Saída",FluxoCaixa10131514[[#This Row],[R$ (Valores)]]*-1,FluxoCaixa10131514[[#This Row],[R$ (Valores)]])</f>
        <v>0</v>
      </c>
    </row>
    <row r="1102" spans="2:12">
      <c r="B1102" s="48"/>
      <c r="C1102" s="48"/>
      <c r="D1102" s="16"/>
      <c r="E1102" s="48"/>
      <c r="F1102" s="17"/>
      <c r="G1102" s="17"/>
      <c r="H1102" s="17"/>
      <c r="I1102" s="54"/>
      <c r="J1102" s="45"/>
      <c r="K1102" s="20">
        <f>IF(FluxoCaixa10131514[[#This Row],[Movimento ]]="Saldo Inicial",FluxoCaixa10131514[[#This Row],[R$ (Valores)]],K1101+FluxoCaixa10131514[[#This Row],[Valores Receitas / Despesas]])</f>
        <v>208.91000000004578</v>
      </c>
      <c r="L1102" s="53">
        <f>IF(FluxoCaixa10131514[[#This Row],[Entrada / Saída]]="Saída",FluxoCaixa10131514[[#This Row],[R$ (Valores)]]*-1,FluxoCaixa10131514[[#This Row],[R$ (Valores)]])</f>
        <v>0</v>
      </c>
    </row>
    <row r="1103" spans="2:12">
      <c r="B1103" s="48"/>
      <c r="C1103" s="48"/>
      <c r="D1103" s="16"/>
      <c r="E1103" s="48"/>
      <c r="F1103" s="17"/>
      <c r="G1103" s="17"/>
      <c r="H1103" s="17"/>
      <c r="I1103" s="54"/>
      <c r="J1103" s="45"/>
      <c r="K1103" s="20">
        <f>IF(FluxoCaixa10131514[[#This Row],[Movimento ]]="Saldo Inicial",FluxoCaixa10131514[[#This Row],[R$ (Valores)]],K1102+FluxoCaixa10131514[[#This Row],[Valores Receitas / Despesas]])</f>
        <v>208.91000000004578</v>
      </c>
      <c r="L1103" s="53">
        <f>IF(FluxoCaixa10131514[[#This Row],[Entrada / Saída]]="Saída",FluxoCaixa10131514[[#This Row],[R$ (Valores)]]*-1,FluxoCaixa10131514[[#This Row],[R$ (Valores)]])</f>
        <v>0</v>
      </c>
    </row>
    <row r="1104" spans="2:12">
      <c r="B1104" s="48"/>
      <c r="C1104" s="48"/>
      <c r="D1104" s="16"/>
      <c r="E1104" s="48"/>
      <c r="F1104" s="17"/>
      <c r="G1104" s="17"/>
      <c r="H1104" s="17"/>
      <c r="I1104" s="54"/>
      <c r="J1104" s="45"/>
      <c r="K1104" s="20">
        <f>IF(FluxoCaixa10131514[[#This Row],[Movimento ]]="Saldo Inicial",FluxoCaixa10131514[[#This Row],[R$ (Valores)]],K1103+FluxoCaixa10131514[[#This Row],[Valores Receitas / Despesas]])</f>
        <v>208.91000000004578</v>
      </c>
      <c r="L1104" s="53">
        <f>IF(FluxoCaixa10131514[[#This Row],[Entrada / Saída]]="Saída",FluxoCaixa10131514[[#This Row],[R$ (Valores)]]*-1,FluxoCaixa10131514[[#This Row],[R$ (Valores)]])</f>
        <v>0</v>
      </c>
    </row>
    <row r="1105" spans="2:12">
      <c r="B1105" s="48"/>
      <c r="C1105" s="48"/>
      <c r="D1105" s="16"/>
      <c r="E1105" s="48"/>
      <c r="F1105" s="17"/>
      <c r="G1105" s="17"/>
      <c r="H1105" s="17"/>
      <c r="I1105" s="54"/>
      <c r="J1105" s="45"/>
      <c r="K1105" s="20">
        <f>IF(FluxoCaixa10131514[[#This Row],[Movimento ]]="Saldo Inicial",FluxoCaixa10131514[[#This Row],[R$ (Valores)]],K1104+FluxoCaixa10131514[[#This Row],[Valores Receitas / Despesas]])</f>
        <v>208.91000000004578</v>
      </c>
      <c r="L1105" s="53">
        <f>IF(FluxoCaixa10131514[[#This Row],[Entrada / Saída]]="Saída",FluxoCaixa10131514[[#This Row],[R$ (Valores)]]*-1,FluxoCaixa10131514[[#This Row],[R$ (Valores)]])</f>
        <v>0</v>
      </c>
    </row>
    <row r="1106" spans="2:12">
      <c r="B1106" s="48"/>
      <c r="C1106" s="48"/>
      <c r="D1106" s="16"/>
      <c r="E1106" s="48"/>
      <c r="F1106" s="17"/>
      <c r="G1106" s="17"/>
      <c r="H1106" s="17"/>
      <c r="I1106" s="54"/>
      <c r="J1106" s="45"/>
      <c r="K1106" s="20">
        <f>IF(FluxoCaixa10131514[[#This Row],[Movimento ]]="Saldo Inicial",FluxoCaixa10131514[[#This Row],[R$ (Valores)]],K1105+FluxoCaixa10131514[[#This Row],[Valores Receitas / Despesas]])</f>
        <v>208.91000000004578</v>
      </c>
      <c r="L1106" s="53">
        <f>IF(FluxoCaixa10131514[[#This Row],[Entrada / Saída]]="Saída",FluxoCaixa10131514[[#This Row],[R$ (Valores)]]*-1,FluxoCaixa10131514[[#This Row],[R$ (Valores)]])</f>
        <v>0</v>
      </c>
    </row>
    <row r="1107" spans="2:12">
      <c r="B1107" s="48"/>
      <c r="C1107" s="48"/>
      <c r="D1107" s="16"/>
      <c r="E1107" s="48"/>
      <c r="F1107" s="17"/>
      <c r="G1107" s="17"/>
      <c r="H1107" s="17"/>
      <c r="I1107" s="54"/>
      <c r="J1107" s="45"/>
      <c r="K1107" s="20">
        <f>IF(FluxoCaixa10131514[[#This Row],[Movimento ]]="Saldo Inicial",FluxoCaixa10131514[[#This Row],[R$ (Valores)]],K1106+FluxoCaixa10131514[[#This Row],[Valores Receitas / Despesas]])</f>
        <v>208.91000000004578</v>
      </c>
      <c r="L1107" s="53">
        <f>IF(FluxoCaixa10131514[[#This Row],[Entrada / Saída]]="Saída",FluxoCaixa10131514[[#This Row],[R$ (Valores)]]*-1,FluxoCaixa10131514[[#This Row],[R$ (Valores)]])</f>
        <v>0</v>
      </c>
    </row>
    <row r="1108" spans="2:12">
      <c r="B1108" s="48"/>
      <c r="C1108" s="48"/>
      <c r="D1108" s="16"/>
      <c r="E1108" s="48"/>
      <c r="F1108" s="17"/>
      <c r="G1108" s="17"/>
      <c r="H1108" s="17"/>
      <c r="I1108" s="54"/>
      <c r="J1108" s="45"/>
      <c r="K1108" s="20">
        <f>IF(FluxoCaixa10131514[[#This Row],[Movimento ]]="Saldo Inicial",FluxoCaixa10131514[[#This Row],[R$ (Valores)]],K1107+FluxoCaixa10131514[[#This Row],[Valores Receitas / Despesas]])</f>
        <v>208.91000000004578</v>
      </c>
      <c r="L1108" s="53">
        <f>IF(FluxoCaixa10131514[[#This Row],[Entrada / Saída]]="Saída",FluxoCaixa10131514[[#This Row],[R$ (Valores)]]*-1,FluxoCaixa10131514[[#This Row],[R$ (Valores)]])</f>
        <v>0</v>
      </c>
    </row>
    <row r="1109" spans="2:12">
      <c r="B1109" s="48"/>
      <c r="C1109" s="48"/>
      <c r="D1109" s="16"/>
      <c r="E1109" s="48"/>
      <c r="F1109" s="17"/>
      <c r="G1109" s="17"/>
      <c r="H1109" s="17"/>
      <c r="I1109" s="54"/>
      <c r="J1109" s="45"/>
      <c r="K1109" s="20">
        <f>IF(FluxoCaixa10131514[[#This Row],[Movimento ]]="Saldo Inicial",FluxoCaixa10131514[[#This Row],[R$ (Valores)]],K1108+FluxoCaixa10131514[[#This Row],[Valores Receitas / Despesas]])</f>
        <v>208.91000000004578</v>
      </c>
      <c r="L1109" s="53">
        <f>IF(FluxoCaixa10131514[[#This Row],[Entrada / Saída]]="Saída",FluxoCaixa10131514[[#This Row],[R$ (Valores)]]*-1,FluxoCaixa10131514[[#This Row],[R$ (Valores)]])</f>
        <v>0</v>
      </c>
    </row>
    <row r="1110" spans="2:12">
      <c r="B1110" s="48"/>
      <c r="C1110" s="48"/>
      <c r="D1110" s="16"/>
      <c r="E1110" s="48"/>
      <c r="F1110" s="17"/>
      <c r="G1110" s="17"/>
      <c r="H1110" s="17"/>
      <c r="I1110" s="54"/>
      <c r="J1110" s="45"/>
      <c r="K1110" s="20">
        <f>IF(FluxoCaixa10131514[[#This Row],[Movimento ]]="Saldo Inicial",FluxoCaixa10131514[[#This Row],[R$ (Valores)]],K1109+FluxoCaixa10131514[[#This Row],[Valores Receitas / Despesas]])</f>
        <v>208.91000000004578</v>
      </c>
      <c r="L1110" s="53">
        <f>IF(FluxoCaixa10131514[[#This Row],[Entrada / Saída]]="Saída",FluxoCaixa10131514[[#This Row],[R$ (Valores)]]*-1,FluxoCaixa10131514[[#This Row],[R$ (Valores)]])</f>
        <v>0</v>
      </c>
    </row>
    <row r="1111" spans="2:12">
      <c r="B1111" s="48"/>
      <c r="C1111" s="48"/>
      <c r="D1111" s="16"/>
      <c r="E1111" s="48"/>
      <c r="F1111" s="17"/>
      <c r="G1111" s="17"/>
      <c r="H1111" s="17"/>
      <c r="I1111" s="54"/>
      <c r="J1111" s="45"/>
      <c r="K1111" s="20">
        <f>IF(FluxoCaixa10131514[[#This Row],[Movimento ]]="Saldo Inicial",FluxoCaixa10131514[[#This Row],[R$ (Valores)]],K1110+FluxoCaixa10131514[[#This Row],[Valores Receitas / Despesas]])</f>
        <v>208.91000000004578</v>
      </c>
      <c r="L1111" s="53">
        <f>IF(FluxoCaixa10131514[[#This Row],[Entrada / Saída]]="Saída",FluxoCaixa10131514[[#This Row],[R$ (Valores)]]*-1,FluxoCaixa10131514[[#This Row],[R$ (Valores)]])</f>
        <v>0</v>
      </c>
    </row>
    <row r="1112" spans="2:12">
      <c r="B1112" s="48"/>
      <c r="C1112" s="48"/>
      <c r="D1112" s="16"/>
      <c r="E1112" s="48"/>
      <c r="F1112" s="17"/>
      <c r="G1112" s="17"/>
      <c r="H1112" s="17"/>
      <c r="I1112" s="54"/>
      <c r="J1112" s="45"/>
      <c r="K1112" s="20">
        <f>IF(FluxoCaixa10131514[[#This Row],[Movimento ]]="Saldo Inicial",FluxoCaixa10131514[[#This Row],[R$ (Valores)]],K1111+FluxoCaixa10131514[[#This Row],[Valores Receitas / Despesas]])</f>
        <v>208.91000000004578</v>
      </c>
      <c r="L1112" s="53">
        <f>IF(FluxoCaixa10131514[[#This Row],[Entrada / Saída]]="Saída",FluxoCaixa10131514[[#This Row],[R$ (Valores)]]*-1,FluxoCaixa10131514[[#This Row],[R$ (Valores)]])</f>
        <v>0</v>
      </c>
    </row>
    <row r="1113" spans="2:12">
      <c r="B1113" s="48"/>
      <c r="C1113" s="48"/>
      <c r="D1113" s="16"/>
      <c r="E1113" s="48"/>
      <c r="F1113" s="17"/>
      <c r="G1113" s="17"/>
      <c r="H1113" s="17"/>
      <c r="I1113" s="54"/>
      <c r="J1113" s="45"/>
      <c r="K1113" s="20">
        <f>IF(FluxoCaixa10131514[[#This Row],[Movimento ]]="Saldo Inicial",FluxoCaixa10131514[[#This Row],[R$ (Valores)]],K1112+FluxoCaixa10131514[[#This Row],[Valores Receitas / Despesas]])</f>
        <v>208.91000000004578</v>
      </c>
      <c r="L1113" s="53">
        <f>IF(FluxoCaixa10131514[[#This Row],[Entrada / Saída]]="Saída",FluxoCaixa10131514[[#This Row],[R$ (Valores)]]*-1,FluxoCaixa10131514[[#This Row],[R$ (Valores)]])</f>
        <v>0</v>
      </c>
    </row>
    <row r="1114" spans="2:12">
      <c r="B1114" s="48"/>
      <c r="C1114" s="48"/>
      <c r="D1114" s="16"/>
      <c r="E1114" s="48"/>
      <c r="F1114" s="17"/>
      <c r="G1114" s="17"/>
      <c r="H1114" s="17"/>
      <c r="I1114" s="54"/>
      <c r="J1114" s="45"/>
      <c r="K1114" s="20">
        <f>IF(FluxoCaixa10131514[[#This Row],[Movimento ]]="Saldo Inicial",FluxoCaixa10131514[[#This Row],[R$ (Valores)]],K1113+FluxoCaixa10131514[[#This Row],[Valores Receitas / Despesas]])</f>
        <v>208.91000000004578</v>
      </c>
      <c r="L1114" s="53">
        <f>IF(FluxoCaixa10131514[[#This Row],[Entrada / Saída]]="Saída",FluxoCaixa10131514[[#This Row],[R$ (Valores)]]*-1,FluxoCaixa10131514[[#This Row],[R$ (Valores)]])</f>
        <v>0</v>
      </c>
    </row>
    <row r="1115" spans="2:12">
      <c r="B1115" s="48"/>
      <c r="C1115" s="48"/>
      <c r="D1115" s="16"/>
      <c r="E1115" s="48"/>
      <c r="F1115" s="17"/>
      <c r="G1115" s="17"/>
      <c r="H1115" s="17"/>
      <c r="I1115" s="54"/>
      <c r="J1115" s="45"/>
      <c r="K1115" s="20">
        <f>IF(FluxoCaixa10131514[[#This Row],[Movimento ]]="Saldo Inicial",FluxoCaixa10131514[[#This Row],[R$ (Valores)]],K1114+FluxoCaixa10131514[[#This Row],[Valores Receitas / Despesas]])</f>
        <v>208.91000000004578</v>
      </c>
      <c r="L1115" s="53">
        <f>IF(FluxoCaixa10131514[[#This Row],[Entrada / Saída]]="Saída",FluxoCaixa10131514[[#This Row],[R$ (Valores)]]*-1,FluxoCaixa10131514[[#This Row],[R$ (Valores)]])</f>
        <v>0</v>
      </c>
    </row>
    <row r="1116" spans="2:12">
      <c r="B1116" s="48"/>
      <c r="C1116" s="48"/>
      <c r="D1116" s="16"/>
      <c r="E1116" s="48"/>
      <c r="F1116" s="17"/>
      <c r="G1116" s="17"/>
      <c r="H1116" s="17"/>
      <c r="I1116" s="54"/>
      <c r="J1116" s="45"/>
      <c r="K1116" s="20">
        <f>IF(FluxoCaixa10131514[[#This Row],[Movimento ]]="Saldo Inicial",FluxoCaixa10131514[[#This Row],[R$ (Valores)]],K1115+FluxoCaixa10131514[[#This Row],[Valores Receitas / Despesas]])</f>
        <v>208.91000000004578</v>
      </c>
      <c r="L1116" s="53">
        <f>IF(FluxoCaixa10131514[[#This Row],[Entrada / Saída]]="Saída",FluxoCaixa10131514[[#This Row],[R$ (Valores)]]*-1,FluxoCaixa10131514[[#This Row],[R$ (Valores)]])</f>
        <v>0</v>
      </c>
    </row>
    <row r="1117" spans="2:12">
      <c r="B1117" s="48"/>
      <c r="C1117" s="48"/>
      <c r="D1117" s="16"/>
      <c r="E1117" s="48"/>
      <c r="F1117" s="17"/>
      <c r="G1117" s="17"/>
      <c r="H1117" s="17"/>
      <c r="I1117" s="54"/>
      <c r="J1117" s="45"/>
      <c r="K1117" s="20">
        <f>IF(FluxoCaixa10131514[[#This Row],[Movimento ]]="Saldo Inicial",FluxoCaixa10131514[[#This Row],[R$ (Valores)]],K1116+FluxoCaixa10131514[[#This Row],[Valores Receitas / Despesas]])</f>
        <v>208.91000000004578</v>
      </c>
      <c r="L1117" s="53">
        <f>IF(FluxoCaixa10131514[[#This Row],[Entrada / Saída]]="Saída",FluxoCaixa10131514[[#This Row],[R$ (Valores)]]*-1,FluxoCaixa10131514[[#This Row],[R$ (Valores)]])</f>
        <v>0</v>
      </c>
    </row>
    <row r="1118" spans="2:12">
      <c r="B1118" s="48"/>
      <c r="C1118" s="48"/>
      <c r="D1118" s="16"/>
      <c r="E1118" s="48"/>
      <c r="F1118" s="17"/>
      <c r="G1118" s="17"/>
      <c r="H1118" s="17"/>
      <c r="I1118" s="54"/>
      <c r="J1118" s="45"/>
      <c r="K1118" s="20">
        <f>IF(FluxoCaixa10131514[[#This Row],[Movimento ]]="Saldo Inicial",FluxoCaixa10131514[[#This Row],[R$ (Valores)]],K1117+FluxoCaixa10131514[[#This Row],[Valores Receitas / Despesas]])</f>
        <v>208.91000000004578</v>
      </c>
      <c r="L1118" s="53">
        <f>IF(FluxoCaixa10131514[[#This Row],[Entrada / Saída]]="Saída",FluxoCaixa10131514[[#This Row],[R$ (Valores)]]*-1,FluxoCaixa10131514[[#This Row],[R$ (Valores)]])</f>
        <v>0</v>
      </c>
    </row>
    <row r="1119" spans="2:12">
      <c r="B1119" s="48"/>
      <c r="C1119" s="48"/>
      <c r="D1119" s="16"/>
      <c r="E1119" s="48"/>
      <c r="F1119" s="17"/>
      <c r="G1119" s="17"/>
      <c r="H1119" s="17"/>
      <c r="I1119" s="54"/>
      <c r="J1119" s="45"/>
      <c r="K1119" s="20">
        <f>IF(FluxoCaixa10131514[[#This Row],[Movimento ]]="Saldo Inicial",FluxoCaixa10131514[[#This Row],[R$ (Valores)]],K1118+FluxoCaixa10131514[[#This Row],[Valores Receitas / Despesas]])</f>
        <v>208.91000000004578</v>
      </c>
      <c r="L1119" s="53">
        <f>IF(FluxoCaixa10131514[[#This Row],[Entrada / Saída]]="Saída",FluxoCaixa10131514[[#This Row],[R$ (Valores)]]*-1,FluxoCaixa10131514[[#This Row],[R$ (Valores)]])</f>
        <v>0</v>
      </c>
    </row>
    <row r="1120" spans="2:12">
      <c r="B1120" s="48"/>
      <c r="C1120" s="48"/>
      <c r="D1120" s="16"/>
      <c r="E1120" s="48"/>
      <c r="F1120" s="17"/>
      <c r="G1120" s="17"/>
      <c r="H1120" s="17"/>
      <c r="I1120" s="54"/>
      <c r="J1120" s="45"/>
      <c r="K1120" s="20">
        <f>IF(FluxoCaixa10131514[[#This Row],[Movimento ]]="Saldo Inicial",FluxoCaixa10131514[[#This Row],[R$ (Valores)]],K1119+FluxoCaixa10131514[[#This Row],[Valores Receitas / Despesas]])</f>
        <v>208.91000000004578</v>
      </c>
      <c r="L1120" s="53">
        <f>IF(FluxoCaixa10131514[[#This Row],[Entrada / Saída]]="Saída",FluxoCaixa10131514[[#This Row],[R$ (Valores)]]*-1,FluxoCaixa10131514[[#This Row],[R$ (Valores)]])</f>
        <v>0</v>
      </c>
    </row>
    <row r="1121" spans="2:12">
      <c r="B1121" s="48"/>
      <c r="C1121" s="48"/>
      <c r="D1121" s="16"/>
      <c r="E1121" s="48"/>
      <c r="F1121" s="17"/>
      <c r="G1121" s="17"/>
      <c r="H1121" s="17"/>
      <c r="I1121" s="54"/>
      <c r="J1121" s="45"/>
      <c r="K1121" s="20">
        <f>IF(FluxoCaixa10131514[[#This Row],[Movimento ]]="Saldo Inicial",FluxoCaixa10131514[[#This Row],[R$ (Valores)]],K1120+FluxoCaixa10131514[[#This Row],[Valores Receitas / Despesas]])</f>
        <v>208.91000000004578</v>
      </c>
      <c r="L1121" s="53">
        <f>IF(FluxoCaixa10131514[[#This Row],[Entrada / Saída]]="Saída",FluxoCaixa10131514[[#This Row],[R$ (Valores)]]*-1,FluxoCaixa10131514[[#This Row],[R$ (Valores)]])</f>
        <v>0</v>
      </c>
    </row>
    <row r="1122" spans="2:12">
      <c r="B1122" s="48"/>
      <c r="C1122" s="48"/>
      <c r="D1122" s="16"/>
      <c r="E1122" s="48"/>
      <c r="F1122" s="17"/>
      <c r="G1122" s="17"/>
      <c r="H1122" s="17"/>
      <c r="I1122" s="54"/>
      <c r="J1122" s="45"/>
      <c r="K1122" s="20">
        <f>IF(FluxoCaixa10131514[[#This Row],[Movimento ]]="Saldo Inicial",FluxoCaixa10131514[[#This Row],[R$ (Valores)]],K1121+FluxoCaixa10131514[[#This Row],[Valores Receitas / Despesas]])</f>
        <v>208.91000000004578</v>
      </c>
      <c r="L1122" s="53">
        <f>IF(FluxoCaixa10131514[[#This Row],[Entrada / Saída]]="Saída",FluxoCaixa10131514[[#This Row],[R$ (Valores)]]*-1,FluxoCaixa10131514[[#This Row],[R$ (Valores)]])</f>
        <v>0</v>
      </c>
    </row>
    <row r="1123" spans="2:12">
      <c r="B1123" s="48"/>
      <c r="C1123" s="48"/>
      <c r="D1123" s="16"/>
      <c r="E1123" s="48"/>
      <c r="F1123" s="17"/>
      <c r="G1123" s="17"/>
      <c r="H1123" s="17"/>
      <c r="I1123" s="54"/>
      <c r="J1123" s="45"/>
      <c r="K1123" s="20">
        <f>IF(FluxoCaixa10131514[[#This Row],[Movimento ]]="Saldo Inicial",FluxoCaixa10131514[[#This Row],[R$ (Valores)]],K1122+FluxoCaixa10131514[[#This Row],[Valores Receitas / Despesas]])</f>
        <v>208.91000000004578</v>
      </c>
      <c r="L1123" s="53">
        <f>IF(FluxoCaixa10131514[[#This Row],[Entrada / Saída]]="Saída",FluxoCaixa10131514[[#This Row],[R$ (Valores)]]*-1,FluxoCaixa10131514[[#This Row],[R$ (Valores)]])</f>
        <v>0</v>
      </c>
    </row>
    <row r="1124" spans="2:12">
      <c r="B1124" s="48"/>
      <c r="C1124" s="48"/>
      <c r="D1124" s="16"/>
      <c r="E1124" s="48"/>
      <c r="F1124" s="17"/>
      <c r="G1124" s="17"/>
      <c r="H1124" s="17"/>
      <c r="I1124" s="54"/>
      <c r="J1124" s="45"/>
      <c r="K1124" s="20">
        <f>IF(FluxoCaixa10131514[[#This Row],[Movimento ]]="Saldo Inicial",FluxoCaixa10131514[[#This Row],[R$ (Valores)]],K1123+FluxoCaixa10131514[[#This Row],[Valores Receitas / Despesas]])</f>
        <v>208.91000000004578</v>
      </c>
      <c r="L1124" s="53">
        <f>IF(FluxoCaixa10131514[[#This Row],[Entrada / Saída]]="Saída",FluxoCaixa10131514[[#This Row],[R$ (Valores)]]*-1,FluxoCaixa10131514[[#This Row],[R$ (Valores)]])</f>
        <v>0</v>
      </c>
    </row>
    <row r="1125" spans="2:12">
      <c r="B1125" s="48"/>
      <c r="C1125" s="48"/>
      <c r="D1125" s="16"/>
      <c r="E1125" s="48"/>
      <c r="F1125" s="17"/>
      <c r="G1125" s="17"/>
      <c r="H1125" s="17"/>
      <c r="I1125" s="54"/>
      <c r="J1125" s="45"/>
      <c r="K1125" s="20">
        <f>IF(FluxoCaixa10131514[[#This Row],[Movimento ]]="Saldo Inicial",FluxoCaixa10131514[[#This Row],[R$ (Valores)]],K1124+FluxoCaixa10131514[[#This Row],[Valores Receitas / Despesas]])</f>
        <v>208.91000000004578</v>
      </c>
      <c r="L1125" s="53">
        <f>IF(FluxoCaixa10131514[[#This Row],[Entrada / Saída]]="Saída",FluxoCaixa10131514[[#This Row],[R$ (Valores)]]*-1,FluxoCaixa10131514[[#This Row],[R$ (Valores)]])</f>
        <v>0</v>
      </c>
    </row>
    <row r="1126" spans="2:12">
      <c r="B1126" s="48"/>
      <c r="C1126" s="48"/>
      <c r="D1126" s="16"/>
      <c r="E1126" s="48"/>
      <c r="F1126" s="17"/>
      <c r="G1126" s="17"/>
      <c r="H1126" s="17"/>
      <c r="I1126" s="54"/>
      <c r="J1126" s="45"/>
      <c r="K1126" s="20">
        <f>IF(FluxoCaixa10131514[[#This Row],[Movimento ]]="Saldo Inicial",FluxoCaixa10131514[[#This Row],[R$ (Valores)]],K1125+FluxoCaixa10131514[[#This Row],[Valores Receitas / Despesas]])</f>
        <v>208.91000000004578</v>
      </c>
      <c r="L1126" s="53">
        <f>IF(FluxoCaixa10131514[[#This Row],[Entrada / Saída]]="Saída",FluxoCaixa10131514[[#This Row],[R$ (Valores)]]*-1,FluxoCaixa10131514[[#This Row],[R$ (Valores)]])</f>
        <v>0</v>
      </c>
    </row>
    <row r="1127" spans="2:12">
      <c r="B1127" s="48"/>
      <c r="C1127" s="48"/>
      <c r="D1127" s="16"/>
      <c r="E1127" s="48"/>
      <c r="F1127" s="17"/>
      <c r="G1127" s="17"/>
      <c r="H1127" s="17"/>
      <c r="I1127" s="54"/>
      <c r="J1127" s="45"/>
      <c r="K1127" s="20">
        <f>IF(FluxoCaixa10131514[[#This Row],[Movimento ]]="Saldo Inicial",FluxoCaixa10131514[[#This Row],[R$ (Valores)]],K1126+FluxoCaixa10131514[[#This Row],[Valores Receitas / Despesas]])</f>
        <v>208.91000000004578</v>
      </c>
      <c r="L1127" s="53">
        <f>IF(FluxoCaixa10131514[[#This Row],[Entrada / Saída]]="Saída",FluxoCaixa10131514[[#This Row],[R$ (Valores)]]*-1,FluxoCaixa10131514[[#This Row],[R$ (Valores)]])</f>
        <v>0</v>
      </c>
    </row>
    <row r="1128" spans="2:12">
      <c r="B1128" s="48"/>
      <c r="C1128" s="48"/>
      <c r="D1128" s="16"/>
      <c r="E1128" s="48"/>
      <c r="F1128" s="17"/>
      <c r="G1128" s="17"/>
      <c r="H1128" s="17"/>
      <c r="I1128" s="54"/>
      <c r="J1128" s="45"/>
      <c r="K1128" s="20">
        <f>IF(FluxoCaixa10131514[[#This Row],[Movimento ]]="Saldo Inicial",FluxoCaixa10131514[[#This Row],[R$ (Valores)]],K1127+FluxoCaixa10131514[[#This Row],[Valores Receitas / Despesas]])</f>
        <v>208.91000000004578</v>
      </c>
      <c r="L1128" s="53">
        <f>IF(FluxoCaixa10131514[[#This Row],[Entrada / Saída]]="Saída",FluxoCaixa10131514[[#This Row],[R$ (Valores)]]*-1,FluxoCaixa10131514[[#This Row],[R$ (Valores)]])</f>
        <v>0</v>
      </c>
    </row>
    <row r="1129" spans="2:12">
      <c r="B1129" s="48"/>
      <c r="C1129" s="48"/>
      <c r="D1129" s="16"/>
      <c r="E1129" s="48"/>
      <c r="F1129" s="17"/>
      <c r="G1129" s="17"/>
      <c r="H1129" s="17"/>
      <c r="I1129" s="54"/>
      <c r="J1129" s="45"/>
      <c r="K1129" s="20">
        <f>IF(FluxoCaixa10131514[[#This Row],[Movimento ]]="Saldo Inicial",FluxoCaixa10131514[[#This Row],[R$ (Valores)]],K1128+FluxoCaixa10131514[[#This Row],[Valores Receitas / Despesas]])</f>
        <v>208.91000000004578</v>
      </c>
      <c r="L1129" s="53">
        <f>IF(FluxoCaixa10131514[[#This Row],[Entrada / Saída]]="Saída",FluxoCaixa10131514[[#This Row],[R$ (Valores)]]*-1,FluxoCaixa10131514[[#This Row],[R$ (Valores)]])</f>
        <v>0</v>
      </c>
    </row>
    <row r="1130" spans="2:12">
      <c r="B1130" s="48"/>
      <c r="C1130" s="48"/>
      <c r="D1130" s="16"/>
      <c r="E1130" s="48"/>
      <c r="F1130" s="17"/>
      <c r="G1130" s="17"/>
      <c r="H1130" s="17"/>
      <c r="I1130" s="54"/>
      <c r="J1130" s="45"/>
      <c r="K1130" s="20">
        <f>IF(FluxoCaixa10131514[[#This Row],[Movimento ]]="Saldo Inicial",FluxoCaixa10131514[[#This Row],[R$ (Valores)]],K1129+FluxoCaixa10131514[[#This Row],[Valores Receitas / Despesas]])</f>
        <v>208.91000000004578</v>
      </c>
      <c r="L1130" s="53">
        <f>IF(FluxoCaixa10131514[[#This Row],[Entrada / Saída]]="Saída",FluxoCaixa10131514[[#This Row],[R$ (Valores)]]*-1,FluxoCaixa10131514[[#This Row],[R$ (Valores)]])</f>
        <v>0</v>
      </c>
    </row>
    <row r="1131" spans="2:12">
      <c r="B1131" s="48"/>
      <c r="C1131" s="48"/>
      <c r="D1131" s="16"/>
      <c r="E1131" s="48"/>
      <c r="F1131" s="17"/>
      <c r="G1131" s="17"/>
      <c r="H1131" s="17"/>
      <c r="I1131" s="54"/>
      <c r="J1131" s="45"/>
      <c r="K1131" s="20">
        <f>IF(FluxoCaixa10131514[[#This Row],[Movimento ]]="Saldo Inicial",FluxoCaixa10131514[[#This Row],[R$ (Valores)]],K1130+FluxoCaixa10131514[[#This Row],[Valores Receitas / Despesas]])</f>
        <v>208.91000000004578</v>
      </c>
      <c r="L1131" s="53">
        <f>IF(FluxoCaixa10131514[[#This Row],[Entrada / Saída]]="Saída",FluxoCaixa10131514[[#This Row],[R$ (Valores)]]*-1,FluxoCaixa10131514[[#This Row],[R$ (Valores)]])</f>
        <v>0</v>
      </c>
    </row>
    <row r="1132" spans="2:12">
      <c r="B1132" s="48"/>
      <c r="C1132" s="48"/>
      <c r="D1132" s="16"/>
      <c r="E1132" s="48"/>
      <c r="F1132" s="17"/>
      <c r="G1132" s="17"/>
      <c r="H1132" s="17"/>
      <c r="I1132" s="54"/>
      <c r="J1132" s="45"/>
      <c r="K1132" s="20">
        <f>IF(FluxoCaixa10131514[[#This Row],[Movimento ]]="Saldo Inicial",FluxoCaixa10131514[[#This Row],[R$ (Valores)]],K1131+FluxoCaixa10131514[[#This Row],[Valores Receitas / Despesas]])</f>
        <v>208.91000000004578</v>
      </c>
      <c r="L1132" s="53">
        <f>IF(FluxoCaixa10131514[[#This Row],[Entrada / Saída]]="Saída",FluxoCaixa10131514[[#This Row],[R$ (Valores)]]*-1,FluxoCaixa10131514[[#This Row],[R$ (Valores)]])</f>
        <v>0</v>
      </c>
    </row>
    <row r="1133" spans="2:12">
      <c r="B1133" s="48"/>
      <c r="C1133" s="48"/>
      <c r="D1133" s="16"/>
      <c r="E1133" s="48"/>
      <c r="F1133" s="17"/>
      <c r="G1133" s="17"/>
      <c r="H1133" s="17"/>
      <c r="I1133" s="54"/>
      <c r="J1133" s="45"/>
      <c r="K1133" s="20">
        <f>IF(FluxoCaixa10131514[[#This Row],[Movimento ]]="Saldo Inicial",FluxoCaixa10131514[[#This Row],[R$ (Valores)]],K1132+FluxoCaixa10131514[[#This Row],[Valores Receitas / Despesas]])</f>
        <v>208.91000000004578</v>
      </c>
      <c r="L1133" s="53">
        <f>IF(FluxoCaixa10131514[[#This Row],[Entrada / Saída]]="Saída",FluxoCaixa10131514[[#This Row],[R$ (Valores)]]*-1,FluxoCaixa10131514[[#This Row],[R$ (Valores)]])</f>
        <v>0</v>
      </c>
    </row>
    <row r="1134" spans="2:12">
      <c r="B1134" s="48"/>
      <c r="C1134" s="48"/>
      <c r="D1134" s="16"/>
      <c r="E1134" s="48"/>
      <c r="F1134" s="17"/>
      <c r="G1134" s="17"/>
      <c r="H1134" s="17"/>
      <c r="I1134" s="54"/>
      <c r="J1134" s="45"/>
      <c r="K1134" s="20">
        <f>IF(FluxoCaixa10131514[[#This Row],[Movimento ]]="Saldo Inicial",FluxoCaixa10131514[[#This Row],[R$ (Valores)]],K1133+FluxoCaixa10131514[[#This Row],[Valores Receitas / Despesas]])</f>
        <v>208.91000000004578</v>
      </c>
      <c r="L1134" s="53">
        <f>IF(FluxoCaixa10131514[[#This Row],[Entrada / Saída]]="Saída",FluxoCaixa10131514[[#This Row],[R$ (Valores)]]*-1,FluxoCaixa10131514[[#This Row],[R$ (Valores)]])</f>
        <v>0</v>
      </c>
    </row>
    <row r="1135" spans="2:12">
      <c r="B1135" s="48"/>
      <c r="C1135" s="48"/>
      <c r="D1135" s="16"/>
      <c r="E1135" s="48"/>
      <c r="F1135" s="17"/>
      <c r="G1135" s="17"/>
      <c r="H1135" s="17"/>
      <c r="I1135" s="54"/>
      <c r="J1135" s="45"/>
      <c r="K1135" s="20">
        <f>IF(FluxoCaixa10131514[[#This Row],[Movimento ]]="Saldo Inicial",FluxoCaixa10131514[[#This Row],[R$ (Valores)]],K1134+FluxoCaixa10131514[[#This Row],[Valores Receitas / Despesas]])</f>
        <v>208.91000000004578</v>
      </c>
      <c r="L1135" s="53">
        <f>IF(FluxoCaixa10131514[[#This Row],[Entrada / Saída]]="Saída",FluxoCaixa10131514[[#This Row],[R$ (Valores)]]*-1,FluxoCaixa10131514[[#This Row],[R$ (Valores)]])</f>
        <v>0</v>
      </c>
    </row>
    <row r="1136" spans="2:12">
      <c r="B1136" s="48"/>
      <c r="C1136" s="48"/>
      <c r="D1136" s="16"/>
      <c r="E1136" s="48"/>
      <c r="F1136" s="17"/>
      <c r="G1136" s="17"/>
      <c r="H1136" s="17"/>
      <c r="I1136" s="54"/>
      <c r="J1136" s="45"/>
      <c r="K1136" s="20">
        <f>IF(FluxoCaixa10131514[[#This Row],[Movimento ]]="Saldo Inicial",FluxoCaixa10131514[[#This Row],[R$ (Valores)]],K1135+FluxoCaixa10131514[[#This Row],[Valores Receitas / Despesas]])</f>
        <v>208.91000000004578</v>
      </c>
      <c r="L1136" s="53">
        <f>IF(FluxoCaixa10131514[[#This Row],[Entrada / Saída]]="Saída",FluxoCaixa10131514[[#This Row],[R$ (Valores)]]*-1,FluxoCaixa10131514[[#This Row],[R$ (Valores)]])</f>
        <v>0</v>
      </c>
    </row>
    <row r="1137" spans="2:12">
      <c r="B1137" s="48"/>
      <c r="C1137" s="48"/>
      <c r="D1137" s="16"/>
      <c r="E1137" s="48"/>
      <c r="F1137" s="17"/>
      <c r="G1137" s="17"/>
      <c r="H1137" s="17"/>
      <c r="I1137" s="54"/>
      <c r="J1137" s="45"/>
      <c r="K1137" s="20">
        <f>IF(FluxoCaixa10131514[[#This Row],[Movimento ]]="Saldo Inicial",FluxoCaixa10131514[[#This Row],[R$ (Valores)]],K1136+FluxoCaixa10131514[[#This Row],[Valores Receitas / Despesas]])</f>
        <v>208.91000000004578</v>
      </c>
      <c r="L1137" s="53">
        <f>IF(FluxoCaixa10131514[[#This Row],[Entrada / Saída]]="Saída",FluxoCaixa10131514[[#This Row],[R$ (Valores)]]*-1,FluxoCaixa10131514[[#This Row],[R$ (Valores)]])</f>
        <v>0</v>
      </c>
    </row>
    <row r="1138" spans="2:12">
      <c r="B1138" s="48"/>
      <c r="C1138" s="48"/>
      <c r="D1138" s="16"/>
      <c r="E1138" s="48"/>
      <c r="F1138" s="17"/>
      <c r="G1138" s="17"/>
      <c r="H1138" s="17"/>
      <c r="I1138" s="54"/>
      <c r="J1138" s="45"/>
      <c r="K1138" s="20">
        <f>IF(FluxoCaixa10131514[[#This Row],[Movimento ]]="Saldo Inicial",FluxoCaixa10131514[[#This Row],[R$ (Valores)]],K1137+FluxoCaixa10131514[[#This Row],[Valores Receitas / Despesas]])</f>
        <v>208.91000000004578</v>
      </c>
      <c r="L1138" s="53">
        <f>IF(FluxoCaixa10131514[[#This Row],[Entrada / Saída]]="Saída",FluxoCaixa10131514[[#This Row],[R$ (Valores)]]*-1,FluxoCaixa10131514[[#This Row],[R$ (Valores)]])</f>
        <v>0</v>
      </c>
    </row>
    <row r="1139" spans="2:12">
      <c r="B1139" s="48"/>
      <c r="C1139" s="48"/>
      <c r="D1139" s="16"/>
      <c r="E1139" s="48"/>
      <c r="F1139" s="17"/>
      <c r="G1139" s="17"/>
      <c r="H1139" s="17"/>
      <c r="I1139" s="54"/>
      <c r="J1139" s="45"/>
      <c r="K1139" s="20">
        <f>IF(FluxoCaixa10131514[[#This Row],[Movimento ]]="Saldo Inicial",FluxoCaixa10131514[[#This Row],[R$ (Valores)]],K1138+FluxoCaixa10131514[[#This Row],[Valores Receitas / Despesas]])</f>
        <v>208.91000000004578</v>
      </c>
      <c r="L1139" s="53">
        <f>IF(FluxoCaixa10131514[[#This Row],[Entrada / Saída]]="Saída",FluxoCaixa10131514[[#This Row],[R$ (Valores)]]*-1,FluxoCaixa10131514[[#This Row],[R$ (Valores)]])</f>
        <v>0</v>
      </c>
    </row>
    <row r="1140" spans="2:12">
      <c r="B1140" s="48"/>
      <c r="C1140" s="48"/>
      <c r="D1140" s="16"/>
      <c r="E1140" s="48"/>
      <c r="F1140" s="17"/>
      <c r="G1140" s="17"/>
      <c r="H1140" s="17"/>
      <c r="I1140" s="54"/>
      <c r="J1140" s="45"/>
      <c r="K1140" s="20">
        <f>IF(FluxoCaixa10131514[[#This Row],[Movimento ]]="Saldo Inicial",FluxoCaixa10131514[[#This Row],[R$ (Valores)]],K1139+FluxoCaixa10131514[[#This Row],[Valores Receitas / Despesas]])</f>
        <v>208.91000000004578</v>
      </c>
      <c r="L1140" s="53">
        <f>IF(FluxoCaixa10131514[[#This Row],[Entrada / Saída]]="Saída",FluxoCaixa10131514[[#This Row],[R$ (Valores)]]*-1,FluxoCaixa10131514[[#This Row],[R$ (Valores)]])</f>
        <v>0</v>
      </c>
    </row>
    <row r="1141" spans="2:12">
      <c r="B1141" s="48"/>
      <c r="C1141" s="48"/>
      <c r="D1141" s="16"/>
      <c r="E1141" s="48"/>
      <c r="F1141" s="17"/>
      <c r="G1141" s="17"/>
      <c r="H1141" s="17"/>
      <c r="I1141" s="54"/>
      <c r="J1141" s="45"/>
      <c r="K1141" s="20">
        <f>IF(FluxoCaixa10131514[[#This Row],[Movimento ]]="Saldo Inicial",FluxoCaixa10131514[[#This Row],[R$ (Valores)]],K1140+FluxoCaixa10131514[[#This Row],[Valores Receitas / Despesas]])</f>
        <v>208.91000000004578</v>
      </c>
      <c r="L1141" s="53">
        <f>IF(FluxoCaixa10131514[[#This Row],[Entrada / Saída]]="Saída",FluxoCaixa10131514[[#This Row],[R$ (Valores)]]*-1,FluxoCaixa10131514[[#This Row],[R$ (Valores)]])</f>
        <v>0</v>
      </c>
    </row>
    <row r="1142" spans="2:12">
      <c r="B1142" s="48"/>
      <c r="C1142" s="48"/>
      <c r="D1142" s="16"/>
      <c r="E1142" s="48"/>
      <c r="F1142" s="17"/>
      <c r="G1142" s="17"/>
      <c r="H1142" s="17"/>
      <c r="I1142" s="54"/>
      <c r="J1142" s="45"/>
      <c r="K1142" s="20">
        <f>IF(FluxoCaixa10131514[[#This Row],[Movimento ]]="Saldo Inicial",FluxoCaixa10131514[[#This Row],[R$ (Valores)]],K1141+FluxoCaixa10131514[[#This Row],[Valores Receitas / Despesas]])</f>
        <v>208.91000000004578</v>
      </c>
      <c r="L1142" s="53">
        <f>IF(FluxoCaixa10131514[[#This Row],[Entrada / Saída]]="Saída",FluxoCaixa10131514[[#This Row],[R$ (Valores)]]*-1,FluxoCaixa10131514[[#This Row],[R$ (Valores)]])</f>
        <v>0</v>
      </c>
    </row>
    <row r="1143" spans="2:12">
      <c r="B1143" s="48"/>
      <c r="C1143" s="48"/>
      <c r="D1143" s="16"/>
      <c r="E1143" s="48"/>
      <c r="F1143" s="17"/>
      <c r="G1143" s="17"/>
      <c r="H1143" s="17"/>
      <c r="I1143" s="54"/>
      <c r="J1143" s="45"/>
      <c r="K1143" s="20">
        <f>IF(FluxoCaixa10131514[[#This Row],[Movimento ]]="Saldo Inicial",FluxoCaixa10131514[[#This Row],[R$ (Valores)]],K1142+FluxoCaixa10131514[[#This Row],[Valores Receitas / Despesas]])</f>
        <v>208.91000000004578</v>
      </c>
      <c r="L1143" s="53">
        <f>IF(FluxoCaixa10131514[[#This Row],[Entrada / Saída]]="Saída",FluxoCaixa10131514[[#This Row],[R$ (Valores)]]*-1,FluxoCaixa10131514[[#This Row],[R$ (Valores)]])</f>
        <v>0</v>
      </c>
    </row>
    <row r="1144" spans="2:12">
      <c r="B1144" s="48"/>
      <c r="C1144" s="48"/>
      <c r="D1144" s="16"/>
      <c r="E1144" s="48"/>
      <c r="F1144" s="17"/>
      <c r="G1144" s="17"/>
      <c r="H1144" s="17"/>
      <c r="I1144" s="54"/>
      <c r="J1144" s="45"/>
      <c r="K1144" s="20">
        <f>IF(FluxoCaixa10131514[[#This Row],[Movimento ]]="Saldo Inicial",FluxoCaixa10131514[[#This Row],[R$ (Valores)]],K1143+FluxoCaixa10131514[[#This Row],[Valores Receitas / Despesas]])</f>
        <v>208.91000000004578</v>
      </c>
      <c r="L1144" s="53">
        <f>IF(FluxoCaixa10131514[[#This Row],[Entrada / Saída]]="Saída",FluxoCaixa10131514[[#This Row],[R$ (Valores)]]*-1,FluxoCaixa10131514[[#This Row],[R$ (Valores)]])</f>
        <v>0</v>
      </c>
    </row>
    <row r="1145" spans="2:12">
      <c r="B1145" s="48"/>
      <c r="C1145" s="48"/>
      <c r="D1145" s="16"/>
      <c r="E1145" s="48"/>
      <c r="F1145" s="17"/>
      <c r="G1145" s="17"/>
      <c r="H1145" s="17"/>
      <c r="I1145" s="54"/>
      <c r="J1145" s="45"/>
      <c r="K1145" s="20">
        <f>IF(FluxoCaixa10131514[[#This Row],[Movimento ]]="Saldo Inicial",FluxoCaixa10131514[[#This Row],[R$ (Valores)]],K1144+FluxoCaixa10131514[[#This Row],[Valores Receitas / Despesas]])</f>
        <v>208.91000000004578</v>
      </c>
      <c r="L1145" s="53">
        <f>IF(FluxoCaixa10131514[[#This Row],[Entrada / Saída]]="Saída",FluxoCaixa10131514[[#This Row],[R$ (Valores)]]*-1,FluxoCaixa10131514[[#This Row],[R$ (Valores)]])</f>
        <v>0</v>
      </c>
    </row>
    <row r="1146" spans="2:12">
      <c r="B1146" s="48"/>
      <c r="C1146" s="48"/>
      <c r="D1146" s="16"/>
      <c r="E1146" s="48"/>
      <c r="F1146" s="17"/>
      <c r="G1146" s="17"/>
      <c r="H1146" s="17"/>
      <c r="I1146" s="54"/>
      <c r="J1146" s="45"/>
      <c r="K1146" s="20">
        <f>IF(FluxoCaixa10131514[[#This Row],[Movimento ]]="Saldo Inicial",FluxoCaixa10131514[[#This Row],[R$ (Valores)]],K1145+FluxoCaixa10131514[[#This Row],[Valores Receitas / Despesas]])</f>
        <v>208.91000000004578</v>
      </c>
      <c r="L1146" s="53">
        <f>IF(FluxoCaixa10131514[[#This Row],[Entrada / Saída]]="Saída",FluxoCaixa10131514[[#This Row],[R$ (Valores)]]*-1,FluxoCaixa10131514[[#This Row],[R$ (Valores)]])</f>
        <v>0</v>
      </c>
    </row>
    <row r="1147" spans="2:12">
      <c r="B1147" s="48"/>
      <c r="C1147" s="48"/>
      <c r="D1147" s="16"/>
      <c r="E1147" s="48"/>
      <c r="F1147" s="17"/>
      <c r="G1147" s="17"/>
      <c r="H1147" s="17"/>
      <c r="I1147" s="54"/>
      <c r="J1147" s="45"/>
      <c r="K1147" s="20">
        <f>IF(FluxoCaixa10131514[[#This Row],[Movimento ]]="Saldo Inicial",FluxoCaixa10131514[[#This Row],[R$ (Valores)]],K1146+FluxoCaixa10131514[[#This Row],[Valores Receitas / Despesas]])</f>
        <v>208.91000000004578</v>
      </c>
      <c r="L1147" s="53">
        <f>IF(FluxoCaixa10131514[[#This Row],[Entrada / Saída]]="Saída",FluxoCaixa10131514[[#This Row],[R$ (Valores)]]*-1,FluxoCaixa10131514[[#This Row],[R$ (Valores)]])</f>
        <v>0</v>
      </c>
    </row>
    <row r="1148" spans="2:12">
      <c r="B1148" s="48"/>
      <c r="C1148" s="48"/>
      <c r="D1148" s="16"/>
      <c r="E1148" s="48"/>
      <c r="F1148" s="17"/>
      <c r="G1148" s="17"/>
      <c r="H1148" s="17"/>
      <c r="I1148" s="54"/>
      <c r="J1148" s="45"/>
      <c r="K1148" s="20">
        <f>IF(FluxoCaixa10131514[[#This Row],[Movimento ]]="Saldo Inicial",FluxoCaixa10131514[[#This Row],[R$ (Valores)]],K1147+FluxoCaixa10131514[[#This Row],[Valores Receitas / Despesas]])</f>
        <v>208.91000000004578</v>
      </c>
      <c r="L1148" s="53">
        <f>IF(FluxoCaixa10131514[[#This Row],[Entrada / Saída]]="Saída",FluxoCaixa10131514[[#This Row],[R$ (Valores)]]*-1,FluxoCaixa10131514[[#This Row],[R$ (Valores)]])</f>
        <v>0</v>
      </c>
    </row>
    <row r="1149" spans="2:12">
      <c r="B1149" s="48"/>
      <c r="C1149" s="48"/>
      <c r="D1149" s="16"/>
      <c r="E1149" s="48"/>
      <c r="F1149" s="17"/>
      <c r="G1149" s="17"/>
      <c r="H1149" s="17"/>
      <c r="I1149" s="54"/>
      <c r="J1149" s="45"/>
      <c r="K1149" s="20">
        <f>IF(FluxoCaixa10131514[[#This Row],[Movimento ]]="Saldo Inicial",FluxoCaixa10131514[[#This Row],[R$ (Valores)]],K1148+FluxoCaixa10131514[[#This Row],[Valores Receitas / Despesas]])</f>
        <v>208.91000000004578</v>
      </c>
      <c r="L1149" s="53">
        <f>IF(FluxoCaixa10131514[[#This Row],[Entrada / Saída]]="Saída",FluxoCaixa10131514[[#This Row],[R$ (Valores)]]*-1,FluxoCaixa10131514[[#This Row],[R$ (Valores)]])</f>
        <v>0</v>
      </c>
    </row>
    <row r="1150" spans="2:12">
      <c r="B1150" s="48"/>
      <c r="C1150" s="48"/>
      <c r="D1150" s="16"/>
      <c r="E1150" s="48"/>
      <c r="F1150" s="17"/>
      <c r="G1150" s="17"/>
      <c r="H1150" s="17"/>
      <c r="I1150" s="54"/>
      <c r="J1150" s="45"/>
      <c r="K1150" s="20">
        <f>IF(FluxoCaixa10131514[[#This Row],[Movimento ]]="Saldo Inicial",FluxoCaixa10131514[[#This Row],[R$ (Valores)]],K1149+FluxoCaixa10131514[[#This Row],[Valores Receitas / Despesas]])</f>
        <v>208.91000000004578</v>
      </c>
      <c r="L1150" s="53">
        <f>IF(FluxoCaixa10131514[[#This Row],[Entrada / Saída]]="Saída",FluxoCaixa10131514[[#This Row],[R$ (Valores)]]*-1,FluxoCaixa10131514[[#This Row],[R$ (Valores)]])</f>
        <v>0</v>
      </c>
    </row>
    <row r="1151" spans="2:12">
      <c r="B1151" s="48"/>
      <c r="C1151" s="48"/>
      <c r="D1151" s="16"/>
      <c r="E1151" s="48"/>
      <c r="F1151" s="17"/>
      <c r="G1151" s="17"/>
      <c r="H1151" s="17"/>
      <c r="I1151" s="54"/>
      <c r="J1151" s="45"/>
      <c r="K1151" s="20">
        <f>IF(FluxoCaixa10131514[[#This Row],[Movimento ]]="Saldo Inicial",FluxoCaixa10131514[[#This Row],[R$ (Valores)]],K1150+FluxoCaixa10131514[[#This Row],[Valores Receitas / Despesas]])</f>
        <v>208.91000000004578</v>
      </c>
      <c r="L1151" s="53">
        <f>IF(FluxoCaixa10131514[[#This Row],[Entrada / Saída]]="Saída",FluxoCaixa10131514[[#This Row],[R$ (Valores)]]*-1,FluxoCaixa10131514[[#This Row],[R$ (Valores)]])</f>
        <v>0</v>
      </c>
    </row>
    <row r="1152" spans="2:12">
      <c r="B1152" s="48"/>
      <c r="C1152" s="48"/>
      <c r="D1152" s="16"/>
      <c r="E1152" s="48"/>
      <c r="F1152" s="17"/>
      <c r="G1152" s="17"/>
      <c r="H1152" s="17"/>
      <c r="I1152" s="54"/>
      <c r="J1152" s="45"/>
      <c r="K1152" s="20">
        <f>IF(FluxoCaixa10131514[[#This Row],[Movimento ]]="Saldo Inicial",FluxoCaixa10131514[[#This Row],[R$ (Valores)]],K1151+FluxoCaixa10131514[[#This Row],[Valores Receitas / Despesas]])</f>
        <v>208.91000000004578</v>
      </c>
      <c r="L1152" s="53">
        <f>IF(FluxoCaixa10131514[[#This Row],[Entrada / Saída]]="Saída",FluxoCaixa10131514[[#This Row],[R$ (Valores)]]*-1,FluxoCaixa10131514[[#This Row],[R$ (Valores)]])</f>
        <v>0</v>
      </c>
    </row>
    <row r="1153" spans="2:12">
      <c r="B1153" s="48"/>
      <c r="C1153" s="48"/>
      <c r="D1153" s="16"/>
      <c r="E1153" s="48"/>
      <c r="F1153" s="17"/>
      <c r="G1153" s="17"/>
      <c r="H1153" s="17"/>
      <c r="I1153" s="54"/>
      <c r="J1153" s="45"/>
      <c r="K1153" s="20">
        <f>IF(FluxoCaixa10131514[[#This Row],[Movimento ]]="Saldo Inicial",FluxoCaixa10131514[[#This Row],[R$ (Valores)]],K1152+FluxoCaixa10131514[[#This Row],[Valores Receitas / Despesas]])</f>
        <v>208.91000000004578</v>
      </c>
      <c r="L1153" s="53">
        <f>IF(FluxoCaixa10131514[[#This Row],[Entrada / Saída]]="Saída",FluxoCaixa10131514[[#This Row],[R$ (Valores)]]*-1,FluxoCaixa10131514[[#This Row],[R$ (Valores)]])</f>
        <v>0</v>
      </c>
    </row>
    <row r="1154" spans="2:12">
      <c r="B1154" s="48"/>
      <c r="C1154" s="48"/>
      <c r="D1154" s="16"/>
      <c r="E1154" s="48"/>
      <c r="F1154" s="17"/>
      <c r="G1154" s="17"/>
      <c r="H1154" s="17"/>
      <c r="I1154" s="54"/>
      <c r="J1154" s="45"/>
      <c r="K1154" s="20">
        <f>IF(FluxoCaixa10131514[[#This Row],[Movimento ]]="Saldo Inicial",FluxoCaixa10131514[[#This Row],[R$ (Valores)]],K1153+FluxoCaixa10131514[[#This Row],[Valores Receitas / Despesas]])</f>
        <v>208.91000000004578</v>
      </c>
      <c r="L1154" s="53">
        <f>IF(FluxoCaixa10131514[[#This Row],[Entrada / Saída]]="Saída",FluxoCaixa10131514[[#This Row],[R$ (Valores)]]*-1,FluxoCaixa10131514[[#This Row],[R$ (Valores)]])</f>
        <v>0</v>
      </c>
    </row>
    <row r="1155" spans="2:12">
      <c r="B1155" s="48"/>
      <c r="C1155" s="48"/>
      <c r="D1155" s="16"/>
      <c r="E1155" s="48"/>
      <c r="F1155" s="17"/>
      <c r="G1155" s="17"/>
      <c r="H1155" s="17"/>
      <c r="I1155" s="54"/>
      <c r="J1155" s="45"/>
      <c r="K1155" s="20">
        <f>IF(FluxoCaixa10131514[[#This Row],[Movimento ]]="Saldo Inicial",FluxoCaixa10131514[[#This Row],[R$ (Valores)]],K1154+FluxoCaixa10131514[[#This Row],[Valores Receitas / Despesas]])</f>
        <v>208.91000000004578</v>
      </c>
      <c r="L1155" s="53">
        <f>IF(FluxoCaixa10131514[[#This Row],[Entrada / Saída]]="Saída",FluxoCaixa10131514[[#This Row],[R$ (Valores)]]*-1,FluxoCaixa10131514[[#This Row],[R$ (Valores)]])</f>
        <v>0</v>
      </c>
    </row>
    <row r="1156" spans="2:12">
      <c r="B1156" s="48"/>
      <c r="C1156" s="48"/>
      <c r="D1156" s="16"/>
      <c r="E1156" s="48"/>
      <c r="F1156" s="17"/>
      <c r="G1156" s="17"/>
      <c r="H1156" s="17"/>
      <c r="I1156" s="54"/>
      <c r="J1156" s="45"/>
      <c r="K1156" s="20">
        <f>IF(FluxoCaixa10131514[[#This Row],[Movimento ]]="Saldo Inicial",FluxoCaixa10131514[[#This Row],[R$ (Valores)]],K1155+FluxoCaixa10131514[[#This Row],[Valores Receitas / Despesas]])</f>
        <v>208.91000000004578</v>
      </c>
      <c r="L1156" s="53">
        <f>IF(FluxoCaixa10131514[[#This Row],[Entrada / Saída]]="Saída",FluxoCaixa10131514[[#This Row],[R$ (Valores)]]*-1,FluxoCaixa10131514[[#This Row],[R$ (Valores)]])</f>
        <v>0</v>
      </c>
    </row>
    <row r="1157" spans="2:12">
      <c r="B1157" s="48"/>
      <c r="C1157" s="48"/>
      <c r="D1157" s="16"/>
      <c r="E1157" s="48"/>
      <c r="F1157" s="17"/>
      <c r="G1157" s="17"/>
      <c r="H1157" s="17"/>
      <c r="I1157" s="54"/>
      <c r="J1157" s="45"/>
      <c r="K1157" s="20">
        <f>IF(FluxoCaixa10131514[[#This Row],[Movimento ]]="Saldo Inicial",FluxoCaixa10131514[[#This Row],[R$ (Valores)]],K1156+FluxoCaixa10131514[[#This Row],[Valores Receitas / Despesas]])</f>
        <v>208.91000000004578</v>
      </c>
      <c r="L1157" s="53">
        <f>IF(FluxoCaixa10131514[[#This Row],[Entrada / Saída]]="Saída",FluxoCaixa10131514[[#This Row],[R$ (Valores)]]*-1,FluxoCaixa10131514[[#This Row],[R$ (Valores)]])</f>
        <v>0</v>
      </c>
    </row>
    <row r="1158" spans="2:12">
      <c r="B1158" s="48"/>
      <c r="C1158" s="48"/>
      <c r="D1158" s="16"/>
      <c r="E1158" s="48"/>
      <c r="F1158" s="17"/>
      <c r="G1158" s="17"/>
      <c r="H1158" s="17"/>
      <c r="I1158" s="54"/>
      <c r="J1158" s="45"/>
      <c r="K1158" s="20">
        <f>IF(FluxoCaixa10131514[[#This Row],[Movimento ]]="Saldo Inicial",FluxoCaixa10131514[[#This Row],[R$ (Valores)]],K1157+FluxoCaixa10131514[[#This Row],[Valores Receitas / Despesas]])</f>
        <v>208.91000000004578</v>
      </c>
      <c r="L1158" s="53">
        <f>IF(FluxoCaixa10131514[[#This Row],[Entrada / Saída]]="Saída",FluxoCaixa10131514[[#This Row],[R$ (Valores)]]*-1,FluxoCaixa10131514[[#This Row],[R$ (Valores)]])</f>
        <v>0</v>
      </c>
    </row>
    <row r="1159" spans="2:12">
      <c r="B1159" s="48"/>
      <c r="C1159" s="48"/>
      <c r="D1159" s="16"/>
      <c r="E1159" s="48"/>
      <c r="F1159" s="17"/>
      <c r="G1159" s="17"/>
      <c r="H1159" s="17"/>
      <c r="I1159" s="54"/>
      <c r="J1159" s="45"/>
      <c r="K1159" s="20">
        <f>IF(FluxoCaixa10131514[[#This Row],[Movimento ]]="Saldo Inicial",FluxoCaixa10131514[[#This Row],[R$ (Valores)]],K1158+FluxoCaixa10131514[[#This Row],[Valores Receitas / Despesas]])</f>
        <v>208.91000000004578</v>
      </c>
      <c r="L1159" s="53">
        <f>IF(FluxoCaixa10131514[[#This Row],[Entrada / Saída]]="Saída",FluxoCaixa10131514[[#This Row],[R$ (Valores)]]*-1,FluxoCaixa10131514[[#This Row],[R$ (Valores)]])</f>
        <v>0</v>
      </c>
    </row>
    <row r="1160" spans="2:12">
      <c r="B1160" s="48"/>
      <c r="C1160" s="48"/>
      <c r="D1160" s="16"/>
      <c r="E1160" s="48"/>
      <c r="F1160" s="17"/>
      <c r="G1160" s="17"/>
      <c r="H1160" s="17"/>
      <c r="I1160" s="54"/>
      <c r="J1160" s="45"/>
      <c r="K1160" s="20">
        <f>IF(FluxoCaixa10131514[[#This Row],[Movimento ]]="Saldo Inicial",FluxoCaixa10131514[[#This Row],[R$ (Valores)]],K1159+FluxoCaixa10131514[[#This Row],[Valores Receitas / Despesas]])</f>
        <v>208.91000000004578</v>
      </c>
      <c r="L1160" s="53">
        <f>IF(FluxoCaixa10131514[[#This Row],[Entrada / Saída]]="Saída",FluxoCaixa10131514[[#This Row],[R$ (Valores)]]*-1,FluxoCaixa10131514[[#This Row],[R$ (Valores)]])</f>
        <v>0</v>
      </c>
    </row>
    <row r="1161" spans="2:12">
      <c r="B1161" s="48"/>
      <c r="C1161" s="48"/>
      <c r="D1161" s="16"/>
      <c r="E1161" s="48"/>
      <c r="F1161" s="17"/>
      <c r="G1161" s="17"/>
      <c r="H1161" s="17"/>
      <c r="I1161" s="54"/>
      <c r="J1161" s="45"/>
      <c r="K1161" s="20">
        <f>IF(FluxoCaixa10131514[[#This Row],[Movimento ]]="Saldo Inicial",FluxoCaixa10131514[[#This Row],[R$ (Valores)]],K1160+FluxoCaixa10131514[[#This Row],[Valores Receitas / Despesas]])</f>
        <v>208.91000000004578</v>
      </c>
      <c r="L1161" s="53">
        <f>IF(FluxoCaixa10131514[[#This Row],[Entrada / Saída]]="Saída",FluxoCaixa10131514[[#This Row],[R$ (Valores)]]*-1,FluxoCaixa10131514[[#This Row],[R$ (Valores)]])</f>
        <v>0</v>
      </c>
    </row>
    <row r="1162" spans="2:12">
      <c r="B1162" s="48"/>
      <c r="C1162" s="48"/>
      <c r="D1162" s="16"/>
      <c r="E1162" s="48"/>
      <c r="F1162" s="17"/>
      <c r="G1162" s="17"/>
      <c r="H1162" s="17"/>
      <c r="I1162" s="54"/>
      <c r="J1162" s="45"/>
      <c r="K1162" s="20">
        <f>IF(FluxoCaixa10131514[[#This Row],[Movimento ]]="Saldo Inicial",FluxoCaixa10131514[[#This Row],[R$ (Valores)]],K1161+FluxoCaixa10131514[[#This Row],[Valores Receitas / Despesas]])</f>
        <v>208.91000000004578</v>
      </c>
      <c r="L1162" s="53">
        <f>IF(FluxoCaixa10131514[[#This Row],[Entrada / Saída]]="Saída",FluxoCaixa10131514[[#This Row],[R$ (Valores)]]*-1,FluxoCaixa10131514[[#This Row],[R$ (Valores)]])</f>
        <v>0</v>
      </c>
    </row>
    <row r="1163" spans="2:12">
      <c r="B1163" s="48"/>
      <c r="C1163" s="48"/>
      <c r="D1163" s="16"/>
      <c r="E1163" s="48"/>
      <c r="F1163" s="17"/>
      <c r="G1163" s="17"/>
      <c r="H1163" s="17"/>
      <c r="I1163" s="54"/>
      <c r="J1163" s="45"/>
      <c r="K1163" s="20">
        <f>IF(FluxoCaixa10131514[[#This Row],[Movimento ]]="Saldo Inicial",FluxoCaixa10131514[[#This Row],[R$ (Valores)]],K1162+FluxoCaixa10131514[[#This Row],[Valores Receitas / Despesas]])</f>
        <v>208.91000000004578</v>
      </c>
      <c r="L1163" s="53">
        <f>IF(FluxoCaixa10131514[[#This Row],[Entrada / Saída]]="Saída",FluxoCaixa10131514[[#This Row],[R$ (Valores)]]*-1,FluxoCaixa10131514[[#This Row],[R$ (Valores)]])</f>
        <v>0</v>
      </c>
    </row>
    <row r="1164" spans="2:12">
      <c r="B1164" s="48"/>
      <c r="C1164" s="48"/>
      <c r="D1164" s="16"/>
      <c r="E1164" s="48"/>
      <c r="F1164" s="17"/>
      <c r="G1164" s="17"/>
      <c r="H1164" s="17"/>
      <c r="I1164" s="54"/>
      <c r="J1164" s="45"/>
      <c r="K1164" s="20">
        <f>IF(FluxoCaixa10131514[[#This Row],[Movimento ]]="Saldo Inicial",FluxoCaixa10131514[[#This Row],[R$ (Valores)]],K1163+FluxoCaixa10131514[[#This Row],[Valores Receitas / Despesas]])</f>
        <v>208.91000000004578</v>
      </c>
      <c r="L1164" s="53">
        <f>IF(FluxoCaixa10131514[[#This Row],[Entrada / Saída]]="Saída",FluxoCaixa10131514[[#This Row],[R$ (Valores)]]*-1,FluxoCaixa10131514[[#This Row],[R$ (Valores)]])</f>
        <v>0</v>
      </c>
    </row>
    <row r="1165" spans="2:12">
      <c r="B1165" s="48"/>
      <c r="C1165" s="48"/>
      <c r="D1165" s="16"/>
      <c r="E1165" s="48"/>
      <c r="F1165" s="17"/>
      <c r="G1165" s="17"/>
      <c r="H1165" s="17"/>
      <c r="I1165" s="54"/>
      <c r="J1165" s="45"/>
      <c r="K1165" s="20">
        <f>IF(FluxoCaixa10131514[[#This Row],[Movimento ]]="Saldo Inicial",FluxoCaixa10131514[[#This Row],[R$ (Valores)]],K1164+FluxoCaixa10131514[[#This Row],[Valores Receitas / Despesas]])</f>
        <v>208.91000000004578</v>
      </c>
      <c r="L1165" s="53">
        <f>IF(FluxoCaixa10131514[[#This Row],[Entrada / Saída]]="Saída",FluxoCaixa10131514[[#This Row],[R$ (Valores)]]*-1,FluxoCaixa10131514[[#This Row],[R$ (Valores)]])</f>
        <v>0</v>
      </c>
    </row>
    <row r="1166" spans="2:12">
      <c r="B1166" s="48"/>
      <c r="C1166" s="48"/>
      <c r="D1166" s="16"/>
      <c r="E1166" s="48"/>
      <c r="F1166" s="17"/>
      <c r="G1166" s="17"/>
      <c r="H1166" s="17"/>
      <c r="I1166" s="54"/>
      <c r="J1166" s="45"/>
      <c r="K1166" s="20">
        <f>IF(FluxoCaixa10131514[[#This Row],[Movimento ]]="Saldo Inicial",FluxoCaixa10131514[[#This Row],[R$ (Valores)]],K1165+FluxoCaixa10131514[[#This Row],[Valores Receitas / Despesas]])</f>
        <v>208.91000000004578</v>
      </c>
      <c r="L1166" s="53">
        <f>IF(FluxoCaixa10131514[[#This Row],[Entrada / Saída]]="Saída",FluxoCaixa10131514[[#This Row],[R$ (Valores)]]*-1,FluxoCaixa10131514[[#This Row],[R$ (Valores)]])</f>
        <v>0</v>
      </c>
    </row>
    <row r="1167" spans="2:12">
      <c r="B1167" s="48"/>
      <c r="C1167" s="48"/>
      <c r="D1167" s="16"/>
      <c r="E1167" s="48"/>
      <c r="F1167" s="17"/>
      <c r="G1167" s="17"/>
      <c r="H1167" s="17"/>
      <c r="I1167" s="54"/>
      <c r="J1167" s="45"/>
      <c r="K1167" s="20">
        <f>IF(FluxoCaixa10131514[[#This Row],[Movimento ]]="Saldo Inicial",FluxoCaixa10131514[[#This Row],[R$ (Valores)]],K1166+FluxoCaixa10131514[[#This Row],[Valores Receitas / Despesas]])</f>
        <v>208.91000000004578</v>
      </c>
      <c r="L1167" s="53">
        <f>IF(FluxoCaixa10131514[[#This Row],[Entrada / Saída]]="Saída",FluxoCaixa10131514[[#This Row],[R$ (Valores)]]*-1,FluxoCaixa10131514[[#This Row],[R$ (Valores)]])</f>
        <v>0</v>
      </c>
    </row>
    <row r="1168" spans="2:12">
      <c r="B1168" s="48"/>
      <c r="C1168" s="48"/>
      <c r="D1168" s="16"/>
      <c r="E1168" s="48"/>
      <c r="F1168" s="17"/>
      <c r="G1168" s="17"/>
      <c r="H1168" s="17"/>
      <c r="I1168" s="54"/>
      <c r="J1168" s="45"/>
      <c r="K1168" s="20">
        <f>IF(FluxoCaixa10131514[[#This Row],[Movimento ]]="Saldo Inicial",FluxoCaixa10131514[[#This Row],[R$ (Valores)]],K1167+FluxoCaixa10131514[[#This Row],[Valores Receitas / Despesas]])</f>
        <v>208.91000000004578</v>
      </c>
      <c r="L1168" s="53">
        <f>IF(FluxoCaixa10131514[[#This Row],[Entrada / Saída]]="Saída",FluxoCaixa10131514[[#This Row],[R$ (Valores)]]*-1,FluxoCaixa10131514[[#This Row],[R$ (Valores)]])</f>
        <v>0</v>
      </c>
    </row>
    <row r="1169" spans="2:12">
      <c r="B1169" s="48"/>
      <c r="C1169" s="48"/>
      <c r="D1169" s="16"/>
      <c r="E1169" s="48"/>
      <c r="F1169" s="17"/>
      <c r="G1169" s="17"/>
      <c r="H1169" s="17"/>
      <c r="I1169" s="54"/>
      <c r="J1169" s="45"/>
      <c r="K1169" s="20">
        <f>IF(FluxoCaixa10131514[[#This Row],[Movimento ]]="Saldo Inicial",FluxoCaixa10131514[[#This Row],[R$ (Valores)]],K1168+FluxoCaixa10131514[[#This Row],[Valores Receitas / Despesas]])</f>
        <v>208.91000000004578</v>
      </c>
      <c r="L1169" s="53">
        <f>IF(FluxoCaixa10131514[[#This Row],[Entrada / Saída]]="Saída",FluxoCaixa10131514[[#This Row],[R$ (Valores)]]*-1,FluxoCaixa10131514[[#This Row],[R$ (Valores)]])</f>
        <v>0</v>
      </c>
    </row>
    <row r="1170" spans="2:12">
      <c r="B1170" s="48"/>
      <c r="C1170" s="48"/>
      <c r="D1170" s="16"/>
      <c r="E1170" s="48"/>
      <c r="F1170" s="17"/>
      <c r="G1170" s="17"/>
      <c r="H1170" s="17"/>
      <c r="I1170" s="54"/>
      <c r="J1170" s="45"/>
      <c r="K1170" s="20">
        <f>IF(FluxoCaixa10131514[[#This Row],[Movimento ]]="Saldo Inicial",FluxoCaixa10131514[[#This Row],[R$ (Valores)]],K1169+FluxoCaixa10131514[[#This Row],[Valores Receitas / Despesas]])</f>
        <v>208.91000000004578</v>
      </c>
      <c r="L1170" s="53">
        <f>IF(FluxoCaixa10131514[[#This Row],[Entrada / Saída]]="Saída",FluxoCaixa10131514[[#This Row],[R$ (Valores)]]*-1,FluxoCaixa10131514[[#This Row],[R$ (Valores)]])</f>
        <v>0</v>
      </c>
    </row>
    <row r="1171" spans="2:12">
      <c r="B1171" s="48"/>
      <c r="C1171" s="48"/>
      <c r="D1171" s="16"/>
      <c r="E1171" s="48"/>
      <c r="F1171" s="17"/>
      <c r="G1171" s="17"/>
      <c r="H1171" s="17"/>
      <c r="I1171" s="54"/>
      <c r="J1171" s="45"/>
      <c r="K1171" s="20">
        <f>IF(FluxoCaixa10131514[[#This Row],[Movimento ]]="Saldo Inicial",FluxoCaixa10131514[[#This Row],[R$ (Valores)]],K1170+FluxoCaixa10131514[[#This Row],[Valores Receitas / Despesas]])</f>
        <v>208.91000000004578</v>
      </c>
      <c r="L1171" s="53">
        <f>IF(FluxoCaixa10131514[[#This Row],[Entrada / Saída]]="Saída",FluxoCaixa10131514[[#This Row],[R$ (Valores)]]*-1,FluxoCaixa10131514[[#This Row],[R$ (Valores)]])</f>
        <v>0</v>
      </c>
    </row>
    <row r="1172" spans="2:12">
      <c r="B1172" s="48"/>
      <c r="C1172" s="48"/>
      <c r="D1172" s="16"/>
      <c r="E1172" s="48"/>
      <c r="F1172" s="17"/>
      <c r="G1172" s="17"/>
      <c r="H1172" s="17"/>
      <c r="I1172" s="54"/>
      <c r="J1172" s="45"/>
      <c r="K1172" s="20">
        <f>IF(FluxoCaixa10131514[[#This Row],[Movimento ]]="Saldo Inicial",FluxoCaixa10131514[[#This Row],[R$ (Valores)]],K1171+FluxoCaixa10131514[[#This Row],[Valores Receitas / Despesas]])</f>
        <v>208.91000000004578</v>
      </c>
      <c r="L1172" s="53">
        <f>IF(FluxoCaixa10131514[[#This Row],[Entrada / Saída]]="Saída",FluxoCaixa10131514[[#This Row],[R$ (Valores)]]*-1,FluxoCaixa10131514[[#This Row],[R$ (Valores)]])</f>
        <v>0</v>
      </c>
    </row>
    <row r="1173" spans="2:12">
      <c r="B1173" s="48"/>
      <c r="C1173" s="48"/>
      <c r="D1173" s="16"/>
      <c r="E1173" s="48"/>
      <c r="F1173" s="17"/>
      <c r="G1173" s="17"/>
      <c r="H1173" s="17"/>
      <c r="I1173" s="54"/>
      <c r="J1173" s="45"/>
      <c r="K1173" s="20">
        <f>IF(FluxoCaixa10131514[[#This Row],[Movimento ]]="Saldo Inicial",FluxoCaixa10131514[[#This Row],[R$ (Valores)]],K1172+FluxoCaixa10131514[[#This Row],[Valores Receitas / Despesas]])</f>
        <v>208.91000000004578</v>
      </c>
      <c r="L1173" s="53">
        <f>IF(FluxoCaixa10131514[[#This Row],[Entrada / Saída]]="Saída",FluxoCaixa10131514[[#This Row],[R$ (Valores)]]*-1,FluxoCaixa10131514[[#This Row],[R$ (Valores)]])</f>
        <v>0</v>
      </c>
    </row>
    <row r="1174" spans="2:12">
      <c r="B1174" s="48"/>
      <c r="C1174" s="48"/>
      <c r="D1174" s="16"/>
      <c r="E1174" s="48"/>
      <c r="F1174" s="17"/>
      <c r="G1174" s="17"/>
      <c r="H1174" s="17"/>
      <c r="I1174" s="54"/>
      <c r="J1174" s="45"/>
      <c r="K1174" s="20">
        <f>IF(FluxoCaixa10131514[[#This Row],[Movimento ]]="Saldo Inicial",FluxoCaixa10131514[[#This Row],[R$ (Valores)]],K1173+FluxoCaixa10131514[[#This Row],[Valores Receitas / Despesas]])</f>
        <v>208.91000000004578</v>
      </c>
      <c r="L1174" s="53">
        <f>IF(FluxoCaixa10131514[[#This Row],[Entrada / Saída]]="Saída",FluxoCaixa10131514[[#This Row],[R$ (Valores)]]*-1,FluxoCaixa10131514[[#This Row],[R$ (Valores)]])</f>
        <v>0</v>
      </c>
    </row>
    <row r="1175" spans="2:12">
      <c r="B1175" s="48"/>
      <c r="C1175" s="48"/>
      <c r="D1175" s="16"/>
      <c r="E1175" s="48"/>
      <c r="F1175" s="17"/>
      <c r="G1175" s="17"/>
      <c r="H1175" s="17"/>
      <c r="I1175" s="54"/>
      <c r="J1175" s="45"/>
      <c r="K1175" s="20">
        <f>IF(FluxoCaixa10131514[[#This Row],[Movimento ]]="Saldo Inicial",FluxoCaixa10131514[[#This Row],[R$ (Valores)]],K1174+FluxoCaixa10131514[[#This Row],[Valores Receitas / Despesas]])</f>
        <v>208.91000000004578</v>
      </c>
      <c r="L1175" s="53">
        <f>IF(FluxoCaixa10131514[[#This Row],[Entrada / Saída]]="Saída",FluxoCaixa10131514[[#This Row],[R$ (Valores)]]*-1,FluxoCaixa10131514[[#This Row],[R$ (Valores)]])</f>
        <v>0</v>
      </c>
    </row>
    <row r="1176" spans="2:12">
      <c r="B1176" s="48"/>
      <c r="C1176" s="48"/>
      <c r="D1176" s="16"/>
      <c r="E1176" s="48"/>
      <c r="F1176" s="17"/>
      <c r="G1176" s="17"/>
      <c r="H1176" s="17"/>
      <c r="I1176" s="54"/>
      <c r="J1176" s="45"/>
      <c r="K1176" s="20">
        <f>IF(FluxoCaixa10131514[[#This Row],[Movimento ]]="Saldo Inicial",FluxoCaixa10131514[[#This Row],[R$ (Valores)]],K1175+FluxoCaixa10131514[[#This Row],[Valores Receitas / Despesas]])</f>
        <v>208.91000000004578</v>
      </c>
      <c r="L1176" s="53">
        <f>IF(FluxoCaixa10131514[[#This Row],[Entrada / Saída]]="Saída",FluxoCaixa10131514[[#This Row],[R$ (Valores)]]*-1,FluxoCaixa10131514[[#This Row],[R$ (Valores)]])</f>
        <v>0</v>
      </c>
    </row>
    <row r="1177" spans="2:12">
      <c r="B1177" s="48"/>
      <c r="C1177" s="48"/>
      <c r="D1177" s="16"/>
      <c r="E1177" s="48"/>
      <c r="F1177" s="17"/>
      <c r="G1177" s="17"/>
      <c r="H1177" s="17"/>
      <c r="I1177" s="54"/>
      <c r="J1177" s="45"/>
      <c r="K1177" s="20">
        <f>IF(FluxoCaixa10131514[[#This Row],[Movimento ]]="Saldo Inicial",FluxoCaixa10131514[[#This Row],[R$ (Valores)]],K1176+FluxoCaixa10131514[[#This Row],[Valores Receitas / Despesas]])</f>
        <v>208.91000000004578</v>
      </c>
      <c r="L1177" s="53">
        <f>IF(FluxoCaixa10131514[[#This Row],[Entrada / Saída]]="Saída",FluxoCaixa10131514[[#This Row],[R$ (Valores)]]*-1,FluxoCaixa10131514[[#This Row],[R$ (Valores)]])</f>
        <v>0</v>
      </c>
    </row>
    <row r="1178" spans="2:12">
      <c r="B1178" s="48"/>
      <c r="C1178" s="48"/>
      <c r="D1178" s="16"/>
      <c r="E1178" s="48"/>
      <c r="F1178" s="17"/>
      <c r="G1178" s="17"/>
      <c r="H1178" s="17"/>
      <c r="I1178" s="54"/>
      <c r="J1178" s="45"/>
      <c r="K1178" s="20">
        <f>IF(FluxoCaixa10131514[[#This Row],[Movimento ]]="Saldo Inicial",FluxoCaixa10131514[[#This Row],[R$ (Valores)]],K1177+FluxoCaixa10131514[[#This Row],[Valores Receitas / Despesas]])</f>
        <v>208.91000000004578</v>
      </c>
      <c r="L1178" s="53">
        <f>IF(FluxoCaixa10131514[[#This Row],[Entrada / Saída]]="Saída",FluxoCaixa10131514[[#This Row],[R$ (Valores)]]*-1,FluxoCaixa10131514[[#This Row],[R$ (Valores)]])</f>
        <v>0</v>
      </c>
    </row>
    <row r="1179" spans="2:12">
      <c r="B1179" s="48"/>
      <c r="C1179" s="48"/>
      <c r="D1179" s="16"/>
      <c r="E1179" s="48"/>
      <c r="F1179" s="17"/>
      <c r="G1179" s="17"/>
      <c r="H1179" s="17"/>
      <c r="I1179" s="54"/>
      <c r="J1179" s="45"/>
      <c r="K1179" s="20">
        <f>IF(FluxoCaixa10131514[[#This Row],[Movimento ]]="Saldo Inicial",FluxoCaixa10131514[[#This Row],[R$ (Valores)]],K1178+FluxoCaixa10131514[[#This Row],[Valores Receitas / Despesas]])</f>
        <v>208.91000000004578</v>
      </c>
      <c r="L1179" s="53">
        <f>IF(FluxoCaixa10131514[[#This Row],[Entrada / Saída]]="Saída",FluxoCaixa10131514[[#This Row],[R$ (Valores)]]*-1,FluxoCaixa10131514[[#This Row],[R$ (Valores)]])</f>
        <v>0</v>
      </c>
    </row>
    <row r="1180" spans="2:12">
      <c r="B1180" s="48"/>
      <c r="C1180" s="48"/>
      <c r="D1180" s="16"/>
      <c r="E1180" s="48"/>
      <c r="F1180" s="17"/>
      <c r="G1180" s="17"/>
      <c r="H1180" s="17"/>
      <c r="I1180" s="54"/>
      <c r="J1180" s="45"/>
      <c r="K1180" s="20">
        <f>IF(FluxoCaixa10131514[[#This Row],[Movimento ]]="Saldo Inicial",FluxoCaixa10131514[[#This Row],[R$ (Valores)]],K1179+FluxoCaixa10131514[[#This Row],[Valores Receitas / Despesas]])</f>
        <v>208.91000000004578</v>
      </c>
      <c r="L1180" s="53">
        <f>IF(FluxoCaixa10131514[[#This Row],[Entrada / Saída]]="Saída",FluxoCaixa10131514[[#This Row],[R$ (Valores)]]*-1,FluxoCaixa10131514[[#This Row],[R$ (Valores)]])</f>
        <v>0</v>
      </c>
    </row>
    <row r="1181" spans="2:12">
      <c r="B1181" s="48"/>
      <c r="C1181" s="48"/>
      <c r="D1181" s="16"/>
      <c r="E1181" s="48"/>
      <c r="F1181" s="17"/>
      <c r="G1181" s="17"/>
      <c r="H1181" s="17"/>
      <c r="I1181" s="54"/>
      <c r="J1181" s="45"/>
      <c r="K1181" s="20">
        <f>IF(FluxoCaixa10131514[[#This Row],[Movimento ]]="Saldo Inicial",FluxoCaixa10131514[[#This Row],[R$ (Valores)]],K1180+FluxoCaixa10131514[[#This Row],[Valores Receitas / Despesas]])</f>
        <v>208.91000000004578</v>
      </c>
      <c r="L1181" s="53">
        <f>IF(FluxoCaixa10131514[[#This Row],[Entrada / Saída]]="Saída",FluxoCaixa10131514[[#This Row],[R$ (Valores)]]*-1,FluxoCaixa10131514[[#This Row],[R$ (Valores)]])</f>
        <v>0</v>
      </c>
    </row>
    <row r="1182" spans="2:12">
      <c r="B1182" s="48"/>
      <c r="C1182" s="48"/>
      <c r="D1182" s="16"/>
      <c r="E1182" s="48"/>
      <c r="F1182" s="17"/>
      <c r="G1182" s="17"/>
      <c r="H1182" s="17"/>
      <c r="I1182" s="54"/>
      <c r="J1182" s="45"/>
      <c r="K1182" s="20">
        <f>IF(FluxoCaixa10131514[[#This Row],[Movimento ]]="Saldo Inicial",FluxoCaixa10131514[[#This Row],[R$ (Valores)]],K1181+FluxoCaixa10131514[[#This Row],[Valores Receitas / Despesas]])</f>
        <v>208.91000000004578</v>
      </c>
      <c r="L1182" s="53">
        <f>IF(FluxoCaixa10131514[[#This Row],[Entrada / Saída]]="Saída",FluxoCaixa10131514[[#This Row],[R$ (Valores)]]*-1,FluxoCaixa10131514[[#This Row],[R$ (Valores)]])</f>
        <v>0</v>
      </c>
    </row>
    <row r="1183" spans="2:12">
      <c r="B1183" s="48"/>
      <c r="C1183" s="48"/>
      <c r="D1183" s="16"/>
      <c r="E1183" s="48"/>
      <c r="F1183" s="17"/>
      <c r="G1183" s="17"/>
      <c r="H1183" s="17"/>
      <c r="I1183" s="54"/>
      <c r="J1183" s="45"/>
      <c r="K1183" s="20">
        <f>IF(FluxoCaixa10131514[[#This Row],[Movimento ]]="Saldo Inicial",FluxoCaixa10131514[[#This Row],[R$ (Valores)]],K1182+FluxoCaixa10131514[[#This Row],[Valores Receitas / Despesas]])</f>
        <v>208.91000000004578</v>
      </c>
      <c r="L1183" s="53">
        <f>IF(FluxoCaixa10131514[[#This Row],[Entrada / Saída]]="Saída",FluxoCaixa10131514[[#This Row],[R$ (Valores)]]*-1,FluxoCaixa10131514[[#This Row],[R$ (Valores)]])</f>
        <v>0</v>
      </c>
    </row>
    <row r="1184" spans="2:12">
      <c r="B1184" s="48"/>
      <c r="C1184" s="48"/>
      <c r="D1184" s="16"/>
      <c r="E1184" s="48"/>
      <c r="F1184" s="17"/>
      <c r="G1184" s="17"/>
      <c r="H1184" s="17"/>
      <c r="I1184" s="54"/>
      <c r="J1184" s="45"/>
      <c r="K1184" s="20">
        <f>IF(FluxoCaixa10131514[[#This Row],[Movimento ]]="Saldo Inicial",FluxoCaixa10131514[[#This Row],[R$ (Valores)]],K1183+FluxoCaixa10131514[[#This Row],[Valores Receitas / Despesas]])</f>
        <v>208.91000000004578</v>
      </c>
      <c r="L1184" s="53">
        <f>IF(FluxoCaixa10131514[[#This Row],[Entrada / Saída]]="Saída",FluxoCaixa10131514[[#This Row],[R$ (Valores)]]*-1,FluxoCaixa10131514[[#This Row],[R$ (Valores)]])</f>
        <v>0</v>
      </c>
    </row>
    <row r="1185" spans="2:12">
      <c r="B1185" s="48"/>
      <c r="C1185" s="48"/>
      <c r="D1185" s="16"/>
      <c r="E1185" s="48"/>
      <c r="F1185" s="17"/>
      <c r="G1185" s="17"/>
      <c r="H1185" s="17"/>
      <c r="I1185" s="54"/>
      <c r="J1185" s="45"/>
      <c r="K1185" s="20">
        <f>IF(FluxoCaixa10131514[[#This Row],[Movimento ]]="Saldo Inicial",FluxoCaixa10131514[[#This Row],[R$ (Valores)]],K1184+FluxoCaixa10131514[[#This Row],[Valores Receitas / Despesas]])</f>
        <v>208.91000000004578</v>
      </c>
      <c r="L1185" s="53">
        <f>IF(FluxoCaixa10131514[[#This Row],[Entrada / Saída]]="Saída",FluxoCaixa10131514[[#This Row],[R$ (Valores)]]*-1,FluxoCaixa10131514[[#This Row],[R$ (Valores)]])</f>
        <v>0</v>
      </c>
    </row>
    <row r="1186" spans="2:12">
      <c r="B1186" s="48"/>
      <c r="C1186" s="48"/>
      <c r="D1186" s="16"/>
      <c r="E1186" s="48"/>
      <c r="F1186" s="17"/>
      <c r="G1186" s="17"/>
      <c r="H1186" s="17"/>
      <c r="I1186" s="54"/>
      <c r="J1186" s="45"/>
      <c r="K1186" s="20">
        <f>IF(FluxoCaixa10131514[[#This Row],[Movimento ]]="Saldo Inicial",FluxoCaixa10131514[[#This Row],[R$ (Valores)]],K1185+FluxoCaixa10131514[[#This Row],[Valores Receitas / Despesas]])</f>
        <v>208.91000000004578</v>
      </c>
      <c r="L1186" s="53">
        <f>IF(FluxoCaixa10131514[[#This Row],[Entrada / Saída]]="Saída",FluxoCaixa10131514[[#This Row],[R$ (Valores)]]*-1,FluxoCaixa10131514[[#This Row],[R$ (Valores)]])</f>
        <v>0</v>
      </c>
    </row>
    <row r="1187" spans="2:12">
      <c r="B1187" s="48"/>
      <c r="C1187" s="48"/>
      <c r="D1187" s="16"/>
      <c r="E1187" s="48"/>
      <c r="F1187" s="17"/>
      <c r="G1187" s="17"/>
      <c r="H1187" s="17"/>
      <c r="I1187" s="54"/>
      <c r="J1187" s="45"/>
      <c r="K1187" s="20">
        <f>IF(FluxoCaixa10131514[[#This Row],[Movimento ]]="Saldo Inicial",FluxoCaixa10131514[[#This Row],[R$ (Valores)]],K1186+FluxoCaixa10131514[[#This Row],[Valores Receitas / Despesas]])</f>
        <v>208.91000000004578</v>
      </c>
      <c r="L1187" s="53">
        <f>IF(FluxoCaixa10131514[[#This Row],[Entrada / Saída]]="Saída",FluxoCaixa10131514[[#This Row],[R$ (Valores)]]*-1,FluxoCaixa10131514[[#This Row],[R$ (Valores)]])</f>
        <v>0</v>
      </c>
    </row>
    <row r="1188" spans="2:12">
      <c r="B1188" s="48"/>
      <c r="C1188" s="48"/>
      <c r="D1188" s="16"/>
      <c r="E1188" s="48"/>
      <c r="F1188" s="17"/>
      <c r="G1188" s="17"/>
      <c r="H1188" s="17"/>
      <c r="I1188" s="54"/>
      <c r="J1188" s="45"/>
      <c r="K1188" s="20">
        <f>IF(FluxoCaixa10131514[[#This Row],[Movimento ]]="Saldo Inicial",FluxoCaixa10131514[[#This Row],[R$ (Valores)]],K1187+FluxoCaixa10131514[[#This Row],[Valores Receitas / Despesas]])</f>
        <v>208.91000000004578</v>
      </c>
      <c r="L1188" s="53">
        <f>IF(FluxoCaixa10131514[[#This Row],[Entrada / Saída]]="Saída",FluxoCaixa10131514[[#This Row],[R$ (Valores)]]*-1,FluxoCaixa10131514[[#This Row],[R$ (Valores)]])</f>
        <v>0</v>
      </c>
    </row>
    <row r="1189" spans="2:12">
      <c r="B1189" s="48"/>
      <c r="C1189" s="48"/>
      <c r="D1189" s="16"/>
      <c r="E1189" s="48"/>
      <c r="F1189" s="17"/>
      <c r="G1189" s="17"/>
      <c r="H1189" s="17"/>
      <c r="I1189" s="54"/>
      <c r="J1189" s="45"/>
      <c r="K1189" s="20">
        <f>IF(FluxoCaixa10131514[[#This Row],[Movimento ]]="Saldo Inicial",FluxoCaixa10131514[[#This Row],[R$ (Valores)]],K1188+FluxoCaixa10131514[[#This Row],[Valores Receitas / Despesas]])</f>
        <v>208.91000000004578</v>
      </c>
      <c r="L1189" s="53">
        <f>IF(FluxoCaixa10131514[[#This Row],[Entrada / Saída]]="Saída",FluxoCaixa10131514[[#This Row],[R$ (Valores)]]*-1,FluxoCaixa10131514[[#This Row],[R$ (Valores)]])</f>
        <v>0</v>
      </c>
    </row>
    <row r="1190" spans="2:12">
      <c r="B1190" s="48"/>
      <c r="C1190" s="48"/>
      <c r="D1190" s="16"/>
      <c r="E1190" s="48"/>
      <c r="F1190" s="17"/>
      <c r="G1190" s="17"/>
      <c r="H1190" s="17"/>
      <c r="I1190" s="54"/>
      <c r="J1190" s="45"/>
      <c r="K1190" s="20">
        <f>IF(FluxoCaixa10131514[[#This Row],[Movimento ]]="Saldo Inicial",FluxoCaixa10131514[[#This Row],[R$ (Valores)]],K1189+FluxoCaixa10131514[[#This Row],[Valores Receitas / Despesas]])</f>
        <v>208.91000000004578</v>
      </c>
      <c r="L1190" s="53">
        <f>IF(FluxoCaixa10131514[[#This Row],[Entrada / Saída]]="Saída",FluxoCaixa10131514[[#This Row],[R$ (Valores)]]*-1,FluxoCaixa10131514[[#This Row],[R$ (Valores)]])</f>
        <v>0</v>
      </c>
    </row>
    <row r="1191" spans="2:12">
      <c r="B1191" s="48"/>
      <c r="C1191" s="48"/>
      <c r="D1191" s="16"/>
      <c r="E1191" s="48"/>
      <c r="F1191" s="17"/>
      <c r="G1191" s="17"/>
      <c r="H1191" s="17"/>
      <c r="I1191" s="54"/>
      <c r="J1191" s="45"/>
      <c r="K1191" s="20">
        <f>IF(FluxoCaixa10131514[[#This Row],[Movimento ]]="Saldo Inicial",FluxoCaixa10131514[[#This Row],[R$ (Valores)]],K1190+FluxoCaixa10131514[[#This Row],[Valores Receitas / Despesas]])</f>
        <v>208.91000000004578</v>
      </c>
      <c r="L1191" s="53">
        <f>IF(FluxoCaixa10131514[[#This Row],[Entrada / Saída]]="Saída",FluxoCaixa10131514[[#This Row],[R$ (Valores)]]*-1,FluxoCaixa10131514[[#This Row],[R$ (Valores)]])</f>
        <v>0</v>
      </c>
    </row>
    <row r="1192" spans="2:12">
      <c r="B1192" s="48"/>
      <c r="C1192" s="48"/>
      <c r="D1192" s="16"/>
      <c r="E1192" s="48"/>
      <c r="F1192" s="17"/>
      <c r="G1192" s="17"/>
      <c r="H1192" s="17"/>
      <c r="I1192" s="54"/>
      <c r="J1192" s="45"/>
      <c r="K1192" s="20">
        <f>IF(FluxoCaixa10131514[[#This Row],[Movimento ]]="Saldo Inicial",FluxoCaixa10131514[[#This Row],[R$ (Valores)]],K1191+FluxoCaixa10131514[[#This Row],[Valores Receitas / Despesas]])</f>
        <v>208.91000000004578</v>
      </c>
      <c r="L1192" s="53">
        <f>IF(FluxoCaixa10131514[[#This Row],[Entrada / Saída]]="Saída",FluxoCaixa10131514[[#This Row],[R$ (Valores)]]*-1,FluxoCaixa10131514[[#This Row],[R$ (Valores)]])</f>
        <v>0</v>
      </c>
    </row>
    <row r="1193" spans="2:12">
      <c r="B1193" s="48"/>
      <c r="C1193" s="48"/>
      <c r="D1193" s="16"/>
      <c r="E1193" s="48"/>
      <c r="F1193" s="17"/>
      <c r="G1193" s="17"/>
      <c r="H1193" s="17"/>
      <c r="I1193" s="54"/>
      <c r="J1193" s="45"/>
      <c r="K1193" s="20">
        <f>IF(FluxoCaixa10131514[[#This Row],[Movimento ]]="Saldo Inicial",FluxoCaixa10131514[[#This Row],[R$ (Valores)]],K1192+FluxoCaixa10131514[[#This Row],[Valores Receitas / Despesas]])</f>
        <v>208.91000000004578</v>
      </c>
      <c r="L1193" s="53">
        <f>IF(FluxoCaixa10131514[[#This Row],[Entrada / Saída]]="Saída",FluxoCaixa10131514[[#This Row],[R$ (Valores)]]*-1,FluxoCaixa10131514[[#This Row],[R$ (Valores)]])</f>
        <v>0</v>
      </c>
    </row>
    <row r="1194" spans="2:12">
      <c r="B1194" s="48"/>
      <c r="C1194" s="48"/>
      <c r="D1194" s="16"/>
      <c r="E1194" s="48"/>
      <c r="F1194" s="17"/>
      <c r="G1194" s="17"/>
      <c r="H1194" s="17"/>
      <c r="I1194" s="54"/>
      <c r="J1194" s="45"/>
      <c r="K1194" s="20">
        <f>IF(FluxoCaixa10131514[[#This Row],[Movimento ]]="Saldo Inicial",FluxoCaixa10131514[[#This Row],[R$ (Valores)]],K1193+FluxoCaixa10131514[[#This Row],[Valores Receitas / Despesas]])</f>
        <v>208.91000000004578</v>
      </c>
      <c r="L1194" s="53">
        <f>IF(FluxoCaixa10131514[[#This Row],[Entrada / Saída]]="Saída",FluxoCaixa10131514[[#This Row],[R$ (Valores)]]*-1,FluxoCaixa10131514[[#This Row],[R$ (Valores)]])</f>
        <v>0</v>
      </c>
    </row>
    <row r="1195" spans="2:12">
      <c r="B1195" s="48"/>
      <c r="C1195" s="48"/>
      <c r="D1195" s="16"/>
      <c r="E1195" s="48"/>
      <c r="F1195" s="17"/>
      <c r="G1195" s="17"/>
      <c r="H1195" s="17"/>
      <c r="I1195" s="54"/>
      <c r="J1195" s="45"/>
      <c r="K1195" s="20">
        <f>IF(FluxoCaixa10131514[[#This Row],[Movimento ]]="Saldo Inicial",FluxoCaixa10131514[[#This Row],[R$ (Valores)]],K1194+FluxoCaixa10131514[[#This Row],[Valores Receitas / Despesas]])</f>
        <v>208.91000000004578</v>
      </c>
      <c r="L1195" s="53">
        <f>IF(FluxoCaixa10131514[[#This Row],[Entrada / Saída]]="Saída",FluxoCaixa10131514[[#This Row],[R$ (Valores)]]*-1,FluxoCaixa10131514[[#This Row],[R$ (Valores)]])</f>
        <v>0</v>
      </c>
    </row>
    <row r="1196" spans="2:12">
      <c r="B1196" s="48"/>
      <c r="C1196" s="48"/>
      <c r="D1196" s="16"/>
      <c r="E1196" s="48"/>
      <c r="F1196" s="17"/>
      <c r="G1196" s="17"/>
      <c r="H1196" s="17"/>
      <c r="I1196" s="54"/>
      <c r="J1196" s="45"/>
      <c r="K1196" s="20">
        <f>IF(FluxoCaixa10131514[[#This Row],[Movimento ]]="Saldo Inicial",FluxoCaixa10131514[[#This Row],[R$ (Valores)]],K1195+FluxoCaixa10131514[[#This Row],[Valores Receitas / Despesas]])</f>
        <v>208.91000000004578</v>
      </c>
      <c r="L1196" s="53">
        <f>IF(FluxoCaixa10131514[[#This Row],[Entrada / Saída]]="Saída",FluxoCaixa10131514[[#This Row],[R$ (Valores)]]*-1,FluxoCaixa10131514[[#This Row],[R$ (Valores)]])</f>
        <v>0</v>
      </c>
    </row>
    <row r="1197" spans="2:12">
      <c r="B1197" s="48"/>
      <c r="C1197" s="48"/>
      <c r="D1197" s="16"/>
      <c r="E1197" s="48"/>
      <c r="F1197" s="17"/>
      <c r="G1197" s="17"/>
      <c r="H1197" s="17"/>
      <c r="I1197" s="54"/>
      <c r="J1197" s="45"/>
      <c r="K1197" s="20">
        <f>IF(FluxoCaixa10131514[[#This Row],[Movimento ]]="Saldo Inicial",FluxoCaixa10131514[[#This Row],[R$ (Valores)]],K1196+FluxoCaixa10131514[[#This Row],[Valores Receitas / Despesas]])</f>
        <v>208.91000000004578</v>
      </c>
      <c r="L1197" s="53">
        <f>IF(FluxoCaixa10131514[[#This Row],[Entrada / Saída]]="Saída",FluxoCaixa10131514[[#This Row],[R$ (Valores)]]*-1,FluxoCaixa10131514[[#This Row],[R$ (Valores)]])</f>
        <v>0</v>
      </c>
    </row>
    <row r="1198" spans="2:12">
      <c r="B1198" s="48"/>
      <c r="C1198" s="48"/>
      <c r="D1198" s="16"/>
      <c r="E1198" s="48"/>
      <c r="F1198" s="17"/>
      <c r="G1198" s="17"/>
      <c r="H1198" s="17"/>
      <c r="I1198" s="54"/>
      <c r="J1198" s="45"/>
      <c r="K1198" s="20">
        <f>IF(FluxoCaixa10131514[[#This Row],[Movimento ]]="Saldo Inicial",FluxoCaixa10131514[[#This Row],[R$ (Valores)]],K1197+FluxoCaixa10131514[[#This Row],[Valores Receitas / Despesas]])</f>
        <v>208.91000000004578</v>
      </c>
      <c r="L1198" s="53">
        <f>IF(FluxoCaixa10131514[[#This Row],[Entrada / Saída]]="Saída",FluxoCaixa10131514[[#This Row],[R$ (Valores)]]*-1,FluxoCaixa10131514[[#This Row],[R$ (Valores)]])</f>
        <v>0</v>
      </c>
    </row>
    <row r="1199" spans="2:12">
      <c r="B1199" s="48"/>
      <c r="C1199" s="48"/>
      <c r="D1199" s="16"/>
      <c r="E1199" s="48"/>
      <c r="F1199" s="17"/>
      <c r="G1199" s="17"/>
      <c r="H1199" s="17"/>
      <c r="I1199" s="54"/>
      <c r="J1199" s="45"/>
      <c r="K1199" s="20">
        <f>IF(FluxoCaixa10131514[[#This Row],[Movimento ]]="Saldo Inicial",FluxoCaixa10131514[[#This Row],[R$ (Valores)]],K1198+FluxoCaixa10131514[[#This Row],[Valores Receitas / Despesas]])</f>
        <v>208.91000000004578</v>
      </c>
      <c r="L1199" s="53">
        <f>IF(FluxoCaixa10131514[[#This Row],[Entrada / Saída]]="Saída",FluxoCaixa10131514[[#This Row],[R$ (Valores)]]*-1,FluxoCaixa10131514[[#This Row],[R$ (Valores)]])</f>
        <v>0</v>
      </c>
    </row>
    <row r="1200" spans="2:12">
      <c r="B1200" s="48"/>
      <c r="C1200" s="48"/>
      <c r="D1200" s="16"/>
      <c r="E1200" s="48"/>
      <c r="F1200" s="17"/>
      <c r="G1200" s="17"/>
      <c r="H1200" s="17"/>
      <c r="I1200" s="54"/>
      <c r="J1200" s="45"/>
      <c r="K1200" s="20">
        <f>IF(FluxoCaixa10131514[[#This Row],[Movimento ]]="Saldo Inicial",FluxoCaixa10131514[[#This Row],[R$ (Valores)]],K1199+FluxoCaixa10131514[[#This Row],[Valores Receitas / Despesas]])</f>
        <v>208.91000000004578</v>
      </c>
      <c r="L1200" s="53">
        <f>IF(FluxoCaixa10131514[[#This Row],[Entrada / Saída]]="Saída",FluxoCaixa10131514[[#This Row],[R$ (Valores)]]*-1,FluxoCaixa10131514[[#This Row],[R$ (Valores)]])</f>
        <v>0</v>
      </c>
    </row>
    <row r="1201" spans="2:12">
      <c r="B1201" s="48"/>
      <c r="C1201" s="48"/>
      <c r="D1201" s="16"/>
      <c r="E1201" s="48"/>
      <c r="F1201" s="17"/>
      <c r="G1201" s="17"/>
      <c r="H1201" s="17"/>
      <c r="I1201" s="54"/>
      <c r="J1201" s="45"/>
      <c r="K1201" s="20">
        <f>IF(FluxoCaixa10131514[[#This Row],[Movimento ]]="Saldo Inicial",FluxoCaixa10131514[[#This Row],[R$ (Valores)]],K1200+FluxoCaixa10131514[[#This Row],[Valores Receitas / Despesas]])</f>
        <v>208.91000000004578</v>
      </c>
      <c r="L1201" s="53">
        <f>IF(FluxoCaixa10131514[[#This Row],[Entrada / Saída]]="Saída",FluxoCaixa10131514[[#This Row],[R$ (Valores)]]*-1,FluxoCaixa10131514[[#This Row],[R$ (Valores)]])</f>
        <v>0</v>
      </c>
    </row>
    <row r="1202" spans="2:12">
      <c r="B1202" s="48"/>
      <c r="C1202" s="48"/>
      <c r="D1202" s="16"/>
      <c r="E1202" s="48"/>
      <c r="F1202" s="17"/>
      <c r="G1202" s="17"/>
      <c r="H1202" s="17"/>
      <c r="I1202" s="54"/>
      <c r="J1202" s="45"/>
      <c r="K1202" s="20">
        <f>IF(FluxoCaixa10131514[[#This Row],[Movimento ]]="Saldo Inicial",FluxoCaixa10131514[[#This Row],[R$ (Valores)]],K1201+FluxoCaixa10131514[[#This Row],[Valores Receitas / Despesas]])</f>
        <v>208.91000000004578</v>
      </c>
      <c r="L1202" s="53">
        <f>IF(FluxoCaixa10131514[[#This Row],[Entrada / Saída]]="Saída",FluxoCaixa10131514[[#This Row],[R$ (Valores)]]*-1,FluxoCaixa10131514[[#This Row],[R$ (Valores)]])</f>
        <v>0</v>
      </c>
    </row>
    <row r="1203" spans="2:12">
      <c r="B1203" s="48"/>
      <c r="C1203" s="48"/>
      <c r="D1203" s="16"/>
      <c r="E1203" s="48"/>
      <c r="F1203" s="17"/>
      <c r="G1203" s="17"/>
      <c r="H1203" s="17"/>
      <c r="I1203" s="54"/>
      <c r="J1203" s="45"/>
      <c r="K1203" s="20">
        <f>IF(FluxoCaixa10131514[[#This Row],[Movimento ]]="Saldo Inicial",FluxoCaixa10131514[[#This Row],[R$ (Valores)]],K1202+FluxoCaixa10131514[[#This Row],[Valores Receitas / Despesas]])</f>
        <v>208.91000000004578</v>
      </c>
      <c r="L1203" s="53">
        <f>IF(FluxoCaixa10131514[[#This Row],[Entrada / Saída]]="Saída",FluxoCaixa10131514[[#This Row],[R$ (Valores)]]*-1,FluxoCaixa10131514[[#This Row],[R$ (Valores)]])</f>
        <v>0</v>
      </c>
    </row>
    <row r="1204" spans="2:12">
      <c r="B1204" s="48"/>
      <c r="C1204" s="48"/>
      <c r="D1204" s="16"/>
      <c r="E1204" s="48"/>
      <c r="F1204" s="17"/>
      <c r="G1204" s="17"/>
      <c r="H1204" s="17"/>
      <c r="I1204" s="54"/>
      <c r="J1204" s="45"/>
      <c r="K1204" s="20">
        <f>IF(FluxoCaixa10131514[[#This Row],[Movimento ]]="Saldo Inicial",FluxoCaixa10131514[[#This Row],[R$ (Valores)]],K1203+FluxoCaixa10131514[[#This Row],[Valores Receitas / Despesas]])</f>
        <v>208.91000000004578</v>
      </c>
      <c r="L1204" s="53">
        <f>IF(FluxoCaixa10131514[[#This Row],[Entrada / Saída]]="Saída",FluxoCaixa10131514[[#This Row],[R$ (Valores)]]*-1,FluxoCaixa10131514[[#This Row],[R$ (Valores)]])</f>
        <v>0</v>
      </c>
    </row>
    <row r="1205" spans="2:12">
      <c r="B1205" s="48"/>
      <c r="C1205" s="48"/>
      <c r="D1205" s="16"/>
      <c r="E1205" s="48"/>
      <c r="F1205" s="17"/>
      <c r="G1205" s="17"/>
      <c r="H1205" s="17"/>
      <c r="I1205" s="54"/>
      <c r="J1205" s="45"/>
      <c r="K1205" s="20">
        <f>IF(FluxoCaixa10131514[[#This Row],[Movimento ]]="Saldo Inicial",FluxoCaixa10131514[[#This Row],[R$ (Valores)]],K1204+FluxoCaixa10131514[[#This Row],[Valores Receitas / Despesas]])</f>
        <v>208.91000000004578</v>
      </c>
      <c r="L1205" s="53">
        <f>IF(FluxoCaixa10131514[[#This Row],[Entrada / Saída]]="Saída",FluxoCaixa10131514[[#This Row],[R$ (Valores)]]*-1,FluxoCaixa10131514[[#This Row],[R$ (Valores)]])</f>
        <v>0</v>
      </c>
    </row>
    <row r="1206" spans="2:12">
      <c r="B1206" s="48"/>
      <c r="C1206" s="48"/>
      <c r="D1206" s="16"/>
      <c r="E1206" s="48"/>
      <c r="F1206" s="17"/>
      <c r="G1206" s="17"/>
      <c r="H1206" s="17"/>
      <c r="I1206" s="54"/>
      <c r="J1206" s="45"/>
      <c r="K1206" s="20">
        <f>IF(FluxoCaixa10131514[[#This Row],[Movimento ]]="Saldo Inicial",FluxoCaixa10131514[[#This Row],[R$ (Valores)]],K1205+FluxoCaixa10131514[[#This Row],[Valores Receitas / Despesas]])</f>
        <v>208.91000000004578</v>
      </c>
      <c r="L1206" s="53">
        <f>IF(FluxoCaixa10131514[[#This Row],[Entrada / Saída]]="Saída",FluxoCaixa10131514[[#This Row],[R$ (Valores)]]*-1,FluxoCaixa10131514[[#This Row],[R$ (Valores)]])</f>
        <v>0</v>
      </c>
    </row>
    <row r="1207" spans="2:12">
      <c r="B1207" s="48"/>
      <c r="C1207" s="48"/>
      <c r="D1207" s="16"/>
      <c r="E1207" s="48"/>
      <c r="F1207" s="17"/>
      <c r="G1207" s="17"/>
      <c r="H1207" s="17"/>
      <c r="I1207" s="54"/>
      <c r="J1207" s="45"/>
      <c r="K1207" s="20">
        <f>IF(FluxoCaixa10131514[[#This Row],[Movimento ]]="Saldo Inicial",FluxoCaixa10131514[[#This Row],[R$ (Valores)]],K1206+FluxoCaixa10131514[[#This Row],[Valores Receitas / Despesas]])</f>
        <v>208.91000000004578</v>
      </c>
      <c r="L1207" s="53">
        <f>IF(FluxoCaixa10131514[[#This Row],[Entrada / Saída]]="Saída",FluxoCaixa10131514[[#This Row],[R$ (Valores)]]*-1,FluxoCaixa10131514[[#This Row],[R$ (Valores)]])</f>
        <v>0</v>
      </c>
    </row>
    <row r="1208" spans="2:12">
      <c r="B1208" s="48"/>
      <c r="C1208" s="48"/>
      <c r="D1208" s="16"/>
      <c r="E1208" s="48"/>
      <c r="F1208" s="17"/>
      <c r="G1208" s="17"/>
      <c r="H1208" s="17"/>
      <c r="I1208" s="54"/>
      <c r="J1208" s="45"/>
      <c r="K1208" s="20">
        <f>IF(FluxoCaixa10131514[[#This Row],[Movimento ]]="Saldo Inicial",FluxoCaixa10131514[[#This Row],[R$ (Valores)]],K1207+FluxoCaixa10131514[[#This Row],[Valores Receitas / Despesas]])</f>
        <v>208.91000000004578</v>
      </c>
      <c r="L1208" s="53">
        <f>IF(FluxoCaixa10131514[[#This Row],[Entrada / Saída]]="Saída",FluxoCaixa10131514[[#This Row],[R$ (Valores)]]*-1,FluxoCaixa10131514[[#This Row],[R$ (Valores)]])</f>
        <v>0</v>
      </c>
    </row>
    <row r="1209" spans="2:12">
      <c r="B1209" s="48"/>
      <c r="C1209" s="48"/>
      <c r="D1209" s="16"/>
      <c r="E1209" s="48"/>
      <c r="F1209" s="17"/>
      <c r="G1209" s="17"/>
      <c r="H1209" s="17"/>
      <c r="I1209" s="54"/>
      <c r="J1209" s="45"/>
      <c r="K1209" s="20">
        <f>IF(FluxoCaixa10131514[[#This Row],[Movimento ]]="Saldo Inicial",FluxoCaixa10131514[[#This Row],[R$ (Valores)]],K1208+FluxoCaixa10131514[[#This Row],[Valores Receitas / Despesas]])</f>
        <v>208.91000000004578</v>
      </c>
      <c r="L1209" s="53">
        <f>IF(FluxoCaixa10131514[[#This Row],[Entrada / Saída]]="Saída",FluxoCaixa10131514[[#This Row],[R$ (Valores)]]*-1,FluxoCaixa10131514[[#This Row],[R$ (Valores)]])</f>
        <v>0</v>
      </c>
    </row>
    <row r="1210" spans="2:12">
      <c r="B1210" s="48"/>
      <c r="C1210" s="48"/>
      <c r="D1210" s="16"/>
      <c r="E1210" s="48"/>
      <c r="F1210" s="17"/>
      <c r="G1210" s="17"/>
      <c r="H1210" s="17"/>
      <c r="I1210" s="54"/>
      <c r="J1210" s="45"/>
      <c r="K1210" s="20">
        <f>IF(FluxoCaixa10131514[[#This Row],[Movimento ]]="Saldo Inicial",FluxoCaixa10131514[[#This Row],[R$ (Valores)]],K1209+FluxoCaixa10131514[[#This Row],[Valores Receitas / Despesas]])</f>
        <v>208.91000000004578</v>
      </c>
      <c r="L1210" s="53">
        <f>IF(FluxoCaixa10131514[[#This Row],[Entrada / Saída]]="Saída",FluxoCaixa10131514[[#This Row],[R$ (Valores)]]*-1,FluxoCaixa10131514[[#This Row],[R$ (Valores)]])</f>
        <v>0</v>
      </c>
    </row>
    <row r="1211" spans="2:12">
      <c r="B1211" s="48"/>
      <c r="C1211" s="48"/>
      <c r="D1211" s="16"/>
      <c r="E1211" s="48"/>
      <c r="F1211" s="17"/>
      <c r="G1211" s="17"/>
      <c r="H1211" s="17"/>
      <c r="I1211" s="54"/>
      <c r="J1211" s="45"/>
      <c r="K1211" s="20">
        <f>IF(FluxoCaixa10131514[[#This Row],[Movimento ]]="Saldo Inicial",FluxoCaixa10131514[[#This Row],[R$ (Valores)]],K1210+FluxoCaixa10131514[[#This Row],[Valores Receitas / Despesas]])</f>
        <v>208.91000000004578</v>
      </c>
      <c r="L1211" s="53">
        <f>IF(FluxoCaixa10131514[[#This Row],[Entrada / Saída]]="Saída",FluxoCaixa10131514[[#This Row],[R$ (Valores)]]*-1,FluxoCaixa10131514[[#This Row],[R$ (Valores)]])</f>
        <v>0</v>
      </c>
    </row>
    <row r="1212" spans="2:12">
      <c r="B1212" s="48"/>
      <c r="C1212" s="48"/>
      <c r="D1212" s="16"/>
      <c r="E1212" s="48"/>
      <c r="F1212" s="17"/>
      <c r="G1212" s="17"/>
      <c r="H1212" s="17"/>
      <c r="I1212" s="54"/>
      <c r="J1212" s="45"/>
      <c r="K1212" s="20">
        <f>IF(FluxoCaixa10131514[[#This Row],[Movimento ]]="Saldo Inicial",FluxoCaixa10131514[[#This Row],[R$ (Valores)]],K1211+FluxoCaixa10131514[[#This Row],[Valores Receitas / Despesas]])</f>
        <v>208.91000000004578</v>
      </c>
      <c r="L1212" s="53">
        <f>IF(FluxoCaixa10131514[[#This Row],[Entrada / Saída]]="Saída",FluxoCaixa10131514[[#This Row],[R$ (Valores)]]*-1,FluxoCaixa10131514[[#This Row],[R$ (Valores)]])</f>
        <v>0</v>
      </c>
    </row>
    <row r="1213" spans="2:12">
      <c r="B1213" s="48"/>
      <c r="C1213" s="48"/>
      <c r="D1213" s="16"/>
      <c r="E1213" s="48"/>
      <c r="F1213" s="17"/>
      <c r="G1213" s="17"/>
      <c r="H1213" s="17"/>
      <c r="I1213" s="54"/>
      <c r="J1213" s="45"/>
      <c r="K1213" s="20">
        <f>IF(FluxoCaixa10131514[[#This Row],[Movimento ]]="Saldo Inicial",FluxoCaixa10131514[[#This Row],[R$ (Valores)]],K1212+FluxoCaixa10131514[[#This Row],[Valores Receitas / Despesas]])</f>
        <v>208.91000000004578</v>
      </c>
      <c r="L1213" s="53">
        <f>IF(FluxoCaixa10131514[[#This Row],[Entrada / Saída]]="Saída",FluxoCaixa10131514[[#This Row],[R$ (Valores)]]*-1,FluxoCaixa10131514[[#This Row],[R$ (Valores)]])</f>
        <v>0</v>
      </c>
    </row>
    <row r="1214" spans="2:12">
      <c r="B1214" s="48"/>
      <c r="C1214" s="48"/>
      <c r="D1214" s="16"/>
      <c r="E1214" s="48"/>
      <c r="F1214" s="17"/>
      <c r="G1214" s="17"/>
      <c r="H1214" s="17"/>
      <c r="I1214" s="54"/>
      <c r="J1214" s="45"/>
      <c r="K1214" s="20">
        <f>IF(FluxoCaixa10131514[[#This Row],[Movimento ]]="Saldo Inicial",FluxoCaixa10131514[[#This Row],[R$ (Valores)]],K1213+FluxoCaixa10131514[[#This Row],[Valores Receitas / Despesas]])</f>
        <v>208.91000000004578</v>
      </c>
      <c r="L1214" s="53">
        <f>IF(FluxoCaixa10131514[[#This Row],[Entrada / Saída]]="Saída",FluxoCaixa10131514[[#This Row],[R$ (Valores)]]*-1,FluxoCaixa10131514[[#This Row],[R$ (Valores)]])</f>
        <v>0</v>
      </c>
    </row>
    <row r="1215" spans="2:12">
      <c r="B1215" s="48"/>
      <c r="C1215" s="48"/>
      <c r="D1215" s="16"/>
      <c r="E1215" s="48"/>
      <c r="F1215" s="17"/>
      <c r="G1215" s="17"/>
      <c r="H1215" s="17"/>
      <c r="I1215" s="54"/>
      <c r="J1215" s="45"/>
      <c r="K1215" s="20">
        <f>IF(FluxoCaixa10131514[[#This Row],[Movimento ]]="Saldo Inicial",FluxoCaixa10131514[[#This Row],[R$ (Valores)]],K1214+FluxoCaixa10131514[[#This Row],[Valores Receitas / Despesas]])</f>
        <v>208.91000000004578</v>
      </c>
      <c r="L1215" s="53">
        <f>IF(FluxoCaixa10131514[[#This Row],[Entrada / Saída]]="Saída",FluxoCaixa10131514[[#This Row],[R$ (Valores)]]*-1,FluxoCaixa10131514[[#This Row],[R$ (Valores)]])</f>
        <v>0</v>
      </c>
    </row>
    <row r="1216" spans="2:12">
      <c r="B1216" s="48"/>
      <c r="C1216" s="48"/>
      <c r="D1216" s="16"/>
      <c r="E1216" s="48"/>
      <c r="F1216" s="17"/>
      <c r="G1216" s="17"/>
      <c r="H1216" s="17"/>
      <c r="I1216" s="54"/>
      <c r="J1216" s="45"/>
      <c r="K1216" s="20">
        <f>IF(FluxoCaixa10131514[[#This Row],[Movimento ]]="Saldo Inicial",FluxoCaixa10131514[[#This Row],[R$ (Valores)]],K1215+FluxoCaixa10131514[[#This Row],[Valores Receitas / Despesas]])</f>
        <v>208.91000000004578</v>
      </c>
      <c r="L1216" s="53">
        <f>IF(FluxoCaixa10131514[[#This Row],[Entrada / Saída]]="Saída",FluxoCaixa10131514[[#This Row],[R$ (Valores)]]*-1,FluxoCaixa10131514[[#This Row],[R$ (Valores)]])</f>
        <v>0</v>
      </c>
    </row>
    <row r="1217" spans="2:12">
      <c r="B1217" s="48"/>
      <c r="C1217" s="48"/>
      <c r="D1217" s="16"/>
      <c r="E1217" s="48"/>
      <c r="F1217" s="17"/>
      <c r="G1217" s="17"/>
      <c r="H1217" s="17"/>
      <c r="I1217" s="54"/>
      <c r="J1217" s="45"/>
      <c r="K1217" s="20">
        <f>IF(FluxoCaixa10131514[[#This Row],[Movimento ]]="Saldo Inicial",FluxoCaixa10131514[[#This Row],[R$ (Valores)]],K1216+FluxoCaixa10131514[[#This Row],[Valores Receitas / Despesas]])</f>
        <v>208.91000000004578</v>
      </c>
      <c r="L1217" s="53">
        <f>IF(FluxoCaixa10131514[[#This Row],[Entrada / Saída]]="Saída",FluxoCaixa10131514[[#This Row],[R$ (Valores)]]*-1,FluxoCaixa10131514[[#This Row],[R$ (Valores)]])</f>
        <v>0</v>
      </c>
    </row>
    <row r="1218" spans="2:12">
      <c r="B1218" s="48"/>
      <c r="C1218" s="48"/>
      <c r="D1218" s="16"/>
      <c r="E1218" s="48"/>
      <c r="F1218" s="17"/>
      <c r="G1218" s="17"/>
      <c r="H1218" s="17"/>
      <c r="I1218" s="54"/>
      <c r="J1218" s="45"/>
      <c r="K1218" s="20">
        <f>IF(FluxoCaixa10131514[[#This Row],[Movimento ]]="Saldo Inicial",FluxoCaixa10131514[[#This Row],[R$ (Valores)]],K1217+FluxoCaixa10131514[[#This Row],[Valores Receitas / Despesas]])</f>
        <v>208.91000000004578</v>
      </c>
      <c r="L1218" s="53">
        <f>IF(FluxoCaixa10131514[[#This Row],[Entrada / Saída]]="Saída",FluxoCaixa10131514[[#This Row],[R$ (Valores)]]*-1,FluxoCaixa10131514[[#This Row],[R$ (Valores)]])</f>
        <v>0</v>
      </c>
    </row>
    <row r="1219" spans="2:12">
      <c r="B1219" s="48"/>
      <c r="C1219" s="48"/>
      <c r="D1219" s="16"/>
      <c r="E1219" s="48"/>
      <c r="F1219" s="17"/>
      <c r="G1219" s="17"/>
      <c r="H1219" s="17"/>
      <c r="I1219" s="54"/>
      <c r="J1219" s="45"/>
      <c r="K1219" s="20">
        <f>IF(FluxoCaixa10131514[[#This Row],[Movimento ]]="Saldo Inicial",FluxoCaixa10131514[[#This Row],[R$ (Valores)]],K1218+FluxoCaixa10131514[[#This Row],[Valores Receitas / Despesas]])</f>
        <v>208.91000000004578</v>
      </c>
      <c r="L1219" s="53">
        <f>IF(FluxoCaixa10131514[[#This Row],[Entrada / Saída]]="Saída",FluxoCaixa10131514[[#This Row],[R$ (Valores)]]*-1,FluxoCaixa10131514[[#This Row],[R$ (Valores)]])</f>
        <v>0</v>
      </c>
    </row>
    <row r="1220" spans="2:12">
      <c r="B1220" s="48"/>
      <c r="C1220" s="48"/>
      <c r="D1220" s="16"/>
      <c r="E1220" s="48"/>
      <c r="F1220" s="17"/>
      <c r="G1220" s="17"/>
      <c r="H1220" s="17"/>
      <c r="I1220" s="54"/>
      <c r="J1220" s="45"/>
      <c r="K1220" s="20">
        <f>IF(FluxoCaixa10131514[[#This Row],[Movimento ]]="Saldo Inicial",FluxoCaixa10131514[[#This Row],[R$ (Valores)]],K1219+FluxoCaixa10131514[[#This Row],[Valores Receitas / Despesas]])</f>
        <v>208.91000000004578</v>
      </c>
      <c r="L1220" s="53">
        <f>IF(FluxoCaixa10131514[[#This Row],[Entrada / Saída]]="Saída",FluxoCaixa10131514[[#This Row],[R$ (Valores)]]*-1,FluxoCaixa10131514[[#This Row],[R$ (Valores)]])</f>
        <v>0</v>
      </c>
    </row>
    <row r="1221" spans="2:12">
      <c r="B1221" s="48"/>
      <c r="C1221" s="48"/>
      <c r="D1221" s="16"/>
      <c r="E1221" s="48"/>
      <c r="F1221" s="17"/>
      <c r="G1221" s="17"/>
      <c r="H1221" s="17"/>
      <c r="I1221" s="54"/>
      <c r="J1221" s="45"/>
      <c r="K1221" s="20">
        <f>IF(FluxoCaixa10131514[[#This Row],[Movimento ]]="Saldo Inicial",FluxoCaixa10131514[[#This Row],[R$ (Valores)]],K1220+FluxoCaixa10131514[[#This Row],[Valores Receitas / Despesas]])</f>
        <v>208.91000000004578</v>
      </c>
      <c r="L1221" s="53">
        <f>IF(FluxoCaixa10131514[[#This Row],[Entrada / Saída]]="Saída",FluxoCaixa10131514[[#This Row],[R$ (Valores)]]*-1,FluxoCaixa10131514[[#This Row],[R$ (Valores)]])</f>
        <v>0</v>
      </c>
    </row>
    <row r="1222" spans="2:12">
      <c r="B1222" s="48"/>
      <c r="C1222" s="48"/>
      <c r="D1222" s="16"/>
      <c r="E1222" s="48"/>
      <c r="F1222" s="17"/>
      <c r="G1222" s="17"/>
      <c r="H1222" s="17"/>
      <c r="I1222" s="54"/>
      <c r="J1222" s="45"/>
      <c r="K1222" s="20">
        <f>IF(FluxoCaixa10131514[[#This Row],[Movimento ]]="Saldo Inicial",FluxoCaixa10131514[[#This Row],[R$ (Valores)]],K1221+FluxoCaixa10131514[[#This Row],[Valores Receitas / Despesas]])</f>
        <v>208.91000000004578</v>
      </c>
      <c r="L1222" s="53">
        <f>IF(FluxoCaixa10131514[[#This Row],[Entrada / Saída]]="Saída",FluxoCaixa10131514[[#This Row],[R$ (Valores)]]*-1,FluxoCaixa10131514[[#This Row],[R$ (Valores)]])</f>
        <v>0</v>
      </c>
    </row>
    <row r="1223" spans="2:12">
      <c r="B1223" s="48"/>
      <c r="C1223" s="48"/>
      <c r="D1223" s="16"/>
      <c r="E1223" s="48"/>
      <c r="F1223" s="17"/>
      <c r="G1223" s="17"/>
      <c r="H1223" s="17"/>
      <c r="I1223" s="54"/>
      <c r="J1223" s="45"/>
      <c r="K1223" s="20">
        <f>IF(FluxoCaixa10131514[[#This Row],[Movimento ]]="Saldo Inicial",FluxoCaixa10131514[[#This Row],[R$ (Valores)]],K1222+FluxoCaixa10131514[[#This Row],[Valores Receitas / Despesas]])</f>
        <v>208.91000000004578</v>
      </c>
      <c r="L1223" s="53">
        <f>IF(FluxoCaixa10131514[[#This Row],[Entrada / Saída]]="Saída",FluxoCaixa10131514[[#This Row],[R$ (Valores)]]*-1,FluxoCaixa10131514[[#This Row],[R$ (Valores)]])</f>
        <v>0</v>
      </c>
    </row>
    <row r="1224" spans="2:12">
      <c r="B1224" s="48"/>
      <c r="C1224" s="48"/>
      <c r="D1224" s="16"/>
      <c r="E1224" s="48"/>
      <c r="F1224" s="17"/>
      <c r="G1224" s="17"/>
      <c r="H1224" s="17"/>
      <c r="I1224" s="54"/>
      <c r="J1224" s="45"/>
      <c r="K1224" s="20">
        <f>IF(FluxoCaixa10131514[[#This Row],[Movimento ]]="Saldo Inicial",FluxoCaixa10131514[[#This Row],[R$ (Valores)]],K1223+FluxoCaixa10131514[[#This Row],[Valores Receitas / Despesas]])</f>
        <v>208.91000000004578</v>
      </c>
      <c r="L1224" s="53">
        <f>IF(FluxoCaixa10131514[[#This Row],[Entrada / Saída]]="Saída",FluxoCaixa10131514[[#This Row],[R$ (Valores)]]*-1,FluxoCaixa10131514[[#This Row],[R$ (Valores)]])</f>
        <v>0</v>
      </c>
    </row>
    <row r="1225" spans="2:12">
      <c r="B1225" s="48"/>
      <c r="C1225" s="48"/>
      <c r="D1225" s="16"/>
      <c r="E1225" s="48"/>
      <c r="F1225" s="17"/>
      <c r="G1225" s="17"/>
      <c r="H1225" s="17"/>
      <c r="I1225" s="54"/>
      <c r="J1225" s="45"/>
      <c r="K1225" s="20">
        <f>IF(FluxoCaixa10131514[[#This Row],[Movimento ]]="Saldo Inicial",FluxoCaixa10131514[[#This Row],[R$ (Valores)]],K1224+FluxoCaixa10131514[[#This Row],[Valores Receitas / Despesas]])</f>
        <v>208.91000000004578</v>
      </c>
      <c r="L1225" s="53">
        <f>IF(FluxoCaixa10131514[[#This Row],[Entrada / Saída]]="Saída",FluxoCaixa10131514[[#This Row],[R$ (Valores)]]*-1,FluxoCaixa10131514[[#This Row],[R$ (Valores)]])</f>
        <v>0</v>
      </c>
    </row>
    <row r="1226" spans="2:12">
      <c r="B1226" s="48"/>
      <c r="C1226" s="48"/>
      <c r="D1226" s="16"/>
      <c r="E1226" s="48"/>
      <c r="F1226" s="17"/>
      <c r="G1226" s="17"/>
      <c r="H1226" s="17"/>
      <c r="I1226" s="54"/>
      <c r="J1226" s="45"/>
      <c r="K1226" s="20">
        <f>IF(FluxoCaixa10131514[[#This Row],[Movimento ]]="Saldo Inicial",FluxoCaixa10131514[[#This Row],[R$ (Valores)]],K1225+FluxoCaixa10131514[[#This Row],[Valores Receitas / Despesas]])</f>
        <v>208.91000000004578</v>
      </c>
      <c r="L1226" s="53">
        <f>IF(FluxoCaixa10131514[[#This Row],[Entrada / Saída]]="Saída",FluxoCaixa10131514[[#This Row],[R$ (Valores)]]*-1,FluxoCaixa10131514[[#This Row],[R$ (Valores)]])</f>
        <v>0</v>
      </c>
    </row>
    <row r="1227" spans="2:12">
      <c r="B1227" s="48"/>
      <c r="C1227" s="48"/>
      <c r="D1227" s="16"/>
      <c r="E1227" s="48"/>
      <c r="F1227" s="17"/>
      <c r="G1227" s="17"/>
      <c r="H1227" s="17"/>
      <c r="I1227" s="54"/>
      <c r="J1227" s="45"/>
      <c r="K1227" s="20">
        <f>IF(FluxoCaixa10131514[[#This Row],[Movimento ]]="Saldo Inicial",FluxoCaixa10131514[[#This Row],[R$ (Valores)]],K1226+FluxoCaixa10131514[[#This Row],[Valores Receitas / Despesas]])</f>
        <v>208.91000000004578</v>
      </c>
      <c r="L1227" s="53">
        <f>IF(FluxoCaixa10131514[[#This Row],[Entrada / Saída]]="Saída",FluxoCaixa10131514[[#This Row],[R$ (Valores)]]*-1,FluxoCaixa10131514[[#This Row],[R$ (Valores)]])</f>
        <v>0</v>
      </c>
    </row>
    <row r="1228" spans="2:12">
      <c r="B1228" s="48"/>
      <c r="C1228" s="48"/>
      <c r="D1228" s="16"/>
      <c r="E1228" s="48"/>
      <c r="F1228" s="17"/>
      <c r="G1228" s="17"/>
      <c r="H1228" s="17"/>
      <c r="I1228" s="54"/>
      <c r="J1228" s="45"/>
      <c r="K1228" s="20">
        <f>IF(FluxoCaixa10131514[[#This Row],[Movimento ]]="Saldo Inicial",FluxoCaixa10131514[[#This Row],[R$ (Valores)]],K1227+FluxoCaixa10131514[[#This Row],[Valores Receitas / Despesas]])</f>
        <v>208.91000000004578</v>
      </c>
      <c r="L1228" s="53">
        <f>IF(FluxoCaixa10131514[[#This Row],[Entrada / Saída]]="Saída",FluxoCaixa10131514[[#This Row],[R$ (Valores)]]*-1,FluxoCaixa10131514[[#This Row],[R$ (Valores)]])</f>
        <v>0</v>
      </c>
    </row>
    <row r="1229" spans="2:12">
      <c r="B1229" s="48"/>
      <c r="C1229" s="48"/>
      <c r="D1229" s="16"/>
      <c r="E1229" s="48"/>
      <c r="F1229" s="17"/>
      <c r="G1229" s="17"/>
      <c r="H1229" s="17"/>
      <c r="I1229" s="54"/>
      <c r="J1229" s="45"/>
      <c r="K1229" s="20">
        <f>IF(FluxoCaixa10131514[[#This Row],[Movimento ]]="Saldo Inicial",FluxoCaixa10131514[[#This Row],[R$ (Valores)]],K1228+FluxoCaixa10131514[[#This Row],[Valores Receitas / Despesas]])</f>
        <v>208.91000000004578</v>
      </c>
      <c r="L1229" s="53">
        <f>IF(FluxoCaixa10131514[[#This Row],[Entrada / Saída]]="Saída",FluxoCaixa10131514[[#This Row],[R$ (Valores)]]*-1,FluxoCaixa10131514[[#This Row],[R$ (Valores)]])</f>
        <v>0</v>
      </c>
    </row>
    <row r="1230" spans="2:12">
      <c r="B1230" s="48"/>
      <c r="C1230" s="48"/>
      <c r="D1230" s="16"/>
      <c r="E1230" s="48"/>
      <c r="F1230" s="17"/>
      <c r="G1230" s="17"/>
      <c r="H1230" s="17"/>
      <c r="I1230" s="54"/>
      <c r="J1230" s="45"/>
      <c r="K1230" s="20">
        <f>IF(FluxoCaixa10131514[[#This Row],[Movimento ]]="Saldo Inicial",FluxoCaixa10131514[[#This Row],[R$ (Valores)]],K1229+FluxoCaixa10131514[[#This Row],[Valores Receitas / Despesas]])</f>
        <v>208.91000000004578</v>
      </c>
      <c r="L1230" s="53">
        <f>IF(FluxoCaixa10131514[[#This Row],[Entrada / Saída]]="Saída",FluxoCaixa10131514[[#This Row],[R$ (Valores)]]*-1,FluxoCaixa10131514[[#This Row],[R$ (Valores)]])</f>
        <v>0</v>
      </c>
    </row>
    <row r="1231" spans="2:12">
      <c r="B1231" s="48"/>
      <c r="C1231" s="48"/>
      <c r="D1231" s="16"/>
      <c r="E1231" s="48"/>
      <c r="F1231" s="17"/>
      <c r="G1231" s="17"/>
      <c r="H1231" s="17"/>
      <c r="I1231" s="54"/>
      <c r="J1231" s="45"/>
      <c r="K1231" s="20">
        <f>IF(FluxoCaixa10131514[[#This Row],[Movimento ]]="Saldo Inicial",FluxoCaixa10131514[[#This Row],[R$ (Valores)]],K1230+FluxoCaixa10131514[[#This Row],[Valores Receitas / Despesas]])</f>
        <v>208.91000000004578</v>
      </c>
      <c r="L1231" s="53">
        <f>IF(FluxoCaixa10131514[[#This Row],[Entrada / Saída]]="Saída",FluxoCaixa10131514[[#This Row],[R$ (Valores)]]*-1,FluxoCaixa10131514[[#This Row],[R$ (Valores)]])</f>
        <v>0</v>
      </c>
    </row>
    <row r="1232" spans="2:12">
      <c r="B1232" s="48"/>
      <c r="C1232" s="48"/>
      <c r="D1232" s="16"/>
      <c r="E1232" s="48"/>
      <c r="F1232" s="17"/>
      <c r="G1232" s="17"/>
      <c r="H1232" s="17"/>
      <c r="I1232" s="54"/>
      <c r="J1232" s="45"/>
      <c r="K1232" s="20">
        <f>IF(FluxoCaixa10131514[[#This Row],[Movimento ]]="Saldo Inicial",FluxoCaixa10131514[[#This Row],[R$ (Valores)]],K1231+FluxoCaixa10131514[[#This Row],[Valores Receitas / Despesas]])</f>
        <v>208.91000000004578</v>
      </c>
      <c r="L1232" s="53">
        <f>IF(FluxoCaixa10131514[[#This Row],[Entrada / Saída]]="Saída",FluxoCaixa10131514[[#This Row],[R$ (Valores)]]*-1,FluxoCaixa10131514[[#This Row],[R$ (Valores)]])</f>
        <v>0</v>
      </c>
    </row>
    <row r="1233" spans="2:12">
      <c r="B1233" s="48"/>
      <c r="C1233" s="48"/>
      <c r="D1233" s="16"/>
      <c r="E1233" s="48"/>
      <c r="F1233" s="17"/>
      <c r="G1233" s="17"/>
      <c r="H1233" s="17"/>
      <c r="I1233" s="54"/>
      <c r="J1233" s="45"/>
      <c r="K1233" s="20">
        <f>IF(FluxoCaixa10131514[[#This Row],[Movimento ]]="Saldo Inicial",FluxoCaixa10131514[[#This Row],[R$ (Valores)]],K1232+FluxoCaixa10131514[[#This Row],[Valores Receitas / Despesas]])</f>
        <v>208.91000000004578</v>
      </c>
      <c r="L1233" s="53">
        <f>IF(FluxoCaixa10131514[[#This Row],[Entrada / Saída]]="Saída",FluxoCaixa10131514[[#This Row],[R$ (Valores)]]*-1,FluxoCaixa10131514[[#This Row],[R$ (Valores)]])</f>
        <v>0</v>
      </c>
    </row>
    <row r="1234" spans="2:12">
      <c r="B1234" s="48"/>
      <c r="C1234" s="48"/>
      <c r="D1234" s="16"/>
      <c r="E1234" s="48"/>
      <c r="F1234" s="17"/>
      <c r="G1234" s="17"/>
      <c r="H1234" s="17"/>
      <c r="I1234" s="54"/>
      <c r="J1234" s="45"/>
      <c r="K1234" s="20">
        <f>IF(FluxoCaixa10131514[[#This Row],[Movimento ]]="Saldo Inicial",FluxoCaixa10131514[[#This Row],[R$ (Valores)]],K1233+FluxoCaixa10131514[[#This Row],[Valores Receitas / Despesas]])</f>
        <v>208.91000000004578</v>
      </c>
      <c r="L1234" s="53">
        <f>IF(FluxoCaixa10131514[[#This Row],[Entrada / Saída]]="Saída",FluxoCaixa10131514[[#This Row],[R$ (Valores)]]*-1,FluxoCaixa10131514[[#This Row],[R$ (Valores)]])</f>
        <v>0</v>
      </c>
    </row>
    <row r="1235" spans="2:12">
      <c r="B1235" s="48"/>
      <c r="C1235" s="48"/>
      <c r="D1235" s="16"/>
      <c r="E1235" s="48"/>
      <c r="F1235" s="17"/>
      <c r="G1235" s="17"/>
      <c r="H1235" s="17"/>
      <c r="I1235" s="54"/>
      <c r="J1235" s="45"/>
      <c r="K1235" s="20">
        <f>IF(FluxoCaixa10131514[[#This Row],[Movimento ]]="Saldo Inicial",FluxoCaixa10131514[[#This Row],[R$ (Valores)]],K1234+FluxoCaixa10131514[[#This Row],[Valores Receitas / Despesas]])</f>
        <v>208.91000000004578</v>
      </c>
      <c r="L1235" s="53">
        <f>IF(FluxoCaixa10131514[[#This Row],[Entrada / Saída]]="Saída",FluxoCaixa10131514[[#This Row],[R$ (Valores)]]*-1,FluxoCaixa10131514[[#This Row],[R$ (Valores)]])</f>
        <v>0</v>
      </c>
    </row>
    <row r="1236" spans="2:12">
      <c r="B1236" s="48"/>
      <c r="C1236" s="48"/>
      <c r="D1236" s="16"/>
      <c r="E1236" s="48"/>
      <c r="F1236" s="17"/>
      <c r="G1236" s="17"/>
      <c r="H1236" s="17"/>
      <c r="I1236" s="54"/>
      <c r="J1236" s="45"/>
      <c r="K1236" s="20">
        <f>IF(FluxoCaixa10131514[[#This Row],[Movimento ]]="Saldo Inicial",FluxoCaixa10131514[[#This Row],[R$ (Valores)]],K1235+FluxoCaixa10131514[[#This Row],[Valores Receitas / Despesas]])</f>
        <v>208.91000000004578</v>
      </c>
      <c r="L1236" s="53">
        <f>IF(FluxoCaixa10131514[[#This Row],[Entrada / Saída]]="Saída",FluxoCaixa10131514[[#This Row],[R$ (Valores)]]*-1,FluxoCaixa10131514[[#This Row],[R$ (Valores)]])</f>
        <v>0</v>
      </c>
    </row>
    <row r="1237" spans="2:12">
      <c r="B1237" s="48"/>
      <c r="C1237" s="48"/>
      <c r="D1237" s="16"/>
      <c r="E1237" s="48"/>
      <c r="F1237" s="17"/>
      <c r="G1237" s="17"/>
      <c r="H1237" s="17"/>
      <c r="I1237" s="54"/>
      <c r="J1237" s="45"/>
      <c r="K1237" s="20">
        <f>IF(FluxoCaixa10131514[[#This Row],[Movimento ]]="Saldo Inicial",FluxoCaixa10131514[[#This Row],[R$ (Valores)]],K1236+FluxoCaixa10131514[[#This Row],[Valores Receitas / Despesas]])</f>
        <v>208.91000000004578</v>
      </c>
      <c r="L1237" s="53">
        <f>IF(FluxoCaixa10131514[[#This Row],[Entrada / Saída]]="Saída",FluxoCaixa10131514[[#This Row],[R$ (Valores)]]*-1,FluxoCaixa10131514[[#This Row],[R$ (Valores)]])</f>
        <v>0</v>
      </c>
    </row>
    <row r="1238" spans="2:12">
      <c r="B1238" s="48"/>
      <c r="C1238" s="48"/>
      <c r="D1238" s="16"/>
      <c r="E1238" s="48"/>
      <c r="F1238" s="17"/>
      <c r="G1238" s="17"/>
      <c r="H1238" s="17"/>
      <c r="I1238" s="54"/>
      <c r="J1238" s="45"/>
      <c r="K1238" s="20">
        <f>IF(FluxoCaixa10131514[[#This Row],[Movimento ]]="Saldo Inicial",FluxoCaixa10131514[[#This Row],[R$ (Valores)]],K1237+FluxoCaixa10131514[[#This Row],[Valores Receitas / Despesas]])</f>
        <v>208.91000000004578</v>
      </c>
      <c r="L1238" s="53">
        <f>IF(FluxoCaixa10131514[[#This Row],[Entrada / Saída]]="Saída",FluxoCaixa10131514[[#This Row],[R$ (Valores)]]*-1,FluxoCaixa10131514[[#This Row],[R$ (Valores)]])</f>
        <v>0</v>
      </c>
    </row>
    <row r="1239" spans="2:12">
      <c r="B1239" s="48"/>
      <c r="C1239" s="48"/>
      <c r="D1239" s="16"/>
      <c r="E1239" s="48"/>
      <c r="F1239" s="17"/>
      <c r="G1239" s="17"/>
      <c r="H1239" s="17"/>
      <c r="I1239" s="54"/>
      <c r="J1239" s="45"/>
      <c r="K1239" s="20">
        <f>IF(FluxoCaixa10131514[[#This Row],[Movimento ]]="Saldo Inicial",FluxoCaixa10131514[[#This Row],[R$ (Valores)]],K1238+FluxoCaixa10131514[[#This Row],[Valores Receitas / Despesas]])</f>
        <v>208.91000000004578</v>
      </c>
      <c r="L1239" s="53">
        <f>IF(FluxoCaixa10131514[[#This Row],[Entrada / Saída]]="Saída",FluxoCaixa10131514[[#This Row],[R$ (Valores)]]*-1,FluxoCaixa10131514[[#This Row],[R$ (Valores)]])</f>
        <v>0</v>
      </c>
    </row>
    <row r="1240" spans="2:12">
      <c r="B1240" s="48"/>
      <c r="C1240" s="48"/>
      <c r="D1240" s="16"/>
      <c r="E1240" s="48"/>
      <c r="F1240" s="17"/>
      <c r="G1240" s="17"/>
      <c r="H1240" s="17"/>
      <c r="I1240" s="54"/>
      <c r="J1240" s="45"/>
      <c r="K1240" s="20">
        <f>IF(FluxoCaixa10131514[[#This Row],[Movimento ]]="Saldo Inicial",FluxoCaixa10131514[[#This Row],[R$ (Valores)]],K1239+FluxoCaixa10131514[[#This Row],[Valores Receitas / Despesas]])</f>
        <v>208.91000000004578</v>
      </c>
      <c r="L1240" s="53">
        <f>IF(FluxoCaixa10131514[[#This Row],[Entrada / Saída]]="Saída",FluxoCaixa10131514[[#This Row],[R$ (Valores)]]*-1,FluxoCaixa10131514[[#This Row],[R$ (Valores)]])</f>
        <v>0</v>
      </c>
    </row>
    <row r="1241" spans="2:12">
      <c r="B1241" s="48"/>
      <c r="C1241" s="48"/>
      <c r="D1241" s="16"/>
      <c r="E1241" s="48"/>
      <c r="F1241" s="17"/>
      <c r="G1241" s="17"/>
      <c r="H1241" s="17"/>
      <c r="I1241" s="54"/>
      <c r="J1241" s="45"/>
      <c r="K1241" s="20">
        <f>IF(FluxoCaixa10131514[[#This Row],[Movimento ]]="Saldo Inicial",FluxoCaixa10131514[[#This Row],[R$ (Valores)]],K1240+FluxoCaixa10131514[[#This Row],[Valores Receitas / Despesas]])</f>
        <v>208.91000000004578</v>
      </c>
      <c r="L1241" s="53">
        <f>IF(FluxoCaixa10131514[[#This Row],[Entrada / Saída]]="Saída",FluxoCaixa10131514[[#This Row],[R$ (Valores)]]*-1,FluxoCaixa10131514[[#This Row],[R$ (Valores)]])</f>
        <v>0</v>
      </c>
    </row>
    <row r="1242" spans="2:12">
      <c r="B1242" s="48"/>
      <c r="C1242" s="48"/>
      <c r="D1242" s="16"/>
      <c r="E1242" s="48"/>
      <c r="F1242" s="17"/>
      <c r="G1242" s="17"/>
      <c r="H1242" s="17"/>
      <c r="I1242" s="54"/>
      <c r="J1242" s="45"/>
      <c r="K1242" s="20">
        <f>IF(FluxoCaixa10131514[[#This Row],[Movimento ]]="Saldo Inicial",FluxoCaixa10131514[[#This Row],[R$ (Valores)]],K1241+FluxoCaixa10131514[[#This Row],[Valores Receitas / Despesas]])</f>
        <v>208.91000000004578</v>
      </c>
      <c r="L1242" s="53">
        <f>IF(FluxoCaixa10131514[[#This Row],[Entrada / Saída]]="Saída",FluxoCaixa10131514[[#This Row],[R$ (Valores)]]*-1,FluxoCaixa10131514[[#This Row],[R$ (Valores)]])</f>
        <v>0</v>
      </c>
    </row>
    <row r="1243" spans="2:12">
      <c r="B1243" s="48"/>
      <c r="C1243" s="48"/>
      <c r="D1243" s="16"/>
      <c r="E1243" s="48"/>
      <c r="F1243" s="17"/>
      <c r="G1243" s="17"/>
      <c r="H1243" s="17"/>
      <c r="I1243" s="54"/>
      <c r="J1243" s="45"/>
      <c r="K1243" s="20">
        <f>IF(FluxoCaixa10131514[[#This Row],[Movimento ]]="Saldo Inicial",FluxoCaixa10131514[[#This Row],[R$ (Valores)]],K1242+FluxoCaixa10131514[[#This Row],[Valores Receitas / Despesas]])</f>
        <v>208.91000000004578</v>
      </c>
      <c r="L1243" s="53">
        <f>IF(FluxoCaixa10131514[[#This Row],[Entrada / Saída]]="Saída",FluxoCaixa10131514[[#This Row],[R$ (Valores)]]*-1,FluxoCaixa10131514[[#This Row],[R$ (Valores)]])</f>
        <v>0</v>
      </c>
    </row>
    <row r="1244" spans="2:12">
      <c r="B1244" s="48"/>
      <c r="C1244" s="48"/>
      <c r="D1244" s="16"/>
      <c r="E1244" s="48"/>
      <c r="F1244" s="17"/>
      <c r="G1244" s="17"/>
      <c r="H1244" s="17"/>
      <c r="I1244" s="54"/>
      <c r="J1244" s="45"/>
      <c r="K1244" s="20">
        <f>IF(FluxoCaixa10131514[[#This Row],[Movimento ]]="Saldo Inicial",FluxoCaixa10131514[[#This Row],[R$ (Valores)]],K1243+FluxoCaixa10131514[[#This Row],[Valores Receitas / Despesas]])</f>
        <v>208.91000000004578</v>
      </c>
      <c r="L1244" s="53">
        <f>IF(FluxoCaixa10131514[[#This Row],[Entrada / Saída]]="Saída",FluxoCaixa10131514[[#This Row],[R$ (Valores)]]*-1,FluxoCaixa10131514[[#This Row],[R$ (Valores)]])</f>
        <v>0</v>
      </c>
    </row>
    <row r="1245" spans="2:12">
      <c r="B1245" s="48"/>
      <c r="C1245" s="48"/>
      <c r="D1245" s="16"/>
      <c r="E1245" s="48"/>
      <c r="F1245" s="17"/>
      <c r="G1245" s="17"/>
      <c r="H1245" s="17"/>
      <c r="I1245" s="54"/>
      <c r="J1245" s="45"/>
      <c r="K1245" s="20">
        <f>IF(FluxoCaixa10131514[[#This Row],[Movimento ]]="Saldo Inicial",FluxoCaixa10131514[[#This Row],[R$ (Valores)]],K1244+FluxoCaixa10131514[[#This Row],[Valores Receitas / Despesas]])</f>
        <v>208.91000000004578</v>
      </c>
      <c r="L1245" s="53">
        <f>IF(FluxoCaixa10131514[[#This Row],[Entrada / Saída]]="Saída",FluxoCaixa10131514[[#This Row],[R$ (Valores)]]*-1,FluxoCaixa10131514[[#This Row],[R$ (Valores)]])</f>
        <v>0</v>
      </c>
    </row>
    <row r="1246" spans="2:12">
      <c r="B1246" s="48"/>
      <c r="C1246" s="48"/>
      <c r="D1246" s="16"/>
      <c r="E1246" s="48"/>
      <c r="F1246" s="17"/>
      <c r="G1246" s="17"/>
      <c r="H1246" s="17"/>
      <c r="I1246" s="54"/>
      <c r="J1246" s="45"/>
      <c r="K1246" s="20">
        <f>IF(FluxoCaixa10131514[[#This Row],[Movimento ]]="Saldo Inicial",FluxoCaixa10131514[[#This Row],[R$ (Valores)]],K1245+FluxoCaixa10131514[[#This Row],[Valores Receitas / Despesas]])</f>
        <v>208.91000000004578</v>
      </c>
      <c r="L1246" s="53">
        <f>IF(FluxoCaixa10131514[[#This Row],[Entrada / Saída]]="Saída",FluxoCaixa10131514[[#This Row],[R$ (Valores)]]*-1,FluxoCaixa10131514[[#This Row],[R$ (Valores)]])</f>
        <v>0</v>
      </c>
    </row>
    <row r="1247" spans="2:12">
      <c r="B1247" s="48"/>
      <c r="C1247" s="48"/>
      <c r="D1247" s="16"/>
      <c r="E1247" s="48"/>
      <c r="F1247" s="17"/>
      <c r="G1247" s="17"/>
      <c r="H1247" s="17"/>
      <c r="I1247" s="54"/>
      <c r="J1247" s="45"/>
      <c r="K1247" s="20">
        <f>IF(FluxoCaixa10131514[[#This Row],[Movimento ]]="Saldo Inicial",FluxoCaixa10131514[[#This Row],[R$ (Valores)]],K1246+FluxoCaixa10131514[[#This Row],[Valores Receitas / Despesas]])</f>
        <v>208.91000000004578</v>
      </c>
      <c r="L1247" s="53">
        <f>IF(FluxoCaixa10131514[[#This Row],[Entrada / Saída]]="Saída",FluxoCaixa10131514[[#This Row],[R$ (Valores)]]*-1,FluxoCaixa10131514[[#This Row],[R$ (Valores)]])</f>
        <v>0</v>
      </c>
    </row>
    <row r="1248" spans="2:12">
      <c r="B1248" s="48"/>
      <c r="C1248" s="48"/>
      <c r="D1248" s="16"/>
      <c r="E1248" s="48"/>
      <c r="F1248" s="17"/>
      <c r="G1248" s="17"/>
      <c r="H1248" s="17"/>
      <c r="I1248" s="54"/>
      <c r="J1248" s="45"/>
      <c r="K1248" s="20">
        <f>IF(FluxoCaixa10131514[[#This Row],[Movimento ]]="Saldo Inicial",FluxoCaixa10131514[[#This Row],[R$ (Valores)]],K1247+FluxoCaixa10131514[[#This Row],[Valores Receitas / Despesas]])</f>
        <v>208.91000000004578</v>
      </c>
      <c r="L1248" s="53">
        <f>IF(FluxoCaixa10131514[[#This Row],[Entrada / Saída]]="Saída",FluxoCaixa10131514[[#This Row],[R$ (Valores)]]*-1,FluxoCaixa10131514[[#This Row],[R$ (Valores)]])</f>
        <v>0</v>
      </c>
    </row>
    <row r="1249" spans="2:12">
      <c r="B1249" s="48"/>
      <c r="C1249" s="48"/>
      <c r="D1249" s="16"/>
      <c r="E1249" s="48"/>
      <c r="F1249" s="17"/>
      <c r="G1249" s="17"/>
      <c r="H1249" s="17"/>
      <c r="I1249" s="54"/>
      <c r="J1249" s="45"/>
      <c r="K1249" s="20">
        <f>IF(FluxoCaixa10131514[[#This Row],[Movimento ]]="Saldo Inicial",FluxoCaixa10131514[[#This Row],[R$ (Valores)]],K1248+FluxoCaixa10131514[[#This Row],[Valores Receitas / Despesas]])</f>
        <v>208.91000000004578</v>
      </c>
      <c r="L1249" s="53">
        <f>IF(FluxoCaixa10131514[[#This Row],[Entrada / Saída]]="Saída",FluxoCaixa10131514[[#This Row],[R$ (Valores)]]*-1,FluxoCaixa10131514[[#This Row],[R$ (Valores)]])</f>
        <v>0</v>
      </c>
    </row>
    <row r="1250" spans="2:12">
      <c r="B1250" s="48"/>
      <c r="C1250" s="48"/>
      <c r="D1250" s="16"/>
      <c r="E1250" s="48"/>
      <c r="F1250" s="17"/>
      <c r="G1250" s="17"/>
      <c r="H1250" s="17"/>
      <c r="I1250" s="54"/>
      <c r="J1250" s="45"/>
      <c r="K1250" s="20">
        <f>IF(FluxoCaixa10131514[[#This Row],[Movimento ]]="Saldo Inicial",FluxoCaixa10131514[[#This Row],[R$ (Valores)]],K1249+FluxoCaixa10131514[[#This Row],[Valores Receitas / Despesas]])</f>
        <v>208.91000000004578</v>
      </c>
      <c r="L1250" s="53">
        <f>IF(FluxoCaixa10131514[[#This Row],[Entrada / Saída]]="Saída",FluxoCaixa10131514[[#This Row],[R$ (Valores)]]*-1,FluxoCaixa10131514[[#This Row],[R$ (Valores)]])</f>
        <v>0</v>
      </c>
    </row>
    <row r="1251" spans="2:12">
      <c r="B1251" s="48"/>
      <c r="C1251" s="48"/>
      <c r="D1251" s="16"/>
      <c r="E1251" s="48"/>
      <c r="F1251" s="17"/>
      <c r="G1251" s="17"/>
      <c r="H1251" s="17"/>
      <c r="I1251" s="54"/>
      <c r="J1251" s="45"/>
      <c r="K1251" s="20">
        <f>IF(FluxoCaixa10131514[[#This Row],[Movimento ]]="Saldo Inicial",FluxoCaixa10131514[[#This Row],[R$ (Valores)]],K1250+FluxoCaixa10131514[[#This Row],[Valores Receitas / Despesas]])</f>
        <v>208.91000000004578</v>
      </c>
      <c r="L1251" s="53">
        <f>IF(FluxoCaixa10131514[[#This Row],[Entrada / Saída]]="Saída",FluxoCaixa10131514[[#This Row],[R$ (Valores)]]*-1,FluxoCaixa10131514[[#This Row],[R$ (Valores)]])</f>
        <v>0</v>
      </c>
    </row>
    <row r="1252" spans="2:12">
      <c r="B1252" s="48"/>
      <c r="C1252" s="48"/>
      <c r="D1252" s="16"/>
      <c r="E1252" s="48"/>
      <c r="F1252" s="17"/>
      <c r="G1252" s="17"/>
      <c r="H1252" s="17"/>
      <c r="I1252" s="54"/>
      <c r="J1252" s="45"/>
      <c r="K1252" s="20">
        <f>IF(FluxoCaixa10131514[[#This Row],[Movimento ]]="Saldo Inicial",FluxoCaixa10131514[[#This Row],[R$ (Valores)]],K1251+FluxoCaixa10131514[[#This Row],[Valores Receitas / Despesas]])</f>
        <v>208.91000000004578</v>
      </c>
      <c r="L1252" s="53">
        <f>IF(FluxoCaixa10131514[[#This Row],[Entrada / Saída]]="Saída",FluxoCaixa10131514[[#This Row],[R$ (Valores)]]*-1,FluxoCaixa10131514[[#This Row],[R$ (Valores)]])</f>
        <v>0</v>
      </c>
    </row>
    <row r="1253" spans="2:12">
      <c r="B1253" s="48"/>
      <c r="C1253" s="48"/>
      <c r="D1253" s="16"/>
      <c r="E1253" s="48"/>
      <c r="F1253" s="17"/>
      <c r="G1253" s="17"/>
      <c r="H1253" s="17"/>
      <c r="I1253" s="54"/>
      <c r="J1253" s="45"/>
      <c r="K1253" s="20">
        <f>IF(FluxoCaixa10131514[[#This Row],[Movimento ]]="Saldo Inicial",FluxoCaixa10131514[[#This Row],[R$ (Valores)]],K1252+FluxoCaixa10131514[[#This Row],[Valores Receitas / Despesas]])</f>
        <v>208.91000000004578</v>
      </c>
      <c r="L1253" s="53">
        <f>IF(FluxoCaixa10131514[[#This Row],[Entrada / Saída]]="Saída",FluxoCaixa10131514[[#This Row],[R$ (Valores)]]*-1,FluxoCaixa10131514[[#This Row],[R$ (Valores)]])</f>
        <v>0</v>
      </c>
    </row>
    <row r="1254" spans="2:12">
      <c r="B1254" s="48"/>
      <c r="C1254" s="48"/>
      <c r="D1254" s="16"/>
      <c r="E1254" s="48"/>
      <c r="F1254" s="17"/>
      <c r="G1254" s="17"/>
      <c r="H1254" s="17"/>
      <c r="I1254" s="54"/>
      <c r="J1254" s="45"/>
      <c r="K1254" s="20">
        <f>IF(FluxoCaixa10131514[[#This Row],[Movimento ]]="Saldo Inicial",FluxoCaixa10131514[[#This Row],[R$ (Valores)]],K1253+FluxoCaixa10131514[[#This Row],[Valores Receitas / Despesas]])</f>
        <v>208.91000000004578</v>
      </c>
      <c r="L1254" s="53">
        <f>IF(FluxoCaixa10131514[[#This Row],[Entrada / Saída]]="Saída",FluxoCaixa10131514[[#This Row],[R$ (Valores)]]*-1,FluxoCaixa10131514[[#This Row],[R$ (Valores)]])</f>
        <v>0</v>
      </c>
    </row>
    <row r="1255" spans="2:12">
      <c r="B1255" s="48"/>
      <c r="C1255" s="48"/>
      <c r="D1255" s="16"/>
      <c r="E1255" s="48"/>
      <c r="F1255" s="17"/>
      <c r="G1255" s="17"/>
      <c r="H1255" s="17"/>
      <c r="I1255" s="54"/>
      <c r="J1255" s="45"/>
      <c r="K1255" s="20">
        <f>IF(FluxoCaixa10131514[[#This Row],[Movimento ]]="Saldo Inicial",FluxoCaixa10131514[[#This Row],[R$ (Valores)]],K1254+FluxoCaixa10131514[[#This Row],[Valores Receitas / Despesas]])</f>
        <v>208.91000000004578</v>
      </c>
      <c r="L1255" s="53">
        <f>IF(FluxoCaixa10131514[[#This Row],[Entrada / Saída]]="Saída",FluxoCaixa10131514[[#This Row],[R$ (Valores)]]*-1,FluxoCaixa10131514[[#This Row],[R$ (Valores)]])</f>
        <v>0</v>
      </c>
    </row>
    <row r="1256" spans="2:12">
      <c r="B1256" s="48"/>
      <c r="C1256" s="48"/>
      <c r="D1256" s="16"/>
      <c r="E1256" s="48"/>
      <c r="F1256" s="17"/>
      <c r="G1256" s="17"/>
      <c r="H1256" s="17"/>
      <c r="I1256" s="54"/>
      <c r="J1256" s="45"/>
      <c r="K1256" s="20">
        <f>IF(FluxoCaixa10131514[[#This Row],[Movimento ]]="Saldo Inicial",FluxoCaixa10131514[[#This Row],[R$ (Valores)]],K1255+FluxoCaixa10131514[[#This Row],[Valores Receitas / Despesas]])</f>
        <v>208.91000000004578</v>
      </c>
      <c r="L1256" s="53">
        <f>IF(FluxoCaixa10131514[[#This Row],[Entrada / Saída]]="Saída",FluxoCaixa10131514[[#This Row],[R$ (Valores)]]*-1,FluxoCaixa10131514[[#This Row],[R$ (Valores)]])</f>
        <v>0</v>
      </c>
    </row>
    <row r="1257" spans="2:12">
      <c r="B1257" s="48"/>
      <c r="C1257" s="48"/>
      <c r="D1257" s="16"/>
      <c r="E1257" s="48"/>
      <c r="F1257" s="17"/>
      <c r="G1257" s="17"/>
      <c r="H1257" s="17"/>
      <c r="I1257" s="54"/>
      <c r="J1257" s="45"/>
      <c r="K1257" s="20">
        <f>IF(FluxoCaixa10131514[[#This Row],[Movimento ]]="Saldo Inicial",FluxoCaixa10131514[[#This Row],[R$ (Valores)]],K1256+FluxoCaixa10131514[[#This Row],[Valores Receitas / Despesas]])</f>
        <v>208.91000000004578</v>
      </c>
      <c r="L1257" s="53">
        <f>IF(FluxoCaixa10131514[[#This Row],[Entrada / Saída]]="Saída",FluxoCaixa10131514[[#This Row],[R$ (Valores)]]*-1,FluxoCaixa10131514[[#This Row],[R$ (Valores)]])</f>
        <v>0</v>
      </c>
    </row>
    <row r="1258" spans="2:12">
      <c r="B1258" s="48"/>
      <c r="C1258" s="48"/>
      <c r="D1258" s="16"/>
      <c r="E1258" s="48"/>
      <c r="F1258" s="17"/>
      <c r="G1258" s="17"/>
      <c r="H1258" s="17"/>
      <c r="I1258" s="54"/>
      <c r="J1258" s="45"/>
      <c r="K1258" s="20">
        <f>IF(FluxoCaixa10131514[[#This Row],[Movimento ]]="Saldo Inicial",FluxoCaixa10131514[[#This Row],[R$ (Valores)]],K1257+FluxoCaixa10131514[[#This Row],[Valores Receitas / Despesas]])</f>
        <v>208.91000000004578</v>
      </c>
      <c r="L1258" s="53">
        <f>IF(FluxoCaixa10131514[[#This Row],[Entrada / Saída]]="Saída",FluxoCaixa10131514[[#This Row],[R$ (Valores)]]*-1,FluxoCaixa10131514[[#This Row],[R$ (Valores)]])</f>
        <v>0</v>
      </c>
    </row>
    <row r="1259" spans="2:12" ht="12.75" customHeight="1">
      <c r="B1259" s="48"/>
      <c r="C1259" s="48"/>
      <c r="D1259" s="16"/>
      <c r="E1259" s="48"/>
      <c r="F1259" s="17"/>
      <c r="G1259" s="17"/>
      <c r="H1259" s="17"/>
      <c r="I1259" s="54"/>
      <c r="J1259" s="45"/>
      <c r="K1259" s="20">
        <f>IF(FluxoCaixa10131514[[#This Row],[Movimento ]]="Saldo Inicial",FluxoCaixa10131514[[#This Row],[R$ (Valores)]],K1258+FluxoCaixa10131514[[#This Row],[Valores Receitas / Despesas]])</f>
        <v>208.91000000004578</v>
      </c>
      <c r="L1259" s="53">
        <f>IF(FluxoCaixa10131514[[#This Row],[Entrada / Saída]]="Saída",FluxoCaixa10131514[[#This Row],[R$ (Valores)]]*-1,FluxoCaixa10131514[[#This Row],[R$ (Valores)]])</f>
        <v>0</v>
      </c>
    </row>
    <row r="1260" spans="2:12">
      <c r="B1260" s="48"/>
      <c r="C1260" s="48"/>
      <c r="D1260" s="16"/>
      <c r="E1260" s="48"/>
      <c r="F1260" s="17"/>
      <c r="G1260" s="17"/>
      <c r="H1260" s="17"/>
      <c r="I1260" s="54"/>
      <c r="J1260" s="45"/>
      <c r="K1260" s="20">
        <f>IF(FluxoCaixa10131514[[#This Row],[Movimento ]]="Saldo Inicial",FluxoCaixa10131514[[#This Row],[R$ (Valores)]],K1259+FluxoCaixa10131514[[#This Row],[Valores Receitas / Despesas]])</f>
        <v>208.91000000004578</v>
      </c>
      <c r="L1260" s="53">
        <f>IF(FluxoCaixa10131514[[#This Row],[Entrada / Saída]]="Saída",FluxoCaixa10131514[[#This Row],[R$ (Valores)]]*-1,FluxoCaixa10131514[[#This Row],[R$ (Valores)]])</f>
        <v>0</v>
      </c>
    </row>
    <row r="1261" spans="2:12">
      <c r="B1261" s="48"/>
      <c r="C1261" s="48"/>
      <c r="D1261" s="16"/>
      <c r="E1261" s="48"/>
      <c r="F1261" s="17"/>
      <c r="G1261" s="17"/>
      <c r="H1261" s="17"/>
      <c r="I1261" s="54"/>
      <c r="J1261" s="45"/>
      <c r="K1261" s="20">
        <f>IF(FluxoCaixa10131514[[#This Row],[Movimento ]]="Saldo Inicial",FluxoCaixa10131514[[#This Row],[R$ (Valores)]],K1260+FluxoCaixa10131514[[#This Row],[Valores Receitas / Despesas]])</f>
        <v>208.91000000004578</v>
      </c>
      <c r="L1261" s="53">
        <f>IF(FluxoCaixa10131514[[#This Row],[Entrada / Saída]]="Saída",FluxoCaixa10131514[[#This Row],[R$ (Valores)]]*-1,FluxoCaixa10131514[[#This Row],[R$ (Valores)]])</f>
        <v>0</v>
      </c>
    </row>
    <row r="1262" spans="2:12">
      <c r="B1262" s="48"/>
      <c r="C1262" s="48"/>
      <c r="D1262" s="16"/>
      <c r="E1262" s="48"/>
      <c r="F1262" s="17"/>
      <c r="G1262" s="17"/>
      <c r="H1262" s="17"/>
      <c r="I1262" s="54"/>
      <c r="J1262" s="45"/>
      <c r="K1262" s="20">
        <f>IF(FluxoCaixa10131514[[#This Row],[Movimento ]]="Saldo Inicial",FluxoCaixa10131514[[#This Row],[R$ (Valores)]],K1261+FluxoCaixa10131514[[#This Row],[Valores Receitas / Despesas]])</f>
        <v>208.91000000004578</v>
      </c>
      <c r="L1262" s="53">
        <f>IF(FluxoCaixa10131514[[#This Row],[Entrada / Saída]]="Saída",FluxoCaixa10131514[[#This Row],[R$ (Valores)]]*-1,FluxoCaixa10131514[[#This Row],[R$ (Valores)]])</f>
        <v>0</v>
      </c>
    </row>
    <row r="1263" spans="2:12">
      <c r="B1263" s="48"/>
      <c r="C1263" s="48"/>
      <c r="D1263" s="16"/>
      <c r="E1263" s="48"/>
      <c r="F1263" s="17"/>
      <c r="G1263" s="17"/>
      <c r="H1263" s="17"/>
      <c r="I1263" s="54"/>
      <c r="J1263" s="45"/>
      <c r="K1263" s="20">
        <f>IF(FluxoCaixa10131514[[#This Row],[Movimento ]]="Saldo Inicial",FluxoCaixa10131514[[#This Row],[R$ (Valores)]],K1262+FluxoCaixa10131514[[#This Row],[Valores Receitas / Despesas]])</f>
        <v>208.91000000004578</v>
      </c>
      <c r="L1263" s="53">
        <f>IF(FluxoCaixa10131514[[#This Row],[Entrada / Saída]]="Saída",FluxoCaixa10131514[[#This Row],[R$ (Valores)]]*-1,FluxoCaixa10131514[[#This Row],[R$ (Valores)]])</f>
        <v>0</v>
      </c>
    </row>
    <row r="1264" spans="2:12">
      <c r="B1264" s="48"/>
      <c r="C1264" s="48"/>
      <c r="D1264" s="16"/>
      <c r="E1264" s="48"/>
      <c r="F1264" s="17"/>
      <c r="G1264" s="17"/>
      <c r="H1264" s="17"/>
      <c r="I1264" s="54"/>
      <c r="J1264" s="45"/>
      <c r="K1264" s="20">
        <f>IF(FluxoCaixa10131514[[#This Row],[Movimento ]]="Saldo Inicial",FluxoCaixa10131514[[#This Row],[R$ (Valores)]],K1263+FluxoCaixa10131514[[#This Row],[Valores Receitas / Despesas]])</f>
        <v>208.91000000004578</v>
      </c>
      <c r="L1264" s="53">
        <f>IF(FluxoCaixa10131514[[#This Row],[Entrada / Saída]]="Saída",FluxoCaixa10131514[[#This Row],[R$ (Valores)]]*-1,FluxoCaixa10131514[[#This Row],[R$ (Valores)]])</f>
        <v>0</v>
      </c>
    </row>
    <row r="1265" spans="2:12">
      <c r="B1265" s="48"/>
      <c r="C1265" s="48"/>
      <c r="D1265" s="16"/>
      <c r="E1265" s="48"/>
      <c r="F1265" s="17"/>
      <c r="G1265" s="17"/>
      <c r="H1265" s="17"/>
      <c r="I1265" s="54"/>
      <c r="J1265" s="45"/>
      <c r="K1265" s="20">
        <f>IF(FluxoCaixa10131514[[#This Row],[Movimento ]]="Saldo Inicial",FluxoCaixa10131514[[#This Row],[R$ (Valores)]],K1264+FluxoCaixa10131514[[#This Row],[Valores Receitas / Despesas]])</f>
        <v>208.91000000004578</v>
      </c>
      <c r="L1265" s="53">
        <f>IF(FluxoCaixa10131514[[#This Row],[Entrada / Saída]]="Saída",FluxoCaixa10131514[[#This Row],[R$ (Valores)]]*-1,FluxoCaixa10131514[[#This Row],[R$ (Valores)]])</f>
        <v>0</v>
      </c>
    </row>
    <row r="1266" spans="2:12">
      <c r="B1266" s="48"/>
      <c r="C1266" s="48"/>
      <c r="D1266" s="16"/>
      <c r="E1266" s="48"/>
      <c r="F1266" s="17"/>
      <c r="G1266" s="17"/>
      <c r="H1266" s="17"/>
      <c r="I1266" s="54"/>
      <c r="J1266" s="45"/>
      <c r="K1266" s="20">
        <f>IF(FluxoCaixa10131514[[#This Row],[Movimento ]]="Saldo Inicial",FluxoCaixa10131514[[#This Row],[R$ (Valores)]],K1265+FluxoCaixa10131514[[#This Row],[Valores Receitas / Despesas]])</f>
        <v>208.91000000004578</v>
      </c>
      <c r="L1266" s="53">
        <f>IF(FluxoCaixa10131514[[#This Row],[Entrada / Saída]]="Saída",FluxoCaixa10131514[[#This Row],[R$ (Valores)]]*-1,FluxoCaixa10131514[[#This Row],[R$ (Valores)]])</f>
        <v>0</v>
      </c>
    </row>
    <row r="1267" spans="2:12">
      <c r="B1267" s="48"/>
      <c r="C1267" s="48"/>
      <c r="D1267" s="16"/>
      <c r="E1267" s="48"/>
      <c r="F1267" s="17"/>
      <c r="G1267" s="17"/>
      <c r="H1267" s="17"/>
      <c r="I1267" s="54"/>
      <c r="J1267" s="45"/>
      <c r="K1267" s="20">
        <f>IF(FluxoCaixa10131514[[#This Row],[Movimento ]]="Saldo Inicial",FluxoCaixa10131514[[#This Row],[R$ (Valores)]],K1266+FluxoCaixa10131514[[#This Row],[Valores Receitas / Despesas]])</f>
        <v>208.91000000004578</v>
      </c>
      <c r="L1267" s="53">
        <f>IF(FluxoCaixa10131514[[#This Row],[Entrada / Saída]]="Saída",FluxoCaixa10131514[[#This Row],[R$ (Valores)]]*-1,FluxoCaixa10131514[[#This Row],[R$ (Valores)]])</f>
        <v>0</v>
      </c>
    </row>
    <row r="1268" spans="2:12">
      <c r="B1268" s="48"/>
      <c r="C1268" s="48"/>
      <c r="D1268" s="16"/>
      <c r="E1268" s="48"/>
      <c r="F1268" s="17"/>
      <c r="G1268" s="17"/>
      <c r="H1268" s="17"/>
      <c r="I1268" s="54"/>
      <c r="J1268" s="45"/>
      <c r="K1268" s="20">
        <f>IF(FluxoCaixa10131514[[#This Row],[Movimento ]]="Saldo Inicial",FluxoCaixa10131514[[#This Row],[R$ (Valores)]],K1267+FluxoCaixa10131514[[#This Row],[Valores Receitas / Despesas]])</f>
        <v>208.91000000004578</v>
      </c>
      <c r="L1268" s="53">
        <f>IF(FluxoCaixa10131514[[#This Row],[Entrada / Saída]]="Saída",FluxoCaixa10131514[[#This Row],[R$ (Valores)]]*-1,FluxoCaixa10131514[[#This Row],[R$ (Valores)]])</f>
        <v>0</v>
      </c>
    </row>
    <row r="1269" spans="2:12">
      <c r="B1269" s="48"/>
      <c r="C1269" s="48"/>
      <c r="D1269" s="16"/>
      <c r="E1269" s="48"/>
      <c r="F1269" s="17"/>
      <c r="G1269" s="17"/>
      <c r="H1269" s="17"/>
      <c r="I1269" s="54"/>
      <c r="J1269" s="45"/>
      <c r="K1269" s="20">
        <f>IF(FluxoCaixa10131514[[#This Row],[Movimento ]]="Saldo Inicial",FluxoCaixa10131514[[#This Row],[R$ (Valores)]],K1268+FluxoCaixa10131514[[#This Row],[Valores Receitas / Despesas]])</f>
        <v>208.91000000004578</v>
      </c>
      <c r="L1269" s="53">
        <f>IF(FluxoCaixa10131514[[#This Row],[Entrada / Saída]]="Saída",FluxoCaixa10131514[[#This Row],[R$ (Valores)]]*-1,FluxoCaixa10131514[[#This Row],[R$ (Valores)]])</f>
        <v>0</v>
      </c>
    </row>
    <row r="1270" spans="2:12">
      <c r="B1270" s="48"/>
      <c r="C1270" s="48"/>
      <c r="D1270" s="16"/>
      <c r="E1270" s="48"/>
      <c r="F1270" s="17"/>
      <c r="G1270" s="17"/>
      <c r="H1270" s="17"/>
      <c r="I1270" s="54"/>
      <c r="J1270" s="45"/>
      <c r="K1270" s="20">
        <f>IF(FluxoCaixa10131514[[#This Row],[Movimento ]]="Saldo Inicial",FluxoCaixa10131514[[#This Row],[R$ (Valores)]],K1269+FluxoCaixa10131514[[#This Row],[Valores Receitas / Despesas]])</f>
        <v>208.91000000004578</v>
      </c>
      <c r="L1270" s="53">
        <f>IF(FluxoCaixa10131514[[#This Row],[Entrada / Saída]]="Saída",FluxoCaixa10131514[[#This Row],[R$ (Valores)]]*-1,FluxoCaixa10131514[[#This Row],[R$ (Valores)]])</f>
        <v>0</v>
      </c>
    </row>
    <row r="1271" spans="2:12">
      <c r="B1271" s="48"/>
      <c r="C1271" s="48"/>
      <c r="D1271" s="16"/>
      <c r="E1271" s="48"/>
      <c r="F1271" s="17"/>
      <c r="G1271" s="17"/>
      <c r="H1271" s="17"/>
      <c r="I1271" s="54"/>
      <c r="J1271" s="45"/>
      <c r="K1271" s="20">
        <f>IF(FluxoCaixa10131514[[#This Row],[Movimento ]]="Saldo Inicial",FluxoCaixa10131514[[#This Row],[R$ (Valores)]],K1270+FluxoCaixa10131514[[#This Row],[Valores Receitas / Despesas]])</f>
        <v>208.91000000004578</v>
      </c>
      <c r="L1271" s="53">
        <f>IF(FluxoCaixa10131514[[#This Row],[Entrada / Saída]]="Saída",FluxoCaixa10131514[[#This Row],[R$ (Valores)]]*-1,FluxoCaixa10131514[[#This Row],[R$ (Valores)]])</f>
        <v>0</v>
      </c>
    </row>
    <row r="1272" spans="2:12">
      <c r="B1272" s="48"/>
      <c r="C1272" s="48"/>
      <c r="D1272" s="16"/>
      <c r="E1272" s="48"/>
      <c r="F1272" s="17"/>
      <c r="G1272" s="17"/>
      <c r="H1272" s="17"/>
      <c r="I1272" s="54"/>
      <c r="J1272" s="45"/>
      <c r="K1272" s="20">
        <f>IF(FluxoCaixa10131514[[#This Row],[Movimento ]]="Saldo Inicial",FluxoCaixa10131514[[#This Row],[R$ (Valores)]],K1271+FluxoCaixa10131514[[#This Row],[Valores Receitas / Despesas]])</f>
        <v>208.91000000004578</v>
      </c>
      <c r="L1272" s="53">
        <f>IF(FluxoCaixa10131514[[#This Row],[Entrada / Saída]]="Saída",FluxoCaixa10131514[[#This Row],[R$ (Valores)]]*-1,FluxoCaixa10131514[[#This Row],[R$ (Valores)]])</f>
        <v>0</v>
      </c>
    </row>
    <row r="1273" spans="2:12">
      <c r="B1273" s="48"/>
      <c r="C1273" s="48"/>
      <c r="D1273" s="16"/>
      <c r="E1273" s="48"/>
      <c r="F1273" s="17"/>
      <c r="G1273" s="17"/>
      <c r="H1273" s="17"/>
      <c r="I1273" s="54"/>
      <c r="J1273" s="45"/>
      <c r="K1273" s="20">
        <f>IF(FluxoCaixa10131514[[#This Row],[Movimento ]]="Saldo Inicial",FluxoCaixa10131514[[#This Row],[R$ (Valores)]],K1272+FluxoCaixa10131514[[#This Row],[Valores Receitas / Despesas]])</f>
        <v>208.91000000004578</v>
      </c>
      <c r="L1273" s="53">
        <f>IF(FluxoCaixa10131514[[#This Row],[Entrada / Saída]]="Saída",FluxoCaixa10131514[[#This Row],[R$ (Valores)]]*-1,FluxoCaixa10131514[[#This Row],[R$ (Valores)]])</f>
        <v>0</v>
      </c>
    </row>
    <row r="1274" spans="2:12">
      <c r="B1274" s="48"/>
      <c r="C1274" s="48"/>
      <c r="D1274" s="16"/>
      <c r="E1274" s="48"/>
      <c r="F1274" s="17"/>
      <c r="G1274" s="17"/>
      <c r="H1274" s="17"/>
      <c r="I1274" s="54"/>
      <c r="J1274" s="45"/>
      <c r="K1274" s="20">
        <f>IF(FluxoCaixa10131514[[#This Row],[Movimento ]]="Saldo Inicial",FluxoCaixa10131514[[#This Row],[R$ (Valores)]],K1273+FluxoCaixa10131514[[#This Row],[Valores Receitas / Despesas]])</f>
        <v>208.91000000004578</v>
      </c>
      <c r="L1274" s="53">
        <f>IF(FluxoCaixa10131514[[#This Row],[Entrada / Saída]]="Saída",FluxoCaixa10131514[[#This Row],[R$ (Valores)]]*-1,FluxoCaixa10131514[[#This Row],[R$ (Valores)]])</f>
        <v>0</v>
      </c>
    </row>
    <row r="1275" spans="2:12">
      <c r="B1275" s="48"/>
      <c r="C1275" s="48"/>
      <c r="D1275" s="16"/>
      <c r="E1275" s="48"/>
      <c r="F1275" s="17"/>
      <c r="G1275" s="17"/>
      <c r="H1275" s="17"/>
      <c r="I1275" s="54"/>
      <c r="J1275" s="45"/>
      <c r="K1275" s="20">
        <f>IF(FluxoCaixa10131514[[#This Row],[Movimento ]]="Saldo Inicial",FluxoCaixa10131514[[#This Row],[R$ (Valores)]],K1274+FluxoCaixa10131514[[#This Row],[Valores Receitas / Despesas]])</f>
        <v>208.91000000004578</v>
      </c>
      <c r="L1275" s="53">
        <f>IF(FluxoCaixa10131514[[#This Row],[Entrada / Saída]]="Saída",FluxoCaixa10131514[[#This Row],[R$ (Valores)]]*-1,FluxoCaixa10131514[[#This Row],[R$ (Valores)]])</f>
        <v>0</v>
      </c>
    </row>
    <row r="1276" spans="2:12">
      <c r="B1276" s="48"/>
      <c r="C1276" s="48"/>
      <c r="D1276" s="16"/>
      <c r="E1276" s="48"/>
      <c r="F1276" s="17"/>
      <c r="G1276" s="17"/>
      <c r="H1276" s="17"/>
      <c r="I1276" s="54"/>
      <c r="J1276" s="45"/>
      <c r="K1276" s="20">
        <f>IF(FluxoCaixa10131514[[#This Row],[Movimento ]]="Saldo Inicial",FluxoCaixa10131514[[#This Row],[R$ (Valores)]],K1275+FluxoCaixa10131514[[#This Row],[Valores Receitas / Despesas]])</f>
        <v>208.91000000004578</v>
      </c>
      <c r="L1276" s="53">
        <f>IF(FluxoCaixa10131514[[#This Row],[Entrada / Saída]]="Saída",FluxoCaixa10131514[[#This Row],[R$ (Valores)]]*-1,FluxoCaixa10131514[[#This Row],[R$ (Valores)]])</f>
        <v>0</v>
      </c>
    </row>
    <row r="1277" spans="2:12">
      <c r="B1277" s="48"/>
      <c r="C1277" s="48"/>
      <c r="D1277" s="16"/>
      <c r="E1277" s="48"/>
      <c r="F1277" s="17"/>
      <c r="G1277" s="17"/>
      <c r="H1277" s="17"/>
      <c r="I1277" s="54"/>
      <c r="J1277" s="45"/>
      <c r="K1277" s="20">
        <f>IF(FluxoCaixa10131514[[#This Row],[Movimento ]]="Saldo Inicial",FluxoCaixa10131514[[#This Row],[R$ (Valores)]],K1276+FluxoCaixa10131514[[#This Row],[Valores Receitas / Despesas]])</f>
        <v>208.91000000004578</v>
      </c>
      <c r="L1277" s="53">
        <f>IF(FluxoCaixa10131514[[#This Row],[Entrada / Saída]]="Saída",FluxoCaixa10131514[[#This Row],[R$ (Valores)]]*-1,FluxoCaixa10131514[[#This Row],[R$ (Valores)]])</f>
        <v>0</v>
      </c>
    </row>
    <row r="1278" spans="2:12">
      <c r="B1278" s="48"/>
      <c r="C1278" s="48"/>
      <c r="D1278" s="16"/>
      <c r="E1278" s="48"/>
      <c r="F1278" s="17"/>
      <c r="G1278" s="17"/>
      <c r="H1278" s="17"/>
      <c r="I1278" s="54"/>
      <c r="J1278" s="45"/>
      <c r="K1278" s="20">
        <f>IF(FluxoCaixa10131514[[#This Row],[Movimento ]]="Saldo Inicial",FluxoCaixa10131514[[#This Row],[R$ (Valores)]],K1277+FluxoCaixa10131514[[#This Row],[Valores Receitas / Despesas]])</f>
        <v>208.91000000004578</v>
      </c>
      <c r="L1278" s="53">
        <f>IF(FluxoCaixa10131514[[#This Row],[Entrada / Saída]]="Saída",FluxoCaixa10131514[[#This Row],[R$ (Valores)]]*-1,FluxoCaixa10131514[[#This Row],[R$ (Valores)]])</f>
        <v>0</v>
      </c>
    </row>
    <row r="1279" spans="2:12">
      <c r="B1279" s="48"/>
      <c r="C1279" s="48"/>
      <c r="D1279" s="16"/>
      <c r="E1279" s="48"/>
      <c r="F1279" s="17"/>
      <c r="G1279" s="17"/>
      <c r="H1279" s="17"/>
      <c r="I1279" s="54"/>
      <c r="J1279" s="45"/>
      <c r="K1279" s="20">
        <f>IF(FluxoCaixa10131514[[#This Row],[Movimento ]]="Saldo Inicial",FluxoCaixa10131514[[#This Row],[R$ (Valores)]],K1278+FluxoCaixa10131514[[#This Row],[Valores Receitas / Despesas]])</f>
        <v>208.91000000004578</v>
      </c>
      <c r="L1279" s="53">
        <f>IF(FluxoCaixa10131514[[#This Row],[Entrada / Saída]]="Saída",FluxoCaixa10131514[[#This Row],[R$ (Valores)]]*-1,FluxoCaixa10131514[[#This Row],[R$ (Valores)]])</f>
        <v>0</v>
      </c>
    </row>
    <row r="1280" spans="2:12">
      <c r="B1280" s="48"/>
      <c r="C1280" s="48"/>
      <c r="D1280" s="16"/>
      <c r="E1280" s="48"/>
      <c r="F1280" s="17"/>
      <c r="G1280" s="17"/>
      <c r="H1280" s="17"/>
      <c r="I1280" s="54"/>
      <c r="J1280" s="45"/>
      <c r="K1280" s="20">
        <f>IF(FluxoCaixa10131514[[#This Row],[Movimento ]]="Saldo Inicial",FluxoCaixa10131514[[#This Row],[R$ (Valores)]],K1279+FluxoCaixa10131514[[#This Row],[Valores Receitas / Despesas]])</f>
        <v>208.91000000004578</v>
      </c>
      <c r="L1280" s="53">
        <f>IF(FluxoCaixa10131514[[#This Row],[Entrada / Saída]]="Saída",FluxoCaixa10131514[[#This Row],[R$ (Valores)]]*-1,FluxoCaixa10131514[[#This Row],[R$ (Valores)]])</f>
        <v>0</v>
      </c>
    </row>
    <row r="1281" spans="2:12">
      <c r="B1281" s="48"/>
      <c r="C1281" s="48"/>
      <c r="D1281" s="16"/>
      <c r="E1281" s="48"/>
      <c r="F1281" s="17"/>
      <c r="G1281" s="17"/>
      <c r="H1281" s="17"/>
      <c r="I1281" s="54"/>
      <c r="J1281" s="45"/>
      <c r="K1281" s="20">
        <f>IF(FluxoCaixa10131514[[#This Row],[Movimento ]]="Saldo Inicial",FluxoCaixa10131514[[#This Row],[R$ (Valores)]],K1280+FluxoCaixa10131514[[#This Row],[Valores Receitas / Despesas]])</f>
        <v>208.91000000004578</v>
      </c>
      <c r="L1281" s="53">
        <f>IF(FluxoCaixa10131514[[#This Row],[Entrada / Saída]]="Saída",FluxoCaixa10131514[[#This Row],[R$ (Valores)]]*-1,FluxoCaixa10131514[[#This Row],[R$ (Valores)]])</f>
        <v>0</v>
      </c>
    </row>
    <row r="1282" spans="2:12">
      <c r="B1282" s="48"/>
      <c r="C1282" s="48"/>
      <c r="D1282" s="16"/>
      <c r="E1282" s="48"/>
      <c r="F1282" s="17"/>
      <c r="G1282" s="17"/>
      <c r="H1282" s="17"/>
      <c r="I1282" s="54"/>
      <c r="J1282" s="45"/>
      <c r="K1282" s="20">
        <f>IF(FluxoCaixa10131514[[#This Row],[Movimento ]]="Saldo Inicial",FluxoCaixa10131514[[#This Row],[R$ (Valores)]],K1281+FluxoCaixa10131514[[#This Row],[Valores Receitas / Despesas]])</f>
        <v>208.91000000004578</v>
      </c>
      <c r="L1282" s="53">
        <f>IF(FluxoCaixa10131514[[#This Row],[Entrada / Saída]]="Saída",FluxoCaixa10131514[[#This Row],[R$ (Valores)]]*-1,FluxoCaixa10131514[[#This Row],[R$ (Valores)]])</f>
        <v>0</v>
      </c>
    </row>
    <row r="1283" spans="2:12">
      <c r="B1283" s="48"/>
      <c r="C1283" s="48"/>
      <c r="D1283" s="16"/>
      <c r="E1283" s="48"/>
      <c r="F1283" s="17"/>
      <c r="G1283" s="17"/>
      <c r="H1283" s="17"/>
      <c r="I1283" s="54"/>
      <c r="J1283" s="45"/>
      <c r="K1283" s="20">
        <f>IF(FluxoCaixa10131514[[#This Row],[Movimento ]]="Saldo Inicial",FluxoCaixa10131514[[#This Row],[R$ (Valores)]],K1282+FluxoCaixa10131514[[#This Row],[Valores Receitas / Despesas]])</f>
        <v>208.91000000004578</v>
      </c>
      <c r="L1283" s="53">
        <f>IF(FluxoCaixa10131514[[#This Row],[Entrada / Saída]]="Saída",FluxoCaixa10131514[[#This Row],[R$ (Valores)]]*-1,FluxoCaixa10131514[[#This Row],[R$ (Valores)]])</f>
        <v>0</v>
      </c>
    </row>
    <row r="1284" spans="2:12">
      <c r="B1284" s="48"/>
      <c r="C1284" s="48"/>
      <c r="D1284" s="16"/>
      <c r="E1284" s="48"/>
      <c r="F1284" s="17"/>
      <c r="G1284" s="17"/>
      <c r="H1284" s="17"/>
      <c r="I1284" s="54"/>
      <c r="J1284" s="45"/>
      <c r="K1284" s="20">
        <f>IF(FluxoCaixa10131514[[#This Row],[Movimento ]]="Saldo Inicial",FluxoCaixa10131514[[#This Row],[R$ (Valores)]],K1283+FluxoCaixa10131514[[#This Row],[Valores Receitas / Despesas]])</f>
        <v>208.91000000004578</v>
      </c>
      <c r="L1284" s="53">
        <f>IF(FluxoCaixa10131514[[#This Row],[Entrada / Saída]]="Saída",FluxoCaixa10131514[[#This Row],[R$ (Valores)]]*-1,FluxoCaixa10131514[[#This Row],[R$ (Valores)]])</f>
        <v>0</v>
      </c>
    </row>
    <row r="1285" spans="2:12">
      <c r="B1285" s="48"/>
      <c r="C1285" s="48"/>
      <c r="D1285" s="16"/>
      <c r="E1285" s="48"/>
      <c r="F1285" s="17"/>
      <c r="G1285" s="17"/>
      <c r="H1285" s="17"/>
      <c r="I1285" s="54"/>
      <c r="J1285" s="45"/>
      <c r="K1285" s="20">
        <f>IF(FluxoCaixa10131514[[#This Row],[Movimento ]]="Saldo Inicial",FluxoCaixa10131514[[#This Row],[R$ (Valores)]],K1284+FluxoCaixa10131514[[#This Row],[Valores Receitas / Despesas]])</f>
        <v>208.91000000004578</v>
      </c>
      <c r="L1285" s="53">
        <f>IF(FluxoCaixa10131514[[#This Row],[Entrada / Saída]]="Saída",FluxoCaixa10131514[[#This Row],[R$ (Valores)]]*-1,FluxoCaixa10131514[[#This Row],[R$ (Valores)]])</f>
        <v>0</v>
      </c>
    </row>
    <row r="1286" spans="2:12">
      <c r="B1286" s="48"/>
      <c r="C1286" s="48"/>
      <c r="D1286" s="16"/>
      <c r="E1286" s="48"/>
      <c r="F1286" s="17"/>
      <c r="G1286" s="17"/>
      <c r="H1286" s="17"/>
      <c r="I1286" s="54"/>
      <c r="J1286" s="45"/>
      <c r="K1286" s="20">
        <f>IF(FluxoCaixa10131514[[#This Row],[Movimento ]]="Saldo Inicial",FluxoCaixa10131514[[#This Row],[R$ (Valores)]],K1285+FluxoCaixa10131514[[#This Row],[Valores Receitas / Despesas]])</f>
        <v>208.91000000004578</v>
      </c>
      <c r="L1286" s="53">
        <f>IF(FluxoCaixa10131514[[#This Row],[Entrada / Saída]]="Saída",FluxoCaixa10131514[[#This Row],[R$ (Valores)]]*-1,FluxoCaixa10131514[[#This Row],[R$ (Valores)]])</f>
        <v>0</v>
      </c>
    </row>
    <row r="1287" spans="2:12">
      <c r="B1287" s="48"/>
      <c r="C1287" s="48"/>
      <c r="D1287" s="16"/>
      <c r="E1287" s="48"/>
      <c r="F1287" s="17"/>
      <c r="G1287" s="17"/>
      <c r="H1287" s="17"/>
      <c r="I1287" s="54"/>
      <c r="J1287" s="45"/>
      <c r="K1287" s="20">
        <f>IF(FluxoCaixa10131514[[#This Row],[Movimento ]]="Saldo Inicial",FluxoCaixa10131514[[#This Row],[R$ (Valores)]],K1286+FluxoCaixa10131514[[#This Row],[Valores Receitas / Despesas]])</f>
        <v>208.91000000004578</v>
      </c>
      <c r="L1287" s="53">
        <f>IF(FluxoCaixa10131514[[#This Row],[Entrada / Saída]]="Saída",FluxoCaixa10131514[[#This Row],[R$ (Valores)]]*-1,FluxoCaixa10131514[[#This Row],[R$ (Valores)]])</f>
        <v>0</v>
      </c>
    </row>
    <row r="1288" spans="2:12">
      <c r="B1288" s="48"/>
      <c r="C1288" s="48"/>
      <c r="D1288" s="16"/>
      <c r="E1288" s="48"/>
      <c r="F1288" s="17"/>
      <c r="G1288" s="17"/>
      <c r="H1288" s="17"/>
      <c r="I1288" s="54"/>
      <c r="J1288" s="45"/>
      <c r="K1288" s="20">
        <f>IF(FluxoCaixa10131514[[#This Row],[Movimento ]]="Saldo Inicial",FluxoCaixa10131514[[#This Row],[R$ (Valores)]],K1287+FluxoCaixa10131514[[#This Row],[Valores Receitas / Despesas]])</f>
        <v>208.91000000004578</v>
      </c>
      <c r="L1288" s="53">
        <f>IF(FluxoCaixa10131514[[#This Row],[Entrada / Saída]]="Saída",FluxoCaixa10131514[[#This Row],[R$ (Valores)]]*-1,FluxoCaixa10131514[[#This Row],[R$ (Valores)]])</f>
        <v>0</v>
      </c>
    </row>
    <row r="1289" spans="2:12">
      <c r="B1289" s="48"/>
      <c r="C1289" s="48"/>
      <c r="D1289" s="16"/>
      <c r="E1289" s="48"/>
      <c r="F1289" s="17"/>
      <c r="G1289" s="17"/>
      <c r="H1289" s="17"/>
      <c r="I1289" s="54"/>
      <c r="J1289" s="45"/>
      <c r="K1289" s="20">
        <f>IF(FluxoCaixa10131514[[#This Row],[Movimento ]]="Saldo Inicial",FluxoCaixa10131514[[#This Row],[R$ (Valores)]],K1288+FluxoCaixa10131514[[#This Row],[Valores Receitas / Despesas]])</f>
        <v>208.91000000004578</v>
      </c>
      <c r="L1289" s="53">
        <f>IF(FluxoCaixa10131514[[#This Row],[Entrada / Saída]]="Saída",FluxoCaixa10131514[[#This Row],[R$ (Valores)]]*-1,FluxoCaixa10131514[[#This Row],[R$ (Valores)]])</f>
        <v>0</v>
      </c>
    </row>
    <row r="1290" spans="2:12">
      <c r="B1290" s="48"/>
      <c r="C1290" s="48"/>
      <c r="D1290" s="16"/>
      <c r="E1290" s="48"/>
      <c r="F1290" s="17"/>
      <c r="G1290" s="17"/>
      <c r="H1290" s="17"/>
      <c r="I1290" s="54"/>
      <c r="J1290" s="45"/>
      <c r="K1290" s="20">
        <f>IF(FluxoCaixa10131514[[#This Row],[Movimento ]]="Saldo Inicial",FluxoCaixa10131514[[#This Row],[R$ (Valores)]],K1289+FluxoCaixa10131514[[#This Row],[Valores Receitas / Despesas]])</f>
        <v>208.91000000004578</v>
      </c>
      <c r="L1290" s="53">
        <f>IF(FluxoCaixa10131514[[#This Row],[Entrada / Saída]]="Saída",FluxoCaixa10131514[[#This Row],[R$ (Valores)]]*-1,FluxoCaixa10131514[[#This Row],[R$ (Valores)]])</f>
        <v>0</v>
      </c>
    </row>
    <row r="1291" spans="2:12">
      <c r="B1291" s="48"/>
      <c r="C1291" s="48"/>
      <c r="D1291" s="16"/>
      <c r="E1291" s="48"/>
      <c r="F1291" s="17"/>
      <c r="G1291" s="17"/>
      <c r="H1291" s="17"/>
      <c r="I1291" s="54"/>
      <c r="J1291" s="45"/>
      <c r="K1291" s="20">
        <f>IF(FluxoCaixa10131514[[#This Row],[Movimento ]]="Saldo Inicial",FluxoCaixa10131514[[#This Row],[R$ (Valores)]],K1290+FluxoCaixa10131514[[#This Row],[Valores Receitas / Despesas]])</f>
        <v>208.91000000004578</v>
      </c>
      <c r="L1291" s="53">
        <f>IF(FluxoCaixa10131514[[#This Row],[Entrada / Saída]]="Saída",FluxoCaixa10131514[[#This Row],[R$ (Valores)]]*-1,FluxoCaixa10131514[[#This Row],[R$ (Valores)]])</f>
        <v>0</v>
      </c>
    </row>
    <row r="1292" spans="2:12">
      <c r="B1292" s="48"/>
      <c r="C1292" s="48"/>
      <c r="D1292" s="16"/>
      <c r="E1292" s="48"/>
      <c r="F1292" s="17"/>
      <c r="G1292" s="17"/>
      <c r="H1292" s="17"/>
      <c r="I1292" s="54"/>
      <c r="J1292" s="45"/>
      <c r="K1292" s="20">
        <f>IF(FluxoCaixa10131514[[#This Row],[Movimento ]]="Saldo Inicial",FluxoCaixa10131514[[#This Row],[R$ (Valores)]],K1291+FluxoCaixa10131514[[#This Row],[Valores Receitas / Despesas]])</f>
        <v>208.91000000004578</v>
      </c>
      <c r="L1292" s="53">
        <f>IF(FluxoCaixa10131514[[#This Row],[Entrada / Saída]]="Saída",FluxoCaixa10131514[[#This Row],[R$ (Valores)]]*-1,FluxoCaixa10131514[[#This Row],[R$ (Valores)]])</f>
        <v>0</v>
      </c>
    </row>
    <row r="1293" spans="2:12">
      <c r="B1293" s="48"/>
      <c r="C1293" s="48"/>
      <c r="D1293" s="16"/>
      <c r="E1293" s="48"/>
      <c r="F1293" s="17"/>
      <c r="G1293" s="17"/>
      <c r="H1293" s="17"/>
      <c r="I1293" s="54"/>
      <c r="J1293" s="45"/>
      <c r="K1293" s="20">
        <f>IF(FluxoCaixa10131514[[#This Row],[Movimento ]]="Saldo Inicial",FluxoCaixa10131514[[#This Row],[R$ (Valores)]],K1292+FluxoCaixa10131514[[#This Row],[Valores Receitas / Despesas]])</f>
        <v>208.91000000004578</v>
      </c>
      <c r="L1293" s="53">
        <f>IF(FluxoCaixa10131514[[#This Row],[Entrada / Saída]]="Saída",FluxoCaixa10131514[[#This Row],[R$ (Valores)]]*-1,FluxoCaixa10131514[[#This Row],[R$ (Valores)]])</f>
        <v>0</v>
      </c>
    </row>
    <row r="1294" spans="2:12">
      <c r="B1294" s="48"/>
      <c r="C1294" s="48"/>
      <c r="D1294" s="16"/>
      <c r="E1294" s="48"/>
      <c r="F1294" s="17"/>
      <c r="G1294" s="17"/>
      <c r="H1294" s="17"/>
      <c r="I1294" s="54"/>
      <c r="J1294" s="45"/>
      <c r="K1294" s="20">
        <f>IF(FluxoCaixa10131514[[#This Row],[Movimento ]]="Saldo Inicial",FluxoCaixa10131514[[#This Row],[R$ (Valores)]],K1293+FluxoCaixa10131514[[#This Row],[Valores Receitas / Despesas]])</f>
        <v>208.91000000004578</v>
      </c>
      <c r="L1294" s="53">
        <f>IF(FluxoCaixa10131514[[#This Row],[Entrada / Saída]]="Saída",FluxoCaixa10131514[[#This Row],[R$ (Valores)]]*-1,FluxoCaixa10131514[[#This Row],[R$ (Valores)]])</f>
        <v>0</v>
      </c>
    </row>
    <row r="1295" spans="2:12">
      <c r="B1295" s="48"/>
      <c r="C1295" s="48"/>
      <c r="D1295" s="16"/>
      <c r="E1295" s="48"/>
      <c r="F1295" s="17"/>
      <c r="G1295" s="17"/>
      <c r="H1295" s="17"/>
      <c r="I1295" s="54"/>
      <c r="J1295" s="45"/>
      <c r="K1295" s="20">
        <f>IF(FluxoCaixa10131514[[#This Row],[Movimento ]]="Saldo Inicial",FluxoCaixa10131514[[#This Row],[R$ (Valores)]],K1294+FluxoCaixa10131514[[#This Row],[Valores Receitas / Despesas]])</f>
        <v>208.91000000004578</v>
      </c>
      <c r="L1295" s="53">
        <f>IF(FluxoCaixa10131514[[#This Row],[Entrada / Saída]]="Saída",FluxoCaixa10131514[[#This Row],[R$ (Valores)]]*-1,FluxoCaixa10131514[[#This Row],[R$ (Valores)]])</f>
        <v>0</v>
      </c>
    </row>
    <row r="1296" spans="2:12">
      <c r="B1296" s="48"/>
      <c r="C1296" s="48"/>
      <c r="D1296" s="16"/>
      <c r="E1296" s="48"/>
      <c r="F1296" s="17"/>
      <c r="G1296" s="17"/>
      <c r="H1296" s="17"/>
      <c r="I1296" s="54"/>
      <c r="J1296" s="45"/>
      <c r="K1296" s="20">
        <f>IF(FluxoCaixa10131514[[#This Row],[Movimento ]]="Saldo Inicial",FluxoCaixa10131514[[#This Row],[R$ (Valores)]],K1295+FluxoCaixa10131514[[#This Row],[Valores Receitas / Despesas]])</f>
        <v>208.91000000004578</v>
      </c>
      <c r="L1296" s="53">
        <f>IF(FluxoCaixa10131514[[#This Row],[Entrada / Saída]]="Saída",FluxoCaixa10131514[[#This Row],[R$ (Valores)]]*-1,FluxoCaixa10131514[[#This Row],[R$ (Valores)]])</f>
        <v>0</v>
      </c>
    </row>
    <row r="1297" spans="2:12">
      <c r="B1297" s="48"/>
      <c r="C1297" s="48"/>
      <c r="D1297" s="16"/>
      <c r="E1297" s="48"/>
      <c r="F1297" s="17"/>
      <c r="G1297" s="17"/>
      <c r="H1297" s="17"/>
      <c r="I1297" s="54"/>
      <c r="J1297" s="45"/>
      <c r="K1297" s="20">
        <f>IF(FluxoCaixa10131514[[#This Row],[Movimento ]]="Saldo Inicial",FluxoCaixa10131514[[#This Row],[R$ (Valores)]],K1296+FluxoCaixa10131514[[#This Row],[Valores Receitas / Despesas]])</f>
        <v>208.91000000004578</v>
      </c>
      <c r="L1297" s="53">
        <f>IF(FluxoCaixa10131514[[#This Row],[Entrada / Saída]]="Saída",FluxoCaixa10131514[[#This Row],[R$ (Valores)]]*-1,FluxoCaixa10131514[[#This Row],[R$ (Valores)]])</f>
        <v>0</v>
      </c>
    </row>
    <row r="1298" spans="2:12">
      <c r="B1298" s="48"/>
      <c r="C1298" s="48"/>
      <c r="D1298" s="16"/>
      <c r="E1298" s="48"/>
      <c r="F1298" s="17"/>
      <c r="G1298" s="17"/>
      <c r="H1298" s="17"/>
      <c r="I1298" s="54"/>
      <c r="J1298" s="45"/>
      <c r="K1298" s="20">
        <f>IF(FluxoCaixa10131514[[#This Row],[Movimento ]]="Saldo Inicial",FluxoCaixa10131514[[#This Row],[R$ (Valores)]],K1297+FluxoCaixa10131514[[#This Row],[Valores Receitas / Despesas]])</f>
        <v>208.91000000004578</v>
      </c>
      <c r="L1298" s="53">
        <f>IF(FluxoCaixa10131514[[#This Row],[Entrada / Saída]]="Saída",FluxoCaixa10131514[[#This Row],[R$ (Valores)]]*-1,FluxoCaixa10131514[[#This Row],[R$ (Valores)]])</f>
        <v>0</v>
      </c>
    </row>
    <row r="1299" spans="2:12">
      <c r="B1299" s="48"/>
      <c r="C1299" s="48"/>
      <c r="D1299" s="16"/>
      <c r="E1299" s="48"/>
      <c r="F1299" s="17"/>
      <c r="G1299" s="17"/>
      <c r="H1299" s="17"/>
      <c r="I1299" s="54"/>
      <c r="J1299" s="45"/>
      <c r="K1299" s="20">
        <f>IF(FluxoCaixa10131514[[#This Row],[Movimento ]]="Saldo Inicial",FluxoCaixa10131514[[#This Row],[R$ (Valores)]],K1298+FluxoCaixa10131514[[#This Row],[Valores Receitas / Despesas]])</f>
        <v>208.91000000004578</v>
      </c>
      <c r="L1299" s="53">
        <f>IF(FluxoCaixa10131514[[#This Row],[Entrada / Saída]]="Saída",FluxoCaixa10131514[[#This Row],[R$ (Valores)]]*-1,FluxoCaixa10131514[[#This Row],[R$ (Valores)]])</f>
        <v>0</v>
      </c>
    </row>
    <row r="1300" spans="2:12">
      <c r="B1300" s="48"/>
      <c r="C1300" s="48"/>
      <c r="D1300" s="16"/>
      <c r="E1300" s="48"/>
      <c r="F1300" s="17"/>
      <c r="G1300" s="17"/>
      <c r="H1300" s="17"/>
      <c r="I1300" s="54"/>
      <c r="J1300" s="45"/>
      <c r="K1300" s="20">
        <f>IF(FluxoCaixa10131514[[#This Row],[Movimento ]]="Saldo Inicial",FluxoCaixa10131514[[#This Row],[R$ (Valores)]],K1299+FluxoCaixa10131514[[#This Row],[Valores Receitas / Despesas]])</f>
        <v>208.91000000004578</v>
      </c>
      <c r="L1300" s="53">
        <f>IF(FluxoCaixa10131514[[#This Row],[Entrada / Saída]]="Saída",FluxoCaixa10131514[[#This Row],[R$ (Valores)]]*-1,FluxoCaixa10131514[[#This Row],[R$ (Valores)]])</f>
        <v>0</v>
      </c>
    </row>
    <row r="1301" spans="2:12">
      <c r="B1301" s="48"/>
      <c r="C1301" s="48"/>
      <c r="D1301" s="16"/>
      <c r="E1301" s="48"/>
      <c r="F1301" s="17"/>
      <c r="G1301" s="17"/>
      <c r="H1301" s="17"/>
      <c r="I1301" s="54"/>
      <c r="J1301" s="45"/>
      <c r="K1301" s="20">
        <f>IF(FluxoCaixa10131514[[#This Row],[Movimento ]]="Saldo Inicial",FluxoCaixa10131514[[#This Row],[R$ (Valores)]],K1300+FluxoCaixa10131514[[#This Row],[Valores Receitas / Despesas]])</f>
        <v>208.91000000004578</v>
      </c>
      <c r="L1301" s="53">
        <f>IF(FluxoCaixa10131514[[#This Row],[Entrada / Saída]]="Saída",FluxoCaixa10131514[[#This Row],[R$ (Valores)]]*-1,FluxoCaixa10131514[[#This Row],[R$ (Valores)]])</f>
        <v>0</v>
      </c>
    </row>
    <row r="1302" spans="2:12">
      <c r="B1302" s="48"/>
      <c r="C1302" s="48"/>
      <c r="D1302" s="16"/>
      <c r="E1302" s="48"/>
      <c r="F1302" s="17"/>
      <c r="G1302" s="17"/>
      <c r="H1302" s="17"/>
      <c r="I1302" s="54"/>
      <c r="J1302" s="45"/>
      <c r="K1302" s="20">
        <f>IF(FluxoCaixa10131514[[#This Row],[Movimento ]]="Saldo Inicial",FluxoCaixa10131514[[#This Row],[R$ (Valores)]],K1301+FluxoCaixa10131514[[#This Row],[Valores Receitas / Despesas]])</f>
        <v>208.91000000004578</v>
      </c>
      <c r="L1302" s="53">
        <f>IF(FluxoCaixa10131514[[#This Row],[Entrada / Saída]]="Saída",FluxoCaixa10131514[[#This Row],[R$ (Valores)]]*-1,FluxoCaixa10131514[[#This Row],[R$ (Valores)]])</f>
        <v>0</v>
      </c>
    </row>
    <row r="1303" spans="2:12">
      <c r="B1303" s="48"/>
      <c r="C1303" s="48"/>
      <c r="D1303" s="16"/>
      <c r="E1303" s="48"/>
      <c r="F1303" s="17"/>
      <c r="G1303" s="17"/>
      <c r="H1303" s="17"/>
      <c r="I1303" s="54"/>
      <c r="J1303" s="45"/>
      <c r="K1303" s="20">
        <f>IF(FluxoCaixa10131514[[#This Row],[Movimento ]]="Saldo Inicial",FluxoCaixa10131514[[#This Row],[R$ (Valores)]],K1302+FluxoCaixa10131514[[#This Row],[Valores Receitas / Despesas]])</f>
        <v>208.91000000004578</v>
      </c>
      <c r="L1303" s="53">
        <f>IF(FluxoCaixa10131514[[#This Row],[Entrada / Saída]]="Saída",FluxoCaixa10131514[[#This Row],[R$ (Valores)]]*-1,FluxoCaixa10131514[[#This Row],[R$ (Valores)]])</f>
        <v>0</v>
      </c>
    </row>
    <row r="1304" spans="2:12">
      <c r="B1304" s="48"/>
      <c r="C1304" s="48"/>
      <c r="D1304" s="16"/>
      <c r="E1304" s="48"/>
      <c r="F1304" s="17"/>
      <c r="G1304" s="17"/>
      <c r="H1304" s="17"/>
      <c r="I1304" s="54"/>
      <c r="J1304" s="45"/>
      <c r="K1304" s="20">
        <f>IF(FluxoCaixa10131514[[#This Row],[Movimento ]]="Saldo Inicial",FluxoCaixa10131514[[#This Row],[R$ (Valores)]],K1303+FluxoCaixa10131514[[#This Row],[Valores Receitas / Despesas]])</f>
        <v>208.91000000004578</v>
      </c>
      <c r="L1304" s="53">
        <f>IF(FluxoCaixa10131514[[#This Row],[Entrada / Saída]]="Saída",FluxoCaixa10131514[[#This Row],[R$ (Valores)]]*-1,FluxoCaixa10131514[[#This Row],[R$ (Valores)]])</f>
        <v>0</v>
      </c>
    </row>
    <row r="1305" spans="2:12">
      <c r="B1305" s="48"/>
      <c r="C1305" s="48"/>
      <c r="D1305" s="16"/>
      <c r="E1305" s="48"/>
      <c r="F1305" s="17"/>
      <c r="G1305" s="17"/>
      <c r="H1305" s="17"/>
      <c r="I1305" s="54"/>
      <c r="J1305" s="45"/>
      <c r="K1305" s="20">
        <f>IF(FluxoCaixa10131514[[#This Row],[Movimento ]]="Saldo Inicial",FluxoCaixa10131514[[#This Row],[R$ (Valores)]],K1304+FluxoCaixa10131514[[#This Row],[Valores Receitas / Despesas]])</f>
        <v>208.91000000004578</v>
      </c>
      <c r="L1305" s="53">
        <f>IF(FluxoCaixa10131514[[#This Row],[Entrada / Saída]]="Saída",FluxoCaixa10131514[[#This Row],[R$ (Valores)]]*-1,FluxoCaixa10131514[[#This Row],[R$ (Valores)]])</f>
        <v>0</v>
      </c>
    </row>
    <row r="1306" spans="2:12">
      <c r="B1306" s="48"/>
      <c r="C1306" s="48"/>
      <c r="D1306" s="16"/>
      <c r="E1306" s="48"/>
      <c r="F1306" s="17"/>
      <c r="G1306" s="17"/>
      <c r="H1306" s="17"/>
      <c r="I1306" s="54"/>
      <c r="J1306" s="45"/>
      <c r="K1306" s="20">
        <f>IF(FluxoCaixa10131514[[#This Row],[Movimento ]]="Saldo Inicial",FluxoCaixa10131514[[#This Row],[R$ (Valores)]],K1305+FluxoCaixa10131514[[#This Row],[Valores Receitas / Despesas]])</f>
        <v>208.91000000004578</v>
      </c>
      <c r="L1306" s="53">
        <f>IF(FluxoCaixa10131514[[#This Row],[Entrada / Saída]]="Saída",FluxoCaixa10131514[[#This Row],[R$ (Valores)]]*-1,FluxoCaixa10131514[[#This Row],[R$ (Valores)]])</f>
        <v>0</v>
      </c>
    </row>
    <row r="1307" spans="2:12">
      <c r="B1307" s="48"/>
      <c r="C1307" s="48"/>
      <c r="D1307" s="16"/>
      <c r="E1307" s="48"/>
      <c r="F1307" s="17"/>
      <c r="G1307" s="17"/>
      <c r="H1307" s="17"/>
      <c r="I1307" s="54"/>
      <c r="J1307" s="45"/>
      <c r="K1307" s="20">
        <f>IF(FluxoCaixa10131514[[#This Row],[Movimento ]]="Saldo Inicial",FluxoCaixa10131514[[#This Row],[R$ (Valores)]],K1306+FluxoCaixa10131514[[#This Row],[Valores Receitas / Despesas]])</f>
        <v>208.91000000004578</v>
      </c>
      <c r="L1307" s="53">
        <f>IF(FluxoCaixa10131514[[#This Row],[Entrada / Saída]]="Saída",FluxoCaixa10131514[[#This Row],[R$ (Valores)]]*-1,FluxoCaixa10131514[[#This Row],[R$ (Valores)]])</f>
        <v>0</v>
      </c>
    </row>
    <row r="1308" spans="2:12">
      <c r="B1308" s="48"/>
      <c r="C1308" s="48"/>
      <c r="D1308" s="16"/>
      <c r="E1308" s="48"/>
      <c r="F1308" s="17"/>
      <c r="G1308" s="17"/>
      <c r="H1308" s="17"/>
      <c r="I1308" s="54"/>
      <c r="J1308" s="45"/>
      <c r="K1308" s="20">
        <f>IF(FluxoCaixa10131514[[#This Row],[Movimento ]]="Saldo Inicial",FluxoCaixa10131514[[#This Row],[R$ (Valores)]],K1307+FluxoCaixa10131514[[#This Row],[Valores Receitas / Despesas]])</f>
        <v>208.91000000004578</v>
      </c>
      <c r="L1308" s="53">
        <f>IF(FluxoCaixa10131514[[#This Row],[Entrada / Saída]]="Saída",FluxoCaixa10131514[[#This Row],[R$ (Valores)]]*-1,FluxoCaixa10131514[[#This Row],[R$ (Valores)]])</f>
        <v>0</v>
      </c>
    </row>
    <row r="1309" spans="2:12">
      <c r="B1309" s="48"/>
      <c r="C1309" s="48"/>
      <c r="D1309" s="16"/>
      <c r="E1309" s="48"/>
      <c r="F1309" s="17"/>
      <c r="G1309" s="17"/>
      <c r="H1309" s="17"/>
      <c r="I1309" s="54"/>
      <c r="J1309" s="45"/>
      <c r="K1309" s="20">
        <f>IF(FluxoCaixa10131514[[#This Row],[Movimento ]]="Saldo Inicial",FluxoCaixa10131514[[#This Row],[R$ (Valores)]],K1308+FluxoCaixa10131514[[#This Row],[Valores Receitas / Despesas]])</f>
        <v>208.91000000004578</v>
      </c>
      <c r="L1309" s="53">
        <f>IF(FluxoCaixa10131514[[#This Row],[Entrada / Saída]]="Saída",FluxoCaixa10131514[[#This Row],[R$ (Valores)]]*-1,FluxoCaixa10131514[[#This Row],[R$ (Valores)]])</f>
        <v>0</v>
      </c>
    </row>
    <row r="1310" spans="2:12">
      <c r="B1310" s="48"/>
      <c r="C1310" s="48"/>
      <c r="D1310" s="16"/>
      <c r="E1310" s="48"/>
      <c r="F1310" s="17"/>
      <c r="G1310" s="17"/>
      <c r="H1310" s="17"/>
      <c r="I1310" s="54"/>
      <c r="J1310" s="45"/>
      <c r="K1310" s="20">
        <f>IF(FluxoCaixa10131514[[#This Row],[Movimento ]]="Saldo Inicial",FluxoCaixa10131514[[#This Row],[R$ (Valores)]],K1309+FluxoCaixa10131514[[#This Row],[Valores Receitas / Despesas]])</f>
        <v>208.91000000004578</v>
      </c>
      <c r="L1310" s="53">
        <f>IF(FluxoCaixa10131514[[#This Row],[Entrada / Saída]]="Saída",FluxoCaixa10131514[[#This Row],[R$ (Valores)]]*-1,FluxoCaixa10131514[[#This Row],[R$ (Valores)]])</f>
        <v>0</v>
      </c>
    </row>
    <row r="1311" spans="2:12">
      <c r="B1311" s="48"/>
      <c r="C1311" s="48"/>
      <c r="D1311" s="16"/>
      <c r="E1311" s="48"/>
      <c r="F1311" s="17"/>
      <c r="G1311" s="17"/>
      <c r="H1311" s="17"/>
      <c r="I1311" s="54"/>
      <c r="J1311" s="45"/>
      <c r="K1311" s="20">
        <f>IF(FluxoCaixa10131514[[#This Row],[Movimento ]]="Saldo Inicial",FluxoCaixa10131514[[#This Row],[R$ (Valores)]],K1310+FluxoCaixa10131514[[#This Row],[Valores Receitas / Despesas]])</f>
        <v>208.91000000004578</v>
      </c>
      <c r="L1311" s="53">
        <f>IF(FluxoCaixa10131514[[#This Row],[Entrada / Saída]]="Saída",FluxoCaixa10131514[[#This Row],[R$ (Valores)]]*-1,FluxoCaixa10131514[[#This Row],[R$ (Valores)]])</f>
        <v>0</v>
      </c>
    </row>
    <row r="1312" spans="2:12">
      <c r="B1312" s="48"/>
      <c r="C1312" s="48"/>
      <c r="D1312" s="16"/>
      <c r="E1312" s="48"/>
      <c r="F1312" s="17"/>
      <c r="G1312" s="17"/>
      <c r="H1312" s="17"/>
      <c r="I1312" s="54"/>
      <c r="J1312" s="45"/>
      <c r="K1312" s="20">
        <f>IF(FluxoCaixa10131514[[#This Row],[Movimento ]]="Saldo Inicial",FluxoCaixa10131514[[#This Row],[R$ (Valores)]],K1311+FluxoCaixa10131514[[#This Row],[Valores Receitas / Despesas]])</f>
        <v>208.91000000004578</v>
      </c>
      <c r="L1312" s="53">
        <f>IF(FluxoCaixa10131514[[#This Row],[Entrada / Saída]]="Saída",FluxoCaixa10131514[[#This Row],[R$ (Valores)]]*-1,FluxoCaixa10131514[[#This Row],[R$ (Valores)]])</f>
        <v>0</v>
      </c>
    </row>
    <row r="1313" spans="2:12">
      <c r="B1313" s="48"/>
      <c r="C1313" s="48"/>
      <c r="D1313" s="16"/>
      <c r="E1313" s="48"/>
      <c r="F1313" s="17"/>
      <c r="G1313" s="17"/>
      <c r="H1313" s="17"/>
      <c r="I1313" s="54"/>
      <c r="J1313" s="45"/>
      <c r="K1313" s="20">
        <f>IF(FluxoCaixa10131514[[#This Row],[Movimento ]]="Saldo Inicial",FluxoCaixa10131514[[#This Row],[R$ (Valores)]],K1312+FluxoCaixa10131514[[#This Row],[Valores Receitas / Despesas]])</f>
        <v>208.91000000004578</v>
      </c>
      <c r="L1313" s="53">
        <f>IF(FluxoCaixa10131514[[#This Row],[Entrada / Saída]]="Saída",FluxoCaixa10131514[[#This Row],[R$ (Valores)]]*-1,FluxoCaixa10131514[[#This Row],[R$ (Valores)]])</f>
        <v>0</v>
      </c>
    </row>
    <row r="1314" spans="2:12">
      <c r="B1314" s="48"/>
      <c r="C1314" s="48"/>
      <c r="D1314" s="16"/>
      <c r="E1314" s="48"/>
      <c r="F1314" s="17"/>
      <c r="G1314" s="17"/>
      <c r="H1314" s="17"/>
      <c r="I1314" s="54"/>
      <c r="J1314" s="45"/>
      <c r="K1314" s="20">
        <f>IF(FluxoCaixa10131514[[#This Row],[Movimento ]]="Saldo Inicial",FluxoCaixa10131514[[#This Row],[R$ (Valores)]],K1313+FluxoCaixa10131514[[#This Row],[Valores Receitas / Despesas]])</f>
        <v>208.91000000004578</v>
      </c>
      <c r="L1314" s="53">
        <f>IF(FluxoCaixa10131514[[#This Row],[Entrada / Saída]]="Saída",FluxoCaixa10131514[[#This Row],[R$ (Valores)]]*-1,FluxoCaixa10131514[[#This Row],[R$ (Valores)]])</f>
        <v>0</v>
      </c>
    </row>
    <row r="1315" spans="2:12">
      <c r="B1315" s="48"/>
      <c r="C1315" s="48"/>
      <c r="D1315" s="16"/>
      <c r="E1315" s="48"/>
      <c r="F1315" s="17"/>
      <c r="G1315" s="17"/>
      <c r="H1315" s="17"/>
      <c r="I1315" s="54"/>
      <c r="J1315" s="45"/>
      <c r="K1315" s="20">
        <f>IF(FluxoCaixa10131514[[#This Row],[Movimento ]]="Saldo Inicial",FluxoCaixa10131514[[#This Row],[R$ (Valores)]],K1314+FluxoCaixa10131514[[#This Row],[Valores Receitas / Despesas]])</f>
        <v>208.91000000004578</v>
      </c>
      <c r="L1315" s="53">
        <f>IF(FluxoCaixa10131514[[#This Row],[Entrada / Saída]]="Saída",FluxoCaixa10131514[[#This Row],[R$ (Valores)]]*-1,FluxoCaixa10131514[[#This Row],[R$ (Valores)]])</f>
        <v>0</v>
      </c>
    </row>
    <row r="1316" spans="2:12">
      <c r="B1316" s="48"/>
      <c r="C1316" s="48"/>
      <c r="D1316" s="16"/>
      <c r="E1316" s="48"/>
      <c r="F1316" s="17"/>
      <c r="G1316" s="17"/>
      <c r="H1316" s="17"/>
      <c r="I1316" s="54"/>
      <c r="J1316" s="45"/>
      <c r="K1316" s="20">
        <f>IF(FluxoCaixa10131514[[#This Row],[Movimento ]]="Saldo Inicial",FluxoCaixa10131514[[#This Row],[R$ (Valores)]],K1315+FluxoCaixa10131514[[#This Row],[Valores Receitas / Despesas]])</f>
        <v>208.91000000004578</v>
      </c>
      <c r="L1316" s="53">
        <f>IF(FluxoCaixa10131514[[#This Row],[Entrada / Saída]]="Saída",FluxoCaixa10131514[[#This Row],[R$ (Valores)]]*-1,FluxoCaixa10131514[[#This Row],[R$ (Valores)]])</f>
        <v>0</v>
      </c>
    </row>
    <row r="1317" spans="2:12">
      <c r="B1317" s="48"/>
      <c r="C1317" s="48"/>
      <c r="D1317" s="16"/>
      <c r="E1317" s="48"/>
      <c r="F1317" s="17"/>
      <c r="G1317" s="17"/>
      <c r="H1317" s="17"/>
      <c r="I1317" s="54"/>
      <c r="J1317" s="45"/>
      <c r="K1317" s="20">
        <f>IF(FluxoCaixa10131514[[#This Row],[Movimento ]]="Saldo Inicial",FluxoCaixa10131514[[#This Row],[R$ (Valores)]],K1316+FluxoCaixa10131514[[#This Row],[Valores Receitas / Despesas]])</f>
        <v>208.91000000004578</v>
      </c>
      <c r="L1317" s="53">
        <f>IF(FluxoCaixa10131514[[#This Row],[Entrada / Saída]]="Saída",FluxoCaixa10131514[[#This Row],[R$ (Valores)]]*-1,FluxoCaixa10131514[[#This Row],[R$ (Valores)]])</f>
        <v>0</v>
      </c>
    </row>
    <row r="1318" spans="2:12">
      <c r="B1318" s="48"/>
      <c r="C1318" s="48"/>
      <c r="D1318" s="16"/>
      <c r="E1318" s="48"/>
      <c r="F1318" s="17"/>
      <c r="G1318" s="17"/>
      <c r="H1318" s="17"/>
      <c r="I1318" s="54"/>
      <c r="J1318" s="45"/>
      <c r="K1318" s="20">
        <f>IF(FluxoCaixa10131514[[#This Row],[Movimento ]]="Saldo Inicial",FluxoCaixa10131514[[#This Row],[R$ (Valores)]],K1317+FluxoCaixa10131514[[#This Row],[Valores Receitas / Despesas]])</f>
        <v>208.91000000004578</v>
      </c>
      <c r="L1318" s="53">
        <f>IF(FluxoCaixa10131514[[#This Row],[Entrada / Saída]]="Saída",FluxoCaixa10131514[[#This Row],[R$ (Valores)]]*-1,FluxoCaixa10131514[[#This Row],[R$ (Valores)]])</f>
        <v>0</v>
      </c>
    </row>
    <row r="1319" spans="2:12">
      <c r="B1319" s="48"/>
      <c r="C1319" s="48"/>
      <c r="D1319" s="16"/>
      <c r="E1319" s="48"/>
      <c r="F1319" s="17"/>
      <c r="G1319" s="17"/>
      <c r="H1319" s="17"/>
      <c r="I1319" s="54"/>
      <c r="J1319" s="45"/>
      <c r="K1319" s="20">
        <f>IF(FluxoCaixa10131514[[#This Row],[Movimento ]]="Saldo Inicial",FluxoCaixa10131514[[#This Row],[R$ (Valores)]],K1318+FluxoCaixa10131514[[#This Row],[Valores Receitas / Despesas]])</f>
        <v>208.91000000004578</v>
      </c>
      <c r="L1319" s="53">
        <f>IF(FluxoCaixa10131514[[#This Row],[Entrada / Saída]]="Saída",FluxoCaixa10131514[[#This Row],[R$ (Valores)]]*-1,FluxoCaixa10131514[[#This Row],[R$ (Valores)]])</f>
        <v>0</v>
      </c>
    </row>
    <row r="1320" spans="2:12">
      <c r="B1320" s="48"/>
      <c r="C1320" s="48"/>
      <c r="D1320" s="16"/>
      <c r="E1320" s="48"/>
      <c r="F1320" s="17"/>
      <c r="G1320" s="17"/>
      <c r="H1320" s="17"/>
      <c r="I1320" s="54"/>
      <c r="J1320" s="45"/>
      <c r="K1320" s="20">
        <f>IF(FluxoCaixa10131514[[#This Row],[Movimento ]]="Saldo Inicial",FluxoCaixa10131514[[#This Row],[R$ (Valores)]],K1319+FluxoCaixa10131514[[#This Row],[Valores Receitas / Despesas]])</f>
        <v>208.91000000004578</v>
      </c>
      <c r="L1320" s="53">
        <f>IF(FluxoCaixa10131514[[#This Row],[Entrada / Saída]]="Saída",FluxoCaixa10131514[[#This Row],[R$ (Valores)]]*-1,FluxoCaixa10131514[[#This Row],[R$ (Valores)]])</f>
        <v>0</v>
      </c>
    </row>
    <row r="1321" spans="2:12">
      <c r="B1321" s="48"/>
      <c r="C1321" s="48"/>
      <c r="D1321" s="16"/>
      <c r="E1321" s="48"/>
      <c r="F1321" s="17"/>
      <c r="G1321" s="17"/>
      <c r="H1321" s="17"/>
      <c r="I1321" s="54"/>
      <c r="J1321" s="45"/>
      <c r="K1321" s="20">
        <f>IF(FluxoCaixa10131514[[#This Row],[Movimento ]]="Saldo Inicial",FluxoCaixa10131514[[#This Row],[R$ (Valores)]],K1320+FluxoCaixa10131514[[#This Row],[Valores Receitas / Despesas]])</f>
        <v>208.91000000004578</v>
      </c>
      <c r="L1321" s="53">
        <f>IF(FluxoCaixa10131514[[#This Row],[Entrada / Saída]]="Saída",FluxoCaixa10131514[[#This Row],[R$ (Valores)]]*-1,FluxoCaixa10131514[[#This Row],[R$ (Valores)]])</f>
        <v>0</v>
      </c>
    </row>
    <row r="1322" spans="2:12">
      <c r="B1322" s="48"/>
      <c r="C1322" s="48"/>
      <c r="D1322" s="16"/>
      <c r="E1322" s="48"/>
      <c r="F1322" s="17"/>
      <c r="G1322" s="17"/>
      <c r="H1322" s="17"/>
      <c r="I1322" s="54"/>
      <c r="J1322" s="45"/>
      <c r="K1322" s="20">
        <f>IF(FluxoCaixa10131514[[#This Row],[Movimento ]]="Saldo Inicial",FluxoCaixa10131514[[#This Row],[R$ (Valores)]],K1321+FluxoCaixa10131514[[#This Row],[Valores Receitas / Despesas]])</f>
        <v>208.91000000004578</v>
      </c>
      <c r="L1322" s="53">
        <f>IF(FluxoCaixa10131514[[#This Row],[Entrada / Saída]]="Saída",FluxoCaixa10131514[[#This Row],[R$ (Valores)]]*-1,FluxoCaixa10131514[[#This Row],[R$ (Valores)]])</f>
        <v>0</v>
      </c>
    </row>
    <row r="1323" spans="2:12">
      <c r="B1323" s="48"/>
      <c r="C1323" s="48"/>
      <c r="D1323" s="16"/>
      <c r="E1323" s="48"/>
      <c r="F1323" s="17"/>
      <c r="G1323" s="17"/>
      <c r="H1323" s="17"/>
      <c r="I1323" s="54"/>
      <c r="J1323" s="45"/>
      <c r="K1323" s="20">
        <f>IF(FluxoCaixa10131514[[#This Row],[Movimento ]]="Saldo Inicial",FluxoCaixa10131514[[#This Row],[R$ (Valores)]],K1322+FluxoCaixa10131514[[#This Row],[Valores Receitas / Despesas]])</f>
        <v>208.91000000004578</v>
      </c>
      <c r="L1323" s="53">
        <f>IF(FluxoCaixa10131514[[#This Row],[Entrada / Saída]]="Saída",FluxoCaixa10131514[[#This Row],[R$ (Valores)]]*-1,FluxoCaixa10131514[[#This Row],[R$ (Valores)]])</f>
        <v>0</v>
      </c>
    </row>
    <row r="1324" spans="2:12">
      <c r="B1324" s="48"/>
      <c r="C1324" s="48"/>
      <c r="D1324" s="16"/>
      <c r="E1324" s="48"/>
      <c r="F1324" s="17"/>
      <c r="G1324" s="17"/>
      <c r="H1324" s="17"/>
      <c r="I1324" s="54"/>
      <c r="J1324" s="45"/>
      <c r="K1324" s="20">
        <f>IF(FluxoCaixa10131514[[#This Row],[Movimento ]]="Saldo Inicial",FluxoCaixa10131514[[#This Row],[R$ (Valores)]],K1323+FluxoCaixa10131514[[#This Row],[Valores Receitas / Despesas]])</f>
        <v>208.91000000004578</v>
      </c>
      <c r="L1324" s="53">
        <f>IF(FluxoCaixa10131514[[#This Row],[Entrada / Saída]]="Saída",FluxoCaixa10131514[[#This Row],[R$ (Valores)]]*-1,FluxoCaixa10131514[[#This Row],[R$ (Valores)]])</f>
        <v>0</v>
      </c>
    </row>
    <row r="1325" spans="2:12">
      <c r="B1325" s="48"/>
      <c r="C1325" s="48"/>
      <c r="D1325" s="16"/>
      <c r="E1325" s="48"/>
      <c r="F1325" s="17"/>
      <c r="G1325" s="17"/>
      <c r="H1325" s="17"/>
      <c r="I1325" s="54"/>
      <c r="J1325" s="45"/>
      <c r="K1325" s="20">
        <f>IF(FluxoCaixa10131514[[#This Row],[Movimento ]]="Saldo Inicial",FluxoCaixa10131514[[#This Row],[R$ (Valores)]],K1324+FluxoCaixa10131514[[#This Row],[Valores Receitas / Despesas]])</f>
        <v>208.91000000004578</v>
      </c>
      <c r="L1325" s="53">
        <f>IF(FluxoCaixa10131514[[#This Row],[Entrada / Saída]]="Saída",FluxoCaixa10131514[[#This Row],[R$ (Valores)]]*-1,FluxoCaixa10131514[[#This Row],[R$ (Valores)]])</f>
        <v>0</v>
      </c>
    </row>
    <row r="1326" spans="2:12">
      <c r="B1326" s="48"/>
      <c r="C1326" s="48"/>
      <c r="D1326" s="16"/>
      <c r="E1326" s="48"/>
      <c r="F1326" s="17"/>
      <c r="G1326" s="17"/>
      <c r="H1326" s="17"/>
      <c r="I1326" s="54"/>
      <c r="J1326" s="45"/>
      <c r="K1326" s="20">
        <f>IF(FluxoCaixa10131514[[#This Row],[Movimento ]]="Saldo Inicial",FluxoCaixa10131514[[#This Row],[R$ (Valores)]],K1325+FluxoCaixa10131514[[#This Row],[Valores Receitas / Despesas]])</f>
        <v>208.91000000004578</v>
      </c>
      <c r="L1326" s="53">
        <f>IF(FluxoCaixa10131514[[#This Row],[Entrada / Saída]]="Saída",FluxoCaixa10131514[[#This Row],[R$ (Valores)]]*-1,FluxoCaixa10131514[[#This Row],[R$ (Valores)]])</f>
        <v>0</v>
      </c>
    </row>
    <row r="1327" spans="2:12">
      <c r="B1327" s="48"/>
      <c r="C1327" s="48"/>
      <c r="D1327" s="16"/>
      <c r="E1327" s="48"/>
      <c r="F1327" s="17"/>
      <c r="G1327" s="17"/>
      <c r="H1327" s="17"/>
      <c r="I1327" s="54"/>
      <c r="J1327" s="45"/>
      <c r="K1327" s="20">
        <f>IF(FluxoCaixa10131514[[#This Row],[Movimento ]]="Saldo Inicial",FluxoCaixa10131514[[#This Row],[R$ (Valores)]],K1326+FluxoCaixa10131514[[#This Row],[Valores Receitas / Despesas]])</f>
        <v>208.91000000004578</v>
      </c>
      <c r="L1327" s="53">
        <f>IF(FluxoCaixa10131514[[#This Row],[Entrada / Saída]]="Saída",FluxoCaixa10131514[[#This Row],[R$ (Valores)]]*-1,FluxoCaixa10131514[[#This Row],[R$ (Valores)]])</f>
        <v>0</v>
      </c>
    </row>
    <row r="1328" spans="2:12">
      <c r="B1328" s="48"/>
      <c r="C1328" s="48"/>
      <c r="D1328" s="16"/>
      <c r="E1328" s="48"/>
      <c r="F1328" s="17"/>
      <c r="G1328" s="17"/>
      <c r="H1328" s="17"/>
      <c r="I1328" s="21"/>
      <c r="J1328" s="17"/>
      <c r="K1328" s="20">
        <f>IF(FluxoCaixa10131514[[#This Row],[Movimento ]]="Saldo Inicial",FluxoCaixa10131514[[#This Row],[R$ (Valores)]],K1327+FluxoCaixa10131514[[#This Row],[Valores Receitas / Despesas]])</f>
        <v>208.91000000004578</v>
      </c>
      <c r="L1328" s="53">
        <f>IF(FluxoCaixa10131514[[#This Row],[Entrada / Saída]]="Saída",FluxoCaixa10131514[[#This Row],[R$ (Valores)]]*-1,FluxoCaixa10131514[[#This Row],[R$ (Valores)]])</f>
        <v>0</v>
      </c>
    </row>
    <row r="1329" spans="2:12">
      <c r="B1329" s="48"/>
      <c r="C1329" s="48"/>
      <c r="D1329" s="16"/>
      <c r="E1329" s="48"/>
      <c r="F1329" s="17"/>
      <c r="G1329" s="17"/>
      <c r="H1329" s="17"/>
      <c r="I1329" s="21"/>
      <c r="J1329" s="17"/>
      <c r="K1329" s="20">
        <f>IF(FluxoCaixa10131514[[#This Row],[Movimento ]]="Saldo Inicial",FluxoCaixa10131514[[#This Row],[R$ (Valores)]],K1328+FluxoCaixa10131514[[#This Row],[Valores Receitas / Despesas]])</f>
        <v>208.91000000004578</v>
      </c>
      <c r="L1329" s="5">
        <f>IF(FluxoCaixa10131514[[#This Row],[Entrada / Saída]]="Saída",FluxoCaixa10131514[[#This Row],[R$ (Valores)]]*-1,FluxoCaixa10131514[[#This Row],[R$ (Valores)]])</f>
        <v>0</v>
      </c>
    </row>
    <row r="1330" spans="2:12">
      <c r="B1330" s="48"/>
      <c r="C1330" s="48"/>
      <c r="D1330" s="16"/>
      <c r="E1330" s="48"/>
      <c r="F1330" s="17"/>
      <c r="G1330" s="17"/>
      <c r="H1330" s="17"/>
      <c r="I1330" s="21"/>
      <c r="J1330" s="17"/>
      <c r="K1330" s="20">
        <f>IF(FluxoCaixa10131514[[#This Row],[Movimento ]]="Saldo Inicial",FluxoCaixa10131514[[#This Row],[R$ (Valores)]],K1329+FluxoCaixa10131514[[#This Row],[Valores Receitas / Despesas]])</f>
        <v>208.91000000004578</v>
      </c>
      <c r="L1330" s="5">
        <f>IF(FluxoCaixa10131514[[#This Row],[Entrada / Saída]]="Saída",FluxoCaixa10131514[[#This Row],[R$ (Valores)]]*-1,FluxoCaixa10131514[[#This Row],[R$ (Valores)]])</f>
        <v>0</v>
      </c>
    </row>
    <row r="1331" spans="2:12">
      <c r="B1331" s="48"/>
      <c r="C1331" s="48"/>
      <c r="D1331" s="16"/>
      <c r="E1331" s="48"/>
      <c r="F1331" s="17"/>
      <c r="G1331" s="17"/>
      <c r="H1331" s="17"/>
      <c r="I1331" s="21"/>
      <c r="J1331" s="17"/>
      <c r="K1331" s="20">
        <f>IF(FluxoCaixa10131514[[#This Row],[Movimento ]]="Saldo Inicial",FluxoCaixa10131514[[#This Row],[R$ (Valores)]],K1330+FluxoCaixa10131514[[#This Row],[Valores Receitas / Despesas]])</f>
        <v>208.91000000004578</v>
      </c>
      <c r="L1331" s="5">
        <f>IF(FluxoCaixa10131514[[#This Row],[Entrada / Saída]]="Saída",FluxoCaixa10131514[[#This Row],[R$ (Valores)]]*-1,FluxoCaixa10131514[[#This Row],[R$ (Valores)]])</f>
        <v>0</v>
      </c>
    </row>
    <row r="1332" spans="2:12">
      <c r="B1332" s="48"/>
      <c r="C1332" s="48"/>
      <c r="D1332" s="16"/>
      <c r="E1332" s="48"/>
      <c r="F1332" s="17"/>
      <c r="G1332" s="17"/>
      <c r="H1332" s="17"/>
      <c r="I1332" s="21"/>
      <c r="J1332" s="17"/>
      <c r="K1332" s="20">
        <f>IF(FluxoCaixa10131514[[#This Row],[Movimento ]]="Saldo Inicial",FluxoCaixa10131514[[#This Row],[R$ (Valores)]],K1331+FluxoCaixa10131514[[#This Row],[Valores Receitas / Despesas]])</f>
        <v>208.91000000004578</v>
      </c>
      <c r="L1332" s="5">
        <f>IF(FluxoCaixa10131514[[#This Row],[Entrada / Saída]]="Saída",FluxoCaixa10131514[[#This Row],[R$ (Valores)]]*-1,FluxoCaixa10131514[[#This Row],[R$ (Valores)]])</f>
        <v>0</v>
      </c>
    </row>
    <row r="1333" spans="2:12">
      <c r="B1333" s="48"/>
      <c r="C1333" s="48"/>
      <c r="D1333" s="16"/>
      <c r="E1333" s="48"/>
      <c r="F1333" s="17"/>
      <c r="G1333" s="17"/>
      <c r="H1333" s="17"/>
      <c r="I1333" s="21"/>
      <c r="J1333" s="17"/>
      <c r="K1333" s="20">
        <f>IF(FluxoCaixa10131514[[#This Row],[Movimento ]]="Saldo Inicial",FluxoCaixa10131514[[#This Row],[R$ (Valores)]],K1332+FluxoCaixa10131514[[#This Row],[Valores Receitas / Despesas]])</f>
        <v>208.91000000004578</v>
      </c>
      <c r="L1333" s="5">
        <f>IF(FluxoCaixa10131514[[#This Row],[Entrada / Saída]]="Saída",FluxoCaixa10131514[[#This Row],[R$ (Valores)]]*-1,FluxoCaixa10131514[[#This Row],[R$ (Valores)]])</f>
        <v>0</v>
      </c>
    </row>
    <row r="1334" spans="2:12">
      <c r="B1334" s="48"/>
      <c r="C1334" s="48"/>
      <c r="D1334" s="16"/>
      <c r="E1334" s="48"/>
      <c r="F1334" s="17"/>
      <c r="G1334" s="17"/>
      <c r="H1334" s="17"/>
      <c r="I1334" s="21"/>
      <c r="J1334" s="17"/>
      <c r="K1334" s="20">
        <f>IF(FluxoCaixa10131514[[#This Row],[Movimento ]]="Saldo Inicial",FluxoCaixa10131514[[#This Row],[R$ (Valores)]],K1333+FluxoCaixa10131514[[#This Row],[Valores Receitas / Despesas]])</f>
        <v>208.91000000004578</v>
      </c>
      <c r="L1334" s="5">
        <f>IF(FluxoCaixa10131514[[#This Row],[Entrada / Saída]]="Saída",FluxoCaixa10131514[[#This Row],[R$ (Valores)]]*-1,FluxoCaixa10131514[[#This Row],[R$ (Valores)]])</f>
        <v>0</v>
      </c>
    </row>
    <row r="1335" spans="2:12">
      <c r="B1335" s="48"/>
      <c r="C1335" s="48"/>
      <c r="D1335" s="16"/>
      <c r="E1335" s="48"/>
      <c r="F1335" s="17"/>
      <c r="G1335" s="17"/>
      <c r="H1335" s="17"/>
      <c r="I1335" s="21"/>
      <c r="J1335" s="17"/>
      <c r="K1335" s="20">
        <f>IF(FluxoCaixa10131514[[#This Row],[Movimento ]]="Saldo Inicial",FluxoCaixa10131514[[#This Row],[R$ (Valores)]],K1334+FluxoCaixa10131514[[#This Row],[Valores Receitas / Despesas]])</f>
        <v>208.91000000004578</v>
      </c>
      <c r="L1335" s="5">
        <f>IF(FluxoCaixa10131514[[#This Row],[Entrada / Saída]]="Saída",FluxoCaixa10131514[[#This Row],[R$ (Valores)]]*-1,FluxoCaixa10131514[[#This Row],[R$ (Valores)]])</f>
        <v>0</v>
      </c>
    </row>
    <row r="1336" spans="2:12">
      <c r="B1336" s="48"/>
      <c r="C1336" s="48"/>
      <c r="D1336" s="16"/>
      <c r="E1336" s="48"/>
      <c r="F1336" s="17"/>
      <c r="G1336" s="17"/>
      <c r="H1336" s="17"/>
      <c r="I1336" s="21"/>
      <c r="J1336" s="17"/>
      <c r="K1336" s="20">
        <f>IF(FluxoCaixa10131514[[#This Row],[Movimento ]]="Saldo Inicial",FluxoCaixa10131514[[#This Row],[R$ (Valores)]],K1335+FluxoCaixa10131514[[#This Row],[Valores Receitas / Despesas]])</f>
        <v>208.91000000004578</v>
      </c>
      <c r="L1336" s="5">
        <f>IF(FluxoCaixa10131514[[#This Row],[Entrada / Saída]]="Saída",FluxoCaixa10131514[[#This Row],[R$ (Valores)]]*-1,FluxoCaixa10131514[[#This Row],[R$ (Valores)]])</f>
        <v>0</v>
      </c>
    </row>
    <row r="1337" spans="2:12">
      <c r="B1337" s="48"/>
      <c r="C1337" s="48"/>
      <c r="D1337" s="16"/>
      <c r="E1337" s="48"/>
      <c r="F1337" s="17"/>
      <c r="G1337" s="17"/>
      <c r="H1337" s="17"/>
      <c r="I1337" s="21"/>
      <c r="J1337" s="17"/>
      <c r="K1337" s="20">
        <f>IF(FluxoCaixa10131514[[#This Row],[Movimento ]]="Saldo Inicial",FluxoCaixa10131514[[#This Row],[R$ (Valores)]],K1336+FluxoCaixa10131514[[#This Row],[Valores Receitas / Despesas]])</f>
        <v>208.91000000004578</v>
      </c>
      <c r="L1337" s="5">
        <f>IF(FluxoCaixa10131514[[#This Row],[Entrada / Saída]]="Saída",FluxoCaixa10131514[[#This Row],[R$ (Valores)]]*-1,FluxoCaixa10131514[[#This Row],[R$ (Valores)]])</f>
        <v>0</v>
      </c>
    </row>
    <row r="1338" spans="2:12">
      <c r="B1338" s="48"/>
      <c r="C1338" s="48"/>
      <c r="D1338" s="16"/>
      <c r="E1338" s="48"/>
      <c r="F1338" s="17"/>
      <c r="G1338" s="17"/>
      <c r="H1338" s="17"/>
      <c r="I1338" s="21"/>
      <c r="J1338" s="17"/>
      <c r="K1338" s="20">
        <f>IF(FluxoCaixa10131514[[#This Row],[Movimento ]]="Saldo Inicial",FluxoCaixa10131514[[#This Row],[R$ (Valores)]],K1337+FluxoCaixa10131514[[#This Row],[Valores Receitas / Despesas]])</f>
        <v>208.91000000004578</v>
      </c>
      <c r="L1338" s="5">
        <f>IF(FluxoCaixa10131514[[#This Row],[Entrada / Saída]]="Saída",FluxoCaixa10131514[[#This Row],[R$ (Valores)]]*-1,FluxoCaixa10131514[[#This Row],[R$ (Valores)]])</f>
        <v>0</v>
      </c>
    </row>
    <row r="1339" spans="2:12">
      <c r="B1339" s="48"/>
      <c r="C1339" s="48"/>
      <c r="D1339" s="16"/>
      <c r="E1339" s="48"/>
      <c r="F1339" s="17"/>
      <c r="G1339" s="17"/>
      <c r="H1339" s="17"/>
      <c r="I1339" s="21"/>
      <c r="J1339" s="17"/>
      <c r="K1339" s="20">
        <f>IF(FluxoCaixa10131514[[#This Row],[Movimento ]]="Saldo Inicial",FluxoCaixa10131514[[#This Row],[R$ (Valores)]],K1338+FluxoCaixa10131514[[#This Row],[Valores Receitas / Despesas]])</f>
        <v>208.91000000004578</v>
      </c>
      <c r="L1339" s="5">
        <f>IF(FluxoCaixa10131514[[#This Row],[Entrada / Saída]]="Saída",FluxoCaixa10131514[[#This Row],[R$ (Valores)]]*-1,FluxoCaixa10131514[[#This Row],[R$ (Valores)]])</f>
        <v>0</v>
      </c>
    </row>
    <row r="1340" spans="2:12">
      <c r="B1340" s="48"/>
      <c r="C1340" s="48"/>
      <c r="D1340" s="16"/>
      <c r="E1340" s="48"/>
      <c r="F1340" s="17"/>
      <c r="G1340" s="17"/>
      <c r="H1340" s="17"/>
      <c r="I1340" s="21"/>
      <c r="J1340" s="17"/>
      <c r="K1340" s="20">
        <f>IF(FluxoCaixa10131514[[#This Row],[Movimento ]]="Saldo Inicial",FluxoCaixa10131514[[#This Row],[R$ (Valores)]],K1339+FluxoCaixa10131514[[#This Row],[Valores Receitas / Despesas]])</f>
        <v>208.91000000004578</v>
      </c>
      <c r="L1340" s="5">
        <f>IF(FluxoCaixa10131514[[#This Row],[Entrada / Saída]]="Saída",FluxoCaixa10131514[[#This Row],[R$ (Valores)]]*-1,FluxoCaixa10131514[[#This Row],[R$ (Valores)]])</f>
        <v>0</v>
      </c>
    </row>
    <row r="1341" spans="2:12">
      <c r="B1341" s="48"/>
      <c r="C1341" s="48"/>
      <c r="D1341" s="16"/>
      <c r="E1341" s="48"/>
      <c r="F1341" s="17"/>
      <c r="G1341" s="17"/>
      <c r="H1341" s="17"/>
      <c r="I1341" s="21"/>
      <c r="J1341" s="17"/>
      <c r="K1341" s="20">
        <f>IF(FluxoCaixa10131514[[#This Row],[Movimento ]]="Saldo Inicial",FluxoCaixa10131514[[#This Row],[R$ (Valores)]],K1340+FluxoCaixa10131514[[#This Row],[Valores Receitas / Despesas]])</f>
        <v>208.91000000004578</v>
      </c>
      <c r="L1341" s="5">
        <f>IF(FluxoCaixa10131514[[#This Row],[Entrada / Saída]]="Saída",FluxoCaixa10131514[[#This Row],[R$ (Valores)]]*-1,FluxoCaixa10131514[[#This Row],[R$ (Valores)]])</f>
        <v>0</v>
      </c>
    </row>
    <row r="1342" spans="2:12">
      <c r="B1342" s="48"/>
      <c r="C1342" s="48"/>
      <c r="D1342" s="16"/>
      <c r="E1342" s="48"/>
      <c r="F1342" s="17"/>
      <c r="G1342" s="17"/>
      <c r="H1342" s="17"/>
      <c r="I1342" s="21"/>
      <c r="J1342" s="17"/>
      <c r="K1342" s="20">
        <f>IF(FluxoCaixa10131514[[#This Row],[Movimento ]]="Saldo Inicial",FluxoCaixa10131514[[#This Row],[R$ (Valores)]],K1341+FluxoCaixa10131514[[#This Row],[Valores Receitas / Despesas]])</f>
        <v>208.91000000004578</v>
      </c>
      <c r="L1342" s="5">
        <f>IF(FluxoCaixa10131514[[#This Row],[Entrada / Saída]]="Saída",FluxoCaixa10131514[[#This Row],[R$ (Valores)]]*-1,FluxoCaixa10131514[[#This Row],[R$ (Valores)]])</f>
        <v>0</v>
      </c>
    </row>
    <row r="1343" spans="2:12">
      <c r="B1343" s="48"/>
      <c r="C1343" s="48"/>
      <c r="D1343" s="16"/>
      <c r="E1343" s="48"/>
      <c r="F1343" s="17"/>
      <c r="G1343" s="17"/>
      <c r="H1343" s="17"/>
      <c r="I1343" s="21"/>
      <c r="J1343" s="17"/>
      <c r="K1343" s="20">
        <f>IF(FluxoCaixa10131514[[#This Row],[Movimento ]]="Saldo Inicial",FluxoCaixa10131514[[#This Row],[R$ (Valores)]],K1342+FluxoCaixa10131514[[#This Row],[Valores Receitas / Despesas]])</f>
        <v>208.91000000004578</v>
      </c>
      <c r="L1343" s="5">
        <f>IF(FluxoCaixa10131514[[#This Row],[Entrada / Saída]]="Saída",FluxoCaixa10131514[[#This Row],[R$ (Valores)]]*-1,FluxoCaixa10131514[[#This Row],[R$ (Valores)]])</f>
        <v>0</v>
      </c>
    </row>
    <row r="1344" spans="2:12">
      <c r="B1344" s="48"/>
      <c r="C1344" s="48"/>
      <c r="D1344" s="16"/>
      <c r="E1344" s="48"/>
      <c r="F1344" s="17"/>
      <c r="G1344" s="17"/>
      <c r="H1344" s="17"/>
      <c r="I1344" s="21"/>
      <c r="J1344" s="17"/>
      <c r="K1344" s="20">
        <f>IF(FluxoCaixa10131514[[#This Row],[Movimento ]]="Saldo Inicial",FluxoCaixa10131514[[#This Row],[R$ (Valores)]],K1343+FluxoCaixa10131514[[#This Row],[Valores Receitas / Despesas]])</f>
        <v>208.91000000004578</v>
      </c>
      <c r="L1344" s="5">
        <f>IF(FluxoCaixa10131514[[#This Row],[Entrada / Saída]]="Saída",FluxoCaixa10131514[[#This Row],[R$ (Valores)]]*-1,FluxoCaixa10131514[[#This Row],[R$ (Valores)]])</f>
        <v>0</v>
      </c>
    </row>
    <row r="1345" spans="2:12">
      <c r="B1345" s="48"/>
      <c r="C1345" s="48"/>
      <c r="D1345" s="16"/>
      <c r="E1345" s="48"/>
      <c r="F1345" s="45"/>
      <c r="G1345" s="17"/>
      <c r="H1345" s="17"/>
      <c r="I1345" s="54"/>
      <c r="J1345" s="45"/>
      <c r="K1345" s="47">
        <f>IF(FluxoCaixa10131514[[#This Row],[Movimento ]]="Saldo Inicial",FluxoCaixa10131514[[#This Row],[R$ (Valores)]],K1344+FluxoCaixa10131514[[#This Row],[Valores Receitas / Despesas]])</f>
        <v>208.91000000004578</v>
      </c>
      <c r="L1345" s="53">
        <f>IF(FluxoCaixa10131514[[#This Row],[Entrada / Saída]]="Saída",FluxoCaixa10131514[[#This Row],[R$ (Valores)]]*-1,FluxoCaixa10131514[[#This Row],[R$ (Valores)]])</f>
        <v>0</v>
      </c>
    </row>
    <row r="1346" spans="2:12">
      <c r="B1346" s="48"/>
      <c r="C1346" s="48"/>
      <c r="D1346" s="16"/>
      <c r="E1346" s="48"/>
      <c r="F1346" s="17"/>
      <c r="G1346" s="17"/>
      <c r="H1346" s="17"/>
      <c r="I1346" s="21"/>
      <c r="J1346" s="17"/>
      <c r="K1346" s="20">
        <f>IF(FluxoCaixa10131514[[#This Row],[Movimento ]]="Saldo Inicial",FluxoCaixa10131514[[#This Row],[R$ (Valores)]],K1345+FluxoCaixa10131514[[#This Row],[Valores Receitas / Despesas]])</f>
        <v>208.91000000004578</v>
      </c>
      <c r="L1346" s="5">
        <f>IF(FluxoCaixa10131514[[#This Row],[Entrada / Saída]]="Saída",FluxoCaixa10131514[[#This Row],[R$ (Valores)]]*-1,FluxoCaixa10131514[[#This Row],[R$ (Valores)]])</f>
        <v>0</v>
      </c>
    </row>
    <row r="1347" spans="2:12">
      <c r="B1347" s="48"/>
      <c r="C1347" s="48"/>
      <c r="D1347" s="16"/>
      <c r="E1347" s="48"/>
      <c r="F1347" s="17"/>
      <c r="G1347" s="17"/>
      <c r="H1347" s="17"/>
      <c r="I1347" s="21"/>
      <c r="J1347" s="17"/>
      <c r="K1347" s="20">
        <f>IF(FluxoCaixa10131514[[#This Row],[Movimento ]]="Saldo Inicial",FluxoCaixa10131514[[#This Row],[R$ (Valores)]],K1346+FluxoCaixa10131514[[#This Row],[Valores Receitas / Despesas]])</f>
        <v>208.91000000004578</v>
      </c>
      <c r="L1347" s="5">
        <f>IF(FluxoCaixa10131514[[#This Row],[Entrada / Saída]]="Saída",FluxoCaixa10131514[[#This Row],[R$ (Valores)]]*-1,FluxoCaixa10131514[[#This Row],[R$ (Valores)]])</f>
        <v>0</v>
      </c>
    </row>
    <row r="1348" spans="2:12">
      <c r="B1348" s="48"/>
      <c r="C1348" s="48"/>
      <c r="D1348" s="16"/>
      <c r="E1348" s="48"/>
      <c r="F1348" s="17"/>
      <c r="G1348" s="17"/>
      <c r="H1348" s="17"/>
      <c r="I1348" s="21"/>
      <c r="J1348" s="17"/>
      <c r="K1348" s="20">
        <f>IF(FluxoCaixa10131514[[#This Row],[Movimento ]]="Saldo Inicial",FluxoCaixa10131514[[#This Row],[R$ (Valores)]],K1347+FluxoCaixa10131514[[#This Row],[Valores Receitas / Despesas]])</f>
        <v>208.91000000004578</v>
      </c>
      <c r="L1348" s="5">
        <f>IF(FluxoCaixa10131514[[#This Row],[Entrada / Saída]]="Saída",FluxoCaixa10131514[[#This Row],[R$ (Valores)]]*-1,FluxoCaixa10131514[[#This Row],[R$ (Valores)]])</f>
        <v>0</v>
      </c>
    </row>
    <row r="1349" spans="2:12">
      <c r="B1349" s="48"/>
      <c r="C1349" s="48"/>
      <c r="D1349" s="16"/>
      <c r="E1349" s="48"/>
      <c r="F1349" s="17"/>
      <c r="G1349" s="17"/>
      <c r="H1349" s="17"/>
      <c r="I1349" s="21"/>
      <c r="J1349" s="17"/>
      <c r="K1349" s="20">
        <f>IF(FluxoCaixa10131514[[#This Row],[Movimento ]]="Saldo Inicial",FluxoCaixa10131514[[#This Row],[R$ (Valores)]],K1348+FluxoCaixa10131514[[#This Row],[Valores Receitas / Despesas]])</f>
        <v>208.91000000004578</v>
      </c>
      <c r="L1349" s="5">
        <f>IF(FluxoCaixa10131514[[#This Row],[Entrada / Saída]]="Saída",FluxoCaixa10131514[[#This Row],[R$ (Valores)]]*-1,FluxoCaixa10131514[[#This Row],[R$ (Valores)]])</f>
        <v>0</v>
      </c>
    </row>
    <row r="1350" spans="2:12">
      <c r="B1350" s="48"/>
      <c r="C1350" s="48"/>
      <c r="D1350" s="16"/>
      <c r="E1350" s="48"/>
      <c r="F1350" s="17"/>
      <c r="G1350" s="17"/>
      <c r="H1350" s="17"/>
      <c r="I1350" s="21"/>
      <c r="J1350" s="17"/>
      <c r="K1350" s="20">
        <f>IF(FluxoCaixa10131514[[#This Row],[Movimento ]]="Saldo Inicial",FluxoCaixa10131514[[#This Row],[R$ (Valores)]],K1349+FluxoCaixa10131514[[#This Row],[Valores Receitas / Despesas]])</f>
        <v>208.91000000004578</v>
      </c>
      <c r="L1350" s="5">
        <f>IF(FluxoCaixa10131514[[#This Row],[Entrada / Saída]]="Saída",FluxoCaixa10131514[[#This Row],[R$ (Valores)]]*-1,FluxoCaixa10131514[[#This Row],[R$ (Valores)]])</f>
        <v>0</v>
      </c>
    </row>
    <row r="1351" spans="2:12">
      <c r="B1351" s="48"/>
      <c r="C1351" s="48"/>
      <c r="D1351" s="16"/>
      <c r="E1351" s="48"/>
      <c r="F1351" s="17"/>
      <c r="G1351" s="17"/>
      <c r="H1351" s="17"/>
      <c r="I1351" s="21"/>
      <c r="J1351" s="17"/>
      <c r="K1351" s="20">
        <f>IF(FluxoCaixa10131514[[#This Row],[Movimento ]]="Saldo Inicial",FluxoCaixa10131514[[#This Row],[R$ (Valores)]],K1350+FluxoCaixa10131514[[#This Row],[Valores Receitas / Despesas]])</f>
        <v>208.91000000004578</v>
      </c>
      <c r="L1351" s="5">
        <f>IF(FluxoCaixa10131514[[#This Row],[Entrada / Saída]]="Saída",FluxoCaixa10131514[[#This Row],[R$ (Valores)]]*-1,FluxoCaixa10131514[[#This Row],[R$ (Valores)]])</f>
        <v>0</v>
      </c>
    </row>
    <row r="1352" spans="2:12">
      <c r="B1352" s="48"/>
      <c r="C1352" s="48"/>
      <c r="D1352" s="16"/>
      <c r="E1352" s="48"/>
      <c r="F1352" s="17"/>
      <c r="G1352" s="17"/>
      <c r="H1352" s="17"/>
      <c r="I1352" s="21"/>
      <c r="J1352" s="17"/>
      <c r="K1352" s="20">
        <f>IF(FluxoCaixa10131514[[#This Row],[Movimento ]]="Saldo Inicial",FluxoCaixa10131514[[#This Row],[R$ (Valores)]],K1351+FluxoCaixa10131514[[#This Row],[Valores Receitas / Despesas]])</f>
        <v>208.91000000004578</v>
      </c>
      <c r="L1352" s="5">
        <f>IF(FluxoCaixa10131514[[#This Row],[Entrada / Saída]]="Saída",FluxoCaixa10131514[[#This Row],[R$ (Valores)]]*-1,FluxoCaixa10131514[[#This Row],[R$ (Valores)]])</f>
        <v>0</v>
      </c>
    </row>
    <row r="1353" spans="2:12">
      <c r="B1353" s="48"/>
      <c r="C1353" s="48"/>
      <c r="D1353" s="16"/>
      <c r="E1353" s="48"/>
      <c r="F1353" s="17"/>
      <c r="G1353" s="17"/>
      <c r="H1353" s="17"/>
      <c r="I1353" s="21"/>
      <c r="J1353" s="17"/>
      <c r="K1353" s="20">
        <f>IF(FluxoCaixa10131514[[#This Row],[Movimento ]]="Saldo Inicial",FluxoCaixa10131514[[#This Row],[R$ (Valores)]],K1352+FluxoCaixa10131514[[#This Row],[Valores Receitas / Despesas]])</f>
        <v>208.91000000004578</v>
      </c>
      <c r="L1353" s="5">
        <f>IF(FluxoCaixa10131514[[#This Row],[Entrada / Saída]]="Saída",FluxoCaixa10131514[[#This Row],[R$ (Valores)]]*-1,FluxoCaixa10131514[[#This Row],[R$ (Valores)]])</f>
        <v>0</v>
      </c>
    </row>
    <row r="1354" spans="2:12">
      <c r="B1354" s="48"/>
      <c r="C1354" s="48"/>
      <c r="D1354" s="16"/>
      <c r="E1354" s="48"/>
      <c r="F1354" s="17"/>
      <c r="G1354" s="17"/>
      <c r="H1354" s="17"/>
      <c r="I1354" s="21"/>
      <c r="J1354" s="17"/>
      <c r="K1354" s="20">
        <f>IF(FluxoCaixa10131514[[#This Row],[Movimento ]]="Saldo Inicial",FluxoCaixa10131514[[#This Row],[R$ (Valores)]],K1353+FluxoCaixa10131514[[#This Row],[Valores Receitas / Despesas]])</f>
        <v>208.91000000004578</v>
      </c>
      <c r="L1354" s="5">
        <f>IF(FluxoCaixa10131514[[#This Row],[Entrada / Saída]]="Saída",FluxoCaixa10131514[[#This Row],[R$ (Valores)]]*-1,FluxoCaixa10131514[[#This Row],[R$ (Valores)]])</f>
        <v>0</v>
      </c>
    </row>
    <row r="1355" spans="2:12" ht="15">
      <c r="B1355" s="48"/>
      <c r="C1355" s="48"/>
      <c r="D1355" s="16"/>
      <c r="E1355" s="48"/>
      <c r="F1355" s="17"/>
      <c r="G1355" s="17"/>
      <c r="H1355" s="17"/>
      <c r="I1355" s="17"/>
      <c r="J1355"/>
      <c r="K1355" s="20">
        <f>IF(FluxoCaixa10131514[[#This Row],[Movimento ]]="Saldo Inicial",FluxoCaixa10131514[[#This Row],[R$ (Valores)]],K1354+FluxoCaixa10131514[[#This Row],[Valores Receitas / Despesas]])</f>
        <v>208.91000000004578</v>
      </c>
      <c r="L1355" s="5">
        <f>IF(FluxoCaixa10131514[[#This Row],[Entrada / Saída]]="Saída",FluxoCaixa10131514[[#This Row],[R$ (Valores)]]*-1,FluxoCaixa10131514[[#This Row],[R$ (Valores)]])</f>
        <v>0</v>
      </c>
    </row>
    <row r="1356" spans="2:12">
      <c r="B1356" s="48"/>
      <c r="C1356" s="48"/>
      <c r="D1356" s="16"/>
      <c r="E1356" s="48"/>
      <c r="F1356" s="17"/>
      <c r="G1356" s="17"/>
      <c r="H1356" s="17"/>
      <c r="I1356" s="21"/>
      <c r="J1356" s="17"/>
      <c r="K1356" s="20">
        <f>IF(FluxoCaixa10131514[[#This Row],[Movimento ]]="Saldo Inicial",FluxoCaixa10131514[[#This Row],[R$ (Valores)]],K1355+FluxoCaixa10131514[[#This Row],[Valores Receitas / Despesas]])</f>
        <v>208.91000000004578</v>
      </c>
      <c r="L1356" s="5">
        <f>IF(FluxoCaixa10131514[[#This Row],[Entrada / Saída]]="Saída",FluxoCaixa10131514[[#This Row],[R$ (Valores)]]*-1,FluxoCaixa10131514[[#This Row],[R$ (Valores)]])</f>
        <v>0</v>
      </c>
    </row>
    <row r="1357" spans="2:12">
      <c r="B1357" s="48"/>
      <c r="C1357" s="48"/>
      <c r="D1357" s="16"/>
      <c r="E1357" s="48"/>
      <c r="F1357" s="17"/>
      <c r="G1357" s="17"/>
      <c r="H1357" s="17"/>
      <c r="I1357" s="21"/>
      <c r="J1357" s="17"/>
      <c r="K1357" s="20">
        <f>IF(FluxoCaixa10131514[[#This Row],[Movimento ]]="Saldo Inicial",FluxoCaixa10131514[[#This Row],[R$ (Valores)]],K1356+FluxoCaixa10131514[[#This Row],[Valores Receitas / Despesas]])</f>
        <v>208.91000000004578</v>
      </c>
      <c r="L1357" s="5">
        <f>IF(FluxoCaixa10131514[[#This Row],[Entrada / Saída]]="Saída",FluxoCaixa10131514[[#This Row],[R$ (Valores)]]*-1,FluxoCaixa10131514[[#This Row],[R$ (Valores)]])</f>
        <v>0</v>
      </c>
    </row>
    <row r="1358" spans="2:12">
      <c r="B1358" s="48"/>
      <c r="C1358" s="48"/>
      <c r="D1358" s="16"/>
      <c r="E1358" s="48"/>
      <c r="F1358" s="17"/>
      <c r="G1358" s="17"/>
      <c r="H1358" s="17"/>
      <c r="I1358" s="21"/>
      <c r="J1358" s="17"/>
      <c r="K1358" s="20">
        <f>IF(FluxoCaixa10131514[[#This Row],[Movimento ]]="Saldo Inicial",FluxoCaixa10131514[[#This Row],[R$ (Valores)]],K1357+FluxoCaixa10131514[[#This Row],[Valores Receitas / Despesas]])</f>
        <v>208.91000000004578</v>
      </c>
      <c r="L1358" s="5">
        <f>IF(FluxoCaixa10131514[[#This Row],[Entrada / Saída]]="Saída",FluxoCaixa10131514[[#This Row],[R$ (Valores)]]*-1,FluxoCaixa10131514[[#This Row],[R$ (Valores)]])</f>
        <v>0</v>
      </c>
    </row>
    <row r="1359" spans="2:12">
      <c r="B1359" s="48"/>
      <c r="C1359" s="48"/>
      <c r="D1359" s="16"/>
      <c r="E1359" s="48"/>
      <c r="F1359" s="17"/>
      <c r="G1359" s="17"/>
      <c r="H1359" s="17"/>
      <c r="I1359" s="21"/>
      <c r="J1359" s="17"/>
      <c r="K1359" s="20">
        <f>IF(FluxoCaixa10131514[[#This Row],[Movimento ]]="Saldo Inicial",FluxoCaixa10131514[[#This Row],[R$ (Valores)]],K1358+FluxoCaixa10131514[[#This Row],[Valores Receitas / Despesas]])</f>
        <v>208.91000000004578</v>
      </c>
      <c r="L1359" s="5">
        <f>IF(FluxoCaixa10131514[[#This Row],[Entrada / Saída]]="Saída",FluxoCaixa10131514[[#This Row],[R$ (Valores)]]*-1,FluxoCaixa10131514[[#This Row],[R$ (Valores)]])</f>
        <v>0</v>
      </c>
    </row>
    <row r="1360" spans="2:12">
      <c r="B1360" s="48"/>
      <c r="C1360" s="48"/>
      <c r="D1360" s="16"/>
      <c r="E1360" s="48"/>
      <c r="F1360" s="17"/>
      <c r="G1360" s="17"/>
      <c r="H1360" s="17"/>
      <c r="I1360" s="21"/>
      <c r="J1360" s="17"/>
      <c r="K1360" s="20">
        <f>IF(FluxoCaixa10131514[[#This Row],[Movimento ]]="Saldo Inicial",FluxoCaixa10131514[[#This Row],[R$ (Valores)]],K1359+FluxoCaixa10131514[[#This Row],[Valores Receitas / Despesas]])</f>
        <v>208.91000000004578</v>
      </c>
      <c r="L1360" s="5">
        <f>IF(FluxoCaixa10131514[[#This Row],[Entrada / Saída]]="Saída",FluxoCaixa10131514[[#This Row],[R$ (Valores)]]*-1,FluxoCaixa10131514[[#This Row],[R$ (Valores)]])</f>
        <v>0</v>
      </c>
    </row>
    <row r="1361" spans="2:12">
      <c r="B1361" s="48"/>
      <c r="C1361" s="48"/>
      <c r="D1361" s="16"/>
      <c r="E1361" s="48"/>
      <c r="F1361" s="17"/>
      <c r="G1361" s="17"/>
      <c r="H1361" s="17"/>
      <c r="I1361" s="21"/>
      <c r="J1361" s="17"/>
      <c r="K1361" s="20">
        <f>IF(FluxoCaixa10131514[[#This Row],[Movimento ]]="Saldo Inicial",FluxoCaixa10131514[[#This Row],[R$ (Valores)]],K1360+FluxoCaixa10131514[[#This Row],[Valores Receitas / Despesas]])</f>
        <v>208.91000000004578</v>
      </c>
      <c r="L1361" s="5">
        <f>IF(FluxoCaixa10131514[[#This Row],[Entrada / Saída]]="Saída",FluxoCaixa10131514[[#This Row],[R$ (Valores)]]*-1,FluxoCaixa10131514[[#This Row],[R$ (Valores)]])</f>
        <v>0</v>
      </c>
    </row>
    <row r="1362" spans="2:12">
      <c r="B1362" s="48"/>
      <c r="C1362" s="48"/>
      <c r="D1362" s="16"/>
      <c r="E1362" s="48"/>
      <c r="F1362" s="17"/>
      <c r="G1362" s="17"/>
      <c r="H1362" s="17"/>
      <c r="I1362" s="21"/>
      <c r="J1362" s="17"/>
      <c r="K1362" s="20">
        <f>IF(FluxoCaixa10131514[[#This Row],[Movimento ]]="Saldo Inicial",FluxoCaixa10131514[[#This Row],[R$ (Valores)]],K1361+FluxoCaixa10131514[[#This Row],[Valores Receitas / Despesas]])</f>
        <v>208.91000000004578</v>
      </c>
      <c r="L1362" s="5">
        <f>IF(FluxoCaixa10131514[[#This Row],[Entrada / Saída]]="Saída",FluxoCaixa10131514[[#This Row],[R$ (Valores)]]*-1,FluxoCaixa10131514[[#This Row],[R$ (Valores)]])</f>
        <v>0</v>
      </c>
    </row>
    <row r="1363" spans="2:12">
      <c r="B1363" s="48"/>
      <c r="C1363" s="48"/>
      <c r="D1363" s="16"/>
      <c r="E1363" s="48"/>
      <c r="F1363" s="17"/>
      <c r="G1363" s="17"/>
      <c r="H1363" s="17"/>
      <c r="I1363" s="21"/>
      <c r="J1363" s="17"/>
      <c r="K1363" s="20">
        <f>IF(FluxoCaixa10131514[[#This Row],[Movimento ]]="Saldo Inicial",FluxoCaixa10131514[[#This Row],[R$ (Valores)]],K1362+FluxoCaixa10131514[[#This Row],[Valores Receitas / Despesas]])</f>
        <v>208.91000000004578</v>
      </c>
      <c r="L1363" s="5">
        <f>IF(FluxoCaixa10131514[[#This Row],[Entrada / Saída]]="Saída",FluxoCaixa10131514[[#This Row],[R$ (Valores)]]*-1,FluxoCaixa10131514[[#This Row],[R$ (Valores)]])</f>
        <v>0</v>
      </c>
    </row>
    <row r="1364" spans="2:12">
      <c r="B1364" s="48"/>
      <c r="C1364" s="48"/>
      <c r="D1364" s="16"/>
      <c r="E1364" s="48"/>
      <c r="F1364" s="17"/>
      <c r="G1364" s="17"/>
      <c r="H1364" s="17"/>
      <c r="I1364" s="21"/>
      <c r="J1364" s="17"/>
      <c r="K1364" s="20">
        <f>IF(FluxoCaixa10131514[[#This Row],[Movimento ]]="Saldo Inicial",FluxoCaixa10131514[[#This Row],[R$ (Valores)]],K1363+FluxoCaixa10131514[[#This Row],[Valores Receitas / Despesas]])</f>
        <v>208.91000000004578</v>
      </c>
      <c r="L1364" s="5">
        <f>IF(FluxoCaixa10131514[[#This Row],[Entrada / Saída]]="Saída",FluxoCaixa10131514[[#This Row],[R$ (Valores)]]*-1,FluxoCaixa10131514[[#This Row],[R$ (Valores)]])</f>
        <v>0</v>
      </c>
    </row>
    <row r="1365" spans="2:12">
      <c r="B1365" s="48"/>
      <c r="C1365" s="48"/>
      <c r="D1365" s="16"/>
      <c r="E1365" s="48"/>
      <c r="F1365" s="17"/>
      <c r="G1365" s="17"/>
      <c r="H1365" s="17"/>
      <c r="I1365" s="21"/>
      <c r="J1365" s="17"/>
      <c r="K1365" s="20">
        <f>IF(FluxoCaixa10131514[[#This Row],[Movimento ]]="Saldo Inicial",FluxoCaixa10131514[[#This Row],[R$ (Valores)]],K1364+FluxoCaixa10131514[[#This Row],[Valores Receitas / Despesas]])</f>
        <v>208.91000000004578</v>
      </c>
      <c r="L1365" s="5">
        <f>IF(FluxoCaixa10131514[[#This Row],[Entrada / Saída]]="Saída",FluxoCaixa10131514[[#This Row],[R$ (Valores)]]*-1,FluxoCaixa10131514[[#This Row],[R$ (Valores)]])</f>
        <v>0</v>
      </c>
    </row>
    <row r="1366" spans="2:12">
      <c r="B1366" s="48"/>
      <c r="C1366" s="48"/>
      <c r="D1366" s="16"/>
      <c r="E1366" s="48"/>
      <c r="F1366" s="17"/>
      <c r="G1366" s="17"/>
      <c r="H1366" s="17"/>
      <c r="I1366" s="21"/>
      <c r="J1366" s="17"/>
      <c r="K1366" s="20">
        <f>IF(FluxoCaixa10131514[[#This Row],[Movimento ]]="Saldo Inicial",FluxoCaixa10131514[[#This Row],[R$ (Valores)]],K1365+FluxoCaixa10131514[[#This Row],[Valores Receitas / Despesas]])</f>
        <v>208.91000000004578</v>
      </c>
      <c r="L1366" s="5">
        <f>IF(FluxoCaixa10131514[[#This Row],[Entrada / Saída]]="Saída",FluxoCaixa10131514[[#This Row],[R$ (Valores)]]*-1,FluxoCaixa10131514[[#This Row],[R$ (Valores)]])</f>
        <v>0</v>
      </c>
    </row>
    <row r="1367" spans="2:12">
      <c r="B1367" s="48"/>
      <c r="C1367" s="48"/>
      <c r="D1367" s="16"/>
      <c r="E1367" s="48"/>
      <c r="F1367" s="17"/>
      <c r="G1367" s="17"/>
      <c r="H1367" s="17"/>
      <c r="I1367" s="21"/>
      <c r="J1367" s="17"/>
      <c r="K1367" s="20">
        <f>IF(FluxoCaixa10131514[[#This Row],[Movimento ]]="Saldo Inicial",FluxoCaixa10131514[[#This Row],[R$ (Valores)]],K1366+FluxoCaixa10131514[[#This Row],[Valores Receitas / Despesas]])</f>
        <v>208.91000000004578</v>
      </c>
      <c r="L1367" s="5">
        <f>IF(FluxoCaixa10131514[[#This Row],[Entrada / Saída]]="Saída",FluxoCaixa10131514[[#This Row],[R$ (Valores)]]*-1,FluxoCaixa10131514[[#This Row],[R$ (Valores)]])</f>
        <v>0</v>
      </c>
    </row>
    <row r="1368" spans="2:12">
      <c r="B1368" s="48"/>
      <c r="C1368" s="48"/>
      <c r="D1368" s="16"/>
      <c r="E1368" s="48"/>
      <c r="F1368" s="17"/>
      <c r="G1368" s="17"/>
      <c r="H1368" s="17"/>
      <c r="I1368" s="21"/>
      <c r="J1368" s="17"/>
      <c r="K1368" s="20">
        <f>IF(FluxoCaixa10131514[[#This Row],[Movimento ]]="Saldo Inicial",FluxoCaixa10131514[[#This Row],[R$ (Valores)]],K1367+FluxoCaixa10131514[[#This Row],[Valores Receitas / Despesas]])</f>
        <v>208.91000000004578</v>
      </c>
      <c r="L1368" s="5">
        <f>IF(FluxoCaixa10131514[[#This Row],[Entrada / Saída]]="Saída",FluxoCaixa10131514[[#This Row],[R$ (Valores)]]*-1,FluxoCaixa10131514[[#This Row],[R$ (Valores)]])</f>
        <v>0</v>
      </c>
    </row>
    <row r="1369" spans="2:12">
      <c r="B1369" s="48"/>
      <c r="C1369" s="48"/>
      <c r="D1369" s="16"/>
      <c r="E1369" s="48"/>
      <c r="F1369" s="17"/>
      <c r="G1369" s="17"/>
      <c r="H1369" s="17"/>
      <c r="I1369" s="21"/>
      <c r="J1369" s="17"/>
      <c r="K1369" s="20">
        <f>IF(FluxoCaixa10131514[[#This Row],[Movimento ]]="Saldo Inicial",FluxoCaixa10131514[[#This Row],[R$ (Valores)]],K1368+FluxoCaixa10131514[[#This Row],[Valores Receitas / Despesas]])</f>
        <v>208.91000000004578</v>
      </c>
      <c r="L1369" s="5">
        <f>IF(FluxoCaixa10131514[[#This Row],[Entrada / Saída]]="Saída",FluxoCaixa10131514[[#This Row],[R$ (Valores)]]*-1,FluxoCaixa10131514[[#This Row],[R$ (Valores)]])</f>
        <v>0</v>
      </c>
    </row>
    <row r="1370" spans="2:12">
      <c r="B1370" s="48"/>
      <c r="C1370" s="48"/>
      <c r="D1370" s="16"/>
      <c r="E1370" s="48"/>
      <c r="F1370" s="17"/>
      <c r="G1370" s="17"/>
      <c r="H1370" s="17"/>
      <c r="I1370" s="21"/>
      <c r="J1370" s="17"/>
      <c r="K1370" s="20">
        <f>IF(FluxoCaixa10131514[[#This Row],[Movimento ]]="Saldo Inicial",FluxoCaixa10131514[[#This Row],[R$ (Valores)]],K1369+FluxoCaixa10131514[[#This Row],[Valores Receitas / Despesas]])</f>
        <v>208.91000000004578</v>
      </c>
      <c r="L1370" s="5">
        <f>IF(FluxoCaixa10131514[[#This Row],[Entrada / Saída]]="Saída",FluxoCaixa10131514[[#This Row],[R$ (Valores)]]*-1,FluxoCaixa10131514[[#This Row],[R$ (Valores)]])</f>
        <v>0</v>
      </c>
    </row>
    <row r="1371" spans="2:12">
      <c r="B1371" s="48"/>
      <c r="C1371" s="48"/>
      <c r="D1371" s="16"/>
      <c r="E1371" s="48"/>
      <c r="F1371" s="17"/>
      <c r="G1371" s="17"/>
      <c r="H1371" s="17"/>
      <c r="I1371" s="21"/>
      <c r="J1371" s="17"/>
      <c r="K1371" s="20">
        <f>IF(FluxoCaixa10131514[[#This Row],[Movimento ]]="Saldo Inicial",FluxoCaixa10131514[[#This Row],[R$ (Valores)]],K1370+FluxoCaixa10131514[[#This Row],[Valores Receitas / Despesas]])</f>
        <v>208.91000000004578</v>
      </c>
      <c r="L1371" s="5">
        <f>IF(FluxoCaixa10131514[[#This Row],[Entrada / Saída]]="Saída",FluxoCaixa10131514[[#This Row],[R$ (Valores)]]*-1,FluxoCaixa10131514[[#This Row],[R$ (Valores)]])</f>
        <v>0</v>
      </c>
    </row>
    <row r="1372" spans="2:12">
      <c r="B1372" s="48"/>
      <c r="C1372" s="48"/>
      <c r="D1372" s="56"/>
      <c r="E1372" s="52"/>
      <c r="F1372" s="45"/>
      <c r="G1372" s="17"/>
      <c r="H1372" s="17"/>
      <c r="I1372" s="54"/>
      <c r="J1372" s="45"/>
      <c r="K1372" s="47">
        <f>IF(FluxoCaixa10131514[[#This Row],[Movimento ]]="Saldo Inicial",FluxoCaixa10131514[[#This Row],[R$ (Valores)]],K1371+FluxoCaixa10131514[[#This Row],[Valores Receitas / Despesas]])</f>
        <v>208.91000000004578</v>
      </c>
      <c r="L1372" s="53">
        <f>IF(FluxoCaixa10131514[[#This Row],[Entrada / Saída]]="Saída",FluxoCaixa10131514[[#This Row],[R$ (Valores)]]*-1,FluxoCaixa10131514[[#This Row],[R$ (Valores)]])</f>
        <v>0</v>
      </c>
    </row>
    <row r="1373" spans="2:12">
      <c r="B1373" s="48"/>
      <c r="C1373" s="48"/>
      <c r="D1373" s="56"/>
      <c r="E1373" s="52"/>
      <c r="F1373" s="17"/>
      <c r="G1373" s="17"/>
      <c r="H1373" s="17"/>
      <c r="I1373" s="21"/>
      <c r="J1373" s="17"/>
      <c r="K1373" s="20">
        <f>IF(FluxoCaixa10131514[[#This Row],[Movimento ]]="Saldo Inicial",FluxoCaixa10131514[[#This Row],[R$ (Valores)]],K1372+FluxoCaixa10131514[[#This Row],[Valores Receitas / Despesas]])</f>
        <v>208.91000000004578</v>
      </c>
      <c r="L1373" s="5">
        <f>IF(FluxoCaixa10131514[[#This Row],[Entrada / Saída]]="Saída",FluxoCaixa10131514[[#This Row],[R$ (Valores)]]*-1,FluxoCaixa10131514[[#This Row],[R$ (Valores)]])</f>
        <v>0</v>
      </c>
    </row>
    <row r="1374" spans="2:12">
      <c r="B1374" s="48"/>
      <c r="C1374" s="48"/>
      <c r="D1374" s="56"/>
      <c r="E1374" s="52"/>
      <c r="F1374" s="17"/>
      <c r="G1374" s="17"/>
      <c r="H1374" s="17"/>
      <c r="I1374" s="21"/>
      <c r="J1374" s="17"/>
      <c r="K1374" s="20">
        <f>IF(FluxoCaixa10131514[[#This Row],[Movimento ]]="Saldo Inicial",FluxoCaixa10131514[[#This Row],[R$ (Valores)]],K1373+FluxoCaixa10131514[[#This Row],[Valores Receitas / Despesas]])</f>
        <v>208.91000000004578</v>
      </c>
      <c r="L1374" s="5">
        <f>IF(FluxoCaixa10131514[[#This Row],[Entrada / Saída]]="Saída",FluxoCaixa10131514[[#This Row],[R$ (Valores)]]*-1,FluxoCaixa10131514[[#This Row],[R$ (Valores)]])</f>
        <v>0</v>
      </c>
    </row>
    <row r="1375" spans="2:12">
      <c r="B1375" s="48"/>
      <c r="C1375" s="48"/>
      <c r="D1375" s="56"/>
      <c r="E1375" s="52"/>
      <c r="F1375" s="17"/>
      <c r="G1375" s="17"/>
      <c r="H1375" s="17"/>
      <c r="I1375" s="21"/>
      <c r="J1375" s="17"/>
      <c r="K1375" s="20">
        <f>IF(FluxoCaixa10131514[[#This Row],[Movimento ]]="Saldo Inicial",FluxoCaixa10131514[[#This Row],[R$ (Valores)]],K1374+FluxoCaixa10131514[[#This Row],[Valores Receitas / Despesas]])</f>
        <v>208.91000000004578</v>
      </c>
      <c r="L1375" s="5">
        <f>IF(FluxoCaixa10131514[[#This Row],[Entrada / Saída]]="Saída",FluxoCaixa10131514[[#This Row],[R$ (Valores)]]*-1,FluxoCaixa10131514[[#This Row],[R$ (Valores)]])</f>
        <v>0</v>
      </c>
    </row>
    <row r="1376" spans="2:12">
      <c r="B1376" s="48"/>
      <c r="C1376" s="48"/>
      <c r="D1376" s="56"/>
      <c r="E1376" s="52"/>
      <c r="F1376" s="17"/>
      <c r="G1376" s="17"/>
      <c r="H1376" s="17"/>
      <c r="I1376" s="21"/>
      <c r="J1376" s="17"/>
      <c r="K1376" s="20">
        <f>IF(FluxoCaixa10131514[[#This Row],[Movimento ]]="Saldo Inicial",FluxoCaixa10131514[[#This Row],[R$ (Valores)]],K1375+FluxoCaixa10131514[[#This Row],[Valores Receitas / Despesas]])</f>
        <v>208.91000000004578</v>
      </c>
      <c r="L1376" s="5">
        <f>IF(FluxoCaixa10131514[[#This Row],[Entrada / Saída]]="Saída",FluxoCaixa10131514[[#This Row],[R$ (Valores)]]*-1,FluxoCaixa10131514[[#This Row],[R$ (Valores)]])</f>
        <v>0</v>
      </c>
    </row>
    <row r="1377" spans="2:12">
      <c r="B1377" s="48"/>
      <c r="C1377" s="48"/>
      <c r="D1377" s="56"/>
      <c r="E1377" s="52"/>
      <c r="F1377" s="17"/>
      <c r="G1377" s="17"/>
      <c r="H1377" s="17"/>
      <c r="I1377" s="21"/>
      <c r="J1377" s="17"/>
      <c r="K1377" s="20">
        <f>IF(FluxoCaixa10131514[[#This Row],[Movimento ]]="Saldo Inicial",FluxoCaixa10131514[[#This Row],[R$ (Valores)]],K1376+FluxoCaixa10131514[[#This Row],[Valores Receitas / Despesas]])</f>
        <v>208.91000000004578</v>
      </c>
      <c r="L1377" s="5">
        <f>IF(FluxoCaixa10131514[[#This Row],[Entrada / Saída]]="Saída",FluxoCaixa10131514[[#This Row],[R$ (Valores)]]*-1,FluxoCaixa10131514[[#This Row],[R$ (Valores)]])</f>
        <v>0</v>
      </c>
    </row>
    <row r="1378" spans="2:12">
      <c r="B1378" s="48"/>
      <c r="C1378" s="48"/>
      <c r="D1378" s="56"/>
      <c r="E1378" s="52"/>
      <c r="F1378" s="17"/>
      <c r="G1378" s="17"/>
      <c r="H1378" s="17"/>
      <c r="I1378" s="21"/>
      <c r="J1378" s="17"/>
      <c r="K1378" s="20">
        <f>IF(FluxoCaixa10131514[[#This Row],[Movimento ]]="Saldo Inicial",FluxoCaixa10131514[[#This Row],[R$ (Valores)]],K1377+FluxoCaixa10131514[[#This Row],[Valores Receitas / Despesas]])</f>
        <v>208.91000000004578</v>
      </c>
      <c r="L1378" s="5">
        <f>IF(FluxoCaixa10131514[[#This Row],[Entrada / Saída]]="Saída",FluxoCaixa10131514[[#This Row],[R$ (Valores)]]*-1,FluxoCaixa10131514[[#This Row],[R$ (Valores)]])</f>
        <v>0</v>
      </c>
    </row>
    <row r="1379" spans="2:12">
      <c r="B1379" s="48"/>
      <c r="C1379" s="48"/>
      <c r="D1379" s="56"/>
      <c r="E1379" s="52"/>
      <c r="F1379" s="17"/>
      <c r="G1379" s="17"/>
      <c r="H1379" s="17"/>
      <c r="I1379" s="21"/>
      <c r="J1379" s="17"/>
      <c r="K1379" s="20">
        <f>IF(FluxoCaixa10131514[[#This Row],[Movimento ]]="Saldo Inicial",FluxoCaixa10131514[[#This Row],[R$ (Valores)]],K1378+FluxoCaixa10131514[[#This Row],[Valores Receitas / Despesas]])</f>
        <v>208.91000000004578</v>
      </c>
      <c r="L1379" s="5">
        <f>IF(FluxoCaixa10131514[[#This Row],[Entrada / Saída]]="Saída",FluxoCaixa10131514[[#This Row],[R$ (Valores)]]*-1,FluxoCaixa10131514[[#This Row],[R$ (Valores)]])</f>
        <v>0</v>
      </c>
    </row>
    <row r="1380" spans="2:12">
      <c r="B1380" s="48"/>
      <c r="C1380" s="48"/>
      <c r="D1380" s="56"/>
      <c r="E1380" s="52"/>
      <c r="F1380" s="17"/>
      <c r="G1380" s="17"/>
      <c r="H1380" s="17"/>
      <c r="I1380" s="21"/>
      <c r="J1380" s="17"/>
      <c r="K1380" s="20">
        <f>IF(FluxoCaixa10131514[[#This Row],[Movimento ]]="Saldo Inicial",FluxoCaixa10131514[[#This Row],[R$ (Valores)]],K1379+FluxoCaixa10131514[[#This Row],[Valores Receitas / Despesas]])</f>
        <v>208.91000000004578</v>
      </c>
      <c r="L1380" s="5">
        <f>IF(FluxoCaixa10131514[[#This Row],[Entrada / Saída]]="Saída",FluxoCaixa10131514[[#This Row],[R$ (Valores)]]*-1,FluxoCaixa10131514[[#This Row],[R$ (Valores)]])</f>
        <v>0</v>
      </c>
    </row>
    <row r="1381" spans="2:12">
      <c r="B1381" s="48"/>
      <c r="C1381" s="48"/>
      <c r="D1381" s="56"/>
      <c r="E1381" s="52"/>
      <c r="F1381" s="17"/>
      <c r="G1381" s="17"/>
      <c r="H1381" s="17"/>
      <c r="I1381" s="21"/>
      <c r="J1381" s="17"/>
      <c r="K1381" s="20">
        <f>IF(FluxoCaixa10131514[[#This Row],[Movimento ]]="Saldo Inicial",FluxoCaixa10131514[[#This Row],[R$ (Valores)]],K1380+FluxoCaixa10131514[[#This Row],[Valores Receitas / Despesas]])</f>
        <v>208.91000000004578</v>
      </c>
      <c r="L1381" s="5">
        <f>IF(FluxoCaixa10131514[[#This Row],[Entrada / Saída]]="Saída",FluxoCaixa10131514[[#This Row],[R$ (Valores)]]*-1,FluxoCaixa10131514[[#This Row],[R$ (Valores)]])</f>
        <v>0</v>
      </c>
    </row>
    <row r="1382" spans="2:12">
      <c r="B1382" s="48"/>
      <c r="C1382" s="48"/>
      <c r="D1382" s="56"/>
      <c r="E1382" s="52"/>
      <c r="F1382" s="17"/>
      <c r="G1382" s="17"/>
      <c r="H1382" s="17"/>
      <c r="I1382" s="54"/>
      <c r="J1382" s="45"/>
      <c r="K1382" s="47">
        <f>IF(FluxoCaixa10131514[[#This Row],[Movimento ]]="Saldo Inicial",FluxoCaixa10131514[[#This Row],[R$ (Valores)]],K1381+FluxoCaixa10131514[[#This Row],[Valores Receitas / Despesas]])</f>
        <v>208.91000000004578</v>
      </c>
      <c r="L1382" s="53">
        <f>IF(FluxoCaixa10131514[[#This Row],[Entrada / Saída]]="Saída",FluxoCaixa10131514[[#This Row],[R$ (Valores)]]*-1,FluxoCaixa10131514[[#This Row],[R$ (Valores)]])</f>
        <v>0</v>
      </c>
    </row>
    <row r="1383" spans="2:12">
      <c r="B1383" s="48"/>
      <c r="C1383" s="48"/>
      <c r="D1383" s="56"/>
      <c r="E1383" s="52"/>
      <c r="F1383" s="17"/>
      <c r="G1383" s="17"/>
      <c r="H1383" s="17"/>
      <c r="I1383" s="54"/>
      <c r="J1383" s="45"/>
      <c r="K1383" s="47">
        <f>IF(FluxoCaixa10131514[[#This Row],[Movimento ]]="Saldo Inicial",FluxoCaixa10131514[[#This Row],[R$ (Valores)]],K1382+FluxoCaixa10131514[[#This Row],[Valores Receitas / Despesas]])</f>
        <v>208.91000000004578</v>
      </c>
      <c r="L1383" s="53">
        <f>IF(FluxoCaixa10131514[[#This Row],[Entrada / Saída]]="Saída",FluxoCaixa10131514[[#This Row],[R$ (Valores)]]*-1,FluxoCaixa10131514[[#This Row],[R$ (Valores)]])</f>
        <v>0</v>
      </c>
    </row>
    <row r="1384" spans="2:12">
      <c r="B1384" s="48"/>
      <c r="C1384" s="48"/>
      <c r="D1384" s="56"/>
      <c r="E1384" s="52"/>
      <c r="F1384" s="17"/>
      <c r="G1384" s="17"/>
      <c r="H1384" s="17"/>
      <c r="I1384" s="54"/>
      <c r="J1384" s="45"/>
      <c r="K1384" s="47">
        <f>IF(FluxoCaixa10131514[[#This Row],[Movimento ]]="Saldo Inicial",FluxoCaixa10131514[[#This Row],[R$ (Valores)]],K1383+FluxoCaixa10131514[[#This Row],[Valores Receitas / Despesas]])</f>
        <v>208.91000000004578</v>
      </c>
      <c r="L1384" s="53">
        <f>IF(FluxoCaixa10131514[[#This Row],[Entrada / Saída]]="Saída",FluxoCaixa10131514[[#This Row],[R$ (Valores)]]*-1,FluxoCaixa10131514[[#This Row],[R$ (Valores)]])</f>
        <v>0</v>
      </c>
    </row>
    <row r="1385" spans="2:12">
      <c r="B1385" s="48"/>
      <c r="C1385" s="48"/>
      <c r="D1385" s="56"/>
      <c r="E1385" s="52"/>
      <c r="F1385" s="17"/>
      <c r="G1385" s="17"/>
      <c r="H1385" s="17"/>
      <c r="I1385" s="54"/>
      <c r="J1385" s="45"/>
      <c r="K1385" s="47">
        <f>IF(FluxoCaixa10131514[[#This Row],[Movimento ]]="Saldo Inicial",FluxoCaixa10131514[[#This Row],[R$ (Valores)]],K1384+FluxoCaixa10131514[[#This Row],[Valores Receitas / Despesas]])</f>
        <v>208.91000000004578</v>
      </c>
      <c r="L1385" s="53">
        <f>IF(FluxoCaixa10131514[[#This Row],[Entrada / Saída]]="Saída",FluxoCaixa10131514[[#This Row],[R$ (Valores)]]*-1,FluxoCaixa10131514[[#This Row],[R$ (Valores)]])</f>
        <v>0</v>
      </c>
    </row>
    <row r="1386" spans="2:12">
      <c r="B1386" s="48"/>
      <c r="C1386" s="48"/>
      <c r="D1386" s="56"/>
      <c r="E1386" s="52"/>
      <c r="F1386" s="17"/>
      <c r="G1386" s="17"/>
      <c r="H1386" s="17"/>
      <c r="I1386" s="54"/>
      <c r="J1386" s="45"/>
      <c r="K1386" s="47">
        <f>IF(FluxoCaixa10131514[[#This Row],[Movimento ]]="Saldo Inicial",FluxoCaixa10131514[[#This Row],[R$ (Valores)]],K1385+FluxoCaixa10131514[[#This Row],[Valores Receitas / Despesas]])</f>
        <v>208.91000000004578</v>
      </c>
      <c r="L1386" s="53">
        <f>IF(FluxoCaixa10131514[[#This Row],[Entrada / Saída]]="Saída",FluxoCaixa10131514[[#This Row],[R$ (Valores)]]*-1,FluxoCaixa10131514[[#This Row],[R$ (Valores)]])</f>
        <v>0</v>
      </c>
    </row>
    <row r="1387" spans="2:12">
      <c r="B1387" s="48"/>
      <c r="C1387" s="48"/>
      <c r="D1387" s="56"/>
      <c r="E1387" s="52"/>
      <c r="F1387" s="17"/>
      <c r="G1387" s="17"/>
      <c r="H1387" s="17"/>
      <c r="I1387" s="54"/>
      <c r="J1387" s="45"/>
      <c r="K1387" s="47">
        <f>IF(FluxoCaixa10131514[[#This Row],[Movimento ]]="Saldo Inicial",FluxoCaixa10131514[[#This Row],[R$ (Valores)]],K1386+FluxoCaixa10131514[[#This Row],[Valores Receitas / Despesas]])</f>
        <v>208.91000000004578</v>
      </c>
      <c r="L1387" s="53">
        <f>IF(FluxoCaixa10131514[[#This Row],[Entrada / Saída]]="Saída",FluxoCaixa10131514[[#This Row],[R$ (Valores)]]*-1,FluxoCaixa10131514[[#This Row],[R$ (Valores)]])</f>
        <v>0</v>
      </c>
    </row>
    <row r="1388" spans="2:12">
      <c r="B1388" s="48"/>
      <c r="C1388" s="48"/>
      <c r="D1388" s="56"/>
      <c r="E1388" s="52"/>
      <c r="F1388" s="17"/>
      <c r="G1388" s="17"/>
      <c r="H1388" s="17"/>
      <c r="I1388" s="54"/>
      <c r="J1388" s="45"/>
      <c r="K1388" s="47">
        <f>IF(FluxoCaixa10131514[[#This Row],[Movimento ]]="Saldo Inicial",FluxoCaixa10131514[[#This Row],[R$ (Valores)]],K1387+FluxoCaixa10131514[[#This Row],[Valores Receitas / Despesas]])</f>
        <v>208.91000000004578</v>
      </c>
      <c r="L1388" s="53">
        <f>IF(FluxoCaixa10131514[[#This Row],[Entrada / Saída]]="Saída",FluxoCaixa10131514[[#This Row],[R$ (Valores)]]*-1,FluxoCaixa10131514[[#This Row],[R$ (Valores)]])</f>
        <v>0</v>
      </c>
    </row>
    <row r="1389" spans="2:12">
      <c r="B1389" s="48"/>
      <c r="C1389" s="48"/>
      <c r="D1389" s="56"/>
      <c r="E1389" s="52"/>
      <c r="F1389" s="17"/>
      <c r="G1389" s="17"/>
      <c r="H1389" s="17"/>
      <c r="I1389" s="21"/>
      <c r="J1389" s="17"/>
      <c r="K1389" s="20">
        <f>IF(FluxoCaixa10131514[[#This Row],[Movimento ]]="Saldo Inicial",FluxoCaixa10131514[[#This Row],[R$ (Valores)]],K1388+FluxoCaixa10131514[[#This Row],[Valores Receitas / Despesas]])</f>
        <v>208.91000000004578</v>
      </c>
      <c r="L1389" s="5">
        <f>IF(FluxoCaixa10131514[[#This Row],[Entrada / Saída]]="Saída",FluxoCaixa10131514[[#This Row],[R$ (Valores)]]*-1,FluxoCaixa10131514[[#This Row],[R$ (Valores)]])</f>
        <v>0</v>
      </c>
    </row>
    <row r="1390" spans="2:12">
      <c r="B1390" s="48"/>
      <c r="C1390" s="48"/>
      <c r="D1390" s="56"/>
      <c r="E1390" s="52"/>
      <c r="F1390" s="17"/>
      <c r="G1390" s="17"/>
      <c r="H1390" s="17"/>
      <c r="I1390" s="21"/>
      <c r="J1390" s="17"/>
      <c r="K1390" s="20">
        <f>IF(FluxoCaixa10131514[[#This Row],[Movimento ]]="Saldo Inicial",FluxoCaixa10131514[[#This Row],[R$ (Valores)]],K1389+FluxoCaixa10131514[[#This Row],[Valores Receitas / Despesas]])</f>
        <v>208.91000000004578</v>
      </c>
      <c r="L1390" s="5">
        <f>IF(FluxoCaixa10131514[[#This Row],[Entrada / Saída]]="Saída",FluxoCaixa10131514[[#This Row],[R$ (Valores)]]*-1,FluxoCaixa10131514[[#This Row],[R$ (Valores)]])</f>
        <v>0</v>
      </c>
    </row>
    <row r="1391" spans="2:12">
      <c r="B1391" s="48"/>
      <c r="C1391" s="48"/>
      <c r="D1391" s="56"/>
      <c r="E1391" s="52"/>
      <c r="F1391" s="17"/>
      <c r="G1391" s="17"/>
      <c r="H1391" s="17"/>
      <c r="I1391" s="21"/>
      <c r="J1391" s="17"/>
      <c r="K1391" s="20">
        <f>IF(FluxoCaixa10131514[[#This Row],[Movimento ]]="Saldo Inicial",FluxoCaixa10131514[[#This Row],[R$ (Valores)]],K1390+FluxoCaixa10131514[[#This Row],[Valores Receitas / Despesas]])</f>
        <v>208.91000000004578</v>
      </c>
      <c r="L1391" s="5">
        <f>IF(FluxoCaixa10131514[[#This Row],[Entrada / Saída]]="Saída",FluxoCaixa10131514[[#This Row],[R$ (Valores)]]*-1,FluxoCaixa10131514[[#This Row],[R$ (Valores)]])</f>
        <v>0</v>
      </c>
    </row>
    <row r="1392" spans="2:12">
      <c r="B1392" s="48"/>
      <c r="C1392" s="48"/>
      <c r="D1392" s="56"/>
      <c r="E1392" s="52"/>
      <c r="F1392" s="17"/>
      <c r="G1392" s="17"/>
      <c r="H1392" s="17"/>
      <c r="I1392" s="21"/>
      <c r="J1392" s="17"/>
      <c r="K1392" s="20">
        <f>IF(FluxoCaixa10131514[[#This Row],[Movimento ]]="Saldo Inicial",FluxoCaixa10131514[[#This Row],[R$ (Valores)]],K1391+FluxoCaixa10131514[[#This Row],[Valores Receitas / Despesas]])</f>
        <v>208.91000000004578</v>
      </c>
      <c r="L1392" s="5">
        <f>IF(FluxoCaixa10131514[[#This Row],[Entrada / Saída]]="Saída",FluxoCaixa10131514[[#This Row],[R$ (Valores)]]*-1,FluxoCaixa10131514[[#This Row],[R$ (Valores)]])</f>
        <v>0</v>
      </c>
    </row>
    <row r="1393" spans="2:12">
      <c r="B1393" s="48"/>
      <c r="C1393" s="48"/>
      <c r="D1393" s="56"/>
      <c r="E1393" s="52"/>
      <c r="F1393" s="17"/>
      <c r="G1393" s="17"/>
      <c r="H1393" s="17"/>
      <c r="I1393" s="21"/>
      <c r="J1393" s="17"/>
      <c r="K1393" s="20">
        <f>IF(FluxoCaixa10131514[[#This Row],[Movimento ]]="Saldo Inicial",FluxoCaixa10131514[[#This Row],[R$ (Valores)]],K1392+FluxoCaixa10131514[[#This Row],[Valores Receitas / Despesas]])</f>
        <v>208.91000000004578</v>
      </c>
      <c r="L1393" s="5">
        <f>IF(FluxoCaixa10131514[[#This Row],[Entrada / Saída]]="Saída",FluxoCaixa10131514[[#This Row],[R$ (Valores)]]*-1,FluxoCaixa10131514[[#This Row],[R$ (Valores)]])</f>
        <v>0</v>
      </c>
    </row>
    <row r="1394" spans="2:12">
      <c r="B1394" s="48"/>
      <c r="C1394" s="48"/>
      <c r="D1394" s="56"/>
      <c r="E1394" s="52"/>
      <c r="F1394" s="17"/>
      <c r="G1394" s="17"/>
      <c r="H1394" s="17"/>
      <c r="I1394" s="21"/>
      <c r="J1394" s="17"/>
      <c r="K1394" s="20">
        <f>IF(FluxoCaixa10131514[[#This Row],[Movimento ]]="Saldo Inicial",FluxoCaixa10131514[[#This Row],[R$ (Valores)]],K1393+FluxoCaixa10131514[[#This Row],[Valores Receitas / Despesas]])</f>
        <v>208.91000000004578</v>
      </c>
      <c r="L1394" s="5">
        <f>IF(FluxoCaixa10131514[[#This Row],[Entrada / Saída]]="Saída",FluxoCaixa10131514[[#This Row],[R$ (Valores)]]*-1,FluxoCaixa10131514[[#This Row],[R$ (Valores)]])</f>
        <v>0</v>
      </c>
    </row>
    <row r="1395" spans="2:12">
      <c r="B1395" s="48"/>
      <c r="C1395" s="48"/>
      <c r="D1395" s="56"/>
      <c r="E1395" s="52"/>
      <c r="F1395" s="17"/>
      <c r="G1395" s="17"/>
      <c r="H1395" s="17"/>
      <c r="I1395" s="21"/>
      <c r="J1395" s="17"/>
      <c r="K1395" s="20">
        <f>IF(FluxoCaixa10131514[[#This Row],[Movimento ]]="Saldo Inicial",FluxoCaixa10131514[[#This Row],[R$ (Valores)]],K1394+FluxoCaixa10131514[[#This Row],[Valores Receitas / Despesas]])</f>
        <v>208.91000000004578</v>
      </c>
      <c r="L1395" s="5">
        <f>IF(FluxoCaixa10131514[[#This Row],[Entrada / Saída]]="Saída",FluxoCaixa10131514[[#This Row],[R$ (Valores)]]*-1,FluxoCaixa10131514[[#This Row],[R$ (Valores)]])</f>
        <v>0</v>
      </c>
    </row>
    <row r="1396" spans="2:12">
      <c r="B1396" s="48"/>
      <c r="C1396" s="48"/>
      <c r="D1396" s="56"/>
      <c r="E1396" s="52"/>
      <c r="F1396" s="17"/>
      <c r="G1396" s="17"/>
      <c r="H1396" s="17"/>
      <c r="I1396" s="21"/>
      <c r="J1396" s="17"/>
      <c r="K1396" s="20">
        <f>IF(FluxoCaixa10131514[[#This Row],[Movimento ]]="Saldo Inicial",FluxoCaixa10131514[[#This Row],[R$ (Valores)]],K1395+FluxoCaixa10131514[[#This Row],[Valores Receitas / Despesas]])</f>
        <v>208.91000000004578</v>
      </c>
      <c r="L1396" s="5">
        <f>IF(FluxoCaixa10131514[[#This Row],[Entrada / Saída]]="Saída",FluxoCaixa10131514[[#This Row],[R$ (Valores)]]*-1,FluxoCaixa10131514[[#This Row],[R$ (Valores)]])</f>
        <v>0</v>
      </c>
    </row>
    <row r="1397" spans="2:12">
      <c r="B1397" s="48"/>
      <c r="C1397" s="48"/>
      <c r="D1397" s="56"/>
      <c r="E1397" s="52"/>
      <c r="F1397" s="17"/>
      <c r="G1397" s="17"/>
      <c r="H1397" s="17"/>
      <c r="I1397" s="21"/>
      <c r="J1397" s="17"/>
      <c r="K1397" s="20">
        <f>IF(FluxoCaixa10131514[[#This Row],[Movimento ]]="Saldo Inicial",FluxoCaixa10131514[[#This Row],[R$ (Valores)]],K1396+FluxoCaixa10131514[[#This Row],[Valores Receitas / Despesas]])</f>
        <v>208.91000000004578</v>
      </c>
      <c r="L1397" s="5">
        <f>IF(FluxoCaixa10131514[[#This Row],[Entrada / Saída]]="Saída",FluxoCaixa10131514[[#This Row],[R$ (Valores)]]*-1,FluxoCaixa10131514[[#This Row],[R$ (Valores)]])</f>
        <v>0</v>
      </c>
    </row>
    <row r="1398" spans="2:12">
      <c r="B1398" s="48"/>
      <c r="C1398" s="48"/>
      <c r="D1398" s="56"/>
      <c r="E1398" s="52"/>
      <c r="F1398" s="17"/>
      <c r="G1398" s="17"/>
      <c r="H1398" s="17"/>
      <c r="I1398" s="21"/>
      <c r="J1398" s="17"/>
      <c r="K1398" s="20">
        <f>IF(FluxoCaixa10131514[[#This Row],[Movimento ]]="Saldo Inicial",FluxoCaixa10131514[[#This Row],[R$ (Valores)]],K1397+FluxoCaixa10131514[[#This Row],[Valores Receitas / Despesas]])</f>
        <v>208.91000000004578</v>
      </c>
      <c r="L1398" s="5">
        <f>IF(FluxoCaixa10131514[[#This Row],[Entrada / Saída]]="Saída",FluxoCaixa10131514[[#This Row],[R$ (Valores)]]*-1,FluxoCaixa10131514[[#This Row],[R$ (Valores)]])</f>
        <v>0</v>
      </c>
    </row>
    <row r="1399" spans="2:12">
      <c r="B1399" s="48"/>
      <c r="C1399" s="48"/>
      <c r="D1399" s="56"/>
      <c r="E1399" s="52"/>
      <c r="F1399" s="17"/>
      <c r="G1399" s="17"/>
      <c r="H1399" s="17"/>
      <c r="I1399" s="21"/>
      <c r="J1399" s="17"/>
      <c r="K1399" s="20">
        <f>IF(FluxoCaixa10131514[[#This Row],[Movimento ]]="Saldo Inicial",FluxoCaixa10131514[[#This Row],[R$ (Valores)]],K1398+FluxoCaixa10131514[[#This Row],[Valores Receitas / Despesas]])</f>
        <v>208.91000000004578</v>
      </c>
      <c r="L1399" s="5">
        <f>IF(FluxoCaixa10131514[[#This Row],[Entrada / Saída]]="Saída",FluxoCaixa10131514[[#This Row],[R$ (Valores)]]*-1,FluxoCaixa10131514[[#This Row],[R$ (Valores)]])</f>
        <v>0</v>
      </c>
    </row>
    <row r="1400" spans="2:12">
      <c r="B1400" s="48"/>
      <c r="C1400" s="48"/>
      <c r="D1400" s="56"/>
      <c r="E1400" s="52"/>
      <c r="F1400" s="17"/>
      <c r="G1400" s="17"/>
      <c r="H1400" s="17"/>
      <c r="I1400" s="21"/>
      <c r="J1400" s="17"/>
      <c r="K1400" s="20">
        <f>IF(FluxoCaixa10131514[[#This Row],[Movimento ]]="Saldo Inicial",FluxoCaixa10131514[[#This Row],[R$ (Valores)]],K1399+FluxoCaixa10131514[[#This Row],[Valores Receitas / Despesas]])</f>
        <v>208.91000000004578</v>
      </c>
      <c r="L1400" s="5">
        <f>IF(FluxoCaixa10131514[[#This Row],[Entrada / Saída]]="Saída",FluxoCaixa10131514[[#This Row],[R$ (Valores)]]*-1,FluxoCaixa10131514[[#This Row],[R$ (Valores)]])</f>
        <v>0</v>
      </c>
    </row>
    <row r="1401" spans="2:12">
      <c r="B1401" s="48"/>
      <c r="C1401" s="48"/>
      <c r="D1401" s="56"/>
      <c r="E1401" s="52"/>
      <c r="F1401" s="17"/>
      <c r="G1401" s="17"/>
      <c r="H1401" s="17"/>
      <c r="I1401" s="21"/>
      <c r="J1401" s="17"/>
      <c r="K1401" s="20">
        <f>IF(FluxoCaixa10131514[[#This Row],[Movimento ]]="Saldo Inicial",FluxoCaixa10131514[[#This Row],[R$ (Valores)]],K1400+FluxoCaixa10131514[[#This Row],[Valores Receitas / Despesas]])</f>
        <v>208.91000000004578</v>
      </c>
      <c r="L1401" s="5">
        <f>IF(FluxoCaixa10131514[[#This Row],[Entrada / Saída]]="Saída",FluxoCaixa10131514[[#This Row],[R$ (Valores)]]*-1,FluxoCaixa10131514[[#This Row],[R$ (Valores)]])</f>
        <v>0</v>
      </c>
    </row>
    <row r="1402" spans="2:12">
      <c r="B1402" s="48"/>
      <c r="C1402" s="48"/>
      <c r="D1402" s="56"/>
      <c r="E1402" s="52"/>
      <c r="F1402" s="17"/>
      <c r="G1402" s="17"/>
      <c r="H1402" s="17"/>
      <c r="I1402" s="21"/>
      <c r="J1402" s="17"/>
      <c r="K1402" s="20">
        <f>IF(FluxoCaixa10131514[[#This Row],[Movimento ]]="Saldo Inicial",FluxoCaixa10131514[[#This Row],[R$ (Valores)]],K1401+FluxoCaixa10131514[[#This Row],[Valores Receitas / Despesas]])</f>
        <v>208.91000000004578</v>
      </c>
      <c r="L1402" s="5">
        <f>IF(FluxoCaixa10131514[[#This Row],[Entrada / Saída]]="Saída",FluxoCaixa10131514[[#This Row],[R$ (Valores)]]*-1,FluxoCaixa10131514[[#This Row],[R$ (Valores)]])</f>
        <v>0</v>
      </c>
    </row>
    <row r="1403" spans="2:12">
      <c r="B1403" s="48"/>
      <c r="C1403" s="48"/>
      <c r="D1403" s="56"/>
      <c r="E1403" s="52"/>
      <c r="F1403" s="45"/>
      <c r="G1403" s="17"/>
      <c r="H1403" s="17"/>
      <c r="I1403" s="54"/>
      <c r="J1403" s="45"/>
      <c r="K1403" s="47">
        <f>IF(FluxoCaixa10131514[[#This Row],[Movimento ]]="Saldo Inicial",FluxoCaixa10131514[[#This Row],[R$ (Valores)]],K1402+FluxoCaixa10131514[[#This Row],[Valores Receitas / Despesas]])</f>
        <v>208.91000000004578</v>
      </c>
      <c r="L1403" s="53">
        <f>IF(FluxoCaixa10131514[[#This Row],[Entrada / Saída]]="Saída",FluxoCaixa10131514[[#This Row],[R$ (Valores)]]*-1,FluxoCaixa10131514[[#This Row],[R$ (Valores)]])</f>
        <v>0</v>
      </c>
    </row>
    <row r="1404" spans="2:12">
      <c r="B1404" s="48"/>
      <c r="C1404" s="48"/>
      <c r="D1404" s="56"/>
      <c r="E1404" s="52"/>
      <c r="F1404" s="17"/>
      <c r="G1404" s="17"/>
      <c r="H1404" s="17"/>
      <c r="I1404" s="21"/>
      <c r="J1404" s="17"/>
      <c r="K1404" s="20">
        <f>IF(FluxoCaixa10131514[[#This Row],[Movimento ]]="Saldo Inicial",FluxoCaixa10131514[[#This Row],[R$ (Valores)]],K1403+FluxoCaixa10131514[[#This Row],[Valores Receitas / Despesas]])</f>
        <v>208.91000000004578</v>
      </c>
      <c r="L1404" s="5">
        <f>IF(FluxoCaixa10131514[[#This Row],[Entrada / Saída]]="Saída",FluxoCaixa10131514[[#This Row],[R$ (Valores)]]*-1,FluxoCaixa10131514[[#This Row],[R$ (Valores)]])</f>
        <v>0</v>
      </c>
    </row>
    <row r="1405" spans="2:12">
      <c r="B1405" s="48"/>
      <c r="C1405" s="48"/>
      <c r="D1405" s="56"/>
      <c r="E1405" s="52"/>
      <c r="F1405" s="17"/>
      <c r="G1405" s="17"/>
      <c r="H1405" s="17"/>
      <c r="I1405" s="21"/>
      <c r="J1405" s="17"/>
      <c r="K1405" s="20">
        <f>IF(FluxoCaixa10131514[[#This Row],[Movimento ]]="Saldo Inicial",FluxoCaixa10131514[[#This Row],[R$ (Valores)]],K1404+FluxoCaixa10131514[[#This Row],[Valores Receitas / Despesas]])</f>
        <v>208.91000000004578</v>
      </c>
      <c r="L1405" s="5">
        <f>IF(FluxoCaixa10131514[[#This Row],[Entrada / Saída]]="Saída",FluxoCaixa10131514[[#This Row],[R$ (Valores)]]*-1,FluxoCaixa10131514[[#This Row],[R$ (Valores)]])</f>
        <v>0</v>
      </c>
    </row>
    <row r="1406" spans="2:12">
      <c r="B1406" s="48"/>
      <c r="C1406" s="48"/>
      <c r="D1406" s="56"/>
      <c r="E1406" s="52"/>
      <c r="F1406" s="17"/>
      <c r="G1406" s="17"/>
      <c r="H1406" s="17"/>
      <c r="I1406" s="21"/>
      <c r="J1406" s="17"/>
      <c r="K1406" s="20">
        <f>IF(FluxoCaixa10131514[[#This Row],[Movimento ]]="Saldo Inicial",FluxoCaixa10131514[[#This Row],[R$ (Valores)]],K1405+FluxoCaixa10131514[[#This Row],[Valores Receitas / Despesas]])</f>
        <v>208.91000000004578</v>
      </c>
      <c r="L1406" s="5">
        <f>IF(FluxoCaixa10131514[[#This Row],[Entrada / Saída]]="Saída",FluxoCaixa10131514[[#This Row],[R$ (Valores)]]*-1,FluxoCaixa10131514[[#This Row],[R$ (Valores)]])</f>
        <v>0</v>
      </c>
    </row>
    <row r="1407" spans="2:12">
      <c r="B1407" s="48"/>
      <c r="C1407" s="48"/>
      <c r="D1407" s="56"/>
      <c r="E1407" s="52"/>
      <c r="F1407" s="17"/>
      <c r="G1407" s="17"/>
      <c r="H1407" s="17"/>
      <c r="I1407" s="21"/>
      <c r="J1407" s="17"/>
      <c r="K1407" s="20">
        <f>IF(FluxoCaixa10131514[[#This Row],[Movimento ]]="Saldo Inicial",FluxoCaixa10131514[[#This Row],[R$ (Valores)]],K1406+FluxoCaixa10131514[[#This Row],[Valores Receitas / Despesas]])</f>
        <v>208.91000000004578</v>
      </c>
      <c r="L1407" s="5">
        <f>IF(FluxoCaixa10131514[[#This Row],[Entrada / Saída]]="Saída",FluxoCaixa10131514[[#This Row],[R$ (Valores)]]*-1,FluxoCaixa10131514[[#This Row],[R$ (Valores)]])</f>
        <v>0</v>
      </c>
    </row>
    <row r="1408" spans="2:12">
      <c r="B1408" s="48"/>
      <c r="C1408" s="48"/>
      <c r="D1408" s="56"/>
      <c r="E1408" s="52"/>
      <c r="F1408" s="17"/>
      <c r="G1408" s="17"/>
      <c r="H1408" s="17"/>
      <c r="I1408" s="21"/>
      <c r="J1408" s="17"/>
      <c r="K1408" s="20">
        <f>IF(FluxoCaixa10131514[[#This Row],[Movimento ]]="Saldo Inicial",FluxoCaixa10131514[[#This Row],[R$ (Valores)]],K1407+FluxoCaixa10131514[[#This Row],[Valores Receitas / Despesas]])</f>
        <v>208.91000000004578</v>
      </c>
      <c r="L1408" s="5">
        <f>IF(FluxoCaixa10131514[[#This Row],[Entrada / Saída]]="Saída",FluxoCaixa10131514[[#This Row],[R$ (Valores)]]*-1,FluxoCaixa10131514[[#This Row],[R$ (Valores)]])</f>
        <v>0</v>
      </c>
    </row>
    <row r="1409" spans="2:12">
      <c r="B1409" s="48"/>
      <c r="C1409" s="48"/>
      <c r="D1409" s="56"/>
      <c r="E1409" s="52"/>
      <c r="F1409" s="17"/>
      <c r="G1409" s="17"/>
      <c r="H1409" s="17"/>
      <c r="I1409" s="21"/>
      <c r="J1409" s="17"/>
      <c r="K1409" s="20">
        <f>IF(FluxoCaixa10131514[[#This Row],[Movimento ]]="Saldo Inicial",FluxoCaixa10131514[[#This Row],[R$ (Valores)]],K1408+FluxoCaixa10131514[[#This Row],[Valores Receitas / Despesas]])</f>
        <v>208.91000000004578</v>
      </c>
      <c r="L1409" s="5">
        <f>IF(FluxoCaixa10131514[[#This Row],[Entrada / Saída]]="Saída",FluxoCaixa10131514[[#This Row],[R$ (Valores)]]*-1,FluxoCaixa10131514[[#This Row],[R$ (Valores)]])</f>
        <v>0</v>
      </c>
    </row>
    <row r="1410" spans="2:12">
      <c r="B1410" s="48"/>
      <c r="C1410" s="48"/>
      <c r="D1410" s="56"/>
      <c r="E1410" s="52"/>
      <c r="F1410" s="17"/>
      <c r="G1410" s="17"/>
      <c r="H1410" s="17"/>
      <c r="I1410" s="21"/>
      <c r="J1410" s="17"/>
      <c r="K1410" s="20">
        <f>IF(FluxoCaixa10131514[[#This Row],[Movimento ]]="Saldo Inicial",FluxoCaixa10131514[[#This Row],[R$ (Valores)]],K1409+FluxoCaixa10131514[[#This Row],[Valores Receitas / Despesas]])</f>
        <v>208.91000000004578</v>
      </c>
      <c r="L1410" s="5">
        <f>IF(FluxoCaixa10131514[[#This Row],[Entrada / Saída]]="Saída",FluxoCaixa10131514[[#This Row],[R$ (Valores)]]*-1,FluxoCaixa10131514[[#This Row],[R$ (Valores)]])</f>
        <v>0</v>
      </c>
    </row>
    <row r="1411" spans="2:12">
      <c r="B1411" s="48"/>
      <c r="C1411" s="48"/>
      <c r="D1411" s="16"/>
      <c r="E1411" s="48"/>
      <c r="F1411" s="17"/>
      <c r="G1411" s="17"/>
      <c r="H1411" s="17"/>
      <c r="I1411" s="21"/>
      <c r="J1411" s="17"/>
      <c r="K1411" s="20">
        <f>IF(FluxoCaixa10131514[[#This Row],[Movimento ]]="Saldo Inicial",FluxoCaixa10131514[[#This Row],[R$ (Valores)]],K1410+FluxoCaixa10131514[[#This Row],[Valores Receitas / Despesas]])</f>
        <v>208.91000000004578</v>
      </c>
      <c r="L1411" s="5">
        <f>IF(FluxoCaixa10131514[[#This Row],[Entrada / Saída]]="Saída",FluxoCaixa10131514[[#This Row],[R$ (Valores)]]*-1,FluxoCaixa10131514[[#This Row],[R$ (Valores)]])</f>
        <v>0</v>
      </c>
    </row>
    <row r="1412" spans="2:12">
      <c r="B1412" s="48"/>
      <c r="C1412" s="48"/>
      <c r="D1412" s="16"/>
      <c r="E1412" s="48"/>
      <c r="F1412" s="17"/>
      <c r="G1412" s="17"/>
      <c r="H1412" s="17"/>
      <c r="I1412" s="21"/>
      <c r="J1412" s="17"/>
      <c r="K1412" s="20">
        <f>IF(FluxoCaixa10131514[[#This Row],[Movimento ]]="Saldo Inicial",FluxoCaixa10131514[[#This Row],[R$ (Valores)]],K1411+FluxoCaixa10131514[[#This Row],[Valores Receitas / Despesas]])</f>
        <v>208.91000000004578</v>
      </c>
      <c r="L1412" s="5">
        <f>IF(FluxoCaixa10131514[[#This Row],[Entrada / Saída]]="Saída",FluxoCaixa10131514[[#This Row],[R$ (Valores)]]*-1,FluxoCaixa10131514[[#This Row],[R$ (Valores)]])</f>
        <v>0</v>
      </c>
    </row>
    <row r="1413" spans="2:12">
      <c r="B1413" s="48"/>
      <c r="C1413" s="48"/>
      <c r="D1413" s="16"/>
      <c r="E1413" s="48"/>
      <c r="F1413" s="17"/>
      <c r="G1413" s="17"/>
      <c r="H1413" s="17"/>
      <c r="I1413" s="21"/>
      <c r="J1413" s="17"/>
      <c r="K1413" s="20">
        <f>IF(FluxoCaixa10131514[[#This Row],[Movimento ]]="Saldo Inicial",FluxoCaixa10131514[[#This Row],[R$ (Valores)]],K1412+FluxoCaixa10131514[[#This Row],[Valores Receitas / Despesas]])</f>
        <v>208.91000000004578</v>
      </c>
      <c r="L1413" s="5">
        <f>IF(FluxoCaixa10131514[[#This Row],[Entrada / Saída]]="Saída",FluxoCaixa10131514[[#This Row],[R$ (Valores)]]*-1,FluxoCaixa10131514[[#This Row],[R$ (Valores)]])</f>
        <v>0</v>
      </c>
    </row>
    <row r="1414" spans="2:12">
      <c r="B1414" s="48"/>
      <c r="C1414" s="48"/>
      <c r="D1414" s="16"/>
      <c r="E1414" s="48"/>
      <c r="F1414" s="17"/>
      <c r="G1414" s="17"/>
      <c r="H1414" s="17"/>
      <c r="I1414" s="21"/>
      <c r="J1414" s="17"/>
      <c r="K1414" s="20">
        <f>IF(FluxoCaixa10131514[[#This Row],[Movimento ]]="Saldo Inicial",FluxoCaixa10131514[[#This Row],[R$ (Valores)]],K1413+FluxoCaixa10131514[[#This Row],[Valores Receitas / Despesas]])</f>
        <v>208.91000000004578</v>
      </c>
      <c r="L1414" s="5">
        <f>IF(FluxoCaixa10131514[[#This Row],[Entrada / Saída]]="Saída",FluxoCaixa10131514[[#This Row],[R$ (Valores)]]*-1,FluxoCaixa10131514[[#This Row],[R$ (Valores)]])</f>
        <v>0</v>
      </c>
    </row>
    <row r="1415" spans="2:12">
      <c r="B1415" s="48"/>
      <c r="C1415" s="48"/>
      <c r="D1415" s="16"/>
      <c r="E1415" s="48"/>
      <c r="F1415" s="17"/>
      <c r="G1415" s="17"/>
      <c r="H1415" s="17"/>
      <c r="I1415" s="21"/>
      <c r="J1415" s="17"/>
      <c r="K1415" s="20">
        <f>IF(FluxoCaixa10131514[[#This Row],[Movimento ]]="Saldo Inicial",FluxoCaixa10131514[[#This Row],[R$ (Valores)]],K1414+FluxoCaixa10131514[[#This Row],[Valores Receitas / Despesas]])</f>
        <v>208.91000000004578</v>
      </c>
      <c r="L1415" s="5">
        <f>IF(FluxoCaixa10131514[[#This Row],[Entrada / Saída]]="Saída",FluxoCaixa10131514[[#This Row],[R$ (Valores)]]*-1,FluxoCaixa10131514[[#This Row],[R$ (Valores)]])</f>
        <v>0</v>
      </c>
    </row>
    <row r="1416" spans="2:12">
      <c r="B1416" s="48"/>
      <c r="C1416" s="48"/>
      <c r="D1416" s="16"/>
      <c r="E1416" s="48"/>
      <c r="F1416" s="17"/>
      <c r="G1416" s="17"/>
      <c r="H1416" s="17"/>
      <c r="I1416" s="21"/>
      <c r="J1416" s="17"/>
      <c r="K1416" s="20">
        <f>IF(FluxoCaixa10131514[[#This Row],[Movimento ]]="Saldo Inicial",FluxoCaixa10131514[[#This Row],[R$ (Valores)]],K1415+FluxoCaixa10131514[[#This Row],[Valores Receitas / Despesas]])</f>
        <v>208.91000000004578</v>
      </c>
      <c r="L1416" s="5">
        <f>IF(FluxoCaixa10131514[[#This Row],[Entrada / Saída]]="Saída",FluxoCaixa10131514[[#This Row],[R$ (Valores)]]*-1,FluxoCaixa10131514[[#This Row],[R$ (Valores)]])</f>
        <v>0</v>
      </c>
    </row>
    <row r="1417" spans="2:12">
      <c r="B1417" s="48"/>
      <c r="C1417" s="48"/>
      <c r="D1417" s="16"/>
      <c r="E1417" s="48"/>
      <c r="F1417" s="17"/>
      <c r="G1417" s="17"/>
      <c r="H1417" s="17"/>
      <c r="I1417" s="21"/>
      <c r="J1417" s="17"/>
      <c r="K1417" s="20">
        <f>IF(FluxoCaixa10131514[[#This Row],[Movimento ]]="Saldo Inicial",FluxoCaixa10131514[[#This Row],[R$ (Valores)]],K1416+FluxoCaixa10131514[[#This Row],[Valores Receitas / Despesas]])</f>
        <v>208.91000000004578</v>
      </c>
      <c r="L1417" s="5">
        <f>IF(FluxoCaixa10131514[[#This Row],[Entrada / Saída]]="Saída",FluxoCaixa10131514[[#This Row],[R$ (Valores)]]*-1,FluxoCaixa10131514[[#This Row],[R$ (Valores)]])</f>
        <v>0</v>
      </c>
    </row>
    <row r="1418" spans="2:12">
      <c r="B1418" s="48"/>
      <c r="C1418" s="48"/>
      <c r="D1418" s="16"/>
      <c r="E1418" s="48"/>
      <c r="F1418" s="17"/>
      <c r="G1418" s="17"/>
      <c r="H1418" s="17"/>
      <c r="I1418" s="21"/>
      <c r="J1418" s="17"/>
      <c r="K1418" s="20">
        <f>IF(FluxoCaixa10131514[[#This Row],[Movimento ]]="Saldo Inicial",FluxoCaixa10131514[[#This Row],[R$ (Valores)]],K1417+FluxoCaixa10131514[[#This Row],[Valores Receitas / Despesas]])</f>
        <v>208.91000000004578</v>
      </c>
      <c r="L1418" s="5">
        <f>IF(FluxoCaixa10131514[[#This Row],[Entrada / Saída]]="Saída",FluxoCaixa10131514[[#This Row],[R$ (Valores)]]*-1,FluxoCaixa10131514[[#This Row],[R$ (Valores)]])</f>
        <v>0</v>
      </c>
    </row>
    <row r="1419" spans="2:12">
      <c r="B1419" s="48"/>
      <c r="C1419" s="48"/>
      <c r="D1419" s="56"/>
      <c r="E1419" s="52"/>
      <c r="F1419" s="45"/>
      <c r="G1419" s="45"/>
      <c r="H1419" s="17"/>
      <c r="I1419" s="54"/>
      <c r="J1419" s="45"/>
      <c r="K1419" s="47">
        <f>IF(FluxoCaixa10131514[[#This Row],[Movimento ]]="Saldo Inicial",FluxoCaixa10131514[[#This Row],[R$ (Valores)]],K1418+FluxoCaixa10131514[[#This Row],[Valores Receitas / Despesas]])</f>
        <v>208.91000000004578</v>
      </c>
      <c r="L1419" s="53">
        <f>IF(FluxoCaixa10131514[[#This Row],[Entrada / Saída]]="Saída",FluxoCaixa10131514[[#This Row],[R$ (Valores)]]*-1,FluxoCaixa10131514[[#This Row],[R$ (Valores)]])</f>
        <v>0</v>
      </c>
    </row>
    <row r="1420" spans="2:12">
      <c r="B1420" s="48"/>
      <c r="C1420" s="48"/>
      <c r="D1420" s="56"/>
      <c r="E1420" s="52"/>
      <c r="F1420" s="17"/>
      <c r="G1420" s="17"/>
      <c r="H1420" s="17"/>
      <c r="I1420" s="21"/>
      <c r="J1420" s="17"/>
      <c r="K1420" s="20">
        <f>IF(FluxoCaixa10131514[[#This Row],[Movimento ]]="Saldo Inicial",FluxoCaixa10131514[[#This Row],[R$ (Valores)]],K1419+FluxoCaixa10131514[[#This Row],[Valores Receitas / Despesas]])</f>
        <v>208.91000000004578</v>
      </c>
      <c r="L1420" s="5">
        <f>IF(FluxoCaixa10131514[[#This Row],[Entrada / Saída]]="Saída",FluxoCaixa10131514[[#This Row],[R$ (Valores)]]*-1,FluxoCaixa10131514[[#This Row],[R$ (Valores)]])</f>
        <v>0</v>
      </c>
    </row>
    <row r="1421" spans="2:12">
      <c r="B1421" s="48"/>
      <c r="C1421" s="48"/>
      <c r="D1421" s="56"/>
      <c r="E1421" s="52"/>
      <c r="F1421" s="17"/>
      <c r="G1421" s="17"/>
      <c r="H1421" s="17"/>
      <c r="I1421" s="21"/>
      <c r="J1421" s="17"/>
      <c r="K1421" s="20">
        <f>IF(FluxoCaixa10131514[[#This Row],[Movimento ]]="Saldo Inicial",FluxoCaixa10131514[[#This Row],[R$ (Valores)]],K1420+FluxoCaixa10131514[[#This Row],[Valores Receitas / Despesas]])</f>
        <v>208.91000000004578</v>
      </c>
      <c r="L1421" s="5">
        <f>IF(FluxoCaixa10131514[[#This Row],[Entrada / Saída]]="Saída",FluxoCaixa10131514[[#This Row],[R$ (Valores)]]*-1,FluxoCaixa10131514[[#This Row],[R$ (Valores)]])</f>
        <v>0</v>
      </c>
    </row>
    <row r="1422" spans="2:12">
      <c r="B1422" s="48"/>
      <c r="C1422" s="48"/>
      <c r="D1422" s="56"/>
      <c r="E1422" s="52"/>
      <c r="F1422" s="17"/>
      <c r="G1422" s="17"/>
      <c r="H1422" s="17"/>
      <c r="I1422" s="21"/>
      <c r="J1422" s="17"/>
      <c r="K1422" s="20">
        <f>IF(FluxoCaixa10131514[[#This Row],[Movimento ]]="Saldo Inicial",FluxoCaixa10131514[[#This Row],[R$ (Valores)]],K1421+FluxoCaixa10131514[[#This Row],[Valores Receitas / Despesas]])</f>
        <v>208.91000000004578</v>
      </c>
      <c r="L1422" s="5">
        <f>IF(FluxoCaixa10131514[[#This Row],[Entrada / Saída]]="Saída",FluxoCaixa10131514[[#This Row],[R$ (Valores)]]*-1,FluxoCaixa10131514[[#This Row],[R$ (Valores)]])</f>
        <v>0</v>
      </c>
    </row>
    <row r="1423" spans="2:12">
      <c r="B1423" s="48"/>
      <c r="C1423" s="48"/>
      <c r="D1423" s="56"/>
      <c r="E1423" s="52"/>
      <c r="F1423" s="17"/>
      <c r="G1423" s="17"/>
      <c r="H1423" s="17"/>
      <c r="I1423" s="21"/>
      <c r="J1423" s="17"/>
      <c r="K1423" s="20">
        <f>IF(FluxoCaixa10131514[[#This Row],[Movimento ]]="Saldo Inicial",FluxoCaixa10131514[[#This Row],[R$ (Valores)]],K1422+FluxoCaixa10131514[[#This Row],[Valores Receitas / Despesas]])</f>
        <v>208.91000000004578</v>
      </c>
      <c r="L1423" s="5">
        <f>IF(FluxoCaixa10131514[[#This Row],[Entrada / Saída]]="Saída",FluxoCaixa10131514[[#This Row],[R$ (Valores)]]*-1,FluxoCaixa10131514[[#This Row],[R$ (Valores)]])</f>
        <v>0</v>
      </c>
    </row>
    <row r="1424" spans="2:12">
      <c r="B1424" s="48"/>
      <c r="C1424" s="48"/>
      <c r="D1424" s="56"/>
      <c r="E1424" s="52"/>
      <c r="F1424" s="17"/>
      <c r="G1424" s="17"/>
      <c r="H1424" s="17"/>
      <c r="I1424" s="21"/>
      <c r="J1424" s="17"/>
      <c r="K1424" s="20">
        <f>IF(FluxoCaixa10131514[[#This Row],[Movimento ]]="Saldo Inicial",FluxoCaixa10131514[[#This Row],[R$ (Valores)]],K1423+FluxoCaixa10131514[[#This Row],[Valores Receitas / Despesas]])</f>
        <v>208.91000000004578</v>
      </c>
      <c r="L1424" s="5">
        <f>IF(FluxoCaixa10131514[[#This Row],[Entrada / Saída]]="Saída",FluxoCaixa10131514[[#This Row],[R$ (Valores)]]*-1,FluxoCaixa10131514[[#This Row],[R$ (Valores)]])</f>
        <v>0</v>
      </c>
    </row>
    <row r="1425" spans="2:12">
      <c r="B1425" s="48"/>
      <c r="C1425" s="48"/>
      <c r="D1425" s="56"/>
      <c r="E1425" s="52"/>
      <c r="F1425" s="17"/>
      <c r="G1425" s="17"/>
      <c r="H1425" s="17"/>
      <c r="I1425" s="21"/>
      <c r="J1425" s="17"/>
      <c r="K1425" s="20">
        <f>IF(FluxoCaixa10131514[[#This Row],[Movimento ]]="Saldo Inicial",FluxoCaixa10131514[[#This Row],[R$ (Valores)]],K1424+FluxoCaixa10131514[[#This Row],[Valores Receitas / Despesas]])</f>
        <v>208.91000000004578</v>
      </c>
      <c r="L1425" s="5">
        <f>IF(FluxoCaixa10131514[[#This Row],[Entrada / Saída]]="Saída",FluxoCaixa10131514[[#This Row],[R$ (Valores)]]*-1,FluxoCaixa10131514[[#This Row],[R$ (Valores)]])</f>
        <v>0</v>
      </c>
    </row>
    <row r="1426" spans="2:12">
      <c r="B1426" s="48"/>
      <c r="C1426" s="48"/>
      <c r="D1426" s="56"/>
      <c r="E1426" s="52"/>
      <c r="F1426" s="45"/>
      <c r="G1426" s="17"/>
      <c r="H1426" s="17"/>
      <c r="I1426" s="54"/>
      <c r="J1426" s="45"/>
      <c r="K1426" s="47">
        <f>IF(FluxoCaixa10131514[[#This Row],[Movimento ]]="Saldo Inicial",FluxoCaixa10131514[[#This Row],[R$ (Valores)]],K1425+FluxoCaixa10131514[[#This Row],[Valores Receitas / Despesas]])</f>
        <v>208.91000000004578</v>
      </c>
      <c r="L1426" s="53">
        <f>IF(FluxoCaixa10131514[[#This Row],[Entrada / Saída]]="Saída",FluxoCaixa10131514[[#This Row],[R$ (Valores)]]*-1,FluxoCaixa10131514[[#This Row],[R$ (Valores)]])</f>
        <v>0</v>
      </c>
    </row>
    <row r="1427" spans="2:12">
      <c r="B1427" s="48"/>
      <c r="C1427" s="48"/>
      <c r="D1427" s="56"/>
      <c r="E1427" s="52"/>
      <c r="F1427" s="17"/>
      <c r="G1427" s="17"/>
      <c r="H1427" s="17"/>
      <c r="I1427" s="21"/>
      <c r="J1427" s="17"/>
      <c r="K1427" s="20">
        <f>IF(FluxoCaixa10131514[[#This Row],[Movimento ]]="Saldo Inicial",FluxoCaixa10131514[[#This Row],[R$ (Valores)]],K1426+FluxoCaixa10131514[[#This Row],[Valores Receitas / Despesas]])</f>
        <v>208.91000000004578</v>
      </c>
      <c r="L1427" s="5">
        <f>IF(FluxoCaixa10131514[[#This Row],[Entrada / Saída]]="Saída",FluxoCaixa10131514[[#This Row],[R$ (Valores)]]*-1,FluxoCaixa10131514[[#This Row],[R$ (Valores)]])</f>
        <v>0</v>
      </c>
    </row>
    <row r="1428" spans="2:12">
      <c r="B1428" s="48"/>
      <c r="C1428" s="48"/>
      <c r="D1428" s="56"/>
      <c r="E1428" s="52"/>
      <c r="F1428" s="17"/>
      <c r="G1428" s="17"/>
      <c r="H1428" s="17"/>
      <c r="I1428" s="21"/>
      <c r="J1428" s="17"/>
      <c r="K1428" s="20">
        <f>IF(FluxoCaixa10131514[[#This Row],[Movimento ]]="Saldo Inicial",FluxoCaixa10131514[[#This Row],[R$ (Valores)]],K1427+FluxoCaixa10131514[[#This Row],[Valores Receitas / Despesas]])</f>
        <v>208.91000000004578</v>
      </c>
      <c r="L1428" s="5">
        <f>IF(FluxoCaixa10131514[[#This Row],[Entrada / Saída]]="Saída",FluxoCaixa10131514[[#This Row],[R$ (Valores)]]*-1,FluxoCaixa10131514[[#This Row],[R$ (Valores)]])</f>
        <v>0</v>
      </c>
    </row>
    <row r="1429" spans="2:12">
      <c r="B1429" s="48"/>
      <c r="C1429" s="48"/>
      <c r="D1429" s="56"/>
      <c r="E1429" s="52"/>
      <c r="F1429" s="17"/>
      <c r="G1429" s="17"/>
      <c r="H1429" s="17"/>
      <c r="I1429" s="21"/>
      <c r="J1429" s="17"/>
      <c r="K1429" s="20">
        <f>IF(FluxoCaixa10131514[[#This Row],[Movimento ]]="Saldo Inicial",FluxoCaixa10131514[[#This Row],[R$ (Valores)]],K1428+FluxoCaixa10131514[[#This Row],[Valores Receitas / Despesas]])</f>
        <v>208.91000000004578</v>
      </c>
      <c r="L1429" s="5">
        <f>IF(FluxoCaixa10131514[[#This Row],[Entrada / Saída]]="Saída",FluxoCaixa10131514[[#This Row],[R$ (Valores)]]*-1,FluxoCaixa10131514[[#This Row],[R$ (Valores)]])</f>
        <v>0</v>
      </c>
    </row>
    <row r="1430" spans="2:12">
      <c r="B1430" s="48"/>
      <c r="C1430" s="48"/>
      <c r="D1430" s="56"/>
      <c r="E1430" s="52"/>
      <c r="F1430" s="17"/>
      <c r="G1430" s="17"/>
      <c r="H1430" s="17"/>
      <c r="I1430" s="21"/>
      <c r="J1430" s="17"/>
      <c r="K1430" s="20">
        <f>IF(FluxoCaixa10131514[[#This Row],[Movimento ]]="Saldo Inicial",FluxoCaixa10131514[[#This Row],[R$ (Valores)]],K1429+FluxoCaixa10131514[[#This Row],[Valores Receitas / Despesas]])</f>
        <v>208.91000000004578</v>
      </c>
      <c r="L1430" s="5">
        <f>IF(FluxoCaixa10131514[[#This Row],[Entrada / Saída]]="Saída",FluxoCaixa10131514[[#This Row],[R$ (Valores)]]*-1,FluxoCaixa10131514[[#This Row],[R$ (Valores)]])</f>
        <v>0</v>
      </c>
    </row>
    <row r="1431" spans="2:12">
      <c r="B1431" s="48"/>
      <c r="C1431" s="48"/>
      <c r="D1431" s="56"/>
      <c r="E1431" s="52"/>
      <c r="F1431" s="17"/>
      <c r="G1431" s="17"/>
      <c r="H1431" s="17"/>
      <c r="I1431" s="21"/>
      <c r="J1431" s="17"/>
      <c r="K1431" s="20">
        <f>IF(FluxoCaixa10131514[[#This Row],[Movimento ]]="Saldo Inicial",FluxoCaixa10131514[[#This Row],[R$ (Valores)]],K1430+FluxoCaixa10131514[[#This Row],[Valores Receitas / Despesas]])</f>
        <v>208.91000000004578</v>
      </c>
      <c r="L1431" s="5">
        <f>IF(FluxoCaixa10131514[[#This Row],[Entrada / Saída]]="Saída",FluxoCaixa10131514[[#This Row],[R$ (Valores)]]*-1,FluxoCaixa10131514[[#This Row],[R$ (Valores)]])</f>
        <v>0</v>
      </c>
    </row>
    <row r="1432" spans="2:12">
      <c r="B1432" s="48"/>
      <c r="C1432" s="48"/>
      <c r="D1432" s="16"/>
      <c r="E1432" s="48"/>
      <c r="F1432" s="17"/>
      <c r="G1432" s="17"/>
      <c r="H1432" s="17"/>
      <c r="I1432" s="21"/>
      <c r="J1432" s="17"/>
      <c r="K1432" s="20">
        <f>IF(FluxoCaixa10131514[[#This Row],[Movimento ]]="Saldo Inicial",FluxoCaixa10131514[[#This Row],[R$ (Valores)]],K1431+FluxoCaixa10131514[[#This Row],[Valores Receitas / Despesas]])</f>
        <v>208.91000000004578</v>
      </c>
      <c r="L1432" s="5">
        <f>IF(FluxoCaixa10131514[[#This Row],[Entrada / Saída]]="Saída",FluxoCaixa10131514[[#This Row],[R$ (Valores)]]*-1,FluxoCaixa10131514[[#This Row],[R$ (Valores)]])</f>
        <v>0</v>
      </c>
    </row>
    <row r="1433" spans="2:12">
      <c r="B1433" s="48"/>
      <c r="C1433" s="48"/>
      <c r="D1433" s="16"/>
      <c r="E1433" s="48"/>
      <c r="F1433" s="17"/>
      <c r="G1433" s="17"/>
      <c r="H1433" s="17"/>
      <c r="I1433" s="21"/>
      <c r="J1433" s="17"/>
      <c r="K1433" s="20">
        <f>IF(FluxoCaixa10131514[[#This Row],[Movimento ]]="Saldo Inicial",FluxoCaixa10131514[[#This Row],[R$ (Valores)]],K1432+FluxoCaixa10131514[[#This Row],[Valores Receitas / Despesas]])</f>
        <v>208.91000000004578</v>
      </c>
      <c r="L1433" s="5">
        <f>IF(FluxoCaixa10131514[[#This Row],[Entrada / Saída]]="Saída",FluxoCaixa10131514[[#This Row],[R$ (Valores)]]*-1,FluxoCaixa10131514[[#This Row],[R$ (Valores)]])</f>
        <v>0</v>
      </c>
    </row>
    <row r="1434" spans="2:12">
      <c r="B1434" s="48"/>
      <c r="C1434" s="48"/>
      <c r="D1434" s="16"/>
      <c r="E1434" s="48"/>
      <c r="F1434" s="17"/>
      <c r="G1434" s="17"/>
      <c r="H1434" s="17"/>
      <c r="I1434" s="21"/>
      <c r="J1434" s="17"/>
      <c r="K1434" s="20">
        <f>IF(FluxoCaixa10131514[[#This Row],[Movimento ]]="Saldo Inicial",FluxoCaixa10131514[[#This Row],[R$ (Valores)]],K1433+FluxoCaixa10131514[[#This Row],[Valores Receitas / Despesas]])</f>
        <v>208.91000000004578</v>
      </c>
      <c r="L1434" s="5">
        <f>IF(FluxoCaixa10131514[[#This Row],[Entrada / Saída]]="Saída",FluxoCaixa10131514[[#This Row],[R$ (Valores)]]*-1,FluxoCaixa10131514[[#This Row],[R$ (Valores)]])</f>
        <v>0</v>
      </c>
    </row>
    <row r="1435" spans="2:12">
      <c r="B1435" s="48"/>
      <c r="C1435" s="48"/>
      <c r="D1435" s="16"/>
      <c r="E1435" s="48"/>
      <c r="F1435" s="17"/>
      <c r="G1435" s="17"/>
      <c r="H1435" s="17"/>
      <c r="I1435" s="21"/>
      <c r="J1435" s="17"/>
      <c r="K1435" s="20">
        <f>IF(FluxoCaixa10131514[[#This Row],[Movimento ]]="Saldo Inicial",FluxoCaixa10131514[[#This Row],[R$ (Valores)]],K1434+FluxoCaixa10131514[[#This Row],[Valores Receitas / Despesas]])</f>
        <v>208.91000000004578</v>
      </c>
      <c r="L1435" s="5">
        <f>IF(FluxoCaixa10131514[[#This Row],[Entrada / Saída]]="Saída",FluxoCaixa10131514[[#This Row],[R$ (Valores)]]*-1,FluxoCaixa10131514[[#This Row],[R$ (Valores)]])</f>
        <v>0</v>
      </c>
    </row>
    <row r="1436" spans="2:12">
      <c r="B1436" s="48"/>
      <c r="C1436" s="48"/>
      <c r="D1436" s="16"/>
      <c r="E1436" s="48"/>
      <c r="F1436" s="17"/>
      <c r="G1436" s="17"/>
      <c r="H1436" s="17"/>
      <c r="I1436" s="21"/>
      <c r="J1436" s="17"/>
      <c r="K1436" s="20">
        <f>IF(FluxoCaixa10131514[[#This Row],[Movimento ]]="Saldo Inicial",FluxoCaixa10131514[[#This Row],[R$ (Valores)]],K1435+FluxoCaixa10131514[[#This Row],[Valores Receitas / Despesas]])</f>
        <v>208.91000000004578</v>
      </c>
      <c r="L1436" s="5">
        <f>IF(FluxoCaixa10131514[[#This Row],[Entrada / Saída]]="Saída",FluxoCaixa10131514[[#This Row],[R$ (Valores)]]*-1,FluxoCaixa10131514[[#This Row],[R$ (Valores)]])</f>
        <v>0</v>
      </c>
    </row>
    <row r="1437" spans="2:12">
      <c r="B1437" s="48"/>
      <c r="C1437" s="48"/>
      <c r="D1437" s="16"/>
      <c r="E1437" s="48"/>
      <c r="F1437" s="17"/>
      <c r="G1437" s="17"/>
      <c r="H1437" s="17"/>
      <c r="I1437" s="21"/>
      <c r="J1437" s="17"/>
      <c r="K1437" s="20">
        <f>IF(FluxoCaixa10131514[[#This Row],[Movimento ]]="Saldo Inicial",FluxoCaixa10131514[[#This Row],[R$ (Valores)]],K1436+FluxoCaixa10131514[[#This Row],[Valores Receitas / Despesas]])</f>
        <v>208.91000000004578</v>
      </c>
      <c r="L1437" s="5">
        <f>IF(FluxoCaixa10131514[[#This Row],[Entrada / Saída]]="Saída",FluxoCaixa10131514[[#This Row],[R$ (Valores)]]*-1,FluxoCaixa10131514[[#This Row],[R$ (Valores)]])</f>
        <v>0</v>
      </c>
    </row>
    <row r="1438" spans="2:12">
      <c r="B1438" s="48"/>
      <c r="C1438" s="48"/>
      <c r="D1438" s="16"/>
      <c r="E1438" s="48"/>
      <c r="F1438" s="17"/>
      <c r="G1438" s="17"/>
      <c r="H1438" s="17"/>
      <c r="I1438" s="21"/>
      <c r="J1438" s="17"/>
      <c r="K1438" s="20">
        <f>IF(FluxoCaixa10131514[[#This Row],[Movimento ]]="Saldo Inicial",FluxoCaixa10131514[[#This Row],[R$ (Valores)]],K1437+FluxoCaixa10131514[[#This Row],[Valores Receitas / Despesas]])</f>
        <v>208.91000000004578</v>
      </c>
      <c r="L1438" s="5">
        <f>IF(FluxoCaixa10131514[[#This Row],[Entrada / Saída]]="Saída",FluxoCaixa10131514[[#This Row],[R$ (Valores)]]*-1,FluxoCaixa10131514[[#This Row],[R$ (Valores)]])</f>
        <v>0</v>
      </c>
    </row>
    <row r="1439" spans="2:12">
      <c r="B1439" s="48"/>
      <c r="C1439" s="48"/>
      <c r="D1439" s="16"/>
      <c r="E1439" s="48"/>
      <c r="F1439" s="17"/>
      <c r="G1439" s="17"/>
      <c r="H1439" s="17"/>
      <c r="I1439" s="21"/>
      <c r="J1439" s="17"/>
      <c r="K1439" s="20">
        <f>IF(FluxoCaixa10131514[[#This Row],[Movimento ]]="Saldo Inicial",FluxoCaixa10131514[[#This Row],[R$ (Valores)]],K1438+FluxoCaixa10131514[[#This Row],[Valores Receitas / Despesas]])</f>
        <v>208.91000000004578</v>
      </c>
      <c r="L1439" s="5">
        <f>IF(FluxoCaixa10131514[[#This Row],[Entrada / Saída]]="Saída",FluxoCaixa10131514[[#This Row],[R$ (Valores)]]*-1,FluxoCaixa10131514[[#This Row],[R$ (Valores)]])</f>
        <v>0</v>
      </c>
    </row>
    <row r="1440" spans="2:12">
      <c r="B1440" s="48"/>
      <c r="C1440" s="48"/>
      <c r="D1440" s="56"/>
      <c r="E1440" s="52"/>
      <c r="F1440" s="17"/>
      <c r="G1440" s="17"/>
      <c r="H1440" s="17"/>
      <c r="I1440" s="54"/>
      <c r="J1440" s="45"/>
      <c r="K1440" s="47">
        <f>IF(FluxoCaixa10131514[[#This Row],[Movimento ]]="Saldo Inicial",FluxoCaixa10131514[[#This Row],[R$ (Valores)]],K1439+FluxoCaixa10131514[[#This Row],[Valores Receitas / Despesas]])</f>
        <v>208.91000000004578</v>
      </c>
      <c r="L1440" s="53">
        <f>IF(FluxoCaixa10131514[[#This Row],[Entrada / Saída]]="Saída",FluxoCaixa10131514[[#This Row],[R$ (Valores)]]*-1,FluxoCaixa10131514[[#This Row],[R$ (Valores)]])</f>
        <v>0</v>
      </c>
    </row>
    <row r="1441" spans="2:12">
      <c r="B1441" s="48"/>
      <c r="C1441" s="48"/>
      <c r="D1441" s="56"/>
      <c r="E1441" s="52"/>
      <c r="F1441" s="17"/>
      <c r="G1441" s="17"/>
      <c r="H1441" s="17"/>
      <c r="I1441" s="21"/>
      <c r="J1441" s="17"/>
      <c r="K1441" s="20">
        <f>IF(FluxoCaixa10131514[[#This Row],[Movimento ]]="Saldo Inicial",FluxoCaixa10131514[[#This Row],[R$ (Valores)]],K1440+FluxoCaixa10131514[[#This Row],[Valores Receitas / Despesas]])</f>
        <v>208.91000000004578</v>
      </c>
      <c r="L1441" s="5">
        <f>IF(FluxoCaixa10131514[[#This Row],[Entrada / Saída]]="Saída",FluxoCaixa10131514[[#This Row],[R$ (Valores)]]*-1,FluxoCaixa10131514[[#This Row],[R$ (Valores)]])</f>
        <v>0</v>
      </c>
    </row>
    <row r="1442" spans="2:12">
      <c r="B1442" s="48"/>
      <c r="C1442" s="48"/>
      <c r="D1442" s="56"/>
      <c r="E1442" s="52"/>
      <c r="F1442" s="17"/>
      <c r="G1442" s="17"/>
      <c r="H1442" s="17"/>
      <c r="I1442" s="21"/>
      <c r="J1442" s="17"/>
      <c r="K1442" s="20">
        <f>IF(FluxoCaixa10131514[[#This Row],[Movimento ]]="Saldo Inicial",FluxoCaixa10131514[[#This Row],[R$ (Valores)]],K1441+FluxoCaixa10131514[[#This Row],[Valores Receitas / Despesas]])</f>
        <v>208.91000000004578</v>
      </c>
      <c r="L1442" s="5">
        <f>IF(FluxoCaixa10131514[[#This Row],[Entrada / Saída]]="Saída",FluxoCaixa10131514[[#This Row],[R$ (Valores)]]*-1,FluxoCaixa10131514[[#This Row],[R$ (Valores)]])</f>
        <v>0</v>
      </c>
    </row>
    <row r="1443" spans="2:12">
      <c r="B1443" s="48"/>
      <c r="C1443" s="48"/>
      <c r="D1443" s="56"/>
      <c r="E1443" s="52"/>
      <c r="F1443" s="17"/>
      <c r="G1443" s="17"/>
      <c r="H1443" s="17"/>
      <c r="I1443" s="21"/>
      <c r="J1443" s="17"/>
      <c r="K1443" s="20">
        <f>IF(FluxoCaixa10131514[[#This Row],[Movimento ]]="Saldo Inicial",FluxoCaixa10131514[[#This Row],[R$ (Valores)]],K1442+FluxoCaixa10131514[[#This Row],[Valores Receitas / Despesas]])</f>
        <v>208.91000000004578</v>
      </c>
      <c r="L1443" s="5">
        <f>IF(FluxoCaixa10131514[[#This Row],[Entrada / Saída]]="Saída",FluxoCaixa10131514[[#This Row],[R$ (Valores)]]*-1,FluxoCaixa10131514[[#This Row],[R$ (Valores)]])</f>
        <v>0</v>
      </c>
    </row>
    <row r="1444" spans="2:12">
      <c r="B1444" s="48"/>
      <c r="C1444" s="48"/>
      <c r="D1444" s="56"/>
      <c r="E1444" s="52"/>
      <c r="F1444" s="17"/>
      <c r="G1444" s="17"/>
      <c r="H1444" s="17"/>
      <c r="I1444" s="21"/>
      <c r="J1444" s="17"/>
      <c r="K1444" s="20">
        <f>IF(FluxoCaixa10131514[[#This Row],[Movimento ]]="Saldo Inicial",FluxoCaixa10131514[[#This Row],[R$ (Valores)]],K1443+FluxoCaixa10131514[[#This Row],[Valores Receitas / Despesas]])</f>
        <v>208.91000000004578</v>
      </c>
      <c r="L1444" s="5">
        <f>IF(FluxoCaixa10131514[[#This Row],[Entrada / Saída]]="Saída",FluxoCaixa10131514[[#This Row],[R$ (Valores)]]*-1,FluxoCaixa10131514[[#This Row],[R$ (Valores)]])</f>
        <v>0</v>
      </c>
    </row>
    <row r="1445" spans="2:12">
      <c r="B1445" s="48"/>
      <c r="C1445" s="48"/>
      <c r="D1445" s="56"/>
      <c r="E1445" s="52"/>
      <c r="F1445" s="17"/>
      <c r="G1445" s="17"/>
      <c r="H1445" s="17"/>
      <c r="I1445" s="21"/>
      <c r="J1445" s="17"/>
      <c r="K1445" s="20">
        <f>IF(FluxoCaixa10131514[[#This Row],[Movimento ]]="Saldo Inicial",FluxoCaixa10131514[[#This Row],[R$ (Valores)]],K1444+FluxoCaixa10131514[[#This Row],[Valores Receitas / Despesas]])</f>
        <v>208.91000000004578</v>
      </c>
      <c r="L1445" s="5">
        <f>IF(FluxoCaixa10131514[[#This Row],[Entrada / Saída]]="Saída",FluxoCaixa10131514[[#This Row],[R$ (Valores)]]*-1,FluxoCaixa10131514[[#This Row],[R$ (Valores)]])</f>
        <v>0</v>
      </c>
    </row>
    <row r="1446" spans="2:12">
      <c r="B1446" s="48"/>
      <c r="C1446" s="48"/>
      <c r="D1446" s="56"/>
      <c r="E1446" s="52"/>
      <c r="F1446" s="17"/>
      <c r="G1446" s="17"/>
      <c r="H1446" s="17"/>
      <c r="I1446" s="21"/>
      <c r="J1446" s="17"/>
      <c r="K1446" s="20">
        <f>IF(FluxoCaixa10131514[[#This Row],[Movimento ]]="Saldo Inicial",FluxoCaixa10131514[[#This Row],[R$ (Valores)]],K1445+FluxoCaixa10131514[[#This Row],[Valores Receitas / Despesas]])</f>
        <v>208.91000000004578</v>
      </c>
      <c r="L1446" s="5">
        <f>IF(FluxoCaixa10131514[[#This Row],[Entrada / Saída]]="Saída",FluxoCaixa10131514[[#This Row],[R$ (Valores)]]*-1,FluxoCaixa10131514[[#This Row],[R$ (Valores)]])</f>
        <v>0</v>
      </c>
    </row>
    <row r="1447" spans="2:12">
      <c r="B1447" s="48"/>
      <c r="C1447" s="48"/>
      <c r="D1447" s="56"/>
      <c r="E1447" s="52"/>
      <c r="F1447" s="17"/>
      <c r="G1447" s="17"/>
      <c r="H1447" s="17"/>
      <c r="I1447" s="21"/>
      <c r="J1447" s="17"/>
      <c r="K1447" s="20">
        <f>IF(FluxoCaixa10131514[[#This Row],[Movimento ]]="Saldo Inicial",FluxoCaixa10131514[[#This Row],[R$ (Valores)]],K1446+FluxoCaixa10131514[[#This Row],[Valores Receitas / Despesas]])</f>
        <v>208.91000000004578</v>
      </c>
      <c r="L1447" s="5">
        <f>IF(FluxoCaixa10131514[[#This Row],[Entrada / Saída]]="Saída",FluxoCaixa10131514[[#This Row],[R$ (Valores)]]*-1,FluxoCaixa10131514[[#This Row],[R$ (Valores)]])</f>
        <v>0</v>
      </c>
    </row>
    <row r="1448" spans="2:12">
      <c r="B1448" s="48"/>
      <c r="C1448" s="48"/>
      <c r="D1448" s="56"/>
      <c r="E1448" s="52"/>
      <c r="F1448" s="17"/>
      <c r="G1448" s="17"/>
      <c r="H1448" s="17"/>
      <c r="I1448" s="21"/>
      <c r="J1448" s="17"/>
      <c r="K1448" s="20">
        <f>IF(FluxoCaixa10131514[[#This Row],[Movimento ]]="Saldo Inicial",FluxoCaixa10131514[[#This Row],[R$ (Valores)]],K1447+FluxoCaixa10131514[[#This Row],[Valores Receitas / Despesas]])</f>
        <v>208.91000000004578</v>
      </c>
      <c r="L1448" s="5">
        <f>IF(FluxoCaixa10131514[[#This Row],[Entrada / Saída]]="Saída",FluxoCaixa10131514[[#This Row],[R$ (Valores)]]*-1,FluxoCaixa10131514[[#This Row],[R$ (Valores)]])</f>
        <v>0</v>
      </c>
    </row>
    <row r="1449" spans="2:12">
      <c r="B1449" s="48"/>
      <c r="C1449" s="48"/>
      <c r="D1449" s="56"/>
      <c r="E1449" s="52"/>
      <c r="F1449" s="17"/>
      <c r="G1449" s="17"/>
      <c r="H1449" s="17"/>
      <c r="I1449" s="21"/>
      <c r="J1449" s="17"/>
      <c r="K1449" s="20">
        <f>IF(FluxoCaixa10131514[[#This Row],[Movimento ]]="Saldo Inicial",FluxoCaixa10131514[[#This Row],[R$ (Valores)]],K1448+FluxoCaixa10131514[[#This Row],[Valores Receitas / Despesas]])</f>
        <v>208.91000000004578</v>
      </c>
      <c r="L1449" s="5">
        <f>IF(FluxoCaixa10131514[[#This Row],[Entrada / Saída]]="Saída",FluxoCaixa10131514[[#This Row],[R$ (Valores)]]*-1,FluxoCaixa10131514[[#This Row],[R$ (Valores)]])</f>
        <v>0</v>
      </c>
    </row>
    <row r="1450" spans="2:12">
      <c r="B1450" s="48"/>
      <c r="C1450" s="48"/>
      <c r="D1450" s="56"/>
      <c r="E1450" s="52"/>
      <c r="F1450" s="45"/>
      <c r="G1450" s="17"/>
      <c r="H1450" s="17"/>
      <c r="I1450" s="54"/>
      <c r="J1450" s="45"/>
      <c r="K1450" s="47">
        <f>IF(FluxoCaixa10131514[[#This Row],[Movimento ]]="Saldo Inicial",FluxoCaixa10131514[[#This Row],[R$ (Valores)]],K1449+FluxoCaixa10131514[[#This Row],[Valores Receitas / Despesas]])</f>
        <v>208.91000000004578</v>
      </c>
      <c r="L1450" s="53">
        <f>IF(FluxoCaixa10131514[[#This Row],[Entrada / Saída]]="Saída",FluxoCaixa10131514[[#This Row],[R$ (Valores)]]*-1,FluxoCaixa10131514[[#This Row],[R$ (Valores)]])</f>
        <v>0</v>
      </c>
    </row>
    <row r="1451" spans="2:12">
      <c r="B1451" s="48"/>
      <c r="C1451" s="48"/>
      <c r="D1451" s="56"/>
      <c r="E1451" s="52"/>
      <c r="F1451" s="17"/>
      <c r="G1451" s="17"/>
      <c r="H1451" s="17"/>
      <c r="I1451" s="21"/>
      <c r="J1451" s="17"/>
      <c r="K1451" s="20">
        <f>IF(FluxoCaixa10131514[[#This Row],[Movimento ]]="Saldo Inicial",FluxoCaixa10131514[[#This Row],[R$ (Valores)]],K1450+FluxoCaixa10131514[[#This Row],[Valores Receitas / Despesas]])</f>
        <v>208.91000000004578</v>
      </c>
      <c r="L1451" s="5">
        <f>IF(FluxoCaixa10131514[[#This Row],[Entrada / Saída]]="Saída",FluxoCaixa10131514[[#This Row],[R$ (Valores)]]*-1,FluxoCaixa10131514[[#This Row],[R$ (Valores)]])</f>
        <v>0</v>
      </c>
    </row>
    <row r="1452" spans="2:12">
      <c r="B1452" s="48"/>
      <c r="C1452" s="48"/>
      <c r="D1452" s="56"/>
      <c r="E1452" s="52"/>
      <c r="F1452" s="17"/>
      <c r="G1452" s="17"/>
      <c r="H1452" s="17"/>
      <c r="I1452" s="21"/>
      <c r="J1452" s="17"/>
      <c r="K1452" s="20">
        <f>IF(FluxoCaixa10131514[[#This Row],[Movimento ]]="Saldo Inicial",FluxoCaixa10131514[[#This Row],[R$ (Valores)]],K1451+FluxoCaixa10131514[[#This Row],[Valores Receitas / Despesas]])</f>
        <v>208.91000000004578</v>
      </c>
      <c r="L1452" s="5">
        <f>IF(FluxoCaixa10131514[[#This Row],[Entrada / Saída]]="Saída",FluxoCaixa10131514[[#This Row],[R$ (Valores)]]*-1,FluxoCaixa10131514[[#This Row],[R$ (Valores)]])</f>
        <v>0</v>
      </c>
    </row>
    <row r="1453" spans="2:12">
      <c r="B1453" s="48"/>
      <c r="C1453" s="48"/>
      <c r="D1453" s="56"/>
      <c r="E1453" s="52"/>
      <c r="F1453" s="17"/>
      <c r="G1453" s="17"/>
      <c r="H1453" s="17"/>
      <c r="I1453" s="21"/>
      <c r="J1453" s="17"/>
      <c r="K1453" s="20">
        <f>IF(FluxoCaixa10131514[[#This Row],[Movimento ]]="Saldo Inicial",FluxoCaixa10131514[[#This Row],[R$ (Valores)]],K1452+FluxoCaixa10131514[[#This Row],[Valores Receitas / Despesas]])</f>
        <v>208.91000000004578</v>
      </c>
      <c r="L1453" s="5">
        <f>IF(FluxoCaixa10131514[[#This Row],[Entrada / Saída]]="Saída",FluxoCaixa10131514[[#This Row],[R$ (Valores)]]*-1,FluxoCaixa10131514[[#This Row],[R$ (Valores)]])</f>
        <v>0</v>
      </c>
    </row>
    <row r="1454" spans="2:12">
      <c r="B1454" s="48"/>
      <c r="C1454" s="48"/>
      <c r="D1454" s="56"/>
      <c r="E1454" s="52"/>
      <c r="F1454" s="17"/>
      <c r="G1454" s="17"/>
      <c r="H1454" s="17"/>
      <c r="I1454" s="21"/>
      <c r="J1454" s="17"/>
      <c r="K1454" s="20">
        <f>IF(FluxoCaixa10131514[[#This Row],[Movimento ]]="Saldo Inicial",FluxoCaixa10131514[[#This Row],[R$ (Valores)]],K1453+FluxoCaixa10131514[[#This Row],[Valores Receitas / Despesas]])</f>
        <v>208.91000000004578</v>
      </c>
      <c r="L1454" s="5">
        <f>IF(FluxoCaixa10131514[[#This Row],[Entrada / Saída]]="Saída",FluxoCaixa10131514[[#This Row],[R$ (Valores)]]*-1,FluxoCaixa10131514[[#This Row],[R$ (Valores)]])</f>
        <v>0</v>
      </c>
    </row>
    <row r="1455" spans="2:12">
      <c r="B1455" s="48"/>
      <c r="C1455" s="48"/>
      <c r="D1455" s="56"/>
      <c r="E1455" s="52"/>
      <c r="F1455" s="17"/>
      <c r="G1455" s="17"/>
      <c r="H1455" s="17"/>
      <c r="I1455" s="21"/>
      <c r="J1455" s="17"/>
      <c r="K1455" s="20">
        <f>IF(FluxoCaixa10131514[[#This Row],[Movimento ]]="Saldo Inicial",FluxoCaixa10131514[[#This Row],[R$ (Valores)]],K1454+FluxoCaixa10131514[[#This Row],[Valores Receitas / Despesas]])</f>
        <v>208.91000000004578</v>
      </c>
      <c r="L1455" s="5">
        <f>IF(FluxoCaixa10131514[[#This Row],[Entrada / Saída]]="Saída",FluxoCaixa10131514[[#This Row],[R$ (Valores)]]*-1,FluxoCaixa10131514[[#This Row],[R$ (Valores)]])</f>
        <v>0</v>
      </c>
    </row>
    <row r="1456" spans="2:12">
      <c r="B1456" s="48"/>
      <c r="C1456" s="48"/>
      <c r="D1456" s="56"/>
      <c r="E1456" s="52"/>
      <c r="F1456" s="17"/>
      <c r="G1456" s="17"/>
      <c r="H1456" s="17"/>
      <c r="I1456" s="21"/>
      <c r="J1456" s="17"/>
      <c r="K1456" s="20">
        <f>IF(FluxoCaixa10131514[[#This Row],[Movimento ]]="Saldo Inicial",FluxoCaixa10131514[[#This Row],[R$ (Valores)]],K1455+FluxoCaixa10131514[[#This Row],[Valores Receitas / Despesas]])</f>
        <v>208.91000000004578</v>
      </c>
      <c r="L1456" s="5">
        <f>IF(FluxoCaixa10131514[[#This Row],[Entrada / Saída]]="Saída",FluxoCaixa10131514[[#This Row],[R$ (Valores)]]*-1,FluxoCaixa10131514[[#This Row],[R$ (Valores)]])</f>
        <v>0</v>
      </c>
    </row>
    <row r="1457" spans="2:12">
      <c r="B1457" s="48"/>
      <c r="C1457" s="48"/>
      <c r="D1457" s="56"/>
      <c r="E1457" s="52"/>
      <c r="F1457" s="17"/>
      <c r="G1457" s="45"/>
      <c r="H1457" s="17"/>
      <c r="I1457" s="21"/>
      <c r="J1457" s="17"/>
      <c r="K1457" s="20">
        <f>IF(FluxoCaixa10131514[[#This Row],[Movimento ]]="Saldo Inicial",FluxoCaixa10131514[[#This Row],[R$ (Valores)]],K1456+FluxoCaixa10131514[[#This Row],[Valores Receitas / Despesas]])</f>
        <v>208.91000000004578</v>
      </c>
      <c r="L1457" s="5">
        <f>IF(FluxoCaixa10131514[[#This Row],[Entrada / Saída]]="Saída",FluxoCaixa10131514[[#This Row],[R$ (Valores)]]*-1,FluxoCaixa10131514[[#This Row],[R$ (Valores)]])</f>
        <v>0</v>
      </c>
    </row>
    <row r="1458" spans="2:12">
      <c r="B1458" s="48"/>
      <c r="C1458" s="48"/>
      <c r="D1458" s="56"/>
      <c r="E1458" s="52"/>
      <c r="F1458" s="45"/>
      <c r="G1458" s="17"/>
      <c r="H1458" s="17"/>
      <c r="I1458" s="54"/>
      <c r="J1458" s="45"/>
      <c r="K1458" s="47">
        <f>IF(FluxoCaixa10131514[[#This Row],[Movimento ]]="Saldo Inicial",FluxoCaixa10131514[[#This Row],[R$ (Valores)]],K1457+FluxoCaixa10131514[[#This Row],[Valores Receitas / Despesas]])</f>
        <v>208.91000000004578</v>
      </c>
      <c r="L1458" s="53">
        <f>IF(FluxoCaixa10131514[[#This Row],[Entrada / Saída]]="Saída",FluxoCaixa10131514[[#This Row],[R$ (Valores)]]*-1,FluxoCaixa10131514[[#This Row],[R$ (Valores)]])</f>
        <v>0</v>
      </c>
    </row>
    <row r="1459" spans="2:12">
      <c r="B1459" s="48"/>
      <c r="C1459" s="48"/>
      <c r="D1459" s="56"/>
      <c r="E1459" s="52"/>
      <c r="F1459" s="17"/>
      <c r="G1459" s="17"/>
      <c r="H1459" s="17"/>
      <c r="I1459" s="21"/>
      <c r="J1459" s="17"/>
      <c r="K1459" s="20">
        <f>IF(FluxoCaixa10131514[[#This Row],[Movimento ]]="Saldo Inicial",FluxoCaixa10131514[[#This Row],[R$ (Valores)]],K1458+FluxoCaixa10131514[[#This Row],[Valores Receitas / Despesas]])</f>
        <v>208.91000000004578</v>
      </c>
      <c r="L1459" s="5">
        <f>IF(FluxoCaixa10131514[[#This Row],[Entrada / Saída]]="Saída",FluxoCaixa10131514[[#This Row],[R$ (Valores)]]*-1,FluxoCaixa10131514[[#This Row],[R$ (Valores)]])</f>
        <v>0</v>
      </c>
    </row>
    <row r="1460" spans="2:12">
      <c r="B1460" s="48"/>
      <c r="C1460" s="48"/>
      <c r="D1460" s="56"/>
      <c r="E1460" s="52"/>
      <c r="F1460" s="17"/>
      <c r="G1460" s="17"/>
      <c r="H1460" s="17"/>
      <c r="I1460" s="21"/>
      <c r="J1460" s="17"/>
      <c r="K1460" s="20">
        <f>IF(FluxoCaixa10131514[[#This Row],[Movimento ]]="Saldo Inicial",FluxoCaixa10131514[[#This Row],[R$ (Valores)]],K1459+FluxoCaixa10131514[[#This Row],[Valores Receitas / Despesas]])</f>
        <v>208.91000000004578</v>
      </c>
      <c r="L1460" s="5">
        <f>IF(FluxoCaixa10131514[[#This Row],[Entrada / Saída]]="Saída",FluxoCaixa10131514[[#This Row],[R$ (Valores)]]*-1,FluxoCaixa10131514[[#This Row],[R$ (Valores)]])</f>
        <v>0</v>
      </c>
    </row>
    <row r="1461" spans="2:12">
      <c r="B1461" s="48"/>
      <c r="C1461" s="48"/>
      <c r="D1461" s="56"/>
      <c r="E1461" s="52"/>
      <c r="F1461" s="17"/>
      <c r="G1461" s="17"/>
      <c r="H1461" s="17"/>
      <c r="I1461" s="21"/>
      <c r="J1461" s="17"/>
      <c r="K1461" s="20">
        <f>IF(FluxoCaixa10131514[[#This Row],[Movimento ]]="Saldo Inicial",FluxoCaixa10131514[[#This Row],[R$ (Valores)]],K1460+FluxoCaixa10131514[[#This Row],[Valores Receitas / Despesas]])</f>
        <v>208.91000000004578</v>
      </c>
      <c r="L1461" s="5">
        <f>IF(FluxoCaixa10131514[[#This Row],[Entrada / Saída]]="Saída",FluxoCaixa10131514[[#This Row],[R$ (Valores)]]*-1,FluxoCaixa10131514[[#This Row],[R$ (Valores)]])</f>
        <v>0</v>
      </c>
    </row>
    <row r="1462" spans="2:12">
      <c r="B1462" s="48"/>
      <c r="C1462" s="48"/>
      <c r="D1462" s="56"/>
      <c r="E1462" s="52"/>
      <c r="F1462" s="17"/>
      <c r="G1462" s="17"/>
      <c r="H1462" s="17"/>
      <c r="I1462" s="21"/>
      <c r="J1462" s="17"/>
      <c r="K1462" s="20">
        <f>IF(FluxoCaixa10131514[[#This Row],[Movimento ]]="Saldo Inicial",FluxoCaixa10131514[[#This Row],[R$ (Valores)]],K1461+FluxoCaixa10131514[[#This Row],[Valores Receitas / Despesas]])</f>
        <v>208.91000000004578</v>
      </c>
      <c r="L1462" s="5">
        <f>IF(FluxoCaixa10131514[[#This Row],[Entrada / Saída]]="Saída",FluxoCaixa10131514[[#This Row],[R$ (Valores)]]*-1,FluxoCaixa10131514[[#This Row],[R$ (Valores)]])</f>
        <v>0</v>
      </c>
    </row>
    <row r="1463" spans="2:12">
      <c r="B1463" s="48"/>
      <c r="C1463" s="48"/>
      <c r="D1463" s="56"/>
      <c r="E1463" s="52"/>
      <c r="F1463" s="17"/>
      <c r="G1463" s="17"/>
      <c r="H1463" s="17"/>
      <c r="I1463" s="21"/>
      <c r="J1463" s="17"/>
      <c r="K1463" s="20">
        <f>IF(FluxoCaixa10131514[[#This Row],[Movimento ]]="Saldo Inicial",FluxoCaixa10131514[[#This Row],[R$ (Valores)]],K1462+FluxoCaixa10131514[[#This Row],[Valores Receitas / Despesas]])</f>
        <v>208.91000000004578</v>
      </c>
      <c r="L1463" s="5">
        <f>IF(FluxoCaixa10131514[[#This Row],[Entrada / Saída]]="Saída",FluxoCaixa10131514[[#This Row],[R$ (Valores)]]*-1,FluxoCaixa10131514[[#This Row],[R$ (Valores)]])</f>
        <v>0</v>
      </c>
    </row>
    <row r="1464" spans="2:12">
      <c r="B1464" s="48"/>
      <c r="C1464" s="48"/>
      <c r="D1464" s="56"/>
      <c r="E1464" s="52"/>
      <c r="F1464" s="17"/>
      <c r="G1464" s="17"/>
      <c r="H1464" s="17"/>
      <c r="I1464" s="21"/>
      <c r="J1464" s="17"/>
      <c r="K1464" s="20">
        <f>IF(FluxoCaixa10131514[[#This Row],[Movimento ]]="Saldo Inicial",FluxoCaixa10131514[[#This Row],[R$ (Valores)]],K1463+FluxoCaixa10131514[[#This Row],[Valores Receitas / Despesas]])</f>
        <v>208.91000000004578</v>
      </c>
      <c r="L1464" s="5">
        <f>IF(FluxoCaixa10131514[[#This Row],[Entrada / Saída]]="Saída",FluxoCaixa10131514[[#This Row],[R$ (Valores)]]*-1,FluxoCaixa10131514[[#This Row],[R$ (Valores)]])</f>
        <v>0</v>
      </c>
    </row>
    <row r="1465" spans="2:12">
      <c r="B1465" s="48"/>
      <c r="C1465" s="48"/>
      <c r="D1465" s="16"/>
      <c r="E1465" s="48"/>
      <c r="F1465" s="17"/>
      <c r="G1465" s="17"/>
      <c r="H1465" s="17"/>
      <c r="I1465" s="21"/>
      <c r="J1465" s="17"/>
      <c r="K1465" s="20">
        <f>IF(FluxoCaixa10131514[[#This Row],[Movimento ]]="Saldo Inicial",FluxoCaixa10131514[[#This Row],[R$ (Valores)]],K1464+FluxoCaixa10131514[[#This Row],[Valores Receitas / Despesas]])</f>
        <v>208.91000000004578</v>
      </c>
      <c r="L1465" s="53">
        <f>IF(FluxoCaixa10131514[[#This Row],[Entrada / Saída]]="Saída",FluxoCaixa10131514[[#This Row],[R$ (Valores)]]*-1,FluxoCaixa10131514[[#This Row],[R$ (Valores)]])</f>
        <v>0</v>
      </c>
    </row>
    <row r="1466" spans="2:12">
      <c r="B1466" s="48"/>
      <c r="C1466" s="48"/>
      <c r="D1466" s="16"/>
      <c r="E1466" s="48"/>
      <c r="F1466" s="17"/>
      <c r="G1466" s="17"/>
      <c r="H1466" s="17"/>
      <c r="I1466" s="21"/>
      <c r="J1466" s="17"/>
      <c r="K1466" s="20">
        <f>IF(FluxoCaixa10131514[[#This Row],[Movimento ]]="Saldo Inicial",FluxoCaixa10131514[[#This Row],[R$ (Valores)]],K1465+FluxoCaixa10131514[[#This Row],[Valores Receitas / Despesas]])</f>
        <v>208.91000000004578</v>
      </c>
      <c r="L1466" s="5">
        <f>IF(FluxoCaixa10131514[[#This Row],[Entrada / Saída]]="Saída",FluxoCaixa10131514[[#This Row],[R$ (Valores)]]*-1,FluxoCaixa10131514[[#This Row],[R$ (Valores)]])</f>
        <v>0</v>
      </c>
    </row>
    <row r="1467" spans="2:12">
      <c r="B1467" s="48"/>
      <c r="C1467" s="48"/>
      <c r="D1467" s="16"/>
      <c r="E1467" s="48"/>
      <c r="F1467" s="17"/>
      <c r="G1467" s="17"/>
      <c r="H1467" s="17"/>
      <c r="I1467" s="21"/>
      <c r="J1467" s="17"/>
      <c r="K1467" s="20">
        <f>IF(FluxoCaixa10131514[[#This Row],[Movimento ]]="Saldo Inicial",FluxoCaixa10131514[[#This Row],[R$ (Valores)]],K1466+FluxoCaixa10131514[[#This Row],[Valores Receitas / Despesas]])</f>
        <v>208.91000000004578</v>
      </c>
      <c r="L1467" s="5">
        <f>IF(FluxoCaixa10131514[[#This Row],[Entrada / Saída]]="Saída",FluxoCaixa10131514[[#This Row],[R$ (Valores)]]*-1,FluxoCaixa10131514[[#This Row],[R$ (Valores)]])</f>
        <v>0</v>
      </c>
    </row>
    <row r="1468" spans="2:12">
      <c r="B1468" s="48"/>
      <c r="C1468" s="48"/>
      <c r="D1468" s="16"/>
      <c r="E1468" s="48"/>
      <c r="F1468" s="17"/>
      <c r="G1468" s="17"/>
      <c r="H1468" s="17"/>
      <c r="I1468" s="21"/>
      <c r="J1468" s="17"/>
      <c r="K1468" s="20">
        <f>IF(FluxoCaixa10131514[[#This Row],[Movimento ]]="Saldo Inicial",FluxoCaixa10131514[[#This Row],[R$ (Valores)]],K1467+FluxoCaixa10131514[[#This Row],[Valores Receitas / Despesas]])</f>
        <v>208.91000000004578</v>
      </c>
      <c r="L1468" s="5">
        <f>IF(FluxoCaixa10131514[[#This Row],[Entrada / Saída]]="Saída",FluxoCaixa10131514[[#This Row],[R$ (Valores)]]*-1,FluxoCaixa10131514[[#This Row],[R$ (Valores)]])</f>
        <v>0</v>
      </c>
    </row>
    <row r="1469" spans="2:12">
      <c r="B1469" s="48"/>
      <c r="C1469" s="48"/>
      <c r="D1469" s="16"/>
      <c r="E1469" s="48"/>
      <c r="F1469" s="17"/>
      <c r="G1469" s="17"/>
      <c r="H1469" s="17"/>
      <c r="I1469" s="21"/>
      <c r="J1469" s="17"/>
      <c r="K1469" s="20">
        <f>IF(FluxoCaixa10131514[[#This Row],[Movimento ]]="Saldo Inicial",FluxoCaixa10131514[[#This Row],[R$ (Valores)]],K1468+FluxoCaixa10131514[[#This Row],[Valores Receitas / Despesas]])</f>
        <v>208.91000000004578</v>
      </c>
      <c r="L1469" s="5">
        <f>IF(FluxoCaixa10131514[[#This Row],[Entrada / Saída]]="Saída",FluxoCaixa10131514[[#This Row],[R$ (Valores)]]*-1,FluxoCaixa10131514[[#This Row],[R$ (Valores)]])</f>
        <v>0</v>
      </c>
    </row>
    <row r="1470" spans="2:12">
      <c r="B1470" s="48"/>
      <c r="C1470" s="48"/>
      <c r="D1470" s="16"/>
      <c r="E1470" s="48"/>
      <c r="F1470" s="17"/>
      <c r="G1470" s="17"/>
      <c r="H1470" s="17"/>
      <c r="I1470" s="21"/>
      <c r="J1470" s="17"/>
      <c r="K1470" s="20">
        <f>IF(FluxoCaixa10131514[[#This Row],[Movimento ]]="Saldo Inicial",FluxoCaixa10131514[[#This Row],[R$ (Valores)]],K1469+FluxoCaixa10131514[[#This Row],[Valores Receitas / Despesas]])</f>
        <v>208.91000000004578</v>
      </c>
      <c r="L1470" s="5">
        <f>IF(FluxoCaixa10131514[[#This Row],[Entrada / Saída]]="Saída",FluxoCaixa10131514[[#This Row],[R$ (Valores)]]*-1,FluxoCaixa10131514[[#This Row],[R$ (Valores)]])</f>
        <v>0</v>
      </c>
    </row>
    <row r="1471" spans="2:12">
      <c r="B1471" s="48"/>
      <c r="C1471" s="48"/>
      <c r="D1471" s="16"/>
      <c r="E1471" s="48"/>
      <c r="F1471" s="17"/>
      <c r="G1471" s="17"/>
      <c r="H1471" s="17"/>
      <c r="I1471" s="21"/>
      <c r="J1471" s="17"/>
      <c r="K1471" s="20">
        <f>IF(FluxoCaixa10131514[[#This Row],[Movimento ]]="Saldo Inicial",FluxoCaixa10131514[[#This Row],[R$ (Valores)]],K1470+FluxoCaixa10131514[[#This Row],[Valores Receitas / Despesas]])</f>
        <v>208.91000000004578</v>
      </c>
      <c r="L1471" s="5">
        <f>IF(FluxoCaixa10131514[[#This Row],[Entrada / Saída]]="Saída",FluxoCaixa10131514[[#This Row],[R$ (Valores)]]*-1,FluxoCaixa10131514[[#This Row],[R$ (Valores)]])</f>
        <v>0</v>
      </c>
    </row>
    <row r="1472" spans="2:12">
      <c r="B1472" s="48"/>
      <c r="C1472" s="48"/>
      <c r="D1472" s="56"/>
      <c r="E1472" s="52"/>
      <c r="F1472" s="45"/>
      <c r="G1472" s="17"/>
      <c r="H1472" s="17"/>
      <c r="I1472" s="54"/>
      <c r="J1472" s="45"/>
      <c r="K1472" s="47">
        <f>IF(FluxoCaixa10131514[[#This Row],[Movimento ]]="Saldo Inicial",FluxoCaixa10131514[[#This Row],[R$ (Valores)]],K1471+FluxoCaixa10131514[[#This Row],[Valores Receitas / Despesas]])</f>
        <v>208.91000000004578</v>
      </c>
      <c r="L1472" s="53">
        <f>IF(FluxoCaixa10131514[[#This Row],[Entrada / Saída]]="Saída",FluxoCaixa10131514[[#This Row],[R$ (Valores)]]*-1,FluxoCaixa10131514[[#This Row],[R$ (Valores)]])</f>
        <v>0</v>
      </c>
    </row>
    <row r="1473" spans="2:12">
      <c r="B1473" s="48"/>
      <c r="C1473" s="48"/>
      <c r="D1473" s="56"/>
      <c r="E1473" s="52"/>
      <c r="F1473" s="17"/>
      <c r="G1473" s="17"/>
      <c r="H1473" s="17"/>
      <c r="I1473" s="21"/>
      <c r="J1473" s="17"/>
      <c r="K1473" s="20">
        <f>IF(FluxoCaixa10131514[[#This Row],[Movimento ]]="Saldo Inicial",FluxoCaixa10131514[[#This Row],[R$ (Valores)]],K1472+FluxoCaixa10131514[[#This Row],[Valores Receitas / Despesas]])</f>
        <v>208.91000000004578</v>
      </c>
      <c r="L1473" s="5">
        <f>IF(FluxoCaixa10131514[[#This Row],[Entrada / Saída]]="Saída",FluxoCaixa10131514[[#This Row],[R$ (Valores)]]*-1,FluxoCaixa10131514[[#This Row],[R$ (Valores)]])</f>
        <v>0</v>
      </c>
    </row>
    <row r="1474" spans="2:12">
      <c r="B1474" s="48"/>
      <c r="C1474" s="48"/>
      <c r="D1474" s="56"/>
      <c r="E1474" s="52"/>
      <c r="F1474" s="17"/>
      <c r="G1474" s="17"/>
      <c r="H1474" s="17"/>
      <c r="I1474" s="21"/>
      <c r="J1474" s="17"/>
      <c r="K1474" s="20">
        <f>IF(FluxoCaixa10131514[[#This Row],[Movimento ]]="Saldo Inicial",FluxoCaixa10131514[[#This Row],[R$ (Valores)]],K1473+FluxoCaixa10131514[[#This Row],[Valores Receitas / Despesas]])</f>
        <v>208.91000000004578</v>
      </c>
      <c r="L1474" s="5">
        <f>IF(FluxoCaixa10131514[[#This Row],[Entrada / Saída]]="Saída",FluxoCaixa10131514[[#This Row],[R$ (Valores)]]*-1,FluxoCaixa10131514[[#This Row],[R$ (Valores)]])</f>
        <v>0</v>
      </c>
    </row>
    <row r="1475" spans="2:12">
      <c r="B1475" s="48"/>
      <c r="C1475" s="48"/>
      <c r="D1475" s="56"/>
      <c r="E1475" s="52"/>
      <c r="F1475" s="17"/>
      <c r="G1475" s="17"/>
      <c r="H1475" s="17"/>
      <c r="I1475" s="21"/>
      <c r="J1475" s="17"/>
      <c r="K1475" s="20">
        <f>IF(FluxoCaixa10131514[[#This Row],[Movimento ]]="Saldo Inicial",FluxoCaixa10131514[[#This Row],[R$ (Valores)]],K1474+FluxoCaixa10131514[[#This Row],[Valores Receitas / Despesas]])</f>
        <v>208.91000000004578</v>
      </c>
      <c r="L1475" s="5">
        <f>IF(FluxoCaixa10131514[[#This Row],[Entrada / Saída]]="Saída",FluxoCaixa10131514[[#This Row],[R$ (Valores)]]*-1,FluxoCaixa10131514[[#This Row],[R$ (Valores)]])</f>
        <v>0</v>
      </c>
    </row>
    <row r="1476" spans="2:12">
      <c r="B1476" s="48"/>
      <c r="C1476" s="48"/>
      <c r="D1476" s="56"/>
      <c r="E1476" s="52"/>
      <c r="F1476" s="17"/>
      <c r="G1476" s="17"/>
      <c r="H1476" s="17"/>
      <c r="I1476" s="21"/>
      <c r="J1476" s="17"/>
      <c r="K1476" s="20">
        <f>IF(FluxoCaixa10131514[[#This Row],[Movimento ]]="Saldo Inicial",FluxoCaixa10131514[[#This Row],[R$ (Valores)]],K1475+FluxoCaixa10131514[[#This Row],[Valores Receitas / Despesas]])</f>
        <v>208.91000000004578</v>
      </c>
      <c r="L1476" s="5">
        <f>IF(FluxoCaixa10131514[[#This Row],[Entrada / Saída]]="Saída",FluxoCaixa10131514[[#This Row],[R$ (Valores)]]*-1,FluxoCaixa10131514[[#This Row],[R$ (Valores)]])</f>
        <v>0</v>
      </c>
    </row>
    <row r="1477" spans="2:12">
      <c r="B1477" s="48"/>
      <c r="C1477" s="48"/>
      <c r="D1477" s="56"/>
      <c r="E1477" s="52"/>
      <c r="F1477" s="17"/>
      <c r="G1477" s="17"/>
      <c r="H1477" s="17"/>
      <c r="I1477" s="21"/>
      <c r="J1477" s="17"/>
      <c r="K1477" s="20">
        <f>IF(FluxoCaixa10131514[[#This Row],[Movimento ]]="Saldo Inicial",FluxoCaixa10131514[[#This Row],[R$ (Valores)]],K1476+FluxoCaixa10131514[[#This Row],[Valores Receitas / Despesas]])</f>
        <v>208.91000000004578</v>
      </c>
      <c r="L1477" s="5">
        <f>IF(FluxoCaixa10131514[[#This Row],[Entrada / Saída]]="Saída",FluxoCaixa10131514[[#This Row],[R$ (Valores)]]*-1,FluxoCaixa10131514[[#This Row],[R$ (Valores)]])</f>
        <v>0</v>
      </c>
    </row>
    <row r="1478" spans="2:12">
      <c r="B1478" s="48"/>
      <c r="C1478" s="48"/>
      <c r="D1478" s="56"/>
      <c r="E1478" s="52"/>
      <c r="F1478" s="45"/>
      <c r="G1478" s="17"/>
      <c r="H1478" s="17"/>
      <c r="I1478" s="54"/>
      <c r="J1478" s="45"/>
      <c r="K1478" s="47">
        <f>IF(FluxoCaixa10131514[[#This Row],[Movimento ]]="Saldo Inicial",FluxoCaixa10131514[[#This Row],[R$ (Valores)]],K1477+FluxoCaixa10131514[[#This Row],[Valores Receitas / Despesas]])</f>
        <v>208.91000000004578</v>
      </c>
      <c r="L1478" s="53">
        <f>IF(FluxoCaixa10131514[[#This Row],[Entrada / Saída]]="Saída",FluxoCaixa10131514[[#This Row],[R$ (Valores)]]*-1,FluxoCaixa10131514[[#This Row],[R$ (Valores)]])</f>
        <v>0</v>
      </c>
    </row>
    <row r="1479" spans="2:12">
      <c r="B1479" s="48"/>
      <c r="C1479" s="48"/>
      <c r="D1479" s="56"/>
      <c r="E1479" s="52"/>
      <c r="F1479" s="17"/>
      <c r="G1479" s="17"/>
      <c r="H1479" s="17"/>
      <c r="I1479" s="21"/>
      <c r="J1479" s="17"/>
      <c r="K1479" s="20">
        <f>IF(FluxoCaixa10131514[[#This Row],[Movimento ]]="Saldo Inicial",FluxoCaixa10131514[[#This Row],[R$ (Valores)]],K1478+FluxoCaixa10131514[[#This Row],[Valores Receitas / Despesas]])</f>
        <v>208.91000000004578</v>
      </c>
      <c r="L1479" s="5">
        <f>IF(FluxoCaixa10131514[[#This Row],[Entrada / Saída]]="Saída",FluxoCaixa10131514[[#This Row],[R$ (Valores)]]*-1,FluxoCaixa10131514[[#This Row],[R$ (Valores)]])</f>
        <v>0</v>
      </c>
    </row>
    <row r="1480" spans="2:12">
      <c r="B1480" s="48"/>
      <c r="C1480" s="48"/>
      <c r="D1480" s="56"/>
      <c r="E1480" s="52"/>
      <c r="F1480" s="17"/>
      <c r="G1480" s="17"/>
      <c r="H1480" s="17"/>
      <c r="I1480" s="21"/>
      <c r="J1480" s="17"/>
      <c r="K1480" s="20">
        <f>IF(FluxoCaixa10131514[[#This Row],[Movimento ]]="Saldo Inicial",FluxoCaixa10131514[[#This Row],[R$ (Valores)]],K1479+FluxoCaixa10131514[[#This Row],[Valores Receitas / Despesas]])</f>
        <v>208.91000000004578</v>
      </c>
      <c r="L1480" s="5">
        <f>IF(FluxoCaixa10131514[[#This Row],[Entrada / Saída]]="Saída",FluxoCaixa10131514[[#This Row],[R$ (Valores)]]*-1,FluxoCaixa10131514[[#This Row],[R$ (Valores)]])</f>
        <v>0</v>
      </c>
    </row>
    <row r="1481" spans="2:12">
      <c r="B1481" s="48"/>
      <c r="C1481" s="48"/>
      <c r="D1481" s="56"/>
      <c r="E1481" s="52"/>
      <c r="F1481" s="17"/>
      <c r="G1481" s="45"/>
      <c r="H1481" s="17"/>
      <c r="I1481" s="54"/>
      <c r="J1481" s="45"/>
      <c r="K1481" s="47">
        <f>IF(FluxoCaixa10131514[[#This Row],[Movimento ]]="Saldo Inicial",FluxoCaixa10131514[[#This Row],[R$ (Valores)]],K1480+FluxoCaixa10131514[[#This Row],[Valores Receitas / Despesas]])</f>
        <v>208.91000000004578</v>
      </c>
      <c r="L1481" s="53">
        <f>IF(FluxoCaixa10131514[[#This Row],[Entrada / Saída]]="Saída",FluxoCaixa10131514[[#This Row],[R$ (Valores)]]*-1,FluxoCaixa10131514[[#This Row],[R$ (Valores)]])</f>
        <v>0</v>
      </c>
    </row>
    <row r="1482" spans="2:12">
      <c r="B1482" s="48"/>
      <c r="C1482" s="48"/>
      <c r="D1482" s="56"/>
      <c r="E1482" s="52"/>
      <c r="F1482" s="17"/>
      <c r="G1482" s="17"/>
      <c r="H1482" s="17"/>
      <c r="I1482" s="21"/>
      <c r="J1482" s="17"/>
      <c r="K1482" s="20">
        <f>IF(FluxoCaixa10131514[[#This Row],[Movimento ]]="Saldo Inicial",FluxoCaixa10131514[[#This Row],[R$ (Valores)]],K1481+FluxoCaixa10131514[[#This Row],[Valores Receitas / Despesas]])</f>
        <v>208.91000000004578</v>
      </c>
      <c r="L1482" s="5">
        <f>IF(FluxoCaixa10131514[[#This Row],[Entrada / Saída]]="Saída",FluxoCaixa10131514[[#This Row],[R$ (Valores)]]*-1,FluxoCaixa10131514[[#This Row],[R$ (Valores)]])</f>
        <v>0</v>
      </c>
    </row>
    <row r="1483" spans="2:12">
      <c r="B1483" s="48"/>
      <c r="C1483" s="48"/>
      <c r="D1483" s="56"/>
      <c r="E1483" s="52"/>
      <c r="F1483" s="17"/>
      <c r="G1483" s="17"/>
      <c r="H1483" s="17"/>
      <c r="I1483" s="21"/>
      <c r="J1483" s="17"/>
      <c r="K1483" s="20">
        <f>IF(FluxoCaixa10131514[[#This Row],[Movimento ]]="Saldo Inicial",FluxoCaixa10131514[[#This Row],[R$ (Valores)]],K1482+FluxoCaixa10131514[[#This Row],[Valores Receitas / Despesas]])</f>
        <v>208.91000000004578</v>
      </c>
      <c r="L1483" s="5">
        <f>IF(FluxoCaixa10131514[[#This Row],[Entrada / Saída]]="Saída",FluxoCaixa10131514[[#This Row],[R$ (Valores)]]*-1,FluxoCaixa10131514[[#This Row],[R$ (Valores)]])</f>
        <v>0</v>
      </c>
    </row>
    <row r="1484" spans="2:12">
      <c r="B1484" s="48"/>
      <c r="C1484" s="48"/>
      <c r="D1484" s="56"/>
      <c r="E1484" s="52"/>
      <c r="F1484" s="17"/>
      <c r="G1484" s="17"/>
      <c r="H1484" s="17"/>
      <c r="I1484" s="21"/>
      <c r="J1484" s="17"/>
      <c r="K1484" s="20">
        <f>IF(FluxoCaixa10131514[[#This Row],[Movimento ]]="Saldo Inicial",FluxoCaixa10131514[[#This Row],[R$ (Valores)]],K1483+FluxoCaixa10131514[[#This Row],[Valores Receitas / Despesas]])</f>
        <v>208.91000000004578</v>
      </c>
      <c r="L1484" s="5">
        <f>IF(FluxoCaixa10131514[[#This Row],[Entrada / Saída]]="Saída",FluxoCaixa10131514[[#This Row],[R$ (Valores)]]*-1,FluxoCaixa10131514[[#This Row],[R$ (Valores)]])</f>
        <v>0</v>
      </c>
    </row>
    <row r="1485" spans="2:12">
      <c r="B1485" s="48"/>
      <c r="C1485" s="48"/>
      <c r="D1485" s="56"/>
      <c r="E1485" s="52"/>
      <c r="F1485" s="17"/>
      <c r="G1485" s="17"/>
      <c r="H1485" s="17"/>
      <c r="I1485" s="21"/>
      <c r="J1485" s="17"/>
      <c r="K1485" s="20">
        <f>IF(FluxoCaixa10131514[[#This Row],[Movimento ]]="Saldo Inicial",FluxoCaixa10131514[[#This Row],[R$ (Valores)]],K1484+FluxoCaixa10131514[[#This Row],[Valores Receitas / Despesas]])</f>
        <v>208.91000000004578</v>
      </c>
      <c r="L1485" s="5">
        <f>IF(FluxoCaixa10131514[[#This Row],[Entrada / Saída]]="Saída",FluxoCaixa10131514[[#This Row],[R$ (Valores)]]*-1,FluxoCaixa10131514[[#This Row],[R$ (Valores)]])</f>
        <v>0</v>
      </c>
    </row>
    <row r="1486" spans="2:12">
      <c r="B1486" s="48"/>
      <c r="C1486" s="48"/>
      <c r="D1486" s="56"/>
      <c r="E1486" s="52"/>
      <c r="F1486" s="17"/>
      <c r="G1486" s="17"/>
      <c r="H1486" s="17"/>
      <c r="I1486" s="21"/>
      <c r="J1486" s="17"/>
      <c r="K1486" s="20">
        <f>IF(FluxoCaixa10131514[[#This Row],[Movimento ]]="Saldo Inicial",FluxoCaixa10131514[[#This Row],[R$ (Valores)]],K1485+FluxoCaixa10131514[[#This Row],[Valores Receitas / Despesas]])</f>
        <v>208.91000000004578</v>
      </c>
      <c r="L1486" s="5">
        <f>IF(FluxoCaixa10131514[[#This Row],[Entrada / Saída]]="Saída",FluxoCaixa10131514[[#This Row],[R$ (Valores)]]*-1,FluxoCaixa10131514[[#This Row],[R$ (Valores)]])</f>
        <v>0</v>
      </c>
    </row>
    <row r="1487" spans="2:12">
      <c r="B1487" s="48"/>
      <c r="C1487" s="48"/>
      <c r="D1487" s="56"/>
      <c r="E1487" s="52"/>
      <c r="F1487" s="17"/>
      <c r="G1487" s="17"/>
      <c r="H1487" s="17"/>
      <c r="I1487" s="21"/>
      <c r="J1487" s="17"/>
      <c r="K1487" s="20">
        <f>IF(FluxoCaixa10131514[[#This Row],[Movimento ]]="Saldo Inicial",FluxoCaixa10131514[[#This Row],[R$ (Valores)]],K1486+FluxoCaixa10131514[[#This Row],[Valores Receitas / Despesas]])</f>
        <v>208.91000000004578</v>
      </c>
      <c r="L1487" s="5">
        <f>IF(FluxoCaixa10131514[[#This Row],[Entrada / Saída]]="Saída",FluxoCaixa10131514[[#This Row],[R$ (Valores)]]*-1,FluxoCaixa10131514[[#This Row],[R$ (Valores)]])</f>
        <v>0</v>
      </c>
    </row>
    <row r="1488" spans="2:12">
      <c r="B1488" s="48"/>
      <c r="C1488" s="48"/>
      <c r="D1488" s="56"/>
      <c r="E1488" s="52"/>
      <c r="F1488" s="17"/>
      <c r="G1488" s="17"/>
      <c r="H1488" s="17"/>
      <c r="I1488" s="21"/>
      <c r="J1488" s="17"/>
      <c r="K1488" s="20">
        <f>IF(FluxoCaixa10131514[[#This Row],[Movimento ]]="Saldo Inicial",FluxoCaixa10131514[[#This Row],[R$ (Valores)]],K1487+FluxoCaixa10131514[[#This Row],[Valores Receitas / Despesas]])</f>
        <v>208.91000000004578</v>
      </c>
      <c r="L1488" s="5">
        <f>IF(FluxoCaixa10131514[[#This Row],[Entrada / Saída]]="Saída",FluxoCaixa10131514[[#This Row],[R$ (Valores)]]*-1,FluxoCaixa10131514[[#This Row],[R$ (Valores)]])</f>
        <v>0</v>
      </c>
    </row>
    <row r="1489" spans="2:12">
      <c r="B1489" s="48"/>
      <c r="C1489" s="48"/>
      <c r="D1489" s="56"/>
      <c r="E1489" s="52"/>
      <c r="F1489" s="17"/>
      <c r="G1489" s="17"/>
      <c r="H1489" s="17"/>
      <c r="I1489" s="21"/>
      <c r="J1489" s="17"/>
      <c r="K1489" s="20">
        <f>IF(FluxoCaixa10131514[[#This Row],[Movimento ]]="Saldo Inicial",FluxoCaixa10131514[[#This Row],[R$ (Valores)]],K1488+FluxoCaixa10131514[[#This Row],[Valores Receitas / Despesas]])</f>
        <v>208.91000000004578</v>
      </c>
      <c r="L1489" s="5">
        <f>IF(FluxoCaixa10131514[[#This Row],[Entrada / Saída]]="Saída",FluxoCaixa10131514[[#This Row],[R$ (Valores)]]*-1,FluxoCaixa10131514[[#This Row],[R$ (Valores)]])</f>
        <v>0</v>
      </c>
    </row>
    <row r="1490" spans="2:12">
      <c r="B1490" s="48"/>
      <c r="C1490" s="48"/>
      <c r="D1490" s="56"/>
      <c r="E1490" s="52"/>
      <c r="F1490" s="17"/>
      <c r="G1490" s="17"/>
      <c r="H1490" s="17"/>
      <c r="I1490" s="21"/>
      <c r="J1490" s="17"/>
      <c r="K1490" s="20">
        <f>IF(FluxoCaixa10131514[[#This Row],[Movimento ]]="Saldo Inicial",FluxoCaixa10131514[[#This Row],[R$ (Valores)]],K1489+FluxoCaixa10131514[[#This Row],[Valores Receitas / Despesas]])</f>
        <v>208.91000000004578</v>
      </c>
      <c r="L1490" s="5">
        <f>IF(FluxoCaixa10131514[[#This Row],[Entrada / Saída]]="Saída",FluxoCaixa10131514[[#This Row],[R$ (Valores)]]*-1,FluxoCaixa10131514[[#This Row],[R$ (Valores)]])</f>
        <v>0</v>
      </c>
    </row>
    <row r="1491" spans="2:12">
      <c r="B1491" s="48"/>
      <c r="C1491" s="48"/>
      <c r="D1491" s="56"/>
      <c r="E1491" s="52"/>
      <c r="F1491" s="17"/>
      <c r="G1491" s="17"/>
      <c r="H1491" s="17"/>
      <c r="I1491" s="21"/>
      <c r="J1491" s="17"/>
      <c r="K1491" s="20">
        <f>IF(FluxoCaixa10131514[[#This Row],[Movimento ]]="Saldo Inicial",FluxoCaixa10131514[[#This Row],[R$ (Valores)]],K1490+FluxoCaixa10131514[[#This Row],[Valores Receitas / Despesas]])</f>
        <v>208.91000000004578</v>
      </c>
      <c r="L1491" s="5">
        <f>IF(FluxoCaixa10131514[[#This Row],[Entrada / Saída]]="Saída",FluxoCaixa10131514[[#This Row],[R$ (Valores)]]*-1,FluxoCaixa10131514[[#This Row],[R$ (Valores)]])</f>
        <v>0</v>
      </c>
    </row>
    <row r="1492" spans="2:12">
      <c r="B1492" s="48"/>
      <c r="C1492" s="48"/>
      <c r="D1492" s="56"/>
      <c r="E1492" s="52"/>
      <c r="F1492" s="17"/>
      <c r="G1492" s="17"/>
      <c r="H1492" s="17"/>
      <c r="I1492" s="21"/>
      <c r="J1492" s="17"/>
      <c r="K1492" s="20">
        <f>IF(FluxoCaixa10131514[[#This Row],[Movimento ]]="Saldo Inicial",FluxoCaixa10131514[[#This Row],[R$ (Valores)]],K1491+FluxoCaixa10131514[[#This Row],[Valores Receitas / Despesas]])</f>
        <v>208.91000000004578</v>
      </c>
      <c r="L1492" s="5">
        <f>IF(FluxoCaixa10131514[[#This Row],[Entrada / Saída]]="Saída",FluxoCaixa10131514[[#This Row],[R$ (Valores)]]*-1,FluxoCaixa10131514[[#This Row],[R$ (Valores)]])</f>
        <v>0</v>
      </c>
    </row>
    <row r="1493" spans="2:12">
      <c r="B1493" s="48"/>
      <c r="C1493" s="48"/>
      <c r="D1493" s="56"/>
      <c r="E1493" s="52"/>
      <c r="F1493" s="17"/>
      <c r="G1493" s="17"/>
      <c r="H1493" s="17"/>
      <c r="I1493" s="21"/>
      <c r="J1493" s="17"/>
      <c r="K1493" s="20">
        <f>IF(FluxoCaixa10131514[[#This Row],[Movimento ]]="Saldo Inicial",FluxoCaixa10131514[[#This Row],[R$ (Valores)]],K1492+FluxoCaixa10131514[[#This Row],[Valores Receitas / Despesas]])</f>
        <v>208.91000000004578</v>
      </c>
      <c r="L1493" s="5">
        <f>IF(FluxoCaixa10131514[[#This Row],[Entrada / Saída]]="Saída",FluxoCaixa10131514[[#This Row],[R$ (Valores)]]*-1,FluxoCaixa10131514[[#This Row],[R$ (Valores)]])</f>
        <v>0</v>
      </c>
    </row>
    <row r="1494" spans="2:12">
      <c r="B1494" s="48"/>
      <c r="C1494" s="48"/>
      <c r="D1494" s="56"/>
      <c r="E1494" s="52"/>
      <c r="F1494" s="17"/>
      <c r="G1494" s="17"/>
      <c r="H1494" s="17"/>
      <c r="I1494" s="21"/>
      <c r="J1494" s="17"/>
      <c r="K1494" s="20">
        <f>IF(FluxoCaixa10131514[[#This Row],[Movimento ]]="Saldo Inicial",FluxoCaixa10131514[[#This Row],[R$ (Valores)]],K1493+FluxoCaixa10131514[[#This Row],[Valores Receitas / Despesas]])</f>
        <v>208.91000000004578</v>
      </c>
      <c r="L1494" s="5">
        <f>IF(FluxoCaixa10131514[[#This Row],[Entrada / Saída]]="Saída",FluxoCaixa10131514[[#This Row],[R$ (Valores)]]*-1,FluxoCaixa10131514[[#This Row],[R$ (Valores)]])</f>
        <v>0</v>
      </c>
    </row>
    <row r="1495" spans="2:12">
      <c r="B1495" s="48"/>
      <c r="C1495" s="48"/>
      <c r="D1495" s="56"/>
      <c r="E1495" s="52"/>
      <c r="F1495" s="17"/>
      <c r="G1495" s="17"/>
      <c r="H1495" s="17"/>
      <c r="I1495" s="21"/>
      <c r="J1495" s="17"/>
      <c r="K1495" s="20">
        <f>IF(FluxoCaixa10131514[[#This Row],[Movimento ]]="Saldo Inicial",FluxoCaixa10131514[[#This Row],[R$ (Valores)]],K1494+FluxoCaixa10131514[[#This Row],[Valores Receitas / Despesas]])</f>
        <v>208.91000000004578</v>
      </c>
      <c r="L1495" s="5">
        <f>IF(FluxoCaixa10131514[[#This Row],[Entrada / Saída]]="Saída",FluxoCaixa10131514[[#This Row],[R$ (Valores)]]*-1,FluxoCaixa10131514[[#This Row],[R$ (Valores)]])</f>
        <v>0</v>
      </c>
    </row>
    <row r="1496" spans="2:12">
      <c r="B1496" s="48"/>
      <c r="C1496" s="48"/>
      <c r="D1496" s="56"/>
      <c r="E1496" s="52"/>
      <c r="F1496" s="17"/>
      <c r="G1496" s="17"/>
      <c r="H1496" s="17"/>
      <c r="I1496" s="21"/>
      <c r="J1496" s="17"/>
      <c r="K1496" s="20">
        <f>IF(FluxoCaixa10131514[[#This Row],[Movimento ]]="Saldo Inicial",FluxoCaixa10131514[[#This Row],[R$ (Valores)]],K1495+FluxoCaixa10131514[[#This Row],[Valores Receitas / Despesas]])</f>
        <v>208.91000000004578</v>
      </c>
      <c r="L1496" s="5">
        <f>IF(FluxoCaixa10131514[[#This Row],[Entrada / Saída]]="Saída",FluxoCaixa10131514[[#This Row],[R$ (Valores)]]*-1,FluxoCaixa10131514[[#This Row],[R$ (Valores)]])</f>
        <v>0</v>
      </c>
    </row>
    <row r="1497" spans="2:12">
      <c r="B1497" s="48"/>
      <c r="C1497" s="48"/>
      <c r="D1497" s="56"/>
      <c r="E1497" s="52"/>
      <c r="F1497" s="17"/>
      <c r="G1497" s="17"/>
      <c r="H1497" s="17"/>
      <c r="I1497" s="21"/>
      <c r="J1497" s="17"/>
      <c r="K1497" s="20">
        <f>IF(FluxoCaixa10131514[[#This Row],[Movimento ]]="Saldo Inicial",FluxoCaixa10131514[[#This Row],[R$ (Valores)]],K1496+FluxoCaixa10131514[[#This Row],[Valores Receitas / Despesas]])</f>
        <v>208.91000000004578</v>
      </c>
      <c r="L1497" s="5">
        <f>IF(FluxoCaixa10131514[[#This Row],[Entrada / Saída]]="Saída",FluxoCaixa10131514[[#This Row],[R$ (Valores)]]*-1,FluxoCaixa10131514[[#This Row],[R$ (Valores)]])</f>
        <v>0</v>
      </c>
    </row>
    <row r="1498" spans="2:12">
      <c r="B1498" s="48"/>
      <c r="C1498" s="48"/>
      <c r="D1498" s="56"/>
      <c r="E1498" s="52"/>
      <c r="F1498" s="17"/>
      <c r="G1498" s="17"/>
      <c r="H1498" s="17"/>
      <c r="I1498" s="21"/>
      <c r="J1498" s="17"/>
      <c r="K1498" s="20">
        <f>IF(FluxoCaixa10131514[[#This Row],[Movimento ]]="Saldo Inicial",FluxoCaixa10131514[[#This Row],[R$ (Valores)]],K1497+FluxoCaixa10131514[[#This Row],[Valores Receitas / Despesas]])</f>
        <v>208.91000000004578</v>
      </c>
      <c r="L1498" s="5">
        <f>IF(FluxoCaixa10131514[[#This Row],[Entrada / Saída]]="Saída",FluxoCaixa10131514[[#This Row],[R$ (Valores)]]*-1,FluxoCaixa10131514[[#This Row],[R$ (Valores)]])</f>
        <v>0</v>
      </c>
    </row>
    <row r="1499" spans="2:12">
      <c r="B1499" s="48"/>
      <c r="C1499" s="48"/>
      <c r="D1499" s="56"/>
      <c r="E1499" s="52"/>
      <c r="F1499" s="17"/>
      <c r="G1499" s="17"/>
      <c r="H1499" s="17"/>
      <c r="I1499" s="21"/>
      <c r="J1499" s="17"/>
      <c r="K1499" s="20">
        <f>IF(FluxoCaixa10131514[[#This Row],[Movimento ]]="Saldo Inicial",FluxoCaixa10131514[[#This Row],[R$ (Valores)]],K1498+FluxoCaixa10131514[[#This Row],[Valores Receitas / Despesas]])</f>
        <v>208.91000000004578</v>
      </c>
      <c r="L1499" s="5">
        <f>IF(FluxoCaixa10131514[[#This Row],[Entrada / Saída]]="Saída",FluxoCaixa10131514[[#This Row],[R$ (Valores)]]*-1,FluxoCaixa10131514[[#This Row],[R$ (Valores)]])</f>
        <v>0</v>
      </c>
    </row>
    <row r="1500" spans="2:12">
      <c r="B1500" s="48"/>
      <c r="C1500" s="48"/>
      <c r="D1500" s="56"/>
      <c r="E1500" s="52"/>
      <c r="F1500" s="17"/>
      <c r="G1500" s="17"/>
      <c r="H1500" s="17"/>
      <c r="I1500" s="21"/>
      <c r="J1500" s="17"/>
      <c r="K1500" s="20">
        <f>IF(FluxoCaixa10131514[[#This Row],[Movimento ]]="Saldo Inicial",FluxoCaixa10131514[[#This Row],[R$ (Valores)]],K1499+FluxoCaixa10131514[[#This Row],[Valores Receitas / Despesas]])</f>
        <v>208.91000000004578</v>
      </c>
      <c r="L1500" s="5">
        <f>IF(FluxoCaixa10131514[[#This Row],[Entrada / Saída]]="Saída",FluxoCaixa10131514[[#This Row],[R$ (Valores)]]*-1,FluxoCaixa10131514[[#This Row],[R$ (Valores)]])</f>
        <v>0</v>
      </c>
    </row>
    <row r="1501" spans="2:12">
      <c r="B1501" s="48"/>
      <c r="C1501" s="48"/>
      <c r="D1501" s="56"/>
      <c r="E1501" s="52"/>
      <c r="F1501" s="17"/>
      <c r="G1501" s="17"/>
      <c r="H1501" s="17"/>
      <c r="I1501" s="21"/>
      <c r="J1501" s="17"/>
      <c r="K1501" s="20">
        <f>IF(FluxoCaixa10131514[[#This Row],[Movimento ]]="Saldo Inicial",FluxoCaixa10131514[[#This Row],[R$ (Valores)]],K1500+FluxoCaixa10131514[[#This Row],[Valores Receitas / Despesas]])</f>
        <v>208.91000000004578</v>
      </c>
      <c r="L1501" s="5">
        <f>IF(FluxoCaixa10131514[[#This Row],[Entrada / Saída]]="Saída",FluxoCaixa10131514[[#This Row],[R$ (Valores)]]*-1,FluxoCaixa10131514[[#This Row],[R$ (Valores)]])</f>
        <v>0</v>
      </c>
    </row>
    <row r="1502" spans="2:12">
      <c r="B1502" s="48"/>
      <c r="C1502" s="48"/>
      <c r="D1502" s="56"/>
      <c r="E1502" s="52"/>
      <c r="F1502" s="17"/>
      <c r="G1502" s="17"/>
      <c r="H1502" s="17"/>
      <c r="I1502" s="21"/>
      <c r="J1502" s="17"/>
      <c r="K1502" s="20">
        <f>IF(FluxoCaixa10131514[[#This Row],[Movimento ]]="Saldo Inicial",FluxoCaixa10131514[[#This Row],[R$ (Valores)]],K1501+FluxoCaixa10131514[[#This Row],[Valores Receitas / Despesas]])</f>
        <v>208.91000000004578</v>
      </c>
      <c r="L1502" s="5">
        <f>IF(FluxoCaixa10131514[[#This Row],[Entrada / Saída]]="Saída",FluxoCaixa10131514[[#This Row],[R$ (Valores)]]*-1,FluxoCaixa10131514[[#This Row],[R$ (Valores)]])</f>
        <v>0</v>
      </c>
    </row>
    <row r="1503" spans="2:12">
      <c r="B1503" s="48"/>
      <c r="C1503" s="48"/>
      <c r="D1503" s="56"/>
      <c r="E1503" s="52"/>
      <c r="F1503" s="17"/>
      <c r="G1503" s="17"/>
      <c r="H1503" s="17"/>
      <c r="I1503" s="21"/>
      <c r="J1503" s="17"/>
      <c r="K1503" s="20">
        <f>IF(FluxoCaixa10131514[[#This Row],[Movimento ]]="Saldo Inicial",FluxoCaixa10131514[[#This Row],[R$ (Valores)]],K1502+FluxoCaixa10131514[[#This Row],[Valores Receitas / Despesas]])</f>
        <v>208.91000000004578</v>
      </c>
      <c r="L1503" s="5">
        <f>IF(FluxoCaixa10131514[[#This Row],[Entrada / Saída]]="Saída",FluxoCaixa10131514[[#This Row],[R$ (Valores)]]*-1,FluxoCaixa10131514[[#This Row],[R$ (Valores)]])</f>
        <v>0</v>
      </c>
    </row>
    <row r="1504" spans="2:12">
      <c r="B1504" s="48"/>
      <c r="C1504" s="48"/>
      <c r="D1504" s="56"/>
      <c r="E1504" s="52"/>
      <c r="F1504" s="45"/>
      <c r="G1504" s="45"/>
      <c r="H1504" s="17"/>
      <c r="I1504" s="54"/>
      <c r="J1504" s="45"/>
      <c r="K1504" s="47">
        <f>IF(FluxoCaixa10131514[[#This Row],[Movimento ]]="Saldo Inicial",FluxoCaixa10131514[[#This Row],[R$ (Valores)]],K1503+FluxoCaixa10131514[[#This Row],[Valores Receitas / Despesas]])</f>
        <v>208.91000000004578</v>
      </c>
      <c r="L1504" s="53">
        <f>IF(FluxoCaixa10131514[[#This Row],[Entrada / Saída]]="Saída",FluxoCaixa10131514[[#This Row],[R$ (Valores)]]*-1,FluxoCaixa10131514[[#This Row],[R$ (Valores)]])</f>
        <v>0</v>
      </c>
    </row>
    <row r="1505" spans="2:12">
      <c r="B1505" s="48"/>
      <c r="C1505" s="48"/>
      <c r="D1505" s="56"/>
      <c r="E1505" s="52"/>
      <c r="F1505" s="17"/>
      <c r="G1505" s="17"/>
      <c r="H1505" s="17"/>
      <c r="I1505" s="21"/>
      <c r="J1505" s="17"/>
      <c r="K1505" s="20">
        <f>IF(FluxoCaixa10131514[[#This Row],[Movimento ]]="Saldo Inicial",FluxoCaixa10131514[[#This Row],[R$ (Valores)]],K1504+FluxoCaixa10131514[[#This Row],[Valores Receitas / Despesas]])</f>
        <v>208.91000000004578</v>
      </c>
      <c r="L1505" s="5">
        <f>IF(FluxoCaixa10131514[[#This Row],[Entrada / Saída]]="Saída",FluxoCaixa10131514[[#This Row],[R$ (Valores)]]*-1,FluxoCaixa10131514[[#This Row],[R$ (Valores)]])</f>
        <v>0</v>
      </c>
    </row>
    <row r="1506" spans="2:12">
      <c r="B1506" s="48"/>
      <c r="C1506" s="48"/>
      <c r="D1506" s="56"/>
      <c r="E1506" s="52"/>
      <c r="F1506" s="17"/>
      <c r="G1506" s="17"/>
      <c r="H1506" s="17"/>
      <c r="I1506" s="21"/>
      <c r="J1506" s="17"/>
      <c r="K1506" s="20">
        <f>IF(FluxoCaixa10131514[[#This Row],[Movimento ]]="Saldo Inicial",FluxoCaixa10131514[[#This Row],[R$ (Valores)]],K1505+FluxoCaixa10131514[[#This Row],[Valores Receitas / Despesas]])</f>
        <v>208.91000000004578</v>
      </c>
      <c r="L1506" s="5">
        <f>IF(FluxoCaixa10131514[[#This Row],[Entrada / Saída]]="Saída",FluxoCaixa10131514[[#This Row],[R$ (Valores)]]*-1,FluxoCaixa10131514[[#This Row],[R$ (Valores)]])</f>
        <v>0</v>
      </c>
    </row>
    <row r="1507" spans="2:12">
      <c r="B1507" s="48"/>
      <c r="C1507" s="48"/>
      <c r="D1507" s="56"/>
      <c r="E1507" s="52"/>
      <c r="F1507" s="17"/>
      <c r="G1507" s="17"/>
      <c r="H1507" s="17"/>
      <c r="I1507" s="21"/>
      <c r="J1507" s="17"/>
      <c r="K1507" s="20">
        <f>IF(FluxoCaixa10131514[[#This Row],[Movimento ]]="Saldo Inicial",FluxoCaixa10131514[[#This Row],[R$ (Valores)]],K1506+FluxoCaixa10131514[[#This Row],[Valores Receitas / Despesas]])</f>
        <v>208.91000000004578</v>
      </c>
      <c r="L1507" s="5">
        <f>IF(FluxoCaixa10131514[[#This Row],[Entrada / Saída]]="Saída",FluxoCaixa10131514[[#This Row],[R$ (Valores)]]*-1,FluxoCaixa10131514[[#This Row],[R$ (Valores)]])</f>
        <v>0</v>
      </c>
    </row>
    <row r="1508" spans="2:12">
      <c r="B1508" s="48"/>
      <c r="C1508" s="48"/>
      <c r="D1508" s="56"/>
      <c r="E1508" s="52"/>
      <c r="F1508" s="17"/>
      <c r="G1508" s="17"/>
      <c r="H1508" s="17"/>
      <c r="I1508" s="21"/>
      <c r="J1508" s="17"/>
      <c r="K1508" s="20">
        <f>IF(FluxoCaixa10131514[[#This Row],[Movimento ]]="Saldo Inicial",FluxoCaixa10131514[[#This Row],[R$ (Valores)]],K1507+FluxoCaixa10131514[[#This Row],[Valores Receitas / Despesas]])</f>
        <v>208.91000000004578</v>
      </c>
      <c r="L1508" s="5">
        <f>IF(FluxoCaixa10131514[[#This Row],[Entrada / Saída]]="Saída",FluxoCaixa10131514[[#This Row],[R$ (Valores)]]*-1,FluxoCaixa10131514[[#This Row],[R$ (Valores)]])</f>
        <v>0</v>
      </c>
    </row>
    <row r="1509" spans="2:12">
      <c r="B1509" s="48"/>
      <c r="C1509" s="48"/>
      <c r="D1509" s="56"/>
      <c r="E1509" s="52"/>
      <c r="F1509" s="17"/>
      <c r="G1509" s="17"/>
      <c r="H1509" s="17"/>
      <c r="I1509" s="21"/>
      <c r="J1509" s="17"/>
      <c r="K1509" s="20">
        <f>IF(FluxoCaixa10131514[[#This Row],[Movimento ]]="Saldo Inicial",FluxoCaixa10131514[[#This Row],[R$ (Valores)]],K1508+FluxoCaixa10131514[[#This Row],[Valores Receitas / Despesas]])</f>
        <v>208.91000000004578</v>
      </c>
      <c r="L1509" s="5">
        <f>IF(FluxoCaixa10131514[[#This Row],[Entrada / Saída]]="Saída",FluxoCaixa10131514[[#This Row],[R$ (Valores)]]*-1,FluxoCaixa10131514[[#This Row],[R$ (Valores)]])</f>
        <v>0</v>
      </c>
    </row>
    <row r="1510" spans="2:12">
      <c r="B1510" s="48"/>
      <c r="C1510" s="48"/>
      <c r="D1510" s="56"/>
      <c r="E1510" s="52"/>
      <c r="F1510" s="17"/>
      <c r="G1510" s="17"/>
      <c r="H1510" s="17"/>
      <c r="I1510" s="21"/>
      <c r="J1510" s="17"/>
      <c r="K1510" s="20">
        <f>IF(FluxoCaixa10131514[[#This Row],[Movimento ]]="Saldo Inicial",FluxoCaixa10131514[[#This Row],[R$ (Valores)]],K1509+FluxoCaixa10131514[[#This Row],[Valores Receitas / Despesas]])</f>
        <v>208.91000000004578</v>
      </c>
      <c r="L1510" s="5">
        <f>IF(FluxoCaixa10131514[[#This Row],[Entrada / Saída]]="Saída",FluxoCaixa10131514[[#This Row],[R$ (Valores)]]*-1,FluxoCaixa10131514[[#This Row],[R$ (Valores)]])</f>
        <v>0</v>
      </c>
    </row>
    <row r="1511" spans="2:12">
      <c r="B1511" s="48"/>
      <c r="C1511" s="48"/>
      <c r="D1511" s="56"/>
      <c r="E1511" s="52"/>
      <c r="F1511" s="17"/>
      <c r="G1511" s="17"/>
      <c r="H1511" s="17"/>
      <c r="I1511" s="21"/>
      <c r="J1511" s="17"/>
      <c r="K1511" s="20">
        <f>IF(FluxoCaixa10131514[[#This Row],[Movimento ]]="Saldo Inicial",FluxoCaixa10131514[[#This Row],[R$ (Valores)]],K1510+FluxoCaixa10131514[[#This Row],[Valores Receitas / Despesas]])</f>
        <v>208.91000000004578</v>
      </c>
      <c r="L1511" s="5">
        <f>IF(FluxoCaixa10131514[[#This Row],[Entrada / Saída]]="Saída",FluxoCaixa10131514[[#This Row],[R$ (Valores)]]*-1,FluxoCaixa10131514[[#This Row],[R$ (Valores)]])</f>
        <v>0</v>
      </c>
    </row>
    <row r="1512" spans="2:12">
      <c r="B1512" s="48"/>
      <c r="C1512" s="48"/>
      <c r="D1512" s="56"/>
      <c r="E1512" s="52"/>
      <c r="F1512" s="17"/>
      <c r="G1512" s="17"/>
      <c r="H1512" s="17"/>
      <c r="I1512" s="21"/>
      <c r="J1512" s="17"/>
      <c r="K1512" s="20">
        <f>IF(FluxoCaixa10131514[[#This Row],[Movimento ]]="Saldo Inicial",FluxoCaixa10131514[[#This Row],[R$ (Valores)]],K1511+FluxoCaixa10131514[[#This Row],[Valores Receitas / Despesas]])</f>
        <v>208.91000000004578</v>
      </c>
      <c r="L1512" s="5">
        <f>IF(FluxoCaixa10131514[[#This Row],[Entrada / Saída]]="Saída",FluxoCaixa10131514[[#This Row],[R$ (Valores)]]*-1,FluxoCaixa10131514[[#This Row],[R$ (Valores)]])</f>
        <v>0</v>
      </c>
    </row>
    <row r="1513" spans="2:12">
      <c r="B1513" s="48"/>
      <c r="C1513" s="48"/>
      <c r="D1513" s="56"/>
      <c r="E1513" s="52"/>
      <c r="F1513" s="17"/>
      <c r="G1513" s="17"/>
      <c r="H1513" s="17"/>
      <c r="I1513" s="21"/>
      <c r="J1513" s="17"/>
      <c r="K1513" s="20">
        <f>IF(FluxoCaixa10131514[[#This Row],[Movimento ]]="Saldo Inicial",FluxoCaixa10131514[[#This Row],[R$ (Valores)]],K1512+FluxoCaixa10131514[[#This Row],[Valores Receitas / Despesas]])</f>
        <v>208.91000000004578</v>
      </c>
      <c r="L1513" s="5">
        <f>IF(FluxoCaixa10131514[[#This Row],[Entrada / Saída]]="Saída",FluxoCaixa10131514[[#This Row],[R$ (Valores)]]*-1,FluxoCaixa10131514[[#This Row],[R$ (Valores)]])</f>
        <v>0</v>
      </c>
    </row>
    <row r="1514" spans="2:12">
      <c r="B1514" s="48"/>
      <c r="C1514" s="48"/>
      <c r="D1514" s="56"/>
      <c r="E1514" s="52"/>
      <c r="F1514" s="17"/>
      <c r="G1514" s="17"/>
      <c r="H1514" s="17"/>
      <c r="I1514" s="21"/>
      <c r="J1514" s="17"/>
      <c r="K1514" s="20">
        <f>IF(FluxoCaixa10131514[[#This Row],[Movimento ]]="Saldo Inicial",FluxoCaixa10131514[[#This Row],[R$ (Valores)]],K1513+FluxoCaixa10131514[[#This Row],[Valores Receitas / Despesas]])</f>
        <v>208.91000000004578</v>
      </c>
      <c r="L1514" s="5">
        <f>IF(FluxoCaixa10131514[[#This Row],[Entrada / Saída]]="Saída",FluxoCaixa10131514[[#This Row],[R$ (Valores)]]*-1,FluxoCaixa10131514[[#This Row],[R$ (Valores)]])</f>
        <v>0</v>
      </c>
    </row>
    <row r="1515" spans="2:12">
      <c r="B1515" s="48"/>
      <c r="C1515" s="48"/>
      <c r="D1515" s="56"/>
      <c r="E1515" s="52"/>
      <c r="F1515" s="17"/>
      <c r="G1515" s="17"/>
      <c r="H1515" s="17"/>
      <c r="I1515" s="21"/>
      <c r="J1515" s="17"/>
      <c r="K1515" s="20">
        <f>IF(FluxoCaixa10131514[[#This Row],[Movimento ]]="Saldo Inicial",FluxoCaixa10131514[[#This Row],[R$ (Valores)]],K1514+FluxoCaixa10131514[[#This Row],[Valores Receitas / Despesas]])</f>
        <v>208.91000000004578</v>
      </c>
      <c r="L1515" s="5">
        <f>IF(FluxoCaixa10131514[[#This Row],[Entrada / Saída]]="Saída",FluxoCaixa10131514[[#This Row],[R$ (Valores)]]*-1,FluxoCaixa10131514[[#This Row],[R$ (Valores)]])</f>
        <v>0</v>
      </c>
    </row>
    <row r="1516" spans="2:12">
      <c r="B1516" s="48"/>
      <c r="C1516" s="48"/>
      <c r="D1516" s="56"/>
      <c r="E1516" s="52"/>
      <c r="F1516" s="17"/>
      <c r="G1516" s="17"/>
      <c r="H1516" s="17"/>
      <c r="I1516" s="21"/>
      <c r="J1516" s="17"/>
      <c r="K1516" s="20">
        <f>IF(FluxoCaixa10131514[[#This Row],[Movimento ]]="Saldo Inicial",FluxoCaixa10131514[[#This Row],[R$ (Valores)]],K1515+FluxoCaixa10131514[[#This Row],[Valores Receitas / Despesas]])</f>
        <v>208.91000000004578</v>
      </c>
      <c r="L1516" s="5">
        <f>IF(FluxoCaixa10131514[[#This Row],[Entrada / Saída]]="Saída",FluxoCaixa10131514[[#This Row],[R$ (Valores)]]*-1,FluxoCaixa10131514[[#This Row],[R$ (Valores)]])</f>
        <v>0</v>
      </c>
    </row>
    <row r="1517" spans="2:12">
      <c r="B1517" s="48"/>
      <c r="C1517" s="48"/>
      <c r="D1517" s="56"/>
      <c r="E1517" s="52"/>
      <c r="F1517" s="17"/>
      <c r="G1517" s="17"/>
      <c r="H1517" s="17"/>
      <c r="I1517" s="21"/>
      <c r="J1517" s="17"/>
      <c r="K1517" s="20">
        <f>IF(FluxoCaixa10131514[[#This Row],[Movimento ]]="Saldo Inicial",FluxoCaixa10131514[[#This Row],[R$ (Valores)]],K1516+FluxoCaixa10131514[[#This Row],[Valores Receitas / Despesas]])</f>
        <v>208.91000000004578</v>
      </c>
      <c r="L1517" s="5">
        <f>IF(FluxoCaixa10131514[[#This Row],[Entrada / Saída]]="Saída",FluxoCaixa10131514[[#This Row],[R$ (Valores)]]*-1,FluxoCaixa10131514[[#This Row],[R$ (Valores)]])</f>
        <v>0</v>
      </c>
    </row>
    <row r="1518" spans="2:12">
      <c r="B1518" s="48"/>
      <c r="C1518" s="48"/>
      <c r="D1518" s="56"/>
      <c r="E1518" s="52"/>
      <c r="F1518" s="17"/>
      <c r="G1518" s="17"/>
      <c r="H1518" s="17"/>
      <c r="I1518" s="21"/>
      <c r="J1518" s="17"/>
      <c r="K1518" s="20">
        <f>IF(FluxoCaixa10131514[[#This Row],[Movimento ]]="Saldo Inicial",FluxoCaixa10131514[[#This Row],[R$ (Valores)]],K1517+FluxoCaixa10131514[[#This Row],[Valores Receitas / Despesas]])</f>
        <v>208.91000000004578</v>
      </c>
      <c r="L1518" s="5">
        <f>IF(FluxoCaixa10131514[[#This Row],[Entrada / Saída]]="Saída",FluxoCaixa10131514[[#This Row],[R$ (Valores)]]*-1,FluxoCaixa10131514[[#This Row],[R$ (Valores)]])</f>
        <v>0</v>
      </c>
    </row>
    <row r="1519" spans="2:12">
      <c r="B1519" s="48"/>
      <c r="C1519" s="48"/>
      <c r="D1519" s="56"/>
      <c r="E1519" s="52"/>
      <c r="F1519" s="17"/>
      <c r="G1519" s="17"/>
      <c r="H1519" s="17"/>
      <c r="I1519" s="21"/>
      <c r="J1519" s="17"/>
      <c r="K1519" s="20">
        <f>IF(FluxoCaixa10131514[[#This Row],[Movimento ]]="Saldo Inicial",FluxoCaixa10131514[[#This Row],[R$ (Valores)]],K1518+FluxoCaixa10131514[[#This Row],[Valores Receitas / Despesas]])</f>
        <v>208.91000000004578</v>
      </c>
      <c r="L1519" s="5">
        <f>IF(FluxoCaixa10131514[[#This Row],[Entrada / Saída]]="Saída",FluxoCaixa10131514[[#This Row],[R$ (Valores)]]*-1,FluxoCaixa10131514[[#This Row],[R$ (Valores)]])</f>
        <v>0</v>
      </c>
    </row>
    <row r="1520" spans="2:12">
      <c r="B1520" s="48"/>
      <c r="C1520" s="48"/>
      <c r="D1520" s="56"/>
      <c r="E1520" s="52"/>
      <c r="F1520" s="17"/>
      <c r="G1520" s="17"/>
      <c r="H1520" s="17"/>
      <c r="I1520" s="21"/>
      <c r="J1520" s="17"/>
      <c r="K1520" s="20">
        <f>IF(FluxoCaixa10131514[[#This Row],[Movimento ]]="Saldo Inicial",FluxoCaixa10131514[[#This Row],[R$ (Valores)]],K1519+FluxoCaixa10131514[[#This Row],[Valores Receitas / Despesas]])</f>
        <v>208.91000000004578</v>
      </c>
      <c r="L1520" s="5">
        <f>IF(FluxoCaixa10131514[[#This Row],[Entrada / Saída]]="Saída",FluxoCaixa10131514[[#This Row],[R$ (Valores)]]*-1,FluxoCaixa10131514[[#This Row],[R$ (Valores)]])</f>
        <v>0</v>
      </c>
    </row>
    <row r="1521" spans="2:12">
      <c r="B1521" s="48"/>
      <c r="C1521" s="48"/>
      <c r="D1521" s="56"/>
      <c r="E1521" s="52"/>
      <c r="F1521" s="17"/>
      <c r="G1521" s="17"/>
      <c r="H1521" s="17"/>
      <c r="I1521" s="21"/>
      <c r="J1521" s="17"/>
      <c r="K1521" s="20">
        <f>IF(FluxoCaixa10131514[[#This Row],[Movimento ]]="Saldo Inicial",FluxoCaixa10131514[[#This Row],[R$ (Valores)]],K1520+FluxoCaixa10131514[[#This Row],[Valores Receitas / Despesas]])</f>
        <v>208.91000000004578</v>
      </c>
      <c r="L1521" s="5">
        <f>IF(FluxoCaixa10131514[[#This Row],[Entrada / Saída]]="Saída",FluxoCaixa10131514[[#This Row],[R$ (Valores)]]*-1,FluxoCaixa10131514[[#This Row],[R$ (Valores)]])</f>
        <v>0</v>
      </c>
    </row>
    <row r="1522" spans="2:12">
      <c r="B1522" s="48"/>
      <c r="C1522" s="48"/>
      <c r="D1522" s="56"/>
      <c r="E1522" s="52"/>
      <c r="F1522" s="17"/>
      <c r="G1522" s="17"/>
      <c r="H1522" s="17"/>
      <c r="I1522" s="21"/>
      <c r="J1522" s="17"/>
      <c r="K1522" s="20">
        <f>IF(FluxoCaixa10131514[[#This Row],[Movimento ]]="Saldo Inicial",FluxoCaixa10131514[[#This Row],[R$ (Valores)]],K1521+FluxoCaixa10131514[[#This Row],[Valores Receitas / Despesas]])</f>
        <v>208.91000000004578</v>
      </c>
      <c r="L1522" s="5">
        <f>IF(FluxoCaixa10131514[[#This Row],[Entrada / Saída]]="Saída",FluxoCaixa10131514[[#This Row],[R$ (Valores)]]*-1,FluxoCaixa10131514[[#This Row],[R$ (Valores)]])</f>
        <v>0</v>
      </c>
    </row>
    <row r="1523" spans="2:12">
      <c r="B1523" s="48"/>
      <c r="C1523" s="48"/>
      <c r="D1523" s="56"/>
      <c r="E1523" s="52"/>
      <c r="F1523" s="17"/>
      <c r="G1523" s="17"/>
      <c r="H1523" s="17"/>
      <c r="I1523" s="21"/>
      <c r="J1523" s="17"/>
      <c r="K1523" s="20">
        <f>IF(FluxoCaixa10131514[[#This Row],[Movimento ]]="Saldo Inicial",FluxoCaixa10131514[[#This Row],[R$ (Valores)]],K1522+FluxoCaixa10131514[[#This Row],[Valores Receitas / Despesas]])</f>
        <v>208.91000000004578</v>
      </c>
      <c r="L1523" s="5">
        <f>IF(FluxoCaixa10131514[[#This Row],[Entrada / Saída]]="Saída",FluxoCaixa10131514[[#This Row],[R$ (Valores)]]*-1,FluxoCaixa10131514[[#This Row],[R$ (Valores)]])</f>
        <v>0</v>
      </c>
    </row>
    <row r="1524" spans="2:12">
      <c r="B1524" s="48"/>
      <c r="C1524" s="48"/>
      <c r="D1524" s="56"/>
      <c r="E1524" s="52"/>
      <c r="F1524" s="17"/>
      <c r="G1524" s="17"/>
      <c r="H1524" s="17"/>
      <c r="I1524" s="21"/>
      <c r="J1524" s="17"/>
      <c r="K1524" s="20">
        <f>IF(FluxoCaixa10131514[[#This Row],[Movimento ]]="Saldo Inicial",FluxoCaixa10131514[[#This Row],[R$ (Valores)]],K1523+FluxoCaixa10131514[[#This Row],[Valores Receitas / Despesas]])</f>
        <v>208.91000000004578</v>
      </c>
      <c r="L1524" s="5">
        <f>IF(FluxoCaixa10131514[[#This Row],[Entrada / Saída]]="Saída",FluxoCaixa10131514[[#This Row],[R$ (Valores)]]*-1,FluxoCaixa10131514[[#This Row],[R$ (Valores)]])</f>
        <v>0</v>
      </c>
    </row>
    <row r="1525" spans="2:12">
      <c r="B1525" s="48"/>
      <c r="C1525" s="48"/>
      <c r="D1525" s="56"/>
      <c r="E1525" s="52"/>
      <c r="F1525" s="17"/>
      <c r="G1525" s="17"/>
      <c r="H1525" s="17"/>
      <c r="I1525" s="54"/>
      <c r="J1525" s="45"/>
      <c r="K1525" s="47">
        <f>IF(FluxoCaixa10131514[[#This Row],[Movimento ]]="Saldo Inicial",FluxoCaixa10131514[[#This Row],[R$ (Valores)]],K1524+FluxoCaixa10131514[[#This Row],[Valores Receitas / Despesas]])</f>
        <v>208.91000000004578</v>
      </c>
      <c r="L1525" s="53">
        <f>IF(FluxoCaixa10131514[[#This Row],[Entrada / Saída]]="Saída",FluxoCaixa10131514[[#This Row],[R$ (Valores)]]*-1,FluxoCaixa10131514[[#This Row],[R$ (Valores)]])</f>
        <v>0</v>
      </c>
    </row>
    <row r="1526" spans="2:12">
      <c r="B1526" s="48"/>
      <c r="C1526" s="48"/>
      <c r="D1526" s="56"/>
      <c r="E1526" s="52"/>
      <c r="F1526" s="17"/>
      <c r="G1526" s="17"/>
      <c r="H1526" s="17"/>
      <c r="I1526" s="54"/>
      <c r="J1526" s="45"/>
      <c r="K1526" s="47">
        <f>IF(FluxoCaixa10131514[[#This Row],[Movimento ]]="Saldo Inicial",FluxoCaixa10131514[[#This Row],[R$ (Valores)]],K1525+FluxoCaixa10131514[[#This Row],[Valores Receitas / Despesas]])</f>
        <v>208.91000000004578</v>
      </c>
      <c r="L1526" s="53">
        <f>IF(FluxoCaixa10131514[[#This Row],[Entrada / Saída]]="Saída",FluxoCaixa10131514[[#This Row],[R$ (Valores)]]*-1,FluxoCaixa10131514[[#This Row],[R$ (Valores)]])</f>
        <v>0</v>
      </c>
    </row>
    <row r="1527" spans="2:12">
      <c r="B1527" s="48"/>
      <c r="C1527" s="48"/>
      <c r="D1527" s="56"/>
      <c r="E1527" s="52"/>
      <c r="F1527" s="17"/>
      <c r="G1527" s="17"/>
      <c r="H1527" s="17"/>
      <c r="I1527" s="54"/>
      <c r="J1527" s="45"/>
      <c r="K1527" s="47">
        <f>IF(FluxoCaixa10131514[[#This Row],[Movimento ]]="Saldo Inicial",FluxoCaixa10131514[[#This Row],[R$ (Valores)]],K1526+FluxoCaixa10131514[[#This Row],[Valores Receitas / Despesas]])</f>
        <v>208.91000000004578</v>
      </c>
      <c r="L1527" s="53">
        <f>IF(FluxoCaixa10131514[[#This Row],[Entrada / Saída]]="Saída",FluxoCaixa10131514[[#This Row],[R$ (Valores)]]*-1,FluxoCaixa10131514[[#This Row],[R$ (Valores)]])</f>
        <v>0</v>
      </c>
    </row>
    <row r="1528" spans="2:12">
      <c r="B1528" s="48"/>
      <c r="C1528" s="48"/>
      <c r="D1528" s="56"/>
      <c r="E1528" s="52"/>
      <c r="F1528" s="17"/>
      <c r="G1528" s="17"/>
      <c r="H1528" s="17"/>
      <c r="I1528" s="54"/>
      <c r="J1528" s="45"/>
      <c r="K1528" s="47">
        <f>IF(FluxoCaixa10131514[[#This Row],[Movimento ]]="Saldo Inicial",FluxoCaixa10131514[[#This Row],[R$ (Valores)]],K1527+FluxoCaixa10131514[[#This Row],[Valores Receitas / Despesas]])</f>
        <v>208.91000000004578</v>
      </c>
      <c r="L1528" s="53">
        <f>IF(FluxoCaixa10131514[[#This Row],[Entrada / Saída]]="Saída",FluxoCaixa10131514[[#This Row],[R$ (Valores)]]*-1,FluxoCaixa10131514[[#This Row],[R$ (Valores)]])</f>
        <v>0</v>
      </c>
    </row>
    <row r="1529" spans="2:12">
      <c r="B1529" s="48"/>
      <c r="C1529" s="48"/>
      <c r="D1529" s="56"/>
      <c r="E1529" s="52"/>
      <c r="F1529" s="17"/>
      <c r="G1529" s="17"/>
      <c r="H1529" s="17"/>
      <c r="I1529" s="54"/>
      <c r="J1529" s="45"/>
      <c r="K1529" s="47">
        <f>IF(FluxoCaixa10131514[[#This Row],[Movimento ]]="Saldo Inicial",FluxoCaixa10131514[[#This Row],[R$ (Valores)]],K1528+FluxoCaixa10131514[[#This Row],[Valores Receitas / Despesas]])</f>
        <v>208.91000000004578</v>
      </c>
      <c r="L1529" s="53">
        <f>IF(FluxoCaixa10131514[[#This Row],[Entrada / Saída]]="Saída",FluxoCaixa10131514[[#This Row],[R$ (Valores)]]*-1,FluxoCaixa10131514[[#This Row],[R$ (Valores)]])</f>
        <v>0</v>
      </c>
    </row>
    <row r="1530" spans="2:12">
      <c r="B1530" s="48"/>
      <c r="C1530" s="48"/>
      <c r="D1530" s="56"/>
      <c r="E1530" s="52"/>
      <c r="F1530" s="17"/>
      <c r="G1530" s="17"/>
      <c r="H1530" s="17"/>
      <c r="I1530" s="54"/>
      <c r="J1530" s="45"/>
      <c r="K1530" s="47">
        <f>IF(FluxoCaixa10131514[[#This Row],[Movimento ]]="Saldo Inicial",FluxoCaixa10131514[[#This Row],[R$ (Valores)]],K1529+FluxoCaixa10131514[[#This Row],[Valores Receitas / Despesas]])</f>
        <v>208.91000000004578</v>
      </c>
      <c r="L1530" s="53">
        <f>IF(FluxoCaixa10131514[[#This Row],[Entrada / Saída]]="Saída",FluxoCaixa10131514[[#This Row],[R$ (Valores)]]*-1,FluxoCaixa10131514[[#This Row],[R$ (Valores)]])</f>
        <v>0</v>
      </c>
    </row>
    <row r="1531" spans="2:12">
      <c r="B1531" s="48"/>
      <c r="C1531" s="48"/>
      <c r="D1531" s="56"/>
      <c r="E1531" s="52"/>
      <c r="F1531" s="17"/>
      <c r="G1531" s="17"/>
      <c r="H1531" s="17"/>
      <c r="I1531" s="54"/>
      <c r="J1531" s="45"/>
      <c r="K1531" s="47">
        <f>IF(FluxoCaixa10131514[[#This Row],[Movimento ]]="Saldo Inicial",FluxoCaixa10131514[[#This Row],[R$ (Valores)]],K1530+FluxoCaixa10131514[[#This Row],[Valores Receitas / Despesas]])</f>
        <v>208.91000000004578</v>
      </c>
      <c r="L1531" s="53">
        <f>IF(FluxoCaixa10131514[[#This Row],[Entrada / Saída]]="Saída",FluxoCaixa10131514[[#This Row],[R$ (Valores)]]*-1,FluxoCaixa10131514[[#This Row],[R$ (Valores)]])</f>
        <v>0</v>
      </c>
    </row>
    <row r="1532" spans="2:12">
      <c r="B1532" s="48"/>
      <c r="C1532" s="48"/>
      <c r="D1532" s="56"/>
      <c r="E1532" s="52"/>
      <c r="F1532" s="17"/>
      <c r="G1532" s="17"/>
      <c r="H1532" s="17"/>
      <c r="I1532" s="54"/>
      <c r="J1532" s="45"/>
      <c r="K1532" s="47">
        <f>IF(FluxoCaixa10131514[[#This Row],[Movimento ]]="Saldo Inicial",FluxoCaixa10131514[[#This Row],[R$ (Valores)]],K1531+FluxoCaixa10131514[[#This Row],[Valores Receitas / Despesas]])</f>
        <v>208.91000000004578</v>
      </c>
      <c r="L1532" s="53">
        <f>IF(FluxoCaixa10131514[[#This Row],[Entrada / Saída]]="Saída",FluxoCaixa10131514[[#This Row],[R$ (Valores)]]*-1,FluxoCaixa10131514[[#This Row],[R$ (Valores)]])</f>
        <v>0</v>
      </c>
    </row>
    <row r="1533" spans="2:12">
      <c r="B1533" s="48"/>
      <c r="C1533" s="48"/>
      <c r="D1533" s="56"/>
      <c r="E1533" s="52"/>
      <c r="F1533" s="17"/>
      <c r="G1533" s="17"/>
      <c r="H1533" s="17"/>
      <c r="I1533" s="54"/>
      <c r="J1533" s="45"/>
      <c r="K1533" s="47">
        <f>IF(FluxoCaixa10131514[[#This Row],[Movimento ]]="Saldo Inicial",FluxoCaixa10131514[[#This Row],[R$ (Valores)]],K1532+FluxoCaixa10131514[[#This Row],[Valores Receitas / Despesas]])</f>
        <v>208.91000000004578</v>
      </c>
      <c r="L1533" s="53">
        <f>IF(FluxoCaixa10131514[[#This Row],[Entrada / Saída]]="Saída",FluxoCaixa10131514[[#This Row],[R$ (Valores)]]*-1,FluxoCaixa10131514[[#This Row],[R$ (Valores)]])</f>
        <v>0</v>
      </c>
    </row>
    <row r="1534" spans="2:12">
      <c r="B1534" s="48"/>
      <c r="C1534" s="48"/>
      <c r="D1534" s="56"/>
      <c r="E1534" s="52"/>
      <c r="F1534" s="17"/>
      <c r="G1534" s="17"/>
      <c r="H1534" s="17"/>
      <c r="I1534" s="54"/>
      <c r="J1534" s="45"/>
      <c r="K1534" s="47">
        <f>IF(FluxoCaixa10131514[[#This Row],[Movimento ]]="Saldo Inicial",FluxoCaixa10131514[[#This Row],[R$ (Valores)]],K1533+FluxoCaixa10131514[[#This Row],[Valores Receitas / Despesas]])</f>
        <v>208.91000000004578</v>
      </c>
      <c r="L1534" s="53">
        <f>IF(FluxoCaixa10131514[[#This Row],[Entrada / Saída]]="Saída",FluxoCaixa10131514[[#This Row],[R$ (Valores)]]*-1,FluxoCaixa10131514[[#This Row],[R$ (Valores)]])</f>
        <v>0</v>
      </c>
    </row>
    <row r="1535" spans="2:12">
      <c r="B1535" s="48"/>
      <c r="C1535" s="48"/>
      <c r="D1535" s="56"/>
      <c r="E1535" s="52"/>
      <c r="F1535" s="45"/>
      <c r="G1535" s="45"/>
      <c r="H1535" s="58"/>
      <c r="I1535" s="54"/>
      <c r="J1535" s="45"/>
      <c r="K1535" s="47">
        <f>IF(FluxoCaixa10131514[[#This Row],[Movimento ]]="Saldo Inicial",FluxoCaixa10131514[[#This Row],[R$ (Valores)]],K1534+FluxoCaixa10131514[[#This Row],[Valores Receitas / Despesas]])</f>
        <v>208.91000000004578</v>
      </c>
      <c r="L1535" s="53">
        <f>IF(FluxoCaixa10131514[[#This Row],[Entrada / Saída]]="Saída",FluxoCaixa10131514[[#This Row],[R$ (Valores)]]*-1,FluxoCaixa10131514[[#This Row],[R$ (Valores)]])</f>
        <v>0</v>
      </c>
    </row>
    <row r="1536" spans="2:12">
      <c r="B1536" s="48"/>
      <c r="C1536" s="48"/>
      <c r="D1536" s="56"/>
      <c r="E1536" s="52"/>
      <c r="F1536" s="45"/>
      <c r="G1536" s="45"/>
      <c r="H1536" s="58"/>
      <c r="I1536" s="54"/>
      <c r="J1536" s="45"/>
      <c r="K1536" s="47">
        <f>IF(FluxoCaixa10131514[[#This Row],[Movimento ]]="Saldo Inicial",FluxoCaixa10131514[[#This Row],[R$ (Valores)]],K1535+FluxoCaixa10131514[[#This Row],[Valores Receitas / Despesas]])</f>
        <v>208.91000000004578</v>
      </c>
      <c r="L1536" s="53">
        <f>IF(FluxoCaixa10131514[[#This Row],[Entrada / Saída]]="Saída",FluxoCaixa10131514[[#This Row],[R$ (Valores)]]*-1,FluxoCaixa10131514[[#This Row],[R$ (Valores)]])</f>
        <v>0</v>
      </c>
    </row>
    <row r="1537" spans="2:12">
      <c r="B1537" s="48"/>
      <c r="C1537" s="48"/>
      <c r="D1537" s="56"/>
      <c r="E1537" s="52"/>
      <c r="F1537" s="45"/>
      <c r="G1537" s="45"/>
      <c r="H1537" s="58"/>
      <c r="I1537" s="54"/>
      <c r="J1537" s="45"/>
      <c r="K1537" s="47">
        <f>IF(FluxoCaixa10131514[[#This Row],[Movimento ]]="Saldo Inicial",FluxoCaixa10131514[[#This Row],[R$ (Valores)]],K1536+FluxoCaixa10131514[[#This Row],[Valores Receitas / Despesas]])</f>
        <v>208.91000000004578</v>
      </c>
      <c r="L1537" s="53">
        <f>IF(FluxoCaixa10131514[[#This Row],[Entrada / Saída]]="Saída",FluxoCaixa10131514[[#This Row],[R$ (Valores)]]*-1,FluxoCaixa10131514[[#This Row],[R$ (Valores)]])</f>
        <v>0</v>
      </c>
    </row>
    <row r="1538" spans="2:12">
      <c r="B1538" s="48"/>
      <c r="C1538" s="48"/>
      <c r="D1538" s="56"/>
      <c r="E1538" s="52"/>
      <c r="F1538" s="45"/>
      <c r="G1538" s="45"/>
      <c r="H1538" s="58"/>
      <c r="I1538" s="54"/>
      <c r="J1538" s="45"/>
      <c r="K1538" s="47">
        <f>IF(FluxoCaixa10131514[[#This Row],[Movimento ]]="Saldo Inicial",FluxoCaixa10131514[[#This Row],[R$ (Valores)]],K1537+FluxoCaixa10131514[[#This Row],[Valores Receitas / Despesas]])</f>
        <v>208.91000000004578</v>
      </c>
      <c r="L1538" s="53">
        <f>IF(FluxoCaixa10131514[[#This Row],[Entrada / Saída]]="Saída",FluxoCaixa10131514[[#This Row],[R$ (Valores)]]*-1,FluxoCaixa10131514[[#This Row],[R$ (Valores)]])</f>
        <v>0</v>
      </c>
    </row>
    <row r="1539" spans="2:12">
      <c r="B1539" s="48"/>
      <c r="C1539" s="48"/>
      <c r="D1539" s="56"/>
      <c r="E1539" s="52"/>
      <c r="F1539" s="45"/>
      <c r="G1539" s="45"/>
      <c r="H1539" s="58"/>
      <c r="I1539" s="54"/>
      <c r="J1539" s="45"/>
      <c r="K1539" s="47">
        <f>IF(FluxoCaixa10131514[[#This Row],[Movimento ]]="Saldo Inicial",FluxoCaixa10131514[[#This Row],[R$ (Valores)]],K1538+FluxoCaixa10131514[[#This Row],[Valores Receitas / Despesas]])</f>
        <v>208.91000000004578</v>
      </c>
      <c r="L1539" s="53">
        <f>IF(FluxoCaixa10131514[[#This Row],[Entrada / Saída]]="Saída",FluxoCaixa10131514[[#This Row],[R$ (Valores)]]*-1,FluxoCaixa10131514[[#This Row],[R$ (Valores)]])</f>
        <v>0</v>
      </c>
    </row>
    <row r="1540" spans="2:12">
      <c r="B1540" s="48"/>
      <c r="C1540" s="48"/>
      <c r="D1540" s="56"/>
      <c r="E1540" s="52"/>
      <c r="F1540" s="45"/>
      <c r="G1540" s="45"/>
      <c r="H1540" s="58"/>
      <c r="I1540" s="54"/>
      <c r="J1540" s="45"/>
      <c r="K1540" s="47">
        <f>IF(FluxoCaixa10131514[[#This Row],[Movimento ]]="Saldo Inicial",FluxoCaixa10131514[[#This Row],[R$ (Valores)]],K1539+FluxoCaixa10131514[[#This Row],[Valores Receitas / Despesas]])</f>
        <v>208.91000000004578</v>
      </c>
      <c r="L1540" s="53">
        <f>IF(FluxoCaixa10131514[[#This Row],[Entrada / Saída]]="Saída",FluxoCaixa10131514[[#This Row],[R$ (Valores)]]*-1,FluxoCaixa10131514[[#This Row],[R$ (Valores)]])</f>
        <v>0</v>
      </c>
    </row>
    <row r="1541" spans="2:12">
      <c r="B1541" s="48"/>
      <c r="C1541" s="48"/>
      <c r="D1541" s="56"/>
      <c r="E1541" s="52"/>
      <c r="F1541" s="45"/>
      <c r="G1541" s="45"/>
      <c r="H1541" s="58"/>
      <c r="I1541" s="54"/>
      <c r="J1541" s="45"/>
      <c r="K1541" s="47">
        <f>IF(FluxoCaixa10131514[[#This Row],[Movimento ]]="Saldo Inicial",FluxoCaixa10131514[[#This Row],[R$ (Valores)]],K1540+FluxoCaixa10131514[[#This Row],[Valores Receitas / Despesas]])</f>
        <v>208.91000000004578</v>
      </c>
      <c r="L1541" s="53">
        <f>IF(FluxoCaixa10131514[[#This Row],[Entrada / Saída]]="Saída",FluxoCaixa10131514[[#This Row],[R$ (Valores)]]*-1,FluxoCaixa10131514[[#This Row],[R$ (Valores)]])</f>
        <v>0</v>
      </c>
    </row>
    <row r="1542" spans="2:12">
      <c r="B1542" s="48"/>
      <c r="C1542" s="48"/>
      <c r="D1542" s="56"/>
      <c r="E1542" s="52"/>
      <c r="F1542" s="17"/>
      <c r="G1542" s="17"/>
      <c r="H1542" s="58"/>
      <c r="I1542" s="21"/>
      <c r="J1542" s="17"/>
      <c r="K1542" s="20">
        <f>IF(FluxoCaixa10131514[[#This Row],[Movimento ]]="Saldo Inicial",FluxoCaixa10131514[[#This Row],[R$ (Valores)]],K1541+FluxoCaixa10131514[[#This Row],[Valores Receitas / Despesas]])</f>
        <v>208.91000000004578</v>
      </c>
      <c r="L1542" s="5">
        <f>IF(FluxoCaixa10131514[[#This Row],[Entrada / Saída]]="Saída",FluxoCaixa10131514[[#This Row],[R$ (Valores)]]*-1,FluxoCaixa10131514[[#This Row],[R$ (Valores)]])</f>
        <v>0</v>
      </c>
    </row>
    <row r="1543" spans="2:12">
      <c r="B1543" s="48"/>
      <c r="C1543" s="48"/>
      <c r="D1543" s="56"/>
      <c r="E1543" s="52"/>
      <c r="F1543" s="17"/>
      <c r="G1543" s="17"/>
      <c r="H1543" s="58"/>
      <c r="I1543" s="21"/>
      <c r="J1543" s="17"/>
      <c r="K1543" s="20">
        <f>IF(FluxoCaixa10131514[[#This Row],[Movimento ]]="Saldo Inicial",FluxoCaixa10131514[[#This Row],[R$ (Valores)]],K1542+FluxoCaixa10131514[[#This Row],[Valores Receitas / Despesas]])</f>
        <v>208.91000000004578</v>
      </c>
      <c r="L1543" s="5">
        <f>IF(FluxoCaixa10131514[[#This Row],[Entrada / Saída]]="Saída",FluxoCaixa10131514[[#This Row],[R$ (Valores)]]*-1,FluxoCaixa10131514[[#This Row],[R$ (Valores)]])</f>
        <v>0</v>
      </c>
    </row>
    <row r="1544" spans="2:12">
      <c r="B1544" s="48"/>
      <c r="C1544" s="48"/>
      <c r="D1544" s="56"/>
      <c r="E1544" s="52"/>
      <c r="F1544" s="17"/>
      <c r="G1544" s="17"/>
      <c r="H1544" s="58"/>
      <c r="I1544" s="21"/>
      <c r="J1544" s="17"/>
      <c r="K1544" s="20">
        <f>IF(FluxoCaixa10131514[[#This Row],[Movimento ]]="Saldo Inicial",FluxoCaixa10131514[[#This Row],[R$ (Valores)]],K1543+FluxoCaixa10131514[[#This Row],[Valores Receitas / Despesas]])</f>
        <v>208.91000000004578</v>
      </c>
      <c r="L1544" s="5">
        <f>IF(FluxoCaixa10131514[[#This Row],[Entrada / Saída]]="Saída",FluxoCaixa10131514[[#This Row],[R$ (Valores)]]*-1,FluxoCaixa10131514[[#This Row],[R$ (Valores)]])</f>
        <v>0</v>
      </c>
    </row>
    <row r="1545" spans="2:12">
      <c r="B1545" s="48"/>
      <c r="C1545" s="48"/>
      <c r="D1545" s="56"/>
      <c r="E1545" s="52"/>
      <c r="F1545" s="17"/>
      <c r="G1545" s="17"/>
      <c r="H1545" s="58"/>
      <c r="I1545" s="21"/>
      <c r="J1545" s="17"/>
      <c r="K1545" s="20">
        <f>IF(FluxoCaixa10131514[[#This Row],[Movimento ]]="Saldo Inicial",FluxoCaixa10131514[[#This Row],[R$ (Valores)]],K1544+FluxoCaixa10131514[[#This Row],[Valores Receitas / Despesas]])</f>
        <v>208.91000000004578</v>
      </c>
      <c r="L1545" s="5">
        <f>IF(FluxoCaixa10131514[[#This Row],[Entrada / Saída]]="Saída",FluxoCaixa10131514[[#This Row],[R$ (Valores)]]*-1,FluxoCaixa10131514[[#This Row],[R$ (Valores)]])</f>
        <v>0</v>
      </c>
    </row>
    <row r="1546" spans="2:12">
      <c r="B1546" s="48"/>
      <c r="C1546" s="48"/>
      <c r="D1546" s="56"/>
      <c r="E1546" s="52"/>
      <c r="F1546" s="45"/>
      <c r="G1546" s="45"/>
      <c r="H1546" s="57"/>
      <c r="I1546" s="54"/>
      <c r="J1546" s="45"/>
      <c r="K1546" s="47">
        <f>IF(FluxoCaixa10131514[[#This Row],[Movimento ]]="Saldo Inicial",FluxoCaixa10131514[[#This Row],[R$ (Valores)]],K1545+FluxoCaixa10131514[[#This Row],[Valores Receitas / Despesas]])</f>
        <v>208.91000000004578</v>
      </c>
      <c r="L1546" s="53">
        <f>IF(FluxoCaixa10131514[[#This Row],[Entrada / Saída]]="Saída",FluxoCaixa10131514[[#This Row],[R$ (Valores)]]*-1,FluxoCaixa10131514[[#This Row],[R$ (Valores)]])</f>
        <v>0</v>
      </c>
    </row>
    <row r="1547" spans="2:12">
      <c r="B1547" s="48"/>
      <c r="C1547" s="48"/>
      <c r="D1547" s="56"/>
      <c r="E1547" s="52"/>
      <c r="F1547" s="17"/>
      <c r="G1547" s="17"/>
      <c r="H1547" s="17"/>
      <c r="I1547" s="21"/>
      <c r="J1547" s="17"/>
      <c r="K1547" s="20">
        <f>IF(FluxoCaixa10131514[[#This Row],[Movimento ]]="Saldo Inicial",FluxoCaixa10131514[[#This Row],[R$ (Valores)]],K1546+FluxoCaixa10131514[[#This Row],[Valores Receitas / Despesas]])</f>
        <v>208.91000000004578</v>
      </c>
      <c r="L1547" s="5">
        <f>IF(FluxoCaixa10131514[[#This Row],[Entrada / Saída]]="Saída",FluxoCaixa10131514[[#This Row],[R$ (Valores)]]*-1,FluxoCaixa10131514[[#This Row],[R$ (Valores)]])</f>
        <v>0</v>
      </c>
    </row>
    <row r="1548" spans="2:12">
      <c r="B1548" s="48"/>
      <c r="C1548" s="48"/>
      <c r="D1548" s="56"/>
      <c r="E1548" s="52"/>
      <c r="F1548" s="17"/>
      <c r="G1548" s="17"/>
      <c r="H1548" s="17"/>
      <c r="I1548" s="21"/>
      <c r="J1548" s="17"/>
      <c r="K1548" s="20">
        <f>IF(FluxoCaixa10131514[[#This Row],[Movimento ]]="Saldo Inicial",FluxoCaixa10131514[[#This Row],[R$ (Valores)]],K1547+FluxoCaixa10131514[[#This Row],[Valores Receitas / Despesas]])</f>
        <v>208.91000000004578</v>
      </c>
      <c r="L1548" s="5">
        <f>IF(FluxoCaixa10131514[[#This Row],[Entrada / Saída]]="Saída",FluxoCaixa10131514[[#This Row],[R$ (Valores)]]*-1,FluxoCaixa10131514[[#This Row],[R$ (Valores)]])</f>
        <v>0</v>
      </c>
    </row>
    <row r="1549" spans="2:12">
      <c r="B1549" s="48"/>
      <c r="C1549" s="48"/>
      <c r="D1549" s="56"/>
      <c r="E1549" s="52"/>
      <c r="F1549" s="17"/>
      <c r="G1549" s="17"/>
      <c r="H1549" s="17"/>
      <c r="I1549" s="21"/>
      <c r="J1549" s="17"/>
      <c r="K1549" s="20">
        <f>IF(FluxoCaixa10131514[[#This Row],[Movimento ]]="Saldo Inicial",FluxoCaixa10131514[[#This Row],[R$ (Valores)]],K1548+FluxoCaixa10131514[[#This Row],[Valores Receitas / Despesas]])</f>
        <v>208.91000000004578</v>
      </c>
      <c r="L1549" s="5">
        <f>IF(FluxoCaixa10131514[[#This Row],[Entrada / Saída]]="Saída",FluxoCaixa10131514[[#This Row],[R$ (Valores)]]*-1,FluxoCaixa10131514[[#This Row],[R$ (Valores)]])</f>
        <v>0</v>
      </c>
    </row>
    <row r="1550" spans="2:12">
      <c r="B1550" s="48"/>
      <c r="C1550" s="48"/>
      <c r="D1550" s="56"/>
      <c r="E1550" s="52"/>
      <c r="F1550" s="17"/>
      <c r="G1550" s="17"/>
      <c r="H1550" s="17"/>
      <c r="I1550" s="21"/>
      <c r="J1550" s="17"/>
      <c r="K1550" s="20">
        <f>IF(FluxoCaixa10131514[[#This Row],[Movimento ]]="Saldo Inicial",FluxoCaixa10131514[[#This Row],[R$ (Valores)]],K1549+FluxoCaixa10131514[[#This Row],[Valores Receitas / Despesas]])</f>
        <v>208.91000000004578</v>
      </c>
      <c r="L1550" s="5">
        <f>IF(FluxoCaixa10131514[[#This Row],[Entrada / Saída]]="Saída",FluxoCaixa10131514[[#This Row],[R$ (Valores)]]*-1,FluxoCaixa10131514[[#This Row],[R$ (Valores)]])</f>
        <v>0</v>
      </c>
    </row>
    <row r="1551" spans="2:12">
      <c r="B1551" s="48"/>
      <c r="C1551" s="48"/>
      <c r="D1551" s="56"/>
      <c r="E1551" s="52"/>
      <c r="F1551" s="17"/>
      <c r="G1551" s="17"/>
      <c r="H1551" s="17"/>
      <c r="I1551" s="21"/>
      <c r="J1551" s="17"/>
      <c r="K1551" s="20">
        <f>IF(FluxoCaixa10131514[[#This Row],[Movimento ]]="Saldo Inicial",FluxoCaixa10131514[[#This Row],[R$ (Valores)]],K1550+FluxoCaixa10131514[[#This Row],[Valores Receitas / Despesas]])</f>
        <v>208.91000000004578</v>
      </c>
      <c r="L1551" s="53">
        <f>IF(FluxoCaixa10131514[[#This Row],[Entrada / Saída]]="Saída",FluxoCaixa10131514[[#This Row],[R$ (Valores)]]*-1,FluxoCaixa10131514[[#This Row],[R$ (Valores)]])</f>
        <v>0</v>
      </c>
    </row>
    <row r="1552" spans="2:12">
      <c r="B1552" s="48"/>
      <c r="C1552" s="48"/>
      <c r="D1552" s="56"/>
      <c r="E1552" s="52"/>
      <c r="F1552" s="45"/>
      <c r="G1552" s="17"/>
      <c r="H1552" s="17"/>
      <c r="I1552" s="54"/>
      <c r="J1552" s="45"/>
      <c r="K1552" s="47">
        <f>IF(FluxoCaixa10131514[[#This Row],[Movimento ]]="Saldo Inicial",FluxoCaixa10131514[[#This Row],[R$ (Valores)]],K1551+FluxoCaixa10131514[[#This Row],[Valores Receitas / Despesas]])</f>
        <v>208.91000000004578</v>
      </c>
      <c r="L1552" s="53">
        <f>IF(FluxoCaixa10131514[[#This Row],[Entrada / Saída]]="Saída",FluxoCaixa10131514[[#This Row],[R$ (Valores)]]*-1,FluxoCaixa10131514[[#This Row],[R$ (Valores)]])</f>
        <v>0</v>
      </c>
    </row>
    <row r="1553" spans="2:12">
      <c r="B1553" s="48"/>
      <c r="C1553" s="48"/>
      <c r="D1553" s="56"/>
      <c r="E1553" s="52"/>
      <c r="F1553" s="45"/>
      <c r="G1553" s="45"/>
      <c r="H1553" s="45"/>
      <c r="I1553" s="21"/>
      <c r="J1553" s="17"/>
      <c r="K1553" s="20">
        <f>IF(FluxoCaixa10131514[[#This Row],[Movimento ]]="Saldo Inicial",FluxoCaixa10131514[[#This Row],[R$ (Valores)]],K1552+FluxoCaixa10131514[[#This Row],[Valores Receitas / Despesas]])</f>
        <v>208.91000000004578</v>
      </c>
      <c r="L1553" s="5">
        <f>IF(FluxoCaixa10131514[[#This Row],[Entrada / Saída]]="Saída",FluxoCaixa10131514[[#This Row],[R$ (Valores)]]*-1,FluxoCaixa10131514[[#This Row],[R$ (Valores)]])</f>
        <v>0</v>
      </c>
    </row>
    <row r="1554" spans="2:12">
      <c r="B1554" s="48"/>
      <c r="C1554" s="48"/>
      <c r="D1554" s="56"/>
      <c r="E1554" s="52"/>
      <c r="F1554" s="45"/>
      <c r="G1554" s="45"/>
      <c r="H1554" s="45"/>
      <c r="I1554" s="21"/>
      <c r="J1554" s="17"/>
      <c r="K1554" s="20">
        <f>IF(FluxoCaixa10131514[[#This Row],[Movimento ]]="Saldo Inicial",FluxoCaixa10131514[[#This Row],[R$ (Valores)]],K1553+FluxoCaixa10131514[[#This Row],[Valores Receitas / Despesas]])</f>
        <v>208.91000000004578</v>
      </c>
      <c r="L1554" s="5">
        <f>IF(FluxoCaixa10131514[[#This Row],[Entrada / Saída]]="Saída",FluxoCaixa10131514[[#This Row],[R$ (Valores)]]*-1,FluxoCaixa10131514[[#This Row],[R$ (Valores)]])</f>
        <v>0</v>
      </c>
    </row>
    <row r="1555" spans="2:12">
      <c r="B1555" s="48"/>
      <c r="C1555" s="48"/>
      <c r="D1555" s="56"/>
      <c r="E1555" s="52"/>
      <c r="F1555" s="45"/>
      <c r="G1555" s="45"/>
      <c r="H1555" s="45"/>
      <c r="I1555" s="21"/>
      <c r="J1555" s="17"/>
      <c r="K1555" s="20">
        <f>IF(FluxoCaixa10131514[[#This Row],[Movimento ]]="Saldo Inicial",FluxoCaixa10131514[[#This Row],[R$ (Valores)]],K1554+FluxoCaixa10131514[[#This Row],[Valores Receitas / Despesas]])</f>
        <v>208.91000000004578</v>
      </c>
      <c r="L1555" s="5">
        <f>IF(FluxoCaixa10131514[[#This Row],[Entrada / Saída]]="Saída",FluxoCaixa10131514[[#This Row],[R$ (Valores)]]*-1,FluxoCaixa10131514[[#This Row],[R$ (Valores)]])</f>
        <v>0</v>
      </c>
    </row>
    <row r="1556" spans="2:12">
      <c r="B1556" s="48"/>
      <c r="C1556" s="48"/>
      <c r="D1556" s="56"/>
      <c r="E1556" s="52"/>
      <c r="F1556" s="17"/>
      <c r="G1556" s="17"/>
      <c r="H1556" s="17"/>
      <c r="I1556" s="21"/>
      <c r="J1556" s="17"/>
      <c r="K1556" s="20">
        <f>IF(FluxoCaixa10131514[[#This Row],[Movimento ]]="Saldo Inicial",FluxoCaixa10131514[[#This Row],[R$ (Valores)]],K1555+FluxoCaixa10131514[[#This Row],[Valores Receitas / Despesas]])</f>
        <v>208.91000000004578</v>
      </c>
      <c r="L1556" s="5">
        <f>IF(FluxoCaixa10131514[[#This Row],[Entrada / Saída]]="Saída",FluxoCaixa10131514[[#This Row],[R$ (Valores)]]*-1,FluxoCaixa10131514[[#This Row],[R$ (Valores)]])</f>
        <v>0</v>
      </c>
    </row>
    <row r="1557" spans="2:12">
      <c r="B1557" s="48"/>
      <c r="C1557" s="48"/>
      <c r="D1557" s="56"/>
      <c r="E1557" s="52"/>
      <c r="F1557" s="17"/>
      <c r="G1557" s="17"/>
      <c r="H1557" s="17"/>
      <c r="I1557" s="21"/>
      <c r="J1557" s="17"/>
      <c r="K1557" s="20">
        <f>IF(FluxoCaixa10131514[[#This Row],[Movimento ]]="Saldo Inicial",FluxoCaixa10131514[[#This Row],[R$ (Valores)]],K1556+FluxoCaixa10131514[[#This Row],[Valores Receitas / Despesas]])</f>
        <v>208.91000000004578</v>
      </c>
      <c r="L1557" s="5">
        <f>IF(FluxoCaixa10131514[[#This Row],[Entrada / Saída]]="Saída",FluxoCaixa10131514[[#This Row],[R$ (Valores)]]*-1,FluxoCaixa10131514[[#This Row],[R$ (Valores)]])</f>
        <v>0</v>
      </c>
    </row>
    <row r="1558" spans="2:12">
      <c r="B1558" s="48"/>
      <c r="C1558" s="48"/>
      <c r="D1558" s="56"/>
      <c r="E1558" s="52"/>
      <c r="F1558" s="17"/>
      <c r="G1558" s="17"/>
      <c r="H1558" s="17"/>
      <c r="I1558" s="21"/>
      <c r="J1558" s="17"/>
      <c r="K1558" s="20">
        <f>IF(FluxoCaixa10131514[[#This Row],[Movimento ]]="Saldo Inicial",FluxoCaixa10131514[[#This Row],[R$ (Valores)]],K1557+FluxoCaixa10131514[[#This Row],[Valores Receitas / Despesas]])</f>
        <v>208.91000000004578</v>
      </c>
      <c r="L1558" s="5">
        <f>IF(FluxoCaixa10131514[[#This Row],[Entrada / Saída]]="Saída",FluxoCaixa10131514[[#This Row],[R$ (Valores)]]*-1,FluxoCaixa10131514[[#This Row],[R$ (Valores)]])</f>
        <v>0</v>
      </c>
    </row>
    <row r="1559" spans="2:12">
      <c r="B1559" s="48"/>
      <c r="C1559" s="48"/>
      <c r="D1559" s="56"/>
      <c r="E1559" s="52"/>
      <c r="F1559" s="17"/>
      <c r="G1559" s="17"/>
      <c r="H1559" s="17"/>
      <c r="I1559" s="21"/>
      <c r="J1559" s="17"/>
      <c r="K1559" s="20">
        <f>IF(FluxoCaixa10131514[[#This Row],[Movimento ]]="Saldo Inicial",FluxoCaixa10131514[[#This Row],[R$ (Valores)]],K1558+FluxoCaixa10131514[[#This Row],[Valores Receitas / Despesas]])</f>
        <v>208.91000000004578</v>
      </c>
      <c r="L1559" s="5">
        <f>IF(FluxoCaixa10131514[[#This Row],[Entrada / Saída]]="Saída",FluxoCaixa10131514[[#This Row],[R$ (Valores)]]*-1,FluxoCaixa10131514[[#This Row],[R$ (Valores)]])</f>
        <v>0</v>
      </c>
    </row>
    <row r="1560" spans="2:12">
      <c r="B1560" s="48"/>
      <c r="C1560" s="48"/>
      <c r="D1560" s="56"/>
      <c r="E1560" s="52"/>
      <c r="F1560" s="17"/>
      <c r="G1560" s="17"/>
      <c r="H1560" s="17"/>
      <c r="I1560" s="21"/>
      <c r="J1560" s="17"/>
      <c r="K1560" s="20">
        <f>IF(FluxoCaixa10131514[[#This Row],[Movimento ]]="Saldo Inicial",FluxoCaixa10131514[[#This Row],[R$ (Valores)]],K1559+FluxoCaixa10131514[[#This Row],[Valores Receitas / Despesas]])</f>
        <v>208.91000000004578</v>
      </c>
      <c r="L1560" s="5">
        <f>IF(FluxoCaixa10131514[[#This Row],[Entrada / Saída]]="Saída",FluxoCaixa10131514[[#This Row],[R$ (Valores)]]*-1,FluxoCaixa10131514[[#This Row],[R$ (Valores)]])</f>
        <v>0</v>
      </c>
    </row>
    <row r="1561" spans="2:12">
      <c r="B1561" s="48"/>
      <c r="C1561" s="48"/>
      <c r="D1561" s="56"/>
      <c r="E1561" s="52"/>
      <c r="F1561" s="17"/>
      <c r="G1561" s="17"/>
      <c r="H1561" s="17"/>
      <c r="I1561" s="21"/>
      <c r="J1561" s="17"/>
      <c r="K1561" s="20">
        <f>IF(FluxoCaixa10131514[[#This Row],[Movimento ]]="Saldo Inicial",FluxoCaixa10131514[[#This Row],[R$ (Valores)]],K1560+FluxoCaixa10131514[[#This Row],[Valores Receitas / Despesas]])</f>
        <v>208.91000000004578</v>
      </c>
      <c r="L1561" s="5">
        <f>IF(FluxoCaixa10131514[[#This Row],[Entrada / Saída]]="Saída",FluxoCaixa10131514[[#This Row],[R$ (Valores)]]*-1,FluxoCaixa10131514[[#This Row],[R$ (Valores)]])</f>
        <v>0</v>
      </c>
    </row>
    <row r="1562" spans="2:12">
      <c r="B1562" s="48"/>
      <c r="C1562" s="48"/>
      <c r="D1562" s="56"/>
      <c r="E1562" s="52"/>
      <c r="F1562" s="17"/>
      <c r="G1562" s="17"/>
      <c r="H1562" s="17"/>
      <c r="I1562" s="21"/>
      <c r="J1562" s="17"/>
      <c r="K1562" s="20">
        <f>IF(FluxoCaixa10131514[[#This Row],[Movimento ]]="Saldo Inicial",FluxoCaixa10131514[[#This Row],[R$ (Valores)]],K1561+FluxoCaixa10131514[[#This Row],[Valores Receitas / Despesas]])</f>
        <v>208.91000000004578</v>
      </c>
      <c r="L1562" s="5">
        <f>IF(FluxoCaixa10131514[[#This Row],[Entrada / Saída]]="Saída",FluxoCaixa10131514[[#This Row],[R$ (Valores)]]*-1,FluxoCaixa10131514[[#This Row],[R$ (Valores)]])</f>
        <v>0</v>
      </c>
    </row>
    <row r="1563" spans="2:12">
      <c r="B1563" s="48"/>
      <c r="C1563" s="48"/>
      <c r="D1563" s="56"/>
      <c r="E1563" s="52"/>
      <c r="F1563" s="17"/>
      <c r="G1563" s="17"/>
      <c r="H1563" s="17"/>
      <c r="I1563" s="21"/>
      <c r="J1563" s="17"/>
      <c r="K1563" s="20">
        <f>IF(FluxoCaixa10131514[[#This Row],[Movimento ]]="Saldo Inicial",FluxoCaixa10131514[[#This Row],[R$ (Valores)]],K1562+FluxoCaixa10131514[[#This Row],[Valores Receitas / Despesas]])</f>
        <v>208.91000000004578</v>
      </c>
      <c r="L1563" s="5">
        <f>IF(FluxoCaixa10131514[[#This Row],[Entrada / Saída]]="Saída",FluxoCaixa10131514[[#This Row],[R$ (Valores)]]*-1,FluxoCaixa10131514[[#This Row],[R$ (Valores)]])</f>
        <v>0</v>
      </c>
    </row>
    <row r="1564" spans="2:12">
      <c r="B1564" s="48"/>
      <c r="C1564" s="48"/>
      <c r="D1564" s="56"/>
      <c r="E1564" s="52"/>
      <c r="F1564" s="17"/>
      <c r="G1564" s="17"/>
      <c r="H1564" s="17"/>
      <c r="I1564" s="21"/>
      <c r="J1564" s="17"/>
      <c r="K1564" s="20">
        <f>IF(FluxoCaixa10131514[[#This Row],[Movimento ]]="Saldo Inicial",FluxoCaixa10131514[[#This Row],[R$ (Valores)]],K1563+FluxoCaixa10131514[[#This Row],[Valores Receitas / Despesas]])</f>
        <v>208.91000000004578</v>
      </c>
      <c r="L1564" s="5">
        <f>IF(FluxoCaixa10131514[[#This Row],[Entrada / Saída]]="Saída",FluxoCaixa10131514[[#This Row],[R$ (Valores)]]*-1,FluxoCaixa10131514[[#This Row],[R$ (Valores)]])</f>
        <v>0</v>
      </c>
    </row>
    <row r="1565" spans="2:12">
      <c r="B1565" s="48"/>
      <c r="C1565" s="48"/>
      <c r="D1565" s="56"/>
      <c r="E1565" s="52"/>
      <c r="F1565" s="17"/>
      <c r="G1565" s="17"/>
      <c r="H1565" s="17"/>
      <c r="I1565" s="54"/>
      <c r="J1565" s="45"/>
      <c r="K1565" s="47">
        <f>IF(FluxoCaixa10131514[[#This Row],[Movimento ]]="Saldo Inicial",FluxoCaixa10131514[[#This Row],[R$ (Valores)]],K1564+FluxoCaixa10131514[[#This Row],[Valores Receitas / Despesas]])</f>
        <v>208.91000000004578</v>
      </c>
      <c r="L1565" s="53">
        <f>IF(FluxoCaixa10131514[[#This Row],[Entrada / Saída]]="Saída",FluxoCaixa10131514[[#This Row],[R$ (Valores)]]*-1,FluxoCaixa10131514[[#This Row],[R$ (Valores)]])</f>
        <v>0</v>
      </c>
    </row>
    <row r="1566" spans="2:12">
      <c r="B1566" s="48"/>
      <c r="C1566" s="48"/>
      <c r="D1566" s="56"/>
      <c r="E1566" s="52"/>
      <c r="F1566" s="17"/>
      <c r="G1566" s="17"/>
      <c r="H1566" s="17"/>
      <c r="I1566" s="21"/>
      <c r="J1566" s="17"/>
      <c r="K1566" s="20">
        <f>IF(FluxoCaixa10131514[[#This Row],[Movimento ]]="Saldo Inicial",FluxoCaixa10131514[[#This Row],[R$ (Valores)]],K1565+FluxoCaixa10131514[[#This Row],[Valores Receitas / Despesas]])</f>
        <v>208.91000000004578</v>
      </c>
      <c r="L1566" s="5">
        <f>IF(FluxoCaixa10131514[[#This Row],[Entrada / Saída]]="Saída",FluxoCaixa10131514[[#This Row],[R$ (Valores)]]*-1,FluxoCaixa10131514[[#This Row],[R$ (Valores)]])</f>
        <v>0</v>
      </c>
    </row>
    <row r="1567" spans="2:12">
      <c r="B1567" s="48"/>
      <c r="C1567" s="48"/>
      <c r="D1567" s="56"/>
      <c r="E1567" s="52"/>
      <c r="F1567" s="17"/>
      <c r="G1567" s="17"/>
      <c r="H1567" s="17"/>
      <c r="I1567" s="21"/>
      <c r="J1567" s="17"/>
      <c r="K1567" s="20">
        <f>IF(FluxoCaixa10131514[[#This Row],[Movimento ]]="Saldo Inicial",FluxoCaixa10131514[[#This Row],[R$ (Valores)]],K1566+FluxoCaixa10131514[[#This Row],[Valores Receitas / Despesas]])</f>
        <v>208.91000000004578</v>
      </c>
      <c r="L1567" s="5">
        <f>IF(FluxoCaixa10131514[[#This Row],[Entrada / Saída]]="Saída",FluxoCaixa10131514[[#This Row],[R$ (Valores)]]*-1,FluxoCaixa10131514[[#This Row],[R$ (Valores)]])</f>
        <v>0</v>
      </c>
    </row>
    <row r="1568" spans="2:12">
      <c r="B1568" s="48"/>
      <c r="C1568" s="48"/>
      <c r="D1568" s="56"/>
      <c r="E1568" s="52"/>
      <c r="F1568" s="17"/>
      <c r="G1568" s="17"/>
      <c r="H1568" s="17"/>
      <c r="I1568" s="21"/>
      <c r="J1568" s="17"/>
      <c r="K1568" s="20">
        <f>IF(FluxoCaixa10131514[[#This Row],[Movimento ]]="Saldo Inicial",FluxoCaixa10131514[[#This Row],[R$ (Valores)]],K1567+FluxoCaixa10131514[[#This Row],[Valores Receitas / Despesas]])</f>
        <v>208.91000000004578</v>
      </c>
      <c r="L1568" s="5">
        <f>IF(FluxoCaixa10131514[[#This Row],[Entrada / Saída]]="Saída",FluxoCaixa10131514[[#This Row],[R$ (Valores)]]*-1,FluxoCaixa10131514[[#This Row],[R$ (Valores)]])</f>
        <v>0</v>
      </c>
    </row>
    <row r="1569" spans="2:12">
      <c r="B1569" s="48"/>
      <c r="C1569" s="48"/>
      <c r="D1569" s="56"/>
      <c r="E1569" s="52"/>
      <c r="F1569" s="17"/>
      <c r="G1569" s="17"/>
      <c r="H1569" s="17"/>
      <c r="I1569" s="21"/>
      <c r="J1569" s="17"/>
      <c r="K1569" s="20">
        <f>IF(FluxoCaixa10131514[[#This Row],[Movimento ]]="Saldo Inicial",FluxoCaixa10131514[[#This Row],[R$ (Valores)]],K1568+FluxoCaixa10131514[[#This Row],[Valores Receitas / Despesas]])</f>
        <v>208.91000000004578</v>
      </c>
      <c r="L1569" s="5">
        <f>IF(FluxoCaixa10131514[[#This Row],[Entrada / Saída]]="Saída",FluxoCaixa10131514[[#This Row],[R$ (Valores)]]*-1,FluxoCaixa10131514[[#This Row],[R$ (Valores)]])</f>
        <v>0</v>
      </c>
    </row>
    <row r="1570" spans="2:12">
      <c r="B1570" s="48"/>
      <c r="C1570" s="48"/>
      <c r="D1570" s="56"/>
      <c r="E1570" s="52"/>
      <c r="F1570" s="17"/>
      <c r="G1570" s="17"/>
      <c r="H1570" s="17"/>
      <c r="I1570" s="21"/>
      <c r="J1570" s="17"/>
      <c r="K1570" s="20">
        <f>IF(FluxoCaixa10131514[[#This Row],[Movimento ]]="Saldo Inicial",FluxoCaixa10131514[[#This Row],[R$ (Valores)]],K1569+FluxoCaixa10131514[[#This Row],[Valores Receitas / Despesas]])</f>
        <v>208.91000000004578</v>
      </c>
      <c r="L1570" s="5">
        <f>IF(FluxoCaixa10131514[[#This Row],[Entrada / Saída]]="Saída",FluxoCaixa10131514[[#This Row],[R$ (Valores)]]*-1,FluxoCaixa10131514[[#This Row],[R$ (Valores)]])</f>
        <v>0</v>
      </c>
    </row>
    <row r="1571" spans="2:12">
      <c r="B1571" s="48"/>
      <c r="C1571" s="48"/>
      <c r="D1571" s="56"/>
      <c r="E1571" s="52"/>
      <c r="F1571" s="17"/>
      <c r="G1571" s="17"/>
      <c r="H1571" s="17"/>
      <c r="I1571" s="21"/>
      <c r="J1571" s="17"/>
      <c r="K1571" s="20">
        <f>IF(FluxoCaixa10131514[[#This Row],[Movimento ]]="Saldo Inicial",FluxoCaixa10131514[[#This Row],[R$ (Valores)]],K1570+FluxoCaixa10131514[[#This Row],[Valores Receitas / Despesas]])</f>
        <v>208.91000000004578</v>
      </c>
      <c r="L1571" s="5">
        <f>IF(FluxoCaixa10131514[[#This Row],[Entrada / Saída]]="Saída",FluxoCaixa10131514[[#This Row],[R$ (Valores)]]*-1,FluxoCaixa10131514[[#This Row],[R$ (Valores)]])</f>
        <v>0</v>
      </c>
    </row>
    <row r="1572" spans="2:12">
      <c r="B1572" s="48"/>
      <c r="C1572" s="48"/>
      <c r="D1572" s="56"/>
      <c r="E1572" s="52"/>
      <c r="F1572" s="17"/>
      <c r="G1572" s="17"/>
      <c r="H1572" s="17"/>
      <c r="I1572" s="21"/>
      <c r="J1572" s="17"/>
      <c r="K1572" s="20">
        <f>IF(FluxoCaixa10131514[[#This Row],[Movimento ]]="Saldo Inicial",FluxoCaixa10131514[[#This Row],[R$ (Valores)]],K1571+FluxoCaixa10131514[[#This Row],[Valores Receitas / Despesas]])</f>
        <v>208.91000000004578</v>
      </c>
      <c r="L1572" s="5">
        <f>IF(FluxoCaixa10131514[[#This Row],[Entrada / Saída]]="Saída",FluxoCaixa10131514[[#This Row],[R$ (Valores)]]*-1,FluxoCaixa10131514[[#This Row],[R$ (Valores)]])</f>
        <v>0</v>
      </c>
    </row>
    <row r="1573" spans="2:12">
      <c r="B1573" s="48"/>
      <c r="C1573" s="48"/>
      <c r="D1573" s="56"/>
      <c r="E1573" s="52"/>
      <c r="F1573" s="17"/>
      <c r="G1573" s="17"/>
      <c r="H1573" s="17"/>
      <c r="I1573" s="21"/>
      <c r="J1573" s="17"/>
      <c r="K1573" s="20">
        <f>IF(FluxoCaixa10131514[[#This Row],[Movimento ]]="Saldo Inicial",FluxoCaixa10131514[[#This Row],[R$ (Valores)]],K1572+FluxoCaixa10131514[[#This Row],[Valores Receitas / Despesas]])</f>
        <v>208.91000000004578</v>
      </c>
      <c r="L1573" s="5">
        <f>IF(FluxoCaixa10131514[[#This Row],[Entrada / Saída]]="Saída",FluxoCaixa10131514[[#This Row],[R$ (Valores)]]*-1,FluxoCaixa10131514[[#This Row],[R$ (Valores)]])</f>
        <v>0</v>
      </c>
    </row>
    <row r="1574" spans="2:12">
      <c r="B1574" s="48"/>
      <c r="C1574" s="48"/>
      <c r="D1574" s="56"/>
      <c r="E1574" s="52"/>
      <c r="F1574" s="17"/>
      <c r="G1574" s="17"/>
      <c r="H1574" s="17"/>
      <c r="I1574" s="21"/>
      <c r="J1574" s="17"/>
      <c r="K1574" s="20">
        <f>IF(FluxoCaixa10131514[[#This Row],[Movimento ]]="Saldo Inicial",FluxoCaixa10131514[[#This Row],[R$ (Valores)]],K1573+FluxoCaixa10131514[[#This Row],[Valores Receitas / Despesas]])</f>
        <v>208.91000000004578</v>
      </c>
      <c r="L1574" s="5">
        <f>IF(FluxoCaixa10131514[[#This Row],[Entrada / Saída]]="Saída",FluxoCaixa10131514[[#This Row],[R$ (Valores)]]*-1,FluxoCaixa10131514[[#This Row],[R$ (Valores)]])</f>
        <v>0</v>
      </c>
    </row>
    <row r="1575" spans="2:12">
      <c r="B1575" s="48"/>
      <c r="C1575" s="48"/>
      <c r="D1575" s="56"/>
      <c r="E1575" s="52"/>
      <c r="F1575" s="17"/>
      <c r="G1575" s="17"/>
      <c r="H1575" s="17"/>
      <c r="I1575" s="21"/>
      <c r="J1575" s="17"/>
      <c r="K1575" s="20">
        <f>IF(FluxoCaixa10131514[[#This Row],[Movimento ]]="Saldo Inicial",FluxoCaixa10131514[[#This Row],[R$ (Valores)]],K1574+FluxoCaixa10131514[[#This Row],[Valores Receitas / Despesas]])</f>
        <v>208.91000000004578</v>
      </c>
      <c r="L1575" s="5">
        <f>IF(FluxoCaixa10131514[[#This Row],[Entrada / Saída]]="Saída",FluxoCaixa10131514[[#This Row],[R$ (Valores)]]*-1,FluxoCaixa10131514[[#This Row],[R$ (Valores)]])</f>
        <v>0</v>
      </c>
    </row>
    <row r="1576" spans="2:12">
      <c r="B1576" s="48"/>
      <c r="C1576" s="48"/>
      <c r="D1576" s="56"/>
      <c r="E1576" s="52"/>
      <c r="F1576" s="17"/>
      <c r="G1576" s="17"/>
      <c r="H1576" s="17"/>
      <c r="I1576" s="21"/>
      <c r="J1576" s="17"/>
      <c r="K1576" s="20">
        <f>IF(FluxoCaixa10131514[[#This Row],[Movimento ]]="Saldo Inicial",FluxoCaixa10131514[[#This Row],[R$ (Valores)]],K1575+FluxoCaixa10131514[[#This Row],[Valores Receitas / Despesas]])</f>
        <v>208.91000000004578</v>
      </c>
      <c r="L1576" s="5">
        <f>IF(FluxoCaixa10131514[[#This Row],[Entrada / Saída]]="Saída",FluxoCaixa10131514[[#This Row],[R$ (Valores)]]*-1,FluxoCaixa10131514[[#This Row],[R$ (Valores)]])</f>
        <v>0</v>
      </c>
    </row>
    <row r="1577" spans="2:12">
      <c r="B1577" s="48"/>
      <c r="C1577" s="48"/>
      <c r="D1577" s="56"/>
      <c r="E1577" s="52"/>
      <c r="F1577" s="17"/>
      <c r="G1577" s="17"/>
      <c r="H1577" s="17"/>
      <c r="I1577" s="21"/>
      <c r="J1577" s="17"/>
      <c r="K1577" s="20">
        <f>IF(FluxoCaixa10131514[[#This Row],[Movimento ]]="Saldo Inicial",FluxoCaixa10131514[[#This Row],[R$ (Valores)]],K1576+FluxoCaixa10131514[[#This Row],[Valores Receitas / Despesas]])</f>
        <v>208.91000000004578</v>
      </c>
      <c r="L1577" s="5">
        <f>IF(FluxoCaixa10131514[[#This Row],[Entrada / Saída]]="Saída",FluxoCaixa10131514[[#This Row],[R$ (Valores)]]*-1,FluxoCaixa10131514[[#This Row],[R$ (Valores)]])</f>
        <v>0</v>
      </c>
    </row>
    <row r="1578" spans="2:12">
      <c r="B1578" s="48"/>
      <c r="C1578" s="48"/>
      <c r="D1578" s="56"/>
      <c r="E1578" s="52"/>
      <c r="F1578" s="17"/>
      <c r="G1578" s="17"/>
      <c r="H1578" s="17"/>
      <c r="I1578" s="21"/>
      <c r="J1578" s="17"/>
      <c r="K1578" s="20">
        <f>IF(FluxoCaixa10131514[[#This Row],[Movimento ]]="Saldo Inicial",FluxoCaixa10131514[[#This Row],[R$ (Valores)]],K1577+FluxoCaixa10131514[[#This Row],[Valores Receitas / Despesas]])</f>
        <v>208.91000000004578</v>
      </c>
      <c r="L1578" s="5">
        <f>IF(FluxoCaixa10131514[[#This Row],[Entrada / Saída]]="Saída",FluxoCaixa10131514[[#This Row],[R$ (Valores)]]*-1,FluxoCaixa10131514[[#This Row],[R$ (Valores)]])</f>
        <v>0</v>
      </c>
    </row>
    <row r="1579" spans="2:12">
      <c r="B1579" s="48"/>
      <c r="C1579" s="48"/>
      <c r="D1579" s="16"/>
      <c r="E1579" s="48"/>
      <c r="F1579" s="17"/>
      <c r="G1579" s="17"/>
      <c r="H1579" s="17"/>
      <c r="I1579" s="21"/>
      <c r="J1579" s="17"/>
      <c r="K1579" s="20">
        <f>IF(FluxoCaixa10131514[[#This Row],[Movimento ]]="Saldo Inicial",FluxoCaixa10131514[[#This Row],[R$ (Valores)]],K1578+FluxoCaixa10131514[[#This Row],[Valores Receitas / Despesas]])</f>
        <v>208.91000000004578</v>
      </c>
      <c r="L1579" s="53">
        <f>IF(FluxoCaixa10131514[[#This Row],[Entrada / Saída]]="Saída",FluxoCaixa10131514[[#This Row],[R$ (Valores)]]*-1,FluxoCaixa10131514[[#This Row],[R$ (Valores)]])</f>
        <v>0</v>
      </c>
    </row>
    <row r="1580" spans="2:12">
      <c r="B1580" s="48"/>
      <c r="C1580" s="48"/>
      <c r="D1580" s="56"/>
      <c r="E1580" s="52"/>
      <c r="F1580" s="17"/>
      <c r="G1580" s="17"/>
      <c r="H1580" s="17"/>
      <c r="I1580" s="54"/>
      <c r="J1580" s="45"/>
      <c r="K1580" s="47">
        <f>IF(FluxoCaixa10131514[[#This Row],[Movimento ]]="Saldo Inicial",FluxoCaixa10131514[[#This Row],[R$ (Valores)]],K1579+FluxoCaixa10131514[[#This Row],[Valores Receitas / Despesas]])</f>
        <v>208.91000000004578</v>
      </c>
      <c r="L1580" s="53">
        <f>IF(FluxoCaixa10131514[[#This Row],[Entrada / Saída]]="Saída",FluxoCaixa10131514[[#This Row],[R$ (Valores)]]*-1,FluxoCaixa10131514[[#This Row],[R$ (Valores)]])</f>
        <v>0</v>
      </c>
    </row>
    <row r="1581" spans="2:12">
      <c r="B1581" s="48"/>
      <c r="C1581" s="48"/>
      <c r="D1581" s="16"/>
      <c r="E1581" s="48"/>
      <c r="F1581" s="17"/>
      <c r="G1581" s="17"/>
      <c r="H1581" s="17"/>
      <c r="I1581" s="54"/>
      <c r="J1581" s="45"/>
      <c r="K1581" s="47">
        <f>IF(FluxoCaixa10131514[[#This Row],[Movimento ]]="Saldo Inicial",FluxoCaixa10131514[[#This Row],[R$ (Valores)]],K1580+FluxoCaixa10131514[[#This Row],[Valores Receitas / Despesas]])</f>
        <v>208.91000000004578</v>
      </c>
      <c r="L1581" s="53">
        <f>IF(FluxoCaixa10131514[[#This Row],[Entrada / Saída]]="Saída",FluxoCaixa10131514[[#This Row],[R$ (Valores)]]*-1,FluxoCaixa10131514[[#This Row],[R$ (Valores)]])</f>
        <v>0</v>
      </c>
    </row>
    <row r="1582" spans="2:12">
      <c r="B1582" s="48"/>
      <c r="C1582" s="48"/>
      <c r="D1582" s="16"/>
      <c r="E1582" s="48"/>
      <c r="F1582" s="17"/>
      <c r="G1582" s="17"/>
      <c r="H1582" s="17"/>
      <c r="I1582" s="21"/>
      <c r="J1582" s="17"/>
      <c r="K1582" s="20">
        <f>IF(FluxoCaixa10131514[[#This Row],[Movimento ]]="Saldo Inicial",FluxoCaixa10131514[[#This Row],[R$ (Valores)]],K1581+FluxoCaixa10131514[[#This Row],[Valores Receitas / Despesas]])</f>
        <v>208.91000000004578</v>
      </c>
      <c r="L1582" s="20">
        <f>IF(FluxoCaixa10131514[[#This Row],[Entrada / Saída]]="Saída",FluxoCaixa10131514[[#This Row],[R$ (Valores)]]*-1,FluxoCaixa10131514[[#This Row],[R$ (Valores)]])</f>
        <v>0</v>
      </c>
    </row>
    <row r="1583" spans="2:12">
      <c r="B1583" s="48"/>
      <c r="C1583" s="48"/>
      <c r="D1583" s="17"/>
      <c r="E1583" s="48"/>
      <c r="F1583" s="17"/>
      <c r="G1583" s="17"/>
      <c r="H1583" s="17"/>
      <c r="I1583" s="17"/>
      <c r="J1583" s="17"/>
      <c r="K1583" s="17"/>
      <c r="L1583" s="17"/>
    </row>
  </sheetData>
  <autoFilter ref="B10:C10" xr:uid="{F45AEC0C-BE4A-4CC3-ADF1-1E5B8652A38A}"/>
  <dataConsolidate link="1"/>
  <mergeCells count="5">
    <mergeCell ref="B3:D3"/>
    <mergeCell ref="B4:C4"/>
    <mergeCell ref="B5:C5"/>
    <mergeCell ref="B6:C6"/>
    <mergeCell ref="G1:K1"/>
  </mergeCells>
  <conditionalFormatting sqref="D6">
    <cfRule type="cellIs" dxfId="15" priority="1" operator="greaterThan">
      <formula>0</formula>
    </cfRule>
    <cfRule type="cellIs" dxfId="14" priority="2" operator="lessThan">
      <formula>0</formula>
    </cfRule>
  </conditionalFormatting>
  <dataValidations count="3">
    <dataValidation type="list" allowBlank="1" showInputMessage="1" showErrorMessage="1" sqref="F11:F1582" xr:uid="{7099344D-9AB3-4F30-8C6F-36D02FFD9DBB}">
      <formula1>"Entrada,Saída"</formula1>
    </dataValidation>
    <dataValidation type="list" allowBlank="1" showInputMessage="1" showErrorMessage="1" sqref="G1569:G1582 G923 G927 G932 G935:G938 G942:G949 G953:G960 G968 G970 G972:G985 G988 G1004:G1005 G1009 G1014:G1024 G1035:G1036 G1048 G1052:G1053 G1056:G1060 G1062:G1066 G1069:G1089 G1092 G1095:G1099 G1113:G1145 G1154:G1189 G1191 G1194:G1200 G1204:G1205 G1207:G1230 G1232:G1234 G1237:G1241 G1247 G1251:G1267 G1269:G1273 G1275:G1283 G1291 G1294 G1304:G1309 G1311:G1312 G1314 G1316 G1324:G1329 G1344:G1353 G1357:G1375 G1379:G1381 G1398:G1399 G1401:G1411 G1420:G1421 G1423:G1427 G1448:G1450 G1440 G1465:G1480 G1521:G1567 G11:G916" xr:uid="{E7C25AEA-91B8-4E2A-9FF1-DD19B97B93EF}">
      <formula1>INDIRECT(F11)</formula1>
    </dataValidation>
    <dataValidation type="list" allowBlank="1" showInputMessage="1" showErrorMessage="1" sqref="H11" xr:uid="{099F466E-3259-42A3-9022-8F5F48D70CB6}">
      <formula1>INDIRECT($F11)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2FE463-79D2-49BB-83FB-074B575CACF4}">
          <x14:formula1>
            <xm:f>'Origem de Dados '!$F$3:$F$6</xm:f>
          </x14:formula1>
          <xm:sqref>J11:J969 J971:J1328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23B1-74A3-40B0-BE06-2D4BE8EA8C61}">
  <dimension ref="B1:S1583"/>
  <sheetViews>
    <sheetView showGridLines="0" zoomScale="85" zoomScaleNormal="85" workbookViewId="0">
      <pane ySplit="10" topLeftCell="A41" activePane="bottomLeft" state="frozen"/>
      <selection pane="bottomLeft" activeCell="H439" sqref="H439"/>
    </sheetView>
  </sheetViews>
  <sheetFormatPr defaultColWidth="8.85546875" defaultRowHeight="12.75"/>
  <cols>
    <col min="1" max="1" width="1.5703125" style="1" customWidth="1"/>
    <col min="2" max="3" width="13" style="1" customWidth="1"/>
    <col min="4" max="4" width="17.140625" style="1" bestFit="1" customWidth="1"/>
    <col min="5" max="5" width="9.85546875" style="42" customWidth="1"/>
    <col min="6" max="6" width="20.85546875" style="1" bestFit="1" customWidth="1"/>
    <col min="7" max="7" width="24.140625" style="1" customWidth="1"/>
    <col min="8" max="8" width="84.7109375" style="1" bestFit="1" customWidth="1"/>
    <col min="9" max="9" width="24.42578125" style="1" customWidth="1"/>
    <col min="10" max="10" width="21.140625" style="1" customWidth="1"/>
    <col min="11" max="11" width="17.85546875" style="1" customWidth="1"/>
    <col min="12" max="12" width="31.42578125" style="1" hidden="1" customWidth="1"/>
    <col min="13" max="13" width="8.85546875" style="1" customWidth="1"/>
    <col min="14" max="14" width="8.85546875" style="1"/>
    <col min="15" max="16" width="10.28515625" style="1" bestFit="1" customWidth="1"/>
    <col min="17" max="17" width="10.5703125" style="1" bestFit="1" customWidth="1"/>
    <col min="18" max="18" width="11.5703125" style="6" bestFit="1" customWidth="1"/>
    <col min="19" max="19" width="10.28515625" style="1" bestFit="1" customWidth="1"/>
    <col min="20" max="16384" width="8.85546875" style="1"/>
  </cols>
  <sheetData>
    <row r="1" spans="2:19" ht="56.1" customHeight="1">
      <c r="D1" s="14" t="s">
        <v>67</v>
      </c>
      <c r="E1" s="41"/>
      <c r="F1" s="13"/>
      <c r="G1" s="106" t="s">
        <v>2398</v>
      </c>
      <c r="H1" s="106"/>
      <c r="I1" s="106"/>
      <c r="J1" s="106"/>
      <c r="K1" s="106"/>
    </row>
    <row r="2" spans="2:19" ht="23.1" customHeight="1">
      <c r="Q2" s="31"/>
    </row>
    <row r="3" spans="2:19" ht="18.95" customHeight="1">
      <c r="B3" s="111" t="s">
        <v>55</v>
      </c>
      <c r="C3" s="111"/>
      <c r="D3" s="111"/>
      <c r="P3" s="31"/>
    </row>
    <row r="4" spans="2:19" ht="15.75">
      <c r="B4" s="112" t="s">
        <v>50</v>
      </c>
      <c r="C4" s="113"/>
      <c r="D4" s="10">
        <f ca="1">SUMPRODUCT(SUBTOTAL(9,OFFSET(FluxoCaixa1013151419[R$ (Valores)],ROW(FluxoCaixa1013151419[R$ (Valores)])-ROW(I11),0,1)),--(FluxoCaixa1013151419[Entrada / Saída]="Entrada"))+SUMPRODUCT(SUBTOTAL(9,OFFSET(FluxoCaixa1013151419[R$ (Valores)],ROW(FluxoCaixa1013151419[R$ (Valores)])-ROW(I11),0,1)),--(FluxoCaixa1013151419[Entrada / Saída]="Saldo Inicial"))</f>
        <v>3123700.18</v>
      </c>
      <c r="P4" s="31"/>
      <c r="Q4" s="26"/>
    </row>
    <row r="5" spans="2:19" ht="15.75">
      <c r="B5" s="112" t="s">
        <v>51</v>
      </c>
      <c r="C5" s="113"/>
      <c r="D5" s="8">
        <f ca="1">SUMPRODUCT(SUBTOTAL(9,OFFSET(FluxoCaixa1013151419[R$ (Valores)],ROW(FluxoCaixa1013151419[R$ (Valores)])-ROW(I11),0,1)),--(FluxoCaixa1013151419[Entrada / Saída]="Saída"))</f>
        <v>3101819.2499999986</v>
      </c>
      <c r="P5" s="26"/>
      <c r="S5" s="31"/>
    </row>
    <row r="6" spans="2:19" ht="15.75">
      <c r="B6" s="112" t="s">
        <v>49</v>
      </c>
      <c r="C6" s="113"/>
      <c r="D6" s="9">
        <f ca="1">D4-D5</f>
        <v>21880.930000001565</v>
      </c>
      <c r="P6" s="26"/>
    </row>
    <row r="7" spans="2:19" ht="38.25" customHeight="1">
      <c r="S7" s="26"/>
    </row>
    <row r="8" spans="2:19" s="2" customFormat="1" ht="21" customHeight="1">
      <c r="E8" s="43"/>
      <c r="I8" s="22" t="s">
        <v>53</v>
      </c>
      <c r="J8" s="23"/>
      <c r="K8" s="24">
        <v>0</v>
      </c>
      <c r="R8" s="32"/>
    </row>
    <row r="9" spans="2:19" ht="6" customHeight="1"/>
    <row r="10" spans="2:19" s="3" customFormat="1" ht="15">
      <c r="B10" s="25" t="s">
        <v>2415</v>
      </c>
      <c r="C10" s="25" t="s">
        <v>2418</v>
      </c>
      <c r="D10" s="25" t="s">
        <v>43</v>
      </c>
      <c r="E10" s="25" t="s">
        <v>151</v>
      </c>
      <c r="F10" s="25" t="s">
        <v>44</v>
      </c>
      <c r="G10" s="25" t="s">
        <v>2397</v>
      </c>
      <c r="H10" s="25" t="s">
        <v>2414</v>
      </c>
      <c r="I10" s="25" t="s">
        <v>63</v>
      </c>
      <c r="J10" s="25" t="s">
        <v>62</v>
      </c>
      <c r="K10" s="25" t="s">
        <v>47</v>
      </c>
      <c r="L10" s="15" t="s">
        <v>52</v>
      </c>
      <c r="R10" s="33"/>
    </row>
    <row r="11" spans="2:19">
      <c r="B11" s="48" t="s">
        <v>2477</v>
      </c>
      <c r="C11" s="48" t="s">
        <v>2419</v>
      </c>
      <c r="D11" s="16">
        <v>46113</v>
      </c>
      <c r="E11" s="48" t="s">
        <v>2413</v>
      </c>
      <c r="F11" s="18" t="s">
        <v>1</v>
      </c>
      <c r="G11" s="18" t="s">
        <v>48</v>
      </c>
      <c r="H11" s="17" t="s">
        <v>75</v>
      </c>
      <c r="I11" s="19">
        <v>6419.87</v>
      </c>
      <c r="J11" s="17" t="s">
        <v>13</v>
      </c>
      <c r="K11" s="20">
        <f>IF(FluxoCaixa1013151419[[#This Row],[Movimento ]]="Saldo Inicial",FluxoCaixa1013151419[[#This Row],[R$ (Valores)]],K10+FluxoCaixa1013151419[[#This Row],[Valores Receitas / Despesas]])</f>
        <v>6419.87</v>
      </c>
      <c r="L11" s="20">
        <f>IF(FluxoCaixa1013151419[[#This Row],[Entrada / Saída]]="Saída",FluxoCaixa1013151419[[#This Row],[R$ (Valores)]]*-1,FluxoCaixa1013151419[[#This Row],[R$ (Valores)]])</f>
        <v>6419.87</v>
      </c>
    </row>
    <row r="12" spans="2:19">
      <c r="B12" s="48" t="s">
        <v>2478</v>
      </c>
      <c r="C12" s="48" t="s">
        <v>2419</v>
      </c>
      <c r="D12" s="16">
        <v>46113</v>
      </c>
      <c r="E12" s="48" t="s">
        <v>2413</v>
      </c>
      <c r="F12" s="17" t="s">
        <v>2</v>
      </c>
      <c r="G12" s="17" t="s">
        <v>222</v>
      </c>
      <c r="H12" s="17" t="s">
        <v>532</v>
      </c>
      <c r="I12" s="21">
        <v>48.9</v>
      </c>
      <c r="J12" s="17" t="s">
        <v>525</v>
      </c>
      <c r="K12" s="20">
        <f>IF(FluxoCaixa1013151419[[#This Row],[Movimento ]]="Saldo Inicial",FluxoCaixa1013151419[[#This Row],[R$ (Valores)]],K11+FluxoCaixa1013151419[[#This Row],[Valores Receitas / Despesas]])</f>
        <v>6370.97</v>
      </c>
      <c r="L12" s="20">
        <f>IF(FluxoCaixa1013151419[[#This Row],[Entrada / Saída]]="Saída",FluxoCaixa1013151419[[#This Row],[R$ (Valores)]]*-1,FluxoCaixa1013151419[[#This Row],[R$ (Valores)]])</f>
        <v>-48.9</v>
      </c>
    </row>
    <row r="13" spans="2:19">
      <c r="B13" s="48" t="s">
        <v>2477</v>
      </c>
      <c r="C13" s="48" t="s">
        <v>2419</v>
      </c>
      <c r="D13" s="16">
        <v>46113</v>
      </c>
      <c r="E13" s="48" t="s">
        <v>2413</v>
      </c>
      <c r="F13" s="17" t="s">
        <v>2</v>
      </c>
      <c r="G13" s="17" t="s">
        <v>25</v>
      </c>
      <c r="H13" s="17" t="s">
        <v>2405</v>
      </c>
      <c r="I13" s="29">
        <v>2623</v>
      </c>
      <c r="J13" s="17" t="s">
        <v>525</v>
      </c>
      <c r="K13" s="20">
        <f>IF(FluxoCaixa1013151419[[#This Row],[Movimento ]]="Saldo Inicial",FluxoCaixa1013151419[[#This Row],[R$ (Valores)]],K12+FluxoCaixa1013151419[[#This Row],[Valores Receitas / Despesas]])</f>
        <v>3747.9700000000003</v>
      </c>
      <c r="L13" s="20">
        <f>IF(FluxoCaixa1013151419[[#This Row],[Entrada / Saída]]="Saída",FluxoCaixa1013151419[[#This Row],[R$ (Valores)]]*-1,FluxoCaixa1013151419[[#This Row],[R$ (Valores)]])</f>
        <v>-2623</v>
      </c>
    </row>
    <row r="14" spans="2:19">
      <c r="B14" s="48" t="s">
        <v>2477</v>
      </c>
      <c r="C14" s="48" t="s">
        <v>2419</v>
      </c>
      <c r="D14" s="16">
        <v>46113</v>
      </c>
      <c r="E14" s="48" t="s">
        <v>2413</v>
      </c>
      <c r="F14" s="17" t="s">
        <v>2</v>
      </c>
      <c r="G14" s="17" t="s">
        <v>28</v>
      </c>
      <c r="H14" s="17" t="s">
        <v>2479</v>
      </c>
      <c r="I14" s="21">
        <v>326.23</v>
      </c>
      <c r="J14" s="17" t="s">
        <v>525</v>
      </c>
      <c r="K14" s="20">
        <f>IF(FluxoCaixa1013151419[[#This Row],[Movimento ]]="Saldo Inicial",FluxoCaixa1013151419[[#This Row],[R$ (Valores)]],K13+FluxoCaixa1013151419[[#This Row],[Valores Receitas / Despesas]])</f>
        <v>3421.7400000000002</v>
      </c>
      <c r="L14" s="20">
        <f>IF(FluxoCaixa1013151419[[#This Row],[Entrada / Saída]]="Saída",FluxoCaixa1013151419[[#This Row],[R$ (Valores)]]*-1,FluxoCaixa1013151419[[#This Row],[R$ (Valores)]])</f>
        <v>-326.23</v>
      </c>
    </row>
    <row r="15" spans="2:19">
      <c r="B15" s="48" t="s">
        <v>2477</v>
      </c>
      <c r="C15" s="48" t="s">
        <v>2419</v>
      </c>
      <c r="D15" s="16">
        <v>46113</v>
      </c>
      <c r="E15" s="48" t="s">
        <v>2413</v>
      </c>
      <c r="F15" s="17" t="s">
        <v>2</v>
      </c>
      <c r="G15" s="17" t="s">
        <v>28</v>
      </c>
      <c r="H15" s="17" t="s">
        <v>2480</v>
      </c>
      <c r="I15" s="21">
        <v>990.58</v>
      </c>
      <c r="J15" s="17" t="s">
        <v>525</v>
      </c>
      <c r="K15" s="20">
        <f>IF(FluxoCaixa1013151419[[#This Row],[Movimento ]]="Saldo Inicial",FluxoCaixa1013151419[[#This Row],[R$ (Valores)]],K14+FluxoCaixa1013151419[[#This Row],[Valores Receitas / Despesas]])</f>
        <v>2431.1600000000003</v>
      </c>
      <c r="L15" s="20">
        <f>IF(FluxoCaixa1013151419[[#This Row],[Entrada / Saída]]="Saída",FluxoCaixa1013151419[[#This Row],[R$ (Valores)]]*-1,FluxoCaixa1013151419[[#This Row],[R$ (Valores)]])</f>
        <v>-990.58</v>
      </c>
    </row>
    <row r="16" spans="2:19">
      <c r="B16" s="48" t="s">
        <v>2477</v>
      </c>
      <c r="C16" s="48" t="s">
        <v>2419</v>
      </c>
      <c r="D16" s="16">
        <v>46113</v>
      </c>
      <c r="E16" s="48" t="s">
        <v>2413</v>
      </c>
      <c r="F16" s="17" t="s">
        <v>2</v>
      </c>
      <c r="G16" s="17" t="s">
        <v>61</v>
      </c>
      <c r="H16" s="17" t="s">
        <v>2481</v>
      </c>
      <c r="I16" s="21">
        <v>6174.64</v>
      </c>
      <c r="J16" s="17" t="s">
        <v>525</v>
      </c>
      <c r="K16" s="20">
        <f>IF(FluxoCaixa1013151419[[#This Row],[Movimento ]]="Saldo Inicial",FluxoCaixa1013151419[[#This Row],[R$ (Valores)]],K15+FluxoCaixa1013151419[[#This Row],[Valores Receitas / Despesas]])</f>
        <v>-3743.48</v>
      </c>
      <c r="L16" s="20">
        <f>IF(FluxoCaixa1013151419[[#This Row],[Entrada / Saída]]="Saída",FluxoCaixa1013151419[[#This Row],[R$ (Valores)]]*-1,FluxoCaixa1013151419[[#This Row],[R$ (Valores)]])</f>
        <v>-6174.64</v>
      </c>
    </row>
    <row r="17" spans="2:17">
      <c r="B17" s="48" t="s">
        <v>2477</v>
      </c>
      <c r="C17" s="48" t="s">
        <v>2419</v>
      </c>
      <c r="D17" s="16">
        <v>46113</v>
      </c>
      <c r="E17" s="48" t="s">
        <v>2413</v>
      </c>
      <c r="F17" s="17" t="s">
        <v>2</v>
      </c>
      <c r="G17" s="17" t="s">
        <v>28</v>
      </c>
      <c r="H17" s="17" t="s">
        <v>1775</v>
      </c>
      <c r="I17" s="21">
        <v>2763.25</v>
      </c>
      <c r="J17" s="17" t="s">
        <v>525</v>
      </c>
      <c r="K17" s="20">
        <f>IF(FluxoCaixa1013151419[[#This Row],[Movimento ]]="Saldo Inicial",FluxoCaixa1013151419[[#This Row],[R$ (Valores)]],K16+FluxoCaixa1013151419[[#This Row],[Valores Receitas / Despesas]])</f>
        <v>-6506.73</v>
      </c>
      <c r="L17" s="20">
        <f>IF(FluxoCaixa1013151419[[#This Row],[Entrada / Saída]]="Saída",FluxoCaixa1013151419[[#This Row],[R$ (Valores)]]*-1,FluxoCaixa1013151419[[#This Row],[R$ (Valores)]])</f>
        <v>-2763.25</v>
      </c>
    </row>
    <row r="18" spans="2:17">
      <c r="B18" s="48" t="s">
        <v>2477</v>
      </c>
      <c r="C18" s="48" t="s">
        <v>2419</v>
      </c>
      <c r="D18" s="16">
        <v>46113</v>
      </c>
      <c r="E18" s="48" t="s">
        <v>2413</v>
      </c>
      <c r="F18" s="17" t="s">
        <v>2</v>
      </c>
      <c r="G18" s="17" t="s">
        <v>28</v>
      </c>
      <c r="H18" s="17" t="s">
        <v>1090</v>
      </c>
      <c r="I18" s="21">
        <v>861.07</v>
      </c>
      <c r="J18" s="17" t="s">
        <v>525</v>
      </c>
      <c r="K18" s="20">
        <f>IF(FluxoCaixa1013151419[[#This Row],[Movimento ]]="Saldo Inicial",FluxoCaixa1013151419[[#This Row],[R$ (Valores)]],K17+FluxoCaixa1013151419[[#This Row],[Valores Receitas / Despesas]])</f>
        <v>-7367.7999999999993</v>
      </c>
      <c r="L18" s="20">
        <f>IF(FluxoCaixa1013151419[[#This Row],[Entrada / Saída]]="Saída",FluxoCaixa1013151419[[#This Row],[R$ (Valores)]]*-1,FluxoCaixa1013151419[[#This Row],[R$ (Valores)]])</f>
        <v>-861.07</v>
      </c>
    </row>
    <row r="19" spans="2:17">
      <c r="B19" s="48" t="s">
        <v>2477</v>
      </c>
      <c r="C19" s="48" t="s">
        <v>2419</v>
      </c>
      <c r="D19" s="16">
        <v>46113</v>
      </c>
      <c r="E19" s="48" t="s">
        <v>2413</v>
      </c>
      <c r="F19" s="17" t="s">
        <v>2</v>
      </c>
      <c r="G19" s="17" t="s">
        <v>28</v>
      </c>
      <c r="H19" s="17" t="s">
        <v>1088</v>
      </c>
      <c r="I19" s="21">
        <v>1056.26</v>
      </c>
      <c r="J19" s="17" t="s">
        <v>525</v>
      </c>
      <c r="K19" s="20">
        <f>IF(FluxoCaixa1013151419[[#This Row],[Movimento ]]="Saldo Inicial",FluxoCaixa1013151419[[#This Row],[R$ (Valores)]],K18+FluxoCaixa1013151419[[#This Row],[Valores Receitas / Despesas]])</f>
        <v>-8424.06</v>
      </c>
      <c r="L19" s="20">
        <f>IF(FluxoCaixa1013151419[[#This Row],[Entrada / Saída]]="Saída",FluxoCaixa1013151419[[#This Row],[R$ (Valores)]]*-1,FluxoCaixa1013151419[[#This Row],[R$ (Valores)]])</f>
        <v>-1056.26</v>
      </c>
    </row>
    <row r="20" spans="2:17">
      <c r="B20" s="48" t="s">
        <v>2477</v>
      </c>
      <c r="C20" s="48" t="s">
        <v>2419</v>
      </c>
      <c r="D20" s="16">
        <v>46113</v>
      </c>
      <c r="E20" s="48" t="s">
        <v>2413</v>
      </c>
      <c r="F20" s="17" t="s">
        <v>2</v>
      </c>
      <c r="G20" s="17" t="s">
        <v>28</v>
      </c>
      <c r="H20" s="17" t="s">
        <v>1093</v>
      </c>
      <c r="I20" s="21">
        <v>1820.48</v>
      </c>
      <c r="J20" s="17" t="s">
        <v>525</v>
      </c>
      <c r="K20" s="20">
        <f>IF(FluxoCaixa1013151419[[#This Row],[Movimento ]]="Saldo Inicial",FluxoCaixa1013151419[[#This Row],[R$ (Valores)]],K19+FluxoCaixa1013151419[[#This Row],[Valores Receitas / Despesas]])</f>
        <v>-10244.539999999999</v>
      </c>
      <c r="L20" s="20">
        <f>IF(FluxoCaixa1013151419[[#This Row],[Entrada / Saída]]="Saída",FluxoCaixa1013151419[[#This Row],[R$ (Valores)]]*-1,FluxoCaixa1013151419[[#This Row],[R$ (Valores)]])</f>
        <v>-1820.48</v>
      </c>
    </row>
    <row r="21" spans="2:17">
      <c r="B21" s="48" t="s">
        <v>2477</v>
      </c>
      <c r="C21" s="48" t="s">
        <v>2419</v>
      </c>
      <c r="D21" s="16">
        <v>46113</v>
      </c>
      <c r="E21" s="48" t="s">
        <v>2413</v>
      </c>
      <c r="F21" s="17" t="s">
        <v>2</v>
      </c>
      <c r="G21" s="17" t="s">
        <v>28</v>
      </c>
      <c r="H21" s="17" t="s">
        <v>1094</v>
      </c>
      <c r="I21" s="21">
        <v>7994.6</v>
      </c>
      <c r="J21" s="17" t="s">
        <v>525</v>
      </c>
      <c r="K21" s="20">
        <f>IF(FluxoCaixa1013151419[[#This Row],[Movimento ]]="Saldo Inicial",FluxoCaixa1013151419[[#This Row],[R$ (Valores)]],K20+FluxoCaixa1013151419[[#This Row],[Valores Receitas / Despesas]])</f>
        <v>-18239.14</v>
      </c>
      <c r="L21" s="20">
        <f>IF(FluxoCaixa1013151419[[#This Row],[Entrada / Saída]]="Saída",FluxoCaixa1013151419[[#This Row],[R$ (Valores)]]*-1,FluxoCaixa1013151419[[#This Row],[R$ (Valores)]])</f>
        <v>-7994.6</v>
      </c>
    </row>
    <row r="22" spans="2:17">
      <c r="B22" s="48" t="s">
        <v>2477</v>
      </c>
      <c r="C22" s="48" t="s">
        <v>2419</v>
      </c>
      <c r="D22" s="16">
        <v>46113</v>
      </c>
      <c r="E22" s="48" t="s">
        <v>2413</v>
      </c>
      <c r="F22" s="17" t="s">
        <v>2</v>
      </c>
      <c r="G22" s="17" t="s">
        <v>28</v>
      </c>
      <c r="H22" s="17" t="s">
        <v>2018</v>
      </c>
      <c r="I22" s="21">
        <v>1003.84</v>
      </c>
      <c r="J22" s="17" t="s">
        <v>525</v>
      </c>
      <c r="K22" s="20">
        <f>IF(FluxoCaixa1013151419[[#This Row],[Movimento ]]="Saldo Inicial",FluxoCaixa1013151419[[#This Row],[R$ (Valores)]],K21+FluxoCaixa1013151419[[#This Row],[Valores Receitas / Despesas]])</f>
        <v>-19242.98</v>
      </c>
      <c r="L22" s="20">
        <f>IF(FluxoCaixa1013151419[[#This Row],[Entrada / Saída]]="Saída",FluxoCaixa1013151419[[#This Row],[R$ (Valores)]]*-1,FluxoCaixa1013151419[[#This Row],[R$ (Valores)]])</f>
        <v>-1003.84</v>
      </c>
      <c r="P22" s="26"/>
      <c r="Q22" s="30"/>
    </row>
    <row r="23" spans="2:17">
      <c r="B23" s="48" t="s">
        <v>2477</v>
      </c>
      <c r="C23" s="48" t="s">
        <v>2419</v>
      </c>
      <c r="D23" s="16">
        <v>46113</v>
      </c>
      <c r="E23" s="48" t="s">
        <v>2413</v>
      </c>
      <c r="F23" s="17" t="s">
        <v>2</v>
      </c>
      <c r="G23" s="17" t="s">
        <v>28</v>
      </c>
      <c r="H23" s="17" t="s">
        <v>1403</v>
      </c>
      <c r="I23" s="21">
        <v>2192.02</v>
      </c>
      <c r="J23" s="17" t="s">
        <v>525</v>
      </c>
      <c r="K23" s="20">
        <f>IF(FluxoCaixa1013151419[[#This Row],[Movimento ]]="Saldo Inicial",FluxoCaixa1013151419[[#This Row],[R$ (Valores)]],K22+FluxoCaixa1013151419[[#This Row],[Valores Receitas / Despesas]])</f>
        <v>-21435</v>
      </c>
      <c r="L23" s="20">
        <f>IF(FluxoCaixa1013151419[[#This Row],[Entrada / Saída]]="Saída",FluxoCaixa1013151419[[#This Row],[R$ (Valores)]]*-1,FluxoCaixa1013151419[[#This Row],[R$ (Valores)]])</f>
        <v>-2192.02</v>
      </c>
    </row>
    <row r="24" spans="2:17">
      <c r="B24" s="48" t="s">
        <v>2477</v>
      </c>
      <c r="C24" s="48" t="s">
        <v>2419</v>
      </c>
      <c r="D24" s="16">
        <v>46113</v>
      </c>
      <c r="E24" s="48" t="s">
        <v>2413</v>
      </c>
      <c r="F24" s="17" t="s">
        <v>2</v>
      </c>
      <c r="G24" s="17" t="s">
        <v>28</v>
      </c>
      <c r="H24" s="17" t="s">
        <v>2482</v>
      </c>
      <c r="I24" s="21">
        <v>1614.63</v>
      </c>
      <c r="J24" s="17" t="s">
        <v>525</v>
      </c>
      <c r="K24" s="20">
        <f>IF(FluxoCaixa1013151419[[#This Row],[Movimento ]]="Saldo Inicial",FluxoCaixa1013151419[[#This Row],[R$ (Valores)]],K23+FluxoCaixa1013151419[[#This Row],[Valores Receitas / Despesas]])</f>
        <v>-23049.63</v>
      </c>
      <c r="L24" s="20">
        <f>IF(FluxoCaixa1013151419[[#This Row],[Entrada / Saída]]="Saída",FluxoCaixa1013151419[[#This Row],[R$ (Valores)]]*-1,FluxoCaixa1013151419[[#This Row],[R$ (Valores)]])</f>
        <v>-1614.63</v>
      </c>
      <c r="Q24" s="30"/>
    </row>
    <row r="25" spans="2:17">
      <c r="B25" s="48" t="s">
        <v>2477</v>
      </c>
      <c r="C25" s="48" t="s">
        <v>2419</v>
      </c>
      <c r="D25" s="16">
        <v>46113</v>
      </c>
      <c r="E25" s="48" t="s">
        <v>2413</v>
      </c>
      <c r="F25" s="17" t="s">
        <v>2</v>
      </c>
      <c r="G25" s="17" t="s">
        <v>28</v>
      </c>
      <c r="H25" s="17" t="s">
        <v>2483</v>
      </c>
      <c r="I25" s="21">
        <v>732.41</v>
      </c>
      <c r="J25" s="17" t="s">
        <v>525</v>
      </c>
      <c r="K25" s="20">
        <f>IF(FluxoCaixa1013151419[[#This Row],[Movimento ]]="Saldo Inicial",FluxoCaixa1013151419[[#This Row],[R$ (Valores)]],K24+FluxoCaixa1013151419[[#This Row],[Valores Receitas / Despesas]])</f>
        <v>-23782.04</v>
      </c>
      <c r="L25" s="20">
        <f>IF(FluxoCaixa1013151419[[#This Row],[Entrada / Saída]]="Saída",FluxoCaixa1013151419[[#This Row],[R$ (Valores)]]*-1,FluxoCaixa1013151419[[#This Row],[R$ (Valores)]])</f>
        <v>-732.41</v>
      </c>
    </row>
    <row r="26" spans="2:17">
      <c r="B26" s="48" t="s">
        <v>2477</v>
      </c>
      <c r="C26" s="48" t="s">
        <v>2419</v>
      </c>
      <c r="D26" s="16">
        <v>46113</v>
      </c>
      <c r="E26" s="48" t="s">
        <v>2413</v>
      </c>
      <c r="F26" s="17" t="s">
        <v>2</v>
      </c>
      <c r="G26" s="17" t="s">
        <v>28</v>
      </c>
      <c r="H26" s="17" t="s">
        <v>2484</v>
      </c>
      <c r="I26" s="21">
        <v>831.92</v>
      </c>
      <c r="J26" s="17" t="s">
        <v>525</v>
      </c>
      <c r="K26" s="20">
        <f>IF(FluxoCaixa1013151419[[#This Row],[Movimento ]]="Saldo Inicial",FluxoCaixa1013151419[[#This Row],[R$ (Valores)]],K25+FluxoCaixa1013151419[[#This Row],[Valores Receitas / Despesas]])</f>
        <v>-24613.96</v>
      </c>
      <c r="L26" s="20">
        <f>IF(FluxoCaixa1013151419[[#This Row],[Entrada / Saída]]="Saída",FluxoCaixa1013151419[[#This Row],[R$ (Valores)]]*-1,FluxoCaixa1013151419[[#This Row],[R$ (Valores)]])</f>
        <v>-831.92</v>
      </c>
      <c r="Q26" s="30"/>
    </row>
    <row r="27" spans="2:17">
      <c r="B27" s="48" t="s">
        <v>2477</v>
      </c>
      <c r="C27" s="48" t="s">
        <v>2419</v>
      </c>
      <c r="D27" s="16">
        <v>46113</v>
      </c>
      <c r="E27" s="48" t="s">
        <v>2413</v>
      </c>
      <c r="F27" s="17" t="s">
        <v>2</v>
      </c>
      <c r="G27" s="17" t="s">
        <v>28</v>
      </c>
      <c r="H27" s="17" t="s">
        <v>2485</v>
      </c>
      <c r="I27" s="21">
        <v>765.8</v>
      </c>
      <c r="J27" s="17" t="s">
        <v>525</v>
      </c>
      <c r="K27" s="20">
        <f>IF(FluxoCaixa1013151419[[#This Row],[Movimento ]]="Saldo Inicial",FluxoCaixa1013151419[[#This Row],[R$ (Valores)]],K26+FluxoCaixa1013151419[[#This Row],[Valores Receitas / Despesas]])</f>
        <v>-25379.759999999998</v>
      </c>
      <c r="L27" s="20">
        <f>IF(FluxoCaixa1013151419[[#This Row],[Entrada / Saída]]="Saída",FluxoCaixa1013151419[[#This Row],[R$ (Valores)]]*-1,FluxoCaixa1013151419[[#This Row],[R$ (Valores)]])</f>
        <v>-765.8</v>
      </c>
    </row>
    <row r="28" spans="2:17">
      <c r="B28" s="48" t="s">
        <v>2478</v>
      </c>
      <c r="C28" s="48" t="s">
        <v>2419</v>
      </c>
      <c r="D28" s="16">
        <v>46113</v>
      </c>
      <c r="E28" s="48" t="s">
        <v>2413</v>
      </c>
      <c r="F28" s="17" t="s">
        <v>2</v>
      </c>
      <c r="G28" s="17" t="s">
        <v>431</v>
      </c>
      <c r="H28" s="17" t="s">
        <v>2486</v>
      </c>
      <c r="I28" s="21">
        <v>900</v>
      </c>
      <c r="J28" s="17" t="s">
        <v>525</v>
      </c>
      <c r="K28" s="20">
        <f>IF(FluxoCaixa1013151419[[#This Row],[Movimento ]]="Saldo Inicial",FluxoCaixa1013151419[[#This Row],[R$ (Valores)]],K27+FluxoCaixa1013151419[[#This Row],[Valores Receitas / Despesas]])</f>
        <v>-26279.759999999998</v>
      </c>
      <c r="L28" s="20">
        <f>IF(FluxoCaixa1013151419[[#This Row],[Entrada / Saída]]="Saída",FluxoCaixa1013151419[[#This Row],[R$ (Valores)]]*-1,FluxoCaixa1013151419[[#This Row],[R$ (Valores)]])</f>
        <v>-900</v>
      </c>
    </row>
    <row r="29" spans="2:17">
      <c r="B29" s="48" t="s">
        <v>2477</v>
      </c>
      <c r="C29" s="48" t="s">
        <v>2419</v>
      </c>
      <c r="D29" s="16">
        <v>46113</v>
      </c>
      <c r="E29" s="48" t="s">
        <v>2413</v>
      </c>
      <c r="F29" s="17" t="s">
        <v>2</v>
      </c>
      <c r="G29" s="17" t="s">
        <v>79</v>
      </c>
      <c r="H29" s="17" t="s">
        <v>2487</v>
      </c>
      <c r="I29" s="21">
        <v>1532.19</v>
      </c>
      <c r="J29" s="17" t="s">
        <v>525</v>
      </c>
      <c r="K29" s="20">
        <f>IF(FluxoCaixa1013151419[[#This Row],[Movimento ]]="Saldo Inicial",FluxoCaixa1013151419[[#This Row],[R$ (Valores)]],K28+FluxoCaixa1013151419[[#This Row],[Valores Receitas / Despesas]])</f>
        <v>-27811.949999999997</v>
      </c>
      <c r="L29" s="20">
        <f>IF(FluxoCaixa1013151419[[#This Row],[Entrada / Saída]]="Saída",FluxoCaixa1013151419[[#This Row],[R$ (Valores)]]*-1,FluxoCaixa1013151419[[#This Row],[R$ (Valores)]])</f>
        <v>-1532.19</v>
      </c>
    </row>
    <row r="30" spans="2:17">
      <c r="B30" s="48" t="s">
        <v>2477</v>
      </c>
      <c r="C30" s="48" t="s">
        <v>2419</v>
      </c>
      <c r="D30" s="16">
        <v>46113</v>
      </c>
      <c r="E30" s="48" t="s">
        <v>2413</v>
      </c>
      <c r="F30" s="17" t="s">
        <v>2</v>
      </c>
      <c r="G30" s="17" t="s">
        <v>79</v>
      </c>
      <c r="H30" s="17" t="s">
        <v>2488</v>
      </c>
      <c r="I30" s="21">
        <v>1824.6</v>
      </c>
      <c r="J30" s="17" t="s">
        <v>525</v>
      </c>
      <c r="K30" s="20">
        <f>IF(FluxoCaixa1013151419[[#This Row],[Movimento ]]="Saldo Inicial",FluxoCaixa1013151419[[#This Row],[R$ (Valores)]],K29+FluxoCaixa1013151419[[#This Row],[Valores Receitas / Despesas]])</f>
        <v>-29636.549999999996</v>
      </c>
      <c r="L30" s="20">
        <f>IF(FluxoCaixa1013151419[[#This Row],[Entrada / Saída]]="Saída",FluxoCaixa1013151419[[#This Row],[R$ (Valores)]]*-1,FluxoCaixa1013151419[[#This Row],[R$ (Valores)]])</f>
        <v>-1824.6</v>
      </c>
    </row>
    <row r="31" spans="2:17">
      <c r="B31" s="48" t="s">
        <v>2477</v>
      </c>
      <c r="C31" s="48" t="s">
        <v>2419</v>
      </c>
      <c r="D31" s="16">
        <v>46113</v>
      </c>
      <c r="E31" s="48" t="s">
        <v>2413</v>
      </c>
      <c r="F31" s="17" t="s">
        <v>2</v>
      </c>
      <c r="G31" s="17" t="s">
        <v>79</v>
      </c>
      <c r="H31" s="17" t="s">
        <v>2489</v>
      </c>
      <c r="I31" s="21">
        <v>2361</v>
      </c>
      <c r="J31" s="17" t="s">
        <v>525</v>
      </c>
      <c r="K31" s="20">
        <f>IF(FluxoCaixa1013151419[[#This Row],[Movimento ]]="Saldo Inicial",FluxoCaixa1013151419[[#This Row],[R$ (Valores)]],K30+FluxoCaixa1013151419[[#This Row],[Valores Receitas / Despesas]])</f>
        <v>-31997.549999999996</v>
      </c>
      <c r="L31" s="20">
        <f>IF(FluxoCaixa1013151419[[#This Row],[Entrada / Saída]]="Saída",FluxoCaixa1013151419[[#This Row],[R$ (Valores)]]*-1,FluxoCaixa1013151419[[#This Row],[R$ (Valores)]])</f>
        <v>-2361</v>
      </c>
    </row>
    <row r="32" spans="2:17">
      <c r="B32" s="48" t="s">
        <v>2477</v>
      </c>
      <c r="C32" s="48" t="s">
        <v>2419</v>
      </c>
      <c r="D32" s="16">
        <v>46113</v>
      </c>
      <c r="E32" s="48" t="s">
        <v>2413</v>
      </c>
      <c r="F32" s="17" t="s">
        <v>2</v>
      </c>
      <c r="G32" s="17" t="s">
        <v>71</v>
      </c>
      <c r="H32" s="17" t="s">
        <v>2490</v>
      </c>
      <c r="I32" s="21">
        <v>320.16000000000003</v>
      </c>
      <c r="J32" s="17" t="s">
        <v>525</v>
      </c>
      <c r="K32" s="20">
        <f>IF(FluxoCaixa1013151419[[#This Row],[Movimento ]]="Saldo Inicial",FluxoCaixa1013151419[[#This Row],[R$ (Valores)]],K31+FluxoCaixa1013151419[[#This Row],[Valores Receitas / Despesas]])</f>
        <v>-32317.709999999995</v>
      </c>
      <c r="L32" s="20">
        <f>IF(FluxoCaixa1013151419[[#This Row],[Entrada / Saída]]="Saída",FluxoCaixa1013151419[[#This Row],[R$ (Valores)]]*-1,FluxoCaixa1013151419[[#This Row],[R$ (Valores)]])</f>
        <v>-320.16000000000003</v>
      </c>
    </row>
    <row r="33" spans="2:12">
      <c r="B33" s="48" t="s">
        <v>2477</v>
      </c>
      <c r="C33" s="48" t="s">
        <v>2419</v>
      </c>
      <c r="D33" s="16">
        <v>46113</v>
      </c>
      <c r="E33" s="48" t="s">
        <v>2413</v>
      </c>
      <c r="F33" s="17" t="s">
        <v>2</v>
      </c>
      <c r="G33" s="17" t="s">
        <v>28</v>
      </c>
      <c r="H33" s="17" t="s">
        <v>2491</v>
      </c>
      <c r="I33" s="21">
        <v>9026.7999999999993</v>
      </c>
      <c r="J33" s="17" t="s">
        <v>525</v>
      </c>
      <c r="K33" s="20">
        <f>IF(FluxoCaixa1013151419[[#This Row],[Movimento ]]="Saldo Inicial",FluxoCaixa1013151419[[#This Row],[R$ (Valores)]],K32+FluxoCaixa1013151419[[#This Row],[Valores Receitas / Despesas]])</f>
        <v>-41344.509999999995</v>
      </c>
      <c r="L33" s="20">
        <f>IF(FluxoCaixa1013151419[[#This Row],[Entrada / Saída]]="Saída",FluxoCaixa1013151419[[#This Row],[R$ (Valores)]]*-1,FluxoCaixa1013151419[[#This Row],[R$ (Valores)]])</f>
        <v>-9026.7999999999993</v>
      </c>
    </row>
    <row r="34" spans="2:12">
      <c r="B34" s="48" t="s">
        <v>2477</v>
      </c>
      <c r="C34" s="48" t="s">
        <v>2419</v>
      </c>
      <c r="D34" s="16">
        <v>46113</v>
      </c>
      <c r="E34" s="48" t="s">
        <v>2417</v>
      </c>
      <c r="F34" s="17" t="s">
        <v>2</v>
      </c>
      <c r="G34" s="17" t="s">
        <v>28</v>
      </c>
      <c r="H34" s="17" t="s">
        <v>2492</v>
      </c>
      <c r="I34" s="21">
        <v>28975.54</v>
      </c>
      <c r="J34" s="17" t="s">
        <v>525</v>
      </c>
      <c r="K34" s="20">
        <f>IF(FluxoCaixa1013151419[[#This Row],[Movimento ]]="Saldo Inicial",FluxoCaixa1013151419[[#This Row],[R$ (Valores)]],K33+FluxoCaixa1013151419[[#This Row],[Valores Receitas / Despesas]])</f>
        <v>-70320.049999999988</v>
      </c>
      <c r="L34" s="20">
        <f>IF(FluxoCaixa1013151419[[#This Row],[Entrada / Saída]]="Saída",FluxoCaixa1013151419[[#This Row],[R$ (Valores)]]*-1,FluxoCaixa1013151419[[#This Row],[R$ (Valores)]])</f>
        <v>-28975.54</v>
      </c>
    </row>
    <row r="35" spans="2:12">
      <c r="B35" s="48" t="s">
        <v>2477</v>
      </c>
      <c r="C35" s="48" t="s">
        <v>2419</v>
      </c>
      <c r="D35" s="16">
        <v>46113</v>
      </c>
      <c r="E35" s="48" t="s">
        <v>2417</v>
      </c>
      <c r="F35" s="17" t="s">
        <v>2</v>
      </c>
      <c r="G35" s="17" t="s">
        <v>28</v>
      </c>
      <c r="H35" s="17" t="s">
        <v>2493</v>
      </c>
      <c r="I35" s="21">
        <v>646.16999999999996</v>
      </c>
      <c r="J35" s="17" t="s">
        <v>525</v>
      </c>
      <c r="K35" s="20">
        <f>IF(FluxoCaixa1013151419[[#This Row],[Movimento ]]="Saldo Inicial",FluxoCaixa1013151419[[#This Row],[R$ (Valores)]],K34+FluxoCaixa1013151419[[#This Row],[Valores Receitas / Despesas]])</f>
        <v>-70966.219999999987</v>
      </c>
      <c r="L35" s="20">
        <f>IF(FluxoCaixa1013151419[[#This Row],[Entrada / Saída]]="Saída",FluxoCaixa1013151419[[#This Row],[R$ (Valores)]]*-1,FluxoCaixa1013151419[[#This Row],[R$ (Valores)]])</f>
        <v>-646.16999999999996</v>
      </c>
    </row>
    <row r="36" spans="2:12">
      <c r="B36" s="48" t="s">
        <v>2477</v>
      </c>
      <c r="C36" s="48" t="s">
        <v>2419</v>
      </c>
      <c r="D36" s="16">
        <v>46113</v>
      </c>
      <c r="E36" s="48" t="s">
        <v>2413</v>
      </c>
      <c r="F36" s="17" t="s">
        <v>2</v>
      </c>
      <c r="G36" s="17" t="s">
        <v>28</v>
      </c>
      <c r="H36" s="17" t="s">
        <v>2494</v>
      </c>
      <c r="I36" s="21">
        <v>49891.519999999997</v>
      </c>
      <c r="J36" s="17" t="s">
        <v>525</v>
      </c>
      <c r="K36" s="20">
        <f>IF(FluxoCaixa1013151419[[#This Row],[Movimento ]]="Saldo Inicial",FluxoCaixa1013151419[[#This Row],[R$ (Valores)]],K35+FluxoCaixa1013151419[[#This Row],[Valores Receitas / Despesas]])</f>
        <v>-120857.73999999999</v>
      </c>
      <c r="L36" s="20">
        <f>IF(FluxoCaixa1013151419[[#This Row],[Entrada / Saída]]="Saída",FluxoCaixa1013151419[[#This Row],[R$ (Valores)]]*-1,FluxoCaixa1013151419[[#This Row],[R$ (Valores)]])</f>
        <v>-49891.519999999997</v>
      </c>
    </row>
    <row r="37" spans="2:12">
      <c r="B37" s="48" t="s">
        <v>2477</v>
      </c>
      <c r="C37" s="48" t="s">
        <v>2419</v>
      </c>
      <c r="D37" s="16">
        <v>46113</v>
      </c>
      <c r="E37" s="48" t="s">
        <v>2417</v>
      </c>
      <c r="F37" s="17" t="s">
        <v>2</v>
      </c>
      <c r="G37" s="17" t="s">
        <v>61</v>
      </c>
      <c r="H37" s="17" t="s">
        <v>2495</v>
      </c>
      <c r="I37" s="21">
        <v>2300</v>
      </c>
      <c r="J37" s="17" t="s">
        <v>525</v>
      </c>
      <c r="K37" s="20">
        <f>IF(FluxoCaixa1013151419[[#This Row],[Movimento ]]="Saldo Inicial",FluxoCaixa1013151419[[#This Row],[R$ (Valores)]],K36+FluxoCaixa1013151419[[#This Row],[Valores Receitas / Despesas]])</f>
        <v>-123157.73999999999</v>
      </c>
      <c r="L37" s="20">
        <f>IF(FluxoCaixa1013151419[[#This Row],[Entrada / Saída]]="Saída",FluxoCaixa1013151419[[#This Row],[R$ (Valores)]]*-1,FluxoCaixa1013151419[[#This Row],[R$ (Valores)]])</f>
        <v>-2300</v>
      </c>
    </row>
    <row r="38" spans="2:12">
      <c r="B38" s="48" t="s">
        <v>2477</v>
      </c>
      <c r="C38" s="48" t="s">
        <v>2419</v>
      </c>
      <c r="D38" s="16">
        <v>46113</v>
      </c>
      <c r="E38" s="48" t="s">
        <v>2413</v>
      </c>
      <c r="F38" s="17" t="s">
        <v>2</v>
      </c>
      <c r="G38" s="17" t="s">
        <v>28</v>
      </c>
      <c r="H38" s="17" t="s">
        <v>634</v>
      </c>
      <c r="I38" s="21">
        <v>4936.37</v>
      </c>
      <c r="J38" s="17" t="s">
        <v>525</v>
      </c>
      <c r="K38" s="20">
        <f>IF(FluxoCaixa1013151419[[#This Row],[Movimento ]]="Saldo Inicial",FluxoCaixa1013151419[[#This Row],[R$ (Valores)]],K37+FluxoCaixa1013151419[[#This Row],[Valores Receitas / Despesas]])</f>
        <v>-128094.10999999999</v>
      </c>
      <c r="L38" s="20">
        <f>IF(FluxoCaixa1013151419[[#This Row],[Entrada / Saída]]="Saída",FluxoCaixa1013151419[[#This Row],[R$ (Valores)]]*-1,FluxoCaixa1013151419[[#This Row],[R$ (Valores)]])</f>
        <v>-4936.37</v>
      </c>
    </row>
    <row r="39" spans="2:12">
      <c r="B39" s="48" t="s">
        <v>2478</v>
      </c>
      <c r="C39" s="48" t="s">
        <v>2419</v>
      </c>
      <c r="D39" s="16">
        <v>46113</v>
      </c>
      <c r="E39" s="48" t="s">
        <v>2417</v>
      </c>
      <c r="F39" s="17" t="s">
        <v>2</v>
      </c>
      <c r="G39" s="17" t="s">
        <v>36</v>
      </c>
      <c r="H39" s="89" t="s">
        <v>451</v>
      </c>
      <c r="I39" s="21">
        <v>13000</v>
      </c>
      <c r="J39" s="17" t="s">
        <v>525</v>
      </c>
      <c r="K39" s="20">
        <f>IF(FluxoCaixa1013151419[[#This Row],[Movimento ]]="Saldo Inicial",FluxoCaixa1013151419[[#This Row],[R$ (Valores)]],K38+FluxoCaixa1013151419[[#This Row],[Valores Receitas / Despesas]])</f>
        <v>-141094.10999999999</v>
      </c>
      <c r="L39" s="20">
        <f>IF(FluxoCaixa1013151419[[#This Row],[Entrada / Saída]]="Saída",FluxoCaixa1013151419[[#This Row],[R$ (Valores)]]*-1,FluxoCaixa1013151419[[#This Row],[R$ (Valores)]])</f>
        <v>-13000</v>
      </c>
    </row>
    <row r="40" spans="2:12">
      <c r="B40" s="48" t="s">
        <v>2478</v>
      </c>
      <c r="C40" s="48" t="s">
        <v>2419</v>
      </c>
      <c r="D40" s="16">
        <v>46113</v>
      </c>
      <c r="E40" s="48" t="s">
        <v>2413</v>
      </c>
      <c r="F40" s="17" t="s">
        <v>1</v>
      </c>
      <c r="G40" s="17" t="s">
        <v>75</v>
      </c>
      <c r="H40" s="17" t="s">
        <v>75</v>
      </c>
      <c r="I40" s="29">
        <v>150000</v>
      </c>
      <c r="J40" s="17" t="s">
        <v>525</v>
      </c>
      <c r="K40" s="20">
        <f>IF(FluxoCaixa1013151419[[#This Row],[Movimento ]]="Saldo Inicial",FluxoCaixa1013151419[[#This Row],[R$ (Valores)]],K39+FluxoCaixa1013151419[[#This Row],[Valores Receitas / Despesas]])</f>
        <v>8905.890000000014</v>
      </c>
      <c r="L40" s="20">
        <f>IF(FluxoCaixa1013151419[[#This Row],[Entrada / Saída]]="Saída",FluxoCaixa1013151419[[#This Row],[R$ (Valores)]]*-1,FluxoCaixa1013151419[[#This Row],[R$ (Valores)]])</f>
        <v>150000</v>
      </c>
    </row>
    <row r="41" spans="2:12">
      <c r="B41" s="48" t="s">
        <v>2478</v>
      </c>
      <c r="C41" s="48" t="s">
        <v>2419</v>
      </c>
      <c r="D41" s="16">
        <v>46113</v>
      </c>
      <c r="E41" s="48" t="s">
        <v>2496</v>
      </c>
      <c r="F41" s="17" t="s">
        <v>2</v>
      </c>
      <c r="G41" s="17" t="s">
        <v>70</v>
      </c>
      <c r="H41" s="89" t="s">
        <v>1193</v>
      </c>
      <c r="I41" s="21">
        <v>800</v>
      </c>
      <c r="J41" s="17" t="s">
        <v>525</v>
      </c>
      <c r="K41" s="20">
        <f>IF(FluxoCaixa1013151419[[#This Row],[Movimento ]]="Saldo Inicial",FluxoCaixa1013151419[[#This Row],[R$ (Valores)]],K40+FluxoCaixa1013151419[[#This Row],[Valores Receitas / Despesas]])</f>
        <v>8105.890000000014</v>
      </c>
      <c r="L41" s="20">
        <f>IF(FluxoCaixa1013151419[[#This Row],[Entrada / Saída]]="Saída",FluxoCaixa1013151419[[#This Row],[R$ (Valores)]]*-1,FluxoCaixa1013151419[[#This Row],[R$ (Valores)]])</f>
        <v>-800</v>
      </c>
    </row>
    <row r="42" spans="2:12">
      <c r="B42" s="48" t="s">
        <v>2478</v>
      </c>
      <c r="C42" s="48" t="s">
        <v>2419</v>
      </c>
      <c r="D42" s="16">
        <v>46113</v>
      </c>
      <c r="E42" s="48" t="s">
        <v>2413</v>
      </c>
      <c r="F42" s="17" t="s">
        <v>2</v>
      </c>
      <c r="G42" s="17" t="s">
        <v>507</v>
      </c>
      <c r="H42" s="17" t="s">
        <v>1296</v>
      </c>
      <c r="I42" s="21">
        <v>270.76</v>
      </c>
      <c r="J42" s="17" t="s">
        <v>525</v>
      </c>
      <c r="K42" s="20">
        <f>IF(FluxoCaixa1013151419[[#This Row],[Movimento ]]="Saldo Inicial",FluxoCaixa1013151419[[#This Row],[R$ (Valores)]],K41+FluxoCaixa1013151419[[#This Row],[Valores Receitas / Despesas]])</f>
        <v>7835.1300000000138</v>
      </c>
      <c r="L42" s="20">
        <f>IF(FluxoCaixa1013151419[[#This Row],[Entrada / Saída]]="Saída",FluxoCaixa1013151419[[#This Row],[R$ (Valores)]]*-1,FluxoCaixa1013151419[[#This Row],[R$ (Valores)]])</f>
        <v>-270.76</v>
      </c>
    </row>
    <row r="43" spans="2:12">
      <c r="B43" s="48" t="s">
        <v>2478</v>
      </c>
      <c r="C43" s="48" t="s">
        <v>2419</v>
      </c>
      <c r="D43" s="16">
        <v>46114</v>
      </c>
      <c r="E43" s="48" t="s">
        <v>2413</v>
      </c>
      <c r="F43" s="17" t="s">
        <v>2</v>
      </c>
      <c r="G43" s="17" t="s">
        <v>507</v>
      </c>
      <c r="H43" s="17" t="s">
        <v>2497</v>
      </c>
      <c r="I43" s="21">
        <v>4.8</v>
      </c>
      <c r="J43" s="17" t="s">
        <v>525</v>
      </c>
      <c r="K43" s="20">
        <f>IF(FluxoCaixa1013151419[[#This Row],[Movimento ]]="Saldo Inicial",FluxoCaixa1013151419[[#This Row],[R$ (Valores)]],K42+FluxoCaixa1013151419[[#This Row],[Valores Receitas / Despesas]])</f>
        <v>7830.3300000000136</v>
      </c>
      <c r="L43" s="20">
        <f>IF(FluxoCaixa1013151419[[#This Row],[Entrada / Saída]]="Saída",FluxoCaixa1013151419[[#This Row],[R$ (Valores)]]*-1,FluxoCaixa1013151419[[#This Row],[R$ (Valores)]])</f>
        <v>-4.8</v>
      </c>
    </row>
    <row r="44" spans="2:12">
      <c r="B44" s="48" t="s">
        <v>2478</v>
      </c>
      <c r="C44" s="48" t="s">
        <v>2419</v>
      </c>
      <c r="D44" s="16">
        <v>46114</v>
      </c>
      <c r="E44" s="48" t="s">
        <v>2413</v>
      </c>
      <c r="F44" s="17" t="s">
        <v>2</v>
      </c>
      <c r="G44" s="17" t="s">
        <v>28</v>
      </c>
      <c r="H44" s="17" t="s">
        <v>2498</v>
      </c>
      <c r="I44" s="21">
        <v>3000</v>
      </c>
      <c r="J44" s="17" t="s">
        <v>525</v>
      </c>
      <c r="K44" s="20">
        <f>IF(FluxoCaixa1013151419[[#This Row],[Movimento ]]="Saldo Inicial",FluxoCaixa1013151419[[#This Row],[R$ (Valores)]],K43+FluxoCaixa1013151419[[#This Row],[Valores Receitas / Despesas]])</f>
        <v>4830.3300000000136</v>
      </c>
      <c r="L44" s="20">
        <f>IF(FluxoCaixa1013151419[[#This Row],[Entrada / Saída]]="Saída",FluxoCaixa1013151419[[#This Row],[R$ (Valores)]]*-1,FluxoCaixa1013151419[[#This Row],[R$ (Valores)]])</f>
        <v>-3000</v>
      </c>
    </row>
    <row r="45" spans="2:12">
      <c r="B45" s="48" t="s">
        <v>2478</v>
      </c>
      <c r="C45" s="48" t="s">
        <v>2419</v>
      </c>
      <c r="D45" s="16">
        <v>46114</v>
      </c>
      <c r="E45" s="48" t="s">
        <v>2413</v>
      </c>
      <c r="F45" s="17" t="s">
        <v>2</v>
      </c>
      <c r="G45" s="17" t="s">
        <v>28</v>
      </c>
      <c r="H45" s="17" t="s">
        <v>2499</v>
      </c>
      <c r="I45" s="21">
        <v>500</v>
      </c>
      <c r="J45" s="17" t="s">
        <v>525</v>
      </c>
      <c r="K45" s="20">
        <f>IF(FluxoCaixa1013151419[[#This Row],[Movimento ]]="Saldo Inicial",FluxoCaixa1013151419[[#This Row],[R$ (Valores)]],K44+FluxoCaixa1013151419[[#This Row],[Valores Receitas / Despesas]])</f>
        <v>4330.3300000000136</v>
      </c>
      <c r="L45" s="20">
        <f>IF(FluxoCaixa1013151419[[#This Row],[Entrada / Saída]]="Saída",FluxoCaixa1013151419[[#This Row],[R$ (Valores)]]*-1,FluxoCaixa1013151419[[#This Row],[R$ (Valores)]])</f>
        <v>-500</v>
      </c>
    </row>
    <row r="46" spans="2:12">
      <c r="B46" s="48" t="s">
        <v>2478</v>
      </c>
      <c r="C46" s="48" t="s">
        <v>2419</v>
      </c>
      <c r="D46" s="16">
        <v>46114</v>
      </c>
      <c r="E46" s="48" t="s">
        <v>2496</v>
      </c>
      <c r="F46" s="17" t="s">
        <v>2</v>
      </c>
      <c r="G46" s="17" t="s">
        <v>2501</v>
      </c>
      <c r="H46" s="17" t="s">
        <v>2500</v>
      </c>
      <c r="I46" s="21">
        <v>1200</v>
      </c>
      <c r="J46" s="17" t="s">
        <v>525</v>
      </c>
      <c r="K46" s="20">
        <f>IF(FluxoCaixa1013151419[[#This Row],[Movimento ]]="Saldo Inicial",FluxoCaixa1013151419[[#This Row],[R$ (Valores)]],K45+FluxoCaixa1013151419[[#This Row],[Valores Receitas / Despesas]])</f>
        <v>3130.3300000000136</v>
      </c>
      <c r="L46" s="20">
        <f>IF(FluxoCaixa1013151419[[#This Row],[Entrada / Saída]]="Saída",FluxoCaixa1013151419[[#This Row],[R$ (Valores)]]*-1,FluxoCaixa1013151419[[#This Row],[R$ (Valores)]])</f>
        <v>-1200</v>
      </c>
    </row>
    <row r="47" spans="2:12">
      <c r="B47" s="48" t="s">
        <v>2478</v>
      </c>
      <c r="C47" s="48" t="s">
        <v>2419</v>
      </c>
      <c r="D47" s="16">
        <v>46114</v>
      </c>
      <c r="E47" s="48" t="s">
        <v>2413</v>
      </c>
      <c r="F47" s="17" t="s">
        <v>2</v>
      </c>
      <c r="G47" s="17" t="s">
        <v>123</v>
      </c>
      <c r="H47" s="74" t="s">
        <v>2502</v>
      </c>
      <c r="I47" s="21">
        <v>11514.49</v>
      </c>
      <c r="J47" s="17" t="s">
        <v>525</v>
      </c>
      <c r="K47" s="20">
        <f>IF(FluxoCaixa1013151419[[#This Row],[Movimento ]]="Saldo Inicial",FluxoCaixa1013151419[[#This Row],[R$ (Valores)]],K46+FluxoCaixa1013151419[[#This Row],[Valores Receitas / Despesas]])</f>
        <v>-8384.1599999999853</v>
      </c>
      <c r="L47" s="20">
        <f>IF(FluxoCaixa1013151419[[#This Row],[Entrada / Saída]]="Saída",FluxoCaixa1013151419[[#This Row],[R$ (Valores)]]*-1,FluxoCaixa1013151419[[#This Row],[R$ (Valores)]])</f>
        <v>-11514.49</v>
      </c>
    </row>
    <row r="48" spans="2:12">
      <c r="B48" s="48" t="s">
        <v>2478</v>
      </c>
      <c r="C48" s="48" t="s">
        <v>2419</v>
      </c>
      <c r="D48" s="16">
        <v>46114</v>
      </c>
      <c r="E48" s="48" t="s">
        <v>2413</v>
      </c>
      <c r="F48" s="17" t="s">
        <v>2</v>
      </c>
      <c r="G48" s="17" t="s">
        <v>123</v>
      </c>
      <c r="H48" s="73" t="s">
        <v>2502</v>
      </c>
      <c r="I48" s="21">
        <v>20697.599999999999</v>
      </c>
      <c r="J48" s="17" t="s">
        <v>525</v>
      </c>
      <c r="K48" s="20">
        <f>IF(FluxoCaixa1013151419[[#This Row],[Movimento ]]="Saldo Inicial",FluxoCaixa1013151419[[#This Row],[R$ (Valores)]],K47+FluxoCaixa1013151419[[#This Row],[Valores Receitas / Despesas]])</f>
        <v>-29081.759999999984</v>
      </c>
      <c r="L48" s="20">
        <f>IF(FluxoCaixa1013151419[[#This Row],[Entrada / Saída]]="Saída",FluxoCaixa1013151419[[#This Row],[R$ (Valores)]]*-1,FluxoCaixa1013151419[[#This Row],[R$ (Valores)]])</f>
        <v>-20697.599999999999</v>
      </c>
    </row>
    <row r="49" spans="2:16">
      <c r="B49" s="48" t="s">
        <v>2478</v>
      </c>
      <c r="C49" s="48" t="s">
        <v>2419</v>
      </c>
      <c r="D49" s="16">
        <v>46114</v>
      </c>
      <c r="E49" s="48" t="s">
        <v>2413</v>
      </c>
      <c r="F49" s="17" t="s">
        <v>1</v>
      </c>
      <c r="G49" s="17" t="s">
        <v>75</v>
      </c>
      <c r="H49" s="17" t="s">
        <v>75</v>
      </c>
      <c r="I49" s="21">
        <v>15000</v>
      </c>
      <c r="J49" s="17" t="s">
        <v>525</v>
      </c>
      <c r="K49" s="20">
        <f>IF(FluxoCaixa1013151419[[#This Row],[Movimento ]]="Saldo Inicial",FluxoCaixa1013151419[[#This Row],[R$ (Valores)]],K48+FluxoCaixa1013151419[[#This Row],[Valores Receitas / Despesas]])</f>
        <v>-14081.759999999984</v>
      </c>
      <c r="L49" s="20">
        <f>IF(FluxoCaixa1013151419[[#This Row],[Entrada / Saída]]="Saída",FluxoCaixa1013151419[[#This Row],[R$ (Valores)]]*-1,FluxoCaixa1013151419[[#This Row],[R$ (Valores)]])</f>
        <v>15000</v>
      </c>
    </row>
    <row r="50" spans="2:16">
      <c r="B50" s="48" t="s">
        <v>2478</v>
      </c>
      <c r="C50" s="48" t="s">
        <v>2419</v>
      </c>
      <c r="D50" s="16">
        <v>46114</v>
      </c>
      <c r="E50" s="48" t="s">
        <v>2413</v>
      </c>
      <c r="F50" s="17" t="s">
        <v>1</v>
      </c>
      <c r="G50" s="17" t="s">
        <v>60</v>
      </c>
      <c r="H50" s="17" t="s">
        <v>1048</v>
      </c>
      <c r="I50" s="21">
        <v>18686.5</v>
      </c>
      <c r="J50" s="17" t="s">
        <v>525</v>
      </c>
      <c r="K50" s="20">
        <f>IF(FluxoCaixa1013151419[[#This Row],[Movimento ]]="Saldo Inicial",FluxoCaixa1013151419[[#This Row],[R$ (Valores)]],K49+FluxoCaixa1013151419[[#This Row],[Valores Receitas / Despesas]])</f>
        <v>4604.7400000000162</v>
      </c>
      <c r="L50" s="20">
        <f>IF(FluxoCaixa1013151419[[#This Row],[Entrada / Saída]]="Saída",FluxoCaixa1013151419[[#This Row],[R$ (Valores)]]*-1,FluxoCaixa1013151419[[#This Row],[R$ (Valores)]])</f>
        <v>18686.5</v>
      </c>
    </row>
    <row r="51" spans="2:16">
      <c r="B51" s="48" t="s">
        <v>2478</v>
      </c>
      <c r="C51" s="48" t="s">
        <v>2419</v>
      </c>
      <c r="D51" s="16">
        <v>46114</v>
      </c>
      <c r="E51" s="48" t="s">
        <v>2417</v>
      </c>
      <c r="F51" s="17" t="s">
        <v>2</v>
      </c>
      <c r="G51" s="17" t="s">
        <v>70</v>
      </c>
      <c r="H51" s="90" t="s">
        <v>2503</v>
      </c>
      <c r="I51" s="21">
        <v>500</v>
      </c>
      <c r="J51" s="17" t="s">
        <v>525</v>
      </c>
      <c r="K51" s="20">
        <f>IF(FluxoCaixa1013151419[[#This Row],[Movimento ]]="Saldo Inicial",FluxoCaixa1013151419[[#This Row],[R$ (Valores)]],K50+FluxoCaixa1013151419[[#This Row],[Valores Receitas / Despesas]])</f>
        <v>4104.7400000000162</v>
      </c>
      <c r="L51" s="20">
        <f>IF(FluxoCaixa1013151419[[#This Row],[Entrada / Saída]]="Saída",FluxoCaixa1013151419[[#This Row],[R$ (Valores)]]*-1,FluxoCaixa1013151419[[#This Row],[R$ (Valores)]])</f>
        <v>-500</v>
      </c>
    </row>
    <row r="52" spans="2:16">
      <c r="B52" s="48" t="s">
        <v>2478</v>
      </c>
      <c r="C52" s="48" t="s">
        <v>2419</v>
      </c>
      <c r="D52" s="16">
        <v>46114</v>
      </c>
      <c r="E52" s="48" t="s">
        <v>2417</v>
      </c>
      <c r="F52" s="17" t="s">
        <v>2</v>
      </c>
      <c r="G52" s="17" t="s">
        <v>70</v>
      </c>
      <c r="H52" s="17" t="s">
        <v>2031</v>
      </c>
      <c r="I52" s="21">
        <v>4500</v>
      </c>
      <c r="J52" s="17" t="s">
        <v>525</v>
      </c>
      <c r="K52" s="20">
        <f>IF(FluxoCaixa1013151419[[#This Row],[Movimento ]]="Saldo Inicial",FluxoCaixa1013151419[[#This Row],[R$ (Valores)]],K51+FluxoCaixa1013151419[[#This Row],[Valores Receitas / Despesas]])</f>
        <v>-395.25999999998385</v>
      </c>
      <c r="L52" s="20">
        <f>IF(FluxoCaixa1013151419[[#This Row],[Entrada / Saída]]="Saída",FluxoCaixa1013151419[[#This Row],[R$ (Valores)]]*-1,FluxoCaixa1013151419[[#This Row],[R$ (Valores)]])</f>
        <v>-4500</v>
      </c>
    </row>
    <row r="53" spans="2:16">
      <c r="B53" s="48" t="s">
        <v>2478</v>
      </c>
      <c r="C53" s="48" t="s">
        <v>2419</v>
      </c>
      <c r="D53" s="16">
        <v>46114</v>
      </c>
      <c r="E53" s="48" t="s">
        <v>2417</v>
      </c>
      <c r="F53" s="17" t="s">
        <v>2</v>
      </c>
      <c r="G53" s="17" t="s">
        <v>70</v>
      </c>
      <c r="H53" s="17" t="s">
        <v>2504</v>
      </c>
      <c r="I53" s="21">
        <v>4000</v>
      </c>
      <c r="J53" s="17" t="s">
        <v>525</v>
      </c>
      <c r="K53" s="20">
        <f>IF(FluxoCaixa1013151419[[#This Row],[Movimento ]]="Saldo Inicial",FluxoCaixa1013151419[[#This Row],[R$ (Valores)]],K52+FluxoCaixa1013151419[[#This Row],[Valores Receitas / Despesas]])</f>
        <v>-4395.2599999999838</v>
      </c>
      <c r="L53" s="20">
        <f>IF(FluxoCaixa1013151419[[#This Row],[Entrada / Saída]]="Saída",FluxoCaixa1013151419[[#This Row],[R$ (Valores)]]*-1,FluxoCaixa1013151419[[#This Row],[R$ (Valores)]])</f>
        <v>-4000</v>
      </c>
      <c r="P53" s="31"/>
    </row>
    <row r="54" spans="2:16">
      <c r="B54" s="48" t="s">
        <v>2478</v>
      </c>
      <c r="C54" s="48" t="s">
        <v>2419</v>
      </c>
      <c r="D54" s="16">
        <v>46114</v>
      </c>
      <c r="E54" s="48" t="s">
        <v>2413</v>
      </c>
      <c r="F54" s="17" t="s">
        <v>2</v>
      </c>
      <c r="G54" s="17" t="s">
        <v>26</v>
      </c>
      <c r="H54" s="17" t="s">
        <v>2505</v>
      </c>
      <c r="I54" s="21">
        <v>183.36</v>
      </c>
      <c r="J54" s="17" t="s">
        <v>525</v>
      </c>
      <c r="K54" s="20">
        <f>IF(FluxoCaixa1013151419[[#This Row],[Movimento ]]="Saldo Inicial",FluxoCaixa1013151419[[#This Row],[R$ (Valores)]],K53+FluxoCaixa1013151419[[#This Row],[Valores Receitas / Despesas]])</f>
        <v>-4578.6199999999835</v>
      </c>
      <c r="L54" s="20">
        <f>IF(FluxoCaixa1013151419[[#This Row],[Entrada / Saída]]="Saída",FluxoCaixa1013151419[[#This Row],[R$ (Valores)]]*-1,FluxoCaixa1013151419[[#This Row],[R$ (Valores)]])</f>
        <v>-183.36</v>
      </c>
    </row>
    <row r="55" spans="2:16">
      <c r="B55" s="48" t="s">
        <v>2478</v>
      </c>
      <c r="C55" s="48" t="s">
        <v>2419</v>
      </c>
      <c r="D55" s="16">
        <v>46114</v>
      </c>
      <c r="E55" s="48" t="s">
        <v>2413</v>
      </c>
      <c r="F55" s="17" t="s">
        <v>2</v>
      </c>
      <c r="G55" s="17" t="s">
        <v>28</v>
      </c>
      <c r="H55" s="17" t="s">
        <v>2506</v>
      </c>
      <c r="I55" s="21">
        <v>600</v>
      </c>
      <c r="J55" s="17" t="s">
        <v>525</v>
      </c>
      <c r="K55" s="20">
        <f>IF(FluxoCaixa1013151419[[#This Row],[Movimento ]]="Saldo Inicial",FluxoCaixa1013151419[[#This Row],[R$ (Valores)]],K54+FluxoCaixa1013151419[[#This Row],[Valores Receitas / Despesas]])</f>
        <v>-5178.6199999999835</v>
      </c>
      <c r="L55" s="20">
        <f>IF(FluxoCaixa1013151419[[#This Row],[Entrada / Saída]]="Saída",FluxoCaixa1013151419[[#This Row],[R$ (Valores)]]*-1,FluxoCaixa1013151419[[#This Row],[R$ (Valores)]])</f>
        <v>-600</v>
      </c>
      <c r="P55" s="26"/>
    </row>
    <row r="56" spans="2:16">
      <c r="B56" s="48" t="s">
        <v>2478</v>
      </c>
      <c r="C56" s="48" t="s">
        <v>2419</v>
      </c>
      <c r="D56" s="16">
        <v>46114</v>
      </c>
      <c r="E56" s="48" t="s">
        <v>2413</v>
      </c>
      <c r="F56" s="17" t="s">
        <v>2</v>
      </c>
      <c r="G56" s="17" t="s">
        <v>28</v>
      </c>
      <c r="H56" s="17" t="s">
        <v>2507</v>
      </c>
      <c r="I56" s="21">
        <v>300</v>
      </c>
      <c r="J56" s="17" t="s">
        <v>525</v>
      </c>
      <c r="K56" s="20">
        <f>IF(FluxoCaixa1013151419[[#This Row],[Movimento ]]="Saldo Inicial",FluxoCaixa1013151419[[#This Row],[R$ (Valores)]],K55+FluxoCaixa1013151419[[#This Row],[Valores Receitas / Despesas]])</f>
        <v>-5478.6199999999835</v>
      </c>
      <c r="L56" s="20">
        <f>IF(FluxoCaixa1013151419[[#This Row],[Entrada / Saída]]="Saída",FluxoCaixa1013151419[[#This Row],[R$ (Valores)]]*-1,FluxoCaixa1013151419[[#This Row],[R$ (Valores)]])</f>
        <v>-300</v>
      </c>
    </row>
    <row r="57" spans="2:16">
      <c r="B57" s="48" t="s">
        <v>2478</v>
      </c>
      <c r="C57" s="48" t="s">
        <v>2419</v>
      </c>
      <c r="D57" s="16">
        <v>46114</v>
      </c>
      <c r="E57" s="48" t="s">
        <v>2413</v>
      </c>
      <c r="F57" s="17" t="s">
        <v>2</v>
      </c>
      <c r="G57" s="17" t="s">
        <v>70</v>
      </c>
      <c r="H57" s="17" t="s">
        <v>1048</v>
      </c>
      <c r="I57" s="21">
        <v>18686.5</v>
      </c>
      <c r="J57" s="17" t="s">
        <v>525</v>
      </c>
      <c r="K57" s="20">
        <f>IF(FluxoCaixa1013151419[[#This Row],[Movimento ]]="Saldo Inicial",FluxoCaixa1013151419[[#This Row],[R$ (Valores)]],K56+FluxoCaixa1013151419[[#This Row],[Valores Receitas / Despesas]])</f>
        <v>-24165.119999999984</v>
      </c>
      <c r="L57" s="20">
        <f>IF(FluxoCaixa1013151419[[#This Row],[Entrada / Saída]]="Saída",FluxoCaixa1013151419[[#This Row],[R$ (Valores)]]*-1,FluxoCaixa1013151419[[#This Row],[R$ (Valores)]])</f>
        <v>-18686.5</v>
      </c>
    </row>
    <row r="58" spans="2:16">
      <c r="B58" s="48" t="s">
        <v>2478</v>
      </c>
      <c r="C58" s="48" t="s">
        <v>2419</v>
      </c>
      <c r="D58" s="16">
        <v>46114</v>
      </c>
      <c r="E58" s="48" t="s">
        <v>2417</v>
      </c>
      <c r="F58" s="17" t="s">
        <v>2</v>
      </c>
      <c r="G58" s="17" t="s">
        <v>70</v>
      </c>
      <c r="H58" s="17" t="s">
        <v>2508</v>
      </c>
      <c r="I58" s="21">
        <v>5500</v>
      </c>
      <c r="J58" s="17" t="s">
        <v>525</v>
      </c>
      <c r="K58" s="20">
        <f>IF(FluxoCaixa1013151419[[#This Row],[Movimento ]]="Saldo Inicial",FluxoCaixa1013151419[[#This Row],[R$ (Valores)]],K57+FluxoCaixa1013151419[[#This Row],[Valores Receitas / Despesas]])</f>
        <v>-29665.119999999984</v>
      </c>
      <c r="L58" s="20">
        <f>IF(FluxoCaixa1013151419[[#This Row],[Entrada / Saída]]="Saída",FluxoCaixa1013151419[[#This Row],[R$ (Valores)]]*-1,FluxoCaixa1013151419[[#This Row],[R$ (Valores)]])</f>
        <v>-5500</v>
      </c>
    </row>
    <row r="59" spans="2:16">
      <c r="B59" s="48" t="s">
        <v>2478</v>
      </c>
      <c r="C59" s="48" t="s">
        <v>2419</v>
      </c>
      <c r="D59" s="16">
        <v>46114</v>
      </c>
      <c r="E59" s="48" t="s">
        <v>2413</v>
      </c>
      <c r="F59" s="17" t="s">
        <v>2</v>
      </c>
      <c r="G59" s="17" t="s">
        <v>70</v>
      </c>
      <c r="H59" s="17" t="s">
        <v>2509</v>
      </c>
      <c r="I59" s="21">
        <v>1200</v>
      </c>
      <c r="J59" s="17" t="s">
        <v>525</v>
      </c>
      <c r="K59" s="20">
        <f>IF(FluxoCaixa1013151419[[#This Row],[Movimento ]]="Saldo Inicial",FluxoCaixa1013151419[[#This Row],[R$ (Valores)]],K58+FluxoCaixa1013151419[[#This Row],[Valores Receitas / Despesas]])</f>
        <v>-30865.119999999984</v>
      </c>
      <c r="L59" s="20">
        <f>IF(FluxoCaixa1013151419[[#This Row],[Entrada / Saída]]="Saída",FluxoCaixa1013151419[[#This Row],[R$ (Valores)]]*-1,FluxoCaixa1013151419[[#This Row],[R$ (Valores)]])</f>
        <v>-1200</v>
      </c>
    </row>
    <row r="60" spans="2:16">
      <c r="B60" s="48" t="s">
        <v>2477</v>
      </c>
      <c r="C60" s="48" t="s">
        <v>2419</v>
      </c>
      <c r="D60" s="16">
        <v>46114</v>
      </c>
      <c r="E60" s="48" t="s">
        <v>2413</v>
      </c>
      <c r="F60" s="17" t="s">
        <v>2</v>
      </c>
      <c r="G60" s="17" t="s">
        <v>70</v>
      </c>
      <c r="H60" s="17" t="s">
        <v>2510</v>
      </c>
      <c r="I60" s="21">
        <v>1000</v>
      </c>
      <c r="J60" s="17" t="s">
        <v>525</v>
      </c>
      <c r="K60" s="20">
        <f>IF(FluxoCaixa1013151419[[#This Row],[Movimento ]]="Saldo Inicial",FluxoCaixa1013151419[[#This Row],[R$ (Valores)]],K59+FluxoCaixa1013151419[[#This Row],[Valores Receitas / Despesas]])</f>
        <v>-31865.119999999984</v>
      </c>
      <c r="L60" s="20">
        <f>IF(FluxoCaixa1013151419[[#This Row],[Entrada / Saída]]="Saída",FluxoCaixa1013151419[[#This Row],[R$ (Valores)]]*-1,FluxoCaixa1013151419[[#This Row],[R$ (Valores)]])</f>
        <v>-1000</v>
      </c>
    </row>
    <row r="61" spans="2:16">
      <c r="B61" s="48" t="s">
        <v>2477</v>
      </c>
      <c r="C61" s="48" t="s">
        <v>2419</v>
      </c>
      <c r="D61" s="16">
        <v>46114</v>
      </c>
      <c r="E61" s="48" t="s">
        <v>2413</v>
      </c>
      <c r="F61" s="17" t="s">
        <v>2</v>
      </c>
      <c r="G61" s="17" t="s">
        <v>26</v>
      </c>
      <c r="H61" s="17" t="s">
        <v>1766</v>
      </c>
      <c r="I61" s="21">
        <v>875</v>
      </c>
      <c r="J61" s="17" t="s">
        <v>525</v>
      </c>
      <c r="K61" s="20">
        <f>IF(FluxoCaixa1013151419[[#This Row],[Movimento ]]="Saldo Inicial",FluxoCaixa1013151419[[#This Row],[R$ (Valores)]],K60+FluxoCaixa1013151419[[#This Row],[Valores Receitas / Despesas]])</f>
        <v>-32740.119999999984</v>
      </c>
      <c r="L61" s="20">
        <f>IF(FluxoCaixa1013151419[[#This Row],[Entrada / Saída]]="Saída",FluxoCaixa1013151419[[#This Row],[R$ (Valores)]]*-1,FluxoCaixa1013151419[[#This Row],[R$ (Valores)]])</f>
        <v>-875</v>
      </c>
    </row>
    <row r="62" spans="2:16">
      <c r="B62" s="48" t="s">
        <v>2477</v>
      </c>
      <c r="C62" s="48" t="s">
        <v>2419</v>
      </c>
      <c r="D62" s="16">
        <v>46114</v>
      </c>
      <c r="E62" s="48" t="s">
        <v>2413</v>
      </c>
      <c r="F62" s="17" t="s">
        <v>2</v>
      </c>
      <c r="G62" s="17" t="s">
        <v>431</v>
      </c>
      <c r="H62" s="17" t="s">
        <v>1658</v>
      </c>
      <c r="I62" s="21">
        <v>78.09</v>
      </c>
      <c r="J62" s="17" t="s">
        <v>525</v>
      </c>
      <c r="K62" s="20">
        <f>IF(FluxoCaixa1013151419[[#This Row],[Movimento ]]="Saldo Inicial",FluxoCaixa1013151419[[#This Row],[R$ (Valores)]],K61+FluxoCaixa1013151419[[#This Row],[Valores Receitas / Despesas]])</f>
        <v>-32818.209999999985</v>
      </c>
      <c r="L62" s="20">
        <f>IF(FluxoCaixa1013151419[[#This Row],[Entrada / Saída]]="Saída",FluxoCaixa1013151419[[#This Row],[R$ (Valores)]]*-1,FluxoCaixa1013151419[[#This Row],[R$ (Valores)]])</f>
        <v>-78.09</v>
      </c>
    </row>
    <row r="63" spans="2:16">
      <c r="B63" s="48" t="s">
        <v>2477</v>
      </c>
      <c r="C63" s="48" t="s">
        <v>2419</v>
      </c>
      <c r="D63" s="16">
        <v>46114</v>
      </c>
      <c r="E63" s="48" t="s">
        <v>2413</v>
      </c>
      <c r="F63" s="17" t="s">
        <v>2</v>
      </c>
      <c r="G63" s="17" t="s">
        <v>25</v>
      </c>
      <c r="H63" s="17" t="s">
        <v>2021</v>
      </c>
      <c r="I63" s="21">
        <v>560</v>
      </c>
      <c r="J63" s="17" t="s">
        <v>525</v>
      </c>
      <c r="K63" s="20">
        <f>IF(FluxoCaixa1013151419[[#This Row],[Movimento ]]="Saldo Inicial",FluxoCaixa1013151419[[#This Row],[R$ (Valores)]],K62+FluxoCaixa1013151419[[#This Row],[Valores Receitas / Despesas]])</f>
        <v>-33378.209999999985</v>
      </c>
      <c r="L63" s="20">
        <f>IF(FluxoCaixa1013151419[[#This Row],[Entrada / Saída]]="Saída",FluxoCaixa1013151419[[#This Row],[R$ (Valores)]]*-1,FluxoCaixa1013151419[[#This Row],[R$ (Valores)]])</f>
        <v>-560</v>
      </c>
    </row>
    <row r="64" spans="2:16">
      <c r="B64" s="48" t="s">
        <v>2477</v>
      </c>
      <c r="C64" s="48" t="s">
        <v>2419</v>
      </c>
      <c r="D64" s="16">
        <v>46114</v>
      </c>
      <c r="E64" s="48" t="s">
        <v>2413</v>
      </c>
      <c r="F64" s="17" t="s">
        <v>2</v>
      </c>
      <c r="G64" s="17" t="s">
        <v>25</v>
      </c>
      <c r="H64" s="17" t="s">
        <v>533</v>
      </c>
      <c r="I64" s="21">
        <v>266.39999999999998</v>
      </c>
      <c r="J64" s="17" t="s">
        <v>525</v>
      </c>
      <c r="K64" s="20">
        <f>IF(FluxoCaixa1013151419[[#This Row],[Movimento ]]="Saldo Inicial",FluxoCaixa1013151419[[#This Row],[R$ (Valores)]],K63+FluxoCaixa1013151419[[#This Row],[Valores Receitas / Despesas]])</f>
        <v>-33644.609999999986</v>
      </c>
      <c r="L64" s="20">
        <f>IF(FluxoCaixa1013151419[[#This Row],[Entrada / Saída]]="Saída",FluxoCaixa1013151419[[#This Row],[R$ (Valores)]]*-1,FluxoCaixa1013151419[[#This Row],[R$ (Valores)]])</f>
        <v>-266.39999999999998</v>
      </c>
    </row>
    <row r="65" spans="2:12">
      <c r="B65" s="48" t="s">
        <v>2477</v>
      </c>
      <c r="C65" s="48" t="s">
        <v>2419</v>
      </c>
      <c r="D65" s="16">
        <v>46114</v>
      </c>
      <c r="E65" s="48" t="s">
        <v>2413</v>
      </c>
      <c r="F65" s="17" t="s">
        <v>2</v>
      </c>
      <c r="G65" s="17" t="s">
        <v>25</v>
      </c>
      <c r="H65" s="17" t="s">
        <v>533</v>
      </c>
      <c r="I65" s="21">
        <v>175</v>
      </c>
      <c r="J65" s="17" t="s">
        <v>525</v>
      </c>
      <c r="K65" s="20">
        <f>IF(FluxoCaixa1013151419[[#This Row],[Movimento ]]="Saldo Inicial",FluxoCaixa1013151419[[#This Row],[R$ (Valores)]],K64+FluxoCaixa1013151419[[#This Row],[Valores Receitas / Despesas]])</f>
        <v>-33819.609999999986</v>
      </c>
      <c r="L65" s="20">
        <f>IF(FluxoCaixa1013151419[[#This Row],[Entrada / Saída]]="Saída",FluxoCaixa1013151419[[#This Row],[R$ (Valores)]]*-1,FluxoCaixa1013151419[[#This Row],[R$ (Valores)]])</f>
        <v>-175</v>
      </c>
    </row>
    <row r="66" spans="2:12">
      <c r="B66" s="48" t="s">
        <v>2477</v>
      </c>
      <c r="C66" s="48" t="s">
        <v>2419</v>
      </c>
      <c r="D66" s="16">
        <v>46114</v>
      </c>
      <c r="E66" s="48" t="s">
        <v>2413</v>
      </c>
      <c r="F66" s="17" t="s">
        <v>2</v>
      </c>
      <c r="G66" s="17" t="s">
        <v>25</v>
      </c>
      <c r="H66" s="17" t="s">
        <v>533</v>
      </c>
      <c r="I66" s="21">
        <v>305</v>
      </c>
      <c r="J66" s="17" t="s">
        <v>525</v>
      </c>
      <c r="K66" s="20">
        <f>IF(FluxoCaixa1013151419[[#This Row],[Movimento ]]="Saldo Inicial",FluxoCaixa1013151419[[#This Row],[R$ (Valores)]],K65+FluxoCaixa1013151419[[#This Row],[Valores Receitas / Despesas]])</f>
        <v>-34124.609999999986</v>
      </c>
      <c r="L66" s="20">
        <f>IF(FluxoCaixa1013151419[[#This Row],[Entrada / Saída]]="Saída",FluxoCaixa1013151419[[#This Row],[R$ (Valores)]]*-1,FluxoCaixa1013151419[[#This Row],[R$ (Valores)]])</f>
        <v>-305</v>
      </c>
    </row>
    <row r="67" spans="2:12">
      <c r="B67" s="48" t="s">
        <v>2477</v>
      </c>
      <c r="C67" s="48" t="s">
        <v>2419</v>
      </c>
      <c r="D67" s="16">
        <v>46114</v>
      </c>
      <c r="E67" s="48" t="s">
        <v>2413</v>
      </c>
      <c r="F67" s="17" t="s">
        <v>2</v>
      </c>
      <c r="G67" s="17" t="s">
        <v>25</v>
      </c>
      <c r="H67" s="17" t="s">
        <v>533</v>
      </c>
      <c r="I67" s="21">
        <v>279</v>
      </c>
      <c r="J67" s="17" t="s">
        <v>525</v>
      </c>
      <c r="K67" s="20">
        <f>IF(FluxoCaixa1013151419[[#This Row],[Movimento ]]="Saldo Inicial",FluxoCaixa1013151419[[#This Row],[R$ (Valores)]],K66+FluxoCaixa1013151419[[#This Row],[Valores Receitas / Despesas]])</f>
        <v>-34403.609999999986</v>
      </c>
      <c r="L67" s="20">
        <f>IF(FluxoCaixa1013151419[[#This Row],[Entrada / Saída]]="Saída",FluxoCaixa1013151419[[#This Row],[R$ (Valores)]]*-1,FluxoCaixa1013151419[[#This Row],[R$ (Valores)]])</f>
        <v>-279</v>
      </c>
    </row>
    <row r="68" spans="2:12">
      <c r="B68" s="48" t="s">
        <v>2477</v>
      </c>
      <c r="C68" s="48" t="s">
        <v>2419</v>
      </c>
      <c r="D68" s="16">
        <v>46114</v>
      </c>
      <c r="E68" s="48" t="s">
        <v>2413</v>
      </c>
      <c r="F68" s="17" t="s">
        <v>2</v>
      </c>
      <c r="G68" s="17" t="s">
        <v>25</v>
      </c>
      <c r="H68" s="17" t="s">
        <v>533</v>
      </c>
      <c r="I68" s="21">
        <v>175</v>
      </c>
      <c r="J68" s="17" t="s">
        <v>525</v>
      </c>
      <c r="K68" s="20">
        <f>IF(FluxoCaixa1013151419[[#This Row],[Movimento ]]="Saldo Inicial",FluxoCaixa1013151419[[#This Row],[R$ (Valores)]],K67+FluxoCaixa1013151419[[#This Row],[Valores Receitas / Despesas]])</f>
        <v>-34578.609999999986</v>
      </c>
      <c r="L68" s="20">
        <f>IF(FluxoCaixa1013151419[[#This Row],[Entrada / Saída]]="Saída",FluxoCaixa1013151419[[#This Row],[R$ (Valores)]]*-1,FluxoCaixa1013151419[[#This Row],[R$ (Valores)]])</f>
        <v>-175</v>
      </c>
    </row>
    <row r="69" spans="2:12">
      <c r="B69" s="48" t="s">
        <v>2477</v>
      </c>
      <c r="C69" s="48" t="s">
        <v>2419</v>
      </c>
      <c r="D69" s="16">
        <v>46114</v>
      </c>
      <c r="E69" s="48" t="s">
        <v>2413</v>
      </c>
      <c r="F69" s="17" t="s">
        <v>2</v>
      </c>
      <c r="G69" s="17" t="s">
        <v>25</v>
      </c>
      <c r="H69" s="17" t="s">
        <v>533</v>
      </c>
      <c r="I69" s="21">
        <v>70</v>
      </c>
      <c r="J69" s="17" t="s">
        <v>525</v>
      </c>
      <c r="K69" s="20">
        <f>IF(FluxoCaixa1013151419[[#This Row],[Movimento ]]="Saldo Inicial",FluxoCaixa1013151419[[#This Row],[R$ (Valores)]],K68+FluxoCaixa1013151419[[#This Row],[Valores Receitas / Despesas]])</f>
        <v>-34648.609999999986</v>
      </c>
      <c r="L69" s="20">
        <f>IF(FluxoCaixa1013151419[[#This Row],[Entrada / Saída]]="Saída",FluxoCaixa1013151419[[#This Row],[R$ (Valores)]]*-1,FluxoCaixa1013151419[[#This Row],[R$ (Valores)]])</f>
        <v>-70</v>
      </c>
    </row>
    <row r="70" spans="2:12">
      <c r="B70" s="48" t="s">
        <v>2477</v>
      </c>
      <c r="C70" s="48" t="s">
        <v>2419</v>
      </c>
      <c r="D70" s="16">
        <v>46114</v>
      </c>
      <c r="E70" s="48" t="s">
        <v>2413</v>
      </c>
      <c r="F70" s="17" t="s">
        <v>2</v>
      </c>
      <c r="G70" s="17" t="s">
        <v>25</v>
      </c>
      <c r="H70" s="17" t="s">
        <v>533</v>
      </c>
      <c r="I70" s="21">
        <v>2118</v>
      </c>
      <c r="J70" s="17" t="s">
        <v>525</v>
      </c>
      <c r="K70" s="20">
        <f>IF(FluxoCaixa1013151419[[#This Row],[Movimento ]]="Saldo Inicial",FluxoCaixa1013151419[[#This Row],[R$ (Valores)]],K69+FluxoCaixa1013151419[[#This Row],[Valores Receitas / Despesas]])</f>
        <v>-36766.609999999986</v>
      </c>
      <c r="L70" s="20">
        <f>IF(FluxoCaixa1013151419[[#This Row],[Entrada / Saída]]="Saída",FluxoCaixa1013151419[[#This Row],[R$ (Valores)]]*-1,FluxoCaixa1013151419[[#This Row],[R$ (Valores)]])</f>
        <v>-2118</v>
      </c>
    </row>
    <row r="71" spans="2:12">
      <c r="B71" s="48" t="s">
        <v>2477</v>
      </c>
      <c r="C71" s="48" t="s">
        <v>2419</v>
      </c>
      <c r="D71" s="16">
        <v>46114</v>
      </c>
      <c r="E71" s="48" t="s">
        <v>2413</v>
      </c>
      <c r="F71" s="17" t="s">
        <v>2</v>
      </c>
      <c r="G71" s="17" t="s">
        <v>25</v>
      </c>
      <c r="H71" s="17" t="s">
        <v>533</v>
      </c>
      <c r="I71" s="21">
        <v>919</v>
      </c>
      <c r="J71" s="17" t="s">
        <v>525</v>
      </c>
      <c r="K71" s="20">
        <f>IF(FluxoCaixa1013151419[[#This Row],[Movimento ]]="Saldo Inicial",FluxoCaixa1013151419[[#This Row],[R$ (Valores)]],K70+FluxoCaixa1013151419[[#This Row],[Valores Receitas / Despesas]])</f>
        <v>-37685.609999999986</v>
      </c>
      <c r="L71" s="20">
        <f>IF(FluxoCaixa1013151419[[#This Row],[Entrada / Saída]]="Saída",FluxoCaixa1013151419[[#This Row],[R$ (Valores)]]*-1,FluxoCaixa1013151419[[#This Row],[R$ (Valores)]])</f>
        <v>-919</v>
      </c>
    </row>
    <row r="72" spans="2:12">
      <c r="B72" s="48" t="s">
        <v>2478</v>
      </c>
      <c r="C72" s="48" t="s">
        <v>2419</v>
      </c>
      <c r="D72" s="16">
        <v>46114</v>
      </c>
      <c r="E72" s="48" t="s">
        <v>2417</v>
      </c>
      <c r="F72" s="17" t="s">
        <v>2</v>
      </c>
      <c r="G72" s="17" t="s">
        <v>105</v>
      </c>
      <c r="H72" s="17" t="s">
        <v>2511</v>
      </c>
      <c r="I72" s="21">
        <v>400</v>
      </c>
      <c r="J72" s="17" t="s">
        <v>525</v>
      </c>
      <c r="K72" s="20">
        <f>IF(FluxoCaixa1013151419[[#This Row],[Movimento ]]="Saldo Inicial",FluxoCaixa1013151419[[#This Row],[R$ (Valores)]],K71+FluxoCaixa1013151419[[#This Row],[Valores Receitas / Despesas]])</f>
        <v>-38085.609999999986</v>
      </c>
      <c r="L72" s="20">
        <f>IF(FluxoCaixa1013151419[[#This Row],[Entrada / Saída]]="Saída",FluxoCaixa1013151419[[#This Row],[R$ (Valores)]]*-1,FluxoCaixa1013151419[[#This Row],[R$ (Valores)]])</f>
        <v>-400</v>
      </c>
    </row>
    <row r="73" spans="2:12">
      <c r="B73" s="48" t="s">
        <v>2477</v>
      </c>
      <c r="C73" s="48" t="s">
        <v>2419</v>
      </c>
      <c r="D73" s="16">
        <v>46114</v>
      </c>
      <c r="E73" s="48" t="s">
        <v>2417</v>
      </c>
      <c r="F73" s="17" t="s">
        <v>2</v>
      </c>
      <c r="G73" s="17" t="s">
        <v>34</v>
      </c>
      <c r="H73" s="17" t="s">
        <v>2512</v>
      </c>
      <c r="I73" s="21">
        <v>4518.17</v>
      </c>
      <c r="J73" s="17" t="s">
        <v>525</v>
      </c>
      <c r="K73" s="20">
        <f>IF(FluxoCaixa1013151419[[#This Row],[Movimento ]]="Saldo Inicial",FluxoCaixa1013151419[[#This Row],[R$ (Valores)]],K72+FluxoCaixa1013151419[[#This Row],[Valores Receitas / Despesas]])</f>
        <v>-42603.779999999984</v>
      </c>
      <c r="L73" s="20">
        <f>IF(FluxoCaixa1013151419[[#This Row],[Entrada / Saída]]="Saída",FluxoCaixa1013151419[[#This Row],[R$ (Valores)]]*-1,FluxoCaixa1013151419[[#This Row],[R$ (Valores)]])</f>
        <v>-4518.17</v>
      </c>
    </row>
    <row r="74" spans="2:12">
      <c r="B74" s="48" t="s">
        <v>2477</v>
      </c>
      <c r="C74" s="48" t="s">
        <v>2419</v>
      </c>
      <c r="D74" s="16">
        <v>46114</v>
      </c>
      <c r="E74" s="48" t="s">
        <v>2417</v>
      </c>
      <c r="F74" s="17" t="s">
        <v>2</v>
      </c>
      <c r="G74" s="17" t="s">
        <v>34</v>
      </c>
      <c r="H74" s="17" t="s">
        <v>2324</v>
      </c>
      <c r="I74" s="21">
        <v>2844.81</v>
      </c>
      <c r="J74" s="17" t="s">
        <v>525</v>
      </c>
      <c r="K74" s="20">
        <f>IF(FluxoCaixa1013151419[[#This Row],[Movimento ]]="Saldo Inicial",FluxoCaixa1013151419[[#This Row],[R$ (Valores)]],K73+FluxoCaixa1013151419[[#This Row],[Valores Receitas / Despesas]])</f>
        <v>-45448.589999999982</v>
      </c>
      <c r="L74" s="20">
        <f>IF(FluxoCaixa1013151419[[#This Row],[Entrada / Saída]]="Saída",FluxoCaixa1013151419[[#This Row],[R$ (Valores)]]*-1,FluxoCaixa1013151419[[#This Row],[R$ (Valores)]])</f>
        <v>-2844.81</v>
      </c>
    </row>
    <row r="75" spans="2:12">
      <c r="B75" s="48" t="s">
        <v>2478</v>
      </c>
      <c r="C75" s="48" t="s">
        <v>2419</v>
      </c>
      <c r="D75" s="16">
        <v>46114</v>
      </c>
      <c r="E75" s="48" t="s">
        <v>2417</v>
      </c>
      <c r="F75" s="17" t="s">
        <v>2</v>
      </c>
      <c r="G75" s="17" t="s">
        <v>70</v>
      </c>
      <c r="H75" s="17" t="s">
        <v>1179</v>
      </c>
      <c r="I75" s="21">
        <v>8500</v>
      </c>
      <c r="J75" s="17" t="s">
        <v>525</v>
      </c>
      <c r="K75" s="20">
        <f>IF(FluxoCaixa1013151419[[#This Row],[Movimento ]]="Saldo Inicial",FluxoCaixa1013151419[[#This Row],[R$ (Valores)]],K74+FluxoCaixa1013151419[[#This Row],[Valores Receitas / Despesas]])</f>
        <v>-53948.589999999982</v>
      </c>
      <c r="L75" s="20">
        <f>IF(FluxoCaixa1013151419[[#This Row],[Entrada / Saída]]="Saída",FluxoCaixa1013151419[[#This Row],[R$ (Valores)]]*-1,FluxoCaixa1013151419[[#This Row],[R$ (Valores)]])</f>
        <v>-8500</v>
      </c>
    </row>
    <row r="76" spans="2:12">
      <c r="B76" s="48" t="s">
        <v>2478</v>
      </c>
      <c r="C76" s="48" t="s">
        <v>2419</v>
      </c>
      <c r="D76" s="16">
        <v>46114</v>
      </c>
      <c r="E76" s="48" t="s">
        <v>2417</v>
      </c>
      <c r="F76" s="17" t="s">
        <v>2</v>
      </c>
      <c r="G76" s="17" t="s">
        <v>70</v>
      </c>
      <c r="H76" s="17" t="s">
        <v>2023</v>
      </c>
      <c r="I76" s="21">
        <v>8000</v>
      </c>
      <c r="J76" s="17" t="s">
        <v>525</v>
      </c>
      <c r="K76" s="20">
        <f>IF(FluxoCaixa1013151419[[#This Row],[Movimento ]]="Saldo Inicial",FluxoCaixa1013151419[[#This Row],[R$ (Valores)]],K75+FluxoCaixa1013151419[[#This Row],[Valores Receitas / Despesas]])</f>
        <v>-61948.589999999982</v>
      </c>
      <c r="L76" s="20">
        <f>IF(FluxoCaixa1013151419[[#This Row],[Entrada / Saída]]="Saída",FluxoCaixa1013151419[[#This Row],[R$ (Valores)]]*-1,FluxoCaixa1013151419[[#This Row],[R$ (Valores)]])</f>
        <v>-8000</v>
      </c>
    </row>
    <row r="77" spans="2:12">
      <c r="B77" s="48" t="s">
        <v>2478</v>
      </c>
      <c r="C77" s="48" t="s">
        <v>2419</v>
      </c>
      <c r="D77" s="16">
        <v>46114</v>
      </c>
      <c r="E77" s="48" t="s">
        <v>2417</v>
      </c>
      <c r="F77" s="17" t="s">
        <v>2</v>
      </c>
      <c r="G77" s="17" t="s">
        <v>70</v>
      </c>
      <c r="H77" s="17" t="s">
        <v>2030</v>
      </c>
      <c r="I77" s="21">
        <v>10000</v>
      </c>
      <c r="J77" s="17" t="s">
        <v>525</v>
      </c>
      <c r="K77" s="20">
        <f>IF(FluxoCaixa1013151419[[#This Row],[Movimento ]]="Saldo Inicial",FluxoCaixa1013151419[[#This Row],[R$ (Valores)]],K76+FluxoCaixa1013151419[[#This Row],[Valores Receitas / Despesas]])</f>
        <v>-71948.589999999982</v>
      </c>
      <c r="L77" s="20">
        <f>IF(FluxoCaixa1013151419[[#This Row],[Entrada / Saída]]="Saída",FluxoCaixa1013151419[[#This Row],[R$ (Valores)]]*-1,FluxoCaixa1013151419[[#This Row],[R$ (Valores)]])</f>
        <v>-10000</v>
      </c>
    </row>
    <row r="78" spans="2:12">
      <c r="B78" s="48" t="s">
        <v>2478</v>
      </c>
      <c r="C78" s="48" t="s">
        <v>2419</v>
      </c>
      <c r="D78" s="16">
        <v>46114</v>
      </c>
      <c r="E78" s="48" t="s">
        <v>2417</v>
      </c>
      <c r="F78" s="17" t="s">
        <v>2</v>
      </c>
      <c r="G78" s="17" t="s">
        <v>70</v>
      </c>
      <c r="H78" s="17" t="s">
        <v>1181</v>
      </c>
      <c r="I78" s="21">
        <v>6000</v>
      </c>
      <c r="J78" s="17" t="s">
        <v>525</v>
      </c>
      <c r="K78" s="20">
        <f>IF(FluxoCaixa1013151419[[#This Row],[Movimento ]]="Saldo Inicial",FluxoCaixa1013151419[[#This Row],[R$ (Valores)]],K77+FluxoCaixa1013151419[[#This Row],[Valores Receitas / Despesas]])</f>
        <v>-77948.589999999982</v>
      </c>
      <c r="L78" s="20">
        <f>IF(FluxoCaixa1013151419[[#This Row],[Entrada / Saída]]="Saída",FluxoCaixa1013151419[[#This Row],[R$ (Valores)]]*-1,FluxoCaixa1013151419[[#This Row],[R$ (Valores)]])</f>
        <v>-6000</v>
      </c>
    </row>
    <row r="79" spans="2:12">
      <c r="B79" s="48" t="s">
        <v>2478</v>
      </c>
      <c r="C79" s="48" t="s">
        <v>2419</v>
      </c>
      <c r="D79" s="16">
        <v>46114</v>
      </c>
      <c r="E79" s="48" t="s">
        <v>2496</v>
      </c>
      <c r="F79" s="17" t="s">
        <v>2</v>
      </c>
      <c r="G79" s="17" t="s">
        <v>70</v>
      </c>
      <c r="H79" s="17" t="s">
        <v>2163</v>
      </c>
      <c r="I79" s="21">
        <v>6000</v>
      </c>
      <c r="J79" s="17" t="s">
        <v>525</v>
      </c>
      <c r="K79" s="20">
        <f>IF(FluxoCaixa1013151419[[#This Row],[Movimento ]]="Saldo Inicial",FluxoCaixa1013151419[[#This Row],[R$ (Valores)]],K78+FluxoCaixa1013151419[[#This Row],[Valores Receitas / Despesas]])</f>
        <v>-83948.589999999982</v>
      </c>
      <c r="L79" s="20">
        <f>IF(FluxoCaixa1013151419[[#This Row],[Entrada / Saída]]="Saída",FluxoCaixa1013151419[[#This Row],[R$ (Valores)]]*-1,FluxoCaixa1013151419[[#This Row],[R$ (Valores)]])</f>
        <v>-6000</v>
      </c>
    </row>
    <row r="80" spans="2:12">
      <c r="B80" s="48" t="s">
        <v>2478</v>
      </c>
      <c r="C80" s="48" t="s">
        <v>2419</v>
      </c>
      <c r="D80" s="16">
        <v>46114</v>
      </c>
      <c r="E80" s="48" t="s">
        <v>2496</v>
      </c>
      <c r="F80" s="17" t="s">
        <v>2</v>
      </c>
      <c r="G80" s="17" t="s">
        <v>70</v>
      </c>
      <c r="H80" s="17" t="s">
        <v>2068</v>
      </c>
      <c r="I80" s="21">
        <v>6000</v>
      </c>
      <c r="J80" s="17" t="s">
        <v>525</v>
      </c>
      <c r="K80" s="20">
        <f>IF(FluxoCaixa1013151419[[#This Row],[Movimento ]]="Saldo Inicial",FluxoCaixa1013151419[[#This Row],[R$ (Valores)]],K79+FluxoCaixa1013151419[[#This Row],[Valores Receitas / Despesas]])</f>
        <v>-89948.589999999982</v>
      </c>
      <c r="L80" s="20">
        <f>IF(FluxoCaixa1013151419[[#This Row],[Entrada / Saída]]="Saída",FluxoCaixa1013151419[[#This Row],[R$ (Valores)]]*-1,FluxoCaixa1013151419[[#This Row],[R$ (Valores)]])</f>
        <v>-6000</v>
      </c>
    </row>
    <row r="81" spans="2:12">
      <c r="B81" s="48" t="s">
        <v>2478</v>
      </c>
      <c r="C81" s="48" t="s">
        <v>2419</v>
      </c>
      <c r="D81" s="16">
        <v>46114</v>
      </c>
      <c r="E81" s="48" t="s">
        <v>2496</v>
      </c>
      <c r="F81" s="17" t="s">
        <v>2</v>
      </c>
      <c r="G81" s="17" t="s">
        <v>70</v>
      </c>
      <c r="H81" s="17" t="s">
        <v>2067</v>
      </c>
      <c r="I81" s="21">
        <v>6000</v>
      </c>
      <c r="J81" s="17" t="s">
        <v>525</v>
      </c>
      <c r="K81" s="20">
        <f>IF(FluxoCaixa1013151419[[#This Row],[Movimento ]]="Saldo Inicial",FluxoCaixa1013151419[[#This Row],[R$ (Valores)]],K80+FluxoCaixa1013151419[[#This Row],[Valores Receitas / Despesas]])</f>
        <v>-95948.589999999982</v>
      </c>
      <c r="L81" s="20">
        <f>IF(FluxoCaixa1013151419[[#This Row],[Entrada / Saída]]="Saída",FluxoCaixa1013151419[[#This Row],[R$ (Valores)]]*-1,FluxoCaixa1013151419[[#This Row],[R$ (Valores)]])</f>
        <v>-6000</v>
      </c>
    </row>
    <row r="82" spans="2:12">
      <c r="B82" s="48" t="s">
        <v>2478</v>
      </c>
      <c r="C82" s="48" t="s">
        <v>2419</v>
      </c>
      <c r="D82" s="16">
        <v>46114</v>
      </c>
      <c r="E82" s="48" t="s">
        <v>2496</v>
      </c>
      <c r="F82" s="17" t="s">
        <v>2</v>
      </c>
      <c r="G82" s="17" t="s">
        <v>70</v>
      </c>
      <c r="H82" s="17" t="s">
        <v>2513</v>
      </c>
      <c r="I82" s="21">
        <v>12000</v>
      </c>
      <c r="J82" s="17" t="s">
        <v>525</v>
      </c>
      <c r="K82" s="20">
        <f>IF(FluxoCaixa1013151419[[#This Row],[Movimento ]]="Saldo Inicial",FluxoCaixa1013151419[[#This Row],[R$ (Valores)]],K81+FluxoCaixa1013151419[[#This Row],[Valores Receitas / Despesas]])</f>
        <v>-107948.58999999998</v>
      </c>
      <c r="L82" s="20">
        <f>IF(FluxoCaixa1013151419[[#This Row],[Entrada / Saída]]="Saída",FluxoCaixa1013151419[[#This Row],[R$ (Valores)]]*-1,FluxoCaixa1013151419[[#This Row],[R$ (Valores)]])</f>
        <v>-12000</v>
      </c>
    </row>
    <row r="83" spans="2:12">
      <c r="B83" s="48" t="s">
        <v>2478</v>
      </c>
      <c r="C83" s="48" t="s">
        <v>2419</v>
      </c>
      <c r="D83" s="16">
        <v>46114</v>
      </c>
      <c r="E83" s="48" t="s">
        <v>2496</v>
      </c>
      <c r="F83" s="17" t="s">
        <v>2</v>
      </c>
      <c r="G83" s="17" t="s">
        <v>70</v>
      </c>
      <c r="H83" s="17" t="s">
        <v>2514</v>
      </c>
      <c r="I83" s="21">
        <v>2600</v>
      </c>
      <c r="J83" s="17" t="s">
        <v>525</v>
      </c>
      <c r="K83" s="20">
        <f>IF(FluxoCaixa1013151419[[#This Row],[Movimento ]]="Saldo Inicial",FluxoCaixa1013151419[[#This Row],[R$ (Valores)]],K82+FluxoCaixa1013151419[[#This Row],[Valores Receitas / Despesas]])</f>
        <v>-110548.58999999998</v>
      </c>
      <c r="L83" s="20">
        <f>IF(FluxoCaixa1013151419[[#This Row],[Entrada / Saída]]="Saída",FluxoCaixa1013151419[[#This Row],[R$ (Valores)]]*-1,FluxoCaixa1013151419[[#This Row],[R$ (Valores)]])</f>
        <v>-2600</v>
      </c>
    </row>
    <row r="84" spans="2:12">
      <c r="B84" s="48" t="s">
        <v>2478</v>
      </c>
      <c r="C84" s="48" t="s">
        <v>2419</v>
      </c>
      <c r="D84" s="16">
        <v>46114</v>
      </c>
      <c r="E84" s="48" t="s">
        <v>2496</v>
      </c>
      <c r="F84" s="17" t="s">
        <v>2</v>
      </c>
      <c r="G84" s="17" t="s">
        <v>70</v>
      </c>
      <c r="H84" s="17" t="s">
        <v>2515</v>
      </c>
      <c r="I84" s="21">
        <v>5000</v>
      </c>
      <c r="J84" s="17" t="s">
        <v>525</v>
      </c>
      <c r="K84" s="20">
        <f>IF(FluxoCaixa1013151419[[#This Row],[Movimento ]]="Saldo Inicial",FluxoCaixa1013151419[[#This Row],[R$ (Valores)]],K83+FluxoCaixa1013151419[[#This Row],[Valores Receitas / Despesas]])</f>
        <v>-115548.58999999998</v>
      </c>
      <c r="L84" s="20">
        <f>IF(FluxoCaixa1013151419[[#This Row],[Entrada / Saída]]="Saída",FluxoCaixa1013151419[[#This Row],[R$ (Valores)]]*-1,FluxoCaixa1013151419[[#This Row],[R$ (Valores)]])</f>
        <v>-5000</v>
      </c>
    </row>
    <row r="85" spans="2:12">
      <c r="B85" s="48" t="s">
        <v>2477</v>
      </c>
      <c r="C85" s="48" t="s">
        <v>2419</v>
      </c>
      <c r="D85" s="16">
        <v>46114</v>
      </c>
      <c r="E85" s="48" t="s">
        <v>2496</v>
      </c>
      <c r="F85" s="17" t="s">
        <v>2</v>
      </c>
      <c r="G85" s="17" t="s">
        <v>18</v>
      </c>
      <c r="H85" s="17" t="s">
        <v>2516</v>
      </c>
      <c r="I85" s="21">
        <v>305.36</v>
      </c>
      <c r="J85" s="17" t="s">
        <v>525</v>
      </c>
      <c r="K85" s="20">
        <f>IF(FluxoCaixa1013151419[[#This Row],[Movimento ]]="Saldo Inicial",FluxoCaixa1013151419[[#This Row],[R$ (Valores)]],K84+FluxoCaixa1013151419[[#This Row],[Valores Receitas / Despesas]])</f>
        <v>-115853.94999999998</v>
      </c>
      <c r="L85" s="20">
        <f>IF(FluxoCaixa1013151419[[#This Row],[Entrada / Saída]]="Saída",FluxoCaixa1013151419[[#This Row],[R$ (Valores)]]*-1,FluxoCaixa1013151419[[#This Row],[R$ (Valores)]])</f>
        <v>-305.36</v>
      </c>
    </row>
    <row r="86" spans="2:12">
      <c r="B86" s="48" t="s">
        <v>2477</v>
      </c>
      <c r="C86" s="48" t="s">
        <v>2419</v>
      </c>
      <c r="D86" s="16">
        <v>46114</v>
      </c>
      <c r="E86" s="48" t="s">
        <v>2417</v>
      </c>
      <c r="F86" s="17" t="s">
        <v>2</v>
      </c>
      <c r="G86" s="17" t="s">
        <v>28</v>
      </c>
      <c r="H86" s="17" t="s">
        <v>2521</v>
      </c>
      <c r="I86" s="21">
        <v>970.16</v>
      </c>
      <c r="J86" s="17" t="s">
        <v>525</v>
      </c>
      <c r="K86" s="20">
        <f>IF(FluxoCaixa1013151419[[#This Row],[Movimento ]]="Saldo Inicial",FluxoCaixa1013151419[[#This Row],[R$ (Valores)]],K85+FluxoCaixa1013151419[[#This Row],[Valores Receitas / Despesas]])</f>
        <v>-116824.10999999999</v>
      </c>
      <c r="L86" s="20">
        <f>IF(FluxoCaixa1013151419[[#This Row],[Entrada / Saída]]="Saída",FluxoCaixa1013151419[[#This Row],[R$ (Valores)]]*-1,FluxoCaixa1013151419[[#This Row],[R$ (Valores)]])</f>
        <v>-970.16</v>
      </c>
    </row>
    <row r="87" spans="2:12">
      <c r="B87" s="48" t="s">
        <v>2477</v>
      </c>
      <c r="C87" s="48" t="s">
        <v>2419</v>
      </c>
      <c r="D87" s="16">
        <v>46114</v>
      </c>
      <c r="E87" s="48" t="s">
        <v>2417</v>
      </c>
      <c r="F87" s="17" t="s">
        <v>2</v>
      </c>
      <c r="G87" s="17" t="s">
        <v>28</v>
      </c>
      <c r="H87" s="17" t="s">
        <v>2520</v>
      </c>
      <c r="I87" s="21">
        <v>1000.58</v>
      </c>
      <c r="J87" s="17" t="s">
        <v>525</v>
      </c>
      <c r="K87" s="20">
        <f>IF(FluxoCaixa1013151419[[#This Row],[Movimento ]]="Saldo Inicial",FluxoCaixa1013151419[[#This Row],[R$ (Valores)]],K86+FluxoCaixa1013151419[[#This Row],[Valores Receitas / Despesas]])</f>
        <v>-117824.68999999999</v>
      </c>
      <c r="L87" s="20">
        <f>IF(FluxoCaixa1013151419[[#This Row],[Entrada / Saída]]="Saída",FluxoCaixa1013151419[[#This Row],[R$ (Valores)]]*-1,FluxoCaixa1013151419[[#This Row],[R$ (Valores)]])</f>
        <v>-1000.58</v>
      </c>
    </row>
    <row r="88" spans="2:12">
      <c r="B88" s="48" t="s">
        <v>2477</v>
      </c>
      <c r="C88" s="48" t="s">
        <v>2419</v>
      </c>
      <c r="D88" s="16">
        <v>46114</v>
      </c>
      <c r="E88" s="48" t="s">
        <v>2417</v>
      </c>
      <c r="F88" s="17" t="s">
        <v>2</v>
      </c>
      <c r="G88" s="17" t="s">
        <v>28</v>
      </c>
      <c r="H88" s="17" t="s">
        <v>2519</v>
      </c>
      <c r="I88" s="21">
        <v>1360.56</v>
      </c>
      <c r="J88" s="17" t="s">
        <v>525</v>
      </c>
      <c r="K88" s="20">
        <f>IF(FluxoCaixa1013151419[[#This Row],[Movimento ]]="Saldo Inicial",FluxoCaixa1013151419[[#This Row],[R$ (Valores)]],K87+FluxoCaixa1013151419[[#This Row],[Valores Receitas / Despesas]])</f>
        <v>-119185.24999999999</v>
      </c>
      <c r="L88" s="20">
        <f>IF(FluxoCaixa1013151419[[#This Row],[Entrada / Saída]]="Saída",FluxoCaixa1013151419[[#This Row],[R$ (Valores)]]*-1,FluxoCaixa1013151419[[#This Row],[R$ (Valores)]])</f>
        <v>-1360.56</v>
      </c>
    </row>
    <row r="89" spans="2:12">
      <c r="B89" s="48" t="s">
        <v>2477</v>
      </c>
      <c r="C89" s="48" t="s">
        <v>2419</v>
      </c>
      <c r="D89" s="16">
        <v>46114</v>
      </c>
      <c r="E89" s="48" t="s">
        <v>2417</v>
      </c>
      <c r="F89" s="17" t="s">
        <v>2</v>
      </c>
      <c r="G89" s="17" t="s">
        <v>28</v>
      </c>
      <c r="H89" s="17" t="s">
        <v>2322</v>
      </c>
      <c r="I89" s="21">
        <v>1327.65</v>
      </c>
      <c r="J89" s="17" t="s">
        <v>525</v>
      </c>
      <c r="K89" s="20">
        <f>IF(FluxoCaixa1013151419[[#This Row],[Movimento ]]="Saldo Inicial",FluxoCaixa1013151419[[#This Row],[R$ (Valores)]],K88+FluxoCaixa1013151419[[#This Row],[Valores Receitas / Despesas]])</f>
        <v>-120512.89999999998</v>
      </c>
      <c r="L89" s="20">
        <f>IF(FluxoCaixa1013151419[[#This Row],[Entrada / Saída]]="Saída",FluxoCaixa1013151419[[#This Row],[R$ (Valores)]]*-1,FluxoCaixa1013151419[[#This Row],[R$ (Valores)]])</f>
        <v>-1327.65</v>
      </c>
    </row>
    <row r="90" spans="2:12">
      <c r="B90" s="48" t="s">
        <v>2477</v>
      </c>
      <c r="C90" s="48" t="s">
        <v>2419</v>
      </c>
      <c r="D90" s="16">
        <v>46114</v>
      </c>
      <c r="E90" s="48" t="s">
        <v>2417</v>
      </c>
      <c r="F90" s="17" t="s">
        <v>2</v>
      </c>
      <c r="G90" s="17" t="s">
        <v>28</v>
      </c>
      <c r="H90" s="17" t="s">
        <v>2518</v>
      </c>
      <c r="I90" s="21">
        <v>959.67</v>
      </c>
      <c r="J90" s="17" t="s">
        <v>525</v>
      </c>
      <c r="K90" s="20">
        <f>IF(FluxoCaixa1013151419[[#This Row],[Movimento ]]="Saldo Inicial",FluxoCaixa1013151419[[#This Row],[R$ (Valores)]],K89+FluxoCaixa1013151419[[#This Row],[Valores Receitas / Despesas]])</f>
        <v>-121472.56999999998</v>
      </c>
      <c r="L90" s="20">
        <f>IF(FluxoCaixa1013151419[[#This Row],[Entrada / Saída]]="Saída",FluxoCaixa1013151419[[#This Row],[R$ (Valores)]]*-1,FluxoCaixa1013151419[[#This Row],[R$ (Valores)]])</f>
        <v>-959.67</v>
      </c>
    </row>
    <row r="91" spans="2:12">
      <c r="B91" s="48" t="s">
        <v>2477</v>
      </c>
      <c r="C91" s="48" t="s">
        <v>2419</v>
      </c>
      <c r="D91" s="16">
        <v>46114</v>
      </c>
      <c r="E91" s="48" t="s">
        <v>2417</v>
      </c>
      <c r="F91" s="17" t="s">
        <v>2</v>
      </c>
      <c r="G91" s="17" t="s">
        <v>28</v>
      </c>
      <c r="H91" s="17" t="s">
        <v>2517</v>
      </c>
      <c r="I91" s="21">
        <v>1056.47</v>
      </c>
      <c r="J91" s="17" t="s">
        <v>525</v>
      </c>
      <c r="K91" s="20">
        <f>IF(FluxoCaixa1013151419[[#This Row],[Movimento ]]="Saldo Inicial",FluxoCaixa1013151419[[#This Row],[R$ (Valores)]],K90+FluxoCaixa1013151419[[#This Row],[Valores Receitas / Despesas]])</f>
        <v>-122529.03999999998</v>
      </c>
      <c r="L91" s="20">
        <f>IF(FluxoCaixa1013151419[[#This Row],[Entrada / Saída]]="Saída",FluxoCaixa1013151419[[#This Row],[R$ (Valores)]]*-1,FluxoCaixa1013151419[[#This Row],[R$ (Valores)]])</f>
        <v>-1056.47</v>
      </c>
    </row>
    <row r="92" spans="2:12">
      <c r="B92" s="48" t="s">
        <v>2477</v>
      </c>
      <c r="C92" s="48" t="s">
        <v>2419</v>
      </c>
      <c r="D92" s="16">
        <v>46114</v>
      </c>
      <c r="E92" s="48" t="s">
        <v>2417</v>
      </c>
      <c r="F92" s="17" t="s">
        <v>2</v>
      </c>
      <c r="G92" s="17" t="s">
        <v>28</v>
      </c>
      <c r="H92" s="17" t="s">
        <v>2321</v>
      </c>
      <c r="I92" s="21">
        <v>1775.8</v>
      </c>
      <c r="J92" s="17" t="s">
        <v>525</v>
      </c>
      <c r="K92" s="20">
        <f>IF(FluxoCaixa1013151419[[#This Row],[Movimento ]]="Saldo Inicial",FluxoCaixa1013151419[[#This Row],[R$ (Valores)]],K91+FluxoCaixa1013151419[[#This Row],[Valores Receitas / Despesas]])</f>
        <v>-124304.83999999998</v>
      </c>
      <c r="L92" s="20">
        <f>IF(FluxoCaixa1013151419[[#This Row],[Entrada / Saída]]="Saída",FluxoCaixa1013151419[[#This Row],[R$ (Valores)]]*-1,FluxoCaixa1013151419[[#This Row],[R$ (Valores)]])</f>
        <v>-1775.8</v>
      </c>
    </row>
    <row r="93" spans="2:12">
      <c r="B93" s="48" t="s">
        <v>2477</v>
      </c>
      <c r="C93" s="48" t="s">
        <v>2419</v>
      </c>
      <c r="D93" s="16">
        <v>46114</v>
      </c>
      <c r="E93" s="48" t="s">
        <v>2417</v>
      </c>
      <c r="F93" s="17" t="s">
        <v>2</v>
      </c>
      <c r="G93" s="17" t="s">
        <v>28</v>
      </c>
      <c r="H93" s="17" t="s">
        <v>2522</v>
      </c>
      <c r="I93" s="21">
        <v>1036.5999999999999</v>
      </c>
      <c r="J93" s="17" t="s">
        <v>525</v>
      </c>
      <c r="K93" s="20">
        <f>IF(FluxoCaixa1013151419[[#This Row],[Movimento ]]="Saldo Inicial",FluxoCaixa1013151419[[#This Row],[R$ (Valores)]],K92+FluxoCaixa1013151419[[#This Row],[Valores Receitas / Despesas]])</f>
        <v>-125341.43999999999</v>
      </c>
      <c r="L93" s="20">
        <f>IF(FluxoCaixa1013151419[[#This Row],[Entrada / Saída]]="Saída",FluxoCaixa1013151419[[#This Row],[R$ (Valores)]]*-1,FluxoCaixa1013151419[[#This Row],[R$ (Valores)]])</f>
        <v>-1036.5999999999999</v>
      </c>
    </row>
    <row r="94" spans="2:12">
      <c r="B94" s="48" t="s">
        <v>2477</v>
      </c>
      <c r="C94" s="48" t="s">
        <v>2419</v>
      </c>
      <c r="D94" s="16">
        <v>46114</v>
      </c>
      <c r="E94" s="48" t="s">
        <v>2496</v>
      </c>
      <c r="F94" s="17" t="s">
        <v>2</v>
      </c>
      <c r="G94" s="17" t="s">
        <v>28</v>
      </c>
      <c r="H94" s="17" t="s">
        <v>1186</v>
      </c>
      <c r="I94" s="21">
        <v>2103.71</v>
      </c>
      <c r="J94" s="17" t="s">
        <v>525</v>
      </c>
      <c r="K94" s="20">
        <f>IF(FluxoCaixa1013151419[[#This Row],[Movimento ]]="Saldo Inicial",FluxoCaixa1013151419[[#This Row],[R$ (Valores)]],K93+FluxoCaixa1013151419[[#This Row],[Valores Receitas / Despesas]])</f>
        <v>-127445.15</v>
      </c>
      <c r="L94" s="20">
        <f>IF(FluxoCaixa1013151419[[#This Row],[Entrada / Saída]]="Saída",FluxoCaixa1013151419[[#This Row],[R$ (Valores)]]*-1,FluxoCaixa1013151419[[#This Row],[R$ (Valores)]])</f>
        <v>-2103.71</v>
      </c>
    </row>
    <row r="95" spans="2:12">
      <c r="B95" s="48" t="s">
        <v>2478</v>
      </c>
      <c r="C95" s="48" t="s">
        <v>2419</v>
      </c>
      <c r="D95" s="16">
        <v>46114</v>
      </c>
      <c r="E95" s="48" t="s">
        <v>2496</v>
      </c>
      <c r="F95" s="17" t="s">
        <v>2</v>
      </c>
      <c r="G95" s="17" t="s">
        <v>28</v>
      </c>
      <c r="H95" s="17" t="s">
        <v>2071</v>
      </c>
      <c r="I95" s="21">
        <v>1306.5999999999999</v>
      </c>
      <c r="J95" s="17" t="s">
        <v>525</v>
      </c>
      <c r="K95" s="20">
        <f>IF(FluxoCaixa1013151419[[#This Row],[Movimento ]]="Saldo Inicial",FluxoCaixa1013151419[[#This Row],[R$ (Valores)]],K94+FluxoCaixa1013151419[[#This Row],[Valores Receitas / Despesas]])</f>
        <v>-128751.75</v>
      </c>
      <c r="L95" s="20">
        <f>IF(FluxoCaixa1013151419[[#This Row],[Entrada / Saída]]="Saída",FluxoCaixa1013151419[[#This Row],[R$ (Valores)]]*-1,FluxoCaixa1013151419[[#This Row],[R$ (Valores)]])</f>
        <v>-1306.5999999999999</v>
      </c>
    </row>
    <row r="96" spans="2:12">
      <c r="B96" s="48" t="s">
        <v>2478</v>
      </c>
      <c r="C96" s="48" t="s">
        <v>2419</v>
      </c>
      <c r="D96" s="16">
        <v>46114</v>
      </c>
      <c r="E96" s="48" t="s">
        <v>2413</v>
      </c>
      <c r="F96" s="17" t="s">
        <v>2</v>
      </c>
      <c r="G96" s="17" t="s">
        <v>26</v>
      </c>
      <c r="H96" s="17" t="s">
        <v>2523</v>
      </c>
      <c r="I96" s="21">
        <v>1390.74</v>
      </c>
      <c r="J96" s="17" t="s">
        <v>525</v>
      </c>
      <c r="K96" s="20">
        <f>IF(FluxoCaixa1013151419[[#This Row],[Movimento ]]="Saldo Inicial",FluxoCaixa1013151419[[#This Row],[R$ (Valores)]],K95+FluxoCaixa1013151419[[#This Row],[Valores Receitas / Despesas]])</f>
        <v>-130142.49</v>
      </c>
      <c r="L96" s="20">
        <f>IF(FluxoCaixa1013151419[[#This Row],[Entrada / Saída]]="Saída",FluxoCaixa1013151419[[#This Row],[R$ (Valores)]]*-1,FluxoCaixa1013151419[[#This Row],[R$ (Valores)]])</f>
        <v>-1390.74</v>
      </c>
    </row>
    <row r="97" spans="2:12">
      <c r="B97" s="48" t="s">
        <v>2478</v>
      </c>
      <c r="C97" s="48" t="s">
        <v>2419</v>
      </c>
      <c r="D97" s="16">
        <v>46114</v>
      </c>
      <c r="E97" s="48" t="s">
        <v>2413</v>
      </c>
      <c r="F97" s="17" t="s">
        <v>1</v>
      </c>
      <c r="G97" s="17" t="s">
        <v>75</v>
      </c>
      <c r="H97" s="17" t="s">
        <v>75</v>
      </c>
      <c r="I97" s="21">
        <v>300000</v>
      </c>
      <c r="J97" s="17" t="s">
        <v>525</v>
      </c>
      <c r="K97" s="20">
        <f>IF(FluxoCaixa1013151419[[#This Row],[Movimento ]]="Saldo Inicial",FluxoCaixa1013151419[[#This Row],[R$ (Valores)]],K96+FluxoCaixa1013151419[[#This Row],[Valores Receitas / Despesas]])</f>
        <v>169857.51</v>
      </c>
      <c r="L97" s="20">
        <f>IF(FluxoCaixa1013151419[[#This Row],[Entrada / Saída]]="Saída",FluxoCaixa1013151419[[#This Row],[R$ (Valores)]]*-1,FluxoCaixa1013151419[[#This Row],[R$ (Valores)]])</f>
        <v>300000</v>
      </c>
    </row>
    <row r="98" spans="2:12">
      <c r="B98" s="48" t="s">
        <v>2478</v>
      </c>
      <c r="C98" s="48" t="s">
        <v>2419</v>
      </c>
      <c r="D98" s="16">
        <v>46118</v>
      </c>
      <c r="E98" s="48" t="s">
        <v>2413</v>
      </c>
      <c r="F98" s="17" t="s">
        <v>2</v>
      </c>
      <c r="G98" s="17" t="s">
        <v>76</v>
      </c>
      <c r="H98" s="17" t="s">
        <v>2382</v>
      </c>
      <c r="I98" s="21">
        <v>1150</v>
      </c>
      <c r="J98" s="17" t="s">
        <v>525</v>
      </c>
      <c r="K98" s="20">
        <f>IF(FluxoCaixa1013151419[[#This Row],[Movimento ]]="Saldo Inicial",FluxoCaixa1013151419[[#This Row],[R$ (Valores)]],K97+FluxoCaixa1013151419[[#This Row],[Valores Receitas / Despesas]])</f>
        <v>168707.51</v>
      </c>
      <c r="L98" s="20">
        <f>IF(FluxoCaixa1013151419[[#This Row],[Entrada / Saída]]="Saída",FluxoCaixa1013151419[[#This Row],[R$ (Valores)]]*-1,FluxoCaixa1013151419[[#This Row],[R$ (Valores)]])</f>
        <v>-1150</v>
      </c>
    </row>
    <row r="99" spans="2:12">
      <c r="B99" s="48" t="s">
        <v>2478</v>
      </c>
      <c r="C99" s="48" t="s">
        <v>2419</v>
      </c>
      <c r="D99" s="16">
        <v>46118</v>
      </c>
      <c r="E99" s="48" t="s">
        <v>2413</v>
      </c>
      <c r="F99" s="17" t="s">
        <v>2</v>
      </c>
      <c r="G99" s="17" t="s">
        <v>28</v>
      </c>
      <c r="H99" s="17" t="s">
        <v>2524</v>
      </c>
      <c r="I99" s="21">
        <v>1575.7</v>
      </c>
      <c r="J99" s="17" t="s">
        <v>525</v>
      </c>
      <c r="K99" s="20">
        <f>IF(FluxoCaixa1013151419[[#This Row],[Movimento ]]="Saldo Inicial",FluxoCaixa1013151419[[#This Row],[R$ (Valores)]],K98+FluxoCaixa1013151419[[#This Row],[Valores Receitas / Despesas]])</f>
        <v>167131.81</v>
      </c>
      <c r="L99" s="20">
        <f>IF(FluxoCaixa1013151419[[#This Row],[Entrada / Saída]]="Saída",FluxoCaixa1013151419[[#This Row],[R$ (Valores)]]*-1,FluxoCaixa1013151419[[#This Row],[R$ (Valores)]])</f>
        <v>-1575.7</v>
      </c>
    </row>
    <row r="100" spans="2:12">
      <c r="B100" s="48" t="s">
        <v>2477</v>
      </c>
      <c r="C100" s="48" t="s">
        <v>2419</v>
      </c>
      <c r="D100" s="16">
        <v>46118</v>
      </c>
      <c r="E100" s="48" t="s">
        <v>2413</v>
      </c>
      <c r="F100" s="17" t="s">
        <v>2</v>
      </c>
      <c r="G100" s="17" t="s">
        <v>70</v>
      </c>
      <c r="H100" s="17" t="s">
        <v>2525</v>
      </c>
      <c r="I100" s="21">
        <v>650</v>
      </c>
      <c r="J100" s="17" t="s">
        <v>525</v>
      </c>
      <c r="K100" s="20">
        <f>IF(FluxoCaixa1013151419[[#This Row],[Movimento ]]="Saldo Inicial",FluxoCaixa1013151419[[#This Row],[R$ (Valores)]],K99+FluxoCaixa1013151419[[#This Row],[Valores Receitas / Despesas]])</f>
        <v>166481.81</v>
      </c>
      <c r="L100" s="20">
        <f>IF(FluxoCaixa1013151419[[#This Row],[Entrada / Saída]]="Saída",FluxoCaixa1013151419[[#This Row],[R$ (Valores)]]*-1,FluxoCaixa1013151419[[#This Row],[R$ (Valores)]])</f>
        <v>-650</v>
      </c>
    </row>
    <row r="101" spans="2:12">
      <c r="B101" s="48" t="s">
        <v>2477</v>
      </c>
      <c r="C101" s="48" t="s">
        <v>2419</v>
      </c>
      <c r="D101" s="16">
        <v>46118</v>
      </c>
      <c r="E101" s="48" t="s">
        <v>2413</v>
      </c>
      <c r="F101" s="17" t="s">
        <v>2</v>
      </c>
      <c r="G101" s="17" t="s">
        <v>70</v>
      </c>
      <c r="H101" s="17" t="s">
        <v>2526</v>
      </c>
      <c r="I101" s="21">
        <v>650</v>
      </c>
      <c r="J101" s="17" t="s">
        <v>525</v>
      </c>
      <c r="K101" s="20">
        <f>IF(FluxoCaixa1013151419[[#This Row],[Movimento ]]="Saldo Inicial",FluxoCaixa1013151419[[#This Row],[R$ (Valores)]],K100+FluxoCaixa1013151419[[#This Row],[Valores Receitas / Despesas]])</f>
        <v>165831.81</v>
      </c>
      <c r="L101" s="20">
        <f>IF(FluxoCaixa1013151419[[#This Row],[Entrada / Saída]]="Saída",FluxoCaixa1013151419[[#This Row],[R$ (Valores)]]*-1,FluxoCaixa1013151419[[#This Row],[R$ (Valores)]])</f>
        <v>-650</v>
      </c>
    </row>
    <row r="102" spans="2:12">
      <c r="B102" s="48" t="s">
        <v>2477</v>
      </c>
      <c r="C102" s="48" t="s">
        <v>2419</v>
      </c>
      <c r="D102" s="16">
        <v>46118</v>
      </c>
      <c r="E102" s="48" t="s">
        <v>2413</v>
      </c>
      <c r="F102" s="17" t="s">
        <v>2</v>
      </c>
      <c r="G102" s="17" t="s">
        <v>70</v>
      </c>
      <c r="H102" s="17" t="s">
        <v>1035</v>
      </c>
      <c r="I102" s="21">
        <v>650</v>
      </c>
      <c r="J102" s="17" t="s">
        <v>525</v>
      </c>
      <c r="K102" s="20">
        <f>IF(FluxoCaixa1013151419[[#This Row],[Movimento ]]="Saldo Inicial",FluxoCaixa1013151419[[#This Row],[R$ (Valores)]],K101+FluxoCaixa1013151419[[#This Row],[Valores Receitas / Despesas]])</f>
        <v>165181.81</v>
      </c>
      <c r="L102" s="20">
        <f>IF(FluxoCaixa1013151419[[#This Row],[Entrada / Saída]]="Saída",FluxoCaixa1013151419[[#This Row],[R$ (Valores)]]*-1,FluxoCaixa1013151419[[#This Row],[R$ (Valores)]])</f>
        <v>-650</v>
      </c>
    </row>
    <row r="103" spans="2:12">
      <c r="B103" s="48" t="s">
        <v>2477</v>
      </c>
      <c r="C103" s="48" t="s">
        <v>2419</v>
      </c>
      <c r="D103" s="16">
        <v>46118</v>
      </c>
      <c r="E103" s="48" t="s">
        <v>2413</v>
      </c>
      <c r="F103" s="17" t="s">
        <v>2</v>
      </c>
      <c r="G103" s="17" t="s">
        <v>70</v>
      </c>
      <c r="H103" s="17" t="s">
        <v>798</v>
      </c>
      <c r="I103" s="29">
        <v>650</v>
      </c>
      <c r="J103" s="17" t="s">
        <v>525</v>
      </c>
      <c r="K103" s="20">
        <f>IF(FluxoCaixa1013151419[[#This Row],[Movimento ]]="Saldo Inicial",FluxoCaixa1013151419[[#This Row],[R$ (Valores)]],K102+FluxoCaixa1013151419[[#This Row],[Valores Receitas / Despesas]])</f>
        <v>164531.81</v>
      </c>
      <c r="L103" s="20">
        <f>IF(FluxoCaixa1013151419[[#This Row],[Entrada / Saída]]="Saída",FluxoCaixa1013151419[[#This Row],[R$ (Valores)]]*-1,FluxoCaixa1013151419[[#This Row],[R$ (Valores)]])</f>
        <v>-650</v>
      </c>
    </row>
    <row r="104" spans="2:12">
      <c r="B104" s="48" t="s">
        <v>2477</v>
      </c>
      <c r="C104" s="48" t="s">
        <v>2419</v>
      </c>
      <c r="D104" s="16">
        <v>46118</v>
      </c>
      <c r="E104" s="48" t="s">
        <v>2413</v>
      </c>
      <c r="F104" s="17" t="s">
        <v>2</v>
      </c>
      <c r="G104" s="17" t="s">
        <v>70</v>
      </c>
      <c r="H104" s="17" t="s">
        <v>823</v>
      </c>
      <c r="I104" s="29">
        <v>650</v>
      </c>
      <c r="J104" s="17" t="s">
        <v>525</v>
      </c>
      <c r="K104" s="20">
        <f>IF(FluxoCaixa1013151419[[#This Row],[Movimento ]]="Saldo Inicial",FluxoCaixa1013151419[[#This Row],[R$ (Valores)]],K103+FluxoCaixa1013151419[[#This Row],[Valores Receitas / Despesas]])</f>
        <v>163881.81</v>
      </c>
      <c r="L104" s="20">
        <f>IF(FluxoCaixa1013151419[[#This Row],[Entrada / Saída]]="Saída",FluxoCaixa1013151419[[#This Row],[R$ (Valores)]]*-1,FluxoCaixa1013151419[[#This Row],[R$ (Valores)]])</f>
        <v>-650</v>
      </c>
    </row>
    <row r="105" spans="2:12">
      <c r="B105" s="48" t="s">
        <v>2477</v>
      </c>
      <c r="C105" s="48" t="s">
        <v>2419</v>
      </c>
      <c r="D105" s="16">
        <v>46118</v>
      </c>
      <c r="E105" s="48" t="s">
        <v>2413</v>
      </c>
      <c r="F105" s="17" t="s">
        <v>2</v>
      </c>
      <c r="G105" s="17" t="s">
        <v>18</v>
      </c>
      <c r="H105" s="17" t="s">
        <v>564</v>
      </c>
      <c r="I105" s="29">
        <v>184.15</v>
      </c>
      <c r="J105" s="17" t="s">
        <v>525</v>
      </c>
      <c r="K105" s="20">
        <f>IF(FluxoCaixa1013151419[[#This Row],[Movimento ]]="Saldo Inicial",FluxoCaixa1013151419[[#This Row],[R$ (Valores)]],K104+FluxoCaixa1013151419[[#This Row],[Valores Receitas / Despesas]])</f>
        <v>163697.66</v>
      </c>
      <c r="L105" s="20">
        <f>IF(FluxoCaixa1013151419[[#This Row],[Entrada / Saída]]="Saída",FluxoCaixa1013151419[[#This Row],[R$ (Valores)]]*-1,FluxoCaixa1013151419[[#This Row],[R$ (Valores)]])</f>
        <v>-184.15</v>
      </c>
    </row>
    <row r="106" spans="2:12">
      <c r="B106" s="48" t="s">
        <v>2477</v>
      </c>
      <c r="C106" s="48" t="s">
        <v>2419</v>
      </c>
      <c r="D106" s="16">
        <v>46118</v>
      </c>
      <c r="E106" s="48" t="s">
        <v>2413</v>
      </c>
      <c r="F106" s="17" t="s">
        <v>2</v>
      </c>
      <c r="G106" s="17" t="s">
        <v>23</v>
      </c>
      <c r="H106" s="17" t="s">
        <v>2527</v>
      </c>
      <c r="I106" s="29">
        <v>126</v>
      </c>
      <c r="J106" s="17" t="s">
        <v>525</v>
      </c>
      <c r="K106" s="20">
        <f>IF(FluxoCaixa1013151419[[#This Row],[Movimento ]]="Saldo Inicial",FluxoCaixa1013151419[[#This Row],[R$ (Valores)]],K105+FluxoCaixa1013151419[[#This Row],[Valores Receitas / Despesas]])</f>
        <v>163571.66</v>
      </c>
      <c r="L106" s="20">
        <f>IF(FluxoCaixa1013151419[[#This Row],[Entrada / Saída]]="Saída",FluxoCaixa1013151419[[#This Row],[R$ (Valores)]]*-1,FluxoCaixa1013151419[[#This Row],[R$ (Valores)]])</f>
        <v>-126</v>
      </c>
    </row>
    <row r="107" spans="2:12">
      <c r="B107" s="48" t="s">
        <v>2477</v>
      </c>
      <c r="C107" s="48" t="s">
        <v>2419</v>
      </c>
      <c r="D107" s="16">
        <v>46118</v>
      </c>
      <c r="E107" s="48" t="s">
        <v>2413</v>
      </c>
      <c r="F107" s="17" t="s">
        <v>2</v>
      </c>
      <c r="G107" s="17" t="s">
        <v>23</v>
      </c>
      <c r="H107" s="17" t="s">
        <v>567</v>
      </c>
      <c r="I107" s="29">
        <v>211.21</v>
      </c>
      <c r="J107" s="17" t="s">
        <v>525</v>
      </c>
      <c r="K107" s="20">
        <f>IF(FluxoCaixa1013151419[[#This Row],[Movimento ]]="Saldo Inicial",FluxoCaixa1013151419[[#This Row],[R$ (Valores)]],K106+FluxoCaixa1013151419[[#This Row],[Valores Receitas / Despesas]])</f>
        <v>163360.45000000001</v>
      </c>
      <c r="L107" s="20">
        <f>IF(FluxoCaixa1013151419[[#This Row],[Entrada / Saída]]="Saída",FluxoCaixa1013151419[[#This Row],[R$ (Valores)]]*-1,FluxoCaixa1013151419[[#This Row],[R$ (Valores)]])</f>
        <v>-211.21</v>
      </c>
    </row>
    <row r="108" spans="2:12">
      <c r="B108" s="48" t="s">
        <v>2477</v>
      </c>
      <c r="C108" s="48" t="s">
        <v>2419</v>
      </c>
      <c r="D108" s="16">
        <v>46118</v>
      </c>
      <c r="E108" s="48" t="s">
        <v>2413</v>
      </c>
      <c r="F108" s="17" t="s">
        <v>2</v>
      </c>
      <c r="G108" s="17" t="s">
        <v>146</v>
      </c>
      <c r="H108" s="17" t="s">
        <v>2528</v>
      </c>
      <c r="I108" s="29">
        <v>92</v>
      </c>
      <c r="J108" s="17" t="s">
        <v>525</v>
      </c>
      <c r="K108" s="20">
        <f>IF(FluxoCaixa1013151419[[#This Row],[Movimento ]]="Saldo Inicial",FluxoCaixa1013151419[[#This Row],[R$ (Valores)]],K107+FluxoCaixa1013151419[[#This Row],[Valores Receitas / Despesas]])</f>
        <v>163268.45000000001</v>
      </c>
      <c r="L108" s="20">
        <f>IF(FluxoCaixa1013151419[[#This Row],[Entrada / Saída]]="Saída",FluxoCaixa1013151419[[#This Row],[R$ (Valores)]]*-1,FluxoCaixa1013151419[[#This Row],[R$ (Valores)]])</f>
        <v>-92</v>
      </c>
    </row>
    <row r="109" spans="2:12">
      <c r="B109" s="48" t="s">
        <v>2477</v>
      </c>
      <c r="C109" s="48" t="s">
        <v>2419</v>
      </c>
      <c r="D109" s="16">
        <v>46118</v>
      </c>
      <c r="E109" s="48" t="s">
        <v>2413</v>
      </c>
      <c r="F109" s="17" t="s">
        <v>2</v>
      </c>
      <c r="G109" s="17" t="s">
        <v>38</v>
      </c>
      <c r="H109" s="17" t="s">
        <v>571</v>
      </c>
      <c r="I109" s="29">
        <v>6178.21</v>
      </c>
      <c r="J109" s="17" t="s">
        <v>525</v>
      </c>
      <c r="K109" s="20">
        <f>IF(FluxoCaixa1013151419[[#This Row],[Movimento ]]="Saldo Inicial",FluxoCaixa1013151419[[#This Row],[R$ (Valores)]],K108+FluxoCaixa1013151419[[#This Row],[Valores Receitas / Despesas]])</f>
        <v>157090.24000000002</v>
      </c>
      <c r="L109" s="20">
        <f>IF(FluxoCaixa1013151419[[#This Row],[Entrada / Saída]]="Saída",FluxoCaixa1013151419[[#This Row],[R$ (Valores)]]*-1,FluxoCaixa1013151419[[#This Row],[R$ (Valores)]])</f>
        <v>-6178.21</v>
      </c>
    </row>
    <row r="110" spans="2:12">
      <c r="B110" s="48" t="s">
        <v>2477</v>
      </c>
      <c r="C110" s="48" t="s">
        <v>2419</v>
      </c>
      <c r="D110" s="16">
        <v>46118</v>
      </c>
      <c r="E110" s="48" t="s">
        <v>2417</v>
      </c>
      <c r="F110" s="17" t="s">
        <v>2</v>
      </c>
      <c r="G110" s="17" t="s">
        <v>76</v>
      </c>
      <c r="H110" s="17" t="s">
        <v>2232</v>
      </c>
      <c r="I110" s="29">
        <v>358</v>
      </c>
      <c r="J110" s="17" t="s">
        <v>525</v>
      </c>
      <c r="K110" s="20">
        <f>IF(FluxoCaixa1013151419[[#This Row],[Movimento ]]="Saldo Inicial",FluxoCaixa1013151419[[#This Row],[R$ (Valores)]],K109+FluxoCaixa1013151419[[#This Row],[Valores Receitas / Despesas]])</f>
        <v>156732.24000000002</v>
      </c>
      <c r="L110" s="20">
        <f>IF(FluxoCaixa1013151419[[#This Row],[Entrada / Saída]]="Saída",FluxoCaixa1013151419[[#This Row],[R$ (Valores)]]*-1,FluxoCaixa1013151419[[#This Row],[R$ (Valores)]])</f>
        <v>-358</v>
      </c>
    </row>
    <row r="111" spans="2:12">
      <c r="B111" s="48" t="s">
        <v>2477</v>
      </c>
      <c r="C111" s="48" t="s">
        <v>2419</v>
      </c>
      <c r="D111" s="16">
        <v>46118</v>
      </c>
      <c r="E111" s="48" t="s">
        <v>2413</v>
      </c>
      <c r="F111" s="17" t="s">
        <v>2</v>
      </c>
      <c r="G111" s="17" t="s">
        <v>143</v>
      </c>
      <c r="H111" s="17" t="s">
        <v>2529</v>
      </c>
      <c r="I111" s="29">
        <v>1741.11</v>
      </c>
      <c r="J111" s="17" t="s">
        <v>525</v>
      </c>
      <c r="K111" s="20">
        <f>IF(FluxoCaixa1013151419[[#This Row],[Movimento ]]="Saldo Inicial",FluxoCaixa1013151419[[#This Row],[R$ (Valores)]],K110+FluxoCaixa1013151419[[#This Row],[Valores Receitas / Despesas]])</f>
        <v>154991.13000000003</v>
      </c>
      <c r="L111" s="20">
        <f>IF(FluxoCaixa1013151419[[#This Row],[Entrada / Saída]]="Saída",FluxoCaixa1013151419[[#This Row],[R$ (Valores)]]*-1,FluxoCaixa1013151419[[#This Row],[R$ (Valores)]])</f>
        <v>-1741.11</v>
      </c>
    </row>
    <row r="112" spans="2:12">
      <c r="B112" s="48" t="s">
        <v>2477</v>
      </c>
      <c r="C112" s="48" t="s">
        <v>2419</v>
      </c>
      <c r="D112" s="16">
        <v>46118</v>
      </c>
      <c r="E112" s="48" t="s">
        <v>2413</v>
      </c>
      <c r="F112" s="17" t="s">
        <v>2</v>
      </c>
      <c r="G112" s="17" t="s">
        <v>143</v>
      </c>
      <c r="H112" s="17" t="s">
        <v>574</v>
      </c>
      <c r="I112" s="29">
        <v>2224.15</v>
      </c>
      <c r="J112" s="17" t="s">
        <v>525</v>
      </c>
      <c r="K112" s="20">
        <f>IF(FluxoCaixa1013151419[[#This Row],[Movimento ]]="Saldo Inicial",FluxoCaixa1013151419[[#This Row],[R$ (Valores)]],K111+FluxoCaixa1013151419[[#This Row],[Valores Receitas / Despesas]])</f>
        <v>152766.98000000004</v>
      </c>
      <c r="L112" s="20">
        <f>IF(FluxoCaixa1013151419[[#This Row],[Entrada / Saída]]="Saída",FluxoCaixa1013151419[[#This Row],[R$ (Valores)]]*-1,FluxoCaixa1013151419[[#This Row],[R$ (Valores)]])</f>
        <v>-2224.15</v>
      </c>
    </row>
    <row r="113" spans="2:12">
      <c r="B113" s="48" t="s">
        <v>2477</v>
      </c>
      <c r="C113" s="48" t="s">
        <v>2419</v>
      </c>
      <c r="D113" s="16">
        <v>46118</v>
      </c>
      <c r="E113" s="48" t="s">
        <v>2413</v>
      </c>
      <c r="F113" s="17" t="s">
        <v>2</v>
      </c>
      <c r="G113" s="17" t="s">
        <v>143</v>
      </c>
      <c r="H113" s="17" t="s">
        <v>576</v>
      </c>
      <c r="I113" s="29">
        <v>539.54</v>
      </c>
      <c r="J113" s="17" t="s">
        <v>525</v>
      </c>
      <c r="K113" s="20">
        <f>IF(FluxoCaixa1013151419[[#This Row],[Movimento ]]="Saldo Inicial",FluxoCaixa1013151419[[#This Row],[R$ (Valores)]],K112+FluxoCaixa1013151419[[#This Row],[Valores Receitas / Despesas]])</f>
        <v>152227.44000000003</v>
      </c>
      <c r="L113" s="20">
        <f>IF(FluxoCaixa1013151419[[#This Row],[Entrada / Saída]]="Saída",FluxoCaixa1013151419[[#This Row],[R$ (Valores)]]*-1,FluxoCaixa1013151419[[#This Row],[R$ (Valores)]])</f>
        <v>-539.54</v>
      </c>
    </row>
    <row r="114" spans="2:12">
      <c r="B114" s="48" t="s">
        <v>2477</v>
      </c>
      <c r="C114" s="48" t="s">
        <v>2419</v>
      </c>
      <c r="D114" s="16">
        <v>46118</v>
      </c>
      <c r="E114" s="48" t="s">
        <v>2413</v>
      </c>
      <c r="F114" s="17" t="s">
        <v>2</v>
      </c>
      <c r="G114" s="17" t="s">
        <v>25</v>
      </c>
      <c r="H114" s="17" t="s">
        <v>2530</v>
      </c>
      <c r="I114" s="29">
        <v>350</v>
      </c>
      <c r="J114" s="17" t="s">
        <v>525</v>
      </c>
      <c r="K114" s="20">
        <f>IF(FluxoCaixa1013151419[[#This Row],[Movimento ]]="Saldo Inicial",FluxoCaixa1013151419[[#This Row],[R$ (Valores)]],K113+FluxoCaixa1013151419[[#This Row],[Valores Receitas / Despesas]])</f>
        <v>151877.44000000003</v>
      </c>
      <c r="L114" s="20">
        <f>IF(FluxoCaixa1013151419[[#This Row],[Entrada / Saída]]="Saída",FluxoCaixa1013151419[[#This Row],[R$ (Valores)]]*-1,FluxoCaixa1013151419[[#This Row],[R$ (Valores)]])</f>
        <v>-350</v>
      </c>
    </row>
    <row r="115" spans="2:12">
      <c r="B115" s="48" t="s">
        <v>2477</v>
      </c>
      <c r="C115" s="48" t="s">
        <v>2419</v>
      </c>
      <c r="D115" s="16">
        <v>46118</v>
      </c>
      <c r="E115" s="48" t="s">
        <v>2413</v>
      </c>
      <c r="F115" s="17" t="s">
        <v>2</v>
      </c>
      <c r="G115" s="17" t="s">
        <v>25</v>
      </c>
      <c r="H115" s="17" t="s">
        <v>2455</v>
      </c>
      <c r="I115" s="29">
        <v>1250</v>
      </c>
      <c r="J115" s="17" t="s">
        <v>525</v>
      </c>
      <c r="K115" s="20">
        <f>IF(FluxoCaixa1013151419[[#This Row],[Movimento ]]="Saldo Inicial",FluxoCaixa1013151419[[#This Row],[R$ (Valores)]],K114+FluxoCaixa1013151419[[#This Row],[Valores Receitas / Despesas]])</f>
        <v>150627.44000000003</v>
      </c>
      <c r="L115" s="20">
        <f>IF(FluxoCaixa1013151419[[#This Row],[Entrada / Saída]]="Saída",FluxoCaixa1013151419[[#This Row],[R$ (Valores)]]*-1,FluxoCaixa1013151419[[#This Row],[R$ (Valores)]])</f>
        <v>-1250</v>
      </c>
    </row>
    <row r="116" spans="2:12">
      <c r="B116" s="48" t="s">
        <v>2477</v>
      </c>
      <c r="C116" s="48" t="s">
        <v>2419</v>
      </c>
      <c r="D116" s="16">
        <v>46118</v>
      </c>
      <c r="E116" s="48" t="s">
        <v>2417</v>
      </c>
      <c r="F116" s="17" t="s">
        <v>2</v>
      </c>
      <c r="G116" s="17" t="s">
        <v>150</v>
      </c>
      <c r="H116" s="17" t="s">
        <v>2531</v>
      </c>
      <c r="I116" s="29">
        <v>1360</v>
      </c>
      <c r="J116" s="17" t="s">
        <v>525</v>
      </c>
      <c r="K116" s="20">
        <f>IF(FluxoCaixa1013151419[[#This Row],[Movimento ]]="Saldo Inicial",FluxoCaixa1013151419[[#This Row],[R$ (Valores)]],K115+FluxoCaixa1013151419[[#This Row],[Valores Receitas / Despesas]])</f>
        <v>149267.44000000003</v>
      </c>
      <c r="L116" s="20">
        <f>IF(FluxoCaixa1013151419[[#This Row],[Entrada / Saída]]="Saída",FluxoCaixa1013151419[[#This Row],[R$ (Valores)]]*-1,FluxoCaixa1013151419[[#This Row],[R$ (Valores)]])</f>
        <v>-1360</v>
      </c>
    </row>
    <row r="117" spans="2:12">
      <c r="B117" s="48" t="s">
        <v>2477</v>
      </c>
      <c r="C117" s="48" t="s">
        <v>2419</v>
      </c>
      <c r="D117" s="16">
        <v>46118</v>
      </c>
      <c r="E117" s="48" t="s">
        <v>2413</v>
      </c>
      <c r="F117" s="17" t="s">
        <v>2</v>
      </c>
      <c r="G117" s="17" t="s">
        <v>25</v>
      </c>
      <c r="H117" s="17" t="s">
        <v>2455</v>
      </c>
      <c r="I117" s="29">
        <v>580</v>
      </c>
      <c r="J117" s="17" t="s">
        <v>525</v>
      </c>
      <c r="K117" s="20">
        <f>IF(FluxoCaixa1013151419[[#This Row],[Movimento ]]="Saldo Inicial",FluxoCaixa1013151419[[#This Row],[R$ (Valores)]],K116+FluxoCaixa1013151419[[#This Row],[Valores Receitas / Despesas]])</f>
        <v>148687.44000000003</v>
      </c>
      <c r="L117" s="20">
        <f>IF(FluxoCaixa1013151419[[#This Row],[Entrada / Saída]]="Saída",FluxoCaixa1013151419[[#This Row],[R$ (Valores)]]*-1,FluxoCaixa1013151419[[#This Row],[R$ (Valores)]])</f>
        <v>-580</v>
      </c>
    </row>
    <row r="118" spans="2:12">
      <c r="B118" s="48" t="s">
        <v>2477</v>
      </c>
      <c r="C118" s="48" t="s">
        <v>2419</v>
      </c>
      <c r="D118" s="16">
        <v>46118</v>
      </c>
      <c r="E118" s="48" t="s">
        <v>2413</v>
      </c>
      <c r="F118" s="17" t="s">
        <v>2</v>
      </c>
      <c r="G118" s="17" t="s">
        <v>25</v>
      </c>
      <c r="H118" s="17" t="s">
        <v>2455</v>
      </c>
      <c r="I118" s="29">
        <v>126</v>
      </c>
      <c r="J118" s="17" t="s">
        <v>525</v>
      </c>
      <c r="K118" s="20">
        <f>IF(FluxoCaixa1013151419[[#This Row],[Movimento ]]="Saldo Inicial",FluxoCaixa1013151419[[#This Row],[R$ (Valores)]],K117+FluxoCaixa1013151419[[#This Row],[Valores Receitas / Despesas]])</f>
        <v>148561.44000000003</v>
      </c>
      <c r="L118" s="20">
        <f>IF(FluxoCaixa1013151419[[#This Row],[Entrada / Saída]]="Saída",FluxoCaixa1013151419[[#This Row],[R$ (Valores)]]*-1,FluxoCaixa1013151419[[#This Row],[R$ (Valores)]])</f>
        <v>-126</v>
      </c>
    </row>
    <row r="119" spans="2:12">
      <c r="B119" s="48" t="s">
        <v>2477</v>
      </c>
      <c r="C119" s="48" t="s">
        <v>2419</v>
      </c>
      <c r="D119" s="16">
        <v>46118</v>
      </c>
      <c r="E119" s="48" t="s">
        <v>2413</v>
      </c>
      <c r="F119" s="17" t="s">
        <v>2</v>
      </c>
      <c r="G119" s="17" t="s">
        <v>25</v>
      </c>
      <c r="H119" s="17" t="s">
        <v>2532</v>
      </c>
      <c r="I119" s="29">
        <v>940</v>
      </c>
      <c r="J119" s="17" t="s">
        <v>525</v>
      </c>
      <c r="K119" s="20">
        <f>IF(FluxoCaixa1013151419[[#This Row],[Movimento ]]="Saldo Inicial",FluxoCaixa1013151419[[#This Row],[R$ (Valores)]],K118+FluxoCaixa1013151419[[#This Row],[Valores Receitas / Despesas]])</f>
        <v>147621.44000000003</v>
      </c>
      <c r="L119" s="20">
        <f>IF(FluxoCaixa1013151419[[#This Row],[Entrada / Saída]]="Saída",FluxoCaixa1013151419[[#This Row],[R$ (Valores)]]*-1,FluxoCaixa1013151419[[#This Row],[R$ (Valores)]])</f>
        <v>-940</v>
      </c>
    </row>
    <row r="120" spans="2:12">
      <c r="B120" s="48" t="s">
        <v>2477</v>
      </c>
      <c r="C120" s="48" t="s">
        <v>2419</v>
      </c>
      <c r="D120" s="16">
        <v>46118</v>
      </c>
      <c r="E120" s="48" t="s">
        <v>2417</v>
      </c>
      <c r="F120" s="17" t="s">
        <v>2</v>
      </c>
      <c r="G120" s="17" t="s">
        <v>353</v>
      </c>
      <c r="H120" s="17" t="s">
        <v>2533</v>
      </c>
      <c r="I120" s="29">
        <v>5133.6400000000003</v>
      </c>
      <c r="J120" s="17" t="s">
        <v>525</v>
      </c>
      <c r="K120" s="20">
        <f>IF(FluxoCaixa1013151419[[#This Row],[Movimento ]]="Saldo Inicial",FluxoCaixa1013151419[[#This Row],[R$ (Valores)]],K119+FluxoCaixa1013151419[[#This Row],[Valores Receitas / Despesas]])</f>
        <v>142487.80000000002</v>
      </c>
      <c r="L120" s="20">
        <f>IF(FluxoCaixa1013151419[[#This Row],[Entrada / Saída]]="Saída",FluxoCaixa1013151419[[#This Row],[R$ (Valores)]]*-1,FluxoCaixa1013151419[[#This Row],[R$ (Valores)]])</f>
        <v>-5133.6400000000003</v>
      </c>
    </row>
    <row r="121" spans="2:12">
      <c r="B121" s="48" t="s">
        <v>2478</v>
      </c>
      <c r="C121" s="48" t="s">
        <v>2419</v>
      </c>
      <c r="D121" s="16">
        <v>46118</v>
      </c>
      <c r="E121" s="48" t="s">
        <v>2496</v>
      </c>
      <c r="F121" s="17" t="s">
        <v>2</v>
      </c>
      <c r="G121" s="17" t="s">
        <v>70</v>
      </c>
      <c r="H121" s="17" t="s">
        <v>590</v>
      </c>
      <c r="I121" s="29">
        <v>400</v>
      </c>
      <c r="J121" s="17" t="s">
        <v>525</v>
      </c>
      <c r="K121" s="20">
        <f>IF(FluxoCaixa1013151419[[#This Row],[Movimento ]]="Saldo Inicial",FluxoCaixa1013151419[[#This Row],[R$ (Valores)]],K120+FluxoCaixa1013151419[[#This Row],[Valores Receitas / Despesas]])</f>
        <v>142087.80000000002</v>
      </c>
      <c r="L121" s="20">
        <f>IF(FluxoCaixa1013151419[[#This Row],[Entrada / Saída]]="Saída",FluxoCaixa1013151419[[#This Row],[R$ (Valores)]]*-1,FluxoCaixa1013151419[[#This Row],[R$ (Valores)]])</f>
        <v>-400</v>
      </c>
    </row>
    <row r="122" spans="2:12">
      <c r="B122" s="48" t="s">
        <v>2478</v>
      </c>
      <c r="C122" s="48" t="s">
        <v>2419</v>
      </c>
      <c r="D122" s="16">
        <v>46118</v>
      </c>
      <c r="E122" s="48" t="s">
        <v>2417</v>
      </c>
      <c r="F122" s="17" t="s">
        <v>2</v>
      </c>
      <c r="G122" s="17" t="s">
        <v>70</v>
      </c>
      <c r="H122" s="17" t="s">
        <v>1821</v>
      </c>
      <c r="I122" s="29">
        <v>1000</v>
      </c>
      <c r="J122" s="17" t="s">
        <v>525</v>
      </c>
      <c r="K122" s="20">
        <f>IF(FluxoCaixa1013151419[[#This Row],[Movimento ]]="Saldo Inicial",FluxoCaixa1013151419[[#This Row],[R$ (Valores)]],K121+FluxoCaixa1013151419[[#This Row],[Valores Receitas / Despesas]])</f>
        <v>141087.80000000002</v>
      </c>
      <c r="L122" s="20">
        <f>IF(FluxoCaixa1013151419[[#This Row],[Entrada / Saída]]="Saída",FluxoCaixa1013151419[[#This Row],[R$ (Valores)]]*-1,FluxoCaixa1013151419[[#This Row],[R$ (Valores)]])</f>
        <v>-1000</v>
      </c>
    </row>
    <row r="123" spans="2:12">
      <c r="B123" s="48" t="s">
        <v>2477</v>
      </c>
      <c r="C123" s="48" t="s">
        <v>2419</v>
      </c>
      <c r="D123" s="16">
        <v>46118</v>
      </c>
      <c r="E123" s="48" t="s">
        <v>2417</v>
      </c>
      <c r="F123" s="17" t="s">
        <v>2</v>
      </c>
      <c r="G123" s="17" t="s">
        <v>70</v>
      </c>
      <c r="H123" s="17" t="s">
        <v>2447</v>
      </c>
      <c r="I123" s="29">
        <v>1000</v>
      </c>
      <c r="J123" s="17" t="s">
        <v>525</v>
      </c>
      <c r="K123" s="20">
        <f>IF(FluxoCaixa1013151419[[#This Row],[Movimento ]]="Saldo Inicial",FluxoCaixa1013151419[[#This Row],[R$ (Valores)]],K122+FluxoCaixa1013151419[[#This Row],[Valores Receitas / Despesas]])</f>
        <v>140087.80000000002</v>
      </c>
      <c r="L123" s="20">
        <f>IF(FluxoCaixa1013151419[[#This Row],[Entrada / Saída]]="Saída",FluxoCaixa1013151419[[#This Row],[R$ (Valores)]]*-1,FluxoCaixa1013151419[[#This Row],[R$ (Valores)]])</f>
        <v>-1000</v>
      </c>
    </row>
    <row r="124" spans="2:12">
      <c r="B124" s="48" t="s">
        <v>2477</v>
      </c>
      <c r="C124" s="48" t="s">
        <v>2419</v>
      </c>
      <c r="D124" s="16">
        <v>46118</v>
      </c>
      <c r="E124" s="48" t="s">
        <v>2417</v>
      </c>
      <c r="F124" s="17" t="s">
        <v>2</v>
      </c>
      <c r="G124" s="17" t="s">
        <v>70</v>
      </c>
      <c r="H124" s="17" t="s">
        <v>2116</v>
      </c>
      <c r="I124" s="29">
        <v>800</v>
      </c>
      <c r="J124" s="17" t="s">
        <v>525</v>
      </c>
      <c r="K124" s="20">
        <f>IF(FluxoCaixa1013151419[[#This Row],[Movimento ]]="Saldo Inicial",FluxoCaixa1013151419[[#This Row],[R$ (Valores)]],K123+FluxoCaixa1013151419[[#This Row],[Valores Receitas / Despesas]])</f>
        <v>139287.80000000002</v>
      </c>
      <c r="L124" s="20">
        <f>IF(FluxoCaixa1013151419[[#This Row],[Entrada / Saída]]="Saída",FluxoCaixa1013151419[[#This Row],[R$ (Valores)]]*-1,FluxoCaixa1013151419[[#This Row],[R$ (Valores)]])</f>
        <v>-800</v>
      </c>
    </row>
    <row r="125" spans="2:12">
      <c r="B125" s="48" t="s">
        <v>2477</v>
      </c>
      <c r="C125" s="48" t="s">
        <v>2419</v>
      </c>
      <c r="D125" s="16">
        <v>46118</v>
      </c>
      <c r="E125" s="48" t="s">
        <v>2417</v>
      </c>
      <c r="F125" s="17" t="s">
        <v>2</v>
      </c>
      <c r="G125" s="17" t="s">
        <v>70</v>
      </c>
      <c r="H125" s="17" t="s">
        <v>2350</v>
      </c>
      <c r="I125" s="29">
        <v>800</v>
      </c>
      <c r="J125" s="17" t="s">
        <v>525</v>
      </c>
      <c r="K125" s="20">
        <f>IF(FluxoCaixa1013151419[[#This Row],[Movimento ]]="Saldo Inicial",FluxoCaixa1013151419[[#This Row],[R$ (Valores)]],K124+FluxoCaixa1013151419[[#This Row],[Valores Receitas / Despesas]])</f>
        <v>138487.80000000002</v>
      </c>
      <c r="L125" s="20">
        <f>IF(FluxoCaixa1013151419[[#This Row],[Entrada / Saída]]="Saída",FluxoCaixa1013151419[[#This Row],[R$ (Valores)]]*-1,FluxoCaixa1013151419[[#This Row],[R$ (Valores)]])</f>
        <v>-800</v>
      </c>
    </row>
    <row r="126" spans="2:12">
      <c r="B126" s="48" t="s">
        <v>2477</v>
      </c>
      <c r="C126" s="48" t="s">
        <v>2419</v>
      </c>
      <c r="D126" s="16">
        <v>46118</v>
      </c>
      <c r="E126" s="48" t="s">
        <v>2417</v>
      </c>
      <c r="F126" s="17" t="s">
        <v>2</v>
      </c>
      <c r="G126" s="17" t="s">
        <v>70</v>
      </c>
      <c r="H126" s="17" t="s">
        <v>2348</v>
      </c>
      <c r="I126" s="29">
        <v>568.30999999999995</v>
      </c>
      <c r="J126" s="17" t="s">
        <v>525</v>
      </c>
      <c r="K126" s="20">
        <f>IF(FluxoCaixa1013151419[[#This Row],[Movimento ]]="Saldo Inicial",FluxoCaixa1013151419[[#This Row],[R$ (Valores)]],K125+FluxoCaixa1013151419[[#This Row],[Valores Receitas / Despesas]])</f>
        <v>137919.49000000002</v>
      </c>
      <c r="L126" s="20">
        <f>IF(FluxoCaixa1013151419[[#This Row],[Entrada / Saída]]="Saída",FluxoCaixa1013151419[[#This Row],[R$ (Valores)]]*-1,FluxoCaixa1013151419[[#This Row],[R$ (Valores)]])</f>
        <v>-568.30999999999995</v>
      </c>
    </row>
    <row r="127" spans="2:12">
      <c r="B127" s="48" t="s">
        <v>2477</v>
      </c>
      <c r="C127" s="48" t="s">
        <v>2419</v>
      </c>
      <c r="D127" s="16">
        <v>46118</v>
      </c>
      <c r="E127" s="48" t="s">
        <v>2496</v>
      </c>
      <c r="F127" s="17" t="s">
        <v>2</v>
      </c>
      <c r="G127" s="17" t="s">
        <v>70</v>
      </c>
      <c r="H127" s="17" t="s">
        <v>1187</v>
      </c>
      <c r="I127" s="29">
        <v>235</v>
      </c>
      <c r="J127" s="17" t="s">
        <v>525</v>
      </c>
      <c r="K127" s="20">
        <f>IF(FluxoCaixa1013151419[[#This Row],[Movimento ]]="Saldo Inicial",FluxoCaixa1013151419[[#This Row],[R$ (Valores)]],K126+FluxoCaixa1013151419[[#This Row],[Valores Receitas / Despesas]])</f>
        <v>137684.49000000002</v>
      </c>
      <c r="L127" s="20">
        <f>IF(FluxoCaixa1013151419[[#This Row],[Entrada / Saída]]="Saída",FluxoCaixa1013151419[[#This Row],[R$ (Valores)]]*-1,FluxoCaixa1013151419[[#This Row],[R$ (Valores)]])</f>
        <v>-235</v>
      </c>
    </row>
    <row r="128" spans="2:12">
      <c r="B128" s="48" t="s">
        <v>2477</v>
      </c>
      <c r="C128" s="48" t="s">
        <v>2419</v>
      </c>
      <c r="D128" s="16">
        <v>46118</v>
      </c>
      <c r="E128" s="48" t="s">
        <v>2496</v>
      </c>
      <c r="F128" s="17" t="s">
        <v>2</v>
      </c>
      <c r="G128" s="17" t="s">
        <v>70</v>
      </c>
      <c r="H128" s="17" t="s">
        <v>1072</v>
      </c>
      <c r="I128" s="29">
        <v>500</v>
      </c>
      <c r="J128" s="17" t="s">
        <v>525</v>
      </c>
      <c r="K128" s="20">
        <f>IF(FluxoCaixa1013151419[[#This Row],[Movimento ]]="Saldo Inicial",FluxoCaixa1013151419[[#This Row],[R$ (Valores)]],K127+FluxoCaixa1013151419[[#This Row],[Valores Receitas / Despesas]])</f>
        <v>137184.49000000002</v>
      </c>
      <c r="L128" s="20">
        <f>IF(FluxoCaixa1013151419[[#This Row],[Entrada / Saída]]="Saída",FluxoCaixa1013151419[[#This Row],[R$ (Valores)]]*-1,FluxoCaixa1013151419[[#This Row],[R$ (Valores)]])</f>
        <v>-500</v>
      </c>
    </row>
    <row r="129" spans="2:12">
      <c r="B129" s="48" t="s">
        <v>2477</v>
      </c>
      <c r="C129" s="48" t="s">
        <v>2419</v>
      </c>
      <c r="D129" s="16">
        <v>46118</v>
      </c>
      <c r="E129" s="48" t="s">
        <v>2496</v>
      </c>
      <c r="F129" s="17" t="s">
        <v>2</v>
      </c>
      <c r="G129" s="17" t="s">
        <v>70</v>
      </c>
      <c r="H129" s="17" t="s">
        <v>2147</v>
      </c>
      <c r="I129" s="29">
        <v>800</v>
      </c>
      <c r="J129" s="17" t="s">
        <v>525</v>
      </c>
      <c r="K129" s="20">
        <f>IF(FluxoCaixa1013151419[[#This Row],[Movimento ]]="Saldo Inicial",FluxoCaixa1013151419[[#This Row],[R$ (Valores)]],K128+FluxoCaixa1013151419[[#This Row],[Valores Receitas / Despesas]])</f>
        <v>136384.49000000002</v>
      </c>
      <c r="L129" s="20">
        <f>IF(FluxoCaixa1013151419[[#This Row],[Entrada / Saída]]="Saída",FluxoCaixa1013151419[[#This Row],[R$ (Valores)]]*-1,FluxoCaixa1013151419[[#This Row],[R$ (Valores)]])</f>
        <v>-800</v>
      </c>
    </row>
    <row r="130" spans="2:12">
      <c r="B130" s="48" t="s">
        <v>2477</v>
      </c>
      <c r="C130" s="48" t="s">
        <v>2419</v>
      </c>
      <c r="D130" s="16">
        <v>46118</v>
      </c>
      <c r="E130" s="48" t="s">
        <v>2496</v>
      </c>
      <c r="F130" s="17" t="s">
        <v>2</v>
      </c>
      <c r="G130" s="17" t="s">
        <v>70</v>
      </c>
      <c r="H130" s="17" t="s">
        <v>2445</v>
      </c>
      <c r="I130" s="29">
        <v>1500</v>
      </c>
      <c r="J130" s="17" t="s">
        <v>525</v>
      </c>
      <c r="K130" s="20">
        <f>IF(FluxoCaixa1013151419[[#This Row],[Movimento ]]="Saldo Inicial",FluxoCaixa1013151419[[#This Row],[R$ (Valores)]],K129+FluxoCaixa1013151419[[#This Row],[Valores Receitas / Despesas]])</f>
        <v>134884.49000000002</v>
      </c>
      <c r="L130" s="20">
        <f>IF(FluxoCaixa1013151419[[#This Row],[Entrada / Saída]]="Saída",FluxoCaixa1013151419[[#This Row],[R$ (Valores)]]*-1,FluxoCaixa1013151419[[#This Row],[R$ (Valores)]])</f>
        <v>-1500</v>
      </c>
    </row>
    <row r="131" spans="2:12">
      <c r="B131" s="48" t="s">
        <v>2477</v>
      </c>
      <c r="C131" s="48" t="s">
        <v>2419</v>
      </c>
      <c r="D131" s="16">
        <v>46118</v>
      </c>
      <c r="E131" s="48" t="s">
        <v>2496</v>
      </c>
      <c r="F131" s="17" t="s">
        <v>2</v>
      </c>
      <c r="G131" s="17" t="s">
        <v>70</v>
      </c>
      <c r="H131" s="17" t="s">
        <v>2076</v>
      </c>
      <c r="I131" s="29">
        <v>129.94</v>
      </c>
      <c r="J131" s="17" t="s">
        <v>525</v>
      </c>
      <c r="K131" s="20">
        <f>IF(FluxoCaixa1013151419[[#This Row],[Movimento ]]="Saldo Inicial",FluxoCaixa1013151419[[#This Row],[R$ (Valores)]],K130+FluxoCaixa1013151419[[#This Row],[Valores Receitas / Despesas]])</f>
        <v>134754.55000000002</v>
      </c>
      <c r="L131" s="20">
        <f>IF(FluxoCaixa1013151419[[#This Row],[Entrada / Saída]]="Saída",FluxoCaixa1013151419[[#This Row],[R$ (Valores)]]*-1,FluxoCaixa1013151419[[#This Row],[R$ (Valores)]])</f>
        <v>-129.94</v>
      </c>
    </row>
    <row r="132" spans="2:12">
      <c r="B132" s="48" t="s">
        <v>2477</v>
      </c>
      <c r="C132" s="48" t="s">
        <v>2419</v>
      </c>
      <c r="D132" s="16">
        <v>46118</v>
      </c>
      <c r="E132" s="48" t="s">
        <v>2496</v>
      </c>
      <c r="F132" s="17" t="s">
        <v>2</v>
      </c>
      <c r="G132" s="17" t="s">
        <v>70</v>
      </c>
      <c r="H132" s="17" t="s">
        <v>396</v>
      </c>
      <c r="I132" s="29">
        <v>800</v>
      </c>
      <c r="J132" s="17" t="s">
        <v>525</v>
      </c>
      <c r="K132" s="20">
        <f>IF(FluxoCaixa1013151419[[#This Row],[Movimento ]]="Saldo Inicial",FluxoCaixa1013151419[[#This Row],[R$ (Valores)]],K131+FluxoCaixa1013151419[[#This Row],[Valores Receitas / Despesas]])</f>
        <v>133954.55000000002</v>
      </c>
      <c r="L132" s="20">
        <f>IF(FluxoCaixa1013151419[[#This Row],[Entrada / Saída]]="Saída",FluxoCaixa1013151419[[#This Row],[R$ (Valores)]]*-1,FluxoCaixa1013151419[[#This Row],[R$ (Valores)]])</f>
        <v>-800</v>
      </c>
    </row>
    <row r="133" spans="2:12">
      <c r="B133" s="48" t="s">
        <v>2477</v>
      </c>
      <c r="C133" s="48" t="s">
        <v>2419</v>
      </c>
      <c r="D133" s="16">
        <v>46118</v>
      </c>
      <c r="E133" s="48" t="s">
        <v>2496</v>
      </c>
      <c r="F133" s="17" t="s">
        <v>2</v>
      </c>
      <c r="G133" s="17" t="s">
        <v>70</v>
      </c>
      <c r="H133" s="17" t="s">
        <v>2442</v>
      </c>
      <c r="I133" s="29">
        <v>600</v>
      </c>
      <c r="J133" s="17" t="s">
        <v>525</v>
      </c>
      <c r="K133" s="20">
        <f>IF(FluxoCaixa1013151419[[#This Row],[Movimento ]]="Saldo Inicial",FluxoCaixa1013151419[[#This Row],[R$ (Valores)]],K132+FluxoCaixa1013151419[[#This Row],[Valores Receitas / Despesas]])</f>
        <v>133354.55000000002</v>
      </c>
      <c r="L133" s="20">
        <f>IF(FluxoCaixa1013151419[[#This Row],[Entrada / Saída]]="Saída",FluxoCaixa1013151419[[#This Row],[R$ (Valores)]]*-1,FluxoCaixa1013151419[[#This Row],[R$ (Valores)]])</f>
        <v>-600</v>
      </c>
    </row>
    <row r="134" spans="2:12">
      <c r="B134" s="48" t="s">
        <v>2477</v>
      </c>
      <c r="C134" s="48" t="s">
        <v>2419</v>
      </c>
      <c r="D134" s="16">
        <v>46118</v>
      </c>
      <c r="E134" s="48" t="s">
        <v>2496</v>
      </c>
      <c r="F134" s="17" t="s">
        <v>2</v>
      </c>
      <c r="G134" s="17" t="s">
        <v>70</v>
      </c>
      <c r="H134" s="17" t="s">
        <v>1191</v>
      </c>
      <c r="I134" s="29">
        <v>1760.63</v>
      </c>
      <c r="J134" s="17" t="s">
        <v>525</v>
      </c>
      <c r="K134" s="20">
        <f>IF(FluxoCaixa1013151419[[#This Row],[Movimento ]]="Saldo Inicial",FluxoCaixa1013151419[[#This Row],[R$ (Valores)]],K133+FluxoCaixa1013151419[[#This Row],[Valores Receitas / Despesas]])</f>
        <v>131593.92000000001</v>
      </c>
      <c r="L134" s="20">
        <f>IF(FluxoCaixa1013151419[[#This Row],[Entrada / Saída]]="Saída",FluxoCaixa1013151419[[#This Row],[R$ (Valores)]]*-1,FluxoCaixa1013151419[[#This Row],[R$ (Valores)]])</f>
        <v>-1760.63</v>
      </c>
    </row>
    <row r="135" spans="2:12">
      <c r="B135" s="48" t="s">
        <v>2477</v>
      </c>
      <c r="C135" s="48" t="s">
        <v>2419</v>
      </c>
      <c r="D135" s="16">
        <v>46118</v>
      </c>
      <c r="E135" s="48" t="s">
        <v>2496</v>
      </c>
      <c r="F135" s="17" t="s">
        <v>2</v>
      </c>
      <c r="G135" s="17" t="s">
        <v>70</v>
      </c>
      <c r="H135" s="17" t="s">
        <v>2353</v>
      </c>
      <c r="I135" s="29">
        <v>4000</v>
      </c>
      <c r="J135" s="17" t="s">
        <v>525</v>
      </c>
      <c r="K135" s="20">
        <f>IF(FluxoCaixa1013151419[[#This Row],[Movimento ]]="Saldo Inicial",FluxoCaixa1013151419[[#This Row],[R$ (Valores)]],K134+FluxoCaixa1013151419[[#This Row],[Valores Receitas / Despesas]])</f>
        <v>127593.92000000001</v>
      </c>
      <c r="L135" s="20">
        <f>IF(FluxoCaixa1013151419[[#This Row],[Entrada / Saída]]="Saída",FluxoCaixa1013151419[[#This Row],[R$ (Valores)]]*-1,FluxoCaixa1013151419[[#This Row],[R$ (Valores)]])</f>
        <v>-4000</v>
      </c>
    </row>
    <row r="136" spans="2:12">
      <c r="B136" s="48" t="s">
        <v>2478</v>
      </c>
      <c r="C136" s="48" t="s">
        <v>2419</v>
      </c>
      <c r="D136" s="16">
        <v>46118</v>
      </c>
      <c r="E136" s="48" t="s">
        <v>2413</v>
      </c>
      <c r="F136" s="17" t="s">
        <v>2</v>
      </c>
      <c r="G136" s="17" t="s">
        <v>24</v>
      </c>
      <c r="H136" s="17" t="s">
        <v>2534</v>
      </c>
      <c r="I136" s="29">
        <v>150</v>
      </c>
      <c r="J136" s="17" t="s">
        <v>525</v>
      </c>
      <c r="K136" s="20">
        <f>IF(FluxoCaixa1013151419[[#This Row],[Movimento ]]="Saldo Inicial",FluxoCaixa1013151419[[#This Row],[R$ (Valores)]],K135+FluxoCaixa1013151419[[#This Row],[Valores Receitas / Despesas]])</f>
        <v>127443.92000000001</v>
      </c>
      <c r="L136" s="20">
        <f>IF(FluxoCaixa1013151419[[#This Row],[Entrada / Saída]]="Saída",FluxoCaixa1013151419[[#This Row],[R$ (Valores)]]*-1,FluxoCaixa1013151419[[#This Row],[R$ (Valores)]])</f>
        <v>-150</v>
      </c>
    </row>
    <row r="137" spans="2:12">
      <c r="B137" s="48" t="s">
        <v>2478</v>
      </c>
      <c r="C137" s="48" t="s">
        <v>2419</v>
      </c>
      <c r="D137" s="16">
        <v>46118</v>
      </c>
      <c r="E137" s="48" t="s">
        <v>2496</v>
      </c>
      <c r="F137" s="17" t="s">
        <v>2</v>
      </c>
      <c r="G137" s="17" t="s">
        <v>70</v>
      </c>
      <c r="H137" s="17" t="s">
        <v>2535</v>
      </c>
      <c r="I137" s="29">
        <v>2500</v>
      </c>
      <c r="J137" s="17" t="s">
        <v>525</v>
      </c>
      <c r="K137" s="20">
        <f>IF(FluxoCaixa1013151419[[#This Row],[Movimento ]]="Saldo Inicial",FluxoCaixa1013151419[[#This Row],[R$ (Valores)]],K136+FluxoCaixa1013151419[[#This Row],[Valores Receitas / Despesas]])</f>
        <v>124943.92000000001</v>
      </c>
      <c r="L137" s="20">
        <f>IF(FluxoCaixa1013151419[[#This Row],[Entrada / Saída]]="Saída",FluxoCaixa1013151419[[#This Row],[R$ (Valores)]]*-1,FluxoCaixa1013151419[[#This Row],[R$ (Valores)]])</f>
        <v>-2500</v>
      </c>
    </row>
    <row r="138" spans="2:12">
      <c r="B138" s="48" t="s">
        <v>2478</v>
      </c>
      <c r="C138" s="48" t="s">
        <v>2419</v>
      </c>
      <c r="D138" s="16">
        <v>46118</v>
      </c>
      <c r="E138" s="48" t="s">
        <v>2417</v>
      </c>
      <c r="F138" s="17" t="s">
        <v>2</v>
      </c>
      <c r="G138" s="17" t="s">
        <v>70</v>
      </c>
      <c r="H138" s="17" t="s">
        <v>2536</v>
      </c>
      <c r="I138" s="29">
        <v>1000</v>
      </c>
      <c r="J138" s="17" t="s">
        <v>525</v>
      </c>
      <c r="K138" s="20">
        <f>IF(FluxoCaixa1013151419[[#This Row],[Movimento ]]="Saldo Inicial",FluxoCaixa1013151419[[#This Row],[R$ (Valores)]],K137+FluxoCaixa1013151419[[#This Row],[Valores Receitas / Despesas]])</f>
        <v>123943.92000000001</v>
      </c>
      <c r="L138" s="20">
        <f>IF(FluxoCaixa1013151419[[#This Row],[Entrada / Saída]]="Saída",FluxoCaixa1013151419[[#This Row],[R$ (Valores)]]*-1,FluxoCaixa1013151419[[#This Row],[R$ (Valores)]])</f>
        <v>-1000</v>
      </c>
    </row>
    <row r="139" spans="2:12">
      <c r="B139" s="48" t="s">
        <v>2478</v>
      </c>
      <c r="C139" s="48" t="s">
        <v>2419</v>
      </c>
      <c r="D139" s="16">
        <v>46118</v>
      </c>
      <c r="E139" s="48" t="s">
        <v>2417</v>
      </c>
      <c r="F139" s="17" t="s">
        <v>2</v>
      </c>
      <c r="G139" s="17" t="s">
        <v>70</v>
      </c>
      <c r="H139" s="17" t="s">
        <v>2537</v>
      </c>
      <c r="I139" s="29">
        <v>1000</v>
      </c>
      <c r="J139" s="17" t="s">
        <v>525</v>
      </c>
      <c r="K139" s="20">
        <f>IF(FluxoCaixa1013151419[[#This Row],[Movimento ]]="Saldo Inicial",FluxoCaixa1013151419[[#This Row],[R$ (Valores)]],K138+FluxoCaixa1013151419[[#This Row],[Valores Receitas / Despesas]])</f>
        <v>122943.92000000001</v>
      </c>
      <c r="L139" s="20">
        <f>IF(FluxoCaixa1013151419[[#This Row],[Entrada / Saída]]="Saída",FluxoCaixa1013151419[[#This Row],[R$ (Valores)]]*-1,FluxoCaixa1013151419[[#This Row],[R$ (Valores)]])</f>
        <v>-1000</v>
      </c>
    </row>
    <row r="140" spans="2:12">
      <c r="B140" s="48" t="s">
        <v>2478</v>
      </c>
      <c r="C140" s="48" t="s">
        <v>2419</v>
      </c>
      <c r="D140" s="16">
        <v>46118</v>
      </c>
      <c r="E140" s="48" t="s">
        <v>2417</v>
      </c>
      <c r="F140" s="17" t="s">
        <v>2</v>
      </c>
      <c r="G140" s="17" t="s">
        <v>70</v>
      </c>
      <c r="H140" s="17" t="s">
        <v>2538</v>
      </c>
      <c r="I140" s="29">
        <v>500</v>
      </c>
      <c r="J140" s="17" t="s">
        <v>525</v>
      </c>
      <c r="K140" s="20">
        <f>IF(FluxoCaixa1013151419[[#This Row],[Movimento ]]="Saldo Inicial",FluxoCaixa1013151419[[#This Row],[R$ (Valores)]],K139+FluxoCaixa1013151419[[#This Row],[Valores Receitas / Despesas]])</f>
        <v>122443.92000000001</v>
      </c>
      <c r="L140" s="20">
        <f>IF(FluxoCaixa1013151419[[#This Row],[Entrada / Saída]]="Saída",FluxoCaixa1013151419[[#This Row],[R$ (Valores)]]*-1,FluxoCaixa1013151419[[#This Row],[R$ (Valores)]])</f>
        <v>-500</v>
      </c>
    </row>
    <row r="141" spans="2:12">
      <c r="B141" s="48" t="s">
        <v>2478</v>
      </c>
      <c r="C141" s="48" t="s">
        <v>2419</v>
      </c>
      <c r="D141" s="16">
        <v>46118</v>
      </c>
      <c r="E141" s="48" t="s">
        <v>2417</v>
      </c>
      <c r="F141" s="17" t="s">
        <v>2</v>
      </c>
      <c r="G141" s="17" t="s">
        <v>70</v>
      </c>
      <c r="H141" s="17" t="s">
        <v>2539</v>
      </c>
      <c r="I141" s="29">
        <v>500</v>
      </c>
      <c r="J141" s="17" t="s">
        <v>525</v>
      </c>
      <c r="K141" s="20">
        <f>IF(FluxoCaixa1013151419[[#This Row],[Movimento ]]="Saldo Inicial",FluxoCaixa1013151419[[#This Row],[R$ (Valores)]],K140+FluxoCaixa1013151419[[#This Row],[Valores Receitas / Despesas]])</f>
        <v>121943.92000000001</v>
      </c>
      <c r="L141" s="20">
        <f>IF(FluxoCaixa1013151419[[#This Row],[Entrada / Saída]]="Saída",FluxoCaixa1013151419[[#This Row],[R$ (Valores)]]*-1,FluxoCaixa1013151419[[#This Row],[R$ (Valores)]])</f>
        <v>-500</v>
      </c>
    </row>
    <row r="142" spans="2:12">
      <c r="B142" s="48" t="s">
        <v>2478</v>
      </c>
      <c r="C142" s="48" t="s">
        <v>2419</v>
      </c>
      <c r="D142" s="16">
        <v>46118</v>
      </c>
      <c r="E142" s="48" t="s">
        <v>2417</v>
      </c>
      <c r="F142" s="17" t="s">
        <v>2</v>
      </c>
      <c r="G142" s="17" t="s">
        <v>70</v>
      </c>
      <c r="H142" s="17" t="s">
        <v>2540</v>
      </c>
      <c r="I142" s="29">
        <v>2000</v>
      </c>
      <c r="J142" s="17" t="s">
        <v>525</v>
      </c>
      <c r="K142" s="20">
        <f>IF(FluxoCaixa1013151419[[#This Row],[Movimento ]]="Saldo Inicial",FluxoCaixa1013151419[[#This Row],[R$ (Valores)]],K141+FluxoCaixa1013151419[[#This Row],[Valores Receitas / Despesas]])</f>
        <v>119943.92000000001</v>
      </c>
      <c r="L142" s="20">
        <f>IF(FluxoCaixa1013151419[[#This Row],[Entrada / Saída]]="Saída",FluxoCaixa1013151419[[#This Row],[R$ (Valores)]]*-1,FluxoCaixa1013151419[[#This Row],[R$ (Valores)]])</f>
        <v>-2000</v>
      </c>
    </row>
    <row r="143" spans="2:12">
      <c r="B143" s="48" t="s">
        <v>2478</v>
      </c>
      <c r="C143" s="48" t="s">
        <v>2419</v>
      </c>
      <c r="D143" s="16">
        <v>46119</v>
      </c>
      <c r="E143" s="48" t="s">
        <v>2413</v>
      </c>
      <c r="F143" s="17" t="s">
        <v>2</v>
      </c>
      <c r="G143" s="17" t="s">
        <v>71</v>
      </c>
      <c r="H143" s="17" t="s">
        <v>2541</v>
      </c>
      <c r="I143" s="29">
        <v>824</v>
      </c>
      <c r="J143" s="17" t="s">
        <v>525</v>
      </c>
      <c r="K143" s="20">
        <f>IF(FluxoCaixa1013151419[[#This Row],[Movimento ]]="Saldo Inicial",FluxoCaixa1013151419[[#This Row],[R$ (Valores)]],K142+FluxoCaixa1013151419[[#This Row],[Valores Receitas / Despesas]])</f>
        <v>119119.92000000001</v>
      </c>
      <c r="L143" s="20">
        <f>IF(FluxoCaixa1013151419[[#This Row],[Entrada / Saída]]="Saída",FluxoCaixa1013151419[[#This Row],[R$ (Valores)]]*-1,FluxoCaixa1013151419[[#This Row],[R$ (Valores)]])</f>
        <v>-824</v>
      </c>
    </row>
    <row r="144" spans="2:12">
      <c r="B144" s="48" t="s">
        <v>2477</v>
      </c>
      <c r="C144" s="48" t="s">
        <v>2419</v>
      </c>
      <c r="D144" s="16">
        <v>46119</v>
      </c>
      <c r="E144" s="48" t="s">
        <v>2413</v>
      </c>
      <c r="F144" s="17" t="s">
        <v>2</v>
      </c>
      <c r="G144" s="17" t="s">
        <v>25</v>
      </c>
      <c r="H144" s="17" t="s">
        <v>2542</v>
      </c>
      <c r="I144" s="29">
        <v>3077.5</v>
      </c>
      <c r="J144" s="17" t="s">
        <v>525</v>
      </c>
      <c r="K144" s="20">
        <f>IF(FluxoCaixa1013151419[[#This Row],[Movimento ]]="Saldo Inicial",FluxoCaixa1013151419[[#This Row],[R$ (Valores)]],K143+FluxoCaixa1013151419[[#This Row],[Valores Receitas / Despesas]])</f>
        <v>116042.42000000001</v>
      </c>
      <c r="L144" s="20">
        <f>IF(FluxoCaixa1013151419[[#This Row],[Entrada / Saída]]="Saída",FluxoCaixa1013151419[[#This Row],[R$ (Valores)]]*-1,FluxoCaixa1013151419[[#This Row],[R$ (Valores)]])</f>
        <v>-3077.5</v>
      </c>
    </row>
    <row r="145" spans="2:12">
      <c r="B145" s="48" t="s">
        <v>2477</v>
      </c>
      <c r="C145" s="48" t="s">
        <v>2419</v>
      </c>
      <c r="D145" s="16">
        <v>46119</v>
      </c>
      <c r="E145" s="48" t="s">
        <v>2413</v>
      </c>
      <c r="F145" s="17" t="s">
        <v>2</v>
      </c>
      <c r="G145" s="17" t="s">
        <v>25</v>
      </c>
      <c r="H145" s="17" t="s">
        <v>2542</v>
      </c>
      <c r="I145" s="29">
        <v>74.08</v>
      </c>
      <c r="J145" s="17" t="s">
        <v>525</v>
      </c>
      <c r="K145" s="20">
        <f>IF(FluxoCaixa1013151419[[#This Row],[Movimento ]]="Saldo Inicial",FluxoCaixa1013151419[[#This Row],[R$ (Valores)]],K144+FluxoCaixa1013151419[[#This Row],[Valores Receitas / Despesas]])</f>
        <v>115968.34000000001</v>
      </c>
      <c r="L145" s="20">
        <f>IF(FluxoCaixa1013151419[[#This Row],[Entrada / Saída]]="Saída",FluxoCaixa1013151419[[#This Row],[R$ (Valores)]]*-1,FluxoCaixa1013151419[[#This Row],[R$ (Valores)]])</f>
        <v>-74.08</v>
      </c>
    </row>
    <row r="146" spans="2:12">
      <c r="B146" s="48" t="s">
        <v>2477</v>
      </c>
      <c r="C146" s="48" t="s">
        <v>2419</v>
      </c>
      <c r="D146" s="16">
        <v>46119</v>
      </c>
      <c r="E146" s="48" t="s">
        <v>2413</v>
      </c>
      <c r="F146" s="17" t="s">
        <v>2</v>
      </c>
      <c r="G146" s="17" t="s">
        <v>519</v>
      </c>
      <c r="H146" s="17" t="s">
        <v>2543</v>
      </c>
      <c r="I146" s="29">
        <v>6718.11</v>
      </c>
      <c r="J146" s="17" t="s">
        <v>525</v>
      </c>
      <c r="K146" s="20">
        <f>IF(FluxoCaixa1013151419[[#This Row],[Movimento ]]="Saldo Inicial",FluxoCaixa1013151419[[#This Row],[R$ (Valores)]],K145+FluxoCaixa1013151419[[#This Row],[Valores Receitas / Despesas]])</f>
        <v>109250.23000000001</v>
      </c>
      <c r="L146" s="20">
        <f>IF(FluxoCaixa1013151419[[#This Row],[Entrada / Saída]]="Saída",FluxoCaixa1013151419[[#This Row],[R$ (Valores)]]*-1,FluxoCaixa1013151419[[#This Row],[R$ (Valores)]])</f>
        <v>-6718.11</v>
      </c>
    </row>
    <row r="147" spans="2:12">
      <c r="B147" s="48" t="s">
        <v>2477</v>
      </c>
      <c r="C147" s="48" t="s">
        <v>2419</v>
      </c>
      <c r="D147" s="16">
        <v>46119</v>
      </c>
      <c r="E147" s="48" t="s">
        <v>2413</v>
      </c>
      <c r="F147" s="17" t="s">
        <v>2</v>
      </c>
      <c r="G147" s="17" t="s">
        <v>79</v>
      </c>
      <c r="H147" s="17" t="s">
        <v>2544</v>
      </c>
      <c r="I147" s="29">
        <v>543.28</v>
      </c>
      <c r="J147" s="17" t="s">
        <v>525</v>
      </c>
      <c r="K147" s="20">
        <f>IF(FluxoCaixa1013151419[[#This Row],[Movimento ]]="Saldo Inicial",FluxoCaixa1013151419[[#This Row],[R$ (Valores)]],K146+FluxoCaixa1013151419[[#This Row],[Valores Receitas / Despesas]])</f>
        <v>108706.95000000001</v>
      </c>
      <c r="L147" s="20">
        <f>IF(FluxoCaixa1013151419[[#This Row],[Entrada / Saída]]="Saída",FluxoCaixa1013151419[[#This Row],[R$ (Valores)]]*-1,FluxoCaixa1013151419[[#This Row],[R$ (Valores)]])</f>
        <v>-543.28</v>
      </c>
    </row>
    <row r="148" spans="2:12">
      <c r="B148" s="48" t="s">
        <v>2477</v>
      </c>
      <c r="C148" s="48" t="s">
        <v>2419</v>
      </c>
      <c r="D148" s="16">
        <v>46119</v>
      </c>
      <c r="E148" s="48" t="s">
        <v>2417</v>
      </c>
      <c r="F148" s="17" t="s">
        <v>2</v>
      </c>
      <c r="G148" s="17" t="s">
        <v>76</v>
      </c>
      <c r="H148" s="17" t="s">
        <v>2545</v>
      </c>
      <c r="I148" s="21">
        <v>837</v>
      </c>
      <c r="J148" s="17" t="s">
        <v>525</v>
      </c>
      <c r="K148" s="20">
        <f>IF(FluxoCaixa1013151419[[#This Row],[Movimento ]]="Saldo Inicial",FluxoCaixa1013151419[[#This Row],[R$ (Valores)]],K147+FluxoCaixa1013151419[[#This Row],[Valores Receitas / Despesas]])</f>
        <v>107869.95000000001</v>
      </c>
      <c r="L148" s="20">
        <f>IF(FluxoCaixa1013151419[[#This Row],[Entrada / Saída]]="Saída",FluxoCaixa1013151419[[#This Row],[R$ (Valores)]]*-1,FluxoCaixa1013151419[[#This Row],[R$ (Valores)]])</f>
        <v>-837</v>
      </c>
    </row>
    <row r="149" spans="2:12">
      <c r="B149" s="48" t="s">
        <v>2477</v>
      </c>
      <c r="C149" s="48" t="s">
        <v>2419</v>
      </c>
      <c r="D149" s="16">
        <v>46119</v>
      </c>
      <c r="E149" s="48" t="s">
        <v>2417</v>
      </c>
      <c r="F149" s="17" t="s">
        <v>2</v>
      </c>
      <c r="G149" s="17" t="s">
        <v>519</v>
      </c>
      <c r="H149" s="17" t="s">
        <v>2546</v>
      </c>
      <c r="I149" s="29">
        <v>7705.68</v>
      </c>
      <c r="J149" s="17" t="s">
        <v>525</v>
      </c>
      <c r="K149" s="20">
        <f>IF(FluxoCaixa1013151419[[#This Row],[Movimento ]]="Saldo Inicial",FluxoCaixa1013151419[[#This Row],[R$ (Valores)]],K148+FluxoCaixa1013151419[[#This Row],[Valores Receitas / Despesas]])</f>
        <v>100164.27000000002</v>
      </c>
      <c r="L149" s="20">
        <f>IF(FluxoCaixa1013151419[[#This Row],[Entrada / Saída]]="Saída",FluxoCaixa1013151419[[#This Row],[R$ (Valores)]]*-1,FluxoCaixa1013151419[[#This Row],[R$ (Valores)]])</f>
        <v>-7705.68</v>
      </c>
    </row>
    <row r="150" spans="2:12">
      <c r="B150" s="48" t="s">
        <v>2477</v>
      </c>
      <c r="C150" s="48" t="s">
        <v>2419</v>
      </c>
      <c r="D150" s="16">
        <v>46119</v>
      </c>
      <c r="E150" s="48" t="s">
        <v>2496</v>
      </c>
      <c r="F150" s="17" t="s">
        <v>2</v>
      </c>
      <c r="G150" s="17" t="s">
        <v>10</v>
      </c>
      <c r="H150" s="17" t="s">
        <v>2547</v>
      </c>
      <c r="I150" s="21">
        <v>138.80000000000001</v>
      </c>
      <c r="J150" s="17" t="s">
        <v>525</v>
      </c>
      <c r="K150" s="20">
        <f>IF(FluxoCaixa1013151419[[#This Row],[Movimento ]]="Saldo Inicial",FluxoCaixa1013151419[[#This Row],[R$ (Valores)]],K149+FluxoCaixa1013151419[[#This Row],[Valores Receitas / Despesas]])</f>
        <v>100025.47000000002</v>
      </c>
      <c r="L150" s="20">
        <f>IF(FluxoCaixa1013151419[[#This Row],[Entrada / Saída]]="Saída",FluxoCaixa1013151419[[#This Row],[R$ (Valores)]]*-1,FluxoCaixa1013151419[[#This Row],[R$ (Valores)]])</f>
        <v>-138.80000000000001</v>
      </c>
    </row>
    <row r="151" spans="2:12">
      <c r="B151" s="48" t="s">
        <v>2477</v>
      </c>
      <c r="C151" s="48" t="s">
        <v>2419</v>
      </c>
      <c r="D151" s="16">
        <v>46119</v>
      </c>
      <c r="E151" s="48" t="s">
        <v>2417</v>
      </c>
      <c r="F151" s="17" t="s">
        <v>2</v>
      </c>
      <c r="G151" s="17" t="s">
        <v>18</v>
      </c>
      <c r="H151" s="17" t="s">
        <v>562</v>
      </c>
      <c r="I151" s="21">
        <v>79.5</v>
      </c>
      <c r="J151" s="17" t="s">
        <v>525</v>
      </c>
      <c r="K151" s="20">
        <f>IF(FluxoCaixa1013151419[[#This Row],[Movimento ]]="Saldo Inicial",FluxoCaixa1013151419[[#This Row],[R$ (Valores)]],K150+FluxoCaixa1013151419[[#This Row],[Valores Receitas / Despesas]])</f>
        <v>99945.970000000016</v>
      </c>
      <c r="L151" s="20">
        <f>IF(FluxoCaixa1013151419[[#This Row],[Entrada / Saída]]="Saída",FluxoCaixa1013151419[[#This Row],[R$ (Valores)]]*-1,FluxoCaixa1013151419[[#This Row],[R$ (Valores)]])</f>
        <v>-79.5</v>
      </c>
    </row>
    <row r="152" spans="2:12">
      <c r="B152" s="48" t="s">
        <v>2477</v>
      </c>
      <c r="C152" s="48" t="s">
        <v>2419</v>
      </c>
      <c r="D152" s="16">
        <v>46119</v>
      </c>
      <c r="E152" s="48" t="s">
        <v>2417</v>
      </c>
      <c r="F152" s="17" t="s">
        <v>2</v>
      </c>
      <c r="G152" s="17" t="s">
        <v>18</v>
      </c>
      <c r="H152" s="17" t="s">
        <v>2548</v>
      </c>
      <c r="I152" s="21">
        <v>607.98</v>
      </c>
      <c r="J152" s="17" t="s">
        <v>525</v>
      </c>
      <c r="K152" s="20">
        <f>IF(FluxoCaixa1013151419[[#This Row],[Movimento ]]="Saldo Inicial",FluxoCaixa1013151419[[#This Row],[R$ (Valores)]],K151+FluxoCaixa1013151419[[#This Row],[Valores Receitas / Despesas]])</f>
        <v>99337.99000000002</v>
      </c>
      <c r="L152" s="20">
        <f>IF(FluxoCaixa1013151419[[#This Row],[Entrada / Saída]]="Saída",FluxoCaixa1013151419[[#This Row],[R$ (Valores)]]*-1,FluxoCaixa1013151419[[#This Row],[R$ (Valores)]])</f>
        <v>-607.98</v>
      </c>
    </row>
    <row r="153" spans="2:12">
      <c r="B153" s="48" t="s">
        <v>2477</v>
      </c>
      <c r="C153" s="48" t="s">
        <v>2419</v>
      </c>
      <c r="D153" s="16">
        <v>46119</v>
      </c>
      <c r="E153" s="48" t="s">
        <v>2417</v>
      </c>
      <c r="F153" s="17" t="s">
        <v>2</v>
      </c>
      <c r="G153" s="17" t="s">
        <v>70</v>
      </c>
      <c r="H153" s="17" t="s">
        <v>2153</v>
      </c>
      <c r="I153" s="21">
        <v>5678.2</v>
      </c>
      <c r="J153" s="17" t="s">
        <v>525</v>
      </c>
      <c r="K153" s="20">
        <f>IF(FluxoCaixa1013151419[[#This Row],[Movimento ]]="Saldo Inicial",FluxoCaixa1013151419[[#This Row],[R$ (Valores)]],K152+FluxoCaixa1013151419[[#This Row],[Valores Receitas / Despesas]])</f>
        <v>93659.790000000023</v>
      </c>
      <c r="L153" s="20">
        <f>IF(FluxoCaixa1013151419[[#This Row],[Entrada / Saída]]="Saída",FluxoCaixa1013151419[[#This Row],[R$ (Valores)]]*-1,FluxoCaixa1013151419[[#This Row],[R$ (Valores)]])</f>
        <v>-5678.2</v>
      </c>
    </row>
    <row r="154" spans="2:12">
      <c r="B154" s="48" t="s">
        <v>2477</v>
      </c>
      <c r="C154" s="48" t="s">
        <v>2419</v>
      </c>
      <c r="D154" s="16">
        <v>46119</v>
      </c>
      <c r="E154" s="48" t="s">
        <v>2417</v>
      </c>
      <c r="F154" s="17" t="s">
        <v>2</v>
      </c>
      <c r="G154" s="17" t="s">
        <v>70</v>
      </c>
      <c r="H154" s="17" t="s">
        <v>2549</v>
      </c>
      <c r="I154" s="21">
        <v>11440</v>
      </c>
      <c r="J154" s="17" t="s">
        <v>525</v>
      </c>
      <c r="K154" s="20">
        <f>IF(FluxoCaixa1013151419[[#This Row],[Movimento ]]="Saldo Inicial",FluxoCaixa1013151419[[#This Row],[R$ (Valores)]],K153+FluxoCaixa1013151419[[#This Row],[Valores Receitas / Despesas]])</f>
        <v>82219.790000000023</v>
      </c>
      <c r="L154" s="20">
        <f>IF(FluxoCaixa1013151419[[#This Row],[Entrada / Saída]]="Saída",FluxoCaixa1013151419[[#This Row],[R$ (Valores)]]*-1,FluxoCaixa1013151419[[#This Row],[R$ (Valores)]])</f>
        <v>-11440</v>
      </c>
    </row>
    <row r="155" spans="2:12">
      <c r="B155" s="48" t="s">
        <v>2477</v>
      </c>
      <c r="C155" s="48" t="s">
        <v>2419</v>
      </c>
      <c r="D155" s="16">
        <v>46119</v>
      </c>
      <c r="E155" s="48" t="s">
        <v>2417</v>
      </c>
      <c r="F155" s="17" t="s">
        <v>2</v>
      </c>
      <c r="G155" s="17" t="s">
        <v>70</v>
      </c>
      <c r="H155" s="17" t="s">
        <v>2151</v>
      </c>
      <c r="I155" s="21">
        <v>12090</v>
      </c>
      <c r="J155" s="17" t="s">
        <v>525</v>
      </c>
      <c r="K155" s="20">
        <f>IF(FluxoCaixa1013151419[[#This Row],[Movimento ]]="Saldo Inicial",FluxoCaixa1013151419[[#This Row],[R$ (Valores)]],K154+FluxoCaixa1013151419[[#This Row],[Valores Receitas / Despesas]])</f>
        <v>70129.790000000023</v>
      </c>
      <c r="L155" s="20">
        <f>IF(FluxoCaixa1013151419[[#This Row],[Entrada / Saída]]="Saída",FluxoCaixa1013151419[[#This Row],[R$ (Valores)]]*-1,FluxoCaixa1013151419[[#This Row],[R$ (Valores)]])</f>
        <v>-12090</v>
      </c>
    </row>
    <row r="156" spans="2:12">
      <c r="B156" s="48" t="s">
        <v>2477</v>
      </c>
      <c r="C156" s="48" t="s">
        <v>2419</v>
      </c>
      <c r="D156" s="16">
        <v>46119</v>
      </c>
      <c r="E156" s="48" t="s">
        <v>2417</v>
      </c>
      <c r="F156" s="17" t="s">
        <v>2</v>
      </c>
      <c r="G156" s="17" t="s">
        <v>70</v>
      </c>
      <c r="H156" s="17" t="s">
        <v>2155</v>
      </c>
      <c r="I156" s="21">
        <v>5220</v>
      </c>
      <c r="J156" s="17" t="s">
        <v>525</v>
      </c>
      <c r="K156" s="20">
        <f>IF(FluxoCaixa1013151419[[#This Row],[Movimento ]]="Saldo Inicial",FluxoCaixa1013151419[[#This Row],[R$ (Valores)]],K155+FluxoCaixa1013151419[[#This Row],[Valores Receitas / Despesas]])</f>
        <v>64909.790000000023</v>
      </c>
      <c r="L156" s="20">
        <f>IF(FluxoCaixa1013151419[[#This Row],[Entrada / Saída]]="Saída",FluxoCaixa1013151419[[#This Row],[R$ (Valores)]]*-1,FluxoCaixa1013151419[[#This Row],[R$ (Valores)]])</f>
        <v>-5220</v>
      </c>
    </row>
    <row r="157" spans="2:12">
      <c r="B157" s="48" t="s">
        <v>2477</v>
      </c>
      <c r="C157" s="48" t="s">
        <v>2419</v>
      </c>
      <c r="D157" s="16">
        <v>46119</v>
      </c>
      <c r="E157" s="48" t="s">
        <v>2417</v>
      </c>
      <c r="F157" s="17" t="s">
        <v>2</v>
      </c>
      <c r="G157" s="17" t="s">
        <v>70</v>
      </c>
      <c r="H157" s="17" t="s">
        <v>2154</v>
      </c>
      <c r="I157" s="21">
        <v>10060</v>
      </c>
      <c r="J157" s="17" t="s">
        <v>525</v>
      </c>
      <c r="K157" s="20">
        <f>IF(FluxoCaixa1013151419[[#This Row],[Movimento ]]="Saldo Inicial",FluxoCaixa1013151419[[#This Row],[R$ (Valores)]],K156+FluxoCaixa1013151419[[#This Row],[Valores Receitas / Despesas]])</f>
        <v>54849.790000000023</v>
      </c>
      <c r="L157" s="20">
        <f>IF(FluxoCaixa1013151419[[#This Row],[Entrada / Saída]]="Saída",FluxoCaixa1013151419[[#This Row],[R$ (Valores)]]*-1,FluxoCaixa1013151419[[#This Row],[R$ (Valores)]])</f>
        <v>-10060</v>
      </c>
    </row>
    <row r="158" spans="2:12">
      <c r="B158" s="48" t="s">
        <v>2477</v>
      </c>
      <c r="C158" s="48" t="s">
        <v>2419</v>
      </c>
      <c r="D158" s="16">
        <v>46119</v>
      </c>
      <c r="E158" s="48" t="s">
        <v>2417</v>
      </c>
      <c r="F158" s="17" t="s">
        <v>2</v>
      </c>
      <c r="G158" s="17" t="s">
        <v>70</v>
      </c>
      <c r="H158" s="17" t="s">
        <v>2152</v>
      </c>
      <c r="I158" s="21">
        <v>20020</v>
      </c>
      <c r="J158" s="17" t="s">
        <v>525</v>
      </c>
      <c r="K158" s="20">
        <f>IF(FluxoCaixa1013151419[[#This Row],[Movimento ]]="Saldo Inicial",FluxoCaixa1013151419[[#This Row],[R$ (Valores)]],K157+FluxoCaixa1013151419[[#This Row],[Valores Receitas / Despesas]])</f>
        <v>34829.790000000023</v>
      </c>
      <c r="L158" s="20">
        <f>IF(FluxoCaixa1013151419[[#This Row],[Entrada / Saída]]="Saída",FluxoCaixa1013151419[[#This Row],[R$ (Valores)]]*-1,FluxoCaixa1013151419[[#This Row],[R$ (Valores)]])</f>
        <v>-20020</v>
      </c>
    </row>
    <row r="159" spans="2:12">
      <c r="B159" s="48" t="s">
        <v>2477</v>
      </c>
      <c r="C159" s="48" t="s">
        <v>2419</v>
      </c>
      <c r="D159" s="16">
        <v>46119</v>
      </c>
      <c r="E159" s="48" t="s">
        <v>2417</v>
      </c>
      <c r="F159" s="17" t="s">
        <v>2</v>
      </c>
      <c r="G159" s="17" t="s">
        <v>70</v>
      </c>
      <c r="H159" s="17" t="s">
        <v>2156</v>
      </c>
      <c r="I159" s="21">
        <v>27600</v>
      </c>
      <c r="J159" s="17" t="s">
        <v>525</v>
      </c>
      <c r="K159" s="20">
        <f>IF(FluxoCaixa1013151419[[#This Row],[Movimento ]]="Saldo Inicial",FluxoCaixa1013151419[[#This Row],[R$ (Valores)]],K158+FluxoCaixa1013151419[[#This Row],[Valores Receitas / Despesas]])</f>
        <v>7229.7900000000227</v>
      </c>
      <c r="L159" s="20">
        <f>IF(FluxoCaixa1013151419[[#This Row],[Entrada / Saída]]="Saída",FluxoCaixa1013151419[[#This Row],[R$ (Valores)]]*-1,FluxoCaixa1013151419[[#This Row],[R$ (Valores)]])</f>
        <v>-27600</v>
      </c>
    </row>
    <row r="160" spans="2:12">
      <c r="B160" s="48" t="s">
        <v>2477</v>
      </c>
      <c r="C160" s="48" t="s">
        <v>2419</v>
      </c>
      <c r="D160" s="16">
        <v>46119</v>
      </c>
      <c r="E160" s="48" t="s">
        <v>2417</v>
      </c>
      <c r="F160" s="17" t="s">
        <v>2</v>
      </c>
      <c r="G160" s="17" t="s">
        <v>70</v>
      </c>
      <c r="H160" s="91" t="s">
        <v>2550</v>
      </c>
      <c r="I160" s="21">
        <v>1600</v>
      </c>
      <c r="J160" s="17" t="s">
        <v>525</v>
      </c>
      <c r="K160" s="20">
        <f>IF(FluxoCaixa1013151419[[#This Row],[Movimento ]]="Saldo Inicial",FluxoCaixa1013151419[[#This Row],[R$ (Valores)]],K159+FluxoCaixa1013151419[[#This Row],[Valores Receitas / Despesas]])</f>
        <v>5629.7900000000227</v>
      </c>
      <c r="L160" s="20">
        <f>IF(FluxoCaixa1013151419[[#This Row],[Entrada / Saída]]="Saída",FluxoCaixa1013151419[[#This Row],[R$ (Valores)]]*-1,FluxoCaixa1013151419[[#This Row],[R$ (Valores)]])</f>
        <v>-1600</v>
      </c>
    </row>
    <row r="161" spans="2:12">
      <c r="B161" s="48" t="s">
        <v>2477</v>
      </c>
      <c r="C161" s="48" t="s">
        <v>2419</v>
      </c>
      <c r="D161" s="16">
        <v>46119</v>
      </c>
      <c r="E161" s="48" t="s">
        <v>2417</v>
      </c>
      <c r="F161" s="17" t="s">
        <v>2</v>
      </c>
      <c r="G161" s="17" t="s">
        <v>70</v>
      </c>
      <c r="H161" s="17" t="s">
        <v>2157</v>
      </c>
      <c r="I161" s="21">
        <v>16980</v>
      </c>
      <c r="J161" s="17" t="s">
        <v>525</v>
      </c>
      <c r="K161" s="20">
        <f>IF(FluxoCaixa1013151419[[#This Row],[Movimento ]]="Saldo Inicial",FluxoCaixa1013151419[[#This Row],[R$ (Valores)]],K160+FluxoCaixa1013151419[[#This Row],[Valores Receitas / Despesas]])</f>
        <v>-11350.209999999977</v>
      </c>
      <c r="L161" s="20">
        <f>IF(FluxoCaixa1013151419[[#This Row],[Entrada / Saída]]="Saída",FluxoCaixa1013151419[[#This Row],[R$ (Valores)]]*-1,FluxoCaixa1013151419[[#This Row],[R$ (Valores)]])</f>
        <v>-16980</v>
      </c>
    </row>
    <row r="162" spans="2:12">
      <c r="B162" s="48" t="s">
        <v>2477</v>
      </c>
      <c r="C162" s="48" t="s">
        <v>2419</v>
      </c>
      <c r="D162" s="16">
        <v>46119</v>
      </c>
      <c r="E162" s="48" t="s">
        <v>2417</v>
      </c>
      <c r="F162" s="17" t="s">
        <v>2</v>
      </c>
      <c r="G162" s="17" t="s">
        <v>70</v>
      </c>
      <c r="H162" s="17" t="s">
        <v>2551</v>
      </c>
      <c r="I162" s="21">
        <v>400</v>
      </c>
      <c r="J162" s="17" t="s">
        <v>525</v>
      </c>
      <c r="K162" s="20">
        <f>IF(FluxoCaixa1013151419[[#This Row],[Movimento ]]="Saldo Inicial",FluxoCaixa1013151419[[#This Row],[R$ (Valores)]],K161+FluxoCaixa1013151419[[#This Row],[Valores Receitas / Despesas]])</f>
        <v>-11750.209999999977</v>
      </c>
      <c r="L162" s="20">
        <f>IF(FluxoCaixa1013151419[[#This Row],[Entrada / Saída]]="Saída",FluxoCaixa1013151419[[#This Row],[R$ (Valores)]]*-1,FluxoCaixa1013151419[[#This Row],[R$ (Valores)]])</f>
        <v>-400</v>
      </c>
    </row>
    <row r="163" spans="2:12">
      <c r="B163" s="48" t="s">
        <v>2477</v>
      </c>
      <c r="C163" s="48" t="s">
        <v>2419</v>
      </c>
      <c r="D163" s="16">
        <v>46119</v>
      </c>
      <c r="E163" s="48" t="s">
        <v>2496</v>
      </c>
      <c r="F163" s="17" t="s">
        <v>2</v>
      </c>
      <c r="G163" s="17" t="s">
        <v>70</v>
      </c>
      <c r="H163" s="17" t="s">
        <v>1187</v>
      </c>
      <c r="I163" s="21">
        <v>2500</v>
      </c>
      <c r="J163" s="17" t="s">
        <v>525</v>
      </c>
      <c r="K163" s="20">
        <f>IF(FluxoCaixa1013151419[[#This Row],[Movimento ]]="Saldo Inicial",FluxoCaixa1013151419[[#This Row],[R$ (Valores)]],K162+FluxoCaixa1013151419[[#This Row],[Valores Receitas / Despesas]])</f>
        <v>-14250.209999999977</v>
      </c>
      <c r="L163" s="20">
        <f>IF(FluxoCaixa1013151419[[#This Row],[Entrada / Saída]]="Saída",FluxoCaixa1013151419[[#This Row],[R$ (Valores)]]*-1,FluxoCaixa1013151419[[#This Row],[R$ (Valores)]])</f>
        <v>-2500</v>
      </c>
    </row>
    <row r="164" spans="2:12">
      <c r="B164" s="48" t="s">
        <v>2477</v>
      </c>
      <c r="C164" s="48" t="s">
        <v>2419</v>
      </c>
      <c r="D164" s="16">
        <v>46119</v>
      </c>
      <c r="E164" s="48" t="s">
        <v>2496</v>
      </c>
      <c r="F164" s="17" t="s">
        <v>2</v>
      </c>
      <c r="G164" s="17" t="s">
        <v>70</v>
      </c>
      <c r="H164" s="17" t="s">
        <v>2552</v>
      </c>
      <c r="I164" s="21">
        <v>14201.06</v>
      </c>
      <c r="J164" s="17" t="s">
        <v>525</v>
      </c>
      <c r="K164" s="20">
        <f>IF(FluxoCaixa1013151419[[#This Row],[Movimento ]]="Saldo Inicial",FluxoCaixa1013151419[[#This Row],[R$ (Valores)]],K163+FluxoCaixa1013151419[[#This Row],[Valores Receitas / Despesas]])</f>
        <v>-28451.269999999975</v>
      </c>
      <c r="L164" s="20">
        <f>IF(FluxoCaixa1013151419[[#This Row],[Entrada / Saída]]="Saída",FluxoCaixa1013151419[[#This Row],[R$ (Valores)]]*-1,FluxoCaixa1013151419[[#This Row],[R$ (Valores)]])</f>
        <v>-14201.06</v>
      </c>
    </row>
    <row r="165" spans="2:12">
      <c r="B165" s="48" t="s">
        <v>2477</v>
      </c>
      <c r="C165" s="48" t="s">
        <v>2419</v>
      </c>
      <c r="D165" s="16">
        <v>46119</v>
      </c>
      <c r="E165" s="48" t="s">
        <v>2496</v>
      </c>
      <c r="F165" s="17" t="s">
        <v>2</v>
      </c>
      <c r="G165" s="17" t="s">
        <v>70</v>
      </c>
      <c r="H165" s="17" t="s">
        <v>2053</v>
      </c>
      <c r="I165" s="21">
        <v>825</v>
      </c>
      <c r="J165" s="17" t="s">
        <v>525</v>
      </c>
      <c r="K165" s="20">
        <f>IF(FluxoCaixa1013151419[[#This Row],[Movimento ]]="Saldo Inicial",FluxoCaixa1013151419[[#This Row],[R$ (Valores)]],K164+FluxoCaixa1013151419[[#This Row],[Valores Receitas / Despesas]])</f>
        <v>-29276.269999999975</v>
      </c>
      <c r="L165" s="20">
        <f>IF(FluxoCaixa1013151419[[#This Row],[Entrada / Saída]]="Saída",FluxoCaixa1013151419[[#This Row],[R$ (Valores)]]*-1,FluxoCaixa1013151419[[#This Row],[R$ (Valores)]])</f>
        <v>-825</v>
      </c>
    </row>
    <row r="166" spans="2:12">
      <c r="B166" s="48" t="s">
        <v>2477</v>
      </c>
      <c r="C166" s="48" t="s">
        <v>2419</v>
      </c>
      <c r="D166" s="16">
        <v>46119</v>
      </c>
      <c r="E166" s="48" t="s">
        <v>2496</v>
      </c>
      <c r="F166" s="17" t="s">
        <v>2</v>
      </c>
      <c r="G166" s="17" t="s">
        <v>70</v>
      </c>
      <c r="H166" s="17" t="s">
        <v>2445</v>
      </c>
      <c r="I166" s="21">
        <v>2940</v>
      </c>
      <c r="J166" s="17" t="s">
        <v>525</v>
      </c>
      <c r="K166" s="20">
        <f>IF(FluxoCaixa1013151419[[#This Row],[Movimento ]]="Saldo Inicial",FluxoCaixa1013151419[[#This Row],[R$ (Valores)]],K165+FluxoCaixa1013151419[[#This Row],[Valores Receitas / Despesas]])</f>
        <v>-32216.269999999975</v>
      </c>
      <c r="L166" s="20">
        <f>IF(FluxoCaixa1013151419[[#This Row],[Entrada / Saída]]="Saída",FluxoCaixa1013151419[[#This Row],[R$ (Valores)]]*-1,FluxoCaixa1013151419[[#This Row],[R$ (Valores)]])</f>
        <v>-2940</v>
      </c>
    </row>
    <row r="167" spans="2:12">
      <c r="B167" s="48" t="s">
        <v>2477</v>
      </c>
      <c r="C167" s="48" t="s">
        <v>2419</v>
      </c>
      <c r="D167" s="16">
        <v>46119</v>
      </c>
      <c r="E167" s="48" t="s">
        <v>2496</v>
      </c>
      <c r="F167" s="17" t="s">
        <v>2</v>
      </c>
      <c r="G167" s="17" t="s">
        <v>70</v>
      </c>
      <c r="H167" s="17" t="s">
        <v>2445</v>
      </c>
      <c r="I167" s="21">
        <v>1392.4</v>
      </c>
      <c r="J167" s="17" t="s">
        <v>525</v>
      </c>
      <c r="K167" s="20">
        <f>IF(FluxoCaixa1013151419[[#This Row],[Movimento ]]="Saldo Inicial",FluxoCaixa1013151419[[#This Row],[R$ (Valores)]],K166+FluxoCaixa1013151419[[#This Row],[Valores Receitas / Despesas]])</f>
        <v>-33608.669999999976</v>
      </c>
      <c r="L167" s="20">
        <f>IF(FluxoCaixa1013151419[[#This Row],[Entrada / Saída]]="Saída",FluxoCaixa1013151419[[#This Row],[R$ (Valores)]]*-1,FluxoCaixa1013151419[[#This Row],[R$ (Valores)]])</f>
        <v>-1392.4</v>
      </c>
    </row>
    <row r="168" spans="2:12">
      <c r="B168" s="48" t="s">
        <v>2477</v>
      </c>
      <c r="C168" s="48" t="s">
        <v>2419</v>
      </c>
      <c r="D168" s="16">
        <v>46119</v>
      </c>
      <c r="E168" s="48" t="s">
        <v>2496</v>
      </c>
      <c r="F168" s="17" t="s">
        <v>2</v>
      </c>
      <c r="G168" s="17" t="s">
        <v>70</v>
      </c>
      <c r="H168" s="17" t="s">
        <v>2442</v>
      </c>
      <c r="I168" s="21">
        <v>807</v>
      </c>
      <c r="J168" s="17" t="s">
        <v>525</v>
      </c>
      <c r="K168" s="20">
        <f>IF(FluxoCaixa1013151419[[#This Row],[Movimento ]]="Saldo Inicial",FluxoCaixa1013151419[[#This Row],[R$ (Valores)]],K167+FluxoCaixa1013151419[[#This Row],[Valores Receitas / Despesas]])</f>
        <v>-34415.669999999976</v>
      </c>
      <c r="L168" s="20">
        <f>IF(FluxoCaixa1013151419[[#This Row],[Entrada / Saída]]="Saída",FluxoCaixa1013151419[[#This Row],[R$ (Valores)]]*-1,FluxoCaixa1013151419[[#This Row],[R$ (Valores)]])</f>
        <v>-807</v>
      </c>
    </row>
    <row r="169" spans="2:12">
      <c r="B169" s="48" t="s">
        <v>2477</v>
      </c>
      <c r="C169" s="48" t="s">
        <v>2419</v>
      </c>
      <c r="D169" s="16">
        <v>46119</v>
      </c>
      <c r="E169" s="48" t="s">
        <v>2496</v>
      </c>
      <c r="F169" s="17" t="s">
        <v>2</v>
      </c>
      <c r="G169" s="17" t="s">
        <v>70</v>
      </c>
      <c r="H169" s="17" t="s">
        <v>1182</v>
      </c>
      <c r="I169" s="21">
        <v>540</v>
      </c>
      <c r="J169" s="17" t="s">
        <v>525</v>
      </c>
      <c r="K169" s="20">
        <f>IF(FluxoCaixa1013151419[[#This Row],[Movimento ]]="Saldo Inicial",FluxoCaixa1013151419[[#This Row],[R$ (Valores)]],K168+FluxoCaixa1013151419[[#This Row],[Valores Receitas / Despesas]])</f>
        <v>-34955.669999999976</v>
      </c>
      <c r="L169" s="20">
        <f>IF(FluxoCaixa1013151419[[#This Row],[Entrada / Saída]]="Saída",FluxoCaixa1013151419[[#This Row],[R$ (Valores)]]*-1,FluxoCaixa1013151419[[#This Row],[R$ (Valores)]])</f>
        <v>-540</v>
      </c>
    </row>
    <row r="170" spans="2:12">
      <c r="B170" s="48" t="s">
        <v>2478</v>
      </c>
      <c r="C170" s="48" t="s">
        <v>2419</v>
      </c>
      <c r="D170" s="16">
        <v>46119</v>
      </c>
      <c r="E170" s="48" t="s">
        <v>2413</v>
      </c>
      <c r="F170" s="17" t="s">
        <v>1</v>
      </c>
      <c r="G170" s="17" t="s">
        <v>75</v>
      </c>
      <c r="H170" s="17" t="s">
        <v>75</v>
      </c>
      <c r="I170" s="21">
        <v>150000</v>
      </c>
      <c r="J170" s="17" t="s">
        <v>525</v>
      </c>
      <c r="K170" s="20">
        <f>IF(FluxoCaixa1013151419[[#This Row],[Movimento ]]="Saldo Inicial",FluxoCaixa1013151419[[#This Row],[R$ (Valores)]],K169+FluxoCaixa1013151419[[#This Row],[Valores Receitas / Despesas]])</f>
        <v>115044.33000000002</v>
      </c>
      <c r="L170" s="20">
        <f>IF(FluxoCaixa1013151419[[#This Row],[Entrada / Saída]]="Saída",FluxoCaixa1013151419[[#This Row],[R$ (Valores)]]*-1,FluxoCaixa1013151419[[#This Row],[R$ (Valores)]])</f>
        <v>150000</v>
      </c>
    </row>
    <row r="171" spans="2:12">
      <c r="B171" s="48" t="s">
        <v>2477</v>
      </c>
      <c r="C171" s="48" t="s">
        <v>2419</v>
      </c>
      <c r="D171" s="16">
        <v>46119</v>
      </c>
      <c r="E171" s="48" t="s">
        <v>2496</v>
      </c>
      <c r="F171" s="17" t="s">
        <v>2</v>
      </c>
      <c r="G171" s="17" t="s">
        <v>70</v>
      </c>
      <c r="H171" s="17" t="s">
        <v>2553</v>
      </c>
      <c r="I171" s="21">
        <v>10000</v>
      </c>
      <c r="J171" s="17" t="s">
        <v>525</v>
      </c>
      <c r="K171" s="20">
        <f>IF(FluxoCaixa1013151419[[#This Row],[Movimento ]]="Saldo Inicial",FluxoCaixa1013151419[[#This Row],[R$ (Valores)]],K170+FluxoCaixa1013151419[[#This Row],[Valores Receitas / Despesas]])</f>
        <v>105044.33000000002</v>
      </c>
      <c r="L171" s="20">
        <f>IF(FluxoCaixa1013151419[[#This Row],[Entrada / Saída]]="Saída",FluxoCaixa1013151419[[#This Row],[R$ (Valores)]]*-1,FluxoCaixa1013151419[[#This Row],[R$ (Valores)]])</f>
        <v>-10000</v>
      </c>
    </row>
    <row r="172" spans="2:12">
      <c r="B172" s="48" t="s">
        <v>2477</v>
      </c>
      <c r="C172" s="48" t="s">
        <v>2419</v>
      </c>
      <c r="D172" s="16">
        <v>46119</v>
      </c>
      <c r="E172" s="48" t="s">
        <v>2496</v>
      </c>
      <c r="F172" s="17" t="s">
        <v>2</v>
      </c>
      <c r="G172" s="17" t="s">
        <v>70</v>
      </c>
      <c r="H172" s="17" t="s">
        <v>2554</v>
      </c>
      <c r="I172" s="21">
        <v>13500</v>
      </c>
      <c r="J172" s="17" t="s">
        <v>525</v>
      </c>
      <c r="K172" s="20">
        <f>IF(FluxoCaixa1013151419[[#This Row],[Movimento ]]="Saldo Inicial",FluxoCaixa1013151419[[#This Row],[R$ (Valores)]],K171+FluxoCaixa1013151419[[#This Row],[Valores Receitas / Despesas]])</f>
        <v>91544.330000000016</v>
      </c>
      <c r="L172" s="20">
        <f>IF(FluxoCaixa1013151419[[#This Row],[Entrada / Saída]]="Saída",FluxoCaixa1013151419[[#This Row],[R$ (Valores)]]*-1,FluxoCaixa1013151419[[#This Row],[R$ (Valores)]])</f>
        <v>-13500</v>
      </c>
    </row>
    <row r="173" spans="2:12">
      <c r="B173" s="48" t="s">
        <v>2477</v>
      </c>
      <c r="C173" s="48" t="s">
        <v>2419</v>
      </c>
      <c r="D173" s="16">
        <v>46119</v>
      </c>
      <c r="E173" s="48" t="s">
        <v>2496</v>
      </c>
      <c r="F173" s="17" t="s">
        <v>2</v>
      </c>
      <c r="G173" s="17" t="s">
        <v>70</v>
      </c>
      <c r="H173" s="17" t="s">
        <v>2555</v>
      </c>
      <c r="I173" s="21">
        <v>30000</v>
      </c>
      <c r="J173" s="17" t="s">
        <v>525</v>
      </c>
      <c r="K173" s="20">
        <f>IF(FluxoCaixa1013151419[[#This Row],[Movimento ]]="Saldo Inicial",FluxoCaixa1013151419[[#This Row],[R$ (Valores)]],K172+FluxoCaixa1013151419[[#This Row],[Valores Receitas / Despesas]])</f>
        <v>61544.330000000016</v>
      </c>
      <c r="L173" s="20">
        <f>IF(FluxoCaixa1013151419[[#This Row],[Entrada / Saída]]="Saída",FluxoCaixa1013151419[[#This Row],[R$ (Valores)]]*-1,FluxoCaixa1013151419[[#This Row],[R$ (Valores)]])</f>
        <v>-30000</v>
      </c>
    </row>
    <row r="174" spans="2:12">
      <c r="B174" s="48" t="s">
        <v>2477</v>
      </c>
      <c r="C174" s="48" t="s">
        <v>2419</v>
      </c>
      <c r="D174" s="16">
        <v>46119</v>
      </c>
      <c r="E174" s="48" t="s">
        <v>2496</v>
      </c>
      <c r="F174" s="17" t="s">
        <v>2</v>
      </c>
      <c r="G174" s="17" t="s">
        <v>70</v>
      </c>
      <c r="H174" s="17" t="s">
        <v>2556</v>
      </c>
      <c r="I174" s="21">
        <v>10500</v>
      </c>
      <c r="J174" s="17" t="s">
        <v>525</v>
      </c>
      <c r="K174" s="20">
        <f>IF(FluxoCaixa1013151419[[#This Row],[Movimento ]]="Saldo Inicial",FluxoCaixa1013151419[[#This Row],[R$ (Valores)]],K173+FluxoCaixa1013151419[[#This Row],[Valores Receitas / Despesas]])</f>
        <v>51044.330000000016</v>
      </c>
      <c r="L174" s="20">
        <f>IF(FluxoCaixa1013151419[[#This Row],[Entrada / Saída]]="Saída",FluxoCaixa1013151419[[#This Row],[R$ (Valores)]]*-1,FluxoCaixa1013151419[[#This Row],[R$ (Valores)]])</f>
        <v>-10500</v>
      </c>
    </row>
    <row r="175" spans="2:12">
      <c r="B175" s="48" t="s">
        <v>2477</v>
      </c>
      <c r="C175" s="48" t="s">
        <v>2419</v>
      </c>
      <c r="D175" s="16">
        <v>46119</v>
      </c>
      <c r="E175" s="48" t="s">
        <v>2496</v>
      </c>
      <c r="F175" s="17" t="s">
        <v>2</v>
      </c>
      <c r="G175" s="17" t="s">
        <v>70</v>
      </c>
      <c r="H175" s="17" t="s">
        <v>2557</v>
      </c>
      <c r="I175" s="21">
        <v>3500</v>
      </c>
      <c r="J175" s="17" t="s">
        <v>525</v>
      </c>
      <c r="K175" s="20">
        <f>IF(FluxoCaixa1013151419[[#This Row],[Movimento ]]="Saldo Inicial",FluxoCaixa1013151419[[#This Row],[R$ (Valores)]],K174+FluxoCaixa1013151419[[#This Row],[Valores Receitas / Despesas]])</f>
        <v>47544.330000000016</v>
      </c>
      <c r="L175" s="20">
        <f>IF(FluxoCaixa1013151419[[#This Row],[Entrada / Saída]]="Saída",FluxoCaixa1013151419[[#This Row],[R$ (Valores)]]*-1,FluxoCaixa1013151419[[#This Row],[R$ (Valores)]])</f>
        <v>-3500</v>
      </c>
    </row>
    <row r="176" spans="2:12">
      <c r="B176" s="48" t="s">
        <v>2477</v>
      </c>
      <c r="C176" s="48" t="s">
        <v>2419</v>
      </c>
      <c r="D176" s="16">
        <v>46119</v>
      </c>
      <c r="E176" s="48" t="s">
        <v>2496</v>
      </c>
      <c r="F176" s="17" t="s">
        <v>2</v>
      </c>
      <c r="G176" s="17" t="s">
        <v>70</v>
      </c>
      <c r="H176" s="17" t="s">
        <v>2077</v>
      </c>
      <c r="I176" s="21">
        <v>17000</v>
      </c>
      <c r="J176" s="17" t="s">
        <v>525</v>
      </c>
      <c r="K176" s="20">
        <f>IF(FluxoCaixa1013151419[[#This Row],[Movimento ]]="Saldo Inicial",FluxoCaixa1013151419[[#This Row],[R$ (Valores)]],K175+FluxoCaixa1013151419[[#This Row],[Valores Receitas / Despesas]])</f>
        <v>30544.330000000016</v>
      </c>
      <c r="L176" s="20">
        <f>IF(FluxoCaixa1013151419[[#This Row],[Entrada / Saída]]="Saída",FluxoCaixa1013151419[[#This Row],[R$ (Valores)]]*-1,FluxoCaixa1013151419[[#This Row],[R$ (Valores)]])</f>
        <v>-17000</v>
      </c>
    </row>
    <row r="177" spans="2:12">
      <c r="B177" s="48" t="s">
        <v>2478</v>
      </c>
      <c r="C177" s="48" t="s">
        <v>2419</v>
      </c>
      <c r="D177" s="16">
        <v>46119</v>
      </c>
      <c r="E177" s="48" t="s">
        <v>2413</v>
      </c>
      <c r="F177" s="17" t="s">
        <v>2</v>
      </c>
      <c r="G177" s="17" t="s">
        <v>222</v>
      </c>
      <c r="H177" s="17" t="s">
        <v>2558</v>
      </c>
      <c r="I177" s="21">
        <v>26293</v>
      </c>
      <c r="J177" s="17" t="s">
        <v>525</v>
      </c>
      <c r="K177" s="20">
        <f>IF(FluxoCaixa1013151419[[#This Row],[Movimento ]]="Saldo Inicial",FluxoCaixa1013151419[[#This Row],[R$ (Valores)]],K176+FluxoCaixa1013151419[[#This Row],[Valores Receitas / Despesas]])</f>
        <v>4251.3300000000163</v>
      </c>
      <c r="L177" s="20">
        <f>IF(FluxoCaixa1013151419[[#This Row],[Entrada / Saída]]="Saída",FluxoCaixa1013151419[[#This Row],[R$ (Valores)]]*-1,FluxoCaixa1013151419[[#This Row],[R$ (Valores)]])</f>
        <v>-26293</v>
      </c>
    </row>
    <row r="178" spans="2:12">
      <c r="B178" s="48" t="s">
        <v>2478</v>
      </c>
      <c r="C178" s="48" t="s">
        <v>2419</v>
      </c>
      <c r="D178" s="16">
        <v>46120</v>
      </c>
      <c r="E178" s="48" t="s">
        <v>2413</v>
      </c>
      <c r="F178" s="17" t="s">
        <v>2</v>
      </c>
      <c r="G178" s="17" t="s">
        <v>519</v>
      </c>
      <c r="H178" s="17" t="s">
        <v>2565</v>
      </c>
      <c r="I178" s="21">
        <v>2161</v>
      </c>
      <c r="J178" s="17" t="s">
        <v>525</v>
      </c>
      <c r="K178" s="20">
        <f>IF(FluxoCaixa1013151419[[#This Row],[Movimento ]]="Saldo Inicial",FluxoCaixa1013151419[[#This Row],[R$ (Valores)]],K177+FluxoCaixa1013151419[[#This Row],[Valores Receitas / Despesas]])</f>
        <v>2090.3300000000163</v>
      </c>
      <c r="L178" s="20">
        <f>IF(FluxoCaixa1013151419[[#This Row],[Entrada / Saída]]="Saída",FluxoCaixa1013151419[[#This Row],[R$ (Valores)]]*-1,FluxoCaixa1013151419[[#This Row],[R$ (Valores)]])</f>
        <v>-2161</v>
      </c>
    </row>
    <row r="179" spans="2:12">
      <c r="B179" s="48" t="s">
        <v>2478</v>
      </c>
      <c r="C179" s="48" t="s">
        <v>2419</v>
      </c>
      <c r="D179" s="16">
        <v>46120</v>
      </c>
      <c r="E179" s="48" t="s">
        <v>2413</v>
      </c>
      <c r="F179" s="17" t="s">
        <v>2</v>
      </c>
      <c r="G179" s="17" t="s">
        <v>79</v>
      </c>
      <c r="H179" s="17" t="s">
        <v>2566</v>
      </c>
      <c r="I179" s="21">
        <v>1254.48</v>
      </c>
      <c r="J179" s="17" t="s">
        <v>525</v>
      </c>
      <c r="K179" s="20">
        <f>IF(FluxoCaixa1013151419[[#This Row],[Movimento ]]="Saldo Inicial",FluxoCaixa1013151419[[#This Row],[R$ (Valores)]],K178+FluxoCaixa1013151419[[#This Row],[Valores Receitas / Despesas]])</f>
        <v>835.85000000001628</v>
      </c>
      <c r="L179" s="20">
        <f>IF(FluxoCaixa1013151419[[#This Row],[Entrada / Saída]]="Saída",FluxoCaixa1013151419[[#This Row],[R$ (Valores)]]*-1,FluxoCaixa1013151419[[#This Row],[R$ (Valores)]])</f>
        <v>-1254.48</v>
      </c>
    </row>
    <row r="180" spans="2:12">
      <c r="B180" s="48" t="s">
        <v>2478</v>
      </c>
      <c r="C180" s="48" t="s">
        <v>2419</v>
      </c>
      <c r="D180" s="16">
        <v>46120</v>
      </c>
      <c r="E180" s="48" t="s">
        <v>2413</v>
      </c>
      <c r="F180" s="17" t="s">
        <v>2</v>
      </c>
      <c r="G180" s="17" t="s">
        <v>106</v>
      </c>
      <c r="H180" s="17" t="s">
        <v>2567</v>
      </c>
      <c r="I180" s="21">
        <v>366.22</v>
      </c>
      <c r="J180" s="17" t="s">
        <v>525</v>
      </c>
      <c r="K180" s="20">
        <f>IF(FluxoCaixa1013151419[[#This Row],[Movimento ]]="Saldo Inicial",FluxoCaixa1013151419[[#This Row],[R$ (Valores)]],K179+FluxoCaixa1013151419[[#This Row],[Valores Receitas / Despesas]])</f>
        <v>469.63000000001625</v>
      </c>
      <c r="L180" s="20">
        <f>IF(FluxoCaixa1013151419[[#This Row],[Entrada / Saída]]="Saída",FluxoCaixa1013151419[[#This Row],[R$ (Valores)]]*-1,FluxoCaixa1013151419[[#This Row],[R$ (Valores)]])</f>
        <v>-366.22</v>
      </c>
    </row>
    <row r="181" spans="2:12">
      <c r="B181" s="48" t="s">
        <v>2477</v>
      </c>
      <c r="C181" s="48" t="s">
        <v>2419</v>
      </c>
      <c r="D181" s="16">
        <v>46120</v>
      </c>
      <c r="E181" s="48" t="s">
        <v>2413</v>
      </c>
      <c r="F181" s="17" t="s">
        <v>2</v>
      </c>
      <c r="G181" s="17" t="s">
        <v>25</v>
      </c>
      <c r="H181" s="17" t="s">
        <v>1961</v>
      </c>
      <c r="I181" s="21">
        <v>661.34</v>
      </c>
      <c r="J181" s="17" t="s">
        <v>525</v>
      </c>
      <c r="K181" s="20">
        <f>IF(FluxoCaixa1013151419[[#This Row],[Movimento ]]="Saldo Inicial",FluxoCaixa1013151419[[#This Row],[R$ (Valores)]],K180+FluxoCaixa1013151419[[#This Row],[Valores Receitas / Despesas]])</f>
        <v>-191.70999999998378</v>
      </c>
      <c r="L181" s="20">
        <f>IF(FluxoCaixa1013151419[[#This Row],[Entrada / Saída]]="Saída",FluxoCaixa1013151419[[#This Row],[R$ (Valores)]]*-1,FluxoCaixa1013151419[[#This Row],[R$ (Valores)]])</f>
        <v>-661.34</v>
      </c>
    </row>
    <row r="182" spans="2:12">
      <c r="B182" s="48" t="s">
        <v>2477</v>
      </c>
      <c r="C182" s="48" t="s">
        <v>2419</v>
      </c>
      <c r="D182" s="16">
        <v>46120</v>
      </c>
      <c r="E182" s="48" t="s">
        <v>2413</v>
      </c>
      <c r="F182" s="17" t="s">
        <v>2</v>
      </c>
      <c r="G182" s="17" t="s">
        <v>25</v>
      </c>
      <c r="H182" s="17" t="s">
        <v>1961</v>
      </c>
      <c r="I182" s="21">
        <v>674.33</v>
      </c>
      <c r="J182" s="17" t="s">
        <v>525</v>
      </c>
      <c r="K182" s="20">
        <f>IF(FluxoCaixa1013151419[[#This Row],[Movimento ]]="Saldo Inicial",FluxoCaixa1013151419[[#This Row],[R$ (Valores)]],K181+FluxoCaixa1013151419[[#This Row],[Valores Receitas / Despesas]])</f>
        <v>-866.03999999998382</v>
      </c>
      <c r="L182" s="20">
        <f>IF(FluxoCaixa1013151419[[#This Row],[Entrada / Saída]]="Saída",FluxoCaixa1013151419[[#This Row],[R$ (Valores)]]*-1,FluxoCaixa1013151419[[#This Row],[R$ (Valores)]])</f>
        <v>-674.33</v>
      </c>
    </row>
    <row r="183" spans="2:12">
      <c r="B183" s="48" t="s">
        <v>2477</v>
      </c>
      <c r="C183" s="48" t="s">
        <v>2419</v>
      </c>
      <c r="D183" s="16">
        <v>46120</v>
      </c>
      <c r="E183" s="48" t="s">
        <v>2413</v>
      </c>
      <c r="F183" s="17" t="s">
        <v>2</v>
      </c>
      <c r="G183" s="17" t="s">
        <v>143</v>
      </c>
      <c r="H183" s="17" t="s">
        <v>2568</v>
      </c>
      <c r="I183" s="21">
        <v>379.49</v>
      </c>
      <c r="J183" s="17" t="s">
        <v>525</v>
      </c>
      <c r="K183" s="20">
        <f>IF(FluxoCaixa1013151419[[#This Row],[Movimento ]]="Saldo Inicial",FluxoCaixa1013151419[[#This Row],[R$ (Valores)]],K182+FluxoCaixa1013151419[[#This Row],[Valores Receitas / Despesas]])</f>
        <v>-1245.5299999999838</v>
      </c>
      <c r="L183" s="20">
        <f>IF(FluxoCaixa1013151419[[#This Row],[Entrada / Saída]]="Saída",FluxoCaixa1013151419[[#This Row],[R$ (Valores)]]*-1,FluxoCaixa1013151419[[#This Row],[R$ (Valores)]])</f>
        <v>-379.49</v>
      </c>
    </row>
    <row r="184" spans="2:12">
      <c r="B184" s="48" t="s">
        <v>2477</v>
      </c>
      <c r="C184" s="48" t="s">
        <v>2419</v>
      </c>
      <c r="D184" s="16">
        <v>46120</v>
      </c>
      <c r="E184" s="48" t="s">
        <v>2413</v>
      </c>
      <c r="F184" s="17" t="s">
        <v>2</v>
      </c>
      <c r="G184" s="17" t="s">
        <v>10</v>
      </c>
      <c r="H184" s="17" t="s">
        <v>2569</v>
      </c>
      <c r="I184" s="21">
        <v>102.23</v>
      </c>
      <c r="J184" s="17" t="s">
        <v>525</v>
      </c>
      <c r="K184" s="20">
        <f>IF(FluxoCaixa1013151419[[#This Row],[Movimento ]]="Saldo Inicial",FluxoCaixa1013151419[[#This Row],[R$ (Valores)]],K183+FluxoCaixa1013151419[[#This Row],[Valores Receitas / Despesas]])</f>
        <v>-1347.7599999999838</v>
      </c>
      <c r="L184" s="20">
        <f>IF(FluxoCaixa1013151419[[#This Row],[Entrada / Saída]]="Saída",FluxoCaixa1013151419[[#This Row],[R$ (Valores)]]*-1,FluxoCaixa1013151419[[#This Row],[R$ (Valores)]])</f>
        <v>-102.23</v>
      </c>
    </row>
    <row r="185" spans="2:12">
      <c r="B185" s="48" t="s">
        <v>2477</v>
      </c>
      <c r="C185" s="48" t="s">
        <v>2419</v>
      </c>
      <c r="D185" s="16">
        <v>46120</v>
      </c>
      <c r="E185" s="48" t="s">
        <v>2496</v>
      </c>
      <c r="F185" s="17" t="s">
        <v>2</v>
      </c>
      <c r="G185" s="17" t="s">
        <v>70</v>
      </c>
      <c r="H185" s="17" t="s">
        <v>2570</v>
      </c>
      <c r="I185" s="21">
        <v>4355</v>
      </c>
      <c r="J185" s="17" t="s">
        <v>525</v>
      </c>
      <c r="K185" s="20">
        <f>IF(FluxoCaixa1013151419[[#This Row],[Movimento ]]="Saldo Inicial",FluxoCaixa1013151419[[#This Row],[R$ (Valores)]],K184+FluxoCaixa1013151419[[#This Row],[Valores Receitas / Despesas]])</f>
        <v>-5702.7599999999838</v>
      </c>
      <c r="L185" s="20">
        <f>IF(FluxoCaixa1013151419[[#This Row],[Entrada / Saída]]="Saída",FluxoCaixa1013151419[[#This Row],[R$ (Valores)]]*-1,FluxoCaixa1013151419[[#This Row],[R$ (Valores)]])</f>
        <v>-4355</v>
      </c>
    </row>
    <row r="186" spans="2:12">
      <c r="B186" s="48" t="s">
        <v>2477</v>
      </c>
      <c r="C186" s="48" t="s">
        <v>2419</v>
      </c>
      <c r="D186" s="16">
        <v>46120</v>
      </c>
      <c r="E186" s="48" t="s">
        <v>2496</v>
      </c>
      <c r="F186" s="17" t="s">
        <v>2</v>
      </c>
      <c r="G186" s="17" t="s">
        <v>70</v>
      </c>
      <c r="H186" s="17" t="s">
        <v>2571</v>
      </c>
      <c r="I186" s="21">
        <v>2348</v>
      </c>
      <c r="J186" s="17" t="s">
        <v>525</v>
      </c>
      <c r="K186" s="20">
        <f>IF(FluxoCaixa1013151419[[#This Row],[Movimento ]]="Saldo Inicial",FluxoCaixa1013151419[[#This Row],[R$ (Valores)]],K185+FluxoCaixa1013151419[[#This Row],[Valores Receitas / Despesas]])</f>
        <v>-8050.7599999999838</v>
      </c>
      <c r="L186" s="20">
        <f>IF(FluxoCaixa1013151419[[#This Row],[Entrada / Saída]]="Saída",FluxoCaixa1013151419[[#This Row],[R$ (Valores)]]*-1,FluxoCaixa1013151419[[#This Row],[R$ (Valores)]])</f>
        <v>-2348</v>
      </c>
    </row>
    <row r="187" spans="2:12">
      <c r="B187" s="48" t="s">
        <v>2477</v>
      </c>
      <c r="C187" s="48" t="s">
        <v>2419</v>
      </c>
      <c r="D187" s="16">
        <v>46120</v>
      </c>
      <c r="E187" s="48" t="s">
        <v>2496</v>
      </c>
      <c r="F187" s="17" t="s">
        <v>2</v>
      </c>
      <c r="G187" s="17" t="s">
        <v>70</v>
      </c>
      <c r="H187" s="17" t="s">
        <v>2572</v>
      </c>
      <c r="I187" s="21">
        <v>17072.96</v>
      </c>
      <c r="J187" s="17" t="s">
        <v>525</v>
      </c>
      <c r="K187" s="20">
        <f>IF(FluxoCaixa1013151419[[#This Row],[Movimento ]]="Saldo Inicial",FluxoCaixa1013151419[[#This Row],[R$ (Valores)]],K186+FluxoCaixa1013151419[[#This Row],[Valores Receitas / Despesas]])</f>
        <v>-25123.719999999983</v>
      </c>
      <c r="L187" s="20">
        <f>IF(FluxoCaixa1013151419[[#This Row],[Entrada / Saída]]="Saída",FluxoCaixa1013151419[[#This Row],[R$ (Valores)]]*-1,FluxoCaixa1013151419[[#This Row],[R$ (Valores)]])</f>
        <v>-17072.96</v>
      </c>
    </row>
    <row r="188" spans="2:12">
      <c r="B188" s="48" t="s">
        <v>2477</v>
      </c>
      <c r="C188" s="48" t="s">
        <v>2419</v>
      </c>
      <c r="D188" s="16">
        <v>46120</v>
      </c>
      <c r="E188" s="48" t="s">
        <v>2496</v>
      </c>
      <c r="F188" s="17" t="s">
        <v>2</v>
      </c>
      <c r="G188" s="17" t="s">
        <v>70</v>
      </c>
      <c r="H188" s="17" t="s">
        <v>2093</v>
      </c>
      <c r="I188" s="21">
        <v>14227.04</v>
      </c>
      <c r="J188" s="17" t="s">
        <v>525</v>
      </c>
      <c r="K188" s="20">
        <f>IF(FluxoCaixa1013151419[[#This Row],[Movimento ]]="Saldo Inicial",FluxoCaixa1013151419[[#This Row],[R$ (Valores)]],K187+FluxoCaixa1013151419[[#This Row],[Valores Receitas / Despesas]])</f>
        <v>-39350.75999999998</v>
      </c>
      <c r="L188" s="20">
        <f>IF(FluxoCaixa1013151419[[#This Row],[Entrada / Saída]]="Saída",FluxoCaixa1013151419[[#This Row],[R$ (Valores)]]*-1,FluxoCaixa1013151419[[#This Row],[R$ (Valores)]])</f>
        <v>-14227.04</v>
      </c>
    </row>
    <row r="189" spans="2:12">
      <c r="B189" s="48" t="s">
        <v>2477</v>
      </c>
      <c r="C189" s="48" t="s">
        <v>2419</v>
      </c>
      <c r="D189" s="16">
        <v>46120</v>
      </c>
      <c r="E189" s="48" t="s">
        <v>2496</v>
      </c>
      <c r="F189" s="17" t="s">
        <v>2</v>
      </c>
      <c r="G189" s="17" t="s">
        <v>70</v>
      </c>
      <c r="H189" s="17" t="s">
        <v>2573</v>
      </c>
      <c r="I189" s="21">
        <v>571.29999999999995</v>
      </c>
      <c r="J189" s="17" t="s">
        <v>525</v>
      </c>
      <c r="K189" s="20">
        <f>IF(FluxoCaixa1013151419[[#This Row],[Movimento ]]="Saldo Inicial",FluxoCaixa1013151419[[#This Row],[R$ (Valores)]],K188+FluxoCaixa1013151419[[#This Row],[Valores Receitas / Despesas]])</f>
        <v>-39922.059999999983</v>
      </c>
      <c r="L189" s="20">
        <f>IF(FluxoCaixa1013151419[[#This Row],[Entrada / Saída]]="Saída",FluxoCaixa1013151419[[#This Row],[R$ (Valores)]]*-1,FluxoCaixa1013151419[[#This Row],[R$ (Valores)]])</f>
        <v>-571.29999999999995</v>
      </c>
    </row>
    <row r="190" spans="2:12">
      <c r="B190" s="48" t="s">
        <v>2477</v>
      </c>
      <c r="C190" s="48" t="s">
        <v>2419</v>
      </c>
      <c r="D190" s="16">
        <v>46120</v>
      </c>
      <c r="E190" s="48" t="s">
        <v>2496</v>
      </c>
      <c r="F190" s="17" t="s">
        <v>2</v>
      </c>
      <c r="G190" s="17" t="s">
        <v>70</v>
      </c>
      <c r="H190" s="17" t="s">
        <v>2552</v>
      </c>
      <c r="I190" s="21">
        <v>13934.68</v>
      </c>
      <c r="J190" s="17" t="s">
        <v>525</v>
      </c>
      <c r="K190" s="20">
        <f>IF(FluxoCaixa1013151419[[#This Row],[Movimento ]]="Saldo Inicial",FluxoCaixa1013151419[[#This Row],[R$ (Valores)]],K189+FluxoCaixa1013151419[[#This Row],[Valores Receitas / Despesas]])</f>
        <v>-53856.739999999983</v>
      </c>
      <c r="L190" s="20">
        <f>IF(FluxoCaixa1013151419[[#This Row],[Entrada / Saída]]="Saída",FluxoCaixa1013151419[[#This Row],[R$ (Valores)]]*-1,FluxoCaixa1013151419[[#This Row],[R$ (Valores)]])</f>
        <v>-13934.68</v>
      </c>
    </row>
    <row r="191" spans="2:12">
      <c r="B191" s="48" t="s">
        <v>2477</v>
      </c>
      <c r="C191" s="48" t="s">
        <v>2419</v>
      </c>
      <c r="D191" s="16">
        <v>46120</v>
      </c>
      <c r="E191" s="48" t="s">
        <v>2496</v>
      </c>
      <c r="F191" s="17" t="s">
        <v>2</v>
      </c>
      <c r="G191" s="17" t="s">
        <v>70</v>
      </c>
      <c r="H191" s="17" t="s">
        <v>2574</v>
      </c>
      <c r="I191" s="21">
        <v>5000</v>
      </c>
      <c r="J191" s="17" t="s">
        <v>525</v>
      </c>
      <c r="K191" s="20">
        <f>IF(FluxoCaixa1013151419[[#This Row],[Movimento ]]="Saldo Inicial",FluxoCaixa1013151419[[#This Row],[R$ (Valores)]],K190+FluxoCaixa1013151419[[#This Row],[Valores Receitas / Despesas]])</f>
        <v>-58856.739999999983</v>
      </c>
      <c r="L191" s="20">
        <f>IF(FluxoCaixa1013151419[[#This Row],[Entrada / Saída]]="Saída",FluxoCaixa1013151419[[#This Row],[R$ (Valores)]]*-1,FluxoCaixa1013151419[[#This Row],[R$ (Valores)]])</f>
        <v>-5000</v>
      </c>
    </row>
    <row r="192" spans="2:12">
      <c r="B192" s="48" t="s">
        <v>2477</v>
      </c>
      <c r="C192" s="48" t="s">
        <v>2419</v>
      </c>
      <c r="D192" s="16">
        <v>46120</v>
      </c>
      <c r="E192" s="48" t="s">
        <v>2496</v>
      </c>
      <c r="F192" s="17" t="s">
        <v>2</v>
      </c>
      <c r="G192" s="17" t="s">
        <v>70</v>
      </c>
      <c r="H192" s="17" t="s">
        <v>2351</v>
      </c>
      <c r="I192" s="21">
        <v>2500</v>
      </c>
      <c r="J192" s="17" t="s">
        <v>525</v>
      </c>
      <c r="K192" s="20">
        <f>IF(FluxoCaixa1013151419[[#This Row],[Movimento ]]="Saldo Inicial",FluxoCaixa1013151419[[#This Row],[R$ (Valores)]],K191+FluxoCaixa1013151419[[#This Row],[Valores Receitas / Despesas]])</f>
        <v>-61356.739999999983</v>
      </c>
      <c r="L192" s="20">
        <f>IF(FluxoCaixa1013151419[[#This Row],[Entrada / Saída]]="Saída",FluxoCaixa1013151419[[#This Row],[R$ (Valores)]]*-1,FluxoCaixa1013151419[[#This Row],[R$ (Valores)]])</f>
        <v>-2500</v>
      </c>
    </row>
    <row r="193" spans="2:12">
      <c r="B193" s="48" t="s">
        <v>2477</v>
      </c>
      <c r="C193" s="48" t="s">
        <v>2419</v>
      </c>
      <c r="D193" s="16">
        <v>46120</v>
      </c>
      <c r="E193" s="48" t="s">
        <v>2496</v>
      </c>
      <c r="F193" s="17" t="s">
        <v>2</v>
      </c>
      <c r="G193" s="17" t="s">
        <v>70</v>
      </c>
      <c r="H193" s="17" t="s">
        <v>2353</v>
      </c>
      <c r="I193" s="21">
        <v>40800.32</v>
      </c>
      <c r="J193" s="17" t="s">
        <v>525</v>
      </c>
      <c r="K193" s="20">
        <f>IF(FluxoCaixa1013151419[[#This Row],[Movimento ]]="Saldo Inicial",FluxoCaixa1013151419[[#This Row],[R$ (Valores)]],K192+FluxoCaixa1013151419[[#This Row],[Valores Receitas / Despesas]])</f>
        <v>-102157.05999999998</v>
      </c>
      <c r="L193" s="20">
        <f>IF(FluxoCaixa1013151419[[#This Row],[Entrada / Saída]]="Saída",FluxoCaixa1013151419[[#This Row],[R$ (Valores)]]*-1,FluxoCaixa1013151419[[#This Row],[R$ (Valores)]])</f>
        <v>-40800.32</v>
      </c>
    </row>
    <row r="194" spans="2:12">
      <c r="B194" s="48" t="s">
        <v>2477</v>
      </c>
      <c r="C194" s="48" t="s">
        <v>2419</v>
      </c>
      <c r="D194" s="16">
        <v>46120</v>
      </c>
      <c r="E194" s="48" t="s">
        <v>2496</v>
      </c>
      <c r="F194" s="17" t="s">
        <v>2</v>
      </c>
      <c r="G194" s="17" t="s">
        <v>70</v>
      </c>
      <c r="H194" s="17" t="s">
        <v>2575</v>
      </c>
      <c r="I194" s="21">
        <v>2425</v>
      </c>
      <c r="J194" s="17" t="s">
        <v>525</v>
      </c>
      <c r="K194" s="20">
        <f>IF(FluxoCaixa1013151419[[#This Row],[Movimento ]]="Saldo Inicial",FluxoCaixa1013151419[[#This Row],[R$ (Valores)]],K193+FluxoCaixa1013151419[[#This Row],[Valores Receitas / Despesas]])</f>
        <v>-104582.05999999998</v>
      </c>
      <c r="L194" s="20">
        <f>IF(FluxoCaixa1013151419[[#This Row],[Entrada / Saída]]="Saída",FluxoCaixa1013151419[[#This Row],[R$ (Valores)]]*-1,FluxoCaixa1013151419[[#This Row],[R$ (Valores)]])</f>
        <v>-2425</v>
      </c>
    </row>
    <row r="195" spans="2:12">
      <c r="B195" s="48" t="s">
        <v>2478</v>
      </c>
      <c r="C195" s="48" t="s">
        <v>2419</v>
      </c>
      <c r="D195" s="16">
        <v>46120</v>
      </c>
      <c r="E195" s="48" t="s">
        <v>2413</v>
      </c>
      <c r="F195" s="17" t="s">
        <v>1</v>
      </c>
      <c r="G195" s="17" t="s">
        <v>75</v>
      </c>
      <c r="H195" s="17" t="s">
        <v>75</v>
      </c>
      <c r="I195" s="21">
        <v>200000</v>
      </c>
      <c r="J195" s="17" t="s">
        <v>525</v>
      </c>
      <c r="K195" s="20">
        <f>IF(FluxoCaixa1013151419[[#This Row],[Movimento ]]="Saldo Inicial",FluxoCaixa1013151419[[#This Row],[R$ (Valores)]],K194+FluxoCaixa1013151419[[#This Row],[Valores Receitas / Despesas]])</f>
        <v>95417.940000000017</v>
      </c>
      <c r="L195" s="20">
        <f>IF(FluxoCaixa1013151419[[#This Row],[Entrada / Saída]]="Saída",FluxoCaixa1013151419[[#This Row],[R$ (Valores)]]*-1,FluxoCaixa1013151419[[#This Row],[R$ (Valores)]])</f>
        <v>200000</v>
      </c>
    </row>
    <row r="196" spans="2:12">
      <c r="B196" s="48" t="s">
        <v>2478</v>
      </c>
      <c r="C196" s="48" t="s">
        <v>2419</v>
      </c>
      <c r="D196" s="16">
        <v>46120</v>
      </c>
      <c r="E196" s="48" t="s">
        <v>2413</v>
      </c>
      <c r="F196" s="17" t="s">
        <v>2</v>
      </c>
      <c r="G196" s="17" t="s">
        <v>348</v>
      </c>
      <c r="H196" s="17" t="s">
        <v>2576</v>
      </c>
      <c r="I196" s="21">
        <v>642.54999999999995</v>
      </c>
      <c r="J196" s="17" t="s">
        <v>525</v>
      </c>
      <c r="K196" s="20">
        <f>IF(FluxoCaixa1013151419[[#This Row],[Movimento ]]="Saldo Inicial",FluxoCaixa1013151419[[#This Row],[R$ (Valores)]],K195+FluxoCaixa1013151419[[#This Row],[Valores Receitas / Despesas]])</f>
        <v>94775.390000000014</v>
      </c>
      <c r="L196" s="20">
        <f>IF(FluxoCaixa1013151419[[#This Row],[Entrada / Saída]]="Saída",FluxoCaixa1013151419[[#This Row],[R$ (Valores)]]*-1,FluxoCaixa1013151419[[#This Row],[R$ (Valores)]])</f>
        <v>-642.54999999999995</v>
      </c>
    </row>
    <row r="197" spans="2:12">
      <c r="B197" s="48" t="s">
        <v>2478</v>
      </c>
      <c r="C197" s="48" t="s">
        <v>2419</v>
      </c>
      <c r="D197" s="16">
        <v>46121</v>
      </c>
      <c r="E197" s="48" t="s">
        <v>2496</v>
      </c>
      <c r="F197" s="17" t="s">
        <v>2</v>
      </c>
      <c r="G197" s="17" t="s">
        <v>36</v>
      </c>
      <c r="H197" s="17" t="s">
        <v>451</v>
      </c>
      <c r="I197" s="21">
        <v>10000</v>
      </c>
      <c r="J197" s="17" t="s">
        <v>525</v>
      </c>
      <c r="K197" s="20">
        <f>IF(FluxoCaixa1013151419[[#This Row],[Movimento ]]="Saldo Inicial",FluxoCaixa1013151419[[#This Row],[R$ (Valores)]],K196+FluxoCaixa1013151419[[#This Row],[Valores Receitas / Despesas]])</f>
        <v>84775.390000000014</v>
      </c>
      <c r="L197" s="20">
        <f>IF(FluxoCaixa1013151419[[#This Row],[Entrada / Saída]]="Saída",FluxoCaixa1013151419[[#This Row],[R$ (Valores)]]*-1,FluxoCaixa1013151419[[#This Row],[R$ (Valores)]])</f>
        <v>-10000</v>
      </c>
    </row>
    <row r="198" spans="2:12">
      <c r="B198" s="48" t="s">
        <v>2478</v>
      </c>
      <c r="C198" s="48" t="s">
        <v>2419</v>
      </c>
      <c r="D198" s="16">
        <v>46121</v>
      </c>
      <c r="E198" s="48" t="s">
        <v>2413</v>
      </c>
      <c r="F198" s="17" t="s">
        <v>2</v>
      </c>
      <c r="G198" s="17" t="s">
        <v>511</v>
      </c>
      <c r="H198" s="17" t="s">
        <v>2577</v>
      </c>
      <c r="I198" s="21">
        <v>6700</v>
      </c>
      <c r="J198" s="17" t="s">
        <v>525</v>
      </c>
      <c r="K198" s="20">
        <f>IF(FluxoCaixa1013151419[[#This Row],[Movimento ]]="Saldo Inicial",FluxoCaixa1013151419[[#This Row],[R$ (Valores)]],K197+FluxoCaixa1013151419[[#This Row],[Valores Receitas / Despesas]])</f>
        <v>78075.390000000014</v>
      </c>
      <c r="L198" s="20">
        <f>IF(FluxoCaixa1013151419[[#This Row],[Entrada / Saída]]="Saída",FluxoCaixa1013151419[[#This Row],[R$ (Valores)]]*-1,FluxoCaixa1013151419[[#This Row],[R$ (Valores)]])</f>
        <v>-6700</v>
      </c>
    </row>
    <row r="199" spans="2:12">
      <c r="B199" s="48" t="s">
        <v>2477</v>
      </c>
      <c r="C199" s="48" t="s">
        <v>2419</v>
      </c>
      <c r="D199" s="16">
        <v>46121</v>
      </c>
      <c r="E199" s="48" t="s">
        <v>2413</v>
      </c>
      <c r="F199" s="17" t="s">
        <v>2</v>
      </c>
      <c r="G199" s="17" t="s">
        <v>23</v>
      </c>
      <c r="H199" s="17" t="s">
        <v>2578</v>
      </c>
      <c r="I199" s="21">
        <v>542.5</v>
      </c>
      <c r="J199" s="17" t="s">
        <v>525</v>
      </c>
      <c r="K199" s="20">
        <f>IF(FluxoCaixa1013151419[[#This Row],[Movimento ]]="Saldo Inicial",FluxoCaixa1013151419[[#This Row],[R$ (Valores)]],K198+FluxoCaixa1013151419[[#This Row],[Valores Receitas / Despesas]])</f>
        <v>77532.890000000014</v>
      </c>
      <c r="L199" s="20">
        <f>IF(FluxoCaixa1013151419[[#This Row],[Entrada / Saída]]="Saída",FluxoCaixa1013151419[[#This Row],[R$ (Valores)]]*-1,FluxoCaixa1013151419[[#This Row],[R$ (Valores)]])</f>
        <v>-542.5</v>
      </c>
    </row>
    <row r="200" spans="2:12">
      <c r="B200" s="48" t="s">
        <v>2477</v>
      </c>
      <c r="C200" s="48" t="s">
        <v>2419</v>
      </c>
      <c r="D200" s="16">
        <v>46121</v>
      </c>
      <c r="E200" s="48" t="s">
        <v>2413</v>
      </c>
      <c r="F200" s="17" t="s">
        <v>2</v>
      </c>
      <c r="G200" s="17" t="s">
        <v>14</v>
      </c>
      <c r="H200" s="17" t="s">
        <v>2579</v>
      </c>
      <c r="I200" s="21">
        <v>114.8</v>
      </c>
      <c r="J200" s="17" t="s">
        <v>525</v>
      </c>
      <c r="K200" s="20">
        <f>IF(FluxoCaixa1013151419[[#This Row],[Movimento ]]="Saldo Inicial",FluxoCaixa1013151419[[#This Row],[R$ (Valores)]],K199+FluxoCaixa1013151419[[#This Row],[Valores Receitas / Despesas]])</f>
        <v>77418.090000000011</v>
      </c>
      <c r="L200" s="20">
        <f>IF(FluxoCaixa1013151419[[#This Row],[Entrada / Saída]]="Saída",FluxoCaixa1013151419[[#This Row],[R$ (Valores)]]*-1,FluxoCaixa1013151419[[#This Row],[R$ (Valores)]])</f>
        <v>-114.8</v>
      </c>
    </row>
    <row r="201" spans="2:12">
      <c r="B201" s="48" t="s">
        <v>2477</v>
      </c>
      <c r="C201" s="48" t="s">
        <v>2419</v>
      </c>
      <c r="D201" s="16">
        <v>46121</v>
      </c>
      <c r="E201" s="48" t="s">
        <v>2413</v>
      </c>
      <c r="F201" s="17" t="s">
        <v>2</v>
      </c>
      <c r="G201" s="17" t="s">
        <v>71</v>
      </c>
      <c r="H201" s="17" t="s">
        <v>2002</v>
      </c>
      <c r="I201" s="21">
        <v>110</v>
      </c>
      <c r="J201" s="17" t="s">
        <v>525</v>
      </c>
      <c r="K201" s="20">
        <f>IF(FluxoCaixa1013151419[[#This Row],[Movimento ]]="Saldo Inicial",FluxoCaixa1013151419[[#This Row],[R$ (Valores)]],K200+FluxoCaixa1013151419[[#This Row],[Valores Receitas / Despesas]])</f>
        <v>77308.090000000011</v>
      </c>
      <c r="L201" s="20">
        <f>IF(FluxoCaixa1013151419[[#This Row],[Entrada / Saída]]="Saída",FluxoCaixa1013151419[[#This Row],[R$ (Valores)]]*-1,FluxoCaixa1013151419[[#This Row],[R$ (Valores)]])</f>
        <v>-110</v>
      </c>
    </row>
    <row r="202" spans="2:12">
      <c r="B202" s="48" t="s">
        <v>2477</v>
      </c>
      <c r="C202" s="48" t="s">
        <v>2419</v>
      </c>
      <c r="D202" s="16">
        <v>46121</v>
      </c>
      <c r="E202" s="48" t="s">
        <v>2413</v>
      </c>
      <c r="F202" s="17" t="s">
        <v>2</v>
      </c>
      <c r="G202" s="17" t="s">
        <v>71</v>
      </c>
      <c r="H202" s="17" t="s">
        <v>2580</v>
      </c>
      <c r="I202" s="21">
        <v>200</v>
      </c>
      <c r="J202" s="17" t="s">
        <v>525</v>
      </c>
      <c r="K202" s="20">
        <f>IF(FluxoCaixa1013151419[[#This Row],[Movimento ]]="Saldo Inicial",FluxoCaixa1013151419[[#This Row],[R$ (Valores)]],K201+FluxoCaixa1013151419[[#This Row],[Valores Receitas / Despesas]])</f>
        <v>77108.090000000011</v>
      </c>
      <c r="L202" s="20">
        <f>IF(FluxoCaixa1013151419[[#This Row],[Entrada / Saída]]="Saída",FluxoCaixa1013151419[[#This Row],[R$ (Valores)]]*-1,FluxoCaixa1013151419[[#This Row],[R$ (Valores)]])</f>
        <v>-200</v>
      </c>
    </row>
    <row r="203" spans="2:12">
      <c r="B203" s="48" t="s">
        <v>2477</v>
      </c>
      <c r="C203" s="48" t="s">
        <v>2419</v>
      </c>
      <c r="D203" s="16">
        <v>46121</v>
      </c>
      <c r="E203" s="48" t="s">
        <v>2413</v>
      </c>
      <c r="F203" s="17" t="s">
        <v>2</v>
      </c>
      <c r="G203" s="17" t="s">
        <v>103</v>
      </c>
      <c r="H203" s="17" t="s">
        <v>2581</v>
      </c>
      <c r="I203" s="21">
        <v>51.68</v>
      </c>
      <c r="J203" s="17" t="s">
        <v>525</v>
      </c>
      <c r="K203" s="20">
        <f>IF(FluxoCaixa1013151419[[#This Row],[Movimento ]]="Saldo Inicial",FluxoCaixa1013151419[[#This Row],[R$ (Valores)]],K202+FluxoCaixa1013151419[[#This Row],[Valores Receitas / Despesas]])</f>
        <v>77056.410000000018</v>
      </c>
      <c r="L203" s="20">
        <f>IF(FluxoCaixa1013151419[[#This Row],[Entrada / Saída]]="Saída",FluxoCaixa1013151419[[#This Row],[R$ (Valores)]]*-1,FluxoCaixa1013151419[[#This Row],[R$ (Valores)]])</f>
        <v>-51.68</v>
      </c>
    </row>
    <row r="204" spans="2:12">
      <c r="B204" s="48" t="s">
        <v>2477</v>
      </c>
      <c r="C204" s="48" t="s">
        <v>2419</v>
      </c>
      <c r="D204" s="16">
        <v>46121</v>
      </c>
      <c r="E204" s="48" t="s">
        <v>2413</v>
      </c>
      <c r="F204" s="17" t="s">
        <v>2</v>
      </c>
      <c r="G204" s="17" t="s">
        <v>103</v>
      </c>
      <c r="H204" s="17" t="s">
        <v>2581</v>
      </c>
      <c r="I204" s="21">
        <v>52.82</v>
      </c>
      <c r="J204" s="17" t="s">
        <v>525</v>
      </c>
      <c r="K204" s="20">
        <f>IF(FluxoCaixa1013151419[[#This Row],[Movimento ]]="Saldo Inicial",FluxoCaixa1013151419[[#This Row],[R$ (Valores)]],K203+FluxoCaixa1013151419[[#This Row],[Valores Receitas / Despesas]])</f>
        <v>77003.590000000011</v>
      </c>
      <c r="L204" s="20">
        <f>IF(FluxoCaixa1013151419[[#This Row],[Entrada / Saída]]="Saída",FluxoCaixa1013151419[[#This Row],[R$ (Valores)]]*-1,FluxoCaixa1013151419[[#This Row],[R$ (Valores)]])</f>
        <v>-52.82</v>
      </c>
    </row>
    <row r="205" spans="2:12">
      <c r="B205" s="48" t="s">
        <v>2477</v>
      </c>
      <c r="C205" s="48" t="s">
        <v>2419</v>
      </c>
      <c r="D205" s="16">
        <v>46121</v>
      </c>
      <c r="E205" s="48" t="s">
        <v>2413</v>
      </c>
      <c r="F205" s="17" t="s">
        <v>2</v>
      </c>
      <c r="G205" s="17" t="s">
        <v>83</v>
      </c>
      <c r="H205" s="17" t="s">
        <v>2582</v>
      </c>
      <c r="I205" s="21">
        <v>1840</v>
      </c>
      <c r="J205" s="17" t="s">
        <v>525</v>
      </c>
      <c r="K205" s="20">
        <f>IF(FluxoCaixa1013151419[[#This Row],[Movimento ]]="Saldo Inicial",FluxoCaixa1013151419[[#This Row],[R$ (Valores)]],K204+FluxoCaixa1013151419[[#This Row],[Valores Receitas / Despesas]])</f>
        <v>75163.590000000011</v>
      </c>
      <c r="L205" s="20">
        <f>IF(FluxoCaixa1013151419[[#This Row],[Entrada / Saída]]="Saída",FluxoCaixa1013151419[[#This Row],[R$ (Valores)]]*-1,FluxoCaixa1013151419[[#This Row],[R$ (Valores)]])</f>
        <v>-1840</v>
      </c>
    </row>
    <row r="206" spans="2:12">
      <c r="B206" s="48" t="s">
        <v>2477</v>
      </c>
      <c r="C206" s="48" t="s">
        <v>2419</v>
      </c>
      <c r="D206" s="16">
        <v>46121</v>
      </c>
      <c r="E206" s="48" t="s">
        <v>2413</v>
      </c>
      <c r="F206" s="17" t="s">
        <v>2</v>
      </c>
      <c r="G206" s="17" t="s">
        <v>34</v>
      </c>
      <c r="H206" s="17" t="s">
        <v>2583</v>
      </c>
      <c r="I206" s="21">
        <v>3056.01</v>
      </c>
      <c r="J206" s="17" t="s">
        <v>525</v>
      </c>
      <c r="K206" s="20">
        <f>IF(FluxoCaixa1013151419[[#This Row],[Movimento ]]="Saldo Inicial",FluxoCaixa1013151419[[#This Row],[R$ (Valores)]],K205+FluxoCaixa1013151419[[#This Row],[Valores Receitas / Despesas]])</f>
        <v>72107.580000000016</v>
      </c>
      <c r="L206" s="20">
        <f>IF(FluxoCaixa1013151419[[#This Row],[Entrada / Saída]]="Saída",FluxoCaixa1013151419[[#This Row],[R$ (Valores)]]*-1,FluxoCaixa1013151419[[#This Row],[R$ (Valores)]])</f>
        <v>-3056.01</v>
      </c>
    </row>
    <row r="207" spans="2:12">
      <c r="B207" s="48" t="s">
        <v>2477</v>
      </c>
      <c r="C207" s="48" t="s">
        <v>2419</v>
      </c>
      <c r="D207" s="16">
        <v>46121</v>
      </c>
      <c r="E207" s="48" t="s">
        <v>2417</v>
      </c>
      <c r="F207" s="17" t="s">
        <v>2</v>
      </c>
      <c r="G207" s="17" t="s">
        <v>34</v>
      </c>
      <c r="H207" s="17" t="s">
        <v>2584</v>
      </c>
      <c r="I207" s="21">
        <v>1375.72</v>
      </c>
      <c r="J207" s="17" t="s">
        <v>525</v>
      </c>
      <c r="K207" s="20">
        <f>IF(FluxoCaixa1013151419[[#This Row],[Movimento ]]="Saldo Inicial",FluxoCaixa1013151419[[#This Row],[R$ (Valores)]],K206+FluxoCaixa1013151419[[#This Row],[Valores Receitas / Despesas]])</f>
        <v>70731.860000000015</v>
      </c>
      <c r="L207" s="20">
        <f>IF(FluxoCaixa1013151419[[#This Row],[Entrada / Saída]]="Saída",FluxoCaixa1013151419[[#This Row],[R$ (Valores)]]*-1,FluxoCaixa1013151419[[#This Row],[R$ (Valores)]])</f>
        <v>-1375.72</v>
      </c>
    </row>
    <row r="208" spans="2:12">
      <c r="B208" s="48" t="s">
        <v>2477</v>
      </c>
      <c r="C208" s="48" t="s">
        <v>2419</v>
      </c>
      <c r="D208" s="16">
        <v>46121</v>
      </c>
      <c r="E208" s="48" t="s">
        <v>2413</v>
      </c>
      <c r="F208" s="17" t="s">
        <v>2</v>
      </c>
      <c r="G208" s="17" t="s">
        <v>34</v>
      </c>
      <c r="H208" s="17" t="s">
        <v>1113</v>
      </c>
      <c r="I208" s="21">
        <v>3322.07</v>
      </c>
      <c r="J208" s="17" t="s">
        <v>525</v>
      </c>
      <c r="K208" s="20">
        <f>IF(FluxoCaixa1013151419[[#This Row],[Movimento ]]="Saldo Inicial",FluxoCaixa1013151419[[#This Row],[R$ (Valores)]],K207+FluxoCaixa1013151419[[#This Row],[Valores Receitas / Despesas]])</f>
        <v>67409.790000000008</v>
      </c>
      <c r="L208" s="20">
        <f>IF(FluxoCaixa1013151419[[#This Row],[Entrada / Saída]]="Saída",FluxoCaixa1013151419[[#This Row],[R$ (Valores)]]*-1,FluxoCaixa1013151419[[#This Row],[R$ (Valores)]])</f>
        <v>-3322.07</v>
      </c>
    </row>
    <row r="209" spans="2:12">
      <c r="B209" s="48" t="s">
        <v>2478</v>
      </c>
      <c r="C209" s="48" t="s">
        <v>2419</v>
      </c>
      <c r="D209" s="16">
        <v>46121</v>
      </c>
      <c r="E209" s="48" t="s">
        <v>2413</v>
      </c>
      <c r="F209" s="17" t="s">
        <v>1</v>
      </c>
      <c r="G209" s="17" t="s">
        <v>75</v>
      </c>
      <c r="H209" s="17" t="s">
        <v>75</v>
      </c>
      <c r="I209" s="21">
        <v>500000</v>
      </c>
      <c r="J209" s="17" t="s">
        <v>525</v>
      </c>
      <c r="K209" s="20">
        <f>IF(FluxoCaixa1013151419[[#This Row],[Movimento ]]="Saldo Inicial",FluxoCaixa1013151419[[#This Row],[R$ (Valores)]],K208+FluxoCaixa1013151419[[#This Row],[Valores Receitas / Despesas]])</f>
        <v>567409.79</v>
      </c>
      <c r="L209" s="20">
        <f>IF(FluxoCaixa1013151419[[#This Row],[Entrada / Saída]]="Saída",FluxoCaixa1013151419[[#This Row],[R$ (Valores)]]*-1,FluxoCaixa1013151419[[#This Row],[R$ (Valores)]])</f>
        <v>500000</v>
      </c>
    </row>
    <row r="210" spans="2:12">
      <c r="B210" s="48" t="s">
        <v>2478</v>
      </c>
      <c r="C210" s="48" t="s">
        <v>2419</v>
      </c>
      <c r="D210" s="16">
        <v>46121</v>
      </c>
      <c r="E210" s="48" t="s">
        <v>2417</v>
      </c>
      <c r="F210" s="17" t="s">
        <v>2</v>
      </c>
      <c r="G210" s="17" t="s">
        <v>70</v>
      </c>
      <c r="H210" s="17" t="s">
        <v>2585</v>
      </c>
      <c r="I210" s="21">
        <v>1516.66</v>
      </c>
      <c r="J210" s="17" t="s">
        <v>525</v>
      </c>
      <c r="K210" s="20">
        <f>IF(FluxoCaixa1013151419[[#This Row],[Movimento ]]="Saldo Inicial",FluxoCaixa1013151419[[#This Row],[R$ (Valores)]],K209+FluxoCaixa1013151419[[#This Row],[Valores Receitas / Despesas]])</f>
        <v>565893.13</v>
      </c>
      <c r="L210" s="20">
        <f>IF(FluxoCaixa1013151419[[#This Row],[Entrada / Saída]]="Saída",FluxoCaixa1013151419[[#This Row],[R$ (Valores)]]*-1,FluxoCaixa1013151419[[#This Row],[R$ (Valores)]])</f>
        <v>-1516.66</v>
      </c>
    </row>
    <row r="211" spans="2:12">
      <c r="B211" s="48" t="s">
        <v>2478</v>
      </c>
      <c r="C211" s="48" t="s">
        <v>2419</v>
      </c>
      <c r="D211" s="16">
        <v>46121</v>
      </c>
      <c r="E211" s="48" t="s">
        <v>2417</v>
      </c>
      <c r="F211" s="17" t="s">
        <v>2</v>
      </c>
      <c r="G211" s="17" t="s">
        <v>70</v>
      </c>
      <c r="H211" s="17" t="s">
        <v>2586</v>
      </c>
      <c r="I211" s="21">
        <v>2333.33</v>
      </c>
      <c r="J211" s="17" t="s">
        <v>525</v>
      </c>
      <c r="K211" s="20">
        <f>IF(FluxoCaixa1013151419[[#This Row],[Movimento ]]="Saldo Inicial",FluxoCaixa1013151419[[#This Row],[R$ (Valores)]],K210+FluxoCaixa1013151419[[#This Row],[Valores Receitas / Despesas]])</f>
        <v>563559.80000000005</v>
      </c>
      <c r="L211" s="20">
        <f>IF(FluxoCaixa1013151419[[#This Row],[Entrada / Saída]]="Saída",FluxoCaixa1013151419[[#This Row],[R$ (Valores)]]*-1,FluxoCaixa1013151419[[#This Row],[R$ (Valores)]])</f>
        <v>-2333.33</v>
      </c>
    </row>
    <row r="212" spans="2:12">
      <c r="B212" s="48" t="s">
        <v>2478</v>
      </c>
      <c r="C212" s="48" t="s">
        <v>2419</v>
      </c>
      <c r="D212" s="16">
        <v>46121</v>
      </c>
      <c r="E212" s="48" t="s">
        <v>2417</v>
      </c>
      <c r="F212" s="17" t="s">
        <v>2</v>
      </c>
      <c r="G212" s="17" t="s">
        <v>70</v>
      </c>
      <c r="H212" s="17" t="s">
        <v>2587</v>
      </c>
      <c r="I212" s="21">
        <v>2000</v>
      </c>
      <c r="J212" s="17" t="s">
        <v>525</v>
      </c>
      <c r="K212" s="20">
        <f>IF(FluxoCaixa1013151419[[#This Row],[Movimento ]]="Saldo Inicial",FluxoCaixa1013151419[[#This Row],[R$ (Valores)]],K211+FluxoCaixa1013151419[[#This Row],[Valores Receitas / Despesas]])</f>
        <v>561559.80000000005</v>
      </c>
      <c r="L212" s="20">
        <f>IF(FluxoCaixa1013151419[[#This Row],[Entrada / Saída]]="Saída",FluxoCaixa1013151419[[#This Row],[R$ (Valores)]]*-1,FluxoCaixa1013151419[[#This Row],[R$ (Valores)]])</f>
        <v>-2000</v>
      </c>
    </row>
    <row r="213" spans="2:12">
      <c r="B213" s="48" t="s">
        <v>2477</v>
      </c>
      <c r="C213" s="48" t="s">
        <v>2419</v>
      </c>
      <c r="D213" s="16">
        <v>46121</v>
      </c>
      <c r="E213" s="48" t="s">
        <v>2417</v>
      </c>
      <c r="F213" s="17" t="s">
        <v>2</v>
      </c>
      <c r="G213" s="17" t="s">
        <v>23</v>
      </c>
      <c r="H213" s="17" t="s">
        <v>2588</v>
      </c>
      <c r="I213" s="21">
        <v>60</v>
      </c>
      <c r="J213" s="17" t="s">
        <v>525</v>
      </c>
      <c r="K213" s="20">
        <f>IF(FluxoCaixa1013151419[[#This Row],[Movimento ]]="Saldo Inicial",FluxoCaixa1013151419[[#This Row],[R$ (Valores)]],K212+FluxoCaixa1013151419[[#This Row],[Valores Receitas / Despesas]])</f>
        <v>561499.80000000005</v>
      </c>
      <c r="L213" s="20">
        <f>IF(FluxoCaixa1013151419[[#This Row],[Entrada / Saída]]="Saída",FluxoCaixa1013151419[[#This Row],[R$ (Valores)]]*-1,FluxoCaixa1013151419[[#This Row],[R$ (Valores)]])</f>
        <v>-60</v>
      </c>
    </row>
    <row r="214" spans="2:12">
      <c r="B214" s="48" t="s">
        <v>2477</v>
      </c>
      <c r="C214" s="48" t="s">
        <v>2419</v>
      </c>
      <c r="D214" s="16">
        <v>46121</v>
      </c>
      <c r="E214" s="48" t="s">
        <v>2417</v>
      </c>
      <c r="F214" s="17" t="s">
        <v>2</v>
      </c>
      <c r="G214" s="17" t="s">
        <v>23</v>
      </c>
      <c r="H214" s="17" t="s">
        <v>2588</v>
      </c>
      <c r="I214" s="21">
        <v>222</v>
      </c>
      <c r="J214" s="17" t="s">
        <v>525</v>
      </c>
      <c r="K214" s="20">
        <f>IF(FluxoCaixa1013151419[[#This Row],[Movimento ]]="Saldo Inicial",FluxoCaixa1013151419[[#This Row],[R$ (Valores)]],K213+FluxoCaixa1013151419[[#This Row],[Valores Receitas / Despesas]])</f>
        <v>561277.80000000005</v>
      </c>
      <c r="L214" s="20">
        <f>IF(FluxoCaixa1013151419[[#This Row],[Entrada / Saída]]="Saída",FluxoCaixa1013151419[[#This Row],[R$ (Valores)]]*-1,FluxoCaixa1013151419[[#This Row],[R$ (Valores)]])</f>
        <v>-222</v>
      </c>
    </row>
    <row r="215" spans="2:12">
      <c r="B215" s="48" t="s">
        <v>2477</v>
      </c>
      <c r="C215" s="48" t="s">
        <v>2419</v>
      </c>
      <c r="D215" s="16">
        <v>46121</v>
      </c>
      <c r="E215" s="48" t="s">
        <v>2417</v>
      </c>
      <c r="F215" s="17" t="s">
        <v>2</v>
      </c>
      <c r="G215" s="17" t="s">
        <v>17</v>
      </c>
      <c r="H215" s="17" t="s">
        <v>837</v>
      </c>
      <c r="I215" s="21">
        <v>1182.01</v>
      </c>
      <c r="J215" s="17" t="s">
        <v>525</v>
      </c>
      <c r="K215" s="20">
        <f>IF(FluxoCaixa1013151419[[#This Row],[Movimento ]]="Saldo Inicial",FluxoCaixa1013151419[[#This Row],[R$ (Valores)]],K214+FluxoCaixa1013151419[[#This Row],[Valores Receitas / Despesas]])</f>
        <v>560095.79</v>
      </c>
      <c r="L215" s="20">
        <f>IF(FluxoCaixa1013151419[[#This Row],[Entrada / Saída]]="Saída",FluxoCaixa1013151419[[#This Row],[R$ (Valores)]]*-1,FluxoCaixa1013151419[[#This Row],[R$ (Valores)]])</f>
        <v>-1182.01</v>
      </c>
    </row>
    <row r="216" spans="2:12">
      <c r="B216" s="48" t="s">
        <v>2477</v>
      </c>
      <c r="C216" s="48" t="s">
        <v>2419</v>
      </c>
      <c r="D216" s="16">
        <v>46121</v>
      </c>
      <c r="E216" s="48" t="s">
        <v>2417</v>
      </c>
      <c r="F216" s="17" t="s">
        <v>2</v>
      </c>
      <c r="G216" s="17" t="s">
        <v>70</v>
      </c>
      <c r="H216" s="17" t="s">
        <v>2589</v>
      </c>
      <c r="I216" s="21">
        <v>8620</v>
      </c>
      <c r="J216" s="17" t="s">
        <v>525</v>
      </c>
      <c r="K216" s="20">
        <f>IF(FluxoCaixa1013151419[[#This Row],[Movimento ]]="Saldo Inicial",FluxoCaixa1013151419[[#This Row],[R$ (Valores)]],K215+FluxoCaixa1013151419[[#This Row],[Valores Receitas / Despesas]])</f>
        <v>551475.79</v>
      </c>
      <c r="L216" s="20">
        <f>IF(FluxoCaixa1013151419[[#This Row],[Entrada / Saída]]="Saída",FluxoCaixa1013151419[[#This Row],[R$ (Valores)]]*-1,FluxoCaixa1013151419[[#This Row],[R$ (Valores)]])</f>
        <v>-8620</v>
      </c>
    </row>
    <row r="217" spans="2:12">
      <c r="B217" s="48" t="s">
        <v>2477</v>
      </c>
      <c r="C217" s="48" t="s">
        <v>2419</v>
      </c>
      <c r="D217" s="16">
        <v>46121</v>
      </c>
      <c r="E217" s="48" t="s">
        <v>2417</v>
      </c>
      <c r="F217" s="17" t="s">
        <v>2</v>
      </c>
      <c r="G217" s="17" t="s">
        <v>70</v>
      </c>
      <c r="H217" s="17" t="s">
        <v>2441</v>
      </c>
      <c r="I217" s="29">
        <v>14030</v>
      </c>
      <c r="J217" s="17" t="s">
        <v>525</v>
      </c>
      <c r="K217" s="20">
        <f>IF(FluxoCaixa1013151419[[#This Row],[Movimento ]]="Saldo Inicial",FluxoCaixa1013151419[[#This Row],[R$ (Valores)]],K216+FluxoCaixa1013151419[[#This Row],[Valores Receitas / Despesas]])</f>
        <v>537445.79</v>
      </c>
      <c r="L217" s="20">
        <f>IF(FluxoCaixa1013151419[[#This Row],[Entrada / Saída]]="Saída",FluxoCaixa1013151419[[#This Row],[R$ (Valores)]]*-1,FluxoCaixa1013151419[[#This Row],[R$ (Valores)]])</f>
        <v>-14030</v>
      </c>
    </row>
    <row r="218" spans="2:12">
      <c r="B218" s="48" t="s">
        <v>2478</v>
      </c>
      <c r="C218" s="48" t="s">
        <v>2419</v>
      </c>
      <c r="D218" s="16">
        <v>46121</v>
      </c>
      <c r="E218" s="48" t="s">
        <v>2417</v>
      </c>
      <c r="F218" s="17" t="s">
        <v>2</v>
      </c>
      <c r="G218" s="17" t="s">
        <v>70</v>
      </c>
      <c r="H218" s="17" t="s">
        <v>2590</v>
      </c>
      <c r="I218" s="21">
        <v>3466.66</v>
      </c>
      <c r="J218" s="17" t="s">
        <v>525</v>
      </c>
      <c r="K218" s="20">
        <f>IF(FluxoCaixa1013151419[[#This Row],[Movimento ]]="Saldo Inicial",FluxoCaixa1013151419[[#This Row],[R$ (Valores)]],K217+FluxoCaixa1013151419[[#This Row],[Valores Receitas / Despesas]])</f>
        <v>533979.13</v>
      </c>
      <c r="L218" s="20">
        <f>IF(FluxoCaixa1013151419[[#This Row],[Entrada / Saída]]="Saída",FluxoCaixa1013151419[[#This Row],[R$ (Valores)]]*-1,FluxoCaixa1013151419[[#This Row],[R$ (Valores)]])</f>
        <v>-3466.66</v>
      </c>
    </row>
    <row r="219" spans="2:12">
      <c r="B219" s="48" t="s">
        <v>2478</v>
      </c>
      <c r="C219" s="48" t="s">
        <v>2419</v>
      </c>
      <c r="D219" s="16">
        <v>46121</v>
      </c>
      <c r="E219" s="48" t="s">
        <v>2417</v>
      </c>
      <c r="F219" s="17" t="s">
        <v>2</v>
      </c>
      <c r="G219" s="17" t="s">
        <v>70</v>
      </c>
      <c r="H219" s="17" t="s">
        <v>2591</v>
      </c>
      <c r="I219" s="21">
        <v>3500</v>
      </c>
      <c r="J219" s="17" t="s">
        <v>525</v>
      </c>
      <c r="K219" s="20">
        <f>IF(FluxoCaixa1013151419[[#This Row],[Movimento ]]="Saldo Inicial",FluxoCaixa1013151419[[#This Row],[R$ (Valores)]],K218+FluxoCaixa1013151419[[#This Row],[Valores Receitas / Despesas]])</f>
        <v>530479.13</v>
      </c>
      <c r="L219" s="20">
        <f>IF(FluxoCaixa1013151419[[#This Row],[Entrada / Saída]]="Saída",FluxoCaixa1013151419[[#This Row],[R$ (Valores)]]*-1,FluxoCaixa1013151419[[#This Row],[R$ (Valores)]])</f>
        <v>-3500</v>
      </c>
    </row>
    <row r="220" spans="2:12">
      <c r="B220" s="48" t="s">
        <v>2478</v>
      </c>
      <c r="C220" s="48" t="s">
        <v>2419</v>
      </c>
      <c r="D220" s="16">
        <v>46121</v>
      </c>
      <c r="E220" s="48" t="s">
        <v>2417</v>
      </c>
      <c r="F220" s="17" t="s">
        <v>2</v>
      </c>
      <c r="G220" s="17" t="s">
        <v>70</v>
      </c>
      <c r="H220" s="17" t="s">
        <v>2592</v>
      </c>
      <c r="I220" s="21">
        <v>9000</v>
      </c>
      <c r="J220" s="17" t="s">
        <v>525</v>
      </c>
      <c r="K220" s="20">
        <f>IF(FluxoCaixa1013151419[[#This Row],[Movimento ]]="Saldo Inicial",FluxoCaixa1013151419[[#This Row],[R$ (Valores)]],K219+FluxoCaixa1013151419[[#This Row],[Valores Receitas / Despesas]])</f>
        <v>521479.13</v>
      </c>
      <c r="L220" s="20">
        <f>IF(FluxoCaixa1013151419[[#This Row],[Entrada / Saída]]="Saída",FluxoCaixa1013151419[[#This Row],[R$ (Valores)]]*-1,FluxoCaixa1013151419[[#This Row],[R$ (Valores)]])</f>
        <v>-9000</v>
      </c>
    </row>
    <row r="221" spans="2:12">
      <c r="B221" s="48" t="s">
        <v>2478</v>
      </c>
      <c r="C221" s="48" t="s">
        <v>2419</v>
      </c>
      <c r="D221" s="16">
        <v>46121</v>
      </c>
      <c r="E221" s="48" t="s">
        <v>2417</v>
      </c>
      <c r="F221" s="17" t="s">
        <v>2</v>
      </c>
      <c r="G221" s="17" t="s">
        <v>70</v>
      </c>
      <c r="H221" s="17" t="s">
        <v>2593</v>
      </c>
      <c r="I221" s="21">
        <v>7000</v>
      </c>
      <c r="J221" s="17" t="s">
        <v>525</v>
      </c>
      <c r="K221" s="20">
        <f>IF(FluxoCaixa1013151419[[#This Row],[Movimento ]]="Saldo Inicial",FluxoCaixa1013151419[[#This Row],[R$ (Valores)]],K220+FluxoCaixa1013151419[[#This Row],[Valores Receitas / Despesas]])</f>
        <v>514479.13</v>
      </c>
      <c r="L221" s="20">
        <f>IF(FluxoCaixa1013151419[[#This Row],[Entrada / Saída]]="Saída",FluxoCaixa1013151419[[#This Row],[R$ (Valores)]]*-1,FluxoCaixa1013151419[[#This Row],[R$ (Valores)]])</f>
        <v>-7000</v>
      </c>
    </row>
    <row r="222" spans="2:12">
      <c r="B222" s="48" t="s">
        <v>2478</v>
      </c>
      <c r="C222" s="48" t="s">
        <v>2419</v>
      </c>
      <c r="D222" s="16">
        <v>46121</v>
      </c>
      <c r="E222" s="48" t="s">
        <v>2417</v>
      </c>
      <c r="F222" s="17" t="s">
        <v>2</v>
      </c>
      <c r="G222" s="17" t="s">
        <v>70</v>
      </c>
      <c r="H222" s="17" t="s">
        <v>2594</v>
      </c>
      <c r="I222" s="21">
        <v>10000</v>
      </c>
      <c r="J222" s="17" t="s">
        <v>525</v>
      </c>
      <c r="K222" s="20">
        <f>IF(FluxoCaixa1013151419[[#This Row],[Movimento ]]="Saldo Inicial",FluxoCaixa1013151419[[#This Row],[R$ (Valores)]],K221+FluxoCaixa1013151419[[#This Row],[Valores Receitas / Despesas]])</f>
        <v>504479.13</v>
      </c>
      <c r="L222" s="20">
        <f>IF(FluxoCaixa1013151419[[#This Row],[Entrada / Saída]]="Saída",FluxoCaixa1013151419[[#This Row],[R$ (Valores)]]*-1,FluxoCaixa1013151419[[#This Row],[R$ (Valores)]])</f>
        <v>-10000</v>
      </c>
    </row>
    <row r="223" spans="2:12">
      <c r="B223" s="48" t="s">
        <v>2477</v>
      </c>
      <c r="C223" s="48" t="s">
        <v>2419</v>
      </c>
      <c r="D223" s="16">
        <v>46121</v>
      </c>
      <c r="E223" s="48" t="s">
        <v>2417</v>
      </c>
      <c r="F223" s="17" t="s">
        <v>2</v>
      </c>
      <c r="G223" s="17" t="s">
        <v>70</v>
      </c>
      <c r="H223" s="17" t="s">
        <v>2595</v>
      </c>
      <c r="I223" s="21">
        <v>3500</v>
      </c>
      <c r="J223" s="17" t="s">
        <v>525</v>
      </c>
      <c r="K223" s="20">
        <f>IF(FluxoCaixa1013151419[[#This Row],[Movimento ]]="Saldo Inicial",FluxoCaixa1013151419[[#This Row],[R$ (Valores)]],K222+FluxoCaixa1013151419[[#This Row],[Valores Receitas / Despesas]])</f>
        <v>500979.13</v>
      </c>
      <c r="L223" s="20">
        <f>IF(FluxoCaixa1013151419[[#This Row],[Entrada / Saída]]="Saída",FluxoCaixa1013151419[[#This Row],[R$ (Valores)]]*-1,FluxoCaixa1013151419[[#This Row],[R$ (Valores)]])</f>
        <v>-3500</v>
      </c>
    </row>
    <row r="224" spans="2:12">
      <c r="B224" s="48" t="s">
        <v>2477</v>
      </c>
      <c r="C224" s="48" t="s">
        <v>2419</v>
      </c>
      <c r="D224" s="16">
        <v>46121</v>
      </c>
      <c r="E224" s="48" t="s">
        <v>2417</v>
      </c>
      <c r="F224" s="17" t="s">
        <v>2</v>
      </c>
      <c r="G224" s="17" t="s">
        <v>70</v>
      </c>
      <c r="H224" s="17" t="s">
        <v>2136</v>
      </c>
      <c r="I224" s="21">
        <v>11000</v>
      </c>
      <c r="J224" s="17" t="s">
        <v>525</v>
      </c>
      <c r="K224" s="20">
        <f>IF(FluxoCaixa1013151419[[#This Row],[Movimento ]]="Saldo Inicial",FluxoCaixa1013151419[[#This Row],[R$ (Valores)]],K223+FluxoCaixa1013151419[[#This Row],[Valores Receitas / Despesas]])</f>
        <v>489979.13</v>
      </c>
      <c r="L224" s="20">
        <f>IF(FluxoCaixa1013151419[[#This Row],[Entrada / Saída]]="Saída",FluxoCaixa1013151419[[#This Row],[R$ (Valores)]]*-1,FluxoCaixa1013151419[[#This Row],[R$ (Valores)]])</f>
        <v>-11000</v>
      </c>
    </row>
    <row r="225" spans="2:12">
      <c r="B225" s="48" t="s">
        <v>2477</v>
      </c>
      <c r="C225" s="48" t="s">
        <v>2419</v>
      </c>
      <c r="D225" s="16">
        <v>46121</v>
      </c>
      <c r="E225" s="48" t="s">
        <v>2417</v>
      </c>
      <c r="F225" s="17" t="s">
        <v>2</v>
      </c>
      <c r="G225" s="17" t="s">
        <v>70</v>
      </c>
      <c r="H225" s="17" t="s">
        <v>2147</v>
      </c>
      <c r="I225" s="21">
        <v>5941</v>
      </c>
      <c r="J225" s="17" t="s">
        <v>525</v>
      </c>
      <c r="K225" s="20">
        <f>IF(FluxoCaixa1013151419[[#This Row],[Movimento ]]="Saldo Inicial",FluxoCaixa1013151419[[#This Row],[R$ (Valores)]],K224+FluxoCaixa1013151419[[#This Row],[Valores Receitas / Despesas]])</f>
        <v>484038.13</v>
      </c>
      <c r="L225" s="20">
        <f>IF(FluxoCaixa1013151419[[#This Row],[Entrada / Saída]]="Saída",FluxoCaixa1013151419[[#This Row],[R$ (Valores)]]*-1,FluxoCaixa1013151419[[#This Row],[R$ (Valores)]])</f>
        <v>-5941</v>
      </c>
    </row>
    <row r="226" spans="2:12">
      <c r="B226" s="48" t="s">
        <v>2477</v>
      </c>
      <c r="C226" s="48" t="s">
        <v>2419</v>
      </c>
      <c r="D226" s="16">
        <v>46121</v>
      </c>
      <c r="E226" s="48" t="s">
        <v>2417</v>
      </c>
      <c r="F226" s="17" t="s">
        <v>2</v>
      </c>
      <c r="G226" s="17" t="s">
        <v>70</v>
      </c>
      <c r="H226" s="17" t="s">
        <v>1080</v>
      </c>
      <c r="I226" s="21">
        <v>5300</v>
      </c>
      <c r="J226" s="17" t="s">
        <v>525</v>
      </c>
      <c r="K226" s="20">
        <f>IF(FluxoCaixa1013151419[[#This Row],[Movimento ]]="Saldo Inicial",FluxoCaixa1013151419[[#This Row],[R$ (Valores)]],K225+FluxoCaixa1013151419[[#This Row],[Valores Receitas / Despesas]])</f>
        <v>478738.13</v>
      </c>
      <c r="L226" s="20">
        <f>IF(FluxoCaixa1013151419[[#This Row],[Entrada / Saída]]="Saída",FluxoCaixa1013151419[[#This Row],[R$ (Valores)]]*-1,FluxoCaixa1013151419[[#This Row],[R$ (Valores)]])</f>
        <v>-5300</v>
      </c>
    </row>
    <row r="227" spans="2:12">
      <c r="B227" s="48" t="s">
        <v>2477</v>
      </c>
      <c r="C227" s="48" t="s">
        <v>2419</v>
      </c>
      <c r="D227" s="16">
        <v>46121</v>
      </c>
      <c r="E227" s="48" t="s">
        <v>2417</v>
      </c>
      <c r="F227" s="17" t="s">
        <v>2</v>
      </c>
      <c r="G227" s="17" t="s">
        <v>70</v>
      </c>
      <c r="H227" s="17" t="s">
        <v>1178</v>
      </c>
      <c r="I227" s="21">
        <v>16470</v>
      </c>
      <c r="J227" s="17" t="s">
        <v>525</v>
      </c>
      <c r="K227" s="20">
        <f>IF(FluxoCaixa1013151419[[#This Row],[Movimento ]]="Saldo Inicial",FluxoCaixa1013151419[[#This Row],[R$ (Valores)]],K226+FluxoCaixa1013151419[[#This Row],[Valores Receitas / Despesas]])</f>
        <v>462268.13</v>
      </c>
      <c r="L227" s="20">
        <f>IF(FluxoCaixa1013151419[[#This Row],[Entrada / Saída]]="Saída",FluxoCaixa1013151419[[#This Row],[R$ (Valores)]]*-1,FluxoCaixa1013151419[[#This Row],[R$ (Valores)]])</f>
        <v>-16470</v>
      </c>
    </row>
    <row r="228" spans="2:12">
      <c r="B228" s="48" t="s">
        <v>2477</v>
      </c>
      <c r="C228" s="48" t="s">
        <v>2419</v>
      </c>
      <c r="D228" s="16">
        <v>46121</v>
      </c>
      <c r="E228" s="48" t="s">
        <v>2417</v>
      </c>
      <c r="F228" s="17" t="s">
        <v>2</v>
      </c>
      <c r="G228" s="17" t="s">
        <v>70</v>
      </c>
      <c r="H228" s="17" t="s">
        <v>2118</v>
      </c>
      <c r="I228" s="21">
        <v>8600</v>
      </c>
      <c r="J228" s="17" t="s">
        <v>525</v>
      </c>
      <c r="K228" s="20">
        <f>IF(FluxoCaixa1013151419[[#This Row],[Movimento ]]="Saldo Inicial",FluxoCaixa1013151419[[#This Row],[R$ (Valores)]],K227+FluxoCaixa1013151419[[#This Row],[Valores Receitas / Despesas]])</f>
        <v>453668.13</v>
      </c>
      <c r="L228" s="20">
        <f>IF(FluxoCaixa1013151419[[#This Row],[Entrada / Saída]]="Saída",FluxoCaixa1013151419[[#This Row],[R$ (Valores)]]*-1,FluxoCaixa1013151419[[#This Row],[R$ (Valores)]])</f>
        <v>-8600</v>
      </c>
    </row>
    <row r="229" spans="2:12">
      <c r="B229" s="48" t="s">
        <v>2477</v>
      </c>
      <c r="C229" s="48" t="s">
        <v>2419</v>
      </c>
      <c r="D229" s="16">
        <v>46121</v>
      </c>
      <c r="E229" s="48" t="s">
        <v>2417</v>
      </c>
      <c r="F229" s="17" t="s">
        <v>2</v>
      </c>
      <c r="G229" s="17" t="s">
        <v>70</v>
      </c>
      <c r="H229" s="17" t="s">
        <v>2138</v>
      </c>
      <c r="I229" s="21">
        <v>9000</v>
      </c>
      <c r="J229" s="17" t="s">
        <v>525</v>
      </c>
      <c r="K229" s="20">
        <f>IF(FluxoCaixa1013151419[[#This Row],[Movimento ]]="Saldo Inicial",FluxoCaixa1013151419[[#This Row],[R$ (Valores)]],K228+FluxoCaixa1013151419[[#This Row],[Valores Receitas / Despesas]])</f>
        <v>444668.13</v>
      </c>
      <c r="L229" s="20">
        <f>IF(FluxoCaixa1013151419[[#This Row],[Entrada / Saída]]="Saída",FluxoCaixa1013151419[[#This Row],[R$ (Valores)]]*-1,FluxoCaixa1013151419[[#This Row],[R$ (Valores)]])</f>
        <v>-9000</v>
      </c>
    </row>
    <row r="230" spans="2:12">
      <c r="B230" s="48" t="s">
        <v>2477</v>
      </c>
      <c r="C230" s="48" t="s">
        <v>2419</v>
      </c>
      <c r="D230" s="16">
        <v>46121</v>
      </c>
      <c r="E230" s="48" t="s">
        <v>2417</v>
      </c>
      <c r="F230" s="17" t="s">
        <v>2</v>
      </c>
      <c r="G230" s="17" t="s">
        <v>70</v>
      </c>
      <c r="H230" s="17" t="s">
        <v>1580</v>
      </c>
      <c r="I230" s="21">
        <v>21000</v>
      </c>
      <c r="J230" s="17" t="s">
        <v>525</v>
      </c>
      <c r="K230" s="20">
        <f>IF(FluxoCaixa1013151419[[#This Row],[Movimento ]]="Saldo Inicial",FluxoCaixa1013151419[[#This Row],[R$ (Valores)]],K229+FluxoCaixa1013151419[[#This Row],[Valores Receitas / Despesas]])</f>
        <v>423668.13</v>
      </c>
      <c r="L230" s="20">
        <f>IF(FluxoCaixa1013151419[[#This Row],[Entrada / Saída]]="Saída",FluxoCaixa1013151419[[#This Row],[R$ (Valores)]]*-1,FluxoCaixa1013151419[[#This Row],[R$ (Valores)]])</f>
        <v>-21000</v>
      </c>
    </row>
    <row r="231" spans="2:12">
      <c r="B231" s="48" t="s">
        <v>2477</v>
      </c>
      <c r="C231" s="48" t="s">
        <v>2419</v>
      </c>
      <c r="D231" s="16">
        <v>46121</v>
      </c>
      <c r="E231" s="48" t="s">
        <v>2417</v>
      </c>
      <c r="F231" s="17" t="s">
        <v>2</v>
      </c>
      <c r="G231" s="17" t="s">
        <v>70</v>
      </c>
      <c r="H231" s="17" t="s">
        <v>2139</v>
      </c>
      <c r="I231" s="21">
        <v>10500</v>
      </c>
      <c r="J231" s="17" t="s">
        <v>525</v>
      </c>
      <c r="K231" s="20">
        <f>IF(FluxoCaixa1013151419[[#This Row],[Movimento ]]="Saldo Inicial",FluxoCaixa1013151419[[#This Row],[R$ (Valores)]],K230+FluxoCaixa1013151419[[#This Row],[Valores Receitas / Despesas]])</f>
        <v>413168.13</v>
      </c>
      <c r="L231" s="20">
        <f>IF(FluxoCaixa1013151419[[#This Row],[Entrada / Saída]]="Saída",FluxoCaixa1013151419[[#This Row],[R$ (Valores)]]*-1,FluxoCaixa1013151419[[#This Row],[R$ (Valores)]])</f>
        <v>-10500</v>
      </c>
    </row>
    <row r="232" spans="2:12">
      <c r="B232" s="48" t="s">
        <v>2477</v>
      </c>
      <c r="C232" s="48" t="s">
        <v>2419</v>
      </c>
      <c r="D232" s="16">
        <v>46121</v>
      </c>
      <c r="E232" s="48" t="s">
        <v>2417</v>
      </c>
      <c r="F232" s="17" t="s">
        <v>2</v>
      </c>
      <c r="G232" s="17" t="s">
        <v>70</v>
      </c>
      <c r="H232" s="17" t="s">
        <v>2140</v>
      </c>
      <c r="I232" s="21">
        <v>18066</v>
      </c>
      <c r="J232" s="17" t="s">
        <v>525</v>
      </c>
      <c r="K232" s="20">
        <f>IF(FluxoCaixa1013151419[[#This Row],[Movimento ]]="Saldo Inicial",FluxoCaixa1013151419[[#This Row],[R$ (Valores)]],K231+FluxoCaixa1013151419[[#This Row],[Valores Receitas / Despesas]])</f>
        <v>395102.13</v>
      </c>
      <c r="L232" s="20">
        <f>IF(FluxoCaixa1013151419[[#This Row],[Entrada / Saída]]="Saída",FluxoCaixa1013151419[[#This Row],[R$ (Valores)]]*-1,FluxoCaixa1013151419[[#This Row],[R$ (Valores)]])</f>
        <v>-18066</v>
      </c>
    </row>
    <row r="233" spans="2:12">
      <c r="B233" s="48" t="s">
        <v>2477</v>
      </c>
      <c r="C233" s="48" t="s">
        <v>2419</v>
      </c>
      <c r="D233" s="16">
        <v>46121</v>
      </c>
      <c r="E233" s="48" t="s">
        <v>2417</v>
      </c>
      <c r="F233" s="17" t="s">
        <v>2</v>
      </c>
      <c r="G233" s="17" t="s">
        <v>70</v>
      </c>
      <c r="H233" s="17" t="s">
        <v>1584</v>
      </c>
      <c r="I233" s="21">
        <v>10000</v>
      </c>
      <c r="J233" s="17" t="s">
        <v>525</v>
      </c>
      <c r="K233" s="20">
        <f>IF(FluxoCaixa1013151419[[#This Row],[Movimento ]]="Saldo Inicial",FluxoCaixa1013151419[[#This Row],[R$ (Valores)]],K232+FluxoCaixa1013151419[[#This Row],[Valores Receitas / Despesas]])</f>
        <v>385102.13</v>
      </c>
      <c r="L233" s="20">
        <f>IF(FluxoCaixa1013151419[[#This Row],[Entrada / Saída]]="Saída",FluxoCaixa1013151419[[#This Row],[R$ (Valores)]]*-1,FluxoCaixa1013151419[[#This Row],[R$ (Valores)]])</f>
        <v>-10000</v>
      </c>
    </row>
    <row r="234" spans="2:12">
      <c r="B234" s="48" t="s">
        <v>2477</v>
      </c>
      <c r="C234" s="48" t="s">
        <v>2419</v>
      </c>
      <c r="D234" s="16">
        <v>46121</v>
      </c>
      <c r="E234" s="48" t="s">
        <v>2417</v>
      </c>
      <c r="F234" s="17" t="s">
        <v>2</v>
      </c>
      <c r="G234" s="17" t="s">
        <v>70</v>
      </c>
      <c r="H234" s="17" t="s">
        <v>2119</v>
      </c>
      <c r="I234" s="21">
        <v>2500</v>
      </c>
      <c r="J234" s="17" t="s">
        <v>525</v>
      </c>
      <c r="K234" s="20">
        <f>IF(FluxoCaixa1013151419[[#This Row],[Movimento ]]="Saldo Inicial",FluxoCaixa1013151419[[#This Row],[R$ (Valores)]],K233+FluxoCaixa1013151419[[#This Row],[Valores Receitas / Despesas]])</f>
        <v>382602.13</v>
      </c>
      <c r="L234" s="20">
        <f>IF(FluxoCaixa1013151419[[#This Row],[Entrada / Saída]]="Saída",FluxoCaixa1013151419[[#This Row],[R$ (Valores)]]*-1,FluxoCaixa1013151419[[#This Row],[R$ (Valores)]])</f>
        <v>-2500</v>
      </c>
    </row>
    <row r="235" spans="2:12">
      <c r="B235" s="48" t="s">
        <v>2477</v>
      </c>
      <c r="C235" s="48" t="s">
        <v>2419</v>
      </c>
      <c r="D235" s="16">
        <v>46121</v>
      </c>
      <c r="E235" s="48" t="s">
        <v>2417</v>
      </c>
      <c r="F235" s="17" t="s">
        <v>2</v>
      </c>
      <c r="G235" s="17" t="s">
        <v>70</v>
      </c>
      <c r="H235" s="17" t="s">
        <v>2141</v>
      </c>
      <c r="I235" s="21">
        <v>9500</v>
      </c>
      <c r="J235" s="17" t="s">
        <v>525</v>
      </c>
      <c r="K235" s="20">
        <f>IF(FluxoCaixa1013151419[[#This Row],[Movimento ]]="Saldo Inicial",FluxoCaixa1013151419[[#This Row],[R$ (Valores)]],K234+FluxoCaixa1013151419[[#This Row],[Valores Receitas / Despesas]])</f>
        <v>373102.13</v>
      </c>
      <c r="L235" s="20">
        <f>IF(FluxoCaixa1013151419[[#This Row],[Entrada / Saída]]="Saída",FluxoCaixa1013151419[[#This Row],[R$ (Valores)]]*-1,FluxoCaixa1013151419[[#This Row],[R$ (Valores)]])</f>
        <v>-9500</v>
      </c>
    </row>
    <row r="236" spans="2:12">
      <c r="B236" s="48" t="s">
        <v>2477</v>
      </c>
      <c r="C236" s="48" t="s">
        <v>2419</v>
      </c>
      <c r="D236" s="16">
        <v>46121</v>
      </c>
      <c r="E236" s="48" t="s">
        <v>2417</v>
      </c>
      <c r="F236" s="17" t="s">
        <v>2</v>
      </c>
      <c r="G236" s="17" t="s">
        <v>70</v>
      </c>
      <c r="H236" s="17" t="s">
        <v>2148</v>
      </c>
      <c r="I236" s="21">
        <v>48155.5</v>
      </c>
      <c r="J236" s="17" t="s">
        <v>525</v>
      </c>
      <c r="K236" s="20">
        <f>IF(FluxoCaixa1013151419[[#This Row],[Movimento ]]="Saldo Inicial",FluxoCaixa1013151419[[#This Row],[R$ (Valores)]],K235+FluxoCaixa1013151419[[#This Row],[Valores Receitas / Despesas]])</f>
        <v>324946.63</v>
      </c>
      <c r="L236" s="20">
        <f>IF(FluxoCaixa1013151419[[#This Row],[Entrada / Saída]]="Saída",FluxoCaixa1013151419[[#This Row],[R$ (Valores)]]*-1,FluxoCaixa1013151419[[#This Row],[R$ (Valores)]])</f>
        <v>-48155.5</v>
      </c>
    </row>
    <row r="237" spans="2:12">
      <c r="B237" s="48" t="s">
        <v>2477</v>
      </c>
      <c r="C237" s="48" t="s">
        <v>2419</v>
      </c>
      <c r="D237" s="16">
        <v>46121</v>
      </c>
      <c r="E237" s="48" t="s">
        <v>2417</v>
      </c>
      <c r="F237" s="17" t="s">
        <v>2</v>
      </c>
      <c r="G237" s="17" t="s">
        <v>70</v>
      </c>
      <c r="H237" s="17" t="s">
        <v>2596</v>
      </c>
      <c r="I237" s="21">
        <v>10500</v>
      </c>
      <c r="J237" s="17" t="s">
        <v>525</v>
      </c>
      <c r="K237" s="20">
        <f>IF(FluxoCaixa1013151419[[#This Row],[Movimento ]]="Saldo Inicial",FluxoCaixa1013151419[[#This Row],[R$ (Valores)]],K236+FluxoCaixa1013151419[[#This Row],[Valores Receitas / Despesas]])</f>
        <v>314446.63</v>
      </c>
      <c r="L237" s="20">
        <f>IF(FluxoCaixa1013151419[[#This Row],[Entrada / Saída]]="Saída",FluxoCaixa1013151419[[#This Row],[R$ (Valores)]]*-1,FluxoCaixa1013151419[[#This Row],[R$ (Valores)]])</f>
        <v>-10500</v>
      </c>
    </row>
    <row r="238" spans="2:12">
      <c r="B238" s="48" t="s">
        <v>2477</v>
      </c>
      <c r="C238" s="48" t="s">
        <v>2419</v>
      </c>
      <c r="D238" s="16">
        <v>46121</v>
      </c>
      <c r="E238" s="48" t="s">
        <v>2417</v>
      </c>
      <c r="F238" s="17" t="s">
        <v>2</v>
      </c>
      <c r="G238" s="17" t="s">
        <v>70</v>
      </c>
      <c r="H238" s="17" t="s">
        <v>2143</v>
      </c>
      <c r="I238" s="21">
        <v>4500</v>
      </c>
      <c r="J238" s="17" t="s">
        <v>525</v>
      </c>
      <c r="K238" s="20">
        <f>IF(FluxoCaixa1013151419[[#This Row],[Movimento ]]="Saldo Inicial",FluxoCaixa1013151419[[#This Row],[R$ (Valores)]],K237+FluxoCaixa1013151419[[#This Row],[Valores Receitas / Despesas]])</f>
        <v>309946.63</v>
      </c>
      <c r="L238" s="20">
        <f>IF(FluxoCaixa1013151419[[#This Row],[Entrada / Saída]]="Saída",FluxoCaixa1013151419[[#This Row],[R$ (Valores)]]*-1,FluxoCaixa1013151419[[#This Row],[R$ (Valores)]])</f>
        <v>-4500</v>
      </c>
    </row>
    <row r="239" spans="2:12">
      <c r="B239" s="48" t="s">
        <v>2477</v>
      </c>
      <c r="C239" s="48" t="s">
        <v>2419</v>
      </c>
      <c r="D239" s="16">
        <v>46121</v>
      </c>
      <c r="E239" s="48" t="s">
        <v>2417</v>
      </c>
      <c r="F239" s="17" t="s">
        <v>2</v>
      </c>
      <c r="G239" s="17" t="s">
        <v>70</v>
      </c>
      <c r="H239" s="17" t="s">
        <v>2146</v>
      </c>
      <c r="I239" s="21">
        <v>11000</v>
      </c>
      <c r="J239" s="17" t="s">
        <v>525</v>
      </c>
      <c r="K239" s="20">
        <f>IF(FluxoCaixa1013151419[[#This Row],[Movimento ]]="Saldo Inicial",FluxoCaixa1013151419[[#This Row],[R$ (Valores)]],K238+FluxoCaixa1013151419[[#This Row],[Valores Receitas / Despesas]])</f>
        <v>298946.63</v>
      </c>
      <c r="L239" s="20">
        <f>IF(FluxoCaixa1013151419[[#This Row],[Entrada / Saída]]="Saída",FluxoCaixa1013151419[[#This Row],[R$ (Valores)]]*-1,FluxoCaixa1013151419[[#This Row],[R$ (Valores)]])</f>
        <v>-11000</v>
      </c>
    </row>
    <row r="240" spans="2:12">
      <c r="B240" s="48" t="s">
        <v>2477</v>
      </c>
      <c r="C240" s="48" t="s">
        <v>2419</v>
      </c>
      <c r="D240" s="16">
        <v>46121</v>
      </c>
      <c r="E240" s="48" t="s">
        <v>2417</v>
      </c>
      <c r="F240" s="17" t="s">
        <v>2</v>
      </c>
      <c r="G240" s="17" t="s">
        <v>70</v>
      </c>
      <c r="H240" s="17" t="s">
        <v>2149</v>
      </c>
      <c r="I240" s="21">
        <v>55287</v>
      </c>
      <c r="J240" s="17" t="s">
        <v>525</v>
      </c>
      <c r="K240" s="20">
        <f>IF(FluxoCaixa1013151419[[#This Row],[Movimento ]]="Saldo Inicial",FluxoCaixa1013151419[[#This Row],[R$ (Valores)]],K239+FluxoCaixa1013151419[[#This Row],[Valores Receitas / Despesas]])</f>
        <v>243659.63</v>
      </c>
      <c r="L240" s="20">
        <f>IF(FluxoCaixa1013151419[[#This Row],[Entrada / Saída]]="Saída",FluxoCaixa1013151419[[#This Row],[R$ (Valores)]]*-1,FluxoCaixa1013151419[[#This Row],[R$ (Valores)]])</f>
        <v>-55287</v>
      </c>
    </row>
    <row r="241" spans="2:12">
      <c r="B241" s="48" t="s">
        <v>2477</v>
      </c>
      <c r="C241" s="48" t="s">
        <v>2419</v>
      </c>
      <c r="D241" s="16">
        <v>46121</v>
      </c>
      <c r="E241" s="48" t="s">
        <v>2417</v>
      </c>
      <c r="F241" s="17" t="s">
        <v>2</v>
      </c>
      <c r="G241" s="17" t="s">
        <v>70</v>
      </c>
      <c r="H241" s="17" t="s">
        <v>2145</v>
      </c>
      <c r="I241" s="21">
        <v>10000</v>
      </c>
      <c r="J241" s="17" t="s">
        <v>525</v>
      </c>
      <c r="K241" s="20">
        <f>IF(FluxoCaixa1013151419[[#This Row],[Movimento ]]="Saldo Inicial",FluxoCaixa1013151419[[#This Row],[R$ (Valores)]],K240+FluxoCaixa1013151419[[#This Row],[Valores Receitas / Despesas]])</f>
        <v>233659.63</v>
      </c>
      <c r="L241" s="20">
        <f>IF(FluxoCaixa1013151419[[#This Row],[Entrada / Saída]]="Saída",FluxoCaixa1013151419[[#This Row],[R$ (Valores)]]*-1,FluxoCaixa1013151419[[#This Row],[R$ (Valores)]])</f>
        <v>-10000</v>
      </c>
    </row>
    <row r="242" spans="2:12">
      <c r="B242" s="48" t="s">
        <v>2478</v>
      </c>
      <c r="C242" s="48" t="s">
        <v>2419</v>
      </c>
      <c r="D242" s="16">
        <v>46121</v>
      </c>
      <c r="E242" s="48" t="s">
        <v>2413</v>
      </c>
      <c r="F242" s="17" t="s">
        <v>1</v>
      </c>
      <c r="G242" s="17" t="s">
        <v>75</v>
      </c>
      <c r="H242" s="17" t="s">
        <v>75</v>
      </c>
      <c r="I242" s="21">
        <v>350000</v>
      </c>
      <c r="J242" s="17" t="s">
        <v>525</v>
      </c>
      <c r="K242" s="20">
        <f>IF(FluxoCaixa1013151419[[#This Row],[Movimento ]]="Saldo Inicial",FluxoCaixa1013151419[[#This Row],[R$ (Valores)]],K241+FluxoCaixa1013151419[[#This Row],[Valores Receitas / Despesas]])</f>
        <v>583659.63</v>
      </c>
      <c r="L242" s="20">
        <f>IF(FluxoCaixa1013151419[[#This Row],[Entrada / Saída]]="Saída",FluxoCaixa1013151419[[#This Row],[R$ (Valores)]]*-1,FluxoCaixa1013151419[[#This Row],[R$ (Valores)]])</f>
        <v>350000</v>
      </c>
    </row>
    <row r="243" spans="2:12">
      <c r="B243" s="48" t="s">
        <v>2478</v>
      </c>
      <c r="C243" s="48" t="s">
        <v>2419</v>
      </c>
      <c r="D243" s="16">
        <v>46121</v>
      </c>
      <c r="E243" s="48" t="s">
        <v>2413</v>
      </c>
      <c r="F243" s="17" t="s">
        <v>2</v>
      </c>
      <c r="G243" s="17" t="s">
        <v>36</v>
      </c>
      <c r="H243" s="17" t="s">
        <v>1508</v>
      </c>
      <c r="I243" s="21">
        <v>8000</v>
      </c>
      <c r="J243" s="17" t="s">
        <v>525</v>
      </c>
      <c r="K243" s="20">
        <f>IF(FluxoCaixa1013151419[[#This Row],[Movimento ]]="Saldo Inicial",FluxoCaixa1013151419[[#This Row],[R$ (Valores)]],K242+FluxoCaixa1013151419[[#This Row],[Valores Receitas / Despesas]])</f>
        <v>575659.63</v>
      </c>
      <c r="L243" s="20">
        <f>IF(FluxoCaixa1013151419[[#This Row],[Entrada / Saída]]="Saída",FluxoCaixa1013151419[[#This Row],[R$ (Valores)]]*-1,FluxoCaixa1013151419[[#This Row],[R$ (Valores)]])</f>
        <v>-8000</v>
      </c>
    </row>
    <row r="244" spans="2:12">
      <c r="B244" s="48" t="s">
        <v>2478</v>
      </c>
      <c r="C244" s="48" t="s">
        <v>2419</v>
      </c>
      <c r="D244" s="16">
        <v>46121</v>
      </c>
      <c r="E244" s="48" t="s">
        <v>2413</v>
      </c>
      <c r="F244" s="17" t="s">
        <v>2</v>
      </c>
      <c r="G244" s="17" t="s">
        <v>79</v>
      </c>
      <c r="H244" s="17" t="s">
        <v>2195</v>
      </c>
      <c r="I244" s="21">
        <v>80</v>
      </c>
      <c r="J244" s="17" t="s">
        <v>525</v>
      </c>
      <c r="K244" s="20">
        <f>IF(FluxoCaixa1013151419[[#This Row],[Movimento ]]="Saldo Inicial",FluxoCaixa1013151419[[#This Row],[R$ (Valores)]],K243+FluxoCaixa1013151419[[#This Row],[Valores Receitas / Despesas]])</f>
        <v>575579.63</v>
      </c>
      <c r="L244" s="20">
        <f>IF(FluxoCaixa1013151419[[#This Row],[Entrada / Saída]]="Saída",FluxoCaixa1013151419[[#This Row],[R$ (Valores)]]*-1,FluxoCaixa1013151419[[#This Row],[R$ (Valores)]])</f>
        <v>-80</v>
      </c>
    </row>
    <row r="245" spans="2:12">
      <c r="B245" s="48" t="s">
        <v>2478</v>
      </c>
      <c r="C245" s="48" t="s">
        <v>2419</v>
      </c>
      <c r="D245" s="16">
        <v>46122</v>
      </c>
      <c r="E245" s="48" t="s">
        <v>2413</v>
      </c>
      <c r="F245" s="17" t="s">
        <v>2</v>
      </c>
      <c r="G245" s="17" t="s">
        <v>511</v>
      </c>
      <c r="H245" s="17" t="s">
        <v>2597</v>
      </c>
      <c r="I245" s="21">
        <v>600</v>
      </c>
      <c r="J245" s="17" t="s">
        <v>525</v>
      </c>
      <c r="K245" s="20">
        <f>IF(FluxoCaixa1013151419[[#This Row],[Movimento ]]="Saldo Inicial",FluxoCaixa1013151419[[#This Row],[R$ (Valores)]],K244+FluxoCaixa1013151419[[#This Row],[Valores Receitas / Despesas]])</f>
        <v>574979.63</v>
      </c>
      <c r="L245" s="20">
        <f>IF(FluxoCaixa1013151419[[#This Row],[Entrada / Saída]]="Saída",FluxoCaixa1013151419[[#This Row],[R$ (Valores)]]*-1,FluxoCaixa1013151419[[#This Row],[R$ (Valores)]])</f>
        <v>-600</v>
      </c>
    </row>
    <row r="246" spans="2:12">
      <c r="B246" s="48" t="s">
        <v>2477</v>
      </c>
      <c r="C246" s="48" t="s">
        <v>2419</v>
      </c>
      <c r="D246" s="16">
        <v>46122</v>
      </c>
      <c r="E246" s="48" t="s">
        <v>2413</v>
      </c>
      <c r="F246" s="17" t="s">
        <v>2</v>
      </c>
      <c r="G246" s="17" t="s">
        <v>508</v>
      </c>
      <c r="H246" s="17" t="s">
        <v>2598</v>
      </c>
      <c r="I246" s="21">
        <v>115.8</v>
      </c>
      <c r="J246" s="17" t="s">
        <v>525</v>
      </c>
      <c r="K246" s="20">
        <f>IF(FluxoCaixa1013151419[[#This Row],[Movimento ]]="Saldo Inicial",FluxoCaixa1013151419[[#This Row],[R$ (Valores)]],K245+FluxoCaixa1013151419[[#This Row],[Valores Receitas / Despesas]])</f>
        <v>574863.82999999996</v>
      </c>
      <c r="L246" s="20">
        <f>IF(FluxoCaixa1013151419[[#This Row],[Entrada / Saída]]="Saída",FluxoCaixa1013151419[[#This Row],[R$ (Valores)]]*-1,FluxoCaixa1013151419[[#This Row],[R$ (Valores)]])</f>
        <v>-115.8</v>
      </c>
    </row>
    <row r="247" spans="2:12">
      <c r="B247" s="48" t="s">
        <v>2477</v>
      </c>
      <c r="C247" s="48" t="s">
        <v>2419</v>
      </c>
      <c r="D247" s="16">
        <v>46122</v>
      </c>
      <c r="E247" s="48" t="s">
        <v>2413</v>
      </c>
      <c r="F247" s="17" t="s">
        <v>2</v>
      </c>
      <c r="G247" s="17" t="s">
        <v>14</v>
      </c>
      <c r="H247" s="17" t="s">
        <v>888</v>
      </c>
      <c r="I247" s="21">
        <v>249.07</v>
      </c>
      <c r="J247" s="17" t="s">
        <v>525</v>
      </c>
      <c r="K247" s="20">
        <f>IF(FluxoCaixa1013151419[[#This Row],[Movimento ]]="Saldo Inicial",FluxoCaixa1013151419[[#This Row],[R$ (Valores)]],K246+FluxoCaixa1013151419[[#This Row],[Valores Receitas / Despesas]])</f>
        <v>574614.76</v>
      </c>
      <c r="L247" s="20">
        <f>IF(FluxoCaixa1013151419[[#This Row],[Entrada / Saída]]="Saída",FluxoCaixa1013151419[[#This Row],[R$ (Valores)]]*-1,FluxoCaixa1013151419[[#This Row],[R$ (Valores)]])</f>
        <v>-249.07</v>
      </c>
    </row>
    <row r="248" spans="2:12">
      <c r="B248" s="48" t="s">
        <v>2477</v>
      </c>
      <c r="C248" s="48" t="s">
        <v>2419</v>
      </c>
      <c r="D248" s="16">
        <v>46122</v>
      </c>
      <c r="E248" s="48" t="s">
        <v>2413</v>
      </c>
      <c r="F248" s="17" t="s">
        <v>2</v>
      </c>
      <c r="G248" s="17" t="s">
        <v>14</v>
      </c>
      <c r="H248" s="17" t="s">
        <v>2599</v>
      </c>
      <c r="I248" s="21">
        <v>216.67</v>
      </c>
      <c r="J248" s="17" t="s">
        <v>525</v>
      </c>
      <c r="K248" s="20">
        <f>IF(FluxoCaixa1013151419[[#This Row],[Movimento ]]="Saldo Inicial",FluxoCaixa1013151419[[#This Row],[R$ (Valores)]],K247+FluxoCaixa1013151419[[#This Row],[Valores Receitas / Despesas]])</f>
        <v>574398.09</v>
      </c>
      <c r="L248" s="20">
        <f>IF(FluxoCaixa1013151419[[#This Row],[Entrada / Saída]]="Saída",FluxoCaixa1013151419[[#This Row],[R$ (Valores)]]*-1,FluxoCaixa1013151419[[#This Row],[R$ (Valores)]])</f>
        <v>-216.67</v>
      </c>
    </row>
    <row r="249" spans="2:12">
      <c r="B249" s="48" t="s">
        <v>2477</v>
      </c>
      <c r="C249" s="48" t="s">
        <v>2419</v>
      </c>
      <c r="D249" s="16">
        <v>46122</v>
      </c>
      <c r="E249" s="48" t="s">
        <v>2413</v>
      </c>
      <c r="F249" s="17" t="s">
        <v>2</v>
      </c>
      <c r="G249" s="17" t="s">
        <v>14</v>
      </c>
      <c r="H249" s="17" t="s">
        <v>896</v>
      </c>
      <c r="I249" s="21">
        <v>148.9</v>
      </c>
      <c r="J249" s="17" t="s">
        <v>525</v>
      </c>
      <c r="K249" s="20">
        <f>IF(FluxoCaixa1013151419[[#This Row],[Movimento ]]="Saldo Inicial",FluxoCaixa1013151419[[#This Row],[R$ (Valores)]],K248+FluxoCaixa1013151419[[#This Row],[Valores Receitas / Despesas]])</f>
        <v>574249.18999999994</v>
      </c>
      <c r="L249" s="20">
        <f>IF(FluxoCaixa1013151419[[#This Row],[Entrada / Saída]]="Saída",FluxoCaixa1013151419[[#This Row],[R$ (Valores)]]*-1,FluxoCaixa1013151419[[#This Row],[R$ (Valores)]])</f>
        <v>-148.9</v>
      </c>
    </row>
    <row r="250" spans="2:12">
      <c r="B250" s="48" t="s">
        <v>2477</v>
      </c>
      <c r="C250" s="48" t="s">
        <v>2419</v>
      </c>
      <c r="D250" s="16">
        <v>46122</v>
      </c>
      <c r="E250" s="48" t="s">
        <v>2413</v>
      </c>
      <c r="F250" s="17" t="s">
        <v>2</v>
      </c>
      <c r="G250" s="17" t="s">
        <v>14</v>
      </c>
      <c r="H250" s="17" t="s">
        <v>875</v>
      </c>
      <c r="I250" s="21">
        <v>254.86</v>
      </c>
      <c r="J250" s="17" t="s">
        <v>525</v>
      </c>
      <c r="K250" s="20">
        <f>IF(FluxoCaixa1013151419[[#This Row],[Movimento ]]="Saldo Inicial",FluxoCaixa1013151419[[#This Row],[R$ (Valores)]],K249+FluxoCaixa1013151419[[#This Row],[Valores Receitas / Despesas]])</f>
        <v>573994.32999999996</v>
      </c>
      <c r="L250" s="20">
        <f>IF(FluxoCaixa1013151419[[#This Row],[Entrada / Saída]]="Saída",FluxoCaixa1013151419[[#This Row],[R$ (Valores)]]*-1,FluxoCaixa1013151419[[#This Row],[R$ (Valores)]])</f>
        <v>-254.86</v>
      </c>
    </row>
    <row r="251" spans="2:12">
      <c r="B251" s="48" t="s">
        <v>2477</v>
      </c>
      <c r="C251" s="48" t="s">
        <v>2419</v>
      </c>
      <c r="D251" s="16">
        <v>46122</v>
      </c>
      <c r="E251" s="48" t="s">
        <v>2413</v>
      </c>
      <c r="F251" s="17" t="s">
        <v>2</v>
      </c>
      <c r="G251" s="17" t="s">
        <v>14</v>
      </c>
      <c r="H251" s="17" t="s">
        <v>881</v>
      </c>
      <c r="I251" s="21">
        <v>143.34</v>
      </c>
      <c r="J251" s="17" t="s">
        <v>525</v>
      </c>
      <c r="K251" s="20">
        <f>IF(FluxoCaixa1013151419[[#This Row],[Movimento ]]="Saldo Inicial",FluxoCaixa1013151419[[#This Row],[R$ (Valores)]],K250+FluxoCaixa1013151419[[#This Row],[Valores Receitas / Despesas]])</f>
        <v>573850.99</v>
      </c>
      <c r="L251" s="20">
        <f>IF(FluxoCaixa1013151419[[#This Row],[Entrada / Saída]]="Saída",FluxoCaixa1013151419[[#This Row],[R$ (Valores)]]*-1,FluxoCaixa1013151419[[#This Row],[R$ (Valores)]])</f>
        <v>-143.34</v>
      </c>
    </row>
    <row r="252" spans="2:12">
      <c r="B252" s="48" t="s">
        <v>2477</v>
      </c>
      <c r="C252" s="48" t="s">
        <v>2419</v>
      </c>
      <c r="D252" s="16">
        <v>46122</v>
      </c>
      <c r="E252" s="48" t="s">
        <v>2413</v>
      </c>
      <c r="F252" s="17" t="s">
        <v>2</v>
      </c>
      <c r="G252" s="17" t="s">
        <v>14</v>
      </c>
      <c r="H252" s="17" t="s">
        <v>883</v>
      </c>
      <c r="I252" s="21">
        <v>124.82</v>
      </c>
      <c r="J252" s="17" t="s">
        <v>525</v>
      </c>
      <c r="K252" s="20">
        <f>IF(FluxoCaixa1013151419[[#This Row],[Movimento ]]="Saldo Inicial",FluxoCaixa1013151419[[#This Row],[R$ (Valores)]],K251+FluxoCaixa1013151419[[#This Row],[Valores Receitas / Despesas]])</f>
        <v>573726.17000000004</v>
      </c>
      <c r="L252" s="20">
        <f>IF(FluxoCaixa1013151419[[#This Row],[Entrada / Saída]]="Saída",FluxoCaixa1013151419[[#This Row],[R$ (Valores)]]*-1,FluxoCaixa1013151419[[#This Row],[R$ (Valores)]])</f>
        <v>-124.82</v>
      </c>
    </row>
    <row r="253" spans="2:12">
      <c r="B253" s="48" t="s">
        <v>2477</v>
      </c>
      <c r="C253" s="48" t="s">
        <v>2419</v>
      </c>
      <c r="D253" s="16">
        <v>46122</v>
      </c>
      <c r="E253" s="48" t="s">
        <v>2413</v>
      </c>
      <c r="F253" s="17" t="s">
        <v>2</v>
      </c>
      <c r="G253" s="17" t="s">
        <v>14</v>
      </c>
      <c r="H253" s="17" t="s">
        <v>895</v>
      </c>
      <c r="I253" s="21">
        <v>185.19</v>
      </c>
      <c r="J253" s="17" t="s">
        <v>525</v>
      </c>
      <c r="K253" s="20">
        <f>IF(FluxoCaixa1013151419[[#This Row],[Movimento ]]="Saldo Inicial",FluxoCaixa1013151419[[#This Row],[R$ (Valores)]],K252+FluxoCaixa1013151419[[#This Row],[Valores Receitas / Despesas]])</f>
        <v>573540.9800000001</v>
      </c>
      <c r="L253" s="20">
        <f>IF(FluxoCaixa1013151419[[#This Row],[Entrada / Saída]]="Saída",FluxoCaixa1013151419[[#This Row],[R$ (Valores)]]*-1,FluxoCaixa1013151419[[#This Row],[R$ (Valores)]])</f>
        <v>-185.19</v>
      </c>
    </row>
    <row r="254" spans="2:12">
      <c r="B254" s="48" t="s">
        <v>2477</v>
      </c>
      <c r="C254" s="48" t="s">
        <v>2419</v>
      </c>
      <c r="D254" s="16">
        <v>46122</v>
      </c>
      <c r="E254" s="48" t="s">
        <v>2413</v>
      </c>
      <c r="F254" s="17" t="s">
        <v>2</v>
      </c>
      <c r="G254" s="17" t="s">
        <v>14</v>
      </c>
      <c r="H254" s="17" t="s">
        <v>894</v>
      </c>
      <c r="I254" s="21">
        <v>148.9</v>
      </c>
      <c r="J254" s="17" t="s">
        <v>525</v>
      </c>
      <c r="K254" s="20">
        <f>IF(FluxoCaixa1013151419[[#This Row],[Movimento ]]="Saldo Inicial",FluxoCaixa1013151419[[#This Row],[R$ (Valores)]],K253+FluxoCaixa1013151419[[#This Row],[Valores Receitas / Despesas]])</f>
        <v>573392.08000000007</v>
      </c>
      <c r="L254" s="20">
        <f>IF(FluxoCaixa1013151419[[#This Row],[Entrada / Saída]]="Saída",FluxoCaixa1013151419[[#This Row],[R$ (Valores)]]*-1,FluxoCaixa1013151419[[#This Row],[R$ (Valores)]])</f>
        <v>-148.9</v>
      </c>
    </row>
    <row r="255" spans="2:12">
      <c r="B255" s="48" t="s">
        <v>2477</v>
      </c>
      <c r="C255" s="48" t="s">
        <v>2419</v>
      </c>
      <c r="D255" s="16">
        <v>46122</v>
      </c>
      <c r="E255" s="48" t="s">
        <v>2413</v>
      </c>
      <c r="F255" s="17" t="s">
        <v>2</v>
      </c>
      <c r="G255" s="17" t="s">
        <v>14</v>
      </c>
      <c r="H255" s="17" t="s">
        <v>889</v>
      </c>
      <c r="I255" s="21">
        <v>214.99</v>
      </c>
      <c r="J255" s="17" t="s">
        <v>525</v>
      </c>
      <c r="K255" s="20">
        <f>IF(FluxoCaixa1013151419[[#This Row],[Movimento ]]="Saldo Inicial",FluxoCaixa1013151419[[#This Row],[R$ (Valores)]],K254+FluxoCaixa1013151419[[#This Row],[Valores Receitas / Despesas]])</f>
        <v>573177.09000000008</v>
      </c>
      <c r="L255" s="20">
        <f>IF(FluxoCaixa1013151419[[#This Row],[Entrada / Saída]]="Saída",FluxoCaixa1013151419[[#This Row],[R$ (Valores)]]*-1,FluxoCaixa1013151419[[#This Row],[R$ (Valores)]])</f>
        <v>-214.99</v>
      </c>
    </row>
    <row r="256" spans="2:12">
      <c r="B256" s="48" t="s">
        <v>2477</v>
      </c>
      <c r="C256" s="48" t="s">
        <v>2419</v>
      </c>
      <c r="D256" s="16">
        <v>46122</v>
      </c>
      <c r="E256" s="48" t="s">
        <v>2413</v>
      </c>
      <c r="F256" s="17" t="s">
        <v>2</v>
      </c>
      <c r="G256" s="17" t="s">
        <v>14</v>
      </c>
      <c r="H256" s="17" t="s">
        <v>2600</v>
      </c>
      <c r="I256" s="21">
        <v>138.72</v>
      </c>
      <c r="J256" s="17" t="s">
        <v>525</v>
      </c>
      <c r="K256" s="20">
        <f>IF(FluxoCaixa1013151419[[#This Row],[Movimento ]]="Saldo Inicial",FluxoCaixa1013151419[[#This Row],[R$ (Valores)]],K255+FluxoCaixa1013151419[[#This Row],[Valores Receitas / Despesas]])</f>
        <v>573038.37000000011</v>
      </c>
      <c r="L256" s="20">
        <f>IF(FluxoCaixa1013151419[[#This Row],[Entrada / Saída]]="Saída",FluxoCaixa1013151419[[#This Row],[R$ (Valores)]]*-1,FluxoCaixa1013151419[[#This Row],[R$ (Valores)]])</f>
        <v>-138.72</v>
      </c>
    </row>
    <row r="257" spans="2:12">
      <c r="B257" s="48" t="s">
        <v>2477</v>
      </c>
      <c r="C257" s="48" t="s">
        <v>2419</v>
      </c>
      <c r="D257" s="16">
        <v>46122</v>
      </c>
      <c r="E257" s="48" t="s">
        <v>2413</v>
      </c>
      <c r="F257" s="17" t="s">
        <v>2</v>
      </c>
      <c r="G257" s="17" t="s">
        <v>14</v>
      </c>
      <c r="H257" s="17" t="s">
        <v>874</v>
      </c>
      <c r="I257" s="21">
        <v>99.17</v>
      </c>
      <c r="J257" s="17" t="s">
        <v>525</v>
      </c>
      <c r="K257" s="20">
        <f>IF(FluxoCaixa1013151419[[#This Row],[Movimento ]]="Saldo Inicial",FluxoCaixa1013151419[[#This Row],[R$ (Valores)]],K256+FluxoCaixa1013151419[[#This Row],[Valores Receitas / Despesas]])</f>
        <v>572939.20000000007</v>
      </c>
      <c r="L257" s="20">
        <f>IF(FluxoCaixa1013151419[[#This Row],[Entrada / Saída]]="Saída",FluxoCaixa1013151419[[#This Row],[R$ (Valores)]]*-1,FluxoCaixa1013151419[[#This Row],[R$ (Valores)]])</f>
        <v>-99.17</v>
      </c>
    </row>
    <row r="258" spans="2:12">
      <c r="B258" s="48" t="s">
        <v>2477</v>
      </c>
      <c r="C258" s="48" t="s">
        <v>2419</v>
      </c>
      <c r="D258" s="16">
        <v>46122</v>
      </c>
      <c r="E258" s="48" t="s">
        <v>2413</v>
      </c>
      <c r="F258" s="17" t="s">
        <v>2</v>
      </c>
      <c r="G258" s="17" t="s">
        <v>14</v>
      </c>
      <c r="H258" s="17" t="s">
        <v>876</v>
      </c>
      <c r="I258" s="21">
        <v>190.39</v>
      </c>
      <c r="J258" s="17" t="s">
        <v>525</v>
      </c>
      <c r="K258" s="20">
        <f>IF(FluxoCaixa1013151419[[#This Row],[Movimento ]]="Saldo Inicial",FluxoCaixa1013151419[[#This Row],[R$ (Valores)]],K257+FluxoCaixa1013151419[[#This Row],[Valores Receitas / Despesas]])</f>
        <v>572748.81000000006</v>
      </c>
      <c r="L258" s="20">
        <f>IF(FluxoCaixa1013151419[[#This Row],[Entrada / Saída]]="Saída",FluxoCaixa1013151419[[#This Row],[R$ (Valores)]]*-1,FluxoCaixa1013151419[[#This Row],[R$ (Valores)]])</f>
        <v>-190.39</v>
      </c>
    </row>
    <row r="259" spans="2:12">
      <c r="B259" s="48" t="s">
        <v>2477</v>
      </c>
      <c r="C259" s="48" t="s">
        <v>2419</v>
      </c>
      <c r="D259" s="16">
        <v>46122</v>
      </c>
      <c r="E259" s="48" t="s">
        <v>2413</v>
      </c>
      <c r="F259" s="17" t="s">
        <v>2</v>
      </c>
      <c r="G259" s="17" t="s">
        <v>14</v>
      </c>
      <c r="H259" s="17" t="s">
        <v>877</v>
      </c>
      <c r="I259" s="21">
        <v>185.19</v>
      </c>
      <c r="J259" s="17" t="s">
        <v>525</v>
      </c>
      <c r="K259" s="20">
        <f>IF(FluxoCaixa1013151419[[#This Row],[Movimento ]]="Saldo Inicial",FluxoCaixa1013151419[[#This Row],[R$ (Valores)]],K258+FluxoCaixa1013151419[[#This Row],[Valores Receitas / Despesas]])</f>
        <v>572563.62000000011</v>
      </c>
      <c r="L259" s="20">
        <f>IF(FluxoCaixa1013151419[[#This Row],[Entrada / Saída]]="Saída",FluxoCaixa1013151419[[#This Row],[R$ (Valores)]]*-1,FluxoCaixa1013151419[[#This Row],[R$ (Valores)]])</f>
        <v>-185.19</v>
      </c>
    </row>
    <row r="260" spans="2:12">
      <c r="B260" s="48" t="s">
        <v>2477</v>
      </c>
      <c r="C260" s="48" t="s">
        <v>2419</v>
      </c>
      <c r="D260" s="16">
        <v>46122</v>
      </c>
      <c r="E260" s="48" t="s">
        <v>2413</v>
      </c>
      <c r="F260" s="17" t="s">
        <v>2</v>
      </c>
      <c r="G260" s="17" t="s">
        <v>14</v>
      </c>
      <c r="H260" s="17" t="s">
        <v>879</v>
      </c>
      <c r="I260" s="21">
        <v>141.78</v>
      </c>
      <c r="J260" s="17" t="s">
        <v>525</v>
      </c>
      <c r="K260" s="20">
        <f>IF(FluxoCaixa1013151419[[#This Row],[Movimento ]]="Saldo Inicial",FluxoCaixa1013151419[[#This Row],[R$ (Valores)]],K259+FluxoCaixa1013151419[[#This Row],[Valores Receitas / Despesas]])</f>
        <v>572421.84000000008</v>
      </c>
      <c r="L260" s="20">
        <f>IF(FluxoCaixa1013151419[[#This Row],[Entrada / Saída]]="Saída",FluxoCaixa1013151419[[#This Row],[R$ (Valores)]]*-1,FluxoCaixa1013151419[[#This Row],[R$ (Valores)]])</f>
        <v>-141.78</v>
      </c>
    </row>
    <row r="261" spans="2:12">
      <c r="B261" s="48" t="s">
        <v>2477</v>
      </c>
      <c r="C261" s="48" t="s">
        <v>2419</v>
      </c>
      <c r="D261" s="16">
        <v>46122</v>
      </c>
      <c r="E261" s="48" t="s">
        <v>2413</v>
      </c>
      <c r="F261" s="17" t="s">
        <v>2</v>
      </c>
      <c r="G261" s="17" t="s">
        <v>14</v>
      </c>
      <c r="H261" s="17" t="s">
        <v>2601</v>
      </c>
      <c r="I261" s="21">
        <v>242.03</v>
      </c>
      <c r="J261" s="17" t="s">
        <v>525</v>
      </c>
      <c r="K261" s="20">
        <f>IF(FluxoCaixa1013151419[[#This Row],[Movimento ]]="Saldo Inicial",FluxoCaixa1013151419[[#This Row],[R$ (Valores)]],K260+FluxoCaixa1013151419[[#This Row],[Valores Receitas / Despesas]])</f>
        <v>572179.81000000006</v>
      </c>
      <c r="L261" s="20">
        <f>IF(FluxoCaixa1013151419[[#This Row],[Entrada / Saída]]="Saída",FluxoCaixa1013151419[[#This Row],[R$ (Valores)]]*-1,FluxoCaixa1013151419[[#This Row],[R$ (Valores)]])</f>
        <v>-242.03</v>
      </c>
    </row>
    <row r="262" spans="2:12">
      <c r="B262" s="48" t="s">
        <v>2477</v>
      </c>
      <c r="C262" s="48" t="s">
        <v>2419</v>
      </c>
      <c r="D262" s="16">
        <v>46122</v>
      </c>
      <c r="E262" s="48" t="s">
        <v>2413</v>
      </c>
      <c r="F262" s="17" t="s">
        <v>2</v>
      </c>
      <c r="G262" s="17" t="s">
        <v>14</v>
      </c>
      <c r="H262" s="17" t="s">
        <v>880</v>
      </c>
      <c r="I262" s="21">
        <v>185.19</v>
      </c>
      <c r="J262" s="17" t="s">
        <v>525</v>
      </c>
      <c r="K262" s="20">
        <f>IF(FluxoCaixa1013151419[[#This Row],[Movimento ]]="Saldo Inicial",FluxoCaixa1013151419[[#This Row],[R$ (Valores)]],K261+FluxoCaixa1013151419[[#This Row],[Valores Receitas / Despesas]])</f>
        <v>571994.62000000011</v>
      </c>
      <c r="L262" s="20">
        <f>IF(FluxoCaixa1013151419[[#This Row],[Entrada / Saída]]="Saída",FluxoCaixa1013151419[[#This Row],[R$ (Valores)]]*-1,FluxoCaixa1013151419[[#This Row],[R$ (Valores)]])</f>
        <v>-185.19</v>
      </c>
    </row>
    <row r="263" spans="2:12">
      <c r="B263" s="48" t="s">
        <v>2477</v>
      </c>
      <c r="C263" s="48" t="s">
        <v>2419</v>
      </c>
      <c r="D263" s="16">
        <v>46122</v>
      </c>
      <c r="E263" s="48" t="s">
        <v>2413</v>
      </c>
      <c r="F263" s="17" t="s">
        <v>2</v>
      </c>
      <c r="G263" s="17" t="s">
        <v>14</v>
      </c>
      <c r="H263" s="17" t="s">
        <v>890</v>
      </c>
      <c r="I263" s="21">
        <v>145.97</v>
      </c>
      <c r="J263" s="17" t="s">
        <v>525</v>
      </c>
      <c r="K263" s="20">
        <f>IF(FluxoCaixa1013151419[[#This Row],[Movimento ]]="Saldo Inicial",FluxoCaixa1013151419[[#This Row],[R$ (Valores)]],K262+FluxoCaixa1013151419[[#This Row],[Valores Receitas / Despesas]])</f>
        <v>571848.65000000014</v>
      </c>
      <c r="L263" s="20">
        <f>IF(FluxoCaixa1013151419[[#This Row],[Entrada / Saída]]="Saída",FluxoCaixa1013151419[[#This Row],[R$ (Valores)]]*-1,FluxoCaixa1013151419[[#This Row],[R$ (Valores)]])</f>
        <v>-145.97</v>
      </c>
    </row>
    <row r="264" spans="2:12">
      <c r="B264" s="48" t="s">
        <v>2477</v>
      </c>
      <c r="C264" s="48" t="s">
        <v>2419</v>
      </c>
      <c r="D264" s="16">
        <v>46122</v>
      </c>
      <c r="E264" s="48" t="s">
        <v>2413</v>
      </c>
      <c r="F264" s="17" t="s">
        <v>2</v>
      </c>
      <c r="G264" s="17" t="s">
        <v>14</v>
      </c>
      <c r="H264" s="17" t="s">
        <v>884</v>
      </c>
      <c r="I264" s="21">
        <v>115.06</v>
      </c>
      <c r="J264" s="17" t="s">
        <v>525</v>
      </c>
      <c r="K264" s="20">
        <f>IF(FluxoCaixa1013151419[[#This Row],[Movimento ]]="Saldo Inicial",FluxoCaixa1013151419[[#This Row],[R$ (Valores)]],K263+FluxoCaixa1013151419[[#This Row],[Valores Receitas / Despesas]])</f>
        <v>571733.59000000008</v>
      </c>
      <c r="L264" s="20">
        <f>IF(FluxoCaixa1013151419[[#This Row],[Entrada / Saída]]="Saída",FluxoCaixa1013151419[[#This Row],[R$ (Valores)]]*-1,FluxoCaixa1013151419[[#This Row],[R$ (Valores)]])</f>
        <v>-115.06</v>
      </c>
    </row>
    <row r="265" spans="2:12">
      <c r="B265" s="48" t="s">
        <v>2477</v>
      </c>
      <c r="C265" s="48" t="s">
        <v>2419</v>
      </c>
      <c r="D265" s="16">
        <v>46122</v>
      </c>
      <c r="E265" s="48" t="s">
        <v>2413</v>
      </c>
      <c r="F265" s="17" t="s">
        <v>2</v>
      </c>
      <c r="G265" s="17" t="s">
        <v>14</v>
      </c>
      <c r="H265" s="17" t="s">
        <v>891</v>
      </c>
      <c r="I265" s="21">
        <v>91.5</v>
      </c>
      <c r="J265" s="17" t="s">
        <v>525</v>
      </c>
      <c r="K265" s="20">
        <f>IF(FluxoCaixa1013151419[[#This Row],[Movimento ]]="Saldo Inicial",FluxoCaixa1013151419[[#This Row],[R$ (Valores)]],K264+FluxoCaixa1013151419[[#This Row],[Valores Receitas / Despesas]])</f>
        <v>571642.09000000008</v>
      </c>
      <c r="L265" s="20">
        <f>IF(FluxoCaixa1013151419[[#This Row],[Entrada / Saída]]="Saída",FluxoCaixa1013151419[[#This Row],[R$ (Valores)]]*-1,FluxoCaixa1013151419[[#This Row],[R$ (Valores)]])</f>
        <v>-91.5</v>
      </c>
    </row>
    <row r="266" spans="2:12">
      <c r="B266" s="48" t="s">
        <v>2477</v>
      </c>
      <c r="C266" s="48" t="s">
        <v>2419</v>
      </c>
      <c r="D266" s="16">
        <v>46122</v>
      </c>
      <c r="E266" s="48" t="s">
        <v>2413</v>
      </c>
      <c r="F266" s="17" t="s">
        <v>2</v>
      </c>
      <c r="G266" s="17" t="s">
        <v>14</v>
      </c>
      <c r="H266" s="17" t="s">
        <v>893</v>
      </c>
      <c r="I266" s="21">
        <v>214.99</v>
      </c>
      <c r="J266" s="17" t="s">
        <v>525</v>
      </c>
      <c r="K266" s="20">
        <f>IF(FluxoCaixa1013151419[[#This Row],[Movimento ]]="Saldo Inicial",FluxoCaixa1013151419[[#This Row],[R$ (Valores)]],K265+FluxoCaixa1013151419[[#This Row],[Valores Receitas / Despesas]])</f>
        <v>571427.10000000009</v>
      </c>
      <c r="L266" s="20">
        <f>IF(FluxoCaixa1013151419[[#This Row],[Entrada / Saída]]="Saída",FluxoCaixa1013151419[[#This Row],[R$ (Valores)]]*-1,FluxoCaixa1013151419[[#This Row],[R$ (Valores)]])</f>
        <v>-214.99</v>
      </c>
    </row>
    <row r="267" spans="2:12">
      <c r="B267" s="48" t="s">
        <v>2477</v>
      </c>
      <c r="C267" s="48" t="s">
        <v>2419</v>
      </c>
      <c r="D267" s="16">
        <v>46122</v>
      </c>
      <c r="E267" s="48" t="s">
        <v>2413</v>
      </c>
      <c r="F267" s="17" t="s">
        <v>2</v>
      </c>
      <c r="G267" s="17" t="s">
        <v>14</v>
      </c>
      <c r="H267" s="17" t="s">
        <v>886</v>
      </c>
      <c r="I267" s="21">
        <v>214.99</v>
      </c>
      <c r="J267" s="17" t="s">
        <v>525</v>
      </c>
      <c r="K267" s="20">
        <f>IF(FluxoCaixa1013151419[[#This Row],[Movimento ]]="Saldo Inicial",FluxoCaixa1013151419[[#This Row],[R$ (Valores)]],K266+FluxoCaixa1013151419[[#This Row],[Valores Receitas / Despesas]])</f>
        <v>571212.1100000001</v>
      </c>
      <c r="L267" s="20">
        <f>IF(FluxoCaixa1013151419[[#This Row],[Entrada / Saída]]="Saída",FluxoCaixa1013151419[[#This Row],[R$ (Valores)]]*-1,FluxoCaixa1013151419[[#This Row],[R$ (Valores)]])</f>
        <v>-214.99</v>
      </c>
    </row>
    <row r="268" spans="2:12">
      <c r="B268" s="48" t="s">
        <v>2477</v>
      </c>
      <c r="C268" s="48" t="s">
        <v>2419</v>
      </c>
      <c r="D268" s="16">
        <v>46122</v>
      </c>
      <c r="E268" s="48" t="s">
        <v>2413</v>
      </c>
      <c r="F268" s="17" t="s">
        <v>2</v>
      </c>
      <c r="G268" s="17" t="s">
        <v>14</v>
      </c>
      <c r="H268" s="17" t="s">
        <v>878</v>
      </c>
      <c r="I268" s="21">
        <v>172.44</v>
      </c>
      <c r="J268" s="17" t="s">
        <v>525</v>
      </c>
      <c r="K268" s="20">
        <f>IF(FluxoCaixa1013151419[[#This Row],[Movimento ]]="Saldo Inicial",FluxoCaixa1013151419[[#This Row],[R$ (Valores)]],K267+FluxoCaixa1013151419[[#This Row],[Valores Receitas / Despesas]])</f>
        <v>571039.67000000016</v>
      </c>
      <c r="L268" s="20">
        <f>IF(FluxoCaixa1013151419[[#This Row],[Entrada / Saída]]="Saída",FluxoCaixa1013151419[[#This Row],[R$ (Valores)]]*-1,FluxoCaixa1013151419[[#This Row],[R$ (Valores)]])</f>
        <v>-172.44</v>
      </c>
    </row>
    <row r="269" spans="2:12">
      <c r="B269" s="48" t="s">
        <v>2477</v>
      </c>
      <c r="C269" s="48" t="s">
        <v>2419</v>
      </c>
      <c r="D269" s="16">
        <v>46122</v>
      </c>
      <c r="E269" s="48" t="s">
        <v>2413</v>
      </c>
      <c r="F269" s="17" t="s">
        <v>2</v>
      </c>
      <c r="G269" s="17" t="s">
        <v>14</v>
      </c>
      <c r="H269" s="17" t="s">
        <v>887</v>
      </c>
      <c r="I269" s="21">
        <v>153.27000000000001</v>
      </c>
      <c r="J269" s="17" t="s">
        <v>525</v>
      </c>
      <c r="K269" s="20">
        <f>IF(FluxoCaixa1013151419[[#This Row],[Movimento ]]="Saldo Inicial",FluxoCaixa1013151419[[#This Row],[R$ (Valores)]],K268+FluxoCaixa1013151419[[#This Row],[Valores Receitas / Despesas]])</f>
        <v>570886.40000000014</v>
      </c>
      <c r="L269" s="20">
        <f>IF(FluxoCaixa1013151419[[#This Row],[Entrada / Saída]]="Saída",FluxoCaixa1013151419[[#This Row],[R$ (Valores)]]*-1,FluxoCaixa1013151419[[#This Row],[R$ (Valores)]])</f>
        <v>-153.27000000000001</v>
      </c>
    </row>
    <row r="270" spans="2:12">
      <c r="B270" s="48" t="s">
        <v>2477</v>
      </c>
      <c r="C270" s="48" t="s">
        <v>2419</v>
      </c>
      <c r="D270" s="16">
        <v>46122</v>
      </c>
      <c r="E270" s="48" t="s">
        <v>2413</v>
      </c>
      <c r="F270" s="17" t="s">
        <v>2</v>
      </c>
      <c r="G270" s="17" t="s">
        <v>14</v>
      </c>
      <c r="H270" s="17" t="s">
        <v>2602</v>
      </c>
      <c r="I270" s="21">
        <v>130.91</v>
      </c>
      <c r="J270" s="17" t="s">
        <v>525</v>
      </c>
      <c r="K270" s="20">
        <f>IF(FluxoCaixa1013151419[[#This Row],[Movimento ]]="Saldo Inicial",FluxoCaixa1013151419[[#This Row],[R$ (Valores)]],K269+FluxoCaixa1013151419[[#This Row],[Valores Receitas / Despesas]])</f>
        <v>570755.49000000011</v>
      </c>
      <c r="L270" s="20">
        <f>IF(FluxoCaixa1013151419[[#This Row],[Entrada / Saída]]="Saída",FluxoCaixa1013151419[[#This Row],[R$ (Valores)]]*-1,FluxoCaixa1013151419[[#This Row],[R$ (Valores)]])</f>
        <v>-130.91</v>
      </c>
    </row>
    <row r="271" spans="2:12">
      <c r="B271" s="48" t="s">
        <v>2477</v>
      </c>
      <c r="C271" s="48" t="s">
        <v>2419</v>
      </c>
      <c r="D271" s="16">
        <v>46122</v>
      </c>
      <c r="E271" s="48" t="s">
        <v>2413</v>
      </c>
      <c r="F271" s="17" t="s">
        <v>2</v>
      </c>
      <c r="G271" s="17" t="s">
        <v>14</v>
      </c>
      <c r="H271" s="17" t="s">
        <v>873</v>
      </c>
      <c r="I271" s="21">
        <v>91.5</v>
      </c>
      <c r="J271" s="17" t="s">
        <v>525</v>
      </c>
      <c r="K271" s="20">
        <f>IF(FluxoCaixa1013151419[[#This Row],[Movimento ]]="Saldo Inicial",FluxoCaixa1013151419[[#This Row],[R$ (Valores)]],K270+FluxoCaixa1013151419[[#This Row],[Valores Receitas / Despesas]])</f>
        <v>570663.99000000011</v>
      </c>
      <c r="L271" s="20">
        <f>IF(FluxoCaixa1013151419[[#This Row],[Entrada / Saída]]="Saída",FluxoCaixa1013151419[[#This Row],[R$ (Valores)]]*-1,FluxoCaixa1013151419[[#This Row],[R$ (Valores)]])</f>
        <v>-91.5</v>
      </c>
    </row>
    <row r="272" spans="2:12">
      <c r="B272" s="48" t="s">
        <v>2477</v>
      </c>
      <c r="C272" s="48" t="s">
        <v>2419</v>
      </c>
      <c r="D272" s="16">
        <v>46122</v>
      </c>
      <c r="E272" s="48" t="s">
        <v>2413</v>
      </c>
      <c r="F272" s="17" t="s">
        <v>2</v>
      </c>
      <c r="G272" s="17" t="s">
        <v>431</v>
      </c>
      <c r="H272" s="17" t="s">
        <v>2603</v>
      </c>
      <c r="I272" s="21">
        <v>117.14</v>
      </c>
      <c r="J272" s="17" t="s">
        <v>525</v>
      </c>
      <c r="K272" s="20">
        <f>IF(FluxoCaixa1013151419[[#This Row],[Movimento ]]="Saldo Inicial",FluxoCaixa1013151419[[#This Row],[R$ (Valores)]],K271+FluxoCaixa1013151419[[#This Row],[Valores Receitas / Despesas]])</f>
        <v>570546.85000000009</v>
      </c>
      <c r="L272" s="20">
        <f>IF(FluxoCaixa1013151419[[#This Row],[Entrada / Saída]]="Saída",FluxoCaixa1013151419[[#This Row],[R$ (Valores)]]*-1,FluxoCaixa1013151419[[#This Row],[R$ (Valores)]])</f>
        <v>-117.14</v>
      </c>
    </row>
    <row r="273" spans="2:18">
      <c r="B273" s="48" t="s">
        <v>2477</v>
      </c>
      <c r="C273" s="48" t="s">
        <v>2419</v>
      </c>
      <c r="D273" s="16">
        <v>46122</v>
      </c>
      <c r="E273" s="48" t="s">
        <v>2413</v>
      </c>
      <c r="F273" s="17" t="s">
        <v>2</v>
      </c>
      <c r="G273" s="17" t="s">
        <v>431</v>
      </c>
      <c r="H273" s="17" t="s">
        <v>2468</v>
      </c>
      <c r="I273" s="21">
        <v>385</v>
      </c>
      <c r="J273" s="17" t="s">
        <v>525</v>
      </c>
      <c r="K273" s="20">
        <f>IF(FluxoCaixa1013151419[[#This Row],[Movimento ]]="Saldo Inicial",FluxoCaixa1013151419[[#This Row],[R$ (Valores)]],K272+FluxoCaixa1013151419[[#This Row],[Valores Receitas / Despesas]])</f>
        <v>570161.85000000009</v>
      </c>
      <c r="L273" s="20">
        <f>IF(FluxoCaixa1013151419[[#This Row],[Entrada / Saída]]="Saída",FluxoCaixa1013151419[[#This Row],[R$ (Valores)]]*-1,FluxoCaixa1013151419[[#This Row],[R$ (Valores)]])</f>
        <v>-385</v>
      </c>
    </row>
    <row r="274" spans="2:18">
      <c r="B274" s="48" t="s">
        <v>2477</v>
      </c>
      <c r="C274" s="48" t="s">
        <v>2419</v>
      </c>
      <c r="D274" s="16">
        <v>46122</v>
      </c>
      <c r="E274" s="48" t="s">
        <v>2413</v>
      </c>
      <c r="F274" s="17" t="s">
        <v>2</v>
      </c>
      <c r="G274" s="17" t="s">
        <v>61</v>
      </c>
      <c r="H274" s="17" t="s">
        <v>2604</v>
      </c>
      <c r="I274" s="21">
        <v>4573.53</v>
      </c>
      <c r="J274" s="17" t="s">
        <v>525</v>
      </c>
      <c r="K274" s="20">
        <f>IF(FluxoCaixa1013151419[[#This Row],[Movimento ]]="Saldo Inicial",FluxoCaixa1013151419[[#This Row],[R$ (Valores)]],K273+FluxoCaixa1013151419[[#This Row],[Valores Receitas / Despesas]])</f>
        <v>565588.32000000007</v>
      </c>
      <c r="L274" s="20">
        <f>IF(FluxoCaixa1013151419[[#This Row],[Entrada / Saída]]="Saída",FluxoCaixa1013151419[[#This Row],[R$ (Valores)]]*-1,FluxoCaixa1013151419[[#This Row],[R$ (Valores)]])</f>
        <v>-4573.53</v>
      </c>
    </row>
    <row r="275" spans="2:18">
      <c r="B275" s="48" t="s">
        <v>2477</v>
      </c>
      <c r="C275" s="48" t="s">
        <v>2419</v>
      </c>
      <c r="D275" s="16">
        <v>46122</v>
      </c>
      <c r="E275" s="48" t="s">
        <v>2413</v>
      </c>
      <c r="F275" s="17" t="s">
        <v>2</v>
      </c>
      <c r="G275" s="17" t="s">
        <v>519</v>
      </c>
      <c r="H275" s="17" t="s">
        <v>2605</v>
      </c>
      <c r="I275" s="21">
        <v>476.75</v>
      </c>
      <c r="J275" s="17" t="s">
        <v>525</v>
      </c>
      <c r="K275" s="20">
        <f>IF(FluxoCaixa1013151419[[#This Row],[Movimento ]]="Saldo Inicial",FluxoCaixa1013151419[[#This Row],[R$ (Valores)]],K274+FluxoCaixa1013151419[[#This Row],[Valores Receitas / Despesas]])</f>
        <v>565111.57000000007</v>
      </c>
      <c r="L275" s="20">
        <f>IF(FluxoCaixa1013151419[[#This Row],[Entrada / Saída]]="Saída",FluxoCaixa1013151419[[#This Row],[R$ (Valores)]]*-1,FluxoCaixa1013151419[[#This Row],[R$ (Valores)]])</f>
        <v>-476.75</v>
      </c>
    </row>
    <row r="276" spans="2:18">
      <c r="B276" s="48" t="s">
        <v>2477</v>
      </c>
      <c r="C276" s="48" t="s">
        <v>2419</v>
      </c>
      <c r="D276" s="16">
        <v>46122</v>
      </c>
      <c r="E276" s="48" t="s">
        <v>2413</v>
      </c>
      <c r="F276" s="17" t="s">
        <v>2</v>
      </c>
      <c r="G276" s="17" t="s">
        <v>10</v>
      </c>
      <c r="H276" s="17" t="s">
        <v>864</v>
      </c>
      <c r="I276" s="21">
        <v>986.16</v>
      </c>
      <c r="J276" s="17" t="s">
        <v>525</v>
      </c>
      <c r="K276" s="20">
        <f>IF(FluxoCaixa1013151419[[#This Row],[Movimento ]]="Saldo Inicial",FluxoCaixa1013151419[[#This Row],[R$ (Valores)]],K275+FluxoCaixa1013151419[[#This Row],[Valores Receitas / Despesas]])</f>
        <v>564125.41</v>
      </c>
      <c r="L276" s="20">
        <f>IF(FluxoCaixa1013151419[[#This Row],[Entrada / Saída]]="Saída",FluxoCaixa1013151419[[#This Row],[R$ (Valores)]]*-1,FluxoCaixa1013151419[[#This Row],[R$ (Valores)]])</f>
        <v>-986.16</v>
      </c>
    </row>
    <row r="277" spans="2:18">
      <c r="B277" s="48" t="s">
        <v>2477</v>
      </c>
      <c r="C277" s="48" t="s">
        <v>2419</v>
      </c>
      <c r="D277" s="16">
        <v>46122</v>
      </c>
      <c r="E277" s="48" t="s">
        <v>2417</v>
      </c>
      <c r="F277" s="17" t="s">
        <v>2</v>
      </c>
      <c r="G277" s="17" t="s">
        <v>26</v>
      </c>
      <c r="H277" s="17" t="s">
        <v>2606</v>
      </c>
      <c r="I277" s="21">
        <v>594.51</v>
      </c>
      <c r="J277" s="17" t="s">
        <v>525</v>
      </c>
      <c r="K277" s="20">
        <f>IF(FluxoCaixa1013151419[[#This Row],[Movimento ]]="Saldo Inicial",FluxoCaixa1013151419[[#This Row],[R$ (Valores)]],K276+FluxoCaixa1013151419[[#This Row],[Valores Receitas / Despesas]])</f>
        <v>563530.9</v>
      </c>
      <c r="L277" s="20">
        <f>IF(FluxoCaixa1013151419[[#This Row],[Entrada / Saída]]="Saída",FluxoCaixa1013151419[[#This Row],[R$ (Valores)]]*-1,FluxoCaixa1013151419[[#This Row],[R$ (Valores)]])</f>
        <v>-594.51</v>
      </c>
    </row>
    <row r="278" spans="2:18">
      <c r="B278" s="48" t="s">
        <v>2477</v>
      </c>
      <c r="C278" s="48" t="s">
        <v>2419</v>
      </c>
      <c r="D278" s="16">
        <v>46122</v>
      </c>
      <c r="E278" s="48" t="s">
        <v>2417</v>
      </c>
      <c r="F278" s="17" t="s">
        <v>2</v>
      </c>
      <c r="G278" s="17" t="s">
        <v>17</v>
      </c>
      <c r="H278" s="17" t="s">
        <v>837</v>
      </c>
      <c r="I278" s="21">
        <v>112.44</v>
      </c>
      <c r="J278" s="17" t="s">
        <v>525</v>
      </c>
      <c r="K278" s="20">
        <f>IF(FluxoCaixa1013151419[[#This Row],[Movimento ]]="Saldo Inicial",FluxoCaixa1013151419[[#This Row],[R$ (Valores)]],K277+FluxoCaixa1013151419[[#This Row],[Valores Receitas / Despesas]])</f>
        <v>563418.46000000008</v>
      </c>
      <c r="L278" s="20">
        <f>IF(FluxoCaixa1013151419[[#This Row],[Entrada / Saída]]="Saída",FluxoCaixa1013151419[[#This Row],[R$ (Valores)]]*-1,FluxoCaixa1013151419[[#This Row],[R$ (Valores)]])</f>
        <v>-112.44</v>
      </c>
    </row>
    <row r="279" spans="2:18">
      <c r="B279" s="48" t="s">
        <v>2477</v>
      </c>
      <c r="C279" s="48" t="s">
        <v>2419</v>
      </c>
      <c r="D279" s="16">
        <v>46122</v>
      </c>
      <c r="E279" s="48" t="s">
        <v>2413</v>
      </c>
      <c r="F279" s="17" t="s">
        <v>2</v>
      </c>
      <c r="G279" s="17" t="s">
        <v>143</v>
      </c>
      <c r="H279" s="17" t="s">
        <v>2607</v>
      </c>
      <c r="I279" s="29">
        <v>1911.5</v>
      </c>
      <c r="J279" s="17" t="s">
        <v>525</v>
      </c>
      <c r="K279" s="20">
        <f>IF(FluxoCaixa1013151419[[#This Row],[Movimento ]]="Saldo Inicial",FluxoCaixa1013151419[[#This Row],[R$ (Valores)]],K278+FluxoCaixa1013151419[[#This Row],[Valores Receitas / Despesas]])</f>
        <v>561506.96000000008</v>
      </c>
      <c r="L279" s="20">
        <f>IF(FluxoCaixa1013151419[[#This Row],[Entrada / Saída]]="Saída",FluxoCaixa1013151419[[#This Row],[R$ (Valores)]]*-1,FluxoCaixa1013151419[[#This Row],[R$ (Valores)]])</f>
        <v>-1911.5</v>
      </c>
    </row>
    <row r="280" spans="2:18">
      <c r="B280" s="48" t="s">
        <v>2477</v>
      </c>
      <c r="C280" s="48" t="s">
        <v>2419</v>
      </c>
      <c r="D280" s="16">
        <v>46122</v>
      </c>
      <c r="E280" s="48" t="s">
        <v>2413</v>
      </c>
      <c r="F280" s="17" t="s">
        <v>2</v>
      </c>
      <c r="G280" s="17" t="s">
        <v>431</v>
      </c>
      <c r="H280" s="17" t="s">
        <v>561</v>
      </c>
      <c r="I280" s="21">
        <v>126.3</v>
      </c>
      <c r="J280" s="17" t="s">
        <v>525</v>
      </c>
      <c r="K280" s="20">
        <f>IF(FluxoCaixa1013151419[[#This Row],[Movimento ]]="Saldo Inicial",FluxoCaixa1013151419[[#This Row],[R$ (Valores)]],K279+FluxoCaixa1013151419[[#This Row],[Valores Receitas / Despesas]])</f>
        <v>561380.66</v>
      </c>
      <c r="L280" s="20">
        <f>IF(FluxoCaixa1013151419[[#This Row],[Entrada / Saída]]="Saída",FluxoCaixa1013151419[[#This Row],[R$ (Valores)]]*-1,FluxoCaixa1013151419[[#This Row],[R$ (Valores)]])</f>
        <v>-126.3</v>
      </c>
    </row>
    <row r="281" spans="2:18">
      <c r="B281" s="48" t="s">
        <v>2477</v>
      </c>
      <c r="C281" s="48" t="s">
        <v>2419</v>
      </c>
      <c r="D281" s="16">
        <v>46122</v>
      </c>
      <c r="E281" s="48" t="s">
        <v>2413</v>
      </c>
      <c r="F281" s="17" t="s">
        <v>2</v>
      </c>
      <c r="G281" s="17" t="s">
        <v>152</v>
      </c>
      <c r="H281" s="17" t="s">
        <v>2608</v>
      </c>
      <c r="I281" s="21">
        <v>148</v>
      </c>
      <c r="J281" s="17" t="s">
        <v>525</v>
      </c>
      <c r="K281" s="20">
        <f>IF(FluxoCaixa1013151419[[#This Row],[Movimento ]]="Saldo Inicial",FluxoCaixa1013151419[[#This Row],[R$ (Valores)]],K280+FluxoCaixa1013151419[[#This Row],[Valores Receitas / Despesas]])</f>
        <v>561232.66</v>
      </c>
      <c r="L281" s="20">
        <f>IF(FluxoCaixa1013151419[[#This Row],[Entrada / Saída]]="Saída",FluxoCaixa1013151419[[#This Row],[R$ (Valores)]]*-1,FluxoCaixa1013151419[[#This Row],[R$ (Valores)]])</f>
        <v>-148</v>
      </c>
    </row>
    <row r="282" spans="2:18">
      <c r="B282" s="48" t="s">
        <v>2477</v>
      </c>
      <c r="C282" s="48" t="s">
        <v>2419</v>
      </c>
      <c r="D282" s="16">
        <v>46122</v>
      </c>
      <c r="E282" s="48" t="s">
        <v>2413</v>
      </c>
      <c r="F282" s="17" t="s">
        <v>2</v>
      </c>
      <c r="G282" s="17" t="s">
        <v>80</v>
      </c>
      <c r="H282" s="17" t="s">
        <v>2609</v>
      </c>
      <c r="I282" s="21">
        <v>2846</v>
      </c>
      <c r="J282" s="17" t="s">
        <v>525</v>
      </c>
      <c r="K282" s="20">
        <f>IF(FluxoCaixa1013151419[[#This Row],[Movimento ]]="Saldo Inicial",FluxoCaixa1013151419[[#This Row],[R$ (Valores)]],K281+FluxoCaixa1013151419[[#This Row],[Valores Receitas / Despesas]])</f>
        <v>558386.66</v>
      </c>
      <c r="L282" s="20">
        <f>IF(FluxoCaixa1013151419[[#This Row],[Entrada / Saída]]="Saída",FluxoCaixa1013151419[[#This Row],[R$ (Valores)]]*-1,FluxoCaixa1013151419[[#This Row],[R$ (Valores)]])</f>
        <v>-2846</v>
      </c>
    </row>
    <row r="283" spans="2:18">
      <c r="B283" s="48" t="s">
        <v>2477</v>
      </c>
      <c r="C283" s="48" t="s">
        <v>2419</v>
      </c>
      <c r="D283" s="16">
        <v>46122</v>
      </c>
      <c r="E283" s="48" t="s">
        <v>2496</v>
      </c>
      <c r="F283" s="17" t="s">
        <v>2</v>
      </c>
      <c r="G283" s="17" t="s">
        <v>61</v>
      </c>
      <c r="H283" s="17" t="s">
        <v>2610</v>
      </c>
      <c r="I283" s="21">
        <v>7493.11</v>
      </c>
      <c r="J283" s="17" t="s">
        <v>525</v>
      </c>
      <c r="K283" s="20">
        <f>IF(FluxoCaixa1013151419[[#This Row],[Movimento ]]="Saldo Inicial",FluxoCaixa1013151419[[#This Row],[R$ (Valores)]],K282+FluxoCaixa1013151419[[#This Row],[Valores Receitas / Despesas]])</f>
        <v>550893.55000000005</v>
      </c>
      <c r="L283" s="20">
        <f>IF(FluxoCaixa1013151419[[#This Row],[Entrada / Saída]]="Saída",FluxoCaixa1013151419[[#This Row],[R$ (Valores)]]*-1,FluxoCaixa1013151419[[#This Row],[R$ (Valores)]])</f>
        <v>-7493.11</v>
      </c>
    </row>
    <row r="284" spans="2:18" s="35" customFormat="1" ht="12" customHeight="1">
      <c r="B284" s="48" t="s">
        <v>2477</v>
      </c>
      <c r="C284" s="48" t="s">
        <v>2419</v>
      </c>
      <c r="D284" s="16">
        <v>46122</v>
      </c>
      <c r="E284" s="48" t="s">
        <v>2413</v>
      </c>
      <c r="F284" s="17" t="s">
        <v>2</v>
      </c>
      <c r="G284" s="17" t="s">
        <v>83</v>
      </c>
      <c r="H284" s="17" t="s">
        <v>2611</v>
      </c>
      <c r="I284" s="21">
        <v>3194.11</v>
      </c>
      <c r="J284" s="37" t="s">
        <v>525</v>
      </c>
      <c r="K284" s="20">
        <f>IF(FluxoCaixa1013151419[[#This Row],[Movimento ]]="Saldo Inicial",FluxoCaixa1013151419[[#This Row],[R$ (Valores)]],K283+FluxoCaixa1013151419[[#This Row],[Valores Receitas / Despesas]])</f>
        <v>547699.44000000006</v>
      </c>
      <c r="L284" s="39">
        <f>IF(FluxoCaixa1013151419[[#This Row],[Entrada / Saída]]="Saída",FluxoCaixa1013151419[[#This Row],[R$ (Valores)]]*-1,FluxoCaixa1013151419[[#This Row],[R$ (Valores)]])</f>
        <v>-3194.11</v>
      </c>
      <c r="R284" s="40"/>
    </row>
    <row r="285" spans="2:18">
      <c r="B285" s="48" t="s">
        <v>2477</v>
      </c>
      <c r="C285" s="48" t="s">
        <v>2419</v>
      </c>
      <c r="D285" s="16">
        <v>46122</v>
      </c>
      <c r="E285" s="48" t="s">
        <v>2413</v>
      </c>
      <c r="F285" s="17" t="s">
        <v>2</v>
      </c>
      <c r="G285" s="17" t="s">
        <v>348</v>
      </c>
      <c r="H285" s="17" t="s">
        <v>872</v>
      </c>
      <c r="I285" s="21">
        <v>2656.2</v>
      </c>
      <c r="J285" s="17" t="s">
        <v>525</v>
      </c>
      <c r="K285" s="20">
        <f>IF(FluxoCaixa1013151419[[#This Row],[Movimento ]]="Saldo Inicial",FluxoCaixa1013151419[[#This Row],[R$ (Valores)]],K284+FluxoCaixa1013151419[[#This Row],[Valores Receitas / Despesas]])</f>
        <v>545043.24000000011</v>
      </c>
      <c r="L285" s="20">
        <f>IF(FluxoCaixa1013151419[[#This Row],[Entrada / Saída]]="Saída",FluxoCaixa1013151419[[#This Row],[R$ (Valores)]]*-1,FluxoCaixa1013151419[[#This Row],[R$ (Valores)]])</f>
        <v>-2656.2</v>
      </c>
    </row>
    <row r="286" spans="2:18">
      <c r="B286" s="48" t="s">
        <v>2477</v>
      </c>
      <c r="C286" s="48" t="s">
        <v>2419</v>
      </c>
      <c r="D286" s="16">
        <v>46122</v>
      </c>
      <c r="E286" s="48" t="s">
        <v>2413</v>
      </c>
      <c r="F286" s="17" t="s">
        <v>2</v>
      </c>
      <c r="G286" s="17" t="s">
        <v>70</v>
      </c>
      <c r="H286" s="17" t="s">
        <v>1662</v>
      </c>
      <c r="I286" s="21">
        <v>33326.400000000001</v>
      </c>
      <c r="J286" s="17" t="s">
        <v>525</v>
      </c>
      <c r="K286" s="20">
        <f>IF(FluxoCaixa1013151419[[#This Row],[Movimento ]]="Saldo Inicial",FluxoCaixa1013151419[[#This Row],[R$ (Valores)]],K285+FluxoCaixa1013151419[[#This Row],[Valores Receitas / Despesas]])</f>
        <v>511716.84000000008</v>
      </c>
      <c r="L286" s="20">
        <f>IF(FluxoCaixa1013151419[[#This Row],[Entrada / Saída]]="Saída",FluxoCaixa1013151419[[#This Row],[R$ (Valores)]]*-1,FluxoCaixa1013151419[[#This Row],[R$ (Valores)]])</f>
        <v>-33326.400000000001</v>
      </c>
    </row>
    <row r="287" spans="2:18">
      <c r="B287" s="48" t="s">
        <v>2477</v>
      </c>
      <c r="C287" s="48" t="s">
        <v>2419</v>
      </c>
      <c r="D287" s="16">
        <v>46122</v>
      </c>
      <c r="E287" s="48" t="s">
        <v>2413</v>
      </c>
      <c r="F287" s="17" t="s">
        <v>2</v>
      </c>
      <c r="G287" s="17" t="s">
        <v>70</v>
      </c>
      <c r="H287" s="17" t="s">
        <v>2612</v>
      </c>
      <c r="I287" s="21">
        <v>740.8</v>
      </c>
      <c r="J287" s="17" t="s">
        <v>525</v>
      </c>
      <c r="K287" s="20">
        <f>IF(FluxoCaixa1013151419[[#This Row],[Movimento ]]="Saldo Inicial",FluxoCaixa1013151419[[#This Row],[R$ (Valores)]],K286+FluxoCaixa1013151419[[#This Row],[Valores Receitas / Despesas]])</f>
        <v>510976.0400000001</v>
      </c>
      <c r="L287" s="20">
        <f>IF(FluxoCaixa1013151419[[#This Row],[Entrada / Saída]]="Saída",FluxoCaixa1013151419[[#This Row],[R$ (Valores)]]*-1,FluxoCaixa1013151419[[#This Row],[R$ (Valores)]])</f>
        <v>-740.8</v>
      </c>
    </row>
    <row r="288" spans="2:18">
      <c r="B288" s="48" t="s">
        <v>2477</v>
      </c>
      <c r="C288" s="48" t="s">
        <v>2419</v>
      </c>
      <c r="D288" s="16">
        <v>46122</v>
      </c>
      <c r="E288" s="48" t="s">
        <v>2413</v>
      </c>
      <c r="F288" s="17" t="s">
        <v>2</v>
      </c>
      <c r="G288" s="17" t="s">
        <v>70</v>
      </c>
      <c r="H288" s="17" t="s">
        <v>2612</v>
      </c>
      <c r="I288" s="21">
        <v>3884.32</v>
      </c>
      <c r="J288" s="17" t="s">
        <v>525</v>
      </c>
      <c r="K288" s="20">
        <f>IF(FluxoCaixa1013151419[[#This Row],[Movimento ]]="Saldo Inicial",FluxoCaixa1013151419[[#This Row],[R$ (Valores)]],K287+FluxoCaixa1013151419[[#This Row],[Valores Receitas / Despesas]])</f>
        <v>507091.72000000009</v>
      </c>
      <c r="L288" s="20">
        <f>IF(FluxoCaixa1013151419[[#This Row],[Entrada / Saída]]="Saída",FluxoCaixa1013151419[[#This Row],[R$ (Valores)]]*-1,FluxoCaixa1013151419[[#This Row],[R$ (Valores)]])</f>
        <v>-3884.32</v>
      </c>
    </row>
    <row r="289" spans="2:15">
      <c r="B289" s="48" t="s">
        <v>2477</v>
      </c>
      <c r="C289" s="48" t="s">
        <v>2419</v>
      </c>
      <c r="D289" s="16">
        <v>46122</v>
      </c>
      <c r="E289" s="48" t="s">
        <v>2413</v>
      </c>
      <c r="F289" s="17" t="s">
        <v>2</v>
      </c>
      <c r="G289" s="17" t="s">
        <v>70</v>
      </c>
      <c r="H289" s="17" t="s">
        <v>2613</v>
      </c>
      <c r="I289" s="21">
        <v>34046.400000000001</v>
      </c>
      <c r="J289" s="17" t="s">
        <v>525</v>
      </c>
      <c r="K289" s="20">
        <f>IF(FluxoCaixa1013151419[[#This Row],[Movimento ]]="Saldo Inicial",FluxoCaixa1013151419[[#This Row],[R$ (Valores)]],K288+FluxoCaixa1013151419[[#This Row],[Valores Receitas / Despesas]])</f>
        <v>473045.32000000007</v>
      </c>
      <c r="L289" s="20">
        <f>IF(FluxoCaixa1013151419[[#This Row],[Entrada / Saída]]="Saída",FluxoCaixa1013151419[[#This Row],[R$ (Valores)]]*-1,FluxoCaixa1013151419[[#This Row],[R$ (Valores)]])</f>
        <v>-34046.400000000001</v>
      </c>
    </row>
    <row r="290" spans="2:15">
      <c r="B290" s="48" t="s">
        <v>2477</v>
      </c>
      <c r="C290" s="48" t="s">
        <v>2419</v>
      </c>
      <c r="D290" s="16">
        <v>46122</v>
      </c>
      <c r="E290" s="48" t="s">
        <v>2413</v>
      </c>
      <c r="F290" s="17" t="s">
        <v>2</v>
      </c>
      <c r="G290" s="17" t="s">
        <v>70</v>
      </c>
      <c r="H290" s="17" t="s">
        <v>2614</v>
      </c>
      <c r="I290" s="21">
        <v>5384.8</v>
      </c>
      <c r="J290" s="17" t="s">
        <v>525</v>
      </c>
      <c r="K290" s="20">
        <f>IF(FluxoCaixa1013151419[[#This Row],[Movimento ]]="Saldo Inicial",FluxoCaixa1013151419[[#This Row],[R$ (Valores)]],K289+FluxoCaixa1013151419[[#This Row],[Valores Receitas / Despesas]])</f>
        <v>467660.52000000008</v>
      </c>
      <c r="L290" s="20">
        <f>IF(FluxoCaixa1013151419[[#This Row],[Entrada / Saída]]="Saída",FluxoCaixa1013151419[[#This Row],[R$ (Valores)]]*-1,FluxoCaixa1013151419[[#This Row],[R$ (Valores)]])</f>
        <v>-5384.8</v>
      </c>
    </row>
    <row r="291" spans="2:15">
      <c r="B291" s="48" t="s">
        <v>2477</v>
      </c>
      <c r="C291" s="48" t="s">
        <v>2419</v>
      </c>
      <c r="D291" s="16">
        <v>46122</v>
      </c>
      <c r="E291" s="48" t="s">
        <v>2413</v>
      </c>
      <c r="F291" s="17" t="s">
        <v>2</v>
      </c>
      <c r="G291" s="17" t="s">
        <v>70</v>
      </c>
      <c r="H291" s="17" t="s">
        <v>1659</v>
      </c>
      <c r="I291" s="21">
        <v>4151.3999999999996</v>
      </c>
      <c r="J291" s="17" t="s">
        <v>525</v>
      </c>
      <c r="K291" s="20">
        <f>IF(FluxoCaixa1013151419[[#This Row],[Movimento ]]="Saldo Inicial",FluxoCaixa1013151419[[#This Row],[R$ (Valores)]],K290+FluxoCaixa1013151419[[#This Row],[Valores Receitas / Despesas]])</f>
        <v>463509.12000000005</v>
      </c>
      <c r="L291" s="20">
        <f>IF(FluxoCaixa1013151419[[#This Row],[Entrada / Saída]]="Saída",FluxoCaixa1013151419[[#This Row],[R$ (Valores)]]*-1,FluxoCaixa1013151419[[#This Row],[R$ (Valores)]])</f>
        <v>-4151.3999999999996</v>
      </c>
    </row>
    <row r="292" spans="2:15">
      <c r="B292" s="48" t="s">
        <v>2477</v>
      </c>
      <c r="C292" s="48" t="s">
        <v>2419</v>
      </c>
      <c r="D292" s="16">
        <v>46122</v>
      </c>
      <c r="E292" s="48" t="s">
        <v>2413</v>
      </c>
      <c r="F292" s="17" t="s">
        <v>2</v>
      </c>
      <c r="G292" s="17" t="s">
        <v>70</v>
      </c>
      <c r="H292" s="17" t="s">
        <v>1661</v>
      </c>
      <c r="I292" s="21">
        <v>17998.8</v>
      </c>
      <c r="J292" s="17" t="s">
        <v>525</v>
      </c>
      <c r="K292" s="20">
        <f>IF(FluxoCaixa1013151419[[#This Row],[Movimento ]]="Saldo Inicial",FluxoCaixa1013151419[[#This Row],[R$ (Valores)]],K291+FluxoCaixa1013151419[[#This Row],[Valores Receitas / Despesas]])</f>
        <v>445510.32000000007</v>
      </c>
      <c r="L292" s="20">
        <f>IF(FluxoCaixa1013151419[[#This Row],[Entrada / Saída]]="Saída",FluxoCaixa1013151419[[#This Row],[R$ (Valores)]]*-1,FluxoCaixa1013151419[[#This Row],[R$ (Valores)]])</f>
        <v>-17998.8</v>
      </c>
    </row>
    <row r="293" spans="2:15">
      <c r="B293" s="48" t="s">
        <v>2477</v>
      </c>
      <c r="C293" s="48" t="s">
        <v>2419</v>
      </c>
      <c r="D293" s="16">
        <v>46122</v>
      </c>
      <c r="E293" s="48" t="s">
        <v>2413</v>
      </c>
      <c r="F293" s="17" t="s">
        <v>2</v>
      </c>
      <c r="G293" s="17" t="s">
        <v>70</v>
      </c>
      <c r="H293" s="17" t="s">
        <v>1569</v>
      </c>
      <c r="I293" s="21">
        <v>11000</v>
      </c>
      <c r="J293" s="17" t="s">
        <v>525</v>
      </c>
      <c r="K293" s="20">
        <f>IF(FluxoCaixa1013151419[[#This Row],[Movimento ]]="Saldo Inicial",FluxoCaixa1013151419[[#This Row],[R$ (Valores)]],K292+FluxoCaixa1013151419[[#This Row],[Valores Receitas / Despesas]])</f>
        <v>434510.32000000007</v>
      </c>
      <c r="L293" s="20">
        <f>IF(FluxoCaixa1013151419[[#This Row],[Entrada / Saída]]="Saída",FluxoCaixa1013151419[[#This Row],[R$ (Valores)]]*-1,FluxoCaixa1013151419[[#This Row],[R$ (Valores)]])</f>
        <v>-11000</v>
      </c>
    </row>
    <row r="294" spans="2:15">
      <c r="B294" s="48" t="s">
        <v>2477</v>
      </c>
      <c r="C294" s="48" t="s">
        <v>2419</v>
      </c>
      <c r="D294" s="16">
        <v>46122</v>
      </c>
      <c r="E294" s="48" t="s">
        <v>2413</v>
      </c>
      <c r="F294" s="17" t="s">
        <v>2</v>
      </c>
      <c r="G294" s="17" t="s">
        <v>70</v>
      </c>
      <c r="H294" s="17" t="s">
        <v>1039</v>
      </c>
      <c r="I294" s="21">
        <v>15600</v>
      </c>
      <c r="J294" s="17" t="s">
        <v>525</v>
      </c>
      <c r="K294" s="20">
        <f>IF(FluxoCaixa1013151419[[#This Row],[Movimento ]]="Saldo Inicial",FluxoCaixa1013151419[[#This Row],[R$ (Valores)]],K293+FluxoCaixa1013151419[[#This Row],[Valores Receitas / Despesas]])</f>
        <v>418910.32000000007</v>
      </c>
      <c r="L294" s="20">
        <f>IF(FluxoCaixa1013151419[[#This Row],[Entrada / Saída]]="Saída",FluxoCaixa1013151419[[#This Row],[R$ (Valores)]]*-1,FluxoCaixa1013151419[[#This Row],[R$ (Valores)]])</f>
        <v>-15600</v>
      </c>
    </row>
    <row r="295" spans="2:15">
      <c r="B295" s="48" t="s">
        <v>2477</v>
      </c>
      <c r="C295" s="48" t="s">
        <v>2419</v>
      </c>
      <c r="D295" s="16">
        <v>46122</v>
      </c>
      <c r="E295" s="48" t="s">
        <v>2413</v>
      </c>
      <c r="F295" s="17" t="s">
        <v>2</v>
      </c>
      <c r="G295" s="17" t="s">
        <v>70</v>
      </c>
      <c r="H295" s="17" t="s">
        <v>1570</v>
      </c>
      <c r="I295" s="21">
        <v>10430.4</v>
      </c>
      <c r="J295" s="17" t="s">
        <v>525</v>
      </c>
      <c r="K295" s="20">
        <f>IF(FluxoCaixa1013151419[[#This Row],[Movimento ]]="Saldo Inicial",FluxoCaixa1013151419[[#This Row],[R$ (Valores)]],K294+FluxoCaixa1013151419[[#This Row],[Valores Receitas / Despesas]])</f>
        <v>408479.92000000004</v>
      </c>
      <c r="L295" s="20">
        <f>IF(FluxoCaixa1013151419[[#This Row],[Entrada / Saída]]="Saída",FluxoCaixa1013151419[[#This Row],[R$ (Valores)]]*-1,FluxoCaixa1013151419[[#This Row],[R$ (Valores)]])</f>
        <v>-10430.4</v>
      </c>
    </row>
    <row r="296" spans="2:15">
      <c r="B296" s="48" t="s">
        <v>2477</v>
      </c>
      <c r="C296" s="48" t="s">
        <v>2419</v>
      </c>
      <c r="D296" s="16">
        <v>46122</v>
      </c>
      <c r="E296" s="48" t="s">
        <v>2413</v>
      </c>
      <c r="F296" s="17" t="s">
        <v>2</v>
      </c>
      <c r="G296" s="17" t="s">
        <v>70</v>
      </c>
      <c r="H296" s="17" t="s">
        <v>1572</v>
      </c>
      <c r="I296" s="21">
        <v>15600</v>
      </c>
      <c r="J296" s="17" t="s">
        <v>525</v>
      </c>
      <c r="K296" s="20">
        <f>IF(FluxoCaixa1013151419[[#This Row],[Movimento ]]="Saldo Inicial",FluxoCaixa1013151419[[#This Row],[R$ (Valores)]],K295+FluxoCaixa1013151419[[#This Row],[Valores Receitas / Despesas]])</f>
        <v>392879.92000000004</v>
      </c>
      <c r="L296" s="20">
        <f>IF(FluxoCaixa1013151419[[#This Row],[Entrada / Saída]]="Saída",FluxoCaixa1013151419[[#This Row],[R$ (Valores)]]*-1,FluxoCaixa1013151419[[#This Row],[R$ (Valores)]])</f>
        <v>-15600</v>
      </c>
    </row>
    <row r="297" spans="2:15">
      <c r="B297" s="48" t="s">
        <v>2477</v>
      </c>
      <c r="C297" s="48" t="s">
        <v>2419</v>
      </c>
      <c r="D297" s="16">
        <v>46122</v>
      </c>
      <c r="E297" s="48" t="s">
        <v>2413</v>
      </c>
      <c r="F297" s="17" t="s">
        <v>2</v>
      </c>
      <c r="G297" s="17" t="s">
        <v>70</v>
      </c>
      <c r="H297" s="17" t="s">
        <v>829</v>
      </c>
      <c r="I297" s="21">
        <v>2605</v>
      </c>
      <c r="J297" s="17" t="s">
        <v>525</v>
      </c>
      <c r="K297" s="20">
        <f>IF(FluxoCaixa1013151419[[#This Row],[Movimento ]]="Saldo Inicial",FluxoCaixa1013151419[[#This Row],[R$ (Valores)]],K296+FluxoCaixa1013151419[[#This Row],[Valores Receitas / Despesas]])</f>
        <v>390274.92000000004</v>
      </c>
      <c r="L297" s="20">
        <f>IF(FluxoCaixa1013151419[[#This Row],[Entrada / Saída]]="Saída",FluxoCaixa1013151419[[#This Row],[R$ (Valores)]]*-1,FluxoCaixa1013151419[[#This Row],[R$ (Valores)]])</f>
        <v>-2605</v>
      </c>
      <c r="O297" s="31"/>
    </row>
    <row r="298" spans="2:15">
      <c r="B298" s="48" t="s">
        <v>2477</v>
      </c>
      <c r="C298" s="48" t="s">
        <v>2419</v>
      </c>
      <c r="D298" s="16">
        <v>46122</v>
      </c>
      <c r="E298" s="48" t="s">
        <v>2413</v>
      </c>
      <c r="F298" s="17" t="s">
        <v>2</v>
      </c>
      <c r="G298" s="17" t="s">
        <v>70</v>
      </c>
      <c r="H298" s="17" t="s">
        <v>828</v>
      </c>
      <c r="I298" s="29">
        <v>8513.4</v>
      </c>
      <c r="J298" s="17" t="s">
        <v>525</v>
      </c>
      <c r="K298" s="20">
        <f>IF(FluxoCaixa1013151419[[#This Row],[Movimento ]]="Saldo Inicial",FluxoCaixa1013151419[[#This Row],[R$ (Valores)]],K297+FluxoCaixa1013151419[[#This Row],[Valores Receitas / Despesas]])</f>
        <v>381761.52</v>
      </c>
      <c r="L298" s="20">
        <f>IF(FluxoCaixa1013151419[[#This Row],[Entrada / Saída]]="Saída",FluxoCaixa1013151419[[#This Row],[R$ (Valores)]]*-1,FluxoCaixa1013151419[[#This Row],[R$ (Valores)]])</f>
        <v>-8513.4</v>
      </c>
      <c r="O298" s="26"/>
    </row>
    <row r="299" spans="2:15">
      <c r="B299" s="48" t="s">
        <v>2477</v>
      </c>
      <c r="C299" s="48" t="s">
        <v>2419</v>
      </c>
      <c r="D299" s="16">
        <v>46122</v>
      </c>
      <c r="E299" s="48" t="s">
        <v>2413</v>
      </c>
      <c r="F299" s="17" t="s">
        <v>2</v>
      </c>
      <c r="G299" s="17" t="s">
        <v>70</v>
      </c>
      <c r="H299" s="17" t="s">
        <v>1035</v>
      </c>
      <c r="I299" s="21">
        <v>10900</v>
      </c>
      <c r="J299" s="17" t="s">
        <v>525</v>
      </c>
      <c r="K299" s="20">
        <f>IF(FluxoCaixa1013151419[[#This Row],[Movimento ]]="Saldo Inicial",FluxoCaixa1013151419[[#This Row],[R$ (Valores)]],K298+FluxoCaixa1013151419[[#This Row],[Valores Receitas / Despesas]])</f>
        <v>370861.52</v>
      </c>
      <c r="L299" s="20">
        <f>IF(FluxoCaixa1013151419[[#This Row],[Entrada / Saída]]="Saída",FluxoCaixa1013151419[[#This Row],[R$ (Valores)]]*-1,FluxoCaixa1013151419[[#This Row],[R$ (Valores)]])</f>
        <v>-10900</v>
      </c>
    </row>
    <row r="300" spans="2:15">
      <c r="B300" s="48" t="s">
        <v>2477</v>
      </c>
      <c r="C300" s="48" t="s">
        <v>2419</v>
      </c>
      <c r="D300" s="16">
        <v>46122</v>
      </c>
      <c r="E300" s="48" t="s">
        <v>2413</v>
      </c>
      <c r="F300" s="17" t="s">
        <v>2</v>
      </c>
      <c r="G300" s="17" t="s">
        <v>70</v>
      </c>
      <c r="H300" s="17" t="s">
        <v>823</v>
      </c>
      <c r="I300" s="21">
        <v>13021</v>
      </c>
      <c r="J300" s="17" t="s">
        <v>525</v>
      </c>
      <c r="K300" s="20">
        <f>IF(FluxoCaixa1013151419[[#This Row],[Movimento ]]="Saldo Inicial",FluxoCaixa1013151419[[#This Row],[R$ (Valores)]],K299+FluxoCaixa1013151419[[#This Row],[Valores Receitas / Despesas]])</f>
        <v>357840.52</v>
      </c>
      <c r="L300" s="20">
        <f>IF(FluxoCaixa1013151419[[#This Row],[Entrada / Saída]]="Saída",FluxoCaixa1013151419[[#This Row],[R$ (Valores)]]*-1,FluxoCaixa1013151419[[#This Row],[R$ (Valores)]])</f>
        <v>-13021</v>
      </c>
    </row>
    <row r="301" spans="2:15">
      <c r="B301" s="48" t="s">
        <v>2477</v>
      </c>
      <c r="C301" s="48" t="s">
        <v>2419</v>
      </c>
      <c r="D301" s="16">
        <v>46122</v>
      </c>
      <c r="E301" s="48" t="s">
        <v>2413</v>
      </c>
      <c r="F301" s="17" t="s">
        <v>2</v>
      </c>
      <c r="G301" s="17" t="s">
        <v>70</v>
      </c>
      <c r="H301" s="17" t="s">
        <v>1574</v>
      </c>
      <c r="I301" s="21">
        <v>25164</v>
      </c>
      <c r="J301" s="17" t="s">
        <v>525</v>
      </c>
      <c r="K301" s="20">
        <f>IF(FluxoCaixa1013151419[[#This Row],[Movimento ]]="Saldo Inicial",FluxoCaixa1013151419[[#This Row],[R$ (Valores)]],K300+FluxoCaixa1013151419[[#This Row],[Valores Receitas / Despesas]])</f>
        <v>332676.52</v>
      </c>
      <c r="L301" s="20">
        <f>IF(FluxoCaixa1013151419[[#This Row],[Entrada / Saída]]="Saída",FluxoCaixa1013151419[[#This Row],[R$ (Valores)]]*-1,FluxoCaixa1013151419[[#This Row],[R$ (Valores)]])</f>
        <v>-25164</v>
      </c>
    </row>
    <row r="302" spans="2:15">
      <c r="B302" s="48" t="s">
        <v>2477</v>
      </c>
      <c r="C302" s="48" t="s">
        <v>2419</v>
      </c>
      <c r="D302" s="16">
        <v>46122</v>
      </c>
      <c r="E302" s="48" t="s">
        <v>2413</v>
      </c>
      <c r="F302" s="17" t="s">
        <v>2</v>
      </c>
      <c r="G302" s="17" t="s">
        <v>70</v>
      </c>
      <c r="H302" s="17" t="s">
        <v>822</v>
      </c>
      <c r="I302" s="21">
        <v>9328</v>
      </c>
      <c r="J302" s="17" t="s">
        <v>525</v>
      </c>
      <c r="K302" s="20">
        <f>IF(FluxoCaixa1013151419[[#This Row],[Movimento ]]="Saldo Inicial",FluxoCaixa1013151419[[#This Row],[R$ (Valores)]],K301+FluxoCaixa1013151419[[#This Row],[Valores Receitas / Despesas]])</f>
        <v>323348.52</v>
      </c>
      <c r="L302" s="20">
        <f>IF(FluxoCaixa1013151419[[#This Row],[Entrada / Saída]]="Saída",FluxoCaixa1013151419[[#This Row],[R$ (Valores)]]*-1,FluxoCaixa1013151419[[#This Row],[R$ (Valores)]])</f>
        <v>-9328</v>
      </c>
    </row>
    <row r="303" spans="2:15">
      <c r="B303" s="48" t="s">
        <v>2477</v>
      </c>
      <c r="C303" s="48" t="s">
        <v>2419</v>
      </c>
      <c r="D303" s="16">
        <v>46122</v>
      </c>
      <c r="E303" s="48" t="s">
        <v>2413</v>
      </c>
      <c r="F303" s="17" t="s">
        <v>2</v>
      </c>
      <c r="G303" s="17" t="s">
        <v>70</v>
      </c>
      <c r="H303" s="17" t="s">
        <v>1036</v>
      </c>
      <c r="I303" s="21">
        <v>8850</v>
      </c>
      <c r="J303" s="17" t="s">
        <v>525</v>
      </c>
      <c r="K303" s="20">
        <f>IF(FluxoCaixa1013151419[[#This Row],[Movimento ]]="Saldo Inicial",FluxoCaixa1013151419[[#This Row],[R$ (Valores)]],K302+FluxoCaixa1013151419[[#This Row],[Valores Receitas / Despesas]])</f>
        <v>314498.52</v>
      </c>
      <c r="L303" s="20">
        <f>IF(FluxoCaixa1013151419[[#This Row],[Entrada / Saída]]="Saída",FluxoCaixa1013151419[[#This Row],[R$ (Valores)]]*-1,FluxoCaixa1013151419[[#This Row],[R$ (Valores)]])</f>
        <v>-8850</v>
      </c>
    </row>
    <row r="304" spans="2:15">
      <c r="B304" s="48" t="s">
        <v>2477</v>
      </c>
      <c r="C304" s="48" t="s">
        <v>2419</v>
      </c>
      <c r="D304" s="16">
        <v>46122</v>
      </c>
      <c r="E304" s="48" t="s">
        <v>2413</v>
      </c>
      <c r="F304" s="17" t="s">
        <v>2</v>
      </c>
      <c r="G304" s="17" t="s">
        <v>70</v>
      </c>
      <c r="H304" s="17" t="s">
        <v>1577</v>
      </c>
      <c r="I304" s="21">
        <v>15600</v>
      </c>
      <c r="J304" s="17" t="s">
        <v>525</v>
      </c>
      <c r="K304" s="20">
        <f>IF(FluxoCaixa1013151419[[#This Row],[Movimento ]]="Saldo Inicial",FluxoCaixa1013151419[[#This Row],[R$ (Valores)]],K303+FluxoCaixa1013151419[[#This Row],[Valores Receitas / Despesas]])</f>
        <v>298898.52</v>
      </c>
      <c r="L304" s="20">
        <f>IF(FluxoCaixa1013151419[[#This Row],[Entrada / Saída]]="Saída",FluxoCaixa1013151419[[#This Row],[R$ (Valores)]]*-1,FluxoCaixa1013151419[[#This Row],[R$ (Valores)]])</f>
        <v>-15600</v>
      </c>
    </row>
    <row r="305" spans="2:12">
      <c r="B305" s="48" t="s">
        <v>2477</v>
      </c>
      <c r="C305" s="48" t="s">
        <v>2419</v>
      </c>
      <c r="D305" s="16">
        <v>46122</v>
      </c>
      <c r="E305" s="48" t="s">
        <v>2413</v>
      </c>
      <c r="F305" s="17" t="s">
        <v>2</v>
      </c>
      <c r="G305" s="17" t="s">
        <v>70</v>
      </c>
      <c r="H305" s="17" t="s">
        <v>1577</v>
      </c>
      <c r="I305" s="21">
        <v>15600</v>
      </c>
      <c r="J305" s="17" t="s">
        <v>525</v>
      </c>
      <c r="K305" s="20">
        <f>IF(FluxoCaixa1013151419[[#This Row],[Movimento ]]="Saldo Inicial",FluxoCaixa1013151419[[#This Row],[R$ (Valores)]],K304+FluxoCaixa1013151419[[#This Row],[Valores Receitas / Despesas]])</f>
        <v>283298.52</v>
      </c>
      <c r="L305" s="20">
        <f>IF(FluxoCaixa1013151419[[#This Row],[Entrada / Saída]]="Saída",FluxoCaixa1013151419[[#This Row],[R$ (Valores)]]*-1,FluxoCaixa1013151419[[#This Row],[R$ (Valores)]])</f>
        <v>-15600</v>
      </c>
    </row>
    <row r="306" spans="2:12">
      <c r="B306" s="48" t="s">
        <v>2477</v>
      </c>
      <c r="C306" s="48" t="s">
        <v>2419</v>
      </c>
      <c r="D306" s="16">
        <v>46122</v>
      </c>
      <c r="E306" s="48" t="s">
        <v>2413</v>
      </c>
      <c r="F306" s="17" t="s">
        <v>2</v>
      </c>
      <c r="G306" s="17" t="s">
        <v>70</v>
      </c>
      <c r="H306" s="17" t="s">
        <v>2092</v>
      </c>
      <c r="I306" s="21">
        <v>14335</v>
      </c>
      <c r="J306" s="17" t="s">
        <v>525</v>
      </c>
      <c r="K306" s="20">
        <f>IF(FluxoCaixa1013151419[[#This Row],[Movimento ]]="Saldo Inicial",FluxoCaixa1013151419[[#This Row],[R$ (Valores)]],K305+FluxoCaixa1013151419[[#This Row],[Valores Receitas / Despesas]])</f>
        <v>268963.52</v>
      </c>
      <c r="L306" s="20">
        <f>IF(FluxoCaixa1013151419[[#This Row],[Entrada / Saída]]="Saída",FluxoCaixa1013151419[[#This Row],[R$ (Valores)]]*-1,FluxoCaixa1013151419[[#This Row],[R$ (Valores)]])</f>
        <v>-14335</v>
      </c>
    </row>
    <row r="307" spans="2:12">
      <c r="B307" s="48" t="s">
        <v>2477</v>
      </c>
      <c r="C307" s="48" t="s">
        <v>2419</v>
      </c>
      <c r="D307" s="16">
        <v>46122</v>
      </c>
      <c r="E307" s="48" t="s">
        <v>2413</v>
      </c>
      <c r="F307" s="17" t="s">
        <v>2</v>
      </c>
      <c r="G307" s="17" t="s">
        <v>70</v>
      </c>
      <c r="H307" s="17" t="s">
        <v>1848</v>
      </c>
      <c r="I307" s="21">
        <v>5555.8</v>
      </c>
      <c r="J307" s="17" t="s">
        <v>525</v>
      </c>
      <c r="K307" s="20">
        <f>IF(FluxoCaixa1013151419[[#This Row],[Movimento ]]="Saldo Inicial",FluxoCaixa1013151419[[#This Row],[R$ (Valores)]],K306+FluxoCaixa1013151419[[#This Row],[Valores Receitas / Despesas]])</f>
        <v>263407.72000000003</v>
      </c>
      <c r="L307" s="20">
        <f>IF(FluxoCaixa1013151419[[#This Row],[Entrada / Saída]]="Saída",FluxoCaixa1013151419[[#This Row],[R$ (Valores)]]*-1,FluxoCaixa1013151419[[#This Row],[R$ (Valores)]])</f>
        <v>-5555.8</v>
      </c>
    </row>
    <row r="308" spans="2:12">
      <c r="B308" s="48" t="s">
        <v>2477</v>
      </c>
      <c r="C308" s="48" t="s">
        <v>2419</v>
      </c>
      <c r="D308" s="16">
        <v>46122</v>
      </c>
      <c r="E308" s="48" t="s">
        <v>2413</v>
      </c>
      <c r="F308" s="17" t="s">
        <v>2</v>
      </c>
      <c r="G308" s="17" t="s">
        <v>70</v>
      </c>
      <c r="H308" s="17" t="s">
        <v>813</v>
      </c>
      <c r="I308" s="21">
        <v>15000</v>
      </c>
      <c r="J308" s="17" t="s">
        <v>525</v>
      </c>
      <c r="K308" s="20">
        <f>IF(FluxoCaixa1013151419[[#This Row],[Movimento ]]="Saldo Inicial",FluxoCaixa1013151419[[#This Row],[R$ (Valores)]],K307+FluxoCaixa1013151419[[#This Row],[Valores Receitas / Despesas]])</f>
        <v>248407.72000000003</v>
      </c>
      <c r="L308" s="20">
        <f>IF(FluxoCaixa1013151419[[#This Row],[Entrada / Saída]]="Saída",FluxoCaixa1013151419[[#This Row],[R$ (Valores)]]*-1,FluxoCaixa1013151419[[#This Row],[R$ (Valores)]])</f>
        <v>-15000</v>
      </c>
    </row>
    <row r="309" spans="2:12">
      <c r="B309" s="48" t="s">
        <v>2477</v>
      </c>
      <c r="C309" s="48" t="s">
        <v>2419</v>
      </c>
      <c r="D309" s="16">
        <v>46122</v>
      </c>
      <c r="E309" s="48" t="s">
        <v>2413</v>
      </c>
      <c r="F309" s="17" t="s">
        <v>2</v>
      </c>
      <c r="G309" s="17" t="s">
        <v>70</v>
      </c>
      <c r="H309" s="17" t="s">
        <v>2093</v>
      </c>
      <c r="I309" s="21">
        <v>10359.1</v>
      </c>
      <c r="J309" s="17" t="s">
        <v>525</v>
      </c>
      <c r="K309" s="20">
        <f>IF(FluxoCaixa1013151419[[#This Row],[Movimento ]]="Saldo Inicial",FluxoCaixa1013151419[[#This Row],[R$ (Valores)]],K308+FluxoCaixa1013151419[[#This Row],[Valores Receitas / Despesas]])</f>
        <v>238048.62000000002</v>
      </c>
      <c r="L309" s="20">
        <f>IF(FluxoCaixa1013151419[[#This Row],[Entrada / Saída]]="Saída",FluxoCaixa1013151419[[#This Row],[R$ (Valores)]]*-1,FluxoCaixa1013151419[[#This Row],[R$ (Valores)]])</f>
        <v>-10359.1</v>
      </c>
    </row>
    <row r="310" spans="2:12">
      <c r="B310" s="48" t="s">
        <v>2477</v>
      </c>
      <c r="C310" s="48" t="s">
        <v>2419</v>
      </c>
      <c r="D310" s="16">
        <v>46122</v>
      </c>
      <c r="E310" s="48" t="s">
        <v>2413</v>
      </c>
      <c r="F310" s="17" t="s">
        <v>2</v>
      </c>
      <c r="G310" s="17" t="s">
        <v>70</v>
      </c>
      <c r="H310" s="17" t="s">
        <v>1579</v>
      </c>
      <c r="I310" s="21">
        <v>5756</v>
      </c>
      <c r="J310" s="17" t="s">
        <v>525</v>
      </c>
      <c r="K310" s="20">
        <f>IF(FluxoCaixa1013151419[[#This Row],[Movimento ]]="Saldo Inicial",FluxoCaixa1013151419[[#This Row],[R$ (Valores)]],K309+FluxoCaixa1013151419[[#This Row],[Valores Receitas / Despesas]])</f>
        <v>232292.62000000002</v>
      </c>
      <c r="L310" s="20">
        <f>IF(FluxoCaixa1013151419[[#This Row],[Entrada / Saída]]="Saída",FluxoCaixa1013151419[[#This Row],[R$ (Valores)]]*-1,FluxoCaixa1013151419[[#This Row],[R$ (Valores)]])</f>
        <v>-5756</v>
      </c>
    </row>
    <row r="311" spans="2:12">
      <c r="B311" s="48" t="s">
        <v>2477</v>
      </c>
      <c r="C311" s="48" t="s">
        <v>2419</v>
      </c>
      <c r="D311" s="16">
        <v>46122</v>
      </c>
      <c r="E311" s="48" t="s">
        <v>2413</v>
      </c>
      <c r="F311" s="17" t="s">
        <v>2</v>
      </c>
      <c r="G311" s="17" t="s">
        <v>70</v>
      </c>
      <c r="H311" s="17" t="s">
        <v>1580</v>
      </c>
      <c r="I311" s="21">
        <v>15526</v>
      </c>
      <c r="J311" s="17" t="s">
        <v>525</v>
      </c>
      <c r="K311" s="20">
        <f>IF(FluxoCaixa1013151419[[#This Row],[Movimento ]]="Saldo Inicial",FluxoCaixa1013151419[[#This Row],[R$ (Valores)]],K310+FluxoCaixa1013151419[[#This Row],[Valores Receitas / Despesas]])</f>
        <v>216766.62000000002</v>
      </c>
      <c r="L311" s="20">
        <f>IF(FluxoCaixa1013151419[[#This Row],[Entrada / Saída]]="Saída",FluxoCaixa1013151419[[#This Row],[R$ (Valores)]]*-1,FluxoCaixa1013151419[[#This Row],[R$ (Valores)]])</f>
        <v>-15526</v>
      </c>
    </row>
    <row r="312" spans="2:12">
      <c r="B312" s="48" t="s">
        <v>2477</v>
      </c>
      <c r="C312" s="48" t="s">
        <v>2419</v>
      </c>
      <c r="D312" s="16">
        <v>46122</v>
      </c>
      <c r="E312" s="48" t="s">
        <v>2413</v>
      </c>
      <c r="F312" s="17" t="s">
        <v>2</v>
      </c>
      <c r="G312" s="17" t="s">
        <v>70</v>
      </c>
      <c r="H312" s="17" t="s">
        <v>2096</v>
      </c>
      <c r="I312" s="21">
        <v>17603</v>
      </c>
      <c r="J312" s="17" t="s">
        <v>525</v>
      </c>
      <c r="K312" s="20">
        <f>IF(FluxoCaixa1013151419[[#This Row],[Movimento ]]="Saldo Inicial",FluxoCaixa1013151419[[#This Row],[R$ (Valores)]],K311+FluxoCaixa1013151419[[#This Row],[Valores Receitas / Despesas]])</f>
        <v>199163.62000000002</v>
      </c>
      <c r="L312" s="20">
        <f>IF(FluxoCaixa1013151419[[#This Row],[Entrada / Saída]]="Saída",FluxoCaixa1013151419[[#This Row],[R$ (Valores)]]*-1,FluxoCaixa1013151419[[#This Row],[R$ (Valores)]])</f>
        <v>-17603</v>
      </c>
    </row>
    <row r="313" spans="2:12">
      <c r="B313" s="48" t="s">
        <v>2477</v>
      </c>
      <c r="C313" s="48" t="s">
        <v>2419</v>
      </c>
      <c r="D313" s="16">
        <v>46122</v>
      </c>
      <c r="E313" s="48" t="s">
        <v>2413</v>
      </c>
      <c r="F313" s="17" t="s">
        <v>2</v>
      </c>
      <c r="G313" s="17" t="s">
        <v>70</v>
      </c>
      <c r="H313" s="17" t="s">
        <v>2094</v>
      </c>
      <c r="I313" s="21">
        <v>15000</v>
      </c>
      <c r="J313" s="17" t="s">
        <v>525</v>
      </c>
      <c r="K313" s="20">
        <f>IF(FluxoCaixa1013151419[[#This Row],[Movimento ]]="Saldo Inicial",FluxoCaixa1013151419[[#This Row],[R$ (Valores)]],K312+FluxoCaixa1013151419[[#This Row],[Valores Receitas / Despesas]])</f>
        <v>184163.62000000002</v>
      </c>
      <c r="L313" s="20">
        <f>IF(FluxoCaixa1013151419[[#This Row],[Entrada / Saída]]="Saída",FluxoCaixa1013151419[[#This Row],[R$ (Valores)]]*-1,FluxoCaixa1013151419[[#This Row],[R$ (Valores)]])</f>
        <v>-15000</v>
      </c>
    </row>
    <row r="314" spans="2:12">
      <c r="B314" s="48" t="s">
        <v>2477</v>
      </c>
      <c r="C314" s="48" t="s">
        <v>2419</v>
      </c>
      <c r="D314" s="16">
        <v>46122</v>
      </c>
      <c r="E314" s="48" t="s">
        <v>2413</v>
      </c>
      <c r="F314" s="17" t="s">
        <v>2</v>
      </c>
      <c r="G314" s="17" t="s">
        <v>70</v>
      </c>
      <c r="H314" s="17" t="s">
        <v>2615</v>
      </c>
      <c r="I314" s="21">
        <v>8500</v>
      </c>
      <c r="J314" s="17" t="s">
        <v>525</v>
      </c>
      <c r="K314" s="20">
        <f>IF(FluxoCaixa1013151419[[#This Row],[Movimento ]]="Saldo Inicial",FluxoCaixa1013151419[[#This Row],[R$ (Valores)]],K313+FluxoCaixa1013151419[[#This Row],[Valores Receitas / Despesas]])</f>
        <v>175663.62000000002</v>
      </c>
      <c r="L314" s="20">
        <f>IF(FluxoCaixa1013151419[[#This Row],[Entrada / Saída]]="Saída",FluxoCaixa1013151419[[#This Row],[R$ (Valores)]]*-1,FluxoCaixa1013151419[[#This Row],[R$ (Valores)]])</f>
        <v>-8500</v>
      </c>
    </row>
    <row r="315" spans="2:12">
      <c r="B315" s="48" t="s">
        <v>2477</v>
      </c>
      <c r="C315" s="48" t="s">
        <v>2419</v>
      </c>
      <c r="D315" s="16">
        <v>46122</v>
      </c>
      <c r="E315" s="48" t="s">
        <v>2413</v>
      </c>
      <c r="F315" s="17" t="s">
        <v>2</v>
      </c>
      <c r="G315" s="17" t="s">
        <v>70</v>
      </c>
      <c r="H315" s="17" t="s">
        <v>2097</v>
      </c>
      <c r="I315" s="21">
        <v>11243.62</v>
      </c>
      <c r="J315" s="17" t="s">
        <v>525</v>
      </c>
      <c r="K315" s="20">
        <f>IF(FluxoCaixa1013151419[[#This Row],[Movimento ]]="Saldo Inicial",FluxoCaixa1013151419[[#This Row],[R$ (Valores)]],K314+FluxoCaixa1013151419[[#This Row],[Valores Receitas / Despesas]])</f>
        <v>164420.00000000003</v>
      </c>
      <c r="L315" s="20">
        <f>IF(FluxoCaixa1013151419[[#This Row],[Entrada / Saída]]="Saída",FluxoCaixa1013151419[[#This Row],[R$ (Valores)]]*-1,FluxoCaixa1013151419[[#This Row],[R$ (Valores)]])</f>
        <v>-11243.62</v>
      </c>
    </row>
    <row r="316" spans="2:12">
      <c r="B316" s="48" t="s">
        <v>2477</v>
      </c>
      <c r="C316" s="48" t="s">
        <v>2419</v>
      </c>
      <c r="D316" s="16">
        <v>46122</v>
      </c>
      <c r="E316" s="48" t="s">
        <v>2413</v>
      </c>
      <c r="F316" s="17" t="s">
        <v>2</v>
      </c>
      <c r="G316" s="17" t="s">
        <v>70</v>
      </c>
      <c r="H316" s="17" t="s">
        <v>2098</v>
      </c>
      <c r="I316" s="21">
        <v>500</v>
      </c>
      <c r="J316" s="17" t="s">
        <v>525</v>
      </c>
      <c r="K316" s="20">
        <f>IF(FluxoCaixa1013151419[[#This Row],[Movimento ]]="Saldo Inicial",FluxoCaixa1013151419[[#This Row],[R$ (Valores)]],K315+FluxoCaixa1013151419[[#This Row],[Valores Receitas / Despesas]])</f>
        <v>163920.00000000003</v>
      </c>
      <c r="L316" s="20">
        <f>IF(FluxoCaixa1013151419[[#This Row],[Entrada / Saída]]="Saída",FluxoCaixa1013151419[[#This Row],[R$ (Valores)]]*-1,FluxoCaixa1013151419[[#This Row],[R$ (Valores)]])</f>
        <v>-500</v>
      </c>
    </row>
    <row r="317" spans="2:12">
      <c r="B317" s="48" t="s">
        <v>2477</v>
      </c>
      <c r="C317" s="48" t="s">
        <v>2419</v>
      </c>
      <c r="D317" s="16">
        <v>46122</v>
      </c>
      <c r="E317" s="48" t="s">
        <v>2413</v>
      </c>
      <c r="F317" s="17" t="s">
        <v>2</v>
      </c>
      <c r="G317" s="17" t="s">
        <v>70</v>
      </c>
      <c r="H317" s="17" t="s">
        <v>2098</v>
      </c>
      <c r="I317" s="21">
        <v>14000</v>
      </c>
      <c r="J317" s="17" t="s">
        <v>525</v>
      </c>
      <c r="K317" s="20">
        <f>IF(FluxoCaixa1013151419[[#This Row],[Movimento ]]="Saldo Inicial",FluxoCaixa1013151419[[#This Row],[R$ (Valores)]],K316+FluxoCaixa1013151419[[#This Row],[Valores Receitas / Despesas]])</f>
        <v>149920.00000000003</v>
      </c>
      <c r="L317" s="20">
        <f>IF(FluxoCaixa1013151419[[#This Row],[Entrada / Saída]]="Saída",FluxoCaixa1013151419[[#This Row],[R$ (Valores)]]*-1,FluxoCaixa1013151419[[#This Row],[R$ (Valores)]])</f>
        <v>-14000</v>
      </c>
    </row>
    <row r="318" spans="2:12">
      <c r="B318" s="48" t="s">
        <v>2477</v>
      </c>
      <c r="C318" s="48" t="s">
        <v>2419</v>
      </c>
      <c r="D318" s="16">
        <v>46122</v>
      </c>
      <c r="E318" s="48" t="s">
        <v>2413</v>
      </c>
      <c r="F318" s="17" t="s">
        <v>2</v>
      </c>
      <c r="G318" s="17" t="s">
        <v>70</v>
      </c>
      <c r="H318" s="17" t="s">
        <v>1037</v>
      </c>
      <c r="I318" s="21">
        <v>4870</v>
      </c>
      <c r="J318" s="17" t="s">
        <v>525</v>
      </c>
      <c r="K318" s="20">
        <f>IF(FluxoCaixa1013151419[[#This Row],[Movimento ]]="Saldo Inicial",FluxoCaixa1013151419[[#This Row],[R$ (Valores)]],K317+FluxoCaixa1013151419[[#This Row],[Valores Receitas / Despesas]])</f>
        <v>145050.00000000003</v>
      </c>
      <c r="L318" s="20">
        <f>IF(FluxoCaixa1013151419[[#This Row],[Entrada / Saída]]="Saída",FluxoCaixa1013151419[[#This Row],[R$ (Valores)]]*-1,FluxoCaixa1013151419[[#This Row],[R$ (Valores)]])</f>
        <v>-4870</v>
      </c>
    </row>
    <row r="319" spans="2:12">
      <c r="B319" s="48" t="s">
        <v>2477</v>
      </c>
      <c r="C319" s="48" t="s">
        <v>2419</v>
      </c>
      <c r="D319" s="16">
        <v>46122</v>
      </c>
      <c r="E319" s="48" t="s">
        <v>2413</v>
      </c>
      <c r="F319" s="17" t="s">
        <v>2</v>
      </c>
      <c r="G319" s="17" t="s">
        <v>70</v>
      </c>
      <c r="H319" s="17" t="s">
        <v>1588</v>
      </c>
      <c r="I319" s="21">
        <v>13900</v>
      </c>
      <c r="J319" s="17" t="s">
        <v>525</v>
      </c>
      <c r="K319" s="20">
        <f>IF(FluxoCaixa1013151419[[#This Row],[Movimento ]]="Saldo Inicial",FluxoCaixa1013151419[[#This Row],[R$ (Valores)]],K318+FluxoCaixa1013151419[[#This Row],[Valores Receitas / Despesas]])</f>
        <v>131150.00000000003</v>
      </c>
      <c r="L319" s="20">
        <f>IF(FluxoCaixa1013151419[[#This Row],[Entrada / Saída]]="Saída",FluxoCaixa1013151419[[#This Row],[R$ (Valores)]]*-1,FluxoCaixa1013151419[[#This Row],[R$ (Valores)]])</f>
        <v>-13900</v>
      </c>
    </row>
    <row r="320" spans="2:12">
      <c r="B320" s="48" t="s">
        <v>2477</v>
      </c>
      <c r="C320" s="48" t="s">
        <v>2419</v>
      </c>
      <c r="D320" s="16">
        <v>46122</v>
      </c>
      <c r="E320" s="48" t="s">
        <v>2413</v>
      </c>
      <c r="F320" s="17" t="s">
        <v>2</v>
      </c>
      <c r="G320" s="17" t="s">
        <v>70</v>
      </c>
      <c r="H320" s="17" t="s">
        <v>1589</v>
      </c>
      <c r="I320" s="21">
        <v>110</v>
      </c>
      <c r="J320" s="17" t="s">
        <v>525</v>
      </c>
      <c r="K320" s="20">
        <f>IF(FluxoCaixa1013151419[[#This Row],[Movimento ]]="Saldo Inicial",FluxoCaixa1013151419[[#This Row],[R$ (Valores)]],K319+FluxoCaixa1013151419[[#This Row],[Valores Receitas / Despesas]])</f>
        <v>131040.00000000003</v>
      </c>
      <c r="L320" s="20">
        <f>IF(FluxoCaixa1013151419[[#This Row],[Entrada / Saída]]="Saída",FluxoCaixa1013151419[[#This Row],[R$ (Valores)]]*-1,FluxoCaixa1013151419[[#This Row],[R$ (Valores)]])</f>
        <v>-110</v>
      </c>
    </row>
    <row r="321" spans="2:12">
      <c r="B321" s="48" t="s">
        <v>2477</v>
      </c>
      <c r="C321" s="48" t="s">
        <v>2419</v>
      </c>
      <c r="D321" s="16">
        <v>46122</v>
      </c>
      <c r="E321" s="48" t="s">
        <v>2413</v>
      </c>
      <c r="F321" s="17" t="s">
        <v>2</v>
      </c>
      <c r="G321" s="17" t="s">
        <v>70</v>
      </c>
      <c r="H321" s="17" t="s">
        <v>1589</v>
      </c>
      <c r="I321" s="21">
        <v>14890</v>
      </c>
      <c r="J321" s="17" t="s">
        <v>525</v>
      </c>
      <c r="K321" s="20">
        <f>IF(FluxoCaixa1013151419[[#This Row],[Movimento ]]="Saldo Inicial",FluxoCaixa1013151419[[#This Row],[R$ (Valores)]],K320+FluxoCaixa1013151419[[#This Row],[Valores Receitas / Despesas]])</f>
        <v>116150.00000000003</v>
      </c>
      <c r="L321" s="20">
        <f>IF(FluxoCaixa1013151419[[#This Row],[Entrada / Saída]]="Saída",FluxoCaixa1013151419[[#This Row],[R$ (Valores)]]*-1,FluxoCaixa1013151419[[#This Row],[R$ (Valores)]])</f>
        <v>-14890</v>
      </c>
    </row>
    <row r="322" spans="2:12">
      <c r="B322" s="48" t="s">
        <v>2477</v>
      </c>
      <c r="C322" s="48" t="s">
        <v>2419</v>
      </c>
      <c r="D322" s="16">
        <v>46122</v>
      </c>
      <c r="E322" s="48" t="s">
        <v>2413</v>
      </c>
      <c r="F322" s="17" t="s">
        <v>2</v>
      </c>
      <c r="G322" s="17" t="s">
        <v>70</v>
      </c>
      <c r="H322" s="17" t="s">
        <v>798</v>
      </c>
      <c r="I322" s="21">
        <v>900</v>
      </c>
      <c r="J322" s="17" t="s">
        <v>525</v>
      </c>
      <c r="K322" s="20">
        <f>IF(FluxoCaixa1013151419[[#This Row],[Movimento ]]="Saldo Inicial",FluxoCaixa1013151419[[#This Row],[R$ (Valores)]],K321+FluxoCaixa1013151419[[#This Row],[Valores Receitas / Despesas]])</f>
        <v>115250.00000000003</v>
      </c>
      <c r="L322" s="20">
        <f>IF(FluxoCaixa1013151419[[#This Row],[Entrada / Saída]]="Saída",FluxoCaixa1013151419[[#This Row],[R$ (Valores)]]*-1,FluxoCaixa1013151419[[#This Row],[R$ (Valores)]])</f>
        <v>-900</v>
      </c>
    </row>
    <row r="323" spans="2:12">
      <c r="B323" s="48" t="s">
        <v>2477</v>
      </c>
      <c r="C323" s="48" t="s">
        <v>2419</v>
      </c>
      <c r="D323" s="16">
        <v>46122</v>
      </c>
      <c r="E323" s="48" t="s">
        <v>2413</v>
      </c>
      <c r="F323" s="17" t="s">
        <v>2</v>
      </c>
      <c r="G323" s="17" t="s">
        <v>70</v>
      </c>
      <c r="H323" s="17" t="s">
        <v>798</v>
      </c>
      <c r="I323" s="21">
        <v>11725</v>
      </c>
      <c r="J323" s="17" t="s">
        <v>525</v>
      </c>
      <c r="K323" s="20">
        <f>IF(FluxoCaixa1013151419[[#This Row],[Movimento ]]="Saldo Inicial",FluxoCaixa1013151419[[#This Row],[R$ (Valores)]],K322+FluxoCaixa1013151419[[#This Row],[Valores Receitas / Despesas]])</f>
        <v>103525.00000000003</v>
      </c>
      <c r="L323" s="20">
        <f>IF(FluxoCaixa1013151419[[#This Row],[Entrada / Saída]]="Saída",FluxoCaixa1013151419[[#This Row],[R$ (Valores)]]*-1,FluxoCaixa1013151419[[#This Row],[R$ (Valores)]])</f>
        <v>-11725</v>
      </c>
    </row>
    <row r="324" spans="2:12">
      <c r="B324" s="48" t="s">
        <v>2477</v>
      </c>
      <c r="C324" s="48" t="s">
        <v>2419</v>
      </c>
      <c r="D324" s="16">
        <v>46122</v>
      </c>
      <c r="E324" s="48" t="s">
        <v>2413</v>
      </c>
      <c r="F324" s="17" t="s">
        <v>2</v>
      </c>
      <c r="G324" s="17" t="s">
        <v>70</v>
      </c>
      <c r="H324" s="17" t="s">
        <v>2099</v>
      </c>
      <c r="I324" s="21">
        <v>16700</v>
      </c>
      <c r="J324" s="17" t="s">
        <v>525</v>
      </c>
      <c r="K324" s="20">
        <f>IF(FluxoCaixa1013151419[[#This Row],[Movimento ]]="Saldo Inicial",FluxoCaixa1013151419[[#This Row],[R$ (Valores)]],K323+FluxoCaixa1013151419[[#This Row],[Valores Receitas / Despesas]])</f>
        <v>86825.000000000029</v>
      </c>
      <c r="L324" s="20">
        <f>IF(FluxoCaixa1013151419[[#This Row],[Entrada / Saída]]="Saída",FluxoCaixa1013151419[[#This Row],[R$ (Valores)]]*-1,FluxoCaixa1013151419[[#This Row],[R$ (Valores)]])</f>
        <v>-16700</v>
      </c>
    </row>
    <row r="325" spans="2:12">
      <c r="B325" s="48" t="s">
        <v>2477</v>
      </c>
      <c r="C325" s="48" t="s">
        <v>2419</v>
      </c>
      <c r="D325" s="16">
        <v>46122</v>
      </c>
      <c r="E325" s="48" t="s">
        <v>2413</v>
      </c>
      <c r="F325" s="17" t="s">
        <v>2</v>
      </c>
      <c r="G325" s="17" t="s">
        <v>70</v>
      </c>
      <c r="H325" s="17" t="s">
        <v>1593</v>
      </c>
      <c r="I325" s="21">
        <v>13246.5</v>
      </c>
      <c r="J325" s="17" t="s">
        <v>525</v>
      </c>
      <c r="K325" s="20">
        <f>IF(FluxoCaixa1013151419[[#This Row],[Movimento ]]="Saldo Inicial",FluxoCaixa1013151419[[#This Row],[R$ (Valores)]],K324+FluxoCaixa1013151419[[#This Row],[Valores Receitas / Despesas]])</f>
        <v>73578.500000000029</v>
      </c>
      <c r="L325" s="20">
        <f>IF(FluxoCaixa1013151419[[#This Row],[Entrada / Saída]]="Saída",FluxoCaixa1013151419[[#This Row],[R$ (Valores)]]*-1,FluxoCaixa1013151419[[#This Row],[R$ (Valores)]])</f>
        <v>-13246.5</v>
      </c>
    </row>
    <row r="326" spans="2:12">
      <c r="B326" s="48" t="s">
        <v>2477</v>
      </c>
      <c r="C326" s="48" t="s">
        <v>2419</v>
      </c>
      <c r="D326" s="16">
        <v>46122</v>
      </c>
      <c r="E326" s="48" t="s">
        <v>2413</v>
      </c>
      <c r="F326" s="17" t="s">
        <v>2</v>
      </c>
      <c r="G326" s="17" t="s">
        <v>70</v>
      </c>
      <c r="H326" s="17" t="s">
        <v>2101</v>
      </c>
      <c r="I326" s="21">
        <v>16623</v>
      </c>
      <c r="J326" s="17" t="s">
        <v>525</v>
      </c>
      <c r="K326" s="20">
        <f>IF(FluxoCaixa1013151419[[#This Row],[Movimento ]]="Saldo Inicial",FluxoCaixa1013151419[[#This Row],[R$ (Valores)]],K325+FluxoCaixa1013151419[[#This Row],[Valores Receitas / Despesas]])</f>
        <v>56955.500000000029</v>
      </c>
      <c r="L326" s="20">
        <f>IF(FluxoCaixa1013151419[[#This Row],[Entrada / Saída]]="Saída",FluxoCaixa1013151419[[#This Row],[R$ (Valores)]]*-1,FluxoCaixa1013151419[[#This Row],[R$ (Valores)]])</f>
        <v>-16623</v>
      </c>
    </row>
    <row r="327" spans="2:12">
      <c r="B327" s="48" t="s">
        <v>2477</v>
      </c>
      <c r="C327" s="48" t="s">
        <v>2419</v>
      </c>
      <c r="D327" s="16">
        <v>46122</v>
      </c>
      <c r="E327" s="48" t="s">
        <v>2413</v>
      </c>
      <c r="F327" s="17" t="s">
        <v>2</v>
      </c>
      <c r="G327" s="17" t="s">
        <v>70</v>
      </c>
      <c r="H327" s="17" t="s">
        <v>2102</v>
      </c>
      <c r="I327" s="21">
        <v>10635.94</v>
      </c>
      <c r="J327" s="17" t="s">
        <v>525</v>
      </c>
      <c r="K327" s="20">
        <f>IF(FluxoCaixa1013151419[[#This Row],[Movimento ]]="Saldo Inicial",FluxoCaixa1013151419[[#This Row],[R$ (Valores)]],K326+FluxoCaixa1013151419[[#This Row],[Valores Receitas / Despesas]])</f>
        <v>46319.560000000027</v>
      </c>
      <c r="L327" s="20">
        <f>IF(FluxoCaixa1013151419[[#This Row],[Entrada / Saída]]="Saída",FluxoCaixa1013151419[[#This Row],[R$ (Valores)]]*-1,FluxoCaixa1013151419[[#This Row],[R$ (Valores)]])</f>
        <v>-10635.94</v>
      </c>
    </row>
    <row r="328" spans="2:12">
      <c r="B328" s="48" t="s">
        <v>2477</v>
      </c>
      <c r="C328" s="48" t="s">
        <v>2419</v>
      </c>
      <c r="D328" s="16">
        <v>46122</v>
      </c>
      <c r="E328" s="48" t="s">
        <v>2413</v>
      </c>
      <c r="F328" s="17" t="s">
        <v>2</v>
      </c>
      <c r="G328" s="17" t="s">
        <v>70</v>
      </c>
      <c r="H328" s="17" t="s">
        <v>2104</v>
      </c>
      <c r="I328" s="21">
        <v>14334</v>
      </c>
      <c r="J328" s="17" t="s">
        <v>525</v>
      </c>
      <c r="K328" s="20">
        <f>IF(FluxoCaixa1013151419[[#This Row],[Movimento ]]="Saldo Inicial",FluxoCaixa1013151419[[#This Row],[R$ (Valores)]],K327+FluxoCaixa1013151419[[#This Row],[Valores Receitas / Despesas]])</f>
        <v>31985.560000000027</v>
      </c>
      <c r="L328" s="20">
        <f>IF(FluxoCaixa1013151419[[#This Row],[Entrada / Saída]]="Saída",FluxoCaixa1013151419[[#This Row],[R$ (Valores)]]*-1,FluxoCaixa1013151419[[#This Row],[R$ (Valores)]])</f>
        <v>-14334</v>
      </c>
    </row>
    <row r="329" spans="2:12">
      <c r="B329" s="48" t="s">
        <v>2477</v>
      </c>
      <c r="C329" s="48" t="s">
        <v>2419</v>
      </c>
      <c r="D329" s="16">
        <v>46122</v>
      </c>
      <c r="E329" s="48" t="s">
        <v>2413</v>
      </c>
      <c r="F329" s="17" t="s">
        <v>2</v>
      </c>
      <c r="G329" s="17" t="s">
        <v>70</v>
      </c>
      <c r="H329" s="17" t="s">
        <v>2616</v>
      </c>
      <c r="I329" s="21">
        <v>20850</v>
      </c>
      <c r="J329" s="17" t="s">
        <v>525</v>
      </c>
      <c r="K329" s="20">
        <f>IF(FluxoCaixa1013151419[[#This Row],[Movimento ]]="Saldo Inicial",FluxoCaixa1013151419[[#This Row],[R$ (Valores)]],K328+FluxoCaixa1013151419[[#This Row],[Valores Receitas / Despesas]])</f>
        <v>11135.560000000027</v>
      </c>
      <c r="L329" s="20">
        <f>IF(FluxoCaixa1013151419[[#This Row],[Entrada / Saída]]="Saída",FluxoCaixa1013151419[[#This Row],[R$ (Valores)]]*-1,FluxoCaixa1013151419[[#This Row],[R$ (Valores)]])</f>
        <v>-20850</v>
      </c>
    </row>
    <row r="330" spans="2:12">
      <c r="B330" s="48" t="s">
        <v>2477</v>
      </c>
      <c r="C330" s="48" t="s">
        <v>2419</v>
      </c>
      <c r="D330" s="16">
        <v>46122</v>
      </c>
      <c r="E330" s="48" t="s">
        <v>2413</v>
      </c>
      <c r="F330" s="17" t="s">
        <v>2</v>
      </c>
      <c r="G330" s="17" t="s">
        <v>70</v>
      </c>
      <c r="H330" s="17" t="s">
        <v>2106</v>
      </c>
      <c r="I330" s="21">
        <v>15188.8</v>
      </c>
      <c r="J330" s="17" t="s">
        <v>525</v>
      </c>
      <c r="K330" s="20">
        <f>IF(FluxoCaixa1013151419[[#This Row],[Movimento ]]="Saldo Inicial",FluxoCaixa1013151419[[#This Row],[R$ (Valores)]],K329+FluxoCaixa1013151419[[#This Row],[Valores Receitas / Despesas]])</f>
        <v>-4053.2399999999725</v>
      </c>
      <c r="L330" s="20">
        <f>IF(FluxoCaixa1013151419[[#This Row],[Entrada / Saída]]="Saída",FluxoCaixa1013151419[[#This Row],[R$ (Valores)]]*-1,FluxoCaixa1013151419[[#This Row],[R$ (Valores)]])</f>
        <v>-15188.8</v>
      </c>
    </row>
    <row r="331" spans="2:12">
      <c r="B331" s="48" t="s">
        <v>2477</v>
      </c>
      <c r="C331" s="48" t="s">
        <v>2419</v>
      </c>
      <c r="D331" s="16">
        <v>46122</v>
      </c>
      <c r="E331" s="48" t="s">
        <v>2413</v>
      </c>
      <c r="F331" s="17" t="s">
        <v>2</v>
      </c>
      <c r="G331" s="17" t="s">
        <v>70</v>
      </c>
      <c r="H331" s="17" t="s">
        <v>1597</v>
      </c>
      <c r="I331" s="21">
        <v>7017.2</v>
      </c>
      <c r="J331" s="17" t="s">
        <v>525</v>
      </c>
      <c r="K331" s="20">
        <f>IF(FluxoCaixa1013151419[[#This Row],[Movimento ]]="Saldo Inicial",FluxoCaixa1013151419[[#This Row],[R$ (Valores)]],K330+FluxoCaixa1013151419[[#This Row],[Valores Receitas / Despesas]])</f>
        <v>-11070.439999999973</v>
      </c>
      <c r="L331" s="20">
        <f>IF(FluxoCaixa1013151419[[#This Row],[Entrada / Saída]]="Saída",FluxoCaixa1013151419[[#This Row],[R$ (Valores)]]*-1,FluxoCaixa1013151419[[#This Row],[R$ (Valores)]])</f>
        <v>-7017.2</v>
      </c>
    </row>
    <row r="332" spans="2:12">
      <c r="B332" s="48" t="s">
        <v>2477</v>
      </c>
      <c r="C332" s="48" t="s">
        <v>2419</v>
      </c>
      <c r="D332" s="16">
        <v>46122</v>
      </c>
      <c r="E332" s="48" t="s">
        <v>2413</v>
      </c>
      <c r="F332" s="17" t="s">
        <v>2</v>
      </c>
      <c r="G332" s="17" t="s">
        <v>70</v>
      </c>
      <c r="H332" s="17" t="s">
        <v>789</v>
      </c>
      <c r="I332" s="21">
        <v>6062</v>
      </c>
      <c r="J332" s="17" t="s">
        <v>525</v>
      </c>
      <c r="K332" s="20">
        <f>IF(FluxoCaixa1013151419[[#This Row],[Movimento ]]="Saldo Inicial",FluxoCaixa1013151419[[#This Row],[R$ (Valores)]],K331+FluxoCaixa1013151419[[#This Row],[Valores Receitas / Despesas]])</f>
        <v>-17132.439999999973</v>
      </c>
      <c r="L332" s="20">
        <f>IF(FluxoCaixa1013151419[[#This Row],[Entrada / Saída]]="Saída",FluxoCaixa1013151419[[#This Row],[R$ (Valores)]]*-1,FluxoCaixa1013151419[[#This Row],[R$ (Valores)]])</f>
        <v>-6062</v>
      </c>
    </row>
    <row r="333" spans="2:12">
      <c r="B333" s="48" t="s">
        <v>2477</v>
      </c>
      <c r="C333" s="48" t="s">
        <v>2419</v>
      </c>
      <c r="D333" s="16">
        <v>46122</v>
      </c>
      <c r="E333" s="48" t="s">
        <v>2413</v>
      </c>
      <c r="F333" s="17" t="s">
        <v>2</v>
      </c>
      <c r="G333" s="17" t="s">
        <v>70</v>
      </c>
      <c r="H333" s="17" t="s">
        <v>2107</v>
      </c>
      <c r="I333" s="21">
        <v>7400</v>
      </c>
      <c r="J333" s="17" t="s">
        <v>525</v>
      </c>
      <c r="K333" s="20">
        <f>IF(FluxoCaixa1013151419[[#This Row],[Movimento ]]="Saldo Inicial",FluxoCaixa1013151419[[#This Row],[R$ (Valores)]],K332+FluxoCaixa1013151419[[#This Row],[Valores Receitas / Despesas]])</f>
        <v>-24532.439999999973</v>
      </c>
      <c r="L333" s="20">
        <f>IF(FluxoCaixa1013151419[[#This Row],[Entrada / Saída]]="Saída",FluxoCaixa1013151419[[#This Row],[R$ (Valores)]]*-1,FluxoCaixa1013151419[[#This Row],[R$ (Valores)]])</f>
        <v>-7400</v>
      </c>
    </row>
    <row r="334" spans="2:12">
      <c r="B334" s="48" t="s">
        <v>2477</v>
      </c>
      <c r="C334" s="48" t="s">
        <v>2419</v>
      </c>
      <c r="D334" s="16">
        <v>46122</v>
      </c>
      <c r="E334" s="48" t="s">
        <v>2413</v>
      </c>
      <c r="F334" s="17" t="s">
        <v>2</v>
      </c>
      <c r="G334" s="17" t="s">
        <v>70</v>
      </c>
      <c r="H334" s="17" t="s">
        <v>2108</v>
      </c>
      <c r="I334" s="29">
        <v>15510.3</v>
      </c>
      <c r="J334" s="17" t="s">
        <v>525</v>
      </c>
      <c r="K334" s="20">
        <f>IF(FluxoCaixa1013151419[[#This Row],[Movimento ]]="Saldo Inicial",FluxoCaixa1013151419[[#This Row],[R$ (Valores)]],K333+FluxoCaixa1013151419[[#This Row],[Valores Receitas / Despesas]])</f>
        <v>-40042.739999999976</v>
      </c>
      <c r="L334" s="20">
        <f>IF(FluxoCaixa1013151419[[#This Row],[Entrada / Saída]]="Saída",FluxoCaixa1013151419[[#This Row],[R$ (Valores)]]*-1,FluxoCaixa1013151419[[#This Row],[R$ (Valores)]])</f>
        <v>-15510.3</v>
      </c>
    </row>
    <row r="335" spans="2:12">
      <c r="B335" s="48" t="s">
        <v>2477</v>
      </c>
      <c r="C335" s="48" t="s">
        <v>2419</v>
      </c>
      <c r="D335" s="16">
        <v>46122</v>
      </c>
      <c r="E335" s="48" t="s">
        <v>2413</v>
      </c>
      <c r="F335" s="17" t="s">
        <v>2</v>
      </c>
      <c r="G335" s="17" t="s">
        <v>70</v>
      </c>
      <c r="H335" s="17" t="s">
        <v>1601</v>
      </c>
      <c r="I335" s="21">
        <v>14028</v>
      </c>
      <c r="J335" s="17" t="s">
        <v>525</v>
      </c>
      <c r="K335" s="20">
        <f>IF(FluxoCaixa1013151419[[#This Row],[Movimento ]]="Saldo Inicial",FluxoCaixa1013151419[[#This Row],[R$ (Valores)]],K334+FluxoCaixa1013151419[[#This Row],[Valores Receitas / Despesas]])</f>
        <v>-54070.739999999976</v>
      </c>
      <c r="L335" s="20">
        <f>IF(FluxoCaixa1013151419[[#This Row],[Entrada / Saída]]="Saída",FluxoCaixa1013151419[[#This Row],[R$ (Valores)]]*-1,FluxoCaixa1013151419[[#This Row],[R$ (Valores)]])</f>
        <v>-14028</v>
      </c>
    </row>
    <row r="336" spans="2:12">
      <c r="B336" s="48" t="s">
        <v>2477</v>
      </c>
      <c r="C336" s="48" t="s">
        <v>2419</v>
      </c>
      <c r="D336" s="16">
        <v>46122</v>
      </c>
      <c r="E336" s="48" t="s">
        <v>2413</v>
      </c>
      <c r="F336" s="17" t="s">
        <v>2</v>
      </c>
      <c r="G336" s="17" t="s">
        <v>70</v>
      </c>
      <c r="H336" s="17" t="s">
        <v>2109</v>
      </c>
      <c r="I336" s="21">
        <v>9909</v>
      </c>
      <c r="J336" s="17" t="s">
        <v>525</v>
      </c>
      <c r="K336" s="20">
        <f>IF(FluxoCaixa1013151419[[#This Row],[Movimento ]]="Saldo Inicial",FluxoCaixa1013151419[[#This Row],[R$ (Valores)]],K335+FluxoCaixa1013151419[[#This Row],[Valores Receitas / Despesas]])</f>
        <v>-63979.739999999976</v>
      </c>
      <c r="L336" s="20">
        <f>IF(FluxoCaixa1013151419[[#This Row],[Entrada / Saída]]="Saída",FluxoCaixa1013151419[[#This Row],[R$ (Valores)]]*-1,FluxoCaixa1013151419[[#This Row],[R$ (Valores)]])</f>
        <v>-9909</v>
      </c>
    </row>
    <row r="337" spans="2:12">
      <c r="B337" s="48" t="s">
        <v>2477</v>
      </c>
      <c r="C337" s="48" t="s">
        <v>2419</v>
      </c>
      <c r="D337" s="16">
        <v>46122</v>
      </c>
      <c r="E337" s="48" t="s">
        <v>2413</v>
      </c>
      <c r="F337" s="17" t="s">
        <v>2</v>
      </c>
      <c r="G337" s="17" t="s">
        <v>70</v>
      </c>
      <c r="H337" s="17" t="s">
        <v>983</v>
      </c>
      <c r="I337" s="21">
        <v>14842</v>
      </c>
      <c r="J337" s="17" t="s">
        <v>525</v>
      </c>
      <c r="K337" s="20">
        <f>IF(FluxoCaixa1013151419[[#This Row],[Movimento ]]="Saldo Inicial",FluxoCaixa1013151419[[#This Row],[R$ (Valores)]],K336+FluxoCaixa1013151419[[#This Row],[Valores Receitas / Despesas]])</f>
        <v>-78821.739999999976</v>
      </c>
      <c r="L337" s="20">
        <f>IF(FluxoCaixa1013151419[[#This Row],[Entrada / Saída]]="Saída",FluxoCaixa1013151419[[#This Row],[R$ (Valores)]]*-1,FluxoCaixa1013151419[[#This Row],[R$ (Valores)]])</f>
        <v>-14842</v>
      </c>
    </row>
    <row r="338" spans="2:12">
      <c r="B338" s="48" t="s">
        <v>2477</v>
      </c>
      <c r="C338" s="48" t="s">
        <v>2419</v>
      </c>
      <c r="D338" s="16">
        <v>46122</v>
      </c>
      <c r="E338" s="48" t="s">
        <v>2413</v>
      </c>
      <c r="F338" s="17" t="s">
        <v>2</v>
      </c>
      <c r="G338" s="17" t="s">
        <v>70</v>
      </c>
      <c r="H338" s="17" t="s">
        <v>1039</v>
      </c>
      <c r="I338" s="21">
        <v>15600</v>
      </c>
      <c r="J338" s="17" t="s">
        <v>525</v>
      </c>
      <c r="K338" s="20">
        <f>IF(FluxoCaixa1013151419[[#This Row],[Movimento ]]="Saldo Inicial",FluxoCaixa1013151419[[#This Row],[R$ (Valores)]],K337+FluxoCaixa1013151419[[#This Row],[Valores Receitas / Despesas]])</f>
        <v>-94421.739999999976</v>
      </c>
      <c r="L338" s="20">
        <f>IF(FluxoCaixa1013151419[[#This Row],[Entrada / Saída]]="Saída",FluxoCaixa1013151419[[#This Row],[R$ (Valores)]]*-1,FluxoCaixa1013151419[[#This Row],[R$ (Valores)]])</f>
        <v>-15600</v>
      </c>
    </row>
    <row r="339" spans="2:12">
      <c r="B339" s="48" t="s">
        <v>2477</v>
      </c>
      <c r="C339" s="48" t="s">
        <v>2419</v>
      </c>
      <c r="D339" s="16">
        <v>46122</v>
      </c>
      <c r="E339" s="48" t="s">
        <v>2413</v>
      </c>
      <c r="F339" s="17" t="s">
        <v>2</v>
      </c>
      <c r="G339" s="17" t="s">
        <v>70</v>
      </c>
      <c r="H339" s="17" t="s">
        <v>779</v>
      </c>
      <c r="I339" s="21">
        <v>24800</v>
      </c>
      <c r="J339" s="17" t="s">
        <v>525</v>
      </c>
      <c r="K339" s="20">
        <f>IF(FluxoCaixa1013151419[[#This Row],[Movimento ]]="Saldo Inicial",FluxoCaixa1013151419[[#This Row],[R$ (Valores)]],K338+FluxoCaixa1013151419[[#This Row],[Valores Receitas / Despesas]])</f>
        <v>-119221.73999999998</v>
      </c>
      <c r="L339" s="20">
        <f>IF(FluxoCaixa1013151419[[#This Row],[Entrada / Saída]]="Saída",FluxoCaixa1013151419[[#This Row],[R$ (Valores)]]*-1,FluxoCaixa1013151419[[#This Row],[R$ (Valores)]])</f>
        <v>-24800</v>
      </c>
    </row>
    <row r="340" spans="2:12">
      <c r="B340" s="48" t="s">
        <v>2477</v>
      </c>
      <c r="C340" s="48" t="s">
        <v>2419</v>
      </c>
      <c r="D340" s="16">
        <v>46122</v>
      </c>
      <c r="E340" s="48" t="s">
        <v>2413</v>
      </c>
      <c r="F340" s="17" t="s">
        <v>2</v>
      </c>
      <c r="G340" s="17" t="s">
        <v>70</v>
      </c>
      <c r="H340" s="17" t="s">
        <v>1603</v>
      </c>
      <c r="I340" s="21">
        <v>14878.8</v>
      </c>
      <c r="J340" s="17" t="s">
        <v>525</v>
      </c>
      <c r="K340" s="20">
        <f>IF(FluxoCaixa1013151419[[#This Row],[Movimento ]]="Saldo Inicial",FluxoCaixa1013151419[[#This Row],[R$ (Valores)]],K339+FluxoCaixa1013151419[[#This Row],[Valores Receitas / Despesas]])</f>
        <v>-134100.53999999998</v>
      </c>
      <c r="L340" s="20">
        <f>IF(FluxoCaixa1013151419[[#This Row],[Entrada / Saída]]="Saída",FluxoCaixa1013151419[[#This Row],[R$ (Valores)]]*-1,FluxoCaixa1013151419[[#This Row],[R$ (Valores)]])</f>
        <v>-14878.8</v>
      </c>
    </row>
    <row r="341" spans="2:12">
      <c r="B341" s="48" t="s">
        <v>2477</v>
      </c>
      <c r="C341" s="48" t="s">
        <v>2419</v>
      </c>
      <c r="D341" s="16">
        <v>46122</v>
      </c>
      <c r="E341" s="48" t="s">
        <v>2413</v>
      </c>
      <c r="F341" s="17" t="s">
        <v>2</v>
      </c>
      <c r="G341" s="17" t="s">
        <v>70</v>
      </c>
      <c r="H341" s="17" t="s">
        <v>2110</v>
      </c>
      <c r="I341" s="21">
        <v>29819.07</v>
      </c>
      <c r="J341" s="17" t="s">
        <v>525</v>
      </c>
      <c r="K341" s="20">
        <f>IF(FluxoCaixa1013151419[[#This Row],[Movimento ]]="Saldo Inicial",FluxoCaixa1013151419[[#This Row],[R$ (Valores)]],K340+FluxoCaixa1013151419[[#This Row],[Valores Receitas / Despesas]])</f>
        <v>-163919.60999999999</v>
      </c>
      <c r="L341" s="20">
        <f>IF(FluxoCaixa1013151419[[#This Row],[Entrada / Saída]]="Saída",FluxoCaixa1013151419[[#This Row],[R$ (Valores)]]*-1,FluxoCaixa1013151419[[#This Row],[R$ (Valores)]])</f>
        <v>-29819.07</v>
      </c>
    </row>
    <row r="342" spans="2:12">
      <c r="B342" s="48" t="s">
        <v>2477</v>
      </c>
      <c r="C342" s="48" t="s">
        <v>2419</v>
      </c>
      <c r="D342" s="16">
        <v>46122</v>
      </c>
      <c r="E342" s="48" t="s">
        <v>2413</v>
      </c>
      <c r="F342" s="17" t="s">
        <v>2</v>
      </c>
      <c r="G342" s="17" t="s">
        <v>70</v>
      </c>
      <c r="H342" s="17" t="s">
        <v>2617</v>
      </c>
      <c r="I342" s="21">
        <v>4648.5</v>
      </c>
      <c r="J342" s="17" t="s">
        <v>525</v>
      </c>
      <c r="K342" s="20">
        <f>IF(FluxoCaixa1013151419[[#This Row],[Movimento ]]="Saldo Inicial",FluxoCaixa1013151419[[#This Row],[R$ (Valores)]],K341+FluxoCaixa1013151419[[#This Row],[Valores Receitas / Despesas]])</f>
        <v>-168568.11</v>
      </c>
      <c r="L342" s="20">
        <f>IF(FluxoCaixa1013151419[[#This Row],[Entrada / Saída]]="Saída",FluxoCaixa1013151419[[#This Row],[R$ (Valores)]]*-1,FluxoCaixa1013151419[[#This Row],[R$ (Valores)]])</f>
        <v>-4648.5</v>
      </c>
    </row>
    <row r="343" spans="2:12">
      <c r="B343" s="48" t="s">
        <v>2477</v>
      </c>
      <c r="C343" s="48" t="s">
        <v>2419</v>
      </c>
      <c r="D343" s="16">
        <v>46122</v>
      </c>
      <c r="E343" s="48" t="s">
        <v>2413</v>
      </c>
      <c r="F343" s="17" t="s">
        <v>2</v>
      </c>
      <c r="G343" s="17" t="s">
        <v>70</v>
      </c>
      <c r="H343" s="17" t="s">
        <v>774</v>
      </c>
      <c r="I343" s="21">
        <v>15200</v>
      </c>
      <c r="J343" s="17" t="s">
        <v>525</v>
      </c>
      <c r="K343" s="20">
        <f>IF(FluxoCaixa1013151419[[#This Row],[Movimento ]]="Saldo Inicial",FluxoCaixa1013151419[[#This Row],[R$ (Valores)]],K342+FluxoCaixa1013151419[[#This Row],[Valores Receitas / Despesas]])</f>
        <v>-183768.11</v>
      </c>
      <c r="L343" s="20">
        <f>IF(FluxoCaixa1013151419[[#This Row],[Entrada / Saída]]="Saída",FluxoCaixa1013151419[[#This Row],[R$ (Valores)]]*-1,FluxoCaixa1013151419[[#This Row],[R$ (Valores)]])</f>
        <v>-15200</v>
      </c>
    </row>
    <row r="344" spans="2:12">
      <c r="B344" s="48" t="s">
        <v>2477</v>
      </c>
      <c r="C344" s="48" t="s">
        <v>2419</v>
      </c>
      <c r="D344" s="16">
        <v>46122</v>
      </c>
      <c r="E344" s="48" t="s">
        <v>2417</v>
      </c>
      <c r="F344" s="17" t="s">
        <v>2</v>
      </c>
      <c r="G344" s="17" t="s">
        <v>353</v>
      </c>
      <c r="H344" s="17" t="s">
        <v>2618</v>
      </c>
      <c r="I344" s="21">
        <v>6248.81</v>
      </c>
      <c r="J344" s="17" t="s">
        <v>525</v>
      </c>
      <c r="K344" s="20">
        <f>IF(FluxoCaixa1013151419[[#This Row],[Movimento ]]="Saldo Inicial",FluxoCaixa1013151419[[#This Row],[R$ (Valores)]],K343+FluxoCaixa1013151419[[#This Row],[Valores Receitas / Despesas]])</f>
        <v>-190016.91999999998</v>
      </c>
      <c r="L344" s="20">
        <f>IF(FluxoCaixa1013151419[[#This Row],[Entrada / Saída]]="Saída",FluxoCaixa1013151419[[#This Row],[R$ (Valores)]]*-1,FluxoCaixa1013151419[[#This Row],[R$ (Valores)]])</f>
        <v>-6248.81</v>
      </c>
    </row>
    <row r="345" spans="2:12">
      <c r="B345" s="48" t="s">
        <v>2478</v>
      </c>
      <c r="C345" s="48" t="s">
        <v>2419</v>
      </c>
      <c r="D345" s="16">
        <v>46122</v>
      </c>
      <c r="E345" s="48" t="s">
        <v>2413</v>
      </c>
      <c r="F345" s="17" t="s">
        <v>2</v>
      </c>
      <c r="G345" s="17" t="s">
        <v>28</v>
      </c>
      <c r="H345" s="17" t="s">
        <v>2619</v>
      </c>
      <c r="I345" s="21">
        <v>700</v>
      </c>
      <c r="J345" s="17" t="s">
        <v>525</v>
      </c>
      <c r="K345" s="20">
        <f>IF(FluxoCaixa1013151419[[#This Row],[Movimento ]]="Saldo Inicial",FluxoCaixa1013151419[[#This Row],[R$ (Valores)]],K344+FluxoCaixa1013151419[[#This Row],[Valores Receitas / Despesas]])</f>
        <v>-190716.91999999998</v>
      </c>
      <c r="L345" s="20">
        <f>IF(FluxoCaixa1013151419[[#This Row],[Entrada / Saída]]="Saída",FluxoCaixa1013151419[[#This Row],[R$ (Valores)]]*-1,FluxoCaixa1013151419[[#This Row],[R$ (Valores)]])</f>
        <v>-700</v>
      </c>
    </row>
    <row r="346" spans="2:12">
      <c r="B346" s="48" t="s">
        <v>2478</v>
      </c>
      <c r="C346" s="48" t="s">
        <v>2419</v>
      </c>
      <c r="D346" s="16">
        <v>46122</v>
      </c>
      <c r="E346" s="48" t="s">
        <v>2413</v>
      </c>
      <c r="F346" s="17" t="s">
        <v>2</v>
      </c>
      <c r="G346" s="17" t="s">
        <v>70</v>
      </c>
      <c r="H346" s="17" t="s">
        <v>2620</v>
      </c>
      <c r="I346" s="21">
        <v>7000</v>
      </c>
      <c r="J346" s="17" t="s">
        <v>525</v>
      </c>
      <c r="K346" s="20">
        <f>IF(FluxoCaixa1013151419[[#This Row],[Movimento ]]="Saldo Inicial",FluxoCaixa1013151419[[#This Row],[R$ (Valores)]],K345+FluxoCaixa1013151419[[#This Row],[Valores Receitas / Despesas]])</f>
        <v>-197716.91999999998</v>
      </c>
      <c r="L346" s="20">
        <f>IF(FluxoCaixa1013151419[[#This Row],[Entrada / Saída]]="Saída",FluxoCaixa1013151419[[#This Row],[R$ (Valores)]]*-1,FluxoCaixa1013151419[[#This Row],[R$ (Valores)]])</f>
        <v>-7000</v>
      </c>
    </row>
    <row r="347" spans="2:12">
      <c r="B347" s="48" t="s">
        <v>2478</v>
      </c>
      <c r="C347" s="48" t="s">
        <v>2419</v>
      </c>
      <c r="D347" s="16">
        <v>46122</v>
      </c>
      <c r="E347" s="48" t="s">
        <v>2413</v>
      </c>
      <c r="F347" s="17" t="s">
        <v>2</v>
      </c>
      <c r="G347" s="17" t="s">
        <v>70</v>
      </c>
      <c r="H347" s="17" t="s">
        <v>2621</v>
      </c>
      <c r="I347" s="21">
        <v>17200</v>
      </c>
      <c r="J347" s="17" t="s">
        <v>525</v>
      </c>
      <c r="K347" s="20">
        <f>IF(FluxoCaixa1013151419[[#This Row],[Movimento ]]="Saldo Inicial",FluxoCaixa1013151419[[#This Row],[R$ (Valores)]],K346+FluxoCaixa1013151419[[#This Row],[Valores Receitas / Despesas]])</f>
        <v>-214916.91999999998</v>
      </c>
      <c r="L347" s="20">
        <f>IF(FluxoCaixa1013151419[[#This Row],[Entrada / Saída]]="Saída",FluxoCaixa1013151419[[#This Row],[R$ (Valores)]]*-1,FluxoCaixa1013151419[[#This Row],[R$ (Valores)]])</f>
        <v>-17200</v>
      </c>
    </row>
    <row r="348" spans="2:12">
      <c r="B348" s="48" t="s">
        <v>2478</v>
      </c>
      <c r="C348" s="48" t="s">
        <v>2419</v>
      </c>
      <c r="D348" s="16">
        <v>46122</v>
      </c>
      <c r="E348" s="48" t="s">
        <v>2413</v>
      </c>
      <c r="F348" s="17" t="s">
        <v>2</v>
      </c>
      <c r="G348" s="17" t="s">
        <v>70</v>
      </c>
      <c r="H348" s="17" t="s">
        <v>2174</v>
      </c>
      <c r="I348" s="21">
        <v>13601.8</v>
      </c>
      <c r="J348" s="17" t="s">
        <v>525</v>
      </c>
      <c r="K348" s="20">
        <f>IF(FluxoCaixa1013151419[[#This Row],[Movimento ]]="Saldo Inicial",FluxoCaixa1013151419[[#This Row],[R$ (Valores)]],K347+FluxoCaixa1013151419[[#This Row],[Valores Receitas / Despesas]])</f>
        <v>-228518.71999999997</v>
      </c>
      <c r="L348" s="20">
        <f>IF(FluxoCaixa1013151419[[#This Row],[Entrada / Saída]]="Saída",FluxoCaixa1013151419[[#This Row],[R$ (Valores)]]*-1,FluxoCaixa1013151419[[#This Row],[R$ (Valores)]])</f>
        <v>-13601.8</v>
      </c>
    </row>
    <row r="349" spans="2:12">
      <c r="B349" s="48" t="s">
        <v>2478</v>
      </c>
      <c r="C349" s="48" t="s">
        <v>2419</v>
      </c>
      <c r="D349" s="16">
        <v>46122</v>
      </c>
      <c r="E349" s="48" t="s">
        <v>2413</v>
      </c>
      <c r="F349" s="17" t="s">
        <v>2</v>
      </c>
      <c r="G349" s="17" t="s">
        <v>70</v>
      </c>
      <c r="H349" s="17" t="s">
        <v>2173</v>
      </c>
      <c r="I349" s="21">
        <v>4800</v>
      </c>
      <c r="J349" s="17" t="s">
        <v>525</v>
      </c>
      <c r="K349" s="20">
        <f>IF(FluxoCaixa1013151419[[#This Row],[Movimento ]]="Saldo Inicial",FluxoCaixa1013151419[[#This Row],[R$ (Valores)]],K348+FluxoCaixa1013151419[[#This Row],[Valores Receitas / Despesas]])</f>
        <v>-233318.71999999997</v>
      </c>
      <c r="L349" s="20">
        <f>IF(FluxoCaixa1013151419[[#This Row],[Entrada / Saída]]="Saída",FluxoCaixa1013151419[[#This Row],[R$ (Valores)]]*-1,FluxoCaixa1013151419[[#This Row],[R$ (Valores)]])</f>
        <v>-4800</v>
      </c>
    </row>
    <row r="350" spans="2:12">
      <c r="B350" s="48" t="s">
        <v>2477</v>
      </c>
      <c r="C350" s="48" t="s">
        <v>2419</v>
      </c>
      <c r="D350" s="16">
        <v>46122</v>
      </c>
      <c r="E350" s="48" t="s">
        <v>2413</v>
      </c>
      <c r="F350" s="17" t="s">
        <v>2</v>
      </c>
      <c r="G350" s="17" t="s">
        <v>70</v>
      </c>
      <c r="H350" s="17" t="s">
        <v>2622</v>
      </c>
      <c r="I350" s="21">
        <v>3750</v>
      </c>
      <c r="J350" s="17" t="s">
        <v>525</v>
      </c>
      <c r="K350" s="20">
        <f>IF(FluxoCaixa1013151419[[#This Row],[Movimento ]]="Saldo Inicial",FluxoCaixa1013151419[[#This Row],[R$ (Valores)]],K349+FluxoCaixa1013151419[[#This Row],[Valores Receitas / Despesas]])</f>
        <v>-237068.71999999997</v>
      </c>
      <c r="L350" s="20">
        <f>IF(FluxoCaixa1013151419[[#This Row],[Entrada / Saída]]="Saída",FluxoCaixa1013151419[[#This Row],[R$ (Valores)]]*-1,FluxoCaixa1013151419[[#This Row],[R$ (Valores)]])</f>
        <v>-3750</v>
      </c>
    </row>
    <row r="351" spans="2:12">
      <c r="B351" s="48" t="s">
        <v>2477</v>
      </c>
      <c r="C351" s="48" t="s">
        <v>2419</v>
      </c>
      <c r="D351" s="16">
        <v>46122</v>
      </c>
      <c r="E351" s="48" t="s">
        <v>2413</v>
      </c>
      <c r="F351" s="17" t="s">
        <v>2</v>
      </c>
      <c r="G351" s="17" t="s">
        <v>70</v>
      </c>
      <c r="H351" s="17" t="s">
        <v>2383</v>
      </c>
      <c r="I351" s="21">
        <v>4341.46</v>
      </c>
      <c r="J351" s="17" t="s">
        <v>525</v>
      </c>
      <c r="K351" s="20">
        <f>IF(FluxoCaixa1013151419[[#This Row],[Movimento ]]="Saldo Inicial",FluxoCaixa1013151419[[#This Row],[R$ (Valores)]],K350+FluxoCaixa1013151419[[#This Row],[Valores Receitas / Despesas]])</f>
        <v>-241410.17999999996</v>
      </c>
      <c r="L351" s="20">
        <f>IF(FluxoCaixa1013151419[[#This Row],[Entrada / Saída]]="Saída",FluxoCaixa1013151419[[#This Row],[R$ (Valores)]]*-1,FluxoCaixa1013151419[[#This Row],[R$ (Valores)]])</f>
        <v>-4341.46</v>
      </c>
    </row>
    <row r="352" spans="2:12">
      <c r="B352" s="48" t="s">
        <v>2477</v>
      </c>
      <c r="C352" s="48" t="s">
        <v>2419</v>
      </c>
      <c r="D352" s="16">
        <v>46122</v>
      </c>
      <c r="E352" s="48" t="s">
        <v>2413</v>
      </c>
      <c r="F352" s="17" t="s">
        <v>2</v>
      </c>
      <c r="G352" s="17" t="s">
        <v>70</v>
      </c>
      <c r="H352" s="17" t="s">
        <v>2623</v>
      </c>
      <c r="I352" s="21">
        <v>8000</v>
      </c>
      <c r="J352" s="17" t="s">
        <v>525</v>
      </c>
      <c r="K352" s="20">
        <f>IF(FluxoCaixa1013151419[[#This Row],[Movimento ]]="Saldo Inicial",FluxoCaixa1013151419[[#This Row],[R$ (Valores)]],K351+FluxoCaixa1013151419[[#This Row],[Valores Receitas / Despesas]])</f>
        <v>-249410.17999999996</v>
      </c>
      <c r="L352" s="20">
        <f>IF(FluxoCaixa1013151419[[#This Row],[Entrada / Saída]]="Saída",FluxoCaixa1013151419[[#This Row],[R$ (Valores)]]*-1,FluxoCaixa1013151419[[#This Row],[R$ (Valores)]])</f>
        <v>-8000</v>
      </c>
    </row>
    <row r="353" spans="2:12">
      <c r="B353" s="48" t="s">
        <v>2477</v>
      </c>
      <c r="C353" s="48" t="s">
        <v>2419</v>
      </c>
      <c r="D353" s="16">
        <v>46122</v>
      </c>
      <c r="E353" s="48" t="s">
        <v>2413</v>
      </c>
      <c r="F353" s="17" t="s">
        <v>2</v>
      </c>
      <c r="G353" s="17" t="s">
        <v>70</v>
      </c>
      <c r="H353" s="17" t="s">
        <v>1402</v>
      </c>
      <c r="I353" s="21">
        <v>3500</v>
      </c>
      <c r="J353" s="17" t="s">
        <v>525</v>
      </c>
      <c r="K353" s="20">
        <f>IF(FluxoCaixa1013151419[[#This Row],[Movimento ]]="Saldo Inicial",FluxoCaixa1013151419[[#This Row],[R$ (Valores)]],K352+FluxoCaixa1013151419[[#This Row],[Valores Receitas / Despesas]])</f>
        <v>-252910.17999999996</v>
      </c>
      <c r="L353" s="20">
        <f>IF(FluxoCaixa1013151419[[#This Row],[Entrada / Saída]]="Saída",FluxoCaixa1013151419[[#This Row],[R$ (Valores)]]*-1,FluxoCaixa1013151419[[#This Row],[R$ (Valores)]])</f>
        <v>-3500</v>
      </c>
    </row>
    <row r="354" spans="2:12">
      <c r="B354" s="48" t="s">
        <v>2477</v>
      </c>
      <c r="C354" s="48" t="s">
        <v>2419</v>
      </c>
      <c r="D354" s="16">
        <v>46122</v>
      </c>
      <c r="E354" s="48" t="s">
        <v>2413</v>
      </c>
      <c r="F354" s="17" t="s">
        <v>2</v>
      </c>
      <c r="G354" s="17" t="s">
        <v>70</v>
      </c>
      <c r="H354" s="17" t="s">
        <v>2129</v>
      </c>
      <c r="I354" s="21">
        <v>3079</v>
      </c>
      <c r="J354" s="17" t="s">
        <v>525</v>
      </c>
      <c r="K354" s="20">
        <f>IF(FluxoCaixa1013151419[[#This Row],[Movimento ]]="Saldo Inicial",FluxoCaixa1013151419[[#This Row],[R$ (Valores)]],K353+FluxoCaixa1013151419[[#This Row],[Valores Receitas / Despesas]])</f>
        <v>-255989.17999999996</v>
      </c>
      <c r="L354" s="20">
        <f>IF(FluxoCaixa1013151419[[#This Row],[Entrada / Saída]]="Saída",FluxoCaixa1013151419[[#This Row],[R$ (Valores)]]*-1,FluxoCaixa1013151419[[#This Row],[R$ (Valores)]])</f>
        <v>-3079</v>
      </c>
    </row>
    <row r="355" spans="2:12">
      <c r="B355" s="48" t="s">
        <v>2477</v>
      </c>
      <c r="C355" s="48" t="s">
        <v>2419</v>
      </c>
      <c r="D355" s="16">
        <v>46122</v>
      </c>
      <c r="E355" s="48" t="s">
        <v>2413</v>
      </c>
      <c r="F355" s="17" t="s">
        <v>2</v>
      </c>
      <c r="G355" s="17" t="s">
        <v>70</v>
      </c>
      <c r="H355" s="17" t="s">
        <v>1660</v>
      </c>
      <c r="I355" s="21">
        <v>3542</v>
      </c>
      <c r="J355" s="17" t="s">
        <v>525</v>
      </c>
      <c r="K355" s="20">
        <f>IF(FluxoCaixa1013151419[[#This Row],[Movimento ]]="Saldo Inicial",FluxoCaixa1013151419[[#This Row],[R$ (Valores)]],K354+FluxoCaixa1013151419[[#This Row],[Valores Receitas / Despesas]])</f>
        <v>-259531.17999999996</v>
      </c>
      <c r="L355" s="20">
        <f>IF(FluxoCaixa1013151419[[#This Row],[Entrada / Saída]]="Saída",FluxoCaixa1013151419[[#This Row],[R$ (Valores)]]*-1,FluxoCaixa1013151419[[#This Row],[R$ (Valores)]])</f>
        <v>-3542</v>
      </c>
    </row>
    <row r="356" spans="2:12">
      <c r="B356" s="48" t="s">
        <v>2478</v>
      </c>
      <c r="C356" s="48" t="s">
        <v>2419</v>
      </c>
      <c r="D356" s="16">
        <v>46122</v>
      </c>
      <c r="E356" s="48" t="s">
        <v>2413</v>
      </c>
      <c r="F356" s="17" t="s">
        <v>1</v>
      </c>
      <c r="G356" s="17" t="s">
        <v>75</v>
      </c>
      <c r="H356" s="17" t="s">
        <v>75</v>
      </c>
      <c r="I356" s="21">
        <v>500000</v>
      </c>
      <c r="J356" s="17" t="s">
        <v>525</v>
      </c>
      <c r="K356" s="20">
        <f>IF(FluxoCaixa1013151419[[#This Row],[Movimento ]]="Saldo Inicial",FluxoCaixa1013151419[[#This Row],[R$ (Valores)]],K355+FluxoCaixa1013151419[[#This Row],[Valores Receitas / Despesas]])</f>
        <v>240468.82000000004</v>
      </c>
      <c r="L356" s="20">
        <f>IF(FluxoCaixa1013151419[[#This Row],[Entrada / Saída]]="Saída",FluxoCaixa1013151419[[#This Row],[R$ (Valores)]]*-1,FluxoCaixa1013151419[[#This Row],[R$ (Valores)]])</f>
        <v>500000</v>
      </c>
    </row>
    <row r="357" spans="2:12">
      <c r="B357" s="48" t="s">
        <v>2478</v>
      </c>
      <c r="C357" s="48" t="s">
        <v>2419</v>
      </c>
      <c r="D357" s="16">
        <v>46122</v>
      </c>
      <c r="E357" s="48" t="s">
        <v>2417</v>
      </c>
      <c r="F357" s="17" t="s">
        <v>2</v>
      </c>
      <c r="G357" s="17" t="s">
        <v>70</v>
      </c>
      <c r="H357" s="17" t="s">
        <v>2624</v>
      </c>
      <c r="I357" s="21">
        <v>770</v>
      </c>
      <c r="J357" s="17" t="s">
        <v>525</v>
      </c>
      <c r="K357" s="20">
        <f>IF(FluxoCaixa1013151419[[#This Row],[Movimento ]]="Saldo Inicial",FluxoCaixa1013151419[[#This Row],[R$ (Valores)]],K356+FluxoCaixa1013151419[[#This Row],[Valores Receitas / Despesas]])</f>
        <v>239698.82000000004</v>
      </c>
      <c r="L357" s="20">
        <f>IF(FluxoCaixa1013151419[[#This Row],[Entrada / Saída]]="Saída",FluxoCaixa1013151419[[#This Row],[R$ (Valores)]]*-1,FluxoCaixa1013151419[[#This Row],[R$ (Valores)]])</f>
        <v>-770</v>
      </c>
    </row>
    <row r="358" spans="2:12">
      <c r="B358" s="48" t="s">
        <v>2478</v>
      </c>
      <c r="C358" s="48" t="s">
        <v>2419</v>
      </c>
      <c r="D358" s="16">
        <v>46122</v>
      </c>
      <c r="E358" s="48" t="s">
        <v>2417</v>
      </c>
      <c r="F358" s="17" t="s">
        <v>2</v>
      </c>
      <c r="G358" s="17" t="s">
        <v>70</v>
      </c>
      <c r="H358" s="17" t="s">
        <v>2625</v>
      </c>
      <c r="I358" s="21">
        <v>655</v>
      </c>
      <c r="J358" s="17" t="s">
        <v>525</v>
      </c>
      <c r="K358" s="20">
        <f>IF(FluxoCaixa1013151419[[#This Row],[Movimento ]]="Saldo Inicial",FluxoCaixa1013151419[[#This Row],[R$ (Valores)]],K357+FluxoCaixa1013151419[[#This Row],[Valores Receitas / Despesas]])</f>
        <v>239043.82000000004</v>
      </c>
      <c r="L358" s="20">
        <f>IF(FluxoCaixa1013151419[[#This Row],[Entrada / Saída]]="Saída",FluxoCaixa1013151419[[#This Row],[R$ (Valores)]]*-1,FluxoCaixa1013151419[[#This Row],[R$ (Valores)]])</f>
        <v>-655</v>
      </c>
    </row>
    <row r="359" spans="2:12">
      <c r="B359" s="48" t="s">
        <v>2478</v>
      </c>
      <c r="C359" s="48" t="s">
        <v>2419</v>
      </c>
      <c r="D359" s="16">
        <v>46122</v>
      </c>
      <c r="E359" s="48" t="s">
        <v>2496</v>
      </c>
      <c r="F359" s="17" t="s">
        <v>2</v>
      </c>
      <c r="G359" s="17" t="s">
        <v>70</v>
      </c>
      <c r="H359" s="17" t="s">
        <v>2626</v>
      </c>
      <c r="I359" s="21">
        <v>14000</v>
      </c>
      <c r="J359" s="17" t="s">
        <v>525</v>
      </c>
      <c r="K359" s="20">
        <f>IF(FluxoCaixa1013151419[[#This Row],[Movimento ]]="Saldo Inicial",FluxoCaixa1013151419[[#This Row],[R$ (Valores)]],K358+FluxoCaixa1013151419[[#This Row],[Valores Receitas / Despesas]])</f>
        <v>225043.82000000004</v>
      </c>
      <c r="L359" s="20">
        <f>IF(FluxoCaixa1013151419[[#This Row],[Entrada / Saída]]="Saída",FluxoCaixa1013151419[[#This Row],[R$ (Valores)]]*-1,FluxoCaixa1013151419[[#This Row],[R$ (Valores)]])</f>
        <v>-14000</v>
      </c>
    </row>
    <row r="360" spans="2:12">
      <c r="B360" s="48" t="s">
        <v>2478</v>
      </c>
      <c r="C360" s="48" t="s">
        <v>2419</v>
      </c>
      <c r="D360" s="16">
        <v>46122</v>
      </c>
      <c r="E360" s="48" t="s">
        <v>2417</v>
      </c>
      <c r="F360" s="17" t="s">
        <v>2</v>
      </c>
      <c r="G360" s="17" t="s">
        <v>70</v>
      </c>
      <c r="H360" s="17" t="s">
        <v>2627</v>
      </c>
      <c r="I360" s="21">
        <v>18666.669999999998</v>
      </c>
      <c r="J360" s="17" t="s">
        <v>525</v>
      </c>
      <c r="K360" s="20">
        <f>IF(FluxoCaixa1013151419[[#This Row],[Movimento ]]="Saldo Inicial",FluxoCaixa1013151419[[#This Row],[R$ (Valores)]],K359+FluxoCaixa1013151419[[#This Row],[Valores Receitas / Despesas]])</f>
        <v>206377.15000000002</v>
      </c>
      <c r="L360" s="20">
        <f>IF(FluxoCaixa1013151419[[#This Row],[Entrada / Saída]]="Saída",FluxoCaixa1013151419[[#This Row],[R$ (Valores)]]*-1,FluxoCaixa1013151419[[#This Row],[R$ (Valores)]])</f>
        <v>-18666.669999999998</v>
      </c>
    </row>
    <row r="361" spans="2:12">
      <c r="B361" s="48" t="s">
        <v>2478</v>
      </c>
      <c r="C361" s="48" t="s">
        <v>2419</v>
      </c>
      <c r="D361" s="16">
        <v>46125</v>
      </c>
      <c r="E361" s="48" t="s">
        <v>2413</v>
      </c>
      <c r="F361" s="17" t="s">
        <v>2</v>
      </c>
      <c r="G361" s="17" t="s">
        <v>26</v>
      </c>
      <c r="H361" s="17" t="s">
        <v>2628</v>
      </c>
      <c r="I361" s="21">
        <v>127</v>
      </c>
      <c r="J361" s="17" t="s">
        <v>525</v>
      </c>
      <c r="K361" s="20">
        <f>IF(FluxoCaixa1013151419[[#This Row],[Movimento ]]="Saldo Inicial",FluxoCaixa1013151419[[#This Row],[R$ (Valores)]],K360+FluxoCaixa1013151419[[#This Row],[Valores Receitas / Despesas]])</f>
        <v>206250.15000000002</v>
      </c>
      <c r="L361" s="20">
        <f>IF(FluxoCaixa1013151419[[#This Row],[Entrada / Saída]]="Saída",FluxoCaixa1013151419[[#This Row],[R$ (Valores)]]*-1,FluxoCaixa1013151419[[#This Row],[R$ (Valores)]])</f>
        <v>-127</v>
      </c>
    </row>
    <row r="362" spans="2:12">
      <c r="B362" s="48" t="s">
        <v>2478</v>
      </c>
      <c r="C362" s="48" t="s">
        <v>2419</v>
      </c>
      <c r="D362" s="16">
        <v>46125</v>
      </c>
      <c r="E362" s="48" t="s">
        <v>2413</v>
      </c>
      <c r="F362" s="17" t="s">
        <v>2</v>
      </c>
      <c r="G362" s="17" t="s">
        <v>79</v>
      </c>
      <c r="H362" s="17" t="s">
        <v>2629</v>
      </c>
      <c r="I362" s="21">
        <v>1289.1199999999999</v>
      </c>
      <c r="J362" s="17" t="s">
        <v>525</v>
      </c>
      <c r="K362" s="20">
        <f>IF(FluxoCaixa1013151419[[#This Row],[Movimento ]]="Saldo Inicial",FluxoCaixa1013151419[[#This Row],[R$ (Valores)]],K361+FluxoCaixa1013151419[[#This Row],[Valores Receitas / Despesas]])</f>
        <v>204961.03000000003</v>
      </c>
      <c r="L362" s="20">
        <f>IF(FluxoCaixa1013151419[[#This Row],[Entrada / Saída]]="Saída",FluxoCaixa1013151419[[#This Row],[R$ (Valores)]]*-1,FluxoCaixa1013151419[[#This Row],[R$ (Valores)]])</f>
        <v>-1289.1199999999999</v>
      </c>
    </row>
    <row r="363" spans="2:12">
      <c r="B363" s="48" t="s">
        <v>2478</v>
      </c>
      <c r="C363" s="48" t="s">
        <v>2419</v>
      </c>
      <c r="D363" s="16">
        <v>46125</v>
      </c>
      <c r="E363" s="48" t="s">
        <v>2413</v>
      </c>
      <c r="F363" s="17" t="s">
        <v>2</v>
      </c>
      <c r="G363" s="17" t="s">
        <v>76</v>
      </c>
      <c r="H363" s="17" t="s">
        <v>2382</v>
      </c>
      <c r="I363" s="21">
        <v>230</v>
      </c>
      <c r="J363" s="17" t="s">
        <v>525</v>
      </c>
      <c r="K363" s="20">
        <f>IF(FluxoCaixa1013151419[[#This Row],[Movimento ]]="Saldo Inicial",FluxoCaixa1013151419[[#This Row],[R$ (Valores)]],K362+FluxoCaixa1013151419[[#This Row],[Valores Receitas / Despesas]])</f>
        <v>204731.03000000003</v>
      </c>
      <c r="L363" s="20">
        <f>IF(FluxoCaixa1013151419[[#This Row],[Entrada / Saída]]="Saída",FluxoCaixa1013151419[[#This Row],[R$ (Valores)]]*-1,FluxoCaixa1013151419[[#This Row],[R$ (Valores)]])</f>
        <v>-230</v>
      </c>
    </row>
    <row r="364" spans="2:12">
      <c r="B364" s="48" t="s">
        <v>2478</v>
      </c>
      <c r="C364" s="48" t="s">
        <v>2419</v>
      </c>
      <c r="D364" s="16">
        <v>46125</v>
      </c>
      <c r="E364" s="48" t="s">
        <v>2417</v>
      </c>
      <c r="F364" s="17" t="s">
        <v>2</v>
      </c>
      <c r="G364" s="17" t="s">
        <v>61</v>
      </c>
      <c r="H364" s="17" t="s">
        <v>2630</v>
      </c>
      <c r="I364" s="21">
        <v>2332.69</v>
      </c>
      <c r="J364" s="17" t="s">
        <v>525</v>
      </c>
      <c r="K364" s="20">
        <f>IF(FluxoCaixa1013151419[[#This Row],[Movimento ]]="Saldo Inicial",FluxoCaixa1013151419[[#This Row],[R$ (Valores)]],K363+FluxoCaixa1013151419[[#This Row],[Valores Receitas / Despesas]])</f>
        <v>202398.34000000003</v>
      </c>
      <c r="L364" s="20">
        <f>IF(FluxoCaixa1013151419[[#This Row],[Entrada / Saída]]="Saída",FluxoCaixa1013151419[[#This Row],[R$ (Valores)]]*-1,FluxoCaixa1013151419[[#This Row],[R$ (Valores)]])</f>
        <v>-2332.69</v>
      </c>
    </row>
    <row r="365" spans="2:12">
      <c r="B365" s="48" t="s">
        <v>2477</v>
      </c>
      <c r="C365" s="48" t="s">
        <v>2419</v>
      </c>
      <c r="D365" s="16">
        <v>46125</v>
      </c>
      <c r="E365" s="48" t="s">
        <v>2413</v>
      </c>
      <c r="F365" s="17" t="s">
        <v>2</v>
      </c>
      <c r="G365" s="17" t="s">
        <v>70</v>
      </c>
      <c r="H365" s="17" t="s">
        <v>2631</v>
      </c>
      <c r="I365" s="21">
        <v>1000</v>
      </c>
      <c r="J365" s="17" t="s">
        <v>525</v>
      </c>
      <c r="K365" s="20">
        <f>IF(FluxoCaixa1013151419[[#This Row],[Movimento ]]="Saldo Inicial",FluxoCaixa1013151419[[#This Row],[R$ (Valores)]],K364+FluxoCaixa1013151419[[#This Row],[Valores Receitas / Despesas]])</f>
        <v>201398.34000000003</v>
      </c>
      <c r="L365" s="20">
        <f>IF(FluxoCaixa1013151419[[#This Row],[Entrada / Saída]]="Saída",FluxoCaixa1013151419[[#This Row],[R$ (Valores)]]*-1,FluxoCaixa1013151419[[#This Row],[R$ (Valores)]])</f>
        <v>-1000</v>
      </c>
    </row>
    <row r="366" spans="2:12">
      <c r="B366" s="48" t="s">
        <v>2477</v>
      </c>
      <c r="C366" s="48" t="s">
        <v>2419</v>
      </c>
      <c r="D366" s="16">
        <v>46125</v>
      </c>
      <c r="E366" s="48" t="s">
        <v>2413</v>
      </c>
      <c r="F366" s="17" t="s">
        <v>2</v>
      </c>
      <c r="G366" s="17" t="s">
        <v>70</v>
      </c>
      <c r="H366" s="17" t="s">
        <v>2632</v>
      </c>
      <c r="I366" s="21">
        <v>3000</v>
      </c>
      <c r="J366" s="17" t="s">
        <v>525</v>
      </c>
      <c r="K366" s="20">
        <f>IF(FluxoCaixa1013151419[[#This Row],[Movimento ]]="Saldo Inicial",FluxoCaixa1013151419[[#This Row],[R$ (Valores)]],K365+FluxoCaixa1013151419[[#This Row],[Valores Receitas / Despesas]])</f>
        <v>198398.34000000003</v>
      </c>
      <c r="L366" s="20">
        <f>IF(FluxoCaixa1013151419[[#This Row],[Entrada / Saída]]="Saída",FluxoCaixa1013151419[[#This Row],[R$ (Valores)]]*-1,FluxoCaixa1013151419[[#This Row],[R$ (Valores)]])</f>
        <v>-3000</v>
      </c>
    </row>
    <row r="367" spans="2:12">
      <c r="B367" s="48" t="s">
        <v>2477</v>
      </c>
      <c r="C367" s="48" t="s">
        <v>2419</v>
      </c>
      <c r="D367" s="16">
        <v>46125</v>
      </c>
      <c r="E367" s="48" t="s">
        <v>2413</v>
      </c>
      <c r="F367" s="17" t="s">
        <v>2</v>
      </c>
      <c r="G367" s="17" t="s">
        <v>70</v>
      </c>
      <c r="H367" s="17" t="s">
        <v>2633</v>
      </c>
      <c r="I367" s="21">
        <v>650</v>
      </c>
      <c r="J367" s="17" t="s">
        <v>525</v>
      </c>
      <c r="K367" s="20">
        <f>IF(FluxoCaixa1013151419[[#This Row],[Movimento ]]="Saldo Inicial",FluxoCaixa1013151419[[#This Row],[R$ (Valores)]],K366+FluxoCaixa1013151419[[#This Row],[Valores Receitas / Despesas]])</f>
        <v>197748.34000000003</v>
      </c>
      <c r="L367" s="20">
        <f>IF(FluxoCaixa1013151419[[#This Row],[Entrada / Saída]]="Saída",FluxoCaixa1013151419[[#This Row],[R$ (Valores)]]*-1,FluxoCaixa1013151419[[#This Row],[R$ (Valores)]])</f>
        <v>-650</v>
      </c>
    </row>
    <row r="368" spans="2:12">
      <c r="B368" s="48" t="s">
        <v>2477</v>
      </c>
      <c r="C368" s="48" t="s">
        <v>2419</v>
      </c>
      <c r="D368" s="16">
        <v>46125</v>
      </c>
      <c r="E368" s="48" t="s">
        <v>2413</v>
      </c>
      <c r="F368" s="17" t="s">
        <v>2</v>
      </c>
      <c r="G368" s="17" t="s">
        <v>25</v>
      </c>
      <c r="H368" s="17" t="s">
        <v>2634</v>
      </c>
      <c r="I368" s="21">
        <v>3108</v>
      </c>
      <c r="J368" s="17" t="s">
        <v>525</v>
      </c>
      <c r="K368" s="20">
        <f>IF(FluxoCaixa1013151419[[#This Row],[Movimento ]]="Saldo Inicial",FluxoCaixa1013151419[[#This Row],[R$ (Valores)]],K367+FluxoCaixa1013151419[[#This Row],[Valores Receitas / Despesas]])</f>
        <v>194640.34000000003</v>
      </c>
      <c r="L368" s="20">
        <f>IF(FluxoCaixa1013151419[[#This Row],[Entrada / Saída]]="Saída",FluxoCaixa1013151419[[#This Row],[R$ (Valores)]]*-1,FluxoCaixa1013151419[[#This Row],[R$ (Valores)]])</f>
        <v>-3108</v>
      </c>
    </row>
    <row r="369" spans="2:12">
      <c r="B369" s="48" t="s">
        <v>2477</v>
      </c>
      <c r="C369" s="48" t="s">
        <v>2419</v>
      </c>
      <c r="D369" s="16">
        <v>46125</v>
      </c>
      <c r="E369" s="48" t="s">
        <v>2413</v>
      </c>
      <c r="F369" s="17" t="s">
        <v>2</v>
      </c>
      <c r="G369" s="17" t="s">
        <v>431</v>
      </c>
      <c r="H369" s="17" t="s">
        <v>2635</v>
      </c>
      <c r="I369" s="21">
        <v>117.13</v>
      </c>
      <c r="J369" s="17" t="s">
        <v>525</v>
      </c>
      <c r="K369" s="20">
        <f>IF(FluxoCaixa1013151419[[#This Row],[Movimento ]]="Saldo Inicial",FluxoCaixa1013151419[[#This Row],[R$ (Valores)]],K368+FluxoCaixa1013151419[[#This Row],[Valores Receitas / Despesas]])</f>
        <v>194523.21000000002</v>
      </c>
      <c r="L369" s="20">
        <f>IF(FluxoCaixa1013151419[[#This Row],[Entrada / Saída]]="Saída",FluxoCaixa1013151419[[#This Row],[R$ (Valores)]]*-1,FluxoCaixa1013151419[[#This Row],[R$ (Valores)]])</f>
        <v>-117.13</v>
      </c>
    </row>
    <row r="370" spans="2:12">
      <c r="B370" s="48" t="s">
        <v>2477</v>
      </c>
      <c r="C370" s="48" t="s">
        <v>2419</v>
      </c>
      <c r="D370" s="16">
        <v>46125</v>
      </c>
      <c r="E370" s="48" t="s">
        <v>2413</v>
      </c>
      <c r="F370" s="17" t="s">
        <v>2</v>
      </c>
      <c r="G370" s="17" t="s">
        <v>431</v>
      </c>
      <c r="H370" s="17" t="s">
        <v>559</v>
      </c>
      <c r="I370" s="21">
        <v>312.36</v>
      </c>
      <c r="J370" s="17" t="s">
        <v>525</v>
      </c>
      <c r="K370" s="20">
        <f>IF(FluxoCaixa1013151419[[#This Row],[Movimento ]]="Saldo Inicial",FluxoCaixa1013151419[[#This Row],[R$ (Valores)]],K369+FluxoCaixa1013151419[[#This Row],[Valores Receitas / Despesas]])</f>
        <v>194210.85000000003</v>
      </c>
      <c r="L370" s="20">
        <f>IF(FluxoCaixa1013151419[[#This Row],[Entrada / Saída]]="Saída",FluxoCaixa1013151419[[#This Row],[R$ (Valores)]]*-1,FluxoCaixa1013151419[[#This Row],[R$ (Valores)]])</f>
        <v>-312.36</v>
      </c>
    </row>
    <row r="371" spans="2:12">
      <c r="B371" s="48" t="s">
        <v>2477</v>
      </c>
      <c r="C371" s="48" t="s">
        <v>2419</v>
      </c>
      <c r="D371" s="16">
        <v>46125</v>
      </c>
      <c r="E371" s="48" t="s">
        <v>2413</v>
      </c>
      <c r="F371" s="17" t="s">
        <v>2</v>
      </c>
      <c r="G371" s="17" t="s">
        <v>25</v>
      </c>
      <c r="H371" s="17" t="s">
        <v>2542</v>
      </c>
      <c r="I371" s="21">
        <v>120</v>
      </c>
      <c r="J371" s="17" t="s">
        <v>525</v>
      </c>
      <c r="K371" s="20">
        <f>IF(FluxoCaixa1013151419[[#This Row],[Movimento ]]="Saldo Inicial",FluxoCaixa1013151419[[#This Row],[R$ (Valores)]],K370+FluxoCaixa1013151419[[#This Row],[Valores Receitas / Despesas]])</f>
        <v>194090.85000000003</v>
      </c>
      <c r="L371" s="20">
        <f>IF(FluxoCaixa1013151419[[#This Row],[Entrada / Saída]]="Saída",FluxoCaixa1013151419[[#This Row],[R$ (Valores)]]*-1,FluxoCaixa1013151419[[#This Row],[R$ (Valores)]])</f>
        <v>-120</v>
      </c>
    </row>
    <row r="372" spans="2:12">
      <c r="B372" s="48" t="s">
        <v>2477</v>
      </c>
      <c r="C372" s="48" t="s">
        <v>2419</v>
      </c>
      <c r="D372" s="16">
        <v>46125</v>
      </c>
      <c r="E372" s="48" t="s">
        <v>2413</v>
      </c>
      <c r="F372" s="17" t="s">
        <v>2</v>
      </c>
      <c r="G372" s="17" t="s">
        <v>25</v>
      </c>
      <c r="H372" s="17" t="s">
        <v>2542</v>
      </c>
      <c r="I372" s="21">
        <v>490.05</v>
      </c>
      <c r="J372" s="17" t="s">
        <v>525</v>
      </c>
      <c r="K372" s="20">
        <f>IF(FluxoCaixa1013151419[[#This Row],[Movimento ]]="Saldo Inicial",FluxoCaixa1013151419[[#This Row],[R$ (Valores)]],K371+FluxoCaixa1013151419[[#This Row],[Valores Receitas / Despesas]])</f>
        <v>193600.80000000005</v>
      </c>
      <c r="L372" s="20">
        <f>IF(FluxoCaixa1013151419[[#This Row],[Entrada / Saída]]="Saída",FluxoCaixa1013151419[[#This Row],[R$ (Valores)]]*-1,FluxoCaixa1013151419[[#This Row],[R$ (Valores)]])</f>
        <v>-490.05</v>
      </c>
    </row>
    <row r="373" spans="2:12">
      <c r="B373" s="48" t="s">
        <v>2477</v>
      </c>
      <c r="C373" s="48" t="s">
        <v>2419</v>
      </c>
      <c r="D373" s="16">
        <v>46125</v>
      </c>
      <c r="E373" s="48" t="s">
        <v>2413</v>
      </c>
      <c r="F373" s="17" t="s">
        <v>2</v>
      </c>
      <c r="G373" s="17" t="s">
        <v>225</v>
      </c>
      <c r="H373" s="17" t="s">
        <v>2636</v>
      </c>
      <c r="I373" s="21">
        <v>181.17</v>
      </c>
      <c r="J373" s="17" t="s">
        <v>525</v>
      </c>
      <c r="K373" s="20">
        <f>IF(FluxoCaixa1013151419[[#This Row],[Movimento ]]="Saldo Inicial",FluxoCaixa1013151419[[#This Row],[R$ (Valores)]],K372+FluxoCaixa1013151419[[#This Row],[Valores Receitas / Despesas]])</f>
        <v>193419.63000000003</v>
      </c>
      <c r="L373" s="20">
        <f>IF(FluxoCaixa1013151419[[#This Row],[Entrada / Saída]]="Saída",FluxoCaixa1013151419[[#This Row],[R$ (Valores)]]*-1,FluxoCaixa1013151419[[#This Row],[R$ (Valores)]])</f>
        <v>-181.17</v>
      </c>
    </row>
    <row r="374" spans="2:12">
      <c r="B374" s="48" t="s">
        <v>2477</v>
      </c>
      <c r="C374" s="48" t="s">
        <v>2419</v>
      </c>
      <c r="D374" s="16">
        <v>46125</v>
      </c>
      <c r="E374" s="48" t="s">
        <v>2413</v>
      </c>
      <c r="F374" s="17" t="s">
        <v>2</v>
      </c>
      <c r="G374" s="17" t="s">
        <v>146</v>
      </c>
      <c r="H374" s="17" t="s">
        <v>862</v>
      </c>
      <c r="I374" s="21">
        <v>79</v>
      </c>
      <c r="J374" s="17" t="s">
        <v>525</v>
      </c>
      <c r="K374" s="20">
        <f>IF(FluxoCaixa1013151419[[#This Row],[Movimento ]]="Saldo Inicial",FluxoCaixa1013151419[[#This Row],[R$ (Valores)]],K373+FluxoCaixa1013151419[[#This Row],[Valores Receitas / Despesas]])</f>
        <v>193340.63000000003</v>
      </c>
      <c r="L374" s="20">
        <f>IF(FluxoCaixa1013151419[[#This Row],[Entrada / Saída]]="Saída",FluxoCaixa1013151419[[#This Row],[R$ (Valores)]]*-1,FluxoCaixa1013151419[[#This Row],[R$ (Valores)]])</f>
        <v>-79</v>
      </c>
    </row>
    <row r="375" spans="2:12">
      <c r="B375" s="48" t="s">
        <v>2477</v>
      </c>
      <c r="C375" s="48" t="s">
        <v>2419</v>
      </c>
      <c r="D375" s="16">
        <v>46125</v>
      </c>
      <c r="E375" s="48" t="s">
        <v>2413</v>
      </c>
      <c r="F375" s="17" t="s">
        <v>2</v>
      </c>
      <c r="G375" s="17" t="s">
        <v>146</v>
      </c>
      <c r="H375" s="17" t="s">
        <v>862</v>
      </c>
      <c r="I375" s="21">
        <v>196</v>
      </c>
      <c r="J375" s="17" t="s">
        <v>525</v>
      </c>
      <c r="K375" s="20">
        <f>IF(FluxoCaixa1013151419[[#This Row],[Movimento ]]="Saldo Inicial",FluxoCaixa1013151419[[#This Row],[R$ (Valores)]],K374+FluxoCaixa1013151419[[#This Row],[Valores Receitas / Despesas]])</f>
        <v>193144.63000000003</v>
      </c>
      <c r="L375" s="20">
        <f>IF(FluxoCaixa1013151419[[#This Row],[Entrada / Saída]]="Saída",FluxoCaixa1013151419[[#This Row],[R$ (Valores)]]*-1,FluxoCaixa1013151419[[#This Row],[R$ (Valores)]])</f>
        <v>-196</v>
      </c>
    </row>
    <row r="376" spans="2:12">
      <c r="B376" s="48" t="s">
        <v>2477</v>
      </c>
      <c r="C376" s="48" t="s">
        <v>2419</v>
      </c>
      <c r="D376" s="16">
        <v>46125</v>
      </c>
      <c r="E376" s="48" t="s">
        <v>2413</v>
      </c>
      <c r="F376" s="17" t="s">
        <v>2</v>
      </c>
      <c r="G376" s="17" t="s">
        <v>23</v>
      </c>
      <c r="H376" s="17" t="s">
        <v>1712</v>
      </c>
      <c r="I376" s="21">
        <v>3416.66</v>
      </c>
      <c r="J376" s="17" t="s">
        <v>525</v>
      </c>
      <c r="K376" s="20">
        <f>IF(FluxoCaixa1013151419[[#This Row],[Movimento ]]="Saldo Inicial",FluxoCaixa1013151419[[#This Row],[R$ (Valores)]],K375+FluxoCaixa1013151419[[#This Row],[Valores Receitas / Despesas]])</f>
        <v>189727.97000000003</v>
      </c>
      <c r="L376" s="20">
        <f>IF(FluxoCaixa1013151419[[#This Row],[Entrada / Saída]]="Saída",FluxoCaixa1013151419[[#This Row],[R$ (Valores)]]*-1,FluxoCaixa1013151419[[#This Row],[R$ (Valores)]])</f>
        <v>-3416.66</v>
      </c>
    </row>
    <row r="377" spans="2:12">
      <c r="B377" s="48" t="s">
        <v>2477</v>
      </c>
      <c r="C377" s="48" t="s">
        <v>2419</v>
      </c>
      <c r="D377" s="16">
        <v>46125</v>
      </c>
      <c r="E377" s="48" t="s">
        <v>2413</v>
      </c>
      <c r="F377" s="17" t="s">
        <v>2</v>
      </c>
      <c r="G377" s="17" t="s">
        <v>146</v>
      </c>
      <c r="H377" s="17" t="s">
        <v>862</v>
      </c>
      <c r="I377" s="21">
        <v>84</v>
      </c>
      <c r="J377" s="17" t="s">
        <v>525</v>
      </c>
      <c r="K377" s="20">
        <f>IF(FluxoCaixa1013151419[[#This Row],[Movimento ]]="Saldo Inicial",FluxoCaixa1013151419[[#This Row],[R$ (Valores)]],K376+FluxoCaixa1013151419[[#This Row],[Valores Receitas / Despesas]])</f>
        <v>189643.97000000003</v>
      </c>
      <c r="L377" s="20">
        <f>IF(FluxoCaixa1013151419[[#This Row],[Entrada / Saída]]="Saída",FluxoCaixa1013151419[[#This Row],[R$ (Valores)]]*-1,FluxoCaixa1013151419[[#This Row],[R$ (Valores)]])</f>
        <v>-84</v>
      </c>
    </row>
    <row r="378" spans="2:12">
      <c r="B378" s="48" t="s">
        <v>2477</v>
      </c>
      <c r="C378" s="48" t="s">
        <v>2419</v>
      </c>
      <c r="D378" s="16">
        <v>46125</v>
      </c>
      <c r="E378" s="48" t="s">
        <v>2413</v>
      </c>
      <c r="F378" s="17" t="s">
        <v>2</v>
      </c>
      <c r="G378" s="17" t="s">
        <v>519</v>
      </c>
      <c r="H378" s="17" t="s">
        <v>1845</v>
      </c>
      <c r="I378" s="21">
        <v>1883.34</v>
      </c>
      <c r="J378" s="17" t="s">
        <v>525</v>
      </c>
      <c r="K378" s="20">
        <f>IF(FluxoCaixa1013151419[[#This Row],[Movimento ]]="Saldo Inicial",FluxoCaixa1013151419[[#This Row],[R$ (Valores)]],K377+FluxoCaixa1013151419[[#This Row],[Valores Receitas / Despesas]])</f>
        <v>187760.63000000003</v>
      </c>
      <c r="L378" s="20">
        <f>IF(FluxoCaixa1013151419[[#This Row],[Entrada / Saída]]="Saída",FluxoCaixa1013151419[[#This Row],[R$ (Valores)]]*-1,FluxoCaixa1013151419[[#This Row],[R$ (Valores)]])</f>
        <v>-1883.34</v>
      </c>
    </row>
    <row r="379" spans="2:12">
      <c r="B379" s="48" t="s">
        <v>2477</v>
      </c>
      <c r="C379" s="48" t="s">
        <v>2419</v>
      </c>
      <c r="D379" s="16">
        <v>46125</v>
      </c>
      <c r="E379" s="48" t="s">
        <v>2413</v>
      </c>
      <c r="F379" s="17" t="s">
        <v>2</v>
      </c>
      <c r="G379" s="17" t="s">
        <v>143</v>
      </c>
      <c r="H379" s="17" t="s">
        <v>2637</v>
      </c>
      <c r="I379" s="21">
        <v>1747.88</v>
      </c>
      <c r="J379" s="17" t="s">
        <v>525</v>
      </c>
      <c r="K379" s="20">
        <f>IF(FluxoCaixa1013151419[[#This Row],[Movimento ]]="Saldo Inicial",FluxoCaixa1013151419[[#This Row],[R$ (Valores)]],K378+FluxoCaixa1013151419[[#This Row],[Valores Receitas / Despesas]])</f>
        <v>186012.75000000003</v>
      </c>
      <c r="L379" s="20">
        <f>IF(FluxoCaixa1013151419[[#This Row],[Entrada / Saída]]="Saída",FluxoCaixa1013151419[[#This Row],[R$ (Valores)]]*-1,FluxoCaixa1013151419[[#This Row],[R$ (Valores)]])</f>
        <v>-1747.88</v>
      </c>
    </row>
    <row r="380" spans="2:12">
      <c r="B380" s="48" t="s">
        <v>2478</v>
      </c>
      <c r="C380" s="48" t="s">
        <v>2419</v>
      </c>
      <c r="D380" s="16">
        <v>46125</v>
      </c>
      <c r="E380" s="48" t="s">
        <v>2496</v>
      </c>
      <c r="F380" s="17" t="s">
        <v>2</v>
      </c>
      <c r="G380" s="17" t="s">
        <v>511</v>
      </c>
      <c r="H380" s="17" t="s">
        <v>2638</v>
      </c>
      <c r="I380" s="21">
        <v>700</v>
      </c>
      <c r="J380" s="17" t="s">
        <v>525</v>
      </c>
      <c r="K380" s="20">
        <f>IF(FluxoCaixa1013151419[[#This Row],[Movimento ]]="Saldo Inicial",FluxoCaixa1013151419[[#This Row],[R$ (Valores)]],K379+FluxoCaixa1013151419[[#This Row],[Valores Receitas / Despesas]])</f>
        <v>185312.75000000003</v>
      </c>
      <c r="L380" s="20">
        <f>IF(FluxoCaixa1013151419[[#This Row],[Entrada / Saída]]="Saída",FluxoCaixa1013151419[[#This Row],[R$ (Valores)]]*-1,FluxoCaixa1013151419[[#This Row],[R$ (Valores)]])</f>
        <v>-700</v>
      </c>
    </row>
    <row r="381" spans="2:12">
      <c r="B381" s="48" t="s">
        <v>2478</v>
      </c>
      <c r="C381" s="48" t="s">
        <v>2419</v>
      </c>
      <c r="D381" s="16">
        <v>46125</v>
      </c>
      <c r="E381" s="48" t="s">
        <v>2417</v>
      </c>
      <c r="F381" s="17" t="s">
        <v>2</v>
      </c>
      <c r="G381" s="17" t="s">
        <v>70</v>
      </c>
      <c r="H381" s="17" t="s">
        <v>2639</v>
      </c>
      <c r="I381" s="21">
        <v>2139.04</v>
      </c>
      <c r="J381" s="17" t="s">
        <v>525</v>
      </c>
      <c r="K381" s="20">
        <f>IF(FluxoCaixa1013151419[[#This Row],[Movimento ]]="Saldo Inicial",FluxoCaixa1013151419[[#This Row],[R$ (Valores)]],K380+FluxoCaixa1013151419[[#This Row],[Valores Receitas / Despesas]])</f>
        <v>183173.71000000002</v>
      </c>
      <c r="L381" s="20">
        <f>IF(FluxoCaixa1013151419[[#This Row],[Entrada / Saída]]="Saída",FluxoCaixa1013151419[[#This Row],[R$ (Valores)]]*-1,FluxoCaixa1013151419[[#This Row],[R$ (Valores)]])</f>
        <v>-2139.04</v>
      </c>
    </row>
    <row r="382" spans="2:12">
      <c r="B382" s="48" t="s">
        <v>2477</v>
      </c>
      <c r="C382" s="48" t="s">
        <v>2419</v>
      </c>
      <c r="D382" s="16">
        <v>46125</v>
      </c>
      <c r="E382" s="48" t="s">
        <v>2496</v>
      </c>
      <c r="F382" s="17" t="s">
        <v>2</v>
      </c>
      <c r="G382" s="17" t="s">
        <v>38</v>
      </c>
      <c r="H382" s="17" t="s">
        <v>2640</v>
      </c>
      <c r="I382" s="21">
        <v>1100</v>
      </c>
      <c r="J382" s="17" t="s">
        <v>525</v>
      </c>
      <c r="K382" s="20">
        <f>IF(FluxoCaixa1013151419[[#This Row],[Movimento ]]="Saldo Inicial",FluxoCaixa1013151419[[#This Row],[R$ (Valores)]],K381+FluxoCaixa1013151419[[#This Row],[Valores Receitas / Despesas]])</f>
        <v>182073.71000000002</v>
      </c>
      <c r="L382" s="20">
        <f>IF(FluxoCaixa1013151419[[#This Row],[Entrada / Saída]]="Saída",FluxoCaixa1013151419[[#This Row],[R$ (Valores)]]*-1,FluxoCaixa1013151419[[#This Row],[R$ (Valores)]])</f>
        <v>-1100</v>
      </c>
    </row>
    <row r="383" spans="2:12">
      <c r="B383" s="48" t="s">
        <v>2477</v>
      </c>
      <c r="C383" s="48" t="s">
        <v>2419</v>
      </c>
      <c r="D383" s="16">
        <v>46125</v>
      </c>
      <c r="E383" s="48" t="s">
        <v>2413</v>
      </c>
      <c r="F383" s="17" t="s">
        <v>2</v>
      </c>
      <c r="G383" s="17" t="s">
        <v>70</v>
      </c>
      <c r="H383" s="17" t="s">
        <v>2670</v>
      </c>
      <c r="I383" s="21">
        <v>3000</v>
      </c>
      <c r="J383" s="17" t="s">
        <v>525</v>
      </c>
      <c r="K383" s="20">
        <f>IF(FluxoCaixa1013151419[[#This Row],[Movimento ]]="Saldo Inicial",FluxoCaixa1013151419[[#This Row],[R$ (Valores)]],K382+FluxoCaixa1013151419[[#This Row],[Valores Receitas / Despesas]])</f>
        <v>179073.71000000002</v>
      </c>
      <c r="L383" s="20">
        <f>IF(FluxoCaixa1013151419[[#This Row],[Entrada / Saída]]="Saída",FluxoCaixa1013151419[[#This Row],[R$ (Valores)]]*-1,FluxoCaixa1013151419[[#This Row],[R$ (Valores)]])</f>
        <v>-3000</v>
      </c>
    </row>
    <row r="384" spans="2:12">
      <c r="B384" s="48" t="s">
        <v>2478</v>
      </c>
      <c r="C384" s="48" t="s">
        <v>2419</v>
      </c>
      <c r="D384" s="16">
        <v>46125</v>
      </c>
      <c r="E384" s="48" t="s">
        <v>2413</v>
      </c>
      <c r="F384" s="17" t="s">
        <v>2</v>
      </c>
      <c r="G384" s="17" t="s">
        <v>507</v>
      </c>
      <c r="H384" s="17" t="s">
        <v>2641</v>
      </c>
      <c r="I384" s="21">
        <v>68.17</v>
      </c>
      <c r="J384" s="17" t="s">
        <v>525</v>
      </c>
      <c r="K384" s="20">
        <f>IF(FluxoCaixa1013151419[[#This Row],[Movimento ]]="Saldo Inicial",FluxoCaixa1013151419[[#This Row],[R$ (Valores)]],K383+FluxoCaixa1013151419[[#This Row],[Valores Receitas / Despesas]])</f>
        <v>179005.54</v>
      </c>
      <c r="L384" s="20">
        <f>IF(FluxoCaixa1013151419[[#This Row],[Entrada / Saída]]="Saída",FluxoCaixa1013151419[[#This Row],[R$ (Valores)]]*-1,FluxoCaixa1013151419[[#This Row],[R$ (Valores)]])</f>
        <v>-68.17</v>
      </c>
    </row>
    <row r="385" spans="2:12">
      <c r="B385" s="48" t="s">
        <v>2478</v>
      </c>
      <c r="C385" s="48" t="s">
        <v>2419</v>
      </c>
      <c r="D385" s="16">
        <v>46125</v>
      </c>
      <c r="E385" s="48" t="s">
        <v>2413</v>
      </c>
      <c r="F385" s="17" t="s">
        <v>2</v>
      </c>
      <c r="G385" s="17" t="s">
        <v>507</v>
      </c>
      <c r="H385" s="17" t="s">
        <v>2642</v>
      </c>
      <c r="I385" s="21">
        <v>108.39</v>
      </c>
      <c r="J385" s="17" t="s">
        <v>525</v>
      </c>
      <c r="K385" s="20">
        <f>IF(FluxoCaixa1013151419[[#This Row],[Movimento ]]="Saldo Inicial",FluxoCaixa1013151419[[#This Row],[R$ (Valores)]],K384+FluxoCaixa1013151419[[#This Row],[Valores Receitas / Despesas]])</f>
        <v>178897.15</v>
      </c>
      <c r="L385" s="20">
        <f>IF(FluxoCaixa1013151419[[#This Row],[Entrada / Saída]]="Saída",FluxoCaixa1013151419[[#This Row],[R$ (Valores)]]*-1,FluxoCaixa1013151419[[#This Row],[R$ (Valores)]])</f>
        <v>-108.39</v>
      </c>
    </row>
    <row r="386" spans="2:12">
      <c r="B386" s="48" t="s">
        <v>2478</v>
      </c>
      <c r="C386" s="48" t="s">
        <v>2419</v>
      </c>
      <c r="D386" s="16">
        <v>46125</v>
      </c>
      <c r="E386" s="48" t="s">
        <v>2413</v>
      </c>
      <c r="F386" s="17" t="s">
        <v>2</v>
      </c>
      <c r="G386" s="17" t="s">
        <v>10</v>
      </c>
      <c r="H386" s="17" t="s">
        <v>2643</v>
      </c>
      <c r="I386" s="21">
        <v>61.82</v>
      </c>
      <c r="J386" s="17" t="s">
        <v>525</v>
      </c>
      <c r="K386" s="20">
        <f>IF(FluxoCaixa1013151419[[#This Row],[Movimento ]]="Saldo Inicial",FluxoCaixa1013151419[[#This Row],[R$ (Valores)]],K385+FluxoCaixa1013151419[[#This Row],[Valores Receitas / Despesas]])</f>
        <v>178835.33</v>
      </c>
      <c r="L386" s="20">
        <f>IF(FluxoCaixa1013151419[[#This Row],[Entrada / Saída]]="Saída",FluxoCaixa1013151419[[#This Row],[R$ (Valores)]]*-1,FluxoCaixa1013151419[[#This Row],[R$ (Valores)]])</f>
        <v>-61.82</v>
      </c>
    </row>
    <row r="387" spans="2:12">
      <c r="B387" s="48" t="s">
        <v>2478</v>
      </c>
      <c r="C387" s="48" t="s">
        <v>2419</v>
      </c>
      <c r="D387" s="16">
        <v>46125</v>
      </c>
      <c r="E387" s="48" t="s">
        <v>2496</v>
      </c>
      <c r="F387" s="17" t="s">
        <v>2</v>
      </c>
      <c r="G387" s="17" t="s">
        <v>23</v>
      </c>
      <c r="H387" s="17" t="s">
        <v>2239</v>
      </c>
      <c r="I387" s="21">
        <v>14410.54</v>
      </c>
      <c r="J387" s="17" t="s">
        <v>525</v>
      </c>
      <c r="K387" s="20">
        <f>IF(FluxoCaixa1013151419[[#This Row],[Movimento ]]="Saldo Inicial",FluxoCaixa1013151419[[#This Row],[R$ (Valores)]],K386+FluxoCaixa1013151419[[#This Row],[Valores Receitas / Despesas]])</f>
        <v>164424.78999999998</v>
      </c>
      <c r="L387" s="20">
        <f>IF(FluxoCaixa1013151419[[#This Row],[Entrada / Saída]]="Saída",FluxoCaixa1013151419[[#This Row],[R$ (Valores)]]*-1,FluxoCaixa1013151419[[#This Row],[R$ (Valores)]])</f>
        <v>-14410.54</v>
      </c>
    </row>
    <row r="388" spans="2:12">
      <c r="B388" s="48" t="s">
        <v>2478</v>
      </c>
      <c r="C388" s="48" t="s">
        <v>2419</v>
      </c>
      <c r="D388" s="16">
        <v>46125</v>
      </c>
      <c r="E388" s="48" t="s">
        <v>2417</v>
      </c>
      <c r="F388" s="17" t="s">
        <v>2</v>
      </c>
      <c r="G388" s="17" t="s">
        <v>71</v>
      </c>
      <c r="H388" s="17" t="s">
        <v>2644</v>
      </c>
      <c r="I388" s="21">
        <v>1791.66</v>
      </c>
      <c r="J388" s="17" t="s">
        <v>525</v>
      </c>
      <c r="K388" s="20">
        <f>IF(FluxoCaixa1013151419[[#This Row],[Movimento ]]="Saldo Inicial",FluxoCaixa1013151419[[#This Row],[R$ (Valores)]],K387+FluxoCaixa1013151419[[#This Row],[Valores Receitas / Despesas]])</f>
        <v>162633.12999999998</v>
      </c>
      <c r="L388" s="20">
        <f>IF(FluxoCaixa1013151419[[#This Row],[Entrada / Saída]]="Saída",FluxoCaixa1013151419[[#This Row],[R$ (Valores)]]*-1,FluxoCaixa1013151419[[#This Row],[R$ (Valores)]])</f>
        <v>-1791.66</v>
      </c>
    </row>
    <row r="389" spans="2:12">
      <c r="B389" s="48" t="s">
        <v>2477</v>
      </c>
      <c r="C389" s="48" t="s">
        <v>2419</v>
      </c>
      <c r="D389" s="16">
        <v>46125</v>
      </c>
      <c r="E389" s="48" t="s">
        <v>2413</v>
      </c>
      <c r="F389" s="17" t="s">
        <v>2</v>
      </c>
      <c r="G389" s="17" t="s">
        <v>431</v>
      </c>
      <c r="H389" s="17" t="s">
        <v>2645</v>
      </c>
      <c r="I389" s="21">
        <v>78.09</v>
      </c>
      <c r="J389" s="17" t="s">
        <v>525</v>
      </c>
      <c r="K389" s="20">
        <f>IF(FluxoCaixa1013151419[[#This Row],[Movimento ]]="Saldo Inicial",FluxoCaixa1013151419[[#This Row],[R$ (Valores)]],K388+FluxoCaixa1013151419[[#This Row],[Valores Receitas / Despesas]])</f>
        <v>162555.03999999998</v>
      </c>
      <c r="L389" s="20">
        <f>IF(FluxoCaixa1013151419[[#This Row],[Entrada / Saída]]="Saída",FluxoCaixa1013151419[[#This Row],[R$ (Valores)]]*-1,FluxoCaixa1013151419[[#This Row],[R$ (Valores)]])</f>
        <v>-78.09</v>
      </c>
    </row>
    <row r="390" spans="2:12">
      <c r="B390" s="48" t="s">
        <v>2477</v>
      </c>
      <c r="C390" s="48" t="s">
        <v>2419</v>
      </c>
      <c r="D390" s="16">
        <v>46125</v>
      </c>
      <c r="E390" s="48" t="s">
        <v>2413</v>
      </c>
      <c r="F390" s="17" t="s">
        <v>2</v>
      </c>
      <c r="G390" s="17" t="s">
        <v>23</v>
      </c>
      <c r="H390" s="17" t="s">
        <v>2243</v>
      </c>
      <c r="I390" s="21">
        <v>11125.59</v>
      </c>
      <c r="J390" s="17" t="s">
        <v>525</v>
      </c>
      <c r="K390" s="20">
        <f>IF(FluxoCaixa1013151419[[#This Row],[Movimento ]]="Saldo Inicial",FluxoCaixa1013151419[[#This Row],[R$ (Valores)]],K389+FluxoCaixa1013151419[[#This Row],[Valores Receitas / Despesas]])</f>
        <v>151429.44999999998</v>
      </c>
      <c r="L390" s="20">
        <f>IF(FluxoCaixa1013151419[[#This Row],[Entrada / Saída]]="Saída",FluxoCaixa1013151419[[#This Row],[R$ (Valores)]]*-1,FluxoCaixa1013151419[[#This Row],[R$ (Valores)]])</f>
        <v>-11125.59</v>
      </c>
    </row>
    <row r="391" spans="2:12">
      <c r="B391" s="48" t="s">
        <v>2477</v>
      </c>
      <c r="C391" s="48" t="s">
        <v>2419</v>
      </c>
      <c r="D391" s="16">
        <v>46125</v>
      </c>
      <c r="E391" s="48" t="s">
        <v>2417</v>
      </c>
      <c r="F391" s="17" t="s">
        <v>2</v>
      </c>
      <c r="G391" s="17" t="s">
        <v>76</v>
      </c>
      <c r="H391" s="17" t="s">
        <v>2221</v>
      </c>
      <c r="I391" s="21">
        <v>2359</v>
      </c>
      <c r="J391" s="17" t="s">
        <v>525</v>
      </c>
      <c r="K391" s="20">
        <f>IF(FluxoCaixa1013151419[[#This Row],[Movimento ]]="Saldo Inicial",FluxoCaixa1013151419[[#This Row],[R$ (Valores)]],K390+FluxoCaixa1013151419[[#This Row],[Valores Receitas / Despesas]])</f>
        <v>149070.44999999998</v>
      </c>
      <c r="L391" s="20">
        <f>IF(FluxoCaixa1013151419[[#This Row],[Entrada / Saída]]="Saída",FluxoCaixa1013151419[[#This Row],[R$ (Valores)]]*-1,FluxoCaixa1013151419[[#This Row],[R$ (Valores)]])</f>
        <v>-2359</v>
      </c>
    </row>
    <row r="392" spans="2:12">
      <c r="B392" s="48" t="s">
        <v>2478</v>
      </c>
      <c r="C392" s="48" t="s">
        <v>2419</v>
      </c>
      <c r="D392" s="16">
        <v>46125</v>
      </c>
      <c r="E392" s="48" t="s">
        <v>2647</v>
      </c>
      <c r="F392" s="17" t="s">
        <v>2</v>
      </c>
      <c r="G392" s="17" t="s">
        <v>70</v>
      </c>
      <c r="H392" s="17" t="s">
        <v>2646</v>
      </c>
      <c r="I392" s="21">
        <v>1000</v>
      </c>
      <c r="J392" s="17" t="s">
        <v>525</v>
      </c>
      <c r="K392" s="20">
        <f>IF(FluxoCaixa1013151419[[#This Row],[Movimento ]]="Saldo Inicial",FluxoCaixa1013151419[[#This Row],[R$ (Valores)]],K391+FluxoCaixa1013151419[[#This Row],[Valores Receitas / Despesas]])</f>
        <v>148070.44999999998</v>
      </c>
      <c r="L392" s="20">
        <f>IF(FluxoCaixa1013151419[[#This Row],[Entrada / Saída]]="Saída",FluxoCaixa1013151419[[#This Row],[R$ (Valores)]]*-1,FluxoCaixa1013151419[[#This Row],[R$ (Valores)]])</f>
        <v>-1000</v>
      </c>
    </row>
    <row r="393" spans="2:12">
      <c r="B393" s="48" t="s">
        <v>2478</v>
      </c>
      <c r="C393" s="48" t="s">
        <v>2419</v>
      </c>
      <c r="D393" s="16">
        <v>46125</v>
      </c>
      <c r="E393" s="48" t="s">
        <v>2647</v>
      </c>
      <c r="F393" s="17" t="s">
        <v>2</v>
      </c>
      <c r="G393" s="17" t="s">
        <v>70</v>
      </c>
      <c r="H393" s="17" t="s">
        <v>2648</v>
      </c>
      <c r="I393" s="21">
        <v>4000</v>
      </c>
      <c r="J393" s="17" t="s">
        <v>525</v>
      </c>
      <c r="K393" s="20">
        <f>IF(FluxoCaixa1013151419[[#This Row],[Movimento ]]="Saldo Inicial",FluxoCaixa1013151419[[#This Row],[R$ (Valores)]],K392+FluxoCaixa1013151419[[#This Row],[Valores Receitas / Despesas]])</f>
        <v>144070.44999999998</v>
      </c>
      <c r="L393" s="20">
        <f>IF(FluxoCaixa1013151419[[#This Row],[Entrada / Saída]]="Saída",FluxoCaixa1013151419[[#This Row],[R$ (Valores)]]*-1,FluxoCaixa1013151419[[#This Row],[R$ (Valores)]])</f>
        <v>-4000</v>
      </c>
    </row>
    <row r="394" spans="2:12">
      <c r="B394" s="48" t="s">
        <v>2478</v>
      </c>
      <c r="C394" s="48" t="s">
        <v>2419</v>
      </c>
      <c r="D394" s="16">
        <v>46125</v>
      </c>
      <c r="E394" s="48" t="s">
        <v>2647</v>
      </c>
      <c r="F394" s="17" t="s">
        <v>2</v>
      </c>
      <c r="G394" s="17" t="s">
        <v>70</v>
      </c>
      <c r="H394" s="17" t="s">
        <v>1322</v>
      </c>
      <c r="I394" s="21">
        <v>200</v>
      </c>
      <c r="J394" s="17" t="s">
        <v>525</v>
      </c>
      <c r="K394" s="20">
        <f>IF(FluxoCaixa1013151419[[#This Row],[Movimento ]]="Saldo Inicial",FluxoCaixa1013151419[[#This Row],[R$ (Valores)]],K393+FluxoCaixa1013151419[[#This Row],[Valores Receitas / Despesas]])</f>
        <v>143870.44999999998</v>
      </c>
      <c r="L394" s="20">
        <f>IF(FluxoCaixa1013151419[[#This Row],[Entrada / Saída]]="Saída",FluxoCaixa1013151419[[#This Row],[R$ (Valores)]]*-1,FluxoCaixa1013151419[[#This Row],[R$ (Valores)]])</f>
        <v>-200</v>
      </c>
    </row>
    <row r="395" spans="2:12">
      <c r="B395" s="48" t="s">
        <v>2478</v>
      </c>
      <c r="C395" s="48" t="s">
        <v>2419</v>
      </c>
      <c r="D395" s="16">
        <v>46125</v>
      </c>
      <c r="E395" s="48" t="s">
        <v>2647</v>
      </c>
      <c r="F395" s="17" t="s">
        <v>2</v>
      </c>
      <c r="G395" s="17" t="s">
        <v>70</v>
      </c>
      <c r="H395" s="17" t="s">
        <v>2649</v>
      </c>
      <c r="I395" s="21">
        <v>41</v>
      </c>
      <c r="J395" s="17" t="s">
        <v>525</v>
      </c>
      <c r="K395" s="20">
        <f>IF(FluxoCaixa1013151419[[#This Row],[Movimento ]]="Saldo Inicial",FluxoCaixa1013151419[[#This Row],[R$ (Valores)]],K394+FluxoCaixa1013151419[[#This Row],[Valores Receitas / Despesas]])</f>
        <v>143829.44999999998</v>
      </c>
      <c r="L395" s="20">
        <f>IF(FluxoCaixa1013151419[[#This Row],[Entrada / Saída]]="Saída",FluxoCaixa1013151419[[#This Row],[R$ (Valores)]]*-1,FluxoCaixa1013151419[[#This Row],[R$ (Valores)]])</f>
        <v>-41</v>
      </c>
    </row>
    <row r="396" spans="2:12">
      <c r="B396" s="48" t="s">
        <v>2478</v>
      </c>
      <c r="C396" s="48" t="s">
        <v>2419</v>
      </c>
      <c r="D396" s="16">
        <v>46125</v>
      </c>
      <c r="E396" s="48" t="s">
        <v>2647</v>
      </c>
      <c r="F396" s="17" t="s">
        <v>2</v>
      </c>
      <c r="G396" s="17" t="s">
        <v>70</v>
      </c>
      <c r="H396" s="17" t="s">
        <v>2446</v>
      </c>
      <c r="I396" s="21">
        <v>2100</v>
      </c>
      <c r="J396" s="17" t="s">
        <v>525</v>
      </c>
      <c r="K396" s="20">
        <f>IF(FluxoCaixa1013151419[[#This Row],[Movimento ]]="Saldo Inicial",FluxoCaixa1013151419[[#This Row],[R$ (Valores)]],K395+FluxoCaixa1013151419[[#This Row],[Valores Receitas / Despesas]])</f>
        <v>141729.44999999998</v>
      </c>
      <c r="L396" s="20">
        <f>IF(FluxoCaixa1013151419[[#This Row],[Entrada / Saída]]="Saída",FluxoCaixa1013151419[[#This Row],[R$ (Valores)]]*-1,FluxoCaixa1013151419[[#This Row],[R$ (Valores)]])</f>
        <v>-2100</v>
      </c>
    </row>
    <row r="397" spans="2:12">
      <c r="B397" s="48" t="s">
        <v>2477</v>
      </c>
      <c r="C397" s="48" t="s">
        <v>2419</v>
      </c>
      <c r="D397" s="16">
        <v>46125</v>
      </c>
      <c r="E397" s="48" t="s">
        <v>2647</v>
      </c>
      <c r="F397" s="17" t="s">
        <v>2</v>
      </c>
      <c r="G397" s="17" t="s">
        <v>70</v>
      </c>
      <c r="H397" s="17" t="s">
        <v>2646</v>
      </c>
      <c r="I397" s="21">
        <v>500</v>
      </c>
      <c r="J397" s="17" t="s">
        <v>525</v>
      </c>
      <c r="K397" s="20">
        <f>IF(FluxoCaixa1013151419[[#This Row],[Movimento ]]="Saldo Inicial",FluxoCaixa1013151419[[#This Row],[R$ (Valores)]],K396+FluxoCaixa1013151419[[#This Row],[Valores Receitas / Despesas]])</f>
        <v>141229.44999999998</v>
      </c>
      <c r="L397" s="20">
        <f>IF(FluxoCaixa1013151419[[#This Row],[Entrada / Saída]]="Saída",FluxoCaixa1013151419[[#This Row],[R$ (Valores)]]*-1,FluxoCaixa1013151419[[#This Row],[R$ (Valores)]])</f>
        <v>-500</v>
      </c>
    </row>
    <row r="398" spans="2:12">
      <c r="B398" s="48" t="s">
        <v>2477</v>
      </c>
      <c r="C398" s="48" t="s">
        <v>2419</v>
      </c>
      <c r="D398" s="16">
        <v>46125</v>
      </c>
      <c r="E398" s="48" t="s">
        <v>2647</v>
      </c>
      <c r="F398" s="17" t="s">
        <v>2</v>
      </c>
      <c r="G398" s="17" t="s">
        <v>70</v>
      </c>
      <c r="H398" s="17" t="s">
        <v>2650</v>
      </c>
      <c r="I398" s="21">
        <v>15600</v>
      </c>
      <c r="J398" s="17" t="s">
        <v>525</v>
      </c>
      <c r="K398" s="20">
        <f>IF(FluxoCaixa1013151419[[#This Row],[Movimento ]]="Saldo Inicial",FluxoCaixa1013151419[[#This Row],[R$ (Valores)]],K397+FluxoCaixa1013151419[[#This Row],[Valores Receitas / Despesas]])</f>
        <v>125629.44999999998</v>
      </c>
      <c r="L398" s="20">
        <f>IF(FluxoCaixa1013151419[[#This Row],[Entrada / Saída]]="Saída",FluxoCaixa1013151419[[#This Row],[R$ (Valores)]]*-1,FluxoCaixa1013151419[[#This Row],[R$ (Valores)]])</f>
        <v>-15600</v>
      </c>
    </row>
    <row r="399" spans="2:12">
      <c r="B399" s="48" t="s">
        <v>2477</v>
      </c>
      <c r="C399" s="48" t="s">
        <v>2419</v>
      </c>
      <c r="D399" s="16">
        <v>46125</v>
      </c>
      <c r="E399" s="48" t="s">
        <v>2413</v>
      </c>
      <c r="F399" s="17" t="s">
        <v>2</v>
      </c>
      <c r="G399" s="17" t="s">
        <v>70</v>
      </c>
      <c r="H399" s="17" t="s">
        <v>2651</v>
      </c>
      <c r="I399" s="21">
        <v>13843.6</v>
      </c>
      <c r="J399" s="17" t="s">
        <v>525</v>
      </c>
      <c r="K399" s="20">
        <f>IF(FluxoCaixa1013151419[[#This Row],[Movimento ]]="Saldo Inicial",FluxoCaixa1013151419[[#This Row],[R$ (Valores)]],K398+FluxoCaixa1013151419[[#This Row],[Valores Receitas / Despesas]])</f>
        <v>111785.84999999998</v>
      </c>
      <c r="L399" s="20">
        <f>IF(FluxoCaixa1013151419[[#This Row],[Entrada / Saída]]="Saída",FluxoCaixa1013151419[[#This Row],[R$ (Valores)]]*-1,FluxoCaixa1013151419[[#This Row],[R$ (Valores)]])</f>
        <v>-13843.6</v>
      </c>
    </row>
    <row r="400" spans="2:12">
      <c r="B400" s="48" t="s">
        <v>2477</v>
      </c>
      <c r="C400" s="48" t="s">
        <v>2419</v>
      </c>
      <c r="D400" s="16">
        <v>46125</v>
      </c>
      <c r="E400" s="48" t="s">
        <v>2417</v>
      </c>
      <c r="F400" s="17" t="s">
        <v>2</v>
      </c>
      <c r="G400" s="17" t="s">
        <v>70</v>
      </c>
      <c r="H400" s="17" t="s">
        <v>2116</v>
      </c>
      <c r="I400" s="21">
        <v>800</v>
      </c>
      <c r="J400" s="17" t="s">
        <v>525</v>
      </c>
      <c r="K400" s="20">
        <f>IF(FluxoCaixa1013151419[[#This Row],[Movimento ]]="Saldo Inicial",FluxoCaixa1013151419[[#This Row],[R$ (Valores)]],K399+FluxoCaixa1013151419[[#This Row],[Valores Receitas / Despesas]])</f>
        <v>110985.84999999998</v>
      </c>
      <c r="L400" s="20">
        <f>IF(FluxoCaixa1013151419[[#This Row],[Entrada / Saída]]="Saída",FluxoCaixa1013151419[[#This Row],[R$ (Valores)]]*-1,FluxoCaixa1013151419[[#This Row],[R$ (Valores)]])</f>
        <v>-800</v>
      </c>
    </row>
    <row r="401" spans="2:12">
      <c r="B401" s="48" t="s">
        <v>2477</v>
      </c>
      <c r="C401" s="48" t="s">
        <v>2419</v>
      </c>
      <c r="D401" s="16">
        <v>46125</v>
      </c>
      <c r="E401" s="48" t="s">
        <v>2417</v>
      </c>
      <c r="F401" s="17" t="s">
        <v>2</v>
      </c>
      <c r="G401" s="17" t="s">
        <v>70</v>
      </c>
      <c r="H401" s="17" t="s">
        <v>2140</v>
      </c>
      <c r="I401" s="21">
        <v>800</v>
      </c>
      <c r="J401" s="17" t="s">
        <v>525</v>
      </c>
      <c r="K401" s="20">
        <f>IF(FluxoCaixa1013151419[[#This Row],[Movimento ]]="Saldo Inicial",FluxoCaixa1013151419[[#This Row],[R$ (Valores)]],K400+FluxoCaixa1013151419[[#This Row],[Valores Receitas / Despesas]])</f>
        <v>110185.84999999998</v>
      </c>
      <c r="L401" s="20">
        <f>IF(FluxoCaixa1013151419[[#This Row],[Entrada / Saída]]="Saída",FluxoCaixa1013151419[[#This Row],[R$ (Valores)]]*-1,FluxoCaixa1013151419[[#This Row],[R$ (Valores)]])</f>
        <v>-800</v>
      </c>
    </row>
    <row r="402" spans="2:12">
      <c r="B402" s="48" t="s">
        <v>2477</v>
      </c>
      <c r="C402" s="48" t="s">
        <v>2419</v>
      </c>
      <c r="D402" s="16">
        <v>46125</v>
      </c>
      <c r="E402" s="48" t="s">
        <v>2496</v>
      </c>
      <c r="F402" s="17" t="s">
        <v>2</v>
      </c>
      <c r="G402" s="17" t="s">
        <v>70</v>
      </c>
      <c r="H402" s="17" t="s">
        <v>396</v>
      </c>
      <c r="I402" s="21">
        <v>1500</v>
      </c>
      <c r="J402" s="17" t="s">
        <v>525</v>
      </c>
      <c r="K402" s="20">
        <f>IF(FluxoCaixa1013151419[[#This Row],[Movimento ]]="Saldo Inicial",FluxoCaixa1013151419[[#This Row],[R$ (Valores)]],K401+FluxoCaixa1013151419[[#This Row],[Valores Receitas / Despesas]])</f>
        <v>108685.84999999998</v>
      </c>
      <c r="L402" s="20">
        <f>IF(FluxoCaixa1013151419[[#This Row],[Entrada / Saída]]="Saída",FluxoCaixa1013151419[[#This Row],[R$ (Valores)]]*-1,FluxoCaixa1013151419[[#This Row],[R$ (Valores)]])</f>
        <v>-1500</v>
      </c>
    </row>
    <row r="403" spans="2:12">
      <c r="B403" s="48" t="s">
        <v>2477</v>
      </c>
      <c r="C403" s="48" t="s">
        <v>2419</v>
      </c>
      <c r="D403" s="16">
        <v>46125</v>
      </c>
      <c r="E403" s="48" t="s">
        <v>2496</v>
      </c>
      <c r="F403" s="17" t="s">
        <v>2</v>
      </c>
      <c r="G403" s="17" t="s">
        <v>70</v>
      </c>
      <c r="H403" s="17" t="s">
        <v>2652</v>
      </c>
      <c r="I403" s="21">
        <v>650</v>
      </c>
      <c r="J403" s="17" t="s">
        <v>525</v>
      </c>
      <c r="K403" s="20">
        <f>IF(FluxoCaixa1013151419[[#This Row],[Movimento ]]="Saldo Inicial",FluxoCaixa1013151419[[#This Row],[R$ (Valores)]],K402+FluxoCaixa1013151419[[#This Row],[Valores Receitas / Despesas]])</f>
        <v>108035.84999999998</v>
      </c>
      <c r="L403" s="20">
        <f>IF(FluxoCaixa1013151419[[#This Row],[Entrada / Saída]]="Saída",FluxoCaixa1013151419[[#This Row],[R$ (Valores)]]*-1,FluxoCaixa1013151419[[#This Row],[R$ (Valores)]])</f>
        <v>-650</v>
      </c>
    </row>
    <row r="404" spans="2:12">
      <c r="B404" s="48" t="s">
        <v>2477</v>
      </c>
      <c r="C404" s="48" t="s">
        <v>2419</v>
      </c>
      <c r="D404" s="16">
        <v>46125</v>
      </c>
      <c r="E404" s="48" t="s">
        <v>2413</v>
      </c>
      <c r="F404" s="17" t="s">
        <v>2</v>
      </c>
      <c r="G404" s="17" t="s">
        <v>70</v>
      </c>
      <c r="H404" s="17" t="s">
        <v>2447</v>
      </c>
      <c r="I404" s="21">
        <v>4000</v>
      </c>
      <c r="J404" s="17" t="s">
        <v>525</v>
      </c>
      <c r="K404" s="20">
        <f>IF(FluxoCaixa1013151419[[#This Row],[Movimento ]]="Saldo Inicial",FluxoCaixa1013151419[[#This Row],[R$ (Valores)]],K403+FluxoCaixa1013151419[[#This Row],[Valores Receitas / Despesas]])</f>
        <v>104035.84999999998</v>
      </c>
      <c r="L404" s="20">
        <f>IF(FluxoCaixa1013151419[[#This Row],[Entrada / Saída]]="Saída",FluxoCaixa1013151419[[#This Row],[R$ (Valores)]]*-1,FluxoCaixa1013151419[[#This Row],[R$ (Valores)]])</f>
        <v>-4000</v>
      </c>
    </row>
    <row r="405" spans="2:12">
      <c r="B405" s="48" t="s">
        <v>2477</v>
      </c>
      <c r="C405" s="48" t="s">
        <v>2419</v>
      </c>
      <c r="D405" s="16">
        <v>46125</v>
      </c>
      <c r="E405" s="48" t="s">
        <v>2413</v>
      </c>
      <c r="F405" s="17" t="s">
        <v>2</v>
      </c>
      <c r="G405" s="17" t="s">
        <v>70</v>
      </c>
      <c r="H405" s="17" t="s">
        <v>2083</v>
      </c>
      <c r="I405" s="21">
        <v>10515.2</v>
      </c>
      <c r="J405" s="17" t="s">
        <v>525</v>
      </c>
      <c r="K405" s="20">
        <f>IF(FluxoCaixa1013151419[[#This Row],[Movimento ]]="Saldo Inicial",FluxoCaixa1013151419[[#This Row],[R$ (Valores)]],K404+FluxoCaixa1013151419[[#This Row],[Valores Receitas / Despesas]])</f>
        <v>93520.64999999998</v>
      </c>
      <c r="L405" s="20">
        <f>IF(FluxoCaixa1013151419[[#This Row],[Entrada / Saída]]="Saída",FluxoCaixa1013151419[[#This Row],[R$ (Valores)]]*-1,FluxoCaixa1013151419[[#This Row],[R$ (Valores)]])</f>
        <v>-10515.2</v>
      </c>
    </row>
    <row r="406" spans="2:12">
      <c r="B406" s="48" t="s">
        <v>2477</v>
      </c>
      <c r="C406" s="48" t="s">
        <v>2419</v>
      </c>
      <c r="D406" s="16">
        <v>46125</v>
      </c>
      <c r="E406" s="48" t="s">
        <v>2413</v>
      </c>
      <c r="F406" s="17" t="s">
        <v>2</v>
      </c>
      <c r="G406" s="17" t="s">
        <v>70</v>
      </c>
      <c r="H406" s="17" t="s">
        <v>1575</v>
      </c>
      <c r="I406" s="21">
        <v>16553.8</v>
      </c>
      <c r="J406" s="17" t="s">
        <v>525</v>
      </c>
      <c r="K406" s="20">
        <f>IF(FluxoCaixa1013151419[[#This Row],[Movimento ]]="Saldo Inicial",FluxoCaixa1013151419[[#This Row],[R$ (Valores)]],K405+FluxoCaixa1013151419[[#This Row],[Valores Receitas / Despesas]])</f>
        <v>76966.849999999977</v>
      </c>
      <c r="L406" s="20">
        <f>IF(FluxoCaixa1013151419[[#This Row],[Entrada / Saída]]="Saída",FluxoCaixa1013151419[[#This Row],[R$ (Valores)]]*-1,FluxoCaixa1013151419[[#This Row],[R$ (Valores)]])</f>
        <v>-16553.8</v>
      </c>
    </row>
    <row r="407" spans="2:12">
      <c r="B407" s="48" t="s">
        <v>2477</v>
      </c>
      <c r="C407" s="48" t="s">
        <v>2419</v>
      </c>
      <c r="D407" s="16">
        <v>46125</v>
      </c>
      <c r="E407" s="48" t="s">
        <v>2413</v>
      </c>
      <c r="F407" s="17" t="s">
        <v>2</v>
      </c>
      <c r="G407" s="17" t="s">
        <v>19</v>
      </c>
      <c r="H407" s="17" t="s">
        <v>2653</v>
      </c>
      <c r="I407" s="21">
        <v>20555.48</v>
      </c>
      <c r="J407" s="17" t="s">
        <v>525</v>
      </c>
      <c r="K407" s="20">
        <f>IF(FluxoCaixa1013151419[[#This Row],[Movimento ]]="Saldo Inicial",FluxoCaixa1013151419[[#This Row],[R$ (Valores)]],K406+FluxoCaixa1013151419[[#This Row],[Valores Receitas / Despesas]])</f>
        <v>56411.369999999981</v>
      </c>
      <c r="L407" s="20">
        <f>IF(FluxoCaixa1013151419[[#This Row],[Entrada / Saída]]="Saída",FluxoCaixa1013151419[[#This Row],[R$ (Valores)]]*-1,FluxoCaixa1013151419[[#This Row],[R$ (Valores)]])</f>
        <v>-20555.48</v>
      </c>
    </row>
    <row r="408" spans="2:12">
      <c r="B408" s="48" t="s">
        <v>2478</v>
      </c>
      <c r="C408" s="48" t="s">
        <v>2419</v>
      </c>
      <c r="D408" s="16">
        <v>46125</v>
      </c>
      <c r="E408" s="48" t="s">
        <v>2496</v>
      </c>
      <c r="F408" s="17" t="s">
        <v>2</v>
      </c>
      <c r="G408" s="17" t="s">
        <v>71</v>
      </c>
      <c r="H408" s="17" t="s">
        <v>1783</v>
      </c>
      <c r="I408" s="21">
        <v>1000</v>
      </c>
      <c r="J408" s="17" t="s">
        <v>525</v>
      </c>
      <c r="K408" s="20">
        <f>IF(FluxoCaixa1013151419[[#This Row],[Movimento ]]="Saldo Inicial",FluxoCaixa1013151419[[#This Row],[R$ (Valores)]],K407+FluxoCaixa1013151419[[#This Row],[Valores Receitas / Despesas]])</f>
        <v>55411.369999999981</v>
      </c>
      <c r="L408" s="20">
        <f>IF(FluxoCaixa1013151419[[#This Row],[Entrada / Saída]]="Saída",FluxoCaixa1013151419[[#This Row],[R$ (Valores)]]*-1,FluxoCaixa1013151419[[#This Row],[R$ (Valores)]])</f>
        <v>-1000</v>
      </c>
    </row>
    <row r="409" spans="2:12">
      <c r="B409" s="48" t="s">
        <v>2478</v>
      </c>
      <c r="C409" s="48" t="s">
        <v>2419</v>
      </c>
      <c r="D409" s="16">
        <v>46125</v>
      </c>
      <c r="E409" s="48" t="s">
        <v>2417</v>
      </c>
      <c r="F409" s="17" t="s">
        <v>2</v>
      </c>
      <c r="G409" s="17" t="s">
        <v>70</v>
      </c>
      <c r="H409" s="17" t="s">
        <v>1821</v>
      </c>
      <c r="I409" s="21">
        <v>835</v>
      </c>
      <c r="J409" s="17" t="s">
        <v>525</v>
      </c>
      <c r="K409" s="20">
        <f>IF(FluxoCaixa1013151419[[#This Row],[Movimento ]]="Saldo Inicial",FluxoCaixa1013151419[[#This Row],[R$ (Valores)]],K408+FluxoCaixa1013151419[[#This Row],[Valores Receitas / Despesas]])</f>
        <v>54576.369999999981</v>
      </c>
      <c r="L409" s="20">
        <f>IF(FluxoCaixa1013151419[[#This Row],[Entrada / Saída]]="Saída",FluxoCaixa1013151419[[#This Row],[R$ (Valores)]]*-1,FluxoCaixa1013151419[[#This Row],[R$ (Valores)]])</f>
        <v>-835</v>
      </c>
    </row>
    <row r="410" spans="2:12">
      <c r="B410" s="48" t="s">
        <v>2478</v>
      </c>
      <c r="C410" s="48" t="s">
        <v>2419</v>
      </c>
      <c r="D410" s="16">
        <v>46125</v>
      </c>
      <c r="E410" s="48" t="s">
        <v>2496</v>
      </c>
      <c r="F410" s="17" t="s">
        <v>2</v>
      </c>
      <c r="G410" s="17" t="s">
        <v>70</v>
      </c>
      <c r="H410" s="17" t="s">
        <v>590</v>
      </c>
      <c r="I410" s="21">
        <v>400</v>
      </c>
      <c r="J410" s="17" t="s">
        <v>525</v>
      </c>
      <c r="K410" s="20">
        <f>IF(FluxoCaixa1013151419[[#This Row],[Movimento ]]="Saldo Inicial",FluxoCaixa1013151419[[#This Row],[R$ (Valores)]],K409+FluxoCaixa1013151419[[#This Row],[Valores Receitas / Despesas]])</f>
        <v>54176.369999999981</v>
      </c>
      <c r="L410" s="20">
        <f>IF(FluxoCaixa1013151419[[#This Row],[Entrada / Saída]]="Saída",FluxoCaixa1013151419[[#This Row],[R$ (Valores)]]*-1,FluxoCaixa1013151419[[#This Row],[R$ (Valores)]])</f>
        <v>-400</v>
      </c>
    </row>
    <row r="411" spans="2:12">
      <c r="B411" s="48" t="s">
        <v>2477</v>
      </c>
      <c r="C411" s="48" t="s">
        <v>2419</v>
      </c>
      <c r="D411" s="16">
        <v>46125</v>
      </c>
      <c r="E411" s="48" t="s">
        <v>2496</v>
      </c>
      <c r="F411" s="17" t="s">
        <v>2</v>
      </c>
      <c r="G411" s="17" t="s">
        <v>70</v>
      </c>
      <c r="H411" s="17" t="s">
        <v>2147</v>
      </c>
      <c r="I411" s="21">
        <v>800</v>
      </c>
      <c r="J411" s="17" t="s">
        <v>525</v>
      </c>
      <c r="K411" s="20">
        <f>IF(FluxoCaixa1013151419[[#This Row],[Movimento ]]="Saldo Inicial",FluxoCaixa1013151419[[#This Row],[R$ (Valores)]],K410+FluxoCaixa1013151419[[#This Row],[Valores Receitas / Despesas]])</f>
        <v>53376.369999999981</v>
      </c>
      <c r="L411" s="20">
        <f>IF(FluxoCaixa1013151419[[#This Row],[Entrada / Saída]]="Saída",FluxoCaixa1013151419[[#This Row],[R$ (Valores)]]*-1,FluxoCaixa1013151419[[#This Row],[R$ (Valores)]])</f>
        <v>-800</v>
      </c>
    </row>
    <row r="412" spans="2:12">
      <c r="B412" s="48" t="s">
        <v>2477</v>
      </c>
      <c r="C412" s="48" t="s">
        <v>2419</v>
      </c>
      <c r="D412" s="16">
        <v>46125</v>
      </c>
      <c r="E412" s="48" t="s">
        <v>2496</v>
      </c>
      <c r="F412" s="17" t="s">
        <v>2</v>
      </c>
      <c r="G412" s="17" t="s">
        <v>70</v>
      </c>
      <c r="H412" s="17" t="s">
        <v>1187</v>
      </c>
      <c r="I412" s="21">
        <v>235</v>
      </c>
      <c r="J412" s="17" t="s">
        <v>525</v>
      </c>
      <c r="K412" s="20">
        <f>IF(FluxoCaixa1013151419[[#This Row],[Movimento ]]="Saldo Inicial",FluxoCaixa1013151419[[#This Row],[R$ (Valores)]],K411+FluxoCaixa1013151419[[#This Row],[Valores Receitas / Despesas]])</f>
        <v>53141.369999999981</v>
      </c>
      <c r="L412" s="20">
        <f>IF(FluxoCaixa1013151419[[#This Row],[Entrada / Saída]]="Saída",FluxoCaixa1013151419[[#This Row],[R$ (Valores)]]*-1,FluxoCaixa1013151419[[#This Row],[R$ (Valores)]])</f>
        <v>-235</v>
      </c>
    </row>
    <row r="413" spans="2:12">
      <c r="B413" s="48" t="s">
        <v>2477</v>
      </c>
      <c r="C413" s="48" t="s">
        <v>2419</v>
      </c>
      <c r="D413" s="16">
        <v>46125</v>
      </c>
      <c r="E413" s="48" t="s">
        <v>2496</v>
      </c>
      <c r="F413" s="17" t="s">
        <v>2</v>
      </c>
      <c r="G413" s="17" t="s">
        <v>70</v>
      </c>
      <c r="H413" s="17" t="s">
        <v>2440</v>
      </c>
      <c r="I413" s="21">
        <v>2000</v>
      </c>
      <c r="J413" s="17" t="s">
        <v>525</v>
      </c>
      <c r="K413" s="20">
        <f>IF(FluxoCaixa1013151419[[#This Row],[Movimento ]]="Saldo Inicial",FluxoCaixa1013151419[[#This Row],[R$ (Valores)]],K412+FluxoCaixa1013151419[[#This Row],[Valores Receitas / Despesas]])</f>
        <v>51141.369999999981</v>
      </c>
      <c r="L413" s="20">
        <f>IF(FluxoCaixa1013151419[[#This Row],[Entrada / Saída]]="Saída",FluxoCaixa1013151419[[#This Row],[R$ (Valores)]]*-1,FluxoCaixa1013151419[[#This Row],[R$ (Valores)]])</f>
        <v>-2000</v>
      </c>
    </row>
    <row r="414" spans="2:12">
      <c r="B414" s="48" t="s">
        <v>2477</v>
      </c>
      <c r="C414" s="48" t="s">
        <v>2419</v>
      </c>
      <c r="D414" s="16">
        <v>46125</v>
      </c>
      <c r="E414" s="48" t="s">
        <v>2496</v>
      </c>
      <c r="F414" s="17" t="s">
        <v>2</v>
      </c>
      <c r="G414" s="17" t="s">
        <v>70</v>
      </c>
      <c r="H414" s="17" t="s">
        <v>2351</v>
      </c>
      <c r="I414" s="21">
        <v>235</v>
      </c>
      <c r="J414" s="17" t="s">
        <v>525</v>
      </c>
      <c r="K414" s="20">
        <f>IF(FluxoCaixa1013151419[[#This Row],[Movimento ]]="Saldo Inicial",FluxoCaixa1013151419[[#This Row],[R$ (Valores)]],K413+FluxoCaixa1013151419[[#This Row],[Valores Receitas / Despesas]])</f>
        <v>50906.369999999981</v>
      </c>
      <c r="L414" s="20">
        <f>IF(FluxoCaixa1013151419[[#This Row],[Entrada / Saída]]="Saída",FluxoCaixa1013151419[[#This Row],[R$ (Valores)]]*-1,FluxoCaixa1013151419[[#This Row],[R$ (Valores)]])</f>
        <v>-235</v>
      </c>
    </row>
    <row r="415" spans="2:12">
      <c r="B415" s="48" t="s">
        <v>2477</v>
      </c>
      <c r="C415" s="48" t="s">
        <v>2419</v>
      </c>
      <c r="D415" s="16">
        <v>46125</v>
      </c>
      <c r="E415" s="48" t="s">
        <v>2496</v>
      </c>
      <c r="F415" s="17" t="s">
        <v>2</v>
      </c>
      <c r="G415" s="17" t="s">
        <v>70</v>
      </c>
      <c r="H415" s="17" t="s">
        <v>2445</v>
      </c>
      <c r="I415" s="21">
        <v>2000</v>
      </c>
      <c r="J415" s="17" t="s">
        <v>525</v>
      </c>
      <c r="K415" s="20">
        <f>IF(FluxoCaixa1013151419[[#This Row],[Movimento ]]="Saldo Inicial",FluxoCaixa1013151419[[#This Row],[R$ (Valores)]],K414+FluxoCaixa1013151419[[#This Row],[Valores Receitas / Despesas]])</f>
        <v>48906.369999999981</v>
      </c>
      <c r="L415" s="20">
        <f>IF(FluxoCaixa1013151419[[#This Row],[Entrada / Saída]]="Saída",FluxoCaixa1013151419[[#This Row],[R$ (Valores)]]*-1,FluxoCaixa1013151419[[#This Row],[R$ (Valores)]])</f>
        <v>-2000</v>
      </c>
    </row>
    <row r="416" spans="2:12">
      <c r="B416" s="48" t="s">
        <v>2477</v>
      </c>
      <c r="C416" s="48" t="s">
        <v>2419</v>
      </c>
      <c r="D416" s="16">
        <v>46125</v>
      </c>
      <c r="E416" s="48" t="s">
        <v>2496</v>
      </c>
      <c r="F416" s="17" t="s">
        <v>2</v>
      </c>
      <c r="G416" s="17" t="s">
        <v>70</v>
      </c>
      <c r="H416" s="17" t="s">
        <v>1182</v>
      </c>
      <c r="I416" s="21">
        <v>600</v>
      </c>
      <c r="J416" s="17" t="s">
        <v>525</v>
      </c>
      <c r="K416" s="20">
        <f>IF(FluxoCaixa1013151419[[#This Row],[Movimento ]]="Saldo Inicial",FluxoCaixa1013151419[[#This Row],[R$ (Valores)]],K415+FluxoCaixa1013151419[[#This Row],[Valores Receitas / Despesas]])</f>
        <v>48306.369999999981</v>
      </c>
      <c r="L416" s="20">
        <f>IF(FluxoCaixa1013151419[[#This Row],[Entrada / Saída]]="Saída",FluxoCaixa1013151419[[#This Row],[R$ (Valores)]]*-1,FluxoCaixa1013151419[[#This Row],[R$ (Valores)]])</f>
        <v>-600</v>
      </c>
    </row>
    <row r="417" spans="2:12">
      <c r="B417" s="48" t="s">
        <v>2477</v>
      </c>
      <c r="C417" s="48" t="s">
        <v>2419</v>
      </c>
      <c r="D417" s="16">
        <v>46125</v>
      </c>
      <c r="E417" s="48" t="s">
        <v>2496</v>
      </c>
      <c r="F417" s="17" t="s">
        <v>2</v>
      </c>
      <c r="G417" s="17" t="s">
        <v>70</v>
      </c>
      <c r="H417" s="17" t="s">
        <v>2654</v>
      </c>
      <c r="I417" s="21">
        <v>4000</v>
      </c>
      <c r="J417" s="17" t="s">
        <v>525</v>
      </c>
      <c r="K417" s="20">
        <f>IF(FluxoCaixa1013151419[[#This Row],[Movimento ]]="Saldo Inicial",FluxoCaixa1013151419[[#This Row],[R$ (Valores)]],K416+FluxoCaixa1013151419[[#This Row],[Valores Receitas / Despesas]])</f>
        <v>44306.369999999981</v>
      </c>
      <c r="L417" s="20">
        <f>IF(FluxoCaixa1013151419[[#This Row],[Entrada / Saída]]="Saída",FluxoCaixa1013151419[[#This Row],[R$ (Valores)]]*-1,FluxoCaixa1013151419[[#This Row],[R$ (Valores)]])</f>
        <v>-4000</v>
      </c>
    </row>
    <row r="418" spans="2:12">
      <c r="B418" s="48" t="s">
        <v>2478</v>
      </c>
      <c r="C418" s="48" t="s">
        <v>2419</v>
      </c>
      <c r="D418" s="16">
        <v>46125</v>
      </c>
      <c r="E418" s="48" t="s">
        <v>2496</v>
      </c>
      <c r="F418" s="17" t="s">
        <v>2</v>
      </c>
      <c r="G418" s="17" t="s">
        <v>70</v>
      </c>
      <c r="H418" s="17" t="s">
        <v>2655</v>
      </c>
      <c r="I418" s="21">
        <v>700</v>
      </c>
      <c r="J418" s="17" t="s">
        <v>525</v>
      </c>
      <c r="K418" s="20">
        <f>IF(FluxoCaixa1013151419[[#This Row],[Movimento ]]="Saldo Inicial",FluxoCaixa1013151419[[#This Row],[R$ (Valores)]],K417+FluxoCaixa1013151419[[#This Row],[Valores Receitas / Despesas]])</f>
        <v>43606.369999999981</v>
      </c>
      <c r="L418" s="20">
        <f>IF(FluxoCaixa1013151419[[#This Row],[Entrada / Saída]]="Saída",FluxoCaixa1013151419[[#This Row],[R$ (Valores)]]*-1,FluxoCaixa1013151419[[#This Row],[R$ (Valores)]])</f>
        <v>-700</v>
      </c>
    </row>
    <row r="419" spans="2:12">
      <c r="B419" s="48" t="s">
        <v>2478</v>
      </c>
      <c r="C419" s="48" t="s">
        <v>2419</v>
      </c>
      <c r="D419" s="16">
        <v>46126</v>
      </c>
      <c r="E419" s="48" t="s">
        <v>2413</v>
      </c>
      <c r="F419" s="17" t="s">
        <v>2</v>
      </c>
      <c r="G419" s="17" t="s">
        <v>70</v>
      </c>
      <c r="H419" s="17" t="s">
        <v>2300</v>
      </c>
      <c r="I419" s="21">
        <v>1000</v>
      </c>
      <c r="J419" s="17" t="s">
        <v>525</v>
      </c>
      <c r="K419" s="20">
        <f>IF(FluxoCaixa1013151419[[#This Row],[Movimento ]]="Saldo Inicial",FluxoCaixa1013151419[[#This Row],[R$ (Valores)]],K418+FluxoCaixa1013151419[[#This Row],[Valores Receitas / Despesas]])</f>
        <v>42606.369999999981</v>
      </c>
      <c r="L419" s="20">
        <f>IF(FluxoCaixa1013151419[[#This Row],[Entrada / Saída]]="Saída",FluxoCaixa1013151419[[#This Row],[R$ (Valores)]]*-1,FluxoCaixa1013151419[[#This Row],[R$ (Valores)]])</f>
        <v>-1000</v>
      </c>
    </row>
    <row r="420" spans="2:12">
      <c r="B420" s="48" t="s">
        <v>2478</v>
      </c>
      <c r="C420" s="48" t="s">
        <v>2419</v>
      </c>
      <c r="D420" s="16">
        <v>46126</v>
      </c>
      <c r="E420" s="48" t="s">
        <v>2413</v>
      </c>
      <c r="F420" s="17" t="s">
        <v>2</v>
      </c>
      <c r="G420" s="17" t="s">
        <v>71</v>
      </c>
      <c r="H420" s="17" t="s">
        <v>2656</v>
      </c>
      <c r="I420" s="21">
        <v>172.57</v>
      </c>
      <c r="J420" s="17" t="s">
        <v>525</v>
      </c>
      <c r="K420" s="20">
        <f>IF(FluxoCaixa1013151419[[#This Row],[Movimento ]]="Saldo Inicial",FluxoCaixa1013151419[[#This Row],[R$ (Valores)]],K419+FluxoCaixa1013151419[[#This Row],[Valores Receitas / Despesas]])</f>
        <v>42433.799999999981</v>
      </c>
      <c r="L420" s="20">
        <f>IF(FluxoCaixa1013151419[[#This Row],[Entrada / Saída]]="Saída",FluxoCaixa1013151419[[#This Row],[R$ (Valores)]]*-1,FluxoCaixa1013151419[[#This Row],[R$ (Valores)]])</f>
        <v>-172.57</v>
      </c>
    </row>
    <row r="421" spans="2:12">
      <c r="B421" s="48" t="s">
        <v>2477</v>
      </c>
      <c r="C421" s="48" t="s">
        <v>2419</v>
      </c>
      <c r="D421" s="16">
        <v>46126</v>
      </c>
      <c r="E421" s="48" t="s">
        <v>2413</v>
      </c>
      <c r="F421" s="17" t="s">
        <v>2</v>
      </c>
      <c r="G421" s="17" t="s">
        <v>76</v>
      </c>
      <c r="H421" s="17" t="s">
        <v>2657</v>
      </c>
      <c r="I421" s="21">
        <v>320</v>
      </c>
      <c r="J421" s="17" t="s">
        <v>525</v>
      </c>
      <c r="K421" s="20">
        <f>IF(FluxoCaixa1013151419[[#This Row],[Movimento ]]="Saldo Inicial",FluxoCaixa1013151419[[#This Row],[R$ (Valores)]],K420+FluxoCaixa1013151419[[#This Row],[Valores Receitas / Despesas]])</f>
        <v>42113.799999999981</v>
      </c>
      <c r="L421" s="20">
        <f>IF(FluxoCaixa1013151419[[#This Row],[Entrada / Saída]]="Saída",FluxoCaixa1013151419[[#This Row],[R$ (Valores)]]*-1,FluxoCaixa1013151419[[#This Row],[R$ (Valores)]])</f>
        <v>-320</v>
      </c>
    </row>
    <row r="422" spans="2:12">
      <c r="B422" s="48" t="s">
        <v>2478</v>
      </c>
      <c r="C422" s="48" t="s">
        <v>2419</v>
      </c>
      <c r="D422" s="16">
        <v>46126</v>
      </c>
      <c r="E422" s="48" t="s">
        <v>2417</v>
      </c>
      <c r="F422" s="17" t="s">
        <v>2</v>
      </c>
      <c r="G422" s="17" t="s">
        <v>76</v>
      </c>
      <c r="H422" s="17" t="s">
        <v>2658</v>
      </c>
      <c r="I422" s="21">
        <v>309</v>
      </c>
      <c r="J422" s="17" t="s">
        <v>525</v>
      </c>
      <c r="K422" s="20">
        <f>IF(FluxoCaixa1013151419[[#This Row],[Movimento ]]="Saldo Inicial",FluxoCaixa1013151419[[#This Row],[R$ (Valores)]],K421+FluxoCaixa1013151419[[#This Row],[Valores Receitas / Despesas]])</f>
        <v>41804.799999999981</v>
      </c>
      <c r="L422" s="20">
        <f>IF(FluxoCaixa1013151419[[#This Row],[Entrada / Saída]]="Saída",FluxoCaixa1013151419[[#This Row],[R$ (Valores)]]*-1,FluxoCaixa1013151419[[#This Row],[R$ (Valores)]])</f>
        <v>-309</v>
      </c>
    </row>
    <row r="423" spans="2:12">
      <c r="B423" s="48" t="s">
        <v>2478</v>
      </c>
      <c r="C423" s="48" t="s">
        <v>2419</v>
      </c>
      <c r="D423" s="16">
        <v>46126</v>
      </c>
      <c r="E423" s="48" t="s">
        <v>2417</v>
      </c>
      <c r="F423" s="17" t="s">
        <v>2</v>
      </c>
      <c r="G423" s="17" t="s">
        <v>70</v>
      </c>
      <c r="H423" s="17" t="s">
        <v>2659</v>
      </c>
      <c r="I423" s="21">
        <v>1700</v>
      </c>
      <c r="J423" s="17" t="s">
        <v>525</v>
      </c>
      <c r="K423" s="20">
        <f>IF(FluxoCaixa1013151419[[#This Row],[Movimento ]]="Saldo Inicial",FluxoCaixa1013151419[[#This Row],[R$ (Valores)]],K422+FluxoCaixa1013151419[[#This Row],[Valores Receitas / Despesas]])</f>
        <v>40104.799999999981</v>
      </c>
      <c r="L423" s="20">
        <f>IF(FluxoCaixa1013151419[[#This Row],[Entrada / Saída]]="Saída",FluxoCaixa1013151419[[#This Row],[R$ (Valores)]]*-1,FluxoCaixa1013151419[[#This Row],[R$ (Valores)]])</f>
        <v>-1700</v>
      </c>
    </row>
    <row r="424" spans="2:12">
      <c r="B424" s="48" t="s">
        <v>2478</v>
      </c>
      <c r="C424" s="48" t="s">
        <v>2419</v>
      </c>
      <c r="D424" s="16">
        <v>46126</v>
      </c>
      <c r="E424" s="48" t="s">
        <v>2496</v>
      </c>
      <c r="F424" s="17" t="s">
        <v>2</v>
      </c>
      <c r="G424" s="17" t="s">
        <v>511</v>
      </c>
      <c r="H424" s="17" t="s">
        <v>2660</v>
      </c>
      <c r="I424" s="21">
        <v>700</v>
      </c>
      <c r="J424" s="17" t="s">
        <v>525</v>
      </c>
      <c r="K424" s="20">
        <f>IF(FluxoCaixa1013151419[[#This Row],[Movimento ]]="Saldo Inicial",FluxoCaixa1013151419[[#This Row],[R$ (Valores)]],K423+FluxoCaixa1013151419[[#This Row],[Valores Receitas / Despesas]])</f>
        <v>39404.799999999981</v>
      </c>
      <c r="L424" s="20">
        <f>IF(FluxoCaixa1013151419[[#This Row],[Entrada / Saída]]="Saída",FluxoCaixa1013151419[[#This Row],[R$ (Valores)]]*-1,FluxoCaixa1013151419[[#This Row],[R$ (Valores)]])</f>
        <v>-700</v>
      </c>
    </row>
    <row r="425" spans="2:12">
      <c r="B425" s="48" t="s">
        <v>2477</v>
      </c>
      <c r="C425" s="48" t="s">
        <v>2419</v>
      </c>
      <c r="D425" s="16">
        <v>46126</v>
      </c>
      <c r="E425" s="48" t="s">
        <v>2496</v>
      </c>
      <c r="F425" s="17" t="s">
        <v>2</v>
      </c>
      <c r="G425" s="17" t="s">
        <v>519</v>
      </c>
      <c r="H425" s="17" t="s">
        <v>1125</v>
      </c>
      <c r="I425" s="21">
        <v>16333.33</v>
      </c>
      <c r="J425" s="17" t="s">
        <v>525</v>
      </c>
      <c r="K425" s="20">
        <f>IF(FluxoCaixa1013151419[[#This Row],[Movimento ]]="Saldo Inicial",FluxoCaixa1013151419[[#This Row],[R$ (Valores)]],K424+FluxoCaixa1013151419[[#This Row],[Valores Receitas / Despesas]])</f>
        <v>23071.469999999979</v>
      </c>
      <c r="L425" s="20">
        <f>IF(FluxoCaixa1013151419[[#This Row],[Entrada / Saída]]="Saída",FluxoCaixa1013151419[[#This Row],[R$ (Valores)]]*-1,FluxoCaixa1013151419[[#This Row],[R$ (Valores)]])</f>
        <v>-16333.33</v>
      </c>
    </row>
    <row r="426" spans="2:12">
      <c r="B426" s="48" t="s">
        <v>2477</v>
      </c>
      <c r="C426" s="48" t="s">
        <v>2419</v>
      </c>
      <c r="D426" s="16">
        <v>46126</v>
      </c>
      <c r="E426" s="48" t="s">
        <v>2496</v>
      </c>
      <c r="F426" s="17" t="s">
        <v>2</v>
      </c>
      <c r="G426" s="17" t="s">
        <v>71</v>
      </c>
      <c r="H426" s="17" t="s">
        <v>2661</v>
      </c>
      <c r="I426" s="21">
        <v>45.65</v>
      </c>
      <c r="J426" s="17" t="s">
        <v>525</v>
      </c>
      <c r="K426" s="20">
        <f>IF(FluxoCaixa1013151419[[#This Row],[Movimento ]]="Saldo Inicial",FluxoCaixa1013151419[[#This Row],[R$ (Valores)]],K425+FluxoCaixa1013151419[[#This Row],[Valores Receitas / Despesas]])</f>
        <v>23025.819999999978</v>
      </c>
      <c r="L426" s="20">
        <f>IF(FluxoCaixa1013151419[[#This Row],[Entrada / Saída]]="Saída",FluxoCaixa1013151419[[#This Row],[R$ (Valores)]]*-1,FluxoCaixa1013151419[[#This Row],[R$ (Valores)]])</f>
        <v>-45.65</v>
      </c>
    </row>
    <row r="427" spans="2:12">
      <c r="B427" s="48" t="s">
        <v>2477</v>
      </c>
      <c r="C427" s="48" t="s">
        <v>2419</v>
      </c>
      <c r="D427" s="16">
        <v>46126</v>
      </c>
      <c r="E427" s="48" t="s">
        <v>2417</v>
      </c>
      <c r="F427" s="17" t="s">
        <v>2</v>
      </c>
      <c r="G427" s="17" t="s">
        <v>519</v>
      </c>
      <c r="H427" s="17" t="s">
        <v>2662</v>
      </c>
      <c r="I427" s="21">
        <v>412.01</v>
      </c>
      <c r="J427" s="17" t="s">
        <v>525</v>
      </c>
      <c r="K427" s="20">
        <f>IF(FluxoCaixa1013151419[[#This Row],[Movimento ]]="Saldo Inicial",FluxoCaixa1013151419[[#This Row],[R$ (Valores)]],K426+FluxoCaixa1013151419[[#This Row],[Valores Receitas / Despesas]])</f>
        <v>22613.809999999979</v>
      </c>
      <c r="L427" s="20">
        <f>IF(FluxoCaixa1013151419[[#This Row],[Entrada / Saída]]="Saída",FluxoCaixa1013151419[[#This Row],[R$ (Valores)]]*-1,FluxoCaixa1013151419[[#This Row],[R$ (Valores)]])</f>
        <v>-412.01</v>
      </c>
    </row>
    <row r="428" spans="2:12">
      <c r="B428" s="48" t="s">
        <v>2477</v>
      </c>
      <c r="C428" s="48" t="s">
        <v>2419</v>
      </c>
      <c r="D428" s="16">
        <v>46126</v>
      </c>
      <c r="E428" s="48" t="s">
        <v>2496</v>
      </c>
      <c r="F428" s="17" t="s">
        <v>2</v>
      </c>
      <c r="G428" s="17" t="s">
        <v>71</v>
      </c>
      <c r="H428" s="17" t="s">
        <v>2663</v>
      </c>
      <c r="I428" s="21">
        <v>49.99</v>
      </c>
      <c r="J428" s="17" t="s">
        <v>525</v>
      </c>
      <c r="K428" s="20">
        <f>IF(FluxoCaixa1013151419[[#This Row],[Movimento ]]="Saldo Inicial",FluxoCaixa1013151419[[#This Row],[R$ (Valores)]],K427+FluxoCaixa1013151419[[#This Row],[Valores Receitas / Despesas]])</f>
        <v>22563.819999999978</v>
      </c>
      <c r="L428" s="20">
        <f>IF(FluxoCaixa1013151419[[#This Row],[Entrada / Saída]]="Saída",FluxoCaixa1013151419[[#This Row],[R$ (Valores)]]*-1,FluxoCaixa1013151419[[#This Row],[R$ (Valores)]])</f>
        <v>-49.99</v>
      </c>
    </row>
    <row r="429" spans="2:12">
      <c r="B429" s="48" t="s">
        <v>2477</v>
      </c>
      <c r="C429" s="48" t="s">
        <v>2419</v>
      </c>
      <c r="D429" s="16">
        <v>46126</v>
      </c>
      <c r="E429" s="48" t="s">
        <v>2496</v>
      </c>
      <c r="F429" s="17" t="s">
        <v>2</v>
      </c>
      <c r="G429" s="17" t="s">
        <v>71</v>
      </c>
      <c r="H429" s="17" t="s">
        <v>2664</v>
      </c>
      <c r="I429" s="21">
        <v>352.25</v>
      </c>
      <c r="J429" s="17" t="s">
        <v>525</v>
      </c>
      <c r="K429" s="20">
        <f>IF(FluxoCaixa1013151419[[#This Row],[Movimento ]]="Saldo Inicial",FluxoCaixa1013151419[[#This Row],[R$ (Valores)]],K428+FluxoCaixa1013151419[[#This Row],[Valores Receitas / Despesas]])</f>
        <v>22211.569999999978</v>
      </c>
      <c r="L429" s="20">
        <f>IF(FluxoCaixa1013151419[[#This Row],[Entrada / Saída]]="Saída",FluxoCaixa1013151419[[#This Row],[R$ (Valores)]]*-1,FluxoCaixa1013151419[[#This Row],[R$ (Valores)]])</f>
        <v>-352.25</v>
      </c>
    </row>
    <row r="430" spans="2:12">
      <c r="B430" s="48" t="s">
        <v>2477</v>
      </c>
      <c r="C430" s="48" t="s">
        <v>2419</v>
      </c>
      <c r="D430" s="16">
        <v>46126</v>
      </c>
      <c r="E430" s="48" t="s">
        <v>2496</v>
      </c>
      <c r="F430" s="17" t="s">
        <v>2</v>
      </c>
      <c r="G430" s="17" t="s">
        <v>71</v>
      </c>
      <c r="H430" s="17" t="s">
        <v>2665</v>
      </c>
      <c r="I430" s="21">
        <v>179.5</v>
      </c>
      <c r="J430" s="17" t="s">
        <v>525</v>
      </c>
      <c r="K430" s="20">
        <f>IF(FluxoCaixa1013151419[[#This Row],[Movimento ]]="Saldo Inicial",FluxoCaixa1013151419[[#This Row],[R$ (Valores)]],K429+FluxoCaixa1013151419[[#This Row],[Valores Receitas / Despesas]])</f>
        <v>22032.069999999978</v>
      </c>
      <c r="L430" s="20">
        <f>IF(FluxoCaixa1013151419[[#This Row],[Entrada / Saída]]="Saída",FluxoCaixa1013151419[[#This Row],[R$ (Valores)]]*-1,FluxoCaixa1013151419[[#This Row],[R$ (Valores)]])</f>
        <v>-179.5</v>
      </c>
    </row>
    <row r="431" spans="2:12">
      <c r="B431" s="48" t="s">
        <v>2478</v>
      </c>
      <c r="C431" s="48" t="s">
        <v>2419</v>
      </c>
      <c r="D431" s="16">
        <v>46126</v>
      </c>
      <c r="E431" s="48" t="s">
        <v>2496</v>
      </c>
      <c r="F431" s="17" t="s">
        <v>2</v>
      </c>
      <c r="G431" s="17" t="s">
        <v>519</v>
      </c>
      <c r="H431" s="17" t="s">
        <v>2666</v>
      </c>
      <c r="I431" s="21">
        <v>3000</v>
      </c>
      <c r="J431" s="17" t="s">
        <v>525</v>
      </c>
      <c r="K431" s="20">
        <f>IF(FluxoCaixa1013151419[[#This Row],[Movimento ]]="Saldo Inicial",FluxoCaixa1013151419[[#This Row],[R$ (Valores)]],K430+FluxoCaixa1013151419[[#This Row],[Valores Receitas / Despesas]])</f>
        <v>19032.069999999978</v>
      </c>
      <c r="L431" s="20">
        <f>IF(FluxoCaixa1013151419[[#This Row],[Entrada / Saída]]="Saída",FluxoCaixa1013151419[[#This Row],[R$ (Valores)]]*-1,FluxoCaixa1013151419[[#This Row],[R$ (Valores)]])</f>
        <v>-3000</v>
      </c>
    </row>
    <row r="432" spans="2:12">
      <c r="B432" s="48" t="s">
        <v>2478</v>
      </c>
      <c r="C432" s="48" t="s">
        <v>2419</v>
      </c>
      <c r="D432" s="16">
        <v>46126</v>
      </c>
      <c r="E432" s="48" t="s">
        <v>2413</v>
      </c>
      <c r="F432" s="17" t="s">
        <v>2</v>
      </c>
      <c r="G432" s="17" t="s">
        <v>348</v>
      </c>
      <c r="H432" s="17" t="s">
        <v>2667</v>
      </c>
      <c r="I432" s="21">
        <v>800</v>
      </c>
      <c r="J432" s="17" t="s">
        <v>525</v>
      </c>
      <c r="K432" s="20">
        <f>IF(FluxoCaixa1013151419[[#This Row],[Movimento ]]="Saldo Inicial",FluxoCaixa1013151419[[#This Row],[R$ (Valores)]],K431+FluxoCaixa1013151419[[#This Row],[Valores Receitas / Despesas]])</f>
        <v>18232.069999999978</v>
      </c>
      <c r="L432" s="20">
        <f>IF(FluxoCaixa1013151419[[#This Row],[Entrada / Saída]]="Saída",FluxoCaixa1013151419[[#This Row],[R$ (Valores)]]*-1,FluxoCaixa1013151419[[#This Row],[R$ (Valores)]])</f>
        <v>-800</v>
      </c>
    </row>
    <row r="433" spans="2:12">
      <c r="B433" s="48" t="s">
        <v>2478</v>
      </c>
      <c r="C433" s="48" t="s">
        <v>2419</v>
      </c>
      <c r="D433" s="16">
        <v>46127</v>
      </c>
      <c r="E433" s="48" t="s">
        <v>2413</v>
      </c>
      <c r="F433" s="17" t="s">
        <v>2</v>
      </c>
      <c r="G433" s="17" t="s">
        <v>28</v>
      </c>
      <c r="H433" s="17" t="s">
        <v>1054</v>
      </c>
      <c r="I433" s="21">
        <v>1200</v>
      </c>
      <c r="J433" s="17" t="s">
        <v>525</v>
      </c>
      <c r="K433" s="20">
        <f>IF(FluxoCaixa1013151419[[#This Row],[Movimento ]]="Saldo Inicial",FluxoCaixa1013151419[[#This Row],[R$ (Valores)]],K432+FluxoCaixa1013151419[[#This Row],[Valores Receitas / Despesas]])</f>
        <v>17032.069999999978</v>
      </c>
      <c r="L433" s="20">
        <f>IF(FluxoCaixa1013151419[[#This Row],[Entrada / Saída]]="Saída",FluxoCaixa1013151419[[#This Row],[R$ (Valores)]]*-1,FluxoCaixa1013151419[[#This Row],[R$ (Valores)]])</f>
        <v>-1200</v>
      </c>
    </row>
    <row r="434" spans="2:12">
      <c r="B434" s="48" t="s">
        <v>2478</v>
      </c>
      <c r="C434" s="48" t="s">
        <v>2419</v>
      </c>
      <c r="D434" s="16">
        <v>46127</v>
      </c>
      <c r="E434" s="48" t="s">
        <v>2413</v>
      </c>
      <c r="F434" s="17" t="s">
        <v>2</v>
      </c>
      <c r="G434" s="17" t="s">
        <v>14</v>
      </c>
      <c r="H434" s="17"/>
      <c r="I434" s="21">
        <v>275.95999999999998</v>
      </c>
      <c r="J434" s="17" t="s">
        <v>525</v>
      </c>
      <c r="K434" s="20">
        <f>IF(FluxoCaixa1013151419[[#This Row],[Movimento ]]="Saldo Inicial",FluxoCaixa1013151419[[#This Row],[R$ (Valores)]],K433+FluxoCaixa1013151419[[#This Row],[Valores Receitas / Despesas]])</f>
        <v>16756.109999999979</v>
      </c>
      <c r="L434" s="20">
        <f>IF(FluxoCaixa1013151419[[#This Row],[Entrada / Saída]]="Saída",FluxoCaixa1013151419[[#This Row],[R$ (Valores)]]*-1,FluxoCaixa1013151419[[#This Row],[R$ (Valores)]])</f>
        <v>-275.95999999999998</v>
      </c>
    </row>
    <row r="435" spans="2:12">
      <c r="B435" s="48" t="s">
        <v>2478</v>
      </c>
      <c r="C435" s="48" t="s">
        <v>2419</v>
      </c>
      <c r="D435" s="16">
        <v>46127</v>
      </c>
      <c r="E435" s="48" t="s">
        <v>2496</v>
      </c>
      <c r="F435" s="17" t="s">
        <v>2</v>
      </c>
      <c r="G435" s="17" t="s">
        <v>519</v>
      </c>
      <c r="H435" s="17" t="s">
        <v>2675</v>
      </c>
      <c r="I435" s="21">
        <v>4449.74</v>
      </c>
      <c r="J435" s="17" t="s">
        <v>525</v>
      </c>
      <c r="K435" s="20">
        <f>IF(FluxoCaixa1013151419[[#This Row],[Movimento ]]="Saldo Inicial",FluxoCaixa1013151419[[#This Row],[R$ (Valores)]],K434+FluxoCaixa1013151419[[#This Row],[Valores Receitas / Despesas]])</f>
        <v>12306.369999999979</v>
      </c>
      <c r="L435" s="20">
        <f>IF(FluxoCaixa1013151419[[#This Row],[Entrada / Saída]]="Saída",FluxoCaixa1013151419[[#This Row],[R$ (Valores)]]*-1,FluxoCaixa1013151419[[#This Row],[R$ (Valores)]])</f>
        <v>-4449.74</v>
      </c>
    </row>
    <row r="436" spans="2:12">
      <c r="B436" s="48" t="s">
        <v>2478</v>
      </c>
      <c r="C436" s="48" t="s">
        <v>2419</v>
      </c>
      <c r="D436" s="16">
        <v>46127</v>
      </c>
      <c r="E436" s="48" t="s">
        <v>2413</v>
      </c>
      <c r="F436" s="17" t="s">
        <v>2</v>
      </c>
      <c r="G436" s="17" t="s">
        <v>146</v>
      </c>
      <c r="H436" s="17" t="s">
        <v>2676</v>
      </c>
      <c r="I436" s="21">
        <v>50</v>
      </c>
      <c r="J436" s="17" t="s">
        <v>525</v>
      </c>
      <c r="K436" s="20">
        <f>IF(FluxoCaixa1013151419[[#This Row],[Movimento ]]="Saldo Inicial",FluxoCaixa1013151419[[#This Row],[R$ (Valores)]],K435+FluxoCaixa1013151419[[#This Row],[Valores Receitas / Despesas]])</f>
        <v>12256.369999999979</v>
      </c>
      <c r="L436" s="20">
        <f>IF(FluxoCaixa1013151419[[#This Row],[Entrada / Saída]]="Saída",FluxoCaixa1013151419[[#This Row],[R$ (Valores)]]*-1,FluxoCaixa1013151419[[#This Row],[R$ (Valores)]])</f>
        <v>-50</v>
      </c>
    </row>
    <row r="437" spans="2:12">
      <c r="B437" s="48" t="s">
        <v>2478</v>
      </c>
      <c r="C437" s="48" t="s">
        <v>2419</v>
      </c>
      <c r="D437" s="16">
        <v>46127</v>
      </c>
      <c r="E437" s="48" t="s">
        <v>2413</v>
      </c>
      <c r="F437" s="17" t="s">
        <v>2</v>
      </c>
      <c r="G437" s="17" t="s">
        <v>519</v>
      </c>
      <c r="H437" s="17" t="s">
        <v>2677</v>
      </c>
      <c r="I437" s="21">
        <v>332.3</v>
      </c>
      <c r="J437" s="17" t="s">
        <v>525</v>
      </c>
      <c r="K437" s="20">
        <f>IF(FluxoCaixa1013151419[[#This Row],[Movimento ]]="Saldo Inicial",FluxoCaixa1013151419[[#This Row],[R$ (Valores)]],K436+FluxoCaixa1013151419[[#This Row],[Valores Receitas / Despesas]])</f>
        <v>11924.06999999998</v>
      </c>
      <c r="L437" s="20">
        <f>IF(FluxoCaixa1013151419[[#This Row],[Entrada / Saída]]="Saída",FluxoCaixa1013151419[[#This Row],[R$ (Valores)]]*-1,FluxoCaixa1013151419[[#This Row],[R$ (Valores)]])</f>
        <v>-332.3</v>
      </c>
    </row>
    <row r="438" spans="2:12">
      <c r="B438" s="48" t="s">
        <v>2478</v>
      </c>
      <c r="C438" s="48" t="s">
        <v>2419</v>
      </c>
      <c r="D438" s="16">
        <v>46127</v>
      </c>
      <c r="E438" s="48" t="s">
        <v>2417</v>
      </c>
      <c r="F438" s="17" t="s">
        <v>2</v>
      </c>
      <c r="G438" s="17" t="s">
        <v>70</v>
      </c>
      <c r="H438" s="17" t="s">
        <v>2678</v>
      </c>
      <c r="I438" s="21">
        <v>1922.92</v>
      </c>
      <c r="J438" s="17" t="s">
        <v>525</v>
      </c>
      <c r="K438" s="20">
        <f>IF(FluxoCaixa1013151419[[#This Row],[Movimento ]]="Saldo Inicial",FluxoCaixa1013151419[[#This Row],[R$ (Valores)]],K437+FluxoCaixa1013151419[[#This Row],[Valores Receitas / Despesas]])</f>
        <v>10001.14999999998</v>
      </c>
      <c r="L438" s="20">
        <f>IF(FluxoCaixa1013151419[[#This Row],[Entrada / Saída]]="Saída",FluxoCaixa1013151419[[#This Row],[R$ (Valores)]]*-1,FluxoCaixa1013151419[[#This Row],[R$ (Valores)]])</f>
        <v>-1922.92</v>
      </c>
    </row>
    <row r="439" spans="2:12">
      <c r="B439" s="48" t="s">
        <v>2478</v>
      </c>
      <c r="C439" s="48" t="s">
        <v>2419</v>
      </c>
      <c r="D439" s="16">
        <v>46127</v>
      </c>
      <c r="E439" s="48" t="s">
        <v>2413</v>
      </c>
      <c r="F439" s="17" t="s">
        <v>2</v>
      </c>
      <c r="G439" s="17" t="s">
        <v>71</v>
      </c>
      <c r="H439" s="17" t="s">
        <v>1349</v>
      </c>
      <c r="I439" s="21">
        <v>500</v>
      </c>
      <c r="J439" s="17" t="s">
        <v>525</v>
      </c>
      <c r="K439" s="20">
        <f>IF(FluxoCaixa1013151419[[#This Row],[Movimento ]]="Saldo Inicial",FluxoCaixa1013151419[[#This Row],[R$ (Valores)]],K438+FluxoCaixa1013151419[[#This Row],[Valores Receitas / Despesas]])</f>
        <v>9501.1499999999796</v>
      </c>
      <c r="L439" s="20">
        <f>IF(FluxoCaixa1013151419[[#This Row],[Entrada / Saída]]="Saída",FluxoCaixa1013151419[[#This Row],[R$ (Valores)]]*-1,FluxoCaixa1013151419[[#This Row],[R$ (Valores)]])</f>
        <v>-500</v>
      </c>
    </row>
    <row r="440" spans="2:12">
      <c r="B440" s="48" t="s">
        <v>2478</v>
      </c>
      <c r="C440" s="48" t="s">
        <v>2419</v>
      </c>
      <c r="D440" s="16">
        <v>46127</v>
      </c>
      <c r="E440" s="48" t="s">
        <v>2413</v>
      </c>
      <c r="F440" s="17" t="s">
        <v>2</v>
      </c>
      <c r="G440" s="17" t="s">
        <v>34</v>
      </c>
      <c r="H440" s="17" t="s">
        <v>2679</v>
      </c>
      <c r="I440" s="21">
        <v>1699.18</v>
      </c>
      <c r="J440" s="17" t="s">
        <v>525</v>
      </c>
      <c r="K440" s="20">
        <f>IF(FluxoCaixa1013151419[[#This Row],[Movimento ]]="Saldo Inicial",FluxoCaixa1013151419[[#This Row],[R$ (Valores)]],K439+FluxoCaixa1013151419[[#This Row],[Valores Receitas / Despesas]])</f>
        <v>7801.9699999999793</v>
      </c>
      <c r="L440" s="20">
        <f>IF(FluxoCaixa1013151419[[#This Row],[Entrada / Saída]]="Saída",FluxoCaixa1013151419[[#This Row],[R$ (Valores)]]*-1,FluxoCaixa1013151419[[#This Row],[R$ (Valores)]])</f>
        <v>-1699.18</v>
      </c>
    </row>
    <row r="441" spans="2:12">
      <c r="B441" s="48" t="s">
        <v>2477</v>
      </c>
      <c r="C441" s="48" t="s">
        <v>2419</v>
      </c>
      <c r="D441" s="16">
        <v>46127</v>
      </c>
      <c r="E441" s="48" t="s">
        <v>2413</v>
      </c>
      <c r="F441" s="17" t="s">
        <v>2</v>
      </c>
      <c r="G441" s="17" t="s">
        <v>431</v>
      </c>
      <c r="H441" s="17" t="s">
        <v>2680</v>
      </c>
      <c r="I441" s="21">
        <v>78.09</v>
      </c>
      <c r="J441" s="17" t="s">
        <v>525</v>
      </c>
      <c r="K441" s="20">
        <f>IF(FluxoCaixa1013151419[[#This Row],[Movimento ]]="Saldo Inicial",FluxoCaixa1013151419[[#This Row],[R$ (Valores)]],K440+FluxoCaixa1013151419[[#This Row],[Valores Receitas / Despesas]])</f>
        <v>7723.8799999999792</v>
      </c>
      <c r="L441" s="20">
        <f>IF(FluxoCaixa1013151419[[#This Row],[Entrada / Saída]]="Saída",FluxoCaixa1013151419[[#This Row],[R$ (Valores)]]*-1,FluxoCaixa1013151419[[#This Row],[R$ (Valores)]])</f>
        <v>-78.09</v>
      </c>
    </row>
    <row r="442" spans="2:12">
      <c r="B442" s="48" t="s">
        <v>2477</v>
      </c>
      <c r="C442" s="48" t="s">
        <v>2419</v>
      </c>
      <c r="D442" s="16">
        <v>46127</v>
      </c>
      <c r="E442" s="48" t="s">
        <v>2413</v>
      </c>
      <c r="F442" s="17" t="s">
        <v>2</v>
      </c>
      <c r="G442" s="17" t="s">
        <v>431</v>
      </c>
      <c r="H442" s="17" t="s">
        <v>2681</v>
      </c>
      <c r="I442" s="21">
        <v>352.16</v>
      </c>
      <c r="J442" s="17" t="s">
        <v>525</v>
      </c>
      <c r="K442" s="20">
        <f>IF(FluxoCaixa1013151419[[#This Row],[Movimento ]]="Saldo Inicial",FluxoCaixa1013151419[[#This Row],[R$ (Valores)]],K441+FluxoCaixa1013151419[[#This Row],[Valores Receitas / Despesas]])</f>
        <v>7371.7199999999793</v>
      </c>
      <c r="L442" s="20">
        <f>IF(FluxoCaixa1013151419[[#This Row],[Entrada / Saída]]="Saída",FluxoCaixa1013151419[[#This Row],[R$ (Valores)]]*-1,FluxoCaixa1013151419[[#This Row],[R$ (Valores)]])</f>
        <v>-352.16</v>
      </c>
    </row>
    <row r="443" spans="2:12">
      <c r="B443" s="48" t="s">
        <v>2477</v>
      </c>
      <c r="C443" s="48" t="s">
        <v>2419</v>
      </c>
      <c r="D443" s="16">
        <v>46127</v>
      </c>
      <c r="E443" s="48" t="s">
        <v>2413</v>
      </c>
      <c r="F443" s="17" t="s">
        <v>2</v>
      </c>
      <c r="G443" s="17" t="s">
        <v>24</v>
      </c>
      <c r="H443" s="17" t="s">
        <v>1921</v>
      </c>
      <c r="I443" s="21">
        <v>65654.67</v>
      </c>
      <c r="J443" s="17" t="s">
        <v>525</v>
      </c>
      <c r="K443" s="20">
        <f>IF(FluxoCaixa1013151419[[#This Row],[Movimento ]]="Saldo Inicial",FluxoCaixa1013151419[[#This Row],[R$ (Valores)]],K442+FluxoCaixa1013151419[[#This Row],[Valores Receitas / Despesas]])</f>
        <v>-58282.950000000019</v>
      </c>
      <c r="L443" s="20">
        <f>IF(FluxoCaixa1013151419[[#This Row],[Entrada / Saída]]="Saída",FluxoCaixa1013151419[[#This Row],[R$ (Valores)]]*-1,FluxoCaixa1013151419[[#This Row],[R$ (Valores)]])</f>
        <v>-65654.67</v>
      </c>
    </row>
    <row r="444" spans="2:12">
      <c r="B444" s="48" t="s">
        <v>2477</v>
      </c>
      <c r="C444" s="48" t="s">
        <v>2419</v>
      </c>
      <c r="D444" s="16">
        <v>46127</v>
      </c>
      <c r="E444" s="48" t="s">
        <v>2413</v>
      </c>
      <c r="F444" s="17" t="s">
        <v>2</v>
      </c>
      <c r="G444" s="17" t="s">
        <v>26</v>
      </c>
      <c r="H444" s="17" t="s">
        <v>2682</v>
      </c>
      <c r="I444" s="21">
        <v>397</v>
      </c>
      <c r="J444" s="17" t="s">
        <v>525</v>
      </c>
      <c r="K444" s="20">
        <f>IF(FluxoCaixa1013151419[[#This Row],[Movimento ]]="Saldo Inicial",FluxoCaixa1013151419[[#This Row],[R$ (Valores)]],K443+FluxoCaixa1013151419[[#This Row],[Valores Receitas / Despesas]])</f>
        <v>-58679.950000000019</v>
      </c>
      <c r="L444" s="20">
        <f>IF(FluxoCaixa1013151419[[#This Row],[Entrada / Saída]]="Saída",FluxoCaixa1013151419[[#This Row],[R$ (Valores)]]*-1,FluxoCaixa1013151419[[#This Row],[R$ (Valores)]])</f>
        <v>-397</v>
      </c>
    </row>
    <row r="445" spans="2:12">
      <c r="B445" s="48" t="s">
        <v>2477</v>
      </c>
      <c r="C445" s="48" t="s">
        <v>2419</v>
      </c>
      <c r="D445" s="16">
        <v>46127</v>
      </c>
      <c r="E445" s="48" t="s">
        <v>2413</v>
      </c>
      <c r="F445" s="17" t="s">
        <v>2</v>
      </c>
      <c r="G445" s="17" t="s">
        <v>519</v>
      </c>
      <c r="H445" s="17" t="s">
        <v>1845</v>
      </c>
      <c r="I445" s="21">
        <v>2202.66</v>
      </c>
      <c r="J445" s="17" t="s">
        <v>525</v>
      </c>
      <c r="K445" s="20">
        <f>IF(FluxoCaixa1013151419[[#This Row],[Movimento ]]="Saldo Inicial",FluxoCaixa1013151419[[#This Row],[R$ (Valores)]],K444+FluxoCaixa1013151419[[#This Row],[Valores Receitas / Despesas]])</f>
        <v>-60882.610000000015</v>
      </c>
      <c r="L445" s="20">
        <f>IF(FluxoCaixa1013151419[[#This Row],[Entrada / Saída]]="Saída",FluxoCaixa1013151419[[#This Row],[R$ (Valores)]]*-1,FluxoCaixa1013151419[[#This Row],[R$ (Valores)]])</f>
        <v>-2202.66</v>
      </c>
    </row>
    <row r="446" spans="2:12">
      <c r="B446" s="48" t="s">
        <v>2477</v>
      </c>
      <c r="C446" s="48" t="s">
        <v>2419</v>
      </c>
      <c r="D446" s="16">
        <v>46127</v>
      </c>
      <c r="E446" s="48" t="s">
        <v>2413</v>
      </c>
      <c r="F446" s="17" t="s">
        <v>2</v>
      </c>
      <c r="G446" s="17" t="s">
        <v>21</v>
      </c>
      <c r="H446" s="17" t="s">
        <v>2683</v>
      </c>
      <c r="I446" s="21">
        <v>76.38</v>
      </c>
      <c r="J446" s="17" t="s">
        <v>525</v>
      </c>
      <c r="K446" s="20">
        <f>IF(FluxoCaixa1013151419[[#This Row],[Movimento ]]="Saldo Inicial",FluxoCaixa1013151419[[#This Row],[R$ (Valores)]],K445+FluxoCaixa1013151419[[#This Row],[Valores Receitas / Despesas]])</f>
        <v>-60958.990000000013</v>
      </c>
      <c r="L446" s="20">
        <f>IF(FluxoCaixa1013151419[[#This Row],[Entrada / Saída]]="Saída",FluxoCaixa1013151419[[#This Row],[R$ (Valores)]]*-1,FluxoCaixa1013151419[[#This Row],[R$ (Valores)]])</f>
        <v>-76.38</v>
      </c>
    </row>
    <row r="447" spans="2:12">
      <c r="B447" s="48" t="s">
        <v>2477</v>
      </c>
      <c r="C447" s="48" t="s">
        <v>2419</v>
      </c>
      <c r="D447" s="16">
        <v>46127</v>
      </c>
      <c r="E447" s="48" t="s">
        <v>2413</v>
      </c>
      <c r="F447" s="17" t="s">
        <v>2</v>
      </c>
      <c r="G447" s="17" t="s">
        <v>21</v>
      </c>
      <c r="H447" s="17" t="s">
        <v>2635</v>
      </c>
      <c r="I447" s="21">
        <v>121.28</v>
      </c>
      <c r="J447" s="17" t="s">
        <v>525</v>
      </c>
      <c r="K447" s="20">
        <f>IF(FluxoCaixa1013151419[[#This Row],[Movimento ]]="Saldo Inicial",FluxoCaixa1013151419[[#This Row],[R$ (Valores)]],K446+FluxoCaixa1013151419[[#This Row],[Valores Receitas / Despesas]])</f>
        <v>-61080.270000000011</v>
      </c>
      <c r="L447" s="20">
        <f>IF(FluxoCaixa1013151419[[#This Row],[Entrada / Saída]]="Saída",FluxoCaixa1013151419[[#This Row],[R$ (Valores)]]*-1,FluxoCaixa1013151419[[#This Row],[R$ (Valores)]])</f>
        <v>-121.28</v>
      </c>
    </row>
    <row r="448" spans="2:12">
      <c r="B448" s="48" t="s">
        <v>2477</v>
      </c>
      <c r="C448" s="48" t="s">
        <v>2419</v>
      </c>
      <c r="D448" s="16">
        <v>46127</v>
      </c>
      <c r="E448" s="48" t="s">
        <v>2413</v>
      </c>
      <c r="F448" s="17" t="s">
        <v>2</v>
      </c>
      <c r="G448" s="17" t="s">
        <v>105</v>
      </c>
      <c r="H448" s="17" t="s">
        <v>2684</v>
      </c>
      <c r="I448" s="21">
        <v>3518.43</v>
      </c>
      <c r="J448" s="17" t="s">
        <v>525</v>
      </c>
      <c r="K448" s="20">
        <f>IF(FluxoCaixa1013151419[[#This Row],[Movimento ]]="Saldo Inicial",FluxoCaixa1013151419[[#This Row],[R$ (Valores)]],K447+FluxoCaixa1013151419[[#This Row],[Valores Receitas / Despesas]])</f>
        <v>-64598.700000000012</v>
      </c>
      <c r="L448" s="20">
        <f>IF(FluxoCaixa1013151419[[#This Row],[Entrada / Saída]]="Saída",FluxoCaixa1013151419[[#This Row],[R$ (Valores)]]*-1,FluxoCaixa1013151419[[#This Row],[R$ (Valores)]])</f>
        <v>-3518.43</v>
      </c>
    </row>
    <row r="449" spans="2:15">
      <c r="B449" s="48" t="s">
        <v>2478</v>
      </c>
      <c r="C449" s="48" t="s">
        <v>2419</v>
      </c>
      <c r="D449" s="16">
        <v>46127</v>
      </c>
      <c r="E449" s="48" t="s">
        <v>2413</v>
      </c>
      <c r="F449" s="17" t="s">
        <v>1</v>
      </c>
      <c r="G449" s="17" t="s">
        <v>75</v>
      </c>
      <c r="H449" s="17" t="s">
        <v>2667</v>
      </c>
      <c r="I449" s="21">
        <v>75000</v>
      </c>
      <c r="J449" s="17" t="s">
        <v>525</v>
      </c>
      <c r="K449" s="20">
        <f>IF(FluxoCaixa1013151419[[#This Row],[Movimento ]]="Saldo Inicial",FluxoCaixa1013151419[[#This Row],[R$ (Valores)]],K448+FluxoCaixa1013151419[[#This Row],[Valores Receitas / Despesas]])</f>
        <v>10401.299999999988</v>
      </c>
      <c r="L449" s="20">
        <f>IF(FluxoCaixa1013151419[[#This Row],[Entrada / Saída]]="Saída",FluxoCaixa1013151419[[#This Row],[R$ (Valores)]]*-1,FluxoCaixa1013151419[[#This Row],[R$ (Valores)]])</f>
        <v>75000</v>
      </c>
    </row>
    <row r="450" spans="2:15">
      <c r="B450" s="48" t="s">
        <v>2477</v>
      </c>
      <c r="C450" s="48" t="s">
        <v>2419</v>
      </c>
      <c r="D450" s="16">
        <v>46127</v>
      </c>
      <c r="E450" s="48" t="s">
        <v>2413</v>
      </c>
      <c r="F450" s="17" t="s">
        <v>2</v>
      </c>
      <c r="G450" s="17" t="s">
        <v>70</v>
      </c>
      <c r="H450" s="17" t="s">
        <v>2685</v>
      </c>
      <c r="I450" s="21">
        <v>2847.4</v>
      </c>
      <c r="J450" s="17" t="s">
        <v>525</v>
      </c>
      <c r="K450" s="20">
        <f>IF(FluxoCaixa1013151419[[#This Row],[Movimento ]]="Saldo Inicial",FluxoCaixa1013151419[[#This Row],[R$ (Valores)]],K449+FluxoCaixa1013151419[[#This Row],[Valores Receitas / Despesas]])</f>
        <v>7553.8999999999887</v>
      </c>
      <c r="L450" s="20">
        <f>IF(FluxoCaixa1013151419[[#This Row],[Entrada / Saída]]="Saída",FluxoCaixa1013151419[[#This Row],[R$ (Valores)]]*-1,FluxoCaixa1013151419[[#This Row],[R$ (Valores)]])</f>
        <v>-2847.4</v>
      </c>
    </row>
    <row r="451" spans="2:15">
      <c r="B451" s="48" t="s">
        <v>2477</v>
      </c>
      <c r="C451" s="48" t="s">
        <v>2419</v>
      </c>
      <c r="D451" s="16">
        <v>46127</v>
      </c>
      <c r="E451" s="48" t="s">
        <v>2413</v>
      </c>
      <c r="F451" s="17" t="s">
        <v>2</v>
      </c>
      <c r="G451" s="17" t="s">
        <v>70</v>
      </c>
      <c r="H451" s="17" t="s">
        <v>2343</v>
      </c>
      <c r="I451" s="21">
        <v>12232.4</v>
      </c>
      <c r="J451" s="17" t="s">
        <v>525</v>
      </c>
      <c r="K451" s="20">
        <f>IF(FluxoCaixa1013151419[[#This Row],[Movimento ]]="Saldo Inicial",FluxoCaixa1013151419[[#This Row],[R$ (Valores)]],K450+FluxoCaixa1013151419[[#This Row],[Valores Receitas / Despesas]])</f>
        <v>-4678.5000000000109</v>
      </c>
      <c r="L451" s="20">
        <f>IF(FluxoCaixa1013151419[[#This Row],[Entrada / Saída]]="Saída",FluxoCaixa1013151419[[#This Row],[R$ (Valores)]]*-1,FluxoCaixa1013151419[[#This Row],[R$ (Valores)]])</f>
        <v>-12232.4</v>
      </c>
    </row>
    <row r="452" spans="2:15">
      <c r="B452" s="48" t="s">
        <v>2477</v>
      </c>
      <c r="C452" s="48" t="s">
        <v>2419</v>
      </c>
      <c r="D452" s="16">
        <v>46127</v>
      </c>
      <c r="E452" s="48" t="s">
        <v>2413</v>
      </c>
      <c r="F452" s="17" t="s">
        <v>2</v>
      </c>
      <c r="G452" s="17" t="s">
        <v>70</v>
      </c>
      <c r="H452" s="17" t="s">
        <v>1575</v>
      </c>
      <c r="I452" s="21">
        <v>2500</v>
      </c>
      <c r="J452" s="17" t="s">
        <v>525</v>
      </c>
      <c r="K452" s="20">
        <f>IF(FluxoCaixa1013151419[[#This Row],[Movimento ]]="Saldo Inicial",FluxoCaixa1013151419[[#This Row],[R$ (Valores)]],K451+FluxoCaixa1013151419[[#This Row],[Valores Receitas / Despesas]])</f>
        <v>-7178.5000000000109</v>
      </c>
      <c r="L452" s="20">
        <f>IF(FluxoCaixa1013151419[[#This Row],[Entrada / Saída]]="Saída",FluxoCaixa1013151419[[#This Row],[R$ (Valores)]]*-1,FluxoCaixa1013151419[[#This Row],[R$ (Valores)]])</f>
        <v>-2500</v>
      </c>
    </row>
    <row r="453" spans="2:15">
      <c r="B453" s="48" t="s">
        <v>2477</v>
      </c>
      <c r="C453" s="48" t="s">
        <v>2419</v>
      </c>
      <c r="D453" s="16">
        <v>46127</v>
      </c>
      <c r="E453" s="48" t="s">
        <v>2413</v>
      </c>
      <c r="F453" s="17" t="s">
        <v>2</v>
      </c>
      <c r="G453" s="17" t="s">
        <v>70</v>
      </c>
      <c r="H453" s="17" t="s">
        <v>1849</v>
      </c>
      <c r="I453" s="21">
        <v>8100</v>
      </c>
      <c r="J453" s="17" t="s">
        <v>525</v>
      </c>
      <c r="K453" s="20">
        <f>IF(FluxoCaixa1013151419[[#This Row],[Movimento ]]="Saldo Inicial",FluxoCaixa1013151419[[#This Row],[R$ (Valores)]],K452+FluxoCaixa1013151419[[#This Row],[Valores Receitas / Despesas]])</f>
        <v>-15278.500000000011</v>
      </c>
      <c r="L453" s="20">
        <f>IF(FluxoCaixa1013151419[[#This Row],[Entrada / Saída]]="Saída",FluxoCaixa1013151419[[#This Row],[R$ (Valores)]]*-1,FluxoCaixa1013151419[[#This Row],[R$ (Valores)]])</f>
        <v>-8100</v>
      </c>
    </row>
    <row r="454" spans="2:15">
      <c r="B454" s="48" t="s">
        <v>2477</v>
      </c>
      <c r="C454" s="48" t="s">
        <v>2419</v>
      </c>
      <c r="D454" s="16">
        <v>46127</v>
      </c>
      <c r="E454" s="48" t="s">
        <v>2413</v>
      </c>
      <c r="F454" s="17" t="s">
        <v>2</v>
      </c>
      <c r="G454" s="17" t="s">
        <v>37</v>
      </c>
      <c r="H454" s="17" t="s">
        <v>1726</v>
      </c>
      <c r="I454" s="21">
        <v>2100</v>
      </c>
      <c r="J454" s="17" t="s">
        <v>525</v>
      </c>
      <c r="K454" s="20">
        <f>IF(FluxoCaixa1013151419[[#This Row],[Movimento ]]="Saldo Inicial",FluxoCaixa1013151419[[#This Row],[R$ (Valores)]],K453+FluxoCaixa1013151419[[#This Row],[Valores Receitas / Despesas]])</f>
        <v>-17378.500000000011</v>
      </c>
      <c r="L454" s="20">
        <f>IF(FluxoCaixa1013151419[[#This Row],[Entrada / Saída]]="Saída",FluxoCaixa1013151419[[#This Row],[R$ (Valores)]]*-1,FluxoCaixa1013151419[[#This Row],[R$ (Valores)]])</f>
        <v>-2100</v>
      </c>
    </row>
    <row r="455" spans="2:15">
      <c r="B455" s="48" t="s">
        <v>2478</v>
      </c>
      <c r="C455" s="48" t="s">
        <v>2419</v>
      </c>
      <c r="D455" s="16">
        <v>46127</v>
      </c>
      <c r="E455" s="48" t="s">
        <v>2413</v>
      </c>
      <c r="F455" s="17" t="s">
        <v>1</v>
      </c>
      <c r="G455" s="17" t="s">
        <v>75</v>
      </c>
      <c r="H455" s="17" t="s">
        <v>75</v>
      </c>
      <c r="I455" s="21">
        <v>40000</v>
      </c>
      <c r="J455" s="17" t="s">
        <v>525</v>
      </c>
      <c r="K455" s="20">
        <f>IF(FluxoCaixa1013151419[[#This Row],[Movimento ]]="Saldo Inicial",FluxoCaixa1013151419[[#This Row],[R$ (Valores)]],K454+FluxoCaixa1013151419[[#This Row],[Valores Receitas / Despesas]])</f>
        <v>22621.499999999989</v>
      </c>
      <c r="L455" s="20">
        <f>IF(FluxoCaixa1013151419[[#This Row],[Entrada / Saída]]="Saída",FluxoCaixa1013151419[[#This Row],[R$ (Valores)]]*-1,FluxoCaixa1013151419[[#This Row],[R$ (Valores)]])</f>
        <v>40000</v>
      </c>
    </row>
    <row r="456" spans="2:15">
      <c r="B456" s="48" t="s">
        <v>2477</v>
      </c>
      <c r="C456" s="48" t="s">
        <v>2419</v>
      </c>
      <c r="D456" s="16">
        <v>46127</v>
      </c>
      <c r="E456" s="48" t="s">
        <v>2413</v>
      </c>
      <c r="F456" s="17" t="s">
        <v>2</v>
      </c>
      <c r="G456" s="17" t="s">
        <v>34</v>
      </c>
      <c r="H456" s="17" t="s">
        <v>2686</v>
      </c>
      <c r="I456" s="21">
        <v>3343.48</v>
      </c>
      <c r="J456" s="17" t="s">
        <v>525</v>
      </c>
      <c r="K456" s="20">
        <f>IF(FluxoCaixa1013151419[[#This Row],[Movimento ]]="Saldo Inicial",FluxoCaixa1013151419[[#This Row],[R$ (Valores)]],K455+FluxoCaixa1013151419[[#This Row],[Valores Receitas / Despesas]])</f>
        <v>19278.01999999999</v>
      </c>
      <c r="L456" s="20">
        <f>IF(FluxoCaixa1013151419[[#This Row],[Entrada / Saída]]="Saída",FluxoCaixa1013151419[[#This Row],[R$ (Valores)]]*-1,FluxoCaixa1013151419[[#This Row],[R$ (Valores)]])</f>
        <v>-3343.48</v>
      </c>
    </row>
    <row r="457" spans="2:15">
      <c r="B457" s="48" t="s">
        <v>2477</v>
      </c>
      <c r="C457" s="48" t="s">
        <v>2419</v>
      </c>
      <c r="D457" s="16">
        <v>46127</v>
      </c>
      <c r="E457" s="48" t="s">
        <v>2413</v>
      </c>
      <c r="F457" s="17" t="s">
        <v>2</v>
      </c>
      <c r="G457" s="17" t="s">
        <v>34</v>
      </c>
      <c r="H457" s="17" t="s">
        <v>505</v>
      </c>
      <c r="I457" s="21">
        <v>2745.26</v>
      </c>
      <c r="J457" s="17" t="s">
        <v>525</v>
      </c>
      <c r="K457" s="20">
        <f>IF(FluxoCaixa1013151419[[#This Row],[Movimento ]]="Saldo Inicial",FluxoCaixa1013151419[[#This Row],[R$ (Valores)]],K456+FluxoCaixa1013151419[[#This Row],[Valores Receitas / Despesas]])</f>
        <v>16532.759999999987</v>
      </c>
      <c r="L457" s="20">
        <f>IF(FluxoCaixa1013151419[[#This Row],[Entrada / Saída]]="Saída",FluxoCaixa1013151419[[#This Row],[R$ (Valores)]]*-1,FluxoCaixa1013151419[[#This Row],[R$ (Valores)]])</f>
        <v>-2745.26</v>
      </c>
    </row>
    <row r="458" spans="2:15">
      <c r="B458" s="48" t="s">
        <v>2478</v>
      </c>
      <c r="C458" s="48" t="s">
        <v>2419</v>
      </c>
      <c r="D458" s="16">
        <v>46127</v>
      </c>
      <c r="E458" s="48" t="s">
        <v>2417</v>
      </c>
      <c r="F458" s="17" t="s">
        <v>2</v>
      </c>
      <c r="G458" s="17" t="s">
        <v>25</v>
      </c>
      <c r="H458" s="17" t="s">
        <v>2687</v>
      </c>
      <c r="I458" s="21">
        <v>550</v>
      </c>
      <c r="J458" s="17" t="s">
        <v>525</v>
      </c>
      <c r="K458" s="20">
        <f>IF(FluxoCaixa1013151419[[#This Row],[Movimento ]]="Saldo Inicial",FluxoCaixa1013151419[[#This Row],[R$ (Valores)]],K457+FluxoCaixa1013151419[[#This Row],[Valores Receitas / Despesas]])</f>
        <v>15982.759999999987</v>
      </c>
      <c r="L458" s="20">
        <f>IF(FluxoCaixa1013151419[[#This Row],[Entrada / Saída]]="Saída",FluxoCaixa1013151419[[#This Row],[R$ (Valores)]]*-1,FluxoCaixa1013151419[[#This Row],[R$ (Valores)]])</f>
        <v>-550</v>
      </c>
      <c r="O458" s="31"/>
    </row>
    <row r="459" spans="2:15">
      <c r="B459" s="48" t="s">
        <v>2478</v>
      </c>
      <c r="C459" s="48" t="s">
        <v>2419</v>
      </c>
      <c r="D459" s="16">
        <v>46127</v>
      </c>
      <c r="E459" s="48" t="s">
        <v>2417</v>
      </c>
      <c r="F459" s="17" t="s">
        <v>2</v>
      </c>
      <c r="G459" s="17" t="s">
        <v>25</v>
      </c>
      <c r="H459" s="17" t="s">
        <v>2687</v>
      </c>
      <c r="I459" s="21">
        <v>795</v>
      </c>
      <c r="J459" s="17" t="s">
        <v>525</v>
      </c>
      <c r="K459" s="20">
        <f>IF(FluxoCaixa1013151419[[#This Row],[Movimento ]]="Saldo Inicial",FluxoCaixa1013151419[[#This Row],[R$ (Valores)]],K458+FluxoCaixa1013151419[[#This Row],[Valores Receitas / Despesas]])</f>
        <v>15187.759999999987</v>
      </c>
      <c r="L459" s="20">
        <f>IF(FluxoCaixa1013151419[[#This Row],[Entrada / Saída]]="Saída",FluxoCaixa1013151419[[#This Row],[R$ (Valores)]]*-1,FluxoCaixa1013151419[[#This Row],[R$ (Valores)]])</f>
        <v>-795</v>
      </c>
    </row>
    <row r="460" spans="2:15">
      <c r="B460" s="48" t="s">
        <v>2477</v>
      </c>
      <c r="C460" s="48" t="s">
        <v>2419</v>
      </c>
      <c r="D460" s="16">
        <v>46127</v>
      </c>
      <c r="E460" s="48" t="s">
        <v>2417</v>
      </c>
      <c r="F460" s="17" t="s">
        <v>2</v>
      </c>
      <c r="G460" s="17" t="s">
        <v>10</v>
      </c>
      <c r="H460" s="17" t="s">
        <v>2547</v>
      </c>
      <c r="I460" s="21">
        <v>148.81</v>
      </c>
      <c r="J460" s="17" t="s">
        <v>525</v>
      </c>
      <c r="K460" s="20">
        <f>IF(FluxoCaixa1013151419[[#This Row],[Movimento ]]="Saldo Inicial",FluxoCaixa1013151419[[#This Row],[R$ (Valores)]],K459+FluxoCaixa1013151419[[#This Row],[Valores Receitas / Despesas]])</f>
        <v>15038.949999999988</v>
      </c>
      <c r="L460" s="20">
        <f>IF(FluxoCaixa1013151419[[#This Row],[Entrada / Saída]]="Saída",FluxoCaixa1013151419[[#This Row],[R$ (Valores)]]*-1,FluxoCaixa1013151419[[#This Row],[R$ (Valores)]])</f>
        <v>-148.81</v>
      </c>
      <c r="O460" s="26"/>
    </row>
    <row r="461" spans="2:15">
      <c r="B461" s="48" t="s">
        <v>2477</v>
      </c>
      <c r="C461" s="48" t="s">
        <v>2419</v>
      </c>
      <c r="D461" s="16">
        <v>46127</v>
      </c>
      <c r="E461" s="48" t="s">
        <v>2417</v>
      </c>
      <c r="F461" s="17" t="s">
        <v>2</v>
      </c>
      <c r="G461" s="17" t="s">
        <v>17</v>
      </c>
      <c r="H461" s="17" t="s">
        <v>865</v>
      </c>
      <c r="I461" s="21">
        <v>176.45</v>
      </c>
      <c r="J461" s="17" t="s">
        <v>525</v>
      </c>
      <c r="K461" s="20">
        <f>IF(FluxoCaixa1013151419[[#This Row],[Movimento ]]="Saldo Inicial",FluxoCaixa1013151419[[#This Row],[R$ (Valores)]],K460+FluxoCaixa1013151419[[#This Row],[Valores Receitas / Despesas]])</f>
        <v>14862.499999999987</v>
      </c>
      <c r="L461" s="20">
        <f>IF(FluxoCaixa1013151419[[#This Row],[Entrada / Saída]]="Saída",FluxoCaixa1013151419[[#This Row],[R$ (Valores)]]*-1,FluxoCaixa1013151419[[#This Row],[R$ (Valores)]])</f>
        <v>-176.45</v>
      </c>
    </row>
    <row r="462" spans="2:15">
      <c r="B462" s="48" t="s">
        <v>2477</v>
      </c>
      <c r="C462" s="48" t="s">
        <v>2419</v>
      </c>
      <c r="D462" s="16">
        <v>46127</v>
      </c>
      <c r="E462" s="48" t="s">
        <v>2417</v>
      </c>
      <c r="F462" s="17" t="s">
        <v>2</v>
      </c>
      <c r="G462" s="17" t="s">
        <v>76</v>
      </c>
      <c r="H462" s="17" t="s">
        <v>2232</v>
      </c>
      <c r="I462" s="21">
        <v>358</v>
      </c>
      <c r="J462" s="17" t="s">
        <v>525</v>
      </c>
      <c r="K462" s="20">
        <f>IF(FluxoCaixa1013151419[[#This Row],[Movimento ]]="Saldo Inicial",FluxoCaixa1013151419[[#This Row],[R$ (Valores)]],K461+FluxoCaixa1013151419[[#This Row],[Valores Receitas / Despesas]])</f>
        <v>14504.499999999987</v>
      </c>
      <c r="L462" s="20">
        <f>IF(FluxoCaixa1013151419[[#This Row],[Entrada / Saída]]="Saída",FluxoCaixa1013151419[[#This Row],[R$ (Valores)]]*-1,FluxoCaixa1013151419[[#This Row],[R$ (Valores)]])</f>
        <v>-358</v>
      </c>
    </row>
    <row r="463" spans="2:15">
      <c r="B463" s="48" t="s">
        <v>2477</v>
      </c>
      <c r="C463" s="48" t="s">
        <v>2419</v>
      </c>
      <c r="D463" s="16">
        <v>46127</v>
      </c>
      <c r="E463" s="48" t="s">
        <v>2417</v>
      </c>
      <c r="F463" s="17" t="s">
        <v>2</v>
      </c>
      <c r="G463" s="17" t="s">
        <v>76</v>
      </c>
      <c r="H463" s="17" t="s">
        <v>2232</v>
      </c>
      <c r="I463" s="21">
        <v>358</v>
      </c>
      <c r="J463" s="17" t="s">
        <v>525</v>
      </c>
      <c r="K463" s="20">
        <f>IF(FluxoCaixa1013151419[[#This Row],[Movimento ]]="Saldo Inicial",FluxoCaixa1013151419[[#This Row],[R$ (Valores)]],K462+FluxoCaixa1013151419[[#This Row],[Valores Receitas / Despesas]])</f>
        <v>14146.499999999987</v>
      </c>
      <c r="L463" s="20">
        <f>IF(FluxoCaixa1013151419[[#This Row],[Entrada / Saída]]="Saída",FluxoCaixa1013151419[[#This Row],[R$ (Valores)]]*-1,FluxoCaixa1013151419[[#This Row],[R$ (Valores)]])</f>
        <v>-358</v>
      </c>
    </row>
    <row r="464" spans="2:15">
      <c r="B464" s="48" t="s">
        <v>2477</v>
      </c>
      <c r="C464" s="48" t="s">
        <v>2419</v>
      </c>
      <c r="D464" s="16">
        <v>46127</v>
      </c>
      <c r="E464" s="48" t="s">
        <v>2417</v>
      </c>
      <c r="F464" s="17" t="s">
        <v>2</v>
      </c>
      <c r="G464" s="17" t="s">
        <v>431</v>
      </c>
      <c r="H464" s="17" t="s">
        <v>2688</v>
      </c>
      <c r="I464" s="21">
        <v>78.09</v>
      </c>
      <c r="J464" s="17" t="s">
        <v>525</v>
      </c>
      <c r="K464" s="20">
        <f>IF(FluxoCaixa1013151419[[#This Row],[Movimento ]]="Saldo Inicial",FluxoCaixa1013151419[[#This Row],[R$ (Valores)]],K463+FluxoCaixa1013151419[[#This Row],[Valores Receitas / Despesas]])</f>
        <v>14068.409999999987</v>
      </c>
      <c r="L464" s="20">
        <f>IF(FluxoCaixa1013151419[[#This Row],[Entrada / Saída]]="Saída",FluxoCaixa1013151419[[#This Row],[R$ (Valores)]]*-1,FluxoCaixa1013151419[[#This Row],[R$ (Valores)]])</f>
        <v>-78.09</v>
      </c>
    </row>
    <row r="465" spans="2:12">
      <c r="B465" s="48" t="s">
        <v>2477</v>
      </c>
      <c r="C465" s="48" t="s">
        <v>2419</v>
      </c>
      <c r="D465" s="16">
        <v>46127</v>
      </c>
      <c r="E465" s="48" t="s">
        <v>2417</v>
      </c>
      <c r="F465" s="17" t="s">
        <v>2</v>
      </c>
      <c r="G465" s="17" t="s">
        <v>431</v>
      </c>
      <c r="H465" s="17" t="s">
        <v>2689</v>
      </c>
      <c r="I465" s="21">
        <v>78.09</v>
      </c>
      <c r="J465" s="17" t="s">
        <v>525</v>
      </c>
      <c r="K465" s="20">
        <f>IF(FluxoCaixa1013151419[[#This Row],[Movimento ]]="Saldo Inicial",FluxoCaixa1013151419[[#This Row],[R$ (Valores)]],K464+FluxoCaixa1013151419[[#This Row],[Valores Receitas / Despesas]])</f>
        <v>13990.319999999987</v>
      </c>
      <c r="L465" s="20">
        <f>IF(FluxoCaixa1013151419[[#This Row],[Entrada / Saída]]="Saída",FluxoCaixa1013151419[[#This Row],[R$ (Valores)]]*-1,FluxoCaixa1013151419[[#This Row],[R$ (Valores)]])</f>
        <v>-78.09</v>
      </c>
    </row>
    <row r="466" spans="2:12">
      <c r="B466" s="48" t="s">
        <v>2478</v>
      </c>
      <c r="C466" s="48" t="s">
        <v>2419</v>
      </c>
      <c r="D466" s="16">
        <v>46127</v>
      </c>
      <c r="E466" s="48" t="s">
        <v>2417</v>
      </c>
      <c r="F466" s="17" t="s">
        <v>2</v>
      </c>
      <c r="G466" s="17" t="s">
        <v>70</v>
      </c>
      <c r="H466" s="17" t="s">
        <v>2690</v>
      </c>
      <c r="I466" s="21">
        <v>1500</v>
      </c>
      <c r="J466" s="17" t="s">
        <v>525</v>
      </c>
      <c r="K466" s="20">
        <f>IF(FluxoCaixa1013151419[[#This Row],[Movimento ]]="Saldo Inicial",FluxoCaixa1013151419[[#This Row],[R$ (Valores)]],K465+FluxoCaixa1013151419[[#This Row],[Valores Receitas / Despesas]])</f>
        <v>12490.319999999987</v>
      </c>
      <c r="L466" s="20">
        <f>IF(FluxoCaixa1013151419[[#This Row],[Entrada / Saída]]="Saída",FluxoCaixa1013151419[[#This Row],[R$ (Valores)]]*-1,FluxoCaixa1013151419[[#This Row],[R$ (Valores)]])</f>
        <v>-1500</v>
      </c>
    </row>
    <row r="467" spans="2:12">
      <c r="B467" s="48" t="s">
        <v>2478</v>
      </c>
      <c r="C467" s="48" t="s">
        <v>2419</v>
      </c>
      <c r="D467" s="16">
        <v>46127</v>
      </c>
      <c r="E467" s="48" t="s">
        <v>2496</v>
      </c>
      <c r="F467" s="17" t="s">
        <v>2</v>
      </c>
      <c r="G467" s="17" t="s">
        <v>12</v>
      </c>
      <c r="H467" s="17" t="s">
        <v>2691</v>
      </c>
      <c r="I467" s="21">
        <v>2250</v>
      </c>
      <c r="J467" s="17" t="s">
        <v>525</v>
      </c>
      <c r="K467" s="20">
        <f>IF(FluxoCaixa1013151419[[#This Row],[Movimento ]]="Saldo Inicial",FluxoCaixa1013151419[[#This Row],[R$ (Valores)]],K466+FluxoCaixa1013151419[[#This Row],[Valores Receitas / Despesas]])</f>
        <v>10240.319999999987</v>
      </c>
      <c r="L467" s="20">
        <f>IF(FluxoCaixa1013151419[[#This Row],[Entrada / Saída]]="Saída",FluxoCaixa1013151419[[#This Row],[R$ (Valores)]]*-1,FluxoCaixa1013151419[[#This Row],[R$ (Valores)]])</f>
        <v>-2250</v>
      </c>
    </row>
    <row r="468" spans="2:12">
      <c r="B468" s="48" t="s">
        <v>2478</v>
      </c>
      <c r="C468" s="48" t="s">
        <v>2419</v>
      </c>
      <c r="D468" s="16">
        <v>46128</v>
      </c>
      <c r="E468" s="48" t="s">
        <v>2413</v>
      </c>
      <c r="F468" s="17" t="s">
        <v>2</v>
      </c>
      <c r="G468" s="17" t="s">
        <v>32</v>
      </c>
      <c r="H468" s="17" t="s">
        <v>2731</v>
      </c>
      <c r="I468" s="21">
        <v>13221.65</v>
      </c>
      <c r="J468" s="17" t="s">
        <v>525</v>
      </c>
      <c r="K468" s="20">
        <f>IF(FluxoCaixa1013151419[[#This Row],[Movimento ]]="Saldo Inicial",FluxoCaixa1013151419[[#This Row],[R$ (Valores)]],K467+FluxoCaixa1013151419[[#This Row],[Valores Receitas / Despesas]])</f>
        <v>-2981.3300000000127</v>
      </c>
      <c r="L468" s="20">
        <f>IF(FluxoCaixa1013151419[[#This Row],[Entrada / Saída]]="Saída",FluxoCaixa1013151419[[#This Row],[R$ (Valores)]]*-1,FluxoCaixa1013151419[[#This Row],[R$ (Valores)]])</f>
        <v>-13221.65</v>
      </c>
    </row>
    <row r="469" spans="2:12">
      <c r="B469" s="48" t="s">
        <v>2478</v>
      </c>
      <c r="C469" s="48" t="s">
        <v>2419</v>
      </c>
      <c r="D469" s="16">
        <v>46128</v>
      </c>
      <c r="E469" s="48" t="s">
        <v>2413</v>
      </c>
      <c r="F469" s="17" t="s">
        <v>2</v>
      </c>
      <c r="G469" s="17" t="s">
        <v>32</v>
      </c>
      <c r="H469" s="17" t="s">
        <v>2732</v>
      </c>
      <c r="I469" s="21">
        <v>9671.67</v>
      </c>
      <c r="J469" s="17" t="s">
        <v>525</v>
      </c>
      <c r="K469" s="20">
        <f>IF(FluxoCaixa1013151419[[#This Row],[Movimento ]]="Saldo Inicial",FluxoCaixa1013151419[[#This Row],[R$ (Valores)]],K468+FluxoCaixa1013151419[[#This Row],[Valores Receitas / Despesas]])</f>
        <v>-12653.000000000013</v>
      </c>
      <c r="L469" s="20">
        <f>IF(FluxoCaixa1013151419[[#This Row],[Entrada / Saída]]="Saída",FluxoCaixa1013151419[[#This Row],[R$ (Valores)]]*-1,FluxoCaixa1013151419[[#This Row],[R$ (Valores)]])</f>
        <v>-9671.67</v>
      </c>
    </row>
    <row r="470" spans="2:12">
      <c r="B470" s="48" t="s">
        <v>2478</v>
      </c>
      <c r="C470" s="48" t="s">
        <v>2419</v>
      </c>
      <c r="D470" s="16">
        <v>46128</v>
      </c>
      <c r="E470" s="48" t="s">
        <v>2413</v>
      </c>
      <c r="F470" s="17" t="s">
        <v>2</v>
      </c>
      <c r="G470" s="17" t="s">
        <v>79</v>
      </c>
      <c r="H470" s="17" t="s">
        <v>2733</v>
      </c>
      <c r="I470" s="21">
        <v>936.55</v>
      </c>
      <c r="J470" s="17" t="s">
        <v>525</v>
      </c>
      <c r="K470" s="20">
        <f>IF(FluxoCaixa1013151419[[#This Row],[Movimento ]]="Saldo Inicial",FluxoCaixa1013151419[[#This Row],[R$ (Valores)]],K469+FluxoCaixa1013151419[[#This Row],[Valores Receitas / Despesas]])</f>
        <v>-13589.550000000012</v>
      </c>
      <c r="L470" s="20">
        <f>IF(FluxoCaixa1013151419[[#This Row],[Entrada / Saída]]="Saída",FluxoCaixa1013151419[[#This Row],[R$ (Valores)]]*-1,FluxoCaixa1013151419[[#This Row],[R$ (Valores)]])</f>
        <v>-936.55</v>
      </c>
    </row>
    <row r="471" spans="2:12">
      <c r="B471" s="48" t="s">
        <v>2478</v>
      </c>
      <c r="C471" s="48" t="s">
        <v>2419</v>
      </c>
      <c r="D471" s="16">
        <v>46128</v>
      </c>
      <c r="E471" s="48" t="s">
        <v>2413</v>
      </c>
      <c r="F471" s="17" t="s">
        <v>2</v>
      </c>
      <c r="G471" s="17" t="s">
        <v>105</v>
      </c>
      <c r="H471" s="17" t="s">
        <v>2527</v>
      </c>
      <c r="I471" s="21">
        <v>85</v>
      </c>
      <c r="J471" s="17" t="s">
        <v>525</v>
      </c>
      <c r="K471" s="20">
        <f>IF(FluxoCaixa1013151419[[#This Row],[Movimento ]]="Saldo Inicial",FluxoCaixa1013151419[[#This Row],[R$ (Valores)]],K470+FluxoCaixa1013151419[[#This Row],[Valores Receitas / Despesas]])</f>
        <v>-13674.550000000012</v>
      </c>
      <c r="L471" s="20">
        <f>IF(FluxoCaixa1013151419[[#This Row],[Entrada / Saída]]="Saída",FluxoCaixa1013151419[[#This Row],[R$ (Valores)]]*-1,FluxoCaixa1013151419[[#This Row],[R$ (Valores)]])</f>
        <v>-85</v>
      </c>
    </row>
    <row r="472" spans="2:12">
      <c r="B472" s="48" t="s">
        <v>2478</v>
      </c>
      <c r="C472" s="48" t="s">
        <v>2419</v>
      </c>
      <c r="D472" s="16">
        <v>46128</v>
      </c>
      <c r="E472" s="48" t="s">
        <v>2413</v>
      </c>
      <c r="F472" s="17" t="s">
        <v>2</v>
      </c>
      <c r="G472" s="17" t="s">
        <v>25</v>
      </c>
      <c r="H472" s="17" t="s">
        <v>569</v>
      </c>
      <c r="I472" s="21">
        <v>531</v>
      </c>
      <c r="J472" s="17" t="s">
        <v>525</v>
      </c>
      <c r="K472" s="20">
        <f>IF(FluxoCaixa1013151419[[#This Row],[Movimento ]]="Saldo Inicial",FluxoCaixa1013151419[[#This Row],[R$ (Valores)]],K471+FluxoCaixa1013151419[[#This Row],[Valores Receitas / Despesas]])</f>
        <v>-14205.550000000012</v>
      </c>
      <c r="L472" s="20">
        <f>IF(FluxoCaixa1013151419[[#This Row],[Entrada / Saída]]="Saída",FluxoCaixa1013151419[[#This Row],[R$ (Valores)]]*-1,FluxoCaixa1013151419[[#This Row],[R$ (Valores)]])</f>
        <v>-531</v>
      </c>
    </row>
    <row r="473" spans="2:12">
      <c r="B473" s="48" t="s">
        <v>2478</v>
      </c>
      <c r="C473" s="48" t="s">
        <v>2419</v>
      </c>
      <c r="D473" s="16">
        <v>46128</v>
      </c>
      <c r="E473" s="48" t="s">
        <v>2496</v>
      </c>
      <c r="F473" s="17" t="s">
        <v>2</v>
      </c>
      <c r="G473" s="17" t="s">
        <v>519</v>
      </c>
      <c r="H473" s="17" t="s">
        <v>2734</v>
      </c>
      <c r="I473" s="21">
        <v>1100</v>
      </c>
      <c r="J473" s="17" t="s">
        <v>525</v>
      </c>
      <c r="K473" s="20">
        <f>IF(FluxoCaixa1013151419[[#This Row],[Movimento ]]="Saldo Inicial",FluxoCaixa1013151419[[#This Row],[R$ (Valores)]],K472+FluxoCaixa1013151419[[#This Row],[Valores Receitas / Despesas]])</f>
        <v>-15305.550000000012</v>
      </c>
      <c r="L473" s="20">
        <f>IF(FluxoCaixa1013151419[[#This Row],[Entrada / Saída]]="Saída",FluxoCaixa1013151419[[#This Row],[R$ (Valores)]]*-1,FluxoCaixa1013151419[[#This Row],[R$ (Valores)]])</f>
        <v>-1100</v>
      </c>
    </row>
    <row r="474" spans="2:12">
      <c r="B474" s="48" t="s">
        <v>2477</v>
      </c>
      <c r="C474" s="48" t="s">
        <v>2419</v>
      </c>
      <c r="D474" s="16">
        <v>46128</v>
      </c>
      <c r="E474" s="48" t="s">
        <v>2413</v>
      </c>
      <c r="F474" s="17" t="s">
        <v>2</v>
      </c>
      <c r="G474" s="17" t="s">
        <v>83</v>
      </c>
      <c r="H474" s="17" t="s">
        <v>2611</v>
      </c>
      <c r="I474" s="21">
        <v>5125.5600000000004</v>
      </c>
      <c r="J474" s="17" t="s">
        <v>525</v>
      </c>
      <c r="K474" s="20">
        <f>IF(FluxoCaixa1013151419[[#This Row],[Movimento ]]="Saldo Inicial",FluxoCaixa1013151419[[#This Row],[R$ (Valores)]],K473+FluxoCaixa1013151419[[#This Row],[Valores Receitas / Despesas]])</f>
        <v>-20431.110000000011</v>
      </c>
      <c r="L474" s="20">
        <f>IF(FluxoCaixa1013151419[[#This Row],[Entrada / Saída]]="Saída",FluxoCaixa1013151419[[#This Row],[R$ (Valores)]]*-1,FluxoCaixa1013151419[[#This Row],[R$ (Valores)]])</f>
        <v>-5125.5600000000004</v>
      </c>
    </row>
    <row r="475" spans="2:12">
      <c r="B475" s="48" t="s">
        <v>2478</v>
      </c>
      <c r="C475" s="48" t="s">
        <v>2419</v>
      </c>
      <c r="D475" s="16">
        <v>46128</v>
      </c>
      <c r="E475" s="48" t="s">
        <v>2413</v>
      </c>
      <c r="F475" s="17" t="s">
        <v>1</v>
      </c>
      <c r="G475" s="17" t="s">
        <v>75</v>
      </c>
      <c r="H475" s="17" t="s">
        <v>75</v>
      </c>
      <c r="I475" s="21">
        <v>55000</v>
      </c>
      <c r="J475" s="17" t="s">
        <v>525</v>
      </c>
      <c r="K475" s="20">
        <f>IF(FluxoCaixa1013151419[[#This Row],[Movimento ]]="Saldo Inicial",FluxoCaixa1013151419[[#This Row],[R$ (Valores)]],K474+FluxoCaixa1013151419[[#This Row],[Valores Receitas / Despesas]])</f>
        <v>34568.889999999985</v>
      </c>
      <c r="L475" s="20">
        <f>IF(FluxoCaixa1013151419[[#This Row],[Entrada / Saída]]="Saída",FluxoCaixa1013151419[[#This Row],[R$ (Valores)]]*-1,FluxoCaixa1013151419[[#This Row],[R$ (Valores)]])</f>
        <v>55000</v>
      </c>
    </row>
    <row r="476" spans="2:12">
      <c r="B476" s="48" t="s">
        <v>2478</v>
      </c>
      <c r="C476" s="48" t="s">
        <v>2419</v>
      </c>
      <c r="D476" s="16">
        <v>46128</v>
      </c>
      <c r="E476" s="48" t="s">
        <v>2413</v>
      </c>
      <c r="F476" s="17" t="s">
        <v>2</v>
      </c>
      <c r="G476" s="17" t="s">
        <v>71</v>
      </c>
      <c r="H476" s="17" t="s">
        <v>2735</v>
      </c>
      <c r="I476" s="21">
        <v>200</v>
      </c>
      <c r="J476" s="17" t="s">
        <v>525</v>
      </c>
      <c r="K476" s="20">
        <f>IF(FluxoCaixa1013151419[[#This Row],[Movimento ]]="Saldo Inicial",FluxoCaixa1013151419[[#This Row],[R$ (Valores)]],K475+FluxoCaixa1013151419[[#This Row],[Valores Receitas / Despesas]])</f>
        <v>34368.889999999985</v>
      </c>
      <c r="L476" s="20">
        <f>IF(FluxoCaixa1013151419[[#This Row],[Entrada / Saída]]="Saída",FluxoCaixa1013151419[[#This Row],[R$ (Valores)]]*-1,FluxoCaixa1013151419[[#This Row],[R$ (Valores)]])</f>
        <v>-200</v>
      </c>
    </row>
    <row r="477" spans="2:12">
      <c r="B477" s="48" t="s">
        <v>2478</v>
      </c>
      <c r="C477" s="48" t="s">
        <v>2419</v>
      </c>
      <c r="D477" s="16">
        <v>46128</v>
      </c>
      <c r="E477" s="48" t="s">
        <v>2496</v>
      </c>
      <c r="F477" s="17" t="s">
        <v>2</v>
      </c>
      <c r="G477" s="17" t="s">
        <v>32</v>
      </c>
      <c r="H477" s="17" t="s">
        <v>2736</v>
      </c>
      <c r="I477" s="21">
        <v>893.16</v>
      </c>
      <c r="J477" s="17" t="s">
        <v>525</v>
      </c>
      <c r="K477" s="20">
        <f>IF(FluxoCaixa1013151419[[#This Row],[Movimento ]]="Saldo Inicial",FluxoCaixa1013151419[[#This Row],[R$ (Valores)]],K476+FluxoCaixa1013151419[[#This Row],[Valores Receitas / Despesas]])</f>
        <v>33475.729999999981</v>
      </c>
      <c r="L477" s="20">
        <f>IF(FluxoCaixa1013151419[[#This Row],[Entrada / Saída]]="Saída",FluxoCaixa1013151419[[#This Row],[R$ (Valores)]]*-1,FluxoCaixa1013151419[[#This Row],[R$ (Valores)]])</f>
        <v>-893.16</v>
      </c>
    </row>
    <row r="478" spans="2:12">
      <c r="B478" s="48" t="s">
        <v>2478</v>
      </c>
      <c r="C478" s="48" t="s">
        <v>2419</v>
      </c>
      <c r="D478" s="16">
        <v>46128</v>
      </c>
      <c r="E478" s="48" t="s">
        <v>2417</v>
      </c>
      <c r="F478" s="17" t="s">
        <v>2</v>
      </c>
      <c r="G478" s="17" t="s">
        <v>32</v>
      </c>
      <c r="H478" s="17" t="s">
        <v>2737</v>
      </c>
      <c r="I478" s="21">
        <v>2828.31</v>
      </c>
      <c r="J478" s="17" t="s">
        <v>525</v>
      </c>
      <c r="K478" s="20">
        <f>IF(FluxoCaixa1013151419[[#This Row],[Movimento ]]="Saldo Inicial",FluxoCaixa1013151419[[#This Row],[R$ (Valores)]],K477+FluxoCaixa1013151419[[#This Row],[Valores Receitas / Despesas]])</f>
        <v>30647.41999999998</v>
      </c>
      <c r="L478" s="20">
        <f>IF(FluxoCaixa1013151419[[#This Row],[Entrada / Saída]]="Saída",FluxoCaixa1013151419[[#This Row],[R$ (Valores)]]*-1,FluxoCaixa1013151419[[#This Row],[R$ (Valores)]])</f>
        <v>-2828.31</v>
      </c>
    </row>
    <row r="479" spans="2:12">
      <c r="B479" s="48" t="s">
        <v>2478</v>
      </c>
      <c r="C479" s="48" t="s">
        <v>2419</v>
      </c>
      <c r="D479" s="16">
        <v>46128</v>
      </c>
      <c r="E479" s="48" t="s">
        <v>2417</v>
      </c>
      <c r="F479" s="17" t="s">
        <v>2</v>
      </c>
      <c r="G479" s="17" t="s">
        <v>32</v>
      </c>
      <c r="H479" s="17" t="s">
        <v>2738</v>
      </c>
      <c r="I479" s="21">
        <v>7976.46</v>
      </c>
      <c r="J479" s="17" t="s">
        <v>525</v>
      </c>
      <c r="K479" s="20">
        <f>IF(FluxoCaixa1013151419[[#This Row],[Movimento ]]="Saldo Inicial",FluxoCaixa1013151419[[#This Row],[R$ (Valores)]],K478+FluxoCaixa1013151419[[#This Row],[Valores Receitas / Despesas]])</f>
        <v>22670.959999999981</v>
      </c>
      <c r="L479" s="20">
        <f>IF(FluxoCaixa1013151419[[#This Row],[Entrada / Saída]]="Saída",FluxoCaixa1013151419[[#This Row],[R$ (Valores)]]*-1,FluxoCaixa1013151419[[#This Row],[R$ (Valores)]])</f>
        <v>-7976.46</v>
      </c>
    </row>
    <row r="480" spans="2:12">
      <c r="B480" s="48" t="s">
        <v>2477</v>
      </c>
      <c r="C480" s="48" t="s">
        <v>2419</v>
      </c>
      <c r="D480" s="16">
        <v>46128</v>
      </c>
      <c r="E480" s="48" t="s">
        <v>2413</v>
      </c>
      <c r="F480" s="17" t="s">
        <v>2</v>
      </c>
      <c r="G480" s="17" t="s">
        <v>519</v>
      </c>
      <c r="H480" s="17" t="s">
        <v>2739</v>
      </c>
      <c r="I480" s="21">
        <v>4830</v>
      </c>
      <c r="J480" s="17" t="s">
        <v>525</v>
      </c>
      <c r="K480" s="20">
        <f>IF(FluxoCaixa1013151419[[#This Row],[Movimento ]]="Saldo Inicial",FluxoCaixa1013151419[[#This Row],[R$ (Valores)]],K479+FluxoCaixa1013151419[[#This Row],[Valores Receitas / Despesas]])</f>
        <v>17840.959999999981</v>
      </c>
      <c r="L480" s="20">
        <f>IF(FluxoCaixa1013151419[[#This Row],[Entrada / Saída]]="Saída",FluxoCaixa1013151419[[#This Row],[R$ (Valores)]]*-1,FluxoCaixa1013151419[[#This Row],[R$ (Valores)]])</f>
        <v>-4830</v>
      </c>
    </row>
    <row r="481" spans="2:12">
      <c r="B481" s="48" t="s">
        <v>2477</v>
      </c>
      <c r="C481" s="48" t="s">
        <v>2419</v>
      </c>
      <c r="D481" s="16">
        <v>46128</v>
      </c>
      <c r="E481" s="48" t="s">
        <v>2496</v>
      </c>
      <c r="F481" s="17" t="s">
        <v>2</v>
      </c>
      <c r="G481" s="17" t="s">
        <v>17</v>
      </c>
      <c r="H481" s="17" t="s">
        <v>1045</v>
      </c>
      <c r="I481" s="21">
        <v>319.27</v>
      </c>
      <c r="J481" s="17" t="s">
        <v>525</v>
      </c>
      <c r="K481" s="20">
        <f>IF(FluxoCaixa1013151419[[#This Row],[Movimento ]]="Saldo Inicial",FluxoCaixa1013151419[[#This Row],[R$ (Valores)]],K480+FluxoCaixa1013151419[[#This Row],[Valores Receitas / Despesas]])</f>
        <v>17521.689999999981</v>
      </c>
      <c r="L481" s="20">
        <f>IF(FluxoCaixa1013151419[[#This Row],[Entrada / Saída]]="Saída",FluxoCaixa1013151419[[#This Row],[R$ (Valores)]]*-1,FluxoCaixa1013151419[[#This Row],[R$ (Valores)]])</f>
        <v>-319.27</v>
      </c>
    </row>
    <row r="482" spans="2:12">
      <c r="B482" s="48" t="s">
        <v>2477</v>
      </c>
      <c r="C482" s="48" t="s">
        <v>2419</v>
      </c>
      <c r="D482" s="16">
        <v>46128</v>
      </c>
      <c r="E482" s="48" t="s">
        <v>2417</v>
      </c>
      <c r="F482" s="17" t="s">
        <v>2</v>
      </c>
      <c r="G482" s="17" t="s">
        <v>78</v>
      </c>
      <c r="H482" s="17" t="s">
        <v>2740</v>
      </c>
      <c r="I482" s="21">
        <v>287.83999999999997</v>
      </c>
      <c r="J482" s="17" t="s">
        <v>525</v>
      </c>
      <c r="K482" s="20">
        <f>IF(FluxoCaixa1013151419[[#This Row],[Movimento ]]="Saldo Inicial",FluxoCaixa1013151419[[#This Row],[R$ (Valores)]],K481+FluxoCaixa1013151419[[#This Row],[Valores Receitas / Despesas]])</f>
        <v>17233.84999999998</v>
      </c>
      <c r="L482" s="20">
        <f>IF(FluxoCaixa1013151419[[#This Row],[Entrada / Saída]]="Saída",FluxoCaixa1013151419[[#This Row],[R$ (Valores)]]*-1,FluxoCaixa1013151419[[#This Row],[R$ (Valores)]])</f>
        <v>-287.83999999999997</v>
      </c>
    </row>
    <row r="483" spans="2:12">
      <c r="B483" s="48" t="s">
        <v>2478</v>
      </c>
      <c r="C483" s="48" t="s">
        <v>2419</v>
      </c>
      <c r="D483" s="16">
        <v>46128</v>
      </c>
      <c r="E483" s="48" t="s">
        <v>2413</v>
      </c>
      <c r="F483" s="17" t="s">
        <v>2</v>
      </c>
      <c r="G483" s="17" t="s">
        <v>225</v>
      </c>
      <c r="H483" s="17" t="s">
        <v>524</v>
      </c>
      <c r="I483" s="21">
        <v>43.19</v>
      </c>
      <c r="J483" s="17" t="s">
        <v>525</v>
      </c>
      <c r="K483" s="20">
        <f>IF(FluxoCaixa1013151419[[#This Row],[Movimento ]]="Saldo Inicial",FluxoCaixa1013151419[[#This Row],[R$ (Valores)]],K482+FluxoCaixa1013151419[[#This Row],[Valores Receitas / Despesas]])</f>
        <v>17190.659999999982</v>
      </c>
      <c r="L483" s="20">
        <f>IF(FluxoCaixa1013151419[[#This Row],[Entrada / Saída]]="Saída",FluxoCaixa1013151419[[#This Row],[R$ (Valores)]]*-1,FluxoCaixa1013151419[[#This Row],[R$ (Valores)]])</f>
        <v>-43.19</v>
      </c>
    </row>
    <row r="484" spans="2:12">
      <c r="B484" s="48" t="s">
        <v>2478</v>
      </c>
      <c r="C484" s="48" t="s">
        <v>2419</v>
      </c>
      <c r="D484" s="16">
        <v>46128</v>
      </c>
      <c r="E484" s="48" t="s">
        <v>2413</v>
      </c>
      <c r="F484" s="17" t="s">
        <v>2</v>
      </c>
      <c r="G484" s="17" t="s">
        <v>79</v>
      </c>
      <c r="H484" s="17" t="s">
        <v>2741</v>
      </c>
      <c r="I484" s="21">
        <v>155</v>
      </c>
      <c r="J484" s="17" t="s">
        <v>525</v>
      </c>
      <c r="K484" s="20">
        <f>IF(FluxoCaixa1013151419[[#This Row],[Movimento ]]="Saldo Inicial",FluxoCaixa1013151419[[#This Row],[R$ (Valores)]],K483+FluxoCaixa1013151419[[#This Row],[Valores Receitas / Despesas]])</f>
        <v>17035.659999999982</v>
      </c>
      <c r="L484" s="20">
        <f>IF(FluxoCaixa1013151419[[#This Row],[Entrada / Saída]]="Saída",FluxoCaixa1013151419[[#This Row],[R$ (Valores)]]*-1,FluxoCaixa1013151419[[#This Row],[R$ (Valores)]])</f>
        <v>-155</v>
      </c>
    </row>
    <row r="485" spans="2:12">
      <c r="B485" s="48" t="s">
        <v>2478</v>
      </c>
      <c r="C485" s="48" t="s">
        <v>2419</v>
      </c>
      <c r="D485" s="16">
        <v>46128</v>
      </c>
      <c r="E485" s="48" t="s">
        <v>2413</v>
      </c>
      <c r="F485" s="17" t="s">
        <v>2</v>
      </c>
      <c r="G485" s="17" t="s">
        <v>517</v>
      </c>
      <c r="H485" s="17" t="s">
        <v>2742</v>
      </c>
      <c r="I485" s="21">
        <v>290.76</v>
      </c>
      <c r="J485" s="17" t="s">
        <v>525</v>
      </c>
      <c r="K485" s="20">
        <f>IF(FluxoCaixa1013151419[[#This Row],[Movimento ]]="Saldo Inicial",FluxoCaixa1013151419[[#This Row],[R$ (Valores)]],K484+FluxoCaixa1013151419[[#This Row],[Valores Receitas / Despesas]])</f>
        <v>16744.899999999983</v>
      </c>
      <c r="L485" s="20">
        <f>IF(FluxoCaixa1013151419[[#This Row],[Entrada / Saída]]="Saída",FluxoCaixa1013151419[[#This Row],[R$ (Valores)]]*-1,FluxoCaixa1013151419[[#This Row],[R$ (Valores)]])</f>
        <v>-290.76</v>
      </c>
    </row>
    <row r="486" spans="2:12">
      <c r="B486" s="48" t="s">
        <v>2478</v>
      </c>
      <c r="C486" s="48" t="s">
        <v>2419</v>
      </c>
      <c r="D486" s="16">
        <v>46128</v>
      </c>
      <c r="E486" s="48" t="s">
        <v>2417</v>
      </c>
      <c r="F486" s="17" t="s">
        <v>2</v>
      </c>
      <c r="G486" s="17" t="s">
        <v>519</v>
      </c>
      <c r="H486" s="17" t="s">
        <v>2743</v>
      </c>
      <c r="I486" s="21">
        <v>350</v>
      </c>
      <c r="J486" s="17" t="s">
        <v>525</v>
      </c>
      <c r="K486" s="20">
        <f>IF(FluxoCaixa1013151419[[#This Row],[Movimento ]]="Saldo Inicial",FluxoCaixa1013151419[[#This Row],[R$ (Valores)]],K485+FluxoCaixa1013151419[[#This Row],[Valores Receitas / Despesas]])</f>
        <v>16394.899999999983</v>
      </c>
      <c r="L486" s="20">
        <f>IF(FluxoCaixa1013151419[[#This Row],[Entrada / Saída]]="Saída",FluxoCaixa1013151419[[#This Row],[R$ (Valores)]]*-1,FluxoCaixa1013151419[[#This Row],[R$ (Valores)]])</f>
        <v>-350</v>
      </c>
    </row>
    <row r="487" spans="2:12">
      <c r="B487" s="48" t="s">
        <v>2478</v>
      </c>
      <c r="C487" s="48" t="s">
        <v>2419</v>
      </c>
      <c r="D487" s="16">
        <v>46128</v>
      </c>
      <c r="E487" s="48" t="s">
        <v>2417</v>
      </c>
      <c r="F487" s="17" t="s">
        <v>2</v>
      </c>
      <c r="G487" s="17" t="s">
        <v>70</v>
      </c>
      <c r="H487" s="17" t="s">
        <v>2744</v>
      </c>
      <c r="I487" s="21">
        <v>2973.9</v>
      </c>
      <c r="J487" s="17" t="s">
        <v>525</v>
      </c>
      <c r="K487" s="20">
        <f>IF(FluxoCaixa1013151419[[#This Row],[Movimento ]]="Saldo Inicial",FluxoCaixa1013151419[[#This Row],[R$ (Valores)]],K486+FluxoCaixa1013151419[[#This Row],[Valores Receitas / Despesas]])</f>
        <v>13420.999999999984</v>
      </c>
      <c r="L487" s="20">
        <f>IF(FluxoCaixa1013151419[[#This Row],[Entrada / Saída]]="Saída",FluxoCaixa1013151419[[#This Row],[R$ (Valores)]]*-1,FluxoCaixa1013151419[[#This Row],[R$ (Valores)]])</f>
        <v>-2973.9</v>
      </c>
    </row>
    <row r="488" spans="2:12">
      <c r="B488" s="48" t="s">
        <v>2477</v>
      </c>
      <c r="C488" s="48" t="s">
        <v>2419</v>
      </c>
      <c r="D488" s="16">
        <v>46129</v>
      </c>
      <c r="E488" s="48" t="s">
        <v>2413</v>
      </c>
      <c r="F488" s="17" t="s">
        <v>2</v>
      </c>
      <c r="G488" s="17" t="s">
        <v>15</v>
      </c>
      <c r="H488" s="17" t="s">
        <v>2756</v>
      </c>
      <c r="I488" s="21">
        <v>483.32</v>
      </c>
      <c r="J488" s="17" t="s">
        <v>525</v>
      </c>
      <c r="K488" s="20">
        <f>IF(FluxoCaixa1013151419[[#This Row],[Movimento ]]="Saldo Inicial",FluxoCaixa1013151419[[#This Row],[R$ (Valores)]],K487+FluxoCaixa1013151419[[#This Row],[Valores Receitas / Despesas]])</f>
        <v>12937.679999999984</v>
      </c>
      <c r="L488" s="20">
        <f>IF(FluxoCaixa1013151419[[#This Row],[Entrada / Saída]]="Saída",FluxoCaixa1013151419[[#This Row],[R$ (Valores)]]*-1,FluxoCaixa1013151419[[#This Row],[R$ (Valores)]])</f>
        <v>-483.32</v>
      </c>
    </row>
    <row r="489" spans="2:12">
      <c r="B489" s="48" t="s">
        <v>2477</v>
      </c>
      <c r="C489" s="48" t="s">
        <v>2419</v>
      </c>
      <c r="D489" s="16">
        <v>46129</v>
      </c>
      <c r="E489" s="48" t="s">
        <v>2413</v>
      </c>
      <c r="F489" s="17" t="s">
        <v>2</v>
      </c>
      <c r="G489" s="17" t="s">
        <v>15</v>
      </c>
      <c r="H489" s="17" t="s">
        <v>2756</v>
      </c>
      <c r="I489" s="21">
        <v>278</v>
      </c>
      <c r="J489" s="17" t="s">
        <v>525</v>
      </c>
      <c r="K489" s="20">
        <f>IF(FluxoCaixa1013151419[[#This Row],[Movimento ]]="Saldo Inicial",FluxoCaixa1013151419[[#This Row],[R$ (Valores)]],K488+FluxoCaixa1013151419[[#This Row],[Valores Receitas / Despesas]])</f>
        <v>12659.679999999984</v>
      </c>
      <c r="L489" s="20">
        <f>IF(FluxoCaixa1013151419[[#This Row],[Entrada / Saída]]="Saída",FluxoCaixa1013151419[[#This Row],[R$ (Valores)]]*-1,FluxoCaixa1013151419[[#This Row],[R$ (Valores)]])</f>
        <v>-278</v>
      </c>
    </row>
    <row r="490" spans="2:12">
      <c r="B490" s="48" t="s">
        <v>2477</v>
      </c>
      <c r="C490" s="48" t="s">
        <v>2419</v>
      </c>
      <c r="D490" s="16">
        <v>46129</v>
      </c>
      <c r="E490" s="48" t="s">
        <v>2413</v>
      </c>
      <c r="F490" s="17" t="s">
        <v>2</v>
      </c>
      <c r="G490" s="17" t="s">
        <v>15</v>
      </c>
      <c r="H490" s="17" t="s">
        <v>2756</v>
      </c>
      <c r="I490" s="21">
        <v>901.8</v>
      </c>
      <c r="J490" s="17" t="s">
        <v>525</v>
      </c>
      <c r="K490" s="20">
        <f>IF(FluxoCaixa1013151419[[#This Row],[Movimento ]]="Saldo Inicial",FluxoCaixa1013151419[[#This Row],[R$ (Valores)]],K489+FluxoCaixa1013151419[[#This Row],[Valores Receitas / Despesas]])</f>
        <v>11757.879999999985</v>
      </c>
      <c r="L490" s="20">
        <f>IF(FluxoCaixa1013151419[[#This Row],[Entrada / Saída]]="Saída",FluxoCaixa1013151419[[#This Row],[R$ (Valores)]]*-1,FluxoCaixa1013151419[[#This Row],[R$ (Valores)]])</f>
        <v>-901.8</v>
      </c>
    </row>
    <row r="491" spans="2:12">
      <c r="B491" s="48" t="s">
        <v>2477</v>
      </c>
      <c r="C491" s="48" t="s">
        <v>2419</v>
      </c>
      <c r="D491" s="16">
        <v>46129</v>
      </c>
      <c r="E491" s="48" t="s">
        <v>2413</v>
      </c>
      <c r="F491" s="17" t="s">
        <v>2</v>
      </c>
      <c r="G491" s="17" t="s">
        <v>15</v>
      </c>
      <c r="H491" s="17" t="s">
        <v>2756</v>
      </c>
      <c r="I491" s="21">
        <v>42.99</v>
      </c>
      <c r="J491" s="17" t="s">
        <v>525</v>
      </c>
      <c r="K491" s="20">
        <f>IF(FluxoCaixa1013151419[[#This Row],[Movimento ]]="Saldo Inicial",FluxoCaixa1013151419[[#This Row],[R$ (Valores)]],K490+FluxoCaixa1013151419[[#This Row],[Valores Receitas / Despesas]])</f>
        <v>11714.889999999985</v>
      </c>
      <c r="L491" s="20">
        <f>IF(FluxoCaixa1013151419[[#This Row],[Entrada / Saída]]="Saída",FluxoCaixa1013151419[[#This Row],[R$ (Valores)]]*-1,FluxoCaixa1013151419[[#This Row],[R$ (Valores)]])</f>
        <v>-42.99</v>
      </c>
    </row>
    <row r="492" spans="2:12">
      <c r="B492" s="48" t="s">
        <v>2477</v>
      </c>
      <c r="C492" s="48" t="s">
        <v>2419</v>
      </c>
      <c r="D492" s="16">
        <v>46129</v>
      </c>
      <c r="E492" s="48" t="s">
        <v>2413</v>
      </c>
      <c r="F492" s="17" t="s">
        <v>2</v>
      </c>
      <c r="G492" s="17" t="s">
        <v>15</v>
      </c>
      <c r="H492" s="17" t="s">
        <v>1043</v>
      </c>
      <c r="I492" s="21">
        <v>2444.66</v>
      </c>
      <c r="J492" s="17" t="s">
        <v>525</v>
      </c>
      <c r="K492" s="20">
        <f>IF(FluxoCaixa1013151419[[#This Row],[Movimento ]]="Saldo Inicial",FluxoCaixa1013151419[[#This Row],[R$ (Valores)]],K491+FluxoCaixa1013151419[[#This Row],[Valores Receitas / Despesas]])</f>
        <v>9270.229999999985</v>
      </c>
      <c r="L492" s="20">
        <f>IF(FluxoCaixa1013151419[[#This Row],[Entrada / Saída]]="Saída",FluxoCaixa1013151419[[#This Row],[R$ (Valores)]]*-1,FluxoCaixa1013151419[[#This Row],[R$ (Valores)]])</f>
        <v>-2444.66</v>
      </c>
    </row>
    <row r="493" spans="2:12">
      <c r="B493" s="48" t="s">
        <v>2477</v>
      </c>
      <c r="C493" s="48" t="s">
        <v>2419</v>
      </c>
      <c r="D493" s="16">
        <v>46129</v>
      </c>
      <c r="E493" s="48" t="s">
        <v>2413</v>
      </c>
      <c r="F493" s="17" t="s">
        <v>2</v>
      </c>
      <c r="G493" s="17" t="s">
        <v>15</v>
      </c>
      <c r="H493" s="17" t="s">
        <v>2756</v>
      </c>
      <c r="I493" s="21">
        <v>146.4</v>
      </c>
      <c r="J493" s="17" t="s">
        <v>525</v>
      </c>
      <c r="K493" s="20">
        <f>IF(FluxoCaixa1013151419[[#This Row],[Movimento ]]="Saldo Inicial",FluxoCaixa1013151419[[#This Row],[R$ (Valores)]],K492+FluxoCaixa1013151419[[#This Row],[Valores Receitas / Despesas]])</f>
        <v>9123.8299999999854</v>
      </c>
      <c r="L493" s="20">
        <f>IF(FluxoCaixa1013151419[[#This Row],[Entrada / Saída]]="Saída",FluxoCaixa1013151419[[#This Row],[R$ (Valores)]]*-1,FluxoCaixa1013151419[[#This Row],[R$ (Valores)]])</f>
        <v>-146.4</v>
      </c>
    </row>
    <row r="494" spans="2:12">
      <c r="B494" s="48" t="s">
        <v>2477</v>
      </c>
      <c r="C494" s="48" t="s">
        <v>2419</v>
      </c>
      <c r="D494" s="16">
        <v>46129</v>
      </c>
      <c r="E494" s="48" t="s">
        <v>2413</v>
      </c>
      <c r="F494" s="17" t="s">
        <v>2</v>
      </c>
      <c r="G494" s="17" t="s">
        <v>519</v>
      </c>
      <c r="H494" s="17" t="s">
        <v>2757</v>
      </c>
      <c r="I494" s="21">
        <v>2907.18</v>
      </c>
      <c r="J494" s="17" t="s">
        <v>525</v>
      </c>
      <c r="K494" s="20">
        <f>IF(FluxoCaixa1013151419[[#This Row],[Movimento ]]="Saldo Inicial",FluxoCaixa1013151419[[#This Row],[R$ (Valores)]],K493+FluxoCaixa1013151419[[#This Row],[Valores Receitas / Despesas]])</f>
        <v>6216.6499999999851</v>
      </c>
      <c r="L494" s="20">
        <f>IF(FluxoCaixa1013151419[[#This Row],[Entrada / Saída]]="Saída",FluxoCaixa1013151419[[#This Row],[R$ (Valores)]]*-1,FluxoCaixa1013151419[[#This Row],[R$ (Valores)]])</f>
        <v>-2907.18</v>
      </c>
    </row>
    <row r="495" spans="2:12">
      <c r="B495" s="48" t="s">
        <v>2477</v>
      </c>
      <c r="C495" s="48" t="s">
        <v>2419</v>
      </c>
      <c r="D495" s="16">
        <v>46129</v>
      </c>
      <c r="E495" s="48" t="s">
        <v>2413</v>
      </c>
      <c r="F495" s="17" t="s">
        <v>2</v>
      </c>
      <c r="G495" s="17" t="s">
        <v>106</v>
      </c>
      <c r="H495" s="17" t="s">
        <v>935</v>
      </c>
      <c r="I495" s="21">
        <v>329.19</v>
      </c>
      <c r="J495" s="17" t="s">
        <v>525</v>
      </c>
      <c r="K495" s="20">
        <f>IF(FluxoCaixa1013151419[[#This Row],[Movimento ]]="Saldo Inicial",FluxoCaixa1013151419[[#This Row],[R$ (Valores)]],K494+FluxoCaixa1013151419[[#This Row],[Valores Receitas / Despesas]])</f>
        <v>5887.4599999999855</v>
      </c>
      <c r="L495" s="20">
        <f>IF(FluxoCaixa1013151419[[#This Row],[Entrada / Saída]]="Saída",FluxoCaixa1013151419[[#This Row],[R$ (Valores)]]*-1,FluxoCaixa1013151419[[#This Row],[R$ (Valores)]])</f>
        <v>-329.19</v>
      </c>
    </row>
    <row r="496" spans="2:12">
      <c r="B496" s="48" t="s">
        <v>2478</v>
      </c>
      <c r="C496" s="48" t="s">
        <v>2419</v>
      </c>
      <c r="D496" s="16">
        <v>46129</v>
      </c>
      <c r="E496" s="48" t="s">
        <v>2496</v>
      </c>
      <c r="F496" s="17" t="s">
        <v>2</v>
      </c>
      <c r="G496" s="17" t="s">
        <v>70</v>
      </c>
      <c r="H496" s="17" t="s">
        <v>1783</v>
      </c>
      <c r="I496" s="21">
        <v>1000</v>
      </c>
      <c r="J496" s="17" t="s">
        <v>525</v>
      </c>
      <c r="K496" s="20">
        <f>IF(FluxoCaixa1013151419[[#This Row],[Movimento ]]="Saldo Inicial",FluxoCaixa1013151419[[#This Row],[R$ (Valores)]],K495+FluxoCaixa1013151419[[#This Row],[Valores Receitas / Despesas]])</f>
        <v>4887.4599999999855</v>
      </c>
      <c r="L496" s="20">
        <f>IF(FluxoCaixa1013151419[[#This Row],[Entrada / Saída]]="Saída",FluxoCaixa1013151419[[#This Row],[R$ (Valores)]]*-1,FluxoCaixa1013151419[[#This Row],[R$ (Valores)]])</f>
        <v>-1000</v>
      </c>
    </row>
    <row r="497" spans="2:12">
      <c r="B497" s="48" t="s">
        <v>2478</v>
      </c>
      <c r="C497" s="48" t="s">
        <v>2419</v>
      </c>
      <c r="D497" s="16">
        <v>46129</v>
      </c>
      <c r="E497" s="48" t="s">
        <v>2496</v>
      </c>
      <c r="F497" s="17" t="s">
        <v>2</v>
      </c>
      <c r="G497" s="17" t="s">
        <v>70</v>
      </c>
      <c r="H497" s="17" t="s">
        <v>2758</v>
      </c>
      <c r="I497" s="21">
        <v>2631</v>
      </c>
      <c r="J497" s="17" t="s">
        <v>525</v>
      </c>
      <c r="K497" s="20">
        <f>IF(FluxoCaixa1013151419[[#This Row],[Movimento ]]="Saldo Inicial",FluxoCaixa1013151419[[#This Row],[R$ (Valores)]],K496+FluxoCaixa1013151419[[#This Row],[Valores Receitas / Despesas]])</f>
        <v>2256.4599999999855</v>
      </c>
      <c r="L497" s="20">
        <f>IF(FluxoCaixa1013151419[[#This Row],[Entrada / Saída]]="Saída",FluxoCaixa1013151419[[#This Row],[R$ (Valores)]]*-1,FluxoCaixa1013151419[[#This Row],[R$ (Valores)]])</f>
        <v>-2631</v>
      </c>
    </row>
    <row r="498" spans="2:12">
      <c r="B498" s="48" t="s">
        <v>2478</v>
      </c>
      <c r="C498" s="48" t="s">
        <v>2419</v>
      </c>
      <c r="D498" s="16">
        <v>46129</v>
      </c>
      <c r="E498" s="48" t="s">
        <v>2417</v>
      </c>
      <c r="F498" s="17" t="s">
        <v>2</v>
      </c>
      <c r="G498" s="17" t="s">
        <v>519</v>
      </c>
      <c r="H498" s="17" t="s">
        <v>2759</v>
      </c>
      <c r="I498" s="21">
        <v>2207.1</v>
      </c>
      <c r="J498" s="17" t="s">
        <v>525</v>
      </c>
      <c r="K498" s="20">
        <f>IF(FluxoCaixa1013151419[[#This Row],[Movimento ]]="Saldo Inicial",FluxoCaixa1013151419[[#This Row],[R$ (Valores)]],K497+FluxoCaixa1013151419[[#This Row],[Valores Receitas / Despesas]])</f>
        <v>49.359999999985575</v>
      </c>
      <c r="L498" s="20">
        <f>IF(FluxoCaixa1013151419[[#This Row],[Entrada / Saída]]="Saída",FluxoCaixa1013151419[[#This Row],[R$ (Valores)]]*-1,FluxoCaixa1013151419[[#This Row],[R$ (Valores)]])</f>
        <v>-2207.1</v>
      </c>
    </row>
    <row r="499" spans="2:12">
      <c r="B499" s="48" t="s">
        <v>2478</v>
      </c>
      <c r="C499" s="48" t="s">
        <v>2419</v>
      </c>
      <c r="D499" s="16">
        <v>46129</v>
      </c>
      <c r="E499" s="48" t="s">
        <v>2417</v>
      </c>
      <c r="F499" s="17" t="s">
        <v>2</v>
      </c>
      <c r="G499" s="17" t="s">
        <v>143</v>
      </c>
      <c r="H499" s="17" t="s">
        <v>2760</v>
      </c>
      <c r="I499" s="21">
        <v>830</v>
      </c>
      <c r="J499" s="17" t="s">
        <v>525</v>
      </c>
      <c r="K499" s="20">
        <f>IF(FluxoCaixa1013151419[[#This Row],[Movimento ]]="Saldo Inicial",FluxoCaixa1013151419[[#This Row],[R$ (Valores)]],K498+FluxoCaixa1013151419[[#This Row],[Valores Receitas / Despesas]])</f>
        <v>-780.64000000001442</v>
      </c>
      <c r="L499" s="20">
        <f>IF(FluxoCaixa1013151419[[#This Row],[Entrada / Saída]]="Saída",FluxoCaixa1013151419[[#This Row],[R$ (Valores)]]*-1,FluxoCaixa1013151419[[#This Row],[R$ (Valores)]])</f>
        <v>-830</v>
      </c>
    </row>
    <row r="500" spans="2:12">
      <c r="B500" s="48" t="s">
        <v>2478</v>
      </c>
      <c r="C500" s="48" t="s">
        <v>2419</v>
      </c>
      <c r="D500" s="16">
        <v>46129</v>
      </c>
      <c r="E500" s="48" t="s">
        <v>2417</v>
      </c>
      <c r="F500" s="17" t="s">
        <v>2</v>
      </c>
      <c r="G500" s="17" t="s">
        <v>105</v>
      </c>
      <c r="H500" s="17" t="s">
        <v>1008</v>
      </c>
      <c r="I500" s="21">
        <v>400</v>
      </c>
      <c r="J500" s="17" t="s">
        <v>525</v>
      </c>
      <c r="K500" s="20">
        <f>IF(FluxoCaixa1013151419[[#This Row],[Movimento ]]="Saldo Inicial",FluxoCaixa1013151419[[#This Row],[R$ (Valores)]],K499+FluxoCaixa1013151419[[#This Row],[Valores Receitas / Despesas]])</f>
        <v>-1180.6400000000144</v>
      </c>
      <c r="L500" s="20">
        <f>IF(FluxoCaixa1013151419[[#This Row],[Entrada / Saída]]="Saída",FluxoCaixa1013151419[[#This Row],[R$ (Valores)]]*-1,FluxoCaixa1013151419[[#This Row],[R$ (Valores)]])</f>
        <v>-400</v>
      </c>
    </row>
    <row r="501" spans="2:12">
      <c r="B501" s="48" t="s">
        <v>2478</v>
      </c>
      <c r="C501" s="48" t="s">
        <v>2419</v>
      </c>
      <c r="D501" s="16">
        <v>46129</v>
      </c>
      <c r="E501" s="48" t="s">
        <v>2417</v>
      </c>
      <c r="F501" s="17" t="s">
        <v>2</v>
      </c>
      <c r="G501" s="17" t="s">
        <v>32</v>
      </c>
      <c r="H501" s="17" t="s">
        <v>2761</v>
      </c>
      <c r="I501" s="21">
        <v>2816.77</v>
      </c>
      <c r="J501" s="17" t="s">
        <v>525</v>
      </c>
      <c r="K501" s="20">
        <f>IF(FluxoCaixa1013151419[[#This Row],[Movimento ]]="Saldo Inicial",FluxoCaixa1013151419[[#This Row],[R$ (Valores)]],K500+FluxoCaixa1013151419[[#This Row],[Valores Receitas / Despesas]])</f>
        <v>-3997.4100000000144</v>
      </c>
      <c r="L501" s="20">
        <f>IF(FluxoCaixa1013151419[[#This Row],[Entrada / Saída]]="Saída",FluxoCaixa1013151419[[#This Row],[R$ (Valores)]]*-1,FluxoCaixa1013151419[[#This Row],[R$ (Valores)]])</f>
        <v>-2816.77</v>
      </c>
    </row>
    <row r="502" spans="2:12">
      <c r="B502" s="48" t="s">
        <v>2478</v>
      </c>
      <c r="C502" s="48" t="s">
        <v>2419</v>
      </c>
      <c r="D502" s="16">
        <v>46129</v>
      </c>
      <c r="E502" s="48" t="s">
        <v>2417</v>
      </c>
      <c r="F502" s="17" t="s">
        <v>2</v>
      </c>
      <c r="G502" s="17" t="s">
        <v>32</v>
      </c>
      <c r="H502" s="17" t="s">
        <v>2762</v>
      </c>
      <c r="I502" s="21">
        <v>2379.85</v>
      </c>
      <c r="J502" s="17" t="s">
        <v>525</v>
      </c>
      <c r="K502" s="20">
        <f>IF(FluxoCaixa1013151419[[#This Row],[Movimento ]]="Saldo Inicial",FluxoCaixa1013151419[[#This Row],[R$ (Valores)]],K501+FluxoCaixa1013151419[[#This Row],[Valores Receitas / Despesas]])</f>
        <v>-6377.2600000000148</v>
      </c>
      <c r="L502" s="20">
        <f>IF(FluxoCaixa1013151419[[#This Row],[Entrada / Saída]]="Saída",FluxoCaixa1013151419[[#This Row],[R$ (Valores)]]*-1,FluxoCaixa1013151419[[#This Row],[R$ (Valores)]])</f>
        <v>-2379.85</v>
      </c>
    </row>
    <row r="503" spans="2:12">
      <c r="B503" s="48" t="s">
        <v>2477</v>
      </c>
      <c r="C503" s="48" t="s">
        <v>2419</v>
      </c>
      <c r="D503" s="16">
        <v>46129</v>
      </c>
      <c r="E503" s="48" t="s">
        <v>2417</v>
      </c>
      <c r="F503" s="17" t="s">
        <v>2</v>
      </c>
      <c r="G503" s="17" t="s">
        <v>353</v>
      </c>
      <c r="H503" s="17" t="s">
        <v>2763</v>
      </c>
      <c r="I503" s="21">
        <v>6771</v>
      </c>
      <c r="J503" s="17" t="s">
        <v>525</v>
      </c>
      <c r="K503" s="20">
        <f>IF(FluxoCaixa1013151419[[#This Row],[Movimento ]]="Saldo Inicial",FluxoCaixa1013151419[[#This Row],[R$ (Valores)]],K502+FluxoCaixa1013151419[[#This Row],[Valores Receitas / Despesas]])</f>
        <v>-13148.260000000015</v>
      </c>
      <c r="L503" s="20">
        <f>IF(FluxoCaixa1013151419[[#This Row],[Entrada / Saída]]="Saída",FluxoCaixa1013151419[[#This Row],[R$ (Valores)]]*-1,FluxoCaixa1013151419[[#This Row],[R$ (Valores)]])</f>
        <v>-6771</v>
      </c>
    </row>
    <row r="504" spans="2:12">
      <c r="B504" s="48" t="s">
        <v>2477</v>
      </c>
      <c r="C504" s="48" t="s">
        <v>2419</v>
      </c>
      <c r="D504" s="16">
        <v>46129</v>
      </c>
      <c r="E504" s="48" t="s">
        <v>2417</v>
      </c>
      <c r="F504" s="17" t="s">
        <v>2</v>
      </c>
      <c r="G504" s="17" t="s">
        <v>353</v>
      </c>
      <c r="H504" s="17" t="s">
        <v>2764</v>
      </c>
      <c r="I504" s="21">
        <v>5200.28</v>
      </c>
      <c r="J504" s="17" t="s">
        <v>525</v>
      </c>
      <c r="K504" s="20">
        <f>IF(FluxoCaixa1013151419[[#This Row],[Movimento ]]="Saldo Inicial",FluxoCaixa1013151419[[#This Row],[R$ (Valores)]],K503+FluxoCaixa1013151419[[#This Row],[Valores Receitas / Despesas]])</f>
        <v>-18348.540000000015</v>
      </c>
      <c r="L504" s="20">
        <f>IF(FluxoCaixa1013151419[[#This Row],[Entrada / Saída]]="Saída",FluxoCaixa1013151419[[#This Row],[R$ (Valores)]]*-1,FluxoCaixa1013151419[[#This Row],[R$ (Valores)]])</f>
        <v>-5200.28</v>
      </c>
    </row>
    <row r="505" spans="2:12">
      <c r="B505" s="48" t="s">
        <v>2477</v>
      </c>
      <c r="C505" s="48" t="s">
        <v>2419</v>
      </c>
      <c r="D505" s="16">
        <v>46129</v>
      </c>
      <c r="E505" s="48" t="s">
        <v>2496</v>
      </c>
      <c r="F505" s="17" t="s">
        <v>2</v>
      </c>
      <c r="G505" s="17" t="s">
        <v>61</v>
      </c>
      <c r="H505" s="17" t="s">
        <v>2765</v>
      </c>
      <c r="I505" s="21">
        <v>1039.28</v>
      </c>
      <c r="J505" s="17" t="s">
        <v>525</v>
      </c>
      <c r="K505" s="20">
        <f>IF(FluxoCaixa1013151419[[#This Row],[Movimento ]]="Saldo Inicial",FluxoCaixa1013151419[[#This Row],[R$ (Valores)]],K504+FluxoCaixa1013151419[[#This Row],[Valores Receitas / Despesas]])</f>
        <v>-19387.820000000014</v>
      </c>
      <c r="L505" s="20">
        <f>IF(FluxoCaixa1013151419[[#This Row],[Entrada / Saída]]="Saída",FluxoCaixa1013151419[[#This Row],[R$ (Valores)]]*-1,FluxoCaixa1013151419[[#This Row],[R$ (Valores)]])</f>
        <v>-1039.28</v>
      </c>
    </row>
    <row r="506" spans="2:12">
      <c r="B506" s="48" t="s">
        <v>2477</v>
      </c>
      <c r="C506" s="48" t="s">
        <v>2419</v>
      </c>
      <c r="D506" s="16">
        <v>46129</v>
      </c>
      <c r="E506" s="48" t="s">
        <v>2417</v>
      </c>
      <c r="F506" s="17" t="s">
        <v>2</v>
      </c>
      <c r="G506" s="17" t="s">
        <v>25</v>
      </c>
      <c r="H506" s="17" t="s">
        <v>2766</v>
      </c>
      <c r="I506" s="21">
        <v>623.77</v>
      </c>
      <c r="J506" s="17" t="s">
        <v>525</v>
      </c>
      <c r="K506" s="20">
        <f>IF(FluxoCaixa1013151419[[#This Row],[Movimento ]]="Saldo Inicial",FluxoCaixa1013151419[[#This Row],[R$ (Valores)]],K505+FluxoCaixa1013151419[[#This Row],[Valores Receitas / Despesas]])</f>
        <v>-20011.590000000015</v>
      </c>
      <c r="L506" s="20">
        <f>IF(FluxoCaixa1013151419[[#This Row],[Entrada / Saída]]="Saída",FluxoCaixa1013151419[[#This Row],[R$ (Valores)]]*-1,FluxoCaixa1013151419[[#This Row],[R$ (Valores)]])</f>
        <v>-623.77</v>
      </c>
    </row>
    <row r="507" spans="2:12">
      <c r="B507" s="48" t="s">
        <v>2478</v>
      </c>
      <c r="C507" s="48" t="s">
        <v>2419</v>
      </c>
      <c r="D507" s="16">
        <v>46129</v>
      </c>
      <c r="E507" s="48" t="s">
        <v>2413</v>
      </c>
      <c r="F507" s="17" t="s">
        <v>2</v>
      </c>
      <c r="G507" s="17" t="s">
        <v>79</v>
      </c>
      <c r="H507" s="17" t="s">
        <v>2195</v>
      </c>
      <c r="I507" s="21">
        <v>64</v>
      </c>
      <c r="J507" s="17" t="s">
        <v>525</v>
      </c>
      <c r="K507" s="20">
        <f>IF(FluxoCaixa1013151419[[#This Row],[Movimento ]]="Saldo Inicial",FluxoCaixa1013151419[[#This Row],[R$ (Valores)]],K506+FluxoCaixa1013151419[[#This Row],[Valores Receitas / Despesas]])</f>
        <v>-20075.590000000015</v>
      </c>
      <c r="L507" s="20">
        <f>IF(FluxoCaixa1013151419[[#This Row],[Entrada / Saída]]="Saída",FluxoCaixa1013151419[[#This Row],[R$ (Valores)]]*-1,FluxoCaixa1013151419[[#This Row],[R$ (Valores)]])</f>
        <v>-64</v>
      </c>
    </row>
    <row r="508" spans="2:12">
      <c r="B508" s="48" t="s">
        <v>2478</v>
      </c>
      <c r="C508" s="48" t="s">
        <v>2419</v>
      </c>
      <c r="D508" s="16">
        <v>46129</v>
      </c>
      <c r="E508" s="48" t="s">
        <v>2413</v>
      </c>
      <c r="F508" s="17" t="s">
        <v>2</v>
      </c>
      <c r="G508" s="17" t="s">
        <v>20</v>
      </c>
      <c r="H508" s="17" t="s">
        <v>1207</v>
      </c>
      <c r="I508" s="21">
        <v>1466.01</v>
      </c>
      <c r="J508" s="17" t="s">
        <v>525</v>
      </c>
      <c r="K508" s="20">
        <f>IF(FluxoCaixa1013151419[[#This Row],[Movimento ]]="Saldo Inicial",FluxoCaixa1013151419[[#This Row],[R$ (Valores)]],K507+FluxoCaixa1013151419[[#This Row],[Valores Receitas / Despesas]])</f>
        <v>-21541.600000000013</v>
      </c>
      <c r="L508" s="20">
        <f>IF(FluxoCaixa1013151419[[#This Row],[Entrada / Saída]]="Saída",FluxoCaixa1013151419[[#This Row],[R$ (Valores)]]*-1,FluxoCaixa1013151419[[#This Row],[R$ (Valores)]])</f>
        <v>-1466.01</v>
      </c>
    </row>
    <row r="509" spans="2:12">
      <c r="B509" s="48" t="s">
        <v>2478</v>
      </c>
      <c r="C509" s="48" t="s">
        <v>2419</v>
      </c>
      <c r="D509" s="16">
        <v>46132</v>
      </c>
      <c r="E509" s="48" t="s">
        <v>2413</v>
      </c>
      <c r="F509" s="17" t="s">
        <v>2</v>
      </c>
      <c r="G509" s="17" t="s">
        <v>71</v>
      </c>
      <c r="H509" s="17" t="s">
        <v>2767</v>
      </c>
      <c r="I509" s="21">
        <v>350</v>
      </c>
      <c r="J509" s="17" t="s">
        <v>525</v>
      </c>
      <c r="K509" s="20">
        <f>IF(FluxoCaixa1013151419[[#This Row],[Movimento ]]="Saldo Inicial",FluxoCaixa1013151419[[#This Row],[R$ (Valores)]],K508+FluxoCaixa1013151419[[#This Row],[Valores Receitas / Despesas]])</f>
        <v>-21891.600000000013</v>
      </c>
      <c r="L509" s="20">
        <f>IF(FluxoCaixa1013151419[[#This Row],[Entrada / Saída]]="Saída",FluxoCaixa1013151419[[#This Row],[R$ (Valores)]]*-1,FluxoCaixa1013151419[[#This Row],[R$ (Valores)]])</f>
        <v>-350</v>
      </c>
    </row>
    <row r="510" spans="2:12">
      <c r="B510" s="48" t="s">
        <v>2478</v>
      </c>
      <c r="C510" s="48" t="s">
        <v>2419</v>
      </c>
      <c r="D510" s="16">
        <v>46132</v>
      </c>
      <c r="E510" s="48" t="s">
        <v>2413</v>
      </c>
      <c r="F510" s="17" t="s">
        <v>2</v>
      </c>
      <c r="G510" s="17" t="s">
        <v>71</v>
      </c>
      <c r="H510" s="17" t="s">
        <v>2768</v>
      </c>
      <c r="I510" s="21">
        <v>200</v>
      </c>
      <c r="J510" s="17" t="s">
        <v>525</v>
      </c>
      <c r="K510" s="20">
        <f>IF(FluxoCaixa1013151419[[#This Row],[Movimento ]]="Saldo Inicial",FluxoCaixa1013151419[[#This Row],[R$ (Valores)]],K509+FluxoCaixa1013151419[[#This Row],[Valores Receitas / Despesas]])</f>
        <v>-22091.600000000013</v>
      </c>
      <c r="L510" s="20">
        <f>IF(FluxoCaixa1013151419[[#This Row],[Entrada / Saída]]="Saída",FluxoCaixa1013151419[[#This Row],[R$ (Valores)]]*-1,FluxoCaixa1013151419[[#This Row],[R$ (Valores)]])</f>
        <v>-200</v>
      </c>
    </row>
    <row r="511" spans="2:12">
      <c r="B511" s="48" t="s">
        <v>2478</v>
      </c>
      <c r="C511" s="48" t="s">
        <v>2419</v>
      </c>
      <c r="D511" s="16">
        <v>46132</v>
      </c>
      <c r="E511" s="48" t="s">
        <v>2413</v>
      </c>
      <c r="F511" s="17" t="s">
        <v>2</v>
      </c>
      <c r="G511" s="17" t="s">
        <v>70</v>
      </c>
      <c r="H511" s="17" t="s">
        <v>2769</v>
      </c>
      <c r="I511" s="21">
        <v>2000</v>
      </c>
      <c r="J511" s="17" t="s">
        <v>525</v>
      </c>
      <c r="K511" s="20">
        <f>IF(FluxoCaixa1013151419[[#This Row],[Movimento ]]="Saldo Inicial",FluxoCaixa1013151419[[#This Row],[R$ (Valores)]],K510+FluxoCaixa1013151419[[#This Row],[Valores Receitas / Despesas]])</f>
        <v>-24091.600000000013</v>
      </c>
      <c r="L511" s="20">
        <f>IF(FluxoCaixa1013151419[[#This Row],[Entrada / Saída]]="Saída",FluxoCaixa1013151419[[#This Row],[R$ (Valores)]]*-1,FluxoCaixa1013151419[[#This Row],[R$ (Valores)]])</f>
        <v>-2000</v>
      </c>
    </row>
    <row r="512" spans="2:12">
      <c r="B512" s="48" t="s">
        <v>2478</v>
      </c>
      <c r="C512" s="48" t="s">
        <v>2419</v>
      </c>
      <c r="D512" s="16">
        <v>46132</v>
      </c>
      <c r="E512" s="48" t="s">
        <v>2413</v>
      </c>
      <c r="F512" s="17" t="s">
        <v>1</v>
      </c>
      <c r="G512" s="17" t="s">
        <v>60</v>
      </c>
      <c r="H512" s="17" t="s">
        <v>2770</v>
      </c>
      <c r="I512" s="21">
        <v>70000</v>
      </c>
      <c r="J512" s="17" t="s">
        <v>525</v>
      </c>
      <c r="K512" s="20">
        <f>IF(FluxoCaixa1013151419[[#This Row],[Movimento ]]="Saldo Inicial",FluxoCaixa1013151419[[#This Row],[R$ (Valores)]],K511+FluxoCaixa1013151419[[#This Row],[Valores Receitas / Despesas]])</f>
        <v>45908.399999999987</v>
      </c>
      <c r="L512" s="20">
        <f>IF(FluxoCaixa1013151419[[#This Row],[Entrada / Saída]]="Saída",FluxoCaixa1013151419[[#This Row],[R$ (Valores)]]*-1,FluxoCaixa1013151419[[#This Row],[R$ (Valores)]])</f>
        <v>70000</v>
      </c>
    </row>
    <row r="513" spans="2:12">
      <c r="B513" s="48" t="s">
        <v>2478</v>
      </c>
      <c r="C513" s="48" t="s">
        <v>2419</v>
      </c>
      <c r="D513" s="16">
        <v>46132</v>
      </c>
      <c r="E513" s="48" t="s">
        <v>2413</v>
      </c>
      <c r="F513" s="17" t="s">
        <v>2</v>
      </c>
      <c r="G513" s="17" t="s">
        <v>28</v>
      </c>
      <c r="H513" s="17" t="s">
        <v>2771</v>
      </c>
      <c r="I513" s="21">
        <v>650</v>
      </c>
      <c r="J513" s="17" t="s">
        <v>525</v>
      </c>
      <c r="K513" s="20">
        <f>IF(FluxoCaixa1013151419[[#This Row],[Movimento ]]="Saldo Inicial",FluxoCaixa1013151419[[#This Row],[R$ (Valores)]],K512+FluxoCaixa1013151419[[#This Row],[Valores Receitas / Despesas]])</f>
        <v>45258.399999999987</v>
      </c>
      <c r="L513" s="20">
        <f>IF(FluxoCaixa1013151419[[#This Row],[Entrada / Saída]]="Saída",FluxoCaixa1013151419[[#This Row],[R$ (Valores)]]*-1,FluxoCaixa1013151419[[#This Row],[R$ (Valores)]])</f>
        <v>-650</v>
      </c>
    </row>
    <row r="514" spans="2:12">
      <c r="B514" s="48" t="s">
        <v>2478</v>
      </c>
      <c r="C514" s="48" t="s">
        <v>2419</v>
      </c>
      <c r="D514" s="16">
        <v>46132</v>
      </c>
      <c r="E514" s="48" t="s">
        <v>2413</v>
      </c>
      <c r="F514" s="17" t="s">
        <v>2</v>
      </c>
      <c r="G514" s="17" t="s">
        <v>28</v>
      </c>
      <c r="H514" s="17" t="s">
        <v>2772</v>
      </c>
      <c r="I514" s="21">
        <v>2493.6</v>
      </c>
      <c r="J514" s="17" t="s">
        <v>525</v>
      </c>
      <c r="K514" s="20">
        <f>IF(FluxoCaixa1013151419[[#This Row],[Movimento ]]="Saldo Inicial",FluxoCaixa1013151419[[#This Row],[R$ (Valores)]],K513+FluxoCaixa1013151419[[#This Row],[Valores Receitas / Despesas]])</f>
        <v>42764.799999999988</v>
      </c>
      <c r="L514" s="20">
        <f>IF(FluxoCaixa1013151419[[#This Row],[Entrada / Saída]]="Saída",FluxoCaixa1013151419[[#This Row],[R$ (Valores)]]*-1,FluxoCaixa1013151419[[#This Row],[R$ (Valores)]])</f>
        <v>-2493.6</v>
      </c>
    </row>
    <row r="515" spans="2:12">
      <c r="B515" s="48" t="s">
        <v>2477</v>
      </c>
      <c r="C515" s="48" t="s">
        <v>2419</v>
      </c>
      <c r="D515" s="16">
        <v>46132</v>
      </c>
      <c r="E515" s="48" t="s">
        <v>2413</v>
      </c>
      <c r="F515" s="17" t="s">
        <v>2</v>
      </c>
      <c r="G515" s="17" t="s">
        <v>70</v>
      </c>
      <c r="H515" s="17" t="s">
        <v>2773</v>
      </c>
      <c r="I515" s="21">
        <v>650</v>
      </c>
      <c r="J515" s="17" t="s">
        <v>525</v>
      </c>
      <c r="K515" s="20">
        <f>IF(FluxoCaixa1013151419[[#This Row],[Movimento ]]="Saldo Inicial",FluxoCaixa1013151419[[#This Row],[R$ (Valores)]],K514+FluxoCaixa1013151419[[#This Row],[Valores Receitas / Despesas]])</f>
        <v>42114.799999999988</v>
      </c>
      <c r="L515" s="20">
        <f>IF(FluxoCaixa1013151419[[#This Row],[Entrada / Saída]]="Saída",FluxoCaixa1013151419[[#This Row],[R$ (Valores)]]*-1,FluxoCaixa1013151419[[#This Row],[R$ (Valores)]])</f>
        <v>-650</v>
      </c>
    </row>
    <row r="516" spans="2:12">
      <c r="B516" s="48" t="s">
        <v>2477</v>
      </c>
      <c r="C516" s="48" t="s">
        <v>2419</v>
      </c>
      <c r="D516" s="16">
        <v>46132</v>
      </c>
      <c r="E516" s="48" t="s">
        <v>2413</v>
      </c>
      <c r="F516" s="17" t="s">
        <v>2</v>
      </c>
      <c r="G516" s="17" t="s">
        <v>70</v>
      </c>
      <c r="H516" s="17" t="s">
        <v>546</v>
      </c>
      <c r="I516" s="21">
        <v>650</v>
      </c>
      <c r="J516" s="17" t="s">
        <v>525</v>
      </c>
      <c r="K516" s="20">
        <f>IF(FluxoCaixa1013151419[[#This Row],[Movimento ]]="Saldo Inicial",FluxoCaixa1013151419[[#This Row],[R$ (Valores)]],K515+FluxoCaixa1013151419[[#This Row],[Valores Receitas / Despesas]])</f>
        <v>41464.799999999988</v>
      </c>
      <c r="L516" s="20">
        <f>IF(FluxoCaixa1013151419[[#This Row],[Entrada / Saída]]="Saída",FluxoCaixa1013151419[[#This Row],[R$ (Valores)]]*-1,FluxoCaixa1013151419[[#This Row],[R$ (Valores)]])</f>
        <v>-650</v>
      </c>
    </row>
    <row r="517" spans="2:12">
      <c r="B517" s="48" t="s">
        <v>2477</v>
      </c>
      <c r="C517" s="48" t="s">
        <v>2419</v>
      </c>
      <c r="D517" s="16">
        <v>46132</v>
      </c>
      <c r="E517" s="48" t="s">
        <v>2413</v>
      </c>
      <c r="F517" s="17" t="s">
        <v>2</v>
      </c>
      <c r="G517" s="17" t="s">
        <v>70</v>
      </c>
      <c r="H517" s="17" t="s">
        <v>2774</v>
      </c>
      <c r="I517" s="21">
        <v>650</v>
      </c>
      <c r="J517" s="17" t="s">
        <v>525</v>
      </c>
      <c r="K517" s="20">
        <f>IF(FluxoCaixa1013151419[[#This Row],[Movimento ]]="Saldo Inicial",FluxoCaixa1013151419[[#This Row],[R$ (Valores)]],K516+FluxoCaixa1013151419[[#This Row],[Valores Receitas / Despesas]])</f>
        <v>40814.799999999988</v>
      </c>
      <c r="L517" s="20">
        <f>IF(FluxoCaixa1013151419[[#This Row],[Entrada / Saída]]="Saída",FluxoCaixa1013151419[[#This Row],[R$ (Valores)]]*-1,FluxoCaixa1013151419[[#This Row],[R$ (Valores)]])</f>
        <v>-650</v>
      </c>
    </row>
    <row r="518" spans="2:12">
      <c r="B518" s="48" t="s">
        <v>2477</v>
      </c>
      <c r="C518" s="48" t="s">
        <v>2419</v>
      </c>
      <c r="D518" s="16">
        <v>46132</v>
      </c>
      <c r="E518" s="48" t="s">
        <v>2413</v>
      </c>
      <c r="F518" s="17" t="s">
        <v>2</v>
      </c>
      <c r="G518" s="17" t="s">
        <v>70</v>
      </c>
      <c r="H518" s="17" t="s">
        <v>551</v>
      </c>
      <c r="I518" s="21">
        <v>650</v>
      </c>
      <c r="J518" s="17" t="s">
        <v>525</v>
      </c>
      <c r="K518" s="20">
        <f>IF(FluxoCaixa1013151419[[#This Row],[Movimento ]]="Saldo Inicial",FluxoCaixa1013151419[[#This Row],[R$ (Valores)]],K517+FluxoCaixa1013151419[[#This Row],[Valores Receitas / Despesas]])</f>
        <v>40164.799999999988</v>
      </c>
      <c r="L518" s="20">
        <f>IF(FluxoCaixa1013151419[[#This Row],[Entrada / Saída]]="Saída",FluxoCaixa1013151419[[#This Row],[R$ (Valores)]]*-1,FluxoCaixa1013151419[[#This Row],[R$ (Valores)]])</f>
        <v>-650</v>
      </c>
    </row>
    <row r="519" spans="2:12">
      <c r="B519" s="48" t="s">
        <v>2477</v>
      </c>
      <c r="C519" s="48" t="s">
        <v>2419</v>
      </c>
      <c r="D519" s="16">
        <v>46132</v>
      </c>
      <c r="E519" s="48" t="s">
        <v>2413</v>
      </c>
      <c r="F519" s="17" t="s">
        <v>2</v>
      </c>
      <c r="G519" s="17" t="s">
        <v>70</v>
      </c>
      <c r="H519" s="17" t="s">
        <v>553</v>
      </c>
      <c r="I519" s="21">
        <v>1300</v>
      </c>
      <c r="J519" s="17" t="s">
        <v>525</v>
      </c>
      <c r="K519" s="20">
        <f>IF(FluxoCaixa1013151419[[#This Row],[Movimento ]]="Saldo Inicial",FluxoCaixa1013151419[[#This Row],[R$ (Valores)]],K518+FluxoCaixa1013151419[[#This Row],[Valores Receitas / Despesas]])</f>
        <v>38864.799999999988</v>
      </c>
      <c r="L519" s="20">
        <f>IF(FluxoCaixa1013151419[[#This Row],[Entrada / Saída]]="Saída",FluxoCaixa1013151419[[#This Row],[R$ (Valores)]]*-1,FluxoCaixa1013151419[[#This Row],[R$ (Valores)]])</f>
        <v>-1300</v>
      </c>
    </row>
    <row r="520" spans="2:12">
      <c r="B520" s="48" t="s">
        <v>2477</v>
      </c>
      <c r="C520" s="48" t="s">
        <v>2419</v>
      </c>
      <c r="D520" s="16">
        <v>46132</v>
      </c>
      <c r="E520" s="48" t="s">
        <v>2413</v>
      </c>
      <c r="F520" s="17" t="s">
        <v>2</v>
      </c>
      <c r="G520" s="17" t="s">
        <v>20</v>
      </c>
      <c r="H520" s="17" t="s">
        <v>1207</v>
      </c>
      <c r="I520" s="21">
        <v>522.34</v>
      </c>
      <c r="J520" s="17" t="s">
        <v>525</v>
      </c>
      <c r="K520" s="20">
        <f>IF(FluxoCaixa1013151419[[#This Row],[Movimento ]]="Saldo Inicial",FluxoCaixa1013151419[[#This Row],[R$ (Valores)]],K519+FluxoCaixa1013151419[[#This Row],[Valores Receitas / Despesas]])</f>
        <v>38342.459999999992</v>
      </c>
      <c r="L520" s="20">
        <f>IF(FluxoCaixa1013151419[[#This Row],[Entrada / Saída]]="Saída",FluxoCaixa1013151419[[#This Row],[R$ (Valores)]]*-1,FluxoCaixa1013151419[[#This Row],[R$ (Valores)]])</f>
        <v>-522.34</v>
      </c>
    </row>
    <row r="521" spans="2:12">
      <c r="B521" s="48" t="s">
        <v>2477</v>
      </c>
      <c r="C521" s="48" t="s">
        <v>2419</v>
      </c>
      <c r="D521" s="16">
        <v>46132</v>
      </c>
      <c r="E521" s="48" t="s">
        <v>2413</v>
      </c>
      <c r="F521" s="17" t="s">
        <v>2</v>
      </c>
      <c r="G521" s="17" t="s">
        <v>17</v>
      </c>
      <c r="H521" s="17" t="s">
        <v>2775</v>
      </c>
      <c r="I521" s="21">
        <v>1889.79</v>
      </c>
      <c r="J521" s="17" t="s">
        <v>525</v>
      </c>
      <c r="K521" s="20">
        <f>IF(FluxoCaixa1013151419[[#This Row],[Movimento ]]="Saldo Inicial",FluxoCaixa1013151419[[#This Row],[R$ (Valores)]],K520+FluxoCaixa1013151419[[#This Row],[Valores Receitas / Despesas]])</f>
        <v>36452.669999999991</v>
      </c>
      <c r="L521" s="20">
        <f>IF(FluxoCaixa1013151419[[#This Row],[Entrada / Saída]]="Saída",FluxoCaixa1013151419[[#This Row],[R$ (Valores)]]*-1,FluxoCaixa1013151419[[#This Row],[R$ (Valores)]])</f>
        <v>-1889.79</v>
      </c>
    </row>
    <row r="522" spans="2:12">
      <c r="B522" s="48" t="s">
        <v>2477</v>
      </c>
      <c r="C522" s="48" t="s">
        <v>2419</v>
      </c>
      <c r="D522" s="16">
        <v>46132</v>
      </c>
      <c r="E522" s="48" t="s">
        <v>2417</v>
      </c>
      <c r="F522" s="17" t="s">
        <v>2</v>
      </c>
      <c r="G522" s="17" t="s">
        <v>519</v>
      </c>
      <c r="H522" s="17" t="s">
        <v>2239</v>
      </c>
      <c r="I522" s="21">
        <v>3936.6</v>
      </c>
      <c r="J522" s="17" t="s">
        <v>525</v>
      </c>
      <c r="K522" s="20">
        <f>IF(FluxoCaixa1013151419[[#This Row],[Movimento ]]="Saldo Inicial",FluxoCaixa1013151419[[#This Row],[R$ (Valores)]],K521+FluxoCaixa1013151419[[#This Row],[Valores Receitas / Despesas]])</f>
        <v>32516.069999999992</v>
      </c>
      <c r="L522" s="20">
        <f>IF(FluxoCaixa1013151419[[#This Row],[Entrada / Saída]]="Saída",FluxoCaixa1013151419[[#This Row],[R$ (Valores)]]*-1,FluxoCaixa1013151419[[#This Row],[R$ (Valores)]])</f>
        <v>-3936.6</v>
      </c>
    </row>
    <row r="523" spans="2:12">
      <c r="B523" s="48" t="s">
        <v>2477</v>
      </c>
      <c r="C523" s="48" t="s">
        <v>2419</v>
      </c>
      <c r="D523" s="16">
        <v>46132</v>
      </c>
      <c r="E523" s="48" t="s">
        <v>2413</v>
      </c>
      <c r="F523" s="17" t="s">
        <v>2</v>
      </c>
      <c r="G523" s="17" t="s">
        <v>146</v>
      </c>
      <c r="H523" s="17" t="s">
        <v>862</v>
      </c>
      <c r="I523" s="21">
        <v>80</v>
      </c>
      <c r="J523" s="17" t="s">
        <v>525</v>
      </c>
      <c r="K523" s="20">
        <f>IF(FluxoCaixa1013151419[[#This Row],[Movimento ]]="Saldo Inicial",FluxoCaixa1013151419[[#This Row],[R$ (Valores)]],K522+FluxoCaixa1013151419[[#This Row],[Valores Receitas / Despesas]])</f>
        <v>32436.069999999992</v>
      </c>
      <c r="L523" s="20">
        <f>IF(FluxoCaixa1013151419[[#This Row],[Entrada / Saída]]="Saída",FluxoCaixa1013151419[[#This Row],[R$ (Valores)]]*-1,FluxoCaixa1013151419[[#This Row],[R$ (Valores)]])</f>
        <v>-80</v>
      </c>
    </row>
    <row r="524" spans="2:12">
      <c r="B524" s="48" t="s">
        <v>2477</v>
      </c>
      <c r="C524" s="48" t="s">
        <v>2419</v>
      </c>
      <c r="D524" s="16">
        <v>46132</v>
      </c>
      <c r="E524" s="48" t="s">
        <v>2413</v>
      </c>
      <c r="F524" s="17" t="s">
        <v>2</v>
      </c>
      <c r="G524" s="17" t="s">
        <v>146</v>
      </c>
      <c r="H524" s="17" t="s">
        <v>862</v>
      </c>
      <c r="I524" s="21">
        <v>111</v>
      </c>
      <c r="J524" s="17" t="s">
        <v>525</v>
      </c>
      <c r="K524" s="20">
        <f>IF(FluxoCaixa1013151419[[#This Row],[Movimento ]]="Saldo Inicial",FluxoCaixa1013151419[[#This Row],[R$ (Valores)]],K523+FluxoCaixa1013151419[[#This Row],[Valores Receitas / Despesas]])</f>
        <v>32325.069999999992</v>
      </c>
      <c r="L524" s="20">
        <f>IF(FluxoCaixa1013151419[[#This Row],[Entrada / Saída]]="Saída",FluxoCaixa1013151419[[#This Row],[R$ (Valores)]]*-1,FluxoCaixa1013151419[[#This Row],[R$ (Valores)]])</f>
        <v>-111</v>
      </c>
    </row>
    <row r="525" spans="2:12">
      <c r="B525" s="48" t="s">
        <v>2477</v>
      </c>
      <c r="C525" s="48" t="s">
        <v>2419</v>
      </c>
      <c r="D525" s="16">
        <v>46132</v>
      </c>
      <c r="E525" s="48" t="s">
        <v>2413</v>
      </c>
      <c r="F525" s="17" t="s">
        <v>2</v>
      </c>
      <c r="G525" s="17" t="s">
        <v>143</v>
      </c>
      <c r="H525" s="17" t="s">
        <v>2776</v>
      </c>
      <c r="I525" s="21">
        <v>1366.7</v>
      </c>
      <c r="J525" s="17" t="s">
        <v>525</v>
      </c>
      <c r="K525" s="20">
        <f>IF(FluxoCaixa1013151419[[#This Row],[Movimento ]]="Saldo Inicial",FluxoCaixa1013151419[[#This Row],[R$ (Valores)]],K524+FluxoCaixa1013151419[[#This Row],[Valores Receitas / Despesas]])</f>
        <v>30958.369999999992</v>
      </c>
      <c r="L525" s="20">
        <f>IF(FluxoCaixa1013151419[[#This Row],[Entrada / Saída]]="Saída",FluxoCaixa1013151419[[#This Row],[R$ (Valores)]]*-1,FluxoCaixa1013151419[[#This Row],[R$ (Valores)]])</f>
        <v>-1366.7</v>
      </c>
    </row>
    <row r="526" spans="2:12">
      <c r="B526" s="48" t="s">
        <v>2477</v>
      </c>
      <c r="C526" s="48" t="s">
        <v>2419</v>
      </c>
      <c r="D526" s="16">
        <v>46132</v>
      </c>
      <c r="E526" s="48" t="s">
        <v>2413</v>
      </c>
      <c r="F526" s="17" t="s">
        <v>2</v>
      </c>
      <c r="G526" s="17" t="s">
        <v>143</v>
      </c>
      <c r="H526" s="17" t="s">
        <v>2777</v>
      </c>
      <c r="I526" s="21">
        <v>7023.56</v>
      </c>
      <c r="J526" s="17" t="s">
        <v>525</v>
      </c>
      <c r="K526" s="20">
        <f>IF(FluxoCaixa1013151419[[#This Row],[Movimento ]]="Saldo Inicial",FluxoCaixa1013151419[[#This Row],[R$ (Valores)]],K525+FluxoCaixa1013151419[[#This Row],[Valores Receitas / Despesas]])</f>
        <v>23934.80999999999</v>
      </c>
      <c r="L526" s="20">
        <f>IF(FluxoCaixa1013151419[[#This Row],[Entrada / Saída]]="Saída",FluxoCaixa1013151419[[#This Row],[R$ (Valores)]]*-1,FluxoCaixa1013151419[[#This Row],[R$ (Valores)]])</f>
        <v>-7023.56</v>
      </c>
    </row>
    <row r="527" spans="2:12">
      <c r="B527" s="48" t="s">
        <v>2478</v>
      </c>
      <c r="C527" s="48" t="s">
        <v>2419</v>
      </c>
      <c r="D527" s="16">
        <v>46132</v>
      </c>
      <c r="E527" s="48" t="s">
        <v>2413</v>
      </c>
      <c r="F527" s="17" t="s">
        <v>2</v>
      </c>
      <c r="G527" s="17" t="s">
        <v>70</v>
      </c>
      <c r="H527" s="17" t="s">
        <v>2778</v>
      </c>
      <c r="I527" s="21">
        <v>5000</v>
      </c>
      <c r="J527" s="17" t="s">
        <v>525</v>
      </c>
      <c r="K527" s="20">
        <f>IF(FluxoCaixa1013151419[[#This Row],[Movimento ]]="Saldo Inicial",FluxoCaixa1013151419[[#This Row],[R$ (Valores)]],K526+FluxoCaixa1013151419[[#This Row],[Valores Receitas / Despesas]])</f>
        <v>18934.80999999999</v>
      </c>
      <c r="L527" s="20">
        <f>IF(FluxoCaixa1013151419[[#This Row],[Entrada / Saída]]="Saída",FluxoCaixa1013151419[[#This Row],[R$ (Valores)]]*-1,FluxoCaixa1013151419[[#This Row],[R$ (Valores)]])</f>
        <v>-5000</v>
      </c>
    </row>
    <row r="528" spans="2:12">
      <c r="B528" s="48" t="s">
        <v>2477</v>
      </c>
      <c r="C528" s="48" t="s">
        <v>2419</v>
      </c>
      <c r="D528" s="16">
        <v>46132</v>
      </c>
      <c r="E528" s="48" t="s">
        <v>2413</v>
      </c>
      <c r="F528" s="17" t="s">
        <v>2</v>
      </c>
      <c r="G528" s="17" t="s">
        <v>70</v>
      </c>
      <c r="H528" s="17" t="s">
        <v>2779</v>
      </c>
      <c r="I528" s="21">
        <v>5400</v>
      </c>
      <c r="J528" s="17" t="s">
        <v>525</v>
      </c>
      <c r="K528" s="20">
        <f>IF(FluxoCaixa1013151419[[#This Row],[Movimento ]]="Saldo Inicial",FluxoCaixa1013151419[[#This Row],[R$ (Valores)]],K527+FluxoCaixa1013151419[[#This Row],[Valores Receitas / Despesas]])</f>
        <v>13534.80999999999</v>
      </c>
      <c r="L528" s="20">
        <f>IF(FluxoCaixa1013151419[[#This Row],[Entrada / Saída]]="Saída",FluxoCaixa1013151419[[#This Row],[R$ (Valores)]]*-1,FluxoCaixa1013151419[[#This Row],[R$ (Valores)]])</f>
        <v>-5400</v>
      </c>
    </row>
    <row r="529" spans="2:18">
      <c r="B529" s="48" t="s">
        <v>2477</v>
      </c>
      <c r="C529" s="48" t="s">
        <v>2419</v>
      </c>
      <c r="D529" s="16">
        <v>46132</v>
      </c>
      <c r="E529" s="48" t="s">
        <v>2413</v>
      </c>
      <c r="F529" s="17" t="s">
        <v>2</v>
      </c>
      <c r="G529" s="17" t="s">
        <v>28</v>
      </c>
      <c r="H529" s="17" t="s">
        <v>2479</v>
      </c>
      <c r="I529" s="21">
        <v>699.58</v>
      </c>
      <c r="J529" s="17" t="s">
        <v>525</v>
      </c>
      <c r="K529" s="20">
        <f>IF(FluxoCaixa1013151419[[#This Row],[Movimento ]]="Saldo Inicial",FluxoCaixa1013151419[[#This Row],[R$ (Valores)]],K528+FluxoCaixa1013151419[[#This Row],[Valores Receitas / Despesas]])</f>
        <v>12835.22999999999</v>
      </c>
      <c r="L529" s="20">
        <f>IF(FluxoCaixa1013151419[[#This Row],[Entrada / Saída]]="Saída",FluxoCaixa1013151419[[#This Row],[R$ (Valores)]]*-1,FluxoCaixa1013151419[[#This Row],[R$ (Valores)]])</f>
        <v>-699.58</v>
      </c>
    </row>
    <row r="530" spans="2:18" s="50" customFormat="1">
      <c r="B530" s="48" t="s">
        <v>2477</v>
      </c>
      <c r="C530" s="48" t="s">
        <v>2419</v>
      </c>
      <c r="D530" s="16">
        <v>46132</v>
      </c>
      <c r="E530" s="48" t="s">
        <v>2413</v>
      </c>
      <c r="F530" s="17" t="s">
        <v>2</v>
      </c>
      <c r="G530" s="17" t="s">
        <v>28</v>
      </c>
      <c r="H530" s="17" t="s">
        <v>2480</v>
      </c>
      <c r="I530" s="21">
        <v>657.6</v>
      </c>
      <c r="J530" s="17" t="s">
        <v>525</v>
      </c>
      <c r="K530" s="20">
        <f>IF(FluxoCaixa1013151419[[#This Row],[Movimento ]]="Saldo Inicial",FluxoCaixa1013151419[[#This Row],[R$ (Valores)]],K529+FluxoCaixa1013151419[[#This Row],[Valores Receitas / Despesas]])</f>
        <v>12177.62999999999</v>
      </c>
      <c r="L530" s="49">
        <f>IF(FluxoCaixa1013151419[[#This Row],[Entrada / Saída]]="Saída",FluxoCaixa1013151419[[#This Row],[R$ (Valores)]]*-1,FluxoCaixa1013151419[[#This Row],[R$ (Valores)]])</f>
        <v>-657.6</v>
      </c>
      <c r="R530" s="51"/>
    </row>
    <row r="531" spans="2:18">
      <c r="B531" s="48" t="s">
        <v>2477</v>
      </c>
      <c r="C531" s="48" t="s">
        <v>2419</v>
      </c>
      <c r="D531" s="16">
        <v>46132</v>
      </c>
      <c r="E531" s="48" t="s">
        <v>2413</v>
      </c>
      <c r="F531" s="17" t="s">
        <v>2</v>
      </c>
      <c r="G531" s="17" t="s">
        <v>70</v>
      </c>
      <c r="H531" s="17" t="s">
        <v>1775</v>
      </c>
      <c r="I531" s="21">
        <v>1720</v>
      </c>
      <c r="J531" s="17" t="s">
        <v>525</v>
      </c>
      <c r="K531" s="20">
        <f>IF(FluxoCaixa1013151419[[#This Row],[Movimento ]]="Saldo Inicial",FluxoCaixa1013151419[[#This Row],[R$ (Valores)]],K530+FluxoCaixa1013151419[[#This Row],[Valores Receitas / Despesas]])</f>
        <v>10457.62999999999</v>
      </c>
      <c r="L531" s="20">
        <f>IF(FluxoCaixa1013151419[[#This Row],[Entrada / Saída]]="Saída",FluxoCaixa1013151419[[#This Row],[R$ (Valores)]]*-1,FluxoCaixa1013151419[[#This Row],[R$ (Valores)]])</f>
        <v>-1720</v>
      </c>
    </row>
    <row r="532" spans="2:18">
      <c r="B532" s="48" t="s">
        <v>2477</v>
      </c>
      <c r="C532" s="48" t="s">
        <v>2419</v>
      </c>
      <c r="D532" s="16">
        <v>46132</v>
      </c>
      <c r="E532" s="48" t="s">
        <v>2413</v>
      </c>
      <c r="F532" s="17" t="s">
        <v>2</v>
      </c>
      <c r="G532" s="17" t="s">
        <v>28</v>
      </c>
      <c r="H532" s="17" t="s">
        <v>1088</v>
      </c>
      <c r="I532" s="21">
        <v>849.56</v>
      </c>
      <c r="J532" s="17" t="s">
        <v>525</v>
      </c>
      <c r="K532" s="20">
        <f>IF(FluxoCaixa1013151419[[#This Row],[Movimento ]]="Saldo Inicial",FluxoCaixa1013151419[[#This Row],[R$ (Valores)]],K531+FluxoCaixa1013151419[[#This Row],[Valores Receitas / Despesas]])</f>
        <v>9608.0699999999906</v>
      </c>
      <c r="L532" s="20">
        <f>IF(FluxoCaixa1013151419[[#This Row],[Entrada / Saída]]="Saída",FluxoCaixa1013151419[[#This Row],[R$ (Valores)]]*-1,FluxoCaixa1013151419[[#This Row],[R$ (Valores)]])</f>
        <v>-849.56</v>
      </c>
    </row>
    <row r="533" spans="2:18">
      <c r="B533" s="48" t="s">
        <v>2477</v>
      </c>
      <c r="C533" s="48" t="s">
        <v>2419</v>
      </c>
      <c r="D533" s="16">
        <v>46132</v>
      </c>
      <c r="E533" s="48" t="s">
        <v>2413</v>
      </c>
      <c r="F533" s="17" t="s">
        <v>2</v>
      </c>
      <c r="G533" s="17" t="s">
        <v>28</v>
      </c>
      <c r="H533" s="17" t="s">
        <v>1090</v>
      </c>
      <c r="I533" s="21">
        <v>852</v>
      </c>
      <c r="J533" s="17" t="s">
        <v>525</v>
      </c>
      <c r="K533" s="20">
        <f>IF(FluxoCaixa1013151419[[#This Row],[Movimento ]]="Saldo Inicial",FluxoCaixa1013151419[[#This Row],[R$ (Valores)]],K532+FluxoCaixa1013151419[[#This Row],[Valores Receitas / Despesas]])</f>
        <v>8756.0699999999906</v>
      </c>
      <c r="L533" s="20">
        <f>IF(FluxoCaixa1013151419[[#This Row],[Entrada / Saída]]="Saída",FluxoCaixa1013151419[[#This Row],[R$ (Valores)]]*-1,FluxoCaixa1013151419[[#This Row],[R$ (Valores)]])</f>
        <v>-852</v>
      </c>
    </row>
    <row r="534" spans="2:18">
      <c r="B534" s="48" t="s">
        <v>2477</v>
      </c>
      <c r="C534" s="48" t="s">
        <v>2419</v>
      </c>
      <c r="D534" s="16">
        <v>46132</v>
      </c>
      <c r="E534" s="48" t="s">
        <v>2413</v>
      </c>
      <c r="F534" s="17" t="s">
        <v>2</v>
      </c>
      <c r="G534" s="17" t="s">
        <v>28</v>
      </c>
      <c r="H534" s="17" t="s">
        <v>1093</v>
      </c>
      <c r="I534" s="21">
        <v>1016.55</v>
      </c>
      <c r="J534" s="17" t="s">
        <v>525</v>
      </c>
      <c r="K534" s="20">
        <f>IF(FluxoCaixa1013151419[[#This Row],[Movimento ]]="Saldo Inicial",FluxoCaixa1013151419[[#This Row],[R$ (Valores)]],K533+FluxoCaixa1013151419[[#This Row],[Valores Receitas / Despesas]])</f>
        <v>7739.5199999999904</v>
      </c>
      <c r="L534" s="20">
        <f>IF(FluxoCaixa1013151419[[#This Row],[Entrada / Saída]]="Saída",FluxoCaixa1013151419[[#This Row],[R$ (Valores)]]*-1,FluxoCaixa1013151419[[#This Row],[R$ (Valores)]])</f>
        <v>-1016.55</v>
      </c>
    </row>
    <row r="535" spans="2:18">
      <c r="B535" s="48" t="s">
        <v>2477</v>
      </c>
      <c r="C535" s="48" t="s">
        <v>2419</v>
      </c>
      <c r="D535" s="16">
        <v>46132</v>
      </c>
      <c r="E535" s="48" t="s">
        <v>2413</v>
      </c>
      <c r="F535" s="17" t="s">
        <v>2</v>
      </c>
      <c r="G535" s="17" t="s">
        <v>28</v>
      </c>
      <c r="H535" s="17" t="s">
        <v>1403</v>
      </c>
      <c r="I535" s="21">
        <v>1158.28</v>
      </c>
      <c r="J535" s="17" t="s">
        <v>525</v>
      </c>
      <c r="K535" s="20">
        <f>IF(FluxoCaixa1013151419[[#This Row],[Movimento ]]="Saldo Inicial",FluxoCaixa1013151419[[#This Row],[R$ (Valores)]],K534+FluxoCaixa1013151419[[#This Row],[Valores Receitas / Despesas]])</f>
        <v>6581.2399999999907</v>
      </c>
      <c r="L535" s="20">
        <f>IF(FluxoCaixa1013151419[[#This Row],[Entrada / Saída]]="Saída",FluxoCaixa1013151419[[#This Row],[R$ (Valores)]]*-1,FluxoCaixa1013151419[[#This Row],[R$ (Valores)]])</f>
        <v>-1158.28</v>
      </c>
    </row>
    <row r="536" spans="2:18">
      <c r="B536" s="48" t="s">
        <v>2477</v>
      </c>
      <c r="C536" s="48" t="s">
        <v>2419</v>
      </c>
      <c r="D536" s="16">
        <v>46132</v>
      </c>
      <c r="E536" s="48" t="s">
        <v>2413</v>
      </c>
      <c r="F536" s="17" t="s">
        <v>2</v>
      </c>
      <c r="G536" s="17" t="s">
        <v>28</v>
      </c>
      <c r="H536" s="17" t="s">
        <v>1404</v>
      </c>
      <c r="I536" s="21">
        <v>1053.27</v>
      </c>
      <c r="J536" s="17" t="s">
        <v>525</v>
      </c>
      <c r="K536" s="20">
        <f>IF(FluxoCaixa1013151419[[#This Row],[Movimento ]]="Saldo Inicial",FluxoCaixa1013151419[[#This Row],[R$ (Valores)]],K535+FluxoCaixa1013151419[[#This Row],[Valores Receitas / Despesas]])</f>
        <v>5527.9699999999903</v>
      </c>
      <c r="L536" s="20">
        <f>IF(FluxoCaixa1013151419[[#This Row],[Entrada / Saída]]="Saída",FluxoCaixa1013151419[[#This Row],[R$ (Valores)]]*-1,FluxoCaixa1013151419[[#This Row],[R$ (Valores)]])</f>
        <v>-1053.27</v>
      </c>
    </row>
    <row r="537" spans="2:18">
      <c r="B537" s="48" t="s">
        <v>2478</v>
      </c>
      <c r="C537" s="48" t="s">
        <v>2419</v>
      </c>
      <c r="D537" s="16">
        <v>46132</v>
      </c>
      <c r="E537" s="48" t="s">
        <v>2417</v>
      </c>
      <c r="F537" s="17" t="s">
        <v>2</v>
      </c>
      <c r="G537" s="17" t="s">
        <v>353</v>
      </c>
      <c r="H537" s="17" t="s">
        <v>2780</v>
      </c>
      <c r="I537" s="21">
        <v>3263.92</v>
      </c>
      <c r="J537" s="17" t="s">
        <v>525</v>
      </c>
      <c r="K537" s="20">
        <f>IF(FluxoCaixa1013151419[[#This Row],[Movimento ]]="Saldo Inicial",FluxoCaixa1013151419[[#This Row],[R$ (Valores)]],K536+FluxoCaixa1013151419[[#This Row],[Valores Receitas / Despesas]])</f>
        <v>2264.0499999999902</v>
      </c>
      <c r="L537" s="20">
        <f>IF(FluxoCaixa1013151419[[#This Row],[Entrada / Saída]]="Saída",FluxoCaixa1013151419[[#This Row],[R$ (Valores)]]*-1,FluxoCaixa1013151419[[#This Row],[R$ (Valores)]])</f>
        <v>-3263.92</v>
      </c>
    </row>
    <row r="538" spans="2:18">
      <c r="B538" s="48" t="s">
        <v>2477</v>
      </c>
      <c r="C538" s="48" t="s">
        <v>2419</v>
      </c>
      <c r="D538" s="16">
        <v>46132</v>
      </c>
      <c r="E538" s="48" t="s">
        <v>2417</v>
      </c>
      <c r="F538" s="17" t="s">
        <v>2</v>
      </c>
      <c r="G538" s="17" t="s">
        <v>508</v>
      </c>
      <c r="H538" s="17" t="s">
        <v>2781</v>
      </c>
      <c r="I538" s="21">
        <v>331.02</v>
      </c>
      <c r="J538" s="17" t="s">
        <v>525</v>
      </c>
      <c r="K538" s="20">
        <f>IF(FluxoCaixa1013151419[[#This Row],[Movimento ]]="Saldo Inicial",FluxoCaixa1013151419[[#This Row],[R$ (Valores)]],K537+FluxoCaixa1013151419[[#This Row],[Valores Receitas / Despesas]])</f>
        <v>1933.0299999999902</v>
      </c>
      <c r="L538" s="20">
        <f>IF(FluxoCaixa1013151419[[#This Row],[Entrada / Saída]]="Saída",FluxoCaixa1013151419[[#This Row],[R$ (Valores)]]*-1,FluxoCaixa1013151419[[#This Row],[R$ (Valores)]])</f>
        <v>-331.02</v>
      </c>
    </row>
    <row r="539" spans="2:18">
      <c r="B539" s="48" t="s">
        <v>2478</v>
      </c>
      <c r="C539" s="48" t="s">
        <v>2419</v>
      </c>
      <c r="D539" s="16">
        <v>46132</v>
      </c>
      <c r="E539" s="48" t="s">
        <v>2417</v>
      </c>
      <c r="F539" s="17" t="s">
        <v>2</v>
      </c>
      <c r="G539" s="17" t="s">
        <v>432</v>
      </c>
      <c r="H539" s="17" t="s">
        <v>2782</v>
      </c>
      <c r="I539" s="21">
        <v>86.05</v>
      </c>
      <c r="J539" s="17" t="s">
        <v>525</v>
      </c>
      <c r="K539" s="20">
        <f>IF(FluxoCaixa1013151419[[#This Row],[Movimento ]]="Saldo Inicial",FluxoCaixa1013151419[[#This Row],[R$ (Valores)]],K538+FluxoCaixa1013151419[[#This Row],[Valores Receitas / Despesas]])</f>
        <v>1846.9799999999902</v>
      </c>
      <c r="L539" s="20">
        <f>IF(FluxoCaixa1013151419[[#This Row],[Entrada / Saída]]="Saída",FluxoCaixa1013151419[[#This Row],[R$ (Valores)]]*-1,FluxoCaixa1013151419[[#This Row],[R$ (Valores)]])</f>
        <v>-86.05</v>
      </c>
    </row>
    <row r="540" spans="2:18">
      <c r="B540" s="48" t="s">
        <v>2477</v>
      </c>
      <c r="C540" s="48" t="s">
        <v>2419</v>
      </c>
      <c r="D540" s="16">
        <v>46132</v>
      </c>
      <c r="E540" s="48" t="s">
        <v>2417</v>
      </c>
      <c r="F540" s="17" t="s">
        <v>2</v>
      </c>
      <c r="G540" s="17" t="s">
        <v>25</v>
      </c>
      <c r="H540" s="17" t="s">
        <v>1803</v>
      </c>
      <c r="I540" s="21">
        <v>378.66</v>
      </c>
      <c r="J540" s="17" t="s">
        <v>525</v>
      </c>
      <c r="K540" s="20">
        <f>IF(FluxoCaixa1013151419[[#This Row],[Movimento ]]="Saldo Inicial",FluxoCaixa1013151419[[#This Row],[R$ (Valores)]],K539+FluxoCaixa1013151419[[#This Row],[Valores Receitas / Despesas]])</f>
        <v>1468.3199999999902</v>
      </c>
      <c r="L540" s="20">
        <f>IF(FluxoCaixa1013151419[[#This Row],[Entrada / Saída]]="Saída",FluxoCaixa1013151419[[#This Row],[R$ (Valores)]]*-1,FluxoCaixa1013151419[[#This Row],[R$ (Valores)]])</f>
        <v>-378.66</v>
      </c>
    </row>
    <row r="541" spans="2:18">
      <c r="B541" s="48" t="s">
        <v>2477</v>
      </c>
      <c r="C541" s="48" t="s">
        <v>2419</v>
      </c>
      <c r="D541" s="16">
        <v>46132</v>
      </c>
      <c r="E541" s="48" t="s">
        <v>2417</v>
      </c>
      <c r="F541" s="17" t="s">
        <v>2</v>
      </c>
      <c r="G541" s="17" t="s">
        <v>519</v>
      </c>
      <c r="H541" s="17" t="s">
        <v>2340</v>
      </c>
      <c r="I541" s="21">
        <v>370</v>
      </c>
      <c r="J541" s="17" t="s">
        <v>525</v>
      </c>
      <c r="K541" s="20">
        <f>IF(FluxoCaixa1013151419[[#This Row],[Movimento ]]="Saldo Inicial",FluxoCaixa1013151419[[#This Row],[R$ (Valores)]],K540+FluxoCaixa1013151419[[#This Row],[Valores Receitas / Despesas]])</f>
        <v>1098.3199999999902</v>
      </c>
      <c r="L541" s="20">
        <f>IF(FluxoCaixa1013151419[[#This Row],[Entrada / Saída]]="Saída",FluxoCaixa1013151419[[#This Row],[R$ (Valores)]]*-1,FluxoCaixa1013151419[[#This Row],[R$ (Valores)]])</f>
        <v>-370</v>
      </c>
    </row>
    <row r="542" spans="2:18">
      <c r="B542" s="48" t="s">
        <v>2477</v>
      </c>
      <c r="C542" s="48" t="s">
        <v>2419</v>
      </c>
      <c r="D542" s="16">
        <v>46132</v>
      </c>
      <c r="E542" s="48" t="s">
        <v>2417</v>
      </c>
      <c r="F542" s="17" t="s">
        <v>2</v>
      </c>
      <c r="G542" s="17" t="s">
        <v>25</v>
      </c>
      <c r="H542" s="17" t="s">
        <v>1918</v>
      </c>
      <c r="I542" s="21">
        <v>352.67</v>
      </c>
      <c r="J542" s="17" t="s">
        <v>525</v>
      </c>
      <c r="K542" s="20">
        <f>IF(FluxoCaixa1013151419[[#This Row],[Movimento ]]="Saldo Inicial",FluxoCaixa1013151419[[#This Row],[R$ (Valores)]],K541+FluxoCaixa1013151419[[#This Row],[Valores Receitas / Despesas]])</f>
        <v>745.64999999999009</v>
      </c>
      <c r="L542" s="20">
        <f>IF(FluxoCaixa1013151419[[#This Row],[Entrada / Saída]]="Saída",FluxoCaixa1013151419[[#This Row],[R$ (Valores)]]*-1,FluxoCaixa1013151419[[#This Row],[R$ (Valores)]])</f>
        <v>-352.67</v>
      </c>
    </row>
    <row r="543" spans="2:18">
      <c r="B543" s="48" t="s">
        <v>2478</v>
      </c>
      <c r="C543" s="48" t="s">
        <v>2419</v>
      </c>
      <c r="D543" s="16">
        <v>46132</v>
      </c>
      <c r="E543" s="48" t="s">
        <v>2496</v>
      </c>
      <c r="F543" s="17" t="s">
        <v>2</v>
      </c>
      <c r="G543" s="17" t="s">
        <v>70</v>
      </c>
      <c r="H543" s="17" t="s">
        <v>2446</v>
      </c>
      <c r="I543" s="21">
        <v>600</v>
      </c>
      <c r="J543" s="17" t="s">
        <v>525</v>
      </c>
      <c r="K543" s="20">
        <f>IF(FluxoCaixa1013151419[[#This Row],[Movimento ]]="Saldo Inicial",FluxoCaixa1013151419[[#This Row],[R$ (Valores)]],K542+FluxoCaixa1013151419[[#This Row],[Valores Receitas / Despesas]])</f>
        <v>145.64999999999009</v>
      </c>
      <c r="L543" s="20">
        <f>IF(FluxoCaixa1013151419[[#This Row],[Entrada / Saída]]="Saída",FluxoCaixa1013151419[[#This Row],[R$ (Valores)]]*-1,FluxoCaixa1013151419[[#This Row],[R$ (Valores)]])</f>
        <v>-600</v>
      </c>
    </row>
    <row r="544" spans="2:18">
      <c r="B544" s="48" t="s">
        <v>2478</v>
      </c>
      <c r="C544" s="48" t="s">
        <v>2419</v>
      </c>
      <c r="D544" s="16">
        <v>46132</v>
      </c>
      <c r="E544" s="48" t="s">
        <v>2496</v>
      </c>
      <c r="F544" s="17" t="s">
        <v>2</v>
      </c>
      <c r="G544" s="17" t="s">
        <v>70</v>
      </c>
      <c r="H544" s="17" t="s">
        <v>582</v>
      </c>
      <c r="I544" s="21">
        <v>1500</v>
      </c>
      <c r="J544" s="17" t="s">
        <v>525</v>
      </c>
      <c r="K544" s="20">
        <f>IF(FluxoCaixa1013151419[[#This Row],[Movimento ]]="Saldo Inicial",FluxoCaixa1013151419[[#This Row],[R$ (Valores)]],K543+FluxoCaixa1013151419[[#This Row],[Valores Receitas / Despesas]])</f>
        <v>-1354.3500000000099</v>
      </c>
      <c r="L544" s="20">
        <f>IF(FluxoCaixa1013151419[[#This Row],[Entrada / Saída]]="Saída",FluxoCaixa1013151419[[#This Row],[R$ (Valores)]]*-1,FluxoCaixa1013151419[[#This Row],[R$ (Valores)]])</f>
        <v>-1500</v>
      </c>
    </row>
    <row r="545" spans="2:12">
      <c r="B545" s="48" t="s">
        <v>2478</v>
      </c>
      <c r="C545" s="48" t="s">
        <v>2419</v>
      </c>
      <c r="D545" s="16">
        <v>46132</v>
      </c>
      <c r="E545" s="48" t="s">
        <v>2417</v>
      </c>
      <c r="F545" s="17" t="s">
        <v>2</v>
      </c>
      <c r="G545" s="17" t="s">
        <v>70</v>
      </c>
      <c r="H545" s="17" t="s">
        <v>1179</v>
      </c>
      <c r="I545" s="21">
        <v>1500</v>
      </c>
      <c r="J545" s="17" t="s">
        <v>525</v>
      </c>
      <c r="K545" s="20">
        <f>IF(FluxoCaixa1013151419[[#This Row],[Movimento ]]="Saldo Inicial",FluxoCaixa1013151419[[#This Row],[R$ (Valores)]],K544+FluxoCaixa1013151419[[#This Row],[Valores Receitas / Despesas]])</f>
        <v>-2854.3500000000099</v>
      </c>
      <c r="L545" s="20">
        <f>IF(FluxoCaixa1013151419[[#This Row],[Entrada / Saída]]="Saída",FluxoCaixa1013151419[[#This Row],[R$ (Valores)]]*-1,FluxoCaixa1013151419[[#This Row],[R$ (Valores)]])</f>
        <v>-1500</v>
      </c>
    </row>
    <row r="546" spans="2:12">
      <c r="B546" s="48" t="s">
        <v>2478</v>
      </c>
      <c r="C546" s="48" t="s">
        <v>2419</v>
      </c>
      <c r="D546" s="16">
        <v>46132</v>
      </c>
      <c r="E546" s="48" t="s">
        <v>2417</v>
      </c>
      <c r="F546" s="17" t="s">
        <v>2</v>
      </c>
      <c r="G546" s="17" t="s">
        <v>70</v>
      </c>
      <c r="H546" s="17" t="s">
        <v>2783</v>
      </c>
      <c r="I546" s="21">
        <v>140</v>
      </c>
      <c r="J546" s="17" t="s">
        <v>525</v>
      </c>
      <c r="K546" s="20">
        <f>IF(FluxoCaixa1013151419[[#This Row],[Movimento ]]="Saldo Inicial",FluxoCaixa1013151419[[#This Row],[R$ (Valores)]],K545+FluxoCaixa1013151419[[#This Row],[Valores Receitas / Despesas]])</f>
        <v>-2994.3500000000099</v>
      </c>
      <c r="L546" s="20">
        <f>IF(FluxoCaixa1013151419[[#This Row],[Entrada / Saída]]="Saída",FluxoCaixa1013151419[[#This Row],[R$ (Valores)]]*-1,FluxoCaixa1013151419[[#This Row],[R$ (Valores)]])</f>
        <v>-140</v>
      </c>
    </row>
    <row r="547" spans="2:12">
      <c r="B547" s="48" t="s">
        <v>2477</v>
      </c>
      <c r="C547" s="48" t="s">
        <v>2419</v>
      </c>
      <c r="D547" s="16">
        <v>46132</v>
      </c>
      <c r="E547" s="48" t="s">
        <v>2413</v>
      </c>
      <c r="F547" s="17" t="s">
        <v>2</v>
      </c>
      <c r="G547" s="17" t="s">
        <v>28</v>
      </c>
      <c r="H547" s="17" t="s">
        <v>2784</v>
      </c>
      <c r="I547" s="21">
        <v>2969.02</v>
      </c>
      <c r="J547" s="17" t="s">
        <v>525</v>
      </c>
      <c r="K547" s="20">
        <f>IF(FluxoCaixa1013151419[[#This Row],[Movimento ]]="Saldo Inicial",FluxoCaixa1013151419[[#This Row],[R$ (Valores)]],K546+FluxoCaixa1013151419[[#This Row],[Valores Receitas / Despesas]])</f>
        <v>-5963.3700000000099</v>
      </c>
      <c r="L547" s="20">
        <f>IF(FluxoCaixa1013151419[[#This Row],[Entrada / Saída]]="Saída",FluxoCaixa1013151419[[#This Row],[R$ (Valores)]]*-1,FluxoCaixa1013151419[[#This Row],[R$ (Valores)]])</f>
        <v>-2969.02</v>
      </c>
    </row>
    <row r="548" spans="2:12">
      <c r="B548" s="48" t="s">
        <v>2477</v>
      </c>
      <c r="C548" s="48" t="s">
        <v>2419</v>
      </c>
      <c r="D548" s="16">
        <v>46132</v>
      </c>
      <c r="E548" s="48" t="s">
        <v>2496</v>
      </c>
      <c r="F548" s="17" t="s">
        <v>2</v>
      </c>
      <c r="G548" s="17" t="s">
        <v>70</v>
      </c>
      <c r="H548" s="17" t="s">
        <v>2575</v>
      </c>
      <c r="I548" s="21">
        <v>1500</v>
      </c>
      <c r="J548" s="17" t="s">
        <v>525</v>
      </c>
      <c r="K548" s="20">
        <f>IF(FluxoCaixa1013151419[[#This Row],[Movimento ]]="Saldo Inicial",FluxoCaixa1013151419[[#This Row],[R$ (Valores)]],K547+FluxoCaixa1013151419[[#This Row],[Valores Receitas / Despesas]])</f>
        <v>-7463.3700000000099</v>
      </c>
      <c r="L548" s="20">
        <f>IF(FluxoCaixa1013151419[[#This Row],[Entrada / Saída]]="Saída",FluxoCaixa1013151419[[#This Row],[R$ (Valores)]]*-1,FluxoCaixa1013151419[[#This Row],[R$ (Valores)]])</f>
        <v>-1500</v>
      </c>
    </row>
    <row r="549" spans="2:12">
      <c r="B549" s="48" t="s">
        <v>2477</v>
      </c>
      <c r="C549" s="48" t="s">
        <v>2419</v>
      </c>
      <c r="D549" s="16">
        <v>46132</v>
      </c>
      <c r="E549" s="48" t="s">
        <v>2417</v>
      </c>
      <c r="F549" s="17" t="s">
        <v>2</v>
      </c>
      <c r="G549" s="17" t="s">
        <v>28</v>
      </c>
      <c r="H549" s="17" t="s">
        <v>2322</v>
      </c>
      <c r="I549" s="21">
        <v>1058</v>
      </c>
      <c r="J549" s="17" t="s">
        <v>525</v>
      </c>
      <c r="K549" s="20">
        <f>IF(FluxoCaixa1013151419[[#This Row],[Movimento ]]="Saldo Inicial",FluxoCaixa1013151419[[#This Row],[R$ (Valores)]],K548+FluxoCaixa1013151419[[#This Row],[Valores Receitas / Despesas]])</f>
        <v>-8521.3700000000099</v>
      </c>
      <c r="L549" s="20">
        <f>IF(FluxoCaixa1013151419[[#This Row],[Entrada / Saída]]="Saída",FluxoCaixa1013151419[[#This Row],[R$ (Valores)]]*-1,FluxoCaixa1013151419[[#This Row],[R$ (Valores)]])</f>
        <v>-1058</v>
      </c>
    </row>
    <row r="550" spans="2:12">
      <c r="B550" s="48" t="s">
        <v>2477</v>
      </c>
      <c r="C550" s="48" t="s">
        <v>2419</v>
      </c>
      <c r="D550" s="16">
        <v>46132</v>
      </c>
      <c r="E550" s="48" t="s">
        <v>2417</v>
      </c>
      <c r="F550" s="17" t="s">
        <v>2</v>
      </c>
      <c r="G550" s="17" t="s">
        <v>28</v>
      </c>
      <c r="H550" s="17" t="s">
        <v>2785</v>
      </c>
      <c r="I550" s="21">
        <v>1019.1</v>
      </c>
      <c r="J550" s="17" t="s">
        <v>525</v>
      </c>
      <c r="K550" s="20">
        <f>IF(FluxoCaixa1013151419[[#This Row],[Movimento ]]="Saldo Inicial",FluxoCaixa1013151419[[#This Row],[R$ (Valores)]],K549+FluxoCaixa1013151419[[#This Row],[Valores Receitas / Despesas]])</f>
        <v>-9540.4700000000103</v>
      </c>
      <c r="L550" s="20">
        <f>IF(FluxoCaixa1013151419[[#This Row],[Entrada / Saída]]="Saída",FluxoCaixa1013151419[[#This Row],[R$ (Valores)]]*-1,FluxoCaixa1013151419[[#This Row],[R$ (Valores)]])</f>
        <v>-1019.1</v>
      </c>
    </row>
    <row r="551" spans="2:12">
      <c r="B551" s="48" t="s">
        <v>2477</v>
      </c>
      <c r="C551" s="48" t="s">
        <v>2419</v>
      </c>
      <c r="D551" s="16">
        <v>46132</v>
      </c>
      <c r="E551" s="48" t="s">
        <v>2496</v>
      </c>
      <c r="F551" s="17" t="s">
        <v>2</v>
      </c>
      <c r="G551" s="17" t="s">
        <v>70</v>
      </c>
      <c r="H551" s="17" t="s">
        <v>1072</v>
      </c>
      <c r="I551" s="21">
        <v>500</v>
      </c>
      <c r="J551" s="17" t="s">
        <v>525</v>
      </c>
      <c r="K551" s="20">
        <f>IF(FluxoCaixa1013151419[[#This Row],[Movimento ]]="Saldo Inicial",FluxoCaixa1013151419[[#This Row],[R$ (Valores)]],K550+FluxoCaixa1013151419[[#This Row],[Valores Receitas / Despesas]])</f>
        <v>-10040.47000000001</v>
      </c>
      <c r="L551" s="20">
        <f>IF(FluxoCaixa1013151419[[#This Row],[Entrada / Saída]]="Saída",FluxoCaixa1013151419[[#This Row],[R$ (Valores)]]*-1,FluxoCaixa1013151419[[#This Row],[R$ (Valores)]])</f>
        <v>-500</v>
      </c>
    </row>
    <row r="552" spans="2:12">
      <c r="B552" s="48" t="s">
        <v>2477</v>
      </c>
      <c r="C552" s="48" t="s">
        <v>2419</v>
      </c>
      <c r="D552" s="16">
        <v>46132</v>
      </c>
      <c r="E552" s="48" t="s">
        <v>2496</v>
      </c>
      <c r="F552" s="17" t="s">
        <v>2</v>
      </c>
      <c r="G552" s="17" t="s">
        <v>28</v>
      </c>
      <c r="H552" s="17" t="s">
        <v>2522</v>
      </c>
      <c r="I552" s="21">
        <v>816.73</v>
      </c>
      <c r="J552" s="17" t="s">
        <v>525</v>
      </c>
      <c r="K552" s="20">
        <f>IF(FluxoCaixa1013151419[[#This Row],[Movimento ]]="Saldo Inicial",FluxoCaixa1013151419[[#This Row],[R$ (Valores)]],K551+FluxoCaixa1013151419[[#This Row],[Valores Receitas / Despesas]])</f>
        <v>-10857.20000000001</v>
      </c>
      <c r="L552" s="20">
        <f>IF(FluxoCaixa1013151419[[#This Row],[Entrada / Saída]]="Saída",FluxoCaixa1013151419[[#This Row],[R$ (Valores)]]*-1,FluxoCaixa1013151419[[#This Row],[R$ (Valores)]])</f>
        <v>-816.73</v>
      </c>
    </row>
    <row r="553" spans="2:12">
      <c r="B553" s="48" t="s">
        <v>2477</v>
      </c>
      <c r="C553" s="48" t="s">
        <v>2419</v>
      </c>
      <c r="D553" s="16">
        <v>46132</v>
      </c>
      <c r="E553" s="48" t="s">
        <v>2496</v>
      </c>
      <c r="F553" s="17" t="s">
        <v>2</v>
      </c>
      <c r="G553" s="17" t="s">
        <v>28</v>
      </c>
      <c r="H553" s="17" t="s">
        <v>1186</v>
      </c>
      <c r="I553" s="21">
        <v>1107.0899999999999</v>
      </c>
      <c r="J553" s="17" t="s">
        <v>525</v>
      </c>
      <c r="K553" s="20">
        <f>IF(FluxoCaixa1013151419[[#This Row],[Movimento ]]="Saldo Inicial",FluxoCaixa1013151419[[#This Row],[R$ (Valores)]],K552+FluxoCaixa1013151419[[#This Row],[Valores Receitas / Despesas]])</f>
        <v>-11964.29000000001</v>
      </c>
      <c r="L553" s="20">
        <f>IF(FluxoCaixa1013151419[[#This Row],[Entrada / Saída]]="Saída",FluxoCaixa1013151419[[#This Row],[R$ (Valores)]]*-1,FluxoCaixa1013151419[[#This Row],[R$ (Valores)]])</f>
        <v>-1107.0899999999999</v>
      </c>
    </row>
    <row r="554" spans="2:12">
      <c r="B554" s="48" t="s">
        <v>2477</v>
      </c>
      <c r="C554" s="48" t="s">
        <v>2419</v>
      </c>
      <c r="D554" s="16">
        <v>46132</v>
      </c>
      <c r="E554" s="48" t="s">
        <v>2496</v>
      </c>
      <c r="F554" s="17" t="s">
        <v>2</v>
      </c>
      <c r="G554" s="17" t="s">
        <v>28</v>
      </c>
      <c r="H554" s="17" t="s">
        <v>2786</v>
      </c>
      <c r="I554" s="21">
        <v>816.73</v>
      </c>
      <c r="J554" s="17" t="s">
        <v>525</v>
      </c>
      <c r="K554" s="20">
        <f>IF(FluxoCaixa1013151419[[#This Row],[Movimento ]]="Saldo Inicial",FluxoCaixa1013151419[[#This Row],[R$ (Valores)]],K553+FluxoCaixa1013151419[[#This Row],[Valores Receitas / Despesas]])</f>
        <v>-12781.02000000001</v>
      </c>
      <c r="L554" s="20">
        <f>IF(FluxoCaixa1013151419[[#This Row],[Entrada / Saída]]="Saída",FluxoCaixa1013151419[[#This Row],[R$ (Valores)]]*-1,FluxoCaixa1013151419[[#This Row],[R$ (Valores)]])</f>
        <v>-816.73</v>
      </c>
    </row>
    <row r="555" spans="2:12">
      <c r="B555" s="48" t="s">
        <v>2477</v>
      </c>
      <c r="C555" s="48" t="s">
        <v>2419</v>
      </c>
      <c r="D555" s="16">
        <v>46132</v>
      </c>
      <c r="E555" s="48" t="s">
        <v>2417</v>
      </c>
      <c r="F555" s="17" t="s">
        <v>2</v>
      </c>
      <c r="G555" s="17" t="s">
        <v>28</v>
      </c>
      <c r="H555" s="17" t="s">
        <v>2787</v>
      </c>
      <c r="I555" s="21">
        <v>757.68</v>
      </c>
      <c r="J555" s="17" t="s">
        <v>525</v>
      </c>
      <c r="K555" s="20">
        <f>IF(FluxoCaixa1013151419[[#This Row],[Movimento ]]="Saldo Inicial",FluxoCaixa1013151419[[#This Row],[R$ (Valores)]],K554+FluxoCaixa1013151419[[#This Row],[Valores Receitas / Despesas]])</f>
        <v>-13538.70000000001</v>
      </c>
      <c r="L555" s="20">
        <f>IF(FluxoCaixa1013151419[[#This Row],[Entrada / Saída]]="Saída",FluxoCaixa1013151419[[#This Row],[R$ (Valores)]]*-1,FluxoCaixa1013151419[[#This Row],[R$ (Valores)]])</f>
        <v>-757.68</v>
      </c>
    </row>
    <row r="556" spans="2:12">
      <c r="B556" s="48" t="s">
        <v>2477</v>
      </c>
      <c r="C556" s="48" t="s">
        <v>2419</v>
      </c>
      <c r="D556" s="16">
        <v>46132</v>
      </c>
      <c r="E556" s="48" t="s">
        <v>2417</v>
      </c>
      <c r="F556" s="17" t="s">
        <v>2</v>
      </c>
      <c r="G556" s="17" t="s">
        <v>28</v>
      </c>
      <c r="H556" s="17" t="s">
        <v>2785</v>
      </c>
      <c r="I556" s="21">
        <v>1019.1</v>
      </c>
      <c r="J556" s="17" t="s">
        <v>525</v>
      </c>
      <c r="K556" s="20">
        <f>IF(FluxoCaixa1013151419[[#This Row],[Movimento ]]="Saldo Inicial",FluxoCaixa1013151419[[#This Row],[R$ (Valores)]],K555+FluxoCaixa1013151419[[#This Row],[Valores Receitas / Despesas]])</f>
        <v>-14557.80000000001</v>
      </c>
      <c r="L556" s="20">
        <f>IF(FluxoCaixa1013151419[[#This Row],[Entrada / Saída]]="Saída",FluxoCaixa1013151419[[#This Row],[R$ (Valores)]]*-1,FluxoCaixa1013151419[[#This Row],[R$ (Valores)]])</f>
        <v>-1019.1</v>
      </c>
    </row>
    <row r="557" spans="2:12">
      <c r="B557" s="48" t="s">
        <v>2477</v>
      </c>
      <c r="C557" s="48" t="s">
        <v>2419</v>
      </c>
      <c r="D557" s="16">
        <v>46132</v>
      </c>
      <c r="E557" s="48" t="s">
        <v>2417</v>
      </c>
      <c r="F557" s="17" t="s">
        <v>2</v>
      </c>
      <c r="G557" s="17" t="s">
        <v>28</v>
      </c>
      <c r="H557" s="17" t="s">
        <v>2321</v>
      </c>
      <c r="I557" s="21">
        <v>930.8</v>
      </c>
      <c r="J557" s="17" t="s">
        <v>525</v>
      </c>
      <c r="K557" s="20">
        <f>IF(FluxoCaixa1013151419[[#This Row],[Movimento ]]="Saldo Inicial",FluxoCaixa1013151419[[#This Row],[R$ (Valores)]],K556+FluxoCaixa1013151419[[#This Row],[Valores Receitas / Despesas]])</f>
        <v>-15488.600000000009</v>
      </c>
      <c r="L557" s="20">
        <f>IF(FluxoCaixa1013151419[[#This Row],[Entrada / Saída]]="Saída",FluxoCaixa1013151419[[#This Row],[R$ (Valores)]]*-1,FluxoCaixa1013151419[[#This Row],[R$ (Valores)]])</f>
        <v>-930.8</v>
      </c>
    </row>
    <row r="558" spans="2:12">
      <c r="B558" s="48" t="s">
        <v>2477</v>
      </c>
      <c r="C558" s="48" t="s">
        <v>2419</v>
      </c>
      <c r="D558" s="16">
        <v>46132</v>
      </c>
      <c r="E558" s="48" t="s">
        <v>2496</v>
      </c>
      <c r="F558" s="17" t="s">
        <v>2</v>
      </c>
      <c r="G558" s="17" t="s">
        <v>70</v>
      </c>
      <c r="H558" s="17" t="s">
        <v>396</v>
      </c>
      <c r="I558" s="21">
        <v>2000</v>
      </c>
      <c r="J558" s="17" t="s">
        <v>525</v>
      </c>
      <c r="K558" s="20">
        <f>IF(FluxoCaixa1013151419[[#This Row],[Movimento ]]="Saldo Inicial",FluxoCaixa1013151419[[#This Row],[R$ (Valores)]],K557+FluxoCaixa1013151419[[#This Row],[Valores Receitas / Despesas]])</f>
        <v>-17488.600000000009</v>
      </c>
      <c r="L558" s="20">
        <f>IF(FluxoCaixa1013151419[[#This Row],[Entrada / Saída]]="Saída",FluxoCaixa1013151419[[#This Row],[R$ (Valores)]]*-1,FluxoCaixa1013151419[[#This Row],[R$ (Valores)]])</f>
        <v>-2000</v>
      </c>
    </row>
    <row r="559" spans="2:12">
      <c r="B559" s="48" t="s">
        <v>2477</v>
      </c>
      <c r="C559" s="48" t="s">
        <v>2419</v>
      </c>
      <c r="D559" s="16">
        <v>46132</v>
      </c>
      <c r="E559" s="48" t="s">
        <v>2496</v>
      </c>
      <c r="F559" s="17" t="s">
        <v>2</v>
      </c>
      <c r="G559" s="17" t="s">
        <v>70</v>
      </c>
      <c r="H559" s="17" t="s">
        <v>2353</v>
      </c>
      <c r="I559" s="21">
        <v>4000</v>
      </c>
      <c r="J559" s="17" t="s">
        <v>525</v>
      </c>
      <c r="K559" s="20">
        <f>IF(FluxoCaixa1013151419[[#This Row],[Movimento ]]="Saldo Inicial",FluxoCaixa1013151419[[#This Row],[R$ (Valores)]],K558+FluxoCaixa1013151419[[#This Row],[Valores Receitas / Despesas]])</f>
        <v>-21488.600000000009</v>
      </c>
      <c r="L559" s="20">
        <f>IF(FluxoCaixa1013151419[[#This Row],[Entrada / Saída]]="Saída",FluxoCaixa1013151419[[#This Row],[R$ (Valores)]]*-1,FluxoCaixa1013151419[[#This Row],[R$ (Valores)]])</f>
        <v>-4000</v>
      </c>
    </row>
    <row r="560" spans="2:12">
      <c r="B560" s="48" t="s">
        <v>2477</v>
      </c>
      <c r="C560" s="48" t="s">
        <v>2419</v>
      </c>
      <c r="D560" s="16">
        <v>46132</v>
      </c>
      <c r="E560" s="48" t="s">
        <v>2417</v>
      </c>
      <c r="F560" s="17" t="s">
        <v>2</v>
      </c>
      <c r="G560" s="17" t="s">
        <v>70</v>
      </c>
      <c r="H560" s="17" t="s">
        <v>2788</v>
      </c>
      <c r="I560" s="21">
        <v>3000</v>
      </c>
      <c r="J560" s="17" t="s">
        <v>525</v>
      </c>
      <c r="K560" s="20">
        <f>IF(FluxoCaixa1013151419[[#This Row],[Movimento ]]="Saldo Inicial",FluxoCaixa1013151419[[#This Row],[R$ (Valores)]],K559+FluxoCaixa1013151419[[#This Row],[Valores Receitas / Despesas]])</f>
        <v>-24488.600000000009</v>
      </c>
      <c r="L560" s="20">
        <f>IF(FluxoCaixa1013151419[[#This Row],[Entrada / Saída]]="Saída",FluxoCaixa1013151419[[#This Row],[R$ (Valores)]]*-1,FluxoCaixa1013151419[[#This Row],[R$ (Valores)]])</f>
        <v>-3000</v>
      </c>
    </row>
    <row r="561" spans="2:12">
      <c r="B561" s="48" t="s">
        <v>2477</v>
      </c>
      <c r="C561" s="48" t="s">
        <v>2419</v>
      </c>
      <c r="D561" s="16">
        <v>46132</v>
      </c>
      <c r="E561" s="48" t="s">
        <v>2417</v>
      </c>
      <c r="F561" s="17" t="s">
        <v>2</v>
      </c>
      <c r="G561" s="17" t="s">
        <v>70</v>
      </c>
      <c r="H561" s="17" t="s">
        <v>2789</v>
      </c>
      <c r="I561" s="21">
        <v>1000</v>
      </c>
      <c r="J561" s="17" t="s">
        <v>525</v>
      </c>
      <c r="K561" s="20">
        <f>IF(FluxoCaixa1013151419[[#This Row],[Movimento ]]="Saldo Inicial",FluxoCaixa1013151419[[#This Row],[R$ (Valores)]],K560+FluxoCaixa1013151419[[#This Row],[Valores Receitas / Despesas]])</f>
        <v>-25488.600000000009</v>
      </c>
      <c r="L561" s="20">
        <f>IF(FluxoCaixa1013151419[[#This Row],[Entrada / Saída]]="Saída",FluxoCaixa1013151419[[#This Row],[R$ (Valores)]]*-1,FluxoCaixa1013151419[[#This Row],[R$ (Valores)]])</f>
        <v>-1000</v>
      </c>
    </row>
    <row r="562" spans="2:12">
      <c r="B562" s="48" t="s">
        <v>2477</v>
      </c>
      <c r="C562" s="48" t="s">
        <v>2419</v>
      </c>
      <c r="D562" s="16">
        <v>46132</v>
      </c>
      <c r="E562" s="48" t="s">
        <v>2496</v>
      </c>
      <c r="F562" s="17" t="s">
        <v>2</v>
      </c>
      <c r="G562" s="17" t="s">
        <v>70</v>
      </c>
      <c r="H562" s="17" t="s">
        <v>2790</v>
      </c>
      <c r="I562" s="21">
        <v>4000</v>
      </c>
      <c r="J562" s="17" t="s">
        <v>525</v>
      </c>
      <c r="K562" s="20">
        <f>IF(FluxoCaixa1013151419[[#This Row],[Movimento ]]="Saldo Inicial",FluxoCaixa1013151419[[#This Row],[R$ (Valores)]],K561+FluxoCaixa1013151419[[#This Row],[Valores Receitas / Despesas]])</f>
        <v>-29488.600000000009</v>
      </c>
      <c r="L562" s="20">
        <f>IF(FluxoCaixa1013151419[[#This Row],[Entrada / Saída]]="Saída",FluxoCaixa1013151419[[#This Row],[R$ (Valores)]]*-1,FluxoCaixa1013151419[[#This Row],[R$ (Valores)]])</f>
        <v>-4000</v>
      </c>
    </row>
    <row r="563" spans="2:12">
      <c r="B563" s="48" t="s">
        <v>2477</v>
      </c>
      <c r="C563" s="48" t="s">
        <v>2419</v>
      </c>
      <c r="D563" s="16">
        <v>46132</v>
      </c>
      <c r="E563" s="48" t="s">
        <v>2496</v>
      </c>
      <c r="F563" s="17" t="s">
        <v>2</v>
      </c>
      <c r="G563" s="17" t="s">
        <v>70</v>
      </c>
      <c r="H563" s="17" t="s">
        <v>2652</v>
      </c>
      <c r="I563" s="21">
        <v>600</v>
      </c>
      <c r="J563" s="17" t="s">
        <v>525</v>
      </c>
      <c r="K563" s="20">
        <f>IF(FluxoCaixa1013151419[[#This Row],[Movimento ]]="Saldo Inicial",FluxoCaixa1013151419[[#This Row],[R$ (Valores)]],K562+FluxoCaixa1013151419[[#This Row],[Valores Receitas / Despesas]])</f>
        <v>-30088.600000000009</v>
      </c>
      <c r="L563" s="20">
        <f>IF(FluxoCaixa1013151419[[#This Row],[Entrada / Saída]]="Saída",FluxoCaixa1013151419[[#This Row],[R$ (Valores)]]*-1,FluxoCaixa1013151419[[#This Row],[R$ (Valores)]])</f>
        <v>-600</v>
      </c>
    </row>
    <row r="564" spans="2:12">
      <c r="B564" s="48" t="s">
        <v>2477</v>
      </c>
      <c r="C564" s="48" t="s">
        <v>2419</v>
      </c>
      <c r="D564" s="16">
        <v>46132</v>
      </c>
      <c r="E564" s="48" t="s">
        <v>2791</v>
      </c>
      <c r="F564" s="17" t="s">
        <v>2</v>
      </c>
      <c r="G564" s="17" t="s">
        <v>70</v>
      </c>
      <c r="H564" s="17" t="s">
        <v>2447</v>
      </c>
      <c r="I564" s="21">
        <v>4800</v>
      </c>
      <c r="J564" s="17" t="s">
        <v>525</v>
      </c>
      <c r="K564" s="20">
        <f>IF(FluxoCaixa1013151419[[#This Row],[Movimento ]]="Saldo Inicial",FluxoCaixa1013151419[[#This Row],[R$ (Valores)]],K563+FluxoCaixa1013151419[[#This Row],[Valores Receitas / Despesas]])</f>
        <v>-34888.600000000006</v>
      </c>
      <c r="L564" s="20">
        <f>IF(FluxoCaixa1013151419[[#This Row],[Entrada / Saída]]="Saída",FluxoCaixa1013151419[[#This Row],[R$ (Valores)]]*-1,FluxoCaixa1013151419[[#This Row],[R$ (Valores)]])</f>
        <v>-4800</v>
      </c>
    </row>
    <row r="565" spans="2:12">
      <c r="B565" s="48" t="s">
        <v>2477</v>
      </c>
      <c r="C565" s="48" t="s">
        <v>2419</v>
      </c>
      <c r="D565" s="16">
        <v>46132</v>
      </c>
      <c r="E565" s="48" t="s">
        <v>2496</v>
      </c>
      <c r="F565" s="17" t="s">
        <v>2</v>
      </c>
      <c r="G565" s="17" t="s">
        <v>70</v>
      </c>
      <c r="H565" s="17" t="s">
        <v>2147</v>
      </c>
      <c r="I565" s="21">
        <v>800</v>
      </c>
      <c r="J565" s="17" t="s">
        <v>525</v>
      </c>
      <c r="K565" s="20">
        <f>IF(FluxoCaixa1013151419[[#This Row],[Movimento ]]="Saldo Inicial",FluxoCaixa1013151419[[#This Row],[R$ (Valores)]],K564+FluxoCaixa1013151419[[#This Row],[Valores Receitas / Despesas]])</f>
        <v>-35688.600000000006</v>
      </c>
      <c r="L565" s="20">
        <f>IF(FluxoCaixa1013151419[[#This Row],[Entrada / Saída]]="Saída",FluxoCaixa1013151419[[#This Row],[R$ (Valores)]]*-1,FluxoCaixa1013151419[[#This Row],[R$ (Valores)]])</f>
        <v>-800</v>
      </c>
    </row>
    <row r="566" spans="2:12">
      <c r="B566" s="48" t="s">
        <v>2477</v>
      </c>
      <c r="C566" s="48" t="s">
        <v>2419</v>
      </c>
      <c r="D566" s="16">
        <v>46132</v>
      </c>
      <c r="E566" s="48" t="s">
        <v>2496</v>
      </c>
      <c r="F566" s="17" t="s">
        <v>2</v>
      </c>
      <c r="G566" s="17" t="s">
        <v>70</v>
      </c>
      <c r="H566" s="17" t="s">
        <v>2792</v>
      </c>
      <c r="I566" s="21">
        <v>1500</v>
      </c>
      <c r="J566" s="17" t="s">
        <v>525</v>
      </c>
      <c r="K566" s="20">
        <f>IF(FluxoCaixa1013151419[[#This Row],[Movimento ]]="Saldo Inicial",FluxoCaixa1013151419[[#This Row],[R$ (Valores)]],K565+FluxoCaixa1013151419[[#This Row],[Valores Receitas / Despesas]])</f>
        <v>-37188.600000000006</v>
      </c>
      <c r="L566" s="20">
        <f>IF(FluxoCaixa1013151419[[#This Row],[Entrada / Saída]]="Saída",FluxoCaixa1013151419[[#This Row],[R$ (Valores)]]*-1,FluxoCaixa1013151419[[#This Row],[R$ (Valores)]])</f>
        <v>-1500</v>
      </c>
    </row>
    <row r="567" spans="2:12">
      <c r="B567" s="48" t="s">
        <v>2477</v>
      </c>
      <c r="C567" s="48" t="s">
        <v>2419</v>
      </c>
      <c r="D567" s="16">
        <v>46132</v>
      </c>
      <c r="E567" s="48" t="s">
        <v>2496</v>
      </c>
      <c r="F567" s="17" t="s">
        <v>2</v>
      </c>
      <c r="G567" s="17" t="s">
        <v>70</v>
      </c>
      <c r="H567" s="17" t="s">
        <v>1178</v>
      </c>
      <c r="I567" s="21">
        <v>2000</v>
      </c>
      <c r="J567" s="17" t="s">
        <v>525</v>
      </c>
      <c r="K567" s="20">
        <f>IF(FluxoCaixa1013151419[[#This Row],[Movimento ]]="Saldo Inicial",FluxoCaixa1013151419[[#This Row],[R$ (Valores)]],K566+FluxoCaixa1013151419[[#This Row],[Valores Receitas / Despesas]])</f>
        <v>-39188.600000000006</v>
      </c>
      <c r="L567" s="20">
        <f>IF(FluxoCaixa1013151419[[#This Row],[Entrada / Saída]]="Saída",FluxoCaixa1013151419[[#This Row],[R$ (Valores)]]*-1,FluxoCaixa1013151419[[#This Row],[R$ (Valores)]])</f>
        <v>-2000</v>
      </c>
    </row>
    <row r="568" spans="2:12">
      <c r="B568" s="48" t="s">
        <v>2477</v>
      </c>
      <c r="C568" s="48" t="s">
        <v>2419</v>
      </c>
      <c r="D568" s="16">
        <v>46132</v>
      </c>
      <c r="E568" s="48" t="s">
        <v>2496</v>
      </c>
      <c r="F568" s="17" t="s">
        <v>2</v>
      </c>
      <c r="G568" s="17" t="s">
        <v>70</v>
      </c>
      <c r="H568" s="17" t="s">
        <v>2350</v>
      </c>
      <c r="I568" s="21">
        <v>800</v>
      </c>
      <c r="J568" s="17" t="s">
        <v>525</v>
      </c>
      <c r="K568" s="20">
        <f>IF(FluxoCaixa1013151419[[#This Row],[Movimento ]]="Saldo Inicial",FluxoCaixa1013151419[[#This Row],[R$ (Valores)]],K567+FluxoCaixa1013151419[[#This Row],[Valores Receitas / Despesas]])</f>
        <v>-39988.600000000006</v>
      </c>
      <c r="L568" s="20">
        <f>IF(FluxoCaixa1013151419[[#This Row],[Entrada / Saída]]="Saída",FluxoCaixa1013151419[[#This Row],[R$ (Valores)]]*-1,FluxoCaixa1013151419[[#This Row],[R$ (Valores)]])</f>
        <v>-800</v>
      </c>
    </row>
    <row r="569" spans="2:12">
      <c r="B569" s="48" t="s">
        <v>2477</v>
      </c>
      <c r="C569" s="48" t="s">
        <v>2419</v>
      </c>
      <c r="D569" s="16">
        <v>46132</v>
      </c>
      <c r="E569" s="48" t="s">
        <v>2496</v>
      </c>
      <c r="F569" s="17" t="s">
        <v>2</v>
      </c>
      <c r="G569" s="17" t="s">
        <v>70</v>
      </c>
      <c r="H569" s="17" t="s">
        <v>2351</v>
      </c>
      <c r="I569" s="21">
        <v>200</v>
      </c>
      <c r="J569" s="17" t="s">
        <v>525</v>
      </c>
      <c r="K569" s="20">
        <f>IF(FluxoCaixa1013151419[[#This Row],[Movimento ]]="Saldo Inicial",FluxoCaixa1013151419[[#This Row],[R$ (Valores)]],K568+FluxoCaixa1013151419[[#This Row],[Valores Receitas / Despesas]])</f>
        <v>-40188.600000000006</v>
      </c>
      <c r="L569" s="20">
        <f>IF(FluxoCaixa1013151419[[#This Row],[Entrada / Saída]]="Saída",FluxoCaixa1013151419[[#This Row],[R$ (Valores)]]*-1,FluxoCaixa1013151419[[#This Row],[R$ (Valores)]])</f>
        <v>-200</v>
      </c>
    </row>
    <row r="570" spans="2:12">
      <c r="B570" s="48" t="s">
        <v>2477</v>
      </c>
      <c r="C570" s="48" t="s">
        <v>2419</v>
      </c>
      <c r="D570" s="16">
        <v>46132</v>
      </c>
      <c r="E570" s="48" t="s">
        <v>2496</v>
      </c>
      <c r="F570" s="17" t="s">
        <v>2</v>
      </c>
      <c r="G570" s="17" t="s">
        <v>70</v>
      </c>
      <c r="H570" s="17" t="s">
        <v>1189</v>
      </c>
      <c r="I570" s="21">
        <v>2000</v>
      </c>
      <c r="J570" s="17" t="s">
        <v>525</v>
      </c>
      <c r="K570" s="20">
        <f>IF(FluxoCaixa1013151419[[#This Row],[Movimento ]]="Saldo Inicial",FluxoCaixa1013151419[[#This Row],[R$ (Valores)]],K569+FluxoCaixa1013151419[[#This Row],[Valores Receitas / Despesas]])</f>
        <v>-42188.600000000006</v>
      </c>
      <c r="L570" s="20">
        <f>IF(FluxoCaixa1013151419[[#This Row],[Entrada / Saída]]="Saída",FluxoCaixa1013151419[[#This Row],[R$ (Valores)]]*-1,FluxoCaixa1013151419[[#This Row],[R$ (Valores)]])</f>
        <v>-2000</v>
      </c>
    </row>
    <row r="571" spans="2:12">
      <c r="B571" s="48" t="s">
        <v>2477</v>
      </c>
      <c r="C571" s="48" t="s">
        <v>2419</v>
      </c>
      <c r="D571" s="16">
        <v>46132</v>
      </c>
      <c r="E571" s="48" t="s">
        <v>2496</v>
      </c>
      <c r="F571" s="17" t="s">
        <v>2</v>
      </c>
      <c r="G571" s="17" t="s">
        <v>70</v>
      </c>
      <c r="H571" s="17" t="s">
        <v>1182</v>
      </c>
      <c r="I571" s="21">
        <v>600</v>
      </c>
      <c r="J571" s="17" t="s">
        <v>525</v>
      </c>
      <c r="K571" s="20">
        <f>IF(FluxoCaixa1013151419[[#This Row],[Movimento ]]="Saldo Inicial",FluxoCaixa1013151419[[#This Row],[R$ (Valores)]],K570+FluxoCaixa1013151419[[#This Row],[Valores Receitas / Despesas]])</f>
        <v>-42788.600000000006</v>
      </c>
      <c r="L571" s="20">
        <f>IF(FluxoCaixa1013151419[[#This Row],[Entrada / Saída]]="Saída",FluxoCaixa1013151419[[#This Row],[R$ (Valores)]]*-1,FluxoCaixa1013151419[[#This Row],[R$ (Valores)]])</f>
        <v>-600</v>
      </c>
    </row>
    <row r="572" spans="2:12">
      <c r="B572" s="48" t="s">
        <v>2478</v>
      </c>
      <c r="C572" s="48" t="s">
        <v>2419</v>
      </c>
      <c r="D572" s="16">
        <v>46132</v>
      </c>
      <c r="E572" s="48" t="s">
        <v>2417</v>
      </c>
      <c r="F572" s="17" t="s">
        <v>2</v>
      </c>
      <c r="G572" s="17" t="s">
        <v>519</v>
      </c>
      <c r="H572" s="17" t="s">
        <v>2793</v>
      </c>
      <c r="I572" s="21">
        <v>201</v>
      </c>
      <c r="J572" s="17" t="s">
        <v>525</v>
      </c>
      <c r="K572" s="20">
        <f>IF(FluxoCaixa1013151419[[#This Row],[Movimento ]]="Saldo Inicial",FluxoCaixa1013151419[[#This Row],[R$ (Valores)]],K571+FluxoCaixa1013151419[[#This Row],[Valores Receitas / Despesas]])</f>
        <v>-42989.600000000006</v>
      </c>
      <c r="L572" s="20">
        <f>IF(FluxoCaixa1013151419[[#This Row],[Entrada / Saída]]="Saída",FluxoCaixa1013151419[[#This Row],[R$ (Valores)]]*-1,FluxoCaixa1013151419[[#This Row],[R$ (Valores)]])</f>
        <v>-201</v>
      </c>
    </row>
    <row r="573" spans="2:12">
      <c r="B573" s="48" t="s">
        <v>2478</v>
      </c>
      <c r="C573" s="48" t="s">
        <v>2419</v>
      </c>
      <c r="D573" s="16">
        <v>46132</v>
      </c>
      <c r="E573" s="48" t="s">
        <v>2413</v>
      </c>
      <c r="F573" s="17" t="s">
        <v>2</v>
      </c>
      <c r="G573" s="17" t="s">
        <v>75</v>
      </c>
      <c r="H573" s="17" t="s">
        <v>75</v>
      </c>
      <c r="I573" s="21">
        <v>57000</v>
      </c>
      <c r="J573" s="17" t="s">
        <v>525</v>
      </c>
      <c r="K573" s="20">
        <f>IF(FluxoCaixa1013151419[[#This Row],[Movimento ]]="Saldo Inicial",FluxoCaixa1013151419[[#This Row],[R$ (Valores)]],K572+FluxoCaixa1013151419[[#This Row],[Valores Receitas / Despesas]])</f>
        <v>-99989.6</v>
      </c>
      <c r="L573" s="20">
        <f>IF(FluxoCaixa1013151419[[#This Row],[Entrada / Saída]]="Saída",FluxoCaixa1013151419[[#This Row],[R$ (Valores)]]*-1,FluxoCaixa1013151419[[#This Row],[R$ (Valores)]])</f>
        <v>-57000</v>
      </c>
    </row>
    <row r="574" spans="2:12">
      <c r="B574" s="48" t="s">
        <v>2478</v>
      </c>
      <c r="C574" s="48" t="s">
        <v>2419</v>
      </c>
      <c r="D574" s="16">
        <v>46132</v>
      </c>
      <c r="E574" s="48" t="s">
        <v>2413</v>
      </c>
      <c r="F574" s="17" t="s">
        <v>1</v>
      </c>
      <c r="G574" s="17" t="s">
        <v>9</v>
      </c>
      <c r="H574" s="17" t="s">
        <v>2770</v>
      </c>
      <c r="I574" s="21">
        <v>150000</v>
      </c>
      <c r="J574" s="17" t="s">
        <v>525</v>
      </c>
      <c r="K574" s="20">
        <f>IF(FluxoCaixa1013151419[[#This Row],[Movimento ]]="Saldo Inicial",FluxoCaixa1013151419[[#This Row],[R$ (Valores)]],K573+FluxoCaixa1013151419[[#This Row],[Valores Receitas / Despesas]])</f>
        <v>50010.399999999994</v>
      </c>
      <c r="L574" s="20">
        <f>IF(FluxoCaixa1013151419[[#This Row],[Entrada / Saída]]="Saída",FluxoCaixa1013151419[[#This Row],[R$ (Valores)]]*-1,FluxoCaixa1013151419[[#This Row],[R$ (Valores)]])</f>
        <v>150000</v>
      </c>
    </row>
    <row r="575" spans="2:12">
      <c r="B575" s="48" t="s">
        <v>2478</v>
      </c>
      <c r="C575" s="48" t="s">
        <v>2419</v>
      </c>
      <c r="D575" s="16">
        <v>46132</v>
      </c>
      <c r="E575" s="48" t="s">
        <v>2417</v>
      </c>
      <c r="F575" s="17" t="s">
        <v>2</v>
      </c>
      <c r="G575" s="17" t="s">
        <v>61</v>
      </c>
      <c r="H575" s="17" t="s">
        <v>2794</v>
      </c>
      <c r="I575" s="21">
        <v>700</v>
      </c>
      <c r="J575" s="17" t="s">
        <v>525</v>
      </c>
      <c r="K575" s="20">
        <f>IF(FluxoCaixa1013151419[[#This Row],[Movimento ]]="Saldo Inicial",FluxoCaixa1013151419[[#This Row],[R$ (Valores)]],K574+FluxoCaixa1013151419[[#This Row],[Valores Receitas / Despesas]])</f>
        <v>49310.399999999994</v>
      </c>
      <c r="L575" s="20">
        <f>IF(FluxoCaixa1013151419[[#This Row],[Entrada / Saída]]="Saída",FluxoCaixa1013151419[[#This Row],[R$ (Valores)]]*-1,FluxoCaixa1013151419[[#This Row],[R$ (Valores)]])</f>
        <v>-700</v>
      </c>
    </row>
    <row r="576" spans="2:12">
      <c r="B576" s="48" t="s">
        <v>2478</v>
      </c>
      <c r="C576" s="48" t="s">
        <v>2419</v>
      </c>
      <c r="D576" s="16">
        <v>46132</v>
      </c>
      <c r="E576" s="48" t="s">
        <v>2417</v>
      </c>
      <c r="F576" s="17" t="s">
        <v>2</v>
      </c>
      <c r="G576" s="17" t="s">
        <v>70</v>
      </c>
      <c r="H576" s="17" t="s">
        <v>2795</v>
      </c>
      <c r="I576" s="21">
        <v>2300</v>
      </c>
      <c r="J576" s="17" t="s">
        <v>525</v>
      </c>
      <c r="K576" s="20">
        <f>IF(FluxoCaixa1013151419[[#This Row],[Movimento ]]="Saldo Inicial",FluxoCaixa1013151419[[#This Row],[R$ (Valores)]],K575+FluxoCaixa1013151419[[#This Row],[Valores Receitas / Despesas]])</f>
        <v>47010.399999999994</v>
      </c>
      <c r="L576" s="20">
        <f>IF(FluxoCaixa1013151419[[#This Row],[Entrada / Saída]]="Saída",FluxoCaixa1013151419[[#This Row],[R$ (Valores)]]*-1,FluxoCaixa1013151419[[#This Row],[R$ (Valores)]])</f>
        <v>-2300</v>
      </c>
    </row>
    <row r="577" spans="2:12">
      <c r="B577" s="48" t="s">
        <v>2478</v>
      </c>
      <c r="C577" s="48" t="s">
        <v>2419</v>
      </c>
      <c r="D577" s="16">
        <v>46134</v>
      </c>
      <c r="E577" s="48" t="s">
        <v>2413</v>
      </c>
      <c r="F577" s="17" t="s">
        <v>2</v>
      </c>
      <c r="G577" s="17" t="s">
        <v>15</v>
      </c>
      <c r="H577" s="17" t="s">
        <v>2497</v>
      </c>
      <c r="I577" s="21">
        <v>4.8</v>
      </c>
      <c r="J577" s="17" t="s">
        <v>525</v>
      </c>
      <c r="K577" s="20">
        <f>IF(FluxoCaixa1013151419[[#This Row],[Movimento ]]="Saldo Inicial",FluxoCaixa1013151419[[#This Row],[R$ (Valores)]],K576+FluxoCaixa1013151419[[#This Row],[Valores Receitas / Despesas]])</f>
        <v>47005.599999999991</v>
      </c>
      <c r="L577" s="20">
        <f>IF(FluxoCaixa1013151419[[#This Row],[Entrada / Saída]]="Saída",FluxoCaixa1013151419[[#This Row],[R$ (Valores)]]*-1,FluxoCaixa1013151419[[#This Row],[R$ (Valores)]])</f>
        <v>-4.8</v>
      </c>
    </row>
    <row r="578" spans="2:12">
      <c r="B578" s="48" t="s">
        <v>2478</v>
      </c>
      <c r="C578" s="48" t="s">
        <v>2419</v>
      </c>
      <c r="D578" s="16">
        <v>46134</v>
      </c>
      <c r="E578" s="48" t="s">
        <v>2413</v>
      </c>
      <c r="F578" s="17" t="s">
        <v>2</v>
      </c>
      <c r="G578" s="17" t="s">
        <v>70</v>
      </c>
      <c r="H578" s="17" t="s">
        <v>2805</v>
      </c>
      <c r="I578" s="21">
        <v>650</v>
      </c>
      <c r="J578" s="17" t="s">
        <v>525</v>
      </c>
      <c r="K578" s="20">
        <f>IF(FluxoCaixa1013151419[[#This Row],[Movimento ]]="Saldo Inicial",FluxoCaixa1013151419[[#This Row],[R$ (Valores)]],K577+FluxoCaixa1013151419[[#This Row],[Valores Receitas / Despesas]])</f>
        <v>46355.599999999991</v>
      </c>
      <c r="L578" s="20">
        <f>IF(FluxoCaixa1013151419[[#This Row],[Entrada / Saída]]="Saída",FluxoCaixa1013151419[[#This Row],[R$ (Valores)]]*-1,FluxoCaixa1013151419[[#This Row],[R$ (Valores)]])</f>
        <v>-650</v>
      </c>
    </row>
    <row r="579" spans="2:12">
      <c r="B579" s="48" t="s">
        <v>2478</v>
      </c>
      <c r="C579" s="48" t="s">
        <v>2419</v>
      </c>
      <c r="D579" s="16">
        <v>46134</v>
      </c>
      <c r="E579" s="48" t="s">
        <v>2413</v>
      </c>
      <c r="F579" s="17" t="s">
        <v>2</v>
      </c>
      <c r="G579" s="17" t="s">
        <v>26</v>
      </c>
      <c r="H579" s="17" t="s">
        <v>2806</v>
      </c>
      <c r="I579" s="21">
        <v>902.5</v>
      </c>
      <c r="J579" s="17" t="s">
        <v>525</v>
      </c>
      <c r="K579" s="20">
        <f>IF(FluxoCaixa1013151419[[#This Row],[Movimento ]]="Saldo Inicial",FluxoCaixa1013151419[[#This Row],[R$ (Valores)]],K578+FluxoCaixa1013151419[[#This Row],[Valores Receitas / Despesas]])</f>
        <v>45453.099999999991</v>
      </c>
      <c r="L579" s="20">
        <f>IF(FluxoCaixa1013151419[[#This Row],[Entrada / Saída]]="Saída",FluxoCaixa1013151419[[#This Row],[R$ (Valores)]]*-1,FluxoCaixa1013151419[[#This Row],[R$ (Valores)]])</f>
        <v>-902.5</v>
      </c>
    </row>
    <row r="580" spans="2:12">
      <c r="B580" s="48" t="s">
        <v>2477</v>
      </c>
      <c r="C580" s="48" t="s">
        <v>2419</v>
      </c>
      <c r="D580" s="16">
        <v>46134</v>
      </c>
      <c r="E580" s="48" t="s">
        <v>2413</v>
      </c>
      <c r="F580" s="17" t="s">
        <v>2</v>
      </c>
      <c r="G580" s="17" t="s">
        <v>507</v>
      </c>
      <c r="H580" s="17" t="s">
        <v>2048</v>
      </c>
      <c r="I580" s="21">
        <v>135.16999999999999</v>
      </c>
      <c r="J580" s="17" t="s">
        <v>525</v>
      </c>
      <c r="K580" s="20">
        <f>IF(FluxoCaixa1013151419[[#This Row],[Movimento ]]="Saldo Inicial",FluxoCaixa1013151419[[#This Row],[R$ (Valores)]],K579+FluxoCaixa1013151419[[#This Row],[Valores Receitas / Despesas]])</f>
        <v>45317.929999999993</v>
      </c>
      <c r="L580" s="20">
        <f>IF(FluxoCaixa1013151419[[#This Row],[Entrada / Saída]]="Saída",FluxoCaixa1013151419[[#This Row],[R$ (Valores)]]*-1,FluxoCaixa1013151419[[#This Row],[R$ (Valores)]])</f>
        <v>-135.16999999999999</v>
      </c>
    </row>
    <row r="581" spans="2:12">
      <c r="B581" s="48" t="s">
        <v>2477</v>
      </c>
      <c r="C581" s="48" t="s">
        <v>2419</v>
      </c>
      <c r="D581" s="16">
        <v>46134</v>
      </c>
      <c r="E581" s="48" t="s">
        <v>2413</v>
      </c>
      <c r="F581" s="17" t="s">
        <v>2</v>
      </c>
      <c r="G581" s="17" t="s">
        <v>431</v>
      </c>
      <c r="H581" s="17" t="s">
        <v>2807</v>
      </c>
      <c r="I581" s="21">
        <v>78.09</v>
      </c>
      <c r="J581" s="17" t="s">
        <v>525</v>
      </c>
      <c r="K581" s="20">
        <f>IF(FluxoCaixa1013151419[[#This Row],[Movimento ]]="Saldo Inicial",FluxoCaixa1013151419[[#This Row],[R$ (Valores)]],K580+FluxoCaixa1013151419[[#This Row],[Valores Receitas / Despesas]])</f>
        <v>45239.839999999997</v>
      </c>
      <c r="L581" s="20">
        <f>IF(FluxoCaixa1013151419[[#This Row],[Entrada / Saída]]="Saída",FluxoCaixa1013151419[[#This Row],[R$ (Valores)]]*-1,FluxoCaixa1013151419[[#This Row],[R$ (Valores)]])</f>
        <v>-78.09</v>
      </c>
    </row>
    <row r="582" spans="2:12">
      <c r="B582" s="48" t="s">
        <v>2477</v>
      </c>
      <c r="C582" s="48" t="s">
        <v>2419</v>
      </c>
      <c r="D582" s="16">
        <v>46134</v>
      </c>
      <c r="E582" s="48" t="s">
        <v>2413</v>
      </c>
      <c r="F582" s="17" t="s">
        <v>2</v>
      </c>
      <c r="G582" s="17" t="s">
        <v>431</v>
      </c>
      <c r="H582" s="17" t="s">
        <v>2808</v>
      </c>
      <c r="I582" s="21">
        <v>156.19</v>
      </c>
      <c r="J582" s="17" t="s">
        <v>525</v>
      </c>
      <c r="K582" s="20">
        <f>IF(FluxoCaixa1013151419[[#This Row],[Movimento ]]="Saldo Inicial",FluxoCaixa1013151419[[#This Row],[R$ (Valores)]],K581+FluxoCaixa1013151419[[#This Row],[Valores Receitas / Despesas]])</f>
        <v>45083.649999999994</v>
      </c>
      <c r="L582" s="20">
        <f>IF(FluxoCaixa1013151419[[#This Row],[Entrada / Saída]]="Saída",FluxoCaixa1013151419[[#This Row],[R$ (Valores)]]*-1,FluxoCaixa1013151419[[#This Row],[R$ (Valores)]])</f>
        <v>-156.19</v>
      </c>
    </row>
    <row r="583" spans="2:12">
      <c r="B583" s="48" t="s">
        <v>2477</v>
      </c>
      <c r="C583" s="48" t="s">
        <v>2419</v>
      </c>
      <c r="D583" s="16">
        <v>46134</v>
      </c>
      <c r="E583" s="48" t="s">
        <v>2413</v>
      </c>
      <c r="F583" s="17" t="s">
        <v>2</v>
      </c>
      <c r="G583" s="17" t="s">
        <v>103</v>
      </c>
      <c r="H583" s="17" t="s">
        <v>2809</v>
      </c>
      <c r="I583" s="21">
        <v>205</v>
      </c>
      <c r="J583" s="17" t="s">
        <v>525</v>
      </c>
      <c r="K583" s="20">
        <f>IF(FluxoCaixa1013151419[[#This Row],[Movimento ]]="Saldo Inicial",FluxoCaixa1013151419[[#This Row],[R$ (Valores)]],K582+FluxoCaixa1013151419[[#This Row],[Valores Receitas / Despesas]])</f>
        <v>44878.649999999994</v>
      </c>
      <c r="L583" s="20">
        <f>IF(FluxoCaixa1013151419[[#This Row],[Entrada / Saída]]="Saída",FluxoCaixa1013151419[[#This Row],[R$ (Valores)]]*-1,FluxoCaixa1013151419[[#This Row],[R$ (Valores)]])</f>
        <v>-205</v>
      </c>
    </row>
    <row r="584" spans="2:12">
      <c r="B584" s="48" t="s">
        <v>2477</v>
      </c>
      <c r="C584" s="48" t="s">
        <v>2419</v>
      </c>
      <c r="D584" s="16">
        <v>46134</v>
      </c>
      <c r="E584" s="48" t="s">
        <v>2496</v>
      </c>
      <c r="F584" s="17" t="s">
        <v>2</v>
      </c>
      <c r="G584" s="17" t="s">
        <v>70</v>
      </c>
      <c r="H584" s="17" t="s">
        <v>2810</v>
      </c>
      <c r="I584" s="21">
        <v>531.41999999999996</v>
      </c>
      <c r="J584" s="17" t="s">
        <v>525</v>
      </c>
      <c r="K584" s="20">
        <f>IF(FluxoCaixa1013151419[[#This Row],[Movimento ]]="Saldo Inicial",FluxoCaixa1013151419[[#This Row],[R$ (Valores)]],K583+FluxoCaixa1013151419[[#This Row],[Valores Receitas / Despesas]])</f>
        <v>44347.229999999996</v>
      </c>
      <c r="L584" s="20">
        <f>IF(FluxoCaixa1013151419[[#This Row],[Entrada / Saída]]="Saída",FluxoCaixa1013151419[[#This Row],[R$ (Valores)]]*-1,FluxoCaixa1013151419[[#This Row],[R$ (Valores)]])</f>
        <v>-531.41999999999996</v>
      </c>
    </row>
    <row r="585" spans="2:12">
      <c r="B585" s="48" t="s">
        <v>2477</v>
      </c>
      <c r="C585" s="48" t="s">
        <v>2419</v>
      </c>
      <c r="D585" s="16">
        <v>46134</v>
      </c>
      <c r="E585" s="48" t="s">
        <v>2496</v>
      </c>
      <c r="F585" s="17" t="s">
        <v>2</v>
      </c>
      <c r="G585" s="17" t="s">
        <v>70</v>
      </c>
      <c r="H585" s="17" t="s">
        <v>2811</v>
      </c>
      <c r="I585" s="21">
        <v>200</v>
      </c>
      <c r="J585" s="17" t="s">
        <v>525</v>
      </c>
      <c r="K585" s="20">
        <f>IF(FluxoCaixa1013151419[[#This Row],[Movimento ]]="Saldo Inicial",FluxoCaixa1013151419[[#This Row],[R$ (Valores)]],K584+FluxoCaixa1013151419[[#This Row],[Valores Receitas / Despesas]])</f>
        <v>44147.229999999996</v>
      </c>
      <c r="L585" s="20">
        <f>IF(FluxoCaixa1013151419[[#This Row],[Entrada / Saída]]="Saída",FluxoCaixa1013151419[[#This Row],[R$ (Valores)]]*-1,FluxoCaixa1013151419[[#This Row],[R$ (Valores)]])</f>
        <v>-200</v>
      </c>
    </row>
    <row r="586" spans="2:12">
      <c r="B586" s="48" t="s">
        <v>2477</v>
      </c>
      <c r="C586" s="48" t="s">
        <v>2419</v>
      </c>
      <c r="D586" s="16">
        <v>46134</v>
      </c>
      <c r="E586" s="48" t="s">
        <v>2417</v>
      </c>
      <c r="F586" s="17" t="s">
        <v>2</v>
      </c>
      <c r="G586" s="17" t="s">
        <v>70</v>
      </c>
      <c r="H586" s="17" t="s">
        <v>2812</v>
      </c>
      <c r="I586" s="21">
        <v>295.93</v>
      </c>
      <c r="J586" s="17" t="s">
        <v>525</v>
      </c>
      <c r="K586" s="20">
        <f>IF(FluxoCaixa1013151419[[#This Row],[Movimento ]]="Saldo Inicial",FluxoCaixa1013151419[[#This Row],[R$ (Valores)]],K585+FluxoCaixa1013151419[[#This Row],[Valores Receitas / Despesas]])</f>
        <v>43851.299999999996</v>
      </c>
      <c r="L586" s="20">
        <f>IF(FluxoCaixa1013151419[[#This Row],[Entrada / Saída]]="Saída",FluxoCaixa1013151419[[#This Row],[R$ (Valores)]]*-1,FluxoCaixa1013151419[[#This Row],[R$ (Valores)]])</f>
        <v>-295.93</v>
      </c>
    </row>
    <row r="587" spans="2:12">
      <c r="B587" s="48" t="s">
        <v>2477</v>
      </c>
      <c r="C587" s="48" t="s">
        <v>2419</v>
      </c>
      <c r="D587" s="16">
        <v>46134</v>
      </c>
      <c r="E587" s="48" t="s">
        <v>2417</v>
      </c>
      <c r="F587" s="17" t="s">
        <v>2</v>
      </c>
      <c r="G587" s="17" t="s">
        <v>519</v>
      </c>
      <c r="H587" s="17" t="s">
        <v>603</v>
      </c>
      <c r="I587" s="21">
        <v>16333.33</v>
      </c>
      <c r="J587" s="17" t="s">
        <v>525</v>
      </c>
      <c r="K587" s="20">
        <f>IF(FluxoCaixa1013151419[[#This Row],[Movimento ]]="Saldo Inicial",FluxoCaixa1013151419[[#This Row],[R$ (Valores)]],K586+FluxoCaixa1013151419[[#This Row],[Valores Receitas / Despesas]])</f>
        <v>27517.969999999994</v>
      </c>
      <c r="L587" s="20">
        <f>IF(FluxoCaixa1013151419[[#This Row],[Entrada / Saída]]="Saída",FluxoCaixa1013151419[[#This Row],[R$ (Valores)]]*-1,FluxoCaixa1013151419[[#This Row],[R$ (Valores)]])</f>
        <v>-16333.33</v>
      </c>
    </row>
    <row r="588" spans="2:12">
      <c r="B588" s="48" t="s">
        <v>2477</v>
      </c>
      <c r="C588" s="48" t="s">
        <v>2419</v>
      </c>
      <c r="D588" s="16">
        <v>46134</v>
      </c>
      <c r="E588" s="48" t="s">
        <v>2417</v>
      </c>
      <c r="F588" s="17" t="s">
        <v>2</v>
      </c>
      <c r="G588" s="17" t="s">
        <v>519</v>
      </c>
      <c r="H588" s="17" t="s">
        <v>603</v>
      </c>
      <c r="I588" s="21">
        <v>16333.33</v>
      </c>
      <c r="J588" s="17" t="s">
        <v>525</v>
      </c>
      <c r="K588" s="20">
        <f>IF(FluxoCaixa1013151419[[#This Row],[Movimento ]]="Saldo Inicial",FluxoCaixa1013151419[[#This Row],[R$ (Valores)]],K587+FluxoCaixa1013151419[[#This Row],[Valores Receitas / Despesas]])</f>
        <v>11184.639999999994</v>
      </c>
      <c r="L588" s="20">
        <f>IF(FluxoCaixa1013151419[[#This Row],[Entrada / Saída]]="Saída",FluxoCaixa1013151419[[#This Row],[R$ (Valores)]]*-1,FluxoCaixa1013151419[[#This Row],[R$ (Valores)]])</f>
        <v>-16333.33</v>
      </c>
    </row>
    <row r="589" spans="2:12">
      <c r="B589" s="48" t="s">
        <v>2477</v>
      </c>
      <c r="C589" s="48" t="s">
        <v>2419</v>
      </c>
      <c r="D589" s="16">
        <v>46134</v>
      </c>
      <c r="E589" s="48" t="s">
        <v>2417</v>
      </c>
      <c r="F589" s="17" t="s">
        <v>2</v>
      </c>
      <c r="G589" s="17" t="s">
        <v>76</v>
      </c>
      <c r="H589" s="17" t="s">
        <v>2813</v>
      </c>
      <c r="I589" s="21">
        <v>434</v>
      </c>
      <c r="J589" s="17" t="s">
        <v>525</v>
      </c>
      <c r="K589" s="20">
        <f>IF(FluxoCaixa1013151419[[#This Row],[Movimento ]]="Saldo Inicial",FluxoCaixa1013151419[[#This Row],[R$ (Valores)]],K588+FluxoCaixa1013151419[[#This Row],[Valores Receitas / Despesas]])</f>
        <v>10750.639999999994</v>
      </c>
      <c r="L589" s="20">
        <f>IF(FluxoCaixa1013151419[[#This Row],[Entrada / Saída]]="Saída",FluxoCaixa1013151419[[#This Row],[R$ (Valores)]]*-1,FluxoCaixa1013151419[[#This Row],[R$ (Valores)]])</f>
        <v>-434</v>
      </c>
    </row>
    <row r="590" spans="2:12">
      <c r="B590" s="48" t="s">
        <v>2478</v>
      </c>
      <c r="C590" s="48" t="s">
        <v>2419</v>
      </c>
      <c r="D590" s="16">
        <v>46134</v>
      </c>
      <c r="E590" s="48" t="s">
        <v>2413</v>
      </c>
      <c r="F590" s="17" t="s">
        <v>2</v>
      </c>
      <c r="G590" s="17" t="s">
        <v>430</v>
      </c>
      <c r="H590" s="17" t="s">
        <v>2814</v>
      </c>
      <c r="I590" s="21">
        <v>13575</v>
      </c>
      <c r="J590" s="17" t="s">
        <v>525</v>
      </c>
      <c r="K590" s="20">
        <f>IF(FluxoCaixa1013151419[[#This Row],[Movimento ]]="Saldo Inicial",FluxoCaixa1013151419[[#This Row],[R$ (Valores)]],K589+FluxoCaixa1013151419[[#This Row],[Valores Receitas / Despesas]])</f>
        <v>-2824.360000000006</v>
      </c>
      <c r="L590" s="20">
        <f>IF(FluxoCaixa1013151419[[#This Row],[Entrada / Saída]]="Saída",FluxoCaixa1013151419[[#This Row],[R$ (Valores)]]*-1,FluxoCaixa1013151419[[#This Row],[R$ (Valores)]])</f>
        <v>-13575</v>
      </c>
    </row>
    <row r="591" spans="2:12">
      <c r="B591" s="48" t="s">
        <v>2478</v>
      </c>
      <c r="C591" s="48" t="s">
        <v>2419</v>
      </c>
      <c r="D591" s="16">
        <v>46134</v>
      </c>
      <c r="E591" s="48" t="s">
        <v>2413</v>
      </c>
      <c r="F591" s="17" t="s">
        <v>2</v>
      </c>
      <c r="G591" s="17" t="s">
        <v>27</v>
      </c>
      <c r="H591" s="17" t="s">
        <v>2815</v>
      </c>
      <c r="I591" s="21">
        <v>672.35</v>
      </c>
      <c r="J591" s="17" t="s">
        <v>525</v>
      </c>
      <c r="K591" s="20">
        <f>IF(FluxoCaixa1013151419[[#This Row],[Movimento ]]="Saldo Inicial",FluxoCaixa1013151419[[#This Row],[R$ (Valores)]],K590+FluxoCaixa1013151419[[#This Row],[Valores Receitas / Despesas]])</f>
        <v>-3496.7100000000059</v>
      </c>
      <c r="L591" s="20">
        <f>IF(FluxoCaixa1013151419[[#This Row],[Entrada / Saída]]="Saída",FluxoCaixa1013151419[[#This Row],[R$ (Valores)]]*-1,FluxoCaixa1013151419[[#This Row],[R$ (Valores)]])</f>
        <v>-672.35</v>
      </c>
    </row>
    <row r="592" spans="2:12">
      <c r="B592" s="48" t="s">
        <v>2478</v>
      </c>
      <c r="C592" s="48" t="s">
        <v>2419</v>
      </c>
      <c r="D592" s="16">
        <v>46134</v>
      </c>
      <c r="E592" s="48" t="s">
        <v>2413</v>
      </c>
      <c r="F592" s="17" t="s">
        <v>2</v>
      </c>
      <c r="G592" s="17" t="s">
        <v>507</v>
      </c>
      <c r="H592" s="17" t="s">
        <v>2816</v>
      </c>
      <c r="I592" s="21">
        <v>68.17</v>
      </c>
      <c r="J592" s="17" t="s">
        <v>525</v>
      </c>
      <c r="K592" s="20">
        <f>IF(FluxoCaixa1013151419[[#This Row],[Movimento ]]="Saldo Inicial",FluxoCaixa1013151419[[#This Row],[R$ (Valores)]],K591+FluxoCaixa1013151419[[#This Row],[Valores Receitas / Despesas]])</f>
        <v>-3564.880000000006</v>
      </c>
      <c r="L592" s="20">
        <f>IF(FluxoCaixa1013151419[[#This Row],[Entrada / Saída]]="Saída",FluxoCaixa1013151419[[#This Row],[R$ (Valores)]]*-1,FluxoCaixa1013151419[[#This Row],[R$ (Valores)]])</f>
        <v>-68.17</v>
      </c>
    </row>
    <row r="593" spans="2:12">
      <c r="B593" s="48" t="s">
        <v>2478</v>
      </c>
      <c r="C593" s="48" t="s">
        <v>2419</v>
      </c>
      <c r="D593" s="16">
        <v>46134</v>
      </c>
      <c r="E593" s="48" t="s">
        <v>2413</v>
      </c>
      <c r="F593" s="17" t="s">
        <v>2</v>
      </c>
      <c r="G593" s="17" t="s">
        <v>507</v>
      </c>
      <c r="H593" s="17" t="s">
        <v>2817</v>
      </c>
      <c r="I593" s="21">
        <v>68.17</v>
      </c>
      <c r="J593" s="17" t="s">
        <v>525</v>
      </c>
      <c r="K593" s="20">
        <f>IF(FluxoCaixa1013151419[[#This Row],[Movimento ]]="Saldo Inicial",FluxoCaixa1013151419[[#This Row],[R$ (Valores)]],K592+FluxoCaixa1013151419[[#This Row],[Valores Receitas / Despesas]])</f>
        <v>-3633.0500000000061</v>
      </c>
      <c r="L593" s="20">
        <f>IF(FluxoCaixa1013151419[[#This Row],[Entrada / Saída]]="Saída",FluxoCaixa1013151419[[#This Row],[R$ (Valores)]]*-1,FluxoCaixa1013151419[[#This Row],[R$ (Valores)]])</f>
        <v>-68.17</v>
      </c>
    </row>
    <row r="594" spans="2:12">
      <c r="B594" s="48" t="s">
        <v>2478</v>
      </c>
      <c r="C594" s="48" t="s">
        <v>2419</v>
      </c>
      <c r="D594" s="16">
        <v>46134</v>
      </c>
      <c r="E594" s="48" t="s">
        <v>2417</v>
      </c>
      <c r="F594" s="17" t="s">
        <v>2</v>
      </c>
      <c r="G594" s="17" t="s">
        <v>519</v>
      </c>
      <c r="H594" s="17" t="s">
        <v>2818</v>
      </c>
      <c r="I594" s="21">
        <v>203.28</v>
      </c>
      <c r="J594" s="17" t="s">
        <v>525</v>
      </c>
      <c r="K594" s="20">
        <f>IF(FluxoCaixa1013151419[[#This Row],[Movimento ]]="Saldo Inicial",FluxoCaixa1013151419[[#This Row],[R$ (Valores)]],K593+FluxoCaixa1013151419[[#This Row],[Valores Receitas / Despesas]])</f>
        <v>-3836.3300000000063</v>
      </c>
      <c r="L594" s="20">
        <f>IF(FluxoCaixa1013151419[[#This Row],[Entrada / Saída]]="Saída",FluxoCaixa1013151419[[#This Row],[R$ (Valores)]]*-1,FluxoCaixa1013151419[[#This Row],[R$ (Valores)]])</f>
        <v>-203.28</v>
      </c>
    </row>
    <row r="595" spans="2:12">
      <c r="B595" s="48" t="s">
        <v>2478</v>
      </c>
      <c r="C595" s="48" t="s">
        <v>2419</v>
      </c>
      <c r="D595" s="16">
        <v>46134</v>
      </c>
      <c r="E595" s="48" t="s">
        <v>2417</v>
      </c>
      <c r="F595" s="17" t="s">
        <v>2</v>
      </c>
      <c r="G595" s="17" t="s">
        <v>25</v>
      </c>
      <c r="H595" s="17" t="s">
        <v>2819</v>
      </c>
      <c r="I595" s="21">
        <v>60</v>
      </c>
      <c r="J595" s="17" t="s">
        <v>525</v>
      </c>
      <c r="K595" s="20">
        <f>IF(FluxoCaixa1013151419[[#This Row],[Movimento ]]="Saldo Inicial",FluxoCaixa1013151419[[#This Row],[R$ (Valores)]],K594+FluxoCaixa1013151419[[#This Row],[Valores Receitas / Despesas]])</f>
        <v>-3896.3300000000063</v>
      </c>
      <c r="L595" s="20">
        <f>IF(FluxoCaixa1013151419[[#This Row],[Entrada / Saída]]="Saída",FluxoCaixa1013151419[[#This Row],[R$ (Valores)]]*-1,FluxoCaixa1013151419[[#This Row],[R$ (Valores)]])</f>
        <v>-60</v>
      </c>
    </row>
    <row r="596" spans="2:12">
      <c r="B596" s="48" t="s">
        <v>2478</v>
      </c>
      <c r="C596" s="48" t="s">
        <v>2419</v>
      </c>
      <c r="D596" s="16">
        <v>46134</v>
      </c>
      <c r="E596" s="48" t="s">
        <v>2417</v>
      </c>
      <c r="F596" s="17" t="s">
        <v>2</v>
      </c>
      <c r="G596" s="17" t="s">
        <v>25</v>
      </c>
      <c r="H596" s="17" t="s">
        <v>2820</v>
      </c>
      <c r="I596" s="21">
        <v>320</v>
      </c>
      <c r="J596" s="17" t="s">
        <v>525</v>
      </c>
      <c r="K596" s="20">
        <f>IF(FluxoCaixa1013151419[[#This Row],[Movimento ]]="Saldo Inicial",FluxoCaixa1013151419[[#This Row],[R$ (Valores)]],K595+FluxoCaixa1013151419[[#This Row],[Valores Receitas / Despesas]])</f>
        <v>-4216.3300000000063</v>
      </c>
      <c r="L596" s="20">
        <f>IF(FluxoCaixa1013151419[[#This Row],[Entrada / Saída]]="Saída",FluxoCaixa1013151419[[#This Row],[R$ (Valores)]]*-1,FluxoCaixa1013151419[[#This Row],[R$ (Valores)]])</f>
        <v>-320</v>
      </c>
    </row>
    <row r="597" spans="2:12">
      <c r="B597" s="48" t="s">
        <v>2478</v>
      </c>
      <c r="C597" s="48" t="s">
        <v>2419</v>
      </c>
      <c r="D597" s="16">
        <v>46134</v>
      </c>
      <c r="E597" s="48" t="s">
        <v>2413</v>
      </c>
      <c r="F597" s="17" t="s">
        <v>2</v>
      </c>
      <c r="G597" s="17" t="s">
        <v>70</v>
      </c>
      <c r="H597" s="17" t="s">
        <v>2821</v>
      </c>
      <c r="I597" s="21">
        <v>1000</v>
      </c>
      <c r="J597" s="17" t="s">
        <v>525</v>
      </c>
      <c r="K597" s="20">
        <f>IF(FluxoCaixa1013151419[[#This Row],[Movimento ]]="Saldo Inicial",FluxoCaixa1013151419[[#This Row],[R$ (Valores)]],K596+FluxoCaixa1013151419[[#This Row],[Valores Receitas / Despesas]])</f>
        <v>-5216.3300000000063</v>
      </c>
      <c r="L597" s="20">
        <f>IF(FluxoCaixa1013151419[[#This Row],[Entrada / Saída]]="Saída",FluxoCaixa1013151419[[#This Row],[R$ (Valores)]]*-1,FluxoCaixa1013151419[[#This Row],[R$ (Valores)]])</f>
        <v>-1000</v>
      </c>
    </row>
    <row r="598" spans="2:12">
      <c r="B598" s="48" t="s">
        <v>2478</v>
      </c>
      <c r="C598" s="48" t="s">
        <v>2419</v>
      </c>
      <c r="D598" s="16">
        <v>46134</v>
      </c>
      <c r="E598" s="48" t="s">
        <v>2413</v>
      </c>
      <c r="F598" s="17" t="s">
        <v>2</v>
      </c>
      <c r="G598" s="17" t="s">
        <v>70</v>
      </c>
      <c r="H598" s="17" t="s">
        <v>2822</v>
      </c>
      <c r="I598" s="21">
        <v>800</v>
      </c>
      <c r="J598" s="17" t="s">
        <v>525</v>
      </c>
      <c r="K598" s="20">
        <f>IF(FluxoCaixa1013151419[[#This Row],[Movimento ]]="Saldo Inicial",FluxoCaixa1013151419[[#This Row],[R$ (Valores)]],K597+FluxoCaixa1013151419[[#This Row],[Valores Receitas / Despesas]])</f>
        <v>-6016.3300000000063</v>
      </c>
      <c r="L598" s="20">
        <f>IF(FluxoCaixa1013151419[[#This Row],[Entrada / Saída]]="Saída",FluxoCaixa1013151419[[#This Row],[R$ (Valores)]]*-1,FluxoCaixa1013151419[[#This Row],[R$ (Valores)]])</f>
        <v>-800</v>
      </c>
    </row>
    <row r="599" spans="2:12">
      <c r="B599" s="48" t="s">
        <v>2478</v>
      </c>
      <c r="C599" s="48" t="s">
        <v>2419</v>
      </c>
      <c r="D599" s="56">
        <v>46135</v>
      </c>
      <c r="E599" s="52" t="s">
        <v>2413</v>
      </c>
      <c r="F599" s="17" t="s">
        <v>2</v>
      </c>
      <c r="G599" s="17" t="s">
        <v>225</v>
      </c>
      <c r="H599" s="17" t="s">
        <v>2943</v>
      </c>
      <c r="I599" s="21">
        <v>1.49</v>
      </c>
      <c r="J599" s="17" t="s">
        <v>525</v>
      </c>
      <c r="K599" s="20">
        <f>IF(FluxoCaixa1013151419[[#This Row],[Movimento ]]="Saldo Inicial",FluxoCaixa1013151419[[#This Row],[R$ (Valores)]],K598+FluxoCaixa1013151419[[#This Row],[Valores Receitas / Despesas]])</f>
        <v>-6017.8200000000061</v>
      </c>
      <c r="L599" s="20">
        <f>IF(FluxoCaixa1013151419[[#This Row],[Entrada / Saída]]="Saída",FluxoCaixa1013151419[[#This Row],[R$ (Valores)]]*-1,FluxoCaixa1013151419[[#This Row],[R$ (Valores)]])</f>
        <v>-1.49</v>
      </c>
    </row>
    <row r="600" spans="2:12">
      <c r="B600" s="48" t="s">
        <v>2478</v>
      </c>
      <c r="C600" s="48" t="s">
        <v>2419</v>
      </c>
      <c r="D600" s="56">
        <v>46135</v>
      </c>
      <c r="E600" s="52" t="s">
        <v>2413</v>
      </c>
      <c r="F600" s="17" t="s">
        <v>2</v>
      </c>
      <c r="G600" s="17" t="s">
        <v>225</v>
      </c>
      <c r="H600" s="17" t="s">
        <v>2943</v>
      </c>
      <c r="I600" s="21">
        <v>60</v>
      </c>
      <c r="J600" s="17" t="s">
        <v>525</v>
      </c>
      <c r="K600" s="20">
        <f>IF(FluxoCaixa1013151419[[#This Row],[Movimento ]]="Saldo Inicial",FluxoCaixa1013151419[[#This Row],[R$ (Valores)]],K599+FluxoCaixa1013151419[[#This Row],[Valores Receitas / Despesas]])</f>
        <v>-6077.8200000000061</v>
      </c>
      <c r="L600" s="20">
        <f>IF(FluxoCaixa1013151419[[#This Row],[Entrada / Saída]]="Saída",FluxoCaixa1013151419[[#This Row],[R$ (Valores)]]*-1,FluxoCaixa1013151419[[#This Row],[R$ (Valores)]])</f>
        <v>-60</v>
      </c>
    </row>
    <row r="601" spans="2:12">
      <c r="B601" s="48" t="s">
        <v>2478</v>
      </c>
      <c r="C601" s="48" t="s">
        <v>2419</v>
      </c>
      <c r="D601" s="56">
        <v>46135</v>
      </c>
      <c r="E601" s="52" t="s">
        <v>2413</v>
      </c>
      <c r="F601" s="17" t="s">
        <v>2</v>
      </c>
      <c r="G601" s="17" t="s">
        <v>28</v>
      </c>
      <c r="H601" s="17" t="s">
        <v>2944</v>
      </c>
      <c r="I601" s="21">
        <v>979.33</v>
      </c>
      <c r="J601" s="17" t="s">
        <v>525</v>
      </c>
      <c r="K601" s="20">
        <f>IF(FluxoCaixa1013151419[[#This Row],[Movimento ]]="Saldo Inicial",FluxoCaixa1013151419[[#This Row],[R$ (Valores)]],K600+FluxoCaixa1013151419[[#This Row],[Valores Receitas / Despesas]])</f>
        <v>-7057.150000000006</v>
      </c>
      <c r="L601" s="20">
        <f>IF(FluxoCaixa1013151419[[#This Row],[Entrada / Saída]]="Saída",FluxoCaixa1013151419[[#This Row],[R$ (Valores)]]*-1,FluxoCaixa1013151419[[#This Row],[R$ (Valores)]])</f>
        <v>-979.33</v>
      </c>
    </row>
    <row r="602" spans="2:12">
      <c r="B602" s="48" t="s">
        <v>2477</v>
      </c>
      <c r="C602" s="48" t="s">
        <v>2419</v>
      </c>
      <c r="D602" s="56">
        <v>46135</v>
      </c>
      <c r="E602" s="52" t="s">
        <v>2413</v>
      </c>
      <c r="F602" s="17" t="s">
        <v>2</v>
      </c>
      <c r="G602" s="17" t="s">
        <v>25</v>
      </c>
      <c r="H602" s="17" t="s">
        <v>2945</v>
      </c>
      <c r="I602" s="21">
        <v>1500</v>
      </c>
      <c r="J602" s="17" t="s">
        <v>525</v>
      </c>
      <c r="K602" s="20">
        <f>IF(FluxoCaixa1013151419[[#This Row],[Movimento ]]="Saldo Inicial",FluxoCaixa1013151419[[#This Row],[R$ (Valores)]],K601+FluxoCaixa1013151419[[#This Row],[Valores Receitas / Despesas]])</f>
        <v>-8557.1500000000051</v>
      </c>
      <c r="L602" s="20">
        <f>IF(FluxoCaixa1013151419[[#This Row],[Entrada / Saída]]="Saída",FluxoCaixa1013151419[[#This Row],[R$ (Valores)]]*-1,FluxoCaixa1013151419[[#This Row],[R$ (Valores)]])</f>
        <v>-1500</v>
      </c>
    </row>
    <row r="603" spans="2:12">
      <c r="B603" s="48" t="s">
        <v>2477</v>
      </c>
      <c r="C603" s="48" t="s">
        <v>2419</v>
      </c>
      <c r="D603" s="56">
        <v>46135</v>
      </c>
      <c r="E603" s="52" t="s">
        <v>2413</v>
      </c>
      <c r="F603" s="17" t="s">
        <v>2</v>
      </c>
      <c r="G603" s="17" t="s">
        <v>25</v>
      </c>
      <c r="H603" s="17" t="s">
        <v>2946</v>
      </c>
      <c r="I603" s="21">
        <v>250</v>
      </c>
      <c r="J603" s="17" t="s">
        <v>525</v>
      </c>
      <c r="K603" s="20">
        <f>IF(FluxoCaixa1013151419[[#This Row],[Movimento ]]="Saldo Inicial",FluxoCaixa1013151419[[#This Row],[R$ (Valores)]],K602+FluxoCaixa1013151419[[#This Row],[Valores Receitas / Despesas]])</f>
        <v>-8807.1500000000051</v>
      </c>
      <c r="L603" s="20">
        <f>IF(FluxoCaixa1013151419[[#This Row],[Entrada / Saída]]="Saída",FluxoCaixa1013151419[[#This Row],[R$ (Valores)]]*-1,FluxoCaixa1013151419[[#This Row],[R$ (Valores)]])</f>
        <v>-250</v>
      </c>
    </row>
    <row r="604" spans="2:12">
      <c r="B604" s="48" t="s">
        <v>2478</v>
      </c>
      <c r="C604" s="48" t="s">
        <v>2419</v>
      </c>
      <c r="D604" s="56">
        <v>46135</v>
      </c>
      <c r="E604" s="52" t="s">
        <v>2413</v>
      </c>
      <c r="F604" s="17" t="s">
        <v>2</v>
      </c>
      <c r="G604" s="17" t="s">
        <v>70</v>
      </c>
      <c r="H604" s="17" t="s">
        <v>2947</v>
      </c>
      <c r="I604" s="21">
        <v>750</v>
      </c>
      <c r="J604" s="17" t="s">
        <v>525</v>
      </c>
      <c r="K604" s="20">
        <f>IF(FluxoCaixa1013151419[[#This Row],[Movimento ]]="Saldo Inicial",FluxoCaixa1013151419[[#This Row],[R$ (Valores)]],K603+FluxoCaixa1013151419[[#This Row],[Valores Receitas / Despesas]])</f>
        <v>-9557.1500000000051</v>
      </c>
      <c r="L604" s="20">
        <f>IF(FluxoCaixa1013151419[[#This Row],[Entrada / Saída]]="Saída",FluxoCaixa1013151419[[#This Row],[R$ (Valores)]]*-1,FluxoCaixa1013151419[[#This Row],[R$ (Valores)]])</f>
        <v>-750</v>
      </c>
    </row>
    <row r="605" spans="2:12">
      <c r="B605" s="48" t="s">
        <v>2478</v>
      </c>
      <c r="C605" s="48" t="s">
        <v>2419</v>
      </c>
      <c r="D605" s="56">
        <v>46135</v>
      </c>
      <c r="E605" s="52" t="s">
        <v>2413</v>
      </c>
      <c r="F605" s="17" t="s">
        <v>2</v>
      </c>
      <c r="G605" s="17" t="s">
        <v>70</v>
      </c>
      <c r="H605" s="17" t="s">
        <v>2300</v>
      </c>
      <c r="I605" s="21">
        <v>2900</v>
      </c>
      <c r="J605" s="17" t="s">
        <v>525</v>
      </c>
      <c r="K605" s="20">
        <f>IF(FluxoCaixa1013151419[[#This Row],[Movimento ]]="Saldo Inicial",FluxoCaixa1013151419[[#This Row],[R$ (Valores)]],K604+FluxoCaixa1013151419[[#This Row],[Valores Receitas / Despesas]])</f>
        <v>-12457.150000000005</v>
      </c>
      <c r="L605" s="20">
        <f>IF(FluxoCaixa1013151419[[#This Row],[Entrada / Saída]]="Saída",FluxoCaixa1013151419[[#This Row],[R$ (Valores)]]*-1,FluxoCaixa1013151419[[#This Row],[R$ (Valores)]])</f>
        <v>-2900</v>
      </c>
    </row>
    <row r="606" spans="2:12">
      <c r="B606" s="48" t="s">
        <v>2478</v>
      </c>
      <c r="C606" s="48" t="s">
        <v>2419</v>
      </c>
      <c r="D606" s="56">
        <v>46135</v>
      </c>
      <c r="E606" s="52" t="s">
        <v>2413</v>
      </c>
      <c r="F606" s="17" t="s">
        <v>2</v>
      </c>
      <c r="G606" s="17" t="s">
        <v>75</v>
      </c>
      <c r="H606" s="17" t="s">
        <v>2948</v>
      </c>
      <c r="I606" s="21">
        <v>6500</v>
      </c>
      <c r="J606" s="17" t="s">
        <v>525</v>
      </c>
      <c r="K606" s="20">
        <f>IF(FluxoCaixa1013151419[[#This Row],[Movimento ]]="Saldo Inicial",FluxoCaixa1013151419[[#This Row],[R$ (Valores)]],K605+FluxoCaixa1013151419[[#This Row],[Valores Receitas / Despesas]])</f>
        <v>-18957.150000000005</v>
      </c>
      <c r="L606" s="20">
        <f>IF(FluxoCaixa1013151419[[#This Row],[Entrada / Saída]]="Saída",FluxoCaixa1013151419[[#This Row],[R$ (Valores)]]*-1,FluxoCaixa1013151419[[#This Row],[R$ (Valores)]])</f>
        <v>-6500</v>
      </c>
    </row>
    <row r="607" spans="2:12">
      <c r="B607" s="48" t="s">
        <v>2477</v>
      </c>
      <c r="C607" s="48" t="s">
        <v>2419</v>
      </c>
      <c r="D607" s="56">
        <v>46135</v>
      </c>
      <c r="E607" s="52" t="s">
        <v>2413</v>
      </c>
      <c r="F607" s="17" t="s">
        <v>2</v>
      </c>
      <c r="G607" s="17" t="s">
        <v>431</v>
      </c>
      <c r="H607" s="17" t="s">
        <v>2949</v>
      </c>
      <c r="I607" s="21">
        <v>156.18</v>
      </c>
      <c r="J607" s="17" t="s">
        <v>525</v>
      </c>
      <c r="K607" s="20">
        <f>IF(FluxoCaixa1013151419[[#This Row],[Movimento ]]="Saldo Inicial",FluxoCaixa1013151419[[#This Row],[R$ (Valores)]],K606+FluxoCaixa1013151419[[#This Row],[Valores Receitas / Despesas]])</f>
        <v>-19113.330000000005</v>
      </c>
      <c r="L607" s="20">
        <f>IF(FluxoCaixa1013151419[[#This Row],[Entrada / Saída]]="Saída",FluxoCaixa1013151419[[#This Row],[R$ (Valores)]]*-1,FluxoCaixa1013151419[[#This Row],[R$ (Valores)]])</f>
        <v>-156.18</v>
      </c>
    </row>
    <row r="608" spans="2:12">
      <c r="B608" s="48" t="s">
        <v>2477</v>
      </c>
      <c r="C608" s="48" t="s">
        <v>2419</v>
      </c>
      <c r="D608" s="56">
        <v>46135</v>
      </c>
      <c r="E608" s="52" t="s">
        <v>2496</v>
      </c>
      <c r="F608" s="17" t="s">
        <v>2</v>
      </c>
      <c r="G608" s="17" t="s">
        <v>18</v>
      </c>
      <c r="H608" s="17" t="s">
        <v>2950</v>
      </c>
      <c r="I608" s="21">
        <v>286.04000000000002</v>
      </c>
      <c r="J608" s="17" t="s">
        <v>525</v>
      </c>
      <c r="K608" s="20">
        <f>IF(FluxoCaixa1013151419[[#This Row],[Movimento ]]="Saldo Inicial",FluxoCaixa1013151419[[#This Row],[R$ (Valores)]],K607+FluxoCaixa1013151419[[#This Row],[Valores Receitas / Despesas]])</f>
        <v>-19399.370000000006</v>
      </c>
      <c r="L608" s="20">
        <f>IF(FluxoCaixa1013151419[[#This Row],[Entrada / Saída]]="Saída",FluxoCaixa1013151419[[#This Row],[R$ (Valores)]]*-1,FluxoCaixa1013151419[[#This Row],[R$ (Valores)]])</f>
        <v>-286.04000000000002</v>
      </c>
    </row>
    <row r="609" spans="2:12">
      <c r="B609" s="48" t="s">
        <v>2477</v>
      </c>
      <c r="C609" s="48" t="s">
        <v>2419</v>
      </c>
      <c r="D609" s="56">
        <v>46135</v>
      </c>
      <c r="E609" s="52" t="s">
        <v>2417</v>
      </c>
      <c r="F609" s="17" t="s">
        <v>2</v>
      </c>
      <c r="G609" s="17" t="s">
        <v>76</v>
      </c>
      <c r="H609" s="17" t="s">
        <v>2951</v>
      </c>
      <c r="I609" s="21">
        <v>175</v>
      </c>
      <c r="J609" s="17" t="s">
        <v>525</v>
      </c>
      <c r="K609" s="20">
        <f>IF(FluxoCaixa1013151419[[#This Row],[Movimento ]]="Saldo Inicial",FluxoCaixa1013151419[[#This Row],[R$ (Valores)]],K608+FluxoCaixa1013151419[[#This Row],[Valores Receitas / Despesas]])</f>
        <v>-19574.370000000006</v>
      </c>
      <c r="L609" s="20">
        <f>IF(FluxoCaixa1013151419[[#This Row],[Entrada / Saída]]="Saída",FluxoCaixa1013151419[[#This Row],[R$ (Valores)]]*-1,FluxoCaixa1013151419[[#This Row],[R$ (Valores)]])</f>
        <v>-175</v>
      </c>
    </row>
    <row r="610" spans="2:12">
      <c r="B610" s="48" t="s">
        <v>2478</v>
      </c>
      <c r="C610" s="48" t="s">
        <v>2419</v>
      </c>
      <c r="D610" s="56">
        <v>46135</v>
      </c>
      <c r="E610" s="52" t="s">
        <v>2413</v>
      </c>
      <c r="F610" s="17" t="s">
        <v>2</v>
      </c>
      <c r="G610" s="17" t="s">
        <v>75</v>
      </c>
      <c r="H610" s="17" t="s">
        <v>2952</v>
      </c>
      <c r="I610" s="21">
        <v>100</v>
      </c>
      <c r="J610" s="17" t="s">
        <v>525</v>
      </c>
      <c r="K610" s="20">
        <f>IF(FluxoCaixa1013151419[[#This Row],[Movimento ]]="Saldo Inicial",FluxoCaixa1013151419[[#This Row],[R$ (Valores)]],K609+FluxoCaixa1013151419[[#This Row],[Valores Receitas / Despesas]])</f>
        <v>-19674.370000000006</v>
      </c>
      <c r="L610" s="20">
        <f>IF(FluxoCaixa1013151419[[#This Row],[Entrada / Saída]]="Saída",FluxoCaixa1013151419[[#This Row],[R$ (Valores)]]*-1,FluxoCaixa1013151419[[#This Row],[R$ (Valores)]])</f>
        <v>-100</v>
      </c>
    </row>
    <row r="611" spans="2:12">
      <c r="B611" s="48" t="s">
        <v>2478</v>
      </c>
      <c r="C611" s="48" t="s">
        <v>2419</v>
      </c>
      <c r="D611" s="56">
        <v>46135</v>
      </c>
      <c r="E611" s="52" t="s">
        <v>2413</v>
      </c>
      <c r="F611" s="17" t="s">
        <v>1</v>
      </c>
      <c r="G611" s="17" t="s">
        <v>75</v>
      </c>
      <c r="H611" s="17" t="s">
        <v>997</v>
      </c>
      <c r="I611" s="21">
        <v>45000</v>
      </c>
      <c r="J611" s="17" t="s">
        <v>525</v>
      </c>
      <c r="K611" s="20">
        <f>IF(FluxoCaixa1013151419[[#This Row],[Movimento ]]="Saldo Inicial",FluxoCaixa1013151419[[#This Row],[R$ (Valores)]],K610+FluxoCaixa1013151419[[#This Row],[Valores Receitas / Despesas]])</f>
        <v>25325.629999999994</v>
      </c>
      <c r="L611" s="20">
        <f>IF(FluxoCaixa1013151419[[#This Row],[Entrada / Saída]]="Saída",FluxoCaixa1013151419[[#This Row],[R$ (Valores)]]*-1,FluxoCaixa1013151419[[#This Row],[R$ (Valores)]])</f>
        <v>45000</v>
      </c>
    </row>
    <row r="612" spans="2:12">
      <c r="B612" s="48" t="s">
        <v>2478</v>
      </c>
      <c r="C612" s="48" t="s">
        <v>2419</v>
      </c>
      <c r="D612" s="56">
        <v>46136</v>
      </c>
      <c r="E612" s="52"/>
      <c r="F612" s="17" t="s">
        <v>2</v>
      </c>
      <c r="G612" s="17"/>
      <c r="H612" s="17" t="s">
        <v>2956</v>
      </c>
      <c r="I612" s="21">
        <v>2000</v>
      </c>
      <c r="J612" s="17" t="s">
        <v>525</v>
      </c>
      <c r="K612" s="20">
        <f>IF(FluxoCaixa1013151419[[#This Row],[Movimento ]]="Saldo Inicial",FluxoCaixa1013151419[[#This Row],[R$ (Valores)]],K611+FluxoCaixa1013151419[[#This Row],[Valores Receitas / Despesas]])</f>
        <v>23325.629999999994</v>
      </c>
      <c r="L612" s="20">
        <f>IF(FluxoCaixa1013151419[[#This Row],[Entrada / Saída]]="Saída",FluxoCaixa1013151419[[#This Row],[R$ (Valores)]]*-1,FluxoCaixa1013151419[[#This Row],[R$ (Valores)]])</f>
        <v>-2000</v>
      </c>
    </row>
    <row r="613" spans="2:12">
      <c r="B613" s="48" t="s">
        <v>2478</v>
      </c>
      <c r="C613" s="48" t="s">
        <v>2419</v>
      </c>
      <c r="D613" s="56">
        <v>46136</v>
      </c>
      <c r="E613" s="52" t="s">
        <v>2496</v>
      </c>
      <c r="F613" s="17" t="s">
        <v>2</v>
      </c>
      <c r="G613" s="17" t="s">
        <v>70</v>
      </c>
      <c r="H613" s="17" t="s">
        <v>2957</v>
      </c>
      <c r="I613" s="21">
        <v>2088</v>
      </c>
      <c r="J613" s="17" t="s">
        <v>525</v>
      </c>
      <c r="K613" s="20">
        <f>IF(FluxoCaixa1013151419[[#This Row],[Movimento ]]="Saldo Inicial",FluxoCaixa1013151419[[#This Row],[R$ (Valores)]],K612+FluxoCaixa1013151419[[#This Row],[Valores Receitas / Despesas]])</f>
        <v>21237.629999999994</v>
      </c>
      <c r="L613" s="20">
        <f>IF(FluxoCaixa1013151419[[#This Row],[Entrada / Saída]]="Saída",FluxoCaixa1013151419[[#This Row],[R$ (Valores)]]*-1,FluxoCaixa1013151419[[#This Row],[R$ (Valores)]])</f>
        <v>-2088</v>
      </c>
    </row>
    <row r="614" spans="2:12">
      <c r="B614" s="48" t="s">
        <v>2478</v>
      </c>
      <c r="C614" s="48" t="s">
        <v>2419</v>
      </c>
      <c r="D614" s="56">
        <v>46136</v>
      </c>
      <c r="E614" s="52" t="s">
        <v>2496</v>
      </c>
      <c r="F614" s="17" t="s">
        <v>2</v>
      </c>
      <c r="G614" s="17" t="s">
        <v>70</v>
      </c>
      <c r="H614" s="17" t="s">
        <v>2957</v>
      </c>
      <c r="I614" s="21">
        <v>2109.96</v>
      </c>
      <c r="J614" s="17" t="s">
        <v>525</v>
      </c>
      <c r="K614" s="20">
        <f>IF(FluxoCaixa1013151419[[#This Row],[Movimento ]]="Saldo Inicial",FluxoCaixa1013151419[[#This Row],[R$ (Valores)]],K613+FluxoCaixa1013151419[[#This Row],[Valores Receitas / Despesas]])</f>
        <v>19127.669999999995</v>
      </c>
      <c r="L614" s="20">
        <f>IF(FluxoCaixa1013151419[[#This Row],[Entrada / Saída]]="Saída",FluxoCaixa1013151419[[#This Row],[R$ (Valores)]]*-1,FluxoCaixa1013151419[[#This Row],[R$ (Valores)]])</f>
        <v>-2109.96</v>
      </c>
    </row>
    <row r="615" spans="2:12">
      <c r="B615" s="48" t="s">
        <v>2477</v>
      </c>
      <c r="C615" s="48" t="s">
        <v>2419</v>
      </c>
      <c r="D615" s="56">
        <v>46136</v>
      </c>
      <c r="E615" s="52" t="s">
        <v>2496</v>
      </c>
      <c r="F615" s="17" t="s">
        <v>2</v>
      </c>
      <c r="G615" s="17" t="s">
        <v>23</v>
      </c>
      <c r="H615" s="17" t="s">
        <v>2958</v>
      </c>
      <c r="I615" s="21">
        <v>15750</v>
      </c>
      <c r="J615" s="17" t="s">
        <v>525</v>
      </c>
      <c r="K615" s="20">
        <f>IF(FluxoCaixa1013151419[[#This Row],[Movimento ]]="Saldo Inicial",FluxoCaixa1013151419[[#This Row],[R$ (Valores)]],K614+FluxoCaixa1013151419[[#This Row],[Valores Receitas / Despesas]])</f>
        <v>3377.6699999999946</v>
      </c>
      <c r="L615" s="20">
        <f>IF(FluxoCaixa1013151419[[#This Row],[Entrada / Saída]]="Saída",FluxoCaixa1013151419[[#This Row],[R$ (Valores)]]*-1,FluxoCaixa1013151419[[#This Row],[R$ (Valores)]])</f>
        <v>-15750</v>
      </c>
    </row>
    <row r="616" spans="2:12">
      <c r="B616" s="48" t="s">
        <v>2477</v>
      </c>
      <c r="C616" s="48" t="s">
        <v>2419</v>
      </c>
      <c r="D616" s="56">
        <v>46136</v>
      </c>
      <c r="E616" s="52" t="s">
        <v>2413</v>
      </c>
      <c r="F616" s="17" t="s">
        <v>2</v>
      </c>
      <c r="G616" s="17" t="s">
        <v>507</v>
      </c>
      <c r="H616" s="17" t="s">
        <v>2959</v>
      </c>
      <c r="I616" s="21">
        <v>1620.01</v>
      </c>
      <c r="J616" s="17" t="s">
        <v>525</v>
      </c>
      <c r="K616" s="20">
        <f>IF(FluxoCaixa1013151419[[#This Row],[Movimento ]]="Saldo Inicial",FluxoCaixa1013151419[[#This Row],[R$ (Valores)]],K615+FluxoCaixa1013151419[[#This Row],[Valores Receitas / Despesas]])</f>
        <v>1757.6599999999946</v>
      </c>
      <c r="L616" s="20">
        <f>IF(FluxoCaixa1013151419[[#This Row],[Entrada / Saída]]="Saída",FluxoCaixa1013151419[[#This Row],[R$ (Valores)]]*-1,FluxoCaixa1013151419[[#This Row],[R$ (Valores)]])</f>
        <v>-1620.01</v>
      </c>
    </row>
    <row r="617" spans="2:12">
      <c r="B617" s="48" t="s">
        <v>2478</v>
      </c>
      <c r="C617" s="48" t="s">
        <v>2419</v>
      </c>
      <c r="D617" s="56">
        <v>46136</v>
      </c>
      <c r="E617" s="52" t="s">
        <v>2417</v>
      </c>
      <c r="F617" s="17" t="s">
        <v>2</v>
      </c>
      <c r="G617" s="17" t="s">
        <v>70</v>
      </c>
      <c r="H617" s="17" t="s">
        <v>2275</v>
      </c>
      <c r="I617" s="21">
        <v>200</v>
      </c>
      <c r="J617" s="17" t="s">
        <v>525</v>
      </c>
      <c r="K617" s="20">
        <f>IF(FluxoCaixa1013151419[[#This Row],[Movimento ]]="Saldo Inicial",FluxoCaixa1013151419[[#This Row],[R$ (Valores)]],K616+FluxoCaixa1013151419[[#This Row],[Valores Receitas / Despesas]])</f>
        <v>1557.6599999999946</v>
      </c>
      <c r="L617" s="20">
        <f>IF(FluxoCaixa1013151419[[#This Row],[Entrada / Saída]]="Saída",FluxoCaixa1013151419[[#This Row],[R$ (Valores)]]*-1,FluxoCaixa1013151419[[#This Row],[R$ (Valores)]])</f>
        <v>-200</v>
      </c>
    </row>
    <row r="618" spans="2:12">
      <c r="B618" s="48" t="s">
        <v>2478</v>
      </c>
      <c r="C618" s="48" t="s">
        <v>2419</v>
      </c>
      <c r="D618" s="56">
        <v>46136</v>
      </c>
      <c r="E618" s="52" t="s">
        <v>2413</v>
      </c>
      <c r="F618" s="17" t="s">
        <v>2</v>
      </c>
      <c r="G618" s="17" t="s">
        <v>71</v>
      </c>
      <c r="H618" s="17" t="s">
        <v>2960</v>
      </c>
      <c r="I618" s="21">
        <v>378.62</v>
      </c>
      <c r="J618" s="17" t="s">
        <v>525</v>
      </c>
      <c r="K618" s="20">
        <f>IF(FluxoCaixa1013151419[[#This Row],[Movimento ]]="Saldo Inicial",FluxoCaixa1013151419[[#This Row],[R$ (Valores)]],K617+FluxoCaixa1013151419[[#This Row],[Valores Receitas / Despesas]])</f>
        <v>1179.0399999999945</v>
      </c>
      <c r="L618" s="20">
        <f>IF(FluxoCaixa1013151419[[#This Row],[Entrada / Saída]]="Saída",FluxoCaixa1013151419[[#This Row],[R$ (Valores)]]*-1,FluxoCaixa1013151419[[#This Row],[R$ (Valores)]])</f>
        <v>-378.62</v>
      </c>
    </row>
    <row r="619" spans="2:12">
      <c r="B619" s="48" t="s">
        <v>2478</v>
      </c>
      <c r="C619" s="48" t="s">
        <v>2419</v>
      </c>
      <c r="D619" s="56">
        <v>46136</v>
      </c>
      <c r="E619" s="52" t="s">
        <v>2413</v>
      </c>
      <c r="F619" s="17" t="s">
        <v>2</v>
      </c>
      <c r="G619" s="17" t="s">
        <v>71</v>
      </c>
      <c r="H619" s="17" t="s">
        <v>2961</v>
      </c>
      <c r="I619" s="21">
        <v>200</v>
      </c>
      <c r="J619" s="17" t="s">
        <v>525</v>
      </c>
      <c r="K619" s="20">
        <f>IF(FluxoCaixa1013151419[[#This Row],[Movimento ]]="Saldo Inicial",FluxoCaixa1013151419[[#This Row],[R$ (Valores)]],K618+FluxoCaixa1013151419[[#This Row],[Valores Receitas / Despesas]])</f>
        <v>979.03999999999451</v>
      </c>
      <c r="L619" s="20">
        <f>IF(FluxoCaixa1013151419[[#This Row],[Entrada / Saída]]="Saída",FluxoCaixa1013151419[[#This Row],[R$ (Valores)]]*-1,FluxoCaixa1013151419[[#This Row],[R$ (Valores)]])</f>
        <v>-200</v>
      </c>
    </row>
    <row r="620" spans="2:12">
      <c r="B620" s="48" t="s">
        <v>2478</v>
      </c>
      <c r="C620" s="48" t="s">
        <v>2419</v>
      </c>
      <c r="D620" s="56">
        <v>46139</v>
      </c>
      <c r="E620" s="52" t="s">
        <v>2413</v>
      </c>
      <c r="F620" s="17" t="s">
        <v>2</v>
      </c>
      <c r="G620" s="17" t="s">
        <v>15</v>
      </c>
      <c r="H620" s="17" t="s">
        <v>2126</v>
      </c>
      <c r="I620" s="21">
        <v>299.89999999999998</v>
      </c>
      <c r="J620" s="17" t="s">
        <v>525</v>
      </c>
      <c r="K620" s="20">
        <f>IF(FluxoCaixa1013151419[[#This Row],[Movimento ]]="Saldo Inicial",FluxoCaixa1013151419[[#This Row],[R$ (Valores)]],K619+FluxoCaixa1013151419[[#This Row],[Valores Receitas / Despesas]])</f>
        <v>679.13999999999453</v>
      </c>
      <c r="L620" s="20">
        <f>IF(FluxoCaixa1013151419[[#This Row],[Entrada / Saída]]="Saída",FluxoCaixa1013151419[[#This Row],[R$ (Valores)]]*-1,FluxoCaixa1013151419[[#This Row],[R$ (Valores)]])</f>
        <v>-299.89999999999998</v>
      </c>
    </row>
    <row r="621" spans="2:12">
      <c r="B621" s="48" t="s">
        <v>2477</v>
      </c>
      <c r="C621" s="48" t="s">
        <v>2419</v>
      </c>
      <c r="D621" s="56">
        <v>46139</v>
      </c>
      <c r="E621" s="52" t="s">
        <v>2413</v>
      </c>
      <c r="F621" s="17" t="s">
        <v>2</v>
      </c>
      <c r="G621" s="17" t="s">
        <v>76</v>
      </c>
      <c r="H621" s="17" t="s">
        <v>2963</v>
      </c>
      <c r="I621" s="21">
        <v>690</v>
      </c>
      <c r="J621" s="17" t="s">
        <v>525</v>
      </c>
      <c r="K621" s="20">
        <f>IF(FluxoCaixa1013151419[[#This Row],[Movimento ]]="Saldo Inicial",FluxoCaixa1013151419[[#This Row],[R$ (Valores)]],K620+FluxoCaixa1013151419[[#This Row],[Valores Receitas / Despesas]])</f>
        <v>-10.860000000005471</v>
      </c>
      <c r="L621" s="20">
        <f>IF(FluxoCaixa1013151419[[#This Row],[Entrada / Saída]]="Saída",FluxoCaixa1013151419[[#This Row],[R$ (Valores)]]*-1,FluxoCaixa1013151419[[#This Row],[R$ (Valores)]])</f>
        <v>-690</v>
      </c>
    </row>
    <row r="622" spans="2:12">
      <c r="B622" s="48" t="s">
        <v>2477</v>
      </c>
      <c r="C622" s="48" t="s">
        <v>2419</v>
      </c>
      <c r="D622" s="56">
        <v>46139</v>
      </c>
      <c r="E622" s="52" t="s">
        <v>2413</v>
      </c>
      <c r="F622" s="17" t="s">
        <v>2</v>
      </c>
      <c r="G622" s="17" t="s">
        <v>70</v>
      </c>
      <c r="H622" s="17" t="s">
        <v>1167</v>
      </c>
      <c r="I622" s="21">
        <v>650</v>
      </c>
      <c r="J622" s="17" t="s">
        <v>525</v>
      </c>
      <c r="K622" s="20">
        <f>IF(FluxoCaixa1013151419[[#This Row],[Movimento ]]="Saldo Inicial",FluxoCaixa1013151419[[#This Row],[R$ (Valores)]],K621+FluxoCaixa1013151419[[#This Row],[Valores Receitas / Despesas]])</f>
        <v>-660.86000000000547</v>
      </c>
      <c r="L622" s="20">
        <f>IF(FluxoCaixa1013151419[[#This Row],[Entrada / Saída]]="Saída",FluxoCaixa1013151419[[#This Row],[R$ (Valores)]]*-1,FluxoCaixa1013151419[[#This Row],[R$ (Valores)]])</f>
        <v>-650</v>
      </c>
    </row>
    <row r="623" spans="2:12">
      <c r="B623" s="48" t="s">
        <v>2477</v>
      </c>
      <c r="C623" s="48" t="s">
        <v>2419</v>
      </c>
      <c r="D623" s="56">
        <v>46139</v>
      </c>
      <c r="E623" s="52" t="s">
        <v>2413</v>
      </c>
      <c r="F623" s="17" t="s">
        <v>2</v>
      </c>
      <c r="G623" s="17" t="s">
        <v>70</v>
      </c>
      <c r="H623" s="17" t="s">
        <v>798</v>
      </c>
      <c r="I623" s="21">
        <v>650</v>
      </c>
      <c r="J623" s="17" t="s">
        <v>525</v>
      </c>
      <c r="K623" s="20">
        <f>IF(FluxoCaixa1013151419[[#This Row],[Movimento ]]="Saldo Inicial",FluxoCaixa1013151419[[#This Row],[R$ (Valores)]],K622+FluxoCaixa1013151419[[#This Row],[Valores Receitas / Despesas]])</f>
        <v>-1310.8600000000056</v>
      </c>
      <c r="L623" s="20">
        <f>IF(FluxoCaixa1013151419[[#This Row],[Entrada / Saída]]="Saída",FluxoCaixa1013151419[[#This Row],[R$ (Valores)]]*-1,FluxoCaixa1013151419[[#This Row],[R$ (Valores)]])</f>
        <v>-650</v>
      </c>
    </row>
    <row r="624" spans="2:12">
      <c r="B624" s="48" t="s">
        <v>2477</v>
      </c>
      <c r="C624" s="48" t="s">
        <v>2419</v>
      </c>
      <c r="D624" s="56">
        <v>46139</v>
      </c>
      <c r="E624" s="52" t="s">
        <v>2413</v>
      </c>
      <c r="F624" s="17" t="s">
        <v>2</v>
      </c>
      <c r="G624" s="17" t="s">
        <v>70</v>
      </c>
      <c r="H624" s="17" t="s">
        <v>1585</v>
      </c>
      <c r="I624" s="21">
        <v>650</v>
      </c>
      <c r="J624" s="17" t="s">
        <v>525</v>
      </c>
      <c r="K624" s="20">
        <f>IF(FluxoCaixa1013151419[[#This Row],[Movimento ]]="Saldo Inicial",FluxoCaixa1013151419[[#This Row],[R$ (Valores)]],K623+FluxoCaixa1013151419[[#This Row],[Valores Receitas / Despesas]])</f>
        <v>-1960.8600000000056</v>
      </c>
      <c r="L624" s="20">
        <f>IF(FluxoCaixa1013151419[[#This Row],[Entrada / Saída]]="Saída",FluxoCaixa1013151419[[#This Row],[R$ (Valores)]]*-1,FluxoCaixa1013151419[[#This Row],[R$ (Valores)]])</f>
        <v>-650</v>
      </c>
    </row>
    <row r="625" spans="2:12">
      <c r="B625" s="48" t="s">
        <v>2477</v>
      </c>
      <c r="C625" s="48" t="s">
        <v>2419</v>
      </c>
      <c r="D625" s="56">
        <v>46139</v>
      </c>
      <c r="E625" s="52" t="s">
        <v>2413</v>
      </c>
      <c r="F625" s="17" t="s">
        <v>2</v>
      </c>
      <c r="G625" s="17" t="s">
        <v>70</v>
      </c>
      <c r="H625" s="17" t="s">
        <v>2101</v>
      </c>
      <c r="I625" s="21">
        <v>650</v>
      </c>
      <c r="J625" s="17" t="s">
        <v>525</v>
      </c>
      <c r="K625" s="20">
        <f>IF(FluxoCaixa1013151419[[#This Row],[Movimento ]]="Saldo Inicial",FluxoCaixa1013151419[[#This Row],[R$ (Valores)]],K624+FluxoCaixa1013151419[[#This Row],[Valores Receitas / Despesas]])</f>
        <v>-2610.8600000000056</v>
      </c>
      <c r="L625" s="20">
        <f>IF(FluxoCaixa1013151419[[#This Row],[Entrada / Saída]]="Saída",FluxoCaixa1013151419[[#This Row],[R$ (Valores)]]*-1,FluxoCaixa1013151419[[#This Row],[R$ (Valores)]])</f>
        <v>-650</v>
      </c>
    </row>
    <row r="626" spans="2:12">
      <c r="B626" s="48" t="s">
        <v>2477</v>
      </c>
      <c r="C626" s="48" t="s">
        <v>2419</v>
      </c>
      <c r="D626" s="56">
        <v>46139</v>
      </c>
      <c r="E626" s="52" t="s">
        <v>2413</v>
      </c>
      <c r="F626" s="17" t="s">
        <v>2</v>
      </c>
      <c r="G626" s="17" t="s">
        <v>70</v>
      </c>
      <c r="H626" s="17" t="s">
        <v>779</v>
      </c>
      <c r="I626" s="21">
        <v>1300</v>
      </c>
      <c r="J626" s="17" t="s">
        <v>525</v>
      </c>
      <c r="K626" s="20">
        <f>IF(FluxoCaixa1013151419[[#This Row],[Movimento ]]="Saldo Inicial",FluxoCaixa1013151419[[#This Row],[R$ (Valores)]],K625+FluxoCaixa1013151419[[#This Row],[Valores Receitas / Despesas]])</f>
        <v>-3910.8600000000056</v>
      </c>
      <c r="L626" s="20">
        <f>IF(FluxoCaixa1013151419[[#This Row],[Entrada / Saída]]="Saída",FluxoCaixa1013151419[[#This Row],[R$ (Valores)]]*-1,FluxoCaixa1013151419[[#This Row],[R$ (Valores)]])</f>
        <v>-1300</v>
      </c>
    </row>
    <row r="627" spans="2:12">
      <c r="B627" s="48" t="s">
        <v>2477</v>
      </c>
      <c r="C627" s="48" t="s">
        <v>2419</v>
      </c>
      <c r="D627" s="56">
        <v>46139</v>
      </c>
      <c r="E627" s="52" t="s">
        <v>2413</v>
      </c>
      <c r="F627" s="17" t="s">
        <v>2</v>
      </c>
      <c r="G627" s="17" t="s">
        <v>25</v>
      </c>
      <c r="H627" s="17" t="s">
        <v>2964</v>
      </c>
      <c r="I627" s="21">
        <v>650</v>
      </c>
      <c r="J627" s="17" t="s">
        <v>525</v>
      </c>
      <c r="K627" s="20">
        <f>IF(FluxoCaixa1013151419[[#This Row],[Movimento ]]="Saldo Inicial",FluxoCaixa1013151419[[#This Row],[R$ (Valores)]],K626+FluxoCaixa1013151419[[#This Row],[Valores Receitas / Despesas]])</f>
        <v>-4560.860000000006</v>
      </c>
      <c r="L627" s="20">
        <f>IF(FluxoCaixa1013151419[[#This Row],[Entrada / Saída]]="Saída",FluxoCaixa1013151419[[#This Row],[R$ (Valores)]]*-1,FluxoCaixa1013151419[[#This Row],[R$ (Valores)]])</f>
        <v>-650</v>
      </c>
    </row>
    <row r="628" spans="2:12">
      <c r="B628" s="48" t="s">
        <v>2477</v>
      </c>
      <c r="C628" s="48" t="s">
        <v>2419</v>
      </c>
      <c r="D628" s="56">
        <v>46139</v>
      </c>
      <c r="E628" s="52" t="s">
        <v>2413</v>
      </c>
      <c r="F628" s="17" t="s">
        <v>2</v>
      </c>
      <c r="G628" s="17" t="s">
        <v>146</v>
      </c>
      <c r="H628" s="17" t="s">
        <v>862</v>
      </c>
      <c r="I628" s="21">
        <v>219</v>
      </c>
      <c r="J628" s="17" t="s">
        <v>525</v>
      </c>
      <c r="K628" s="20">
        <f>IF(FluxoCaixa1013151419[[#This Row],[Movimento ]]="Saldo Inicial",FluxoCaixa1013151419[[#This Row],[R$ (Valores)]],K627+FluxoCaixa1013151419[[#This Row],[Valores Receitas / Despesas]])</f>
        <v>-4779.860000000006</v>
      </c>
      <c r="L628" s="20">
        <f>IF(FluxoCaixa1013151419[[#This Row],[Entrada / Saída]]="Saída",FluxoCaixa1013151419[[#This Row],[R$ (Valores)]]*-1,FluxoCaixa1013151419[[#This Row],[R$ (Valores)]])</f>
        <v>-219</v>
      </c>
    </row>
    <row r="629" spans="2:12">
      <c r="B629" s="48" t="s">
        <v>2477</v>
      </c>
      <c r="C629" s="48" t="s">
        <v>2419</v>
      </c>
      <c r="D629" s="56">
        <v>46139</v>
      </c>
      <c r="E629" s="52" t="s">
        <v>2413</v>
      </c>
      <c r="F629" s="17" t="s">
        <v>2</v>
      </c>
      <c r="G629" s="17" t="s">
        <v>146</v>
      </c>
      <c r="H629" s="17" t="s">
        <v>862</v>
      </c>
      <c r="I629" s="21">
        <v>794</v>
      </c>
      <c r="J629" s="17" t="s">
        <v>525</v>
      </c>
      <c r="K629" s="20">
        <f>IF(FluxoCaixa1013151419[[#This Row],[Movimento ]]="Saldo Inicial",FluxoCaixa1013151419[[#This Row],[R$ (Valores)]],K628+FluxoCaixa1013151419[[#This Row],[Valores Receitas / Despesas]])</f>
        <v>-5573.860000000006</v>
      </c>
      <c r="L629" s="20">
        <f>IF(FluxoCaixa1013151419[[#This Row],[Entrada / Saída]]="Saída",FluxoCaixa1013151419[[#This Row],[R$ (Valores)]]*-1,FluxoCaixa1013151419[[#This Row],[R$ (Valores)]])</f>
        <v>-794</v>
      </c>
    </row>
    <row r="630" spans="2:12">
      <c r="B630" s="48" t="s">
        <v>2477</v>
      </c>
      <c r="C630" s="48" t="s">
        <v>2419</v>
      </c>
      <c r="D630" s="56">
        <v>46139</v>
      </c>
      <c r="E630" s="52" t="s">
        <v>2413</v>
      </c>
      <c r="F630" s="17" t="s">
        <v>2</v>
      </c>
      <c r="G630" s="17" t="s">
        <v>146</v>
      </c>
      <c r="H630" s="17" t="s">
        <v>862</v>
      </c>
      <c r="I630" s="21">
        <v>67</v>
      </c>
      <c r="J630" s="17" t="s">
        <v>525</v>
      </c>
      <c r="K630" s="20">
        <f>IF(FluxoCaixa1013151419[[#This Row],[Movimento ]]="Saldo Inicial",FluxoCaixa1013151419[[#This Row],[R$ (Valores)]],K629+FluxoCaixa1013151419[[#This Row],[Valores Receitas / Despesas]])</f>
        <v>-5640.860000000006</v>
      </c>
      <c r="L630" s="20">
        <f>IF(FluxoCaixa1013151419[[#This Row],[Entrada / Saída]]="Saída",FluxoCaixa1013151419[[#This Row],[R$ (Valores)]]*-1,FluxoCaixa1013151419[[#This Row],[R$ (Valores)]])</f>
        <v>-67</v>
      </c>
    </row>
    <row r="631" spans="2:12">
      <c r="B631" s="48" t="s">
        <v>2477</v>
      </c>
      <c r="C631" s="48" t="s">
        <v>2419</v>
      </c>
      <c r="D631" s="56">
        <v>46139</v>
      </c>
      <c r="E631" s="52" t="s">
        <v>2496</v>
      </c>
      <c r="F631" s="17" t="s">
        <v>2</v>
      </c>
      <c r="G631" s="17" t="s">
        <v>70</v>
      </c>
      <c r="H631" s="17" t="s">
        <v>2575</v>
      </c>
      <c r="I631" s="21">
        <v>1500</v>
      </c>
      <c r="J631" s="17" t="s">
        <v>525</v>
      </c>
      <c r="K631" s="20">
        <f>IF(FluxoCaixa1013151419[[#This Row],[Movimento ]]="Saldo Inicial",FluxoCaixa1013151419[[#This Row],[R$ (Valores)]],K630+FluxoCaixa1013151419[[#This Row],[Valores Receitas / Despesas]])</f>
        <v>-7140.860000000006</v>
      </c>
      <c r="L631" s="20">
        <f>IF(FluxoCaixa1013151419[[#This Row],[Entrada / Saída]]="Saída",FluxoCaixa1013151419[[#This Row],[R$ (Valores)]]*-1,FluxoCaixa1013151419[[#This Row],[R$ (Valores)]])</f>
        <v>-1500</v>
      </c>
    </row>
    <row r="632" spans="2:12">
      <c r="B632" s="48" t="s">
        <v>2477</v>
      </c>
      <c r="C632" s="48" t="s">
        <v>2419</v>
      </c>
      <c r="D632" s="56">
        <v>46139</v>
      </c>
      <c r="E632" s="52" t="s">
        <v>2496</v>
      </c>
      <c r="F632" s="17" t="s">
        <v>2</v>
      </c>
      <c r="G632" s="17" t="s">
        <v>23</v>
      </c>
      <c r="H632" s="17" t="s">
        <v>2965</v>
      </c>
      <c r="I632" s="21">
        <v>22876.5</v>
      </c>
      <c r="J632" s="17" t="s">
        <v>525</v>
      </c>
      <c r="K632" s="20">
        <f>IF(FluxoCaixa1013151419[[#This Row],[Movimento ]]="Saldo Inicial",FluxoCaixa1013151419[[#This Row],[R$ (Valores)]],K631+FluxoCaixa1013151419[[#This Row],[Valores Receitas / Despesas]])</f>
        <v>-30017.360000000008</v>
      </c>
      <c r="L632" s="20">
        <f>IF(FluxoCaixa1013151419[[#This Row],[Entrada / Saída]]="Saída",FluxoCaixa1013151419[[#This Row],[R$ (Valores)]]*-1,FluxoCaixa1013151419[[#This Row],[R$ (Valores)]])</f>
        <v>-22876.5</v>
      </c>
    </row>
    <row r="633" spans="2:12">
      <c r="B633" s="48" t="s">
        <v>2477</v>
      </c>
      <c r="C633" s="48" t="s">
        <v>2419</v>
      </c>
      <c r="D633" s="56">
        <v>46139</v>
      </c>
      <c r="E633" s="52" t="s">
        <v>2417</v>
      </c>
      <c r="F633" s="17" t="s">
        <v>2</v>
      </c>
      <c r="G633" s="17" t="s">
        <v>76</v>
      </c>
      <c r="H633" s="17" t="s">
        <v>2966</v>
      </c>
      <c r="I633" s="21">
        <v>612</v>
      </c>
      <c r="J633" s="17" t="s">
        <v>525</v>
      </c>
      <c r="K633" s="20">
        <f>IF(FluxoCaixa1013151419[[#This Row],[Movimento ]]="Saldo Inicial",FluxoCaixa1013151419[[#This Row],[R$ (Valores)]],K632+FluxoCaixa1013151419[[#This Row],[Valores Receitas / Despesas]])</f>
        <v>-30629.360000000008</v>
      </c>
      <c r="L633" s="20">
        <f>IF(FluxoCaixa1013151419[[#This Row],[Entrada / Saída]]="Saída",FluxoCaixa1013151419[[#This Row],[R$ (Valores)]]*-1,FluxoCaixa1013151419[[#This Row],[R$ (Valores)]])</f>
        <v>-612</v>
      </c>
    </row>
    <row r="634" spans="2:12">
      <c r="B634" s="48" t="s">
        <v>2477</v>
      </c>
      <c r="C634" s="48" t="s">
        <v>2419</v>
      </c>
      <c r="D634" s="56">
        <v>46139</v>
      </c>
      <c r="E634" s="52" t="s">
        <v>2417</v>
      </c>
      <c r="F634" s="17" t="s">
        <v>2</v>
      </c>
      <c r="G634" s="17" t="s">
        <v>76</v>
      </c>
      <c r="H634" s="17" t="s">
        <v>2813</v>
      </c>
      <c r="I634" s="21">
        <v>250</v>
      </c>
      <c r="J634" s="17" t="s">
        <v>525</v>
      </c>
      <c r="K634" s="20">
        <f>IF(FluxoCaixa1013151419[[#This Row],[Movimento ]]="Saldo Inicial",FluxoCaixa1013151419[[#This Row],[R$ (Valores)]],K633+FluxoCaixa1013151419[[#This Row],[Valores Receitas / Despesas]])</f>
        <v>-30879.360000000008</v>
      </c>
      <c r="L634" s="20">
        <f>IF(FluxoCaixa1013151419[[#This Row],[Entrada / Saída]]="Saída",FluxoCaixa1013151419[[#This Row],[R$ (Valores)]]*-1,FluxoCaixa1013151419[[#This Row],[R$ (Valores)]])</f>
        <v>-250</v>
      </c>
    </row>
    <row r="635" spans="2:12">
      <c r="B635" s="48" t="s">
        <v>2477</v>
      </c>
      <c r="C635" s="48" t="s">
        <v>2419</v>
      </c>
      <c r="D635" s="56">
        <v>46139</v>
      </c>
      <c r="E635" s="52" t="s">
        <v>2417</v>
      </c>
      <c r="F635" s="17" t="s">
        <v>2</v>
      </c>
      <c r="G635" s="17" t="s">
        <v>143</v>
      </c>
      <c r="H635" s="17" t="s">
        <v>2967</v>
      </c>
      <c r="I635" s="29">
        <v>129</v>
      </c>
      <c r="J635" s="17" t="s">
        <v>525</v>
      </c>
      <c r="K635" s="20">
        <f>IF(FluxoCaixa1013151419[[#This Row],[Movimento ]]="Saldo Inicial",FluxoCaixa1013151419[[#This Row],[R$ (Valores)]],K634+FluxoCaixa1013151419[[#This Row],[Valores Receitas / Despesas]])</f>
        <v>-31008.360000000008</v>
      </c>
      <c r="L635" s="20">
        <f>IF(FluxoCaixa1013151419[[#This Row],[Entrada / Saída]]="Saída",FluxoCaixa1013151419[[#This Row],[R$ (Valores)]]*-1,FluxoCaixa1013151419[[#This Row],[R$ (Valores)]])</f>
        <v>-129</v>
      </c>
    </row>
    <row r="636" spans="2:12">
      <c r="B636" s="48" t="s">
        <v>2477</v>
      </c>
      <c r="C636" s="48" t="s">
        <v>2419</v>
      </c>
      <c r="D636" s="56">
        <v>46139</v>
      </c>
      <c r="E636" s="52" t="s">
        <v>2417</v>
      </c>
      <c r="F636" s="17" t="s">
        <v>2</v>
      </c>
      <c r="G636" s="17" t="s">
        <v>28</v>
      </c>
      <c r="H636" s="17" t="s">
        <v>2968</v>
      </c>
      <c r="I636" s="21">
        <v>206.18</v>
      </c>
      <c r="J636" s="17" t="s">
        <v>525</v>
      </c>
      <c r="K636" s="20">
        <f>IF(FluxoCaixa1013151419[[#This Row],[Movimento ]]="Saldo Inicial",FluxoCaixa1013151419[[#This Row],[R$ (Valores)]],K635+FluxoCaixa1013151419[[#This Row],[Valores Receitas / Despesas]])</f>
        <v>-31214.540000000008</v>
      </c>
      <c r="L636" s="20">
        <f>IF(FluxoCaixa1013151419[[#This Row],[Entrada / Saída]]="Saída",FluxoCaixa1013151419[[#This Row],[R$ (Valores)]]*-1,FluxoCaixa1013151419[[#This Row],[R$ (Valores)]])</f>
        <v>-206.18</v>
      </c>
    </row>
    <row r="637" spans="2:12">
      <c r="B637" s="48" t="s">
        <v>2478</v>
      </c>
      <c r="C637" s="48" t="s">
        <v>2419</v>
      </c>
      <c r="D637" s="56">
        <v>46139</v>
      </c>
      <c r="E637" s="52" t="s">
        <v>2417</v>
      </c>
      <c r="F637" s="17" t="s">
        <v>2</v>
      </c>
      <c r="G637" s="17" t="s">
        <v>70</v>
      </c>
      <c r="H637" s="17" t="s">
        <v>2969</v>
      </c>
      <c r="I637" s="29">
        <v>2500</v>
      </c>
      <c r="J637" s="17" t="s">
        <v>525</v>
      </c>
      <c r="K637" s="20">
        <f>IF(FluxoCaixa1013151419[[#This Row],[Movimento ]]="Saldo Inicial",FluxoCaixa1013151419[[#This Row],[R$ (Valores)]],K636+FluxoCaixa1013151419[[#This Row],[Valores Receitas / Despesas]])</f>
        <v>-33714.540000000008</v>
      </c>
      <c r="L637" s="20">
        <f>IF(FluxoCaixa1013151419[[#This Row],[Entrada / Saída]]="Saída",FluxoCaixa1013151419[[#This Row],[R$ (Valores)]]*-1,FluxoCaixa1013151419[[#This Row],[R$ (Valores)]])</f>
        <v>-2500</v>
      </c>
    </row>
    <row r="638" spans="2:12">
      <c r="B638" s="48" t="s">
        <v>2478</v>
      </c>
      <c r="C638" s="48" t="s">
        <v>2419</v>
      </c>
      <c r="D638" s="56">
        <v>46139</v>
      </c>
      <c r="E638" s="52" t="s">
        <v>2417</v>
      </c>
      <c r="F638" s="17" t="s">
        <v>2</v>
      </c>
      <c r="G638" s="17" t="s">
        <v>70</v>
      </c>
      <c r="H638" s="17" t="s">
        <v>2970</v>
      </c>
      <c r="I638" s="29">
        <v>1500</v>
      </c>
      <c r="J638" s="17" t="s">
        <v>525</v>
      </c>
      <c r="K638" s="20">
        <f>IF(FluxoCaixa1013151419[[#This Row],[Movimento ]]="Saldo Inicial",FluxoCaixa1013151419[[#This Row],[R$ (Valores)]],K637+FluxoCaixa1013151419[[#This Row],[Valores Receitas / Despesas]])</f>
        <v>-35214.540000000008</v>
      </c>
      <c r="L638" s="20">
        <f>IF(FluxoCaixa1013151419[[#This Row],[Entrada / Saída]]="Saída",FluxoCaixa1013151419[[#This Row],[R$ (Valores)]]*-1,FluxoCaixa1013151419[[#This Row],[R$ (Valores)]])</f>
        <v>-1500</v>
      </c>
    </row>
    <row r="639" spans="2:12">
      <c r="B639" s="48" t="s">
        <v>2478</v>
      </c>
      <c r="C639" s="48" t="s">
        <v>2419</v>
      </c>
      <c r="D639" s="56">
        <v>46139</v>
      </c>
      <c r="E639" s="52" t="s">
        <v>2417</v>
      </c>
      <c r="F639" s="17" t="s">
        <v>2</v>
      </c>
      <c r="G639" s="17" t="s">
        <v>70</v>
      </c>
      <c r="H639" s="17" t="s">
        <v>2971</v>
      </c>
      <c r="I639" s="29">
        <v>2500</v>
      </c>
      <c r="J639" s="17" t="s">
        <v>525</v>
      </c>
      <c r="K639" s="20">
        <f>IF(FluxoCaixa1013151419[[#This Row],[Movimento ]]="Saldo Inicial",FluxoCaixa1013151419[[#This Row],[R$ (Valores)]],K638+FluxoCaixa1013151419[[#This Row],[Valores Receitas / Despesas]])</f>
        <v>-37714.540000000008</v>
      </c>
      <c r="L639" s="20">
        <f>IF(FluxoCaixa1013151419[[#This Row],[Entrada / Saída]]="Saída",FluxoCaixa1013151419[[#This Row],[R$ (Valores)]]*-1,FluxoCaixa1013151419[[#This Row],[R$ (Valores)]])</f>
        <v>-2500</v>
      </c>
    </row>
    <row r="640" spans="2:12">
      <c r="B640" s="48" t="s">
        <v>2478</v>
      </c>
      <c r="C640" s="48" t="s">
        <v>2419</v>
      </c>
      <c r="D640" s="56">
        <v>46139</v>
      </c>
      <c r="E640" s="52" t="s">
        <v>2417</v>
      </c>
      <c r="F640" s="17" t="s">
        <v>2</v>
      </c>
      <c r="G640" s="17" t="s">
        <v>70</v>
      </c>
      <c r="H640" s="17" t="s">
        <v>1821</v>
      </c>
      <c r="I640" s="29">
        <v>526</v>
      </c>
      <c r="J640" s="17" t="s">
        <v>525</v>
      </c>
      <c r="K640" s="20">
        <f>IF(FluxoCaixa1013151419[[#This Row],[Movimento ]]="Saldo Inicial",FluxoCaixa1013151419[[#This Row],[R$ (Valores)]],K639+FluxoCaixa1013151419[[#This Row],[Valores Receitas / Despesas]])</f>
        <v>-38240.540000000008</v>
      </c>
      <c r="L640" s="20">
        <f>IF(FluxoCaixa1013151419[[#This Row],[Entrada / Saída]]="Saída",FluxoCaixa1013151419[[#This Row],[R$ (Valores)]]*-1,FluxoCaixa1013151419[[#This Row],[R$ (Valores)]])</f>
        <v>-526</v>
      </c>
    </row>
    <row r="641" spans="2:12">
      <c r="B641" s="48" t="s">
        <v>2478</v>
      </c>
      <c r="C641" s="48" t="s">
        <v>2419</v>
      </c>
      <c r="D641" s="56">
        <v>46139</v>
      </c>
      <c r="E641" s="52" t="s">
        <v>2496</v>
      </c>
      <c r="F641" s="17" t="s">
        <v>2</v>
      </c>
      <c r="G641" s="17" t="s">
        <v>70</v>
      </c>
      <c r="H641" s="17" t="s">
        <v>2972</v>
      </c>
      <c r="I641" s="21">
        <v>140</v>
      </c>
      <c r="J641" s="17" t="s">
        <v>525</v>
      </c>
      <c r="K641" s="20">
        <f>IF(FluxoCaixa1013151419[[#This Row],[Movimento ]]="Saldo Inicial",FluxoCaixa1013151419[[#This Row],[R$ (Valores)]],K640+FluxoCaixa1013151419[[#This Row],[Valores Receitas / Despesas]])</f>
        <v>-38380.540000000008</v>
      </c>
      <c r="L641" s="20">
        <f>IF(FluxoCaixa1013151419[[#This Row],[Entrada / Saída]]="Saída",FluxoCaixa1013151419[[#This Row],[R$ (Valores)]]*-1,FluxoCaixa1013151419[[#This Row],[R$ (Valores)]])</f>
        <v>-140</v>
      </c>
    </row>
    <row r="642" spans="2:12">
      <c r="B642" s="48" t="s">
        <v>2477</v>
      </c>
      <c r="C642" s="48" t="s">
        <v>2419</v>
      </c>
      <c r="D642" s="56">
        <v>46139</v>
      </c>
      <c r="E642" s="52" t="s">
        <v>2496</v>
      </c>
      <c r="F642" s="17" t="s">
        <v>2</v>
      </c>
      <c r="G642" s="17" t="s">
        <v>70</v>
      </c>
      <c r="H642" s="17" t="s">
        <v>2788</v>
      </c>
      <c r="I642" s="29">
        <v>2000</v>
      </c>
      <c r="J642" s="17" t="s">
        <v>525</v>
      </c>
      <c r="K642" s="20">
        <f>IF(FluxoCaixa1013151419[[#This Row],[Movimento ]]="Saldo Inicial",FluxoCaixa1013151419[[#This Row],[R$ (Valores)]],K641+FluxoCaixa1013151419[[#This Row],[Valores Receitas / Despesas]])</f>
        <v>-40380.540000000008</v>
      </c>
      <c r="L642" s="20">
        <f>IF(FluxoCaixa1013151419[[#This Row],[Entrada / Saída]]="Saída",FluxoCaixa1013151419[[#This Row],[R$ (Valores)]]*-1,FluxoCaixa1013151419[[#This Row],[R$ (Valores)]])</f>
        <v>-2000</v>
      </c>
    </row>
    <row r="643" spans="2:12">
      <c r="B643" s="48" t="s">
        <v>2477</v>
      </c>
      <c r="C643" s="48" t="s">
        <v>2419</v>
      </c>
      <c r="D643" s="56">
        <v>46139</v>
      </c>
      <c r="E643" s="52" t="s">
        <v>2496</v>
      </c>
      <c r="F643" s="17" t="s">
        <v>2</v>
      </c>
      <c r="G643" s="17" t="s">
        <v>70</v>
      </c>
      <c r="H643" s="17" t="s">
        <v>2447</v>
      </c>
      <c r="I643" s="29">
        <v>2300</v>
      </c>
      <c r="J643" s="17" t="s">
        <v>525</v>
      </c>
      <c r="K643" s="20">
        <f>IF(FluxoCaixa1013151419[[#This Row],[Movimento ]]="Saldo Inicial",FluxoCaixa1013151419[[#This Row],[R$ (Valores)]],K642+FluxoCaixa1013151419[[#This Row],[Valores Receitas / Despesas]])</f>
        <v>-42680.540000000008</v>
      </c>
      <c r="L643" s="20">
        <f>IF(FluxoCaixa1013151419[[#This Row],[Entrada / Saída]]="Saída",FluxoCaixa1013151419[[#This Row],[R$ (Valores)]]*-1,FluxoCaixa1013151419[[#This Row],[R$ (Valores)]])</f>
        <v>-2300</v>
      </c>
    </row>
    <row r="644" spans="2:12">
      <c r="B644" s="48" t="s">
        <v>2477</v>
      </c>
      <c r="C644" s="48" t="s">
        <v>2419</v>
      </c>
      <c r="D644" s="56">
        <v>46139</v>
      </c>
      <c r="E644" s="52" t="s">
        <v>2496</v>
      </c>
      <c r="F644" s="17" t="s">
        <v>2</v>
      </c>
      <c r="G644" s="17" t="s">
        <v>70</v>
      </c>
      <c r="H644" s="17" t="s">
        <v>2350</v>
      </c>
      <c r="I644" s="29">
        <v>800</v>
      </c>
      <c r="J644" s="17" t="s">
        <v>525</v>
      </c>
      <c r="K644" s="20">
        <f>IF(FluxoCaixa1013151419[[#This Row],[Movimento ]]="Saldo Inicial",FluxoCaixa1013151419[[#This Row],[R$ (Valores)]],K643+FluxoCaixa1013151419[[#This Row],[Valores Receitas / Despesas]])</f>
        <v>-43480.540000000008</v>
      </c>
      <c r="L644" s="20">
        <f>IF(FluxoCaixa1013151419[[#This Row],[Entrada / Saída]]="Saída",FluxoCaixa1013151419[[#This Row],[R$ (Valores)]]*-1,FluxoCaixa1013151419[[#This Row],[R$ (Valores)]])</f>
        <v>-800</v>
      </c>
    </row>
    <row r="645" spans="2:12">
      <c r="B645" s="48" t="s">
        <v>2477</v>
      </c>
      <c r="C645" s="48" t="s">
        <v>2419</v>
      </c>
      <c r="D645" s="56">
        <v>46139</v>
      </c>
      <c r="E645" s="52" t="s">
        <v>2496</v>
      </c>
      <c r="F645" s="17" t="s">
        <v>2</v>
      </c>
      <c r="G645" s="17" t="s">
        <v>70</v>
      </c>
      <c r="H645" s="17" t="s">
        <v>2790</v>
      </c>
      <c r="I645" s="21">
        <v>3000</v>
      </c>
      <c r="J645" s="17" t="s">
        <v>525</v>
      </c>
      <c r="K645" s="20">
        <f>IF(FluxoCaixa1013151419[[#This Row],[Movimento ]]="Saldo Inicial",FluxoCaixa1013151419[[#This Row],[R$ (Valores)]],K644+FluxoCaixa1013151419[[#This Row],[Valores Receitas / Despesas]])</f>
        <v>-46480.540000000008</v>
      </c>
      <c r="L645" s="20">
        <f>IF(FluxoCaixa1013151419[[#This Row],[Entrada / Saída]]="Saída",FluxoCaixa1013151419[[#This Row],[R$ (Valores)]]*-1,FluxoCaixa1013151419[[#This Row],[R$ (Valores)]])</f>
        <v>-3000</v>
      </c>
    </row>
    <row r="646" spans="2:12">
      <c r="B646" s="48" t="s">
        <v>2477</v>
      </c>
      <c r="C646" s="48" t="s">
        <v>2419</v>
      </c>
      <c r="D646" s="56">
        <v>46139</v>
      </c>
      <c r="E646" s="52" t="s">
        <v>2496</v>
      </c>
      <c r="F646" s="17" t="s">
        <v>2</v>
      </c>
      <c r="G646" s="17" t="s">
        <v>70</v>
      </c>
      <c r="H646" s="17" t="s">
        <v>2147</v>
      </c>
      <c r="I646" s="21">
        <v>800</v>
      </c>
      <c r="J646" s="17" t="s">
        <v>525</v>
      </c>
      <c r="K646" s="20">
        <f>IF(FluxoCaixa1013151419[[#This Row],[Movimento ]]="Saldo Inicial",FluxoCaixa1013151419[[#This Row],[R$ (Valores)]],K645+FluxoCaixa1013151419[[#This Row],[Valores Receitas / Despesas]])</f>
        <v>-47280.540000000008</v>
      </c>
      <c r="L646" s="20">
        <f>IF(FluxoCaixa1013151419[[#This Row],[Entrada / Saída]]="Saída",FluxoCaixa1013151419[[#This Row],[R$ (Valores)]]*-1,FluxoCaixa1013151419[[#This Row],[R$ (Valores)]])</f>
        <v>-800</v>
      </c>
    </row>
    <row r="647" spans="2:12">
      <c r="B647" s="48" t="s">
        <v>2477</v>
      </c>
      <c r="C647" s="48" t="s">
        <v>2419</v>
      </c>
      <c r="D647" s="56">
        <v>46139</v>
      </c>
      <c r="E647" s="52" t="s">
        <v>2496</v>
      </c>
      <c r="F647" s="17" t="s">
        <v>2</v>
      </c>
      <c r="G647" s="17" t="s">
        <v>70</v>
      </c>
      <c r="H647" s="17" t="s">
        <v>2973</v>
      </c>
      <c r="I647" s="21">
        <v>4000</v>
      </c>
      <c r="J647" s="17" t="s">
        <v>525</v>
      </c>
      <c r="K647" s="20">
        <f>IF(FluxoCaixa1013151419[[#This Row],[Movimento ]]="Saldo Inicial",FluxoCaixa1013151419[[#This Row],[R$ (Valores)]],K646+FluxoCaixa1013151419[[#This Row],[Valores Receitas / Despesas]])</f>
        <v>-51280.540000000008</v>
      </c>
      <c r="L647" s="20">
        <f>IF(FluxoCaixa1013151419[[#This Row],[Entrada / Saída]]="Saída",FluxoCaixa1013151419[[#This Row],[R$ (Valores)]]*-1,FluxoCaixa1013151419[[#This Row],[R$ (Valores)]])</f>
        <v>-4000</v>
      </c>
    </row>
    <row r="648" spans="2:12">
      <c r="B648" s="48" t="s">
        <v>2477</v>
      </c>
      <c r="C648" s="48" t="s">
        <v>2419</v>
      </c>
      <c r="D648" s="56">
        <v>46139</v>
      </c>
      <c r="E648" s="52" t="s">
        <v>2496</v>
      </c>
      <c r="F648" s="17" t="s">
        <v>2</v>
      </c>
      <c r="G648" s="17" t="s">
        <v>70</v>
      </c>
      <c r="H648" s="17" t="s">
        <v>2440</v>
      </c>
      <c r="I648" s="21">
        <v>800</v>
      </c>
      <c r="J648" s="17" t="s">
        <v>525</v>
      </c>
      <c r="K648" s="20">
        <f>IF(FluxoCaixa1013151419[[#This Row],[Movimento ]]="Saldo Inicial",FluxoCaixa1013151419[[#This Row],[R$ (Valores)]],K647+FluxoCaixa1013151419[[#This Row],[Valores Receitas / Despesas]])</f>
        <v>-52080.540000000008</v>
      </c>
      <c r="L648" s="20">
        <f>IF(FluxoCaixa1013151419[[#This Row],[Entrada / Saída]]="Saída",FluxoCaixa1013151419[[#This Row],[R$ (Valores)]]*-1,FluxoCaixa1013151419[[#This Row],[R$ (Valores)]])</f>
        <v>-800</v>
      </c>
    </row>
    <row r="649" spans="2:12">
      <c r="B649" s="48" t="s">
        <v>2477</v>
      </c>
      <c r="C649" s="48" t="s">
        <v>2419</v>
      </c>
      <c r="D649" s="56">
        <v>46139</v>
      </c>
      <c r="E649" s="52" t="s">
        <v>2496</v>
      </c>
      <c r="F649" s="17" t="s">
        <v>2</v>
      </c>
      <c r="G649" s="17" t="s">
        <v>70</v>
      </c>
      <c r="H649" s="17" t="s">
        <v>2351</v>
      </c>
      <c r="I649" s="21">
        <v>200</v>
      </c>
      <c r="J649" s="17" t="s">
        <v>525</v>
      </c>
      <c r="K649" s="20">
        <f>IF(FluxoCaixa1013151419[[#This Row],[Movimento ]]="Saldo Inicial",FluxoCaixa1013151419[[#This Row],[R$ (Valores)]],K648+FluxoCaixa1013151419[[#This Row],[Valores Receitas / Despesas]])</f>
        <v>-52280.540000000008</v>
      </c>
      <c r="L649" s="20">
        <f>IF(FluxoCaixa1013151419[[#This Row],[Entrada / Saída]]="Saída",FluxoCaixa1013151419[[#This Row],[R$ (Valores)]]*-1,FluxoCaixa1013151419[[#This Row],[R$ (Valores)]])</f>
        <v>-200</v>
      </c>
    </row>
    <row r="650" spans="2:12">
      <c r="B650" s="48" t="s">
        <v>2477</v>
      </c>
      <c r="C650" s="48" t="s">
        <v>2419</v>
      </c>
      <c r="D650" s="56">
        <v>46139</v>
      </c>
      <c r="E650" s="52" t="s">
        <v>2496</v>
      </c>
      <c r="F650" s="17" t="s">
        <v>2</v>
      </c>
      <c r="G650" s="17" t="s">
        <v>70</v>
      </c>
      <c r="H650" s="17" t="s">
        <v>2442</v>
      </c>
      <c r="I650" s="21">
        <v>600</v>
      </c>
      <c r="J650" s="17" t="s">
        <v>525</v>
      </c>
      <c r="K650" s="20">
        <f>IF(FluxoCaixa1013151419[[#This Row],[Movimento ]]="Saldo Inicial",FluxoCaixa1013151419[[#This Row],[R$ (Valores)]],K649+FluxoCaixa1013151419[[#This Row],[Valores Receitas / Despesas]])</f>
        <v>-52880.540000000008</v>
      </c>
      <c r="L650" s="20">
        <f>IF(FluxoCaixa1013151419[[#This Row],[Entrada / Saída]]="Saída",FluxoCaixa1013151419[[#This Row],[R$ (Valores)]]*-1,FluxoCaixa1013151419[[#This Row],[R$ (Valores)]])</f>
        <v>-600</v>
      </c>
    </row>
    <row r="651" spans="2:12">
      <c r="B651" s="48" t="s">
        <v>2477</v>
      </c>
      <c r="C651" s="48" t="s">
        <v>2419</v>
      </c>
      <c r="D651" s="56">
        <v>46139</v>
      </c>
      <c r="E651" s="52" t="s">
        <v>2496</v>
      </c>
      <c r="F651" s="17" t="s">
        <v>2</v>
      </c>
      <c r="G651" s="17" t="s">
        <v>70</v>
      </c>
      <c r="H651" s="17" t="s">
        <v>2353</v>
      </c>
      <c r="I651" s="21">
        <v>4000</v>
      </c>
      <c r="J651" s="17" t="s">
        <v>525</v>
      </c>
      <c r="K651" s="20">
        <f>IF(FluxoCaixa1013151419[[#This Row],[Movimento ]]="Saldo Inicial",FluxoCaixa1013151419[[#This Row],[R$ (Valores)]],K650+FluxoCaixa1013151419[[#This Row],[Valores Receitas / Despesas]])</f>
        <v>-56880.540000000008</v>
      </c>
      <c r="L651" s="20">
        <f>IF(FluxoCaixa1013151419[[#This Row],[Entrada / Saída]]="Saída",FluxoCaixa1013151419[[#This Row],[R$ (Valores)]]*-1,FluxoCaixa1013151419[[#This Row],[R$ (Valores)]])</f>
        <v>-4000</v>
      </c>
    </row>
    <row r="652" spans="2:12">
      <c r="B652" s="48" t="s">
        <v>2478</v>
      </c>
      <c r="C652" s="48" t="s">
        <v>2419</v>
      </c>
      <c r="D652" s="56">
        <v>46139</v>
      </c>
      <c r="E652" s="52" t="s">
        <v>2413</v>
      </c>
      <c r="F652" s="17" t="s">
        <v>1</v>
      </c>
      <c r="G652" s="17" t="s">
        <v>75</v>
      </c>
      <c r="H652" s="17" t="s">
        <v>997</v>
      </c>
      <c r="I652" s="21">
        <v>65000</v>
      </c>
      <c r="J652" s="17" t="s">
        <v>525</v>
      </c>
      <c r="K652" s="20">
        <f>IF(FluxoCaixa1013151419[[#This Row],[Movimento ]]="Saldo Inicial",FluxoCaixa1013151419[[#This Row],[R$ (Valores)]],K651+FluxoCaixa1013151419[[#This Row],[Valores Receitas / Despesas]])</f>
        <v>8119.4599999999919</v>
      </c>
      <c r="L652" s="20">
        <f>IF(FluxoCaixa1013151419[[#This Row],[Entrada / Saída]]="Saída",FluxoCaixa1013151419[[#This Row],[R$ (Valores)]]*-1,FluxoCaixa1013151419[[#This Row],[R$ (Valores)]])</f>
        <v>65000</v>
      </c>
    </row>
    <row r="653" spans="2:12">
      <c r="B653" s="48" t="s">
        <v>2478</v>
      </c>
      <c r="C653" s="48" t="s">
        <v>2419</v>
      </c>
      <c r="D653" s="56">
        <v>46139</v>
      </c>
      <c r="E653" s="52" t="s">
        <v>2413</v>
      </c>
      <c r="F653" s="17" t="s">
        <v>2</v>
      </c>
      <c r="G653" s="17" t="s">
        <v>77</v>
      </c>
      <c r="H653" s="17" t="s">
        <v>2974</v>
      </c>
      <c r="I653" s="21">
        <v>62.12</v>
      </c>
      <c r="J653" s="17" t="s">
        <v>525</v>
      </c>
      <c r="K653" s="20">
        <f>IF(FluxoCaixa1013151419[[#This Row],[Movimento ]]="Saldo Inicial",FluxoCaixa1013151419[[#This Row],[R$ (Valores)]],K652+FluxoCaixa1013151419[[#This Row],[Valores Receitas / Despesas]])</f>
        <v>8057.339999999992</v>
      </c>
      <c r="L653" s="20">
        <f>IF(FluxoCaixa1013151419[[#This Row],[Entrada / Saída]]="Saída",FluxoCaixa1013151419[[#This Row],[R$ (Valores)]]*-1,FluxoCaixa1013151419[[#This Row],[R$ (Valores)]])</f>
        <v>-62.12</v>
      </c>
    </row>
    <row r="654" spans="2:12">
      <c r="B654" s="48" t="s">
        <v>2478</v>
      </c>
      <c r="C654" s="48" t="s">
        <v>2419</v>
      </c>
      <c r="D654" s="56">
        <v>46139</v>
      </c>
      <c r="E654" s="52" t="s">
        <v>2413</v>
      </c>
      <c r="F654" s="17" t="s">
        <v>2</v>
      </c>
      <c r="G654" s="17" t="s">
        <v>24</v>
      </c>
      <c r="H654" s="17" t="s">
        <v>2975</v>
      </c>
      <c r="I654" s="21">
        <v>150</v>
      </c>
      <c r="J654" s="17" t="s">
        <v>525</v>
      </c>
      <c r="K654" s="20">
        <f>IF(FluxoCaixa1013151419[[#This Row],[Movimento ]]="Saldo Inicial",FluxoCaixa1013151419[[#This Row],[R$ (Valores)]],K653+FluxoCaixa1013151419[[#This Row],[Valores Receitas / Despesas]])</f>
        <v>7907.339999999992</v>
      </c>
      <c r="L654" s="20">
        <f>IF(FluxoCaixa1013151419[[#This Row],[Entrada / Saída]]="Saída",FluxoCaixa1013151419[[#This Row],[R$ (Valores)]]*-1,FluxoCaixa1013151419[[#This Row],[R$ (Valores)]])</f>
        <v>-150</v>
      </c>
    </row>
    <row r="655" spans="2:12">
      <c r="B655" s="48" t="s">
        <v>2478</v>
      </c>
      <c r="C655" s="48" t="s">
        <v>2419</v>
      </c>
      <c r="D655" s="56">
        <v>46139</v>
      </c>
      <c r="E655" s="52" t="s">
        <v>2413</v>
      </c>
      <c r="F655" s="17" t="s">
        <v>2</v>
      </c>
      <c r="G655" s="17" t="s">
        <v>71</v>
      </c>
      <c r="H655" s="17" t="s">
        <v>2976</v>
      </c>
      <c r="I655" s="21">
        <v>200</v>
      </c>
      <c r="J655" s="17" t="s">
        <v>525</v>
      </c>
      <c r="K655" s="20">
        <f>IF(FluxoCaixa1013151419[[#This Row],[Movimento ]]="Saldo Inicial",FluxoCaixa1013151419[[#This Row],[R$ (Valores)]],K654+FluxoCaixa1013151419[[#This Row],[Valores Receitas / Despesas]])</f>
        <v>7707.339999999992</v>
      </c>
      <c r="L655" s="20">
        <f>IF(FluxoCaixa1013151419[[#This Row],[Entrada / Saída]]="Saída",FluxoCaixa1013151419[[#This Row],[R$ (Valores)]]*-1,FluxoCaixa1013151419[[#This Row],[R$ (Valores)]])</f>
        <v>-200</v>
      </c>
    </row>
    <row r="656" spans="2:12">
      <c r="B656" s="48" t="s">
        <v>2478</v>
      </c>
      <c r="C656" s="48" t="s">
        <v>2419</v>
      </c>
      <c r="D656" s="56">
        <v>46139</v>
      </c>
      <c r="E656" s="52" t="s">
        <v>2413</v>
      </c>
      <c r="F656" s="17" t="s">
        <v>2</v>
      </c>
      <c r="G656" s="17" t="s">
        <v>71</v>
      </c>
      <c r="H656" s="17" t="s">
        <v>2977</v>
      </c>
      <c r="I656" s="21">
        <v>134.27000000000001</v>
      </c>
      <c r="J656" s="17" t="s">
        <v>525</v>
      </c>
      <c r="K656" s="20">
        <f>IF(FluxoCaixa1013151419[[#This Row],[Movimento ]]="Saldo Inicial",FluxoCaixa1013151419[[#This Row],[R$ (Valores)]],K655+FluxoCaixa1013151419[[#This Row],[Valores Receitas / Despesas]])</f>
        <v>7573.0699999999915</v>
      </c>
      <c r="L656" s="20">
        <f>IF(FluxoCaixa1013151419[[#This Row],[Entrada / Saída]]="Saída",FluxoCaixa1013151419[[#This Row],[R$ (Valores)]]*-1,FluxoCaixa1013151419[[#This Row],[R$ (Valores)]])</f>
        <v>-134.27000000000001</v>
      </c>
    </row>
    <row r="657" spans="2:12">
      <c r="B657" s="48" t="s">
        <v>2478</v>
      </c>
      <c r="C657" s="48" t="s">
        <v>2419</v>
      </c>
      <c r="D657" s="56">
        <v>46139</v>
      </c>
      <c r="E657" s="52" t="s">
        <v>2417</v>
      </c>
      <c r="F657" s="17" t="s">
        <v>2</v>
      </c>
      <c r="G657" s="17" t="s">
        <v>71</v>
      </c>
      <c r="H657" s="17" t="s">
        <v>2978</v>
      </c>
      <c r="I657" s="21">
        <v>1000</v>
      </c>
      <c r="J657" s="17" t="s">
        <v>525</v>
      </c>
      <c r="K657" s="20">
        <f>IF(FluxoCaixa1013151419[[#This Row],[Movimento ]]="Saldo Inicial",FluxoCaixa1013151419[[#This Row],[R$ (Valores)]],K656+FluxoCaixa1013151419[[#This Row],[Valores Receitas / Despesas]])</f>
        <v>6573.0699999999915</v>
      </c>
      <c r="L657" s="20">
        <f>IF(FluxoCaixa1013151419[[#This Row],[Entrada / Saída]]="Saída",FluxoCaixa1013151419[[#This Row],[R$ (Valores)]]*-1,FluxoCaixa1013151419[[#This Row],[R$ (Valores)]])</f>
        <v>-1000</v>
      </c>
    </row>
    <row r="658" spans="2:12">
      <c r="B658" s="48" t="s">
        <v>2478</v>
      </c>
      <c r="C658" s="48" t="s">
        <v>2419</v>
      </c>
      <c r="D658" s="56">
        <v>46139</v>
      </c>
      <c r="E658" s="52" t="s">
        <v>2413</v>
      </c>
      <c r="F658" s="17" t="s">
        <v>2</v>
      </c>
      <c r="G658" s="17" t="s">
        <v>70</v>
      </c>
      <c r="H658" s="17" t="s">
        <v>2979</v>
      </c>
      <c r="I658" s="21">
        <v>2500</v>
      </c>
      <c r="J658" s="17" t="s">
        <v>525</v>
      </c>
      <c r="K658" s="20">
        <f>IF(FluxoCaixa1013151419[[#This Row],[Movimento ]]="Saldo Inicial",FluxoCaixa1013151419[[#This Row],[R$ (Valores)]],K657+FluxoCaixa1013151419[[#This Row],[Valores Receitas / Despesas]])</f>
        <v>4073.0699999999915</v>
      </c>
      <c r="L658" s="20">
        <f>IF(FluxoCaixa1013151419[[#This Row],[Entrada / Saída]]="Saída",FluxoCaixa1013151419[[#This Row],[R$ (Valores)]]*-1,FluxoCaixa1013151419[[#This Row],[R$ (Valores)]])</f>
        <v>-2500</v>
      </c>
    </row>
    <row r="659" spans="2:12">
      <c r="B659" s="48" t="s">
        <v>2478</v>
      </c>
      <c r="C659" s="48" t="s">
        <v>2419</v>
      </c>
      <c r="D659" s="56">
        <v>46140</v>
      </c>
      <c r="E659" s="52" t="s">
        <v>2413</v>
      </c>
      <c r="F659" s="17" t="s">
        <v>2</v>
      </c>
      <c r="G659" s="17" t="s">
        <v>225</v>
      </c>
      <c r="H659" s="17" t="s">
        <v>2943</v>
      </c>
      <c r="I659" s="21">
        <v>5.7</v>
      </c>
      <c r="J659" s="17" t="s">
        <v>525</v>
      </c>
      <c r="K659" s="20">
        <f>IF(FluxoCaixa1013151419[[#This Row],[Movimento ]]="Saldo Inicial",FluxoCaixa1013151419[[#This Row],[R$ (Valores)]],K658+FluxoCaixa1013151419[[#This Row],[Valores Receitas / Despesas]])</f>
        <v>4067.3699999999917</v>
      </c>
      <c r="L659" s="20">
        <f>IF(FluxoCaixa1013151419[[#This Row],[Entrada / Saída]]="Saída",FluxoCaixa1013151419[[#This Row],[R$ (Valores)]]*-1,FluxoCaixa1013151419[[#This Row],[R$ (Valores)]])</f>
        <v>-5.7</v>
      </c>
    </row>
    <row r="660" spans="2:12">
      <c r="B660" s="48" t="s">
        <v>2478</v>
      </c>
      <c r="C660" s="48" t="s">
        <v>2419</v>
      </c>
      <c r="D660" s="56">
        <v>46140</v>
      </c>
      <c r="E660" s="52" t="s">
        <v>2413</v>
      </c>
      <c r="F660" s="17" t="s">
        <v>2</v>
      </c>
      <c r="G660" s="17" t="s">
        <v>77</v>
      </c>
      <c r="H660" s="17" t="s">
        <v>2980</v>
      </c>
      <c r="I660" s="21">
        <v>1189.04</v>
      </c>
      <c r="J660" s="17" t="s">
        <v>525</v>
      </c>
      <c r="K660" s="20">
        <f>IF(FluxoCaixa1013151419[[#This Row],[Movimento ]]="Saldo Inicial",FluxoCaixa1013151419[[#This Row],[R$ (Valores)]],K659+FluxoCaixa1013151419[[#This Row],[Valores Receitas / Despesas]])</f>
        <v>2878.3299999999917</v>
      </c>
      <c r="L660" s="20">
        <f>IF(FluxoCaixa1013151419[[#This Row],[Entrada / Saída]]="Saída",FluxoCaixa1013151419[[#This Row],[R$ (Valores)]]*-1,FluxoCaixa1013151419[[#This Row],[R$ (Valores)]])</f>
        <v>-1189.04</v>
      </c>
    </row>
    <row r="661" spans="2:12">
      <c r="B661" s="48" t="s">
        <v>2477</v>
      </c>
      <c r="C661" s="48" t="s">
        <v>2419</v>
      </c>
      <c r="D661" s="56">
        <v>46140</v>
      </c>
      <c r="E661" s="52" t="s">
        <v>2413</v>
      </c>
      <c r="F661" s="17" t="s">
        <v>2</v>
      </c>
      <c r="G661" s="17" t="s">
        <v>78</v>
      </c>
      <c r="H661" s="17" t="s">
        <v>2981</v>
      </c>
      <c r="I661" s="21">
        <v>374.4</v>
      </c>
      <c r="J661" s="17" t="s">
        <v>525</v>
      </c>
      <c r="K661" s="20">
        <f>IF(FluxoCaixa1013151419[[#This Row],[Movimento ]]="Saldo Inicial",FluxoCaixa1013151419[[#This Row],[R$ (Valores)]],K660+FluxoCaixa1013151419[[#This Row],[Valores Receitas / Despesas]])</f>
        <v>2503.9299999999917</v>
      </c>
      <c r="L661" s="20">
        <f>IF(FluxoCaixa1013151419[[#This Row],[Entrada / Saída]]="Saída",FluxoCaixa1013151419[[#This Row],[R$ (Valores)]]*-1,FluxoCaixa1013151419[[#This Row],[R$ (Valores)]])</f>
        <v>-374.4</v>
      </c>
    </row>
    <row r="662" spans="2:12">
      <c r="B662" s="48" t="s">
        <v>2477</v>
      </c>
      <c r="C662" s="48" t="s">
        <v>2419</v>
      </c>
      <c r="D662" s="56">
        <v>46140</v>
      </c>
      <c r="E662" s="52" t="s">
        <v>2413</v>
      </c>
      <c r="F662" s="17" t="s">
        <v>2</v>
      </c>
      <c r="G662" s="17" t="s">
        <v>150</v>
      </c>
      <c r="H662" s="17" t="s">
        <v>2982</v>
      </c>
      <c r="I662" s="21">
        <v>970.67</v>
      </c>
      <c r="J662" s="17" t="s">
        <v>525</v>
      </c>
      <c r="K662" s="20">
        <f>IF(FluxoCaixa1013151419[[#This Row],[Movimento ]]="Saldo Inicial",FluxoCaixa1013151419[[#This Row],[R$ (Valores)]],K661+FluxoCaixa1013151419[[#This Row],[Valores Receitas / Despesas]])</f>
        <v>1533.2599999999916</v>
      </c>
      <c r="L662" s="20">
        <f>IF(FluxoCaixa1013151419[[#This Row],[Entrada / Saída]]="Saída",FluxoCaixa1013151419[[#This Row],[R$ (Valores)]]*-1,FluxoCaixa1013151419[[#This Row],[R$ (Valores)]])</f>
        <v>-970.67</v>
      </c>
    </row>
    <row r="663" spans="2:12">
      <c r="B663" s="48" t="s">
        <v>2477</v>
      </c>
      <c r="C663" s="48" t="s">
        <v>2419</v>
      </c>
      <c r="D663" s="56">
        <v>46140</v>
      </c>
      <c r="E663" s="52" t="s">
        <v>2413</v>
      </c>
      <c r="F663" s="17" t="s">
        <v>2</v>
      </c>
      <c r="G663" s="17" t="s">
        <v>25</v>
      </c>
      <c r="H663" s="17" t="s">
        <v>2945</v>
      </c>
      <c r="I663" s="21">
        <v>1862</v>
      </c>
      <c r="J663" s="17" t="s">
        <v>525</v>
      </c>
      <c r="K663" s="20">
        <f>IF(FluxoCaixa1013151419[[#This Row],[Movimento ]]="Saldo Inicial",FluxoCaixa1013151419[[#This Row],[R$ (Valores)]],K662+FluxoCaixa1013151419[[#This Row],[Valores Receitas / Despesas]])</f>
        <v>-328.74000000000842</v>
      </c>
      <c r="L663" s="20">
        <f>IF(FluxoCaixa1013151419[[#This Row],[Entrada / Saída]]="Saída",FluxoCaixa1013151419[[#This Row],[R$ (Valores)]]*-1,FluxoCaixa1013151419[[#This Row],[R$ (Valores)]])</f>
        <v>-1862</v>
      </c>
    </row>
    <row r="664" spans="2:12">
      <c r="B664" s="48" t="s">
        <v>2477</v>
      </c>
      <c r="C664" s="48" t="s">
        <v>2419</v>
      </c>
      <c r="D664" s="56">
        <v>46140</v>
      </c>
      <c r="E664" s="52" t="s">
        <v>2413</v>
      </c>
      <c r="F664" s="17" t="s">
        <v>2</v>
      </c>
      <c r="G664" s="17" t="s">
        <v>25</v>
      </c>
      <c r="H664" s="17" t="s">
        <v>1123</v>
      </c>
      <c r="I664" s="21">
        <v>2030.58</v>
      </c>
      <c r="J664" s="17" t="s">
        <v>525</v>
      </c>
      <c r="K664" s="20">
        <f>IF(FluxoCaixa1013151419[[#This Row],[Movimento ]]="Saldo Inicial",FluxoCaixa1013151419[[#This Row],[R$ (Valores)]],K663+FluxoCaixa1013151419[[#This Row],[Valores Receitas / Despesas]])</f>
        <v>-2359.3200000000083</v>
      </c>
      <c r="L664" s="20">
        <f>IF(FluxoCaixa1013151419[[#This Row],[Entrada / Saída]]="Saída",FluxoCaixa1013151419[[#This Row],[R$ (Valores)]]*-1,FluxoCaixa1013151419[[#This Row],[R$ (Valores)]])</f>
        <v>-2030.58</v>
      </c>
    </row>
    <row r="665" spans="2:12">
      <c r="B665" s="48" t="s">
        <v>2478</v>
      </c>
      <c r="C665" s="48" t="s">
        <v>2419</v>
      </c>
      <c r="D665" s="56">
        <v>46140</v>
      </c>
      <c r="E665" s="52" t="s">
        <v>2413</v>
      </c>
      <c r="F665" s="17" t="s">
        <v>1</v>
      </c>
      <c r="G665" s="17" t="s">
        <v>75</v>
      </c>
      <c r="H665" s="17" t="s">
        <v>997</v>
      </c>
      <c r="I665" s="21">
        <v>20000</v>
      </c>
      <c r="J665" s="17" t="s">
        <v>525</v>
      </c>
      <c r="K665" s="20">
        <f>IF(FluxoCaixa1013151419[[#This Row],[Movimento ]]="Saldo Inicial",FluxoCaixa1013151419[[#This Row],[R$ (Valores)]],K664+FluxoCaixa1013151419[[#This Row],[Valores Receitas / Despesas]])</f>
        <v>17640.679999999993</v>
      </c>
      <c r="L665" s="20">
        <f>IF(FluxoCaixa1013151419[[#This Row],[Entrada / Saída]]="Saída",FluxoCaixa1013151419[[#This Row],[R$ (Valores)]]*-1,FluxoCaixa1013151419[[#This Row],[R$ (Valores)]])</f>
        <v>20000</v>
      </c>
    </row>
    <row r="666" spans="2:12">
      <c r="B666" s="48" t="s">
        <v>2478</v>
      </c>
      <c r="C666" s="48" t="s">
        <v>2419</v>
      </c>
      <c r="D666" s="56">
        <v>46140</v>
      </c>
      <c r="E666" s="52" t="s">
        <v>2413</v>
      </c>
      <c r="F666" s="17" t="s">
        <v>2</v>
      </c>
      <c r="G666" s="17" t="s">
        <v>75</v>
      </c>
      <c r="H666" s="17" t="s">
        <v>844</v>
      </c>
      <c r="I666" s="21">
        <v>6000</v>
      </c>
      <c r="J666" s="17" t="s">
        <v>525</v>
      </c>
      <c r="K666" s="20">
        <f>IF(FluxoCaixa1013151419[[#This Row],[Movimento ]]="Saldo Inicial",FluxoCaixa1013151419[[#This Row],[R$ (Valores)]],K665+FluxoCaixa1013151419[[#This Row],[Valores Receitas / Despesas]])</f>
        <v>11640.679999999993</v>
      </c>
      <c r="L666" s="20">
        <f>IF(FluxoCaixa1013151419[[#This Row],[Entrada / Saída]]="Saída",FluxoCaixa1013151419[[#This Row],[R$ (Valores)]]*-1,FluxoCaixa1013151419[[#This Row],[R$ (Valores)]])</f>
        <v>-6000</v>
      </c>
    </row>
    <row r="667" spans="2:12">
      <c r="B667" s="48" t="s">
        <v>2478</v>
      </c>
      <c r="C667" s="48" t="s">
        <v>2419</v>
      </c>
      <c r="D667" s="56">
        <v>46140</v>
      </c>
      <c r="E667" s="52" t="s">
        <v>2413</v>
      </c>
      <c r="F667" s="17" t="s">
        <v>2</v>
      </c>
      <c r="G667" s="17" t="s">
        <v>517</v>
      </c>
      <c r="H667" s="17" t="s">
        <v>2983</v>
      </c>
      <c r="I667" s="21">
        <v>272.77</v>
      </c>
      <c r="J667" s="17" t="s">
        <v>525</v>
      </c>
      <c r="K667" s="20">
        <f>IF(FluxoCaixa1013151419[[#This Row],[Movimento ]]="Saldo Inicial",FluxoCaixa1013151419[[#This Row],[R$ (Valores)]],K666+FluxoCaixa1013151419[[#This Row],[Valores Receitas / Despesas]])</f>
        <v>11367.909999999993</v>
      </c>
      <c r="L667" s="20">
        <f>IF(FluxoCaixa1013151419[[#This Row],[Entrada / Saída]]="Saída",FluxoCaixa1013151419[[#This Row],[R$ (Valores)]]*-1,FluxoCaixa1013151419[[#This Row],[R$ (Valores)]])</f>
        <v>-272.77</v>
      </c>
    </row>
    <row r="668" spans="2:12">
      <c r="B668" s="48" t="s">
        <v>2478</v>
      </c>
      <c r="C668" s="48" t="s">
        <v>2419</v>
      </c>
      <c r="D668" s="56">
        <v>46140</v>
      </c>
      <c r="E668" s="52" t="s">
        <v>2413</v>
      </c>
      <c r="F668" s="17" t="s">
        <v>1</v>
      </c>
      <c r="G668" s="17" t="s">
        <v>60</v>
      </c>
      <c r="H668" s="17" t="s">
        <v>2984</v>
      </c>
      <c r="I668" s="21">
        <v>113.81</v>
      </c>
      <c r="J668" s="17" t="s">
        <v>525</v>
      </c>
      <c r="K668" s="20">
        <f>IF(FluxoCaixa1013151419[[#This Row],[Movimento ]]="Saldo Inicial",FluxoCaixa1013151419[[#This Row],[R$ (Valores)]],K667+FluxoCaixa1013151419[[#This Row],[Valores Receitas / Despesas]])</f>
        <v>11481.719999999992</v>
      </c>
      <c r="L668" s="20">
        <f>IF(FluxoCaixa1013151419[[#This Row],[Entrada / Saída]]="Saída",FluxoCaixa1013151419[[#This Row],[R$ (Valores)]]*-1,FluxoCaixa1013151419[[#This Row],[R$ (Valores)]])</f>
        <v>113.81</v>
      </c>
    </row>
    <row r="669" spans="2:12">
      <c r="B669" s="48" t="s">
        <v>2477</v>
      </c>
      <c r="C669" s="48" t="s">
        <v>2419</v>
      </c>
      <c r="D669" s="56">
        <v>46141</v>
      </c>
      <c r="E669" s="52" t="s">
        <v>2413</v>
      </c>
      <c r="F669" s="17" t="s">
        <v>2</v>
      </c>
      <c r="G669" s="17" t="s">
        <v>26</v>
      </c>
      <c r="H669" s="17" t="s">
        <v>2997</v>
      </c>
      <c r="I669" s="21">
        <v>672.35</v>
      </c>
      <c r="J669" s="17" t="s">
        <v>525</v>
      </c>
      <c r="K669" s="20">
        <f>IF(FluxoCaixa1013151419[[#This Row],[Movimento ]]="Saldo Inicial",FluxoCaixa1013151419[[#This Row],[R$ (Valores)]],K668+FluxoCaixa1013151419[[#This Row],[Valores Receitas / Despesas]])</f>
        <v>10809.369999999992</v>
      </c>
      <c r="L669" s="20">
        <f>IF(FluxoCaixa1013151419[[#This Row],[Entrada / Saída]]="Saída",FluxoCaixa1013151419[[#This Row],[R$ (Valores)]]*-1,FluxoCaixa1013151419[[#This Row],[R$ (Valores)]])</f>
        <v>-672.35</v>
      </c>
    </row>
    <row r="670" spans="2:12">
      <c r="B670" s="48" t="s">
        <v>2477</v>
      </c>
      <c r="C670" s="48" t="s">
        <v>2419</v>
      </c>
      <c r="D670" s="56">
        <v>46141</v>
      </c>
      <c r="E670" s="52" t="s">
        <v>2413</v>
      </c>
      <c r="F670" s="17" t="s">
        <v>2</v>
      </c>
      <c r="G670" s="17" t="s">
        <v>431</v>
      </c>
      <c r="H670" s="17" t="s">
        <v>2998</v>
      </c>
      <c r="I670" s="21">
        <v>104.12</v>
      </c>
      <c r="J670" s="17" t="s">
        <v>525</v>
      </c>
      <c r="K670" s="20">
        <f>IF(FluxoCaixa1013151419[[#This Row],[Movimento ]]="Saldo Inicial",FluxoCaixa1013151419[[#This Row],[R$ (Valores)]],K669+FluxoCaixa1013151419[[#This Row],[Valores Receitas / Despesas]])</f>
        <v>10705.249999999991</v>
      </c>
      <c r="L670" s="20">
        <f>IF(FluxoCaixa1013151419[[#This Row],[Entrada / Saída]]="Saída",FluxoCaixa1013151419[[#This Row],[R$ (Valores)]]*-1,FluxoCaixa1013151419[[#This Row],[R$ (Valores)]])</f>
        <v>-104.12</v>
      </c>
    </row>
    <row r="671" spans="2:12">
      <c r="B671" s="48" t="s">
        <v>2477</v>
      </c>
      <c r="C671" s="48" t="s">
        <v>2419</v>
      </c>
      <c r="D671" s="56">
        <v>46141</v>
      </c>
      <c r="E671" s="52" t="s">
        <v>2413</v>
      </c>
      <c r="F671" s="17" t="s">
        <v>2</v>
      </c>
      <c r="G671" s="17" t="s">
        <v>431</v>
      </c>
      <c r="H671" s="17" t="s">
        <v>2998</v>
      </c>
      <c r="I671" s="21">
        <v>104.12</v>
      </c>
      <c r="J671" s="17" t="s">
        <v>525</v>
      </c>
      <c r="K671" s="20">
        <f>IF(FluxoCaixa1013151419[[#This Row],[Movimento ]]="Saldo Inicial",FluxoCaixa1013151419[[#This Row],[R$ (Valores)]],K670+FluxoCaixa1013151419[[#This Row],[Valores Receitas / Despesas]])</f>
        <v>10601.12999999999</v>
      </c>
      <c r="L671" s="20">
        <f>IF(FluxoCaixa1013151419[[#This Row],[Entrada / Saída]]="Saída",FluxoCaixa1013151419[[#This Row],[R$ (Valores)]]*-1,FluxoCaixa1013151419[[#This Row],[R$ (Valores)]])</f>
        <v>-104.12</v>
      </c>
    </row>
    <row r="672" spans="2:12">
      <c r="B672" s="48" t="s">
        <v>2477</v>
      </c>
      <c r="C672" s="48" t="s">
        <v>2419</v>
      </c>
      <c r="D672" s="56">
        <v>46141</v>
      </c>
      <c r="E672" s="52" t="s">
        <v>2413</v>
      </c>
      <c r="F672" s="17" t="s">
        <v>2</v>
      </c>
      <c r="G672" s="17" t="s">
        <v>123</v>
      </c>
      <c r="H672" s="17" t="s">
        <v>2999</v>
      </c>
      <c r="I672" s="21">
        <v>1560.61</v>
      </c>
      <c r="J672" s="17" t="s">
        <v>525</v>
      </c>
      <c r="K672" s="20">
        <f>IF(FluxoCaixa1013151419[[#This Row],[Movimento ]]="Saldo Inicial",FluxoCaixa1013151419[[#This Row],[R$ (Valores)]],K671+FluxoCaixa1013151419[[#This Row],[Valores Receitas / Despesas]])</f>
        <v>9040.5199999999895</v>
      </c>
      <c r="L672" s="20">
        <f>IF(FluxoCaixa1013151419[[#This Row],[Entrada / Saída]]="Saída",FluxoCaixa1013151419[[#This Row],[R$ (Valores)]]*-1,FluxoCaixa1013151419[[#This Row],[R$ (Valores)]])</f>
        <v>-1560.61</v>
      </c>
    </row>
    <row r="673" spans="2:12">
      <c r="B673" s="48" t="s">
        <v>2477</v>
      </c>
      <c r="C673" s="48" t="s">
        <v>2419</v>
      </c>
      <c r="D673" s="56">
        <v>46141</v>
      </c>
      <c r="E673" s="52" t="s">
        <v>2413</v>
      </c>
      <c r="F673" s="17" t="s">
        <v>2</v>
      </c>
      <c r="G673" s="17" t="s">
        <v>143</v>
      </c>
      <c r="H673" s="17" t="s">
        <v>2967</v>
      </c>
      <c r="I673" s="21">
        <v>1254</v>
      </c>
      <c r="J673" s="17" t="s">
        <v>525</v>
      </c>
      <c r="K673" s="20">
        <f>IF(FluxoCaixa1013151419[[#This Row],[Movimento ]]="Saldo Inicial",FluxoCaixa1013151419[[#This Row],[R$ (Valores)]],K672+FluxoCaixa1013151419[[#This Row],[Valores Receitas / Despesas]])</f>
        <v>7786.5199999999895</v>
      </c>
      <c r="L673" s="20">
        <f>IF(FluxoCaixa1013151419[[#This Row],[Entrada / Saída]]="Saída",FluxoCaixa1013151419[[#This Row],[R$ (Valores)]]*-1,FluxoCaixa1013151419[[#This Row],[R$ (Valores)]])</f>
        <v>-1254</v>
      </c>
    </row>
    <row r="674" spans="2:12">
      <c r="B674" s="48" t="s">
        <v>2477</v>
      </c>
      <c r="C674" s="48" t="s">
        <v>2419</v>
      </c>
      <c r="D674" s="56">
        <v>46141</v>
      </c>
      <c r="E674" s="52" t="s">
        <v>2413</v>
      </c>
      <c r="F674" s="17" t="s">
        <v>2</v>
      </c>
      <c r="G674" s="17" t="s">
        <v>123</v>
      </c>
      <c r="H674" s="17" t="s">
        <v>3000</v>
      </c>
      <c r="I674" s="21">
        <v>1864.06</v>
      </c>
      <c r="J674" s="17" t="s">
        <v>525</v>
      </c>
      <c r="K674" s="20">
        <f>IF(FluxoCaixa1013151419[[#This Row],[Movimento ]]="Saldo Inicial",FluxoCaixa1013151419[[#This Row],[R$ (Valores)]],K673+FluxoCaixa1013151419[[#This Row],[Valores Receitas / Despesas]])</f>
        <v>5922.45999999999</v>
      </c>
      <c r="L674" s="20">
        <f>IF(FluxoCaixa1013151419[[#This Row],[Entrada / Saída]]="Saída",FluxoCaixa1013151419[[#This Row],[R$ (Valores)]]*-1,FluxoCaixa1013151419[[#This Row],[R$ (Valores)]])</f>
        <v>-1864.06</v>
      </c>
    </row>
    <row r="675" spans="2:12">
      <c r="B675" s="48" t="s">
        <v>2478</v>
      </c>
      <c r="C675" s="48" t="s">
        <v>2419</v>
      </c>
      <c r="D675" s="56">
        <v>46141</v>
      </c>
      <c r="E675" s="52" t="s">
        <v>2413</v>
      </c>
      <c r="F675" s="17" t="s">
        <v>2</v>
      </c>
      <c r="G675" s="17" t="s">
        <v>71</v>
      </c>
      <c r="H675" s="17" t="s">
        <v>2995</v>
      </c>
      <c r="I675" s="21">
        <v>200</v>
      </c>
      <c r="J675" s="17" t="s">
        <v>525</v>
      </c>
      <c r="K675" s="20">
        <f>IF(FluxoCaixa1013151419[[#This Row],[Movimento ]]="Saldo Inicial",FluxoCaixa1013151419[[#This Row],[R$ (Valores)]],K674+FluxoCaixa1013151419[[#This Row],[Valores Receitas / Despesas]])</f>
        <v>5722.45999999999</v>
      </c>
      <c r="L675" s="20">
        <f>IF(FluxoCaixa1013151419[[#This Row],[Entrada / Saída]]="Saída",FluxoCaixa1013151419[[#This Row],[R$ (Valores)]]*-1,FluxoCaixa1013151419[[#This Row],[R$ (Valores)]])</f>
        <v>-200</v>
      </c>
    </row>
    <row r="676" spans="2:12">
      <c r="B676" s="48" t="s">
        <v>2478</v>
      </c>
      <c r="C676" s="48" t="s">
        <v>2419</v>
      </c>
      <c r="D676" s="56">
        <v>46141</v>
      </c>
      <c r="E676" s="52" t="s">
        <v>2413</v>
      </c>
      <c r="F676" s="17" t="s">
        <v>2</v>
      </c>
      <c r="G676" s="17"/>
      <c r="H676" s="17" t="s">
        <v>3001</v>
      </c>
      <c r="I676" s="21">
        <v>113480</v>
      </c>
      <c r="J676" s="17" t="s">
        <v>525</v>
      </c>
      <c r="K676" s="20">
        <f>IF(FluxoCaixa1013151419[[#This Row],[Movimento ]]="Saldo Inicial",FluxoCaixa1013151419[[#This Row],[R$ (Valores)]],K675+FluxoCaixa1013151419[[#This Row],[Valores Receitas / Despesas]])</f>
        <v>-107757.54000000001</v>
      </c>
      <c r="L676" s="20">
        <f>IF(FluxoCaixa1013151419[[#This Row],[Entrada / Saída]]="Saída",FluxoCaixa1013151419[[#This Row],[R$ (Valores)]]*-1,FluxoCaixa1013151419[[#This Row],[R$ (Valores)]])</f>
        <v>-113480</v>
      </c>
    </row>
    <row r="677" spans="2:12">
      <c r="B677" s="48" t="s">
        <v>2478</v>
      </c>
      <c r="C677" s="48" t="s">
        <v>2419</v>
      </c>
      <c r="D677" s="56">
        <v>46141</v>
      </c>
      <c r="E677" s="52" t="s">
        <v>2413</v>
      </c>
      <c r="F677" s="17" t="s">
        <v>1</v>
      </c>
      <c r="G677" s="17"/>
      <c r="H677" s="17" t="s">
        <v>3002</v>
      </c>
      <c r="I677" s="21">
        <v>113480</v>
      </c>
      <c r="J677" s="17" t="s">
        <v>525</v>
      </c>
      <c r="K677" s="20">
        <f>IF(FluxoCaixa1013151419[[#This Row],[Movimento ]]="Saldo Inicial",FluxoCaixa1013151419[[#This Row],[R$ (Valores)]],K676+FluxoCaixa1013151419[[#This Row],[Valores Receitas / Despesas]])</f>
        <v>5722.4599999999919</v>
      </c>
      <c r="L677" s="20">
        <f>IF(FluxoCaixa1013151419[[#This Row],[Entrada / Saída]]="Saída",FluxoCaixa1013151419[[#This Row],[R$ (Valores)]]*-1,FluxoCaixa1013151419[[#This Row],[R$ (Valores)]])</f>
        <v>113480</v>
      </c>
    </row>
    <row r="678" spans="2:12">
      <c r="B678" s="48" t="s">
        <v>2478</v>
      </c>
      <c r="C678" s="48" t="s">
        <v>2419</v>
      </c>
      <c r="D678" s="56">
        <v>46142</v>
      </c>
      <c r="E678" s="52" t="s">
        <v>2417</v>
      </c>
      <c r="F678" s="17" t="s">
        <v>2</v>
      </c>
      <c r="G678" s="17" t="s">
        <v>431</v>
      </c>
      <c r="H678" s="17" t="s">
        <v>3006</v>
      </c>
      <c r="I678" s="21">
        <v>134.34</v>
      </c>
      <c r="J678" s="17" t="s">
        <v>525</v>
      </c>
      <c r="K678" s="20">
        <f>IF(FluxoCaixa1013151419[[#This Row],[Movimento ]]="Saldo Inicial",FluxoCaixa1013151419[[#This Row],[R$ (Valores)]],K677+FluxoCaixa1013151419[[#This Row],[Valores Receitas / Despesas]])</f>
        <v>5588.1199999999917</v>
      </c>
      <c r="L678" s="20">
        <f>IF(FluxoCaixa1013151419[[#This Row],[Entrada / Saída]]="Saída",FluxoCaixa1013151419[[#This Row],[R$ (Valores)]]*-1,FluxoCaixa1013151419[[#This Row],[R$ (Valores)]])</f>
        <v>-134.34</v>
      </c>
    </row>
    <row r="679" spans="2:12">
      <c r="B679" s="48" t="s">
        <v>2478</v>
      </c>
      <c r="C679" s="48" t="s">
        <v>2419</v>
      </c>
      <c r="D679" s="56">
        <v>46142</v>
      </c>
      <c r="E679" s="52" t="s">
        <v>2417</v>
      </c>
      <c r="F679" s="17" t="s">
        <v>2</v>
      </c>
      <c r="G679" s="17" t="s">
        <v>431</v>
      </c>
      <c r="H679" s="17" t="s">
        <v>3006</v>
      </c>
      <c r="I679" s="21">
        <v>131.46</v>
      </c>
      <c r="J679" s="17" t="s">
        <v>525</v>
      </c>
      <c r="K679" s="20">
        <f>IF(FluxoCaixa1013151419[[#This Row],[Movimento ]]="Saldo Inicial",FluxoCaixa1013151419[[#This Row],[R$ (Valores)]],K678+FluxoCaixa1013151419[[#This Row],[Valores Receitas / Despesas]])</f>
        <v>5456.6599999999917</v>
      </c>
      <c r="L679" s="17">
        <f>IF(FluxoCaixa1013151419[[#This Row],[Entrada / Saída]]="Saída",FluxoCaixa1013151419[[#This Row],[R$ (Valores)]]*-1,FluxoCaixa1013151419[[#This Row],[R$ (Valores)]])</f>
        <v>-131.46</v>
      </c>
    </row>
    <row r="680" spans="2:12">
      <c r="B680" s="48" t="s">
        <v>2478</v>
      </c>
      <c r="C680" s="48" t="s">
        <v>2419</v>
      </c>
      <c r="D680" s="56">
        <v>46142</v>
      </c>
      <c r="E680" s="52" t="s">
        <v>2417</v>
      </c>
      <c r="F680" s="17" t="s">
        <v>2</v>
      </c>
      <c r="G680" s="17" t="s">
        <v>431</v>
      </c>
      <c r="H680" s="17" t="s">
        <v>3006</v>
      </c>
      <c r="I680" s="21">
        <v>210.69</v>
      </c>
      <c r="J680" s="17" t="s">
        <v>525</v>
      </c>
      <c r="K680" s="20">
        <f>IF(FluxoCaixa1013151419[[#This Row],[Movimento ]]="Saldo Inicial",FluxoCaixa1013151419[[#This Row],[R$ (Valores)]],K679+FluxoCaixa1013151419[[#This Row],[Valores Receitas / Despesas]])</f>
        <v>5245.9699999999921</v>
      </c>
      <c r="L680" s="20">
        <f>IF(FluxoCaixa1013151419[[#This Row],[Entrada / Saída]]="Saída",FluxoCaixa1013151419[[#This Row],[R$ (Valores)]]*-1,FluxoCaixa1013151419[[#This Row],[R$ (Valores)]])</f>
        <v>-210.69</v>
      </c>
    </row>
    <row r="681" spans="2:12">
      <c r="B681" s="48" t="s">
        <v>2478</v>
      </c>
      <c r="C681" s="48" t="s">
        <v>2419</v>
      </c>
      <c r="D681" s="56">
        <v>46142</v>
      </c>
      <c r="E681" s="52" t="s">
        <v>2417</v>
      </c>
      <c r="F681" s="17" t="s">
        <v>2</v>
      </c>
      <c r="G681" s="17" t="s">
        <v>431</v>
      </c>
      <c r="H681" s="17" t="s">
        <v>3006</v>
      </c>
      <c r="I681" s="21">
        <v>143.57</v>
      </c>
      <c r="J681" s="17" t="s">
        <v>525</v>
      </c>
      <c r="K681" s="20">
        <f>IF(FluxoCaixa1013151419[[#This Row],[Movimento ]]="Saldo Inicial",FluxoCaixa1013151419[[#This Row],[R$ (Valores)]],K680+FluxoCaixa1013151419[[#This Row],[Valores Receitas / Despesas]])</f>
        <v>5102.3999999999924</v>
      </c>
      <c r="L681" s="20">
        <f>IF(FluxoCaixa1013151419[[#This Row],[Entrada / Saída]]="Saída",FluxoCaixa1013151419[[#This Row],[R$ (Valores)]]*-1,FluxoCaixa1013151419[[#This Row],[R$ (Valores)]])</f>
        <v>-143.57</v>
      </c>
    </row>
    <row r="682" spans="2:12">
      <c r="B682" s="48" t="s">
        <v>2478</v>
      </c>
      <c r="C682" s="48" t="s">
        <v>2419</v>
      </c>
      <c r="D682" s="56">
        <v>46142</v>
      </c>
      <c r="E682" s="52" t="s">
        <v>2417</v>
      </c>
      <c r="F682" s="17" t="s">
        <v>2</v>
      </c>
      <c r="G682" s="17" t="s">
        <v>431</v>
      </c>
      <c r="H682" s="17" t="s">
        <v>3006</v>
      </c>
      <c r="I682" s="21">
        <v>134.34</v>
      </c>
      <c r="J682" s="17" t="s">
        <v>525</v>
      </c>
      <c r="K682" s="20">
        <f>IF(FluxoCaixa1013151419[[#This Row],[Movimento ]]="Saldo Inicial",FluxoCaixa1013151419[[#This Row],[R$ (Valores)]],K681+FluxoCaixa1013151419[[#This Row],[Valores Receitas / Despesas]])</f>
        <v>4968.0599999999922</v>
      </c>
      <c r="L682" s="20">
        <f>IF(FluxoCaixa1013151419[[#This Row],[Entrada / Saída]]="Saída",FluxoCaixa1013151419[[#This Row],[R$ (Valores)]]*-1,FluxoCaixa1013151419[[#This Row],[R$ (Valores)]])</f>
        <v>-134.34</v>
      </c>
    </row>
    <row r="683" spans="2:12">
      <c r="B683" s="48" t="s">
        <v>2478</v>
      </c>
      <c r="C683" s="48" t="s">
        <v>2419</v>
      </c>
      <c r="D683" s="56">
        <v>46142</v>
      </c>
      <c r="E683" s="52" t="s">
        <v>2417</v>
      </c>
      <c r="F683" s="17" t="s">
        <v>2</v>
      </c>
      <c r="G683" s="17" t="s">
        <v>431</v>
      </c>
      <c r="H683" s="17" t="s">
        <v>3006</v>
      </c>
      <c r="I683" s="21">
        <v>146.66</v>
      </c>
      <c r="J683" s="17" t="s">
        <v>525</v>
      </c>
      <c r="K683" s="20">
        <f>IF(FluxoCaixa1013151419[[#This Row],[Movimento ]]="Saldo Inicial",FluxoCaixa1013151419[[#This Row],[R$ (Valores)]],K682+FluxoCaixa1013151419[[#This Row],[Valores Receitas / Despesas]])</f>
        <v>4821.3999999999924</v>
      </c>
      <c r="L683" s="20">
        <f>IF(FluxoCaixa1013151419[[#This Row],[Entrada / Saída]]="Saída",FluxoCaixa1013151419[[#This Row],[R$ (Valores)]]*-1,FluxoCaixa1013151419[[#This Row],[R$ (Valores)]])</f>
        <v>-146.66</v>
      </c>
    </row>
    <row r="684" spans="2:12">
      <c r="B684" s="48" t="s">
        <v>2478</v>
      </c>
      <c r="C684" s="48" t="s">
        <v>2419</v>
      </c>
      <c r="D684" s="56">
        <v>46142</v>
      </c>
      <c r="E684" s="52" t="s">
        <v>2413</v>
      </c>
      <c r="F684" s="17" t="s">
        <v>2</v>
      </c>
      <c r="G684" s="17" t="s">
        <v>348</v>
      </c>
      <c r="H684" s="17" t="s">
        <v>1831</v>
      </c>
      <c r="I684" s="21">
        <v>321.32</v>
      </c>
      <c r="J684" s="17" t="s">
        <v>525</v>
      </c>
      <c r="K684" s="20">
        <f>IF(FluxoCaixa1013151419[[#This Row],[Movimento ]]="Saldo Inicial",FluxoCaixa1013151419[[#This Row],[R$ (Valores)]],K683+FluxoCaixa1013151419[[#This Row],[Valores Receitas / Despesas]])</f>
        <v>4500.0799999999927</v>
      </c>
      <c r="L684" s="5">
        <f>IF(FluxoCaixa1013151419[[#This Row],[Entrada / Saída]]="Saída",FluxoCaixa1013151419[[#This Row],[R$ (Valores)]]*-1,FluxoCaixa1013151419[[#This Row],[R$ (Valores)]])</f>
        <v>-321.32</v>
      </c>
    </row>
    <row r="685" spans="2:12">
      <c r="B685" s="48" t="s">
        <v>2478</v>
      </c>
      <c r="C685" s="48" t="s">
        <v>2419</v>
      </c>
      <c r="D685" s="56">
        <v>46142</v>
      </c>
      <c r="E685" s="52" t="s">
        <v>2413</v>
      </c>
      <c r="F685" s="17" t="s">
        <v>2</v>
      </c>
      <c r="G685" s="17" t="s">
        <v>348</v>
      </c>
      <c r="H685" s="17" t="s">
        <v>1831</v>
      </c>
      <c r="I685" s="21">
        <v>321.32</v>
      </c>
      <c r="J685" s="17" t="s">
        <v>525</v>
      </c>
      <c r="K685" s="20">
        <f>IF(FluxoCaixa1013151419[[#This Row],[Movimento ]]="Saldo Inicial",FluxoCaixa1013151419[[#This Row],[R$ (Valores)]],K684+FluxoCaixa1013151419[[#This Row],[Valores Receitas / Despesas]])</f>
        <v>4178.7599999999929</v>
      </c>
      <c r="L685" s="5">
        <f>IF(FluxoCaixa1013151419[[#This Row],[Entrada / Saída]]="Saída",FluxoCaixa1013151419[[#This Row],[R$ (Valores)]]*-1,FluxoCaixa1013151419[[#This Row],[R$ (Valores)]])</f>
        <v>-321.32</v>
      </c>
    </row>
    <row r="686" spans="2:12">
      <c r="B686" s="48" t="s">
        <v>2478</v>
      </c>
      <c r="C686" s="48" t="s">
        <v>2419</v>
      </c>
      <c r="D686" s="56">
        <v>46142</v>
      </c>
      <c r="E686" s="52" t="s">
        <v>2413</v>
      </c>
      <c r="F686" s="17" t="s">
        <v>2</v>
      </c>
      <c r="G686" s="17" t="s">
        <v>348</v>
      </c>
      <c r="H686" s="17" t="s">
        <v>1831</v>
      </c>
      <c r="I686" s="21">
        <v>120.38</v>
      </c>
      <c r="J686" s="17" t="s">
        <v>525</v>
      </c>
      <c r="K686" s="20">
        <f>IF(FluxoCaixa1013151419[[#This Row],[Movimento ]]="Saldo Inicial",FluxoCaixa1013151419[[#This Row],[R$ (Valores)]],K685+FluxoCaixa1013151419[[#This Row],[Valores Receitas / Despesas]])</f>
        <v>4058.3799999999928</v>
      </c>
      <c r="L686" s="5">
        <f>IF(FluxoCaixa1013151419[[#This Row],[Entrada / Saída]]="Saída",FluxoCaixa1013151419[[#This Row],[R$ (Valores)]]*-1,FluxoCaixa1013151419[[#This Row],[R$ (Valores)]])</f>
        <v>-120.38</v>
      </c>
    </row>
    <row r="687" spans="2:12">
      <c r="B687" s="48" t="s">
        <v>2478</v>
      </c>
      <c r="C687" s="48" t="s">
        <v>2419</v>
      </c>
      <c r="D687" s="56">
        <v>46142</v>
      </c>
      <c r="E687" s="52" t="s">
        <v>2413</v>
      </c>
      <c r="F687" s="17" t="s">
        <v>2</v>
      </c>
      <c r="G687" s="17" t="s">
        <v>348</v>
      </c>
      <c r="H687" s="17" t="s">
        <v>1831</v>
      </c>
      <c r="I687" s="21">
        <v>166.48</v>
      </c>
      <c r="J687" s="17" t="s">
        <v>525</v>
      </c>
      <c r="K687" s="20">
        <f>IF(FluxoCaixa1013151419[[#This Row],[Movimento ]]="Saldo Inicial",FluxoCaixa1013151419[[#This Row],[R$ (Valores)]],K686+FluxoCaixa1013151419[[#This Row],[Valores Receitas / Despesas]])</f>
        <v>3891.8999999999928</v>
      </c>
      <c r="L687" s="5">
        <f>IF(FluxoCaixa1013151419[[#This Row],[Entrada / Saída]]="Saída",FluxoCaixa1013151419[[#This Row],[R$ (Valores)]]*-1,FluxoCaixa1013151419[[#This Row],[R$ (Valores)]])</f>
        <v>-166.48</v>
      </c>
    </row>
    <row r="688" spans="2:12">
      <c r="B688" s="48" t="s">
        <v>2478</v>
      </c>
      <c r="C688" s="48" t="s">
        <v>2419</v>
      </c>
      <c r="D688" s="56">
        <v>46142</v>
      </c>
      <c r="E688" s="52" t="s">
        <v>2413</v>
      </c>
      <c r="F688" s="17" t="s">
        <v>2</v>
      </c>
      <c r="G688" s="17" t="s">
        <v>348</v>
      </c>
      <c r="H688" s="17" t="s">
        <v>1831</v>
      </c>
      <c r="I688" s="21">
        <v>189.92</v>
      </c>
      <c r="J688" s="17" t="s">
        <v>525</v>
      </c>
      <c r="K688" s="20">
        <f>IF(FluxoCaixa1013151419[[#This Row],[Movimento ]]="Saldo Inicial",FluxoCaixa1013151419[[#This Row],[R$ (Valores)]],K687+FluxoCaixa1013151419[[#This Row],[Valores Receitas / Despesas]])</f>
        <v>3701.9799999999927</v>
      </c>
      <c r="L688" s="5">
        <f>IF(FluxoCaixa1013151419[[#This Row],[Entrada / Saída]]="Saída",FluxoCaixa1013151419[[#This Row],[R$ (Valores)]]*-1,FluxoCaixa1013151419[[#This Row],[R$ (Valores)]])</f>
        <v>-189.92</v>
      </c>
    </row>
    <row r="689" spans="2:12">
      <c r="B689" s="48" t="s">
        <v>2478</v>
      </c>
      <c r="C689" s="48" t="s">
        <v>2419</v>
      </c>
      <c r="D689" s="56">
        <v>46142</v>
      </c>
      <c r="E689" s="52" t="s">
        <v>2413</v>
      </c>
      <c r="F689" s="17" t="s">
        <v>2</v>
      </c>
      <c r="G689" s="17" t="s">
        <v>348</v>
      </c>
      <c r="H689" s="17" t="s">
        <v>1831</v>
      </c>
      <c r="I689" s="21">
        <v>277.94</v>
      </c>
      <c r="J689" s="17" t="s">
        <v>525</v>
      </c>
      <c r="K689" s="20">
        <f>IF(FluxoCaixa1013151419[[#This Row],[Movimento ]]="Saldo Inicial",FluxoCaixa1013151419[[#This Row],[R$ (Valores)]],K688+FluxoCaixa1013151419[[#This Row],[Valores Receitas / Despesas]])</f>
        <v>3424.0399999999927</v>
      </c>
      <c r="L689" s="5">
        <f>IF(FluxoCaixa1013151419[[#This Row],[Entrada / Saída]]="Saída",FluxoCaixa1013151419[[#This Row],[R$ (Valores)]]*-1,FluxoCaixa1013151419[[#This Row],[R$ (Valores)]])</f>
        <v>-277.94</v>
      </c>
    </row>
    <row r="690" spans="2:12">
      <c r="B690" s="48" t="s">
        <v>2478</v>
      </c>
      <c r="C690" s="48" t="s">
        <v>2419</v>
      </c>
      <c r="D690" s="56">
        <v>46142</v>
      </c>
      <c r="E690" s="52" t="s">
        <v>2413</v>
      </c>
      <c r="F690" s="17" t="s">
        <v>2</v>
      </c>
      <c r="G690" s="17" t="s">
        <v>348</v>
      </c>
      <c r="H690" s="17" t="s">
        <v>1831</v>
      </c>
      <c r="I690" s="21">
        <v>201.16</v>
      </c>
      <c r="J690" s="17" t="s">
        <v>525</v>
      </c>
      <c r="K690" s="20">
        <f>IF(FluxoCaixa1013151419[[#This Row],[Movimento ]]="Saldo Inicial",FluxoCaixa1013151419[[#This Row],[R$ (Valores)]],K689+FluxoCaixa1013151419[[#This Row],[Valores Receitas / Despesas]])</f>
        <v>3222.8799999999928</v>
      </c>
      <c r="L690" s="5">
        <f>IF(FluxoCaixa1013151419[[#This Row],[Entrada / Saída]]="Saída",FluxoCaixa1013151419[[#This Row],[R$ (Valores)]]*-1,FluxoCaixa1013151419[[#This Row],[R$ (Valores)]])</f>
        <v>-201.16</v>
      </c>
    </row>
    <row r="691" spans="2:12">
      <c r="B691" s="48" t="s">
        <v>2478</v>
      </c>
      <c r="C691" s="48" t="s">
        <v>2419</v>
      </c>
      <c r="D691" s="56">
        <v>46142</v>
      </c>
      <c r="E691" s="52" t="s">
        <v>2413</v>
      </c>
      <c r="F691" s="17" t="s">
        <v>2</v>
      </c>
      <c r="G691" s="17" t="s">
        <v>348</v>
      </c>
      <c r="H691" s="17" t="s">
        <v>1831</v>
      </c>
      <c r="I691" s="21">
        <v>350.5</v>
      </c>
      <c r="J691" s="17" t="s">
        <v>525</v>
      </c>
      <c r="K691" s="20">
        <f>IF(FluxoCaixa1013151419[[#This Row],[Movimento ]]="Saldo Inicial",FluxoCaixa1013151419[[#This Row],[R$ (Valores)]],K690+FluxoCaixa1013151419[[#This Row],[Valores Receitas / Despesas]])</f>
        <v>2872.3799999999928</v>
      </c>
      <c r="L691" s="53">
        <f>IF(FluxoCaixa1013151419[[#This Row],[Entrada / Saída]]="Saída",FluxoCaixa1013151419[[#This Row],[R$ (Valores)]]*-1,FluxoCaixa1013151419[[#This Row],[R$ (Valores)]])</f>
        <v>-350.5</v>
      </c>
    </row>
    <row r="692" spans="2:12">
      <c r="B692" s="48" t="s">
        <v>2478</v>
      </c>
      <c r="C692" s="48" t="s">
        <v>2419</v>
      </c>
      <c r="D692" s="56">
        <v>46142</v>
      </c>
      <c r="E692" s="52" t="s">
        <v>2413</v>
      </c>
      <c r="F692" s="17" t="s">
        <v>2</v>
      </c>
      <c r="G692" s="17" t="s">
        <v>348</v>
      </c>
      <c r="H692" s="17" t="s">
        <v>1831</v>
      </c>
      <c r="I692" s="21">
        <v>488.22</v>
      </c>
      <c r="J692" s="17" t="s">
        <v>525</v>
      </c>
      <c r="K692" s="20">
        <f>IF(FluxoCaixa1013151419[[#This Row],[Movimento ]]="Saldo Inicial",FluxoCaixa1013151419[[#This Row],[R$ (Valores)]],K691+FluxoCaixa1013151419[[#This Row],[Valores Receitas / Despesas]])</f>
        <v>2384.1599999999926</v>
      </c>
      <c r="L692" s="5">
        <f>IF(FluxoCaixa1013151419[[#This Row],[Entrada / Saída]]="Saída",FluxoCaixa1013151419[[#This Row],[R$ (Valores)]]*-1,FluxoCaixa1013151419[[#This Row],[R$ (Valores)]])</f>
        <v>-488.22</v>
      </c>
    </row>
    <row r="693" spans="2:12">
      <c r="B693" s="48" t="s">
        <v>2478</v>
      </c>
      <c r="C693" s="48" t="s">
        <v>2419</v>
      </c>
      <c r="D693" s="56">
        <v>46142</v>
      </c>
      <c r="E693" s="52" t="s">
        <v>2413</v>
      </c>
      <c r="F693" s="17" t="s">
        <v>2</v>
      </c>
      <c r="G693" s="17" t="s">
        <v>348</v>
      </c>
      <c r="H693" s="17" t="s">
        <v>1831</v>
      </c>
      <c r="I693" s="21">
        <v>282.42</v>
      </c>
      <c r="J693" s="17" t="s">
        <v>525</v>
      </c>
      <c r="K693" s="20">
        <f>IF(FluxoCaixa1013151419[[#This Row],[Movimento ]]="Saldo Inicial",FluxoCaixa1013151419[[#This Row],[R$ (Valores)]],K692+FluxoCaixa1013151419[[#This Row],[Valores Receitas / Despesas]])</f>
        <v>2101.7399999999925</v>
      </c>
      <c r="L693" s="5">
        <f>IF(FluxoCaixa1013151419[[#This Row],[Entrada / Saída]]="Saída",FluxoCaixa1013151419[[#This Row],[R$ (Valores)]]*-1,FluxoCaixa1013151419[[#This Row],[R$ (Valores)]])</f>
        <v>-282.42</v>
      </c>
    </row>
    <row r="694" spans="2:12">
      <c r="B694" s="48" t="s">
        <v>2478</v>
      </c>
      <c r="C694" s="48" t="s">
        <v>2419</v>
      </c>
      <c r="D694" s="56">
        <v>46142</v>
      </c>
      <c r="E694" s="52" t="s">
        <v>2413</v>
      </c>
      <c r="F694" s="17" t="s">
        <v>2</v>
      </c>
      <c r="G694" s="17" t="s">
        <v>348</v>
      </c>
      <c r="H694" s="17" t="s">
        <v>1831</v>
      </c>
      <c r="I694" s="21">
        <v>106.86</v>
      </c>
      <c r="J694" s="17" t="s">
        <v>525</v>
      </c>
      <c r="K694" s="20">
        <f>IF(FluxoCaixa1013151419[[#This Row],[Movimento ]]="Saldo Inicial",FluxoCaixa1013151419[[#This Row],[R$ (Valores)]],K693+FluxoCaixa1013151419[[#This Row],[Valores Receitas / Despesas]])</f>
        <v>1994.8799999999926</v>
      </c>
      <c r="L694" s="5">
        <f>IF(FluxoCaixa1013151419[[#This Row],[Entrada / Saída]]="Saída",FluxoCaixa1013151419[[#This Row],[R$ (Valores)]]*-1,FluxoCaixa1013151419[[#This Row],[R$ (Valores)]])</f>
        <v>-106.86</v>
      </c>
    </row>
    <row r="695" spans="2:12">
      <c r="B695" s="48" t="s">
        <v>2478</v>
      </c>
      <c r="C695" s="48" t="s">
        <v>2419</v>
      </c>
      <c r="D695" s="56">
        <v>46142</v>
      </c>
      <c r="E695" s="52" t="s">
        <v>2413</v>
      </c>
      <c r="F695" s="17" t="s">
        <v>2</v>
      </c>
      <c r="G695" s="17" t="s">
        <v>348</v>
      </c>
      <c r="H695" s="17" t="s">
        <v>1831</v>
      </c>
      <c r="I695" s="21">
        <v>311.38</v>
      </c>
      <c r="J695" s="17" t="s">
        <v>525</v>
      </c>
      <c r="K695" s="20">
        <f>IF(FluxoCaixa1013151419[[#This Row],[Movimento ]]="Saldo Inicial",FluxoCaixa1013151419[[#This Row],[R$ (Valores)]],K694+FluxoCaixa1013151419[[#This Row],[Valores Receitas / Despesas]])</f>
        <v>1683.4999999999927</v>
      </c>
      <c r="L695" s="5">
        <f>IF(FluxoCaixa1013151419[[#This Row],[Entrada / Saída]]="Saída",FluxoCaixa1013151419[[#This Row],[R$ (Valores)]]*-1,FluxoCaixa1013151419[[#This Row],[R$ (Valores)]])</f>
        <v>-311.38</v>
      </c>
    </row>
    <row r="696" spans="2:12">
      <c r="B696" s="48" t="s">
        <v>2478</v>
      </c>
      <c r="C696" s="48" t="s">
        <v>2419</v>
      </c>
      <c r="D696" s="56">
        <v>46142</v>
      </c>
      <c r="E696" s="52" t="s">
        <v>2413</v>
      </c>
      <c r="F696" s="17" t="s">
        <v>2</v>
      </c>
      <c r="G696" s="17" t="s">
        <v>348</v>
      </c>
      <c r="H696" s="17" t="s">
        <v>1831</v>
      </c>
      <c r="I696" s="21">
        <v>289.48</v>
      </c>
      <c r="J696" s="17" t="s">
        <v>525</v>
      </c>
      <c r="K696" s="20">
        <f>IF(FluxoCaixa1013151419[[#This Row],[Movimento ]]="Saldo Inicial",FluxoCaixa1013151419[[#This Row],[R$ (Valores)]],K695+FluxoCaixa1013151419[[#This Row],[Valores Receitas / Despesas]])</f>
        <v>1394.0199999999927</v>
      </c>
      <c r="L696" s="5">
        <f>IF(FluxoCaixa1013151419[[#This Row],[Entrada / Saída]]="Saída",FluxoCaixa1013151419[[#This Row],[R$ (Valores)]]*-1,FluxoCaixa1013151419[[#This Row],[R$ (Valores)]])</f>
        <v>-289.48</v>
      </c>
    </row>
    <row r="697" spans="2:12">
      <c r="B697" s="48" t="s">
        <v>2478</v>
      </c>
      <c r="C697" s="48" t="s">
        <v>2419</v>
      </c>
      <c r="D697" s="56">
        <v>46142</v>
      </c>
      <c r="E697" s="52" t="s">
        <v>2413</v>
      </c>
      <c r="F697" s="17" t="s">
        <v>2</v>
      </c>
      <c r="G697" s="17" t="s">
        <v>348</v>
      </c>
      <c r="H697" s="17" t="s">
        <v>1831</v>
      </c>
      <c r="I697" s="21">
        <v>289.48</v>
      </c>
      <c r="J697" s="17" t="s">
        <v>525</v>
      </c>
      <c r="K697" s="20">
        <f>IF(FluxoCaixa1013151419[[#This Row],[Movimento ]]="Saldo Inicial",FluxoCaixa1013151419[[#This Row],[R$ (Valores)]],K696+FluxoCaixa1013151419[[#This Row],[Valores Receitas / Despesas]])</f>
        <v>1104.5399999999927</v>
      </c>
      <c r="L697" s="5">
        <f>IF(FluxoCaixa1013151419[[#This Row],[Entrada / Saída]]="Saída",FluxoCaixa1013151419[[#This Row],[R$ (Valores)]]*-1,FluxoCaixa1013151419[[#This Row],[R$ (Valores)]])</f>
        <v>-289.48</v>
      </c>
    </row>
    <row r="698" spans="2:12">
      <c r="B698" s="48" t="s">
        <v>2477</v>
      </c>
      <c r="C698" s="48" t="s">
        <v>2419</v>
      </c>
      <c r="D698" s="56">
        <v>46142</v>
      </c>
      <c r="E698" s="52" t="s">
        <v>2413</v>
      </c>
      <c r="F698" s="17" t="s">
        <v>2</v>
      </c>
      <c r="G698" s="17" t="s">
        <v>23</v>
      </c>
      <c r="H698" s="17" t="s">
        <v>3007</v>
      </c>
      <c r="I698" s="21">
        <v>1050</v>
      </c>
      <c r="J698" s="17" t="s">
        <v>525</v>
      </c>
      <c r="K698" s="20">
        <f>IF(FluxoCaixa1013151419[[#This Row],[Movimento ]]="Saldo Inicial",FluxoCaixa1013151419[[#This Row],[R$ (Valores)]],K697+FluxoCaixa1013151419[[#This Row],[Valores Receitas / Despesas]])</f>
        <v>54.539999999992688</v>
      </c>
      <c r="L698" s="5">
        <f>IF(FluxoCaixa1013151419[[#This Row],[Entrada / Saída]]="Saída",FluxoCaixa1013151419[[#This Row],[R$ (Valores)]]*-1,FluxoCaixa1013151419[[#This Row],[R$ (Valores)]])</f>
        <v>-1050</v>
      </c>
    </row>
    <row r="699" spans="2:12">
      <c r="B699" s="48" t="s">
        <v>2478</v>
      </c>
      <c r="C699" s="48" t="s">
        <v>2419</v>
      </c>
      <c r="D699" s="56">
        <v>46142</v>
      </c>
      <c r="E699" s="52" t="s">
        <v>2413</v>
      </c>
      <c r="F699" s="17" t="s">
        <v>2</v>
      </c>
      <c r="G699" s="17" t="s">
        <v>348</v>
      </c>
      <c r="H699" s="17" t="s">
        <v>1831</v>
      </c>
      <c r="I699" s="21">
        <v>289.48</v>
      </c>
      <c r="J699" s="17" t="s">
        <v>525</v>
      </c>
      <c r="K699" s="20">
        <f>IF(FluxoCaixa1013151419[[#This Row],[Movimento ]]="Saldo Inicial",FluxoCaixa1013151419[[#This Row],[R$ (Valores)]],K698+FluxoCaixa1013151419[[#This Row],[Valores Receitas / Despesas]])</f>
        <v>-234.94000000000733</v>
      </c>
      <c r="L699" s="5">
        <f>IF(FluxoCaixa1013151419[[#This Row],[Entrada / Saída]]="Saída",FluxoCaixa1013151419[[#This Row],[R$ (Valores)]]*-1,FluxoCaixa1013151419[[#This Row],[R$ (Valores)]])</f>
        <v>-289.48</v>
      </c>
    </row>
    <row r="700" spans="2:12">
      <c r="B700" s="48" t="s">
        <v>2478</v>
      </c>
      <c r="C700" s="48" t="s">
        <v>2419</v>
      </c>
      <c r="D700" s="56">
        <v>46142</v>
      </c>
      <c r="E700" s="52" t="s">
        <v>2413</v>
      </c>
      <c r="F700" s="17" t="s">
        <v>2</v>
      </c>
      <c r="G700" s="17" t="s">
        <v>348</v>
      </c>
      <c r="H700" s="17" t="s">
        <v>1831</v>
      </c>
      <c r="I700" s="21">
        <v>289.48</v>
      </c>
      <c r="J700" s="17" t="s">
        <v>525</v>
      </c>
      <c r="K700" s="20">
        <f>IF(FluxoCaixa1013151419[[#This Row],[Movimento ]]="Saldo Inicial",FluxoCaixa1013151419[[#This Row],[R$ (Valores)]],K699+FluxoCaixa1013151419[[#This Row],[Valores Receitas / Despesas]])</f>
        <v>-524.42000000000735</v>
      </c>
      <c r="L700" s="5">
        <f>IF(FluxoCaixa1013151419[[#This Row],[Entrada / Saída]]="Saída",FluxoCaixa1013151419[[#This Row],[R$ (Valores)]]*-1,FluxoCaixa1013151419[[#This Row],[R$ (Valores)]])</f>
        <v>-289.48</v>
      </c>
    </row>
    <row r="701" spans="2:12">
      <c r="B701" s="48" t="s">
        <v>2478</v>
      </c>
      <c r="C701" s="48" t="s">
        <v>2419</v>
      </c>
      <c r="D701" s="56">
        <v>46142</v>
      </c>
      <c r="E701" s="52" t="s">
        <v>2413</v>
      </c>
      <c r="F701" s="17" t="s">
        <v>2</v>
      </c>
      <c r="G701" s="17" t="s">
        <v>348</v>
      </c>
      <c r="H701" s="17" t="s">
        <v>1831</v>
      </c>
      <c r="I701" s="21">
        <v>508.02</v>
      </c>
      <c r="J701" s="17" t="s">
        <v>525</v>
      </c>
      <c r="K701" s="20">
        <f>IF(FluxoCaixa1013151419[[#This Row],[Movimento ]]="Saldo Inicial",FluxoCaixa1013151419[[#This Row],[R$ (Valores)]],K700+FluxoCaixa1013151419[[#This Row],[Valores Receitas / Despesas]])</f>
        <v>-1032.4400000000073</v>
      </c>
      <c r="L701" s="5">
        <f>IF(FluxoCaixa1013151419[[#This Row],[Entrada / Saída]]="Saída",FluxoCaixa1013151419[[#This Row],[R$ (Valores)]]*-1,FluxoCaixa1013151419[[#This Row],[R$ (Valores)]])</f>
        <v>-508.02</v>
      </c>
    </row>
    <row r="702" spans="2:12">
      <c r="B702" s="48" t="s">
        <v>2478</v>
      </c>
      <c r="C702" s="48" t="s">
        <v>2419</v>
      </c>
      <c r="D702" s="56">
        <v>46142</v>
      </c>
      <c r="E702" s="52" t="s">
        <v>2413</v>
      </c>
      <c r="F702" s="17" t="s">
        <v>2</v>
      </c>
      <c r="G702" s="17" t="s">
        <v>77</v>
      </c>
      <c r="H702" s="17" t="s">
        <v>3008</v>
      </c>
      <c r="I702" s="21">
        <v>1476</v>
      </c>
      <c r="J702" s="17" t="s">
        <v>525</v>
      </c>
      <c r="K702" s="20">
        <f>IF(FluxoCaixa1013151419[[#This Row],[Movimento ]]="Saldo Inicial",FluxoCaixa1013151419[[#This Row],[R$ (Valores)]],K701+FluxoCaixa1013151419[[#This Row],[Valores Receitas / Despesas]])</f>
        <v>-2508.4400000000073</v>
      </c>
      <c r="L702" s="5">
        <f>IF(FluxoCaixa1013151419[[#This Row],[Entrada / Saída]]="Saída",FluxoCaixa1013151419[[#This Row],[R$ (Valores)]]*-1,FluxoCaixa1013151419[[#This Row],[R$ (Valores)]])</f>
        <v>-1476</v>
      </c>
    </row>
    <row r="703" spans="2:12">
      <c r="B703" s="48" t="s">
        <v>2478</v>
      </c>
      <c r="C703" s="48" t="s">
        <v>2419</v>
      </c>
      <c r="D703" s="56">
        <v>46142</v>
      </c>
      <c r="E703" s="52" t="s">
        <v>2413</v>
      </c>
      <c r="F703" s="17" t="s">
        <v>2</v>
      </c>
      <c r="G703" s="17" t="s">
        <v>77</v>
      </c>
      <c r="H703" s="17" t="s">
        <v>3009</v>
      </c>
      <c r="I703" s="21">
        <v>37991.599999999999</v>
      </c>
      <c r="J703" s="17" t="s">
        <v>525</v>
      </c>
      <c r="K703" s="20">
        <f>IF(FluxoCaixa1013151419[[#This Row],[Movimento ]]="Saldo Inicial",FluxoCaixa1013151419[[#This Row],[R$ (Valores)]],K702+FluxoCaixa1013151419[[#This Row],[Valores Receitas / Despesas]])</f>
        <v>-40500.040000000008</v>
      </c>
      <c r="L703" s="5">
        <f>IF(FluxoCaixa1013151419[[#This Row],[Entrada / Saída]]="Saída",FluxoCaixa1013151419[[#This Row],[R$ (Valores)]]*-1,FluxoCaixa1013151419[[#This Row],[R$ (Valores)]])</f>
        <v>-37991.599999999999</v>
      </c>
    </row>
    <row r="704" spans="2:12">
      <c r="B704" s="48" t="s">
        <v>2478</v>
      </c>
      <c r="C704" s="48" t="s">
        <v>2419</v>
      </c>
      <c r="D704" s="56">
        <v>46142</v>
      </c>
      <c r="E704" s="52" t="s">
        <v>2413</v>
      </c>
      <c r="F704" s="17" t="s">
        <v>2</v>
      </c>
      <c r="G704" s="17" t="s">
        <v>77</v>
      </c>
      <c r="H704" s="17" t="s">
        <v>3010</v>
      </c>
      <c r="I704" s="21">
        <v>620.05999999999995</v>
      </c>
      <c r="J704" s="17" t="s">
        <v>525</v>
      </c>
      <c r="K704" s="20">
        <f>IF(FluxoCaixa1013151419[[#This Row],[Movimento ]]="Saldo Inicial",FluxoCaixa1013151419[[#This Row],[R$ (Valores)]],K703+FluxoCaixa1013151419[[#This Row],[Valores Receitas / Despesas]])</f>
        <v>-41120.100000000006</v>
      </c>
      <c r="L704" s="5">
        <f>IF(FluxoCaixa1013151419[[#This Row],[Entrada / Saída]]="Saída",FluxoCaixa1013151419[[#This Row],[R$ (Valores)]]*-1,FluxoCaixa1013151419[[#This Row],[R$ (Valores)]])</f>
        <v>-620.05999999999995</v>
      </c>
    </row>
    <row r="705" spans="2:12">
      <c r="B705" s="48" t="s">
        <v>2478</v>
      </c>
      <c r="C705" s="48" t="s">
        <v>2419</v>
      </c>
      <c r="D705" s="56">
        <v>46142</v>
      </c>
      <c r="E705" s="52" t="s">
        <v>2413</v>
      </c>
      <c r="F705" s="17" t="s">
        <v>2</v>
      </c>
      <c r="G705" s="17" t="s">
        <v>77</v>
      </c>
      <c r="H705" s="17" t="s">
        <v>3011</v>
      </c>
      <c r="I705" s="21">
        <v>1476</v>
      </c>
      <c r="J705" s="17" t="s">
        <v>525</v>
      </c>
      <c r="K705" s="20">
        <f>IF(FluxoCaixa1013151419[[#This Row],[Movimento ]]="Saldo Inicial",FluxoCaixa1013151419[[#This Row],[R$ (Valores)]],K704+FluxoCaixa1013151419[[#This Row],[Valores Receitas / Despesas]])</f>
        <v>-42596.100000000006</v>
      </c>
      <c r="L705" s="5">
        <f>IF(FluxoCaixa1013151419[[#This Row],[Entrada / Saída]]="Saída",FluxoCaixa1013151419[[#This Row],[R$ (Valores)]]*-1,FluxoCaixa1013151419[[#This Row],[R$ (Valores)]])</f>
        <v>-1476</v>
      </c>
    </row>
    <row r="706" spans="2:12">
      <c r="B706" s="48" t="s">
        <v>2478</v>
      </c>
      <c r="C706" s="48" t="s">
        <v>2419</v>
      </c>
      <c r="D706" s="56">
        <v>46142</v>
      </c>
      <c r="E706" s="52" t="s">
        <v>2413</v>
      </c>
      <c r="F706" s="17" t="s">
        <v>2</v>
      </c>
      <c r="G706" s="17" t="s">
        <v>123</v>
      </c>
      <c r="H706" s="17" t="s">
        <v>3012</v>
      </c>
      <c r="I706" s="21">
        <v>20069.11</v>
      </c>
      <c r="J706" s="17" t="s">
        <v>525</v>
      </c>
      <c r="K706" s="20">
        <f>IF(FluxoCaixa1013151419[[#This Row],[Movimento ]]="Saldo Inicial",FluxoCaixa1013151419[[#This Row],[R$ (Valores)]],K705+FluxoCaixa1013151419[[#This Row],[Valores Receitas / Despesas]])</f>
        <v>-62665.210000000006</v>
      </c>
      <c r="L706" s="5">
        <f>IF(FluxoCaixa1013151419[[#This Row],[Entrada / Saída]]="Saída",FluxoCaixa1013151419[[#This Row],[R$ (Valores)]]*-1,FluxoCaixa1013151419[[#This Row],[R$ (Valores)]])</f>
        <v>-20069.11</v>
      </c>
    </row>
    <row r="707" spans="2:12">
      <c r="B707" s="48" t="s">
        <v>2477</v>
      </c>
      <c r="C707" s="48" t="s">
        <v>2419</v>
      </c>
      <c r="D707" s="56">
        <v>46142</v>
      </c>
      <c r="E707" s="52" t="s">
        <v>2417</v>
      </c>
      <c r="F707" s="17" t="s">
        <v>2</v>
      </c>
      <c r="G707" s="17" t="s">
        <v>61</v>
      </c>
      <c r="H707" s="17" t="s">
        <v>538</v>
      </c>
      <c r="I707" s="21">
        <v>6174.64</v>
      </c>
      <c r="J707" s="17" t="s">
        <v>525</v>
      </c>
      <c r="K707" s="20">
        <f>IF(FluxoCaixa1013151419[[#This Row],[Movimento ]]="Saldo Inicial",FluxoCaixa1013151419[[#This Row],[R$ (Valores)]],K706+FluxoCaixa1013151419[[#This Row],[Valores Receitas / Despesas]])</f>
        <v>-68839.850000000006</v>
      </c>
      <c r="L707" s="5">
        <f>IF(FluxoCaixa1013151419[[#This Row],[Entrada / Saída]]="Saída",FluxoCaixa1013151419[[#This Row],[R$ (Valores)]]*-1,FluxoCaixa1013151419[[#This Row],[R$ (Valores)]])</f>
        <v>-6174.64</v>
      </c>
    </row>
    <row r="708" spans="2:12">
      <c r="B708" s="48" t="s">
        <v>2477</v>
      </c>
      <c r="C708" s="48" t="s">
        <v>2419</v>
      </c>
      <c r="D708" s="56">
        <v>46142</v>
      </c>
      <c r="E708" s="52" t="s">
        <v>2413</v>
      </c>
      <c r="F708" s="17" t="s">
        <v>2</v>
      </c>
      <c r="G708" s="17" t="s">
        <v>123</v>
      </c>
      <c r="H708" s="17" t="s">
        <v>3012</v>
      </c>
      <c r="I708" s="21">
        <v>36519.64</v>
      </c>
      <c r="J708" s="17" t="s">
        <v>525</v>
      </c>
      <c r="K708" s="20">
        <f>IF(FluxoCaixa1013151419[[#This Row],[Movimento ]]="Saldo Inicial",FluxoCaixa1013151419[[#This Row],[R$ (Valores)]],K707+FluxoCaixa1013151419[[#This Row],[Valores Receitas / Despesas]])</f>
        <v>-105359.49</v>
      </c>
      <c r="L708" s="5">
        <f>IF(FluxoCaixa1013151419[[#This Row],[Entrada / Saída]]="Saída",FluxoCaixa1013151419[[#This Row],[R$ (Valores)]]*-1,FluxoCaixa1013151419[[#This Row],[R$ (Valores)]])</f>
        <v>-36519.64</v>
      </c>
    </row>
    <row r="709" spans="2:12">
      <c r="B709" s="48" t="s">
        <v>2477</v>
      </c>
      <c r="C709" s="48" t="s">
        <v>2419</v>
      </c>
      <c r="D709" s="56">
        <v>46142</v>
      </c>
      <c r="E709" s="52" t="s">
        <v>2413</v>
      </c>
      <c r="F709" s="17" t="s">
        <v>2</v>
      </c>
      <c r="G709" s="17" t="s">
        <v>25</v>
      </c>
      <c r="H709" s="17" t="s">
        <v>2455</v>
      </c>
      <c r="I709" s="21">
        <v>244</v>
      </c>
      <c r="J709" s="17" t="s">
        <v>525</v>
      </c>
      <c r="K709" s="20">
        <f>IF(FluxoCaixa1013151419[[#This Row],[Movimento ]]="Saldo Inicial",FluxoCaixa1013151419[[#This Row],[R$ (Valores)]],K708+FluxoCaixa1013151419[[#This Row],[Valores Receitas / Despesas]])</f>
        <v>-105603.49</v>
      </c>
      <c r="L709" s="5">
        <f>IF(FluxoCaixa1013151419[[#This Row],[Entrada / Saída]]="Saída",FluxoCaixa1013151419[[#This Row],[R$ (Valores)]]*-1,FluxoCaixa1013151419[[#This Row],[R$ (Valores)]])</f>
        <v>-244</v>
      </c>
    </row>
    <row r="710" spans="2:12">
      <c r="B710" s="48" t="s">
        <v>2477</v>
      </c>
      <c r="C710" s="48" t="s">
        <v>2419</v>
      </c>
      <c r="D710" s="56">
        <v>46142</v>
      </c>
      <c r="E710" s="52" t="s">
        <v>2413</v>
      </c>
      <c r="F710" s="17" t="s">
        <v>2</v>
      </c>
      <c r="G710" s="17" t="s">
        <v>15</v>
      </c>
      <c r="H710" s="17" t="s">
        <v>1042</v>
      </c>
      <c r="I710" s="21">
        <v>354.06</v>
      </c>
      <c r="J710" s="17" t="s">
        <v>525</v>
      </c>
      <c r="K710" s="20">
        <f>IF(FluxoCaixa1013151419[[#This Row],[Movimento ]]="Saldo Inicial",FluxoCaixa1013151419[[#This Row],[R$ (Valores)]],K709+FluxoCaixa1013151419[[#This Row],[Valores Receitas / Despesas]])</f>
        <v>-105957.55</v>
      </c>
      <c r="L710" s="5">
        <f>IF(FluxoCaixa1013151419[[#This Row],[Entrada / Saída]]="Saída",FluxoCaixa1013151419[[#This Row],[R$ (Valores)]]*-1,FluxoCaixa1013151419[[#This Row],[R$ (Valores)]])</f>
        <v>-354.06</v>
      </c>
    </row>
    <row r="711" spans="2:12">
      <c r="B711" s="48" t="s">
        <v>2477</v>
      </c>
      <c r="C711" s="48" t="s">
        <v>2419</v>
      </c>
      <c r="D711" s="56">
        <v>46142</v>
      </c>
      <c r="E711" s="52" t="s">
        <v>2413</v>
      </c>
      <c r="F711" s="17" t="s">
        <v>2</v>
      </c>
      <c r="G711" s="17" t="s">
        <v>15</v>
      </c>
      <c r="H711" s="17" t="s">
        <v>1042</v>
      </c>
      <c r="I711" s="21">
        <v>119.97</v>
      </c>
      <c r="J711" s="17" t="s">
        <v>525</v>
      </c>
      <c r="K711" s="20">
        <f>IF(FluxoCaixa1013151419[[#This Row],[Movimento ]]="Saldo Inicial",FluxoCaixa1013151419[[#This Row],[R$ (Valores)]],K710+FluxoCaixa1013151419[[#This Row],[Valores Receitas / Despesas]])</f>
        <v>-106077.52</v>
      </c>
      <c r="L711" s="5">
        <f>IF(FluxoCaixa1013151419[[#This Row],[Entrada / Saída]]="Saída",FluxoCaixa1013151419[[#This Row],[R$ (Valores)]]*-1,FluxoCaixa1013151419[[#This Row],[R$ (Valores)]])</f>
        <v>-119.97</v>
      </c>
    </row>
    <row r="712" spans="2:12">
      <c r="B712" s="48" t="s">
        <v>2477</v>
      </c>
      <c r="C712" s="48" t="s">
        <v>2419</v>
      </c>
      <c r="D712" s="56">
        <v>46142</v>
      </c>
      <c r="E712" s="52" t="s">
        <v>2413</v>
      </c>
      <c r="F712" s="17" t="s">
        <v>2</v>
      </c>
      <c r="G712" s="17" t="s">
        <v>23</v>
      </c>
      <c r="H712" s="17" t="s">
        <v>2003</v>
      </c>
      <c r="I712" s="21">
        <v>3700</v>
      </c>
      <c r="J712" s="17" t="s">
        <v>525</v>
      </c>
      <c r="K712" s="20">
        <f>IF(FluxoCaixa1013151419[[#This Row],[Movimento ]]="Saldo Inicial",FluxoCaixa1013151419[[#This Row],[R$ (Valores)]],K711+FluxoCaixa1013151419[[#This Row],[Valores Receitas / Despesas]])</f>
        <v>-109777.52</v>
      </c>
      <c r="L712" s="5">
        <f>IF(FluxoCaixa1013151419[[#This Row],[Entrada / Saída]]="Saída",FluxoCaixa1013151419[[#This Row],[R$ (Valores)]]*-1,FluxoCaixa1013151419[[#This Row],[R$ (Valores)]])</f>
        <v>-3700</v>
      </c>
    </row>
    <row r="713" spans="2:12">
      <c r="B713" s="48" t="s">
        <v>2477</v>
      </c>
      <c r="C713" s="48" t="s">
        <v>2419</v>
      </c>
      <c r="D713" s="56">
        <v>46142</v>
      </c>
      <c r="E713" s="52" t="s">
        <v>2413</v>
      </c>
      <c r="F713" s="17" t="s">
        <v>2</v>
      </c>
      <c r="G713" s="17" t="s">
        <v>24</v>
      </c>
      <c r="H713" s="17" t="s">
        <v>3013</v>
      </c>
      <c r="I713" s="21">
        <v>56826.87</v>
      </c>
      <c r="J713" s="17" t="s">
        <v>525</v>
      </c>
      <c r="K713" s="20">
        <f>IF(FluxoCaixa1013151419[[#This Row],[Movimento ]]="Saldo Inicial",FluxoCaixa1013151419[[#This Row],[R$ (Valores)]],K712+FluxoCaixa1013151419[[#This Row],[Valores Receitas / Despesas]])</f>
        <v>-166604.39000000001</v>
      </c>
      <c r="L713" s="5">
        <f>IF(FluxoCaixa1013151419[[#This Row],[Entrada / Saída]]="Saída",FluxoCaixa1013151419[[#This Row],[R$ (Valores)]]*-1,FluxoCaixa1013151419[[#This Row],[R$ (Valores)]])</f>
        <v>-56826.87</v>
      </c>
    </row>
    <row r="714" spans="2:12">
      <c r="B714" s="48" t="s">
        <v>2477</v>
      </c>
      <c r="C714" s="48" t="s">
        <v>2419</v>
      </c>
      <c r="D714" s="56">
        <v>46142</v>
      </c>
      <c r="E714" s="52" t="s">
        <v>2413</v>
      </c>
      <c r="F714" s="17" t="s">
        <v>2</v>
      </c>
      <c r="G714" s="17" t="s">
        <v>10</v>
      </c>
      <c r="H714" s="17" t="s">
        <v>3014</v>
      </c>
      <c r="I714" s="21">
        <v>98.42</v>
      </c>
      <c r="J714" s="17" t="s">
        <v>525</v>
      </c>
      <c r="K714" s="20">
        <f>IF(FluxoCaixa1013151419[[#This Row],[Movimento ]]="Saldo Inicial",FluxoCaixa1013151419[[#This Row],[R$ (Valores)]],K713+FluxoCaixa1013151419[[#This Row],[Valores Receitas / Despesas]])</f>
        <v>-166702.81000000003</v>
      </c>
      <c r="L714" s="5">
        <f>IF(FluxoCaixa1013151419[[#This Row],[Entrada / Saída]]="Saída",FluxoCaixa1013151419[[#This Row],[R$ (Valores)]]*-1,FluxoCaixa1013151419[[#This Row],[R$ (Valores)]])</f>
        <v>-98.42</v>
      </c>
    </row>
    <row r="715" spans="2:12">
      <c r="B715" s="48" t="s">
        <v>2477</v>
      </c>
      <c r="C715" s="48" t="s">
        <v>2419</v>
      </c>
      <c r="D715" s="56">
        <v>46142</v>
      </c>
      <c r="E715" s="52" t="s">
        <v>2413</v>
      </c>
      <c r="F715" s="17" t="s">
        <v>2</v>
      </c>
      <c r="G715" s="17" t="s">
        <v>431</v>
      </c>
      <c r="H715" s="17" t="s">
        <v>1658</v>
      </c>
      <c r="I715" s="21">
        <v>104.12</v>
      </c>
      <c r="J715" s="17" t="s">
        <v>525</v>
      </c>
      <c r="K715" s="20">
        <f>IF(FluxoCaixa1013151419[[#This Row],[Movimento ]]="Saldo Inicial",FluxoCaixa1013151419[[#This Row],[R$ (Valores)]],K714+FluxoCaixa1013151419[[#This Row],[Valores Receitas / Despesas]])</f>
        <v>-166806.93000000002</v>
      </c>
      <c r="L715" s="5">
        <f>IF(FluxoCaixa1013151419[[#This Row],[Entrada / Saída]]="Saída",FluxoCaixa1013151419[[#This Row],[R$ (Valores)]]*-1,FluxoCaixa1013151419[[#This Row],[R$ (Valores)]])</f>
        <v>-104.12</v>
      </c>
    </row>
    <row r="716" spans="2:12">
      <c r="B716" s="48" t="s">
        <v>2477</v>
      </c>
      <c r="C716" s="48" t="s">
        <v>2419</v>
      </c>
      <c r="D716" s="56">
        <v>46142</v>
      </c>
      <c r="E716" s="52" t="s">
        <v>2413</v>
      </c>
      <c r="F716" s="17" t="s">
        <v>2</v>
      </c>
      <c r="G716" s="17" t="s">
        <v>23</v>
      </c>
      <c r="H716" s="17" t="s">
        <v>1303</v>
      </c>
      <c r="I716" s="21">
        <v>1720</v>
      </c>
      <c r="J716" s="17" t="s">
        <v>525</v>
      </c>
      <c r="K716" s="20">
        <f>IF(FluxoCaixa1013151419[[#This Row],[Movimento ]]="Saldo Inicial",FluxoCaixa1013151419[[#This Row],[R$ (Valores)]],K715+FluxoCaixa1013151419[[#This Row],[Valores Receitas / Despesas]])</f>
        <v>-168526.93000000002</v>
      </c>
      <c r="L716" s="5">
        <f>IF(FluxoCaixa1013151419[[#This Row],[Entrada / Saída]]="Saída",FluxoCaixa1013151419[[#This Row],[R$ (Valores)]]*-1,FluxoCaixa1013151419[[#This Row],[R$ (Valores)]])</f>
        <v>-1720</v>
      </c>
    </row>
    <row r="717" spans="2:12">
      <c r="B717" s="48" t="s">
        <v>2478</v>
      </c>
      <c r="C717" s="48" t="s">
        <v>2419</v>
      </c>
      <c r="D717" s="56">
        <v>46142</v>
      </c>
      <c r="E717" s="52" t="s">
        <v>2417</v>
      </c>
      <c r="F717" s="17" t="s">
        <v>2</v>
      </c>
      <c r="G717" s="17" t="s">
        <v>105</v>
      </c>
      <c r="H717" s="17" t="s">
        <v>1008</v>
      </c>
      <c r="I717" s="21">
        <v>400</v>
      </c>
      <c r="J717" s="17" t="s">
        <v>525</v>
      </c>
      <c r="K717" s="20">
        <f>IF(FluxoCaixa1013151419[[#This Row],[Movimento ]]="Saldo Inicial",FluxoCaixa1013151419[[#This Row],[R$ (Valores)]],K716+FluxoCaixa1013151419[[#This Row],[Valores Receitas / Despesas]])</f>
        <v>-168926.93000000002</v>
      </c>
      <c r="L717" s="5">
        <f>IF(FluxoCaixa1013151419[[#This Row],[Entrada / Saída]]="Saída",FluxoCaixa1013151419[[#This Row],[R$ (Valores)]]*-1,FluxoCaixa1013151419[[#This Row],[R$ (Valores)]])</f>
        <v>-400</v>
      </c>
    </row>
    <row r="718" spans="2:12">
      <c r="B718" s="48" t="s">
        <v>2478</v>
      </c>
      <c r="C718" s="48" t="s">
        <v>2419</v>
      </c>
      <c r="D718" s="56">
        <v>46142</v>
      </c>
      <c r="E718" s="52" t="s">
        <v>2417</v>
      </c>
      <c r="F718" s="17" t="s">
        <v>2</v>
      </c>
      <c r="G718" s="17" t="s">
        <v>70</v>
      </c>
      <c r="H718" s="17" t="s">
        <v>3015</v>
      </c>
      <c r="I718" s="21">
        <v>2135</v>
      </c>
      <c r="J718" s="17" t="s">
        <v>525</v>
      </c>
      <c r="K718" s="20">
        <f>IF(FluxoCaixa1013151419[[#This Row],[Movimento ]]="Saldo Inicial",FluxoCaixa1013151419[[#This Row],[R$ (Valores)]],K717+FluxoCaixa1013151419[[#This Row],[Valores Receitas / Despesas]])</f>
        <v>-171061.93000000002</v>
      </c>
      <c r="L718" s="5">
        <f>IF(FluxoCaixa1013151419[[#This Row],[Entrada / Saída]]="Saída",FluxoCaixa1013151419[[#This Row],[R$ (Valores)]]*-1,FluxoCaixa1013151419[[#This Row],[R$ (Valores)]])</f>
        <v>-2135</v>
      </c>
    </row>
    <row r="719" spans="2:12">
      <c r="B719" s="48" t="s">
        <v>2478</v>
      </c>
      <c r="C719" s="48" t="s">
        <v>2419</v>
      </c>
      <c r="D719" s="56">
        <v>46142</v>
      </c>
      <c r="E719" s="52" t="s">
        <v>2496</v>
      </c>
      <c r="F719" s="17" t="s">
        <v>2</v>
      </c>
      <c r="G719" s="17" t="s">
        <v>71</v>
      </c>
      <c r="H719" s="17" t="s">
        <v>3016</v>
      </c>
      <c r="I719" s="21">
        <v>2480</v>
      </c>
      <c r="J719" s="17" t="s">
        <v>525</v>
      </c>
      <c r="K719" s="20">
        <f>IF(FluxoCaixa1013151419[[#This Row],[Movimento ]]="Saldo Inicial",FluxoCaixa1013151419[[#This Row],[R$ (Valores)]],K718+FluxoCaixa1013151419[[#This Row],[Valores Receitas / Despesas]])</f>
        <v>-173541.93000000002</v>
      </c>
      <c r="L719" s="5">
        <f>IF(FluxoCaixa1013151419[[#This Row],[Entrada / Saída]]="Saída",FluxoCaixa1013151419[[#This Row],[R$ (Valores)]]*-1,FluxoCaixa1013151419[[#This Row],[R$ (Valores)]])</f>
        <v>-2480</v>
      </c>
    </row>
    <row r="720" spans="2:12">
      <c r="B720" s="48" t="s">
        <v>2478</v>
      </c>
      <c r="C720" s="48" t="s">
        <v>2419</v>
      </c>
      <c r="D720" s="56">
        <v>46142</v>
      </c>
      <c r="E720" s="52" t="s">
        <v>2496</v>
      </c>
      <c r="F720" s="17" t="s">
        <v>2</v>
      </c>
      <c r="G720" s="17" t="s">
        <v>77</v>
      </c>
      <c r="H720" s="17" t="s">
        <v>3017</v>
      </c>
      <c r="I720" s="21">
        <v>3041</v>
      </c>
      <c r="J720" s="17" t="s">
        <v>525</v>
      </c>
      <c r="K720" s="20">
        <f>IF(FluxoCaixa1013151419[[#This Row],[Movimento ]]="Saldo Inicial",FluxoCaixa1013151419[[#This Row],[R$ (Valores)]],K719+FluxoCaixa1013151419[[#This Row],[Valores Receitas / Despesas]])</f>
        <v>-176582.93000000002</v>
      </c>
      <c r="L720" s="5">
        <f>IF(FluxoCaixa1013151419[[#This Row],[Entrada / Saída]]="Saída",FluxoCaixa1013151419[[#This Row],[R$ (Valores)]]*-1,FluxoCaixa1013151419[[#This Row],[R$ (Valores)]])</f>
        <v>-3041</v>
      </c>
    </row>
    <row r="721" spans="2:12">
      <c r="B721" s="48" t="s">
        <v>2478</v>
      </c>
      <c r="C721" s="48" t="s">
        <v>2419</v>
      </c>
      <c r="D721" s="56">
        <v>46142</v>
      </c>
      <c r="E721" s="52" t="s">
        <v>2417</v>
      </c>
      <c r="F721" s="17" t="s">
        <v>2</v>
      </c>
      <c r="G721" s="17" t="s">
        <v>77</v>
      </c>
      <c r="H721" s="17" t="s">
        <v>3018</v>
      </c>
      <c r="I721" s="21">
        <v>15519.58</v>
      </c>
      <c r="J721" s="17" t="s">
        <v>525</v>
      </c>
      <c r="K721" s="20">
        <f>IF(FluxoCaixa1013151419[[#This Row],[Movimento ]]="Saldo Inicial",FluxoCaixa1013151419[[#This Row],[R$ (Valores)]],K720+FluxoCaixa1013151419[[#This Row],[Valores Receitas / Despesas]])</f>
        <v>-192102.51</v>
      </c>
      <c r="L721" s="5">
        <f>IF(FluxoCaixa1013151419[[#This Row],[Entrada / Saída]]="Saída",FluxoCaixa1013151419[[#This Row],[R$ (Valores)]]*-1,FluxoCaixa1013151419[[#This Row],[R$ (Valores)]])</f>
        <v>-15519.58</v>
      </c>
    </row>
    <row r="722" spans="2:12">
      <c r="B722" s="48" t="s">
        <v>2478</v>
      </c>
      <c r="C722" s="48" t="s">
        <v>2419</v>
      </c>
      <c r="D722" s="56">
        <v>46142</v>
      </c>
      <c r="E722" s="52" t="s">
        <v>2417</v>
      </c>
      <c r="F722" s="17" t="s">
        <v>2</v>
      </c>
      <c r="G722" s="17" t="s">
        <v>77</v>
      </c>
      <c r="H722" s="17" t="s">
        <v>3019</v>
      </c>
      <c r="I722" s="21">
        <v>1277.22</v>
      </c>
      <c r="J722" s="17" t="s">
        <v>525</v>
      </c>
      <c r="K722" s="20">
        <f>IF(FluxoCaixa1013151419[[#This Row],[Movimento ]]="Saldo Inicial",FluxoCaixa1013151419[[#This Row],[R$ (Valores)]],K721+FluxoCaixa1013151419[[#This Row],[Valores Receitas / Despesas]])</f>
        <v>-193379.73</v>
      </c>
      <c r="L722" s="5">
        <f>IF(FluxoCaixa1013151419[[#This Row],[Entrada / Saída]]="Saída",FluxoCaixa1013151419[[#This Row],[R$ (Valores)]]*-1,FluxoCaixa1013151419[[#This Row],[R$ (Valores)]])</f>
        <v>-1277.22</v>
      </c>
    </row>
    <row r="723" spans="2:12">
      <c r="B723" s="48" t="s">
        <v>2477</v>
      </c>
      <c r="C723" s="48" t="s">
        <v>2419</v>
      </c>
      <c r="D723" s="56">
        <v>46142</v>
      </c>
      <c r="E723" s="52" t="s">
        <v>2496</v>
      </c>
      <c r="F723" s="17" t="s">
        <v>2</v>
      </c>
      <c r="G723" s="17" t="s">
        <v>432</v>
      </c>
      <c r="H723" s="17" t="s">
        <v>3020</v>
      </c>
      <c r="I723" s="21">
        <v>1568.27</v>
      </c>
      <c r="J723" s="17" t="s">
        <v>525</v>
      </c>
      <c r="K723" s="20">
        <f>IF(FluxoCaixa1013151419[[#This Row],[Movimento ]]="Saldo Inicial",FluxoCaixa1013151419[[#This Row],[R$ (Valores)]],K722+FluxoCaixa1013151419[[#This Row],[Valores Receitas / Despesas]])</f>
        <v>-194948</v>
      </c>
      <c r="L723" s="5">
        <f>IF(FluxoCaixa1013151419[[#This Row],[Entrada / Saída]]="Saída",FluxoCaixa1013151419[[#This Row],[R$ (Valores)]]*-1,FluxoCaixa1013151419[[#This Row],[R$ (Valores)]])</f>
        <v>-1568.27</v>
      </c>
    </row>
    <row r="724" spans="2:12">
      <c r="B724" s="48" t="s">
        <v>2477</v>
      </c>
      <c r="C724" s="48" t="s">
        <v>2419</v>
      </c>
      <c r="D724" s="56">
        <v>46142</v>
      </c>
      <c r="E724" s="52" t="s">
        <v>2496</v>
      </c>
      <c r="F724" s="17" t="s">
        <v>2</v>
      </c>
      <c r="G724" s="17" t="s">
        <v>432</v>
      </c>
      <c r="H724" s="17" t="s">
        <v>3021</v>
      </c>
      <c r="I724" s="21">
        <v>1542.27</v>
      </c>
      <c r="J724" s="17" t="s">
        <v>525</v>
      </c>
      <c r="K724" s="20">
        <f>IF(FluxoCaixa1013151419[[#This Row],[Movimento ]]="Saldo Inicial",FluxoCaixa1013151419[[#This Row],[R$ (Valores)]],K723+FluxoCaixa1013151419[[#This Row],[Valores Receitas / Despesas]])</f>
        <v>-196490.27</v>
      </c>
      <c r="L724" s="5">
        <f>IF(FluxoCaixa1013151419[[#This Row],[Entrada / Saída]]="Saída",FluxoCaixa1013151419[[#This Row],[R$ (Valores)]]*-1,FluxoCaixa1013151419[[#This Row],[R$ (Valores)]])</f>
        <v>-1542.27</v>
      </c>
    </row>
    <row r="725" spans="2:12">
      <c r="B725" s="48" t="s">
        <v>2477</v>
      </c>
      <c r="C725" s="48" t="s">
        <v>2419</v>
      </c>
      <c r="D725" s="56">
        <v>46142</v>
      </c>
      <c r="E725" s="52" t="s">
        <v>2496</v>
      </c>
      <c r="F725" s="17" t="s">
        <v>2</v>
      </c>
      <c r="G725" s="17" t="s">
        <v>432</v>
      </c>
      <c r="H725" s="17" t="s">
        <v>3022</v>
      </c>
      <c r="I725" s="21">
        <v>1874.89</v>
      </c>
      <c r="J725" s="17" t="s">
        <v>525</v>
      </c>
      <c r="K725" s="20">
        <f>IF(FluxoCaixa1013151419[[#This Row],[Movimento ]]="Saldo Inicial",FluxoCaixa1013151419[[#This Row],[R$ (Valores)]],K724+FluxoCaixa1013151419[[#This Row],[Valores Receitas / Despesas]])</f>
        <v>-198365.16</v>
      </c>
      <c r="L725" s="5">
        <f>IF(FluxoCaixa1013151419[[#This Row],[Entrada / Saída]]="Saída",FluxoCaixa1013151419[[#This Row],[R$ (Valores)]]*-1,FluxoCaixa1013151419[[#This Row],[R$ (Valores)]])</f>
        <v>-1874.89</v>
      </c>
    </row>
    <row r="726" spans="2:12">
      <c r="B726" s="48" t="s">
        <v>2477</v>
      </c>
      <c r="C726" s="48" t="s">
        <v>2419</v>
      </c>
      <c r="D726" s="56">
        <v>46142</v>
      </c>
      <c r="E726" s="52" t="s">
        <v>2496</v>
      </c>
      <c r="F726" s="17" t="s">
        <v>2</v>
      </c>
      <c r="G726" s="17" t="s">
        <v>432</v>
      </c>
      <c r="H726" s="17" t="s">
        <v>3023</v>
      </c>
      <c r="I726" s="21">
        <v>593.66</v>
      </c>
      <c r="J726" s="17" t="s">
        <v>525</v>
      </c>
      <c r="K726" s="20">
        <f>IF(FluxoCaixa1013151419[[#This Row],[Movimento ]]="Saldo Inicial",FluxoCaixa1013151419[[#This Row],[R$ (Valores)]],K725+FluxoCaixa1013151419[[#This Row],[Valores Receitas / Despesas]])</f>
        <v>-198958.82</v>
      </c>
      <c r="L726" s="5">
        <f>IF(FluxoCaixa1013151419[[#This Row],[Entrada / Saída]]="Saída",FluxoCaixa1013151419[[#This Row],[R$ (Valores)]]*-1,FluxoCaixa1013151419[[#This Row],[R$ (Valores)]])</f>
        <v>-593.66</v>
      </c>
    </row>
    <row r="727" spans="2:12">
      <c r="B727" s="48" t="s">
        <v>2477</v>
      </c>
      <c r="C727" s="48" t="s">
        <v>2419</v>
      </c>
      <c r="D727" s="56">
        <v>46142</v>
      </c>
      <c r="E727" s="52" t="s">
        <v>2496</v>
      </c>
      <c r="F727" s="17" t="s">
        <v>2</v>
      </c>
      <c r="G727" s="17" t="s">
        <v>432</v>
      </c>
      <c r="H727" s="17" t="s">
        <v>3024</v>
      </c>
      <c r="I727" s="21">
        <v>106.52</v>
      </c>
      <c r="J727" s="17" t="s">
        <v>525</v>
      </c>
      <c r="K727" s="20">
        <f>IF(FluxoCaixa1013151419[[#This Row],[Movimento ]]="Saldo Inicial",FluxoCaixa1013151419[[#This Row],[R$ (Valores)]],K726+FluxoCaixa1013151419[[#This Row],[Valores Receitas / Despesas]])</f>
        <v>-199065.34</v>
      </c>
      <c r="L727" s="5">
        <f>IF(FluxoCaixa1013151419[[#This Row],[Entrada / Saída]]="Saída",FluxoCaixa1013151419[[#This Row],[R$ (Valores)]]*-1,FluxoCaixa1013151419[[#This Row],[R$ (Valores)]])</f>
        <v>-106.52</v>
      </c>
    </row>
    <row r="728" spans="2:12">
      <c r="B728" s="48" t="s">
        <v>2477</v>
      </c>
      <c r="C728" s="48" t="s">
        <v>2419</v>
      </c>
      <c r="D728" s="56">
        <v>46142</v>
      </c>
      <c r="E728" s="52" t="s">
        <v>2417</v>
      </c>
      <c r="F728" s="17" t="s">
        <v>2</v>
      </c>
      <c r="G728" s="17" t="s">
        <v>76</v>
      </c>
      <c r="H728" s="17" t="s">
        <v>3025</v>
      </c>
      <c r="I728" s="21">
        <v>175</v>
      </c>
      <c r="J728" s="17" t="s">
        <v>525</v>
      </c>
      <c r="K728" s="20">
        <f>IF(FluxoCaixa1013151419[[#This Row],[Movimento ]]="Saldo Inicial",FluxoCaixa1013151419[[#This Row],[R$ (Valores)]],K727+FluxoCaixa1013151419[[#This Row],[Valores Receitas / Despesas]])</f>
        <v>-199240.34</v>
      </c>
      <c r="L728" s="5">
        <f>IF(FluxoCaixa1013151419[[#This Row],[Entrada / Saída]]="Saída",FluxoCaixa1013151419[[#This Row],[R$ (Valores)]]*-1,FluxoCaixa1013151419[[#This Row],[R$ (Valores)]])</f>
        <v>-175</v>
      </c>
    </row>
    <row r="729" spans="2:12">
      <c r="B729" s="48" t="s">
        <v>2477</v>
      </c>
      <c r="C729" s="48" t="s">
        <v>2419</v>
      </c>
      <c r="D729" s="56">
        <v>46142</v>
      </c>
      <c r="E729" s="52" t="s">
        <v>2496</v>
      </c>
      <c r="F729" s="17" t="s">
        <v>2</v>
      </c>
      <c r="G729" s="17" t="s">
        <v>431</v>
      </c>
      <c r="H729" s="17" t="s">
        <v>2949</v>
      </c>
      <c r="I729" s="21">
        <v>197.18</v>
      </c>
      <c r="J729" s="17" t="s">
        <v>525</v>
      </c>
      <c r="K729" s="20">
        <f>IF(FluxoCaixa1013151419[[#This Row],[Movimento ]]="Saldo Inicial",FluxoCaixa1013151419[[#This Row],[R$ (Valores)]],K728+FluxoCaixa1013151419[[#This Row],[Valores Receitas / Despesas]])</f>
        <v>-199437.52</v>
      </c>
      <c r="L729" s="5">
        <f>IF(FluxoCaixa1013151419[[#This Row],[Entrada / Saída]]="Saída",FluxoCaixa1013151419[[#This Row],[R$ (Valores)]]*-1,FluxoCaixa1013151419[[#This Row],[R$ (Valores)]])</f>
        <v>-197.18</v>
      </c>
    </row>
    <row r="730" spans="2:12">
      <c r="B730" s="48" t="s">
        <v>2477</v>
      </c>
      <c r="C730" s="48" t="s">
        <v>2419</v>
      </c>
      <c r="D730" s="56">
        <v>46142</v>
      </c>
      <c r="E730" s="52" t="s">
        <v>2496</v>
      </c>
      <c r="F730" s="17" t="s">
        <v>2</v>
      </c>
      <c r="G730" s="17" t="s">
        <v>431</v>
      </c>
      <c r="H730" s="17" t="s">
        <v>2949</v>
      </c>
      <c r="I730" s="21">
        <v>302.89</v>
      </c>
      <c r="J730" s="17" t="s">
        <v>525</v>
      </c>
      <c r="K730" s="20">
        <f>IF(FluxoCaixa1013151419[[#This Row],[Movimento ]]="Saldo Inicial",FluxoCaixa1013151419[[#This Row],[R$ (Valores)]],K729+FluxoCaixa1013151419[[#This Row],[Valores Receitas / Despesas]])</f>
        <v>-199740.41</v>
      </c>
      <c r="L730" s="5">
        <f>IF(FluxoCaixa1013151419[[#This Row],[Entrada / Saída]]="Saída",FluxoCaixa1013151419[[#This Row],[R$ (Valores)]]*-1,FluxoCaixa1013151419[[#This Row],[R$ (Valores)]])</f>
        <v>-302.89</v>
      </c>
    </row>
    <row r="731" spans="2:12">
      <c r="B731" s="48" t="s">
        <v>2478</v>
      </c>
      <c r="C731" s="48" t="s">
        <v>2419</v>
      </c>
      <c r="D731" s="56">
        <v>46142</v>
      </c>
      <c r="E731" s="52" t="s">
        <v>2496</v>
      </c>
      <c r="F731" s="17" t="s">
        <v>2</v>
      </c>
      <c r="G731" s="17" t="s">
        <v>431</v>
      </c>
      <c r="H731" s="17" t="s">
        <v>3027</v>
      </c>
      <c r="I731" s="29">
        <v>234.28</v>
      </c>
      <c r="J731" s="17" t="s">
        <v>525</v>
      </c>
      <c r="K731" s="20">
        <f>IF(FluxoCaixa1013151419[[#This Row],[Movimento ]]="Saldo Inicial",FluxoCaixa1013151419[[#This Row],[R$ (Valores)]],K730+FluxoCaixa1013151419[[#This Row],[Valores Receitas / Despesas]])</f>
        <v>-199974.69</v>
      </c>
      <c r="L731" s="5">
        <f>IF(FluxoCaixa1013151419[[#This Row],[Entrada / Saída]]="Saída",FluxoCaixa1013151419[[#This Row],[R$ (Valores)]]*-1,FluxoCaixa1013151419[[#This Row],[R$ (Valores)]])</f>
        <v>-234.28</v>
      </c>
    </row>
    <row r="732" spans="2:12">
      <c r="B732" s="48" t="s">
        <v>2478</v>
      </c>
      <c r="C732" s="48" t="s">
        <v>2419</v>
      </c>
      <c r="D732" s="56">
        <v>46142</v>
      </c>
      <c r="E732" s="52" t="s">
        <v>2496</v>
      </c>
      <c r="F732" s="17" t="s">
        <v>2</v>
      </c>
      <c r="G732" s="17" t="s">
        <v>431</v>
      </c>
      <c r="H732" s="17" t="s">
        <v>2949</v>
      </c>
      <c r="I732" s="21">
        <v>134.34</v>
      </c>
      <c r="J732" s="17" t="s">
        <v>525</v>
      </c>
      <c r="K732" s="20">
        <f>IF(FluxoCaixa1013151419[[#This Row],[Movimento ]]="Saldo Inicial",FluxoCaixa1013151419[[#This Row],[R$ (Valores)]],K731+FluxoCaixa1013151419[[#This Row],[Valores Receitas / Despesas]])</f>
        <v>-200109.03</v>
      </c>
      <c r="L732" s="5">
        <f>IF(FluxoCaixa1013151419[[#This Row],[Entrada / Saída]]="Saída",FluxoCaixa1013151419[[#This Row],[R$ (Valores)]]*-1,FluxoCaixa1013151419[[#This Row],[R$ (Valores)]])</f>
        <v>-134.34</v>
      </c>
    </row>
    <row r="733" spans="2:12">
      <c r="B733" s="48" t="s">
        <v>2478</v>
      </c>
      <c r="C733" s="48" t="s">
        <v>2419</v>
      </c>
      <c r="D733" s="56">
        <v>46142</v>
      </c>
      <c r="E733" s="52" t="s">
        <v>2496</v>
      </c>
      <c r="F733" s="17" t="s">
        <v>2</v>
      </c>
      <c r="G733" s="17" t="s">
        <v>431</v>
      </c>
      <c r="H733" s="17" t="s">
        <v>2949</v>
      </c>
      <c r="I733" s="21">
        <v>134.34</v>
      </c>
      <c r="J733" s="17" t="s">
        <v>525</v>
      </c>
      <c r="K733" s="20">
        <f>IF(FluxoCaixa1013151419[[#This Row],[Movimento ]]="Saldo Inicial",FluxoCaixa1013151419[[#This Row],[R$ (Valores)]],K732+FluxoCaixa1013151419[[#This Row],[Valores Receitas / Despesas]])</f>
        <v>-200243.37</v>
      </c>
      <c r="L733" s="17">
        <f>IF(FluxoCaixa1013151419[[#This Row],[Entrada / Saída]]="Saída",FluxoCaixa1013151419[[#This Row],[R$ (Valores)]]*-1,FluxoCaixa1013151419[[#This Row],[R$ (Valores)]])</f>
        <v>-134.34</v>
      </c>
    </row>
    <row r="734" spans="2:12">
      <c r="B734" s="48" t="s">
        <v>2478</v>
      </c>
      <c r="C734" s="48" t="s">
        <v>2419</v>
      </c>
      <c r="D734" s="56">
        <v>46142</v>
      </c>
      <c r="E734" s="52" t="s">
        <v>2413</v>
      </c>
      <c r="F734" s="17" t="s">
        <v>1</v>
      </c>
      <c r="G734" s="17" t="s">
        <v>75</v>
      </c>
      <c r="H734" s="17" t="s">
        <v>997</v>
      </c>
      <c r="I734" s="29">
        <v>300000</v>
      </c>
      <c r="J734" s="17" t="s">
        <v>525</v>
      </c>
      <c r="K734" s="20">
        <f>IF(FluxoCaixa1013151419[[#This Row],[Movimento ]]="Saldo Inicial",FluxoCaixa1013151419[[#This Row],[R$ (Valores)]],K733+FluxoCaixa1013151419[[#This Row],[Valores Receitas / Despesas]])</f>
        <v>99756.63</v>
      </c>
      <c r="L734" s="5">
        <f>IF(FluxoCaixa1013151419[[#This Row],[Entrada / Saída]]="Saída",FluxoCaixa1013151419[[#This Row],[R$ (Valores)]]*-1,FluxoCaixa1013151419[[#This Row],[R$ (Valores)]])</f>
        <v>300000</v>
      </c>
    </row>
    <row r="735" spans="2:12">
      <c r="B735" s="48" t="s">
        <v>2478</v>
      </c>
      <c r="C735" s="48" t="s">
        <v>2419</v>
      </c>
      <c r="D735" s="56">
        <v>46142</v>
      </c>
      <c r="E735" s="52" t="s">
        <v>2413</v>
      </c>
      <c r="F735" s="17" t="s">
        <v>2</v>
      </c>
      <c r="G735" s="17" t="s">
        <v>20</v>
      </c>
      <c r="H735" s="17" t="s">
        <v>1207</v>
      </c>
      <c r="I735" s="21">
        <v>8264.89</v>
      </c>
      <c r="J735" s="17" t="s">
        <v>525</v>
      </c>
      <c r="K735" s="20">
        <f>IF(FluxoCaixa1013151419[[#This Row],[Movimento ]]="Saldo Inicial",FluxoCaixa1013151419[[#This Row],[R$ (Valores)]],K734+FluxoCaixa1013151419[[#This Row],[Valores Receitas / Despesas]])</f>
        <v>91491.74</v>
      </c>
      <c r="L735" s="5">
        <f>IF(FluxoCaixa1013151419[[#This Row],[Entrada / Saída]]="Saída",FluxoCaixa1013151419[[#This Row],[R$ (Valores)]]*-1,FluxoCaixa1013151419[[#This Row],[R$ (Valores)]])</f>
        <v>-8264.89</v>
      </c>
    </row>
    <row r="736" spans="2:12">
      <c r="B736" s="48" t="s">
        <v>2478</v>
      </c>
      <c r="C736" s="48" t="s">
        <v>2419</v>
      </c>
      <c r="D736" s="56">
        <v>46142</v>
      </c>
      <c r="E736" s="52" t="s">
        <v>2413</v>
      </c>
      <c r="F736" s="17" t="s">
        <v>2</v>
      </c>
      <c r="G736" s="17" t="s">
        <v>20</v>
      </c>
      <c r="H736" s="17" t="s">
        <v>1207</v>
      </c>
      <c r="I736" s="21">
        <v>1320</v>
      </c>
      <c r="J736" s="17" t="s">
        <v>525</v>
      </c>
      <c r="K736" s="20">
        <f>IF(FluxoCaixa1013151419[[#This Row],[Movimento ]]="Saldo Inicial",FluxoCaixa1013151419[[#This Row],[R$ (Valores)]],K735+FluxoCaixa1013151419[[#This Row],[Valores Receitas / Despesas]])</f>
        <v>90171.74</v>
      </c>
      <c r="L736" s="5">
        <f>IF(FluxoCaixa1013151419[[#This Row],[Entrada / Saída]]="Saída",FluxoCaixa1013151419[[#This Row],[R$ (Valores)]]*-1,FluxoCaixa1013151419[[#This Row],[R$ (Valores)]])</f>
        <v>-1320</v>
      </c>
    </row>
    <row r="737" spans="2:12">
      <c r="B737" s="48" t="s">
        <v>2478</v>
      </c>
      <c r="C737" s="48" t="s">
        <v>2419</v>
      </c>
      <c r="D737" s="56">
        <v>46142</v>
      </c>
      <c r="E737" s="52" t="s">
        <v>2413</v>
      </c>
      <c r="F737" s="17" t="s">
        <v>2</v>
      </c>
      <c r="G737" s="17" t="s">
        <v>21</v>
      </c>
      <c r="H737" s="17" t="s">
        <v>3026</v>
      </c>
      <c r="I737" s="29">
        <v>1606.67</v>
      </c>
      <c r="J737" s="17" t="s">
        <v>525</v>
      </c>
      <c r="K737" s="20">
        <f>IF(FluxoCaixa1013151419[[#This Row],[Movimento ]]="Saldo Inicial",FluxoCaixa1013151419[[#This Row],[R$ (Valores)]],K736+FluxoCaixa1013151419[[#This Row],[Valores Receitas / Despesas]])</f>
        <v>88565.07</v>
      </c>
      <c r="L737" s="5">
        <f>IF(FluxoCaixa1013151419[[#This Row],[Entrada / Saída]]="Saída",FluxoCaixa1013151419[[#This Row],[R$ (Valores)]]*-1,FluxoCaixa1013151419[[#This Row],[R$ (Valores)]])</f>
        <v>-1606.67</v>
      </c>
    </row>
    <row r="738" spans="2:12">
      <c r="B738" s="48" t="s">
        <v>2478</v>
      </c>
      <c r="C738" s="48" t="s">
        <v>2419</v>
      </c>
      <c r="D738" s="56">
        <v>46142</v>
      </c>
      <c r="E738" s="52" t="s">
        <v>2413</v>
      </c>
      <c r="F738" s="17" t="s">
        <v>2</v>
      </c>
      <c r="G738" s="17" t="s">
        <v>21</v>
      </c>
      <c r="H738" s="17" t="s">
        <v>3026</v>
      </c>
      <c r="I738" s="21">
        <v>21805.56</v>
      </c>
      <c r="J738" s="17" t="s">
        <v>525</v>
      </c>
      <c r="K738" s="20">
        <f>IF(FluxoCaixa1013151419[[#This Row],[Movimento ]]="Saldo Inicial",FluxoCaixa1013151419[[#This Row],[R$ (Valores)]],K737+FluxoCaixa1013151419[[#This Row],[Valores Receitas / Despesas]])</f>
        <v>66759.510000000009</v>
      </c>
      <c r="L738" s="5">
        <f>IF(FluxoCaixa1013151419[[#This Row],[Entrada / Saída]]="Saída",FluxoCaixa1013151419[[#This Row],[R$ (Valores)]]*-1,FluxoCaixa1013151419[[#This Row],[R$ (Valores)]])</f>
        <v>-21805.56</v>
      </c>
    </row>
    <row r="739" spans="2:12">
      <c r="B739" s="48" t="s">
        <v>2478</v>
      </c>
      <c r="C739" s="48" t="s">
        <v>2419</v>
      </c>
      <c r="D739" s="56">
        <v>46142</v>
      </c>
      <c r="E739" s="52" t="s">
        <v>2413</v>
      </c>
      <c r="F739" s="17" t="s">
        <v>2</v>
      </c>
      <c r="G739" s="17" t="s">
        <v>21</v>
      </c>
      <c r="H739" s="17" t="s">
        <v>3026</v>
      </c>
      <c r="I739" s="21">
        <v>10850.61</v>
      </c>
      <c r="J739" s="17" t="s">
        <v>525</v>
      </c>
      <c r="K739" s="20">
        <f>IF(FluxoCaixa1013151419[[#This Row],[Movimento ]]="Saldo Inicial",FluxoCaixa1013151419[[#This Row],[R$ (Valores)]],K738+FluxoCaixa1013151419[[#This Row],[Valores Receitas / Despesas]])</f>
        <v>55908.900000000009</v>
      </c>
      <c r="L739" s="5">
        <f>IF(FluxoCaixa1013151419[[#This Row],[Entrada / Saída]]="Saída",FluxoCaixa1013151419[[#This Row],[R$ (Valores)]]*-1,FluxoCaixa1013151419[[#This Row],[R$ (Valores)]])</f>
        <v>-10850.61</v>
      </c>
    </row>
    <row r="740" spans="2:12">
      <c r="B740" s="48" t="s">
        <v>2478</v>
      </c>
      <c r="C740" s="48" t="s">
        <v>2419</v>
      </c>
      <c r="D740" s="56">
        <v>46142</v>
      </c>
      <c r="E740" s="52" t="s">
        <v>2413</v>
      </c>
      <c r="F740" s="17" t="s">
        <v>2</v>
      </c>
      <c r="G740" s="17" t="s">
        <v>21</v>
      </c>
      <c r="H740" s="17" t="s">
        <v>3026</v>
      </c>
      <c r="I740" s="21">
        <v>33227.97</v>
      </c>
      <c r="J740" s="17" t="s">
        <v>525</v>
      </c>
      <c r="K740" s="20">
        <f>IF(FluxoCaixa1013151419[[#This Row],[Movimento ]]="Saldo Inicial",FluxoCaixa1013151419[[#This Row],[R$ (Valores)]],K739+FluxoCaixa1013151419[[#This Row],[Valores Receitas / Despesas]])</f>
        <v>22680.930000000008</v>
      </c>
      <c r="L740" s="5">
        <f>IF(FluxoCaixa1013151419[[#This Row],[Entrada / Saída]]="Saída",FluxoCaixa1013151419[[#This Row],[R$ (Valores)]]*-1,FluxoCaixa1013151419[[#This Row],[R$ (Valores)]])</f>
        <v>-33227.97</v>
      </c>
    </row>
    <row r="741" spans="2:12">
      <c r="B741" s="48" t="s">
        <v>2478</v>
      </c>
      <c r="C741" s="48" t="s">
        <v>2419</v>
      </c>
      <c r="D741" s="56">
        <v>46142</v>
      </c>
      <c r="E741" s="52" t="s">
        <v>2413</v>
      </c>
      <c r="F741" s="17" t="s">
        <v>2</v>
      </c>
      <c r="G741" s="17" t="s">
        <v>71</v>
      </c>
      <c r="H741" s="17" t="s">
        <v>3028</v>
      </c>
      <c r="I741" s="21">
        <v>800</v>
      </c>
      <c r="J741" s="17" t="s">
        <v>525</v>
      </c>
      <c r="K741" s="20">
        <f>IF(FluxoCaixa1013151419[[#This Row],[Movimento ]]="Saldo Inicial",FluxoCaixa1013151419[[#This Row],[R$ (Valores)]],K740+FluxoCaixa1013151419[[#This Row],[Valores Receitas / Despesas]])</f>
        <v>21880.930000000008</v>
      </c>
      <c r="L741" s="5">
        <f>IF(FluxoCaixa1013151419[[#This Row],[Entrada / Saída]]="Saída",FluxoCaixa1013151419[[#This Row],[R$ (Valores)]]*-1,FluxoCaixa1013151419[[#This Row],[R$ (Valores)]])</f>
        <v>-800</v>
      </c>
    </row>
    <row r="742" spans="2:12">
      <c r="B742" s="48"/>
      <c r="C742" s="48"/>
      <c r="D742" s="56"/>
      <c r="E742" s="52"/>
      <c r="F742" s="17"/>
      <c r="G742" s="17"/>
      <c r="H742" s="17"/>
      <c r="I742" s="21"/>
      <c r="J742" s="17" t="s">
        <v>525</v>
      </c>
      <c r="K742" s="20">
        <f>IF(FluxoCaixa1013151419[[#This Row],[Movimento ]]="Saldo Inicial",FluxoCaixa1013151419[[#This Row],[R$ (Valores)]],K741+FluxoCaixa1013151419[[#This Row],[Valores Receitas / Despesas]])</f>
        <v>21880.930000000008</v>
      </c>
      <c r="L742" s="5">
        <f>IF(FluxoCaixa1013151419[[#This Row],[Entrada / Saída]]="Saída",FluxoCaixa1013151419[[#This Row],[R$ (Valores)]]*-1,FluxoCaixa1013151419[[#This Row],[R$ (Valores)]])</f>
        <v>0</v>
      </c>
    </row>
    <row r="743" spans="2:12">
      <c r="B743" s="48"/>
      <c r="C743" s="48"/>
      <c r="D743" s="56"/>
      <c r="E743" s="52"/>
      <c r="F743" s="17"/>
      <c r="G743" s="17"/>
      <c r="H743" s="17"/>
      <c r="I743" s="29"/>
      <c r="J743" s="17"/>
      <c r="K743" s="20">
        <f>IF(FluxoCaixa1013151419[[#This Row],[Movimento ]]="Saldo Inicial",FluxoCaixa1013151419[[#This Row],[R$ (Valores)]],K742+FluxoCaixa1013151419[[#This Row],[Valores Receitas / Despesas]])</f>
        <v>21880.930000000008</v>
      </c>
      <c r="L743" s="5">
        <f>IF(FluxoCaixa1013151419[[#This Row],[Entrada / Saída]]="Saída",FluxoCaixa1013151419[[#This Row],[R$ (Valores)]]*-1,FluxoCaixa1013151419[[#This Row],[R$ (Valores)]])</f>
        <v>0</v>
      </c>
    </row>
    <row r="744" spans="2:12">
      <c r="B744" s="48"/>
      <c r="C744" s="48"/>
      <c r="D744" s="56"/>
      <c r="E744" s="52"/>
      <c r="F744" s="17"/>
      <c r="G744" s="17"/>
      <c r="H744" s="17"/>
      <c r="I744" s="21"/>
      <c r="J744" s="17"/>
      <c r="K744" s="20">
        <f>IF(FluxoCaixa1013151419[[#This Row],[Movimento ]]="Saldo Inicial",FluxoCaixa1013151419[[#This Row],[R$ (Valores)]],K743+FluxoCaixa1013151419[[#This Row],[Valores Receitas / Despesas]])</f>
        <v>21880.930000000008</v>
      </c>
      <c r="L744" s="5">
        <f>IF(FluxoCaixa1013151419[[#This Row],[Entrada / Saída]]="Saída",FluxoCaixa1013151419[[#This Row],[R$ (Valores)]]*-1,FluxoCaixa1013151419[[#This Row],[R$ (Valores)]])</f>
        <v>0</v>
      </c>
    </row>
    <row r="745" spans="2:12">
      <c r="B745" s="48"/>
      <c r="C745" s="48"/>
      <c r="D745" s="56"/>
      <c r="E745" s="52"/>
      <c r="F745" s="17"/>
      <c r="G745" s="17"/>
      <c r="H745" s="17"/>
      <c r="I745" s="21"/>
      <c r="J745" s="17"/>
      <c r="K745" s="20">
        <f>IF(FluxoCaixa1013151419[[#This Row],[Movimento ]]="Saldo Inicial",FluxoCaixa1013151419[[#This Row],[R$ (Valores)]],K744+FluxoCaixa1013151419[[#This Row],[Valores Receitas / Despesas]])</f>
        <v>21880.930000000008</v>
      </c>
      <c r="L745" s="5">
        <f>IF(FluxoCaixa1013151419[[#This Row],[Entrada / Saída]]="Saída",FluxoCaixa1013151419[[#This Row],[R$ (Valores)]]*-1,FluxoCaixa1013151419[[#This Row],[R$ (Valores)]])</f>
        <v>0</v>
      </c>
    </row>
    <row r="746" spans="2:12">
      <c r="B746" s="48"/>
      <c r="C746" s="48"/>
      <c r="D746" s="56"/>
      <c r="E746" s="52"/>
      <c r="F746" s="17"/>
      <c r="G746" s="17"/>
      <c r="H746" s="17"/>
      <c r="I746" s="21"/>
      <c r="J746" s="17"/>
      <c r="K746" s="20">
        <f>IF(FluxoCaixa1013151419[[#This Row],[Movimento ]]="Saldo Inicial",FluxoCaixa1013151419[[#This Row],[R$ (Valores)]],K745+FluxoCaixa1013151419[[#This Row],[Valores Receitas / Despesas]])</f>
        <v>21880.930000000008</v>
      </c>
      <c r="L746" s="5">
        <f>IF(FluxoCaixa1013151419[[#This Row],[Entrada / Saída]]="Saída",FluxoCaixa1013151419[[#This Row],[R$ (Valores)]]*-1,FluxoCaixa1013151419[[#This Row],[R$ (Valores)]])</f>
        <v>0</v>
      </c>
    </row>
    <row r="747" spans="2:12">
      <c r="B747" s="48"/>
      <c r="C747" s="48"/>
      <c r="D747" s="16"/>
      <c r="E747" s="48"/>
      <c r="F747" s="17"/>
      <c r="G747" s="17"/>
      <c r="H747" s="17"/>
      <c r="I747" s="21"/>
      <c r="J747" s="17"/>
      <c r="K747" s="20">
        <f>IF(FluxoCaixa1013151419[[#This Row],[Movimento ]]="Saldo Inicial",FluxoCaixa1013151419[[#This Row],[R$ (Valores)]],K746+FluxoCaixa1013151419[[#This Row],[Valores Receitas / Despesas]])</f>
        <v>21880.930000000008</v>
      </c>
      <c r="L747" s="5">
        <f>IF(FluxoCaixa1013151419[[#This Row],[Entrada / Saída]]="Saída",FluxoCaixa1013151419[[#This Row],[R$ (Valores)]]*-1,FluxoCaixa1013151419[[#This Row],[R$ (Valores)]])</f>
        <v>0</v>
      </c>
    </row>
    <row r="748" spans="2:12">
      <c r="B748" s="48"/>
      <c r="C748" s="48"/>
      <c r="D748" s="16"/>
      <c r="E748" s="48"/>
      <c r="F748" s="17"/>
      <c r="G748" s="17"/>
      <c r="H748" s="17"/>
      <c r="I748" s="21"/>
      <c r="J748" s="17"/>
      <c r="K748" s="20">
        <f>IF(FluxoCaixa1013151419[[#This Row],[Movimento ]]="Saldo Inicial",FluxoCaixa1013151419[[#This Row],[R$ (Valores)]],K747+FluxoCaixa1013151419[[#This Row],[Valores Receitas / Despesas]])</f>
        <v>21880.930000000008</v>
      </c>
      <c r="L748" s="5">
        <f>IF(FluxoCaixa1013151419[[#This Row],[Entrada / Saída]]="Saída",FluxoCaixa1013151419[[#This Row],[R$ (Valores)]]*-1,FluxoCaixa1013151419[[#This Row],[R$ (Valores)]])</f>
        <v>0</v>
      </c>
    </row>
    <row r="749" spans="2:12">
      <c r="B749" s="48"/>
      <c r="C749" s="48"/>
      <c r="D749" s="16"/>
      <c r="E749" s="48"/>
      <c r="F749" s="17"/>
      <c r="G749" s="17"/>
      <c r="H749" s="17"/>
      <c r="I749" s="21"/>
      <c r="J749" s="17"/>
      <c r="K749" s="20">
        <f>IF(FluxoCaixa1013151419[[#This Row],[Movimento ]]="Saldo Inicial",FluxoCaixa1013151419[[#This Row],[R$ (Valores)]],K748+FluxoCaixa1013151419[[#This Row],[Valores Receitas / Despesas]])</f>
        <v>21880.930000000008</v>
      </c>
      <c r="L749" s="5">
        <f>IF(FluxoCaixa1013151419[[#This Row],[Entrada / Saída]]="Saída",FluxoCaixa1013151419[[#This Row],[R$ (Valores)]]*-1,FluxoCaixa1013151419[[#This Row],[R$ (Valores)]])</f>
        <v>0</v>
      </c>
    </row>
    <row r="750" spans="2:12">
      <c r="B750" s="48"/>
      <c r="C750" s="48"/>
      <c r="D750" s="16"/>
      <c r="E750" s="48"/>
      <c r="F750" s="17"/>
      <c r="G750" s="17"/>
      <c r="H750" s="17"/>
      <c r="I750" s="21"/>
      <c r="J750" s="17"/>
      <c r="K750" s="20">
        <f>IF(FluxoCaixa1013151419[[#This Row],[Movimento ]]="Saldo Inicial",FluxoCaixa1013151419[[#This Row],[R$ (Valores)]],K749+FluxoCaixa1013151419[[#This Row],[Valores Receitas / Despesas]])</f>
        <v>21880.930000000008</v>
      </c>
      <c r="L750" s="5">
        <f>IF(FluxoCaixa1013151419[[#This Row],[Entrada / Saída]]="Saída",FluxoCaixa1013151419[[#This Row],[R$ (Valores)]]*-1,FluxoCaixa1013151419[[#This Row],[R$ (Valores)]])</f>
        <v>0</v>
      </c>
    </row>
    <row r="751" spans="2:12">
      <c r="B751" s="48"/>
      <c r="C751" s="48"/>
      <c r="D751" s="16"/>
      <c r="E751" s="48"/>
      <c r="F751" s="17"/>
      <c r="G751" s="17"/>
      <c r="H751" s="17"/>
      <c r="I751" s="21"/>
      <c r="J751" s="17"/>
      <c r="K751" s="20">
        <f>IF(FluxoCaixa1013151419[[#This Row],[Movimento ]]="Saldo Inicial",FluxoCaixa1013151419[[#This Row],[R$ (Valores)]],K750+FluxoCaixa1013151419[[#This Row],[Valores Receitas / Despesas]])</f>
        <v>21880.930000000008</v>
      </c>
      <c r="L751" s="5">
        <f>IF(FluxoCaixa1013151419[[#This Row],[Entrada / Saída]]="Saída",FluxoCaixa1013151419[[#This Row],[R$ (Valores)]]*-1,FluxoCaixa1013151419[[#This Row],[R$ (Valores)]])</f>
        <v>0</v>
      </c>
    </row>
    <row r="752" spans="2:12">
      <c r="B752" s="48"/>
      <c r="C752" s="48"/>
      <c r="D752" s="16"/>
      <c r="E752" s="48"/>
      <c r="F752" s="17"/>
      <c r="G752" s="17"/>
      <c r="H752" s="17"/>
      <c r="I752" s="21"/>
      <c r="J752" s="17"/>
      <c r="K752" s="20">
        <f>IF(FluxoCaixa1013151419[[#This Row],[Movimento ]]="Saldo Inicial",FluxoCaixa1013151419[[#This Row],[R$ (Valores)]],K751+FluxoCaixa1013151419[[#This Row],[Valores Receitas / Despesas]])</f>
        <v>21880.930000000008</v>
      </c>
      <c r="L752" s="5">
        <f>IF(FluxoCaixa1013151419[[#This Row],[Entrada / Saída]]="Saída",FluxoCaixa1013151419[[#This Row],[R$ (Valores)]]*-1,FluxoCaixa1013151419[[#This Row],[R$ (Valores)]])</f>
        <v>0</v>
      </c>
    </row>
    <row r="753" spans="2:12">
      <c r="B753" s="48"/>
      <c r="C753" s="48"/>
      <c r="D753" s="16"/>
      <c r="E753" s="48"/>
      <c r="F753" s="17"/>
      <c r="G753" s="17"/>
      <c r="H753" s="17"/>
      <c r="I753" s="21"/>
      <c r="J753" s="17"/>
      <c r="K753" s="20">
        <f>IF(FluxoCaixa1013151419[[#This Row],[Movimento ]]="Saldo Inicial",FluxoCaixa1013151419[[#This Row],[R$ (Valores)]],K752+FluxoCaixa1013151419[[#This Row],[Valores Receitas / Despesas]])</f>
        <v>21880.930000000008</v>
      </c>
      <c r="L753" s="5">
        <f>IF(FluxoCaixa1013151419[[#This Row],[Entrada / Saída]]="Saída",FluxoCaixa1013151419[[#This Row],[R$ (Valores)]]*-1,FluxoCaixa1013151419[[#This Row],[R$ (Valores)]])</f>
        <v>0</v>
      </c>
    </row>
    <row r="754" spans="2:12">
      <c r="B754" s="48"/>
      <c r="C754" s="48"/>
      <c r="D754" s="16"/>
      <c r="E754" s="48"/>
      <c r="F754" s="17"/>
      <c r="G754" s="17"/>
      <c r="H754" s="17"/>
      <c r="I754" s="21"/>
      <c r="J754" s="17"/>
      <c r="K754" s="20">
        <f>IF(FluxoCaixa1013151419[[#This Row],[Movimento ]]="Saldo Inicial",FluxoCaixa1013151419[[#This Row],[R$ (Valores)]],K753+FluxoCaixa1013151419[[#This Row],[Valores Receitas / Despesas]])</f>
        <v>21880.930000000008</v>
      </c>
      <c r="L754" s="5">
        <f>IF(FluxoCaixa1013151419[[#This Row],[Entrada / Saída]]="Saída",FluxoCaixa1013151419[[#This Row],[R$ (Valores)]]*-1,FluxoCaixa1013151419[[#This Row],[R$ (Valores)]])</f>
        <v>0</v>
      </c>
    </row>
    <row r="755" spans="2:12">
      <c r="B755" s="48"/>
      <c r="C755" s="48"/>
      <c r="D755" s="16"/>
      <c r="E755" s="48"/>
      <c r="F755" s="17"/>
      <c r="G755" s="17"/>
      <c r="H755" s="17"/>
      <c r="I755" s="21"/>
      <c r="J755" s="17"/>
      <c r="K755" s="20">
        <f>IF(FluxoCaixa1013151419[[#This Row],[Movimento ]]="Saldo Inicial",FluxoCaixa1013151419[[#This Row],[R$ (Valores)]],K754+FluxoCaixa1013151419[[#This Row],[Valores Receitas / Despesas]])</f>
        <v>21880.930000000008</v>
      </c>
      <c r="L755" s="5">
        <f>IF(FluxoCaixa1013151419[[#This Row],[Entrada / Saída]]="Saída",FluxoCaixa1013151419[[#This Row],[R$ (Valores)]]*-1,FluxoCaixa1013151419[[#This Row],[R$ (Valores)]])</f>
        <v>0</v>
      </c>
    </row>
    <row r="756" spans="2:12">
      <c r="B756" s="48"/>
      <c r="C756" s="48"/>
      <c r="D756" s="16"/>
      <c r="E756" s="48"/>
      <c r="F756" s="17"/>
      <c r="G756" s="17"/>
      <c r="H756" s="17"/>
      <c r="I756" s="21"/>
      <c r="J756" s="17"/>
      <c r="K756" s="20">
        <f>IF(FluxoCaixa1013151419[[#This Row],[Movimento ]]="Saldo Inicial",FluxoCaixa1013151419[[#This Row],[R$ (Valores)]],K755+FluxoCaixa1013151419[[#This Row],[Valores Receitas / Despesas]])</f>
        <v>21880.930000000008</v>
      </c>
      <c r="L756" s="5">
        <f>IF(FluxoCaixa1013151419[[#This Row],[Entrada / Saída]]="Saída",FluxoCaixa1013151419[[#This Row],[R$ (Valores)]]*-1,FluxoCaixa1013151419[[#This Row],[R$ (Valores)]])</f>
        <v>0</v>
      </c>
    </row>
    <row r="757" spans="2:12">
      <c r="B757" s="48"/>
      <c r="C757" s="48"/>
      <c r="D757" s="16"/>
      <c r="E757" s="48"/>
      <c r="F757" s="17"/>
      <c r="G757" s="17"/>
      <c r="H757" s="17"/>
      <c r="I757" s="21"/>
      <c r="J757" s="17"/>
      <c r="K757" s="20">
        <f>IF(FluxoCaixa1013151419[[#This Row],[Movimento ]]="Saldo Inicial",FluxoCaixa1013151419[[#This Row],[R$ (Valores)]],K756+FluxoCaixa1013151419[[#This Row],[Valores Receitas / Despesas]])</f>
        <v>21880.930000000008</v>
      </c>
      <c r="L757" s="5">
        <f>IF(FluxoCaixa1013151419[[#This Row],[Entrada / Saída]]="Saída",FluxoCaixa1013151419[[#This Row],[R$ (Valores)]]*-1,FluxoCaixa1013151419[[#This Row],[R$ (Valores)]])</f>
        <v>0</v>
      </c>
    </row>
    <row r="758" spans="2:12">
      <c r="B758" s="48"/>
      <c r="C758" s="48"/>
      <c r="D758" s="16"/>
      <c r="E758" s="48"/>
      <c r="F758" s="17"/>
      <c r="G758" s="17"/>
      <c r="H758" s="17"/>
      <c r="I758" s="21"/>
      <c r="J758" s="17"/>
      <c r="K758" s="20">
        <f>IF(FluxoCaixa1013151419[[#This Row],[Movimento ]]="Saldo Inicial",FluxoCaixa1013151419[[#This Row],[R$ (Valores)]],K757+FluxoCaixa1013151419[[#This Row],[Valores Receitas / Despesas]])</f>
        <v>21880.930000000008</v>
      </c>
      <c r="L758" s="5">
        <f>IF(FluxoCaixa1013151419[[#This Row],[Entrada / Saída]]="Saída",FluxoCaixa1013151419[[#This Row],[R$ (Valores)]]*-1,FluxoCaixa1013151419[[#This Row],[R$ (Valores)]])</f>
        <v>0</v>
      </c>
    </row>
    <row r="759" spans="2:12">
      <c r="B759" s="48"/>
      <c r="C759" s="48"/>
      <c r="D759" s="16"/>
      <c r="E759" s="48"/>
      <c r="F759" s="17"/>
      <c r="G759" s="17"/>
      <c r="H759" s="17"/>
      <c r="I759" s="21"/>
      <c r="J759" s="17"/>
      <c r="K759" s="20">
        <f>IF(FluxoCaixa1013151419[[#This Row],[Movimento ]]="Saldo Inicial",FluxoCaixa1013151419[[#This Row],[R$ (Valores)]],K758+FluxoCaixa1013151419[[#This Row],[Valores Receitas / Despesas]])</f>
        <v>21880.930000000008</v>
      </c>
      <c r="L759" s="5">
        <f>IF(FluxoCaixa1013151419[[#This Row],[Entrada / Saída]]="Saída",FluxoCaixa1013151419[[#This Row],[R$ (Valores)]]*-1,FluxoCaixa1013151419[[#This Row],[R$ (Valores)]])</f>
        <v>0</v>
      </c>
    </row>
    <row r="760" spans="2:12">
      <c r="B760" s="48"/>
      <c r="C760" s="48"/>
      <c r="D760" s="16"/>
      <c r="E760" s="48"/>
      <c r="F760" s="17"/>
      <c r="G760" s="17"/>
      <c r="H760" s="17"/>
      <c r="I760" s="21"/>
      <c r="J760" s="17"/>
      <c r="K760" s="20">
        <f>IF(FluxoCaixa1013151419[[#This Row],[Movimento ]]="Saldo Inicial",FluxoCaixa1013151419[[#This Row],[R$ (Valores)]],K759+FluxoCaixa1013151419[[#This Row],[Valores Receitas / Despesas]])</f>
        <v>21880.930000000008</v>
      </c>
      <c r="L760" s="5">
        <f>IF(FluxoCaixa1013151419[[#This Row],[Entrada / Saída]]="Saída",FluxoCaixa1013151419[[#This Row],[R$ (Valores)]]*-1,FluxoCaixa1013151419[[#This Row],[R$ (Valores)]])</f>
        <v>0</v>
      </c>
    </row>
    <row r="761" spans="2:12">
      <c r="B761" s="48"/>
      <c r="C761" s="48"/>
      <c r="D761" s="16"/>
      <c r="E761" s="48"/>
      <c r="F761" s="17"/>
      <c r="G761" s="17"/>
      <c r="H761" s="17"/>
      <c r="I761" s="21"/>
      <c r="J761" s="17"/>
      <c r="K761" s="20">
        <f>IF(FluxoCaixa1013151419[[#This Row],[Movimento ]]="Saldo Inicial",FluxoCaixa1013151419[[#This Row],[R$ (Valores)]],K760+FluxoCaixa1013151419[[#This Row],[Valores Receitas / Despesas]])</f>
        <v>21880.930000000008</v>
      </c>
      <c r="L761" s="5">
        <f>IF(FluxoCaixa1013151419[[#This Row],[Entrada / Saída]]="Saída",FluxoCaixa1013151419[[#This Row],[R$ (Valores)]]*-1,FluxoCaixa1013151419[[#This Row],[R$ (Valores)]])</f>
        <v>0</v>
      </c>
    </row>
    <row r="762" spans="2:12">
      <c r="B762" s="48"/>
      <c r="C762" s="48"/>
      <c r="D762" s="16"/>
      <c r="E762" s="48"/>
      <c r="F762" s="17"/>
      <c r="G762" s="17"/>
      <c r="H762" s="17"/>
      <c r="I762" s="21"/>
      <c r="J762" s="17"/>
      <c r="K762" s="20">
        <f>IF(FluxoCaixa1013151419[[#This Row],[Movimento ]]="Saldo Inicial",FluxoCaixa1013151419[[#This Row],[R$ (Valores)]],K761+FluxoCaixa1013151419[[#This Row],[Valores Receitas / Despesas]])</f>
        <v>21880.930000000008</v>
      </c>
      <c r="L762" s="5">
        <f>IF(FluxoCaixa1013151419[[#This Row],[Entrada / Saída]]="Saída",FluxoCaixa1013151419[[#This Row],[R$ (Valores)]]*-1,FluxoCaixa1013151419[[#This Row],[R$ (Valores)]])</f>
        <v>0</v>
      </c>
    </row>
    <row r="763" spans="2:12">
      <c r="B763" s="48"/>
      <c r="C763" s="48"/>
      <c r="D763" s="16"/>
      <c r="E763" s="48"/>
      <c r="F763" s="17"/>
      <c r="G763" s="17"/>
      <c r="H763" s="17"/>
      <c r="I763" s="21"/>
      <c r="J763" s="17"/>
      <c r="K763" s="20">
        <f>IF(FluxoCaixa1013151419[[#This Row],[Movimento ]]="Saldo Inicial",FluxoCaixa1013151419[[#This Row],[R$ (Valores)]],K762+FluxoCaixa1013151419[[#This Row],[Valores Receitas / Despesas]])</f>
        <v>21880.930000000008</v>
      </c>
      <c r="L763" s="5">
        <f>IF(FluxoCaixa1013151419[[#This Row],[Entrada / Saída]]="Saída",FluxoCaixa1013151419[[#This Row],[R$ (Valores)]]*-1,FluxoCaixa1013151419[[#This Row],[R$ (Valores)]])</f>
        <v>0</v>
      </c>
    </row>
    <row r="764" spans="2:12">
      <c r="B764" s="48"/>
      <c r="C764" s="48"/>
      <c r="D764" s="16"/>
      <c r="E764" s="48"/>
      <c r="F764" s="17"/>
      <c r="G764" s="17"/>
      <c r="H764" s="17"/>
      <c r="I764" s="21"/>
      <c r="J764" s="17"/>
      <c r="K764" s="20">
        <f>IF(FluxoCaixa1013151419[[#This Row],[Movimento ]]="Saldo Inicial",FluxoCaixa1013151419[[#This Row],[R$ (Valores)]],K763+FluxoCaixa1013151419[[#This Row],[Valores Receitas / Despesas]])</f>
        <v>21880.930000000008</v>
      </c>
      <c r="L764" s="5">
        <f>IF(FluxoCaixa1013151419[[#This Row],[Entrada / Saída]]="Saída",FluxoCaixa1013151419[[#This Row],[R$ (Valores)]]*-1,FluxoCaixa1013151419[[#This Row],[R$ (Valores)]])</f>
        <v>0</v>
      </c>
    </row>
    <row r="765" spans="2:12">
      <c r="B765" s="48"/>
      <c r="C765" s="48"/>
      <c r="D765" s="16"/>
      <c r="E765" s="48"/>
      <c r="F765" s="17"/>
      <c r="G765" s="17"/>
      <c r="H765" s="17"/>
      <c r="I765" s="21"/>
      <c r="J765" s="17"/>
      <c r="K765" s="20">
        <f>IF(FluxoCaixa1013151419[[#This Row],[Movimento ]]="Saldo Inicial",FluxoCaixa1013151419[[#This Row],[R$ (Valores)]],K764+FluxoCaixa1013151419[[#This Row],[Valores Receitas / Despesas]])</f>
        <v>21880.930000000008</v>
      </c>
      <c r="L765" s="5">
        <f>IF(FluxoCaixa1013151419[[#This Row],[Entrada / Saída]]="Saída",FluxoCaixa1013151419[[#This Row],[R$ (Valores)]]*-1,FluxoCaixa1013151419[[#This Row],[R$ (Valores)]])</f>
        <v>0</v>
      </c>
    </row>
    <row r="766" spans="2:12">
      <c r="B766" s="48"/>
      <c r="C766" s="48"/>
      <c r="D766" s="16"/>
      <c r="E766" s="48"/>
      <c r="F766" s="17"/>
      <c r="G766" s="17"/>
      <c r="H766" s="17"/>
      <c r="I766" s="54"/>
      <c r="J766" s="17"/>
      <c r="K766" s="47">
        <f>IF(FluxoCaixa1013151419[[#This Row],[Movimento ]]="Saldo Inicial",FluxoCaixa1013151419[[#This Row],[R$ (Valores)]],K765+FluxoCaixa1013151419[[#This Row],[Valores Receitas / Despesas]])</f>
        <v>21880.930000000008</v>
      </c>
      <c r="L766" s="53">
        <f>IF(FluxoCaixa1013151419[[#This Row],[Entrada / Saída]]="Saída",FluxoCaixa1013151419[[#This Row],[R$ (Valores)]]*-1,FluxoCaixa1013151419[[#This Row],[R$ (Valores)]])</f>
        <v>0</v>
      </c>
    </row>
    <row r="767" spans="2:12">
      <c r="B767" s="48"/>
      <c r="C767" s="48"/>
      <c r="D767" s="16"/>
      <c r="E767" s="48"/>
      <c r="F767" s="17"/>
      <c r="G767" s="17"/>
      <c r="H767" s="17"/>
      <c r="I767" s="54"/>
      <c r="J767" s="17"/>
      <c r="K767" s="47">
        <f>IF(FluxoCaixa1013151419[[#This Row],[Movimento ]]="Saldo Inicial",FluxoCaixa1013151419[[#This Row],[R$ (Valores)]],K766+FluxoCaixa1013151419[[#This Row],[Valores Receitas / Despesas]])</f>
        <v>21880.930000000008</v>
      </c>
      <c r="L767" s="53">
        <f>IF(FluxoCaixa1013151419[[#This Row],[Entrada / Saída]]="Saída",FluxoCaixa1013151419[[#This Row],[R$ (Valores)]]*-1,FluxoCaixa1013151419[[#This Row],[R$ (Valores)]])</f>
        <v>0</v>
      </c>
    </row>
    <row r="768" spans="2:12">
      <c r="B768" s="48"/>
      <c r="C768" s="48"/>
      <c r="D768" s="16"/>
      <c r="E768" s="48"/>
      <c r="F768" s="17"/>
      <c r="G768" s="17"/>
      <c r="H768" s="17"/>
      <c r="I768" s="54"/>
      <c r="J768" s="17"/>
      <c r="K768" s="47">
        <f>IF(FluxoCaixa1013151419[[#This Row],[Movimento ]]="Saldo Inicial",FluxoCaixa1013151419[[#This Row],[R$ (Valores)]],K767+FluxoCaixa1013151419[[#This Row],[Valores Receitas / Despesas]])</f>
        <v>21880.930000000008</v>
      </c>
      <c r="L768" s="53">
        <f>IF(FluxoCaixa1013151419[[#This Row],[Entrada / Saída]]="Saída",FluxoCaixa1013151419[[#This Row],[R$ (Valores)]]*-1,FluxoCaixa1013151419[[#This Row],[R$ (Valores)]])</f>
        <v>0</v>
      </c>
    </row>
    <row r="769" spans="2:12">
      <c r="B769" s="48"/>
      <c r="C769" s="48"/>
      <c r="D769" s="16"/>
      <c r="E769" s="48"/>
      <c r="F769" s="17"/>
      <c r="G769" s="17"/>
      <c r="H769" s="17"/>
      <c r="I769" s="54"/>
      <c r="J769" s="17"/>
      <c r="K769" s="47">
        <f>IF(FluxoCaixa1013151419[[#This Row],[Movimento ]]="Saldo Inicial",FluxoCaixa1013151419[[#This Row],[R$ (Valores)]],K768+FluxoCaixa1013151419[[#This Row],[Valores Receitas / Despesas]])</f>
        <v>21880.930000000008</v>
      </c>
      <c r="L769" s="53">
        <f>IF(FluxoCaixa1013151419[[#This Row],[Entrada / Saída]]="Saída",FluxoCaixa1013151419[[#This Row],[R$ (Valores)]]*-1,FluxoCaixa1013151419[[#This Row],[R$ (Valores)]])</f>
        <v>0</v>
      </c>
    </row>
    <row r="770" spans="2:12">
      <c r="B770" s="48"/>
      <c r="C770" s="48"/>
      <c r="D770" s="16"/>
      <c r="E770" s="48"/>
      <c r="F770" s="17"/>
      <c r="G770" s="17"/>
      <c r="H770" s="17"/>
      <c r="I770" s="54"/>
      <c r="J770" s="17"/>
      <c r="K770" s="47">
        <f>IF(FluxoCaixa1013151419[[#This Row],[Movimento ]]="Saldo Inicial",FluxoCaixa1013151419[[#This Row],[R$ (Valores)]],K769+FluxoCaixa1013151419[[#This Row],[Valores Receitas / Despesas]])</f>
        <v>21880.930000000008</v>
      </c>
      <c r="L770" s="53">
        <f>IF(FluxoCaixa1013151419[[#This Row],[Entrada / Saída]]="Saída",FluxoCaixa1013151419[[#This Row],[R$ (Valores)]]*-1,FluxoCaixa1013151419[[#This Row],[R$ (Valores)]])</f>
        <v>0</v>
      </c>
    </row>
    <row r="771" spans="2:12">
      <c r="B771" s="48"/>
      <c r="C771" s="48"/>
      <c r="D771" s="16"/>
      <c r="E771" s="48"/>
      <c r="F771" s="17"/>
      <c r="G771" s="17"/>
      <c r="H771" s="17"/>
      <c r="I771" s="54"/>
      <c r="J771" s="17"/>
      <c r="K771" s="47">
        <f>IF(FluxoCaixa1013151419[[#This Row],[Movimento ]]="Saldo Inicial",FluxoCaixa1013151419[[#This Row],[R$ (Valores)]],K770+FluxoCaixa1013151419[[#This Row],[Valores Receitas / Despesas]])</f>
        <v>21880.930000000008</v>
      </c>
      <c r="L771" s="53">
        <f>IF(FluxoCaixa1013151419[[#This Row],[Entrada / Saída]]="Saída",FluxoCaixa1013151419[[#This Row],[R$ (Valores)]]*-1,FluxoCaixa1013151419[[#This Row],[R$ (Valores)]])</f>
        <v>0</v>
      </c>
    </row>
    <row r="772" spans="2:12">
      <c r="B772" s="48"/>
      <c r="C772" s="48"/>
      <c r="D772" s="16"/>
      <c r="E772" s="48"/>
      <c r="F772" s="17"/>
      <c r="G772" s="17"/>
      <c r="H772" s="17"/>
      <c r="I772" s="54"/>
      <c r="J772" s="17"/>
      <c r="K772" s="47">
        <f>IF(FluxoCaixa1013151419[[#This Row],[Movimento ]]="Saldo Inicial",FluxoCaixa1013151419[[#This Row],[R$ (Valores)]],K771+FluxoCaixa1013151419[[#This Row],[Valores Receitas / Despesas]])</f>
        <v>21880.930000000008</v>
      </c>
      <c r="L772" s="53">
        <f>IF(FluxoCaixa1013151419[[#This Row],[Entrada / Saída]]="Saída",FluxoCaixa1013151419[[#This Row],[R$ (Valores)]]*-1,FluxoCaixa1013151419[[#This Row],[R$ (Valores)]])</f>
        <v>0</v>
      </c>
    </row>
    <row r="773" spans="2:12">
      <c r="B773" s="48"/>
      <c r="C773" s="48"/>
      <c r="D773" s="16"/>
      <c r="E773" s="48"/>
      <c r="F773" s="17"/>
      <c r="G773" s="17"/>
      <c r="H773" s="17"/>
      <c r="I773" s="54"/>
      <c r="J773" s="17"/>
      <c r="K773" s="47">
        <f>IF(FluxoCaixa1013151419[[#This Row],[Movimento ]]="Saldo Inicial",FluxoCaixa1013151419[[#This Row],[R$ (Valores)]],K772+FluxoCaixa1013151419[[#This Row],[Valores Receitas / Despesas]])</f>
        <v>21880.930000000008</v>
      </c>
      <c r="L773" s="53">
        <f>IF(FluxoCaixa1013151419[[#This Row],[Entrada / Saída]]="Saída",FluxoCaixa1013151419[[#This Row],[R$ (Valores)]]*-1,FluxoCaixa1013151419[[#This Row],[R$ (Valores)]])</f>
        <v>0</v>
      </c>
    </row>
    <row r="774" spans="2:12">
      <c r="B774" s="48"/>
      <c r="C774" s="48"/>
      <c r="D774" s="16"/>
      <c r="E774" s="48"/>
      <c r="F774" s="17"/>
      <c r="G774" s="17"/>
      <c r="H774" s="17"/>
      <c r="I774" s="54"/>
      <c r="J774" s="17"/>
      <c r="K774" s="47">
        <f>IF(FluxoCaixa1013151419[[#This Row],[Movimento ]]="Saldo Inicial",FluxoCaixa1013151419[[#This Row],[R$ (Valores)]],K773+FluxoCaixa1013151419[[#This Row],[Valores Receitas / Despesas]])</f>
        <v>21880.930000000008</v>
      </c>
      <c r="L774" s="53">
        <f>IF(FluxoCaixa1013151419[[#This Row],[Entrada / Saída]]="Saída",FluxoCaixa1013151419[[#This Row],[R$ (Valores)]]*-1,FluxoCaixa1013151419[[#This Row],[R$ (Valores)]])</f>
        <v>0</v>
      </c>
    </row>
    <row r="775" spans="2:12">
      <c r="B775" s="48"/>
      <c r="C775" s="48"/>
      <c r="D775" s="16"/>
      <c r="E775" s="48"/>
      <c r="F775" s="17"/>
      <c r="G775" s="17"/>
      <c r="H775" s="17"/>
      <c r="I775" s="54"/>
      <c r="J775" s="17"/>
      <c r="K775" s="47">
        <f>IF(FluxoCaixa1013151419[[#This Row],[Movimento ]]="Saldo Inicial",FluxoCaixa1013151419[[#This Row],[R$ (Valores)]],K774+FluxoCaixa1013151419[[#This Row],[Valores Receitas / Despesas]])</f>
        <v>21880.930000000008</v>
      </c>
      <c r="L775" s="53">
        <f>IF(FluxoCaixa1013151419[[#This Row],[Entrada / Saída]]="Saída",FluxoCaixa1013151419[[#This Row],[R$ (Valores)]]*-1,FluxoCaixa1013151419[[#This Row],[R$ (Valores)]])</f>
        <v>0</v>
      </c>
    </row>
    <row r="776" spans="2:12">
      <c r="B776" s="48"/>
      <c r="C776" s="48"/>
      <c r="D776" s="16"/>
      <c r="E776" s="48"/>
      <c r="F776" s="17"/>
      <c r="G776" s="17"/>
      <c r="H776" s="17"/>
      <c r="I776" s="54"/>
      <c r="J776" s="17"/>
      <c r="K776" s="47">
        <f>IF(FluxoCaixa1013151419[[#This Row],[Movimento ]]="Saldo Inicial",FluxoCaixa1013151419[[#This Row],[R$ (Valores)]],K775+FluxoCaixa1013151419[[#This Row],[Valores Receitas / Despesas]])</f>
        <v>21880.930000000008</v>
      </c>
      <c r="L776" s="53">
        <f>IF(FluxoCaixa1013151419[[#This Row],[Entrada / Saída]]="Saída",FluxoCaixa1013151419[[#This Row],[R$ (Valores)]]*-1,FluxoCaixa1013151419[[#This Row],[R$ (Valores)]])</f>
        <v>0</v>
      </c>
    </row>
    <row r="777" spans="2:12">
      <c r="B777" s="48"/>
      <c r="C777" s="48"/>
      <c r="D777" s="16"/>
      <c r="E777" s="48"/>
      <c r="F777" s="17"/>
      <c r="G777" s="17"/>
      <c r="H777" s="17"/>
      <c r="I777" s="54"/>
      <c r="J777" s="17"/>
      <c r="K777" s="47">
        <f>IF(FluxoCaixa1013151419[[#This Row],[Movimento ]]="Saldo Inicial",FluxoCaixa1013151419[[#This Row],[R$ (Valores)]],K776+FluxoCaixa1013151419[[#This Row],[Valores Receitas / Despesas]])</f>
        <v>21880.930000000008</v>
      </c>
      <c r="L777" s="53">
        <f>IF(FluxoCaixa1013151419[[#This Row],[Entrada / Saída]]="Saída",FluxoCaixa1013151419[[#This Row],[R$ (Valores)]]*-1,FluxoCaixa1013151419[[#This Row],[R$ (Valores)]])</f>
        <v>0</v>
      </c>
    </row>
    <row r="778" spans="2:12">
      <c r="B778" s="48"/>
      <c r="C778" s="48"/>
      <c r="D778" s="16"/>
      <c r="E778" s="48"/>
      <c r="F778" s="17"/>
      <c r="G778" s="17"/>
      <c r="H778" s="17"/>
      <c r="I778" s="54"/>
      <c r="J778" s="17"/>
      <c r="K778" s="47">
        <f>IF(FluxoCaixa1013151419[[#This Row],[Movimento ]]="Saldo Inicial",FluxoCaixa1013151419[[#This Row],[R$ (Valores)]],K777+FluxoCaixa1013151419[[#This Row],[Valores Receitas / Despesas]])</f>
        <v>21880.930000000008</v>
      </c>
      <c r="L778" s="53">
        <f>IF(FluxoCaixa1013151419[[#This Row],[Entrada / Saída]]="Saída",FluxoCaixa1013151419[[#This Row],[R$ (Valores)]]*-1,FluxoCaixa1013151419[[#This Row],[R$ (Valores)]])</f>
        <v>0</v>
      </c>
    </row>
    <row r="779" spans="2:12">
      <c r="B779" s="48"/>
      <c r="C779" s="48"/>
      <c r="D779" s="16"/>
      <c r="E779" s="48"/>
      <c r="F779" s="17"/>
      <c r="G779" s="17"/>
      <c r="H779" s="17"/>
      <c r="I779" s="54"/>
      <c r="J779" s="17"/>
      <c r="K779" s="47">
        <f>IF(FluxoCaixa1013151419[[#This Row],[Movimento ]]="Saldo Inicial",FluxoCaixa1013151419[[#This Row],[R$ (Valores)]],K778+FluxoCaixa1013151419[[#This Row],[Valores Receitas / Despesas]])</f>
        <v>21880.930000000008</v>
      </c>
      <c r="L779" s="53">
        <f>IF(FluxoCaixa1013151419[[#This Row],[Entrada / Saída]]="Saída",FluxoCaixa1013151419[[#This Row],[R$ (Valores)]]*-1,FluxoCaixa1013151419[[#This Row],[R$ (Valores)]])</f>
        <v>0</v>
      </c>
    </row>
    <row r="780" spans="2:12">
      <c r="B780" s="48"/>
      <c r="C780" s="48"/>
      <c r="D780" s="16"/>
      <c r="E780" s="48"/>
      <c r="F780" s="17"/>
      <c r="G780" s="17"/>
      <c r="H780" s="17"/>
      <c r="I780" s="54"/>
      <c r="J780" s="17"/>
      <c r="K780" s="47">
        <f>IF(FluxoCaixa1013151419[[#This Row],[Movimento ]]="Saldo Inicial",FluxoCaixa1013151419[[#This Row],[R$ (Valores)]],K779+FluxoCaixa1013151419[[#This Row],[Valores Receitas / Despesas]])</f>
        <v>21880.930000000008</v>
      </c>
      <c r="L780" s="53">
        <f>IF(FluxoCaixa1013151419[[#This Row],[Entrada / Saída]]="Saída",FluxoCaixa1013151419[[#This Row],[R$ (Valores)]]*-1,FluxoCaixa1013151419[[#This Row],[R$ (Valores)]])</f>
        <v>0</v>
      </c>
    </row>
    <row r="781" spans="2:12">
      <c r="B781" s="48"/>
      <c r="C781" s="48"/>
      <c r="D781" s="16"/>
      <c r="E781" s="48"/>
      <c r="F781" s="17"/>
      <c r="G781" s="17"/>
      <c r="H781" s="17"/>
      <c r="I781" s="21"/>
      <c r="J781" s="45"/>
      <c r="K781" s="47">
        <f>IF(FluxoCaixa1013151419[[#This Row],[Movimento ]]="Saldo Inicial",FluxoCaixa1013151419[[#This Row],[R$ (Valores)]],K780+FluxoCaixa1013151419[[#This Row],[Valores Receitas / Despesas]])</f>
        <v>21880.930000000008</v>
      </c>
      <c r="L781" s="53">
        <f>IF(FluxoCaixa1013151419[[#This Row],[Entrada / Saída]]="Saída",FluxoCaixa1013151419[[#This Row],[R$ (Valores)]]*-1,FluxoCaixa1013151419[[#This Row],[R$ (Valores)]])</f>
        <v>0</v>
      </c>
    </row>
    <row r="782" spans="2:12">
      <c r="B782" s="48"/>
      <c r="C782" s="48"/>
      <c r="D782" s="16"/>
      <c r="E782" s="48"/>
      <c r="F782" s="17"/>
      <c r="G782" s="17"/>
      <c r="H782" s="17"/>
      <c r="I782" s="21"/>
      <c r="J782" s="45"/>
      <c r="K782" s="47">
        <f>IF(FluxoCaixa1013151419[[#This Row],[Movimento ]]="Saldo Inicial",FluxoCaixa1013151419[[#This Row],[R$ (Valores)]],K781+FluxoCaixa1013151419[[#This Row],[Valores Receitas / Despesas]])</f>
        <v>21880.930000000008</v>
      </c>
      <c r="L782" s="53">
        <f>IF(FluxoCaixa1013151419[[#This Row],[Entrada / Saída]]="Saída",FluxoCaixa1013151419[[#This Row],[R$ (Valores)]]*-1,FluxoCaixa1013151419[[#This Row],[R$ (Valores)]])</f>
        <v>0</v>
      </c>
    </row>
    <row r="783" spans="2:12">
      <c r="B783" s="48"/>
      <c r="C783" s="48"/>
      <c r="D783" s="16"/>
      <c r="E783" s="48"/>
      <c r="F783" s="45"/>
      <c r="G783" s="45"/>
      <c r="H783" s="17"/>
      <c r="I783" s="54"/>
      <c r="J783" s="45"/>
      <c r="K783" s="47">
        <f>IF(FluxoCaixa1013151419[[#This Row],[Movimento ]]="Saldo Inicial",FluxoCaixa1013151419[[#This Row],[R$ (Valores)]],K782+FluxoCaixa1013151419[[#This Row],[Valores Receitas / Despesas]])</f>
        <v>21880.930000000008</v>
      </c>
      <c r="L783" s="53">
        <f>IF(FluxoCaixa1013151419[[#This Row],[Entrada / Saída]]="Saída",FluxoCaixa1013151419[[#This Row],[R$ (Valores)]]*-1,FluxoCaixa1013151419[[#This Row],[R$ (Valores)]])</f>
        <v>0</v>
      </c>
    </row>
    <row r="784" spans="2:12">
      <c r="B784" s="48"/>
      <c r="C784" s="48"/>
      <c r="D784" s="16"/>
      <c r="E784" s="48"/>
      <c r="F784" s="45"/>
      <c r="G784" s="45"/>
      <c r="H784" s="17"/>
      <c r="I784" s="54"/>
      <c r="J784" s="45"/>
      <c r="K784" s="47">
        <f>IF(FluxoCaixa1013151419[[#This Row],[Movimento ]]="Saldo Inicial",FluxoCaixa1013151419[[#This Row],[R$ (Valores)]],K783+FluxoCaixa1013151419[[#This Row],[Valores Receitas / Despesas]])</f>
        <v>21880.930000000008</v>
      </c>
      <c r="L784" s="53">
        <f>IF(FluxoCaixa1013151419[[#This Row],[Entrada / Saída]]="Saída",FluxoCaixa1013151419[[#This Row],[R$ (Valores)]]*-1,FluxoCaixa1013151419[[#This Row],[R$ (Valores)]])</f>
        <v>0</v>
      </c>
    </row>
    <row r="785" spans="2:12">
      <c r="B785" s="48"/>
      <c r="C785" s="48"/>
      <c r="D785" s="16"/>
      <c r="E785" s="48"/>
      <c r="F785" s="17"/>
      <c r="G785" s="45"/>
      <c r="H785" s="17"/>
      <c r="I785" s="54"/>
      <c r="J785" s="45"/>
      <c r="K785" s="47">
        <f>IF(FluxoCaixa1013151419[[#This Row],[Movimento ]]="Saldo Inicial",FluxoCaixa1013151419[[#This Row],[R$ (Valores)]],K784+FluxoCaixa1013151419[[#This Row],[Valores Receitas / Despesas]])</f>
        <v>21880.930000000008</v>
      </c>
      <c r="L785" s="53">
        <f>IF(FluxoCaixa1013151419[[#This Row],[Entrada / Saída]]="Saída",FluxoCaixa1013151419[[#This Row],[R$ (Valores)]]*-1,FluxoCaixa1013151419[[#This Row],[R$ (Valores)]])</f>
        <v>0</v>
      </c>
    </row>
    <row r="786" spans="2:12">
      <c r="B786" s="48"/>
      <c r="C786" s="48"/>
      <c r="D786" s="16"/>
      <c r="E786" s="48"/>
      <c r="F786" s="17"/>
      <c r="G786" s="45"/>
      <c r="H786" s="17"/>
      <c r="I786" s="54"/>
      <c r="J786" s="45"/>
      <c r="K786" s="47">
        <f>IF(FluxoCaixa1013151419[[#This Row],[Movimento ]]="Saldo Inicial",FluxoCaixa1013151419[[#This Row],[R$ (Valores)]],K785+FluxoCaixa1013151419[[#This Row],[Valores Receitas / Despesas]])</f>
        <v>21880.930000000008</v>
      </c>
      <c r="L786" s="53">
        <f>IF(FluxoCaixa1013151419[[#This Row],[Entrada / Saída]]="Saída",FluxoCaixa1013151419[[#This Row],[R$ (Valores)]]*-1,FluxoCaixa1013151419[[#This Row],[R$ (Valores)]])</f>
        <v>0</v>
      </c>
    </row>
    <row r="787" spans="2:12">
      <c r="B787" s="48"/>
      <c r="C787" s="48"/>
      <c r="D787" s="16"/>
      <c r="E787" s="48"/>
      <c r="F787" s="45"/>
      <c r="G787" s="45"/>
      <c r="H787" s="17"/>
      <c r="I787" s="54"/>
      <c r="J787" s="45"/>
      <c r="K787" s="47">
        <f>IF(FluxoCaixa1013151419[[#This Row],[Movimento ]]="Saldo Inicial",FluxoCaixa1013151419[[#This Row],[R$ (Valores)]],K786+FluxoCaixa1013151419[[#This Row],[Valores Receitas / Despesas]])</f>
        <v>21880.930000000008</v>
      </c>
      <c r="L787" s="53">
        <f>IF(FluxoCaixa1013151419[[#This Row],[Entrada / Saída]]="Saída",FluxoCaixa1013151419[[#This Row],[R$ (Valores)]]*-1,FluxoCaixa1013151419[[#This Row],[R$ (Valores)]])</f>
        <v>0</v>
      </c>
    </row>
    <row r="788" spans="2:12">
      <c r="B788" s="48"/>
      <c r="C788" s="48"/>
      <c r="D788" s="16"/>
      <c r="E788" s="48"/>
      <c r="F788" s="45"/>
      <c r="G788" s="45"/>
      <c r="H788" s="17"/>
      <c r="I788" s="54"/>
      <c r="J788" s="45"/>
      <c r="K788" s="47">
        <f>IF(FluxoCaixa1013151419[[#This Row],[Movimento ]]="Saldo Inicial",FluxoCaixa1013151419[[#This Row],[R$ (Valores)]],K787+FluxoCaixa1013151419[[#This Row],[Valores Receitas / Despesas]])</f>
        <v>21880.930000000008</v>
      </c>
      <c r="L788" s="53">
        <f>IF(FluxoCaixa1013151419[[#This Row],[Entrada / Saída]]="Saída",FluxoCaixa1013151419[[#This Row],[R$ (Valores)]]*-1,FluxoCaixa1013151419[[#This Row],[R$ (Valores)]])</f>
        <v>0</v>
      </c>
    </row>
    <row r="789" spans="2:12">
      <c r="B789" s="48"/>
      <c r="C789" s="48"/>
      <c r="D789" s="16"/>
      <c r="E789" s="48"/>
      <c r="F789" s="17"/>
      <c r="G789" s="17"/>
      <c r="H789" s="17"/>
      <c r="I789" s="54"/>
      <c r="J789" s="45"/>
      <c r="K789" s="47">
        <f>IF(FluxoCaixa1013151419[[#This Row],[Movimento ]]="Saldo Inicial",FluxoCaixa1013151419[[#This Row],[R$ (Valores)]],K788+FluxoCaixa1013151419[[#This Row],[Valores Receitas / Despesas]])</f>
        <v>21880.930000000008</v>
      </c>
      <c r="L789" s="53">
        <f>IF(FluxoCaixa1013151419[[#This Row],[Entrada / Saída]]="Saída",FluxoCaixa1013151419[[#This Row],[R$ (Valores)]]*-1,FluxoCaixa1013151419[[#This Row],[R$ (Valores)]])</f>
        <v>0</v>
      </c>
    </row>
    <row r="790" spans="2:12">
      <c r="B790" s="48"/>
      <c r="C790" s="48"/>
      <c r="D790" s="16"/>
      <c r="E790" s="48"/>
      <c r="F790" s="17"/>
      <c r="G790" s="17"/>
      <c r="H790" s="17"/>
      <c r="I790" s="54"/>
      <c r="J790" s="45"/>
      <c r="K790" s="47">
        <f>IF(FluxoCaixa1013151419[[#This Row],[Movimento ]]="Saldo Inicial",FluxoCaixa1013151419[[#This Row],[R$ (Valores)]],K789+FluxoCaixa1013151419[[#This Row],[Valores Receitas / Despesas]])</f>
        <v>21880.930000000008</v>
      </c>
      <c r="L790" s="53">
        <f>IF(FluxoCaixa1013151419[[#This Row],[Entrada / Saída]]="Saída",FluxoCaixa1013151419[[#This Row],[R$ (Valores)]]*-1,FluxoCaixa1013151419[[#This Row],[R$ (Valores)]])</f>
        <v>0</v>
      </c>
    </row>
    <row r="791" spans="2:12">
      <c r="B791" s="48"/>
      <c r="C791" s="48"/>
      <c r="D791" s="16"/>
      <c r="E791" s="48"/>
      <c r="F791" s="17"/>
      <c r="G791" s="17"/>
      <c r="H791" s="17"/>
      <c r="I791" s="54"/>
      <c r="J791" s="45"/>
      <c r="K791" s="47">
        <f>IF(FluxoCaixa1013151419[[#This Row],[Movimento ]]="Saldo Inicial",FluxoCaixa1013151419[[#This Row],[R$ (Valores)]],K790+FluxoCaixa1013151419[[#This Row],[Valores Receitas / Despesas]])</f>
        <v>21880.930000000008</v>
      </c>
      <c r="L791" s="53">
        <f>IF(FluxoCaixa1013151419[[#This Row],[Entrada / Saída]]="Saída",FluxoCaixa1013151419[[#This Row],[R$ (Valores)]]*-1,FluxoCaixa1013151419[[#This Row],[R$ (Valores)]])</f>
        <v>0</v>
      </c>
    </row>
    <row r="792" spans="2:12">
      <c r="B792" s="48"/>
      <c r="C792" s="48"/>
      <c r="D792" s="16"/>
      <c r="E792" s="48"/>
      <c r="F792" s="45"/>
      <c r="G792" s="45"/>
      <c r="H792" s="17"/>
      <c r="I792" s="54"/>
      <c r="J792" s="45"/>
      <c r="K792" s="47">
        <f>IF(FluxoCaixa1013151419[[#This Row],[Movimento ]]="Saldo Inicial",FluxoCaixa1013151419[[#This Row],[R$ (Valores)]],K791+FluxoCaixa1013151419[[#This Row],[Valores Receitas / Despesas]])</f>
        <v>21880.930000000008</v>
      </c>
      <c r="L792" s="53">
        <f>IF(FluxoCaixa1013151419[[#This Row],[Entrada / Saída]]="Saída",FluxoCaixa1013151419[[#This Row],[R$ (Valores)]]*-1,FluxoCaixa1013151419[[#This Row],[R$ (Valores)]])</f>
        <v>0</v>
      </c>
    </row>
    <row r="793" spans="2:12">
      <c r="B793" s="48"/>
      <c r="C793" s="48"/>
      <c r="D793" s="16"/>
      <c r="E793" s="48"/>
      <c r="F793" s="45"/>
      <c r="G793" s="17"/>
      <c r="H793" s="17"/>
      <c r="I793" s="54"/>
      <c r="J793" s="45"/>
      <c r="K793" s="47">
        <f>IF(FluxoCaixa1013151419[[#This Row],[Movimento ]]="Saldo Inicial",FluxoCaixa1013151419[[#This Row],[R$ (Valores)]],K792+FluxoCaixa1013151419[[#This Row],[Valores Receitas / Despesas]])</f>
        <v>21880.930000000008</v>
      </c>
      <c r="L793" s="53">
        <f>IF(FluxoCaixa1013151419[[#This Row],[Entrada / Saída]]="Saída",FluxoCaixa1013151419[[#This Row],[R$ (Valores)]]*-1,FluxoCaixa1013151419[[#This Row],[R$ (Valores)]])</f>
        <v>0</v>
      </c>
    </row>
    <row r="794" spans="2:12">
      <c r="B794" s="48"/>
      <c r="C794" s="48"/>
      <c r="D794" s="16"/>
      <c r="E794" s="48"/>
      <c r="F794" s="45"/>
      <c r="G794" s="17"/>
      <c r="H794" s="17"/>
      <c r="I794" s="54"/>
      <c r="J794" s="45"/>
      <c r="K794" s="47">
        <f>IF(FluxoCaixa1013151419[[#This Row],[Movimento ]]="Saldo Inicial",FluxoCaixa1013151419[[#This Row],[R$ (Valores)]],K793+FluxoCaixa1013151419[[#This Row],[Valores Receitas / Despesas]])</f>
        <v>21880.930000000008</v>
      </c>
      <c r="L794" s="53">
        <f>IF(FluxoCaixa1013151419[[#This Row],[Entrada / Saída]]="Saída",FluxoCaixa1013151419[[#This Row],[R$ (Valores)]]*-1,FluxoCaixa1013151419[[#This Row],[R$ (Valores)]])</f>
        <v>0</v>
      </c>
    </row>
    <row r="795" spans="2:12">
      <c r="B795" s="48"/>
      <c r="C795" s="48"/>
      <c r="D795" s="16"/>
      <c r="E795" s="48"/>
      <c r="F795" s="17"/>
      <c r="G795" s="17"/>
      <c r="H795" s="17"/>
      <c r="I795" s="54"/>
      <c r="J795" s="45"/>
      <c r="K795" s="47">
        <f>IF(FluxoCaixa1013151419[[#This Row],[Movimento ]]="Saldo Inicial",FluxoCaixa1013151419[[#This Row],[R$ (Valores)]],K794+FluxoCaixa1013151419[[#This Row],[Valores Receitas / Despesas]])</f>
        <v>21880.930000000008</v>
      </c>
      <c r="L795" s="53">
        <f>IF(FluxoCaixa1013151419[[#This Row],[Entrada / Saída]]="Saída",FluxoCaixa1013151419[[#This Row],[R$ (Valores)]]*-1,FluxoCaixa1013151419[[#This Row],[R$ (Valores)]])</f>
        <v>0</v>
      </c>
    </row>
    <row r="796" spans="2:12">
      <c r="B796" s="48"/>
      <c r="C796" s="48"/>
      <c r="D796" s="16"/>
      <c r="E796" s="48"/>
      <c r="F796" s="17"/>
      <c r="G796" s="17"/>
      <c r="H796" s="17"/>
      <c r="I796" s="54"/>
      <c r="J796" s="45"/>
      <c r="K796" s="47">
        <f>IF(FluxoCaixa1013151419[[#This Row],[Movimento ]]="Saldo Inicial",FluxoCaixa1013151419[[#This Row],[R$ (Valores)]],K795+FluxoCaixa1013151419[[#This Row],[Valores Receitas / Despesas]])</f>
        <v>21880.930000000008</v>
      </c>
      <c r="L796" s="53">
        <f>IF(FluxoCaixa1013151419[[#This Row],[Entrada / Saída]]="Saída",FluxoCaixa1013151419[[#This Row],[R$ (Valores)]]*-1,FluxoCaixa1013151419[[#This Row],[R$ (Valores)]])</f>
        <v>0</v>
      </c>
    </row>
    <row r="797" spans="2:12">
      <c r="B797" s="48"/>
      <c r="C797" s="48"/>
      <c r="D797" s="16"/>
      <c r="E797" s="48"/>
      <c r="F797" s="45"/>
      <c r="G797" s="17"/>
      <c r="H797" s="17"/>
      <c r="I797" s="54"/>
      <c r="J797" s="45"/>
      <c r="K797" s="47">
        <f>IF(FluxoCaixa1013151419[[#This Row],[Movimento ]]="Saldo Inicial",FluxoCaixa1013151419[[#This Row],[R$ (Valores)]],K796+FluxoCaixa1013151419[[#This Row],[Valores Receitas / Despesas]])</f>
        <v>21880.930000000008</v>
      </c>
      <c r="L797" s="53">
        <f>IF(FluxoCaixa1013151419[[#This Row],[Entrada / Saída]]="Saída",FluxoCaixa1013151419[[#This Row],[R$ (Valores)]]*-1,FluxoCaixa1013151419[[#This Row],[R$ (Valores)]])</f>
        <v>0</v>
      </c>
    </row>
    <row r="798" spans="2:12">
      <c r="B798" s="48"/>
      <c r="C798" s="48"/>
      <c r="D798" s="16"/>
      <c r="E798" s="48"/>
      <c r="F798" s="17"/>
      <c r="G798" s="17"/>
      <c r="H798" s="17"/>
      <c r="I798" s="21"/>
      <c r="J798" s="45"/>
      <c r="K798" s="47">
        <f>IF(FluxoCaixa1013151419[[#This Row],[Movimento ]]="Saldo Inicial",FluxoCaixa1013151419[[#This Row],[R$ (Valores)]],K797+FluxoCaixa1013151419[[#This Row],[Valores Receitas / Despesas]])</f>
        <v>21880.930000000008</v>
      </c>
      <c r="L798" s="53">
        <f>IF(FluxoCaixa1013151419[[#This Row],[Entrada / Saída]]="Saída",FluxoCaixa1013151419[[#This Row],[R$ (Valores)]]*-1,FluxoCaixa1013151419[[#This Row],[R$ (Valores)]])</f>
        <v>0</v>
      </c>
    </row>
    <row r="799" spans="2:12">
      <c r="B799" s="48"/>
      <c r="C799" s="48"/>
      <c r="D799" s="16"/>
      <c r="E799" s="48"/>
      <c r="F799" s="17"/>
      <c r="G799" s="17"/>
      <c r="H799" s="17"/>
      <c r="I799" s="54"/>
      <c r="J799" s="45"/>
      <c r="K799" s="47">
        <f>IF(FluxoCaixa1013151419[[#This Row],[Movimento ]]="Saldo Inicial",FluxoCaixa1013151419[[#This Row],[R$ (Valores)]],K798+FluxoCaixa1013151419[[#This Row],[Valores Receitas / Despesas]])</f>
        <v>21880.930000000008</v>
      </c>
      <c r="L799" s="53">
        <f>IF(FluxoCaixa1013151419[[#This Row],[Entrada / Saída]]="Saída",FluxoCaixa1013151419[[#This Row],[R$ (Valores)]]*-1,FluxoCaixa1013151419[[#This Row],[R$ (Valores)]])</f>
        <v>0</v>
      </c>
    </row>
    <row r="800" spans="2:12">
      <c r="B800" s="48"/>
      <c r="C800" s="48"/>
      <c r="D800" s="16"/>
      <c r="E800" s="48"/>
      <c r="F800" s="17"/>
      <c r="G800" s="17"/>
      <c r="H800" s="17"/>
      <c r="I800" s="54"/>
      <c r="J800" s="45"/>
      <c r="K800" s="47">
        <f>IF(FluxoCaixa1013151419[[#This Row],[Movimento ]]="Saldo Inicial",FluxoCaixa1013151419[[#This Row],[R$ (Valores)]],K799+FluxoCaixa1013151419[[#This Row],[Valores Receitas / Despesas]])</f>
        <v>21880.930000000008</v>
      </c>
      <c r="L800" s="53">
        <f>IF(FluxoCaixa1013151419[[#This Row],[Entrada / Saída]]="Saída",FluxoCaixa1013151419[[#This Row],[R$ (Valores)]]*-1,FluxoCaixa1013151419[[#This Row],[R$ (Valores)]])</f>
        <v>0</v>
      </c>
    </row>
    <row r="801" spans="2:12">
      <c r="B801" s="48"/>
      <c r="C801" s="48"/>
      <c r="D801" s="16"/>
      <c r="E801" s="48"/>
      <c r="F801" s="17"/>
      <c r="G801" s="17"/>
      <c r="H801" s="17"/>
      <c r="I801" s="54"/>
      <c r="J801" s="45"/>
      <c r="K801" s="47">
        <f>IF(FluxoCaixa1013151419[[#This Row],[Movimento ]]="Saldo Inicial",FluxoCaixa1013151419[[#This Row],[R$ (Valores)]],K800+FluxoCaixa1013151419[[#This Row],[Valores Receitas / Despesas]])</f>
        <v>21880.930000000008</v>
      </c>
      <c r="L801" s="53">
        <f>IF(FluxoCaixa1013151419[[#This Row],[Entrada / Saída]]="Saída",FluxoCaixa1013151419[[#This Row],[R$ (Valores)]]*-1,FluxoCaixa1013151419[[#This Row],[R$ (Valores)]])</f>
        <v>0</v>
      </c>
    </row>
    <row r="802" spans="2:12">
      <c r="B802" s="48"/>
      <c r="C802" s="48"/>
      <c r="D802" s="16"/>
      <c r="E802" s="48"/>
      <c r="F802" s="17"/>
      <c r="G802" s="17"/>
      <c r="H802" s="17"/>
      <c r="I802" s="54"/>
      <c r="J802" s="45"/>
      <c r="K802" s="47">
        <f>IF(FluxoCaixa1013151419[[#This Row],[Movimento ]]="Saldo Inicial",FluxoCaixa1013151419[[#This Row],[R$ (Valores)]],K801+FluxoCaixa1013151419[[#This Row],[Valores Receitas / Despesas]])</f>
        <v>21880.930000000008</v>
      </c>
      <c r="L802" s="53">
        <f>IF(FluxoCaixa1013151419[[#This Row],[Entrada / Saída]]="Saída",FluxoCaixa1013151419[[#This Row],[R$ (Valores)]]*-1,FluxoCaixa1013151419[[#This Row],[R$ (Valores)]])</f>
        <v>0</v>
      </c>
    </row>
    <row r="803" spans="2:12">
      <c r="B803" s="48"/>
      <c r="C803" s="48"/>
      <c r="D803" s="16"/>
      <c r="E803" s="48"/>
      <c r="F803" s="17"/>
      <c r="G803" s="17"/>
      <c r="H803" s="17"/>
      <c r="I803" s="54"/>
      <c r="J803" s="45"/>
      <c r="K803" s="47">
        <f>IF(FluxoCaixa1013151419[[#This Row],[Movimento ]]="Saldo Inicial",FluxoCaixa1013151419[[#This Row],[R$ (Valores)]],K802+FluxoCaixa1013151419[[#This Row],[Valores Receitas / Despesas]])</f>
        <v>21880.930000000008</v>
      </c>
      <c r="L803" s="53">
        <f>IF(FluxoCaixa1013151419[[#This Row],[Entrada / Saída]]="Saída",FluxoCaixa1013151419[[#This Row],[R$ (Valores)]]*-1,FluxoCaixa1013151419[[#This Row],[R$ (Valores)]])</f>
        <v>0</v>
      </c>
    </row>
    <row r="804" spans="2:12">
      <c r="B804" s="48"/>
      <c r="C804" s="48"/>
      <c r="D804" s="16"/>
      <c r="E804" s="48"/>
      <c r="F804" s="17"/>
      <c r="G804" s="17"/>
      <c r="H804" s="17"/>
      <c r="I804" s="54"/>
      <c r="J804" s="45"/>
      <c r="K804" s="47">
        <f>IF(FluxoCaixa1013151419[[#This Row],[Movimento ]]="Saldo Inicial",FluxoCaixa1013151419[[#This Row],[R$ (Valores)]],K803+FluxoCaixa1013151419[[#This Row],[Valores Receitas / Despesas]])</f>
        <v>21880.930000000008</v>
      </c>
      <c r="L804" s="53">
        <f>IF(FluxoCaixa1013151419[[#This Row],[Entrada / Saída]]="Saída",FluxoCaixa1013151419[[#This Row],[R$ (Valores)]]*-1,FluxoCaixa1013151419[[#This Row],[R$ (Valores)]])</f>
        <v>0</v>
      </c>
    </row>
    <row r="805" spans="2:12">
      <c r="B805" s="48"/>
      <c r="C805" s="48"/>
      <c r="D805" s="16"/>
      <c r="E805" s="48"/>
      <c r="F805" s="17"/>
      <c r="G805" s="17"/>
      <c r="H805" s="17"/>
      <c r="I805" s="54"/>
      <c r="J805" s="45"/>
      <c r="K805" s="47">
        <f>IF(FluxoCaixa1013151419[[#This Row],[Movimento ]]="Saldo Inicial",FluxoCaixa1013151419[[#This Row],[R$ (Valores)]],K804+FluxoCaixa1013151419[[#This Row],[Valores Receitas / Despesas]])</f>
        <v>21880.930000000008</v>
      </c>
      <c r="L805" s="53">
        <f>IF(FluxoCaixa1013151419[[#This Row],[Entrada / Saída]]="Saída",FluxoCaixa1013151419[[#This Row],[R$ (Valores)]]*-1,FluxoCaixa1013151419[[#This Row],[R$ (Valores)]])</f>
        <v>0</v>
      </c>
    </row>
    <row r="806" spans="2:12">
      <c r="B806" s="48"/>
      <c r="C806" s="48"/>
      <c r="D806" s="16"/>
      <c r="E806" s="48"/>
      <c r="F806" s="17"/>
      <c r="G806" s="17"/>
      <c r="H806" s="17"/>
      <c r="I806" s="54"/>
      <c r="J806" s="45"/>
      <c r="K806" s="47">
        <f>IF(FluxoCaixa1013151419[[#This Row],[Movimento ]]="Saldo Inicial",FluxoCaixa1013151419[[#This Row],[R$ (Valores)]],K805+FluxoCaixa1013151419[[#This Row],[Valores Receitas / Despesas]])</f>
        <v>21880.930000000008</v>
      </c>
      <c r="L806" s="53">
        <f>IF(FluxoCaixa1013151419[[#This Row],[Entrada / Saída]]="Saída",FluxoCaixa1013151419[[#This Row],[R$ (Valores)]]*-1,FluxoCaixa1013151419[[#This Row],[R$ (Valores)]])</f>
        <v>0</v>
      </c>
    </row>
    <row r="807" spans="2:12">
      <c r="B807" s="48"/>
      <c r="C807" s="48"/>
      <c r="D807" s="16"/>
      <c r="E807" s="48"/>
      <c r="F807" s="17"/>
      <c r="G807" s="17"/>
      <c r="H807" s="17"/>
      <c r="I807" s="54"/>
      <c r="J807" s="45"/>
      <c r="K807" s="47">
        <f>IF(FluxoCaixa1013151419[[#This Row],[Movimento ]]="Saldo Inicial",FluxoCaixa1013151419[[#This Row],[R$ (Valores)]],K806+FluxoCaixa1013151419[[#This Row],[Valores Receitas / Despesas]])</f>
        <v>21880.930000000008</v>
      </c>
      <c r="L807" s="53">
        <f>IF(FluxoCaixa1013151419[[#This Row],[Entrada / Saída]]="Saída",FluxoCaixa1013151419[[#This Row],[R$ (Valores)]]*-1,FluxoCaixa1013151419[[#This Row],[R$ (Valores)]])</f>
        <v>0</v>
      </c>
    </row>
    <row r="808" spans="2:12">
      <c r="B808" s="48"/>
      <c r="C808" s="48"/>
      <c r="D808" s="16"/>
      <c r="E808" s="48"/>
      <c r="F808" s="45"/>
      <c r="G808" s="45"/>
      <c r="H808" s="17"/>
      <c r="I808" s="54"/>
      <c r="J808" s="45"/>
      <c r="K808" s="47">
        <f>IF(FluxoCaixa1013151419[[#This Row],[Movimento ]]="Saldo Inicial",FluxoCaixa1013151419[[#This Row],[R$ (Valores)]],K807+FluxoCaixa1013151419[[#This Row],[Valores Receitas / Despesas]])</f>
        <v>21880.930000000008</v>
      </c>
      <c r="L808" s="53">
        <f>IF(FluxoCaixa1013151419[[#This Row],[Entrada / Saída]]="Saída",FluxoCaixa1013151419[[#This Row],[R$ (Valores)]]*-1,FluxoCaixa1013151419[[#This Row],[R$ (Valores)]])</f>
        <v>0</v>
      </c>
    </row>
    <row r="809" spans="2:12">
      <c r="B809" s="48"/>
      <c r="C809" s="48"/>
      <c r="D809" s="16"/>
      <c r="E809" s="48"/>
      <c r="F809" s="45"/>
      <c r="G809" s="45"/>
      <c r="H809" s="17"/>
      <c r="I809" s="54"/>
      <c r="J809" s="45"/>
      <c r="K809" s="47">
        <f>IF(FluxoCaixa1013151419[[#This Row],[Movimento ]]="Saldo Inicial",FluxoCaixa1013151419[[#This Row],[R$ (Valores)]],K808+FluxoCaixa1013151419[[#This Row],[Valores Receitas / Despesas]])</f>
        <v>21880.930000000008</v>
      </c>
      <c r="L809" s="53">
        <f>IF(FluxoCaixa1013151419[[#This Row],[Entrada / Saída]]="Saída",FluxoCaixa1013151419[[#This Row],[R$ (Valores)]]*-1,FluxoCaixa1013151419[[#This Row],[R$ (Valores)]])</f>
        <v>0</v>
      </c>
    </row>
    <row r="810" spans="2:12">
      <c r="B810" s="48"/>
      <c r="C810" s="48"/>
      <c r="D810" s="16"/>
      <c r="E810" s="48"/>
      <c r="F810" s="45"/>
      <c r="G810" s="45"/>
      <c r="H810" s="17"/>
      <c r="I810" s="54"/>
      <c r="J810" s="45"/>
      <c r="K810" s="47">
        <f>IF(FluxoCaixa1013151419[[#This Row],[Movimento ]]="Saldo Inicial",FluxoCaixa1013151419[[#This Row],[R$ (Valores)]],K809+FluxoCaixa1013151419[[#This Row],[Valores Receitas / Despesas]])</f>
        <v>21880.930000000008</v>
      </c>
      <c r="L810" s="53">
        <f>IF(FluxoCaixa1013151419[[#This Row],[Entrada / Saída]]="Saída",FluxoCaixa1013151419[[#This Row],[R$ (Valores)]]*-1,FluxoCaixa1013151419[[#This Row],[R$ (Valores)]])</f>
        <v>0</v>
      </c>
    </row>
    <row r="811" spans="2:12">
      <c r="B811" s="48"/>
      <c r="C811" s="48"/>
      <c r="D811" s="16"/>
      <c r="E811" s="48"/>
      <c r="F811" s="45"/>
      <c r="G811" s="45"/>
      <c r="H811" s="17"/>
      <c r="I811" s="54"/>
      <c r="J811" s="45"/>
      <c r="K811" s="47">
        <f>IF(FluxoCaixa1013151419[[#This Row],[Movimento ]]="Saldo Inicial",FluxoCaixa1013151419[[#This Row],[R$ (Valores)]],K810+FluxoCaixa1013151419[[#This Row],[Valores Receitas / Despesas]])</f>
        <v>21880.930000000008</v>
      </c>
      <c r="L811" s="53">
        <f>IF(FluxoCaixa1013151419[[#This Row],[Entrada / Saída]]="Saída",FluxoCaixa1013151419[[#This Row],[R$ (Valores)]]*-1,FluxoCaixa1013151419[[#This Row],[R$ (Valores)]])</f>
        <v>0</v>
      </c>
    </row>
    <row r="812" spans="2:12">
      <c r="B812" s="48"/>
      <c r="C812" s="48"/>
      <c r="D812" s="16"/>
      <c r="E812" s="48"/>
      <c r="F812" s="17"/>
      <c r="G812" s="17"/>
      <c r="H812" s="17"/>
      <c r="I812" s="54"/>
      <c r="J812" s="45"/>
      <c r="K812" s="47">
        <f>IF(FluxoCaixa1013151419[[#This Row],[Movimento ]]="Saldo Inicial",FluxoCaixa1013151419[[#This Row],[R$ (Valores)]],K811+FluxoCaixa1013151419[[#This Row],[Valores Receitas / Despesas]])</f>
        <v>21880.930000000008</v>
      </c>
      <c r="L812" s="53">
        <f>IF(FluxoCaixa1013151419[[#This Row],[Entrada / Saída]]="Saída",FluxoCaixa1013151419[[#This Row],[R$ (Valores)]]*-1,FluxoCaixa1013151419[[#This Row],[R$ (Valores)]])</f>
        <v>0</v>
      </c>
    </row>
    <row r="813" spans="2:12">
      <c r="B813" s="48"/>
      <c r="C813" s="48"/>
      <c r="D813" s="16"/>
      <c r="E813" s="48"/>
      <c r="F813" s="17"/>
      <c r="G813" s="17"/>
      <c r="H813" s="17"/>
      <c r="I813" s="54"/>
      <c r="J813" s="45"/>
      <c r="K813" s="47">
        <f>IF(FluxoCaixa1013151419[[#This Row],[Movimento ]]="Saldo Inicial",FluxoCaixa1013151419[[#This Row],[R$ (Valores)]],K812+FluxoCaixa1013151419[[#This Row],[Valores Receitas / Despesas]])</f>
        <v>21880.930000000008</v>
      </c>
      <c r="L813" s="53">
        <f>IF(FluxoCaixa1013151419[[#This Row],[Entrada / Saída]]="Saída",FluxoCaixa1013151419[[#This Row],[R$ (Valores)]]*-1,FluxoCaixa1013151419[[#This Row],[R$ (Valores)]])</f>
        <v>0</v>
      </c>
    </row>
    <row r="814" spans="2:12">
      <c r="B814" s="48"/>
      <c r="C814" s="48"/>
      <c r="D814" s="16"/>
      <c r="E814" s="48"/>
      <c r="F814" s="45"/>
      <c r="G814" s="45"/>
      <c r="H814" s="17"/>
      <c r="I814" s="54"/>
      <c r="J814" s="45"/>
      <c r="K814" s="47">
        <f>IF(FluxoCaixa1013151419[[#This Row],[Movimento ]]="Saldo Inicial",FluxoCaixa1013151419[[#This Row],[R$ (Valores)]],K813+FluxoCaixa1013151419[[#This Row],[Valores Receitas / Despesas]])</f>
        <v>21880.930000000008</v>
      </c>
      <c r="L814" s="53">
        <f>IF(FluxoCaixa1013151419[[#This Row],[Entrada / Saída]]="Saída",FluxoCaixa1013151419[[#This Row],[R$ (Valores)]]*-1,FluxoCaixa1013151419[[#This Row],[R$ (Valores)]])</f>
        <v>0</v>
      </c>
    </row>
    <row r="815" spans="2:12">
      <c r="B815" s="48"/>
      <c r="C815" s="48"/>
      <c r="D815" s="16"/>
      <c r="E815" s="48"/>
      <c r="F815" s="17"/>
      <c r="G815" s="17"/>
      <c r="H815" s="17"/>
      <c r="I815" s="54"/>
      <c r="J815" s="45"/>
      <c r="K815" s="47">
        <f>IF(FluxoCaixa1013151419[[#This Row],[Movimento ]]="Saldo Inicial",FluxoCaixa1013151419[[#This Row],[R$ (Valores)]],K814+FluxoCaixa1013151419[[#This Row],[Valores Receitas / Despesas]])</f>
        <v>21880.930000000008</v>
      </c>
      <c r="L815" s="53">
        <f>IF(FluxoCaixa1013151419[[#This Row],[Entrada / Saída]]="Saída",FluxoCaixa1013151419[[#This Row],[R$ (Valores)]]*-1,FluxoCaixa1013151419[[#This Row],[R$ (Valores)]])</f>
        <v>0</v>
      </c>
    </row>
    <row r="816" spans="2:12">
      <c r="B816" s="48"/>
      <c r="C816" s="48"/>
      <c r="D816" s="16"/>
      <c r="E816" s="48"/>
      <c r="F816" s="17"/>
      <c r="G816" s="17"/>
      <c r="H816" s="17"/>
      <c r="I816" s="54"/>
      <c r="J816" s="45"/>
      <c r="K816" s="47">
        <f>IF(FluxoCaixa1013151419[[#This Row],[Movimento ]]="Saldo Inicial",FluxoCaixa1013151419[[#This Row],[R$ (Valores)]],K815+FluxoCaixa1013151419[[#This Row],[Valores Receitas / Despesas]])</f>
        <v>21880.930000000008</v>
      </c>
      <c r="L816" s="53">
        <f>IF(FluxoCaixa1013151419[[#This Row],[Entrada / Saída]]="Saída",FluxoCaixa1013151419[[#This Row],[R$ (Valores)]]*-1,FluxoCaixa1013151419[[#This Row],[R$ (Valores)]])</f>
        <v>0</v>
      </c>
    </row>
    <row r="817" spans="2:12">
      <c r="B817" s="48"/>
      <c r="C817" s="48"/>
      <c r="D817" s="16"/>
      <c r="E817" s="48"/>
      <c r="F817" s="17"/>
      <c r="G817" s="17"/>
      <c r="H817" s="17"/>
      <c r="I817" s="54"/>
      <c r="J817" s="45"/>
      <c r="K817" s="47">
        <f>IF(FluxoCaixa1013151419[[#This Row],[Movimento ]]="Saldo Inicial",FluxoCaixa1013151419[[#This Row],[R$ (Valores)]],K816+FluxoCaixa1013151419[[#This Row],[Valores Receitas / Despesas]])</f>
        <v>21880.930000000008</v>
      </c>
      <c r="L817" s="53">
        <f>IF(FluxoCaixa1013151419[[#This Row],[Entrada / Saída]]="Saída",FluxoCaixa1013151419[[#This Row],[R$ (Valores)]]*-1,FluxoCaixa1013151419[[#This Row],[R$ (Valores)]])</f>
        <v>0</v>
      </c>
    </row>
    <row r="818" spans="2:12">
      <c r="B818" s="48"/>
      <c r="C818" s="48"/>
      <c r="D818" s="16"/>
      <c r="E818" s="48"/>
      <c r="F818" s="17"/>
      <c r="G818" s="17"/>
      <c r="H818" s="17"/>
      <c r="I818" s="54"/>
      <c r="J818" s="45"/>
      <c r="K818" s="47">
        <f>IF(FluxoCaixa1013151419[[#This Row],[Movimento ]]="Saldo Inicial",FluxoCaixa1013151419[[#This Row],[R$ (Valores)]],K817+FluxoCaixa1013151419[[#This Row],[Valores Receitas / Despesas]])</f>
        <v>21880.930000000008</v>
      </c>
      <c r="L818" s="53">
        <f>IF(FluxoCaixa1013151419[[#This Row],[Entrada / Saída]]="Saída",FluxoCaixa1013151419[[#This Row],[R$ (Valores)]]*-1,FluxoCaixa1013151419[[#This Row],[R$ (Valores)]])</f>
        <v>0</v>
      </c>
    </row>
    <row r="819" spans="2:12">
      <c r="B819" s="48"/>
      <c r="C819" s="48"/>
      <c r="D819" s="16"/>
      <c r="E819" s="48"/>
      <c r="F819" s="17"/>
      <c r="G819" s="17"/>
      <c r="H819" s="17"/>
      <c r="I819" s="54"/>
      <c r="J819" s="45"/>
      <c r="K819" s="47">
        <f>IF(FluxoCaixa1013151419[[#This Row],[Movimento ]]="Saldo Inicial",FluxoCaixa1013151419[[#This Row],[R$ (Valores)]],K818+FluxoCaixa1013151419[[#This Row],[Valores Receitas / Despesas]])</f>
        <v>21880.930000000008</v>
      </c>
      <c r="L819" s="53">
        <f>IF(FluxoCaixa1013151419[[#This Row],[Entrada / Saída]]="Saída",FluxoCaixa1013151419[[#This Row],[R$ (Valores)]]*-1,FluxoCaixa1013151419[[#This Row],[R$ (Valores)]])</f>
        <v>0</v>
      </c>
    </row>
    <row r="820" spans="2:12">
      <c r="B820" s="48"/>
      <c r="C820" s="48"/>
      <c r="D820" s="16"/>
      <c r="E820" s="48"/>
      <c r="F820" s="17"/>
      <c r="G820" s="17"/>
      <c r="H820" s="17"/>
      <c r="I820" s="54"/>
      <c r="J820" s="45"/>
      <c r="K820" s="47">
        <f>IF(FluxoCaixa1013151419[[#This Row],[Movimento ]]="Saldo Inicial",FluxoCaixa1013151419[[#This Row],[R$ (Valores)]],K819+FluxoCaixa1013151419[[#This Row],[Valores Receitas / Despesas]])</f>
        <v>21880.930000000008</v>
      </c>
      <c r="L820" s="53">
        <f>IF(FluxoCaixa1013151419[[#This Row],[Entrada / Saída]]="Saída",FluxoCaixa1013151419[[#This Row],[R$ (Valores)]]*-1,FluxoCaixa1013151419[[#This Row],[R$ (Valores)]])</f>
        <v>0</v>
      </c>
    </row>
    <row r="821" spans="2:12">
      <c r="B821" s="48"/>
      <c r="C821" s="48"/>
      <c r="D821" s="16"/>
      <c r="E821" s="48"/>
      <c r="F821" s="17"/>
      <c r="G821" s="17"/>
      <c r="H821" s="17"/>
      <c r="I821" s="54"/>
      <c r="J821" s="45"/>
      <c r="K821" s="47">
        <f>IF(FluxoCaixa1013151419[[#This Row],[Movimento ]]="Saldo Inicial",FluxoCaixa1013151419[[#This Row],[R$ (Valores)]],K820+FluxoCaixa1013151419[[#This Row],[Valores Receitas / Despesas]])</f>
        <v>21880.930000000008</v>
      </c>
      <c r="L821" s="53">
        <f>IF(FluxoCaixa1013151419[[#This Row],[Entrada / Saída]]="Saída",FluxoCaixa1013151419[[#This Row],[R$ (Valores)]]*-1,FluxoCaixa1013151419[[#This Row],[R$ (Valores)]])</f>
        <v>0</v>
      </c>
    </row>
    <row r="822" spans="2:12">
      <c r="B822" s="48"/>
      <c r="C822" s="48"/>
      <c r="D822" s="16"/>
      <c r="E822" s="48"/>
      <c r="F822" s="17"/>
      <c r="G822" s="17"/>
      <c r="H822" s="17"/>
      <c r="I822" s="54"/>
      <c r="J822" s="45"/>
      <c r="K822" s="47">
        <f>IF(FluxoCaixa1013151419[[#This Row],[Movimento ]]="Saldo Inicial",FluxoCaixa1013151419[[#This Row],[R$ (Valores)]],K821+FluxoCaixa1013151419[[#This Row],[Valores Receitas / Despesas]])</f>
        <v>21880.930000000008</v>
      </c>
      <c r="L822" s="53">
        <f>IF(FluxoCaixa1013151419[[#This Row],[Entrada / Saída]]="Saída",FluxoCaixa1013151419[[#This Row],[R$ (Valores)]]*-1,FluxoCaixa1013151419[[#This Row],[R$ (Valores)]])</f>
        <v>0</v>
      </c>
    </row>
    <row r="823" spans="2:12">
      <c r="B823" s="48"/>
      <c r="C823" s="48"/>
      <c r="D823" s="16"/>
      <c r="E823" s="48"/>
      <c r="F823" s="17"/>
      <c r="G823" s="17"/>
      <c r="H823" s="17"/>
      <c r="I823" s="54"/>
      <c r="J823" s="45"/>
      <c r="K823" s="47">
        <f>IF(FluxoCaixa1013151419[[#This Row],[Movimento ]]="Saldo Inicial",FluxoCaixa1013151419[[#This Row],[R$ (Valores)]],K822+FluxoCaixa1013151419[[#This Row],[Valores Receitas / Despesas]])</f>
        <v>21880.930000000008</v>
      </c>
      <c r="L823" s="53">
        <f>IF(FluxoCaixa1013151419[[#This Row],[Entrada / Saída]]="Saída",FluxoCaixa1013151419[[#This Row],[R$ (Valores)]]*-1,FluxoCaixa1013151419[[#This Row],[R$ (Valores)]])</f>
        <v>0</v>
      </c>
    </row>
    <row r="824" spans="2:12">
      <c r="B824" s="48"/>
      <c r="C824" s="48"/>
      <c r="D824" s="16"/>
      <c r="E824" s="48"/>
      <c r="F824" s="17"/>
      <c r="G824" s="17"/>
      <c r="H824" s="17"/>
      <c r="I824" s="54"/>
      <c r="J824" s="45"/>
      <c r="K824" s="47">
        <f>IF(FluxoCaixa1013151419[[#This Row],[Movimento ]]="Saldo Inicial",FluxoCaixa1013151419[[#This Row],[R$ (Valores)]],K823+FluxoCaixa1013151419[[#This Row],[Valores Receitas / Despesas]])</f>
        <v>21880.930000000008</v>
      </c>
      <c r="L824" s="53">
        <f>IF(FluxoCaixa1013151419[[#This Row],[Entrada / Saída]]="Saída",FluxoCaixa1013151419[[#This Row],[R$ (Valores)]]*-1,FluxoCaixa1013151419[[#This Row],[R$ (Valores)]])</f>
        <v>0</v>
      </c>
    </row>
    <row r="825" spans="2:12">
      <c r="B825" s="48"/>
      <c r="C825" s="48"/>
      <c r="D825" s="16"/>
      <c r="E825" s="48"/>
      <c r="F825" s="17"/>
      <c r="G825" s="17"/>
      <c r="H825" s="17"/>
      <c r="I825" s="54"/>
      <c r="J825" s="45"/>
      <c r="K825" s="47">
        <f>IF(FluxoCaixa1013151419[[#This Row],[Movimento ]]="Saldo Inicial",FluxoCaixa1013151419[[#This Row],[R$ (Valores)]],K824+FluxoCaixa1013151419[[#This Row],[Valores Receitas / Despesas]])</f>
        <v>21880.930000000008</v>
      </c>
      <c r="L825" s="53">
        <f>IF(FluxoCaixa1013151419[[#This Row],[Entrada / Saída]]="Saída",FluxoCaixa1013151419[[#This Row],[R$ (Valores)]]*-1,FluxoCaixa1013151419[[#This Row],[R$ (Valores)]])</f>
        <v>0</v>
      </c>
    </row>
    <row r="826" spans="2:12">
      <c r="B826" s="48"/>
      <c r="C826" s="48"/>
      <c r="D826" s="16"/>
      <c r="E826" s="48"/>
      <c r="F826" s="17"/>
      <c r="G826" s="17"/>
      <c r="H826" s="17"/>
      <c r="I826" s="54"/>
      <c r="J826" s="45"/>
      <c r="K826" s="47">
        <f>IF(FluxoCaixa1013151419[[#This Row],[Movimento ]]="Saldo Inicial",FluxoCaixa1013151419[[#This Row],[R$ (Valores)]],K825+FluxoCaixa1013151419[[#This Row],[Valores Receitas / Despesas]])</f>
        <v>21880.930000000008</v>
      </c>
      <c r="L826" s="53">
        <f>IF(FluxoCaixa1013151419[[#This Row],[Entrada / Saída]]="Saída",FluxoCaixa1013151419[[#This Row],[R$ (Valores)]]*-1,FluxoCaixa1013151419[[#This Row],[R$ (Valores)]])</f>
        <v>0</v>
      </c>
    </row>
    <row r="827" spans="2:12">
      <c r="B827" s="48"/>
      <c r="C827" s="48"/>
      <c r="D827" s="16"/>
      <c r="E827" s="48"/>
      <c r="F827" s="17"/>
      <c r="G827" s="17"/>
      <c r="H827" s="17"/>
      <c r="I827" s="54"/>
      <c r="J827" s="45"/>
      <c r="K827" s="47">
        <f>IF(FluxoCaixa1013151419[[#This Row],[Movimento ]]="Saldo Inicial",FluxoCaixa1013151419[[#This Row],[R$ (Valores)]],K826+FluxoCaixa1013151419[[#This Row],[Valores Receitas / Despesas]])</f>
        <v>21880.930000000008</v>
      </c>
      <c r="L827" s="53">
        <f>IF(FluxoCaixa1013151419[[#This Row],[Entrada / Saída]]="Saída",FluxoCaixa1013151419[[#This Row],[R$ (Valores)]]*-1,FluxoCaixa1013151419[[#This Row],[R$ (Valores)]])</f>
        <v>0</v>
      </c>
    </row>
    <row r="828" spans="2:12">
      <c r="B828" s="48"/>
      <c r="C828" s="48"/>
      <c r="D828" s="16"/>
      <c r="E828" s="48"/>
      <c r="F828" s="17"/>
      <c r="G828" s="17"/>
      <c r="H828" s="17"/>
      <c r="I828" s="54"/>
      <c r="J828" s="45"/>
      <c r="K828" s="47">
        <f>IF(FluxoCaixa1013151419[[#This Row],[Movimento ]]="Saldo Inicial",FluxoCaixa1013151419[[#This Row],[R$ (Valores)]],K827+FluxoCaixa1013151419[[#This Row],[Valores Receitas / Despesas]])</f>
        <v>21880.930000000008</v>
      </c>
      <c r="L828" s="53">
        <f>IF(FluxoCaixa1013151419[[#This Row],[Entrada / Saída]]="Saída",FluxoCaixa1013151419[[#This Row],[R$ (Valores)]]*-1,FluxoCaixa1013151419[[#This Row],[R$ (Valores)]])</f>
        <v>0</v>
      </c>
    </row>
    <row r="829" spans="2:12">
      <c r="B829" s="48"/>
      <c r="C829" s="48"/>
      <c r="D829" s="16"/>
      <c r="E829" s="48"/>
      <c r="F829" s="17"/>
      <c r="G829" s="17"/>
      <c r="H829" s="17"/>
      <c r="I829" s="54"/>
      <c r="J829" s="45"/>
      <c r="K829" s="47">
        <f>IF(FluxoCaixa1013151419[[#This Row],[Movimento ]]="Saldo Inicial",FluxoCaixa1013151419[[#This Row],[R$ (Valores)]],K828+FluxoCaixa1013151419[[#This Row],[Valores Receitas / Despesas]])</f>
        <v>21880.930000000008</v>
      </c>
      <c r="L829" s="53">
        <f>IF(FluxoCaixa1013151419[[#This Row],[Entrada / Saída]]="Saída",FluxoCaixa1013151419[[#This Row],[R$ (Valores)]]*-1,FluxoCaixa1013151419[[#This Row],[R$ (Valores)]])</f>
        <v>0</v>
      </c>
    </row>
    <row r="830" spans="2:12">
      <c r="B830" s="48"/>
      <c r="C830" s="48"/>
      <c r="D830" s="16"/>
      <c r="E830" s="48"/>
      <c r="F830" s="17"/>
      <c r="G830" s="17"/>
      <c r="H830" s="17"/>
      <c r="I830" s="54"/>
      <c r="J830" s="45"/>
      <c r="K830" s="47">
        <f>IF(FluxoCaixa1013151419[[#This Row],[Movimento ]]="Saldo Inicial",FluxoCaixa1013151419[[#This Row],[R$ (Valores)]],K829+FluxoCaixa1013151419[[#This Row],[Valores Receitas / Despesas]])</f>
        <v>21880.930000000008</v>
      </c>
      <c r="L830" s="53">
        <f>IF(FluxoCaixa1013151419[[#This Row],[Entrada / Saída]]="Saída",FluxoCaixa1013151419[[#This Row],[R$ (Valores)]]*-1,FluxoCaixa1013151419[[#This Row],[R$ (Valores)]])</f>
        <v>0</v>
      </c>
    </row>
    <row r="831" spans="2:12">
      <c r="B831" s="48"/>
      <c r="C831" s="48"/>
      <c r="D831" s="16"/>
      <c r="E831" s="48"/>
      <c r="F831" s="17"/>
      <c r="G831" s="17"/>
      <c r="H831" s="17"/>
      <c r="I831" s="54"/>
      <c r="J831" s="45"/>
      <c r="K831" s="47">
        <f>IF(FluxoCaixa1013151419[[#This Row],[Movimento ]]="Saldo Inicial",FluxoCaixa1013151419[[#This Row],[R$ (Valores)]],K830+FluxoCaixa1013151419[[#This Row],[Valores Receitas / Despesas]])</f>
        <v>21880.930000000008</v>
      </c>
      <c r="L831" s="53">
        <f>IF(FluxoCaixa1013151419[[#This Row],[Entrada / Saída]]="Saída",FluxoCaixa1013151419[[#This Row],[R$ (Valores)]]*-1,FluxoCaixa1013151419[[#This Row],[R$ (Valores)]])</f>
        <v>0</v>
      </c>
    </row>
    <row r="832" spans="2:12">
      <c r="B832" s="48"/>
      <c r="C832" s="48"/>
      <c r="D832" s="16"/>
      <c r="E832" s="48"/>
      <c r="F832" s="17"/>
      <c r="G832" s="17"/>
      <c r="H832" s="17"/>
      <c r="I832" s="54"/>
      <c r="J832" s="45"/>
      <c r="K832" s="47">
        <f>IF(FluxoCaixa1013151419[[#This Row],[Movimento ]]="Saldo Inicial",FluxoCaixa1013151419[[#This Row],[R$ (Valores)]],K831+FluxoCaixa1013151419[[#This Row],[Valores Receitas / Despesas]])</f>
        <v>21880.930000000008</v>
      </c>
      <c r="L832" s="53">
        <f>IF(FluxoCaixa1013151419[[#This Row],[Entrada / Saída]]="Saída",FluxoCaixa1013151419[[#This Row],[R$ (Valores)]]*-1,FluxoCaixa1013151419[[#This Row],[R$ (Valores)]])</f>
        <v>0</v>
      </c>
    </row>
    <row r="833" spans="2:12">
      <c r="B833" s="48"/>
      <c r="C833" s="48"/>
      <c r="D833" s="16"/>
      <c r="E833" s="48"/>
      <c r="F833" s="17"/>
      <c r="G833" s="17"/>
      <c r="H833" s="17"/>
      <c r="I833" s="54"/>
      <c r="J833" s="45"/>
      <c r="K833" s="47">
        <f>IF(FluxoCaixa1013151419[[#This Row],[Movimento ]]="Saldo Inicial",FluxoCaixa1013151419[[#This Row],[R$ (Valores)]],K832+FluxoCaixa1013151419[[#This Row],[Valores Receitas / Despesas]])</f>
        <v>21880.930000000008</v>
      </c>
      <c r="L833" s="53">
        <f>IF(FluxoCaixa1013151419[[#This Row],[Entrada / Saída]]="Saída",FluxoCaixa1013151419[[#This Row],[R$ (Valores)]]*-1,FluxoCaixa1013151419[[#This Row],[R$ (Valores)]])</f>
        <v>0</v>
      </c>
    </row>
    <row r="834" spans="2:12">
      <c r="B834" s="48"/>
      <c r="C834" s="48"/>
      <c r="D834" s="16"/>
      <c r="E834" s="48"/>
      <c r="F834" s="17"/>
      <c r="G834" s="17"/>
      <c r="H834" s="17"/>
      <c r="I834" s="54"/>
      <c r="J834" s="45"/>
      <c r="K834" s="47">
        <f>IF(FluxoCaixa1013151419[[#This Row],[Movimento ]]="Saldo Inicial",FluxoCaixa1013151419[[#This Row],[R$ (Valores)]],K833+FluxoCaixa1013151419[[#This Row],[Valores Receitas / Despesas]])</f>
        <v>21880.930000000008</v>
      </c>
      <c r="L834" s="53">
        <f>IF(FluxoCaixa1013151419[[#This Row],[Entrada / Saída]]="Saída",FluxoCaixa1013151419[[#This Row],[R$ (Valores)]]*-1,FluxoCaixa1013151419[[#This Row],[R$ (Valores)]])</f>
        <v>0</v>
      </c>
    </row>
    <row r="835" spans="2:12">
      <c r="B835" s="48"/>
      <c r="C835" s="48"/>
      <c r="D835" s="16"/>
      <c r="E835" s="48"/>
      <c r="F835" s="45"/>
      <c r="G835" s="17"/>
      <c r="H835" s="17"/>
      <c r="I835" s="54"/>
      <c r="J835" s="45"/>
      <c r="K835" s="47">
        <f>IF(FluxoCaixa1013151419[[#This Row],[Movimento ]]="Saldo Inicial",FluxoCaixa1013151419[[#This Row],[R$ (Valores)]],K834+FluxoCaixa1013151419[[#This Row],[Valores Receitas / Despesas]])</f>
        <v>21880.930000000008</v>
      </c>
      <c r="L835" s="53">
        <f>IF(FluxoCaixa1013151419[[#This Row],[Entrada / Saída]]="Saída",FluxoCaixa1013151419[[#This Row],[R$ (Valores)]]*-1,FluxoCaixa1013151419[[#This Row],[R$ (Valores)]])</f>
        <v>0</v>
      </c>
    </row>
    <row r="836" spans="2:12">
      <c r="B836" s="48"/>
      <c r="C836" s="48"/>
      <c r="D836" s="16"/>
      <c r="E836" s="48"/>
      <c r="F836" s="17"/>
      <c r="G836" s="17"/>
      <c r="H836" s="17"/>
      <c r="I836" s="54"/>
      <c r="J836" s="45"/>
      <c r="K836" s="47">
        <f>IF(FluxoCaixa1013151419[[#This Row],[Movimento ]]="Saldo Inicial",FluxoCaixa1013151419[[#This Row],[R$ (Valores)]],K835+FluxoCaixa1013151419[[#This Row],[Valores Receitas / Despesas]])</f>
        <v>21880.930000000008</v>
      </c>
      <c r="L836" s="53">
        <f>IF(FluxoCaixa1013151419[[#This Row],[Entrada / Saída]]="Saída",FluxoCaixa1013151419[[#This Row],[R$ (Valores)]]*-1,FluxoCaixa1013151419[[#This Row],[R$ (Valores)]])</f>
        <v>0</v>
      </c>
    </row>
    <row r="837" spans="2:12">
      <c r="B837" s="48"/>
      <c r="C837" s="48"/>
      <c r="D837" s="16"/>
      <c r="E837" s="48"/>
      <c r="F837" s="45"/>
      <c r="G837" s="45"/>
      <c r="H837" s="17"/>
      <c r="I837" s="54"/>
      <c r="J837" s="45"/>
      <c r="K837" s="47">
        <f>IF(FluxoCaixa1013151419[[#This Row],[Movimento ]]="Saldo Inicial",FluxoCaixa1013151419[[#This Row],[R$ (Valores)]],K836+FluxoCaixa1013151419[[#This Row],[Valores Receitas / Despesas]])</f>
        <v>21880.930000000008</v>
      </c>
      <c r="L837" s="53">
        <f>IF(FluxoCaixa1013151419[[#This Row],[Entrada / Saída]]="Saída",FluxoCaixa1013151419[[#This Row],[R$ (Valores)]]*-1,FluxoCaixa1013151419[[#This Row],[R$ (Valores)]])</f>
        <v>0</v>
      </c>
    </row>
    <row r="838" spans="2:12">
      <c r="B838" s="48"/>
      <c r="C838" s="48"/>
      <c r="D838" s="16"/>
      <c r="E838" s="48"/>
      <c r="F838" s="45"/>
      <c r="G838" s="17"/>
      <c r="H838" s="17"/>
      <c r="I838" s="54"/>
      <c r="J838" s="45"/>
      <c r="K838" s="47">
        <f>IF(FluxoCaixa1013151419[[#This Row],[Movimento ]]="Saldo Inicial",FluxoCaixa1013151419[[#This Row],[R$ (Valores)]],K837+FluxoCaixa1013151419[[#This Row],[Valores Receitas / Despesas]])</f>
        <v>21880.930000000008</v>
      </c>
      <c r="L838" s="53">
        <f>IF(FluxoCaixa1013151419[[#This Row],[Entrada / Saída]]="Saída",FluxoCaixa1013151419[[#This Row],[R$ (Valores)]]*-1,FluxoCaixa1013151419[[#This Row],[R$ (Valores)]])</f>
        <v>0</v>
      </c>
    </row>
    <row r="839" spans="2:12">
      <c r="B839" s="48"/>
      <c r="C839" s="48"/>
      <c r="D839" s="16"/>
      <c r="E839" s="48"/>
      <c r="F839" s="45"/>
      <c r="G839" s="17"/>
      <c r="H839" s="17"/>
      <c r="I839" s="54"/>
      <c r="J839" s="45"/>
      <c r="K839" s="47">
        <f>IF(FluxoCaixa1013151419[[#This Row],[Movimento ]]="Saldo Inicial",FluxoCaixa1013151419[[#This Row],[R$ (Valores)]],K838+FluxoCaixa1013151419[[#This Row],[Valores Receitas / Despesas]])</f>
        <v>21880.930000000008</v>
      </c>
      <c r="L839" s="53">
        <f>IF(FluxoCaixa1013151419[[#This Row],[Entrada / Saída]]="Saída",FluxoCaixa1013151419[[#This Row],[R$ (Valores)]]*-1,FluxoCaixa1013151419[[#This Row],[R$ (Valores)]])</f>
        <v>0</v>
      </c>
    </row>
    <row r="840" spans="2:12">
      <c r="B840" s="48"/>
      <c r="C840" s="48"/>
      <c r="D840" s="16"/>
      <c r="E840" s="48"/>
      <c r="F840" s="45"/>
      <c r="G840" s="17"/>
      <c r="H840" s="17"/>
      <c r="I840" s="54"/>
      <c r="J840" s="45"/>
      <c r="K840" s="47">
        <f>IF(FluxoCaixa1013151419[[#This Row],[Movimento ]]="Saldo Inicial",FluxoCaixa1013151419[[#This Row],[R$ (Valores)]],K839+FluxoCaixa1013151419[[#This Row],[Valores Receitas / Despesas]])</f>
        <v>21880.930000000008</v>
      </c>
      <c r="L840" s="53">
        <f>IF(FluxoCaixa1013151419[[#This Row],[Entrada / Saída]]="Saída",FluxoCaixa1013151419[[#This Row],[R$ (Valores)]]*-1,FluxoCaixa1013151419[[#This Row],[R$ (Valores)]])</f>
        <v>0</v>
      </c>
    </row>
    <row r="841" spans="2:12">
      <c r="B841" s="48"/>
      <c r="C841" s="48"/>
      <c r="D841" s="16"/>
      <c r="E841" s="48"/>
      <c r="F841" s="45"/>
      <c r="G841" s="17"/>
      <c r="H841" s="17"/>
      <c r="I841" s="54"/>
      <c r="J841" s="45"/>
      <c r="K841" s="47">
        <f>IF(FluxoCaixa1013151419[[#This Row],[Movimento ]]="Saldo Inicial",FluxoCaixa1013151419[[#This Row],[R$ (Valores)]],K840+FluxoCaixa1013151419[[#This Row],[Valores Receitas / Despesas]])</f>
        <v>21880.930000000008</v>
      </c>
      <c r="L841" s="53">
        <f>IF(FluxoCaixa1013151419[[#This Row],[Entrada / Saída]]="Saída",FluxoCaixa1013151419[[#This Row],[R$ (Valores)]]*-1,FluxoCaixa1013151419[[#This Row],[R$ (Valores)]])</f>
        <v>0</v>
      </c>
    </row>
    <row r="842" spans="2:12">
      <c r="B842" s="48"/>
      <c r="C842" s="48"/>
      <c r="D842" s="16"/>
      <c r="E842" s="48"/>
      <c r="F842" s="45"/>
      <c r="G842" s="45"/>
      <c r="H842" s="17"/>
      <c r="I842" s="54"/>
      <c r="J842" s="45"/>
      <c r="K842" s="47">
        <f>IF(FluxoCaixa1013151419[[#This Row],[Movimento ]]="Saldo Inicial",FluxoCaixa1013151419[[#This Row],[R$ (Valores)]],K841+FluxoCaixa1013151419[[#This Row],[Valores Receitas / Despesas]])</f>
        <v>21880.930000000008</v>
      </c>
      <c r="L842" s="53">
        <f>IF(FluxoCaixa1013151419[[#This Row],[Entrada / Saída]]="Saída",FluxoCaixa1013151419[[#This Row],[R$ (Valores)]]*-1,FluxoCaixa1013151419[[#This Row],[R$ (Valores)]])</f>
        <v>0</v>
      </c>
    </row>
    <row r="843" spans="2:12">
      <c r="B843" s="48"/>
      <c r="C843" s="48"/>
      <c r="D843" s="16"/>
      <c r="E843" s="48"/>
      <c r="F843" s="17"/>
      <c r="G843" s="17"/>
      <c r="H843" s="17"/>
      <c r="I843" s="54"/>
      <c r="J843" s="45"/>
      <c r="K843" s="47">
        <f>IF(FluxoCaixa1013151419[[#This Row],[Movimento ]]="Saldo Inicial",FluxoCaixa1013151419[[#This Row],[R$ (Valores)]],K842+FluxoCaixa1013151419[[#This Row],[Valores Receitas / Despesas]])</f>
        <v>21880.930000000008</v>
      </c>
      <c r="L843" s="53">
        <f>IF(FluxoCaixa1013151419[[#This Row],[Entrada / Saída]]="Saída",FluxoCaixa1013151419[[#This Row],[R$ (Valores)]]*-1,FluxoCaixa1013151419[[#This Row],[R$ (Valores)]])</f>
        <v>0</v>
      </c>
    </row>
    <row r="844" spans="2:12">
      <c r="B844" s="48"/>
      <c r="C844" s="48"/>
      <c r="D844" s="16"/>
      <c r="E844" s="48"/>
      <c r="F844" s="45"/>
      <c r="G844" s="45"/>
      <c r="H844" s="17"/>
      <c r="I844" s="54"/>
      <c r="J844" s="45"/>
      <c r="K844" s="47">
        <f>IF(FluxoCaixa1013151419[[#This Row],[Movimento ]]="Saldo Inicial",FluxoCaixa1013151419[[#This Row],[R$ (Valores)]],K843+FluxoCaixa1013151419[[#This Row],[Valores Receitas / Despesas]])</f>
        <v>21880.930000000008</v>
      </c>
      <c r="L844" s="53">
        <f>IF(FluxoCaixa1013151419[[#This Row],[Entrada / Saída]]="Saída",FluxoCaixa1013151419[[#This Row],[R$ (Valores)]]*-1,FluxoCaixa1013151419[[#This Row],[R$ (Valores)]])</f>
        <v>0</v>
      </c>
    </row>
    <row r="845" spans="2:12">
      <c r="B845" s="48"/>
      <c r="C845" s="48"/>
      <c r="D845" s="16"/>
      <c r="E845" s="48"/>
      <c r="F845" s="45"/>
      <c r="G845" s="45"/>
      <c r="H845" s="17"/>
      <c r="I845" s="54"/>
      <c r="J845" s="45"/>
      <c r="K845" s="47">
        <f>IF(FluxoCaixa1013151419[[#This Row],[Movimento ]]="Saldo Inicial",FluxoCaixa1013151419[[#This Row],[R$ (Valores)]],K844+FluxoCaixa1013151419[[#This Row],[Valores Receitas / Despesas]])</f>
        <v>21880.930000000008</v>
      </c>
      <c r="L845" s="53">
        <f>IF(FluxoCaixa1013151419[[#This Row],[Entrada / Saída]]="Saída",FluxoCaixa1013151419[[#This Row],[R$ (Valores)]]*-1,FluxoCaixa1013151419[[#This Row],[R$ (Valores)]])</f>
        <v>0</v>
      </c>
    </row>
    <row r="846" spans="2:12">
      <c r="B846" s="48"/>
      <c r="C846" s="48"/>
      <c r="D846" s="16"/>
      <c r="E846" s="48"/>
      <c r="F846" s="45"/>
      <c r="G846" s="45"/>
      <c r="H846" s="17"/>
      <c r="I846" s="54"/>
      <c r="J846" s="45"/>
      <c r="K846" s="47">
        <f>IF(FluxoCaixa1013151419[[#This Row],[Movimento ]]="Saldo Inicial",FluxoCaixa1013151419[[#This Row],[R$ (Valores)]],K845+FluxoCaixa1013151419[[#This Row],[Valores Receitas / Despesas]])</f>
        <v>21880.930000000008</v>
      </c>
      <c r="L846" s="53">
        <f>IF(FluxoCaixa1013151419[[#This Row],[Entrada / Saída]]="Saída",FluxoCaixa1013151419[[#This Row],[R$ (Valores)]]*-1,FluxoCaixa1013151419[[#This Row],[R$ (Valores)]])</f>
        <v>0</v>
      </c>
    </row>
    <row r="847" spans="2:12">
      <c r="B847" s="48"/>
      <c r="C847" s="48"/>
      <c r="D847" s="16"/>
      <c r="E847" s="48"/>
      <c r="F847" s="17"/>
      <c r="G847" s="45"/>
      <c r="H847" s="17"/>
      <c r="I847" s="21"/>
      <c r="J847" s="17"/>
      <c r="K847" s="20">
        <f>IF(FluxoCaixa1013151419[[#This Row],[Movimento ]]="Saldo Inicial",FluxoCaixa1013151419[[#This Row],[R$ (Valores)]],K846+FluxoCaixa1013151419[[#This Row],[Valores Receitas / Despesas]])</f>
        <v>21880.930000000008</v>
      </c>
      <c r="L847" s="53">
        <f>IF(FluxoCaixa1013151419[[#This Row],[Entrada / Saída]]="Saída",FluxoCaixa1013151419[[#This Row],[R$ (Valores)]]*-1,FluxoCaixa1013151419[[#This Row],[R$ (Valores)]])</f>
        <v>0</v>
      </c>
    </row>
    <row r="848" spans="2:12">
      <c r="B848" s="48"/>
      <c r="C848" s="48"/>
      <c r="D848" s="16"/>
      <c r="E848" s="48"/>
      <c r="F848" s="45"/>
      <c r="G848" s="17"/>
      <c r="H848" s="17"/>
      <c r="I848" s="54"/>
      <c r="J848" s="45"/>
      <c r="K848" s="47">
        <f>IF(FluxoCaixa1013151419[[#This Row],[Movimento ]]="Saldo Inicial",FluxoCaixa1013151419[[#This Row],[R$ (Valores)]],K847+FluxoCaixa1013151419[[#This Row],[Valores Receitas / Despesas]])</f>
        <v>21880.930000000008</v>
      </c>
      <c r="L848" s="53">
        <f>IF(FluxoCaixa1013151419[[#This Row],[Entrada / Saída]]="Saída",FluxoCaixa1013151419[[#This Row],[R$ (Valores)]]*-1,FluxoCaixa1013151419[[#This Row],[R$ (Valores)]])</f>
        <v>0</v>
      </c>
    </row>
    <row r="849" spans="2:12">
      <c r="B849" s="48"/>
      <c r="C849" s="48"/>
      <c r="D849" s="16"/>
      <c r="E849" s="48"/>
      <c r="F849" s="17"/>
      <c r="G849" s="45"/>
      <c r="H849" s="17"/>
      <c r="I849" s="21"/>
      <c r="J849" s="17"/>
      <c r="K849" s="20">
        <f>IF(FluxoCaixa1013151419[[#This Row],[Movimento ]]="Saldo Inicial",FluxoCaixa1013151419[[#This Row],[R$ (Valores)]],K848+FluxoCaixa1013151419[[#This Row],[Valores Receitas / Despesas]])</f>
        <v>21880.930000000008</v>
      </c>
      <c r="L849" s="53">
        <f>IF(FluxoCaixa1013151419[[#This Row],[Entrada / Saída]]="Saída",FluxoCaixa1013151419[[#This Row],[R$ (Valores)]]*-1,FluxoCaixa1013151419[[#This Row],[R$ (Valores)]])</f>
        <v>0</v>
      </c>
    </row>
    <row r="850" spans="2:12">
      <c r="B850" s="48"/>
      <c r="C850" s="48"/>
      <c r="D850" s="16"/>
      <c r="E850" s="48"/>
      <c r="F850" s="17"/>
      <c r="G850" s="45"/>
      <c r="H850" s="17"/>
      <c r="I850" s="21"/>
      <c r="J850" s="17"/>
      <c r="K850" s="20">
        <f>IF(FluxoCaixa1013151419[[#This Row],[Movimento ]]="Saldo Inicial",FluxoCaixa1013151419[[#This Row],[R$ (Valores)]],K849+FluxoCaixa1013151419[[#This Row],[Valores Receitas / Despesas]])</f>
        <v>21880.930000000008</v>
      </c>
      <c r="L850" s="53">
        <f>IF(FluxoCaixa1013151419[[#This Row],[Entrada / Saída]]="Saída",FluxoCaixa1013151419[[#This Row],[R$ (Valores)]]*-1,FluxoCaixa1013151419[[#This Row],[R$ (Valores)]])</f>
        <v>0</v>
      </c>
    </row>
    <row r="851" spans="2:12">
      <c r="B851" s="48"/>
      <c r="C851" s="48"/>
      <c r="D851" s="16"/>
      <c r="E851" s="48"/>
      <c r="F851" s="17"/>
      <c r="G851" s="45"/>
      <c r="H851" s="17"/>
      <c r="I851" s="21"/>
      <c r="J851" s="17"/>
      <c r="K851" s="20">
        <f>IF(FluxoCaixa1013151419[[#This Row],[Movimento ]]="Saldo Inicial",FluxoCaixa1013151419[[#This Row],[R$ (Valores)]],K850+FluxoCaixa1013151419[[#This Row],[Valores Receitas / Despesas]])</f>
        <v>21880.930000000008</v>
      </c>
      <c r="L851" s="53">
        <f>IF(FluxoCaixa1013151419[[#This Row],[Entrada / Saída]]="Saída",FluxoCaixa1013151419[[#This Row],[R$ (Valores)]]*-1,FluxoCaixa1013151419[[#This Row],[R$ (Valores)]])</f>
        <v>0</v>
      </c>
    </row>
    <row r="852" spans="2:12">
      <c r="B852" s="48"/>
      <c r="C852" s="48"/>
      <c r="D852" s="16"/>
      <c r="E852" s="48"/>
      <c r="F852" s="17"/>
      <c r="G852" s="45"/>
      <c r="H852" s="17"/>
      <c r="I852" s="21"/>
      <c r="J852" s="17"/>
      <c r="K852" s="20">
        <f>IF(FluxoCaixa1013151419[[#This Row],[Movimento ]]="Saldo Inicial",FluxoCaixa1013151419[[#This Row],[R$ (Valores)]],K851+FluxoCaixa1013151419[[#This Row],[Valores Receitas / Despesas]])</f>
        <v>21880.930000000008</v>
      </c>
      <c r="L852" s="53">
        <f>IF(FluxoCaixa1013151419[[#This Row],[Entrada / Saída]]="Saída",FluxoCaixa1013151419[[#This Row],[R$ (Valores)]]*-1,FluxoCaixa1013151419[[#This Row],[R$ (Valores)]])</f>
        <v>0</v>
      </c>
    </row>
    <row r="853" spans="2:12">
      <c r="B853" s="48"/>
      <c r="C853" s="48"/>
      <c r="D853" s="16"/>
      <c r="E853" s="48"/>
      <c r="F853" s="17"/>
      <c r="G853" s="17"/>
      <c r="H853" s="17"/>
      <c r="I853" s="21"/>
      <c r="J853" s="17"/>
      <c r="K853" s="20">
        <f>IF(FluxoCaixa1013151419[[#This Row],[Movimento ]]="Saldo Inicial",FluxoCaixa1013151419[[#This Row],[R$ (Valores)]],K852+FluxoCaixa1013151419[[#This Row],[Valores Receitas / Despesas]])</f>
        <v>21880.930000000008</v>
      </c>
      <c r="L853" s="53">
        <f>IF(FluxoCaixa1013151419[[#This Row],[Entrada / Saída]]="Saída",FluxoCaixa1013151419[[#This Row],[R$ (Valores)]]*-1,FluxoCaixa1013151419[[#This Row],[R$ (Valores)]])</f>
        <v>0</v>
      </c>
    </row>
    <row r="854" spans="2:12">
      <c r="B854" s="48"/>
      <c r="C854" s="48"/>
      <c r="D854" s="16"/>
      <c r="E854" s="48"/>
      <c r="F854" s="17"/>
      <c r="G854" s="17"/>
      <c r="H854" s="17"/>
      <c r="I854" s="21"/>
      <c r="J854" s="17"/>
      <c r="K854" s="20">
        <f>IF(FluxoCaixa1013151419[[#This Row],[Movimento ]]="Saldo Inicial",FluxoCaixa1013151419[[#This Row],[R$ (Valores)]],K853+FluxoCaixa1013151419[[#This Row],[Valores Receitas / Despesas]])</f>
        <v>21880.930000000008</v>
      </c>
      <c r="L854" s="53">
        <f>IF(FluxoCaixa1013151419[[#This Row],[Entrada / Saída]]="Saída",FluxoCaixa1013151419[[#This Row],[R$ (Valores)]]*-1,FluxoCaixa1013151419[[#This Row],[R$ (Valores)]])</f>
        <v>0</v>
      </c>
    </row>
    <row r="855" spans="2:12">
      <c r="B855" s="48"/>
      <c r="C855" s="48"/>
      <c r="D855" s="16"/>
      <c r="E855" s="48"/>
      <c r="F855" s="17"/>
      <c r="G855" s="17"/>
      <c r="H855" s="17"/>
      <c r="I855" s="21"/>
      <c r="J855" s="17"/>
      <c r="K855" s="20">
        <f>IF(FluxoCaixa1013151419[[#This Row],[Movimento ]]="Saldo Inicial",FluxoCaixa1013151419[[#This Row],[R$ (Valores)]],K854+FluxoCaixa1013151419[[#This Row],[Valores Receitas / Despesas]])</f>
        <v>21880.930000000008</v>
      </c>
      <c r="L855" s="53">
        <f>IF(FluxoCaixa1013151419[[#This Row],[Entrada / Saída]]="Saída",FluxoCaixa1013151419[[#This Row],[R$ (Valores)]]*-1,FluxoCaixa1013151419[[#This Row],[R$ (Valores)]])</f>
        <v>0</v>
      </c>
    </row>
    <row r="856" spans="2:12">
      <c r="B856" s="48"/>
      <c r="C856" s="48"/>
      <c r="D856" s="16"/>
      <c r="E856" s="48"/>
      <c r="F856" s="17"/>
      <c r="G856" s="17"/>
      <c r="H856" s="17"/>
      <c r="I856" s="21"/>
      <c r="J856" s="17"/>
      <c r="K856" s="20">
        <f>IF(FluxoCaixa1013151419[[#This Row],[Movimento ]]="Saldo Inicial",FluxoCaixa1013151419[[#This Row],[R$ (Valores)]],K855+FluxoCaixa1013151419[[#This Row],[Valores Receitas / Despesas]])</f>
        <v>21880.930000000008</v>
      </c>
      <c r="L856" s="53">
        <f>IF(FluxoCaixa1013151419[[#This Row],[Entrada / Saída]]="Saída",FluxoCaixa1013151419[[#This Row],[R$ (Valores)]]*-1,FluxoCaixa1013151419[[#This Row],[R$ (Valores)]])</f>
        <v>0</v>
      </c>
    </row>
    <row r="857" spans="2:12">
      <c r="B857" s="48"/>
      <c r="C857" s="48"/>
      <c r="D857" s="16"/>
      <c r="E857" s="48"/>
      <c r="F857" s="17"/>
      <c r="G857" s="17"/>
      <c r="H857" s="17"/>
      <c r="I857" s="21"/>
      <c r="J857" s="17"/>
      <c r="K857" s="20">
        <f>IF(FluxoCaixa1013151419[[#This Row],[Movimento ]]="Saldo Inicial",FluxoCaixa1013151419[[#This Row],[R$ (Valores)]],K856+FluxoCaixa1013151419[[#This Row],[Valores Receitas / Despesas]])</f>
        <v>21880.930000000008</v>
      </c>
      <c r="L857" s="53">
        <f>IF(FluxoCaixa1013151419[[#This Row],[Entrada / Saída]]="Saída",FluxoCaixa1013151419[[#This Row],[R$ (Valores)]]*-1,FluxoCaixa1013151419[[#This Row],[R$ (Valores)]])</f>
        <v>0</v>
      </c>
    </row>
    <row r="858" spans="2:12">
      <c r="B858" s="48"/>
      <c r="C858" s="48"/>
      <c r="D858" s="16"/>
      <c r="E858" s="48"/>
      <c r="F858" s="17"/>
      <c r="G858" s="17"/>
      <c r="H858" s="17"/>
      <c r="I858" s="21"/>
      <c r="J858" s="17"/>
      <c r="K858" s="20">
        <f>IF(FluxoCaixa1013151419[[#This Row],[Movimento ]]="Saldo Inicial",FluxoCaixa1013151419[[#This Row],[R$ (Valores)]],K857+FluxoCaixa1013151419[[#This Row],[Valores Receitas / Despesas]])</f>
        <v>21880.930000000008</v>
      </c>
      <c r="L858" s="53">
        <f>IF(FluxoCaixa1013151419[[#This Row],[Entrada / Saída]]="Saída",FluxoCaixa1013151419[[#This Row],[R$ (Valores)]]*-1,FluxoCaixa1013151419[[#This Row],[R$ (Valores)]])</f>
        <v>0</v>
      </c>
    </row>
    <row r="859" spans="2:12">
      <c r="B859" s="48"/>
      <c r="C859" s="48"/>
      <c r="D859" s="16"/>
      <c r="E859" s="48"/>
      <c r="F859" s="17"/>
      <c r="G859" s="17"/>
      <c r="H859" s="17"/>
      <c r="I859" s="21"/>
      <c r="J859" s="17"/>
      <c r="K859" s="20">
        <f>IF(FluxoCaixa1013151419[[#This Row],[Movimento ]]="Saldo Inicial",FluxoCaixa1013151419[[#This Row],[R$ (Valores)]],K858+FluxoCaixa1013151419[[#This Row],[Valores Receitas / Despesas]])</f>
        <v>21880.930000000008</v>
      </c>
      <c r="L859" s="53">
        <f>IF(FluxoCaixa1013151419[[#This Row],[Entrada / Saída]]="Saída",FluxoCaixa1013151419[[#This Row],[R$ (Valores)]]*-1,FluxoCaixa1013151419[[#This Row],[R$ (Valores)]])</f>
        <v>0</v>
      </c>
    </row>
    <row r="860" spans="2:12">
      <c r="B860" s="48"/>
      <c r="C860" s="48"/>
      <c r="D860" s="16"/>
      <c r="E860" s="48"/>
      <c r="F860" s="17"/>
      <c r="G860" s="17"/>
      <c r="H860" s="17"/>
      <c r="I860" s="21"/>
      <c r="J860" s="17"/>
      <c r="K860" s="20">
        <f>IF(FluxoCaixa1013151419[[#This Row],[Movimento ]]="Saldo Inicial",FluxoCaixa1013151419[[#This Row],[R$ (Valores)]],K859+FluxoCaixa1013151419[[#This Row],[Valores Receitas / Despesas]])</f>
        <v>21880.930000000008</v>
      </c>
      <c r="L860" s="53">
        <f>IF(FluxoCaixa1013151419[[#This Row],[Entrada / Saída]]="Saída",FluxoCaixa1013151419[[#This Row],[R$ (Valores)]]*-1,FluxoCaixa1013151419[[#This Row],[R$ (Valores)]])</f>
        <v>0</v>
      </c>
    </row>
    <row r="861" spans="2:12">
      <c r="B861" s="48"/>
      <c r="C861" s="48"/>
      <c r="D861" s="16"/>
      <c r="E861" s="48"/>
      <c r="F861" s="17"/>
      <c r="G861" s="17"/>
      <c r="H861" s="17"/>
      <c r="I861" s="21"/>
      <c r="J861" s="17"/>
      <c r="K861" s="20">
        <f>IF(FluxoCaixa1013151419[[#This Row],[Movimento ]]="Saldo Inicial",FluxoCaixa1013151419[[#This Row],[R$ (Valores)]],K860+FluxoCaixa1013151419[[#This Row],[Valores Receitas / Despesas]])</f>
        <v>21880.930000000008</v>
      </c>
      <c r="L861" s="53">
        <f>IF(FluxoCaixa1013151419[[#This Row],[Entrada / Saída]]="Saída",FluxoCaixa1013151419[[#This Row],[R$ (Valores)]]*-1,FluxoCaixa1013151419[[#This Row],[R$ (Valores)]])</f>
        <v>0</v>
      </c>
    </row>
    <row r="862" spans="2:12">
      <c r="B862" s="48"/>
      <c r="C862" s="48"/>
      <c r="D862" s="16"/>
      <c r="E862" s="48"/>
      <c r="F862" s="17"/>
      <c r="G862" s="17"/>
      <c r="H862" s="17"/>
      <c r="I862" s="21"/>
      <c r="J862" s="17"/>
      <c r="K862" s="20">
        <f>IF(FluxoCaixa1013151419[[#This Row],[Movimento ]]="Saldo Inicial",FluxoCaixa1013151419[[#This Row],[R$ (Valores)]],K861+FluxoCaixa1013151419[[#This Row],[Valores Receitas / Despesas]])</f>
        <v>21880.930000000008</v>
      </c>
      <c r="L862" s="53">
        <f>IF(FluxoCaixa1013151419[[#This Row],[Entrada / Saída]]="Saída",FluxoCaixa1013151419[[#This Row],[R$ (Valores)]]*-1,FluxoCaixa1013151419[[#This Row],[R$ (Valores)]])</f>
        <v>0</v>
      </c>
    </row>
    <row r="863" spans="2:12">
      <c r="B863" s="48"/>
      <c r="C863" s="48"/>
      <c r="D863" s="16"/>
      <c r="E863" s="48"/>
      <c r="F863" s="17"/>
      <c r="G863" s="17"/>
      <c r="H863" s="17"/>
      <c r="I863" s="54"/>
      <c r="J863" s="45"/>
      <c r="K863" s="47">
        <f>IF(FluxoCaixa1013151419[[#This Row],[Movimento ]]="Saldo Inicial",FluxoCaixa1013151419[[#This Row],[R$ (Valores)]],K862+FluxoCaixa1013151419[[#This Row],[Valores Receitas / Despesas]])</f>
        <v>21880.930000000008</v>
      </c>
      <c r="L863" s="53">
        <f>IF(FluxoCaixa1013151419[[#This Row],[Entrada / Saída]]="Saída",FluxoCaixa1013151419[[#This Row],[R$ (Valores)]]*-1,FluxoCaixa1013151419[[#This Row],[R$ (Valores)]])</f>
        <v>0</v>
      </c>
    </row>
    <row r="864" spans="2:12">
      <c r="B864" s="48"/>
      <c r="C864" s="48"/>
      <c r="D864" s="16"/>
      <c r="E864" s="48"/>
      <c r="F864" s="17"/>
      <c r="G864" s="17"/>
      <c r="H864" s="17"/>
      <c r="I864" s="21"/>
      <c r="J864" s="17"/>
      <c r="K864" s="20">
        <f>IF(FluxoCaixa1013151419[[#This Row],[Movimento ]]="Saldo Inicial",FluxoCaixa1013151419[[#This Row],[R$ (Valores)]],K863+FluxoCaixa1013151419[[#This Row],[Valores Receitas / Despesas]])</f>
        <v>21880.930000000008</v>
      </c>
      <c r="L864" s="53">
        <f>IF(FluxoCaixa1013151419[[#This Row],[Entrada / Saída]]="Saída",FluxoCaixa1013151419[[#This Row],[R$ (Valores)]]*-1,FluxoCaixa1013151419[[#This Row],[R$ (Valores)]])</f>
        <v>0</v>
      </c>
    </row>
    <row r="865" spans="2:12">
      <c r="B865" s="48"/>
      <c r="C865" s="48"/>
      <c r="D865" s="16"/>
      <c r="E865" s="48"/>
      <c r="F865" s="17"/>
      <c r="G865" s="17"/>
      <c r="H865" s="17"/>
      <c r="I865" s="21"/>
      <c r="J865" s="17"/>
      <c r="K865" s="20">
        <f>IF(FluxoCaixa1013151419[[#This Row],[Movimento ]]="Saldo Inicial",FluxoCaixa1013151419[[#This Row],[R$ (Valores)]],K864+FluxoCaixa1013151419[[#This Row],[Valores Receitas / Despesas]])</f>
        <v>21880.930000000008</v>
      </c>
      <c r="L865" s="53">
        <f>IF(FluxoCaixa1013151419[[#This Row],[Entrada / Saída]]="Saída",FluxoCaixa1013151419[[#This Row],[R$ (Valores)]]*-1,FluxoCaixa1013151419[[#This Row],[R$ (Valores)]])</f>
        <v>0</v>
      </c>
    </row>
    <row r="866" spans="2:12">
      <c r="B866" s="48"/>
      <c r="C866" s="48"/>
      <c r="D866" s="16"/>
      <c r="E866" s="48"/>
      <c r="F866" s="17"/>
      <c r="G866" s="17"/>
      <c r="H866" s="17"/>
      <c r="I866" s="21"/>
      <c r="J866" s="17"/>
      <c r="K866" s="20">
        <f>IF(FluxoCaixa1013151419[[#This Row],[Movimento ]]="Saldo Inicial",FluxoCaixa1013151419[[#This Row],[R$ (Valores)]],K865+FluxoCaixa1013151419[[#This Row],[Valores Receitas / Despesas]])</f>
        <v>21880.930000000008</v>
      </c>
      <c r="L866" s="53">
        <f>IF(FluxoCaixa1013151419[[#This Row],[Entrada / Saída]]="Saída",FluxoCaixa1013151419[[#This Row],[R$ (Valores)]]*-1,FluxoCaixa1013151419[[#This Row],[R$ (Valores)]])</f>
        <v>0</v>
      </c>
    </row>
    <row r="867" spans="2:12">
      <c r="B867" s="48"/>
      <c r="C867" s="48"/>
      <c r="D867" s="16"/>
      <c r="E867" s="48"/>
      <c r="F867" s="17"/>
      <c r="G867" s="17"/>
      <c r="H867" s="17"/>
      <c r="I867" s="21"/>
      <c r="J867" s="17"/>
      <c r="K867" s="20">
        <f>IF(FluxoCaixa1013151419[[#This Row],[Movimento ]]="Saldo Inicial",FluxoCaixa1013151419[[#This Row],[R$ (Valores)]],K866+FluxoCaixa1013151419[[#This Row],[Valores Receitas / Despesas]])</f>
        <v>21880.930000000008</v>
      </c>
      <c r="L867" s="53">
        <f>IF(FluxoCaixa1013151419[[#This Row],[Entrada / Saída]]="Saída",FluxoCaixa1013151419[[#This Row],[R$ (Valores)]]*-1,FluxoCaixa1013151419[[#This Row],[R$ (Valores)]])</f>
        <v>0</v>
      </c>
    </row>
    <row r="868" spans="2:12">
      <c r="B868" s="48"/>
      <c r="C868" s="48"/>
      <c r="D868" s="16"/>
      <c r="E868" s="48"/>
      <c r="F868" s="17"/>
      <c r="G868" s="17"/>
      <c r="H868" s="17"/>
      <c r="I868" s="21"/>
      <c r="J868" s="17"/>
      <c r="K868" s="20">
        <f>IF(FluxoCaixa1013151419[[#This Row],[Movimento ]]="Saldo Inicial",FluxoCaixa1013151419[[#This Row],[R$ (Valores)]],K867+FluxoCaixa1013151419[[#This Row],[Valores Receitas / Despesas]])</f>
        <v>21880.930000000008</v>
      </c>
      <c r="L868" s="53">
        <f>IF(FluxoCaixa1013151419[[#This Row],[Entrada / Saída]]="Saída",FluxoCaixa1013151419[[#This Row],[R$ (Valores)]]*-1,FluxoCaixa1013151419[[#This Row],[R$ (Valores)]])</f>
        <v>0</v>
      </c>
    </row>
    <row r="869" spans="2:12">
      <c r="B869" s="48"/>
      <c r="C869" s="48"/>
      <c r="D869" s="16"/>
      <c r="E869" s="48"/>
      <c r="F869" s="17"/>
      <c r="G869" s="17"/>
      <c r="H869" s="17"/>
      <c r="I869" s="21"/>
      <c r="J869" s="17"/>
      <c r="K869" s="20">
        <f>IF(FluxoCaixa1013151419[[#This Row],[Movimento ]]="Saldo Inicial",FluxoCaixa1013151419[[#This Row],[R$ (Valores)]],K868+FluxoCaixa1013151419[[#This Row],[Valores Receitas / Despesas]])</f>
        <v>21880.930000000008</v>
      </c>
      <c r="L869" s="53">
        <f>IF(FluxoCaixa1013151419[[#This Row],[Entrada / Saída]]="Saída",FluxoCaixa1013151419[[#This Row],[R$ (Valores)]]*-1,FluxoCaixa1013151419[[#This Row],[R$ (Valores)]])</f>
        <v>0</v>
      </c>
    </row>
    <row r="870" spans="2:12">
      <c r="B870" s="48"/>
      <c r="C870" s="48"/>
      <c r="D870" s="16"/>
      <c r="E870" s="48"/>
      <c r="F870" s="17"/>
      <c r="G870" s="17"/>
      <c r="H870" s="17"/>
      <c r="I870" s="21"/>
      <c r="J870" s="17"/>
      <c r="K870" s="20">
        <f>IF(FluxoCaixa1013151419[[#This Row],[Movimento ]]="Saldo Inicial",FluxoCaixa1013151419[[#This Row],[R$ (Valores)]],K869+FluxoCaixa1013151419[[#This Row],[Valores Receitas / Despesas]])</f>
        <v>21880.930000000008</v>
      </c>
      <c r="L870" s="53">
        <f>IF(FluxoCaixa1013151419[[#This Row],[Entrada / Saída]]="Saída",FluxoCaixa1013151419[[#This Row],[R$ (Valores)]]*-1,FluxoCaixa1013151419[[#This Row],[R$ (Valores)]])</f>
        <v>0</v>
      </c>
    </row>
    <row r="871" spans="2:12">
      <c r="B871" s="48"/>
      <c r="C871" s="48"/>
      <c r="D871" s="16"/>
      <c r="E871" s="48"/>
      <c r="F871" s="17"/>
      <c r="G871" s="17"/>
      <c r="H871" s="17"/>
      <c r="I871" s="21"/>
      <c r="J871" s="17"/>
      <c r="K871" s="20">
        <f>IF(FluxoCaixa1013151419[[#This Row],[Movimento ]]="Saldo Inicial",FluxoCaixa1013151419[[#This Row],[R$ (Valores)]],K870+FluxoCaixa1013151419[[#This Row],[Valores Receitas / Despesas]])</f>
        <v>21880.930000000008</v>
      </c>
      <c r="L871" s="53">
        <f>IF(FluxoCaixa1013151419[[#This Row],[Entrada / Saída]]="Saída",FluxoCaixa1013151419[[#This Row],[R$ (Valores)]]*-1,FluxoCaixa1013151419[[#This Row],[R$ (Valores)]])</f>
        <v>0</v>
      </c>
    </row>
    <row r="872" spans="2:12">
      <c r="B872" s="48"/>
      <c r="C872" s="48"/>
      <c r="D872" s="16"/>
      <c r="E872" s="48"/>
      <c r="F872" s="17"/>
      <c r="G872" s="17"/>
      <c r="H872" s="17"/>
      <c r="I872" s="21"/>
      <c r="J872" s="17"/>
      <c r="K872" s="20">
        <f>IF(FluxoCaixa1013151419[[#This Row],[Movimento ]]="Saldo Inicial",FluxoCaixa1013151419[[#This Row],[R$ (Valores)]],K871+FluxoCaixa1013151419[[#This Row],[Valores Receitas / Despesas]])</f>
        <v>21880.930000000008</v>
      </c>
      <c r="L872" s="53">
        <f>IF(FluxoCaixa1013151419[[#This Row],[Entrada / Saída]]="Saída",FluxoCaixa1013151419[[#This Row],[R$ (Valores)]]*-1,FluxoCaixa1013151419[[#This Row],[R$ (Valores)]])</f>
        <v>0</v>
      </c>
    </row>
    <row r="873" spans="2:12">
      <c r="B873" s="48"/>
      <c r="C873" s="48"/>
      <c r="D873" s="16"/>
      <c r="E873" s="48"/>
      <c r="F873" s="17"/>
      <c r="G873" s="17"/>
      <c r="H873" s="17"/>
      <c r="I873" s="21"/>
      <c r="J873" s="17"/>
      <c r="K873" s="20">
        <f>IF(FluxoCaixa1013151419[[#This Row],[Movimento ]]="Saldo Inicial",FluxoCaixa1013151419[[#This Row],[R$ (Valores)]],K872+FluxoCaixa1013151419[[#This Row],[Valores Receitas / Despesas]])</f>
        <v>21880.930000000008</v>
      </c>
      <c r="L873" s="53">
        <f>IF(FluxoCaixa1013151419[[#This Row],[Entrada / Saída]]="Saída",FluxoCaixa1013151419[[#This Row],[R$ (Valores)]]*-1,FluxoCaixa1013151419[[#This Row],[R$ (Valores)]])</f>
        <v>0</v>
      </c>
    </row>
    <row r="874" spans="2:12">
      <c r="B874" s="48"/>
      <c r="C874" s="48"/>
      <c r="D874" s="16"/>
      <c r="E874" s="48"/>
      <c r="F874" s="17"/>
      <c r="G874" s="45"/>
      <c r="H874" s="17"/>
      <c r="I874" s="21"/>
      <c r="J874" s="17"/>
      <c r="K874" s="20">
        <f>IF(FluxoCaixa1013151419[[#This Row],[Movimento ]]="Saldo Inicial",FluxoCaixa1013151419[[#This Row],[R$ (Valores)]],K873+FluxoCaixa1013151419[[#This Row],[Valores Receitas / Despesas]])</f>
        <v>21880.930000000008</v>
      </c>
      <c r="L874" s="53">
        <f>IF(FluxoCaixa1013151419[[#This Row],[Entrada / Saída]]="Saída",FluxoCaixa1013151419[[#This Row],[R$ (Valores)]]*-1,FluxoCaixa1013151419[[#This Row],[R$ (Valores)]])</f>
        <v>0</v>
      </c>
    </row>
    <row r="875" spans="2:12">
      <c r="B875" s="48"/>
      <c r="C875" s="48"/>
      <c r="D875" s="16"/>
      <c r="E875" s="48"/>
      <c r="F875" s="17"/>
      <c r="G875" s="17"/>
      <c r="H875" s="17"/>
      <c r="I875" s="21"/>
      <c r="J875" s="17"/>
      <c r="K875" s="20">
        <f>IF(FluxoCaixa1013151419[[#This Row],[Movimento ]]="Saldo Inicial",FluxoCaixa1013151419[[#This Row],[R$ (Valores)]],K874+FluxoCaixa1013151419[[#This Row],[Valores Receitas / Despesas]])</f>
        <v>21880.930000000008</v>
      </c>
      <c r="L875" s="53">
        <f>IF(FluxoCaixa1013151419[[#This Row],[Entrada / Saída]]="Saída",FluxoCaixa1013151419[[#This Row],[R$ (Valores)]]*-1,FluxoCaixa1013151419[[#This Row],[R$ (Valores)]])</f>
        <v>0</v>
      </c>
    </row>
    <row r="876" spans="2:12">
      <c r="B876" s="48"/>
      <c r="C876" s="48"/>
      <c r="D876" s="16"/>
      <c r="E876" s="48"/>
      <c r="F876" s="17"/>
      <c r="G876" s="17"/>
      <c r="H876" s="17"/>
      <c r="I876" s="21"/>
      <c r="J876" s="17"/>
      <c r="K876" s="20">
        <f>IF(FluxoCaixa1013151419[[#This Row],[Movimento ]]="Saldo Inicial",FluxoCaixa1013151419[[#This Row],[R$ (Valores)]],K875+FluxoCaixa1013151419[[#This Row],[Valores Receitas / Despesas]])</f>
        <v>21880.930000000008</v>
      </c>
      <c r="L876" s="53">
        <f>IF(FluxoCaixa1013151419[[#This Row],[Entrada / Saída]]="Saída",FluxoCaixa1013151419[[#This Row],[R$ (Valores)]]*-1,FluxoCaixa1013151419[[#This Row],[R$ (Valores)]])</f>
        <v>0</v>
      </c>
    </row>
    <row r="877" spans="2:12">
      <c r="B877" s="48"/>
      <c r="C877" s="48"/>
      <c r="D877" s="16"/>
      <c r="E877" s="48"/>
      <c r="F877" s="17"/>
      <c r="G877" s="17"/>
      <c r="H877" s="17"/>
      <c r="I877" s="21"/>
      <c r="J877" s="17"/>
      <c r="K877" s="20">
        <f>IF(FluxoCaixa1013151419[[#This Row],[Movimento ]]="Saldo Inicial",FluxoCaixa1013151419[[#This Row],[R$ (Valores)]],K876+FluxoCaixa1013151419[[#This Row],[Valores Receitas / Despesas]])</f>
        <v>21880.930000000008</v>
      </c>
      <c r="L877" s="53">
        <f>IF(FluxoCaixa1013151419[[#This Row],[Entrada / Saída]]="Saída",FluxoCaixa1013151419[[#This Row],[R$ (Valores)]]*-1,FluxoCaixa1013151419[[#This Row],[R$ (Valores)]])</f>
        <v>0</v>
      </c>
    </row>
    <row r="878" spans="2:12">
      <c r="B878" s="48"/>
      <c r="C878" s="48"/>
      <c r="D878" s="16"/>
      <c r="E878" s="48"/>
      <c r="F878" s="17"/>
      <c r="G878" s="17"/>
      <c r="H878" s="17"/>
      <c r="I878" s="21"/>
      <c r="J878" s="17"/>
      <c r="K878" s="20">
        <f>IF(FluxoCaixa1013151419[[#This Row],[Movimento ]]="Saldo Inicial",FluxoCaixa1013151419[[#This Row],[R$ (Valores)]],K877+FluxoCaixa1013151419[[#This Row],[Valores Receitas / Despesas]])</f>
        <v>21880.930000000008</v>
      </c>
      <c r="L878" s="53">
        <f>IF(FluxoCaixa1013151419[[#This Row],[Entrada / Saída]]="Saída",FluxoCaixa1013151419[[#This Row],[R$ (Valores)]]*-1,FluxoCaixa1013151419[[#This Row],[R$ (Valores)]])</f>
        <v>0</v>
      </c>
    </row>
    <row r="879" spans="2:12">
      <c r="B879" s="48"/>
      <c r="C879" s="48"/>
      <c r="D879" s="16"/>
      <c r="E879" s="48"/>
      <c r="F879" s="17"/>
      <c r="G879" s="17"/>
      <c r="H879" s="17"/>
      <c r="I879" s="21"/>
      <c r="J879" s="17"/>
      <c r="K879" s="20">
        <f>IF(FluxoCaixa1013151419[[#This Row],[Movimento ]]="Saldo Inicial",FluxoCaixa1013151419[[#This Row],[R$ (Valores)]],K878+FluxoCaixa1013151419[[#This Row],[Valores Receitas / Despesas]])</f>
        <v>21880.930000000008</v>
      </c>
      <c r="L879" s="53">
        <f>IF(FluxoCaixa1013151419[[#This Row],[Entrada / Saída]]="Saída",FluxoCaixa1013151419[[#This Row],[R$ (Valores)]]*-1,FluxoCaixa1013151419[[#This Row],[R$ (Valores)]])</f>
        <v>0</v>
      </c>
    </row>
    <row r="880" spans="2:12">
      <c r="B880" s="48"/>
      <c r="C880" s="48"/>
      <c r="D880" s="16"/>
      <c r="E880" s="48"/>
      <c r="F880" s="17"/>
      <c r="G880" s="17"/>
      <c r="H880" s="17"/>
      <c r="I880" s="21"/>
      <c r="J880" s="17"/>
      <c r="K880" s="20">
        <f>IF(FluxoCaixa1013151419[[#This Row],[Movimento ]]="Saldo Inicial",FluxoCaixa1013151419[[#This Row],[R$ (Valores)]],K879+FluxoCaixa1013151419[[#This Row],[Valores Receitas / Despesas]])</f>
        <v>21880.930000000008</v>
      </c>
      <c r="L880" s="53">
        <f>IF(FluxoCaixa1013151419[[#This Row],[Entrada / Saída]]="Saída",FluxoCaixa1013151419[[#This Row],[R$ (Valores)]]*-1,FluxoCaixa1013151419[[#This Row],[R$ (Valores)]])</f>
        <v>0</v>
      </c>
    </row>
    <row r="881" spans="2:12">
      <c r="B881" s="48"/>
      <c r="C881" s="48"/>
      <c r="D881" s="16"/>
      <c r="E881" s="48"/>
      <c r="F881" s="17"/>
      <c r="G881" s="17"/>
      <c r="H881" s="17"/>
      <c r="I881" s="21"/>
      <c r="J881" s="17"/>
      <c r="K881" s="20">
        <f>IF(FluxoCaixa1013151419[[#This Row],[Movimento ]]="Saldo Inicial",FluxoCaixa1013151419[[#This Row],[R$ (Valores)]],K880+FluxoCaixa1013151419[[#This Row],[Valores Receitas / Despesas]])</f>
        <v>21880.930000000008</v>
      </c>
      <c r="L881" s="53">
        <f>IF(FluxoCaixa1013151419[[#This Row],[Entrada / Saída]]="Saída",FluxoCaixa1013151419[[#This Row],[R$ (Valores)]]*-1,FluxoCaixa1013151419[[#This Row],[R$ (Valores)]])</f>
        <v>0</v>
      </c>
    </row>
    <row r="882" spans="2:12">
      <c r="B882" s="48"/>
      <c r="C882" s="48"/>
      <c r="D882" s="16"/>
      <c r="E882" s="48"/>
      <c r="F882" s="17"/>
      <c r="G882" s="17"/>
      <c r="H882" s="17"/>
      <c r="I882" s="21"/>
      <c r="J882" s="17"/>
      <c r="K882" s="20">
        <f>IF(FluxoCaixa1013151419[[#This Row],[Movimento ]]="Saldo Inicial",FluxoCaixa1013151419[[#This Row],[R$ (Valores)]],K881+FluxoCaixa1013151419[[#This Row],[Valores Receitas / Despesas]])</f>
        <v>21880.930000000008</v>
      </c>
      <c r="L882" s="53">
        <f>IF(FluxoCaixa1013151419[[#This Row],[Entrada / Saída]]="Saída",FluxoCaixa1013151419[[#This Row],[R$ (Valores)]]*-1,FluxoCaixa1013151419[[#This Row],[R$ (Valores)]])</f>
        <v>0</v>
      </c>
    </row>
    <row r="883" spans="2:12">
      <c r="B883" s="48"/>
      <c r="C883" s="48"/>
      <c r="D883" s="16"/>
      <c r="E883" s="48"/>
      <c r="F883" s="17"/>
      <c r="G883" s="17"/>
      <c r="H883" s="17"/>
      <c r="I883" s="21"/>
      <c r="J883" s="17"/>
      <c r="K883" s="20">
        <f>IF(FluxoCaixa1013151419[[#This Row],[Movimento ]]="Saldo Inicial",FluxoCaixa1013151419[[#This Row],[R$ (Valores)]],K882+FluxoCaixa1013151419[[#This Row],[Valores Receitas / Despesas]])</f>
        <v>21880.930000000008</v>
      </c>
      <c r="L883" s="53">
        <f>IF(FluxoCaixa1013151419[[#This Row],[Entrada / Saída]]="Saída",FluxoCaixa1013151419[[#This Row],[R$ (Valores)]]*-1,FluxoCaixa1013151419[[#This Row],[R$ (Valores)]])</f>
        <v>0</v>
      </c>
    </row>
    <row r="884" spans="2:12">
      <c r="B884" s="48"/>
      <c r="C884" s="48"/>
      <c r="D884" s="16"/>
      <c r="E884" s="48"/>
      <c r="F884" s="17"/>
      <c r="G884" s="17"/>
      <c r="H884" s="17"/>
      <c r="I884" s="21"/>
      <c r="J884" s="17"/>
      <c r="K884" s="20">
        <f>IF(FluxoCaixa1013151419[[#This Row],[Movimento ]]="Saldo Inicial",FluxoCaixa1013151419[[#This Row],[R$ (Valores)]],K883+FluxoCaixa1013151419[[#This Row],[Valores Receitas / Despesas]])</f>
        <v>21880.930000000008</v>
      </c>
      <c r="L884" s="53">
        <f>IF(FluxoCaixa1013151419[[#This Row],[Entrada / Saída]]="Saída",FluxoCaixa1013151419[[#This Row],[R$ (Valores)]]*-1,FluxoCaixa1013151419[[#This Row],[R$ (Valores)]])</f>
        <v>0</v>
      </c>
    </row>
    <row r="885" spans="2:12">
      <c r="B885" s="48"/>
      <c r="C885" s="48"/>
      <c r="D885" s="16"/>
      <c r="E885" s="48"/>
      <c r="F885" s="17"/>
      <c r="G885" s="17"/>
      <c r="H885" s="17"/>
      <c r="I885" s="21"/>
      <c r="J885" s="17"/>
      <c r="K885" s="20">
        <f>IF(FluxoCaixa1013151419[[#This Row],[Movimento ]]="Saldo Inicial",FluxoCaixa1013151419[[#This Row],[R$ (Valores)]],K884+FluxoCaixa1013151419[[#This Row],[Valores Receitas / Despesas]])</f>
        <v>21880.930000000008</v>
      </c>
      <c r="L885" s="53">
        <f>IF(FluxoCaixa1013151419[[#This Row],[Entrada / Saída]]="Saída",FluxoCaixa1013151419[[#This Row],[R$ (Valores)]]*-1,FluxoCaixa1013151419[[#This Row],[R$ (Valores)]])</f>
        <v>0</v>
      </c>
    </row>
    <row r="886" spans="2:12">
      <c r="B886" s="48"/>
      <c r="C886" s="48"/>
      <c r="D886" s="16"/>
      <c r="E886" s="48"/>
      <c r="F886" s="17"/>
      <c r="G886" s="17"/>
      <c r="H886" s="17"/>
      <c r="I886" s="21"/>
      <c r="J886" s="17"/>
      <c r="K886" s="20">
        <f>IF(FluxoCaixa1013151419[[#This Row],[Movimento ]]="Saldo Inicial",FluxoCaixa1013151419[[#This Row],[R$ (Valores)]],K885+FluxoCaixa1013151419[[#This Row],[Valores Receitas / Despesas]])</f>
        <v>21880.930000000008</v>
      </c>
      <c r="L886" s="53">
        <f>IF(FluxoCaixa1013151419[[#This Row],[Entrada / Saída]]="Saída",FluxoCaixa1013151419[[#This Row],[R$ (Valores)]]*-1,FluxoCaixa1013151419[[#This Row],[R$ (Valores)]])</f>
        <v>0</v>
      </c>
    </row>
    <row r="887" spans="2:12">
      <c r="B887" s="48"/>
      <c r="C887" s="48"/>
      <c r="D887" s="16"/>
      <c r="E887" s="48"/>
      <c r="F887" s="17"/>
      <c r="G887" s="17"/>
      <c r="H887" s="17"/>
      <c r="I887" s="21"/>
      <c r="J887" s="17"/>
      <c r="K887" s="20">
        <f>IF(FluxoCaixa1013151419[[#This Row],[Movimento ]]="Saldo Inicial",FluxoCaixa1013151419[[#This Row],[R$ (Valores)]],K886+FluxoCaixa1013151419[[#This Row],[Valores Receitas / Despesas]])</f>
        <v>21880.930000000008</v>
      </c>
      <c r="L887" s="53">
        <f>IF(FluxoCaixa1013151419[[#This Row],[Entrada / Saída]]="Saída",FluxoCaixa1013151419[[#This Row],[R$ (Valores)]]*-1,FluxoCaixa1013151419[[#This Row],[R$ (Valores)]])</f>
        <v>0</v>
      </c>
    </row>
    <row r="888" spans="2:12">
      <c r="B888" s="48"/>
      <c r="C888" s="48"/>
      <c r="D888" s="16"/>
      <c r="E888" s="48"/>
      <c r="F888" s="17"/>
      <c r="G888" s="17"/>
      <c r="H888" s="17"/>
      <c r="I888" s="21"/>
      <c r="J888" s="17"/>
      <c r="K888" s="20">
        <f>IF(FluxoCaixa1013151419[[#This Row],[Movimento ]]="Saldo Inicial",FluxoCaixa1013151419[[#This Row],[R$ (Valores)]],K887+FluxoCaixa1013151419[[#This Row],[Valores Receitas / Despesas]])</f>
        <v>21880.930000000008</v>
      </c>
      <c r="L888" s="53">
        <f>IF(FluxoCaixa1013151419[[#This Row],[Entrada / Saída]]="Saída",FluxoCaixa1013151419[[#This Row],[R$ (Valores)]]*-1,FluxoCaixa1013151419[[#This Row],[R$ (Valores)]])</f>
        <v>0</v>
      </c>
    </row>
    <row r="889" spans="2:12">
      <c r="B889" s="48"/>
      <c r="C889" s="48"/>
      <c r="D889" s="16"/>
      <c r="E889" s="48"/>
      <c r="F889" s="17"/>
      <c r="G889" s="17"/>
      <c r="H889" s="17"/>
      <c r="I889" s="21"/>
      <c r="J889" s="17"/>
      <c r="K889" s="20">
        <f>IF(FluxoCaixa1013151419[[#This Row],[Movimento ]]="Saldo Inicial",FluxoCaixa1013151419[[#This Row],[R$ (Valores)]],K888+FluxoCaixa1013151419[[#This Row],[Valores Receitas / Despesas]])</f>
        <v>21880.930000000008</v>
      </c>
      <c r="L889" s="53">
        <f>IF(FluxoCaixa1013151419[[#This Row],[Entrada / Saída]]="Saída",FluxoCaixa1013151419[[#This Row],[R$ (Valores)]]*-1,FluxoCaixa1013151419[[#This Row],[R$ (Valores)]])</f>
        <v>0</v>
      </c>
    </row>
    <row r="890" spans="2:12">
      <c r="B890" s="48"/>
      <c r="C890" s="48"/>
      <c r="D890" s="16"/>
      <c r="E890" s="48"/>
      <c r="F890" s="17"/>
      <c r="G890" s="17"/>
      <c r="H890" s="17"/>
      <c r="I890" s="21"/>
      <c r="J890" s="17"/>
      <c r="K890" s="20">
        <f>IF(FluxoCaixa1013151419[[#This Row],[Movimento ]]="Saldo Inicial",FluxoCaixa1013151419[[#This Row],[R$ (Valores)]],K889+FluxoCaixa1013151419[[#This Row],[Valores Receitas / Despesas]])</f>
        <v>21880.930000000008</v>
      </c>
      <c r="L890" s="53">
        <f>IF(FluxoCaixa1013151419[[#This Row],[Entrada / Saída]]="Saída",FluxoCaixa1013151419[[#This Row],[R$ (Valores)]]*-1,FluxoCaixa1013151419[[#This Row],[R$ (Valores)]])</f>
        <v>0</v>
      </c>
    </row>
    <row r="891" spans="2:12">
      <c r="B891" s="48"/>
      <c r="C891" s="48"/>
      <c r="D891" s="16"/>
      <c r="E891" s="48"/>
      <c r="F891" s="17"/>
      <c r="G891" s="17"/>
      <c r="H891" s="17"/>
      <c r="I891" s="21"/>
      <c r="J891" s="17"/>
      <c r="K891" s="20">
        <f>IF(FluxoCaixa1013151419[[#This Row],[Movimento ]]="Saldo Inicial",FluxoCaixa1013151419[[#This Row],[R$ (Valores)]],K890+FluxoCaixa1013151419[[#This Row],[Valores Receitas / Despesas]])</f>
        <v>21880.930000000008</v>
      </c>
      <c r="L891" s="53">
        <f>IF(FluxoCaixa1013151419[[#This Row],[Entrada / Saída]]="Saída",FluxoCaixa1013151419[[#This Row],[R$ (Valores)]]*-1,FluxoCaixa1013151419[[#This Row],[R$ (Valores)]])</f>
        <v>0</v>
      </c>
    </row>
    <row r="892" spans="2:12">
      <c r="B892" s="48"/>
      <c r="C892" s="48"/>
      <c r="D892" s="16"/>
      <c r="E892" s="48"/>
      <c r="F892" s="17"/>
      <c r="G892" s="17"/>
      <c r="H892" s="17"/>
      <c r="I892" s="21"/>
      <c r="J892" s="17"/>
      <c r="K892" s="20">
        <f>IF(FluxoCaixa1013151419[[#This Row],[Movimento ]]="Saldo Inicial",FluxoCaixa1013151419[[#This Row],[R$ (Valores)]],K891+FluxoCaixa1013151419[[#This Row],[Valores Receitas / Despesas]])</f>
        <v>21880.930000000008</v>
      </c>
      <c r="L892" s="53">
        <f>IF(FluxoCaixa1013151419[[#This Row],[Entrada / Saída]]="Saída",FluxoCaixa1013151419[[#This Row],[R$ (Valores)]]*-1,FluxoCaixa1013151419[[#This Row],[R$ (Valores)]])</f>
        <v>0</v>
      </c>
    </row>
    <row r="893" spans="2:12">
      <c r="B893" s="48"/>
      <c r="C893" s="48"/>
      <c r="D893" s="16"/>
      <c r="E893" s="48"/>
      <c r="F893" s="17"/>
      <c r="G893" s="17"/>
      <c r="H893" s="17"/>
      <c r="I893" s="21"/>
      <c r="J893" s="17"/>
      <c r="K893" s="20">
        <f>IF(FluxoCaixa1013151419[[#This Row],[Movimento ]]="Saldo Inicial",FluxoCaixa1013151419[[#This Row],[R$ (Valores)]],K892+FluxoCaixa1013151419[[#This Row],[Valores Receitas / Despesas]])</f>
        <v>21880.930000000008</v>
      </c>
      <c r="L893" s="53">
        <f>IF(FluxoCaixa1013151419[[#This Row],[Entrada / Saída]]="Saída",FluxoCaixa1013151419[[#This Row],[R$ (Valores)]]*-1,FluxoCaixa1013151419[[#This Row],[R$ (Valores)]])</f>
        <v>0</v>
      </c>
    </row>
    <row r="894" spans="2:12">
      <c r="B894" s="48"/>
      <c r="C894" s="48"/>
      <c r="D894" s="16"/>
      <c r="E894" s="48"/>
      <c r="F894" s="17"/>
      <c r="G894" s="17"/>
      <c r="H894" s="17"/>
      <c r="I894" s="21"/>
      <c r="J894" s="17"/>
      <c r="K894" s="20">
        <f>IF(FluxoCaixa1013151419[[#This Row],[Movimento ]]="Saldo Inicial",FluxoCaixa1013151419[[#This Row],[R$ (Valores)]],K893+FluxoCaixa1013151419[[#This Row],[Valores Receitas / Despesas]])</f>
        <v>21880.930000000008</v>
      </c>
      <c r="L894" s="53">
        <f>IF(FluxoCaixa1013151419[[#This Row],[Entrada / Saída]]="Saída",FluxoCaixa1013151419[[#This Row],[R$ (Valores)]]*-1,FluxoCaixa1013151419[[#This Row],[R$ (Valores)]])</f>
        <v>0</v>
      </c>
    </row>
    <row r="895" spans="2:12">
      <c r="B895" s="48"/>
      <c r="C895" s="48"/>
      <c r="D895" s="16"/>
      <c r="E895" s="48"/>
      <c r="F895" s="45"/>
      <c r="G895" s="17"/>
      <c r="H895" s="17"/>
      <c r="I895" s="54"/>
      <c r="J895" s="45"/>
      <c r="K895" s="47">
        <f>IF(FluxoCaixa1013151419[[#This Row],[Movimento ]]="Saldo Inicial",FluxoCaixa1013151419[[#This Row],[R$ (Valores)]],K894+FluxoCaixa1013151419[[#This Row],[Valores Receitas / Despesas]])</f>
        <v>21880.930000000008</v>
      </c>
      <c r="L895" s="53">
        <f>IF(FluxoCaixa1013151419[[#This Row],[Entrada / Saída]]="Saída",FluxoCaixa1013151419[[#This Row],[R$ (Valores)]]*-1,FluxoCaixa1013151419[[#This Row],[R$ (Valores)]])</f>
        <v>0</v>
      </c>
    </row>
    <row r="896" spans="2:12">
      <c r="B896" s="48"/>
      <c r="C896" s="48"/>
      <c r="D896" s="16"/>
      <c r="E896" s="48"/>
      <c r="F896" s="45"/>
      <c r="G896" s="45"/>
      <c r="H896" s="17"/>
      <c r="I896" s="54"/>
      <c r="J896" s="45"/>
      <c r="K896" s="47">
        <f>IF(FluxoCaixa1013151419[[#This Row],[Movimento ]]="Saldo Inicial",FluxoCaixa1013151419[[#This Row],[R$ (Valores)]],K895+FluxoCaixa1013151419[[#This Row],[Valores Receitas / Despesas]])</f>
        <v>21880.930000000008</v>
      </c>
      <c r="L896" s="53">
        <f>IF(FluxoCaixa1013151419[[#This Row],[Entrada / Saída]]="Saída",FluxoCaixa1013151419[[#This Row],[R$ (Valores)]]*-1,FluxoCaixa1013151419[[#This Row],[R$ (Valores)]])</f>
        <v>0</v>
      </c>
    </row>
    <row r="897" spans="2:15">
      <c r="B897" s="48"/>
      <c r="C897" s="48"/>
      <c r="D897" s="16"/>
      <c r="E897" s="48"/>
      <c r="F897" s="17"/>
      <c r="G897" s="17"/>
      <c r="H897" s="17"/>
      <c r="I897" s="21"/>
      <c r="J897" s="45"/>
      <c r="K897" s="20">
        <f>IF(FluxoCaixa1013151419[[#This Row],[Movimento ]]="Saldo Inicial",FluxoCaixa1013151419[[#This Row],[R$ (Valores)]],K896+FluxoCaixa1013151419[[#This Row],[Valores Receitas / Despesas]])</f>
        <v>21880.930000000008</v>
      </c>
      <c r="L897" s="53">
        <f>IF(FluxoCaixa1013151419[[#This Row],[Entrada / Saída]]="Saída",FluxoCaixa1013151419[[#This Row],[R$ (Valores)]]*-1,FluxoCaixa1013151419[[#This Row],[R$ (Valores)]])</f>
        <v>0</v>
      </c>
    </row>
    <row r="898" spans="2:15">
      <c r="B898" s="48"/>
      <c r="C898" s="48"/>
      <c r="D898" s="16"/>
      <c r="E898" s="48"/>
      <c r="F898" s="17"/>
      <c r="G898" s="45"/>
      <c r="H898" s="17"/>
      <c r="I898" s="54"/>
      <c r="J898" s="45"/>
      <c r="K898" s="47">
        <f>IF(FluxoCaixa1013151419[[#This Row],[Movimento ]]="Saldo Inicial",FluxoCaixa1013151419[[#This Row],[R$ (Valores)]],K897+FluxoCaixa1013151419[[#This Row],[Valores Receitas / Despesas]])</f>
        <v>21880.930000000008</v>
      </c>
      <c r="L898" s="53">
        <f>IF(FluxoCaixa1013151419[[#This Row],[Entrada / Saída]]="Saída",FluxoCaixa1013151419[[#This Row],[R$ (Valores)]]*-1,FluxoCaixa1013151419[[#This Row],[R$ (Valores)]])</f>
        <v>0</v>
      </c>
    </row>
    <row r="899" spans="2:15">
      <c r="B899" s="48"/>
      <c r="C899" s="48"/>
      <c r="D899" s="16"/>
      <c r="E899" s="48"/>
      <c r="F899" s="17"/>
      <c r="G899" s="17"/>
      <c r="H899" s="17"/>
      <c r="I899" s="21"/>
      <c r="J899" s="45"/>
      <c r="K899" s="20">
        <f>IF(FluxoCaixa1013151419[[#This Row],[Movimento ]]="Saldo Inicial",FluxoCaixa1013151419[[#This Row],[R$ (Valores)]],K898+FluxoCaixa1013151419[[#This Row],[Valores Receitas / Despesas]])</f>
        <v>21880.930000000008</v>
      </c>
      <c r="L899" s="53">
        <f>IF(FluxoCaixa1013151419[[#This Row],[Entrada / Saída]]="Saída",FluxoCaixa1013151419[[#This Row],[R$ (Valores)]]*-1,FluxoCaixa1013151419[[#This Row],[R$ (Valores)]])</f>
        <v>0</v>
      </c>
    </row>
    <row r="900" spans="2:15">
      <c r="B900" s="48"/>
      <c r="C900" s="48"/>
      <c r="D900" s="16"/>
      <c r="E900" s="48"/>
      <c r="F900" s="17"/>
      <c r="G900" s="17"/>
      <c r="H900" s="17"/>
      <c r="I900" s="21"/>
      <c r="J900" s="45"/>
      <c r="K900" s="20">
        <f>IF(FluxoCaixa1013151419[[#This Row],[Movimento ]]="Saldo Inicial",FluxoCaixa1013151419[[#This Row],[R$ (Valores)]],K899+FluxoCaixa1013151419[[#This Row],[Valores Receitas / Despesas]])</f>
        <v>21880.930000000008</v>
      </c>
      <c r="L900" s="53">
        <f>IF(FluxoCaixa1013151419[[#This Row],[Entrada / Saída]]="Saída",FluxoCaixa1013151419[[#This Row],[R$ (Valores)]]*-1,FluxoCaixa1013151419[[#This Row],[R$ (Valores)]])</f>
        <v>0</v>
      </c>
    </row>
    <row r="901" spans="2:15">
      <c r="B901" s="48"/>
      <c r="C901" s="48"/>
      <c r="D901" s="16"/>
      <c r="E901" s="48"/>
      <c r="F901" s="17"/>
      <c r="G901" s="17"/>
      <c r="H901" s="17"/>
      <c r="I901" s="21"/>
      <c r="J901" s="45"/>
      <c r="K901" s="20">
        <f>IF(FluxoCaixa1013151419[[#This Row],[Movimento ]]="Saldo Inicial",FluxoCaixa1013151419[[#This Row],[R$ (Valores)]],K900+FluxoCaixa1013151419[[#This Row],[Valores Receitas / Despesas]])</f>
        <v>21880.930000000008</v>
      </c>
      <c r="L901" s="53">
        <f>IF(FluxoCaixa1013151419[[#This Row],[Entrada / Saída]]="Saída",FluxoCaixa1013151419[[#This Row],[R$ (Valores)]]*-1,FluxoCaixa1013151419[[#This Row],[R$ (Valores)]])</f>
        <v>0</v>
      </c>
    </row>
    <row r="902" spans="2:15">
      <c r="B902" s="48"/>
      <c r="C902" s="48"/>
      <c r="D902" s="16"/>
      <c r="E902" s="48"/>
      <c r="F902" s="17"/>
      <c r="G902" s="17"/>
      <c r="H902" s="17"/>
      <c r="I902" s="21"/>
      <c r="J902" s="45"/>
      <c r="K902" s="20">
        <f>IF(FluxoCaixa1013151419[[#This Row],[Movimento ]]="Saldo Inicial",FluxoCaixa1013151419[[#This Row],[R$ (Valores)]],K901+FluxoCaixa1013151419[[#This Row],[Valores Receitas / Despesas]])</f>
        <v>21880.930000000008</v>
      </c>
      <c r="L902" s="53">
        <f>IF(FluxoCaixa1013151419[[#This Row],[Entrada / Saída]]="Saída",FluxoCaixa1013151419[[#This Row],[R$ (Valores)]]*-1,FluxoCaixa1013151419[[#This Row],[R$ (Valores)]])</f>
        <v>0</v>
      </c>
    </row>
    <row r="903" spans="2:15">
      <c r="B903" s="48"/>
      <c r="C903" s="48"/>
      <c r="D903" s="16"/>
      <c r="E903" s="48"/>
      <c r="F903" s="17"/>
      <c r="G903" s="17"/>
      <c r="H903" s="17"/>
      <c r="I903" s="21"/>
      <c r="J903" s="45"/>
      <c r="K903" s="20">
        <f>IF(FluxoCaixa1013151419[[#This Row],[Movimento ]]="Saldo Inicial",FluxoCaixa1013151419[[#This Row],[R$ (Valores)]],K902+FluxoCaixa1013151419[[#This Row],[Valores Receitas / Despesas]])</f>
        <v>21880.930000000008</v>
      </c>
      <c r="L903" s="53">
        <f>IF(FluxoCaixa1013151419[[#This Row],[Entrada / Saída]]="Saída",FluxoCaixa1013151419[[#This Row],[R$ (Valores)]]*-1,FluxoCaixa1013151419[[#This Row],[R$ (Valores)]])</f>
        <v>0</v>
      </c>
    </row>
    <row r="904" spans="2:15">
      <c r="B904" s="48"/>
      <c r="C904" s="48"/>
      <c r="D904" s="16"/>
      <c r="E904" s="48"/>
      <c r="F904" s="17"/>
      <c r="G904" s="17"/>
      <c r="H904" s="17"/>
      <c r="I904" s="21"/>
      <c r="J904" s="45"/>
      <c r="K904" s="20">
        <f>IF(FluxoCaixa1013151419[[#This Row],[Movimento ]]="Saldo Inicial",FluxoCaixa1013151419[[#This Row],[R$ (Valores)]],K903+FluxoCaixa1013151419[[#This Row],[Valores Receitas / Despesas]])</f>
        <v>21880.930000000008</v>
      </c>
      <c r="L904" s="53">
        <f>IF(FluxoCaixa1013151419[[#This Row],[Entrada / Saída]]="Saída",FluxoCaixa1013151419[[#This Row],[R$ (Valores)]]*-1,FluxoCaixa1013151419[[#This Row],[R$ (Valores)]])</f>
        <v>0</v>
      </c>
      <c r="O904" s="31"/>
    </row>
    <row r="905" spans="2:15">
      <c r="B905" s="48"/>
      <c r="C905" s="48"/>
      <c r="D905" s="16"/>
      <c r="E905" s="48"/>
      <c r="F905" s="17"/>
      <c r="G905" s="17"/>
      <c r="H905" s="17"/>
      <c r="I905" s="21"/>
      <c r="J905" s="45"/>
      <c r="K905" s="20">
        <f>IF(FluxoCaixa1013151419[[#This Row],[Movimento ]]="Saldo Inicial",FluxoCaixa1013151419[[#This Row],[R$ (Valores)]],K904+FluxoCaixa1013151419[[#This Row],[Valores Receitas / Despesas]])</f>
        <v>21880.930000000008</v>
      </c>
      <c r="L905" s="53">
        <f>IF(FluxoCaixa1013151419[[#This Row],[Entrada / Saída]]="Saída",FluxoCaixa1013151419[[#This Row],[R$ (Valores)]]*-1,FluxoCaixa1013151419[[#This Row],[R$ (Valores)]])</f>
        <v>0</v>
      </c>
    </row>
    <row r="906" spans="2:15">
      <c r="B906" s="48"/>
      <c r="C906" s="48"/>
      <c r="D906" s="16"/>
      <c r="E906" s="48"/>
      <c r="F906" s="17"/>
      <c r="G906" s="17"/>
      <c r="H906" s="17"/>
      <c r="I906" s="21"/>
      <c r="J906" s="45"/>
      <c r="K906" s="20">
        <f>IF(FluxoCaixa1013151419[[#This Row],[Movimento ]]="Saldo Inicial",FluxoCaixa1013151419[[#This Row],[R$ (Valores)]],K905+FluxoCaixa1013151419[[#This Row],[Valores Receitas / Despesas]])</f>
        <v>21880.930000000008</v>
      </c>
      <c r="L906" s="53">
        <f>IF(FluxoCaixa1013151419[[#This Row],[Entrada / Saída]]="Saída",FluxoCaixa1013151419[[#This Row],[R$ (Valores)]]*-1,FluxoCaixa1013151419[[#This Row],[R$ (Valores)]])</f>
        <v>0</v>
      </c>
      <c r="O906" s="26"/>
    </row>
    <row r="907" spans="2:15">
      <c r="B907" s="48"/>
      <c r="C907" s="48"/>
      <c r="D907" s="16"/>
      <c r="E907" s="48"/>
      <c r="F907" s="17"/>
      <c r="G907" s="17"/>
      <c r="H907" s="17"/>
      <c r="I907" s="21"/>
      <c r="J907" s="45"/>
      <c r="K907" s="20">
        <f>IF(FluxoCaixa1013151419[[#This Row],[Movimento ]]="Saldo Inicial",FluxoCaixa1013151419[[#This Row],[R$ (Valores)]],K906+FluxoCaixa1013151419[[#This Row],[Valores Receitas / Despesas]])</f>
        <v>21880.930000000008</v>
      </c>
      <c r="L907" s="53">
        <f>IF(FluxoCaixa1013151419[[#This Row],[Entrada / Saída]]="Saída",FluxoCaixa1013151419[[#This Row],[R$ (Valores)]]*-1,FluxoCaixa1013151419[[#This Row],[R$ (Valores)]])</f>
        <v>0</v>
      </c>
    </row>
    <row r="908" spans="2:15">
      <c r="B908" s="48"/>
      <c r="C908" s="48"/>
      <c r="D908" s="16"/>
      <c r="E908" s="48"/>
      <c r="F908" s="17"/>
      <c r="G908" s="17"/>
      <c r="H908" s="17"/>
      <c r="I908" s="21"/>
      <c r="J908" s="17"/>
      <c r="K908" s="20">
        <f>IF(FluxoCaixa1013151419[[#This Row],[Movimento ]]="Saldo Inicial",FluxoCaixa1013151419[[#This Row],[R$ (Valores)]],K907+FluxoCaixa1013151419[[#This Row],[Valores Receitas / Despesas]])</f>
        <v>21880.930000000008</v>
      </c>
      <c r="L908" s="53">
        <f>IF(FluxoCaixa1013151419[[#This Row],[Entrada / Saída]]="Saída",FluxoCaixa1013151419[[#This Row],[R$ (Valores)]]*-1,FluxoCaixa1013151419[[#This Row],[R$ (Valores)]])</f>
        <v>0</v>
      </c>
    </row>
    <row r="909" spans="2:15">
      <c r="B909" s="48"/>
      <c r="C909" s="48"/>
      <c r="D909" s="16"/>
      <c r="E909" s="48"/>
      <c r="F909" s="17"/>
      <c r="G909" s="17"/>
      <c r="H909" s="17"/>
      <c r="I909" s="21"/>
      <c r="J909" s="17"/>
      <c r="K909" s="20">
        <f>IF(FluxoCaixa1013151419[[#This Row],[Movimento ]]="Saldo Inicial",FluxoCaixa1013151419[[#This Row],[R$ (Valores)]],K908+FluxoCaixa1013151419[[#This Row],[Valores Receitas / Despesas]])</f>
        <v>21880.930000000008</v>
      </c>
      <c r="L909" s="53">
        <f>IF(FluxoCaixa1013151419[[#This Row],[Entrada / Saída]]="Saída",FluxoCaixa1013151419[[#This Row],[R$ (Valores)]]*-1,FluxoCaixa1013151419[[#This Row],[R$ (Valores)]])</f>
        <v>0</v>
      </c>
    </row>
    <row r="910" spans="2:15">
      <c r="B910" s="48"/>
      <c r="C910" s="48"/>
      <c r="D910" s="16"/>
      <c r="E910" s="48"/>
      <c r="F910" s="17"/>
      <c r="G910" s="17"/>
      <c r="H910" s="17"/>
      <c r="I910" s="21"/>
      <c r="J910" s="17"/>
      <c r="K910" s="20">
        <f>IF(FluxoCaixa1013151419[[#This Row],[Movimento ]]="Saldo Inicial",FluxoCaixa1013151419[[#This Row],[R$ (Valores)]],K909+FluxoCaixa1013151419[[#This Row],[Valores Receitas / Despesas]])</f>
        <v>21880.930000000008</v>
      </c>
      <c r="L910" s="53">
        <f>IF(FluxoCaixa1013151419[[#This Row],[Entrada / Saída]]="Saída",FluxoCaixa1013151419[[#This Row],[R$ (Valores)]]*-1,FluxoCaixa1013151419[[#This Row],[R$ (Valores)]])</f>
        <v>0</v>
      </c>
    </row>
    <row r="911" spans="2:15">
      <c r="B911" s="48"/>
      <c r="C911" s="48"/>
      <c r="D911" s="16"/>
      <c r="E911" s="48"/>
      <c r="F911" s="17"/>
      <c r="G911" s="17"/>
      <c r="H911" s="17"/>
      <c r="I911" s="21"/>
      <c r="J911" s="17"/>
      <c r="K911" s="20">
        <f>IF(FluxoCaixa1013151419[[#This Row],[Movimento ]]="Saldo Inicial",FluxoCaixa1013151419[[#This Row],[R$ (Valores)]],K910+FluxoCaixa1013151419[[#This Row],[Valores Receitas / Despesas]])</f>
        <v>21880.930000000008</v>
      </c>
      <c r="L911" s="53">
        <f>IF(FluxoCaixa1013151419[[#This Row],[Entrada / Saída]]="Saída",FluxoCaixa1013151419[[#This Row],[R$ (Valores)]]*-1,FluxoCaixa1013151419[[#This Row],[R$ (Valores)]])</f>
        <v>0</v>
      </c>
    </row>
    <row r="912" spans="2:15">
      <c r="B912" s="48"/>
      <c r="C912" s="48"/>
      <c r="D912" s="16"/>
      <c r="E912" s="48"/>
      <c r="F912" s="17"/>
      <c r="G912" s="17"/>
      <c r="H912" s="17"/>
      <c r="I912" s="21"/>
      <c r="J912" s="17"/>
      <c r="K912" s="20">
        <f>IF(FluxoCaixa1013151419[[#This Row],[Movimento ]]="Saldo Inicial",FluxoCaixa1013151419[[#This Row],[R$ (Valores)]],K911+FluxoCaixa1013151419[[#This Row],[Valores Receitas / Despesas]])</f>
        <v>21880.930000000008</v>
      </c>
      <c r="L912" s="53">
        <f>IF(FluxoCaixa1013151419[[#This Row],[Entrada / Saída]]="Saída",FluxoCaixa1013151419[[#This Row],[R$ (Valores)]]*-1,FluxoCaixa1013151419[[#This Row],[R$ (Valores)]])</f>
        <v>0</v>
      </c>
    </row>
    <row r="913" spans="2:12">
      <c r="B913" s="48"/>
      <c r="C913" s="48"/>
      <c r="D913" s="16"/>
      <c r="E913" s="48"/>
      <c r="F913" s="17"/>
      <c r="G913" s="17"/>
      <c r="H913" s="17"/>
      <c r="I913" s="21"/>
      <c r="J913" s="17"/>
      <c r="K913" s="20">
        <f>IF(FluxoCaixa1013151419[[#This Row],[Movimento ]]="Saldo Inicial",FluxoCaixa1013151419[[#This Row],[R$ (Valores)]],K912+FluxoCaixa1013151419[[#This Row],[Valores Receitas / Despesas]])</f>
        <v>21880.930000000008</v>
      </c>
      <c r="L913" s="53">
        <f>IF(FluxoCaixa1013151419[[#This Row],[Entrada / Saída]]="Saída",FluxoCaixa1013151419[[#This Row],[R$ (Valores)]]*-1,FluxoCaixa1013151419[[#This Row],[R$ (Valores)]])</f>
        <v>0</v>
      </c>
    </row>
    <row r="914" spans="2:12">
      <c r="B914" s="48"/>
      <c r="C914" s="48"/>
      <c r="D914" s="16"/>
      <c r="E914" s="48"/>
      <c r="F914" s="17"/>
      <c r="G914" s="17"/>
      <c r="H914" s="17"/>
      <c r="I914" s="21"/>
      <c r="J914" s="17"/>
      <c r="K914" s="20">
        <f>IF(FluxoCaixa1013151419[[#This Row],[Movimento ]]="Saldo Inicial",FluxoCaixa1013151419[[#This Row],[R$ (Valores)]],K913+FluxoCaixa1013151419[[#This Row],[Valores Receitas / Despesas]])</f>
        <v>21880.930000000008</v>
      </c>
      <c r="L914" s="53">
        <f>IF(FluxoCaixa1013151419[[#This Row],[Entrada / Saída]]="Saída",FluxoCaixa1013151419[[#This Row],[R$ (Valores)]]*-1,FluxoCaixa1013151419[[#This Row],[R$ (Valores)]])</f>
        <v>0</v>
      </c>
    </row>
    <row r="915" spans="2:12">
      <c r="B915" s="48"/>
      <c r="C915" s="48"/>
      <c r="D915" s="16"/>
      <c r="E915" s="48"/>
      <c r="F915" s="17"/>
      <c r="G915" s="17"/>
      <c r="H915" s="17"/>
      <c r="I915" s="21"/>
      <c r="J915" s="17"/>
      <c r="K915" s="20">
        <f>IF(FluxoCaixa1013151419[[#This Row],[Movimento ]]="Saldo Inicial",FluxoCaixa1013151419[[#This Row],[R$ (Valores)]],K914+FluxoCaixa1013151419[[#This Row],[Valores Receitas / Despesas]])</f>
        <v>21880.930000000008</v>
      </c>
      <c r="L915" s="53">
        <f>IF(FluxoCaixa1013151419[[#This Row],[Entrada / Saída]]="Saída",FluxoCaixa1013151419[[#This Row],[R$ (Valores)]]*-1,FluxoCaixa1013151419[[#This Row],[R$ (Valores)]])</f>
        <v>0</v>
      </c>
    </row>
    <row r="916" spans="2:12">
      <c r="B916" s="48"/>
      <c r="C916" s="48"/>
      <c r="D916" s="16"/>
      <c r="E916" s="48"/>
      <c r="F916" s="17"/>
      <c r="G916" s="17"/>
      <c r="H916" s="17"/>
      <c r="I916" s="21"/>
      <c r="J916" s="17"/>
      <c r="K916" s="20">
        <f>IF(FluxoCaixa1013151419[[#This Row],[Movimento ]]="Saldo Inicial",FluxoCaixa1013151419[[#This Row],[R$ (Valores)]],K915+FluxoCaixa1013151419[[#This Row],[Valores Receitas / Despesas]])</f>
        <v>21880.930000000008</v>
      </c>
      <c r="L916" s="53">
        <f>IF(FluxoCaixa1013151419[[#This Row],[Entrada / Saída]]="Saída",FluxoCaixa1013151419[[#This Row],[R$ (Valores)]]*-1,FluxoCaixa1013151419[[#This Row],[R$ (Valores)]])</f>
        <v>0</v>
      </c>
    </row>
    <row r="917" spans="2:12">
      <c r="B917" s="48"/>
      <c r="C917" s="48"/>
      <c r="D917" s="16"/>
      <c r="E917" s="48"/>
      <c r="F917" s="17"/>
      <c r="G917" s="17"/>
      <c r="H917" s="17"/>
      <c r="I917" s="21"/>
      <c r="J917" s="17"/>
      <c r="K917" s="20">
        <f>IF(FluxoCaixa1013151419[[#This Row],[Movimento ]]="Saldo Inicial",FluxoCaixa1013151419[[#This Row],[R$ (Valores)]],K916+FluxoCaixa1013151419[[#This Row],[Valores Receitas / Despesas]])</f>
        <v>21880.930000000008</v>
      </c>
      <c r="L917" s="53">
        <f>IF(FluxoCaixa1013151419[[#This Row],[Entrada / Saída]]="Saída",FluxoCaixa1013151419[[#This Row],[R$ (Valores)]]*-1,FluxoCaixa1013151419[[#This Row],[R$ (Valores)]])</f>
        <v>0</v>
      </c>
    </row>
    <row r="918" spans="2:12">
      <c r="B918" s="48"/>
      <c r="C918" s="48"/>
      <c r="D918" s="16"/>
      <c r="E918" s="48"/>
      <c r="F918" s="17"/>
      <c r="G918" s="17"/>
      <c r="H918" s="17"/>
      <c r="I918" s="21"/>
      <c r="J918" s="17"/>
      <c r="K918" s="20">
        <f>IF(FluxoCaixa1013151419[[#This Row],[Movimento ]]="Saldo Inicial",FluxoCaixa1013151419[[#This Row],[R$ (Valores)]],K917+FluxoCaixa1013151419[[#This Row],[Valores Receitas / Despesas]])</f>
        <v>21880.930000000008</v>
      </c>
      <c r="L918" s="53">
        <f>IF(FluxoCaixa1013151419[[#This Row],[Entrada / Saída]]="Saída",FluxoCaixa1013151419[[#This Row],[R$ (Valores)]]*-1,FluxoCaixa1013151419[[#This Row],[R$ (Valores)]])</f>
        <v>0</v>
      </c>
    </row>
    <row r="919" spans="2:12">
      <c r="B919" s="48"/>
      <c r="C919" s="48"/>
      <c r="D919" s="16"/>
      <c r="E919" s="48"/>
      <c r="F919" s="17"/>
      <c r="G919" s="17"/>
      <c r="H919" s="17"/>
      <c r="I919" s="21"/>
      <c r="J919" s="17"/>
      <c r="K919" s="20">
        <f>IF(FluxoCaixa1013151419[[#This Row],[Movimento ]]="Saldo Inicial",FluxoCaixa1013151419[[#This Row],[R$ (Valores)]],K918+FluxoCaixa1013151419[[#This Row],[Valores Receitas / Despesas]])</f>
        <v>21880.930000000008</v>
      </c>
      <c r="L919" s="53">
        <f>IF(FluxoCaixa1013151419[[#This Row],[Entrada / Saída]]="Saída",FluxoCaixa1013151419[[#This Row],[R$ (Valores)]]*-1,FluxoCaixa1013151419[[#This Row],[R$ (Valores)]])</f>
        <v>0</v>
      </c>
    </row>
    <row r="920" spans="2:12">
      <c r="B920" s="48"/>
      <c r="C920" s="48"/>
      <c r="D920" s="16"/>
      <c r="E920" s="48"/>
      <c r="F920" s="17"/>
      <c r="G920" s="17"/>
      <c r="H920" s="17"/>
      <c r="I920" s="21"/>
      <c r="J920" s="17"/>
      <c r="K920" s="20">
        <f>IF(FluxoCaixa1013151419[[#This Row],[Movimento ]]="Saldo Inicial",FluxoCaixa1013151419[[#This Row],[R$ (Valores)]],K919+FluxoCaixa1013151419[[#This Row],[Valores Receitas / Despesas]])</f>
        <v>21880.930000000008</v>
      </c>
      <c r="L920" s="5">
        <f>IF(FluxoCaixa1013151419[[#This Row],[Entrada / Saída]]="Saída",FluxoCaixa1013151419[[#This Row],[R$ (Valores)]]*-1,FluxoCaixa1013151419[[#This Row],[R$ (Valores)]])</f>
        <v>0</v>
      </c>
    </row>
    <row r="921" spans="2:12">
      <c r="B921" s="48"/>
      <c r="C921" s="48"/>
      <c r="D921" s="16"/>
      <c r="E921" s="48"/>
      <c r="F921" s="17"/>
      <c r="G921" s="17"/>
      <c r="H921" s="17"/>
      <c r="I921" s="21"/>
      <c r="J921" s="17"/>
      <c r="K921" s="20">
        <f>IF(FluxoCaixa1013151419[[#This Row],[Movimento ]]="Saldo Inicial",FluxoCaixa1013151419[[#This Row],[R$ (Valores)]],K920+FluxoCaixa1013151419[[#This Row],[Valores Receitas / Despesas]])</f>
        <v>21880.930000000008</v>
      </c>
      <c r="L921" s="5">
        <f>IF(FluxoCaixa1013151419[[#This Row],[Entrada / Saída]]="Saída",FluxoCaixa1013151419[[#This Row],[R$ (Valores)]]*-1,FluxoCaixa1013151419[[#This Row],[R$ (Valores)]])</f>
        <v>0</v>
      </c>
    </row>
    <row r="922" spans="2:12">
      <c r="B922" s="48"/>
      <c r="C922" s="48"/>
      <c r="D922" s="16"/>
      <c r="E922" s="48"/>
      <c r="F922" s="17"/>
      <c r="G922" s="17"/>
      <c r="H922" s="17"/>
      <c r="I922" s="21"/>
      <c r="J922" s="17"/>
      <c r="K922" s="20">
        <f>IF(FluxoCaixa1013151419[[#This Row],[Movimento ]]="Saldo Inicial",FluxoCaixa1013151419[[#This Row],[R$ (Valores)]],K921+FluxoCaixa1013151419[[#This Row],[Valores Receitas / Despesas]])</f>
        <v>21880.930000000008</v>
      </c>
      <c r="L922" s="5">
        <f>IF(FluxoCaixa1013151419[[#This Row],[Entrada / Saída]]="Saída",FluxoCaixa1013151419[[#This Row],[R$ (Valores)]]*-1,FluxoCaixa1013151419[[#This Row],[R$ (Valores)]])</f>
        <v>0</v>
      </c>
    </row>
    <row r="923" spans="2:12">
      <c r="B923" s="48"/>
      <c r="C923" s="48"/>
      <c r="D923" s="16"/>
      <c r="E923" s="48"/>
      <c r="F923" s="17"/>
      <c r="G923" s="17"/>
      <c r="H923" s="17"/>
      <c r="I923" s="21"/>
      <c r="J923" s="17"/>
      <c r="K923" s="20">
        <f>IF(FluxoCaixa1013151419[[#This Row],[Movimento ]]="Saldo Inicial",FluxoCaixa1013151419[[#This Row],[R$ (Valores)]],K922+FluxoCaixa1013151419[[#This Row],[Valores Receitas / Despesas]])</f>
        <v>21880.930000000008</v>
      </c>
      <c r="L923" s="5">
        <f>IF(FluxoCaixa1013151419[[#This Row],[Entrada / Saída]]="Saída",FluxoCaixa1013151419[[#This Row],[R$ (Valores)]]*-1,FluxoCaixa1013151419[[#This Row],[R$ (Valores)]])</f>
        <v>0</v>
      </c>
    </row>
    <row r="924" spans="2:12">
      <c r="B924" s="48"/>
      <c r="C924" s="48"/>
      <c r="D924" s="16"/>
      <c r="E924" s="48"/>
      <c r="F924" s="17"/>
      <c r="G924" s="17"/>
      <c r="H924" s="17"/>
      <c r="I924" s="21"/>
      <c r="J924" s="17"/>
      <c r="K924" s="20">
        <f>IF(FluxoCaixa1013151419[[#This Row],[Movimento ]]="Saldo Inicial",FluxoCaixa1013151419[[#This Row],[R$ (Valores)]],K923+FluxoCaixa1013151419[[#This Row],[Valores Receitas / Despesas]])</f>
        <v>21880.930000000008</v>
      </c>
      <c r="L924" s="5">
        <f>IF(FluxoCaixa1013151419[[#This Row],[Entrada / Saída]]="Saída",FluxoCaixa1013151419[[#This Row],[R$ (Valores)]]*-1,FluxoCaixa1013151419[[#This Row],[R$ (Valores)]])</f>
        <v>0</v>
      </c>
    </row>
    <row r="925" spans="2:12">
      <c r="B925" s="48"/>
      <c r="C925" s="48"/>
      <c r="D925" s="16"/>
      <c r="E925" s="48"/>
      <c r="F925" s="17"/>
      <c r="G925" s="17"/>
      <c r="H925" s="17"/>
      <c r="I925" s="21"/>
      <c r="J925" s="17"/>
      <c r="K925" s="20">
        <f>IF(FluxoCaixa1013151419[[#This Row],[Movimento ]]="Saldo Inicial",FluxoCaixa1013151419[[#This Row],[R$ (Valores)]],K924+FluxoCaixa1013151419[[#This Row],[Valores Receitas / Despesas]])</f>
        <v>21880.930000000008</v>
      </c>
      <c r="L925" s="5">
        <f>IF(FluxoCaixa1013151419[[#This Row],[Entrada / Saída]]="Saída",FluxoCaixa1013151419[[#This Row],[R$ (Valores)]]*-1,FluxoCaixa1013151419[[#This Row],[R$ (Valores)]])</f>
        <v>0</v>
      </c>
    </row>
    <row r="926" spans="2:12">
      <c r="B926" s="48"/>
      <c r="C926" s="48"/>
      <c r="D926" s="16"/>
      <c r="E926" s="48"/>
      <c r="F926" s="17"/>
      <c r="G926" s="17"/>
      <c r="H926" s="17"/>
      <c r="I926" s="21"/>
      <c r="J926" s="17"/>
      <c r="K926" s="20">
        <f>IF(FluxoCaixa1013151419[[#This Row],[Movimento ]]="Saldo Inicial",FluxoCaixa1013151419[[#This Row],[R$ (Valores)]],K925+FluxoCaixa1013151419[[#This Row],[Valores Receitas / Despesas]])</f>
        <v>21880.930000000008</v>
      </c>
      <c r="L926" s="5">
        <f>IF(FluxoCaixa1013151419[[#This Row],[Entrada / Saída]]="Saída",FluxoCaixa1013151419[[#This Row],[R$ (Valores)]]*-1,FluxoCaixa1013151419[[#This Row],[R$ (Valores)]])</f>
        <v>0</v>
      </c>
    </row>
    <row r="927" spans="2:12">
      <c r="B927" s="48"/>
      <c r="C927" s="48"/>
      <c r="D927" s="16"/>
      <c r="E927" s="48"/>
      <c r="F927" s="17"/>
      <c r="G927" s="17"/>
      <c r="H927" s="17"/>
      <c r="I927" s="21"/>
      <c r="J927" s="17"/>
      <c r="K927" s="20">
        <f>IF(FluxoCaixa1013151419[[#This Row],[Movimento ]]="Saldo Inicial",FluxoCaixa1013151419[[#This Row],[R$ (Valores)]],K926+FluxoCaixa1013151419[[#This Row],[Valores Receitas / Despesas]])</f>
        <v>21880.930000000008</v>
      </c>
      <c r="L927" s="5">
        <f>IF(FluxoCaixa1013151419[[#This Row],[Entrada / Saída]]="Saída",FluxoCaixa1013151419[[#This Row],[R$ (Valores)]]*-1,FluxoCaixa1013151419[[#This Row],[R$ (Valores)]])</f>
        <v>0</v>
      </c>
    </row>
    <row r="928" spans="2:12">
      <c r="B928" s="48"/>
      <c r="C928" s="48"/>
      <c r="D928" s="16"/>
      <c r="E928" s="48"/>
      <c r="F928" s="17"/>
      <c r="G928" s="17"/>
      <c r="H928" s="17"/>
      <c r="I928" s="21"/>
      <c r="J928" s="17"/>
      <c r="K928" s="20">
        <f>IF(FluxoCaixa1013151419[[#This Row],[Movimento ]]="Saldo Inicial",FluxoCaixa1013151419[[#This Row],[R$ (Valores)]],K927+FluxoCaixa1013151419[[#This Row],[Valores Receitas / Despesas]])</f>
        <v>21880.930000000008</v>
      </c>
      <c r="L928" s="5">
        <f>IF(FluxoCaixa1013151419[[#This Row],[Entrada / Saída]]="Saída",FluxoCaixa1013151419[[#This Row],[R$ (Valores)]]*-1,FluxoCaixa1013151419[[#This Row],[R$ (Valores)]])</f>
        <v>0</v>
      </c>
    </row>
    <row r="929" spans="2:12">
      <c r="B929" s="48"/>
      <c r="C929" s="48"/>
      <c r="D929" s="16"/>
      <c r="E929" s="48"/>
      <c r="F929" s="17"/>
      <c r="G929" s="17"/>
      <c r="H929" s="17"/>
      <c r="I929" s="21"/>
      <c r="J929" s="17"/>
      <c r="K929" s="20">
        <f>IF(FluxoCaixa1013151419[[#This Row],[Movimento ]]="Saldo Inicial",FluxoCaixa1013151419[[#This Row],[R$ (Valores)]],K928+FluxoCaixa1013151419[[#This Row],[Valores Receitas / Despesas]])</f>
        <v>21880.930000000008</v>
      </c>
      <c r="L929" s="5">
        <f>IF(FluxoCaixa1013151419[[#This Row],[Entrada / Saída]]="Saída",FluxoCaixa1013151419[[#This Row],[R$ (Valores)]]*-1,FluxoCaixa1013151419[[#This Row],[R$ (Valores)]])</f>
        <v>0</v>
      </c>
    </row>
    <row r="930" spans="2:12">
      <c r="B930" s="48"/>
      <c r="C930" s="48"/>
      <c r="D930" s="16"/>
      <c r="E930" s="48"/>
      <c r="F930" s="17"/>
      <c r="G930" s="17"/>
      <c r="H930" s="17"/>
      <c r="I930" s="21"/>
      <c r="J930" s="17"/>
      <c r="K930" s="20">
        <f>IF(FluxoCaixa1013151419[[#This Row],[Movimento ]]="Saldo Inicial",FluxoCaixa1013151419[[#This Row],[R$ (Valores)]],K929+FluxoCaixa1013151419[[#This Row],[Valores Receitas / Despesas]])</f>
        <v>21880.930000000008</v>
      </c>
      <c r="L930" s="5">
        <f>IF(FluxoCaixa1013151419[[#This Row],[Entrada / Saída]]="Saída",FluxoCaixa1013151419[[#This Row],[R$ (Valores)]]*-1,FluxoCaixa1013151419[[#This Row],[R$ (Valores)]])</f>
        <v>0</v>
      </c>
    </row>
    <row r="931" spans="2:12">
      <c r="B931" s="48"/>
      <c r="C931" s="48"/>
      <c r="D931" s="16"/>
      <c r="E931" s="48"/>
      <c r="F931" s="17"/>
      <c r="G931" s="17"/>
      <c r="H931" s="17"/>
      <c r="I931" s="21"/>
      <c r="J931" s="17"/>
      <c r="K931" s="20">
        <f>IF(FluxoCaixa1013151419[[#This Row],[Movimento ]]="Saldo Inicial",FluxoCaixa1013151419[[#This Row],[R$ (Valores)]],K930+FluxoCaixa1013151419[[#This Row],[Valores Receitas / Despesas]])</f>
        <v>21880.930000000008</v>
      </c>
      <c r="L931" s="5">
        <f>IF(FluxoCaixa1013151419[[#This Row],[Entrada / Saída]]="Saída",FluxoCaixa1013151419[[#This Row],[R$ (Valores)]]*-1,FluxoCaixa1013151419[[#This Row],[R$ (Valores)]])</f>
        <v>0</v>
      </c>
    </row>
    <row r="932" spans="2:12">
      <c r="B932" s="48"/>
      <c r="C932" s="48"/>
      <c r="D932" s="16"/>
      <c r="E932" s="48"/>
      <c r="F932" s="17"/>
      <c r="G932" s="17"/>
      <c r="H932" s="17"/>
      <c r="I932" s="21"/>
      <c r="J932" s="17"/>
      <c r="K932" s="20">
        <f>IF(FluxoCaixa1013151419[[#This Row],[Movimento ]]="Saldo Inicial",FluxoCaixa1013151419[[#This Row],[R$ (Valores)]],K931+FluxoCaixa1013151419[[#This Row],[Valores Receitas / Despesas]])</f>
        <v>21880.930000000008</v>
      </c>
      <c r="L932" s="5">
        <f>IF(FluxoCaixa1013151419[[#This Row],[Entrada / Saída]]="Saída",FluxoCaixa1013151419[[#This Row],[R$ (Valores)]]*-1,FluxoCaixa1013151419[[#This Row],[R$ (Valores)]])</f>
        <v>0</v>
      </c>
    </row>
    <row r="933" spans="2:12">
      <c r="B933" s="48"/>
      <c r="C933" s="48"/>
      <c r="D933" s="16"/>
      <c r="E933" s="48"/>
      <c r="F933" s="17"/>
      <c r="G933" s="17"/>
      <c r="H933" s="17"/>
      <c r="I933" s="21"/>
      <c r="J933" s="17"/>
      <c r="K933" s="20">
        <f>IF(FluxoCaixa1013151419[[#This Row],[Movimento ]]="Saldo Inicial",FluxoCaixa1013151419[[#This Row],[R$ (Valores)]],K932+FluxoCaixa1013151419[[#This Row],[Valores Receitas / Despesas]])</f>
        <v>21880.930000000008</v>
      </c>
      <c r="L933" s="5">
        <f>IF(FluxoCaixa1013151419[[#This Row],[Entrada / Saída]]="Saída",FluxoCaixa1013151419[[#This Row],[R$ (Valores)]]*-1,FluxoCaixa1013151419[[#This Row],[R$ (Valores)]])</f>
        <v>0</v>
      </c>
    </row>
    <row r="934" spans="2:12">
      <c r="B934" s="48"/>
      <c r="C934" s="48"/>
      <c r="D934" s="16"/>
      <c r="E934" s="48"/>
      <c r="F934" s="17"/>
      <c r="G934" s="17"/>
      <c r="H934" s="17"/>
      <c r="I934" s="21"/>
      <c r="J934" s="17"/>
      <c r="K934" s="20">
        <f>IF(FluxoCaixa1013151419[[#This Row],[Movimento ]]="Saldo Inicial",FluxoCaixa1013151419[[#This Row],[R$ (Valores)]],K933+FluxoCaixa1013151419[[#This Row],[Valores Receitas / Despesas]])</f>
        <v>21880.930000000008</v>
      </c>
      <c r="L934" s="5">
        <f>IF(FluxoCaixa1013151419[[#This Row],[Entrada / Saída]]="Saída",FluxoCaixa1013151419[[#This Row],[R$ (Valores)]]*-1,FluxoCaixa1013151419[[#This Row],[R$ (Valores)]])</f>
        <v>0</v>
      </c>
    </row>
    <row r="935" spans="2:12">
      <c r="B935" s="48"/>
      <c r="C935" s="48"/>
      <c r="D935" s="16"/>
      <c r="E935" s="48"/>
      <c r="F935" s="17"/>
      <c r="G935" s="17"/>
      <c r="H935" s="17"/>
      <c r="I935" s="21"/>
      <c r="J935" s="17"/>
      <c r="K935" s="20">
        <f>IF(FluxoCaixa1013151419[[#This Row],[Movimento ]]="Saldo Inicial",FluxoCaixa1013151419[[#This Row],[R$ (Valores)]],K934+FluxoCaixa1013151419[[#This Row],[Valores Receitas / Despesas]])</f>
        <v>21880.930000000008</v>
      </c>
      <c r="L935" s="5">
        <f>IF(FluxoCaixa1013151419[[#This Row],[Entrada / Saída]]="Saída",FluxoCaixa1013151419[[#This Row],[R$ (Valores)]]*-1,FluxoCaixa1013151419[[#This Row],[R$ (Valores)]])</f>
        <v>0</v>
      </c>
    </row>
    <row r="936" spans="2:12">
      <c r="B936" s="48"/>
      <c r="C936" s="48"/>
      <c r="D936" s="16"/>
      <c r="E936" s="48"/>
      <c r="F936" s="17"/>
      <c r="G936" s="17"/>
      <c r="H936" s="17"/>
      <c r="I936" s="21"/>
      <c r="J936" s="17"/>
      <c r="K936" s="20">
        <f>IF(FluxoCaixa1013151419[[#This Row],[Movimento ]]="Saldo Inicial",FluxoCaixa1013151419[[#This Row],[R$ (Valores)]],K935+FluxoCaixa1013151419[[#This Row],[Valores Receitas / Despesas]])</f>
        <v>21880.930000000008</v>
      </c>
      <c r="L936" s="5">
        <f>IF(FluxoCaixa1013151419[[#This Row],[Entrada / Saída]]="Saída",FluxoCaixa1013151419[[#This Row],[R$ (Valores)]]*-1,FluxoCaixa1013151419[[#This Row],[R$ (Valores)]])</f>
        <v>0</v>
      </c>
    </row>
    <row r="937" spans="2:12">
      <c r="B937" s="48"/>
      <c r="C937" s="48"/>
      <c r="D937" s="16"/>
      <c r="E937" s="48"/>
      <c r="F937" s="17"/>
      <c r="G937" s="17"/>
      <c r="H937" s="17"/>
      <c r="I937" s="21"/>
      <c r="J937" s="17"/>
      <c r="K937" s="20">
        <f>IF(FluxoCaixa1013151419[[#This Row],[Movimento ]]="Saldo Inicial",FluxoCaixa1013151419[[#This Row],[R$ (Valores)]],K936+FluxoCaixa1013151419[[#This Row],[Valores Receitas / Despesas]])</f>
        <v>21880.930000000008</v>
      </c>
      <c r="L937" s="5">
        <f>IF(FluxoCaixa1013151419[[#This Row],[Entrada / Saída]]="Saída",FluxoCaixa1013151419[[#This Row],[R$ (Valores)]]*-1,FluxoCaixa1013151419[[#This Row],[R$ (Valores)]])</f>
        <v>0</v>
      </c>
    </row>
    <row r="938" spans="2:12">
      <c r="B938" s="48"/>
      <c r="C938" s="48"/>
      <c r="D938" s="16"/>
      <c r="E938" s="48"/>
      <c r="F938" s="17"/>
      <c r="G938" s="17"/>
      <c r="H938" s="17"/>
      <c r="I938" s="21"/>
      <c r="J938" s="17"/>
      <c r="K938" s="20">
        <f>IF(FluxoCaixa1013151419[[#This Row],[Movimento ]]="Saldo Inicial",FluxoCaixa1013151419[[#This Row],[R$ (Valores)]],K937+FluxoCaixa1013151419[[#This Row],[Valores Receitas / Despesas]])</f>
        <v>21880.930000000008</v>
      </c>
      <c r="L938" s="5">
        <f>IF(FluxoCaixa1013151419[[#This Row],[Entrada / Saída]]="Saída",FluxoCaixa1013151419[[#This Row],[R$ (Valores)]]*-1,FluxoCaixa1013151419[[#This Row],[R$ (Valores)]])</f>
        <v>0</v>
      </c>
    </row>
    <row r="939" spans="2:12">
      <c r="B939" s="48"/>
      <c r="C939" s="48"/>
      <c r="D939" s="16"/>
      <c r="E939" s="48"/>
      <c r="F939" s="17"/>
      <c r="G939" s="17"/>
      <c r="H939" s="17"/>
      <c r="I939" s="21"/>
      <c r="J939" s="17"/>
      <c r="K939" s="20">
        <f>IF(FluxoCaixa1013151419[[#This Row],[Movimento ]]="Saldo Inicial",FluxoCaixa1013151419[[#This Row],[R$ (Valores)]],K938+FluxoCaixa1013151419[[#This Row],[Valores Receitas / Despesas]])</f>
        <v>21880.930000000008</v>
      </c>
      <c r="L939" s="5">
        <f>IF(FluxoCaixa1013151419[[#This Row],[Entrada / Saída]]="Saída",FluxoCaixa1013151419[[#This Row],[R$ (Valores)]]*-1,FluxoCaixa1013151419[[#This Row],[R$ (Valores)]])</f>
        <v>0</v>
      </c>
    </row>
    <row r="940" spans="2:12">
      <c r="B940" s="48"/>
      <c r="C940" s="48"/>
      <c r="D940" s="16"/>
      <c r="E940" s="48"/>
      <c r="F940" s="17"/>
      <c r="G940" s="17"/>
      <c r="H940" s="17"/>
      <c r="I940" s="21"/>
      <c r="J940" s="17"/>
      <c r="K940" s="20">
        <f>IF(FluxoCaixa1013151419[[#This Row],[Movimento ]]="Saldo Inicial",FluxoCaixa1013151419[[#This Row],[R$ (Valores)]],K939+FluxoCaixa1013151419[[#This Row],[Valores Receitas / Despesas]])</f>
        <v>21880.930000000008</v>
      </c>
      <c r="L940" s="5">
        <f>IF(FluxoCaixa1013151419[[#This Row],[Entrada / Saída]]="Saída",FluxoCaixa1013151419[[#This Row],[R$ (Valores)]]*-1,FluxoCaixa1013151419[[#This Row],[R$ (Valores)]])</f>
        <v>0</v>
      </c>
    </row>
    <row r="941" spans="2:12">
      <c r="B941" s="48"/>
      <c r="C941" s="48"/>
      <c r="D941" s="16"/>
      <c r="E941" s="48"/>
      <c r="F941" s="17"/>
      <c r="G941" s="17"/>
      <c r="H941" s="17"/>
      <c r="I941" s="21"/>
      <c r="J941" s="17"/>
      <c r="K941" s="20">
        <f>IF(FluxoCaixa1013151419[[#This Row],[Movimento ]]="Saldo Inicial",FluxoCaixa1013151419[[#This Row],[R$ (Valores)]],K940+FluxoCaixa1013151419[[#This Row],[Valores Receitas / Despesas]])</f>
        <v>21880.930000000008</v>
      </c>
      <c r="L941" s="5">
        <f>IF(FluxoCaixa1013151419[[#This Row],[Entrada / Saída]]="Saída",FluxoCaixa1013151419[[#This Row],[R$ (Valores)]]*-1,FluxoCaixa1013151419[[#This Row],[R$ (Valores)]])</f>
        <v>0</v>
      </c>
    </row>
    <row r="942" spans="2:12">
      <c r="B942" s="48"/>
      <c r="C942" s="48"/>
      <c r="D942" s="16"/>
      <c r="E942" s="48"/>
      <c r="F942" s="17"/>
      <c r="G942" s="17"/>
      <c r="H942" s="17"/>
      <c r="I942" s="21"/>
      <c r="J942" s="17"/>
      <c r="K942" s="20">
        <f>IF(FluxoCaixa1013151419[[#This Row],[Movimento ]]="Saldo Inicial",FluxoCaixa1013151419[[#This Row],[R$ (Valores)]],K941+FluxoCaixa1013151419[[#This Row],[Valores Receitas / Despesas]])</f>
        <v>21880.930000000008</v>
      </c>
      <c r="L942" s="5">
        <f>IF(FluxoCaixa1013151419[[#This Row],[Entrada / Saída]]="Saída",FluxoCaixa1013151419[[#This Row],[R$ (Valores)]]*-1,FluxoCaixa1013151419[[#This Row],[R$ (Valores)]])</f>
        <v>0</v>
      </c>
    </row>
    <row r="943" spans="2:12">
      <c r="B943" s="48"/>
      <c r="C943" s="48"/>
      <c r="D943" s="16"/>
      <c r="E943" s="48"/>
      <c r="F943" s="17"/>
      <c r="G943" s="17"/>
      <c r="H943" s="17"/>
      <c r="I943" s="21"/>
      <c r="J943" s="17"/>
      <c r="K943" s="20">
        <f>IF(FluxoCaixa1013151419[[#This Row],[Movimento ]]="Saldo Inicial",FluxoCaixa1013151419[[#This Row],[R$ (Valores)]],K942+FluxoCaixa1013151419[[#This Row],[Valores Receitas / Despesas]])</f>
        <v>21880.930000000008</v>
      </c>
      <c r="L943" s="5">
        <f>IF(FluxoCaixa1013151419[[#This Row],[Entrada / Saída]]="Saída",FluxoCaixa1013151419[[#This Row],[R$ (Valores)]]*-1,FluxoCaixa1013151419[[#This Row],[R$ (Valores)]])</f>
        <v>0</v>
      </c>
    </row>
    <row r="944" spans="2:12">
      <c r="B944" s="48"/>
      <c r="C944" s="48"/>
      <c r="D944" s="16"/>
      <c r="E944" s="48"/>
      <c r="F944" s="17"/>
      <c r="G944" s="17"/>
      <c r="H944" s="17"/>
      <c r="I944" s="21"/>
      <c r="J944" s="17"/>
      <c r="K944" s="20">
        <f>IF(FluxoCaixa1013151419[[#This Row],[Movimento ]]="Saldo Inicial",FluxoCaixa1013151419[[#This Row],[R$ (Valores)]],K943+FluxoCaixa1013151419[[#This Row],[Valores Receitas / Despesas]])</f>
        <v>21880.930000000008</v>
      </c>
      <c r="L944" s="5">
        <f>IF(FluxoCaixa1013151419[[#This Row],[Entrada / Saída]]="Saída",FluxoCaixa1013151419[[#This Row],[R$ (Valores)]]*-1,FluxoCaixa1013151419[[#This Row],[R$ (Valores)]])</f>
        <v>0</v>
      </c>
    </row>
    <row r="945" spans="2:12">
      <c r="B945" s="48"/>
      <c r="C945" s="48"/>
      <c r="D945" s="16"/>
      <c r="E945" s="48"/>
      <c r="F945" s="17"/>
      <c r="G945" s="17"/>
      <c r="H945" s="17"/>
      <c r="I945" s="21"/>
      <c r="J945" s="17"/>
      <c r="K945" s="20">
        <f>IF(FluxoCaixa1013151419[[#This Row],[Movimento ]]="Saldo Inicial",FluxoCaixa1013151419[[#This Row],[R$ (Valores)]],K944+FluxoCaixa1013151419[[#This Row],[Valores Receitas / Despesas]])</f>
        <v>21880.930000000008</v>
      </c>
      <c r="L945" s="5">
        <f>IF(FluxoCaixa1013151419[[#This Row],[Entrada / Saída]]="Saída",FluxoCaixa1013151419[[#This Row],[R$ (Valores)]]*-1,FluxoCaixa1013151419[[#This Row],[R$ (Valores)]])</f>
        <v>0</v>
      </c>
    </row>
    <row r="946" spans="2:12">
      <c r="B946" s="48"/>
      <c r="C946" s="48"/>
      <c r="D946" s="16"/>
      <c r="E946" s="48"/>
      <c r="F946" s="17"/>
      <c r="G946" s="17"/>
      <c r="H946" s="17"/>
      <c r="I946" s="21"/>
      <c r="J946" s="17"/>
      <c r="K946" s="20">
        <f>IF(FluxoCaixa1013151419[[#This Row],[Movimento ]]="Saldo Inicial",FluxoCaixa1013151419[[#This Row],[R$ (Valores)]],K945+FluxoCaixa1013151419[[#This Row],[Valores Receitas / Despesas]])</f>
        <v>21880.930000000008</v>
      </c>
      <c r="L946" s="5">
        <f>IF(FluxoCaixa1013151419[[#This Row],[Entrada / Saída]]="Saída",FluxoCaixa1013151419[[#This Row],[R$ (Valores)]]*-1,FluxoCaixa1013151419[[#This Row],[R$ (Valores)]])</f>
        <v>0</v>
      </c>
    </row>
    <row r="947" spans="2:12">
      <c r="B947" s="48"/>
      <c r="C947" s="48"/>
      <c r="D947" s="16"/>
      <c r="E947" s="48"/>
      <c r="F947" s="17"/>
      <c r="G947" s="17"/>
      <c r="H947" s="17"/>
      <c r="I947" s="21"/>
      <c r="J947" s="17"/>
      <c r="K947" s="20">
        <f>IF(FluxoCaixa1013151419[[#This Row],[Movimento ]]="Saldo Inicial",FluxoCaixa1013151419[[#This Row],[R$ (Valores)]],K946+FluxoCaixa1013151419[[#This Row],[Valores Receitas / Despesas]])</f>
        <v>21880.930000000008</v>
      </c>
      <c r="L947" s="5">
        <f>IF(FluxoCaixa1013151419[[#This Row],[Entrada / Saída]]="Saída",FluxoCaixa1013151419[[#This Row],[R$ (Valores)]]*-1,FluxoCaixa1013151419[[#This Row],[R$ (Valores)]])</f>
        <v>0</v>
      </c>
    </row>
    <row r="948" spans="2:12">
      <c r="B948" s="48"/>
      <c r="C948" s="48"/>
      <c r="D948" s="16"/>
      <c r="E948" s="48"/>
      <c r="F948" s="17"/>
      <c r="G948" s="17"/>
      <c r="H948" s="17"/>
      <c r="I948" s="21"/>
      <c r="J948" s="17"/>
      <c r="K948" s="20">
        <f>IF(FluxoCaixa1013151419[[#This Row],[Movimento ]]="Saldo Inicial",FluxoCaixa1013151419[[#This Row],[R$ (Valores)]],K947+FluxoCaixa1013151419[[#This Row],[Valores Receitas / Despesas]])</f>
        <v>21880.930000000008</v>
      </c>
      <c r="L948" s="5">
        <f>IF(FluxoCaixa1013151419[[#This Row],[Entrada / Saída]]="Saída",FluxoCaixa1013151419[[#This Row],[R$ (Valores)]]*-1,FluxoCaixa1013151419[[#This Row],[R$ (Valores)]])</f>
        <v>0</v>
      </c>
    </row>
    <row r="949" spans="2:12">
      <c r="B949" s="48"/>
      <c r="C949" s="48"/>
      <c r="D949" s="16"/>
      <c r="E949" s="48"/>
      <c r="F949" s="17"/>
      <c r="G949" s="17"/>
      <c r="H949" s="17"/>
      <c r="I949" s="21"/>
      <c r="J949" s="17"/>
      <c r="K949" s="20">
        <f>IF(FluxoCaixa1013151419[[#This Row],[Movimento ]]="Saldo Inicial",FluxoCaixa1013151419[[#This Row],[R$ (Valores)]],K948+FluxoCaixa1013151419[[#This Row],[Valores Receitas / Despesas]])</f>
        <v>21880.930000000008</v>
      </c>
      <c r="L949" s="5">
        <f>IF(FluxoCaixa1013151419[[#This Row],[Entrada / Saída]]="Saída",FluxoCaixa1013151419[[#This Row],[R$ (Valores)]]*-1,FluxoCaixa1013151419[[#This Row],[R$ (Valores)]])</f>
        <v>0</v>
      </c>
    </row>
    <row r="950" spans="2:12">
      <c r="B950" s="48"/>
      <c r="C950" s="48"/>
      <c r="D950" s="16"/>
      <c r="E950" s="48"/>
      <c r="F950" s="17"/>
      <c r="G950" s="17"/>
      <c r="H950" s="17"/>
      <c r="I950" s="21"/>
      <c r="J950" s="17"/>
      <c r="K950" s="20">
        <f>IF(FluxoCaixa1013151419[[#This Row],[Movimento ]]="Saldo Inicial",FluxoCaixa1013151419[[#This Row],[R$ (Valores)]],K949+FluxoCaixa1013151419[[#This Row],[Valores Receitas / Despesas]])</f>
        <v>21880.930000000008</v>
      </c>
      <c r="L950" s="5">
        <f>IF(FluxoCaixa1013151419[[#This Row],[Entrada / Saída]]="Saída",FluxoCaixa1013151419[[#This Row],[R$ (Valores)]]*-1,FluxoCaixa1013151419[[#This Row],[R$ (Valores)]])</f>
        <v>0</v>
      </c>
    </row>
    <row r="951" spans="2:12">
      <c r="B951" s="48"/>
      <c r="C951" s="48"/>
      <c r="D951" s="16"/>
      <c r="E951" s="48"/>
      <c r="F951" s="17"/>
      <c r="G951" s="17"/>
      <c r="H951" s="17"/>
      <c r="I951" s="21"/>
      <c r="J951" s="17"/>
      <c r="K951" s="20">
        <f>IF(FluxoCaixa1013151419[[#This Row],[Movimento ]]="Saldo Inicial",FluxoCaixa1013151419[[#This Row],[R$ (Valores)]],K950+FluxoCaixa1013151419[[#This Row],[Valores Receitas / Despesas]])</f>
        <v>21880.930000000008</v>
      </c>
      <c r="L951" s="5">
        <f>IF(FluxoCaixa1013151419[[#This Row],[Entrada / Saída]]="Saída",FluxoCaixa1013151419[[#This Row],[R$ (Valores)]]*-1,FluxoCaixa1013151419[[#This Row],[R$ (Valores)]])</f>
        <v>0</v>
      </c>
    </row>
    <row r="952" spans="2:12">
      <c r="B952" s="48"/>
      <c r="C952" s="48"/>
      <c r="D952" s="16"/>
      <c r="E952" s="48"/>
      <c r="F952" s="17"/>
      <c r="G952" s="17"/>
      <c r="H952" s="17"/>
      <c r="I952" s="21"/>
      <c r="J952" s="17"/>
      <c r="K952" s="20">
        <f>IF(FluxoCaixa1013151419[[#This Row],[Movimento ]]="Saldo Inicial",FluxoCaixa1013151419[[#This Row],[R$ (Valores)]],K951+FluxoCaixa1013151419[[#This Row],[Valores Receitas / Despesas]])</f>
        <v>21880.930000000008</v>
      </c>
      <c r="L952" s="5">
        <f>IF(FluxoCaixa1013151419[[#This Row],[Entrada / Saída]]="Saída",FluxoCaixa1013151419[[#This Row],[R$ (Valores)]]*-1,FluxoCaixa1013151419[[#This Row],[R$ (Valores)]])</f>
        <v>0</v>
      </c>
    </row>
    <row r="953" spans="2:12">
      <c r="B953" s="48"/>
      <c r="C953" s="48"/>
      <c r="D953" s="16"/>
      <c r="E953" s="48"/>
      <c r="F953" s="17"/>
      <c r="G953" s="17"/>
      <c r="H953" s="17"/>
      <c r="I953" s="21"/>
      <c r="J953" s="17"/>
      <c r="K953" s="20">
        <f>IF(FluxoCaixa1013151419[[#This Row],[Movimento ]]="Saldo Inicial",FluxoCaixa1013151419[[#This Row],[R$ (Valores)]],K952+FluxoCaixa1013151419[[#This Row],[Valores Receitas / Despesas]])</f>
        <v>21880.930000000008</v>
      </c>
      <c r="L953" s="5">
        <f>IF(FluxoCaixa1013151419[[#This Row],[Entrada / Saída]]="Saída",FluxoCaixa1013151419[[#This Row],[R$ (Valores)]]*-1,FluxoCaixa1013151419[[#This Row],[R$ (Valores)]])</f>
        <v>0</v>
      </c>
    </row>
    <row r="954" spans="2:12">
      <c r="B954" s="48"/>
      <c r="C954" s="48"/>
      <c r="D954" s="16"/>
      <c r="E954" s="48"/>
      <c r="F954" s="17"/>
      <c r="G954" s="17"/>
      <c r="H954" s="17"/>
      <c r="I954" s="21"/>
      <c r="J954" s="17"/>
      <c r="K954" s="20">
        <f>IF(FluxoCaixa1013151419[[#This Row],[Movimento ]]="Saldo Inicial",FluxoCaixa1013151419[[#This Row],[R$ (Valores)]],K953+FluxoCaixa1013151419[[#This Row],[Valores Receitas / Despesas]])</f>
        <v>21880.930000000008</v>
      </c>
      <c r="L954" s="5">
        <f>IF(FluxoCaixa1013151419[[#This Row],[Entrada / Saída]]="Saída",FluxoCaixa1013151419[[#This Row],[R$ (Valores)]]*-1,FluxoCaixa1013151419[[#This Row],[R$ (Valores)]])</f>
        <v>0</v>
      </c>
    </row>
    <row r="955" spans="2:12">
      <c r="B955" s="48"/>
      <c r="C955" s="48"/>
      <c r="D955" s="16"/>
      <c r="E955" s="48"/>
      <c r="F955" s="17"/>
      <c r="G955" s="17"/>
      <c r="H955" s="17"/>
      <c r="I955" s="21"/>
      <c r="J955" s="17"/>
      <c r="K955" s="20">
        <f>IF(FluxoCaixa1013151419[[#This Row],[Movimento ]]="Saldo Inicial",FluxoCaixa1013151419[[#This Row],[R$ (Valores)]],K954+FluxoCaixa1013151419[[#This Row],[Valores Receitas / Despesas]])</f>
        <v>21880.930000000008</v>
      </c>
      <c r="L955" s="5">
        <f>IF(FluxoCaixa1013151419[[#This Row],[Entrada / Saída]]="Saída",FluxoCaixa1013151419[[#This Row],[R$ (Valores)]]*-1,FluxoCaixa1013151419[[#This Row],[R$ (Valores)]])</f>
        <v>0</v>
      </c>
    </row>
    <row r="956" spans="2:12">
      <c r="B956" s="48"/>
      <c r="C956" s="48"/>
      <c r="D956" s="16"/>
      <c r="E956" s="48"/>
      <c r="F956" s="17"/>
      <c r="G956" s="17"/>
      <c r="H956" s="17"/>
      <c r="I956" s="21"/>
      <c r="J956" s="17"/>
      <c r="K956" s="20">
        <f>IF(FluxoCaixa1013151419[[#This Row],[Movimento ]]="Saldo Inicial",FluxoCaixa1013151419[[#This Row],[R$ (Valores)]],K955+FluxoCaixa1013151419[[#This Row],[Valores Receitas / Despesas]])</f>
        <v>21880.930000000008</v>
      </c>
      <c r="L956" s="5">
        <f>IF(FluxoCaixa1013151419[[#This Row],[Entrada / Saída]]="Saída",FluxoCaixa1013151419[[#This Row],[R$ (Valores)]]*-1,FluxoCaixa1013151419[[#This Row],[R$ (Valores)]])</f>
        <v>0</v>
      </c>
    </row>
    <row r="957" spans="2:12">
      <c r="B957" s="48"/>
      <c r="C957" s="48"/>
      <c r="D957" s="16"/>
      <c r="E957" s="48"/>
      <c r="F957" s="17"/>
      <c r="G957" s="17"/>
      <c r="H957" s="17"/>
      <c r="I957" s="21"/>
      <c r="J957" s="17"/>
      <c r="K957" s="20">
        <f>IF(FluxoCaixa1013151419[[#This Row],[Movimento ]]="Saldo Inicial",FluxoCaixa1013151419[[#This Row],[R$ (Valores)]],K956+FluxoCaixa1013151419[[#This Row],[Valores Receitas / Despesas]])</f>
        <v>21880.930000000008</v>
      </c>
      <c r="L957" s="5">
        <f>IF(FluxoCaixa1013151419[[#This Row],[Entrada / Saída]]="Saída",FluxoCaixa1013151419[[#This Row],[R$ (Valores)]]*-1,FluxoCaixa1013151419[[#This Row],[R$ (Valores)]])</f>
        <v>0</v>
      </c>
    </row>
    <row r="958" spans="2:12">
      <c r="B958" s="48"/>
      <c r="C958" s="48"/>
      <c r="D958" s="16"/>
      <c r="E958" s="48"/>
      <c r="F958" s="17"/>
      <c r="G958" s="17"/>
      <c r="H958" s="17"/>
      <c r="I958" s="21"/>
      <c r="J958" s="17"/>
      <c r="K958" s="20">
        <f>IF(FluxoCaixa1013151419[[#This Row],[Movimento ]]="Saldo Inicial",FluxoCaixa1013151419[[#This Row],[R$ (Valores)]],K957+FluxoCaixa1013151419[[#This Row],[Valores Receitas / Despesas]])</f>
        <v>21880.930000000008</v>
      </c>
      <c r="L958" s="5">
        <f>IF(FluxoCaixa1013151419[[#This Row],[Entrada / Saída]]="Saída",FluxoCaixa1013151419[[#This Row],[R$ (Valores)]]*-1,FluxoCaixa1013151419[[#This Row],[R$ (Valores)]])</f>
        <v>0</v>
      </c>
    </row>
    <row r="959" spans="2:12">
      <c r="B959" s="48"/>
      <c r="C959" s="48"/>
      <c r="D959" s="16"/>
      <c r="E959" s="48"/>
      <c r="F959" s="17"/>
      <c r="G959" s="17"/>
      <c r="H959" s="17"/>
      <c r="I959" s="21"/>
      <c r="J959" s="17"/>
      <c r="K959" s="20">
        <f>IF(FluxoCaixa1013151419[[#This Row],[Movimento ]]="Saldo Inicial",FluxoCaixa1013151419[[#This Row],[R$ (Valores)]],K958+FluxoCaixa1013151419[[#This Row],[Valores Receitas / Despesas]])</f>
        <v>21880.930000000008</v>
      </c>
      <c r="L959" s="5">
        <f>IF(FluxoCaixa1013151419[[#This Row],[Entrada / Saída]]="Saída",FluxoCaixa1013151419[[#This Row],[R$ (Valores)]]*-1,FluxoCaixa1013151419[[#This Row],[R$ (Valores)]])</f>
        <v>0</v>
      </c>
    </row>
    <row r="960" spans="2:12">
      <c r="B960" s="48"/>
      <c r="C960" s="48"/>
      <c r="D960" s="16"/>
      <c r="E960" s="48"/>
      <c r="F960" s="17"/>
      <c r="G960" s="17"/>
      <c r="H960" s="17"/>
      <c r="I960" s="21"/>
      <c r="J960" s="17"/>
      <c r="K960" s="20">
        <f>IF(FluxoCaixa1013151419[[#This Row],[Movimento ]]="Saldo Inicial",FluxoCaixa1013151419[[#This Row],[R$ (Valores)]],K959+FluxoCaixa1013151419[[#This Row],[Valores Receitas / Despesas]])</f>
        <v>21880.930000000008</v>
      </c>
      <c r="L960" s="5">
        <f>IF(FluxoCaixa1013151419[[#This Row],[Entrada / Saída]]="Saída",FluxoCaixa1013151419[[#This Row],[R$ (Valores)]]*-1,FluxoCaixa1013151419[[#This Row],[R$ (Valores)]])</f>
        <v>0</v>
      </c>
    </row>
    <row r="961" spans="2:12">
      <c r="B961" s="48"/>
      <c r="C961" s="48"/>
      <c r="D961" s="16"/>
      <c r="E961" s="48"/>
      <c r="F961" s="17"/>
      <c r="G961" s="17"/>
      <c r="H961" s="17"/>
      <c r="I961" s="21"/>
      <c r="J961" s="17"/>
      <c r="K961" s="20">
        <f>IF(FluxoCaixa1013151419[[#This Row],[Movimento ]]="Saldo Inicial",FluxoCaixa1013151419[[#This Row],[R$ (Valores)]],K960+FluxoCaixa1013151419[[#This Row],[Valores Receitas / Despesas]])</f>
        <v>21880.930000000008</v>
      </c>
      <c r="L961" s="5">
        <f>IF(FluxoCaixa1013151419[[#This Row],[Entrada / Saída]]="Saída",FluxoCaixa1013151419[[#This Row],[R$ (Valores)]]*-1,FluxoCaixa1013151419[[#This Row],[R$ (Valores)]])</f>
        <v>0</v>
      </c>
    </row>
    <row r="962" spans="2:12">
      <c r="B962" s="48"/>
      <c r="C962" s="48"/>
      <c r="D962" s="16"/>
      <c r="E962" s="48"/>
      <c r="F962" s="17"/>
      <c r="G962" s="17"/>
      <c r="H962" s="17"/>
      <c r="I962" s="21"/>
      <c r="J962" s="17"/>
      <c r="K962" s="20">
        <f>IF(FluxoCaixa1013151419[[#This Row],[Movimento ]]="Saldo Inicial",FluxoCaixa1013151419[[#This Row],[R$ (Valores)]],K961+FluxoCaixa1013151419[[#This Row],[Valores Receitas / Despesas]])</f>
        <v>21880.930000000008</v>
      </c>
      <c r="L962" s="5">
        <f>IF(FluxoCaixa1013151419[[#This Row],[Entrada / Saída]]="Saída",FluxoCaixa1013151419[[#This Row],[R$ (Valores)]]*-1,FluxoCaixa1013151419[[#This Row],[R$ (Valores)]])</f>
        <v>0</v>
      </c>
    </row>
    <row r="963" spans="2:12">
      <c r="B963" s="48"/>
      <c r="C963" s="48"/>
      <c r="D963" s="16"/>
      <c r="E963" s="48"/>
      <c r="F963" s="17"/>
      <c r="G963" s="17"/>
      <c r="H963" s="17"/>
      <c r="I963" s="21"/>
      <c r="J963" s="17"/>
      <c r="K963" s="20">
        <f>IF(FluxoCaixa1013151419[[#This Row],[Movimento ]]="Saldo Inicial",FluxoCaixa1013151419[[#This Row],[R$ (Valores)]],K962+FluxoCaixa1013151419[[#This Row],[Valores Receitas / Despesas]])</f>
        <v>21880.930000000008</v>
      </c>
      <c r="L963" s="5">
        <f>IF(FluxoCaixa1013151419[[#This Row],[Entrada / Saída]]="Saída",FluxoCaixa1013151419[[#This Row],[R$ (Valores)]]*-1,FluxoCaixa1013151419[[#This Row],[R$ (Valores)]])</f>
        <v>0</v>
      </c>
    </row>
    <row r="964" spans="2:12">
      <c r="B964" s="48"/>
      <c r="C964" s="48"/>
      <c r="D964" s="16"/>
      <c r="E964" s="48"/>
      <c r="F964" s="17"/>
      <c r="G964" s="17"/>
      <c r="H964" s="17"/>
      <c r="I964" s="21"/>
      <c r="J964" s="17"/>
      <c r="K964" s="20">
        <f>IF(FluxoCaixa1013151419[[#This Row],[Movimento ]]="Saldo Inicial",FluxoCaixa1013151419[[#This Row],[R$ (Valores)]],K963+FluxoCaixa1013151419[[#This Row],[Valores Receitas / Despesas]])</f>
        <v>21880.930000000008</v>
      </c>
      <c r="L964" s="5">
        <f>IF(FluxoCaixa1013151419[[#This Row],[Entrada / Saída]]="Saída",FluxoCaixa1013151419[[#This Row],[R$ (Valores)]]*-1,FluxoCaixa1013151419[[#This Row],[R$ (Valores)]])</f>
        <v>0</v>
      </c>
    </row>
    <row r="965" spans="2:12">
      <c r="B965" s="48"/>
      <c r="C965" s="48"/>
      <c r="D965" s="16"/>
      <c r="E965" s="48"/>
      <c r="F965" s="17"/>
      <c r="G965" s="17"/>
      <c r="H965" s="17"/>
      <c r="I965" s="21"/>
      <c r="J965" s="17"/>
      <c r="K965" s="20">
        <f>IF(FluxoCaixa1013151419[[#This Row],[Movimento ]]="Saldo Inicial",FluxoCaixa1013151419[[#This Row],[R$ (Valores)]],K964+FluxoCaixa1013151419[[#This Row],[Valores Receitas / Despesas]])</f>
        <v>21880.930000000008</v>
      </c>
      <c r="L965" s="5">
        <f>IF(FluxoCaixa1013151419[[#This Row],[Entrada / Saída]]="Saída",FluxoCaixa1013151419[[#This Row],[R$ (Valores)]]*-1,FluxoCaixa1013151419[[#This Row],[R$ (Valores)]])</f>
        <v>0</v>
      </c>
    </row>
    <row r="966" spans="2:12">
      <c r="B966" s="48"/>
      <c r="C966" s="48"/>
      <c r="D966" s="16"/>
      <c r="E966" s="48"/>
      <c r="F966" s="17"/>
      <c r="G966" s="17"/>
      <c r="H966" s="17"/>
      <c r="I966" s="21"/>
      <c r="J966" s="17"/>
      <c r="K966" s="20">
        <f>IF(FluxoCaixa1013151419[[#This Row],[Movimento ]]="Saldo Inicial",FluxoCaixa1013151419[[#This Row],[R$ (Valores)]],K965+FluxoCaixa1013151419[[#This Row],[Valores Receitas / Despesas]])</f>
        <v>21880.930000000008</v>
      </c>
      <c r="L966" s="5">
        <f>IF(FluxoCaixa1013151419[[#This Row],[Entrada / Saída]]="Saída",FluxoCaixa1013151419[[#This Row],[R$ (Valores)]]*-1,FluxoCaixa1013151419[[#This Row],[R$ (Valores)]])</f>
        <v>0</v>
      </c>
    </row>
    <row r="967" spans="2:12">
      <c r="B967" s="48"/>
      <c r="C967" s="48"/>
      <c r="D967" s="16"/>
      <c r="E967" s="48"/>
      <c r="F967" s="17"/>
      <c r="G967" s="17"/>
      <c r="H967" s="17"/>
      <c r="I967" s="21"/>
      <c r="J967" s="17"/>
      <c r="K967" s="20">
        <f>IF(FluxoCaixa1013151419[[#This Row],[Movimento ]]="Saldo Inicial",FluxoCaixa1013151419[[#This Row],[R$ (Valores)]],K966+FluxoCaixa1013151419[[#This Row],[Valores Receitas / Despesas]])</f>
        <v>21880.930000000008</v>
      </c>
      <c r="L967" s="5">
        <f>IF(FluxoCaixa1013151419[[#This Row],[Entrada / Saída]]="Saída",FluxoCaixa1013151419[[#This Row],[R$ (Valores)]]*-1,FluxoCaixa1013151419[[#This Row],[R$ (Valores)]])</f>
        <v>0</v>
      </c>
    </row>
    <row r="968" spans="2:12">
      <c r="B968" s="48"/>
      <c r="C968" s="48"/>
      <c r="D968" s="16"/>
      <c r="E968" s="48"/>
      <c r="F968" s="17"/>
      <c r="G968" s="17"/>
      <c r="H968" s="17"/>
      <c r="I968" s="21"/>
      <c r="J968" s="17"/>
      <c r="K968" s="20">
        <f>IF(FluxoCaixa1013151419[[#This Row],[Movimento ]]="Saldo Inicial",FluxoCaixa1013151419[[#This Row],[R$ (Valores)]],K967+FluxoCaixa1013151419[[#This Row],[Valores Receitas / Despesas]])</f>
        <v>21880.930000000008</v>
      </c>
      <c r="L968" s="5">
        <f>IF(FluxoCaixa1013151419[[#This Row],[Entrada / Saída]]="Saída",FluxoCaixa1013151419[[#This Row],[R$ (Valores)]]*-1,FluxoCaixa1013151419[[#This Row],[R$ (Valores)]])</f>
        <v>0</v>
      </c>
    </row>
    <row r="969" spans="2:12">
      <c r="B969" s="48"/>
      <c r="C969" s="48"/>
      <c r="D969" s="16"/>
      <c r="E969" s="48"/>
      <c r="F969" s="17"/>
      <c r="G969" s="17"/>
      <c r="H969" s="17"/>
      <c r="I969" s="21"/>
      <c r="J969" s="17"/>
      <c r="K969" s="20">
        <f>IF(FluxoCaixa1013151419[[#This Row],[Movimento ]]="Saldo Inicial",FluxoCaixa1013151419[[#This Row],[R$ (Valores)]],K968+FluxoCaixa1013151419[[#This Row],[Valores Receitas / Despesas]])</f>
        <v>21880.930000000008</v>
      </c>
      <c r="L969" s="5">
        <f>IF(FluxoCaixa1013151419[[#This Row],[Entrada / Saída]]="Saída",FluxoCaixa1013151419[[#This Row],[R$ (Valores)]]*-1,FluxoCaixa1013151419[[#This Row],[R$ (Valores)]])</f>
        <v>0</v>
      </c>
    </row>
    <row r="970" spans="2:12">
      <c r="B970" s="48"/>
      <c r="C970" s="48"/>
      <c r="D970" s="16"/>
      <c r="E970" s="48"/>
      <c r="F970" s="17"/>
      <c r="G970" s="17"/>
      <c r="H970" s="17"/>
      <c r="I970" s="21"/>
      <c r="K970" s="20">
        <f>IF(FluxoCaixa1013151419[[#This Row],[Movimento ]]="Saldo Inicial",FluxoCaixa1013151419[[#This Row],[R$ (Valores)]],K969+FluxoCaixa1013151419[[#This Row],[Valores Receitas / Despesas]])</f>
        <v>21880.930000000008</v>
      </c>
      <c r="L970" s="5">
        <f>IF(FluxoCaixa1013151419[[#This Row],[Entrada / Saída]]="Saída",FluxoCaixa1013151419[[#This Row],[R$ (Valores)]]*-1,FluxoCaixa1013151419[[#This Row],[R$ (Valores)]])</f>
        <v>0</v>
      </c>
    </row>
    <row r="971" spans="2:12">
      <c r="B971" s="48"/>
      <c r="C971" s="48"/>
      <c r="D971" s="16"/>
      <c r="E971" s="48"/>
      <c r="F971" s="17"/>
      <c r="G971" s="17"/>
      <c r="H971" s="17"/>
      <c r="I971" s="21"/>
      <c r="J971" s="17"/>
      <c r="K971" s="20">
        <f>IF(FluxoCaixa1013151419[[#This Row],[Movimento ]]="Saldo Inicial",FluxoCaixa1013151419[[#This Row],[R$ (Valores)]],K970+FluxoCaixa1013151419[[#This Row],[Valores Receitas / Despesas]])</f>
        <v>21880.930000000008</v>
      </c>
      <c r="L971" s="5">
        <f>IF(FluxoCaixa1013151419[[#This Row],[Entrada / Saída]]="Saída",FluxoCaixa1013151419[[#This Row],[R$ (Valores)]]*-1,FluxoCaixa1013151419[[#This Row],[R$ (Valores)]])</f>
        <v>0</v>
      </c>
    </row>
    <row r="972" spans="2:12">
      <c r="B972" s="48"/>
      <c r="C972" s="48"/>
      <c r="D972" s="16"/>
      <c r="E972" s="48"/>
      <c r="F972" s="17"/>
      <c r="G972" s="17"/>
      <c r="H972" s="17"/>
      <c r="I972" s="21"/>
      <c r="J972" s="17"/>
      <c r="K972" s="20">
        <f>IF(FluxoCaixa1013151419[[#This Row],[Movimento ]]="Saldo Inicial",FluxoCaixa1013151419[[#This Row],[R$ (Valores)]],K971+FluxoCaixa1013151419[[#This Row],[Valores Receitas / Despesas]])</f>
        <v>21880.930000000008</v>
      </c>
      <c r="L972" s="5">
        <f>IF(FluxoCaixa1013151419[[#This Row],[Entrada / Saída]]="Saída",FluxoCaixa1013151419[[#This Row],[R$ (Valores)]]*-1,FluxoCaixa1013151419[[#This Row],[R$ (Valores)]])</f>
        <v>0</v>
      </c>
    </row>
    <row r="973" spans="2:12">
      <c r="B973" s="48"/>
      <c r="C973" s="48"/>
      <c r="D973" s="16"/>
      <c r="E973" s="48"/>
      <c r="F973" s="17"/>
      <c r="G973" s="17"/>
      <c r="H973" s="17"/>
      <c r="I973" s="21"/>
      <c r="J973" s="17"/>
      <c r="K973" s="20">
        <f>IF(FluxoCaixa1013151419[[#This Row],[Movimento ]]="Saldo Inicial",FluxoCaixa1013151419[[#This Row],[R$ (Valores)]],K972+FluxoCaixa1013151419[[#This Row],[Valores Receitas / Despesas]])</f>
        <v>21880.930000000008</v>
      </c>
      <c r="L973" s="5">
        <f>IF(FluxoCaixa1013151419[[#This Row],[Entrada / Saída]]="Saída",FluxoCaixa1013151419[[#This Row],[R$ (Valores)]]*-1,FluxoCaixa1013151419[[#This Row],[R$ (Valores)]])</f>
        <v>0</v>
      </c>
    </row>
    <row r="974" spans="2:12">
      <c r="B974" s="48"/>
      <c r="C974" s="48"/>
      <c r="D974" s="16"/>
      <c r="E974" s="48"/>
      <c r="F974" s="17"/>
      <c r="G974" s="17"/>
      <c r="H974" s="17"/>
      <c r="I974" s="21"/>
      <c r="J974" s="17"/>
      <c r="K974" s="20">
        <f>IF(FluxoCaixa1013151419[[#This Row],[Movimento ]]="Saldo Inicial",FluxoCaixa1013151419[[#This Row],[R$ (Valores)]],K973+FluxoCaixa1013151419[[#This Row],[Valores Receitas / Despesas]])</f>
        <v>21880.930000000008</v>
      </c>
      <c r="L974" s="5">
        <f>IF(FluxoCaixa1013151419[[#This Row],[Entrada / Saída]]="Saída",FluxoCaixa1013151419[[#This Row],[R$ (Valores)]]*-1,FluxoCaixa1013151419[[#This Row],[R$ (Valores)]])</f>
        <v>0</v>
      </c>
    </row>
    <row r="975" spans="2:12">
      <c r="B975" s="48"/>
      <c r="C975" s="48"/>
      <c r="D975" s="16"/>
      <c r="E975" s="48"/>
      <c r="F975" s="17"/>
      <c r="G975" s="17"/>
      <c r="H975" s="17"/>
      <c r="I975" s="21"/>
      <c r="J975" s="17"/>
      <c r="K975" s="20">
        <f>IF(FluxoCaixa1013151419[[#This Row],[Movimento ]]="Saldo Inicial",FluxoCaixa1013151419[[#This Row],[R$ (Valores)]],K974+FluxoCaixa1013151419[[#This Row],[Valores Receitas / Despesas]])</f>
        <v>21880.930000000008</v>
      </c>
      <c r="L975" s="5">
        <f>IF(FluxoCaixa1013151419[[#This Row],[Entrada / Saída]]="Saída",FluxoCaixa1013151419[[#This Row],[R$ (Valores)]]*-1,FluxoCaixa1013151419[[#This Row],[R$ (Valores)]])</f>
        <v>0</v>
      </c>
    </row>
    <row r="976" spans="2:12">
      <c r="B976" s="48"/>
      <c r="C976" s="48"/>
      <c r="D976" s="16"/>
      <c r="E976" s="48"/>
      <c r="F976" s="17"/>
      <c r="G976" s="17"/>
      <c r="H976" s="17"/>
      <c r="I976" s="21"/>
      <c r="J976" s="17"/>
      <c r="K976" s="20">
        <f>IF(FluxoCaixa1013151419[[#This Row],[Movimento ]]="Saldo Inicial",FluxoCaixa1013151419[[#This Row],[R$ (Valores)]],K975+FluxoCaixa1013151419[[#This Row],[Valores Receitas / Despesas]])</f>
        <v>21880.930000000008</v>
      </c>
      <c r="L976" s="5">
        <f>IF(FluxoCaixa1013151419[[#This Row],[Entrada / Saída]]="Saída",FluxoCaixa1013151419[[#This Row],[R$ (Valores)]]*-1,FluxoCaixa1013151419[[#This Row],[R$ (Valores)]])</f>
        <v>0</v>
      </c>
    </row>
    <row r="977" spans="2:12">
      <c r="B977" s="48"/>
      <c r="C977" s="48"/>
      <c r="D977" s="16"/>
      <c r="E977" s="48"/>
      <c r="F977" s="17"/>
      <c r="G977" s="17"/>
      <c r="H977" s="17"/>
      <c r="I977" s="21"/>
      <c r="J977" s="17"/>
      <c r="K977" s="20">
        <f>IF(FluxoCaixa1013151419[[#This Row],[Movimento ]]="Saldo Inicial",FluxoCaixa1013151419[[#This Row],[R$ (Valores)]],K976+FluxoCaixa1013151419[[#This Row],[Valores Receitas / Despesas]])</f>
        <v>21880.930000000008</v>
      </c>
      <c r="L977" s="5">
        <f>IF(FluxoCaixa1013151419[[#This Row],[Entrada / Saída]]="Saída",FluxoCaixa1013151419[[#This Row],[R$ (Valores)]]*-1,FluxoCaixa1013151419[[#This Row],[R$ (Valores)]])</f>
        <v>0</v>
      </c>
    </row>
    <row r="978" spans="2:12">
      <c r="B978" s="48"/>
      <c r="C978" s="48"/>
      <c r="D978" s="16"/>
      <c r="E978" s="48"/>
      <c r="F978" s="17"/>
      <c r="G978" s="17"/>
      <c r="H978" s="17"/>
      <c r="I978" s="21"/>
      <c r="J978" s="17"/>
      <c r="K978" s="20">
        <f>IF(FluxoCaixa1013151419[[#This Row],[Movimento ]]="Saldo Inicial",FluxoCaixa1013151419[[#This Row],[R$ (Valores)]],K977+FluxoCaixa1013151419[[#This Row],[Valores Receitas / Despesas]])</f>
        <v>21880.930000000008</v>
      </c>
      <c r="L978" s="5">
        <f>IF(FluxoCaixa1013151419[[#This Row],[Entrada / Saída]]="Saída",FluxoCaixa1013151419[[#This Row],[R$ (Valores)]]*-1,FluxoCaixa1013151419[[#This Row],[R$ (Valores)]])</f>
        <v>0</v>
      </c>
    </row>
    <row r="979" spans="2:12">
      <c r="B979" s="48"/>
      <c r="C979" s="48"/>
      <c r="D979" s="16"/>
      <c r="E979" s="48"/>
      <c r="F979" s="17"/>
      <c r="G979" s="17"/>
      <c r="H979" s="17"/>
      <c r="I979" s="21"/>
      <c r="J979" s="17"/>
      <c r="K979" s="20">
        <f>IF(FluxoCaixa1013151419[[#This Row],[Movimento ]]="Saldo Inicial",FluxoCaixa1013151419[[#This Row],[R$ (Valores)]],K978+FluxoCaixa1013151419[[#This Row],[Valores Receitas / Despesas]])</f>
        <v>21880.930000000008</v>
      </c>
      <c r="L979" s="5">
        <f>IF(FluxoCaixa1013151419[[#This Row],[Entrada / Saída]]="Saída",FluxoCaixa1013151419[[#This Row],[R$ (Valores)]]*-1,FluxoCaixa1013151419[[#This Row],[R$ (Valores)]])</f>
        <v>0</v>
      </c>
    </row>
    <row r="980" spans="2:12">
      <c r="B980" s="48"/>
      <c r="C980" s="48"/>
      <c r="D980" s="16"/>
      <c r="E980" s="48"/>
      <c r="F980" s="17"/>
      <c r="G980" s="17"/>
      <c r="H980" s="17"/>
      <c r="I980" s="21"/>
      <c r="J980" s="17"/>
      <c r="K980" s="20">
        <f>IF(FluxoCaixa1013151419[[#This Row],[Movimento ]]="Saldo Inicial",FluxoCaixa1013151419[[#This Row],[R$ (Valores)]],K979+FluxoCaixa1013151419[[#This Row],[Valores Receitas / Despesas]])</f>
        <v>21880.930000000008</v>
      </c>
      <c r="L980" s="5">
        <f>IF(FluxoCaixa1013151419[[#This Row],[Entrada / Saída]]="Saída",FluxoCaixa1013151419[[#This Row],[R$ (Valores)]]*-1,FluxoCaixa1013151419[[#This Row],[R$ (Valores)]])</f>
        <v>0</v>
      </c>
    </row>
    <row r="981" spans="2:12">
      <c r="B981" s="48"/>
      <c r="C981" s="48"/>
      <c r="D981" s="16"/>
      <c r="E981" s="48"/>
      <c r="F981" s="17"/>
      <c r="G981" s="17"/>
      <c r="H981" s="17"/>
      <c r="I981" s="21"/>
      <c r="J981" s="17"/>
      <c r="K981" s="20">
        <f>IF(FluxoCaixa1013151419[[#This Row],[Movimento ]]="Saldo Inicial",FluxoCaixa1013151419[[#This Row],[R$ (Valores)]],K980+FluxoCaixa1013151419[[#This Row],[Valores Receitas / Despesas]])</f>
        <v>21880.930000000008</v>
      </c>
      <c r="L981" s="5">
        <f>IF(FluxoCaixa1013151419[[#This Row],[Entrada / Saída]]="Saída",FluxoCaixa1013151419[[#This Row],[R$ (Valores)]]*-1,FluxoCaixa1013151419[[#This Row],[R$ (Valores)]])</f>
        <v>0</v>
      </c>
    </row>
    <row r="982" spans="2:12">
      <c r="B982" s="48"/>
      <c r="C982" s="48"/>
      <c r="D982" s="16"/>
      <c r="E982" s="48"/>
      <c r="F982" s="17"/>
      <c r="G982" s="17"/>
      <c r="H982" s="17"/>
      <c r="I982" s="21"/>
      <c r="J982" s="17"/>
      <c r="K982" s="20">
        <f>IF(FluxoCaixa1013151419[[#This Row],[Movimento ]]="Saldo Inicial",FluxoCaixa1013151419[[#This Row],[R$ (Valores)]],K981+FluxoCaixa1013151419[[#This Row],[Valores Receitas / Despesas]])</f>
        <v>21880.930000000008</v>
      </c>
      <c r="L982" s="5">
        <f>IF(FluxoCaixa1013151419[[#This Row],[Entrada / Saída]]="Saída",FluxoCaixa1013151419[[#This Row],[R$ (Valores)]]*-1,FluxoCaixa1013151419[[#This Row],[R$ (Valores)]])</f>
        <v>0</v>
      </c>
    </row>
    <row r="983" spans="2:12">
      <c r="B983" s="48"/>
      <c r="C983" s="48"/>
      <c r="D983" s="16"/>
      <c r="E983" s="48"/>
      <c r="F983" s="17"/>
      <c r="G983" s="17"/>
      <c r="H983" s="17"/>
      <c r="I983" s="21"/>
      <c r="J983" s="17"/>
      <c r="K983" s="20">
        <f>IF(FluxoCaixa1013151419[[#This Row],[Movimento ]]="Saldo Inicial",FluxoCaixa1013151419[[#This Row],[R$ (Valores)]],K982+FluxoCaixa1013151419[[#This Row],[Valores Receitas / Despesas]])</f>
        <v>21880.930000000008</v>
      </c>
      <c r="L983" s="5">
        <f>IF(FluxoCaixa1013151419[[#This Row],[Entrada / Saída]]="Saída",FluxoCaixa1013151419[[#This Row],[R$ (Valores)]]*-1,FluxoCaixa1013151419[[#This Row],[R$ (Valores)]])</f>
        <v>0</v>
      </c>
    </row>
    <row r="984" spans="2:12">
      <c r="B984" s="48"/>
      <c r="C984" s="48"/>
      <c r="D984" s="16"/>
      <c r="E984" s="48"/>
      <c r="F984" s="17"/>
      <c r="G984" s="17"/>
      <c r="H984" s="17"/>
      <c r="I984" s="21"/>
      <c r="J984" s="17"/>
      <c r="K984" s="20">
        <f>IF(FluxoCaixa1013151419[[#This Row],[Movimento ]]="Saldo Inicial",FluxoCaixa1013151419[[#This Row],[R$ (Valores)]],K983+FluxoCaixa1013151419[[#This Row],[Valores Receitas / Despesas]])</f>
        <v>21880.930000000008</v>
      </c>
      <c r="L984" s="5">
        <f>IF(FluxoCaixa1013151419[[#This Row],[Entrada / Saída]]="Saída",FluxoCaixa1013151419[[#This Row],[R$ (Valores)]]*-1,FluxoCaixa1013151419[[#This Row],[R$ (Valores)]])</f>
        <v>0</v>
      </c>
    </row>
    <row r="985" spans="2:12">
      <c r="B985" s="48"/>
      <c r="C985" s="48"/>
      <c r="D985" s="16"/>
      <c r="E985" s="48"/>
      <c r="F985" s="17"/>
      <c r="G985" s="17"/>
      <c r="H985" s="17"/>
      <c r="I985" s="21"/>
      <c r="J985" s="17"/>
      <c r="K985" s="20">
        <f>IF(FluxoCaixa1013151419[[#This Row],[Movimento ]]="Saldo Inicial",FluxoCaixa1013151419[[#This Row],[R$ (Valores)]],K984+FluxoCaixa1013151419[[#This Row],[Valores Receitas / Despesas]])</f>
        <v>21880.930000000008</v>
      </c>
      <c r="L985" s="5">
        <f>IF(FluxoCaixa1013151419[[#This Row],[Entrada / Saída]]="Saída",FluxoCaixa1013151419[[#This Row],[R$ (Valores)]]*-1,FluxoCaixa1013151419[[#This Row],[R$ (Valores)]])</f>
        <v>0</v>
      </c>
    </row>
    <row r="986" spans="2:12">
      <c r="B986" s="48"/>
      <c r="C986" s="48"/>
      <c r="D986" s="16"/>
      <c r="E986" s="48"/>
      <c r="F986" s="17"/>
      <c r="G986" s="17"/>
      <c r="H986" s="17"/>
      <c r="I986" s="21"/>
      <c r="J986" s="17"/>
      <c r="K986" s="20">
        <f>IF(FluxoCaixa1013151419[[#This Row],[Movimento ]]="Saldo Inicial",FluxoCaixa1013151419[[#This Row],[R$ (Valores)]],K985+FluxoCaixa1013151419[[#This Row],[Valores Receitas / Despesas]])</f>
        <v>21880.930000000008</v>
      </c>
      <c r="L986" s="5">
        <f>IF(FluxoCaixa1013151419[[#This Row],[Entrada / Saída]]="Saída",FluxoCaixa1013151419[[#This Row],[R$ (Valores)]]*-1,FluxoCaixa1013151419[[#This Row],[R$ (Valores)]])</f>
        <v>0</v>
      </c>
    </row>
    <row r="987" spans="2:12">
      <c r="B987" s="48"/>
      <c r="C987" s="48"/>
      <c r="D987" s="16"/>
      <c r="E987" s="48"/>
      <c r="F987" s="17"/>
      <c r="G987" s="17"/>
      <c r="H987" s="17"/>
      <c r="I987" s="21"/>
      <c r="J987" s="17"/>
      <c r="K987" s="20">
        <f>IF(FluxoCaixa1013151419[[#This Row],[Movimento ]]="Saldo Inicial",FluxoCaixa1013151419[[#This Row],[R$ (Valores)]],K986+FluxoCaixa1013151419[[#This Row],[Valores Receitas / Despesas]])</f>
        <v>21880.930000000008</v>
      </c>
      <c r="L987" s="5">
        <f>IF(FluxoCaixa1013151419[[#This Row],[Entrada / Saída]]="Saída",FluxoCaixa1013151419[[#This Row],[R$ (Valores)]]*-1,FluxoCaixa1013151419[[#This Row],[R$ (Valores)]])</f>
        <v>0</v>
      </c>
    </row>
    <row r="988" spans="2:12">
      <c r="B988" s="48"/>
      <c r="C988" s="48"/>
      <c r="D988" s="16"/>
      <c r="E988" s="48"/>
      <c r="F988" s="17"/>
      <c r="G988" s="17"/>
      <c r="H988" s="17"/>
      <c r="I988" s="21"/>
      <c r="J988" s="17"/>
      <c r="K988" s="20">
        <f>IF(FluxoCaixa1013151419[[#This Row],[Movimento ]]="Saldo Inicial",FluxoCaixa1013151419[[#This Row],[R$ (Valores)]],K987+FluxoCaixa1013151419[[#This Row],[Valores Receitas / Despesas]])</f>
        <v>21880.930000000008</v>
      </c>
      <c r="L988" s="5">
        <f>IF(FluxoCaixa1013151419[[#This Row],[Entrada / Saída]]="Saída",FluxoCaixa1013151419[[#This Row],[R$ (Valores)]]*-1,FluxoCaixa1013151419[[#This Row],[R$ (Valores)]])</f>
        <v>0</v>
      </c>
    </row>
    <row r="989" spans="2:12">
      <c r="B989" s="48"/>
      <c r="C989" s="48"/>
      <c r="D989" s="16"/>
      <c r="E989" s="48"/>
      <c r="F989" s="17"/>
      <c r="G989" s="17"/>
      <c r="H989" s="17"/>
      <c r="I989" s="21"/>
      <c r="J989" s="17"/>
      <c r="K989" s="20">
        <f>IF(FluxoCaixa1013151419[[#This Row],[Movimento ]]="Saldo Inicial",FluxoCaixa1013151419[[#This Row],[R$ (Valores)]],K988+FluxoCaixa1013151419[[#This Row],[Valores Receitas / Despesas]])</f>
        <v>21880.930000000008</v>
      </c>
      <c r="L989" s="5">
        <f>IF(FluxoCaixa1013151419[[#This Row],[Entrada / Saída]]="Saída",FluxoCaixa1013151419[[#This Row],[R$ (Valores)]]*-1,FluxoCaixa1013151419[[#This Row],[R$ (Valores)]])</f>
        <v>0</v>
      </c>
    </row>
    <row r="990" spans="2:12">
      <c r="B990" s="48"/>
      <c r="C990" s="48"/>
      <c r="D990" s="16"/>
      <c r="E990" s="48"/>
      <c r="F990" s="17"/>
      <c r="G990" s="17"/>
      <c r="H990" s="17"/>
      <c r="I990" s="21"/>
      <c r="J990" s="17"/>
      <c r="K990" s="20">
        <f>IF(FluxoCaixa1013151419[[#This Row],[Movimento ]]="Saldo Inicial",FluxoCaixa1013151419[[#This Row],[R$ (Valores)]],K989+FluxoCaixa1013151419[[#This Row],[Valores Receitas / Despesas]])</f>
        <v>21880.930000000008</v>
      </c>
      <c r="L990" s="5">
        <f>IF(FluxoCaixa1013151419[[#This Row],[Entrada / Saída]]="Saída",FluxoCaixa1013151419[[#This Row],[R$ (Valores)]]*-1,FluxoCaixa1013151419[[#This Row],[R$ (Valores)]])</f>
        <v>0</v>
      </c>
    </row>
    <row r="991" spans="2:12">
      <c r="B991" s="48"/>
      <c r="C991" s="48"/>
      <c r="D991" s="16"/>
      <c r="E991" s="48"/>
      <c r="F991" s="17"/>
      <c r="G991" s="17"/>
      <c r="H991" s="17"/>
      <c r="I991" s="21"/>
      <c r="J991" s="17"/>
      <c r="K991" s="20">
        <f>IF(FluxoCaixa1013151419[[#This Row],[Movimento ]]="Saldo Inicial",FluxoCaixa1013151419[[#This Row],[R$ (Valores)]],K990+FluxoCaixa1013151419[[#This Row],[Valores Receitas / Despesas]])</f>
        <v>21880.930000000008</v>
      </c>
      <c r="L991" s="5">
        <f>IF(FluxoCaixa1013151419[[#This Row],[Entrada / Saída]]="Saída",FluxoCaixa1013151419[[#This Row],[R$ (Valores)]]*-1,FluxoCaixa1013151419[[#This Row],[R$ (Valores)]])</f>
        <v>0</v>
      </c>
    </row>
    <row r="992" spans="2:12">
      <c r="B992" s="48"/>
      <c r="C992" s="48"/>
      <c r="D992" s="16"/>
      <c r="E992" s="48"/>
      <c r="F992" s="17"/>
      <c r="G992" s="17"/>
      <c r="H992" s="17"/>
      <c r="I992" s="21"/>
      <c r="J992" s="17"/>
      <c r="K992" s="20">
        <f>IF(FluxoCaixa1013151419[[#This Row],[Movimento ]]="Saldo Inicial",FluxoCaixa1013151419[[#This Row],[R$ (Valores)]],K991+FluxoCaixa1013151419[[#This Row],[Valores Receitas / Despesas]])</f>
        <v>21880.930000000008</v>
      </c>
      <c r="L992" s="5">
        <f>IF(FluxoCaixa1013151419[[#This Row],[Entrada / Saída]]="Saída",FluxoCaixa1013151419[[#This Row],[R$ (Valores)]]*-1,FluxoCaixa1013151419[[#This Row],[R$ (Valores)]])</f>
        <v>0</v>
      </c>
    </row>
    <row r="993" spans="2:12">
      <c r="B993" s="48"/>
      <c r="C993" s="48"/>
      <c r="D993" s="16"/>
      <c r="E993" s="48"/>
      <c r="F993" s="17"/>
      <c r="G993" s="17"/>
      <c r="H993" s="17"/>
      <c r="I993" s="21"/>
      <c r="J993" s="17"/>
      <c r="K993" s="20">
        <f>IF(FluxoCaixa1013151419[[#This Row],[Movimento ]]="Saldo Inicial",FluxoCaixa1013151419[[#This Row],[R$ (Valores)]],K992+FluxoCaixa1013151419[[#This Row],[Valores Receitas / Despesas]])</f>
        <v>21880.930000000008</v>
      </c>
      <c r="L993" s="5">
        <f>IF(FluxoCaixa1013151419[[#This Row],[Entrada / Saída]]="Saída",FluxoCaixa1013151419[[#This Row],[R$ (Valores)]]*-1,FluxoCaixa1013151419[[#This Row],[R$ (Valores)]])</f>
        <v>0</v>
      </c>
    </row>
    <row r="994" spans="2:12">
      <c r="B994" s="48"/>
      <c r="C994" s="48"/>
      <c r="D994" s="16"/>
      <c r="E994" s="48"/>
      <c r="F994" s="17"/>
      <c r="G994" s="17"/>
      <c r="H994" s="17"/>
      <c r="I994" s="21"/>
      <c r="J994" s="17"/>
      <c r="K994" s="20">
        <f>IF(FluxoCaixa1013151419[[#This Row],[Movimento ]]="Saldo Inicial",FluxoCaixa1013151419[[#This Row],[R$ (Valores)]],K993+FluxoCaixa1013151419[[#This Row],[Valores Receitas / Despesas]])</f>
        <v>21880.930000000008</v>
      </c>
      <c r="L994" s="5">
        <f>IF(FluxoCaixa1013151419[[#This Row],[Entrada / Saída]]="Saída",FluxoCaixa1013151419[[#This Row],[R$ (Valores)]]*-1,FluxoCaixa1013151419[[#This Row],[R$ (Valores)]])</f>
        <v>0</v>
      </c>
    </row>
    <row r="995" spans="2:12">
      <c r="B995" s="48"/>
      <c r="C995" s="48"/>
      <c r="D995" s="16"/>
      <c r="E995" s="48"/>
      <c r="F995" s="17"/>
      <c r="G995" s="17"/>
      <c r="H995" s="17"/>
      <c r="I995" s="21"/>
      <c r="J995" s="17"/>
      <c r="K995" s="20">
        <f>IF(FluxoCaixa1013151419[[#This Row],[Movimento ]]="Saldo Inicial",FluxoCaixa1013151419[[#This Row],[R$ (Valores)]],K994+FluxoCaixa1013151419[[#This Row],[Valores Receitas / Despesas]])</f>
        <v>21880.930000000008</v>
      </c>
      <c r="L995" s="5">
        <f>IF(FluxoCaixa1013151419[[#This Row],[Entrada / Saída]]="Saída",FluxoCaixa1013151419[[#This Row],[R$ (Valores)]]*-1,FluxoCaixa1013151419[[#This Row],[R$ (Valores)]])</f>
        <v>0</v>
      </c>
    </row>
    <row r="996" spans="2:12">
      <c r="B996" s="48"/>
      <c r="C996" s="48"/>
      <c r="D996" s="16"/>
      <c r="E996" s="48"/>
      <c r="F996" s="17"/>
      <c r="G996" s="17"/>
      <c r="H996" s="17"/>
      <c r="I996" s="21"/>
      <c r="J996" s="17"/>
      <c r="K996" s="20">
        <f>IF(FluxoCaixa1013151419[[#This Row],[Movimento ]]="Saldo Inicial",FluxoCaixa1013151419[[#This Row],[R$ (Valores)]],K995+FluxoCaixa1013151419[[#This Row],[Valores Receitas / Despesas]])</f>
        <v>21880.930000000008</v>
      </c>
      <c r="L996" s="5">
        <f>IF(FluxoCaixa1013151419[[#This Row],[Entrada / Saída]]="Saída",FluxoCaixa1013151419[[#This Row],[R$ (Valores)]]*-1,FluxoCaixa1013151419[[#This Row],[R$ (Valores)]])</f>
        <v>0</v>
      </c>
    </row>
    <row r="997" spans="2:12">
      <c r="B997" s="48"/>
      <c r="C997" s="48"/>
      <c r="D997" s="16"/>
      <c r="E997" s="48"/>
      <c r="F997" s="17"/>
      <c r="G997" s="17"/>
      <c r="H997" s="17"/>
      <c r="I997" s="21"/>
      <c r="J997" s="17"/>
      <c r="K997" s="20">
        <f>IF(FluxoCaixa1013151419[[#This Row],[Movimento ]]="Saldo Inicial",FluxoCaixa1013151419[[#This Row],[R$ (Valores)]],K996+FluxoCaixa1013151419[[#This Row],[Valores Receitas / Despesas]])</f>
        <v>21880.930000000008</v>
      </c>
      <c r="L997" s="5">
        <f>IF(FluxoCaixa1013151419[[#This Row],[Entrada / Saída]]="Saída",FluxoCaixa1013151419[[#This Row],[R$ (Valores)]]*-1,FluxoCaixa1013151419[[#This Row],[R$ (Valores)]])</f>
        <v>0</v>
      </c>
    </row>
    <row r="998" spans="2:12">
      <c r="B998" s="48"/>
      <c r="C998" s="48"/>
      <c r="D998" s="16"/>
      <c r="E998" s="48"/>
      <c r="F998" s="17"/>
      <c r="G998" s="17"/>
      <c r="H998" s="17"/>
      <c r="I998" s="21"/>
      <c r="J998" s="17"/>
      <c r="K998" s="20">
        <f>IF(FluxoCaixa1013151419[[#This Row],[Movimento ]]="Saldo Inicial",FluxoCaixa1013151419[[#This Row],[R$ (Valores)]],K997+FluxoCaixa1013151419[[#This Row],[Valores Receitas / Despesas]])</f>
        <v>21880.930000000008</v>
      </c>
      <c r="L998" s="5">
        <f>IF(FluxoCaixa1013151419[[#This Row],[Entrada / Saída]]="Saída",FluxoCaixa1013151419[[#This Row],[R$ (Valores)]]*-1,FluxoCaixa1013151419[[#This Row],[R$ (Valores)]])</f>
        <v>0</v>
      </c>
    </row>
    <row r="999" spans="2:12">
      <c r="B999" s="48"/>
      <c r="C999" s="48"/>
      <c r="D999" s="16"/>
      <c r="E999" s="48"/>
      <c r="F999" s="17"/>
      <c r="G999" s="17"/>
      <c r="H999" s="17"/>
      <c r="I999" s="21"/>
      <c r="J999" s="17"/>
      <c r="K999" s="20">
        <f>IF(FluxoCaixa1013151419[[#This Row],[Movimento ]]="Saldo Inicial",FluxoCaixa1013151419[[#This Row],[R$ (Valores)]],K998+FluxoCaixa1013151419[[#This Row],[Valores Receitas / Despesas]])</f>
        <v>21880.930000000008</v>
      </c>
      <c r="L999" s="5">
        <f>IF(FluxoCaixa1013151419[[#This Row],[Entrada / Saída]]="Saída",FluxoCaixa1013151419[[#This Row],[R$ (Valores)]]*-1,FluxoCaixa1013151419[[#This Row],[R$ (Valores)]])</f>
        <v>0</v>
      </c>
    </row>
    <row r="1000" spans="2:12">
      <c r="B1000" s="48"/>
      <c r="C1000" s="48"/>
      <c r="D1000" s="16"/>
      <c r="E1000" s="48"/>
      <c r="F1000" s="17"/>
      <c r="G1000" s="17"/>
      <c r="H1000" s="17"/>
      <c r="I1000" s="21"/>
      <c r="J1000" s="17"/>
      <c r="K1000" s="20">
        <f>IF(FluxoCaixa1013151419[[#This Row],[Movimento ]]="Saldo Inicial",FluxoCaixa1013151419[[#This Row],[R$ (Valores)]],K999+FluxoCaixa1013151419[[#This Row],[Valores Receitas / Despesas]])</f>
        <v>21880.930000000008</v>
      </c>
      <c r="L1000" s="5">
        <f>IF(FluxoCaixa1013151419[[#This Row],[Entrada / Saída]]="Saída",FluxoCaixa1013151419[[#This Row],[R$ (Valores)]]*-1,FluxoCaixa1013151419[[#This Row],[R$ (Valores)]])</f>
        <v>0</v>
      </c>
    </row>
    <row r="1001" spans="2:12">
      <c r="B1001" s="48"/>
      <c r="C1001" s="48"/>
      <c r="D1001" s="16"/>
      <c r="E1001" s="48"/>
      <c r="F1001" s="17"/>
      <c r="G1001" s="17"/>
      <c r="H1001" s="17"/>
      <c r="I1001" s="21"/>
      <c r="J1001" s="17"/>
      <c r="K1001" s="20">
        <f>IF(FluxoCaixa1013151419[[#This Row],[Movimento ]]="Saldo Inicial",FluxoCaixa1013151419[[#This Row],[R$ (Valores)]],K1000+FluxoCaixa1013151419[[#This Row],[Valores Receitas / Despesas]])</f>
        <v>21880.930000000008</v>
      </c>
      <c r="L1001" s="5">
        <f>IF(FluxoCaixa1013151419[[#This Row],[Entrada / Saída]]="Saída",FluxoCaixa1013151419[[#This Row],[R$ (Valores)]]*-1,FluxoCaixa1013151419[[#This Row],[R$ (Valores)]])</f>
        <v>0</v>
      </c>
    </row>
    <row r="1002" spans="2:12">
      <c r="B1002" s="48"/>
      <c r="C1002" s="48"/>
      <c r="D1002" s="16"/>
      <c r="E1002" s="48"/>
      <c r="F1002" s="17"/>
      <c r="G1002" s="17"/>
      <c r="H1002" s="17"/>
      <c r="I1002" s="21"/>
      <c r="J1002" s="17"/>
      <c r="K1002" s="20">
        <f>IF(FluxoCaixa1013151419[[#This Row],[Movimento ]]="Saldo Inicial",FluxoCaixa1013151419[[#This Row],[R$ (Valores)]],K1001+FluxoCaixa1013151419[[#This Row],[Valores Receitas / Despesas]])</f>
        <v>21880.930000000008</v>
      </c>
      <c r="L1002" s="5">
        <f>IF(FluxoCaixa1013151419[[#This Row],[Entrada / Saída]]="Saída",FluxoCaixa1013151419[[#This Row],[R$ (Valores)]]*-1,FluxoCaixa1013151419[[#This Row],[R$ (Valores)]])</f>
        <v>0</v>
      </c>
    </row>
    <row r="1003" spans="2:12">
      <c r="B1003" s="48"/>
      <c r="C1003" s="48"/>
      <c r="D1003" s="16"/>
      <c r="E1003" s="48"/>
      <c r="F1003" s="17"/>
      <c r="G1003" s="17"/>
      <c r="H1003" s="17"/>
      <c r="I1003" s="21"/>
      <c r="J1003" s="17"/>
      <c r="K1003" s="20">
        <f>IF(FluxoCaixa1013151419[[#This Row],[Movimento ]]="Saldo Inicial",FluxoCaixa1013151419[[#This Row],[R$ (Valores)]],K1002+FluxoCaixa1013151419[[#This Row],[Valores Receitas / Despesas]])</f>
        <v>21880.930000000008</v>
      </c>
      <c r="L1003" s="5">
        <f>IF(FluxoCaixa1013151419[[#This Row],[Entrada / Saída]]="Saída",FluxoCaixa1013151419[[#This Row],[R$ (Valores)]]*-1,FluxoCaixa1013151419[[#This Row],[R$ (Valores)]])</f>
        <v>0</v>
      </c>
    </row>
    <row r="1004" spans="2:12">
      <c r="B1004" s="48"/>
      <c r="C1004" s="48"/>
      <c r="D1004" s="16"/>
      <c r="E1004" s="48"/>
      <c r="F1004" s="17"/>
      <c r="G1004" s="17"/>
      <c r="H1004" s="17"/>
      <c r="I1004" s="21"/>
      <c r="J1004" s="17"/>
      <c r="K1004" s="20">
        <f>IF(FluxoCaixa1013151419[[#This Row],[Movimento ]]="Saldo Inicial",FluxoCaixa1013151419[[#This Row],[R$ (Valores)]],K1003+FluxoCaixa1013151419[[#This Row],[Valores Receitas / Despesas]])</f>
        <v>21880.930000000008</v>
      </c>
      <c r="L1004" s="5">
        <f>IF(FluxoCaixa1013151419[[#This Row],[Entrada / Saída]]="Saída",FluxoCaixa1013151419[[#This Row],[R$ (Valores)]]*-1,FluxoCaixa1013151419[[#This Row],[R$ (Valores)]])</f>
        <v>0</v>
      </c>
    </row>
    <row r="1005" spans="2:12">
      <c r="B1005" s="48"/>
      <c r="C1005" s="48"/>
      <c r="D1005" s="16"/>
      <c r="E1005" s="48"/>
      <c r="F1005" s="17"/>
      <c r="G1005" s="17"/>
      <c r="H1005" s="17"/>
      <c r="I1005" s="21"/>
      <c r="J1005" s="17"/>
      <c r="K1005" s="20">
        <f>IF(FluxoCaixa1013151419[[#This Row],[Movimento ]]="Saldo Inicial",FluxoCaixa1013151419[[#This Row],[R$ (Valores)]],K1004+FluxoCaixa1013151419[[#This Row],[Valores Receitas / Despesas]])</f>
        <v>21880.930000000008</v>
      </c>
      <c r="L1005" s="5">
        <f>IF(FluxoCaixa1013151419[[#This Row],[Entrada / Saída]]="Saída",FluxoCaixa1013151419[[#This Row],[R$ (Valores)]]*-1,FluxoCaixa1013151419[[#This Row],[R$ (Valores)]])</f>
        <v>0</v>
      </c>
    </row>
    <row r="1006" spans="2:12">
      <c r="B1006" s="48"/>
      <c r="C1006" s="48"/>
      <c r="D1006" s="16"/>
      <c r="E1006" s="48"/>
      <c r="F1006" s="17"/>
      <c r="G1006" s="17"/>
      <c r="H1006" s="17"/>
      <c r="I1006" s="21"/>
      <c r="J1006" s="17"/>
      <c r="K1006" s="20">
        <f>IF(FluxoCaixa1013151419[[#This Row],[Movimento ]]="Saldo Inicial",FluxoCaixa1013151419[[#This Row],[R$ (Valores)]],K1005+FluxoCaixa1013151419[[#This Row],[Valores Receitas / Despesas]])</f>
        <v>21880.930000000008</v>
      </c>
      <c r="L1006" s="5">
        <f>IF(FluxoCaixa1013151419[[#This Row],[Entrada / Saída]]="Saída",FluxoCaixa1013151419[[#This Row],[R$ (Valores)]]*-1,FluxoCaixa1013151419[[#This Row],[R$ (Valores)]])</f>
        <v>0</v>
      </c>
    </row>
    <row r="1007" spans="2:12">
      <c r="B1007" s="48"/>
      <c r="C1007" s="48"/>
      <c r="D1007" s="16"/>
      <c r="E1007" s="48"/>
      <c r="F1007" s="17"/>
      <c r="G1007" s="17"/>
      <c r="H1007" s="17"/>
      <c r="I1007" s="21"/>
      <c r="J1007" s="17"/>
      <c r="K1007" s="20">
        <f>IF(FluxoCaixa1013151419[[#This Row],[Movimento ]]="Saldo Inicial",FluxoCaixa1013151419[[#This Row],[R$ (Valores)]],K1006+FluxoCaixa1013151419[[#This Row],[Valores Receitas / Despesas]])</f>
        <v>21880.930000000008</v>
      </c>
      <c r="L1007" s="5">
        <f>IF(FluxoCaixa1013151419[[#This Row],[Entrada / Saída]]="Saída",FluxoCaixa1013151419[[#This Row],[R$ (Valores)]]*-1,FluxoCaixa1013151419[[#This Row],[R$ (Valores)]])</f>
        <v>0</v>
      </c>
    </row>
    <row r="1008" spans="2:12">
      <c r="B1008" s="48"/>
      <c r="C1008" s="48"/>
      <c r="D1008" s="16"/>
      <c r="E1008" s="48"/>
      <c r="F1008" s="17"/>
      <c r="G1008" s="17"/>
      <c r="H1008" s="17"/>
      <c r="I1008" s="21"/>
      <c r="J1008" s="17"/>
      <c r="K1008" s="20">
        <f>IF(FluxoCaixa1013151419[[#This Row],[Movimento ]]="Saldo Inicial",FluxoCaixa1013151419[[#This Row],[R$ (Valores)]],K1007+FluxoCaixa1013151419[[#This Row],[Valores Receitas / Despesas]])</f>
        <v>21880.930000000008</v>
      </c>
      <c r="L1008" s="5">
        <f>IF(FluxoCaixa1013151419[[#This Row],[Entrada / Saída]]="Saída",FluxoCaixa1013151419[[#This Row],[R$ (Valores)]]*-1,FluxoCaixa1013151419[[#This Row],[R$ (Valores)]])</f>
        <v>0</v>
      </c>
    </row>
    <row r="1009" spans="2:12">
      <c r="B1009" s="48"/>
      <c r="C1009" s="48"/>
      <c r="D1009" s="16"/>
      <c r="E1009" s="48"/>
      <c r="F1009" s="17"/>
      <c r="G1009" s="17"/>
      <c r="H1009" s="17"/>
      <c r="I1009" s="21"/>
      <c r="J1009" s="17"/>
      <c r="K1009" s="20">
        <f>IF(FluxoCaixa1013151419[[#This Row],[Movimento ]]="Saldo Inicial",FluxoCaixa1013151419[[#This Row],[R$ (Valores)]],K1008+FluxoCaixa1013151419[[#This Row],[Valores Receitas / Despesas]])</f>
        <v>21880.930000000008</v>
      </c>
      <c r="L1009" s="5">
        <f>IF(FluxoCaixa1013151419[[#This Row],[Entrada / Saída]]="Saída",FluxoCaixa1013151419[[#This Row],[R$ (Valores)]]*-1,FluxoCaixa1013151419[[#This Row],[R$ (Valores)]])</f>
        <v>0</v>
      </c>
    </row>
    <row r="1010" spans="2:12">
      <c r="B1010" s="48"/>
      <c r="C1010" s="48"/>
      <c r="D1010" s="16"/>
      <c r="E1010" s="48"/>
      <c r="F1010" s="17"/>
      <c r="G1010" s="17"/>
      <c r="H1010" s="17"/>
      <c r="I1010" s="21"/>
      <c r="J1010" s="17"/>
      <c r="K1010" s="20">
        <f>IF(FluxoCaixa1013151419[[#This Row],[Movimento ]]="Saldo Inicial",FluxoCaixa1013151419[[#This Row],[R$ (Valores)]],K1009+FluxoCaixa1013151419[[#This Row],[Valores Receitas / Despesas]])</f>
        <v>21880.930000000008</v>
      </c>
      <c r="L1010" s="5">
        <f>IF(FluxoCaixa1013151419[[#This Row],[Entrada / Saída]]="Saída",FluxoCaixa1013151419[[#This Row],[R$ (Valores)]]*-1,FluxoCaixa1013151419[[#This Row],[R$ (Valores)]])</f>
        <v>0</v>
      </c>
    </row>
    <row r="1011" spans="2:12">
      <c r="B1011" s="48"/>
      <c r="C1011" s="48"/>
      <c r="D1011" s="16"/>
      <c r="E1011" s="48"/>
      <c r="F1011" s="17"/>
      <c r="G1011" s="17"/>
      <c r="H1011" s="17"/>
      <c r="I1011" s="21"/>
      <c r="J1011" s="17"/>
      <c r="K1011" s="20">
        <f>IF(FluxoCaixa1013151419[[#This Row],[Movimento ]]="Saldo Inicial",FluxoCaixa1013151419[[#This Row],[R$ (Valores)]],K1010+FluxoCaixa1013151419[[#This Row],[Valores Receitas / Despesas]])</f>
        <v>21880.930000000008</v>
      </c>
      <c r="L1011" s="5">
        <f>IF(FluxoCaixa1013151419[[#This Row],[Entrada / Saída]]="Saída",FluxoCaixa1013151419[[#This Row],[R$ (Valores)]]*-1,FluxoCaixa1013151419[[#This Row],[R$ (Valores)]])</f>
        <v>0</v>
      </c>
    </row>
    <row r="1012" spans="2:12">
      <c r="B1012" s="48"/>
      <c r="C1012" s="48"/>
      <c r="D1012" s="16"/>
      <c r="E1012" s="48"/>
      <c r="F1012" s="17"/>
      <c r="G1012" s="17"/>
      <c r="H1012" s="17"/>
      <c r="I1012" s="21"/>
      <c r="J1012" s="17"/>
      <c r="K1012" s="20">
        <f>IF(FluxoCaixa1013151419[[#This Row],[Movimento ]]="Saldo Inicial",FluxoCaixa1013151419[[#This Row],[R$ (Valores)]],K1011+FluxoCaixa1013151419[[#This Row],[Valores Receitas / Despesas]])</f>
        <v>21880.930000000008</v>
      </c>
      <c r="L1012" s="5">
        <f>IF(FluxoCaixa1013151419[[#This Row],[Entrada / Saída]]="Saída",FluxoCaixa1013151419[[#This Row],[R$ (Valores)]]*-1,FluxoCaixa1013151419[[#This Row],[R$ (Valores)]])</f>
        <v>0</v>
      </c>
    </row>
    <row r="1013" spans="2:12">
      <c r="B1013" s="48"/>
      <c r="C1013" s="48"/>
      <c r="D1013" s="16"/>
      <c r="E1013" s="48"/>
      <c r="F1013" s="17"/>
      <c r="G1013" s="17"/>
      <c r="H1013" s="17"/>
      <c r="I1013" s="21"/>
      <c r="J1013" s="17"/>
      <c r="K1013" s="20">
        <f>IF(FluxoCaixa1013151419[[#This Row],[Movimento ]]="Saldo Inicial",FluxoCaixa1013151419[[#This Row],[R$ (Valores)]],K1012+FluxoCaixa1013151419[[#This Row],[Valores Receitas / Despesas]])</f>
        <v>21880.930000000008</v>
      </c>
      <c r="L1013" s="5">
        <f>IF(FluxoCaixa1013151419[[#This Row],[Entrada / Saída]]="Saída",FluxoCaixa1013151419[[#This Row],[R$ (Valores)]]*-1,FluxoCaixa1013151419[[#This Row],[R$ (Valores)]])</f>
        <v>0</v>
      </c>
    </row>
    <row r="1014" spans="2:12">
      <c r="B1014" s="48"/>
      <c r="C1014" s="48"/>
      <c r="D1014" s="16"/>
      <c r="E1014" s="48"/>
      <c r="F1014" s="17"/>
      <c r="G1014" s="17"/>
      <c r="H1014" s="17"/>
      <c r="I1014" s="21"/>
      <c r="J1014" s="17"/>
      <c r="K1014" s="20">
        <f>IF(FluxoCaixa1013151419[[#This Row],[Movimento ]]="Saldo Inicial",FluxoCaixa1013151419[[#This Row],[R$ (Valores)]],K1013+FluxoCaixa1013151419[[#This Row],[Valores Receitas / Despesas]])</f>
        <v>21880.930000000008</v>
      </c>
      <c r="L1014" s="5">
        <f>IF(FluxoCaixa1013151419[[#This Row],[Entrada / Saída]]="Saída",FluxoCaixa1013151419[[#This Row],[R$ (Valores)]]*-1,FluxoCaixa1013151419[[#This Row],[R$ (Valores)]])</f>
        <v>0</v>
      </c>
    </row>
    <row r="1015" spans="2:12">
      <c r="B1015" s="48"/>
      <c r="C1015" s="48"/>
      <c r="D1015" s="16"/>
      <c r="E1015" s="48"/>
      <c r="F1015" s="17"/>
      <c r="G1015" s="17"/>
      <c r="H1015" s="17"/>
      <c r="I1015" s="21"/>
      <c r="J1015" s="17"/>
      <c r="K1015" s="20">
        <f>IF(FluxoCaixa1013151419[[#This Row],[Movimento ]]="Saldo Inicial",FluxoCaixa1013151419[[#This Row],[R$ (Valores)]],K1014+FluxoCaixa1013151419[[#This Row],[Valores Receitas / Despesas]])</f>
        <v>21880.930000000008</v>
      </c>
      <c r="L1015" s="5">
        <f>IF(FluxoCaixa1013151419[[#This Row],[Entrada / Saída]]="Saída",FluxoCaixa1013151419[[#This Row],[R$ (Valores)]]*-1,FluxoCaixa1013151419[[#This Row],[R$ (Valores)]])</f>
        <v>0</v>
      </c>
    </row>
    <row r="1016" spans="2:12">
      <c r="B1016" s="48"/>
      <c r="C1016" s="48"/>
      <c r="D1016" s="16"/>
      <c r="E1016" s="48"/>
      <c r="F1016" s="17"/>
      <c r="G1016" s="17"/>
      <c r="H1016" s="17"/>
      <c r="I1016" s="21"/>
      <c r="J1016" s="17"/>
      <c r="K1016" s="20">
        <f>IF(FluxoCaixa1013151419[[#This Row],[Movimento ]]="Saldo Inicial",FluxoCaixa1013151419[[#This Row],[R$ (Valores)]],K1015+FluxoCaixa1013151419[[#This Row],[Valores Receitas / Despesas]])</f>
        <v>21880.930000000008</v>
      </c>
      <c r="L1016" s="5">
        <f>IF(FluxoCaixa1013151419[[#This Row],[Entrada / Saída]]="Saída",FluxoCaixa1013151419[[#This Row],[R$ (Valores)]]*-1,FluxoCaixa1013151419[[#This Row],[R$ (Valores)]])</f>
        <v>0</v>
      </c>
    </row>
    <row r="1017" spans="2:12">
      <c r="B1017" s="48"/>
      <c r="C1017" s="48"/>
      <c r="D1017" s="16"/>
      <c r="E1017" s="48"/>
      <c r="F1017" s="17"/>
      <c r="G1017" s="17"/>
      <c r="H1017" s="17"/>
      <c r="I1017" s="21"/>
      <c r="J1017" s="17"/>
      <c r="K1017" s="20">
        <f>IF(FluxoCaixa1013151419[[#This Row],[Movimento ]]="Saldo Inicial",FluxoCaixa1013151419[[#This Row],[R$ (Valores)]],K1016+FluxoCaixa1013151419[[#This Row],[Valores Receitas / Despesas]])</f>
        <v>21880.930000000008</v>
      </c>
      <c r="L1017" s="5">
        <f>IF(FluxoCaixa1013151419[[#This Row],[Entrada / Saída]]="Saída",FluxoCaixa1013151419[[#This Row],[R$ (Valores)]]*-1,FluxoCaixa1013151419[[#This Row],[R$ (Valores)]])</f>
        <v>0</v>
      </c>
    </row>
    <row r="1018" spans="2:12">
      <c r="B1018" s="48"/>
      <c r="C1018" s="48"/>
      <c r="D1018" s="16"/>
      <c r="E1018" s="48"/>
      <c r="F1018" s="17"/>
      <c r="G1018" s="17"/>
      <c r="H1018" s="17"/>
      <c r="I1018" s="21"/>
      <c r="J1018" s="17"/>
      <c r="K1018" s="20">
        <f>IF(FluxoCaixa1013151419[[#This Row],[Movimento ]]="Saldo Inicial",FluxoCaixa1013151419[[#This Row],[R$ (Valores)]],K1017+FluxoCaixa1013151419[[#This Row],[Valores Receitas / Despesas]])</f>
        <v>21880.930000000008</v>
      </c>
      <c r="L1018" s="5">
        <f>IF(FluxoCaixa1013151419[[#This Row],[Entrada / Saída]]="Saída",FluxoCaixa1013151419[[#This Row],[R$ (Valores)]]*-1,FluxoCaixa1013151419[[#This Row],[R$ (Valores)]])</f>
        <v>0</v>
      </c>
    </row>
    <row r="1019" spans="2:12">
      <c r="B1019" s="48"/>
      <c r="C1019" s="48"/>
      <c r="D1019" s="16"/>
      <c r="E1019" s="48"/>
      <c r="F1019" s="17"/>
      <c r="G1019" s="17"/>
      <c r="H1019" s="17"/>
      <c r="I1019" s="21"/>
      <c r="J1019" s="17"/>
      <c r="K1019" s="20">
        <f>IF(FluxoCaixa1013151419[[#This Row],[Movimento ]]="Saldo Inicial",FluxoCaixa1013151419[[#This Row],[R$ (Valores)]],K1018+FluxoCaixa1013151419[[#This Row],[Valores Receitas / Despesas]])</f>
        <v>21880.930000000008</v>
      </c>
      <c r="L1019" s="5">
        <f>IF(FluxoCaixa1013151419[[#This Row],[Entrada / Saída]]="Saída",FluxoCaixa1013151419[[#This Row],[R$ (Valores)]]*-1,FluxoCaixa1013151419[[#This Row],[R$ (Valores)]])</f>
        <v>0</v>
      </c>
    </row>
    <row r="1020" spans="2:12">
      <c r="B1020" s="48"/>
      <c r="C1020" s="48"/>
      <c r="D1020" s="16"/>
      <c r="E1020" s="48"/>
      <c r="F1020" s="17"/>
      <c r="G1020" s="17"/>
      <c r="H1020" s="17"/>
      <c r="I1020" s="21"/>
      <c r="J1020" s="17"/>
      <c r="K1020" s="20">
        <f>IF(FluxoCaixa1013151419[[#This Row],[Movimento ]]="Saldo Inicial",FluxoCaixa1013151419[[#This Row],[R$ (Valores)]],K1019+FluxoCaixa1013151419[[#This Row],[Valores Receitas / Despesas]])</f>
        <v>21880.930000000008</v>
      </c>
      <c r="L1020" s="5">
        <f>IF(FluxoCaixa1013151419[[#This Row],[Entrada / Saída]]="Saída",FluxoCaixa1013151419[[#This Row],[R$ (Valores)]]*-1,FluxoCaixa1013151419[[#This Row],[R$ (Valores)]])</f>
        <v>0</v>
      </c>
    </row>
    <row r="1021" spans="2:12">
      <c r="B1021" s="48"/>
      <c r="C1021" s="48"/>
      <c r="D1021" s="16"/>
      <c r="E1021" s="48"/>
      <c r="F1021" s="17"/>
      <c r="G1021" s="17"/>
      <c r="H1021" s="17"/>
      <c r="I1021" s="21"/>
      <c r="J1021" s="17"/>
      <c r="K1021" s="20">
        <f>IF(FluxoCaixa1013151419[[#This Row],[Movimento ]]="Saldo Inicial",FluxoCaixa1013151419[[#This Row],[R$ (Valores)]],K1020+FluxoCaixa1013151419[[#This Row],[Valores Receitas / Despesas]])</f>
        <v>21880.930000000008</v>
      </c>
      <c r="L1021" s="5">
        <f>IF(FluxoCaixa1013151419[[#This Row],[Entrada / Saída]]="Saída",FluxoCaixa1013151419[[#This Row],[R$ (Valores)]]*-1,FluxoCaixa1013151419[[#This Row],[R$ (Valores)]])</f>
        <v>0</v>
      </c>
    </row>
    <row r="1022" spans="2:12">
      <c r="B1022" s="48"/>
      <c r="C1022" s="48"/>
      <c r="D1022" s="16"/>
      <c r="E1022" s="48"/>
      <c r="F1022" s="17"/>
      <c r="G1022" s="17"/>
      <c r="H1022" s="17"/>
      <c r="I1022" s="21"/>
      <c r="J1022" s="17"/>
      <c r="K1022" s="20">
        <f>IF(FluxoCaixa1013151419[[#This Row],[Movimento ]]="Saldo Inicial",FluxoCaixa1013151419[[#This Row],[R$ (Valores)]],K1021+FluxoCaixa1013151419[[#This Row],[Valores Receitas / Despesas]])</f>
        <v>21880.930000000008</v>
      </c>
      <c r="L1022" s="5">
        <f>IF(FluxoCaixa1013151419[[#This Row],[Entrada / Saída]]="Saída",FluxoCaixa1013151419[[#This Row],[R$ (Valores)]]*-1,FluxoCaixa1013151419[[#This Row],[R$ (Valores)]])</f>
        <v>0</v>
      </c>
    </row>
    <row r="1023" spans="2:12">
      <c r="B1023" s="48"/>
      <c r="C1023" s="48"/>
      <c r="D1023" s="16"/>
      <c r="E1023" s="48"/>
      <c r="F1023" s="17"/>
      <c r="G1023" s="17"/>
      <c r="H1023" s="17"/>
      <c r="I1023" s="21"/>
      <c r="J1023" s="17"/>
      <c r="K1023" s="47">
        <f>IF(FluxoCaixa1013151419[[#This Row],[Movimento ]]="Saldo Inicial",FluxoCaixa1013151419[[#This Row],[R$ (Valores)]],K1022+FluxoCaixa1013151419[[#This Row],[Valores Receitas / Despesas]])</f>
        <v>21880.930000000008</v>
      </c>
      <c r="L1023" s="53">
        <f>IF(FluxoCaixa1013151419[[#This Row],[Entrada / Saída]]="Saída",FluxoCaixa1013151419[[#This Row],[R$ (Valores)]]*-1,FluxoCaixa1013151419[[#This Row],[R$ (Valores)]])</f>
        <v>0</v>
      </c>
    </row>
    <row r="1024" spans="2:12">
      <c r="B1024" s="48"/>
      <c r="C1024" s="48"/>
      <c r="D1024" s="16"/>
      <c r="E1024" s="48"/>
      <c r="F1024" s="17"/>
      <c r="G1024" s="17"/>
      <c r="H1024" s="17"/>
      <c r="I1024" s="21"/>
      <c r="J1024" s="17"/>
      <c r="K1024" s="20">
        <f>IF(FluxoCaixa1013151419[[#This Row],[Movimento ]]="Saldo Inicial",FluxoCaixa1013151419[[#This Row],[R$ (Valores)]],K1023+FluxoCaixa1013151419[[#This Row],[Valores Receitas / Despesas]])</f>
        <v>21880.930000000008</v>
      </c>
      <c r="L1024" s="5">
        <f>IF(FluxoCaixa1013151419[[#This Row],[Entrada / Saída]]="Saída",FluxoCaixa1013151419[[#This Row],[R$ (Valores)]]*-1,FluxoCaixa1013151419[[#This Row],[R$ (Valores)]])</f>
        <v>0</v>
      </c>
    </row>
    <row r="1025" spans="2:12">
      <c r="B1025" s="48"/>
      <c r="C1025" s="48"/>
      <c r="D1025" s="16"/>
      <c r="E1025" s="48"/>
      <c r="F1025" s="17"/>
      <c r="G1025" s="17"/>
      <c r="H1025" s="17"/>
      <c r="I1025" s="21"/>
      <c r="J1025" s="17"/>
      <c r="K1025" s="20">
        <f>IF(FluxoCaixa1013151419[[#This Row],[Movimento ]]="Saldo Inicial",FluxoCaixa1013151419[[#This Row],[R$ (Valores)]],K1024+FluxoCaixa1013151419[[#This Row],[Valores Receitas / Despesas]])</f>
        <v>21880.930000000008</v>
      </c>
      <c r="L1025" s="5">
        <f>IF(FluxoCaixa1013151419[[#This Row],[Entrada / Saída]]="Saída",FluxoCaixa1013151419[[#This Row],[R$ (Valores)]]*-1,FluxoCaixa1013151419[[#This Row],[R$ (Valores)]])</f>
        <v>0</v>
      </c>
    </row>
    <row r="1026" spans="2:12">
      <c r="B1026" s="48"/>
      <c r="C1026" s="48"/>
      <c r="D1026" s="16"/>
      <c r="E1026" s="48"/>
      <c r="F1026" s="17"/>
      <c r="G1026" s="17"/>
      <c r="H1026" s="17"/>
      <c r="I1026" s="21"/>
      <c r="J1026" s="17"/>
      <c r="K1026" s="20">
        <f>IF(FluxoCaixa1013151419[[#This Row],[Movimento ]]="Saldo Inicial",FluxoCaixa1013151419[[#This Row],[R$ (Valores)]],K1025+FluxoCaixa1013151419[[#This Row],[Valores Receitas / Despesas]])</f>
        <v>21880.930000000008</v>
      </c>
      <c r="L1026" s="5">
        <f>IF(FluxoCaixa1013151419[[#This Row],[Entrada / Saída]]="Saída",FluxoCaixa1013151419[[#This Row],[R$ (Valores)]]*-1,FluxoCaixa1013151419[[#This Row],[R$ (Valores)]])</f>
        <v>0</v>
      </c>
    </row>
    <row r="1027" spans="2:12">
      <c r="B1027" s="48"/>
      <c r="C1027" s="48"/>
      <c r="D1027" s="16"/>
      <c r="E1027" s="48"/>
      <c r="F1027" s="17"/>
      <c r="G1027" s="17"/>
      <c r="H1027" s="17"/>
      <c r="I1027" s="21"/>
      <c r="J1027" s="17"/>
      <c r="K1027" s="20">
        <f>IF(FluxoCaixa1013151419[[#This Row],[Movimento ]]="Saldo Inicial",FluxoCaixa1013151419[[#This Row],[R$ (Valores)]],K1026+FluxoCaixa1013151419[[#This Row],[Valores Receitas / Despesas]])</f>
        <v>21880.930000000008</v>
      </c>
      <c r="L1027" s="5">
        <f>IF(FluxoCaixa1013151419[[#This Row],[Entrada / Saída]]="Saída",FluxoCaixa1013151419[[#This Row],[R$ (Valores)]]*-1,FluxoCaixa1013151419[[#This Row],[R$ (Valores)]])</f>
        <v>0</v>
      </c>
    </row>
    <row r="1028" spans="2:12">
      <c r="B1028" s="48"/>
      <c r="C1028" s="48"/>
      <c r="D1028" s="16"/>
      <c r="E1028" s="48"/>
      <c r="F1028" s="17"/>
      <c r="G1028" s="17"/>
      <c r="H1028" s="17"/>
      <c r="I1028" s="21"/>
      <c r="J1028" s="17"/>
      <c r="K1028" s="20">
        <f>IF(FluxoCaixa1013151419[[#This Row],[Movimento ]]="Saldo Inicial",FluxoCaixa1013151419[[#This Row],[R$ (Valores)]],K1027+FluxoCaixa1013151419[[#This Row],[Valores Receitas / Despesas]])</f>
        <v>21880.930000000008</v>
      </c>
      <c r="L1028" s="5">
        <f>IF(FluxoCaixa1013151419[[#This Row],[Entrada / Saída]]="Saída",FluxoCaixa1013151419[[#This Row],[R$ (Valores)]]*-1,FluxoCaixa1013151419[[#This Row],[R$ (Valores)]])</f>
        <v>0</v>
      </c>
    </row>
    <row r="1029" spans="2:12">
      <c r="B1029" s="48"/>
      <c r="C1029" s="48"/>
      <c r="D1029" s="16"/>
      <c r="E1029" s="48"/>
      <c r="F1029" s="17"/>
      <c r="G1029" s="17"/>
      <c r="H1029" s="17"/>
      <c r="I1029" s="21"/>
      <c r="J1029" s="17"/>
      <c r="K1029" s="20">
        <f>IF(FluxoCaixa1013151419[[#This Row],[Movimento ]]="Saldo Inicial",FluxoCaixa1013151419[[#This Row],[R$ (Valores)]],K1028+FluxoCaixa1013151419[[#This Row],[Valores Receitas / Despesas]])</f>
        <v>21880.930000000008</v>
      </c>
      <c r="L1029" s="5">
        <f>IF(FluxoCaixa1013151419[[#This Row],[Entrada / Saída]]="Saída",FluxoCaixa1013151419[[#This Row],[R$ (Valores)]]*-1,FluxoCaixa1013151419[[#This Row],[R$ (Valores)]])</f>
        <v>0</v>
      </c>
    </row>
    <row r="1030" spans="2:12">
      <c r="B1030" s="48"/>
      <c r="C1030" s="48"/>
      <c r="D1030" s="16"/>
      <c r="E1030" s="48"/>
      <c r="F1030" s="17"/>
      <c r="G1030" s="17"/>
      <c r="H1030" s="17"/>
      <c r="I1030" s="21"/>
      <c r="J1030" s="17"/>
      <c r="K1030" s="20">
        <f>IF(FluxoCaixa1013151419[[#This Row],[Movimento ]]="Saldo Inicial",FluxoCaixa1013151419[[#This Row],[R$ (Valores)]],K1029+FluxoCaixa1013151419[[#This Row],[Valores Receitas / Despesas]])</f>
        <v>21880.930000000008</v>
      </c>
      <c r="L1030" s="5">
        <f>IF(FluxoCaixa1013151419[[#This Row],[Entrada / Saída]]="Saída",FluxoCaixa1013151419[[#This Row],[R$ (Valores)]]*-1,FluxoCaixa1013151419[[#This Row],[R$ (Valores)]])</f>
        <v>0</v>
      </c>
    </row>
    <row r="1031" spans="2:12">
      <c r="B1031" s="48"/>
      <c r="C1031" s="48"/>
      <c r="D1031" s="16"/>
      <c r="E1031" s="48"/>
      <c r="F1031" s="17"/>
      <c r="G1031" s="17"/>
      <c r="H1031" s="17"/>
      <c r="I1031" s="21"/>
      <c r="J1031" s="17"/>
      <c r="K1031" s="20">
        <f>IF(FluxoCaixa1013151419[[#This Row],[Movimento ]]="Saldo Inicial",FluxoCaixa1013151419[[#This Row],[R$ (Valores)]],K1030+FluxoCaixa1013151419[[#This Row],[Valores Receitas / Despesas]])</f>
        <v>21880.930000000008</v>
      </c>
      <c r="L1031" s="5">
        <f>IF(FluxoCaixa1013151419[[#This Row],[Entrada / Saída]]="Saída",FluxoCaixa1013151419[[#This Row],[R$ (Valores)]]*-1,FluxoCaixa1013151419[[#This Row],[R$ (Valores)]])</f>
        <v>0</v>
      </c>
    </row>
    <row r="1032" spans="2:12">
      <c r="B1032" s="48"/>
      <c r="C1032" s="48"/>
      <c r="D1032" s="16"/>
      <c r="E1032" s="48"/>
      <c r="F1032" s="17"/>
      <c r="G1032" s="17"/>
      <c r="H1032" s="17"/>
      <c r="I1032" s="21"/>
      <c r="J1032" s="17"/>
      <c r="K1032" s="20">
        <f>IF(FluxoCaixa1013151419[[#This Row],[Movimento ]]="Saldo Inicial",FluxoCaixa1013151419[[#This Row],[R$ (Valores)]],K1031+FluxoCaixa1013151419[[#This Row],[Valores Receitas / Despesas]])</f>
        <v>21880.930000000008</v>
      </c>
      <c r="L1032" s="5">
        <f>IF(FluxoCaixa1013151419[[#This Row],[Entrada / Saída]]="Saída",FluxoCaixa1013151419[[#This Row],[R$ (Valores)]]*-1,FluxoCaixa1013151419[[#This Row],[R$ (Valores)]])</f>
        <v>0</v>
      </c>
    </row>
    <row r="1033" spans="2:12">
      <c r="B1033" s="48"/>
      <c r="C1033" s="48"/>
      <c r="D1033" s="16"/>
      <c r="E1033" s="48"/>
      <c r="F1033" s="17"/>
      <c r="G1033" s="17"/>
      <c r="H1033" s="17"/>
      <c r="I1033" s="21"/>
      <c r="J1033" s="17"/>
      <c r="K1033" s="20">
        <f>IF(FluxoCaixa1013151419[[#This Row],[Movimento ]]="Saldo Inicial",FluxoCaixa1013151419[[#This Row],[R$ (Valores)]],K1032+FluxoCaixa1013151419[[#This Row],[Valores Receitas / Despesas]])</f>
        <v>21880.930000000008</v>
      </c>
      <c r="L1033" s="5">
        <f>IF(FluxoCaixa1013151419[[#This Row],[Entrada / Saída]]="Saída",FluxoCaixa1013151419[[#This Row],[R$ (Valores)]]*-1,FluxoCaixa1013151419[[#This Row],[R$ (Valores)]])</f>
        <v>0</v>
      </c>
    </row>
    <row r="1034" spans="2:12">
      <c r="B1034" s="48"/>
      <c r="C1034" s="48"/>
      <c r="D1034" s="16"/>
      <c r="E1034" s="48"/>
      <c r="F1034" s="17"/>
      <c r="G1034" s="17"/>
      <c r="H1034" s="17"/>
      <c r="I1034" s="21"/>
      <c r="J1034" s="17"/>
      <c r="K1034" s="20">
        <f>IF(FluxoCaixa1013151419[[#This Row],[Movimento ]]="Saldo Inicial",FluxoCaixa1013151419[[#This Row],[R$ (Valores)]],K1033+FluxoCaixa1013151419[[#This Row],[Valores Receitas / Despesas]])</f>
        <v>21880.930000000008</v>
      </c>
      <c r="L1034" s="5">
        <f>IF(FluxoCaixa1013151419[[#This Row],[Entrada / Saída]]="Saída",FluxoCaixa1013151419[[#This Row],[R$ (Valores)]]*-1,FluxoCaixa1013151419[[#This Row],[R$ (Valores)]])</f>
        <v>0</v>
      </c>
    </row>
    <row r="1035" spans="2:12">
      <c r="B1035" s="48"/>
      <c r="C1035" s="48"/>
      <c r="D1035" s="16"/>
      <c r="E1035" s="48"/>
      <c r="F1035" s="17"/>
      <c r="G1035" s="17"/>
      <c r="H1035" s="17"/>
      <c r="I1035" s="21"/>
      <c r="J1035" s="17"/>
      <c r="K1035" s="20">
        <f>IF(FluxoCaixa1013151419[[#This Row],[Movimento ]]="Saldo Inicial",FluxoCaixa1013151419[[#This Row],[R$ (Valores)]],K1034+FluxoCaixa1013151419[[#This Row],[Valores Receitas / Despesas]])</f>
        <v>21880.930000000008</v>
      </c>
      <c r="L1035" s="5">
        <f>IF(FluxoCaixa1013151419[[#This Row],[Entrada / Saída]]="Saída",FluxoCaixa1013151419[[#This Row],[R$ (Valores)]]*-1,FluxoCaixa1013151419[[#This Row],[R$ (Valores)]])</f>
        <v>0</v>
      </c>
    </row>
    <row r="1036" spans="2:12">
      <c r="B1036" s="48"/>
      <c r="C1036" s="48"/>
      <c r="D1036" s="16"/>
      <c r="E1036" s="48"/>
      <c r="F1036" s="17"/>
      <c r="G1036" s="17"/>
      <c r="H1036" s="17"/>
      <c r="I1036" s="21"/>
      <c r="J1036" s="17"/>
      <c r="K1036" s="20">
        <f>IF(FluxoCaixa1013151419[[#This Row],[Movimento ]]="Saldo Inicial",FluxoCaixa1013151419[[#This Row],[R$ (Valores)]],K1035+FluxoCaixa1013151419[[#This Row],[Valores Receitas / Despesas]])</f>
        <v>21880.930000000008</v>
      </c>
      <c r="L1036" s="5">
        <f>IF(FluxoCaixa1013151419[[#This Row],[Entrada / Saída]]="Saída",FluxoCaixa1013151419[[#This Row],[R$ (Valores)]]*-1,FluxoCaixa1013151419[[#This Row],[R$ (Valores)]])</f>
        <v>0</v>
      </c>
    </row>
    <row r="1037" spans="2:12">
      <c r="B1037" s="48"/>
      <c r="C1037" s="48"/>
      <c r="D1037" s="16"/>
      <c r="E1037" s="48"/>
      <c r="F1037" s="17"/>
      <c r="G1037" s="17"/>
      <c r="H1037" s="17"/>
      <c r="I1037" s="21"/>
      <c r="J1037" s="17"/>
      <c r="K1037" s="20">
        <f>IF(FluxoCaixa1013151419[[#This Row],[Movimento ]]="Saldo Inicial",FluxoCaixa1013151419[[#This Row],[R$ (Valores)]],K1036+FluxoCaixa1013151419[[#This Row],[Valores Receitas / Despesas]])</f>
        <v>21880.930000000008</v>
      </c>
      <c r="L1037" s="5">
        <f>IF(FluxoCaixa1013151419[[#This Row],[Entrada / Saída]]="Saída",FluxoCaixa1013151419[[#This Row],[R$ (Valores)]]*-1,FluxoCaixa1013151419[[#This Row],[R$ (Valores)]])</f>
        <v>0</v>
      </c>
    </row>
    <row r="1038" spans="2:12">
      <c r="B1038" s="48"/>
      <c r="C1038" s="48"/>
      <c r="D1038" s="16"/>
      <c r="E1038" s="48"/>
      <c r="F1038" s="17"/>
      <c r="G1038" s="17"/>
      <c r="H1038" s="17"/>
      <c r="I1038" s="21"/>
      <c r="J1038" s="17"/>
      <c r="K1038" s="20">
        <f>IF(FluxoCaixa1013151419[[#This Row],[Movimento ]]="Saldo Inicial",FluxoCaixa1013151419[[#This Row],[R$ (Valores)]],K1037+FluxoCaixa1013151419[[#This Row],[Valores Receitas / Despesas]])</f>
        <v>21880.930000000008</v>
      </c>
      <c r="L1038" s="5">
        <f>IF(FluxoCaixa1013151419[[#This Row],[Entrada / Saída]]="Saída",FluxoCaixa1013151419[[#This Row],[R$ (Valores)]]*-1,FluxoCaixa1013151419[[#This Row],[R$ (Valores)]])</f>
        <v>0</v>
      </c>
    </row>
    <row r="1039" spans="2:12">
      <c r="B1039" s="48"/>
      <c r="C1039" s="48"/>
      <c r="D1039" s="16"/>
      <c r="E1039" s="48"/>
      <c r="F1039" s="17"/>
      <c r="G1039" s="17"/>
      <c r="H1039" s="17"/>
      <c r="I1039" s="21"/>
      <c r="J1039" s="17"/>
      <c r="K1039" s="20">
        <f>IF(FluxoCaixa1013151419[[#This Row],[Movimento ]]="Saldo Inicial",FluxoCaixa1013151419[[#This Row],[R$ (Valores)]],K1038+FluxoCaixa1013151419[[#This Row],[Valores Receitas / Despesas]])</f>
        <v>21880.930000000008</v>
      </c>
      <c r="L1039" s="5">
        <f>IF(FluxoCaixa1013151419[[#This Row],[Entrada / Saída]]="Saída",FluxoCaixa1013151419[[#This Row],[R$ (Valores)]]*-1,FluxoCaixa1013151419[[#This Row],[R$ (Valores)]])</f>
        <v>0</v>
      </c>
    </row>
    <row r="1040" spans="2:12">
      <c r="B1040" s="48"/>
      <c r="C1040" s="48"/>
      <c r="D1040" s="16"/>
      <c r="E1040" s="48"/>
      <c r="F1040" s="17"/>
      <c r="G1040" s="17"/>
      <c r="H1040" s="17"/>
      <c r="I1040" s="21"/>
      <c r="J1040" s="17"/>
      <c r="K1040" s="20">
        <f>IF(FluxoCaixa1013151419[[#This Row],[Movimento ]]="Saldo Inicial",FluxoCaixa1013151419[[#This Row],[R$ (Valores)]],K1039+FluxoCaixa1013151419[[#This Row],[Valores Receitas / Despesas]])</f>
        <v>21880.930000000008</v>
      </c>
      <c r="L1040" s="5">
        <f>IF(FluxoCaixa1013151419[[#This Row],[Entrada / Saída]]="Saída",FluxoCaixa1013151419[[#This Row],[R$ (Valores)]]*-1,FluxoCaixa1013151419[[#This Row],[R$ (Valores)]])</f>
        <v>0</v>
      </c>
    </row>
    <row r="1041" spans="2:12">
      <c r="B1041" s="48"/>
      <c r="C1041" s="48"/>
      <c r="D1041" s="16"/>
      <c r="E1041" s="48"/>
      <c r="F1041" s="17"/>
      <c r="G1041" s="17"/>
      <c r="H1041" s="17"/>
      <c r="I1041" s="21"/>
      <c r="J1041" s="17"/>
      <c r="K1041" s="20">
        <f>IF(FluxoCaixa1013151419[[#This Row],[Movimento ]]="Saldo Inicial",FluxoCaixa1013151419[[#This Row],[R$ (Valores)]],K1040+FluxoCaixa1013151419[[#This Row],[Valores Receitas / Despesas]])</f>
        <v>21880.930000000008</v>
      </c>
      <c r="L1041" s="5">
        <f>IF(FluxoCaixa1013151419[[#This Row],[Entrada / Saída]]="Saída",FluxoCaixa1013151419[[#This Row],[R$ (Valores)]]*-1,FluxoCaixa1013151419[[#This Row],[R$ (Valores)]])</f>
        <v>0</v>
      </c>
    </row>
    <row r="1042" spans="2:12">
      <c r="B1042" s="48"/>
      <c r="C1042" s="48"/>
      <c r="D1042" s="16"/>
      <c r="E1042" s="48"/>
      <c r="F1042" s="17"/>
      <c r="G1042" s="17"/>
      <c r="H1042" s="17"/>
      <c r="I1042" s="21"/>
      <c r="J1042" s="17"/>
      <c r="K1042" s="20">
        <f>IF(FluxoCaixa1013151419[[#This Row],[Movimento ]]="Saldo Inicial",FluxoCaixa1013151419[[#This Row],[R$ (Valores)]],K1041+FluxoCaixa1013151419[[#This Row],[Valores Receitas / Despesas]])</f>
        <v>21880.930000000008</v>
      </c>
      <c r="L1042" s="5">
        <f>IF(FluxoCaixa1013151419[[#This Row],[Entrada / Saída]]="Saída",FluxoCaixa1013151419[[#This Row],[R$ (Valores)]]*-1,FluxoCaixa1013151419[[#This Row],[R$ (Valores)]])</f>
        <v>0</v>
      </c>
    </row>
    <row r="1043" spans="2:12">
      <c r="B1043" s="48"/>
      <c r="C1043" s="48"/>
      <c r="D1043" s="16"/>
      <c r="E1043" s="48"/>
      <c r="F1043" s="17"/>
      <c r="G1043" s="17"/>
      <c r="H1043" s="17"/>
      <c r="I1043" s="21"/>
      <c r="J1043" s="17"/>
      <c r="K1043" s="20">
        <f>IF(FluxoCaixa1013151419[[#This Row],[Movimento ]]="Saldo Inicial",FluxoCaixa1013151419[[#This Row],[R$ (Valores)]],K1042+FluxoCaixa1013151419[[#This Row],[Valores Receitas / Despesas]])</f>
        <v>21880.930000000008</v>
      </c>
      <c r="L1043" s="5">
        <f>IF(FluxoCaixa1013151419[[#This Row],[Entrada / Saída]]="Saída",FluxoCaixa1013151419[[#This Row],[R$ (Valores)]]*-1,FluxoCaixa1013151419[[#This Row],[R$ (Valores)]])</f>
        <v>0</v>
      </c>
    </row>
    <row r="1044" spans="2:12">
      <c r="B1044" s="48"/>
      <c r="C1044" s="48"/>
      <c r="D1044" s="16"/>
      <c r="E1044" s="48"/>
      <c r="F1044" s="17"/>
      <c r="G1044" s="17"/>
      <c r="H1044" s="17"/>
      <c r="I1044" s="21"/>
      <c r="J1044" s="17"/>
      <c r="K1044" s="20">
        <f>IF(FluxoCaixa1013151419[[#This Row],[Movimento ]]="Saldo Inicial",FluxoCaixa1013151419[[#This Row],[R$ (Valores)]],K1043+FluxoCaixa1013151419[[#This Row],[Valores Receitas / Despesas]])</f>
        <v>21880.930000000008</v>
      </c>
      <c r="L1044" s="5">
        <f>IF(FluxoCaixa1013151419[[#This Row],[Entrada / Saída]]="Saída",FluxoCaixa1013151419[[#This Row],[R$ (Valores)]]*-1,FluxoCaixa1013151419[[#This Row],[R$ (Valores)]])</f>
        <v>0</v>
      </c>
    </row>
    <row r="1045" spans="2:12">
      <c r="B1045" s="48"/>
      <c r="C1045" s="48"/>
      <c r="D1045" s="16"/>
      <c r="E1045" s="48"/>
      <c r="F1045" s="17"/>
      <c r="G1045" s="17"/>
      <c r="H1045" s="17"/>
      <c r="I1045" s="21"/>
      <c r="J1045" s="17"/>
      <c r="K1045" s="20">
        <f>IF(FluxoCaixa1013151419[[#This Row],[Movimento ]]="Saldo Inicial",FluxoCaixa1013151419[[#This Row],[R$ (Valores)]],K1044+FluxoCaixa1013151419[[#This Row],[Valores Receitas / Despesas]])</f>
        <v>21880.930000000008</v>
      </c>
      <c r="L1045" s="5">
        <f>IF(FluxoCaixa1013151419[[#This Row],[Entrada / Saída]]="Saída",FluxoCaixa1013151419[[#This Row],[R$ (Valores)]]*-1,FluxoCaixa1013151419[[#This Row],[R$ (Valores)]])</f>
        <v>0</v>
      </c>
    </row>
    <row r="1046" spans="2:12">
      <c r="B1046" s="48"/>
      <c r="C1046" s="48"/>
      <c r="D1046" s="16"/>
      <c r="E1046" s="48"/>
      <c r="F1046" s="17"/>
      <c r="G1046" s="17"/>
      <c r="H1046" s="17"/>
      <c r="I1046" s="21"/>
      <c r="J1046" s="17"/>
      <c r="K1046" s="20">
        <f>IF(FluxoCaixa1013151419[[#This Row],[Movimento ]]="Saldo Inicial",FluxoCaixa1013151419[[#This Row],[R$ (Valores)]],K1045+FluxoCaixa1013151419[[#This Row],[Valores Receitas / Despesas]])</f>
        <v>21880.930000000008</v>
      </c>
      <c r="L1046" s="5">
        <f>IF(FluxoCaixa1013151419[[#This Row],[Entrada / Saída]]="Saída",FluxoCaixa1013151419[[#This Row],[R$ (Valores)]]*-1,FluxoCaixa1013151419[[#This Row],[R$ (Valores)]])</f>
        <v>0</v>
      </c>
    </row>
    <row r="1047" spans="2:12">
      <c r="B1047" s="48"/>
      <c r="C1047" s="48"/>
      <c r="D1047" s="16"/>
      <c r="E1047" s="48"/>
      <c r="F1047" s="17"/>
      <c r="G1047" s="17"/>
      <c r="H1047" s="17"/>
      <c r="I1047" s="21"/>
      <c r="J1047" s="17"/>
      <c r="K1047" s="20">
        <f>IF(FluxoCaixa1013151419[[#This Row],[Movimento ]]="Saldo Inicial",FluxoCaixa1013151419[[#This Row],[R$ (Valores)]],K1046+FluxoCaixa1013151419[[#This Row],[Valores Receitas / Despesas]])</f>
        <v>21880.930000000008</v>
      </c>
      <c r="L1047" s="5">
        <f>IF(FluxoCaixa1013151419[[#This Row],[Entrada / Saída]]="Saída",FluxoCaixa1013151419[[#This Row],[R$ (Valores)]]*-1,FluxoCaixa1013151419[[#This Row],[R$ (Valores)]])</f>
        <v>0</v>
      </c>
    </row>
    <row r="1048" spans="2:12">
      <c r="B1048" s="48"/>
      <c r="C1048" s="48"/>
      <c r="D1048" s="16"/>
      <c r="E1048" s="48"/>
      <c r="F1048" s="17"/>
      <c r="G1048" s="17"/>
      <c r="H1048" s="17"/>
      <c r="I1048" s="21"/>
      <c r="J1048" s="17"/>
      <c r="K1048" s="20">
        <f>IF(FluxoCaixa1013151419[[#This Row],[Movimento ]]="Saldo Inicial",FluxoCaixa1013151419[[#This Row],[R$ (Valores)]],K1047+FluxoCaixa1013151419[[#This Row],[Valores Receitas / Despesas]])</f>
        <v>21880.930000000008</v>
      </c>
      <c r="L1048" s="5">
        <f>IF(FluxoCaixa1013151419[[#This Row],[Entrada / Saída]]="Saída",FluxoCaixa1013151419[[#This Row],[R$ (Valores)]]*-1,FluxoCaixa1013151419[[#This Row],[R$ (Valores)]])</f>
        <v>0</v>
      </c>
    </row>
    <row r="1049" spans="2:12">
      <c r="B1049" s="48"/>
      <c r="C1049" s="48"/>
      <c r="D1049" s="16"/>
      <c r="E1049" s="48"/>
      <c r="F1049" s="17"/>
      <c r="G1049" s="17"/>
      <c r="H1049" s="17"/>
      <c r="I1049" s="21"/>
      <c r="J1049" s="17"/>
      <c r="K1049" s="20">
        <f>IF(FluxoCaixa1013151419[[#This Row],[Movimento ]]="Saldo Inicial",FluxoCaixa1013151419[[#This Row],[R$ (Valores)]],K1048+FluxoCaixa1013151419[[#This Row],[Valores Receitas / Despesas]])</f>
        <v>21880.930000000008</v>
      </c>
      <c r="L1049" s="5">
        <f>IF(FluxoCaixa1013151419[[#This Row],[Entrada / Saída]]="Saída",FluxoCaixa1013151419[[#This Row],[R$ (Valores)]]*-1,FluxoCaixa1013151419[[#This Row],[R$ (Valores)]])</f>
        <v>0</v>
      </c>
    </row>
    <row r="1050" spans="2:12">
      <c r="B1050" s="48"/>
      <c r="C1050" s="48"/>
      <c r="D1050" s="16"/>
      <c r="E1050" s="48"/>
      <c r="F1050" s="17"/>
      <c r="G1050" s="17"/>
      <c r="H1050" s="17"/>
      <c r="I1050" s="21"/>
      <c r="J1050" s="17"/>
      <c r="K1050" s="20">
        <f>IF(FluxoCaixa1013151419[[#This Row],[Movimento ]]="Saldo Inicial",FluxoCaixa1013151419[[#This Row],[R$ (Valores)]],K1049+FluxoCaixa1013151419[[#This Row],[Valores Receitas / Despesas]])</f>
        <v>21880.930000000008</v>
      </c>
      <c r="L1050" s="5">
        <f>IF(FluxoCaixa1013151419[[#This Row],[Entrada / Saída]]="Saída",FluxoCaixa1013151419[[#This Row],[R$ (Valores)]]*-1,FluxoCaixa1013151419[[#This Row],[R$ (Valores)]])</f>
        <v>0</v>
      </c>
    </row>
    <row r="1051" spans="2:12">
      <c r="B1051" s="48"/>
      <c r="C1051" s="48"/>
      <c r="D1051" s="16"/>
      <c r="E1051" s="48"/>
      <c r="F1051" s="17"/>
      <c r="G1051" s="17"/>
      <c r="H1051" s="17"/>
      <c r="I1051" s="21"/>
      <c r="J1051" s="17"/>
      <c r="K1051" s="20">
        <f>IF(FluxoCaixa1013151419[[#This Row],[Movimento ]]="Saldo Inicial",FluxoCaixa1013151419[[#This Row],[R$ (Valores)]],K1050+FluxoCaixa1013151419[[#This Row],[Valores Receitas / Despesas]])</f>
        <v>21880.930000000008</v>
      </c>
      <c r="L1051" s="5">
        <f>IF(FluxoCaixa1013151419[[#This Row],[Entrada / Saída]]="Saída",FluxoCaixa1013151419[[#This Row],[R$ (Valores)]]*-1,FluxoCaixa1013151419[[#This Row],[R$ (Valores)]])</f>
        <v>0</v>
      </c>
    </row>
    <row r="1052" spans="2:12">
      <c r="B1052" s="48"/>
      <c r="C1052" s="48"/>
      <c r="D1052" s="16"/>
      <c r="E1052" s="48"/>
      <c r="F1052" s="17"/>
      <c r="G1052" s="17"/>
      <c r="H1052" s="17"/>
      <c r="I1052" s="21"/>
      <c r="J1052" s="17"/>
      <c r="K1052" s="20">
        <f>IF(FluxoCaixa1013151419[[#This Row],[Movimento ]]="Saldo Inicial",FluxoCaixa1013151419[[#This Row],[R$ (Valores)]],K1051+FluxoCaixa1013151419[[#This Row],[Valores Receitas / Despesas]])</f>
        <v>21880.930000000008</v>
      </c>
      <c r="L1052" s="5">
        <f>IF(FluxoCaixa1013151419[[#This Row],[Entrada / Saída]]="Saída",FluxoCaixa1013151419[[#This Row],[R$ (Valores)]]*-1,FluxoCaixa1013151419[[#This Row],[R$ (Valores)]])</f>
        <v>0</v>
      </c>
    </row>
    <row r="1053" spans="2:12">
      <c r="B1053" s="48"/>
      <c r="C1053" s="48"/>
      <c r="D1053" s="16"/>
      <c r="E1053" s="48"/>
      <c r="F1053" s="17"/>
      <c r="G1053" s="17"/>
      <c r="H1053" s="17"/>
      <c r="I1053" s="21"/>
      <c r="J1053" s="17"/>
      <c r="K1053" s="20">
        <f>IF(FluxoCaixa1013151419[[#This Row],[Movimento ]]="Saldo Inicial",FluxoCaixa1013151419[[#This Row],[R$ (Valores)]],K1052+FluxoCaixa1013151419[[#This Row],[Valores Receitas / Despesas]])</f>
        <v>21880.930000000008</v>
      </c>
      <c r="L1053" s="5">
        <f>IF(FluxoCaixa1013151419[[#This Row],[Entrada / Saída]]="Saída",FluxoCaixa1013151419[[#This Row],[R$ (Valores)]]*-1,FluxoCaixa1013151419[[#This Row],[R$ (Valores)]])</f>
        <v>0</v>
      </c>
    </row>
    <row r="1054" spans="2:12">
      <c r="B1054" s="48"/>
      <c r="C1054" s="48"/>
      <c r="D1054" s="16"/>
      <c r="E1054" s="48"/>
      <c r="F1054" s="17"/>
      <c r="G1054" s="17"/>
      <c r="H1054" s="17"/>
      <c r="I1054" s="21"/>
      <c r="J1054" s="17"/>
      <c r="K1054" s="20">
        <f>IF(FluxoCaixa1013151419[[#This Row],[Movimento ]]="Saldo Inicial",FluxoCaixa1013151419[[#This Row],[R$ (Valores)]],K1053+FluxoCaixa1013151419[[#This Row],[Valores Receitas / Despesas]])</f>
        <v>21880.930000000008</v>
      </c>
      <c r="L1054" s="5">
        <f>IF(FluxoCaixa1013151419[[#This Row],[Entrada / Saída]]="Saída",FluxoCaixa1013151419[[#This Row],[R$ (Valores)]]*-1,FluxoCaixa1013151419[[#This Row],[R$ (Valores)]])</f>
        <v>0</v>
      </c>
    </row>
    <row r="1055" spans="2:12">
      <c r="B1055" s="48"/>
      <c r="C1055" s="48"/>
      <c r="D1055" s="16"/>
      <c r="E1055" s="48"/>
      <c r="F1055" s="17"/>
      <c r="G1055" s="17"/>
      <c r="H1055" s="17"/>
      <c r="I1055" s="21"/>
      <c r="J1055" s="17"/>
      <c r="K1055" s="20">
        <f>IF(FluxoCaixa1013151419[[#This Row],[Movimento ]]="Saldo Inicial",FluxoCaixa1013151419[[#This Row],[R$ (Valores)]],K1054+FluxoCaixa1013151419[[#This Row],[Valores Receitas / Despesas]])</f>
        <v>21880.930000000008</v>
      </c>
      <c r="L1055" s="5">
        <f>IF(FluxoCaixa1013151419[[#This Row],[Entrada / Saída]]="Saída",FluxoCaixa1013151419[[#This Row],[R$ (Valores)]]*-1,FluxoCaixa1013151419[[#This Row],[R$ (Valores)]])</f>
        <v>0</v>
      </c>
    </row>
    <row r="1056" spans="2:12">
      <c r="B1056" s="48"/>
      <c r="C1056" s="48"/>
      <c r="D1056" s="16"/>
      <c r="E1056" s="48"/>
      <c r="F1056" s="17"/>
      <c r="G1056" s="17"/>
      <c r="H1056" s="17"/>
      <c r="I1056" s="21"/>
      <c r="J1056" s="17"/>
      <c r="K1056" s="20">
        <f>IF(FluxoCaixa1013151419[[#This Row],[Movimento ]]="Saldo Inicial",FluxoCaixa1013151419[[#This Row],[R$ (Valores)]],K1055+FluxoCaixa1013151419[[#This Row],[Valores Receitas / Despesas]])</f>
        <v>21880.930000000008</v>
      </c>
      <c r="L1056" s="5">
        <f>IF(FluxoCaixa1013151419[[#This Row],[Entrada / Saída]]="Saída",FluxoCaixa1013151419[[#This Row],[R$ (Valores)]]*-1,FluxoCaixa1013151419[[#This Row],[R$ (Valores)]])</f>
        <v>0</v>
      </c>
    </row>
    <row r="1057" spans="2:12">
      <c r="B1057" s="48"/>
      <c r="C1057" s="48"/>
      <c r="D1057" s="16"/>
      <c r="E1057" s="48"/>
      <c r="F1057" s="17"/>
      <c r="G1057" s="17"/>
      <c r="H1057" s="17"/>
      <c r="I1057" s="21"/>
      <c r="J1057" s="17"/>
      <c r="K1057" s="20">
        <f>IF(FluxoCaixa1013151419[[#This Row],[Movimento ]]="Saldo Inicial",FluxoCaixa1013151419[[#This Row],[R$ (Valores)]],K1056+FluxoCaixa1013151419[[#This Row],[Valores Receitas / Despesas]])</f>
        <v>21880.930000000008</v>
      </c>
      <c r="L1057" s="5">
        <f>IF(FluxoCaixa1013151419[[#This Row],[Entrada / Saída]]="Saída",FluxoCaixa1013151419[[#This Row],[R$ (Valores)]]*-1,FluxoCaixa1013151419[[#This Row],[R$ (Valores)]])</f>
        <v>0</v>
      </c>
    </row>
    <row r="1058" spans="2:12">
      <c r="B1058" s="48"/>
      <c r="C1058" s="48"/>
      <c r="D1058" s="16"/>
      <c r="E1058" s="48"/>
      <c r="F1058" s="17"/>
      <c r="G1058" s="17"/>
      <c r="H1058" s="17"/>
      <c r="I1058" s="21"/>
      <c r="J1058" s="17"/>
      <c r="K1058" s="20">
        <f>IF(FluxoCaixa1013151419[[#This Row],[Movimento ]]="Saldo Inicial",FluxoCaixa1013151419[[#This Row],[R$ (Valores)]],K1057+FluxoCaixa1013151419[[#This Row],[Valores Receitas / Despesas]])</f>
        <v>21880.930000000008</v>
      </c>
      <c r="L1058" s="5">
        <f>IF(FluxoCaixa1013151419[[#This Row],[Entrada / Saída]]="Saída",FluxoCaixa1013151419[[#This Row],[R$ (Valores)]]*-1,FluxoCaixa1013151419[[#This Row],[R$ (Valores)]])</f>
        <v>0</v>
      </c>
    </row>
    <row r="1059" spans="2:12">
      <c r="B1059" s="48"/>
      <c r="C1059" s="48"/>
      <c r="D1059" s="16"/>
      <c r="E1059" s="48"/>
      <c r="F1059" s="17"/>
      <c r="G1059" s="17"/>
      <c r="H1059" s="17"/>
      <c r="I1059" s="21"/>
      <c r="J1059" s="17"/>
      <c r="K1059" s="20">
        <f>IF(FluxoCaixa1013151419[[#This Row],[Movimento ]]="Saldo Inicial",FluxoCaixa1013151419[[#This Row],[R$ (Valores)]],K1058+FluxoCaixa1013151419[[#This Row],[Valores Receitas / Despesas]])</f>
        <v>21880.930000000008</v>
      </c>
      <c r="L1059" s="5">
        <f>IF(FluxoCaixa1013151419[[#This Row],[Entrada / Saída]]="Saída",FluxoCaixa1013151419[[#This Row],[R$ (Valores)]]*-1,FluxoCaixa1013151419[[#This Row],[R$ (Valores)]])</f>
        <v>0</v>
      </c>
    </row>
    <row r="1060" spans="2:12">
      <c r="B1060" s="48"/>
      <c r="C1060" s="48"/>
      <c r="D1060" s="16"/>
      <c r="E1060" s="48"/>
      <c r="F1060" s="17"/>
      <c r="G1060" s="17"/>
      <c r="H1060" s="17"/>
      <c r="I1060" s="21"/>
      <c r="J1060" s="17"/>
      <c r="K1060" s="20">
        <f>IF(FluxoCaixa1013151419[[#This Row],[Movimento ]]="Saldo Inicial",FluxoCaixa1013151419[[#This Row],[R$ (Valores)]],K1059+FluxoCaixa1013151419[[#This Row],[Valores Receitas / Despesas]])</f>
        <v>21880.930000000008</v>
      </c>
      <c r="L1060" s="5">
        <f>IF(FluxoCaixa1013151419[[#This Row],[Entrada / Saída]]="Saída",FluxoCaixa1013151419[[#This Row],[R$ (Valores)]]*-1,FluxoCaixa1013151419[[#This Row],[R$ (Valores)]])</f>
        <v>0</v>
      </c>
    </row>
    <row r="1061" spans="2:12">
      <c r="B1061" s="48"/>
      <c r="C1061" s="48"/>
      <c r="D1061" s="16"/>
      <c r="E1061" s="48"/>
      <c r="F1061" s="17"/>
      <c r="G1061" s="17"/>
      <c r="H1061" s="17"/>
      <c r="I1061" s="21"/>
      <c r="J1061" s="17"/>
      <c r="K1061" s="20">
        <f>IF(FluxoCaixa1013151419[[#This Row],[Movimento ]]="Saldo Inicial",FluxoCaixa1013151419[[#This Row],[R$ (Valores)]],K1060+FluxoCaixa1013151419[[#This Row],[Valores Receitas / Despesas]])</f>
        <v>21880.930000000008</v>
      </c>
      <c r="L1061" s="5">
        <f>IF(FluxoCaixa1013151419[[#This Row],[Entrada / Saída]]="Saída",FluxoCaixa1013151419[[#This Row],[R$ (Valores)]]*-1,FluxoCaixa1013151419[[#This Row],[R$ (Valores)]])</f>
        <v>0</v>
      </c>
    </row>
    <row r="1062" spans="2:12">
      <c r="B1062" s="48"/>
      <c r="C1062" s="48"/>
      <c r="D1062" s="16"/>
      <c r="E1062" s="48"/>
      <c r="F1062" s="45"/>
      <c r="G1062" s="17"/>
      <c r="H1062" s="17"/>
      <c r="I1062" s="54"/>
      <c r="J1062" s="45"/>
      <c r="K1062" s="20">
        <f>IF(FluxoCaixa1013151419[[#This Row],[Movimento ]]="Saldo Inicial",FluxoCaixa1013151419[[#This Row],[R$ (Valores)]],K1061+FluxoCaixa1013151419[[#This Row],[Valores Receitas / Despesas]])</f>
        <v>21880.930000000008</v>
      </c>
      <c r="L1062" s="53">
        <f>IF(FluxoCaixa1013151419[[#This Row],[Entrada / Saída]]="Saída",FluxoCaixa1013151419[[#This Row],[R$ (Valores)]]*-1,FluxoCaixa1013151419[[#This Row],[R$ (Valores)]])</f>
        <v>0</v>
      </c>
    </row>
    <row r="1063" spans="2:12">
      <c r="B1063" s="48"/>
      <c r="C1063" s="48"/>
      <c r="D1063" s="16"/>
      <c r="E1063" s="48"/>
      <c r="F1063" s="45"/>
      <c r="G1063" s="45"/>
      <c r="H1063" s="17"/>
      <c r="I1063" s="54"/>
      <c r="J1063" s="45"/>
      <c r="K1063" s="20">
        <f>IF(FluxoCaixa1013151419[[#This Row],[Movimento ]]="Saldo Inicial",FluxoCaixa1013151419[[#This Row],[R$ (Valores)]],K1062+FluxoCaixa1013151419[[#This Row],[Valores Receitas / Despesas]])</f>
        <v>21880.930000000008</v>
      </c>
      <c r="L1063" s="53">
        <f>IF(FluxoCaixa1013151419[[#This Row],[Entrada / Saída]]="Saída",FluxoCaixa1013151419[[#This Row],[R$ (Valores)]]*-1,FluxoCaixa1013151419[[#This Row],[R$ (Valores)]])</f>
        <v>0</v>
      </c>
    </row>
    <row r="1064" spans="2:12">
      <c r="B1064" s="48"/>
      <c r="C1064" s="48"/>
      <c r="D1064" s="16"/>
      <c r="E1064" s="48"/>
      <c r="F1064" s="45"/>
      <c r="G1064" s="45"/>
      <c r="H1064" s="17"/>
      <c r="I1064" s="54"/>
      <c r="J1064" s="45"/>
      <c r="K1064" s="20">
        <f>IF(FluxoCaixa1013151419[[#This Row],[Movimento ]]="Saldo Inicial",FluxoCaixa1013151419[[#This Row],[R$ (Valores)]],K1063+FluxoCaixa1013151419[[#This Row],[Valores Receitas / Despesas]])</f>
        <v>21880.930000000008</v>
      </c>
      <c r="L1064" s="53">
        <f>IF(FluxoCaixa1013151419[[#This Row],[Entrada / Saída]]="Saída",FluxoCaixa1013151419[[#This Row],[R$ (Valores)]]*-1,FluxoCaixa1013151419[[#This Row],[R$ (Valores)]])</f>
        <v>0</v>
      </c>
    </row>
    <row r="1065" spans="2:12">
      <c r="B1065" s="48"/>
      <c r="C1065" s="48"/>
      <c r="D1065" s="16"/>
      <c r="E1065" s="48"/>
      <c r="F1065" s="17"/>
      <c r="G1065" s="17"/>
      <c r="H1065" s="17"/>
      <c r="I1065" s="54"/>
      <c r="J1065" s="45"/>
      <c r="K1065" s="20">
        <f>IF(FluxoCaixa1013151419[[#This Row],[Movimento ]]="Saldo Inicial",FluxoCaixa1013151419[[#This Row],[R$ (Valores)]],K1064+FluxoCaixa1013151419[[#This Row],[Valores Receitas / Despesas]])</f>
        <v>21880.930000000008</v>
      </c>
      <c r="L1065" s="53">
        <f>IF(FluxoCaixa1013151419[[#This Row],[Entrada / Saída]]="Saída",FluxoCaixa1013151419[[#This Row],[R$ (Valores)]]*-1,FluxoCaixa1013151419[[#This Row],[R$ (Valores)]])</f>
        <v>0</v>
      </c>
    </row>
    <row r="1066" spans="2:12">
      <c r="B1066" s="48"/>
      <c r="C1066" s="48"/>
      <c r="D1066" s="16"/>
      <c r="E1066" s="48"/>
      <c r="F1066" s="17"/>
      <c r="G1066" s="17"/>
      <c r="H1066" s="17"/>
      <c r="I1066" s="54"/>
      <c r="J1066" s="45"/>
      <c r="K1066" s="20">
        <f>IF(FluxoCaixa1013151419[[#This Row],[Movimento ]]="Saldo Inicial",FluxoCaixa1013151419[[#This Row],[R$ (Valores)]],K1065+FluxoCaixa1013151419[[#This Row],[Valores Receitas / Despesas]])</f>
        <v>21880.930000000008</v>
      </c>
      <c r="L1066" s="53">
        <f>IF(FluxoCaixa1013151419[[#This Row],[Entrada / Saída]]="Saída",FluxoCaixa1013151419[[#This Row],[R$ (Valores)]]*-1,FluxoCaixa1013151419[[#This Row],[R$ (Valores)]])</f>
        <v>0</v>
      </c>
    </row>
    <row r="1067" spans="2:12">
      <c r="B1067" s="48"/>
      <c r="C1067" s="48"/>
      <c r="D1067" s="16"/>
      <c r="E1067" s="48"/>
      <c r="F1067" s="17"/>
      <c r="G1067" s="17"/>
      <c r="H1067" s="17"/>
      <c r="I1067" s="54"/>
      <c r="J1067" s="45"/>
      <c r="K1067" s="20">
        <f>IF(FluxoCaixa1013151419[[#This Row],[Movimento ]]="Saldo Inicial",FluxoCaixa1013151419[[#This Row],[R$ (Valores)]],K1066+FluxoCaixa1013151419[[#This Row],[Valores Receitas / Despesas]])</f>
        <v>21880.930000000008</v>
      </c>
      <c r="L1067" s="53">
        <f>IF(FluxoCaixa1013151419[[#This Row],[Entrada / Saída]]="Saída",FluxoCaixa1013151419[[#This Row],[R$ (Valores)]]*-1,FluxoCaixa1013151419[[#This Row],[R$ (Valores)]])</f>
        <v>0</v>
      </c>
    </row>
    <row r="1068" spans="2:12">
      <c r="B1068" s="48"/>
      <c r="C1068" s="48"/>
      <c r="D1068" s="16"/>
      <c r="E1068" s="48"/>
      <c r="F1068" s="17"/>
      <c r="G1068" s="17"/>
      <c r="H1068" s="17"/>
      <c r="I1068" s="54"/>
      <c r="J1068" s="45"/>
      <c r="K1068" s="20">
        <f>IF(FluxoCaixa1013151419[[#This Row],[Movimento ]]="Saldo Inicial",FluxoCaixa1013151419[[#This Row],[R$ (Valores)]],K1067+FluxoCaixa1013151419[[#This Row],[Valores Receitas / Despesas]])</f>
        <v>21880.930000000008</v>
      </c>
      <c r="L1068" s="53">
        <f>IF(FluxoCaixa1013151419[[#This Row],[Entrada / Saída]]="Saída",FluxoCaixa1013151419[[#This Row],[R$ (Valores)]]*-1,FluxoCaixa1013151419[[#This Row],[R$ (Valores)]])</f>
        <v>0</v>
      </c>
    </row>
    <row r="1069" spans="2:12">
      <c r="B1069" s="48"/>
      <c r="C1069" s="48"/>
      <c r="D1069" s="16"/>
      <c r="E1069" s="48"/>
      <c r="F1069" s="17"/>
      <c r="G1069" s="17"/>
      <c r="H1069" s="17"/>
      <c r="I1069" s="54"/>
      <c r="J1069" s="45"/>
      <c r="K1069" s="20">
        <f>IF(FluxoCaixa1013151419[[#This Row],[Movimento ]]="Saldo Inicial",FluxoCaixa1013151419[[#This Row],[R$ (Valores)]],K1068+FluxoCaixa1013151419[[#This Row],[Valores Receitas / Despesas]])</f>
        <v>21880.930000000008</v>
      </c>
      <c r="L1069" s="53">
        <f>IF(FluxoCaixa1013151419[[#This Row],[Entrada / Saída]]="Saída",FluxoCaixa1013151419[[#This Row],[R$ (Valores)]]*-1,FluxoCaixa1013151419[[#This Row],[R$ (Valores)]])</f>
        <v>0</v>
      </c>
    </row>
    <row r="1070" spans="2:12">
      <c r="B1070" s="48"/>
      <c r="C1070" s="48"/>
      <c r="D1070" s="16"/>
      <c r="E1070" s="48"/>
      <c r="F1070" s="17"/>
      <c r="G1070" s="17"/>
      <c r="H1070" s="17"/>
      <c r="I1070" s="54"/>
      <c r="J1070" s="45"/>
      <c r="K1070" s="20">
        <f>IF(FluxoCaixa1013151419[[#This Row],[Movimento ]]="Saldo Inicial",FluxoCaixa1013151419[[#This Row],[R$ (Valores)]],K1069+FluxoCaixa1013151419[[#This Row],[Valores Receitas / Despesas]])</f>
        <v>21880.930000000008</v>
      </c>
      <c r="L1070" s="53">
        <f>IF(FluxoCaixa1013151419[[#This Row],[Entrada / Saída]]="Saída",FluxoCaixa1013151419[[#This Row],[R$ (Valores)]]*-1,FluxoCaixa1013151419[[#This Row],[R$ (Valores)]])</f>
        <v>0</v>
      </c>
    </row>
    <row r="1071" spans="2:12">
      <c r="B1071" s="48"/>
      <c r="C1071" s="48"/>
      <c r="D1071" s="16"/>
      <c r="E1071" s="48"/>
      <c r="F1071" s="17"/>
      <c r="G1071" s="17"/>
      <c r="H1071" s="17"/>
      <c r="I1071" s="54"/>
      <c r="J1071" s="45"/>
      <c r="K1071" s="20">
        <f>IF(FluxoCaixa1013151419[[#This Row],[Movimento ]]="Saldo Inicial",FluxoCaixa1013151419[[#This Row],[R$ (Valores)]],K1070+FluxoCaixa1013151419[[#This Row],[Valores Receitas / Despesas]])</f>
        <v>21880.930000000008</v>
      </c>
      <c r="L1071" s="53">
        <f>IF(FluxoCaixa1013151419[[#This Row],[Entrada / Saída]]="Saída",FluxoCaixa1013151419[[#This Row],[R$ (Valores)]]*-1,FluxoCaixa1013151419[[#This Row],[R$ (Valores)]])</f>
        <v>0</v>
      </c>
    </row>
    <row r="1072" spans="2:12">
      <c r="B1072" s="48"/>
      <c r="C1072" s="48"/>
      <c r="D1072" s="16"/>
      <c r="E1072" s="48"/>
      <c r="F1072" s="17"/>
      <c r="G1072" s="17"/>
      <c r="H1072" s="17"/>
      <c r="I1072" s="54"/>
      <c r="J1072" s="45"/>
      <c r="K1072" s="20">
        <f>IF(FluxoCaixa1013151419[[#This Row],[Movimento ]]="Saldo Inicial",FluxoCaixa1013151419[[#This Row],[R$ (Valores)]],K1071+FluxoCaixa1013151419[[#This Row],[Valores Receitas / Despesas]])</f>
        <v>21880.930000000008</v>
      </c>
      <c r="L1072" s="53">
        <f>IF(FluxoCaixa1013151419[[#This Row],[Entrada / Saída]]="Saída",FluxoCaixa1013151419[[#This Row],[R$ (Valores)]]*-1,FluxoCaixa1013151419[[#This Row],[R$ (Valores)]])</f>
        <v>0</v>
      </c>
    </row>
    <row r="1073" spans="2:12">
      <c r="B1073" s="48"/>
      <c r="C1073" s="48"/>
      <c r="D1073" s="16"/>
      <c r="E1073" s="48"/>
      <c r="F1073" s="17"/>
      <c r="G1073" s="17"/>
      <c r="H1073" s="17"/>
      <c r="I1073" s="54"/>
      <c r="J1073" s="45"/>
      <c r="K1073" s="20">
        <f>IF(FluxoCaixa1013151419[[#This Row],[Movimento ]]="Saldo Inicial",FluxoCaixa1013151419[[#This Row],[R$ (Valores)]],K1072+FluxoCaixa1013151419[[#This Row],[Valores Receitas / Despesas]])</f>
        <v>21880.930000000008</v>
      </c>
      <c r="L1073" s="53">
        <f>IF(FluxoCaixa1013151419[[#This Row],[Entrada / Saída]]="Saída",FluxoCaixa1013151419[[#This Row],[R$ (Valores)]]*-1,FluxoCaixa1013151419[[#This Row],[R$ (Valores)]])</f>
        <v>0</v>
      </c>
    </row>
    <row r="1074" spans="2:12">
      <c r="B1074" s="48"/>
      <c r="C1074" s="48"/>
      <c r="D1074" s="16"/>
      <c r="E1074" s="48"/>
      <c r="F1074" s="17"/>
      <c r="G1074" s="17"/>
      <c r="H1074" s="17"/>
      <c r="I1074" s="54"/>
      <c r="J1074" s="45"/>
      <c r="K1074" s="20">
        <f>IF(FluxoCaixa1013151419[[#This Row],[Movimento ]]="Saldo Inicial",FluxoCaixa1013151419[[#This Row],[R$ (Valores)]],K1073+FluxoCaixa1013151419[[#This Row],[Valores Receitas / Despesas]])</f>
        <v>21880.930000000008</v>
      </c>
      <c r="L1074" s="53">
        <f>IF(FluxoCaixa1013151419[[#This Row],[Entrada / Saída]]="Saída",FluxoCaixa1013151419[[#This Row],[R$ (Valores)]]*-1,FluxoCaixa1013151419[[#This Row],[R$ (Valores)]])</f>
        <v>0</v>
      </c>
    </row>
    <row r="1075" spans="2:12">
      <c r="B1075" s="48"/>
      <c r="C1075" s="48"/>
      <c r="D1075" s="16"/>
      <c r="E1075" s="48"/>
      <c r="F1075" s="17"/>
      <c r="G1075" s="17"/>
      <c r="H1075" s="17"/>
      <c r="I1075" s="54"/>
      <c r="J1075" s="45"/>
      <c r="K1075" s="20">
        <f>IF(FluxoCaixa1013151419[[#This Row],[Movimento ]]="Saldo Inicial",FluxoCaixa1013151419[[#This Row],[R$ (Valores)]],K1074+FluxoCaixa1013151419[[#This Row],[Valores Receitas / Despesas]])</f>
        <v>21880.930000000008</v>
      </c>
      <c r="L1075" s="53">
        <f>IF(FluxoCaixa1013151419[[#This Row],[Entrada / Saída]]="Saída",FluxoCaixa1013151419[[#This Row],[R$ (Valores)]]*-1,FluxoCaixa1013151419[[#This Row],[R$ (Valores)]])</f>
        <v>0</v>
      </c>
    </row>
    <row r="1076" spans="2:12">
      <c r="B1076" s="48"/>
      <c r="C1076" s="48"/>
      <c r="D1076" s="16"/>
      <c r="E1076" s="48"/>
      <c r="F1076" s="17"/>
      <c r="G1076" s="17"/>
      <c r="H1076" s="17"/>
      <c r="I1076" s="54"/>
      <c r="J1076" s="45"/>
      <c r="K1076" s="20">
        <f>IF(FluxoCaixa1013151419[[#This Row],[Movimento ]]="Saldo Inicial",FluxoCaixa1013151419[[#This Row],[R$ (Valores)]],K1075+FluxoCaixa1013151419[[#This Row],[Valores Receitas / Despesas]])</f>
        <v>21880.930000000008</v>
      </c>
      <c r="L1076" s="53">
        <f>IF(FluxoCaixa1013151419[[#This Row],[Entrada / Saída]]="Saída",FluxoCaixa1013151419[[#This Row],[R$ (Valores)]]*-1,FluxoCaixa1013151419[[#This Row],[R$ (Valores)]])</f>
        <v>0</v>
      </c>
    </row>
    <row r="1077" spans="2:12">
      <c r="B1077" s="48"/>
      <c r="C1077" s="48"/>
      <c r="D1077" s="16"/>
      <c r="E1077" s="48"/>
      <c r="F1077" s="17"/>
      <c r="G1077" s="17"/>
      <c r="H1077" s="17"/>
      <c r="I1077" s="54"/>
      <c r="J1077" s="45"/>
      <c r="K1077" s="20">
        <f>IF(FluxoCaixa1013151419[[#This Row],[Movimento ]]="Saldo Inicial",FluxoCaixa1013151419[[#This Row],[R$ (Valores)]],K1076+FluxoCaixa1013151419[[#This Row],[Valores Receitas / Despesas]])</f>
        <v>21880.930000000008</v>
      </c>
      <c r="L1077" s="53">
        <f>IF(FluxoCaixa1013151419[[#This Row],[Entrada / Saída]]="Saída",FluxoCaixa1013151419[[#This Row],[R$ (Valores)]]*-1,FluxoCaixa1013151419[[#This Row],[R$ (Valores)]])</f>
        <v>0</v>
      </c>
    </row>
    <row r="1078" spans="2:12">
      <c r="B1078" s="48"/>
      <c r="C1078" s="48"/>
      <c r="D1078" s="16"/>
      <c r="E1078" s="48"/>
      <c r="F1078" s="17"/>
      <c r="G1078" s="17"/>
      <c r="H1078" s="17"/>
      <c r="I1078" s="54"/>
      <c r="J1078" s="45"/>
      <c r="K1078" s="20">
        <f>IF(FluxoCaixa1013151419[[#This Row],[Movimento ]]="Saldo Inicial",FluxoCaixa1013151419[[#This Row],[R$ (Valores)]],K1077+FluxoCaixa1013151419[[#This Row],[Valores Receitas / Despesas]])</f>
        <v>21880.930000000008</v>
      </c>
      <c r="L1078" s="53">
        <f>IF(FluxoCaixa1013151419[[#This Row],[Entrada / Saída]]="Saída",FluxoCaixa1013151419[[#This Row],[R$ (Valores)]]*-1,FluxoCaixa1013151419[[#This Row],[R$ (Valores)]])</f>
        <v>0</v>
      </c>
    </row>
    <row r="1079" spans="2:12">
      <c r="B1079" s="48"/>
      <c r="C1079" s="48"/>
      <c r="D1079" s="16"/>
      <c r="E1079" s="48"/>
      <c r="F1079" s="17"/>
      <c r="G1079" s="17"/>
      <c r="H1079" s="17"/>
      <c r="I1079" s="54"/>
      <c r="J1079" s="45"/>
      <c r="K1079" s="20">
        <f>IF(FluxoCaixa1013151419[[#This Row],[Movimento ]]="Saldo Inicial",FluxoCaixa1013151419[[#This Row],[R$ (Valores)]],K1078+FluxoCaixa1013151419[[#This Row],[Valores Receitas / Despesas]])</f>
        <v>21880.930000000008</v>
      </c>
      <c r="L1079" s="53">
        <f>IF(FluxoCaixa1013151419[[#This Row],[Entrada / Saída]]="Saída",FluxoCaixa1013151419[[#This Row],[R$ (Valores)]]*-1,FluxoCaixa1013151419[[#This Row],[R$ (Valores)]])</f>
        <v>0</v>
      </c>
    </row>
    <row r="1080" spans="2:12">
      <c r="B1080" s="48"/>
      <c r="C1080" s="48"/>
      <c r="D1080" s="16"/>
      <c r="E1080" s="48"/>
      <c r="F1080" s="17"/>
      <c r="G1080" s="17"/>
      <c r="H1080" s="17"/>
      <c r="I1080" s="54"/>
      <c r="J1080" s="45"/>
      <c r="K1080" s="20">
        <f>IF(FluxoCaixa1013151419[[#This Row],[Movimento ]]="Saldo Inicial",FluxoCaixa1013151419[[#This Row],[R$ (Valores)]],K1079+FluxoCaixa1013151419[[#This Row],[Valores Receitas / Despesas]])</f>
        <v>21880.930000000008</v>
      </c>
      <c r="L1080" s="53">
        <f>IF(FluxoCaixa1013151419[[#This Row],[Entrada / Saída]]="Saída",FluxoCaixa1013151419[[#This Row],[R$ (Valores)]]*-1,FluxoCaixa1013151419[[#This Row],[R$ (Valores)]])</f>
        <v>0</v>
      </c>
    </row>
    <row r="1081" spans="2:12">
      <c r="B1081" s="48"/>
      <c r="C1081" s="48"/>
      <c r="D1081" s="16"/>
      <c r="E1081" s="48"/>
      <c r="F1081" s="17"/>
      <c r="G1081" s="17"/>
      <c r="H1081" s="17"/>
      <c r="I1081" s="54"/>
      <c r="J1081" s="45"/>
      <c r="K1081" s="20">
        <f>IF(FluxoCaixa1013151419[[#This Row],[Movimento ]]="Saldo Inicial",FluxoCaixa1013151419[[#This Row],[R$ (Valores)]],K1080+FluxoCaixa1013151419[[#This Row],[Valores Receitas / Despesas]])</f>
        <v>21880.930000000008</v>
      </c>
      <c r="L1081" s="53">
        <f>IF(FluxoCaixa1013151419[[#This Row],[Entrada / Saída]]="Saída",FluxoCaixa1013151419[[#This Row],[R$ (Valores)]]*-1,FluxoCaixa1013151419[[#This Row],[R$ (Valores)]])</f>
        <v>0</v>
      </c>
    </row>
    <row r="1082" spans="2:12">
      <c r="B1082" s="48"/>
      <c r="C1082" s="48"/>
      <c r="D1082" s="16"/>
      <c r="E1082" s="48"/>
      <c r="F1082" s="17"/>
      <c r="G1082" s="17"/>
      <c r="H1082" s="17"/>
      <c r="I1082" s="54"/>
      <c r="J1082" s="45"/>
      <c r="K1082" s="20">
        <f>IF(FluxoCaixa1013151419[[#This Row],[Movimento ]]="Saldo Inicial",FluxoCaixa1013151419[[#This Row],[R$ (Valores)]],K1081+FluxoCaixa1013151419[[#This Row],[Valores Receitas / Despesas]])</f>
        <v>21880.930000000008</v>
      </c>
      <c r="L1082" s="53">
        <f>IF(FluxoCaixa1013151419[[#This Row],[Entrada / Saída]]="Saída",FluxoCaixa1013151419[[#This Row],[R$ (Valores)]]*-1,FluxoCaixa1013151419[[#This Row],[R$ (Valores)]])</f>
        <v>0</v>
      </c>
    </row>
    <row r="1083" spans="2:12">
      <c r="B1083" s="48"/>
      <c r="C1083" s="48"/>
      <c r="D1083" s="16"/>
      <c r="E1083" s="48"/>
      <c r="F1083" s="17"/>
      <c r="G1083" s="17"/>
      <c r="H1083" s="17"/>
      <c r="I1083" s="54"/>
      <c r="J1083" s="45"/>
      <c r="K1083" s="20">
        <f>IF(FluxoCaixa1013151419[[#This Row],[Movimento ]]="Saldo Inicial",FluxoCaixa1013151419[[#This Row],[R$ (Valores)]],K1082+FluxoCaixa1013151419[[#This Row],[Valores Receitas / Despesas]])</f>
        <v>21880.930000000008</v>
      </c>
      <c r="L1083" s="53">
        <f>IF(FluxoCaixa1013151419[[#This Row],[Entrada / Saída]]="Saída",FluxoCaixa1013151419[[#This Row],[R$ (Valores)]]*-1,FluxoCaixa1013151419[[#This Row],[R$ (Valores)]])</f>
        <v>0</v>
      </c>
    </row>
    <row r="1084" spans="2:12">
      <c r="B1084" s="48"/>
      <c r="C1084" s="48"/>
      <c r="D1084" s="16"/>
      <c r="E1084" s="48"/>
      <c r="F1084" s="17"/>
      <c r="G1084" s="17"/>
      <c r="H1084" s="17"/>
      <c r="I1084" s="54"/>
      <c r="J1084" s="45"/>
      <c r="K1084" s="20">
        <f>IF(FluxoCaixa1013151419[[#This Row],[Movimento ]]="Saldo Inicial",FluxoCaixa1013151419[[#This Row],[R$ (Valores)]],K1083+FluxoCaixa1013151419[[#This Row],[Valores Receitas / Despesas]])</f>
        <v>21880.930000000008</v>
      </c>
      <c r="L1084" s="53">
        <f>IF(FluxoCaixa1013151419[[#This Row],[Entrada / Saída]]="Saída",FluxoCaixa1013151419[[#This Row],[R$ (Valores)]]*-1,FluxoCaixa1013151419[[#This Row],[R$ (Valores)]])</f>
        <v>0</v>
      </c>
    </row>
    <row r="1085" spans="2:12">
      <c r="B1085" s="48"/>
      <c r="C1085" s="48"/>
      <c r="D1085" s="16"/>
      <c r="E1085" s="48"/>
      <c r="F1085" s="17"/>
      <c r="G1085" s="17"/>
      <c r="H1085" s="17"/>
      <c r="I1085" s="54"/>
      <c r="J1085" s="45"/>
      <c r="K1085" s="20">
        <f>IF(FluxoCaixa1013151419[[#This Row],[Movimento ]]="Saldo Inicial",FluxoCaixa1013151419[[#This Row],[R$ (Valores)]],K1084+FluxoCaixa1013151419[[#This Row],[Valores Receitas / Despesas]])</f>
        <v>21880.930000000008</v>
      </c>
      <c r="L1085" s="53">
        <f>IF(FluxoCaixa1013151419[[#This Row],[Entrada / Saída]]="Saída",FluxoCaixa1013151419[[#This Row],[R$ (Valores)]]*-1,FluxoCaixa1013151419[[#This Row],[R$ (Valores)]])</f>
        <v>0</v>
      </c>
    </row>
    <row r="1086" spans="2:12">
      <c r="B1086" s="48"/>
      <c r="C1086" s="48"/>
      <c r="D1086" s="16"/>
      <c r="E1086" s="48"/>
      <c r="F1086" s="17"/>
      <c r="G1086" s="17"/>
      <c r="H1086" s="17"/>
      <c r="I1086" s="54"/>
      <c r="J1086" s="45"/>
      <c r="K1086" s="20">
        <f>IF(FluxoCaixa1013151419[[#This Row],[Movimento ]]="Saldo Inicial",FluxoCaixa1013151419[[#This Row],[R$ (Valores)]],K1085+FluxoCaixa1013151419[[#This Row],[Valores Receitas / Despesas]])</f>
        <v>21880.930000000008</v>
      </c>
      <c r="L1086" s="53">
        <f>IF(FluxoCaixa1013151419[[#This Row],[Entrada / Saída]]="Saída",FluxoCaixa1013151419[[#This Row],[R$ (Valores)]]*-1,FluxoCaixa1013151419[[#This Row],[R$ (Valores)]])</f>
        <v>0</v>
      </c>
    </row>
    <row r="1087" spans="2:12">
      <c r="B1087" s="48"/>
      <c r="C1087" s="48"/>
      <c r="D1087" s="16"/>
      <c r="E1087" s="48"/>
      <c r="F1087" s="17"/>
      <c r="G1087" s="17"/>
      <c r="H1087" s="17"/>
      <c r="I1087" s="54"/>
      <c r="J1087" s="45"/>
      <c r="K1087" s="20">
        <f>IF(FluxoCaixa1013151419[[#This Row],[Movimento ]]="Saldo Inicial",FluxoCaixa1013151419[[#This Row],[R$ (Valores)]],K1086+FluxoCaixa1013151419[[#This Row],[Valores Receitas / Despesas]])</f>
        <v>21880.930000000008</v>
      </c>
      <c r="L1087" s="53">
        <f>IF(FluxoCaixa1013151419[[#This Row],[Entrada / Saída]]="Saída",FluxoCaixa1013151419[[#This Row],[R$ (Valores)]]*-1,FluxoCaixa1013151419[[#This Row],[R$ (Valores)]])</f>
        <v>0</v>
      </c>
    </row>
    <row r="1088" spans="2:12">
      <c r="B1088" s="48"/>
      <c r="C1088" s="48"/>
      <c r="D1088" s="16"/>
      <c r="E1088" s="48"/>
      <c r="F1088" s="17"/>
      <c r="G1088" s="17"/>
      <c r="H1088" s="17"/>
      <c r="I1088" s="54"/>
      <c r="J1088" s="45"/>
      <c r="K1088" s="20">
        <f>IF(FluxoCaixa1013151419[[#This Row],[Movimento ]]="Saldo Inicial",FluxoCaixa1013151419[[#This Row],[R$ (Valores)]],K1087+FluxoCaixa1013151419[[#This Row],[Valores Receitas / Despesas]])</f>
        <v>21880.930000000008</v>
      </c>
      <c r="L1088" s="53">
        <f>IF(FluxoCaixa1013151419[[#This Row],[Entrada / Saída]]="Saída",FluxoCaixa1013151419[[#This Row],[R$ (Valores)]]*-1,FluxoCaixa1013151419[[#This Row],[R$ (Valores)]])</f>
        <v>0</v>
      </c>
    </row>
    <row r="1089" spans="2:12">
      <c r="B1089" s="48"/>
      <c r="C1089" s="48"/>
      <c r="D1089" s="16"/>
      <c r="E1089" s="48"/>
      <c r="F1089" s="17"/>
      <c r="G1089" s="17"/>
      <c r="H1089" s="17"/>
      <c r="I1089" s="54"/>
      <c r="J1089" s="45"/>
      <c r="K1089" s="20">
        <f>IF(FluxoCaixa1013151419[[#This Row],[Movimento ]]="Saldo Inicial",FluxoCaixa1013151419[[#This Row],[R$ (Valores)]],K1088+FluxoCaixa1013151419[[#This Row],[Valores Receitas / Despesas]])</f>
        <v>21880.930000000008</v>
      </c>
      <c r="L1089" s="53">
        <f>IF(FluxoCaixa1013151419[[#This Row],[Entrada / Saída]]="Saída",FluxoCaixa1013151419[[#This Row],[R$ (Valores)]]*-1,FluxoCaixa1013151419[[#This Row],[R$ (Valores)]])</f>
        <v>0</v>
      </c>
    </row>
    <row r="1090" spans="2:12">
      <c r="B1090" s="48"/>
      <c r="C1090" s="48"/>
      <c r="D1090" s="16"/>
      <c r="E1090" s="48"/>
      <c r="F1090" s="17"/>
      <c r="G1090" s="17"/>
      <c r="H1090" s="17"/>
      <c r="I1090" s="54"/>
      <c r="J1090" s="45"/>
      <c r="K1090" s="20">
        <f>IF(FluxoCaixa1013151419[[#This Row],[Movimento ]]="Saldo Inicial",FluxoCaixa1013151419[[#This Row],[R$ (Valores)]],K1089+FluxoCaixa1013151419[[#This Row],[Valores Receitas / Despesas]])</f>
        <v>21880.930000000008</v>
      </c>
      <c r="L1090" s="53">
        <f>IF(FluxoCaixa1013151419[[#This Row],[Entrada / Saída]]="Saída",FluxoCaixa1013151419[[#This Row],[R$ (Valores)]]*-1,FluxoCaixa1013151419[[#This Row],[R$ (Valores)]])</f>
        <v>0</v>
      </c>
    </row>
    <row r="1091" spans="2:12">
      <c r="B1091" s="48"/>
      <c r="C1091" s="48"/>
      <c r="D1091" s="16"/>
      <c r="E1091" s="48"/>
      <c r="F1091" s="17"/>
      <c r="G1091" s="17"/>
      <c r="H1091" s="17"/>
      <c r="I1091" s="54"/>
      <c r="J1091" s="45"/>
      <c r="K1091" s="20">
        <f>IF(FluxoCaixa1013151419[[#This Row],[Movimento ]]="Saldo Inicial",FluxoCaixa1013151419[[#This Row],[R$ (Valores)]],K1090+FluxoCaixa1013151419[[#This Row],[Valores Receitas / Despesas]])</f>
        <v>21880.930000000008</v>
      </c>
      <c r="L1091" s="53">
        <f>IF(FluxoCaixa1013151419[[#This Row],[Entrada / Saída]]="Saída",FluxoCaixa1013151419[[#This Row],[R$ (Valores)]]*-1,FluxoCaixa1013151419[[#This Row],[R$ (Valores)]])</f>
        <v>0</v>
      </c>
    </row>
    <row r="1092" spans="2:12">
      <c r="B1092" s="48"/>
      <c r="C1092" s="48"/>
      <c r="D1092" s="16"/>
      <c r="E1092" s="48"/>
      <c r="F1092" s="17"/>
      <c r="G1092" s="17"/>
      <c r="H1092" s="17"/>
      <c r="I1092" s="54"/>
      <c r="J1092" s="45"/>
      <c r="K1092" s="20">
        <f>IF(FluxoCaixa1013151419[[#This Row],[Movimento ]]="Saldo Inicial",FluxoCaixa1013151419[[#This Row],[R$ (Valores)]],K1091+FluxoCaixa1013151419[[#This Row],[Valores Receitas / Despesas]])</f>
        <v>21880.930000000008</v>
      </c>
      <c r="L1092" s="53">
        <f>IF(FluxoCaixa1013151419[[#This Row],[Entrada / Saída]]="Saída",FluxoCaixa1013151419[[#This Row],[R$ (Valores)]]*-1,FluxoCaixa1013151419[[#This Row],[R$ (Valores)]])</f>
        <v>0</v>
      </c>
    </row>
    <row r="1093" spans="2:12">
      <c r="B1093" s="48"/>
      <c r="C1093" s="48"/>
      <c r="D1093" s="16"/>
      <c r="E1093" s="48"/>
      <c r="F1093" s="17"/>
      <c r="G1093" s="17"/>
      <c r="H1093" s="17"/>
      <c r="I1093" s="54"/>
      <c r="J1093" s="45"/>
      <c r="K1093" s="20">
        <f>IF(FluxoCaixa1013151419[[#This Row],[Movimento ]]="Saldo Inicial",FluxoCaixa1013151419[[#This Row],[R$ (Valores)]],K1092+FluxoCaixa1013151419[[#This Row],[Valores Receitas / Despesas]])</f>
        <v>21880.930000000008</v>
      </c>
      <c r="L1093" s="53">
        <f>IF(FluxoCaixa1013151419[[#This Row],[Entrada / Saída]]="Saída",FluxoCaixa1013151419[[#This Row],[R$ (Valores)]]*-1,FluxoCaixa1013151419[[#This Row],[R$ (Valores)]])</f>
        <v>0</v>
      </c>
    </row>
    <row r="1094" spans="2:12">
      <c r="B1094" s="48"/>
      <c r="C1094" s="48"/>
      <c r="D1094" s="16"/>
      <c r="E1094" s="48"/>
      <c r="F1094" s="17"/>
      <c r="G1094" s="17"/>
      <c r="H1094" s="17"/>
      <c r="I1094" s="54"/>
      <c r="J1094" s="45"/>
      <c r="K1094" s="20">
        <f>IF(FluxoCaixa1013151419[[#This Row],[Movimento ]]="Saldo Inicial",FluxoCaixa1013151419[[#This Row],[R$ (Valores)]],K1093+FluxoCaixa1013151419[[#This Row],[Valores Receitas / Despesas]])</f>
        <v>21880.930000000008</v>
      </c>
      <c r="L1094" s="53">
        <f>IF(FluxoCaixa1013151419[[#This Row],[Entrada / Saída]]="Saída",FluxoCaixa1013151419[[#This Row],[R$ (Valores)]]*-1,FluxoCaixa1013151419[[#This Row],[R$ (Valores)]])</f>
        <v>0</v>
      </c>
    </row>
    <row r="1095" spans="2:12">
      <c r="B1095" s="48"/>
      <c r="C1095" s="48"/>
      <c r="D1095" s="16"/>
      <c r="E1095" s="48"/>
      <c r="F1095" s="17"/>
      <c r="G1095" s="17"/>
      <c r="H1095" s="17"/>
      <c r="I1095" s="54"/>
      <c r="J1095" s="45"/>
      <c r="K1095" s="20">
        <f>IF(FluxoCaixa1013151419[[#This Row],[Movimento ]]="Saldo Inicial",FluxoCaixa1013151419[[#This Row],[R$ (Valores)]],K1094+FluxoCaixa1013151419[[#This Row],[Valores Receitas / Despesas]])</f>
        <v>21880.930000000008</v>
      </c>
      <c r="L1095" s="53">
        <f>IF(FluxoCaixa1013151419[[#This Row],[Entrada / Saída]]="Saída",FluxoCaixa1013151419[[#This Row],[R$ (Valores)]]*-1,FluxoCaixa1013151419[[#This Row],[R$ (Valores)]])</f>
        <v>0</v>
      </c>
    </row>
    <row r="1096" spans="2:12">
      <c r="B1096" s="48"/>
      <c r="C1096" s="48"/>
      <c r="D1096" s="16"/>
      <c r="E1096" s="48"/>
      <c r="F1096" s="17"/>
      <c r="G1096" s="17"/>
      <c r="H1096" s="17"/>
      <c r="I1096" s="54"/>
      <c r="J1096" s="45"/>
      <c r="K1096" s="20">
        <f>IF(FluxoCaixa1013151419[[#This Row],[Movimento ]]="Saldo Inicial",FluxoCaixa1013151419[[#This Row],[R$ (Valores)]],K1095+FluxoCaixa1013151419[[#This Row],[Valores Receitas / Despesas]])</f>
        <v>21880.930000000008</v>
      </c>
      <c r="L1096" s="53">
        <f>IF(FluxoCaixa1013151419[[#This Row],[Entrada / Saída]]="Saída",FluxoCaixa1013151419[[#This Row],[R$ (Valores)]]*-1,FluxoCaixa1013151419[[#This Row],[R$ (Valores)]])</f>
        <v>0</v>
      </c>
    </row>
    <row r="1097" spans="2:12">
      <c r="B1097" s="48"/>
      <c r="C1097" s="48"/>
      <c r="D1097" s="16"/>
      <c r="E1097" s="48"/>
      <c r="F1097" s="17"/>
      <c r="G1097" s="17"/>
      <c r="H1097" s="17"/>
      <c r="I1097" s="54"/>
      <c r="J1097" s="45"/>
      <c r="K1097" s="20">
        <f>IF(FluxoCaixa1013151419[[#This Row],[Movimento ]]="Saldo Inicial",FluxoCaixa1013151419[[#This Row],[R$ (Valores)]],K1096+FluxoCaixa1013151419[[#This Row],[Valores Receitas / Despesas]])</f>
        <v>21880.930000000008</v>
      </c>
      <c r="L1097" s="53">
        <f>IF(FluxoCaixa1013151419[[#This Row],[Entrada / Saída]]="Saída",FluxoCaixa1013151419[[#This Row],[R$ (Valores)]]*-1,FluxoCaixa1013151419[[#This Row],[R$ (Valores)]])</f>
        <v>0</v>
      </c>
    </row>
    <row r="1098" spans="2:12">
      <c r="B1098" s="48"/>
      <c r="C1098" s="48"/>
      <c r="D1098" s="16"/>
      <c r="E1098" s="48"/>
      <c r="F1098" s="17"/>
      <c r="G1098" s="17"/>
      <c r="H1098" s="17"/>
      <c r="I1098" s="54"/>
      <c r="J1098" s="45"/>
      <c r="K1098" s="20">
        <f>IF(FluxoCaixa1013151419[[#This Row],[Movimento ]]="Saldo Inicial",FluxoCaixa1013151419[[#This Row],[R$ (Valores)]],K1097+FluxoCaixa1013151419[[#This Row],[Valores Receitas / Despesas]])</f>
        <v>21880.930000000008</v>
      </c>
      <c r="L1098" s="53">
        <f>IF(FluxoCaixa1013151419[[#This Row],[Entrada / Saída]]="Saída",FluxoCaixa1013151419[[#This Row],[R$ (Valores)]]*-1,FluxoCaixa1013151419[[#This Row],[R$ (Valores)]])</f>
        <v>0</v>
      </c>
    </row>
    <row r="1099" spans="2:12">
      <c r="B1099" s="48"/>
      <c r="C1099" s="48"/>
      <c r="D1099" s="16"/>
      <c r="E1099" s="48"/>
      <c r="F1099" s="17"/>
      <c r="G1099" s="17"/>
      <c r="H1099" s="17"/>
      <c r="I1099" s="54"/>
      <c r="J1099" s="45"/>
      <c r="K1099" s="20">
        <f>IF(FluxoCaixa1013151419[[#This Row],[Movimento ]]="Saldo Inicial",FluxoCaixa1013151419[[#This Row],[R$ (Valores)]],K1098+FluxoCaixa1013151419[[#This Row],[Valores Receitas / Despesas]])</f>
        <v>21880.930000000008</v>
      </c>
      <c r="L1099" s="53">
        <f>IF(FluxoCaixa1013151419[[#This Row],[Entrada / Saída]]="Saída",FluxoCaixa1013151419[[#This Row],[R$ (Valores)]]*-1,FluxoCaixa1013151419[[#This Row],[R$ (Valores)]])</f>
        <v>0</v>
      </c>
    </row>
    <row r="1100" spans="2:12">
      <c r="B1100" s="48"/>
      <c r="C1100" s="48"/>
      <c r="D1100" s="16"/>
      <c r="E1100" s="48"/>
      <c r="F1100" s="17"/>
      <c r="G1100" s="17"/>
      <c r="H1100" s="17"/>
      <c r="I1100" s="54"/>
      <c r="J1100" s="45"/>
      <c r="K1100" s="20">
        <f>IF(FluxoCaixa1013151419[[#This Row],[Movimento ]]="Saldo Inicial",FluxoCaixa1013151419[[#This Row],[R$ (Valores)]],K1099+FluxoCaixa1013151419[[#This Row],[Valores Receitas / Despesas]])</f>
        <v>21880.930000000008</v>
      </c>
      <c r="L1100" s="53">
        <f>IF(FluxoCaixa1013151419[[#This Row],[Entrada / Saída]]="Saída",FluxoCaixa1013151419[[#This Row],[R$ (Valores)]]*-1,FluxoCaixa1013151419[[#This Row],[R$ (Valores)]])</f>
        <v>0</v>
      </c>
    </row>
    <row r="1101" spans="2:12">
      <c r="B1101" s="48"/>
      <c r="C1101" s="48"/>
      <c r="D1101" s="16"/>
      <c r="E1101" s="48"/>
      <c r="F1101" s="17"/>
      <c r="G1101" s="17"/>
      <c r="H1101" s="17"/>
      <c r="I1101" s="54"/>
      <c r="J1101" s="45"/>
      <c r="K1101" s="20">
        <f>IF(FluxoCaixa1013151419[[#This Row],[Movimento ]]="Saldo Inicial",FluxoCaixa1013151419[[#This Row],[R$ (Valores)]],K1100+FluxoCaixa1013151419[[#This Row],[Valores Receitas / Despesas]])</f>
        <v>21880.930000000008</v>
      </c>
      <c r="L1101" s="53">
        <f>IF(FluxoCaixa1013151419[[#This Row],[Entrada / Saída]]="Saída",FluxoCaixa1013151419[[#This Row],[R$ (Valores)]]*-1,FluxoCaixa1013151419[[#This Row],[R$ (Valores)]])</f>
        <v>0</v>
      </c>
    </row>
    <row r="1102" spans="2:12">
      <c r="B1102" s="48"/>
      <c r="C1102" s="48"/>
      <c r="D1102" s="16"/>
      <c r="E1102" s="48"/>
      <c r="F1102" s="17"/>
      <c r="G1102" s="17"/>
      <c r="H1102" s="17"/>
      <c r="I1102" s="54"/>
      <c r="J1102" s="45"/>
      <c r="K1102" s="20">
        <f>IF(FluxoCaixa1013151419[[#This Row],[Movimento ]]="Saldo Inicial",FluxoCaixa1013151419[[#This Row],[R$ (Valores)]],K1101+FluxoCaixa1013151419[[#This Row],[Valores Receitas / Despesas]])</f>
        <v>21880.930000000008</v>
      </c>
      <c r="L1102" s="53">
        <f>IF(FluxoCaixa1013151419[[#This Row],[Entrada / Saída]]="Saída",FluxoCaixa1013151419[[#This Row],[R$ (Valores)]]*-1,FluxoCaixa1013151419[[#This Row],[R$ (Valores)]])</f>
        <v>0</v>
      </c>
    </row>
    <row r="1103" spans="2:12">
      <c r="B1103" s="48"/>
      <c r="C1103" s="48"/>
      <c r="D1103" s="16"/>
      <c r="E1103" s="48"/>
      <c r="F1103" s="17"/>
      <c r="G1103" s="17"/>
      <c r="H1103" s="17"/>
      <c r="I1103" s="54"/>
      <c r="J1103" s="45"/>
      <c r="K1103" s="20">
        <f>IF(FluxoCaixa1013151419[[#This Row],[Movimento ]]="Saldo Inicial",FluxoCaixa1013151419[[#This Row],[R$ (Valores)]],K1102+FluxoCaixa1013151419[[#This Row],[Valores Receitas / Despesas]])</f>
        <v>21880.930000000008</v>
      </c>
      <c r="L1103" s="53">
        <f>IF(FluxoCaixa1013151419[[#This Row],[Entrada / Saída]]="Saída",FluxoCaixa1013151419[[#This Row],[R$ (Valores)]]*-1,FluxoCaixa1013151419[[#This Row],[R$ (Valores)]])</f>
        <v>0</v>
      </c>
    </row>
    <row r="1104" spans="2:12">
      <c r="B1104" s="48"/>
      <c r="C1104" s="48"/>
      <c r="D1104" s="16"/>
      <c r="E1104" s="48"/>
      <c r="F1104" s="17"/>
      <c r="G1104" s="17"/>
      <c r="H1104" s="17"/>
      <c r="I1104" s="54"/>
      <c r="J1104" s="45"/>
      <c r="K1104" s="20">
        <f>IF(FluxoCaixa1013151419[[#This Row],[Movimento ]]="Saldo Inicial",FluxoCaixa1013151419[[#This Row],[R$ (Valores)]],K1103+FluxoCaixa1013151419[[#This Row],[Valores Receitas / Despesas]])</f>
        <v>21880.930000000008</v>
      </c>
      <c r="L1104" s="53">
        <f>IF(FluxoCaixa1013151419[[#This Row],[Entrada / Saída]]="Saída",FluxoCaixa1013151419[[#This Row],[R$ (Valores)]]*-1,FluxoCaixa1013151419[[#This Row],[R$ (Valores)]])</f>
        <v>0</v>
      </c>
    </row>
    <row r="1105" spans="2:12">
      <c r="B1105" s="48"/>
      <c r="C1105" s="48"/>
      <c r="D1105" s="16"/>
      <c r="E1105" s="48"/>
      <c r="F1105" s="17"/>
      <c r="G1105" s="17"/>
      <c r="H1105" s="17"/>
      <c r="I1105" s="54"/>
      <c r="J1105" s="45"/>
      <c r="K1105" s="20">
        <f>IF(FluxoCaixa1013151419[[#This Row],[Movimento ]]="Saldo Inicial",FluxoCaixa1013151419[[#This Row],[R$ (Valores)]],K1104+FluxoCaixa1013151419[[#This Row],[Valores Receitas / Despesas]])</f>
        <v>21880.930000000008</v>
      </c>
      <c r="L1105" s="53">
        <f>IF(FluxoCaixa1013151419[[#This Row],[Entrada / Saída]]="Saída",FluxoCaixa1013151419[[#This Row],[R$ (Valores)]]*-1,FluxoCaixa1013151419[[#This Row],[R$ (Valores)]])</f>
        <v>0</v>
      </c>
    </row>
    <row r="1106" spans="2:12">
      <c r="B1106" s="48"/>
      <c r="C1106" s="48"/>
      <c r="D1106" s="16"/>
      <c r="E1106" s="48"/>
      <c r="F1106" s="17"/>
      <c r="G1106" s="17"/>
      <c r="H1106" s="17"/>
      <c r="I1106" s="54"/>
      <c r="J1106" s="45"/>
      <c r="K1106" s="20">
        <f>IF(FluxoCaixa1013151419[[#This Row],[Movimento ]]="Saldo Inicial",FluxoCaixa1013151419[[#This Row],[R$ (Valores)]],K1105+FluxoCaixa1013151419[[#This Row],[Valores Receitas / Despesas]])</f>
        <v>21880.930000000008</v>
      </c>
      <c r="L1106" s="53">
        <f>IF(FluxoCaixa1013151419[[#This Row],[Entrada / Saída]]="Saída",FluxoCaixa1013151419[[#This Row],[R$ (Valores)]]*-1,FluxoCaixa1013151419[[#This Row],[R$ (Valores)]])</f>
        <v>0</v>
      </c>
    </row>
    <row r="1107" spans="2:12">
      <c r="B1107" s="48"/>
      <c r="C1107" s="48"/>
      <c r="D1107" s="16"/>
      <c r="E1107" s="48"/>
      <c r="F1107" s="17"/>
      <c r="G1107" s="17"/>
      <c r="H1107" s="17"/>
      <c r="I1107" s="54"/>
      <c r="J1107" s="45"/>
      <c r="K1107" s="20">
        <f>IF(FluxoCaixa1013151419[[#This Row],[Movimento ]]="Saldo Inicial",FluxoCaixa1013151419[[#This Row],[R$ (Valores)]],K1106+FluxoCaixa1013151419[[#This Row],[Valores Receitas / Despesas]])</f>
        <v>21880.930000000008</v>
      </c>
      <c r="L1107" s="53">
        <f>IF(FluxoCaixa1013151419[[#This Row],[Entrada / Saída]]="Saída",FluxoCaixa1013151419[[#This Row],[R$ (Valores)]]*-1,FluxoCaixa1013151419[[#This Row],[R$ (Valores)]])</f>
        <v>0</v>
      </c>
    </row>
    <row r="1108" spans="2:12">
      <c r="B1108" s="48"/>
      <c r="C1108" s="48"/>
      <c r="D1108" s="16"/>
      <c r="E1108" s="48"/>
      <c r="F1108" s="17"/>
      <c r="G1108" s="17"/>
      <c r="H1108" s="17"/>
      <c r="I1108" s="54"/>
      <c r="J1108" s="45"/>
      <c r="K1108" s="20">
        <f>IF(FluxoCaixa1013151419[[#This Row],[Movimento ]]="Saldo Inicial",FluxoCaixa1013151419[[#This Row],[R$ (Valores)]],K1107+FluxoCaixa1013151419[[#This Row],[Valores Receitas / Despesas]])</f>
        <v>21880.930000000008</v>
      </c>
      <c r="L1108" s="53">
        <f>IF(FluxoCaixa1013151419[[#This Row],[Entrada / Saída]]="Saída",FluxoCaixa1013151419[[#This Row],[R$ (Valores)]]*-1,FluxoCaixa1013151419[[#This Row],[R$ (Valores)]])</f>
        <v>0</v>
      </c>
    </row>
    <row r="1109" spans="2:12">
      <c r="B1109" s="48"/>
      <c r="C1109" s="48"/>
      <c r="D1109" s="16"/>
      <c r="E1109" s="48"/>
      <c r="F1109" s="17"/>
      <c r="G1109" s="17"/>
      <c r="H1109" s="17"/>
      <c r="I1109" s="54"/>
      <c r="J1109" s="45"/>
      <c r="K1109" s="20">
        <f>IF(FluxoCaixa1013151419[[#This Row],[Movimento ]]="Saldo Inicial",FluxoCaixa1013151419[[#This Row],[R$ (Valores)]],K1108+FluxoCaixa1013151419[[#This Row],[Valores Receitas / Despesas]])</f>
        <v>21880.930000000008</v>
      </c>
      <c r="L1109" s="53">
        <f>IF(FluxoCaixa1013151419[[#This Row],[Entrada / Saída]]="Saída",FluxoCaixa1013151419[[#This Row],[R$ (Valores)]]*-1,FluxoCaixa1013151419[[#This Row],[R$ (Valores)]])</f>
        <v>0</v>
      </c>
    </row>
    <row r="1110" spans="2:12">
      <c r="B1110" s="48"/>
      <c r="C1110" s="48"/>
      <c r="D1110" s="16"/>
      <c r="E1110" s="48"/>
      <c r="F1110" s="17"/>
      <c r="G1110" s="17"/>
      <c r="H1110" s="17"/>
      <c r="I1110" s="54"/>
      <c r="J1110" s="45"/>
      <c r="K1110" s="20">
        <f>IF(FluxoCaixa1013151419[[#This Row],[Movimento ]]="Saldo Inicial",FluxoCaixa1013151419[[#This Row],[R$ (Valores)]],K1109+FluxoCaixa1013151419[[#This Row],[Valores Receitas / Despesas]])</f>
        <v>21880.930000000008</v>
      </c>
      <c r="L1110" s="53">
        <f>IF(FluxoCaixa1013151419[[#This Row],[Entrada / Saída]]="Saída",FluxoCaixa1013151419[[#This Row],[R$ (Valores)]]*-1,FluxoCaixa1013151419[[#This Row],[R$ (Valores)]])</f>
        <v>0</v>
      </c>
    </row>
    <row r="1111" spans="2:12">
      <c r="B1111" s="48"/>
      <c r="C1111" s="48"/>
      <c r="D1111" s="16"/>
      <c r="E1111" s="48"/>
      <c r="F1111" s="17"/>
      <c r="G1111" s="17"/>
      <c r="H1111" s="17"/>
      <c r="I1111" s="54"/>
      <c r="J1111" s="45"/>
      <c r="K1111" s="20">
        <f>IF(FluxoCaixa1013151419[[#This Row],[Movimento ]]="Saldo Inicial",FluxoCaixa1013151419[[#This Row],[R$ (Valores)]],K1110+FluxoCaixa1013151419[[#This Row],[Valores Receitas / Despesas]])</f>
        <v>21880.930000000008</v>
      </c>
      <c r="L1111" s="53">
        <f>IF(FluxoCaixa1013151419[[#This Row],[Entrada / Saída]]="Saída",FluxoCaixa1013151419[[#This Row],[R$ (Valores)]]*-1,FluxoCaixa1013151419[[#This Row],[R$ (Valores)]])</f>
        <v>0</v>
      </c>
    </row>
    <row r="1112" spans="2:12">
      <c r="B1112" s="48"/>
      <c r="C1112" s="48"/>
      <c r="D1112" s="16"/>
      <c r="E1112" s="48"/>
      <c r="F1112" s="17"/>
      <c r="G1112" s="17"/>
      <c r="H1112" s="17"/>
      <c r="I1112" s="54"/>
      <c r="J1112" s="45"/>
      <c r="K1112" s="20">
        <f>IF(FluxoCaixa1013151419[[#This Row],[Movimento ]]="Saldo Inicial",FluxoCaixa1013151419[[#This Row],[R$ (Valores)]],K1111+FluxoCaixa1013151419[[#This Row],[Valores Receitas / Despesas]])</f>
        <v>21880.930000000008</v>
      </c>
      <c r="L1112" s="53">
        <f>IF(FluxoCaixa1013151419[[#This Row],[Entrada / Saída]]="Saída",FluxoCaixa1013151419[[#This Row],[R$ (Valores)]]*-1,FluxoCaixa1013151419[[#This Row],[R$ (Valores)]])</f>
        <v>0</v>
      </c>
    </row>
    <row r="1113" spans="2:12">
      <c r="B1113" s="48"/>
      <c r="C1113" s="48"/>
      <c r="D1113" s="16"/>
      <c r="E1113" s="48"/>
      <c r="F1113" s="17"/>
      <c r="G1113" s="17"/>
      <c r="H1113" s="17"/>
      <c r="I1113" s="54"/>
      <c r="J1113" s="45"/>
      <c r="K1113" s="20">
        <f>IF(FluxoCaixa1013151419[[#This Row],[Movimento ]]="Saldo Inicial",FluxoCaixa1013151419[[#This Row],[R$ (Valores)]],K1112+FluxoCaixa1013151419[[#This Row],[Valores Receitas / Despesas]])</f>
        <v>21880.930000000008</v>
      </c>
      <c r="L1113" s="53">
        <f>IF(FluxoCaixa1013151419[[#This Row],[Entrada / Saída]]="Saída",FluxoCaixa1013151419[[#This Row],[R$ (Valores)]]*-1,FluxoCaixa1013151419[[#This Row],[R$ (Valores)]])</f>
        <v>0</v>
      </c>
    </row>
    <row r="1114" spans="2:12">
      <c r="B1114" s="48"/>
      <c r="C1114" s="48"/>
      <c r="D1114" s="16"/>
      <c r="E1114" s="48"/>
      <c r="F1114" s="17"/>
      <c r="G1114" s="17"/>
      <c r="H1114" s="17"/>
      <c r="I1114" s="54"/>
      <c r="J1114" s="45"/>
      <c r="K1114" s="20">
        <f>IF(FluxoCaixa1013151419[[#This Row],[Movimento ]]="Saldo Inicial",FluxoCaixa1013151419[[#This Row],[R$ (Valores)]],K1113+FluxoCaixa1013151419[[#This Row],[Valores Receitas / Despesas]])</f>
        <v>21880.930000000008</v>
      </c>
      <c r="L1114" s="53">
        <f>IF(FluxoCaixa1013151419[[#This Row],[Entrada / Saída]]="Saída",FluxoCaixa1013151419[[#This Row],[R$ (Valores)]]*-1,FluxoCaixa1013151419[[#This Row],[R$ (Valores)]])</f>
        <v>0</v>
      </c>
    </row>
    <row r="1115" spans="2:12">
      <c r="B1115" s="48"/>
      <c r="C1115" s="48"/>
      <c r="D1115" s="16"/>
      <c r="E1115" s="48"/>
      <c r="F1115" s="17"/>
      <c r="G1115" s="17"/>
      <c r="H1115" s="17"/>
      <c r="I1115" s="54"/>
      <c r="J1115" s="45"/>
      <c r="K1115" s="20">
        <f>IF(FluxoCaixa1013151419[[#This Row],[Movimento ]]="Saldo Inicial",FluxoCaixa1013151419[[#This Row],[R$ (Valores)]],K1114+FluxoCaixa1013151419[[#This Row],[Valores Receitas / Despesas]])</f>
        <v>21880.930000000008</v>
      </c>
      <c r="L1115" s="53">
        <f>IF(FluxoCaixa1013151419[[#This Row],[Entrada / Saída]]="Saída",FluxoCaixa1013151419[[#This Row],[R$ (Valores)]]*-1,FluxoCaixa1013151419[[#This Row],[R$ (Valores)]])</f>
        <v>0</v>
      </c>
    </row>
    <row r="1116" spans="2:12">
      <c r="B1116" s="48"/>
      <c r="C1116" s="48"/>
      <c r="D1116" s="16"/>
      <c r="E1116" s="48"/>
      <c r="F1116" s="17"/>
      <c r="G1116" s="17"/>
      <c r="H1116" s="17"/>
      <c r="I1116" s="54"/>
      <c r="J1116" s="45"/>
      <c r="K1116" s="20">
        <f>IF(FluxoCaixa1013151419[[#This Row],[Movimento ]]="Saldo Inicial",FluxoCaixa1013151419[[#This Row],[R$ (Valores)]],K1115+FluxoCaixa1013151419[[#This Row],[Valores Receitas / Despesas]])</f>
        <v>21880.930000000008</v>
      </c>
      <c r="L1116" s="53">
        <f>IF(FluxoCaixa1013151419[[#This Row],[Entrada / Saída]]="Saída",FluxoCaixa1013151419[[#This Row],[R$ (Valores)]]*-1,FluxoCaixa1013151419[[#This Row],[R$ (Valores)]])</f>
        <v>0</v>
      </c>
    </row>
    <row r="1117" spans="2:12">
      <c r="B1117" s="48"/>
      <c r="C1117" s="48"/>
      <c r="D1117" s="16"/>
      <c r="E1117" s="48"/>
      <c r="F1117" s="17"/>
      <c r="G1117" s="17"/>
      <c r="H1117" s="17"/>
      <c r="I1117" s="54"/>
      <c r="J1117" s="45"/>
      <c r="K1117" s="20">
        <f>IF(FluxoCaixa1013151419[[#This Row],[Movimento ]]="Saldo Inicial",FluxoCaixa1013151419[[#This Row],[R$ (Valores)]],K1116+FluxoCaixa1013151419[[#This Row],[Valores Receitas / Despesas]])</f>
        <v>21880.930000000008</v>
      </c>
      <c r="L1117" s="53">
        <f>IF(FluxoCaixa1013151419[[#This Row],[Entrada / Saída]]="Saída",FluxoCaixa1013151419[[#This Row],[R$ (Valores)]]*-1,FluxoCaixa1013151419[[#This Row],[R$ (Valores)]])</f>
        <v>0</v>
      </c>
    </row>
    <row r="1118" spans="2:12">
      <c r="B1118" s="48"/>
      <c r="C1118" s="48"/>
      <c r="D1118" s="16"/>
      <c r="E1118" s="48"/>
      <c r="F1118" s="17"/>
      <c r="G1118" s="17"/>
      <c r="H1118" s="17"/>
      <c r="I1118" s="54"/>
      <c r="J1118" s="45"/>
      <c r="K1118" s="20">
        <f>IF(FluxoCaixa1013151419[[#This Row],[Movimento ]]="Saldo Inicial",FluxoCaixa1013151419[[#This Row],[R$ (Valores)]],K1117+FluxoCaixa1013151419[[#This Row],[Valores Receitas / Despesas]])</f>
        <v>21880.930000000008</v>
      </c>
      <c r="L1118" s="53">
        <f>IF(FluxoCaixa1013151419[[#This Row],[Entrada / Saída]]="Saída",FluxoCaixa1013151419[[#This Row],[R$ (Valores)]]*-1,FluxoCaixa1013151419[[#This Row],[R$ (Valores)]])</f>
        <v>0</v>
      </c>
    </row>
    <row r="1119" spans="2:12">
      <c r="B1119" s="48"/>
      <c r="C1119" s="48"/>
      <c r="D1119" s="16"/>
      <c r="E1119" s="48"/>
      <c r="F1119" s="17"/>
      <c r="G1119" s="17"/>
      <c r="H1119" s="17"/>
      <c r="I1119" s="54"/>
      <c r="J1119" s="45"/>
      <c r="K1119" s="20">
        <f>IF(FluxoCaixa1013151419[[#This Row],[Movimento ]]="Saldo Inicial",FluxoCaixa1013151419[[#This Row],[R$ (Valores)]],K1118+FluxoCaixa1013151419[[#This Row],[Valores Receitas / Despesas]])</f>
        <v>21880.930000000008</v>
      </c>
      <c r="L1119" s="53">
        <f>IF(FluxoCaixa1013151419[[#This Row],[Entrada / Saída]]="Saída",FluxoCaixa1013151419[[#This Row],[R$ (Valores)]]*-1,FluxoCaixa1013151419[[#This Row],[R$ (Valores)]])</f>
        <v>0</v>
      </c>
    </row>
    <row r="1120" spans="2:12">
      <c r="B1120" s="48"/>
      <c r="C1120" s="48"/>
      <c r="D1120" s="16"/>
      <c r="E1120" s="48"/>
      <c r="F1120" s="17"/>
      <c r="G1120" s="17"/>
      <c r="H1120" s="17"/>
      <c r="I1120" s="54"/>
      <c r="J1120" s="45"/>
      <c r="K1120" s="20">
        <f>IF(FluxoCaixa1013151419[[#This Row],[Movimento ]]="Saldo Inicial",FluxoCaixa1013151419[[#This Row],[R$ (Valores)]],K1119+FluxoCaixa1013151419[[#This Row],[Valores Receitas / Despesas]])</f>
        <v>21880.930000000008</v>
      </c>
      <c r="L1120" s="53">
        <f>IF(FluxoCaixa1013151419[[#This Row],[Entrada / Saída]]="Saída",FluxoCaixa1013151419[[#This Row],[R$ (Valores)]]*-1,FluxoCaixa1013151419[[#This Row],[R$ (Valores)]])</f>
        <v>0</v>
      </c>
    </row>
    <row r="1121" spans="2:12">
      <c r="B1121" s="48"/>
      <c r="C1121" s="48"/>
      <c r="D1121" s="16"/>
      <c r="E1121" s="48"/>
      <c r="F1121" s="17"/>
      <c r="G1121" s="17"/>
      <c r="H1121" s="17"/>
      <c r="I1121" s="54"/>
      <c r="J1121" s="45"/>
      <c r="K1121" s="20">
        <f>IF(FluxoCaixa1013151419[[#This Row],[Movimento ]]="Saldo Inicial",FluxoCaixa1013151419[[#This Row],[R$ (Valores)]],K1120+FluxoCaixa1013151419[[#This Row],[Valores Receitas / Despesas]])</f>
        <v>21880.930000000008</v>
      </c>
      <c r="L1121" s="53">
        <f>IF(FluxoCaixa1013151419[[#This Row],[Entrada / Saída]]="Saída",FluxoCaixa1013151419[[#This Row],[R$ (Valores)]]*-1,FluxoCaixa1013151419[[#This Row],[R$ (Valores)]])</f>
        <v>0</v>
      </c>
    </row>
    <row r="1122" spans="2:12">
      <c r="B1122" s="48"/>
      <c r="C1122" s="48"/>
      <c r="D1122" s="16"/>
      <c r="E1122" s="48"/>
      <c r="F1122" s="17"/>
      <c r="G1122" s="17"/>
      <c r="H1122" s="17"/>
      <c r="I1122" s="54"/>
      <c r="J1122" s="45"/>
      <c r="K1122" s="20">
        <f>IF(FluxoCaixa1013151419[[#This Row],[Movimento ]]="Saldo Inicial",FluxoCaixa1013151419[[#This Row],[R$ (Valores)]],K1121+FluxoCaixa1013151419[[#This Row],[Valores Receitas / Despesas]])</f>
        <v>21880.930000000008</v>
      </c>
      <c r="L1122" s="53">
        <f>IF(FluxoCaixa1013151419[[#This Row],[Entrada / Saída]]="Saída",FluxoCaixa1013151419[[#This Row],[R$ (Valores)]]*-1,FluxoCaixa1013151419[[#This Row],[R$ (Valores)]])</f>
        <v>0</v>
      </c>
    </row>
    <row r="1123" spans="2:12">
      <c r="B1123" s="48"/>
      <c r="C1123" s="48"/>
      <c r="D1123" s="16"/>
      <c r="E1123" s="48"/>
      <c r="F1123" s="17"/>
      <c r="G1123" s="17"/>
      <c r="H1123" s="17"/>
      <c r="I1123" s="54"/>
      <c r="J1123" s="45"/>
      <c r="K1123" s="20">
        <f>IF(FluxoCaixa1013151419[[#This Row],[Movimento ]]="Saldo Inicial",FluxoCaixa1013151419[[#This Row],[R$ (Valores)]],K1122+FluxoCaixa1013151419[[#This Row],[Valores Receitas / Despesas]])</f>
        <v>21880.930000000008</v>
      </c>
      <c r="L1123" s="53">
        <f>IF(FluxoCaixa1013151419[[#This Row],[Entrada / Saída]]="Saída",FluxoCaixa1013151419[[#This Row],[R$ (Valores)]]*-1,FluxoCaixa1013151419[[#This Row],[R$ (Valores)]])</f>
        <v>0</v>
      </c>
    </row>
    <row r="1124" spans="2:12">
      <c r="B1124" s="48"/>
      <c r="C1124" s="48"/>
      <c r="D1124" s="16"/>
      <c r="E1124" s="48"/>
      <c r="F1124" s="17"/>
      <c r="G1124" s="17"/>
      <c r="H1124" s="17"/>
      <c r="I1124" s="54"/>
      <c r="J1124" s="45"/>
      <c r="K1124" s="20">
        <f>IF(FluxoCaixa1013151419[[#This Row],[Movimento ]]="Saldo Inicial",FluxoCaixa1013151419[[#This Row],[R$ (Valores)]],K1123+FluxoCaixa1013151419[[#This Row],[Valores Receitas / Despesas]])</f>
        <v>21880.930000000008</v>
      </c>
      <c r="L1124" s="53">
        <f>IF(FluxoCaixa1013151419[[#This Row],[Entrada / Saída]]="Saída",FluxoCaixa1013151419[[#This Row],[R$ (Valores)]]*-1,FluxoCaixa1013151419[[#This Row],[R$ (Valores)]])</f>
        <v>0</v>
      </c>
    </row>
    <row r="1125" spans="2:12">
      <c r="B1125" s="48"/>
      <c r="C1125" s="48"/>
      <c r="D1125" s="16"/>
      <c r="E1125" s="48"/>
      <c r="F1125" s="17"/>
      <c r="G1125" s="17"/>
      <c r="H1125" s="17"/>
      <c r="I1125" s="54"/>
      <c r="J1125" s="45"/>
      <c r="K1125" s="20">
        <f>IF(FluxoCaixa1013151419[[#This Row],[Movimento ]]="Saldo Inicial",FluxoCaixa1013151419[[#This Row],[R$ (Valores)]],K1124+FluxoCaixa1013151419[[#This Row],[Valores Receitas / Despesas]])</f>
        <v>21880.930000000008</v>
      </c>
      <c r="L1125" s="53">
        <f>IF(FluxoCaixa1013151419[[#This Row],[Entrada / Saída]]="Saída",FluxoCaixa1013151419[[#This Row],[R$ (Valores)]]*-1,FluxoCaixa1013151419[[#This Row],[R$ (Valores)]])</f>
        <v>0</v>
      </c>
    </row>
    <row r="1126" spans="2:12">
      <c r="B1126" s="48"/>
      <c r="C1126" s="48"/>
      <c r="D1126" s="16"/>
      <c r="E1126" s="48"/>
      <c r="F1126" s="17"/>
      <c r="G1126" s="17"/>
      <c r="H1126" s="17"/>
      <c r="I1126" s="54"/>
      <c r="J1126" s="45"/>
      <c r="K1126" s="20">
        <f>IF(FluxoCaixa1013151419[[#This Row],[Movimento ]]="Saldo Inicial",FluxoCaixa1013151419[[#This Row],[R$ (Valores)]],K1125+FluxoCaixa1013151419[[#This Row],[Valores Receitas / Despesas]])</f>
        <v>21880.930000000008</v>
      </c>
      <c r="L1126" s="53">
        <f>IF(FluxoCaixa1013151419[[#This Row],[Entrada / Saída]]="Saída",FluxoCaixa1013151419[[#This Row],[R$ (Valores)]]*-1,FluxoCaixa1013151419[[#This Row],[R$ (Valores)]])</f>
        <v>0</v>
      </c>
    </row>
    <row r="1127" spans="2:12">
      <c r="B1127" s="48"/>
      <c r="C1127" s="48"/>
      <c r="D1127" s="16"/>
      <c r="E1127" s="48"/>
      <c r="F1127" s="17"/>
      <c r="G1127" s="17"/>
      <c r="H1127" s="17"/>
      <c r="I1127" s="54"/>
      <c r="J1127" s="45"/>
      <c r="K1127" s="20">
        <f>IF(FluxoCaixa1013151419[[#This Row],[Movimento ]]="Saldo Inicial",FluxoCaixa1013151419[[#This Row],[R$ (Valores)]],K1126+FluxoCaixa1013151419[[#This Row],[Valores Receitas / Despesas]])</f>
        <v>21880.930000000008</v>
      </c>
      <c r="L1127" s="53">
        <f>IF(FluxoCaixa1013151419[[#This Row],[Entrada / Saída]]="Saída",FluxoCaixa1013151419[[#This Row],[R$ (Valores)]]*-1,FluxoCaixa1013151419[[#This Row],[R$ (Valores)]])</f>
        <v>0</v>
      </c>
    </row>
    <row r="1128" spans="2:12">
      <c r="B1128" s="48"/>
      <c r="C1128" s="48"/>
      <c r="D1128" s="16"/>
      <c r="E1128" s="48"/>
      <c r="F1128" s="17"/>
      <c r="G1128" s="17"/>
      <c r="H1128" s="17"/>
      <c r="I1128" s="54"/>
      <c r="J1128" s="45"/>
      <c r="K1128" s="20">
        <f>IF(FluxoCaixa1013151419[[#This Row],[Movimento ]]="Saldo Inicial",FluxoCaixa1013151419[[#This Row],[R$ (Valores)]],K1127+FluxoCaixa1013151419[[#This Row],[Valores Receitas / Despesas]])</f>
        <v>21880.930000000008</v>
      </c>
      <c r="L1128" s="53">
        <f>IF(FluxoCaixa1013151419[[#This Row],[Entrada / Saída]]="Saída",FluxoCaixa1013151419[[#This Row],[R$ (Valores)]]*-1,FluxoCaixa1013151419[[#This Row],[R$ (Valores)]])</f>
        <v>0</v>
      </c>
    </row>
    <row r="1129" spans="2:12">
      <c r="B1129" s="48"/>
      <c r="C1129" s="48"/>
      <c r="D1129" s="16"/>
      <c r="E1129" s="48"/>
      <c r="F1129" s="17"/>
      <c r="G1129" s="17"/>
      <c r="H1129" s="17"/>
      <c r="I1129" s="54"/>
      <c r="J1129" s="45"/>
      <c r="K1129" s="20">
        <f>IF(FluxoCaixa1013151419[[#This Row],[Movimento ]]="Saldo Inicial",FluxoCaixa1013151419[[#This Row],[R$ (Valores)]],K1128+FluxoCaixa1013151419[[#This Row],[Valores Receitas / Despesas]])</f>
        <v>21880.930000000008</v>
      </c>
      <c r="L1129" s="53">
        <f>IF(FluxoCaixa1013151419[[#This Row],[Entrada / Saída]]="Saída",FluxoCaixa1013151419[[#This Row],[R$ (Valores)]]*-1,FluxoCaixa1013151419[[#This Row],[R$ (Valores)]])</f>
        <v>0</v>
      </c>
    </row>
    <row r="1130" spans="2:12">
      <c r="B1130" s="48"/>
      <c r="C1130" s="48"/>
      <c r="D1130" s="16"/>
      <c r="E1130" s="48"/>
      <c r="F1130" s="17"/>
      <c r="G1130" s="17"/>
      <c r="H1130" s="17"/>
      <c r="I1130" s="54"/>
      <c r="J1130" s="45"/>
      <c r="K1130" s="20">
        <f>IF(FluxoCaixa1013151419[[#This Row],[Movimento ]]="Saldo Inicial",FluxoCaixa1013151419[[#This Row],[R$ (Valores)]],K1129+FluxoCaixa1013151419[[#This Row],[Valores Receitas / Despesas]])</f>
        <v>21880.930000000008</v>
      </c>
      <c r="L1130" s="53">
        <f>IF(FluxoCaixa1013151419[[#This Row],[Entrada / Saída]]="Saída",FluxoCaixa1013151419[[#This Row],[R$ (Valores)]]*-1,FluxoCaixa1013151419[[#This Row],[R$ (Valores)]])</f>
        <v>0</v>
      </c>
    </row>
    <row r="1131" spans="2:12">
      <c r="B1131" s="48"/>
      <c r="C1131" s="48"/>
      <c r="D1131" s="16"/>
      <c r="E1131" s="48"/>
      <c r="F1131" s="17"/>
      <c r="G1131" s="17"/>
      <c r="H1131" s="17"/>
      <c r="I1131" s="54"/>
      <c r="J1131" s="45"/>
      <c r="K1131" s="20">
        <f>IF(FluxoCaixa1013151419[[#This Row],[Movimento ]]="Saldo Inicial",FluxoCaixa1013151419[[#This Row],[R$ (Valores)]],K1130+FluxoCaixa1013151419[[#This Row],[Valores Receitas / Despesas]])</f>
        <v>21880.930000000008</v>
      </c>
      <c r="L1131" s="53">
        <f>IF(FluxoCaixa1013151419[[#This Row],[Entrada / Saída]]="Saída",FluxoCaixa1013151419[[#This Row],[R$ (Valores)]]*-1,FluxoCaixa1013151419[[#This Row],[R$ (Valores)]])</f>
        <v>0</v>
      </c>
    </row>
    <row r="1132" spans="2:12">
      <c r="B1132" s="48"/>
      <c r="C1132" s="48"/>
      <c r="D1132" s="16"/>
      <c r="E1132" s="48"/>
      <c r="F1132" s="17"/>
      <c r="G1132" s="17"/>
      <c r="H1132" s="17"/>
      <c r="I1132" s="54"/>
      <c r="J1132" s="45"/>
      <c r="K1132" s="20">
        <f>IF(FluxoCaixa1013151419[[#This Row],[Movimento ]]="Saldo Inicial",FluxoCaixa1013151419[[#This Row],[R$ (Valores)]],K1131+FluxoCaixa1013151419[[#This Row],[Valores Receitas / Despesas]])</f>
        <v>21880.930000000008</v>
      </c>
      <c r="L1132" s="53">
        <f>IF(FluxoCaixa1013151419[[#This Row],[Entrada / Saída]]="Saída",FluxoCaixa1013151419[[#This Row],[R$ (Valores)]]*-1,FluxoCaixa1013151419[[#This Row],[R$ (Valores)]])</f>
        <v>0</v>
      </c>
    </row>
    <row r="1133" spans="2:12">
      <c r="B1133" s="48"/>
      <c r="C1133" s="48"/>
      <c r="D1133" s="16"/>
      <c r="E1133" s="48"/>
      <c r="F1133" s="17"/>
      <c r="G1133" s="17"/>
      <c r="H1133" s="17"/>
      <c r="I1133" s="54"/>
      <c r="J1133" s="45"/>
      <c r="K1133" s="20">
        <f>IF(FluxoCaixa1013151419[[#This Row],[Movimento ]]="Saldo Inicial",FluxoCaixa1013151419[[#This Row],[R$ (Valores)]],K1132+FluxoCaixa1013151419[[#This Row],[Valores Receitas / Despesas]])</f>
        <v>21880.930000000008</v>
      </c>
      <c r="L1133" s="53">
        <f>IF(FluxoCaixa1013151419[[#This Row],[Entrada / Saída]]="Saída",FluxoCaixa1013151419[[#This Row],[R$ (Valores)]]*-1,FluxoCaixa1013151419[[#This Row],[R$ (Valores)]])</f>
        <v>0</v>
      </c>
    </row>
    <row r="1134" spans="2:12">
      <c r="B1134" s="48"/>
      <c r="C1134" s="48"/>
      <c r="D1134" s="16"/>
      <c r="E1134" s="48"/>
      <c r="F1134" s="17"/>
      <c r="G1134" s="17"/>
      <c r="H1134" s="17"/>
      <c r="I1134" s="54"/>
      <c r="J1134" s="45"/>
      <c r="K1134" s="20">
        <f>IF(FluxoCaixa1013151419[[#This Row],[Movimento ]]="Saldo Inicial",FluxoCaixa1013151419[[#This Row],[R$ (Valores)]],K1133+FluxoCaixa1013151419[[#This Row],[Valores Receitas / Despesas]])</f>
        <v>21880.930000000008</v>
      </c>
      <c r="L1134" s="53">
        <f>IF(FluxoCaixa1013151419[[#This Row],[Entrada / Saída]]="Saída",FluxoCaixa1013151419[[#This Row],[R$ (Valores)]]*-1,FluxoCaixa1013151419[[#This Row],[R$ (Valores)]])</f>
        <v>0</v>
      </c>
    </row>
    <row r="1135" spans="2:12">
      <c r="B1135" s="48"/>
      <c r="C1135" s="48"/>
      <c r="D1135" s="16"/>
      <c r="E1135" s="48"/>
      <c r="F1135" s="17"/>
      <c r="G1135" s="17"/>
      <c r="H1135" s="17"/>
      <c r="I1135" s="54"/>
      <c r="J1135" s="45"/>
      <c r="K1135" s="20">
        <f>IF(FluxoCaixa1013151419[[#This Row],[Movimento ]]="Saldo Inicial",FluxoCaixa1013151419[[#This Row],[R$ (Valores)]],K1134+FluxoCaixa1013151419[[#This Row],[Valores Receitas / Despesas]])</f>
        <v>21880.930000000008</v>
      </c>
      <c r="L1135" s="53">
        <f>IF(FluxoCaixa1013151419[[#This Row],[Entrada / Saída]]="Saída",FluxoCaixa1013151419[[#This Row],[R$ (Valores)]]*-1,FluxoCaixa1013151419[[#This Row],[R$ (Valores)]])</f>
        <v>0</v>
      </c>
    </row>
    <row r="1136" spans="2:12">
      <c r="B1136" s="48"/>
      <c r="C1136" s="48"/>
      <c r="D1136" s="16"/>
      <c r="E1136" s="48"/>
      <c r="F1136" s="17"/>
      <c r="G1136" s="17"/>
      <c r="H1136" s="17"/>
      <c r="I1136" s="54"/>
      <c r="J1136" s="45"/>
      <c r="K1136" s="20">
        <f>IF(FluxoCaixa1013151419[[#This Row],[Movimento ]]="Saldo Inicial",FluxoCaixa1013151419[[#This Row],[R$ (Valores)]],K1135+FluxoCaixa1013151419[[#This Row],[Valores Receitas / Despesas]])</f>
        <v>21880.930000000008</v>
      </c>
      <c r="L1136" s="53">
        <f>IF(FluxoCaixa1013151419[[#This Row],[Entrada / Saída]]="Saída",FluxoCaixa1013151419[[#This Row],[R$ (Valores)]]*-1,FluxoCaixa1013151419[[#This Row],[R$ (Valores)]])</f>
        <v>0</v>
      </c>
    </row>
    <row r="1137" spans="2:12">
      <c r="B1137" s="48"/>
      <c r="C1137" s="48"/>
      <c r="D1137" s="16"/>
      <c r="E1137" s="48"/>
      <c r="F1137" s="17"/>
      <c r="G1137" s="17"/>
      <c r="H1137" s="17"/>
      <c r="I1137" s="54"/>
      <c r="J1137" s="45"/>
      <c r="K1137" s="20">
        <f>IF(FluxoCaixa1013151419[[#This Row],[Movimento ]]="Saldo Inicial",FluxoCaixa1013151419[[#This Row],[R$ (Valores)]],K1136+FluxoCaixa1013151419[[#This Row],[Valores Receitas / Despesas]])</f>
        <v>21880.930000000008</v>
      </c>
      <c r="L1137" s="53">
        <f>IF(FluxoCaixa1013151419[[#This Row],[Entrada / Saída]]="Saída",FluxoCaixa1013151419[[#This Row],[R$ (Valores)]]*-1,FluxoCaixa1013151419[[#This Row],[R$ (Valores)]])</f>
        <v>0</v>
      </c>
    </row>
    <row r="1138" spans="2:12">
      <c r="B1138" s="48"/>
      <c r="C1138" s="48"/>
      <c r="D1138" s="16"/>
      <c r="E1138" s="48"/>
      <c r="F1138" s="17"/>
      <c r="G1138" s="17"/>
      <c r="H1138" s="17"/>
      <c r="I1138" s="54"/>
      <c r="J1138" s="45"/>
      <c r="K1138" s="20">
        <f>IF(FluxoCaixa1013151419[[#This Row],[Movimento ]]="Saldo Inicial",FluxoCaixa1013151419[[#This Row],[R$ (Valores)]],K1137+FluxoCaixa1013151419[[#This Row],[Valores Receitas / Despesas]])</f>
        <v>21880.930000000008</v>
      </c>
      <c r="L1138" s="53">
        <f>IF(FluxoCaixa1013151419[[#This Row],[Entrada / Saída]]="Saída",FluxoCaixa1013151419[[#This Row],[R$ (Valores)]]*-1,FluxoCaixa1013151419[[#This Row],[R$ (Valores)]])</f>
        <v>0</v>
      </c>
    </row>
    <row r="1139" spans="2:12">
      <c r="B1139" s="48"/>
      <c r="C1139" s="48"/>
      <c r="D1139" s="16"/>
      <c r="E1139" s="48"/>
      <c r="F1139" s="17"/>
      <c r="G1139" s="17"/>
      <c r="H1139" s="17"/>
      <c r="I1139" s="54"/>
      <c r="J1139" s="45"/>
      <c r="K1139" s="20">
        <f>IF(FluxoCaixa1013151419[[#This Row],[Movimento ]]="Saldo Inicial",FluxoCaixa1013151419[[#This Row],[R$ (Valores)]],K1138+FluxoCaixa1013151419[[#This Row],[Valores Receitas / Despesas]])</f>
        <v>21880.930000000008</v>
      </c>
      <c r="L1139" s="53">
        <f>IF(FluxoCaixa1013151419[[#This Row],[Entrada / Saída]]="Saída",FluxoCaixa1013151419[[#This Row],[R$ (Valores)]]*-1,FluxoCaixa1013151419[[#This Row],[R$ (Valores)]])</f>
        <v>0</v>
      </c>
    </row>
    <row r="1140" spans="2:12">
      <c r="B1140" s="48"/>
      <c r="C1140" s="48"/>
      <c r="D1140" s="16"/>
      <c r="E1140" s="48"/>
      <c r="F1140" s="17"/>
      <c r="G1140" s="17"/>
      <c r="H1140" s="17"/>
      <c r="I1140" s="54"/>
      <c r="J1140" s="45"/>
      <c r="K1140" s="20">
        <f>IF(FluxoCaixa1013151419[[#This Row],[Movimento ]]="Saldo Inicial",FluxoCaixa1013151419[[#This Row],[R$ (Valores)]],K1139+FluxoCaixa1013151419[[#This Row],[Valores Receitas / Despesas]])</f>
        <v>21880.930000000008</v>
      </c>
      <c r="L1140" s="53">
        <f>IF(FluxoCaixa1013151419[[#This Row],[Entrada / Saída]]="Saída",FluxoCaixa1013151419[[#This Row],[R$ (Valores)]]*-1,FluxoCaixa1013151419[[#This Row],[R$ (Valores)]])</f>
        <v>0</v>
      </c>
    </row>
    <row r="1141" spans="2:12">
      <c r="B1141" s="48"/>
      <c r="C1141" s="48"/>
      <c r="D1141" s="16"/>
      <c r="E1141" s="48"/>
      <c r="F1141" s="17"/>
      <c r="G1141" s="17"/>
      <c r="H1141" s="17"/>
      <c r="I1141" s="54"/>
      <c r="J1141" s="45"/>
      <c r="K1141" s="20">
        <f>IF(FluxoCaixa1013151419[[#This Row],[Movimento ]]="Saldo Inicial",FluxoCaixa1013151419[[#This Row],[R$ (Valores)]],K1140+FluxoCaixa1013151419[[#This Row],[Valores Receitas / Despesas]])</f>
        <v>21880.930000000008</v>
      </c>
      <c r="L1141" s="53">
        <f>IF(FluxoCaixa1013151419[[#This Row],[Entrada / Saída]]="Saída",FluxoCaixa1013151419[[#This Row],[R$ (Valores)]]*-1,FluxoCaixa1013151419[[#This Row],[R$ (Valores)]])</f>
        <v>0</v>
      </c>
    </row>
    <row r="1142" spans="2:12">
      <c r="B1142" s="48"/>
      <c r="C1142" s="48"/>
      <c r="D1142" s="16"/>
      <c r="E1142" s="48"/>
      <c r="F1142" s="17"/>
      <c r="G1142" s="17"/>
      <c r="H1142" s="17"/>
      <c r="I1142" s="54"/>
      <c r="J1142" s="45"/>
      <c r="K1142" s="20">
        <f>IF(FluxoCaixa1013151419[[#This Row],[Movimento ]]="Saldo Inicial",FluxoCaixa1013151419[[#This Row],[R$ (Valores)]],K1141+FluxoCaixa1013151419[[#This Row],[Valores Receitas / Despesas]])</f>
        <v>21880.930000000008</v>
      </c>
      <c r="L1142" s="53">
        <f>IF(FluxoCaixa1013151419[[#This Row],[Entrada / Saída]]="Saída",FluxoCaixa1013151419[[#This Row],[R$ (Valores)]]*-1,FluxoCaixa1013151419[[#This Row],[R$ (Valores)]])</f>
        <v>0</v>
      </c>
    </row>
    <row r="1143" spans="2:12">
      <c r="B1143" s="48"/>
      <c r="C1143" s="48"/>
      <c r="D1143" s="16"/>
      <c r="E1143" s="48"/>
      <c r="F1143" s="17"/>
      <c r="G1143" s="17"/>
      <c r="H1143" s="17"/>
      <c r="I1143" s="54"/>
      <c r="J1143" s="45"/>
      <c r="K1143" s="20">
        <f>IF(FluxoCaixa1013151419[[#This Row],[Movimento ]]="Saldo Inicial",FluxoCaixa1013151419[[#This Row],[R$ (Valores)]],K1142+FluxoCaixa1013151419[[#This Row],[Valores Receitas / Despesas]])</f>
        <v>21880.930000000008</v>
      </c>
      <c r="L1143" s="53">
        <f>IF(FluxoCaixa1013151419[[#This Row],[Entrada / Saída]]="Saída",FluxoCaixa1013151419[[#This Row],[R$ (Valores)]]*-1,FluxoCaixa1013151419[[#This Row],[R$ (Valores)]])</f>
        <v>0</v>
      </c>
    </row>
    <row r="1144" spans="2:12">
      <c r="B1144" s="48"/>
      <c r="C1144" s="48"/>
      <c r="D1144" s="16"/>
      <c r="E1144" s="48"/>
      <c r="F1144" s="17"/>
      <c r="G1144" s="17"/>
      <c r="H1144" s="17"/>
      <c r="I1144" s="54"/>
      <c r="J1144" s="45"/>
      <c r="K1144" s="20">
        <f>IF(FluxoCaixa1013151419[[#This Row],[Movimento ]]="Saldo Inicial",FluxoCaixa1013151419[[#This Row],[R$ (Valores)]],K1143+FluxoCaixa1013151419[[#This Row],[Valores Receitas / Despesas]])</f>
        <v>21880.930000000008</v>
      </c>
      <c r="L1144" s="53">
        <f>IF(FluxoCaixa1013151419[[#This Row],[Entrada / Saída]]="Saída",FluxoCaixa1013151419[[#This Row],[R$ (Valores)]]*-1,FluxoCaixa1013151419[[#This Row],[R$ (Valores)]])</f>
        <v>0</v>
      </c>
    </row>
    <row r="1145" spans="2:12">
      <c r="B1145" s="48"/>
      <c r="C1145" s="48"/>
      <c r="D1145" s="16"/>
      <c r="E1145" s="48"/>
      <c r="F1145" s="17"/>
      <c r="G1145" s="17"/>
      <c r="H1145" s="17"/>
      <c r="I1145" s="54"/>
      <c r="J1145" s="45"/>
      <c r="K1145" s="20">
        <f>IF(FluxoCaixa1013151419[[#This Row],[Movimento ]]="Saldo Inicial",FluxoCaixa1013151419[[#This Row],[R$ (Valores)]],K1144+FluxoCaixa1013151419[[#This Row],[Valores Receitas / Despesas]])</f>
        <v>21880.930000000008</v>
      </c>
      <c r="L1145" s="53">
        <f>IF(FluxoCaixa1013151419[[#This Row],[Entrada / Saída]]="Saída",FluxoCaixa1013151419[[#This Row],[R$ (Valores)]]*-1,FluxoCaixa1013151419[[#This Row],[R$ (Valores)]])</f>
        <v>0</v>
      </c>
    </row>
    <row r="1146" spans="2:12">
      <c r="B1146" s="48"/>
      <c r="C1146" s="48"/>
      <c r="D1146" s="16"/>
      <c r="E1146" s="48"/>
      <c r="F1146" s="17"/>
      <c r="G1146" s="17"/>
      <c r="H1146" s="17"/>
      <c r="I1146" s="54"/>
      <c r="J1146" s="45"/>
      <c r="K1146" s="20">
        <f>IF(FluxoCaixa1013151419[[#This Row],[Movimento ]]="Saldo Inicial",FluxoCaixa1013151419[[#This Row],[R$ (Valores)]],K1145+FluxoCaixa1013151419[[#This Row],[Valores Receitas / Despesas]])</f>
        <v>21880.930000000008</v>
      </c>
      <c r="L1146" s="53">
        <f>IF(FluxoCaixa1013151419[[#This Row],[Entrada / Saída]]="Saída",FluxoCaixa1013151419[[#This Row],[R$ (Valores)]]*-1,FluxoCaixa1013151419[[#This Row],[R$ (Valores)]])</f>
        <v>0</v>
      </c>
    </row>
    <row r="1147" spans="2:12">
      <c r="B1147" s="48"/>
      <c r="C1147" s="48"/>
      <c r="D1147" s="16"/>
      <c r="E1147" s="48"/>
      <c r="F1147" s="17"/>
      <c r="G1147" s="17"/>
      <c r="H1147" s="17"/>
      <c r="I1147" s="54"/>
      <c r="J1147" s="45"/>
      <c r="K1147" s="20">
        <f>IF(FluxoCaixa1013151419[[#This Row],[Movimento ]]="Saldo Inicial",FluxoCaixa1013151419[[#This Row],[R$ (Valores)]],K1146+FluxoCaixa1013151419[[#This Row],[Valores Receitas / Despesas]])</f>
        <v>21880.930000000008</v>
      </c>
      <c r="L1147" s="53">
        <f>IF(FluxoCaixa1013151419[[#This Row],[Entrada / Saída]]="Saída",FluxoCaixa1013151419[[#This Row],[R$ (Valores)]]*-1,FluxoCaixa1013151419[[#This Row],[R$ (Valores)]])</f>
        <v>0</v>
      </c>
    </row>
    <row r="1148" spans="2:12">
      <c r="B1148" s="48"/>
      <c r="C1148" s="48"/>
      <c r="D1148" s="16"/>
      <c r="E1148" s="48"/>
      <c r="F1148" s="17"/>
      <c r="G1148" s="17"/>
      <c r="H1148" s="17"/>
      <c r="I1148" s="54"/>
      <c r="J1148" s="45"/>
      <c r="K1148" s="20">
        <f>IF(FluxoCaixa1013151419[[#This Row],[Movimento ]]="Saldo Inicial",FluxoCaixa1013151419[[#This Row],[R$ (Valores)]],K1147+FluxoCaixa1013151419[[#This Row],[Valores Receitas / Despesas]])</f>
        <v>21880.930000000008</v>
      </c>
      <c r="L1148" s="53">
        <f>IF(FluxoCaixa1013151419[[#This Row],[Entrada / Saída]]="Saída",FluxoCaixa1013151419[[#This Row],[R$ (Valores)]]*-1,FluxoCaixa1013151419[[#This Row],[R$ (Valores)]])</f>
        <v>0</v>
      </c>
    </row>
    <row r="1149" spans="2:12">
      <c r="B1149" s="48"/>
      <c r="C1149" s="48"/>
      <c r="D1149" s="16"/>
      <c r="E1149" s="48"/>
      <c r="F1149" s="17"/>
      <c r="G1149" s="17"/>
      <c r="H1149" s="17"/>
      <c r="I1149" s="54"/>
      <c r="J1149" s="45"/>
      <c r="K1149" s="20">
        <f>IF(FluxoCaixa1013151419[[#This Row],[Movimento ]]="Saldo Inicial",FluxoCaixa1013151419[[#This Row],[R$ (Valores)]],K1148+FluxoCaixa1013151419[[#This Row],[Valores Receitas / Despesas]])</f>
        <v>21880.930000000008</v>
      </c>
      <c r="L1149" s="53">
        <f>IF(FluxoCaixa1013151419[[#This Row],[Entrada / Saída]]="Saída",FluxoCaixa1013151419[[#This Row],[R$ (Valores)]]*-1,FluxoCaixa1013151419[[#This Row],[R$ (Valores)]])</f>
        <v>0</v>
      </c>
    </row>
    <row r="1150" spans="2:12">
      <c r="B1150" s="48"/>
      <c r="C1150" s="48"/>
      <c r="D1150" s="16"/>
      <c r="E1150" s="48"/>
      <c r="F1150" s="17"/>
      <c r="G1150" s="17"/>
      <c r="H1150" s="17"/>
      <c r="I1150" s="54"/>
      <c r="J1150" s="45"/>
      <c r="K1150" s="20">
        <f>IF(FluxoCaixa1013151419[[#This Row],[Movimento ]]="Saldo Inicial",FluxoCaixa1013151419[[#This Row],[R$ (Valores)]],K1149+FluxoCaixa1013151419[[#This Row],[Valores Receitas / Despesas]])</f>
        <v>21880.930000000008</v>
      </c>
      <c r="L1150" s="53">
        <f>IF(FluxoCaixa1013151419[[#This Row],[Entrada / Saída]]="Saída",FluxoCaixa1013151419[[#This Row],[R$ (Valores)]]*-1,FluxoCaixa1013151419[[#This Row],[R$ (Valores)]])</f>
        <v>0</v>
      </c>
    </row>
    <row r="1151" spans="2:12">
      <c r="B1151" s="48"/>
      <c r="C1151" s="48"/>
      <c r="D1151" s="16"/>
      <c r="E1151" s="48"/>
      <c r="F1151" s="17"/>
      <c r="G1151" s="17"/>
      <c r="H1151" s="17"/>
      <c r="I1151" s="54"/>
      <c r="J1151" s="45"/>
      <c r="K1151" s="20">
        <f>IF(FluxoCaixa1013151419[[#This Row],[Movimento ]]="Saldo Inicial",FluxoCaixa1013151419[[#This Row],[R$ (Valores)]],K1150+FluxoCaixa1013151419[[#This Row],[Valores Receitas / Despesas]])</f>
        <v>21880.930000000008</v>
      </c>
      <c r="L1151" s="53">
        <f>IF(FluxoCaixa1013151419[[#This Row],[Entrada / Saída]]="Saída",FluxoCaixa1013151419[[#This Row],[R$ (Valores)]]*-1,FluxoCaixa1013151419[[#This Row],[R$ (Valores)]])</f>
        <v>0</v>
      </c>
    </row>
    <row r="1152" spans="2:12">
      <c r="B1152" s="48"/>
      <c r="C1152" s="48"/>
      <c r="D1152" s="16"/>
      <c r="E1152" s="48"/>
      <c r="F1152" s="17"/>
      <c r="G1152" s="17"/>
      <c r="H1152" s="17"/>
      <c r="I1152" s="54"/>
      <c r="J1152" s="45"/>
      <c r="K1152" s="20">
        <f>IF(FluxoCaixa1013151419[[#This Row],[Movimento ]]="Saldo Inicial",FluxoCaixa1013151419[[#This Row],[R$ (Valores)]],K1151+FluxoCaixa1013151419[[#This Row],[Valores Receitas / Despesas]])</f>
        <v>21880.930000000008</v>
      </c>
      <c r="L1152" s="53">
        <f>IF(FluxoCaixa1013151419[[#This Row],[Entrada / Saída]]="Saída",FluxoCaixa1013151419[[#This Row],[R$ (Valores)]]*-1,FluxoCaixa1013151419[[#This Row],[R$ (Valores)]])</f>
        <v>0</v>
      </c>
    </row>
    <row r="1153" spans="2:12">
      <c r="B1153" s="48"/>
      <c r="C1153" s="48"/>
      <c r="D1153" s="16"/>
      <c r="E1153" s="48"/>
      <c r="F1153" s="17"/>
      <c r="G1153" s="17"/>
      <c r="H1153" s="17"/>
      <c r="I1153" s="54"/>
      <c r="J1153" s="45"/>
      <c r="K1153" s="20">
        <f>IF(FluxoCaixa1013151419[[#This Row],[Movimento ]]="Saldo Inicial",FluxoCaixa1013151419[[#This Row],[R$ (Valores)]],K1152+FluxoCaixa1013151419[[#This Row],[Valores Receitas / Despesas]])</f>
        <v>21880.930000000008</v>
      </c>
      <c r="L1153" s="53">
        <f>IF(FluxoCaixa1013151419[[#This Row],[Entrada / Saída]]="Saída",FluxoCaixa1013151419[[#This Row],[R$ (Valores)]]*-1,FluxoCaixa1013151419[[#This Row],[R$ (Valores)]])</f>
        <v>0</v>
      </c>
    </row>
    <row r="1154" spans="2:12">
      <c r="B1154" s="48"/>
      <c r="C1154" s="48"/>
      <c r="D1154" s="16"/>
      <c r="E1154" s="48"/>
      <c r="F1154" s="17"/>
      <c r="G1154" s="17"/>
      <c r="H1154" s="17"/>
      <c r="I1154" s="54"/>
      <c r="J1154" s="45"/>
      <c r="K1154" s="20">
        <f>IF(FluxoCaixa1013151419[[#This Row],[Movimento ]]="Saldo Inicial",FluxoCaixa1013151419[[#This Row],[R$ (Valores)]],K1153+FluxoCaixa1013151419[[#This Row],[Valores Receitas / Despesas]])</f>
        <v>21880.930000000008</v>
      </c>
      <c r="L1154" s="53">
        <f>IF(FluxoCaixa1013151419[[#This Row],[Entrada / Saída]]="Saída",FluxoCaixa1013151419[[#This Row],[R$ (Valores)]]*-1,FluxoCaixa1013151419[[#This Row],[R$ (Valores)]])</f>
        <v>0</v>
      </c>
    </row>
    <row r="1155" spans="2:12">
      <c r="B1155" s="48"/>
      <c r="C1155" s="48"/>
      <c r="D1155" s="16"/>
      <c r="E1155" s="48"/>
      <c r="F1155" s="17"/>
      <c r="G1155" s="17"/>
      <c r="H1155" s="17"/>
      <c r="I1155" s="54"/>
      <c r="J1155" s="45"/>
      <c r="K1155" s="20">
        <f>IF(FluxoCaixa1013151419[[#This Row],[Movimento ]]="Saldo Inicial",FluxoCaixa1013151419[[#This Row],[R$ (Valores)]],K1154+FluxoCaixa1013151419[[#This Row],[Valores Receitas / Despesas]])</f>
        <v>21880.930000000008</v>
      </c>
      <c r="L1155" s="53">
        <f>IF(FluxoCaixa1013151419[[#This Row],[Entrada / Saída]]="Saída",FluxoCaixa1013151419[[#This Row],[R$ (Valores)]]*-1,FluxoCaixa1013151419[[#This Row],[R$ (Valores)]])</f>
        <v>0</v>
      </c>
    </row>
    <row r="1156" spans="2:12">
      <c r="B1156" s="48"/>
      <c r="C1156" s="48"/>
      <c r="D1156" s="16"/>
      <c r="E1156" s="48"/>
      <c r="F1156" s="17"/>
      <c r="G1156" s="17"/>
      <c r="H1156" s="17"/>
      <c r="I1156" s="54"/>
      <c r="J1156" s="45"/>
      <c r="K1156" s="20">
        <f>IF(FluxoCaixa1013151419[[#This Row],[Movimento ]]="Saldo Inicial",FluxoCaixa1013151419[[#This Row],[R$ (Valores)]],K1155+FluxoCaixa1013151419[[#This Row],[Valores Receitas / Despesas]])</f>
        <v>21880.930000000008</v>
      </c>
      <c r="L1156" s="53">
        <f>IF(FluxoCaixa1013151419[[#This Row],[Entrada / Saída]]="Saída",FluxoCaixa1013151419[[#This Row],[R$ (Valores)]]*-1,FluxoCaixa1013151419[[#This Row],[R$ (Valores)]])</f>
        <v>0</v>
      </c>
    </row>
    <row r="1157" spans="2:12">
      <c r="B1157" s="48"/>
      <c r="C1157" s="48"/>
      <c r="D1157" s="16"/>
      <c r="E1157" s="48"/>
      <c r="F1157" s="17"/>
      <c r="G1157" s="17"/>
      <c r="H1157" s="17"/>
      <c r="I1157" s="54"/>
      <c r="J1157" s="45"/>
      <c r="K1157" s="20">
        <f>IF(FluxoCaixa1013151419[[#This Row],[Movimento ]]="Saldo Inicial",FluxoCaixa1013151419[[#This Row],[R$ (Valores)]],K1156+FluxoCaixa1013151419[[#This Row],[Valores Receitas / Despesas]])</f>
        <v>21880.930000000008</v>
      </c>
      <c r="L1157" s="53">
        <f>IF(FluxoCaixa1013151419[[#This Row],[Entrada / Saída]]="Saída",FluxoCaixa1013151419[[#This Row],[R$ (Valores)]]*-1,FluxoCaixa1013151419[[#This Row],[R$ (Valores)]])</f>
        <v>0</v>
      </c>
    </row>
    <row r="1158" spans="2:12">
      <c r="B1158" s="48"/>
      <c r="C1158" s="48"/>
      <c r="D1158" s="16"/>
      <c r="E1158" s="48"/>
      <c r="F1158" s="17"/>
      <c r="G1158" s="17"/>
      <c r="H1158" s="17"/>
      <c r="I1158" s="54"/>
      <c r="J1158" s="45"/>
      <c r="K1158" s="20">
        <f>IF(FluxoCaixa1013151419[[#This Row],[Movimento ]]="Saldo Inicial",FluxoCaixa1013151419[[#This Row],[R$ (Valores)]],K1157+FluxoCaixa1013151419[[#This Row],[Valores Receitas / Despesas]])</f>
        <v>21880.930000000008</v>
      </c>
      <c r="L1158" s="53">
        <f>IF(FluxoCaixa1013151419[[#This Row],[Entrada / Saída]]="Saída",FluxoCaixa1013151419[[#This Row],[R$ (Valores)]]*-1,FluxoCaixa1013151419[[#This Row],[R$ (Valores)]])</f>
        <v>0</v>
      </c>
    </row>
    <row r="1159" spans="2:12">
      <c r="B1159" s="48"/>
      <c r="C1159" s="48"/>
      <c r="D1159" s="16"/>
      <c r="E1159" s="48"/>
      <c r="F1159" s="17"/>
      <c r="G1159" s="17"/>
      <c r="H1159" s="17"/>
      <c r="I1159" s="54"/>
      <c r="J1159" s="45"/>
      <c r="K1159" s="20">
        <f>IF(FluxoCaixa1013151419[[#This Row],[Movimento ]]="Saldo Inicial",FluxoCaixa1013151419[[#This Row],[R$ (Valores)]],K1158+FluxoCaixa1013151419[[#This Row],[Valores Receitas / Despesas]])</f>
        <v>21880.930000000008</v>
      </c>
      <c r="L1159" s="53">
        <f>IF(FluxoCaixa1013151419[[#This Row],[Entrada / Saída]]="Saída",FluxoCaixa1013151419[[#This Row],[R$ (Valores)]]*-1,FluxoCaixa1013151419[[#This Row],[R$ (Valores)]])</f>
        <v>0</v>
      </c>
    </row>
    <row r="1160" spans="2:12">
      <c r="B1160" s="48"/>
      <c r="C1160" s="48"/>
      <c r="D1160" s="16"/>
      <c r="E1160" s="48"/>
      <c r="F1160" s="17"/>
      <c r="G1160" s="17"/>
      <c r="H1160" s="17"/>
      <c r="I1160" s="54"/>
      <c r="J1160" s="45"/>
      <c r="K1160" s="20">
        <f>IF(FluxoCaixa1013151419[[#This Row],[Movimento ]]="Saldo Inicial",FluxoCaixa1013151419[[#This Row],[R$ (Valores)]],K1159+FluxoCaixa1013151419[[#This Row],[Valores Receitas / Despesas]])</f>
        <v>21880.930000000008</v>
      </c>
      <c r="L1160" s="53">
        <f>IF(FluxoCaixa1013151419[[#This Row],[Entrada / Saída]]="Saída",FluxoCaixa1013151419[[#This Row],[R$ (Valores)]]*-1,FluxoCaixa1013151419[[#This Row],[R$ (Valores)]])</f>
        <v>0</v>
      </c>
    </row>
    <row r="1161" spans="2:12">
      <c r="B1161" s="48"/>
      <c r="C1161" s="48"/>
      <c r="D1161" s="16"/>
      <c r="E1161" s="48"/>
      <c r="F1161" s="17"/>
      <c r="G1161" s="17"/>
      <c r="H1161" s="17"/>
      <c r="I1161" s="54"/>
      <c r="J1161" s="45"/>
      <c r="K1161" s="20">
        <f>IF(FluxoCaixa1013151419[[#This Row],[Movimento ]]="Saldo Inicial",FluxoCaixa1013151419[[#This Row],[R$ (Valores)]],K1160+FluxoCaixa1013151419[[#This Row],[Valores Receitas / Despesas]])</f>
        <v>21880.930000000008</v>
      </c>
      <c r="L1161" s="53">
        <f>IF(FluxoCaixa1013151419[[#This Row],[Entrada / Saída]]="Saída",FluxoCaixa1013151419[[#This Row],[R$ (Valores)]]*-1,FluxoCaixa1013151419[[#This Row],[R$ (Valores)]])</f>
        <v>0</v>
      </c>
    </row>
    <row r="1162" spans="2:12">
      <c r="B1162" s="48"/>
      <c r="C1162" s="48"/>
      <c r="D1162" s="16"/>
      <c r="E1162" s="48"/>
      <c r="F1162" s="17"/>
      <c r="G1162" s="17"/>
      <c r="H1162" s="17"/>
      <c r="I1162" s="54"/>
      <c r="J1162" s="45"/>
      <c r="K1162" s="20">
        <f>IF(FluxoCaixa1013151419[[#This Row],[Movimento ]]="Saldo Inicial",FluxoCaixa1013151419[[#This Row],[R$ (Valores)]],K1161+FluxoCaixa1013151419[[#This Row],[Valores Receitas / Despesas]])</f>
        <v>21880.930000000008</v>
      </c>
      <c r="L1162" s="53">
        <f>IF(FluxoCaixa1013151419[[#This Row],[Entrada / Saída]]="Saída",FluxoCaixa1013151419[[#This Row],[R$ (Valores)]]*-1,FluxoCaixa1013151419[[#This Row],[R$ (Valores)]])</f>
        <v>0</v>
      </c>
    </row>
    <row r="1163" spans="2:12">
      <c r="B1163" s="48"/>
      <c r="C1163" s="48"/>
      <c r="D1163" s="16"/>
      <c r="E1163" s="48"/>
      <c r="F1163" s="17"/>
      <c r="G1163" s="17"/>
      <c r="H1163" s="17"/>
      <c r="I1163" s="54"/>
      <c r="J1163" s="45"/>
      <c r="K1163" s="20">
        <f>IF(FluxoCaixa1013151419[[#This Row],[Movimento ]]="Saldo Inicial",FluxoCaixa1013151419[[#This Row],[R$ (Valores)]],K1162+FluxoCaixa1013151419[[#This Row],[Valores Receitas / Despesas]])</f>
        <v>21880.930000000008</v>
      </c>
      <c r="L1163" s="53">
        <f>IF(FluxoCaixa1013151419[[#This Row],[Entrada / Saída]]="Saída",FluxoCaixa1013151419[[#This Row],[R$ (Valores)]]*-1,FluxoCaixa1013151419[[#This Row],[R$ (Valores)]])</f>
        <v>0</v>
      </c>
    </row>
    <row r="1164" spans="2:12">
      <c r="B1164" s="48"/>
      <c r="C1164" s="48"/>
      <c r="D1164" s="16"/>
      <c r="E1164" s="48"/>
      <c r="F1164" s="17"/>
      <c r="G1164" s="17"/>
      <c r="H1164" s="17"/>
      <c r="I1164" s="54"/>
      <c r="J1164" s="45"/>
      <c r="K1164" s="20">
        <f>IF(FluxoCaixa1013151419[[#This Row],[Movimento ]]="Saldo Inicial",FluxoCaixa1013151419[[#This Row],[R$ (Valores)]],K1163+FluxoCaixa1013151419[[#This Row],[Valores Receitas / Despesas]])</f>
        <v>21880.930000000008</v>
      </c>
      <c r="L1164" s="53">
        <f>IF(FluxoCaixa1013151419[[#This Row],[Entrada / Saída]]="Saída",FluxoCaixa1013151419[[#This Row],[R$ (Valores)]]*-1,FluxoCaixa1013151419[[#This Row],[R$ (Valores)]])</f>
        <v>0</v>
      </c>
    </row>
    <row r="1165" spans="2:12">
      <c r="B1165" s="48"/>
      <c r="C1165" s="48"/>
      <c r="D1165" s="16"/>
      <c r="E1165" s="48"/>
      <c r="F1165" s="17"/>
      <c r="G1165" s="17"/>
      <c r="H1165" s="17"/>
      <c r="I1165" s="54"/>
      <c r="J1165" s="45"/>
      <c r="K1165" s="20">
        <f>IF(FluxoCaixa1013151419[[#This Row],[Movimento ]]="Saldo Inicial",FluxoCaixa1013151419[[#This Row],[R$ (Valores)]],K1164+FluxoCaixa1013151419[[#This Row],[Valores Receitas / Despesas]])</f>
        <v>21880.930000000008</v>
      </c>
      <c r="L1165" s="53">
        <f>IF(FluxoCaixa1013151419[[#This Row],[Entrada / Saída]]="Saída",FluxoCaixa1013151419[[#This Row],[R$ (Valores)]]*-1,FluxoCaixa1013151419[[#This Row],[R$ (Valores)]])</f>
        <v>0</v>
      </c>
    </row>
    <row r="1166" spans="2:12">
      <c r="B1166" s="48"/>
      <c r="C1166" s="48"/>
      <c r="D1166" s="16"/>
      <c r="E1166" s="48"/>
      <c r="F1166" s="17"/>
      <c r="G1166" s="17"/>
      <c r="H1166" s="17"/>
      <c r="I1166" s="54"/>
      <c r="J1166" s="45"/>
      <c r="K1166" s="20">
        <f>IF(FluxoCaixa1013151419[[#This Row],[Movimento ]]="Saldo Inicial",FluxoCaixa1013151419[[#This Row],[R$ (Valores)]],K1165+FluxoCaixa1013151419[[#This Row],[Valores Receitas / Despesas]])</f>
        <v>21880.930000000008</v>
      </c>
      <c r="L1166" s="53">
        <f>IF(FluxoCaixa1013151419[[#This Row],[Entrada / Saída]]="Saída",FluxoCaixa1013151419[[#This Row],[R$ (Valores)]]*-1,FluxoCaixa1013151419[[#This Row],[R$ (Valores)]])</f>
        <v>0</v>
      </c>
    </row>
    <row r="1167" spans="2:12">
      <c r="B1167" s="48"/>
      <c r="C1167" s="48"/>
      <c r="D1167" s="16"/>
      <c r="E1167" s="48"/>
      <c r="F1167" s="17"/>
      <c r="G1167" s="17"/>
      <c r="H1167" s="17"/>
      <c r="I1167" s="54"/>
      <c r="J1167" s="45"/>
      <c r="K1167" s="20">
        <f>IF(FluxoCaixa1013151419[[#This Row],[Movimento ]]="Saldo Inicial",FluxoCaixa1013151419[[#This Row],[R$ (Valores)]],K1166+FluxoCaixa1013151419[[#This Row],[Valores Receitas / Despesas]])</f>
        <v>21880.930000000008</v>
      </c>
      <c r="L1167" s="53">
        <f>IF(FluxoCaixa1013151419[[#This Row],[Entrada / Saída]]="Saída",FluxoCaixa1013151419[[#This Row],[R$ (Valores)]]*-1,FluxoCaixa1013151419[[#This Row],[R$ (Valores)]])</f>
        <v>0</v>
      </c>
    </row>
    <row r="1168" spans="2:12">
      <c r="B1168" s="48"/>
      <c r="C1168" s="48"/>
      <c r="D1168" s="16"/>
      <c r="E1168" s="48"/>
      <c r="F1168" s="17"/>
      <c r="G1168" s="17"/>
      <c r="H1168" s="17"/>
      <c r="I1168" s="54"/>
      <c r="J1168" s="45"/>
      <c r="K1168" s="20">
        <f>IF(FluxoCaixa1013151419[[#This Row],[Movimento ]]="Saldo Inicial",FluxoCaixa1013151419[[#This Row],[R$ (Valores)]],K1167+FluxoCaixa1013151419[[#This Row],[Valores Receitas / Despesas]])</f>
        <v>21880.930000000008</v>
      </c>
      <c r="L1168" s="53">
        <f>IF(FluxoCaixa1013151419[[#This Row],[Entrada / Saída]]="Saída",FluxoCaixa1013151419[[#This Row],[R$ (Valores)]]*-1,FluxoCaixa1013151419[[#This Row],[R$ (Valores)]])</f>
        <v>0</v>
      </c>
    </row>
    <row r="1169" spans="2:12">
      <c r="B1169" s="48"/>
      <c r="C1169" s="48"/>
      <c r="D1169" s="16"/>
      <c r="E1169" s="48"/>
      <c r="F1169" s="17"/>
      <c r="G1169" s="17"/>
      <c r="H1169" s="17"/>
      <c r="I1169" s="54"/>
      <c r="J1169" s="45"/>
      <c r="K1169" s="20">
        <f>IF(FluxoCaixa1013151419[[#This Row],[Movimento ]]="Saldo Inicial",FluxoCaixa1013151419[[#This Row],[R$ (Valores)]],K1168+FluxoCaixa1013151419[[#This Row],[Valores Receitas / Despesas]])</f>
        <v>21880.930000000008</v>
      </c>
      <c r="L1169" s="53">
        <f>IF(FluxoCaixa1013151419[[#This Row],[Entrada / Saída]]="Saída",FluxoCaixa1013151419[[#This Row],[R$ (Valores)]]*-1,FluxoCaixa1013151419[[#This Row],[R$ (Valores)]])</f>
        <v>0</v>
      </c>
    </row>
    <row r="1170" spans="2:12">
      <c r="B1170" s="48"/>
      <c r="C1170" s="48"/>
      <c r="D1170" s="16"/>
      <c r="E1170" s="48"/>
      <c r="F1170" s="17"/>
      <c r="G1170" s="17"/>
      <c r="H1170" s="17"/>
      <c r="I1170" s="54"/>
      <c r="J1170" s="45"/>
      <c r="K1170" s="20">
        <f>IF(FluxoCaixa1013151419[[#This Row],[Movimento ]]="Saldo Inicial",FluxoCaixa1013151419[[#This Row],[R$ (Valores)]],K1169+FluxoCaixa1013151419[[#This Row],[Valores Receitas / Despesas]])</f>
        <v>21880.930000000008</v>
      </c>
      <c r="L1170" s="53">
        <f>IF(FluxoCaixa1013151419[[#This Row],[Entrada / Saída]]="Saída",FluxoCaixa1013151419[[#This Row],[R$ (Valores)]]*-1,FluxoCaixa1013151419[[#This Row],[R$ (Valores)]])</f>
        <v>0</v>
      </c>
    </row>
    <row r="1171" spans="2:12">
      <c r="B1171" s="48"/>
      <c r="C1171" s="48"/>
      <c r="D1171" s="16"/>
      <c r="E1171" s="48"/>
      <c r="F1171" s="17"/>
      <c r="G1171" s="17"/>
      <c r="H1171" s="17"/>
      <c r="I1171" s="54"/>
      <c r="J1171" s="45"/>
      <c r="K1171" s="20">
        <f>IF(FluxoCaixa1013151419[[#This Row],[Movimento ]]="Saldo Inicial",FluxoCaixa1013151419[[#This Row],[R$ (Valores)]],K1170+FluxoCaixa1013151419[[#This Row],[Valores Receitas / Despesas]])</f>
        <v>21880.930000000008</v>
      </c>
      <c r="L1171" s="53">
        <f>IF(FluxoCaixa1013151419[[#This Row],[Entrada / Saída]]="Saída",FluxoCaixa1013151419[[#This Row],[R$ (Valores)]]*-1,FluxoCaixa1013151419[[#This Row],[R$ (Valores)]])</f>
        <v>0</v>
      </c>
    </row>
    <row r="1172" spans="2:12">
      <c r="B1172" s="48"/>
      <c r="C1172" s="48"/>
      <c r="D1172" s="16"/>
      <c r="E1172" s="48"/>
      <c r="F1172" s="17"/>
      <c r="G1172" s="17"/>
      <c r="H1172" s="17"/>
      <c r="I1172" s="54"/>
      <c r="J1172" s="45"/>
      <c r="K1172" s="20">
        <f>IF(FluxoCaixa1013151419[[#This Row],[Movimento ]]="Saldo Inicial",FluxoCaixa1013151419[[#This Row],[R$ (Valores)]],K1171+FluxoCaixa1013151419[[#This Row],[Valores Receitas / Despesas]])</f>
        <v>21880.930000000008</v>
      </c>
      <c r="L1172" s="53">
        <f>IF(FluxoCaixa1013151419[[#This Row],[Entrada / Saída]]="Saída",FluxoCaixa1013151419[[#This Row],[R$ (Valores)]]*-1,FluxoCaixa1013151419[[#This Row],[R$ (Valores)]])</f>
        <v>0</v>
      </c>
    </row>
    <row r="1173" spans="2:12">
      <c r="B1173" s="48"/>
      <c r="C1173" s="48"/>
      <c r="D1173" s="16"/>
      <c r="E1173" s="48"/>
      <c r="F1173" s="17"/>
      <c r="G1173" s="17"/>
      <c r="H1173" s="17"/>
      <c r="I1173" s="54"/>
      <c r="J1173" s="45"/>
      <c r="K1173" s="20">
        <f>IF(FluxoCaixa1013151419[[#This Row],[Movimento ]]="Saldo Inicial",FluxoCaixa1013151419[[#This Row],[R$ (Valores)]],K1172+FluxoCaixa1013151419[[#This Row],[Valores Receitas / Despesas]])</f>
        <v>21880.930000000008</v>
      </c>
      <c r="L1173" s="53">
        <f>IF(FluxoCaixa1013151419[[#This Row],[Entrada / Saída]]="Saída",FluxoCaixa1013151419[[#This Row],[R$ (Valores)]]*-1,FluxoCaixa1013151419[[#This Row],[R$ (Valores)]])</f>
        <v>0</v>
      </c>
    </row>
    <row r="1174" spans="2:12">
      <c r="B1174" s="48"/>
      <c r="C1174" s="48"/>
      <c r="D1174" s="16"/>
      <c r="E1174" s="48"/>
      <c r="F1174" s="17"/>
      <c r="G1174" s="17"/>
      <c r="H1174" s="17"/>
      <c r="I1174" s="54"/>
      <c r="J1174" s="45"/>
      <c r="K1174" s="20">
        <f>IF(FluxoCaixa1013151419[[#This Row],[Movimento ]]="Saldo Inicial",FluxoCaixa1013151419[[#This Row],[R$ (Valores)]],K1173+FluxoCaixa1013151419[[#This Row],[Valores Receitas / Despesas]])</f>
        <v>21880.930000000008</v>
      </c>
      <c r="L1174" s="53">
        <f>IF(FluxoCaixa1013151419[[#This Row],[Entrada / Saída]]="Saída",FluxoCaixa1013151419[[#This Row],[R$ (Valores)]]*-1,FluxoCaixa1013151419[[#This Row],[R$ (Valores)]])</f>
        <v>0</v>
      </c>
    </row>
    <row r="1175" spans="2:12">
      <c r="B1175" s="48"/>
      <c r="C1175" s="48"/>
      <c r="D1175" s="16"/>
      <c r="E1175" s="48"/>
      <c r="F1175" s="17"/>
      <c r="G1175" s="17"/>
      <c r="H1175" s="17"/>
      <c r="I1175" s="54"/>
      <c r="J1175" s="45"/>
      <c r="K1175" s="20">
        <f>IF(FluxoCaixa1013151419[[#This Row],[Movimento ]]="Saldo Inicial",FluxoCaixa1013151419[[#This Row],[R$ (Valores)]],K1174+FluxoCaixa1013151419[[#This Row],[Valores Receitas / Despesas]])</f>
        <v>21880.930000000008</v>
      </c>
      <c r="L1175" s="53">
        <f>IF(FluxoCaixa1013151419[[#This Row],[Entrada / Saída]]="Saída",FluxoCaixa1013151419[[#This Row],[R$ (Valores)]]*-1,FluxoCaixa1013151419[[#This Row],[R$ (Valores)]])</f>
        <v>0</v>
      </c>
    </row>
    <row r="1176" spans="2:12">
      <c r="B1176" s="48"/>
      <c r="C1176" s="48"/>
      <c r="D1176" s="16"/>
      <c r="E1176" s="48"/>
      <c r="F1176" s="17"/>
      <c r="G1176" s="17"/>
      <c r="H1176" s="17"/>
      <c r="I1176" s="54"/>
      <c r="J1176" s="45"/>
      <c r="K1176" s="20">
        <f>IF(FluxoCaixa1013151419[[#This Row],[Movimento ]]="Saldo Inicial",FluxoCaixa1013151419[[#This Row],[R$ (Valores)]],K1175+FluxoCaixa1013151419[[#This Row],[Valores Receitas / Despesas]])</f>
        <v>21880.930000000008</v>
      </c>
      <c r="L1176" s="53">
        <f>IF(FluxoCaixa1013151419[[#This Row],[Entrada / Saída]]="Saída",FluxoCaixa1013151419[[#This Row],[R$ (Valores)]]*-1,FluxoCaixa1013151419[[#This Row],[R$ (Valores)]])</f>
        <v>0</v>
      </c>
    </row>
    <row r="1177" spans="2:12">
      <c r="B1177" s="48"/>
      <c r="C1177" s="48"/>
      <c r="D1177" s="16"/>
      <c r="E1177" s="48"/>
      <c r="F1177" s="17"/>
      <c r="G1177" s="17"/>
      <c r="H1177" s="17"/>
      <c r="I1177" s="54"/>
      <c r="J1177" s="45"/>
      <c r="K1177" s="20">
        <f>IF(FluxoCaixa1013151419[[#This Row],[Movimento ]]="Saldo Inicial",FluxoCaixa1013151419[[#This Row],[R$ (Valores)]],K1176+FluxoCaixa1013151419[[#This Row],[Valores Receitas / Despesas]])</f>
        <v>21880.930000000008</v>
      </c>
      <c r="L1177" s="53">
        <f>IF(FluxoCaixa1013151419[[#This Row],[Entrada / Saída]]="Saída",FluxoCaixa1013151419[[#This Row],[R$ (Valores)]]*-1,FluxoCaixa1013151419[[#This Row],[R$ (Valores)]])</f>
        <v>0</v>
      </c>
    </row>
    <row r="1178" spans="2:12">
      <c r="B1178" s="48"/>
      <c r="C1178" s="48"/>
      <c r="D1178" s="16"/>
      <c r="E1178" s="48"/>
      <c r="F1178" s="17"/>
      <c r="G1178" s="17"/>
      <c r="H1178" s="17"/>
      <c r="I1178" s="54"/>
      <c r="J1178" s="45"/>
      <c r="K1178" s="20">
        <f>IF(FluxoCaixa1013151419[[#This Row],[Movimento ]]="Saldo Inicial",FluxoCaixa1013151419[[#This Row],[R$ (Valores)]],K1177+FluxoCaixa1013151419[[#This Row],[Valores Receitas / Despesas]])</f>
        <v>21880.930000000008</v>
      </c>
      <c r="L1178" s="53">
        <f>IF(FluxoCaixa1013151419[[#This Row],[Entrada / Saída]]="Saída",FluxoCaixa1013151419[[#This Row],[R$ (Valores)]]*-1,FluxoCaixa1013151419[[#This Row],[R$ (Valores)]])</f>
        <v>0</v>
      </c>
    </row>
    <row r="1179" spans="2:12">
      <c r="B1179" s="48"/>
      <c r="C1179" s="48"/>
      <c r="D1179" s="16"/>
      <c r="E1179" s="48"/>
      <c r="F1179" s="17"/>
      <c r="G1179" s="17"/>
      <c r="H1179" s="17"/>
      <c r="I1179" s="54"/>
      <c r="J1179" s="45"/>
      <c r="K1179" s="20">
        <f>IF(FluxoCaixa1013151419[[#This Row],[Movimento ]]="Saldo Inicial",FluxoCaixa1013151419[[#This Row],[R$ (Valores)]],K1178+FluxoCaixa1013151419[[#This Row],[Valores Receitas / Despesas]])</f>
        <v>21880.930000000008</v>
      </c>
      <c r="L1179" s="53">
        <f>IF(FluxoCaixa1013151419[[#This Row],[Entrada / Saída]]="Saída",FluxoCaixa1013151419[[#This Row],[R$ (Valores)]]*-1,FluxoCaixa1013151419[[#This Row],[R$ (Valores)]])</f>
        <v>0</v>
      </c>
    </row>
    <row r="1180" spans="2:12">
      <c r="B1180" s="48"/>
      <c r="C1180" s="48"/>
      <c r="D1180" s="16"/>
      <c r="E1180" s="48"/>
      <c r="F1180" s="17"/>
      <c r="G1180" s="17"/>
      <c r="H1180" s="17"/>
      <c r="I1180" s="54"/>
      <c r="J1180" s="45"/>
      <c r="K1180" s="20">
        <f>IF(FluxoCaixa1013151419[[#This Row],[Movimento ]]="Saldo Inicial",FluxoCaixa1013151419[[#This Row],[R$ (Valores)]],K1179+FluxoCaixa1013151419[[#This Row],[Valores Receitas / Despesas]])</f>
        <v>21880.930000000008</v>
      </c>
      <c r="L1180" s="53">
        <f>IF(FluxoCaixa1013151419[[#This Row],[Entrada / Saída]]="Saída",FluxoCaixa1013151419[[#This Row],[R$ (Valores)]]*-1,FluxoCaixa1013151419[[#This Row],[R$ (Valores)]])</f>
        <v>0</v>
      </c>
    </row>
    <row r="1181" spans="2:12">
      <c r="B1181" s="48"/>
      <c r="C1181" s="48"/>
      <c r="D1181" s="16"/>
      <c r="E1181" s="48"/>
      <c r="F1181" s="17"/>
      <c r="G1181" s="17"/>
      <c r="H1181" s="17"/>
      <c r="I1181" s="54"/>
      <c r="J1181" s="45"/>
      <c r="K1181" s="20">
        <f>IF(FluxoCaixa1013151419[[#This Row],[Movimento ]]="Saldo Inicial",FluxoCaixa1013151419[[#This Row],[R$ (Valores)]],K1180+FluxoCaixa1013151419[[#This Row],[Valores Receitas / Despesas]])</f>
        <v>21880.930000000008</v>
      </c>
      <c r="L1181" s="53">
        <f>IF(FluxoCaixa1013151419[[#This Row],[Entrada / Saída]]="Saída",FluxoCaixa1013151419[[#This Row],[R$ (Valores)]]*-1,FluxoCaixa1013151419[[#This Row],[R$ (Valores)]])</f>
        <v>0</v>
      </c>
    </row>
    <row r="1182" spans="2:12">
      <c r="B1182" s="48"/>
      <c r="C1182" s="48"/>
      <c r="D1182" s="16"/>
      <c r="E1182" s="48"/>
      <c r="F1182" s="17"/>
      <c r="G1182" s="17"/>
      <c r="H1182" s="17"/>
      <c r="I1182" s="54"/>
      <c r="J1182" s="45"/>
      <c r="K1182" s="20">
        <f>IF(FluxoCaixa1013151419[[#This Row],[Movimento ]]="Saldo Inicial",FluxoCaixa1013151419[[#This Row],[R$ (Valores)]],K1181+FluxoCaixa1013151419[[#This Row],[Valores Receitas / Despesas]])</f>
        <v>21880.930000000008</v>
      </c>
      <c r="L1182" s="53">
        <f>IF(FluxoCaixa1013151419[[#This Row],[Entrada / Saída]]="Saída",FluxoCaixa1013151419[[#This Row],[R$ (Valores)]]*-1,FluxoCaixa1013151419[[#This Row],[R$ (Valores)]])</f>
        <v>0</v>
      </c>
    </row>
    <row r="1183" spans="2:12">
      <c r="B1183" s="48"/>
      <c r="C1183" s="48"/>
      <c r="D1183" s="16"/>
      <c r="E1183" s="48"/>
      <c r="F1183" s="17"/>
      <c r="G1183" s="17"/>
      <c r="H1183" s="17"/>
      <c r="I1183" s="54"/>
      <c r="J1183" s="45"/>
      <c r="K1183" s="20">
        <f>IF(FluxoCaixa1013151419[[#This Row],[Movimento ]]="Saldo Inicial",FluxoCaixa1013151419[[#This Row],[R$ (Valores)]],K1182+FluxoCaixa1013151419[[#This Row],[Valores Receitas / Despesas]])</f>
        <v>21880.930000000008</v>
      </c>
      <c r="L1183" s="53">
        <f>IF(FluxoCaixa1013151419[[#This Row],[Entrada / Saída]]="Saída",FluxoCaixa1013151419[[#This Row],[R$ (Valores)]]*-1,FluxoCaixa1013151419[[#This Row],[R$ (Valores)]])</f>
        <v>0</v>
      </c>
    </row>
    <row r="1184" spans="2:12">
      <c r="B1184" s="48"/>
      <c r="C1184" s="48"/>
      <c r="D1184" s="16"/>
      <c r="E1184" s="48"/>
      <c r="F1184" s="17"/>
      <c r="G1184" s="17"/>
      <c r="H1184" s="17"/>
      <c r="I1184" s="54"/>
      <c r="J1184" s="45"/>
      <c r="K1184" s="20">
        <f>IF(FluxoCaixa1013151419[[#This Row],[Movimento ]]="Saldo Inicial",FluxoCaixa1013151419[[#This Row],[R$ (Valores)]],K1183+FluxoCaixa1013151419[[#This Row],[Valores Receitas / Despesas]])</f>
        <v>21880.930000000008</v>
      </c>
      <c r="L1184" s="53">
        <f>IF(FluxoCaixa1013151419[[#This Row],[Entrada / Saída]]="Saída",FluxoCaixa1013151419[[#This Row],[R$ (Valores)]]*-1,FluxoCaixa1013151419[[#This Row],[R$ (Valores)]])</f>
        <v>0</v>
      </c>
    </row>
    <row r="1185" spans="2:12">
      <c r="B1185" s="48"/>
      <c r="C1185" s="48"/>
      <c r="D1185" s="16"/>
      <c r="E1185" s="48"/>
      <c r="F1185" s="17"/>
      <c r="G1185" s="17"/>
      <c r="H1185" s="17"/>
      <c r="I1185" s="54"/>
      <c r="J1185" s="45"/>
      <c r="K1185" s="20">
        <f>IF(FluxoCaixa1013151419[[#This Row],[Movimento ]]="Saldo Inicial",FluxoCaixa1013151419[[#This Row],[R$ (Valores)]],K1184+FluxoCaixa1013151419[[#This Row],[Valores Receitas / Despesas]])</f>
        <v>21880.930000000008</v>
      </c>
      <c r="L1185" s="53">
        <f>IF(FluxoCaixa1013151419[[#This Row],[Entrada / Saída]]="Saída",FluxoCaixa1013151419[[#This Row],[R$ (Valores)]]*-1,FluxoCaixa1013151419[[#This Row],[R$ (Valores)]])</f>
        <v>0</v>
      </c>
    </row>
    <row r="1186" spans="2:12">
      <c r="B1186" s="48"/>
      <c r="C1186" s="48"/>
      <c r="D1186" s="16"/>
      <c r="E1186" s="48"/>
      <c r="F1186" s="17"/>
      <c r="G1186" s="17"/>
      <c r="H1186" s="17"/>
      <c r="I1186" s="54"/>
      <c r="J1186" s="45"/>
      <c r="K1186" s="20">
        <f>IF(FluxoCaixa1013151419[[#This Row],[Movimento ]]="Saldo Inicial",FluxoCaixa1013151419[[#This Row],[R$ (Valores)]],K1185+FluxoCaixa1013151419[[#This Row],[Valores Receitas / Despesas]])</f>
        <v>21880.930000000008</v>
      </c>
      <c r="L1186" s="53">
        <f>IF(FluxoCaixa1013151419[[#This Row],[Entrada / Saída]]="Saída",FluxoCaixa1013151419[[#This Row],[R$ (Valores)]]*-1,FluxoCaixa1013151419[[#This Row],[R$ (Valores)]])</f>
        <v>0</v>
      </c>
    </row>
    <row r="1187" spans="2:12">
      <c r="B1187" s="48"/>
      <c r="C1187" s="48"/>
      <c r="D1187" s="16"/>
      <c r="E1187" s="48"/>
      <c r="F1187" s="17"/>
      <c r="G1187" s="17"/>
      <c r="H1187" s="17"/>
      <c r="I1187" s="54"/>
      <c r="J1187" s="45"/>
      <c r="K1187" s="20">
        <f>IF(FluxoCaixa1013151419[[#This Row],[Movimento ]]="Saldo Inicial",FluxoCaixa1013151419[[#This Row],[R$ (Valores)]],K1186+FluxoCaixa1013151419[[#This Row],[Valores Receitas / Despesas]])</f>
        <v>21880.930000000008</v>
      </c>
      <c r="L1187" s="53">
        <f>IF(FluxoCaixa1013151419[[#This Row],[Entrada / Saída]]="Saída",FluxoCaixa1013151419[[#This Row],[R$ (Valores)]]*-1,FluxoCaixa1013151419[[#This Row],[R$ (Valores)]])</f>
        <v>0</v>
      </c>
    </row>
    <row r="1188" spans="2:12">
      <c r="B1188" s="48"/>
      <c r="C1188" s="48"/>
      <c r="D1188" s="16"/>
      <c r="E1188" s="48"/>
      <c r="F1188" s="17"/>
      <c r="G1188" s="17"/>
      <c r="H1188" s="17"/>
      <c r="I1188" s="54"/>
      <c r="J1188" s="45"/>
      <c r="K1188" s="20">
        <f>IF(FluxoCaixa1013151419[[#This Row],[Movimento ]]="Saldo Inicial",FluxoCaixa1013151419[[#This Row],[R$ (Valores)]],K1187+FluxoCaixa1013151419[[#This Row],[Valores Receitas / Despesas]])</f>
        <v>21880.930000000008</v>
      </c>
      <c r="L1188" s="53">
        <f>IF(FluxoCaixa1013151419[[#This Row],[Entrada / Saída]]="Saída",FluxoCaixa1013151419[[#This Row],[R$ (Valores)]]*-1,FluxoCaixa1013151419[[#This Row],[R$ (Valores)]])</f>
        <v>0</v>
      </c>
    </row>
    <row r="1189" spans="2:12">
      <c r="B1189" s="48"/>
      <c r="C1189" s="48"/>
      <c r="D1189" s="16"/>
      <c r="E1189" s="48"/>
      <c r="F1189" s="17"/>
      <c r="G1189" s="17"/>
      <c r="H1189" s="17"/>
      <c r="I1189" s="54"/>
      <c r="J1189" s="45"/>
      <c r="K1189" s="20">
        <f>IF(FluxoCaixa1013151419[[#This Row],[Movimento ]]="Saldo Inicial",FluxoCaixa1013151419[[#This Row],[R$ (Valores)]],K1188+FluxoCaixa1013151419[[#This Row],[Valores Receitas / Despesas]])</f>
        <v>21880.930000000008</v>
      </c>
      <c r="L1189" s="53">
        <f>IF(FluxoCaixa1013151419[[#This Row],[Entrada / Saída]]="Saída",FluxoCaixa1013151419[[#This Row],[R$ (Valores)]]*-1,FluxoCaixa1013151419[[#This Row],[R$ (Valores)]])</f>
        <v>0</v>
      </c>
    </row>
    <row r="1190" spans="2:12">
      <c r="B1190" s="48"/>
      <c r="C1190" s="48"/>
      <c r="D1190" s="16"/>
      <c r="E1190" s="48"/>
      <c r="F1190" s="17"/>
      <c r="G1190" s="17"/>
      <c r="H1190" s="17"/>
      <c r="I1190" s="54"/>
      <c r="J1190" s="45"/>
      <c r="K1190" s="20">
        <f>IF(FluxoCaixa1013151419[[#This Row],[Movimento ]]="Saldo Inicial",FluxoCaixa1013151419[[#This Row],[R$ (Valores)]],K1189+FluxoCaixa1013151419[[#This Row],[Valores Receitas / Despesas]])</f>
        <v>21880.930000000008</v>
      </c>
      <c r="L1190" s="53">
        <f>IF(FluxoCaixa1013151419[[#This Row],[Entrada / Saída]]="Saída",FluxoCaixa1013151419[[#This Row],[R$ (Valores)]]*-1,FluxoCaixa1013151419[[#This Row],[R$ (Valores)]])</f>
        <v>0</v>
      </c>
    </row>
    <row r="1191" spans="2:12">
      <c r="B1191" s="48"/>
      <c r="C1191" s="48"/>
      <c r="D1191" s="16"/>
      <c r="E1191" s="48"/>
      <c r="F1191" s="17"/>
      <c r="G1191" s="17"/>
      <c r="H1191" s="17"/>
      <c r="I1191" s="54"/>
      <c r="J1191" s="45"/>
      <c r="K1191" s="20">
        <f>IF(FluxoCaixa1013151419[[#This Row],[Movimento ]]="Saldo Inicial",FluxoCaixa1013151419[[#This Row],[R$ (Valores)]],K1190+FluxoCaixa1013151419[[#This Row],[Valores Receitas / Despesas]])</f>
        <v>21880.930000000008</v>
      </c>
      <c r="L1191" s="53">
        <f>IF(FluxoCaixa1013151419[[#This Row],[Entrada / Saída]]="Saída",FluxoCaixa1013151419[[#This Row],[R$ (Valores)]]*-1,FluxoCaixa1013151419[[#This Row],[R$ (Valores)]])</f>
        <v>0</v>
      </c>
    </row>
    <row r="1192" spans="2:12">
      <c r="B1192" s="48"/>
      <c r="C1192" s="48"/>
      <c r="D1192" s="16"/>
      <c r="E1192" s="48"/>
      <c r="F1192" s="17"/>
      <c r="G1192" s="17"/>
      <c r="H1192" s="17"/>
      <c r="I1192" s="54"/>
      <c r="J1192" s="45"/>
      <c r="K1192" s="20">
        <f>IF(FluxoCaixa1013151419[[#This Row],[Movimento ]]="Saldo Inicial",FluxoCaixa1013151419[[#This Row],[R$ (Valores)]],K1191+FluxoCaixa1013151419[[#This Row],[Valores Receitas / Despesas]])</f>
        <v>21880.930000000008</v>
      </c>
      <c r="L1192" s="53">
        <f>IF(FluxoCaixa1013151419[[#This Row],[Entrada / Saída]]="Saída",FluxoCaixa1013151419[[#This Row],[R$ (Valores)]]*-1,FluxoCaixa1013151419[[#This Row],[R$ (Valores)]])</f>
        <v>0</v>
      </c>
    </row>
    <row r="1193" spans="2:12">
      <c r="B1193" s="48"/>
      <c r="C1193" s="48"/>
      <c r="D1193" s="16"/>
      <c r="E1193" s="48"/>
      <c r="F1193" s="17"/>
      <c r="G1193" s="17"/>
      <c r="H1193" s="17"/>
      <c r="I1193" s="54"/>
      <c r="J1193" s="45"/>
      <c r="K1193" s="20">
        <f>IF(FluxoCaixa1013151419[[#This Row],[Movimento ]]="Saldo Inicial",FluxoCaixa1013151419[[#This Row],[R$ (Valores)]],K1192+FluxoCaixa1013151419[[#This Row],[Valores Receitas / Despesas]])</f>
        <v>21880.930000000008</v>
      </c>
      <c r="L1193" s="53">
        <f>IF(FluxoCaixa1013151419[[#This Row],[Entrada / Saída]]="Saída",FluxoCaixa1013151419[[#This Row],[R$ (Valores)]]*-1,FluxoCaixa1013151419[[#This Row],[R$ (Valores)]])</f>
        <v>0</v>
      </c>
    </row>
    <row r="1194" spans="2:12">
      <c r="B1194" s="48"/>
      <c r="C1194" s="48"/>
      <c r="D1194" s="16"/>
      <c r="E1194" s="48"/>
      <c r="F1194" s="17"/>
      <c r="G1194" s="17"/>
      <c r="H1194" s="17"/>
      <c r="I1194" s="54"/>
      <c r="J1194" s="45"/>
      <c r="K1194" s="20">
        <f>IF(FluxoCaixa1013151419[[#This Row],[Movimento ]]="Saldo Inicial",FluxoCaixa1013151419[[#This Row],[R$ (Valores)]],K1193+FluxoCaixa1013151419[[#This Row],[Valores Receitas / Despesas]])</f>
        <v>21880.930000000008</v>
      </c>
      <c r="L1194" s="53">
        <f>IF(FluxoCaixa1013151419[[#This Row],[Entrada / Saída]]="Saída",FluxoCaixa1013151419[[#This Row],[R$ (Valores)]]*-1,FluxoCaixa1013151419[[#This Row],[R$ (Valores)]])</f>
        <v>0</v>
      </c>
    </row>
    <row r="1195" spans="2:12">
      <c r="B1195" s="48"/>
      <c r="C1195" s="48"/>
      <c r="D1195" s="16"/>
      <c r="E1195" s="48"/>
      <c r="F1195" s="17"/>
      <c r="G1195" s="17"/>
      <c r="H1195" s="17"/>
      <c r="I1195" s="54"/>
      <c r="J1195" s="45"/>
      <c r="K1195" s="20">
        <f>IF(FluxoCaixa1013151419[[#This Row],[Movimento ]]="Saldo Inicial",FluxoCaixa1013151419[[#This Row],[R$ (Valores)]],K1194+FluxoCaixa1013151419[[#This Row],[Valores Receitas / Despesas]])</f>
        <v>21880.930000000008</v>
      </c>
      <c r="L1195" s="53">
        <f>IF(FluxoCaixa1013151419[[#This Row],[Entrada / Saída]]="Saída",FluxoCaixa1013151419[[#This Row],[R$ (Valores)]]*-1,FluxoCaixa1013151419[[#This Row],[R$ (Valores)]])</f>
        <v>0</v>
      </c>
    </row>
    <row r="1196" spans="2:12">
      <c r="B1196" s="48"/>
      <c r="C1196" s="48"/>
      <c r="D1196" s="16"/>
      <c r="E1196" s="48"/>
      <c r="F1196" s="17"/>
      <c r="G1196" s="17"/>
      <c r="H1196" s="17"/>
      <c r="I1196" s="54"/>
      <c r="J1196" s="45"/>
      <c r="K1196" s="20">
        <f>IF(FluxoCaixa1013151419[[#This Row],[Movimento ]]="Saldo Inicial",FluxoCaixa1013151419[[#This Row],[R$ (Valores)]],K1195+FluxoCaixa1013151419[[#This Row],[Valores Receitas / Despesas]])</f>
        <v>21880.930000000008</v>
      </c>
      <c r="L1196" s="53">
        <f>IF(FluxoCaixa1013151419[[#This Row],[Entrada / Saída]]="Saída",FluxoCaixa1013151419[[#This Row],[R$ (Valores)]]*-1,FluxoCaixa1013151419[[#This Row],[R$ (Valores)]])</f>
        <v>0</v>
      </c>
    </row>
    <row r="1197" spans="2:12">
      <c r="B1197" s="48"/>
      <c r="C1197" s="48"/>
      <c r="D1197" s="16"/>
      <c r="E1197" s="48"/>
      <c r="F1197" s="17"/>
      <c r="G1197" s="17"/>
      <c r="H1197" s="17"/>
      <c r="I1197" s="54"/>
      <c r="J1197" s="45"/>
      <c r="K1197" s="20">
        <f>IF(FluxoCaixa1013151419[[#This Row],[Movimento ]]="Saldo Inicial",FluxoCaixa1013151419[[#This Row],[R$ (Valores)]],K1196+FluxoCaixa1013151419[[#This Row],[Valores Receitas / Despesas]])</f>
        <v>21880.930000000008</v>
      </c>
      <c r="L1197" s="53">
        <f>IF(FluxoCaixa1013151419[[#This Row],[Entrada / Saída]]="Saída",FluxoCaixa1013151419[[#This Row],[R$ (Valores)]]*-1,FluxoCaixa1013151419[[#This Row],[R$ (Valores)]])</f>
        <v>0</v>
      </c>
    </row>
    <row r="1198" spans="2:12">
      <c r="B1198" s="48"/>
      <c r="C1198" s="48"/>
      <c r="D1198" s="16"/>
      <c r="E1198" s="48"/>
      <c r="F1198" s="17"/>
      <c r="G1198" s="17"/>
      <c r="H1198" s="17"/>
      <c r="I1198" s="54"/>
      <c r="J1198" s="45"/>
      <c r="K1198" s="20">
        <f>IF(FluxoCaixa1013151419[[#This Row],[Movimento ]]="Saldo Inicial",FluxoCaixa1013151419[[#This Row],[R$ (Valores)]],K1197+FluxoCaixa1013151419[[#This Row],[Valores Receitas / Despesas]])</f>
        <v>21880.930000000008</v>
      </c>
      <c r="L1198" s="53">
        <f>IF(FluxoCaixa1013151419[[#This Row],[Entrada / Saída]]="Saída",FluxoCaixa1013151419[[#This Row],[R$ (Valores)]]*-1,FluxoCaixa1013151419[[#This Row],[R$ (Valores)]])</f>
        <v>0</v>
      </c>
    </row>
    <row r="1199" spans="2:12">
      <c r="B1199" s="48"/>
      <c r="C1199" s="48"/>
      <c r="D1199" s="16"/>
      <c r="E1199" s="48"/>
      <c r="F1199" s="17"/>
      <c r="G1199" s="17"/>
      <c r="H1199" s="17"/>
      <c r="I1199" s="54"/>
      <c r="J1199" s="45"/>
      <c r="K1199" s="20">
        <f>IF(FluxoCaixa1013151419[[#This Row],[Movimento ]]="Saldo Inicial",FluxoCaixa1013151419[[#This Row],[R$ (Valores)]],K1198+FluxoCaixa1013151419[[#This Row],[Valores Receitas / Despesas]])</f>
        <v>21880.930000000008</v>
      </c>
      <c r="L1199" s="53">
        <f>IF(FluxoCaixa1013151419[[#This Row],[Entrada / Saída]]="Saída",FluxoCaixa1013151419[[#This Row],[R$ (Valores)]]*-1,FluxoCaixa1013151419[[#This Row],[R$ (Valores)]])</f>
        <v>0</v>
      </c>
    </row>
    <row r="1200" spans="2:12">
      <c r="B1200" s="48"/>
      <c r="C1200" s="48"/>
      <c r="D1200" s="16"/>
      <c r="E1200" s="48"/>
      <c r="F1200" s="17"/>
      <c r="G1200" s="17"/>
      <c r="H1200" s="17"/>
      <c r="I1200" s="54"/>
      <c r="J1200" s="45"/>
      <c r="K1200" s="20">
        <f>IF(FluxoCaixa1013151419[[#This Row],[Movimento ]]="Saldo Inicial",FluxoCaixa1013151419[[#This Row],[R$ (Valores)]],K1199+FluxoCaixa1013151419[[#This Row],[Valores Receitas / Despesas]])</f>
        <v>21880.930000000008</v>
      </c>
      <c r="L1200" s="53">
        <f>IF(FluxoCaixa1013151419[[#This Row],[Entrada / Saída]]="Saída",FluxoCaixa1013151419[[#This Row],[R$ (Valores)]]*-1,FluxoCaixa1013151419[[#This Row],[R$ (Valores)]])</f>
        <v>0</v>
      </c>
    </row>
    <row r="1201" spans="2:12">
      <c r="B1201" s="48"/>
      <c r="C1201" s="48"/>
      <c r="D1201" s="16"/>
      <c r="E1201" s="48"/>
      <c r="F1201" s="17"/>
      <c r="G1201" s="17"/>
      <c r="H1201" s="17"/>
      <c r="I1201" s="54"/>
      <c r="J1201" s="45"/>
      <c r="K1201" s="20">
        <f>IF(FluxoCaixa1013151419[[#This Row],[Movimento ]]="Saldo Inicial",FluxoCaixa1013151419[[#This Row],[R$ (Valores)]],K1200+FluxoCaixa1013151419[[#This Row],[Valores Receitas / Despesas]])</f>
        <v>21880.930000000008</v>
      </c>
      <c r="L1201" s="53">
        <f>IF(FluxoCaixa1013151419[[#This Row],[Entrada / Saída]]="Saída",FluxoCaixa1013151419[[#This Row],[R$ (Valores)]]*-1,FluxoCaixa1013151419[[#This Row],[R$ (Valores)]])</f>
        <v>0</v>
      </c>
    </row>
    <row r="1202" spans="2:12">
      <c r="B1202" s="48"/>
      <c r="C1202" s="48"/>
      <c r="D1202" s="16"/>
      <c r="E1202" s="48"/>
      <c r="F1202" s="17"/>
      <c r="G1202" s="17"/>
      <c r="H1202" s="17"/>
      <c r="I1202" s="54"/>
      <c r="J1202" s="45"/>
      <c r="K1202" s="20">
        <f>IF(FluxoCaixa1013151419[[#This Row],[Movimento ]]="Saldo Inicial",FluxoCaixa1013151419[[#This Row],[R$ (Valores)]],K1201+FluxoCaixa1013151419[[#This Row],[Valores Receitas / Despesas]])</f>
        <v>21880.930000000008</v>
      </c>
      <c r="L1202" s="53">
        <f>IF(FluxoCaixa1013151419[[#This Row],[Entrada / Saída]]="Saída",FluxoCaixa1013151419[[#This Row],[R$ (Valores)]]*-1,FluxoCaixa1013151419[[#This Row],[R$ (Valores)]])</f>
        <v>0</v>
      </c>
    </row>
    <row r="1203" spans="2:12">
      <c r="B1203" s="48"/>
      <c r="C1203" s="48"/>
      <c r="D1203" s="16"/>
      <c r="E1203" s="48"/>
      <c r="F1203" s="17"/>
      <c r="G1203" s="17"/>
      <c r="H1203" s="17"/>
      <c r="I1203" s="54"/>
      <c r="J1203" s="45"/>
      <c r="K1203" s="20">
        <f>IF(FluxoCaixa1013151419[[#This Row],[Movimento ]]="Saldo Inicial",FluxoCaixa1013151419[[#This Row],[R$ (Valores)]],K1202+FluxoCaixa1013151419[[#This Row],[Valores Receitas / Despesas]])</f>
        <v>21880.930000000008</v>
      </c>
      <c r="L1203" s="53">
        <f>IF(FluxoCaixa1013151419[[#This Row],[Entrada / Saída]]="Saída",FluxoCaixa1013151419[[#This Row],[R$ (Valores)]]*-1,FluxoCaixa1013151419[[#This Row],[R$ (Valores)]])</f>
        <v>0</v>
      </c>
    </row>
    <row r="1204" spans="2:12">
      <c r="B1204" s="48"/>
      <c r="C1204" s="48"/>
      <c r="D1204" s="16"/>
      <c r="E1204" s="48"/>
      <c r="F1204" s="17"/>
      <c r="G1204" s="17"/>
      <c r="H1204" s="17"/>
      <c r="I1204" s="54"/>
      <c r="J1204" s="45"/>
      <c r="K1204" s="20">
        <f>IF(FluxoCaixa1013151419[[#This Row],[Movimento ]]="Saldo Inicial",FluxoCaixa1013151419[[#This Row],[R$ (Valores)]],K1203+FluxoCaixa1013151419[[#This Row],[Valores Receitas / Despesas]])</f>
        <v>21880.930000000008</v>
      </c>
      <c r="L1204" s="53">
        <f>IF(FluxoCaixa1013151419[[#This Row],[Entrada / Saída]]="Saída",FluxoCaixa1013151419[[#This Row],[R$ (Valores)]]*-1,FluxoCaixa1013151419[[#This Row],[R$ (Valores)]])</f>
        <v>0</v>
      </c>
    </row>
    <row r="1205" spans="2:12">
      <c r="B1205" s="48"/>
      <c r="C1205" s="48"/>
      <c r="D1205" s="16"/>
      <c r="E1205" s="48"/>
      <c r="F1205" s="17"/>
      <c r="G1205" s="17"/>
      <c r="H1205" s="17"/>
      <c r="I1205" s="54"/>
      <c r="J1205" s="45"/>
      <c r="K1205" s="20">
        <f>IF(FluxoCaixa1013151419[[#This Row],[Movimento ]]="Saldo Inicial",FluxoCaixa1013151419[[#This Row],[R$ (Valores)]],K1204+FluxoCaixa1013151419[[#This Row],[Valores Receitas / Despesas]])</f>
        <v>21880.930000000008</v>
      </c>
      <c r="L1205" s="53">
        <f>IF(FluxoCaixa1013151419[[#This Row],[Entrada / Saída]]="Saída",FluxoCaixa1013151419[[#This Row],[R$ (Valores)]]*-1,FluxoCaixa1013151419[[#This Row],[R$ (Valores)]])</f>
        <v>0</v>
      </c>
    </row>
    <row r="1206" spans="2:12">
      <c r="B1206" s="48"/>
      <c r="C1206" s="48"/>
      <c r="D1206" s="16"/>
      <c r="E1206" s="48"/>
      <c r="F1206" s="17"/>
      <c r="G1206" s="17"/>
      <c r="H1206" s="17"/>
      <c r="I1206" s="54"/>
      <c r="J1206" s="45"/>
      <c r="K1206" s="20">
        <f>IF(FluxoCaixa1013151419[[#This Row],[Movimento ]]="Saldo Inicial",FluxoCaixa1013151419[[#This Row],[R$ (Valores)]],K1205+FluxoCaixa1013151419[[#This Row],[Valores Receitas / Despesas]])</f>
        <v>21880.930000000008</v>
      </c>
      <c r="L1206" s="53">
        <f>IF(FluxoCaixa1013151419[[#This Row],[Entrada / Saída]]="Saída",FluxoCaixa1013151419[[#This Row],[R$ (Valores)]]*-1,FluxoCaixa1013151419[[#This Row],[R$ (Valores)]])</f>
        <v>0</v>
      </c>
    </row>
    <row r="1207" spans="2:12">
      <c r="B1207" s="48"/>
      <c r="C1207" s="48"/>
      <c r="D1207" s="16"/>
      <c r="E1207" s="48"/>
      <c r="F1207" s="17"/>
      <c r="G1207" s="17"/>
      <c r="H1207" s="17"/>
      <c r="I1207" s="54"/>
      <c r="J1207" s="45"/>
      <c r="K1207" s="20">
        <f>IF(FluxoCaixa1013151419[[#This Row],[Movimento ]]="Saldo Inicial",FluxoCaixa1013151419[[#This Row],[R$ (Valores)]],K1206+FluxoCaixa1013151419[[#This Row],[Valores Receitas / Despesas]])</f>
        <v>21880.930000000008</v>
      </c>
      <c r="L1207" s="53">
        <f>IF(FluxoCaixa1013151419[[#This Row],[Entrada / Saída]]="Saída",FluxoCaixa1013151419[[#This Row],[R$ (Valores)]]*-1,FluxoCaixa1013151419[[#This Row],[R$ (Valores)]])</f>
        <v>0</v>
      </c>
    </row>
    <row r="1208" spans="2:12">
      <c r="B1208" s="48"/>
      <c r="C1208" s="48"/>
      <c r="D1208" s="16"/>
      <c r="E1208" s="48"/>
      <c r="F1208" s="17"/>
      <c r="G1208" s="17"/>
      <c r="H1208" s="17"/>
      <c r="I1208" s="54"/>
      <c r="J1208" s="45"/>
      <c r="K1208" s="20">
        <f>IF(FluxoCaixa1013151419[[#This Row],[Movimento ]]="Saldo Inicial",FluxoCaixa1013151419[[#This Row],[R$ (Valores)]],K1207+FluxoCaixa1013151419[[#This Row],[Valores Receitas / Despesas]])</f>
        <v>21880.930000000008</v>
      </c>
      <c r="L1208" s="53">
        <f>IF(FluxoCaixa1013151419[[#This Row],[Entrada / Saída]]="Saída",FluxoCaixa1013151419[[#This Row],[R$ (Valores)]]*-1,FluxoCaixa1013151419[[#This Row],[R$ (Valores)]])</f>
        <v>0</v>
      </c>
    </row>
    <row r="1209" spans="2:12">
      <c r="B1209" s="48"/>
      <c r="C1209" s="48"/>
      <c r="D1209" s="16"/>
      <c r="E1209" s="48"/>
      <c r="F1209" s="17"/>
      <c r="G1209" s="17"/>
      <c r="H1209" s="17"/>
      <c r="I1209" s="54"/>
      <c r="J1209" s="45"/>
      <c r="K1209" s="20">
        <f>IF(FluxoCaixa1013151419[[#This Row],[Movimento ]]="Saldo Inicial",FluxoCaixa1013151419[[#This Row],[R$ (Valores)]],K1208+FluxoCaixa1013151419[[#This Row],[Valores Receitas / Despesas]])</f>
        <v>21880.930000000008</v>
      </c>
      <c r="L1209" s="53">
        <f>IF(FluxoCaixa1013151419[[#This Row],[Entrada / Saída]]="Saída",FluxoCaixa1013151419[[#This Row],[R$ (Valores)]]*-1,FluxoCaixa1013151419[[#This Row],[R$ (Valores)]])</f>
        <v>0</v>
      </c>
    </row>
    <row r="1210" spans="2:12">
      <c r="B1210" s="48"/>
      <c r="C1210" s="48"/>
      <c r="D1210" s="16"/>
      <c r="E1210" s="48"/>
      <c r="F1210" s="17"/>
      <c r="G1210" s="17"/>
      <c r="H1210" s="17"/>
      <c r="I1210" s="54"/>
      <c r="J1210" s="45"/>
      <c r="K1210" s="20">
        <f>IF(FluxoCaixa1013151419[[#This Row],[Movimento ]]="Saldo Inicial",FluxoCaixa1013151419[[#This Row],[R$ (Valores)]],K1209+FluxoCaixa1013151419[[#This Row],[Valores Receitas / Despesas]])</f>
        <v>21880.930000000008</v>
      </c>
      <c r="L1210" s="53">
        <f>IF(FluxoCaixa1013151419[[#This Row],[Entrada / Saída]]="Saída",FluxoCaixa1013151419[[#This Row],[R$ (Valores)]]*-1,FluxoCaixa1013151419[[#This Row],[R$ (Valores)]])</f>
        <v>0</v>
      </c>
    </row>
    <row r="1211" spans="2:12">
      <c r="B1211" s="48"/>
      <c r="C1211" s="48"/>
      <c r="D1211" s="16"/>
      <c r="E1211" s="48"/>
      <c r="F1211" s="17"/>
      <c r="G1211" s="17"/>
      <c r="H1211" s="17"/>
      <c r="I1211" s="54"/>
      <c r="J1211" s="45"/>
      <c r="K1211" s="20">
        <f>IF(FluxoCaixa1013151419[[#This Row],[Movimento ]]="Saldo Inicial",FluxoCaixa1013151419[[#This Row],[R$ (Valores)]],K1210+FluxoCaixa1013151419[[#This Row],[Valores Receitas / Despesas]])</f>
        <v>21880.930000000008</v>
      </c>
      <c r="L1211" s="53">
        <f>IF(FluxoCaixa1013151419[[#This Row],[Entrada / Saída]]="Saída",FluxoCaixa1013151419[[#This Row],[R$ (Valores)]]*-1,FluxoCaixa1013151419[[#This Row],[R$ (Valores)]])</f>
        <v>0</v>
      </c>
    </row>
    <row r="1212" spans="2:12">
      <c r="B1212" s="48"/>
      <c r="C1212" s="48"/>
      <c r="D1212" s="16"/>
      <c r="E1212" s="48"/>
      <c r="F1212" s="17"/>
      <c r="G1212" s="17"/>
      <c r="H1212" s="17"/>
      <c r="I1212" s="54"/>
      <c r="J1212" s="45"/>
      <c r="K1212" s="20">
        <f>IF(FluxoCaixa1013151419[[#This Row],[Movimento ]]="Saldo Inicial",FluxoCaixa1013151419[[#This Row],[R$ (Valores)]],K1211+FluxoCaixa1013151419[[#This Row],[Valores Receitas / Despesas]])</f>
        <v>21880.930000000008</v>
      </c>
      <c r="L1212" s="53">
        <f>IF(FluxoCaixa1013151419[[#This Row],[Entrada / Saída]]="Saída",FluxoCaixa1013151419[[#This Row],[R$ (Valores)]]*-1,FluxoCaixa1013151419[[#This Row],[R$ (Valores)]])</f>
        <v>0</v>
      </c>
    </row>
    <row r="1213" spans="2:12">
      <c r="B1213" s="48"/>
      <c r="C1213" s="48"/>
      <c r="D1213" s="16"/>
      <c r="E1213" s="48"/>
      <c r="F1213" s="17"/>
      <c r="G1213" s="17"/>
      <c r="H1213" s="17"/>
      <c r="I1213" s="54"/>
      <c r="J1213" s="45"/>
      <c r="K1213" s="20">
        <f>IF(FluxoCaixa1013151419[[#This Row],[Movimento ]]="Saldo Inicial",FluxoCaixa1013151419[[#This Row],[R$ (Valores)]],K1212+FluxoCaixa1013151419[[#This Row],[Valores Receitas / Despesas]])</f>
        <v>21880.930000000008</v>
      </c>
      <c r="L1213" s="53">
        <f>IF(FluxoCaixa1013151419[[#This Row],[Entrada / Saída]]="Saída",FluxoCaixa1013151419[[#This Row],[R$ (Valores)]]*-1,FluxoCaixa1013151419[[#This Row],[R$ (Valores)]])</f>
        <v>0</v>
      </c>
    </row>
    <row r="1214" spans="2:12">
      <c r="B1214" s="48"/>
      <c r="C1214" s="48"/>
      <c r="D1214" s="16"/>
      <c r="E1214" s="48"/>
      <c r="F1214" s="17"/>
      <c r="G1214" s="17"/>
      <c r="H1214" s="17"/>
      <c r="I1214" s="54"/>
      <c r="J1214" s="45"/>
      <c r="K1214" s="20">
        <f>IF(FluxoCaixa1013151419[[#This Row],[Movimento ]]="Saldo Inicial",FluxoCaixa1013151419[[#This Row],[R$ (Valores)]],K1213+FluxoCaixa1013151419[[#This Row],[Valores Receitas / Despesas]])</f>
        <v>21880.930000000008</v>
      </c>
      <c r="L1214" s="53">
        <f>IF(FluxoCaixa1013151419[[#This Row],[Entrada / Saída]]="Saída",FluxoCaixa1013151419[[#This Row],[R$ (Valores)]]*-1,FluxoCaixa1013151419[[#This Row],[R$ (Valores)]])</f>
        <v>0</v>
      </c>
    </row>
    <row r="1215" spans="2:12">
      <c r="B1215" s="48"/>
      <c r="C1215" s="48"/>
      <c r="D1215" s="16"/>
      <c r="E1215" s="48"/>
      <c r="F1215" s="17"/>
      <c r="G1215" s="17"/>
      <c r="H1215" s="17"/>
      <c r="I1215" s="54"/>
      <c r="J1215" s="45"/>
      <c r="K1215" s="20">
        <f>IF(FluxoCaixa1013151419[[#This Row],[Movimento ]]="Saldo Inicial",FluxoCaixa1013151419[[#This Row],[R$ (Valores)]],K1214+FluxoCaixa1013151419[[#This Row],[Valores Receitas / Despesas]])</f>
        <v>21880.930000000008</v>
      </c>
      <c r="L1215" s="53">
        <f>IF(FluxoCaixa1013151419[[#This Row],[Entrada / Saída]]="Saída",FluxoCaixa1013151419[[#This Row],[R$ (Valores)]]*-1,FluxoCaixa1013151419[[#This Row],[R$ (Valores)]])</f>
        <v>0</v>
      </c>
    </row>
    <row r="1216" spans="2:12">
      <c r="B1216" s="48"/>
      <c r="C1216" s="48"/>
      <c r="D1216" s="16"/>
      <c r="E1216" s="48"/>
      <c r="F1216" s="17"/>
      <c r="G1216" s="17"/>
      <c r="H1216" s="17"/>
      <c r="I1216" s="54"/>
      <c r="J1216" s="45"/>
      <c r="K1216" s="20">
        <f>IF(FluxoCaixa1013151419[[#This Row],[Movimento ]]="Saldo Inicial",FluxoCaixa1013151419[[#This Row],[R$ (Valores)]],K1215+FluxoCaixa1013151419[[#This Row],[Valores Receitas / Despesas]])</f>
        <v>21880.930000000008</v>
      </c>
      <c r="L1216" s="53">
        <f>IF(FluxoCaixa1013151419[[#This Row],[Entrada / Saída]]="Saída",FluxoCaixa1013151419[[#This Row],[R$ (Valores)]]*-1,FluxoCaixa1013151419[[#This Row],[R$ (Valores)]])</f>
        <v>0</v>
      </c>
    </row>
    <row r="1217" spans="2:12">
      <c r="B1217" s="48"/>
      <c r="C1217" s="48"/>
      <c r="D1217" s="16"/>
      <c r="E1217" s="48"/>
      <c r="F1217" s="17"/>
      <c r="G1217" s="17"/>
      <c r="H1217" s="17"/>
      <c r="I1217" s="54"/>
      <c r="J1217" s="45"/>
      <c r="K1217" s="20">
        <f>IF(FluxoCaixa1013151419[[#This Row],[Movimento ]]="Saldo Inicial",FluxoCaixa1013151419[[#This Row],[R$ (Valores)]],K1216+FluxoCaixa1013151419[[#This Row],[Valores Receitas / Despesas]])</f>
        <v>21880.930000000008</v>
      </c>
      <c r="L1217" s="53">
        <f>IF(FluxoCaixa1013151419[[#This Row],[Entrada / Saída]]="Saída",FluxoCaixa1013151419[[#This Row],[R$ (Valores)]]*-1,FluxoCaixa1013151419[[#This Row],[R$ (Valores)]])</f>
        <v>0</v>
      </c>
    </row>
    <row r="1218" spans="2:12">
      <c r="B1218" s="48"/>
      <c r="C1218" s="48"/>
      <c r="D1218" s="16"/>
      <c r="E1218" s="48"/>
      <c r="F1218" s="17"/>
      <c r="G1218" s="17"/>
      <c r="H1218" s="17"/>
      <c r="I1218" s="54"/>
      <c r="J1218" s="45"/>
      <c r="K1218" s="20">
        <f>IF(FluxoCaixa1013151419[[#This Row],[Movimento ]]="Saldo Inicial",FluxoCaixa1013151419[[#This Row],[R$ (Valores)]],K1217+FluxoCaixa1013151419[[#This Row],[Valores Receitas / Despesas]])</f>
        <v>21880.930000000008</v>
      </c>
      <c r="L1218" s="53">
        <f>IF(FluxoCaixa1013151419[[#This Row],[Entrada / Saída]]="Saída",FluxoCaixa1013151419[[#This Row],[R$ (Valores)]]*-1,FluxoCaixa1013151419[[#This Row],[R$ (Valores)]])</f>
        <v>0</v>
      </c>
    </row>
    <row r="1219" spans="2:12">
      <c r="B1219" s="48"/>
      <c r="C1219" s="48"/>
      <c r="D1219" s="16"/>
      <c r="E1219" s="48"/>
      <c r="F1219" s="17"/>
      <c r="G1219" s="17"/>
      <c r="H1219" s="17"/>
      <c r="I1219" s="54"/>
      <c r="J1219" s="45"/>
      <c r="K1219" s="20">
        <f>IF(FluxoCaixa1013151419[[#This Row],[Movimento ]]="Saldo Inicial",FluxoCaixa1013151419[[#This Row],[R$ (Valores)]],K1218+FluxoCaixa1013151419[[#This Row],[Valores Receitas / Despesas]])</f>
        <v>21880.930000000008</v>
      </c>
      <c r="L1219" s="53">
        <f>IF(FluxoCaixa1013151419[[#This Row],[Entrada / Saída]]="Saída",FluxoCaixa1013151419[[#This Row],[R$ (Valores)]]*-1,FluxoCaixa1013151419[[#This Row],[R$ (Valores)]])</f>
        <v>0</v>
      </c>
    </row>
    <row r="1220" spans="2:12">
      <c r="B1220" s="48"/>
      <c r="C1220" s="48"/>
      <c r="D1220" s="16"/>
      <c r="E1220" s="48"/>
      <c r="F1220" s="17"/>
      <c r="G1220" s="17"/>
      <c r="H1220" s="17"/>
      <c r="I1220" s="54"/>
      <c r="J1220" s="45"/>
      <c r="K1220" s="20">
        <f>IF(FluxoCaixa1013151419[[#This Row],[Movimento ]]="Saldo Inicial",FluxoCaixa1013151419[[#This Row],[R$ (Valores)]],K1219+FluxoCaixa1013151419[[#This Row],[Valores Receitas / Despesas]])</f>
        <v>21880.930000000008</v>
      </c>
      <c r="L1220" s="53">
        <f>IF(FluxoCaixa1013151419[[#This Row],[Entrada / Saída]]="Saída",FluxoCaixa1013151419[[#This Row],[R$ (Valores)]]*-1,FluxoCaixa1013151419[[#This Row],[R$ (Valores)]])</f>
        <v>0</v>
      </c>
    </row>
    <row r="1221" spans="2:12">
      <c r="B1221" s="48"/>
      <c r="C1221" s="48"/>
      <c r="D1221" s="16"/>
      <c r="E1221" s="48"/>
      <c r="F1221" s="17"/>
      <c r="G1221" s="17"/>
      <c r="H1221" s="17"/>
      <c r="I1221" s="54"/>
      <c r="J1221" s="45"/>
      <c r="K1221" s="20">
        <f>IF(FluxoCaixa1013151419[[#This Row],[Movimento ]]="Saldo Inicial",FluxoCaixa1013151419[[#This Row],[R$ (Valores)]],K1220+FluxoCaixa1013151419[[#This Row],[Valores Receitas / Despesas]])</f>
        <v>21880.930000000008</v>
      </c>
      <c r="L1221" s="53">
        <f>IF(FluxoCaixa1013151419[[#This Row],[Entrada / Saída]]="Saída",FluxoCaixa1013151419[[#This Row],[R$ (Valores)]]*-1,FluxoCaixa1013151419[[#This Row],[R$ (Valores)]])</f>
        <v>0</v>
      </c>
    </row>
    <row r="1222" spans="2:12">
      <c r="B1222" s="48"/>
      <c r="C1222" s="48"/>
      <c r="D1222" s="16"/>
      <c r="E1222" s="48"/>
      <c r="F1222" s="17"/>
      <c r="G1222" s="17"/>
      <c r="H1222" s="17"/>
      <c r="I1222" s="54"/>
      <c r="J1222" s="45"/>
      <c r="K1222" s="20">
        <f>IF(FluxoCaixa1013151419[[#This Row],[Movimento ]]="Saldo Inicial",FluxoCaixa1013151419[[#This Row],[R$ (Valores)]],K1221+FluxoCaixa1013151419[[#This Row],[Valores Receitas / Despesas]])</f>
        <v>21880.930000000008</v>
      </c>
      <c r="L1222" s="53">
        <f>IF(FluxoCaixa1013151419[[#This Row],[Entrada / Saída]]="Saída",FluxoCaixa1013151419[[#This Row],[R$ (Valores)]]*-1,FluxoCaixa1013151419[[#This Row],[R$ (Valores)]])</f>
        <v>0</v>
      </c>
    </row>
    <row r="1223" spans="2:12">
      <c r="B1223" s="48"/>
      <c r="C1223" s="48"/>
      <c r="D1223" s="16"/>
      <c r="E1223" s="48"/>
      <c r="F1223" s="17"/>
      <c r="G1223" s="17"/>
      <c r="H1223" s="17"/>
      <c r="I1223" s="54"/>
      <c r="J1223" s="45"/>
      <c r="K1223" s="20">
        <f>IF(FluxoCaixa1013151419[[#This Row],[Movimento ]]="Saldo Inicial",FluxoCaixa1013151419[[#This Row],[R$ (Valores)]],K1222+FluxoCaixa1013151419[[#This Row],[Valores Receitas / Despesas]])</f>
        <v>21880.930000000008</v>
      </c>
      <c r="L1223" s="53">
        <f>IF(FluxoCaixa1013151419[[#This Row],[Entrada / Saída]]="Saída",FluxoCaixa1013151419[[#This Row],[R$ (Valores)]]*-1,FluxoCaixa1013151419[[#This Row],[R$ (Valores)]])</f>
        <v>0</v>
      </c>
    </row>
    <row r="1224" spans="2:12">
      <c r="B1224" s="48"/>
      <c r="C1224" s="48"/>
      <c r="D1224" s="16"/>
      <c r="E1224" s="48"/>
      <c r="F1224" s="17"/>
      <c r="G1224" s="17"/>
      <c r="H1224" s="17"/>
      <c r="I1224" s="54"/>
      <c r="J1224" s="45"/>
      <c r="K1224" s="20">
        <f>IF(FluxoCaixa1013151419[[#This Row],[Movimento ]]="Saldo Inicial",FluxoCaixa1013151419[[#This Row],[R$ (Valores)]],K1223+FluxoCaixa1013151419[[#This Row],[Valores Receitas / Despesas]])</f>
        <v>21880.930000000008</v>
      </c>
      <c r="L1224" s="53">
        <f>IF(FluxoCaixa1013151419[[#This Row],[Entrada / Saída]]="Saída",FluxoCaixa1013151419[[#This Row],[R$ (Valores)]]*-1,FluxoCaixa1013151419[[#This Row],[R$ (Valores)]])</f>
        <v>0</v>
      </c>
    </row>
    <row r="1225" spans="2:12">
      <c r="B1225" s="48"/>
      <c r="C1225" s="48"/>
      <c r="D1225" s="16"/>
      <c r="E1225" s="48"/>
      <c r="F1225" s="17"/>
      <c r="G1225" s="17"/>
      <c r="H1225" s="17"/>
      <c r="I1225" s="54"/>
      <c r="J1225" s="45"/>
      <c r="K1225" s="20">
        <f>IF(FluxoCaixa1013151419[[#This Row],[Movimento ]]="Saldo Inicial",FluxoCaixa1013151419[[#This Row],[R$ (Valores)]],K1224+FluxoCaixa1013151419[[#This Row],[Valores Receitas / Despesas]])</f>
        <v>21880.930000000008</v>
      </c>
      <c r="L1225" s="53">
        <f>IF(FluxoCaixa1013151419[[#This Row],[Entrada / Saída]]="Saída",FluxoCaixa1013151419[[#This Row],[R$ (Valores)]]*-1,FluxoCaixa1013151419[[#This Row],[R$ (Valores)]])</f>
        <v>0</v>
      </c>
    </row>
    <row r="1226" spans="2:12">
      <c r="B1226" s="48"/>
      <c r="C1226" s="48"/>
      <c r="D1226" s="16"/>
      <c r="E1226" s="48"/>
      <c r="F1226" s="17"/>
      <c r="G1226" s="17"/>
      <c r="H1226" s="17"/>
      <c r="I1226" s="54"/>
      <c r="J1226" s="45"/>
      <c r="K1226" s="20">
        <f>IF(FluxoCaixa1013151419[[#This Row],[Movimento ]]="Saldo Inicial",FluxoCaixa1013151419[[#This Row],[R$ (Valores)]],K1225+FluxoCaixa1013151419[[#This Row],[Valores Receitas / Despesas]])</f>
        <v>21880.930000000008</v>
      </c>
      <c r="L1226" s="53">
        <f>IF(FluxoCaixa1013151419[[#This Row],[Entrada / Saída]]="Saída",FluxoCaixa1013151419[[#This Row],[R$ (Valores)]]*-1,FluxoCaixa1013151419[[#This Row],[R$ (Valores)]])</f>
        <v>0</v>
      </c>
    </row>
    <row r="1227" spans="2:12">
      <c r="B1227" s="48"/>
      <c r="C1227" s="48"/>
      <c r="D1227" s="16"/>
      <c r="E1227" s="48"/>
      <c r="F1227" s="17"/>
      <c r="G1227" s="17"/>
      <c r="H1227" s="17"/>
      <c r="I1227" s="54"/>
      <c r="J1227" s="45"/>
      <c r="K1227" s="20">
        <f>IF(FluxoCaixa1013151419[[#This Row],[Movimento ]]="Saldo Inicial",FluxoCaixa1013151419[[#This Row],[R$ (Valores)]],K1226+FluxoCaixa1013151419[[#This Row],[Valores Receitas / Despesas]])</f>
        <v>21880.930000000008</v>
      </c>
      <c r="L1227" s="53">
        <f>IF(FluxoCaixa1013151419[[#This Row],[Entrada / Saída]]="Saída",FluxoCaixa1013151419[[#This Row],[R$ (Valores)]]*-1,FluxoCaixa1013151419[[#This Row],[R$ (Valores)]])</f>
        <v>0</v>
      </c>
    </row>
    <row r="1228" spans="2:12">
      <c r="B1228" s="48"/>
      <c r="C1228" s="48"/>
      <c r="D1228" s="16"/>
      <c r="E1228" s="48"/>
      <c r="F1228" s="17"/>
      <c r="G1228" s="17"/>
      <c r="H1228" s="17"/>
      <c r="I1228" s="54"/>
      <c r="J1228" s="45"/>
      <c r="K1228" s="20">
        <f>IF(FluxoCaixa1013151419[[#This Row],[Movimento ]]="Saldo Inicial",FluxoCaixa1013151419[[#This Row],[R$ (Valores)]],K1227+FluxoCaixa1013151419[[#This Row],[Valores Receitas / Despesas]])</f>
        <v>21880.930000000008</v>
      </c>
      <c r="L1228" s="53">
        <f>IF(FluxoCaixa1013151419[[#This Row],[Entrada / Saída]]="Saída",FluxoCaixa1013151419[[#This Row],[R$ (Valores)]]*-1,FluxoCaixa1013151419[[#This Row],[R$ (Valores)]])</f>
        <v>0</v>
      </c>
    </row>
    <row r="1229" spans="2:12">
      <c r="B1229" s="48"/>
      <c r="C1229" s="48"/>
      <c r="D1229" s="16"/>
      <c r="E1229" s="48"/>
      <c r="F1229" s="17"/>
      <c r="G1229" s="17"/>
      <c r="H1229" s="17"/>
      <c r="I1229" s="54"/>
      <c r="J1229" s="45"/>
      <c r="K1229" s="20">
        <f>IF(FluxoCaixa1013151419[[#This Row],[Movimento ]]="Saldo Inicial",FluxoCaixa1013151419[[#This Row],[R$ (Valores)]],K1228+FluxoCaixa1013151419[[#This Row],[Valores Receitas / Despesas]])</f>
        <v>21880.930000000008</v>
      </c>
      <c r="L1229" s="53">
        <f>IF(FluxoCaixa1013151419[[#This Row],[Entrada / Saída]]="Saída",FluxoCaixa1013151419[[#This Row],[R$ (Valores)]]*-1,FluxoCaixa1013151419[[#This Row],[R$ (Valores)]])</f>
        <v>0</v>
      </c>
    </row>
    <row r="1230" spans="2:12">
      <c r="B1230" s="48"/>
      <c r="C1230" s="48"/>
      <c r="D1230" s="16"/>
      <c r="E1230" s="48"/>
      <c r="F1230" s="17"/>
      <c r="G1230" s="17"/>
      <c r="H1230" s="17"/>
      <c r="I1230" s="54"/>
      <c r="J1230" s="45"/>
      <c r="K1230" s="20">
        <f>IF(FluxoCaixa1013151419[[#This Row],[Movimento ]]="Saldo Inicial",FluxoCaixa1013151419[[#This Row],[R$ (Valores)]],K1229+FluxoCaixa1013151419[[#This Row],[Valores Receitas / Despesas]])</f>
        <v>21880.930000000008</v>
      </c>
      <c r="L1230" s="53">
        <f>IF(FluxoCaixa1013151419[[#This Row],[Entrada / Saída]]="Saída",FluxoCaixa1013151419[[#This Row],[R$ (Valores)]]*-1,FluxoCaixa1013151419[[#This Row],[R$ (Valores)]])</f>
        <v>0</v>
      </c>
    </row>
    <row r="1231" spans="2:12">
      <c r="B1231" s="48"/>
      <c r="C1231" s="48"/>
      <c r="D1231" s="16"/>
      <c r="E1231" s="48"/>
      <c r="F1231" s="17"/>
      <c r="G1231" s="17"/>
      <c r="H1231" s="17"/>
      <c r="I1231" s="54"/>
      <c r="J1231" s="45"/>
      <c r="K1231" s="20">
        <f>IF(FluxoCaixa1013151419[[#This Row],[Movimento ]]="Saldo Inicial",FluxoCaixa1013151419[[#This Row],[R$ (Valores)]],K1230+FluxoCaixa1013151419[[#This Row],[Valores Receitas / Despesas]])</f>
        <v>21880.930000000008</v>
      </c>
      <c r="L1231" s="53">
        <f>IF(FluxoCaixa1013151419[[#This Row],[Entrada / Saída]]="Saída",FluxoCaixa1013151419[[#This Row],[R$ (Valores)]]*-1,FluxoCaixa1013151419[[#This Row],[R$ (Valores)]])</f>
        <v>0</v>
      </c>
    </row>
    <row r="1232" spans="2:12">
      <c r="B1232" s="48"/>
      <c r="C1232" s="48"/>
      <c r="D1232" s="16"/>
      <c r="E1232" s="48"/>
      <c r="F1232" s="17"/>
      <c r="G1232" s="17"/>
      <c r="H1232" s="17"/>
      <c r="I1232" s="54"/>
      <c r="J1232" s="45"/>
      <c r="K1232" s="20">
        <f>IF(FluxoCaixa1013151419[[#This Row],[Movimento ]]="Saldo Inicial",FluxoCaixa1013151419[[#This Row],[R$ (Valores)]],K1231+FluxoCaixa1013151419[[#This Row],[Valores Receitas / Despesas]])</f>
        <v>21880.930000000008</v>
      </c>
      <c r="L1232" s="53">
        <f>IF(FluxoCaixa1013151419[[#This Row],[Entrada / Saída]]="Saída",FluxoCaixa1013151419[[#This Row],[R$ (Valores)]]*-1,FluxoCaixa1013151419[[#This Row],[R$ (Valores)]])</f>
        <v>0</v>
      </c>
    </row>
    <row r="1233" spans="2:12">
      <c r="B1233" s="48"/>
      <c r="C1233" s="48"/>
      <c r="D1233" s="16"/>
      <c r="E1233" s="48"/>
      <c r="F1233" s="17"/>
      <c r="G1233" s="17"/>
      <c r="H1233" s="17"/>
      <c r="I1233" s="54"/>
      <c r="J1233" s="45"/>
      <c r="K1233" s="20">
        <f>IF(FluxoCaixa1013151419[[#This Row],[Movimento ]]="Saldo Inicial",FluxoCaixa1013151419[[#This Row],[R$ (Valores)]],K1232+FluxoCaixa1013151419[[#This Row],[Valores Receitas / Despesas]])</f>
        <v>21880.930000000008</v>
      </c>
      <c r="L1233" s="53">
        <f>IF(FluxoCaixa1013151419[[#This Row],[Entrada / Saída]]="Saída",FluxoCaixa1013151419[[#This Row],[R$ (Valores)]]*-1,FluxoCaixa1013151419[[#This Row],[R$ (Valores)]])</f>
        <v>0</v>
      </c>
    </row>
    <row r="1234" spans="2:12">
      <c r="B1234" s="48"/>
      <c r="C1234" s="48"/>
      <c r="D1234" s="16"/>
      <c r="E1234" s="48"/>
      <c r="F1234" s="17"/>
      <c r="G1234" s="17"/>
      <c r="H1234" s="17"/>
      <c r="I1234" s="54"/>
      <c r="J1234" s="45"/>
      <c r="K1234" s="20">
        <f>IF(FluxoCaixa1013151419[[#This Row],[Movimento ]]="Saldo Inicial",FluxoCaixa1013151419[[#This Row],[R$ (Valores)]],K1233+FluxoCaixa1013151419[[#This Row],[Valores Receitas / Despesas]])</f>
        <v>21880.930000000008</v>
      </c>
      <c r="L1234" s="53">
        <f>IF(FluxoCaixa1013151419[[#This Row],[Entrada / Saída]]="Saída",FluxoCaixa1013151419[[#This Row],[R$ (Valores)]]*-1,FluxoCaixa1013151419[[#This Row],[R$ (Valores)]])</f>
        <v>0</v>
      </c>
    </row>
    <row r="1235" spans="2:12">
      <c r="B1235" s="48"/>
      <c r="C1235" s="48"/>
      <c r="D1235" s="16"/>
      <c r="E1235" s="48"/>
      <c r="F1235" s="17"/>
      <c r="G1235" s="17"/>
      <c r="H1235" s="17"/>
      <c r="I1235" s="54"/>
      <c r="J1235" s="45"/>
      <c r="K1235" s="20">
        <f>IF(FluxoCaixa1013151419[[#This Row],[Movimento ]]="Saldo Inicial",FluxoCaixa1013151419[[#This Row],[R$ (Valores)]],K1234+FluxoCaixa1013151419[[#This Row],[Valores Receitas / Despesas]])</f>
        <v>21880.930000000008</v>
      </c>
      <c r="L1235" s="53">
        <f>IF(FluxoCaixa1013151419[[#This Row],[Entrada / Saída]]="Saída",FluxoCaixa1013151419[[#This Row],[R$ (Valores)]]*-1,FluxoCaixa1013151419[[#This Row],[R$ (Valores)]])</f>
        <v>0</v>
      </c>
    </row>
    <row r="1236" spans="2:12">
      <c r="B1236" s="48"/>
      <c r="C1236" s="48"/>
      <c r="D1236" s="16"/>
      <c r="E1236" s="48"/>
      <c r="F1236" s="17"/>
      <c r="G1236" s="17"/>
      <c r="H1236" s="17"/>
      <c r="I1236" s="54"/>
      <c r="J1236" s="45"/>
      <c r="K1236" s="20">
        <f>IF(FluxoCaixa1013151419[[#This Row],[Movimento ]]="Saldo Inicial",FluxoCaixa1013151419[[#This Row],[R$ (Valores)]],K1235+FluxoCaixa1013151419[[#This Row],[Valores Receitas / Despesas]])</f>
        <v>21880.930000000008</v>
      </c>
      <c r="L1236" s="53">
        <f>IF(FluxoCaixa1013151419[[#This Row],[Entrada / Saída]]="Saída",FluxoCaixa1013151419[[#This Row],[R$ (Valores)]]*-1,FluxoCaixa1013151419[[#This Row],[R$ (Valores)]])</f>
        <v>0</v>
      </c>
    </row>
    <row r="1237" spans="2:12">
      <c r="B1237" s="48"/>
      <c r="C1237" s="48"/>
      <c r="D1237" s="16"/>
      <c r="E1237" s="48"/>
      <c r="F1237" s="17"/>
      <c r="G1237" s="17"/>
      <c r="H1237" s="17"/>
      <c r="I1237" s="54"/>
      <c r="J1237" s="45"/>
      <c r="K1237" s="20">
        <f>IF(FluxoCaixa1013151419[[#This Row],[Movimento ]]="Saldo Inicial",FluxoCaixa1013151419[[#This Row],[R$ (Valores)]],K1236+FluxoCaixa1013151419[[#This Row],[Valores Receitas / Despesas]])</f>
        <v>21880.930000000008</v>
      </c>
      <c r="L1237" s="53">
        <f>IF(FluxoCaixa1013151419[[#This Row],[Entrada / Saída]]="Saída",FluxoCaixa1013151419[[#This Row],[R$ (Valores)]]*-1,FluxoCaixa1013151419[[#This Row],[R$ (Valores)]])</f>
        <v>0</v>
      </c>
    </row>
    <row r="1238" spans="2:12">
      <c r="B1238" s="48"/>
      <c r="C1238" s="48"/>
      <c r="D1238" s="16"/>
      <c r="E1238" s="48"/>
      <c r="F1238" s="17"/>
      <c r="G1238" s="17"/>
      <c r="H1238" s="17"/>
      <c r="I1238" s="54"/>
      <c r="J1238" s="45"/>
      <c r="K1238" s="20">
        <f>IF(FluxoCaixa1013151419[[#This Row],[Movimento ]]="Saldo Inicial",FluxoCaixa1013151419[[#This Row],[R$ (Valores)]],K1237+FluxoCaixa1013151419[[#This Row],[Valores Receitas / Despesas]])</f>
        <v>21880.930000000008</v>
      </c>
      <c r="L1238" s="53">
        <f>IF(FluxoCaixa1013151419[[#This Row],[Entrada / Saída]]="Saída",FluxoCaixa1013151419[[#This Row],[R$ (Valores)]]*-1,FluxoCaixa1013151419[[#This Row],[R$ (Valores)]])</f>
        <v>0</v>
      </c>
    </row>
    <row r="1239" spans="2:12">
      <c r="B1239" s="48"/>
      <c r="C1239" s="48"/>
      <c r="D1239" s="16"/>
      <c r="E1239" s="48"/>
      <c r="F1239" s="17"/>
      <c r="G1239" s="17"/>
      <c r="H1239" s="17"/>
      <c r="I1239" s="54"/>
      <c r="J1239" s="45"/>
      <c r="K1239" s="20">
        <f>IF(FluxoCaixa1013151419[[#This Row],[Movimento ]]="Saldo Inicial",FluxoCaixa1013151419[[#This Row],[R$ (Valores)]],K1238+FluxoCaixa1013151419[[#This Row],[Valores Receitas / Despesas]])</f>
        <v>21880.930000000008</v>
      </c>
      <c r="L1239" s="53">
        <f>IF(FluxoCaixa1013151419[[#This Row],[Entrada / Saída]]="Saída",FluxoCaixa1013151419[[#This Row],[R$ (Valores)]]*-1,FluxoCaixa1013151419[[#This Row],[R$ (Valores)]])</f>
        <v>0</v>
      </c>
    </row>
    <row r="1240" spans="2:12">
      <c r="B1240" s="48"/>
      <c r="C1240" s="48"/>
      <c r="D1240" s="16"/>
      <c r="E1240" s="48"/>
      <c r="F1240" s="17"/>
      <c r="G1240" s="17"/>
      <c r="H1240" s="17"/>
      <c r="I1240" s="54"/>
      <c r="J1240" s="45"/>
      <c r="K1240" s="20">
        <f>IF(FluxoCaixa1013151419[[#This Row],[Movimento ]]="Saldo Inicial",FluxoCaixa1013151419[[#This Row],[R$ (Valores)]],K1239+FluxoCaixa1013151419[[#This Row],[Valores Receitas / Despesas]])</f>
        <v>21880.930000000008</v>
      </c>
      <c r="L1240" s="53">
        <f>IF(FluxoCaixa1013151419[[#This Row],[Entrada / Saída]]="Saída",FluxoCaixa1013151419[[#This Row],[R$ (Valores)]]*-1,FluxoCaixa1013151419[[#This Row],[R$ (Valores)]])</f>
        <v>0</v>
      </c>
    </row>
    <row r="1241" spans="2:12">
      <c r="B1241" s="48"/>
      <c r="C1241" s="48"/>
      <c r="D1241" s="16"/>
      <c r="E1241" s="48"/>
      <c r="F1241" s="17"/>
      <c r="G1241" s="17"/>
      <c r="H1241" s="17"/>
      <c r="I1241" s="54"/>
      <c r="J1241" s="45"/>
      <c r="K1241" s="20">
        <f>IF(FluxoCaixa1013151419[[#This Row],[Movimento ]]="Saldo Inicial",FluxoCaixa1013151419[[#This Row],[R$ (Valores)]],K1240+FluxoCaixa1013151419[[#This Row],[Valores Receitas / Despesas]])</f>
        <v>21880.930000000008</v>
      </c>
      <c r="L1241" s="53">
        <f>IF(FluxoCaixa1013151419[[#This Row],[Entrada / Saída]]="Saída",FluxoCaixa1013151419[[#This Row],[R$ (Valores)]]*-1,FluxoCaixa1013151419[[#This Row],[R$ (Valores)]])</f>
        <v>0</v>
      </c>
    </row>
    <row r="1242" spans="2:12">
      <c r="B1242" s="48"/>
      <c r="C1242" s="48"/>
      <c r="D1242" s="16"/>
      <c r="E1242" s="48"/>
      <c r="F1242" s="17"/>
      <c r="G1242" s="17"/>
      <c r="H1242" s="17"/>
      <c r="I1242" s="54"/>
      <c r="J1242" s="45"/>
      <c r="K1242" s="20">
        <f>IF(FluxoCaixa1013151419[[#This Row],[Movimento ]]="Saldo Inicial",FluxoCaixa1013151419[[#This Row],[R$ (Valores)]],K1241+FluxoCaixa1013151419[[#This Row],[Valores Receitas / Despesas]])</f>
        <v>21880.930000000008</v>
      </c>
      <c r="L1242" s="53">
        <f>IF(FluxoCaixa1013151419[[#This Row],[Entrada / Saída]]="Saída",FluxoCaixa1013151419[[#This Row],[R$ (Valores)]]*-1,FluxoCaixa1013151419[[#This Row],[R$ (Valores)]])</f>
        <v>0</v>
      </c>
    </row>
    <row r="1243" spans="2:12">
      <c r="B1243" s="48"/>
      <c r="C1243" s="48"/>
      <c r="D1243" s="16"/>
      <c r="E1243" s="48"/>
      <c r="F1243" s="17"/>
      <c r="G1243" s="17"/>
      <c r="H1243" s="17"/>
      <c r="I1243" s="54"/>
      <c r="J1243" s="45"/>
      <c r="K1243" s="20">
        <f>IF(FluxoCaixa1013151419[[#This Row],[Movimento ]]="Saldo Inicial",FluxoCaixa1013151419[[#This Row],[R$ (Valores)]],K1242+FluxoCaixa1013151419[[#This Row],[Valores Receitas / Despesas]])</f>
        <v>21880.930000000008</v>
      </c>
      <c r="L1243" s="53">
        <f>IF(FluxoCaixa1013151419[[#This Row],[Entrada / Saída]]="Saída",FluxoCaixa1013151419[[#This Row],[R$ (Valores)]]*-1,FluxoCaixa1013151419[[#This Row],[R$ (Valores)]])</f>
        <v>0</v>
      </c>
    </row>
    <row r="1244" spans="2:12">
      <c r="B1244" s="48"/>
      <c r="C1244" s="48"/>
      <c r="D1244" s="16"/>
      <c r="E1244" s="48"/>
      <c r="F1244" s="17"/>
      <c r="G1244" s="17"/>
      <c r="H1244" s="17"/>
      <c r="I1244" s="54"/>
      <c r="J1244" s="45"/>
      <c r="K1244" s="20">
        <f>IF(FluxoCaixa1013151419[[#This Row],[Movimento ]]="Saldo Inicial",FluxoCaixa1013151419[[#This Row],[R$ (Valores)]],K1243+FluxoCaixa1013151419[[#This Row],[Valores Receitas / Despesas]])</f>
        <v>21880.930000000008</v>
      </c>
      <c r="L1244" s="53">
        <f>IF(FluxoCaixa1013151419[[#This Row],[Entrada / Saída]]="Saída",FluxoCaixa1013151419[[#This Row],[R$ (Valores)]]*-1,FluxoCaixa1013151419[[#This Row],[R$ (Valores)]])</f>
        <v>0</v>
      </c>
    </row>
    <row r="1245" spans="2:12">
      <c r="B1245" s="48"/>
      <c r="C1245" s="48"/>
      <c r="D1245" s="16"/>
      <c r="E1245" s="48"/>
      <c r="F1245" s="17"/>
      <c r="G1245" s="17"/>
      <c r="H1245" s="17"/>
      <c r="I1245" s="54"/>
      <c r="J1245" s="45"/>
      <c r="K1245" s="20">
        <f>IF(FluxoCaixa1013151419[[#This Row],[Movimento ]]="Saldo Inicial",FluxoCaixa1013151419[[#This Row],[R$ (Valores)]],K1244+FluxoCaixa1013151419[[#This Row],[Valores Receitas / Despesas]])</f>
        <v>21880.930000000008</v>
      </c>
      <c r="L1245" s="53">
        <f>IF(FluxoCaixa1013151419[[#This Row],[Entrada / Saída]]="Saída",FluxoCaixa1013151419[[#This Row],[R$ (Valores)]]*-1,FluxoCaixa1013151419[[#This Row],[R$ (Valores)]])</f>
        <v>0</v>
      </c>
    </row>
    <row r="1246" spans="2:12">
      <c r="B1246" s="48"/>
      <c r="C1246" s="48"/>
      <c r="D1246" s="16"/>
      <c r="E1246" s="48"/>
      <c r="F1246" s="17"/>
      <c r="G1246" s="17"/>
      <c r="H1246" s="17"/>
      <c r="I1246" s="54"/>
      <c r="J1246" s="45"/>
      <c r="K1246" s="20">
        <f>IF(FluxoCaixa1013151419[[#This Row],[Movimento ]]="Saldo Inicial",FluxoCaixa1013151419[[#This Row],[R$ (Valores)]],K1245+FluxoCaixa1013151419[[#This Row],[Valores Receitas / Despesas]])</f>
        <v>21880.930000000008</v>
      </c>
      <c r="L1246" s="53">
        <f>IF(FluxoCaixa1013151419[[#This Row],[Entrada / Saída]]="Saída",FluxoCaixa1013151419[[#This Row],[R$ (Valores)]]*-1,FluxoCaixa1013151419[[#This Row],[R$ (Valores)]])</f>
        <v>0</v>
      </c>
    </row>
    <row r="1247" spans="2:12">
      <c r="B1247" s="48"/>
      <c r="C1247" s="48"/>
      <c r="D1247" s="16"/>
      <c r="E1247" s="48"/>
      <c r="F1247" s="17"/>
      <c r="G1247" s="17"/>
      <c r="H1247" s="17"/>
      <c r="I1247" s="54"/>
      <c r="J1247" s="45"/>
      <c r="K1247" s="20">
        <f>IF(FluxoCaixa1013151419[[#This Row],[Movimento ]]="Saldo Inicial",FluxoCaixa1013151419[[#This Row],[R$ (Valores)]],K1246+FluxoCaixa1013151419[[#This Row],[Valores Receitas / Despesas]])</f>
        <v>21880.930000000008</v>
      </c>
      <c r="L1247" s="53">
        <f>IF(FluxoCaixa1013151419[[#This Row],[Entrada / Saída]]="Saída",FluxoCaixa1013151419[[#This Row],[R$ (Valores)]]*-1,FluxoCaixa1013151419[[#This Row],[R$ (Valores)]])</f>
        <v>0</v>
      </c>
    </row>
    <row r="1248" spans="2:12">
      <c r="B1248" s="48"/>
      <c r="C1248" s="48"/>
      <c r="D1248" s="16"/>
      <c r="E1248" s="48"/>
      <c r="F1248" s="17"/>
      <c r="G1248" s="17"/>
      <c r="H1248" s="17"/>
      <c r="I1248" s="54"/>
      <c r="J1248" s="45"/>
      <c r="K1248" s="20">
        <f>IF(FluxoCaixa1013151419[[#This Row],[Movimento ]]="Saldo Inicial",FluxoCaixa1013151419[[#This Row],[R$ (Valores)]],K1247+FluxoCaixa1013151419[[#This Row],[Valores Receitas / Despesas]])</f>
        <v>21880.930000000008</v>
      </c>
      <c r="L1248" s="53">
        <f>IF(FluxoCaixa1013151419[[#This Row],[Entrada / Saída]]="Saída",FluxoCaixa1013151419[[#This Row],[R$ (Valores)]]*-1,FluxoCaixa1013151419[[#This Row],[R$ (Valores)]])</f>
        <v>0</v>
      </c>
    </row>
    <row r="1249" spans="2:12">
      <c r="B1249" s="48"/>
      <c r="C1249" s="48"/>
      <c r="D1249" s="16"/>
      <c r="E1249" s="48"/>
      <c r="F1249" s="17"/>
      <c r="G1249" s="17"/>
      <c r="H1249" s="17"/>
      <c r="I1249" s="54"/>
      <c r="J1249" s="45"/>
      <c r="K1249" s="20">
        <f>IF(FluxoCaixa1013151419[[#This Row],[Movimento ]]="Saldo Inicial",FluxoCaixa1013151419[[#This Row],[R$ (Valores)]],K1248+FluxoCaixa1013151419[[#This Row],[Valores Receitas / Despesas]])</f>
        <v>21880.930000000008</v>
      </c>
      <c r="L1249" s="53">
        <f>IF(FluxoCaixa1013151419[[#This Row],[Entrada / Saída]]="Saída",FluxoCaixa1013151419[[#This Row],[R$ (Valores)]]*-1,FluxoCaixa1013151419[[#This Row],[R$ (Valores)]])</f>
        <v>0</v>
      </c>
    </row>
    <row r="1250" spans="2:12">
      <c r="B1250" s="48"/>
      <c r="C1250" s="48"/>
      <c r="D1250" s="16"/>
      <c r="E1250" s="48"/>
      <c r="F1250" s="17"/>
      <c r="G1250" s="17"/>
      <c r="H1250" s="17"/>
      <c r="I1250" s="54"/>
      <c r="J1250" s="45"/>
      <c r="K1250" s="20">
        <f>IF(FluxoCaixa1013151419[[#This Row],[Movimento ]]="Saldo Inicial",FluxoCaixa1013151419[[#This Row],[R$ (Valores)]],K1249+FluxoCaixa1013151419[[#This Row],[Valores Receitas / Despesas]])</f>
        <v>21880.930000000008</v>
      </c>
      <c r="L1250" s="53">
        <f>IF(FluxoCaixa1013151419[[#This Row],[Entrada / Saída]]="Saída",FluxoCaixa1013151419[[#This Row],[R$ (Valores)]]*-1,FluxoCaixa1013151419[[#This Row],[R$ (Valores)]])</f>
        <v>0</v>
      </c>
    </row>
    <row r="1251" spans="2:12">
      <c r="B1251" s="48"/>
      <c r="C1251" s="48"/>
      <c r="D1251" s="16"/>
      <c r="E1251" s="48"/>
      <c r="F1251" s="17"/>
      <c r="G1251" s="17"/>
      <c r="H1251" s="17"/>
      <c r="I1251" s="54"/>
      <c r="J1251" s="45"/>
      <c r="K1251" s="20">
        <f>IF(FluxoCaixa1013151419[[#This Row],[Movimento ]]="Saldo Inicial",FluxoCaixa1013151419[[#This Row],[R$ (Valores)]],K1250+FluxoCaixa1013151419[[#This Row],[Valores Receitas / Despesas]])</f>
        <v>21880.930000000008</v>
      </c>
      <c r="L1251" s="53">
        <f>IF(FluxoCaixa1013151419[[#This Row],[Entrada / Saída]]="Saída",FluxoCaixa1013151419[[#This Row],[R$ (Valores)]]*-1,FluxoCaixa1013151419[[#This Row],[R$ (Valores)]])</f>
        <v>0</v>
      </c>
    </row>
    <row r="1252" spans="2:12">
      <c r="B1252" s="48"/>
      <c r="C1252" s="48"/>
      <c r="D1252" s="16"/>
      <c r="E1252" s="48"/>
      <c r="F1252" s="17"/>
      <c r="G1252" s="17"/>
      <c r="H1252" s="17"/>
      <c r="I1252" s="54"/>
      <c r="J1252" s="45"/>
      <c r="K1252" s="20">
        <f>IF(FluxoCaixa1013151419[[#This Row],[Movimento ]]="Saldo Inicial",FluxoCaixa1013151419[[#This Row],[R$ (Valores)]],K1251+FluxoCaixa1013151419[[#This Row],[Valores Receitas / Despesas]])</f>
        <v>21880.930000000008</v>
      </c>
      <c r="L1252" s="53">
        <f>IF(FluxoCaixa1013151419[[#This Row],[Entrada / Saída]]="Saída",FluxoCaixa1013151419[[#This Row],[R$ (Valores)]]*-1,FluxoCaixa1013151419[[#This Row],[R$ (Valores)]])</f>
        <v>0</v>
      </c>
    </row>
    <row r="1253" spans="2:12">
      <c r="B1253" s="48"/>
      <c r="C1253" s="48"/>
      <c r="D1253" s="16"/>
      <c r="E1253" s="48"/>
      <c r="F1253" s="17"/>
      <c r="G1253" s="17"/>
      <c r="H1253" s="17"/>
      <c r="I1253" s="54"/>
      <c r="J1253" s="45"/>
      <c r="K1253" s="20">
        <f>IF(FluxoCaixa1013151419[[#This Row],[Movimento ]]="Saldo Inicial",FluxoCaixa1013151419[[#This Row],[R$ (Valores)]],K1252+FluxoCaixa1013151419[[#This Row],[Valores Receitas / Despesas]])</f>
        <v>21880.930000000008</v>
      </c>
      <c r="L1253" s="53">
        <f>IF(FluxoCaixa1013151419[[#This Row],[Entrada / Saída]]="Saída",FluxoCaixa1013151419[[#This Row],[R$ (Valores)]]*-1,FluxoCaixa1013151419[[#This Row],[R$ (Valores)]])</f>
        <v>0</v>
      </c>
    </row>
    <row r="1254" spans="2:12">
      <c r="B1254" s="48"/>
      <c r="C1254" s="48"/>
      <c r="D1254" s="16"/>
      <c r="E1254" s="48"/>
      <c r="F1254" s="17"/>
      <c r="G1254" s="17"/>
      <c r="H1254" s="17"/>
      <c r="I1254" s="54"/>
      <c r="J1254" s="45"/>
      <c r="K1254" s="20">
        <f>IF(FluxoCaixa1013151419[[#This Row],[Movimento ]]="Saldo Inicial",FluxoCaixa1013151419[[#This Row],[R$ (Valores)]],K1253+FluxoCaixa1013151419[[#This Row],[Valores Receitas / Despesas]])</f>
        <v>21880.930000000008</v>
      </c>
      <c r="L1254" s="53">
        <f>IF(FluxoCaixa1013151419[[#This Row],[Entrada / Saída]]="Saída",FluxoCaixa1013151419[[#This Row],[R$ (Valores)]]*-1,FluxoCaixa1013151419[[#This Row],[R$ (Valores)]])</f>
        <v>0</v>
      </c>
    </row>
    <row r="1255" spans="2:12">
      <c r="B1255" s="48"/>
      <c r="C1255" s="48"/>
      <c r="D1255" s="16"/>
      <c r="E1255" s="48"/>
      <c r="F1255" s="17"/>
      <c r="G1255" s="17"/>
      <c r="H1255" s="17"/>
      <c r="I1255" s="54"/>
      <c r="J1255" s="45"/>
      <c r="K1255" s="20">
        <f>IF(FluxoCaixa1013151419[[#This Row],[Movimento ]]="Saldo Inicial",FluxoCaixa1013151419[[#This Row],[R$ (Valores)]],K1254+FluxoCaixa1013151419[[#This Row],[Valores Receitas / Despesas]])</f>
        <v>21880.930000000008</v>
      </c>
      <c r="L1255" s="53">
        <f>IF(FluxoCaixa1013151419[[#This Row],[Entrada / Saída]]="Saída",FluxoCaixa1013151419[[#This Row],[R$ (Valores)]]*-1,FluxoCaixa1013151419[[#This Row],[R$ (Valores)]])</f>
        <v>0</v>
      </c>
    </row>
    <row r="1256" spans="2:12">
      <c r="B1256" s="48"/>
      <c r="C1256" s="48"/>
      <c r="D1256" s="16"/>
      <c r="E1256" s="48"/>
      <c r="F1256" s="17"/>
      <c r="G1256" s="17"/>
      <c r="H1256" s="17"/>
      <c r="I1256" s="54"/>
      <c r="J1256" s="45"/>
      <c r="K1256" s="20">
        <f>IF(FluxoCaixa1013151419[[#This Row],[Movimento ]]="Saldo Inicial",FluxoCaixa1013151419[[#This Row],[R$ (Valores)]],K1255+FluxoCaixa1013151419[[#This Row],[Valores Receitas / Despesas]])</f>
        <v>21880.930000000008</v>
      </c>
      <c r="L1256" s="53">
        <f>IF(FluxoCaixa1013151419[[#This Row],[Entrada / Saída]]="Saída",FluxoCaixa1013151419[[#This Row],[R$ (Valores)]]*-1,FluxoCaixa1013151419[[#This Row],[R$ (Valores)]])</f>
        <v>0</v>
      </c>
    </row>
    <row r="1257" spans="2:12">
      <c r="B1257" s="48"/>
      <c r="C1257" s="48"/>
      <c r="D1257" s="16"/>
      <c r="E1257" s="48"/>
      <c r="F1257" s="17"/>
      <c r="G1257" s="17"/>
      <c r="H1257" s="17"/>
      <c r="I1257" s="54"/>
      <c r="J1257" s="45"/>
      <c r="K1257" s="20">
        <f>IF(FluxoCaixa1013151419[[#This Row],[Movimento ]]="Saldo Inicial",FluxoCaixa1013151419[[#This Row],[R$ (Valores)]],K1256+FluxoCaixa1013151419[[#This Row],[Valores Receitas / Despesas]])</f>
        <v>21880.930000000008</v>
      </c>
      <c r="L1257" s="53">
        <f>IF(FluxoCaixa1013151419[[#This Row],[Entrada / Saída]]="Saída",FluxoCaixa1013151419[[#This Row],[R$ (Valores)]]*-1,FluxoCaixa1013151419[[#This Row],[R$ (Valores)]])</f>
        <v>0</v>
      </c>
    </row>
    <row r="1258" spans="2:12">
      <c r="B1258" s="48"/>
      <c r="C1258" s="48"/>
      <c r="D1258" s="16"/>
      <c r="E1258" s="48"/>
      <c r="F1258" s="17"/>
      <c r="G1258" s="17"/>
      <c r="H1258" s="17"/>
      <c r="I1258" s="54"/>
      <c r="J1258" s="45"/>
      <c r="K1258" s="20">
        <f>IF(FluxoCaixa1013151419[[#This Row],[Movimento ]]="Saldo Inicial",FluxoCaixa1013151419[[#This Row],[R$ (Valores)]],K1257+FluxoCaixa1013151419[[#This Row],[Valores Receitas / Despesas]])</f>
        <v>21880.930000000008</v>
      </c>
      <c r="L1258" s="53">
        <f>IF(FluxoCaixa1013151419[[#This Row],[Entrada / Saída]]="Saída",FluxoCaixa1013151419[[#This Row],[R$ (Valores)]]*-1,FluxoCaixa1013151419[[#This Row],[R$ (Valores)]])</f>
        <v>0</v>
      </c>
    </row>
    <row r="1259" spans="2:12" ht="12.75" customHeight="1">
      <c r="B1259" s="48"/>
      <c r="C1259" s="48"/>
      <c r="D1259" s="16"/>
      <c r="E1259" s="48"/>
      <c r="F1259" s="17"/>
      <c r="G1259" s="17"/>
      <c r="H1259" s="17"/>
      <c r="I1259" s="54"/>
      <c r="J1259" s="45"/>
      <c r="K1259" s="20">
        <f>IF(FluxoCaixa1013151419[[#This Row],[Movimento ]]="Saldo Inicial",FluxoCaixa1013151419[[#This Row],[R$ (Valores)]],K1258+FluxoCaixa1013151419[[#This Row],[Valores Receitas / Despesas]])</f>
        <v>21880.930000000008</v>
      </c>
      <c r="L1259" s="53">
        <f>IF(FluxoCaixa1013151419[[#This Row],[Entrada / Saída]]="Saída",FluxoCaixa1013151419[[#This Row],[R$ (Valores)]]*-1,FluxoCaixa1013151419[[#This Row],[R$ (Valores)]])</f>
        <v>0</v>
      </c>
    </row>
    <row r="1260" spans="2:12">
      <c r="B1260" s="48"/>
      <c r="C1260" s="48"/>
      <c r="D1260" s="16"/>
      <c r="E1260" s="48"/>
      <c r="F1260" s="17"/>
      <c r="G1260" s="17"/>
      <c r="H1260" s="17"/>
      <c r="I1260" s="54"/>
      <c r="J1260" s="45"/>
      <c r="K1260" s="20">
        <f>IF(FluxoCaixa1013151419[[#This Row],[Movimento ]]="Saldo Inicial",FluxoCaixa1013151419[[#This Row],[R$ (Valores)]],K1259+FluxoCaixa1013151419[[#This Row],[Valores Receitas / Despesas]])</f>
        <v>21880.930000000008</v>
      </c>
      <c r="L1260" s="53">
        <f>IF(FluxoCaixa1013151419[[#This Row],[Entrada / Saída]]="Saída",FluxoCaixa1013151419[[#This Row],[R$ (Valores)]]*-1,FluxoCaixa1013151419[[#This Row],[R$ (Valores)]])</f>
        <v>0</v>
      </c>
    </row>
    <row r="1261" spans="2:12">
      <c r="B1261" s="48"/>
      <c r="C1261" s="48"/>
      <c r="D1261" s="16"/>
      <c r="E1261" s="48"/>
      <c r="F1261" s="17"/>
      <c r="G1261" s="17"/>
      <c r="H1261" s="17"/>
      <c r="I1261" s="54"/>
      <c r="J1261" s="45"/>
      <c r="K1261" s="20">
        <f>IF(FluxoCaixa1013151419[[#This Row],[Movimento ]]="Saldo Inicial",FluxoCaixa1013151419[[#This Row],[R$ (Valores)]],K1260+FluxoCaixa1013151419[[#This Row],[Valores Receitas / Despesas]])</f>
        <v>21880.930000000008</v>
      </c>
      <c r="L1261" s="53">
        <f>IF(FluxoCaixa1013151419[[#This Row],[Entrada / Saída]]="Saída",FluxoCaixa1013151419[[#This Row],[R$ (Valores)]]*-1,FluxoCaixa1013151419[[#This Row],[R$ (Valores)]])</f>
        <v>0</v>
      </c>
    </row>
    <row r="1262" spans="2:12">
      <c r="B1262" s="48"/>
      <c r="C1262" s="48"/>
      <c r="D1262" s="16"/>
      <c r="E1262" s="48"/>
      <c r="F1262" s="17"/>
      <c r="G1262" s="17"/>
      <c r="H1262" s="17"/>
      <c r="I1262" s="54"/>
      <c r="J1262" s="45"/>
      <c r="K1262" s="20">
        <f>IF(FluxoCaixa1013151419[[#This Row],[Movimento ]]="Saldo Inicial",FluxoCaixa1013151419[[#This Row],[R$ (Valores)]],K1261+FluxoCaixa1013151419[[#This Row],[Valores Receitas / Despesas]])</f>
        <v>21880.930000000008</v>
      </c>
      <c r="L1262" s="53">
        <f>IF(FluxoCaixa1013151419[[#This Row],[Entrada / Saída]]="Saída",FluxoCaixa1013151419[[#This Row],[R$ (Valores)]]*-1,FluxoCaixa1013151419[[#This Row],[R$ (Valores)]])</f>
        <v>0</v>
      </c>
    </row>
    <row r="1263" spans="2:12">
      <c r="B1263" s="48"/>
      <c r="C1263" s="48"/>
      <c r="D1263" s="16"/>
      <c r="E1263" s="48"/>
      <c r="F1263" s="17"/>
      <c r="G1263" s="17"/>
      <c r="H1263" s="17"/>
      <c r="I1263" s="54"/>
      <c r="J1263" s="45"/>
      <c r="K1263" s="20">
        <f>IF(FluxoCaixa1013151419[[#This Row],[Movimento ]]="Saldo Inicial",FluxoCaixa1013151419[[#This Row],[R$ (Valores)]],K1262+FluxoCaixa1013151419[[#This Row],[Valores Receitas / Despesas]])</f>
        <v>21880.930000000008</v>
      </c>
      <c r="L1263" s="53">
        <f>IF(FluxoCaixa1013151419[[#This Row],[Entrada / Saída]]="Saída",FluxoCaixa1013151419[[#This Row],[R$ (Valores)]]*-1,FluxoCaixa1013151419[[#This Row],[R$ (Valores)]])</f>
        <v>0</v>
      </c>
    </row>
    <row r="1264" spans="2:12">
      <c r="B1264" s="48"/>
      <c r="C1264" s="48"/>
      <c r="D1264" s="16"/>
      <c r="E1264" s="48"/>
      <c r="F1264" s="17"/>
      <c r="G1264" s="17"/>
      <c r="H1264" s="17"/>
      <c r="I1264" s="54"/>
      <c r="J1264" s="45"/>
      <c r="K1264" s="20">
        <f>IF(FluxoCaixa1013151419[[#This Row],[Movimento ]]="Saldo Inicial",FluxoCaixa1013151419[[#This Row],[R$ (Valores)]],K1263+FluxoCaixa1013151419[[#This Row],[Valores Receitas / Despesas]])</f>
        <v>21880.930000000008</v>
      </c>
      <c r="L1264" s="53">
        <f>IF(FluxoCaixa1013151419[[#This Row],[Entrada / Saída]]="Saída",FluxoCaixa1013151419[[#This Row],[R$ (Valores)]]*-1,FluxoCaixa1013151419[[#This Row],[R$ (Valores)]])</f>
        <v>0</v>
      </c>
    </row>
    <row r="1265" spans="2:12">
      <c r="B1265" s="48"/>
      <c r="C1265" s="48"/>
      <c r="D1265" s="16"/>
      <c r="E1265" s="48"/>
      <c r="F1265" s="17"/>
      <c r="G1265" s="17"/>
      <c r="H1265" s="17"/>
      <c r="I1265" s="54"/>
      <c r="J1265" s="45"/>
      <c r="K1265" s="20">
        <f>IF(FluxoCaixa1013151419[[#This Row],[Movimento ]]="Saldo Inicial",FluxoCaixa1013151419[[#This Row],[R$ (Valores)]],K1264+FluxoCaixa1013151419[[#This Row],[Valores Receitas / Despesas]])</f>
        <v>21880.930000000008</v>
      </c>
      <c r="L1265" s="53">
        <f>IF(FluxoCaixa1013151419[[#This Row],[Entrada / Saída]]="Saída",FluxoCaixa1013151419[[#This Row],[R$ (Valores)]]*-1,FluxoCaixa1013151419[[#This Row],[R$ (Valores)]])</f>
        <v>0</v>
      </c>
    </row>
    <row r="1266" spans="2:12">
      <c r="B1266" s="48"/>
      <c r="C1266" s="48"/>
      <c r="D1266" s="16"/>
      <c r="E1266" s="48"/>
      <c r="F1266" s="17"/>
      <c r="G1266" s="17"/>
      <c r="H1266" s="17"/>
      <c r="I1266" s="54"/>
      <c r="J1266" s="45"/>
      <c r="K1266" s="20">
        <f>IF(FluxoCaixa1013151419[[#This Row],[Movimento ]]="Saldo Inicial",FluxoCaixa1013151419[[#This Row],[R$ (Valores)]],K1265+FluxoCaixa1013151419[[#This Row],[Valores Receitas / Despesas]])</f>
        <v>21880.930000000008</v>
      </c>
      <c r="L1266" s="53">
        <f>IF(FluxoCaixa1013151419[[#This Row],[Entrada / Saída]]="Saída",FluxoCaixa1013151419[[#This Row],[R$ (Valores)]]*-1,FluxoCaixa1013151419[[#This Row],[R$ (Valores)]])</f>
        <v>0</v>
      </c>
    </row>
    <row r="1267" spans="2:12">
      <c r="B1267" s="48"/>
      <c r="C1267" s="48"/>
      <c r="D1267" s="16"/>
      <c r="E1267" s="48"/>
      <c r="F1267" s="17"/>
      <c r="G1267" s="17"/>
      <c r="H1267" s="17"/>
      <c r="I1267" s="54"/>
      <c r="J1267" s="45"/>
      <c r="K1267" s="20">
        <f>IF(FluxoCaixa1013151419[[#This Row],[Movimento ]]="Saldo Inicial",FluxoCaixa1013151419[[#This Row],[R$ (Valores)]],K1266+FluxoCaixa1013151419[[#This Row],[Valores Receitas / Despesas]])</f>
        <v>21880.930000000008</v>
      </c>
      <c r="L1267" s="53">
        <f>IF(FluxoCaixa1013151419[[#This Row],[Entrada / Saída]]="Saída",FluxoCaixa1013151419[[#This Row],[R$ (Valores)]]*-1,FluxoCaixa1013151419[[#This Row],[R$ (Valores)]])</f>
        <v>0</v>
      </c>
    </row>
    <row r="1268" spans="2:12">
      <c r="B1268" s="48"/>
      <c r="C1268" s="48"/>
      <c r="D1268" s="16"/>
      <c r="E1268" s="48"/>
      <c r="F1268" s="17"/>
      <c r="G1268" s="17"/>
      <c r="H1268" s="17"/>
      <c r="I1268" s="54"/>
      <c r="J1268" s="45"/>
      <c r="K1268" s="20">
        <f>IF(FluxoCaixa1013151419[[#This Row],[Movimento ]]="Saldo Inicial",FluxoCaixa1013151419[[#This Row],[R$ (Valores)]],K1267+FluxoCaixa1013151419[[#This Row],[Valores Receitas / Despesas]])</f>
        <v>21880.930000000008</v>
      </c>
      <c r="L1268" s="53">
        <f>IF(FluxoCaixa1013151419[[#This Row],[Entrada / Saída]]="Saída",FluxoCaixa1013151419[[#This Row],[R$ (Valores)]]*-1,FluxoCaixa1013151419[[#This Row],[R$ (Valores)]])</f>
        <v>0</v>
      </c>
    </row>
    <row r="1269" spans="2:12">
      <c r="B1269" s="48"/>
      <c r="C1269" s="48"/>
      <c r="D1269" s="16"/>
      <c r="E1269" s="48"/>
      <c r="F1269" s="17"/>
      <c r="G1269" s="17"/>
      <c r="H1269" s="17"/>
      <c r="I1269" s="54"/>
      <c r="J1269" s="45"/>
      <c r="K1269" s="20">
        <f>IF(FluxoCaixa1013151419[[#This Row],[Movimento ]]="Saldo Inicial",FluxoCaixa1013151419[[#This Row],[R$ (Valores)]],K1268+FluxoCaixa1013151419[[#This Row],[Valores Receitas / Despesas]])</f>
        <v>21880.930000000008</v>
      </c>
      <c r="L1269" s="53">
        <f>IF(FluxoCaixa1013151419[[#This Row],[Entrada / Saída]]="Saída",FluxoCaixa1013151419[[#This Row],[R$ (Valores)]]*-1,FluxoCaixa1013151419[[#This Row],[R$ (Valores)]])</f>
        <v>0</v>
      </c>
    </row>
    <row r="1270" spans="2:12">
      <c r="B1270" s="48"/>
      <c r="C1270" s="48"/>
      <c r="D1270" s="16"/>
      <c r="E1270" s="48"/>
      <c r="F1270" s="17"/>
      <c r="G1270" s="17"/>
      <c r="H1270" s="17"/>
      <c r="I1270" s="54"/>
      <c r="J1270" s="45"/>
      <c r="K1270" s="20">
        <f>IF(FluxoCaixa1013151419[[#This Row],[Movimento ]]="Saldo Inicial",FluxoCaixa1013151419[[#This Row],[R$ (Valores)]],K1269+FluxoCaixa1013151419[[#This Row],[Valores Receitas / Despesas]])</f>
        <v>21880.930000000008</v>
      </c>
      <c r="L1270" s="53">
        <f>IF(FluxoCaixa1013151419[[#This Row],[Entrada / Saída]]="Saída",FluxoCaixa1013151419[[#This Row],[R$ (Valores)]]*-1,FluxoCaixa1013151419[[#This Row],[R$ (Valores)]])</f>
        <v>0</v>
      </c>
    </row>
    <row r="1271" spans="2:12">
      <c r="B1271" s="48"/>
      <c r="C1271" s="48"/>
      <c r="D1271" s="16"/>
      <c r="E1271" s="48"/>
      <c r="F1271" s="17"/>
      <c r="G1271" s="17"/>
      <c r="H1271" s="17"/>
      <c r="I1271" s="54"/>
      <c r="J1271" s="45"/>
      <c r="K1271" s="20">
        <f>IF(FluxoCaixa1013151419[[#This Row],[Movimento ]]="Saldo Inicial",FluxoCaixa1013151419[[#This Row],[R$ (Valores)]],K1270+FluxoCaixa1013151419[[#This Row],[Valores Receitas / Despesas]])</f>
        <v>21880.930000000008</v>
      </c>
      <c r="L1271" s="53">
        <f>IF(FluxoCaixa1013151419[[#This Row],[Entrada / Saída]]="Saída",FluxoCaixa1013151419[[#This Row],[R$ (Valores)]]*-1,FluxoCaixa1013151419[[#This Row],[R$ (Valores)]])</f>
        <v>0</v>
      </c>
    </row>
    <row r="1272" spans="2:12">
      <c r="B1272" s="48"/>
      <c r="C1272" s="48"/>
      <c r="D1272" s="16"/>
      <c r="E1272" s="48"/>
      <c r="F1272" s="17"/>
      <c r="G1272" s="17"/>
      <c r="H1272" s="17"/>
      <c r="I1272" s="54"/>
      <c r="J1272" s="45"/>
      <c r="K1272" s="20">
        <f>IF(FluxoCaixa1013151419[[#This Row],[Movimento ]]="Saldo Inicial",FluxoCaixa1013151419[[#This Row],[R$ (Valores)]],K1271+FluxoCaixa1013151419[[#This Row],[Valores Receitas / Despesas]])</f>
        <v>21880.930000000008</v>
      </c>
      <c r="L1272" s="53">
        <f>IF(FluxoCaixa1013151419[[#This Row],[Entrada / Saída]]="Saída",FluxoCaixa1013151419[[#This Row],[R$ (Valores)]]*-1,FluxoCaixa1013151419[[#This Row],[R$ (Valores)]])</f>
        <v>0</v>
      </c>
    </row>
    <row r="1273" spans="2:12">
      <c r="B1273" s="48"/>
      <c r="C1273" s="48"/>
      <c r="D1273" s="16"/>
      <c r="E1273" s="48"/>
      <c r="F1273" s="17"/>
      <c r="G1273" s="17"/>
      <c r="H1273" s="17"/>
      <c r="I1273" s="54"/>
      <c r="J1273" s="45"/>
      <c r="K1273" s="20">
        <f>IF(FluxoCaixa1013151419[[#This Row],[Movimento ]]="Saldo Inicial",FluxoCaixa1013151419[[#This Row],[R$ (Valores)]],K1272+FluxoCaixa1013151419[[#This Row],[Valores Receitas / Despesas]])</f>
        <v>21880.930000000008</v>
      </c>
      <c r="L1273" s="53">
        <f>IF(FluxoCaixa1013151419[[#This Row],[Entrada / Saída]]="Saída",FluxoCaixa1013151419[[#This Row],[R$ (Valores)]]*-1,FluxoCaixa1013151419[[#This Row],[R$ (Valores)]])</f>
        <v>0</v>
      </c>
    </row>
    <row r="1274" spans="2:12">
      <c r="B1274" s="48"/>
      <c r="C1274" s="48"/>
      <c r="D1274" s="16"/>
      <c r="E1274" s="48"/>
      <c r="F1274" s="17"/>
      <c r="G1274" s="17"/>
      <c r="H1274" s="17"/>
      <c r="I1274" s="54"/>
      <c r="J1274" s="45"/>
      <c r="K1274" s="20">
        <f>IF(FluxoCaixa1013151419[[#This Row],[Movimento ]]="Saldo Inicial",FluxoCaixa1013151419[[#This Row],[R$ (Valores)]],K1273+FluxoCaixa1013151419[[#This Row],[Valores Receitas / Despesas]])</f>
        <v>21880.930000000008</v>
      </c>
      <c r="L1274" s="53">
        <f>IF(FluxoCaixa1013151419[[#This Row],[Entrada / Saída]]="Saída",FluxoCaixa1013151419[[#This Row],[R$ (Valores)]]*-1,FluxoCaixa1013151419[[#This Row],[R$ (Valores)]])</f>
        <v>0</v>
      </c>
    </row>
    <row r="1275" spans="2:12">
      <c r="B1275" s="48"/>
      <c r="C1275" s="48"/>
      <c r="D1275" s="16"/>
      <c r="E1275" s="48"/>
      <c r="F1275" s="17"/>
      <c r="G1275" s="17"/>
      <c r="H1275" s="17"/>
      <c r="I1275" s="54"/>
      <c r="J1275" s="45"/>
      <c r="K1275" s="20">
        <f>IF(FluxoCaixa1013151419[[#This Row],[Movimento ]]="Saldo Inicial",FluxoCaixa1013151419[[#This Row],[R$ (Valores)]],K1274+FluxoCaixa1013151419[[#This Row],[Valores Receitas / Despesas]])</f>
        <v>21880.930000000008</v>
      </c>
      <c r="L1275" s="53">
        <f>IF(FluxoCaixa1013151419[[#This Row],[Entrada / Saída]]="Saída",FluxoCaixa1013151419[[#This Row],[R$ (Valores)]]*-1,FluxoCaixa1013151419[[#This Row],[R$ (Valores)]])</f>
        <v>0</v>
      </c>
    </row>
    <row r="1276" spans="2:12">
      <c r="B1276" s="48"/>
      <c r="C1276" s="48"/>
      <c r="D1276" s="16"/>
      <c r="E1276" s="48"/>
      <c r="F1276" s="17"/>
      <c r="G1276" s="17"/>
      <c r="H1276" s="17"/>
      <c r="I1276" s="54"/>
      <c r="J1276" s="45"/>
      <c r="K1276" s="20">
        <f>IF(FluxoCaixa1013151419[[#This Row],[Movimento ]]="Saldo Inicial",FluxoCaixa1013151419[[#This Row],[R$ (Valores)]],K1275+FluxoCaixa1013151419[[#This Row],[Valores Receitas / Despesas]])</f>
        <v>21880.930000000008</v>
      </c>
      <c r="L1276" s="53">
        <f>IF(FluxoCaixa1013151419[[#This Row],[Entrada / Saída]]="Saída",FluxoCaixa1013151419[[#This Row],[R$ (Valores)]]*-1,FluxoCaixa1013151419[[#This Row],[R$ (Valores)]])</f>
        <v>0</v>
      </c>
    </row>
    <row r="1277" spans="2:12">
      <c r="B1277" s="48"/>
      <c r="C1277" s="48"/>
      <c r="D1277" s="16"/>
      <c r="E1277" s="48"/>
      <c r="F1277" s="17"/>
      <c r="G1277" s="17"/>
      <c r="H1277" s="17"/>
      <c r="I1277" s="54"/>
      <c r="J1277" s="45"/>
      <c r="K1277" s="20">
        <f>IF(FluxoCaixa1013151419[[#This Row],[Movimento ]]="Saldo Inicial",FluxoCaixa1013151419[[#This Row],[R$ (Valores)]],K1276+FluxoCaixa1013151419[[#This Row],[Valores Receitas / Despesas]])</f>
        <v>21880.930000000008</v>
      </c>
      <c r="L1277" s="53">
        <f>IF(FluxoCaixa1013151419[[#This Row],[Entrada / Saída]]="Saída",FluxoCaixa1013151419[[#This Row],[R$ (Valores)]]*-1,FluxoCaixa1013151419[[#This Row],[R$ (Valores)]])</f>
        <v>0</v>
      </c>
    </row>
    <row r="1278" spans="2:12">
      <c r="B1278" s="48"/>
      <c r="C1278" s="48"/>
      <c r="D1278" s="16"/>
      <c r="E1278" s="48"/>
      <c r="F1278" s="17"/>
      <c r="G1278" s="17"/>
      <c r="H1278" s="17"/>
      <c r="I1278" s="54"/>
      <c r="J1278" s="45"/>
      <c r="K1278" s="20">
        <f>IF(FluxoCaixa1013151419[[#This Row],[Movimento ]]="Saldo Inicial",FluxoCaixa1013151419[[#This Row],[R$ (Valores)]],K1277+FluxoCaixa1013151419[[#This Row],[Valores Receitas / Despesas]])</f>
        <v>21880.930000000008</v>
      </c>
      <c r="L1278" s="53">
        <f>IF(FluxoCaixa1013151419[[#This Row],[Entrada / Saída]]="Saída",FluxoCaixa1013151419[[#This Row],[R$ (Valores)]]*-1,FluxoCaixa1013151419[[#This Row],[R$ (Valores)]])</f>
        <v>0</v>
      </c>
    </row>
    <row r="1279" spans="2:12">
      <c r="B1279" s="48"/>
      <c r="C1279" s="48"/>
      <c r="D1279" s="16"/>
      <c r="E1279" s="48"/>
      <c r="F1279" s="17"/>
      <c r="G1279" s="17"/>
      <c r="H1279" s="17"/>
      <c r="I1279" s="54"/>
      <c r="J1279" s="45"/>
      <c r="K1279" s="20">
        <f>IF(FluxoCaixa1013151419[[#This Row],[Movimento ]]="Saldo Inicial",FluxoCaixa1013151419[[#This Row],[R$ (Valores)]],K1278+FluxoCaixa1013151419[[#This Row],[Valores Receitas / Despesas]])</f>
        <v>21880.930000000008</v>
      </c>
      <c r="L1279" s="53">
        <f>IF(FluxoCaixa1013151419[[#This Row],[Entrada / Saída]]="Saída",FluxoCaixa1013151419[[#This Row],[R$ (Valores)]]*-1,FluxoCaixa1013151419[[#This Row],[R$ (Valores)]])</f>
        <v>0</v>
      </c>
    </row>
    <row r="1280" spans="2:12">
      <c r="B1280" s="48"/>
      <c r="C1280" s="48"/>
      <c r="D1280" s="16"/>
      <c r="E1280" s="48"/>
      <c r="F1280" s="17"/>
      <c r="G1280" s="17"/>
      <c r="H1280" s="17"/>
      <c r="I1280" s="54"/>
      <c r="J1280" s="45"/>
      <c r="K1280" s="20">
        <f>IF(FluxoCaixa1013151419[[#This Row],[Movimento ]]="Saldo Inicial",FluxoCaixa1013151419[[#This Row],[R$ (Valores)]],K1279+FluxoCaixa1013151419[[#This Row],[Valores Receitas / Despesas]])</f>
        <v>21880.930000000008</v>
      </c>
      <c r="L1280" s="53">
        <f>IF(FluxoCaixa1013151419[[#This Row],[Entrada / Saída]]="Saída",FluxoCaixa1013151419[[#This Row],[R$ (Valores)]]*-1,FluxoCaixa1013151419[[#This Row],[R$ (Valores)]])</f>
        <v>0</v>
      </c>
    </row>
    <row r="1281" spans="2:12">
      <c r="B1281" s="48"/>
      <c r="C1281" s="48"/>
      <c r="D1281" s="16"/>
      <c r="E1281" s="48"/>
      <c r="F1281" s="17"/>
      <c r="G1281" s="17"/>
      <c r="H1281" s="17"/>
      <c r="I1281" s="54"/>
      <c r="J1281" s="45"/>
      <c r="K1281" s="20">
        <f>IF(FluxoCaixa1013151419[[#This Row],[Movimento ]]="Saldo Inicial",FluxoCaixa1013151419[[#This Row],[R$ (Valores)]],K1280+FluxoCaixa1013151419[[#This Row],[Valores Receitas / Despesas]])</f>
        <v>21880.930000000008</v>
      </c>
      <c r="L1281" s="53">
        <f>IF(FluxoCaixa1013151419[[#This Row],[Entrada / Saída]]="Saída",FluxoCaixa1013151419[[#This Row],[R$ (Valores)]]*-1,FluxoCaixa1013151419[[#This Row],[R$ (Valores)]])</f>
        <v>0</v>
      </c>
    </row>
    <row r="1282" spans="2:12">
      <c r="B1282" s="48"/>
      <c r="C1282" s="48"/>
      <c r="D1282" s="16"/>
      <c r="E1282" s="48"/>
      <c r="F1282" s="17"/>
      <c r="G1282" s="17"/>
      <c r="H1282" s="17"/>
      <c r="I1282" s="54"/>
      <c r="J1282" s="45"/>
      <c r="K1282" s="20">
        <f>IF(FluxoCaixa1013151419[[#This Row],[Movimento ]]="Saldo Inicial",FluxoCaixa1013151419[[#This Row],[R$ (Valores)]],K1281+FluxoCaixa1013151419[[#This Row],[Valores Receitas / Despesas]])</f>
        <v>21880.930000000008</v>
      </c>
      <c r="L1282" s="53">
        <f>IF(FluxoCaixa1013151419[[#This Row],[Entrada / Saída]]="Saída",FluxoCaixa1013151419[[#This Row],[R$ (Valores)]]*-1,FluxoCaixa1013151419[[#This Row],[R$ (Valores)]])</f>
        <v>0</v>
      </c>
    </row>
    <row r="1283" spans="2:12">
      <c r="B1283" s="48"/>
      <c r="C1283" s="48"/>
      <c r="D1283" s="16"/>
      <c r="E1283" s="48"/>
      <c r="F1283" s="17"/>
      <c r="G1283" s="17"/>
      <c r="H1283" s="17"/>
      <c r="I1283" s="54"/>
      <c r="J1283" s="45"/>
      <c r="K1283" s="20">
        <f>IF(FluxoCaixa1013151419[[#This Row],[Movimento ]]="Saldo Inicial",FluxoCaixa1013151419[[#This Row],[R$ (Valores)]],K1282+FluxoCaixa1013151419[[#This Row],[Valores Receitas / Despesas]])</f>
        <v>21880.930000000008</v>
      </c>
      <c r="L1283" s="53">
        <f>IF(FluxoCaixa1013151419[[#This Row],[Entrada / Saída]]="Saída",FluxoCaixa1013151419[[#This Row],[R$ (Valores)]]*-1,FluxoCaixa1013151419[[#This Row],[R$ (Valores)]])</f>
        <v>0</v>
      </c>
    </row>
    <row r="1284" spans="2:12">
      <c r="B1284" s="48"/>
      <c r="C1284" s="48"/>
      <c r="D1284" s="16"/>
      <c r="E1284" s="48"/>
      <c r="F1284" s="17"/>
      <c r="G1284" s="17"/>
      <c r="H1284" s="17"/>
      <c r="I1284" s="54"/>
      <c r="J1284" s="45"/>
      <c r="K1284" s="20">
        <f>IF(FluxoCaixa1013151419[[#This Row],[Movimento ]]="Saldo Inicial",FluxoCaixa1013151419[[#This Row],[R$ (Valores)]],K1283+FluxoCaixa1013151419[[#This Row],[Valores Receitas / Despesas]])</f>
        <v>21880.930000000008</v>
      </c>
      <c r="L1284" s="53">
        <f>IF(FluxoCaixa1013151419[[#This Row],[Entrada / Saída]]="Saída",FluxoCaixa1013151419[[#This Row],[R$ (Valores)]]*-1,FluxoCaixa1013151419[[#This Row],[R$ (Valores)]])</f>
        <v>0</v>
      </c>
    </row>
    <row r="1285" spans="2:12">
      <c r="B1285" s="48"/>
      <c r="C1285" s="48"/>
      <c r="D1285" s="16"/>
      <c r="E1285" s="48"/>
      <c r="F1285" s="17"/>
      <c r="G1285" s="17"/>
      <c r="H1285" s="17"/>
      <c r="I1285" s="54"/>
      <c r="J1285" s="45"/>
      <c r="K1285" s="20">
        <f>IF(FluxoCaixa1013151419[[#This Row],[Movimento ]]="Saldo Inicial",FluxoCaixa1013151419[[#This Row],[R$ (Valores)]],K1284+FluxoCaixa1013151419[[#This Row],[Valores Receitas / Despesas]])</f>
        <v>21880.930000000008</v>
      </c>
      <c r="L1285" s="53">
        <f>IF(FluxoCaixa1013151419[[#This Row],[Entrada / Saída]]="Saída",FluxoCaixa1013151419[[#This Row],[R$ (Valores)]]*-1,FluxoCaixa1013151419[[#This Row],[R$ (Valores)]])</f>
        <v>0</v>
      </c>
    </row>
    <row r="1286" spans="2:12">
      <c r="B1286" s="48"/>
      <c r="C1286" s="48"/>
      <c r="D1286" s="16"/>
      <c r="E1286" s="48"/>
      <c r="F1286" s="17"/>
      <c r="G1286" s="17"/>
      <c r="H1286" s="17"/>
      <c r="I1286" s="54"/>
      <c r="J1286" s="45"/>
      <c r="K1286" s="20">
        <f>IF(FluxoCaixa1013151419[[#This Row],[Movimento ]]="Saldo Inicial",FluxoCaixa1013151419[[#This Row],[R$ (Valores)]],K1285+FluxoCaixa1013151419[[#This Row],[Valores Receitas / Despesas]])</f>
        <v>21880.930000000008</v>
      </c>
      <c r="L1286" s="53">
        <f>IF(FluxoCaixa1013151419[[#This Row],[Entrada / Saída]]="Saída",FluxoCaixa1013151419[[#This Row],[R$ (Valores)]]*-1,FluxoCaixa1013151419[[#This Row],[R$ (Valores)]])</f>
        <v>0</v>
      </c>
    </row>
    <row r="1287" spans="2:12">
      <c r="B1287" s="48"/>
      <c r="C1287" s="48"/>
      <c r="D1287" s="16"/>
      <c r="E1287" s="48"/>
      <c r="F1287" s="17"/>
      <c r="G1287" s="17"/>
      <c r="H1287" s="17"/>
      <c r="I1287" s="54"/>
      <c r="J1287" s="45"/>
      <c r="K1287" s="20">
        <f>IF(FluxoCaixa1013151419[[#This Row],[Movimento ]]="Saldo Inicial",FluxoCaixa1013151419[[#This Row],[R$ (Valores)]],K1286+FluxoCaixa1013151419[[#This Row],[Valores Receitas / Despesas]])</f>
        <v>21880.930000000008</v>
      </c>
      <c r="L1287" s="53">
        <f>IF(FluxoCaixa1013151419[[#This Row],[Entrada / Saída]]="Saída",FluxoCaixa1013151419[[#This Row],[R$ (Valores)]]*-1,FluxoCaixa1013151419[[#This Row],[R$ (Valores)]])</f>
        <v>0</v>
      </c>
    </row>
    <row r="1288" spans="2:12">
      <c r="B1288" s="48"/>
      <c r="C1288" s="48"/>
      <c r="D1288" s="16"/>
      <c r="E1288" s="48"/>
      <c r="F1288" s="17"/>
      <c r="G1288" s="17"/>
      <c r="H1288" s="17"/>
      <c r="I1288" s="54"/>
      <c r="J1288" s="45"/>
      <c r="K1288" s="20">
        <f>IF(FluxoCaixa1013151419[[#This Row],[Movimento ]]="Saldo Inicial",FluxoCaixa1013151419[[#This Row],[R$ (Valores)]],K1287+FluxoCaixa1013151419[[#This Row],[Valores Receitas / Despesas]])</f>
        <v>21880.930000000008</v>
      </c>
      <c r="L1288" s="53">
        <f>IF(FluxoCaixa1013151419[[#This Row],[Entrada / Saída]]="Saída",FluxoCaixa1013151419[[#This Row],[R$ (Valores)]]*-1,FluxoCaixa1013151419[[#This Row],[R$ (Valores)]])</f>
        <v>0</v>
      </c>
    </row>
    <row r="1289" spans="2:12">
      <c r="B1289" s="48"/>
      <c r="C1289" s="48"/>
      <c r="D1289" s="16"/>
      <c r="E1289" s="48"/>
      <c r="F1289" s="17"/>
      <c r="G1289" s="17"/>
      <c r="H1289" s="17"/>
      <c r="I1289" s="54"/>
      <c r="J1289" s="45"/>
      <c r="K1289" s="20">
        <f>IF(FluxoCaixa1013151419[[#This Row],[Movimento ]]="Saldo Inicial",FluxoCaixa1013151419[[#This Row],[R$ (Valores)]],K1288+FluxoCaixa1013151419[[#This Row],[Valores Receitas / Despesas]])</f>
        <v>21880.930000000008</v>
      </c>
      <c r="L1289" s="53">
        <f>IF(FluxoCaixa1013151419[[#This Row],[Entrada / Saída]]="Saída",FluxoCaixa1013151419[[#This Row],[R$ (Valores)]]*-1,FluxoCaixa1013151419[[#This Row],[R$ (Valores)]])</f>
        <v>0</v>
      </c>
    </row>
    <row r="1290" spans="2:12">
      <c r="B1290" s="48"/>
      <c r="C1290" s="48"/>
      <c r="D1290" s="16"/>
      <c r="E1290" s="48"/>
      <c r="F1290" s="17"/>
      <c r="G1290" s="17"/>
      <c r="H1290" s="17"/>
      <c r="I1290" s="54"/>
      <c r="J1290" s="45"/>
      <c r="K1290" s="20">
        <f>IF(FluxoCaixa1013151419[[#This Row],[Movimento ]]="Saldo Inicial",FluxoCaixa1013151419[[#This Row],[R$ (Valores)]],K1289+FluxoCaixa1013151419[[#This Row],[Valores Receitas / Despesas]])</f>
        <v>21880.930000000008</v>
      </c>
      <c r="L1290" s="53">
        <f>IF(FluxoCaixa1013151419[[#This Row],[Entrada / Saída]]="Saída",FluxoCaixa1013151419[[#This Row],[R$ (Valores)]]*-1,FluxoCaixa1013151419[[#This Row],[R$ (Valores)]])</f>
        <v>0</v>
      </c>
    </row>
    <row r="1291" spans="2:12">
      <c r="B1291" s="48"/>
      <c r="C1291" s="48"/>
      <c r="D1291" s="16"/>
      <c r="E1291" s="48"/>
      <c r="F1291" s="17"/>
      <c r="G1291" s="17"/>
      <c r="H1291" s="17"/>
      <c r="I1291" s="54"/>
      <c r="J1291" s="45"/>
      <c r="K1291" s="20">
        <f>IF(FluxoCaixa1013151419[[#This Row],[Movimento ]]="Saldo Inicial",FluxoCaixa1013151419[[#This Row],[R$ (Valores)]],K1290+FluxoCaixa1013151419[[#This Row],[Valores Receitas / Despesas]])</f>
        <v>21880.930000000008</v>
      </c>
      <c r="L1291" s="53">
        <f>IF(FluxoCaixa1013151419[[#This Row],[Entrada / Saída]]="Saída",FluxoCaixa1013151419[[#This Row],[R$ (Valores)]]*-1,FluxoCaixa1013151419[[#This Row],[R$ (Valores)]])</f>
        <v>0</v>
      </c>
    </row>
    <row r="1292" spans="2:12">
      <c r="B1292" s="48"/>
      <c r="C1292" s="48"/>
      <c r="D1292" s="16"/>
      <c r="E1292" s="48"/>
      <c r="F1292" s="17"/>
      <c r="G1292" s="17"/>
      <c r="H1292" s="17"/>
      <c r="I1292" s="54"/>
      <c r="J1292" s="45"/>
      <c r="K1292" s="20">
        <f>IF(FluxoCaixa1013151419[[#This Row],[Movimento ]]="Saldo Inicial",FluxoCaixa1013151419[[#This Row],[R$ (Valores)]],K1291+FluxoCaixa1013151419[[#This Row],[Valores Receitas / Despesas]])</f>
        <v>21880.930000000008</v>
      </c>
      <c r="L1292" s="53">
        <f>IF(FluxoCaixa1013151419[[#This Row],[Entrada / Saída]]="Saída",FluxoCaixa1013151419[[#This Row],[R$ (Valores)]]*-1,FluxoCaixa1013151419[[#This Row],[R$ (Valores)]])</f>
        <v>0</v>
      </c>
    </row>
    <row r="1293" spans="2:12">
      <c r="B1293" s="48"/>
      <c r="C1293" s="48"/>
      <c r="D1293" s="16"/>
      <c r="E1293" s="48"/>
      <c r="F1293" s="17"/>
      <c r="G1293" s="17"/>
      <c r="H1293" s="17"/>
      <c r="I1293" s="54"/>
      <c r="J1293" s="45"/>
      <c r="K1293" s="20">
        <f>IF(FluxoCaixa1013151419[[#This Row],[Movimento ]]="Saldo Inicial",FluxoCaixa1013151419[[#This Row],[R$ (Valores)]],K1292+FluxoCaixa1013151419[[#This Row],[Valores Receitas / Despesas]])</f>
        <v>21880.930000000008</v>
      </c>
      <c r="L1293" s="53">
        <f>IF(FluxoCaixa1013151419[[#This Row],[Entrada / Saída]]="Saída",FluxoCaixa1013151419[[#This Row],[R$ (Valores)]]*-1,FluxoCaixa1013151419[[#This Row],[R$ (Valores)]])</f>
        <v>0</v>
      </c>
    </row>
    <row r="1294" spans="2:12">
      <c r="B1294" s="48"/>
      <c r="C1294" s="48"/>
      <c r="D1294" s="16"/>
      <c r="E1294" s="48"/>
      <c r="F1294" s="17"/>
      <c r="G1294" s="17"/>
      <c r="H1294" s="17"/>
      <c r="I1294" s="54"/>
      <c r="J1294" s="45"/>
      <c r="K1294" s="20">
        <f>IF(FluxoCaixa1013151419[[#This Row],[Movimento ]]="Saldo Inicial",FluxoCaixa1013151419[[#This Row],[R$ (Valores)]],K1293+FluxoCaixa1013151419[[#This Row],[Valores Receitas / Despesas]])</f>
        <v>21880.930000000008</v>
      </c>
      <c r="L1294" s="53">
        <f>IF(FluxoCaixa1013151419[[#This Row],[Entrada / Saída]]="Saída",FluxoCaixa1013151419[[#This Row],[R$ (Valores)]]*-1,FluxoCaixa1013151419[[#This Row],[R$ (Valores)]])</f>
        <v>0</v>
      </c>
    </row>
    <row r="1295" spans="2:12">
      <c r="B1295" s="48"/>
      <c r="C1295" s="48"/>
      <c r="D1295" s="16"/>
      <c r="E1295" s="48"/>
      <c r="F1295" s="17"/>
      <c r="G1295" s="17"/>
      <c r="H1295" s="17"/>
      <c r="I1295" s="54"/>
      <c r="J1295" s="45"/>
      <c r="K1295" s="20">
        <f>IF(FluxoCaixa1013151419[[#This Row],[Movimento ]]="Saldo Inicial",FluxoCaixa1013151419[[#This Row],[R$ (Valores)]],K1294+FluxoCaixa1013151419[[#This Row],[Valores Receitas / Despesas]])</f>
        <v>21880.930000000008</v>
      </c>
      <c r="L1295" s="53">
        <f>IF(FluxoCaixa1013151419[[#This Row],[Entrada / Saída]]="Saída",FluxoCaixa1013151419[[#This Row],[R$ (Valores)]]*-1,FluxoCaixa1013151419[[#This Row],[R$ (Valores)]])</f>
        <v>0</v>
      </c>
    </row>
    <row r="1296" spans="2:12">
      <c r="B1296" s="48"/>
      <c r="C1296" s="48"/>
      <c r="D1296" s="16"/>
      <c r="E1296" s="48"/>
      <c r="F1296" s="17"/>
      <c r="G1296" s="17"/>
      <c r="H1296" s="17"/>
      <c r="I1296" s="54"/>
      <c r="J1296" s="45"/>
      <c r="K1296" s="20">
        <f>IF(FluxoCaixa1013151419[[#This Row],[Movimento ]]="Saldo Inicial",FluxoCaixa1013151419[[#This Row],[R$ (Valores)]],K1295+FluxoCaixa1013151419[[#This Row],[Valores Receitas / Despesas]])</f>
        <v>21880.930000000008</v>
      </c>
      <c r="L1296" s="53">
        <f>IF(FluxoCaixa1013151419[[#This Row],[Entrada / Saída]]="Saída",FluxoCaixa1013151419[[#This Row],[R$ (Valores)]]*-1,FluxoCaixa1013151419[[#This Row],[R$ (Valores)]])</f>
        <v>0</v>
      </c>
    </row>
    <row r="1297" spans="2:12">
      <c r="B1297" s="48"/>
      <c r="C1297" s="48"/>
      <c r="D1297" s="16"/>
      <c r="E1297" s="48"/>
      <c r="F1297" s="17"/>
      <c r="G1297" s="17"/>
      <c r="H1297" s="17"/>
      <c r="I1297" s="54"/>
      <c r="J1297" s="45"/>
      <c r="K1297" s="20">
        <f>IF(FluxoCaixa1013151419[[#This Row],[Movimento ]]="Saldo Inicial",FluxoCaixa1013151419[[#This Row],[R$ (Valores)]],K1296+FluxoCaixa1013151419[[#This Row],[Valores Receitas / Despesas]])</f>
        <v>21880.930000000008</v>
      </c>
      <c r="L1297" s="53">
        <f>IF(FluxoCaixa1013151419[[#This Row],[Entrada / Saída]]="Saída",FluxoCaixa1013151419[[#This Row],[R$ (Valores)]]*-1,FluxoCaixa1013151419[[#This Row],[R$ (Valores)]])</f>
        <v>0</v>
      </c>
    </row>
    <row r="1298" spans="2:12">
      <c r="B1298" s="48"/>
      <c r="C1298" s="48"/>
      <c r="D1298" s="16"/>
      <c r="E1298" s="48"/>
      <c r="F1298" s="17"/>
      <c r="G1298" s="17"/>
      <c r="H1298" s="17"/>
      <c r="I1298" s="54"/>
      <c r="J1298" s="45"/>
      <c r="K1298" s="20">
        <f>IF(FluxoCaixa1013151419[[#This Row],[Movimento ]]="Saldo Inicial",FluxoCaixa1013151419[[#This Row],[R$ (Valores)]],K1297+FluxoCaixa1013151419[[#This Row],[Valores Receitas / Despesas]])</f>
        <v>21880.930000000008</v>
      </c>
      <c r="L1298" s="53">
        <f>IF(FluxoCaixa1013151419[[#This Row],[Entrada / Saída]]="Saída",FluxoCaixa1013151419[[#This Row],[R$ (Valores)]]*-1,FluxoCaixa1013151419[[#This Row],[R$ (Valores)]])</f>
        <v>0</v>
      </c>
    </row>
    <row r="1299" spans="2:12">
      <c r="B1299" s="48"/>
      <c r="C1299" s="48"/>
      <c r="D1299" s="16"/>
      <c r="E1299" s="48"/>
      <c r="F1299" s="17"/>
      <c r="G1299" s="17"/>
      <c r="H1299" s="17"/>
      <c r="I1299" s="54"/>
      <c r="J1299" s="45"/>
      <c r="K1299" s="20">
        <f>IF(FluxoCaixa1013151419[[#This Row],[Movimento ]]="Saldo Inicial",FluxoCaixa1013151419[[#This Row],[R$ (Valores)]],K1298+FluxoCaixa1013151419[[#This Row],[Valores Receitas / Despesas]])</f>
        <v>21880.930000000008</v>
      </c>
      <c r="L1299" s="53">
        <f>IF(FluxoCaixa1013151419[[#This Row],[Entrada / Saída]]="Saída",FluxoCaixa1013151419[[#This Row],[R$ (Valores)]]*-1,FluxoCaixa1013151419[[#This Row],[R$ (Valores)]])</f>
        <v>0</v>
      </c>
    </row>
    <row r="1300" spans="2:12">
      <c r="B1300" s="48"/>
      <c r="C1300" s="48"/>
      <c r="D1300" s="16"/>
      <c r="E1300" s="48"/>
      <c r="F1300" s="17"/>
      <c r="G1300" s="17"/>
      <c r="H1300" s="17"/>
      <c r="I1300" s="54"/>
      <c r="J1300" s="45"/>
      <c r="K1300" s="20">
        <f>IF(FluxoCaixa1013151419[[#This Row],[Movimento ]]="Saldo Inicial",FluxoCaixa1013151419[[#This Row],[R$ (Valores)]],K1299+FluxoCaixa1013151419[[#This Row],[Valores Receitas / Despesas]])</f>
        <v>21880.930000000008</v>
      </c>
      <c r="L1300" s="53">
        <f>IF(FluxoCaixa1013151419[[#This Row],[Entrada / Saída]]="Saída",FluxoCaixa1013151419[[#This Row],[R$ (Valores)]]*-1,FluxoCaixa1013151419[[#This Row],[R$ (Valores)]])</f>
        <v>0</v>
      </c>
    </row>
    <row r="1301" spans="2:12">
      <c r="B1301" s="48"/>
      <c r="C1301" s="48"/>
      <c r="D1301" s="16"/>
      <c r="E1301" s="48"/>
      <c r="F1301" s="17"/>
      <c r="G1301" s="17"/>
      <c r="H1301" s="17"/>
      <c r="I1301" s="54"/>
      <c r="J1301" s="45"/>
      <c r="K1301" s="20">
        <f>IF(FluxoCaixa1013151419[[#This Row],[Movimento ]]="Saldo Inicial",FluxoCaixa1013151419[[#This Row],[R$ (Valores)]],K1300+FluxoCaixa1013151419[[#This Row],[Valores Receitas / Despesas]])</f>
        <v>21880.930000000008</v>
      </c>
      <c r="L1301" s="53">
        <f>IF(FluxoCaixa1013151419[[#This Row],[Entrada / Saída]]="Saída",FluxoCaixa1013151419[[#This Row],[R$ (Valores)]]*-1,FluxoCaixa1013151419[[#This Row],[R$ (Valores)]])</f>
        <v>0</v>
      </c>
    </row>
    <row r="1302" spans="2:12">
      <c r="B1302" s="48"/>
      <c r="C1302" s="48"/>
      <c r="D1302" s="16"/>
      <c r="E1302" s="48"/>
      <c r="F1302" s="17"/>
      <c r="G1302" s="17"/>
      <c r="H1302" s="17"/>
      <c r="I1302" s="54"/>
      <c r="J1302" s="45"/>
      <c r="K1302" s="20">
        <f>IF(FluxoCaixa1013151419[[#This Row],[Movimento ]]="Saldo Inicial",FluxoCaixa1013151419[[#This Row],[R$ (Valores)]],K1301+FluxoCaixa1013151419[[#This Row],[Valores Receitas / Despesas]])</f>
        <v>21880.930000000008</v>
      </c>
      <c r="L1302" s="53">
        <f>IF(FluxoCaixa1013151419[[#This Row],[Entrada / Saída]]="Saída",FluxoCaixa1013151419[[#This Row],[R$ (Valores)]]*-1,FluxoCaixa1013151419[[#This Row],[R$ (Valores)]])</f>
        <v>0</v>
      </c>
    </row>
    <row r="1303" spans="2:12">
      <c r="B1303" s="48"/>
      <c r="C1303" s="48"/>
      <c r="D1303" s="16"/>
      <c r="E1303" s="48"/>
      <c r="F1303" s="17"/>
      <c r="G1303" s="17"/>
      <c r="H1303" s="17"/>
      <c r="I1303" s="54"/>
      <c r="J1303" s="45"/>
      <c r="K1303" s="20">
        <f>IF(FluxoCaixa1013151419[[#This Row],[Movimento ]]="Saldo Inicial",FluxoCaixa1013151419[[#This Row],[R$ (Valores)]],K1302+FluxoCaixa1013151419[[#This Row],[Valores Receitas / Despesas]])</f>
        <v>21880.930000000008</v>
      </c>
      <c r="L1303" s="53">
        <f>IF(FluxoCaixa1013151419[[#This Row],[Entrada / Saída]]="Saída",FluxoCaixa1013151419[[#This Row],[R$ (Valores)]]*-1,FluxoCaixa1013151419[[#This Row],[R$ (Valores)]])</f>
        <v>0</v>
      </c>
    </row>
    <row r="1304" spans="2:12">
      <c r="B1304" s="48"/>
      <c r="C1304" s="48"/>
      <c r="D1304" s="16"/>
      <c r="E1304" s="48"/>
      <c r="F1304" s="17"/>
      <c r="G1304" s="17"/>
      <c r="H1304" s="17"/>
      <c r="I1304" s="54"/>
      <c r="J1304" s="45"/>
      <c r="K1304" s="20">
        <f>IF(FluxoCaixa1013151419[[#This Row],[Movimento ]]="Saldo Inicial",FluxoCaixa1013151419[[#This Row],[R$ (Valores)]],K1303+FluxoCaixa1013151419[[#This Row],[Valores Receitas / Despesas]])</f>
        <v>21880.930000000008</v>
      </c>
      <c r="L1304" s="53">
        <f>IF(FluxoCaixa1013151419[[#This Row],[Entrada / Saída]]="Saída",FluxoCaixa1013151419[[#This Row],[R$ (Valores)]]*-1,FluxoCaixa1013151419[[#This Row],[R$ (Valores)]])</f>
        <v>0</v>
      </c>
    </row>
    <row r="1305" spans="2:12">
      <c r="B1305" s="48"/>
      <c r="C1305" s="48"/>
      <c r="D1305" s="16"/>
      <c r="E1305" s="48"/>
      <c r="F1305" s="17"/>
      <c r="G1305" s="17"/>
      <c r="H1305" s="17"/>
      <c r="I1305" s="54"/>
      <c r="J1305" s="45"/>
      <c r="K1305" s="20">
        <f>IF(FluxoCaixa1013151419[[#This Row],[Movimento ]]="Saldo Inicial",FluxoCaixa1013151419[[#This Row],[R$ (Valores)]],K1304+FluxoCaixa1013151419[[#This Row],[Valores Receitas / Despesas]])</f>
        <v>21880.930000000008</v>
      </c>
      <c r="L1305" s="53">
        <f>IF(FluxoCaixa1013151419[[#This Row],[Entrada / Saída]]="Saída",FluxoCaixa1013151419[[#This Row],[R$ (Valores)]]*-1,FluxoCaixa1013151419[[#This Row],[R$ (Valores)]])</f>
        <v>0</v>
      </c>
    </row>
    <row r="1306" spans="2:12">
      <c r="B1306" s="48"/>
      <c r="C1306" s="48"/>
      <c r="D1306" s="16"/>
      <c r="E1306" s="48"/>
      <c r="F1306" s="17"/>
      <c r="G1306" s="17"/>
      <c r="H1306" s="17"/>
      <c r="I1306" s="54"/>
      <c r="J1306" s="45"/>
      <c r="K1306" s="20">
        <f>IF(FluxoCaixa1013151419[[#This Row],[Movimento ]]="Saldo Inicial",FluxoCaixa1013151419[[#This Row],[R$ (Valores)]],K1305+FluxoCaixa1013151419[[#This Row],[Valores Receitas / Despesas]])</f>
        <v>21880.930000000008</v>
      </c>
      <c r="L1306" s="53">
        <f>IF(FluxoCaixa1013151419[[#This Row],[Entrada / Saída]]="Saída",FluxoCaixa1013151419[[#This Row],[R$ (Valores)]]*-1,FluxoCaixa1013151419[[#This Row],[R$ (Valores)]])</f>
        <v>0</v>
      </c>
    </row>
    <row r="1307" spans="2:12">
      <c r="B1307" s="48"/>
      <c r="C1307" s="48"/>
      <c r="D1307" s="16"/>
      <c r="E1307" s="48"/>
      <c r="F1307" s="17"/>
      <c r="G1307" s="17"/>
      <c r="H1307" s="17"/>
      <c r="I1307" s="54"/>
      <c r="J1307" s="45"/>
      <c r="K1307" s="20">
        <f>IF(FluxoCaixa1013151419[[#This Row],[Movimento ]]="Saldo Inicial",FluxoCaixa1013151419[[#This Row],[R$ (Valores)]],K1306+FluxoCaixa1013151419[[#This Row],[Valores Receitas / Despesas]])</f>
        <v>21880.930000000008</v>
      </c>
      <c r="L1307" s="53">
        <f>IF(FluxoCaixa1013151419[[#This Row],[Entrada / Saída]]="Saída",FluxoCaixa1013151419[[#This Row],[R$ (Valores)]]*-1,FluxoCaixa1013151419[[#This Row],[R$ (Valores)]])</f>
        <v>0</v>
      </c>
    </row>
    <row r="1308" spans="2:12">
      <c r="B1308" s="48"/>
      <c r="C1308" s="48"/>
      <c r="D1308" s="16"/>
      <c r="E1308" s="48"/>
      <c r="F1308" s="17"/>
      <c r="G1308" s="17"/>
      <c r="H1308" s="17"/>
      <c r="I1308" s="54"/>
      <c r="J1308" s="45"/>
      <c r="K1308" s="20">
        <f>IF(FluxoCaixa1013151419[[#This Row],[Movimento ]]="Saldo Inicial",FluxoCaixa1013151419[[#This Row],[R$ (Valores)]],K1307+FluxoCaixa1013151419[[#This Row],[Valores Receitas / Despesas]])</f>
        <v>21880.930000000008</v>
      </c>
      <c r="L1308" s="53">
        <f>IF(FluxoCaixa1013151419[[#This Row],[Entrada / Saída]]="Saída",FluxoCaixa1013151419[[#This Row],[R$ (Valores)]]*-1,FluxoCaixa1013151419[[#This Row],[R$ (Valores)]])</f>
        <v>0</v>
      </c>
    </row>
    <row r="1309" spans="2:12">
      <c r="B1309" s="48"/>
      <c r="C1309" s="48"/>
      <c r="D1309" s="16"/>
      <c r="E1309" s="48"/>
      <c r="F1309" s="17"/>
      <c r="G1309" s="17"/>
      <c r="H1309" s="17"/>
      <c r="I1309" s="54"/>
      <c r="J1309" s="45"/>
      <c r="K1309" s="20">
        <f>IF(FluxoCaixa1013151419[[#This Row],[Movimento ]]="Saldo Inicial",FluxoCaixa1013151419[[#This Row],[R$ (Valores)]],K1308+FluxoCaixa1013151419[[#This Row],[Valores Receitas / Despesas]])</f>
        <v>21880.930000000008</v>
      </c>
      <c r="L1309" s="53">
        <f>IF(FluxoCaixa1013151419[[#This Row],[Entrada / Saída]]="Saída",FluxoCaixa1013151419[[#This Row],[R$ (Valores)]]*-1,FluxoCaixa1013151419[[#This Row],[R$ (Valores)]])</f>
        <v>0</v>
      </c>
    </row>
    <row r="1310" spans="2:12">
      <c r="B1310" s="48"/>
      <c r="C1310" s="48"/>
      <c r="D1310" s="16"/>
      <c r="E1310" s="48"/>
      <c r="F1310" s="17"/>
      <c r="G1310" s="17"/>
      <c r="H1310" s="17"/>
      <c r="I1310" s="54"/>
      <c r="J1310" s="45"/>
      <c r="K1310" s="20">
        <f>IF(FluxoCaixa1013151419[[#This Row],[Movimento ]]="Saldo Inicial",FluxoCaixa1013151419[[#This Row],[R$ (Valores)]],K1309+FluxoCaixa1013151419[[#This Row],[Valores Receitas / Despesas]])</f>
        <v>21880.930000000008</v>
      </c>
      <c r="L1310" s="53">
        <f>IF(FluxoCaixa1013151419[[#This Row],[Entrada / Saída]]="Saída",FluxoCaixa1013151419[[#This Row],[R$ (Valores)]]*-1,FluxoCaixa1013151419[[#This Row],[R$ (Valores)]])</f>
        <v>0</v>
      </c>
    </row>
    <row r="1311" spans="2:12">
      <c r="B1311" s="48"/>
      <c r="C1311" s="48"/>
      <c r="D1311" s="16"/>
      <c r="E1311" s="48"/>
      <c r="F1311" s="17"/>
      <c r="G1311" s="17"/>
      <c r="H1311" s="17"/>
      <c r="I1311" s="54"/>
      <c r="J1311" s="45"/>
      <c r="K1311" s="20">
        <f>IF(FluxoCaixa1013151419[[#This Row],[Movimento ]]="Saldo Inicial",FluxoCaixa1013151419[[#This Row],[R$ (Valores)]],K1310+FluxoCaixa1013151419[[#This Row],[Valores Receitas / Despesas]])</f>
        <v>21880.930000000008</v>
      </c>
      <c r="L1311" s="53">
        <f>IF(FluxoCaixa1013151419[[#This Row],[Entrada / Saída]]="Saída",FluxoCaixa1013151419[[#This Row],[R$ (Valores)]]*-1,FluxoCaixa1013151419[[#This Row],[R$ (Valores)]])</f>
        <v>0</v>
      </c>
    </row>
    <row r="1312" spans="2:12">
      <c r="B1312" s="48"/>
      <c r="C1312" s="48"/>
      <c r="D1312" s="16"/>
      <c r="E1312" s="48"/>
      <c r="F1312" s="17"/>
      <c r="G1312" s="17"/>
      <c r="H1312" s="17"/>
      <c r="I1312" s="54"/>
      <c r="J1312" s="45"/>
      <c r="K1312" s="20">
        <f>IF(FluxoCaixa1013151419[[#This Row],[Movimento ]]="Saldo Inicial",FluxoCaixa1013151419[[#This Row],[R$ (Valores)]],K1311+FluxoCaixa1013151419[[#This Row],[Valores Receitas / Despesas]])</f>
        <v>21880.930000000008</v>
      </c>
      <c r="L1312" s="53">
        <f>IF(FluxoCaixa1013151419[[#This Row],[Entrada / Saída]]="Saída",FluxoCaixa1013151419[[#This Row],[R$ (Valores)]]*-1,FluxoCaixa1013151419[[#This Row],[R$ (Valores)]])</f>
        <v>0</v>
      </c>
    </row>
    <row r="1313" spans="2:12">
      <c r="B1313" s="48"/>
      <c r="C1313" s="48"/>
      <c r="D1313" s="16"/>
      <c r="E1313" s="48"/>
      <c r="F1313" s="17"/>
      <c r="G1313" s="17"/>
      <c r="H1313" s="17"/>
      <c r="I1313" s="54"/>
      <c r="J1313" s="45"/>
      <c r="K1313" s="20">
        <f>IF(FluxoCaixa1013151419[[#This Row],[Movimento ]]="Saldo Inicial",FluxoCaixa1013151419[[#This Row],[R$ (Valores)]],K1312+FluxoCaixa1013151419[[#This Row],[Valores Receitas / Despesas]])</f>
        <v>21880.930000000008</v>
      </c>
      <c r="L1313" s="53">
        <f>IF(FluxoCaixa1013151419[[#This Row],[Entrada / Saída]]="Saída",FluxoCaixa1013151419[[#This Row],[R$ (Valores)]]*-1,FluxoCaixa1013151419[[#This Row],[R$ (Valores)]])</f>
        <v>0</v>
      </c>
    </row>
    <row r="1314" spans="2:12">
      <c r="B1314" s="48"/>
      <c r="C1314" s="48"/>
      <c r="D1314" s="16"/>
      <c r="E1314" s="48"/>
      <c r="F1314" s="17"/>
      <c r="G1314" s="17"/>
      <c r="H1314" s="17"/>
      <c r="I1314" s="54"/>
      <c r="J1314" s="45"/>
      <c r="K1314" s="20">
        <f>IF(FluxoCaixa1013151419[[#This Row],[Movimento ]]="Saldo Inicial",FluxoCaixa1013151419[[#This Row],[R$ (Valores)]],K1313+FluxoCaixa1013151419[[#This Row],[Valores Receitas / Despesas]])</f>
        <v>21880.930000000008</v>
      </c>
      <c r="L1314" s="53">
        <f>IF(FluxoCaixa1013151419[[#This Row],[Entrada / Saída]]="Saída",FluxoCaixa1013151419[[#This Row],[R$ (Valores)]]*-1,FluxoCaixa1013151419[[#This Row],[R$ (Valores)]])</f>
        <v>0</v>
      </c>
    </row>
    <row r="1315" spans="2:12">
      <c r="B1315" s="48"/>
      <c r="C1315" s="48"/>
      <c r="D1315" s="16"/>
      <c r="E1315" s="48"/>
      <c r="F1315" s="17"/>
      <c r="G1315" s="17"/>
      <c r="H1315" s="17"/>
      <c r="I1315" s="54"/>
      <c r="J1315" s="45"/>
      <c r="K1315" s="20">
        <f>IF(FluxoCaixa1013151419[[#This Row],[Movimento ]]="Saldo Inicial",FluxoCaixa1013151419[[#This Row],[R$ (Valores)]],K1314+FluxoCaixa1013151419[[#This Row],[Valores Receitas / Despesas]])</f>
        <v>21880.930000000008</v>
      </c>
      <c r="L1315" s="53">
        <f>IF(FluxoCaixa1013151419[[#This Row],[Entrada / Saída]]="Saída",FluxoCaixa1013151419[[#This Row],[R$ (Valores)]]*-1,FluxoCaixa1013151419[[#This Row],[R$ (Valores)]])</f>
        <v>0</v>
      </c>
    </row>
    <row r="1316" spans="2:12">
      <c r="B1316" s="48"/>
      <c r="C1316" s="48"/>
      <c r="D1316" s="16"/>
      <c r="E1316" s="48"/>
      <c r="F1316" s="17"/>
      <c r="G1316" s="17"/>
      <c r="H1316" s="17"/>
      <c r="I1316" s="54"/>
      <c r="J1316" s="45"/>
      <c r="K1316" s="20">
        <f>IF(FluxoCaixa1013151419[[#This Row],[Movimento ]]="Saldo Inicial",FluxoCaixa1013151419[[#This Row],[R$ (Valores)]],K1315+FluxoCaixa1013151419[[#This Row],[Valores Receitas / Despesas]])</f>
        <v>21880.930000000008</v>
      </c>
      <c r="L1316" s="53">
        <f>IF(FluxoCaixa1013151419[[#This Row],[Entrada / Saída]]="Saída",FluxoCaixa1013151419[[#This Row],[R$ (Valores)]]*-1,FluxoCaixa1013151419[[#This Row],[R$ (Valores)]])</f>
        <v>0</v>
      </c>
    </row>
    <row r="1317" spans="2:12">
      <c r="B1317" s="48"/>
      <c r="C1317" s="48"/>
      <c r="D1317" s="16"/>
      <c r="E1317" s="48"/>
      <c r="F1317" s="17"/>
      <c r="G1317" s="17"/>
      <c r="H1317" s="17"/>
      <c r="I1317" s="54"/>
      <c r="J1317" s="45"/>
      <c r="K1317" s="20">
        <f>IF(FluxoCaixa1013151419[[#This Row],[Movimento ]]="Saldo Inicial",FluxoCaixa1013151419[[#This Row],[R$ (Valores)]],K1316+FluxoCaixa1013151419[[#This Row],[Valores Receitas / Despesas]])</f>
        <v>21880.930000000008</v>
      </c>
      <c r="L1317" s="53">
        <f>IF(FluxoCaixa1013151419[[#This Row],[Entrada / Saída]]="Saída",FluxoCaixa1013151419[[#This Row],[R$ (Valores)]]*-1,FluxoCaixa1013151419[[#This Row],[R$ (Valores)]])</f>
        <v>0</v>
      </c>
    </row>
    <row r="1318" spans="2:12">
      <c r="B1318" s="48"/>
      <c r="C1318" s="48"/>
      <c r="D1318" s="16"/>
      <c r="E1318" s="48"/>
      <c r="F1318" s="17"/>
      <c r="G1318" s="17"/>
      <c r="H1318" s="17"/>
      <c r="I1318" s="54"/>
      <c r="J1318" s="45"/>
      <c r="K1318" s="20">
        <f>IF(FluxoCaixa1013151419[[#This Row],[Movimento ]]="Saldo Inicial",FluxoCaixa1013151419[[#This Row],[R$ (Valores)]],K1317+FluxoCaixa1013151419[[#This Row],[Valores Receitas / Despesas]])</f>
        <v>21880.930000000008</v>
      </c>
      <c r="L1318" s="53">
        <f>IF(FluxoCaixa1013151419[[#This Row],[Entrada / Saída]]="Saída",FluxoCaixa1013151419[[#This Row],[R$ (Valores)]]*-1,FluxoCaixa1013151419[[#This Row],[R$ (Valores)]])</f>
        <v>0</v>
      </c>
    </row>
    <row r="1319" spans="2:12">
      <c r="B1319" s="48"/>
      <c r="C1319" s="48"/>
      <c r="D1319" s="16"/>
      <c r="E1319" s="48"/>
      <c r="F1319" s="17"/>
      <c r="G1319" s="17"/>
      <c r="H1319" s="17"/>
      <c r="I1319" s="54"/>
      <c r="J1319" s="45"/>
      <c r="K1319" s="20">
        <f>IF(FluxoCaixa1013151419[[#This Row],[Movimento ]]="Saldo Inicial",FluxoCaixa1013151419[[#This Row],[R$ (Valores)]],K1318+FluxoCaixa1013151419[[#This Row],[Valores Receitas / Despesas]])</f>
        <v>21880.930000000008</v>
      </c>
      <c r="L1319" s="53">
        <f>IF(FluxoCaixa1013151419[[#This Row],[Entrada / Saída]]="Saída",FluxoCaixa1013151419[[#This Row],[R$ (Valores)]]*-1,FluxoCaixa1013151419[[#This Row],[R$ (Valores)]])</f>
        <v>0</v>
      </c>
    </row>
    <row r="1320" spans="2:12">
      <c r="B1320" s="48"/>
      <c r="C1320" s="48"/>
      <c r="D1320" s="16"/>
      <c r="E1320" s="48"/>
      <c r="F1320" s="17"/>
      <c r="G1320" s="17"/>
      <c r="H1320" s="17"/>
      <c r="I1320" s="54"/>
      <c r="J1320" s="45"/>
      <c r="K1320" s="20">
        <f>IF(FluxoCaixa1013151419[[#This Row],[Movimento ]]="Saldo Inicial",FluxoCaixa1013151419[[#This Row],[R$ (Valores)]],K1319+FluxoCaixa1013151419[[#This Row],[Valores Receitas / Despesas]])</f>
        <v>21880.930000000008</v>
      </c>
      <c r="L1320" s="53">
        <f>IF(FluxoCaixa1013151419[[#This Row],[Entrada / Saída]]="Saída",FluxoCaixa1013151419[[#This Row],[R$ (Valores)]]*-1,FluxoCaixa1013151419[[#This Row],[R$ (Valores)]])</f>
        <v>0</v>
      </c>
    </row>
    <row r="1321" spans="2:12">
      <c r="B1321" s="48"/>
      <c r="C1321" s="48"/>
      <c r="D1321" s="16"/>
      <c r="E1321" s="48"/>
      <c r="F1321" s="17"/>
      <c r="G1321" s="17"/>
      <c r="H1321" s="17"/>
      <c r="I1321" s="54"/>
      <c r="J1321" s="45"/>
      <c r="K1321" s="20">
        <f>IF(FluxoCaixa1013151419[[#This Row],[Movimento ]]="Saldo Inicial",FluxoCaixa1013151419[[#This Row],[R$ (Valores)]],K1320+FluxoCaixa1013151419[[#This Row],[Valores Receitas / Despesas]])</f>
        <v>21880.930000000008</v>
      </c>
      <c r="L1321" s="53">
        <f>IF(FluxoCaixa1013151419[[#This Row],[Entrada / Saída]]="Saída",FluxoCaixa1013151419[[#This Row],[R$ (Valores)]]*-1,FluxoCaixa1013151419[[#This Row],[R$ (Valores)]])</f>
        <v>0</v>
      </c>
    </row>
    <row r="1322" spans="2:12">
      <c r="B1322" s="48"/>
      <c r="C1322" s="48"/>
      <c r="D1322" s="16"/>
      <c r="E1322" s="48"/>
      <c r="F1322" s="17"/>
      <c r="G1322" s="17"/>
      <c r="H1322" s="17"/>
      <c r="I1322" s="54"/>
      <c r="J1322" s="45"/>
      <c r="K1322" s="20">
        <f>IF(FluxoCaixa1013151419[[#This Row],[Movimento ]]="Saldo Inicial",FluxoCaixa1013151419[[#This Row],[R$ (Valores)]],K1321+FluxoCaixa1013151419[[#This Row],[Valores Receitas / Despesas]])</f>
        <v>21880.930000000008</v>
      </c>
      <c r="L1322" s="53">
        <f>IF(FluxoCaixa1013151419[[#This Row],[Entrada / Saída]]="Saída",FluxoCaixa1013151419[[#This Row],[R$ (Valores)]]*-1,FluxoCaixa1013151419[[#This Row],[R$ (Valores)]])</f>
        <v>0</v>
      </c>
    </row>
    <row r="1323" spans="2:12">
      <c r="B1323" s="48"/>
      <c r="C1323" s="48"/>
      <c r="D1323" s="16"/>
      <c r="E1323" s="48"/>
      <c r="F1323" s="17"/>
      <c r="G1323" s="17"/>
      <c r="H1323" s="17"/>
      <c r="I1323" s="54"/>
      <c r="J1323" s="45"/>
      <c r="K1323" s="20">
        <f>IF(FluxoCaixa1013151419[[#This Row],[Movimento ]]="Saldo Inicial",FluxoCaixa1013151419[[#This Row],[R$ (Valores)]],K1322+FluxoCaixa1013151419[[#This Row],[Valores Receitas / Despesas]])</f>
        <v>21880.930000000008</v>
      </c>
      <c r="L1323" s="53">
        <f>IF(FluxoCaixa1013151419[[#This Row],[Entrada / Saída]]="Saída",FluxoCaixa1013151419[[#This Row],[R$ (Valores)]]*-1,FluxoCaixa1013151419[[#This Row],[R$ (Valores)]])</f>
        <v>0</v>
      </c>
    </row>
    <row r="1324" spans="2:12">
      <c r="B1324" s="48"/>
      <c r="C1324" s="48"/>
      <c r="D1324" s="16"/>
      <c r="E1324" s="48"/>
      <c r="F1324" s="17"/>
      <c r="G1324" s="17"/>
      <c r="H1324" s="17"/>
      <c r="I1324" s="54"/>
      <c r="J1324" s="45"/>
      <c r="K1324" s="20">
        <f>IF(FluxoCaixa1013151419[[#This Row],[Movimento ]]="Saldo Inicial",FluxoCaixa1013151419[[#This Row],[R$ (Valores)]],K1323+FluxoCaixa1013151419[[#This Row],[Valores Receitas / Despesas]])</f>
        <v>21880.930000000008</v>
      </c>
      <c r="L1324" s="53">
        <f>IF(FluxoCaixa1013151419[[#This Row],[Entrada / Saída]]="Saída",FluxoCaixa1013151419[[#This Row],[R$ (Valores)]]*-1,FluxoCaixa1013151419[[#This Row],[R$ (Valores)]])</f>
        <v>0</v>
      </c>
    </row>
    <row r="1325" spans="2:12">
      <c r="B1325" s="48"/>
      <c r="C1325" s="48"/>
      <c r="D1325" s="16"/>
      <c r="E1325" s="48"/>
      <c r="F1325" s="17"/>
      <c r="G1325" s="17"/>
      <c r="H1325" s="17"/>
      <c r="I1325" s="54"/>
      <c r="J1325" s="45"/>
      <c r="K1325" s="20">
        <f>IF(FluxoCaixa1013151419[[#This Row],[Movimento ]]="Saldo Inicial",FluxoCaixa1013151419[[#This Row],[R$ (Valores)]],K1324+FluxoCaixa1013151419[[#This Row],[Valores Receitas / Despesas]])</f>
        <v>21880.930000000008</v>
      </c>
      <c r="L1325" s="53">
        <f>IF(FluxoCaixa1013151419[[#This Row],[Entrada / Saída]]="Saída",FluxoCaixa1013151419[[#This Row],[R$ (Valores)]]*-1,FluxoCaixa1013151419[[#This Row],[R$ (Valores)]])</f>
        <v>0</v>
      </c>
    </row>
    <row r="1326" spans="2:12">
      <c r="B1326" s="48"/>
      <c r="C1326" s="48"/>
      <c r="D1326" s="16"/>
      <c r="E1326" s="48"/>
      <c r="F1326" s="17"/>
      <c r="G1326" s="17"/>
      <c r="H1326" s="17"/>
      <c r="I1326" s="54"/>
      <c r="J1326" s="45"/>
      <c r="K1326" s="20">
        <f>IF(FluxoCaixa1013151419[[#This Row],[Movimento ]]="Saldo Inicial",FluxoCaixa1013151419[[#This Row],[R$ (Valores)]],K1325+FluxoCaixa1013151419[[#This Row],[Valores Receitas / Despesas]])</f>
        <v>21880.930000000008</v>
      </c>
      <c r="L1326" s="53">
        <f>IF(FluxoCaixa1013151419[[#This Row],[Entrada / Saída]]="Saída",FluxoCaixa1013151419[[#This Row],[R$ (Valores)]]*-1,FluxoCaixa1013151419[[#This Row],[R$ (Valores)]])</f>
        <v>0</v>
      </c>
    </row>
    <row r="1327" spans="2:12">
      <c r="B1327" s="48"/>
      <c r="C1327" s="48"/>
      <c r="D1327" s="16"/>
      <c r="E1327" s="48"/>
      <c r="F1327" s="17"/>
      <c r="G1327" s="17"/>
      <c r="H1327" s="17"/>
      <c r="I1327" s="54"/>
      <c r="J1327" s="45"/>
      <c r="K1327" s="20">
        <f>IF(FluxoCaixa1013151419[[#This Row],[Movimento ]]="Saldo Inicial",FluxoCaixa1013151419[[#This Row],[R$ (Valores)]],K1326+FluxoCaixa1013151419[[#This Row],[Valores Receitas / Despesas]])</f>
        <v>21880.930000000008</v>
      </c>
      <c r="L1327" s="53">
        <f>IF(FluxoCaixa1013151419[[#This Row],[Entrada / Saída]]="Saída",FluxoCaixa1013151419[[#This Row],[R$ (Valores)]]*-1,FluxoCaixa1013151419[[#This Row],[R$ (Valores)]])</f>
        <v>0</v>
      </c>
    </row>
    <row r="1328" spans="2:12">
      <c r="B1328" s="48"/>
      <c r="C1328" s="48"/>
      <c r="D1328" s="16"/>
      <c r="E1328" s="48"/>
      <c r="F1328" s="17"/>
      <c r="G1328" s="17"/>
      <c r="H1328" s="17"/>
      <c r="I1328" s="21"/>
      <c r="J1328" s="17"/>
      <c r="K1328" s="20">
        <f>IF(FluxoCaixa1013151419[[#This Row],[Movimento ]]="Saldo Inicial",FluxoCaixa1013151419[[#This Row],[R$ (Valores)]],K1327+FluxoCaixa1013151419[[#This Row],[Valores Receitas / Despesas]])</f>
        <v>21880.930000000008</v>
      </c>
      <c r="L1328" s="53">
        <f>IF(FluxoCaixa1013151419[[#This Row],[Entrada / Saída]]="Saída",FluxoCaixa1013151419[[#This Row],[R$ (Valores)]]*-1,FluxoCaixa1013151419[[#This Row],[R$ (Valores)]])</f>
        <v>0</v>
      </c>
    </row>
    <row r="1329" spans="2:12">
      <c r="B1329" s="48"/>
      <c r="C1329" s="48"/>
      <c r="D1329" s="16"/>
      <c r="E1329" s="48"/>
      <c r="F1329" s="17"/>
      <c r="G1329" s="17"/>
      <c r="H1329" s="17"/>
      <c r="I1329" s="21"/>
      <c r="J1329" s="17"/>
      <c r="K1329" s="20">
        <f>IF(FluxoCaixa1013151419[[#This Row],[Movimento ]]="Saldo Inicial",FluxoCaixa1013151419[[#This Row],[R$ (Valores)]],K1328+FluxoCaixa1013151419[[#This Row],[Valores Receitas / Despesas]])</f>
        <v>21880.930000000008</v>
      </c>
      <c r="L1329" s="5">
        <f>IF(FluxoCaixa1013151419[[#This Row],[Entrada / Saída]]="Saída",FluxoCaixa1013151419[[#This Row],[R$ (Valores)]]*-1,FluxoCaixa1013151419[[#This Row],[R$ (Valores)]])</f>
        <v>0</v>
      </c>
    </row>
    <row r="1330" spans="2:12">
      <c r="B1330" s="48"/>
      <c r="C1330" s="48"/>
      <c r="D1330" s="16"/>
      <c r="E1330" s="48"/>
      <c r="F1330" s="17"/>
      <c r="G1330" s="17"/>
      <c r="H1330" s="17"/>
      <c r="I1330" s="21"/>
      <c r="J1330" s="17"/>
      <c r="K1330" s="20">
        <f>IF(FluxoCaixa1013151419[[#This Row],[Movimento ]]="Saldo Inicial",FluxoCaixa1013151419[[#This Row],[R$ (Valores)]],K1329+FluxoCaixa1013151419[[#This Row],[Valores Receitas / Despesas]])</f>
        <v>21880.930000000008</v>
      </c>
      <c r="L1330" s="5">
        <f>IF(FluxoCaixa1013151419[[#This Row],[Entrada / Saída]]="Saída",FluxoCaixa1013151419[[#This Row],[R$ (Valores)]]*-1,FluxoCaixa1013151419[[#This Row],[R$ (Valores)]])</f>
        <v>0</v>
      </c>
    </row>
    <row r="1331" spans="2:12">
      <c r="B1331" s="48"/>
      <c r="C1331" s="48"/>
      <c r="D1331" s="16"/>
      <c r="E1331" s="48"/>
      <c r="F1331" s="17"/>
      <c r="G1331" s="17"/>
      <c r="H1331" s="17"/>
      <c r="I1331" s="21"/>
      <c r="J1331" s="17"/>
      <c r="K1331" s="20">
        <f>IF(FluxoCaixa1013151419[[#This Row],[Movimento ]]="Saldo Inicial",FluxoCaixa1013151419[[#This Row],[R$ (Valores)]],K1330+FluxoCaixa1013151419[[#This Row],[Valores Receitas / Despesas]])</f>
        <v>21880.930000000008</v>
      </c>
      <c r="L1331" s="5">
        <f>IF(FluxoCaixa1013151419[[#This Row],[Entrada / Saída]]="Saída",FluxoCaixa1013151419[[#This Row],[R$ (Valores)]]*-1,FluxoCaixa1013151419[[#This Row],[R$ (Valores)]])</f>
        <v>0</v>
      </c>
    </row>
    <row r="1332" spans="2:12">
      <c r="B1332" s="48"/>
      <c r="C1332" s="48"/>
      <c r="D1332" s="16"/>
      <c r="E1332" s="48"/>
      <c r="F1332" s="17"/>
      <c r="G1332" s="17"/>
      <c r="H1332" s="17"/>
      <c r="I1332" s="21"/>
      <c r="J1332" s="17"/>
      <c r="K1332" s="20">
        <f>IF(FluxoCaixa1013151419[[#This Row],[Movimento ]]="Saldo Inicial",FluxoCaixa1013151419[[#This Row],[R$ (Valores)]],K1331+FluxoCaixa1013151419[[#This Row],[Valores Receitas / Despesas]])</f>
        <v>21880.930000000008</v>
      </c>
      <c r="L1332" s="5">
        <f>IF(FluxoCaixa1013151419[[#This Row],[Entrada / Saída]]="Saída",FluxoCaixa1013151419[[#This Row],[R$ (Valores)]]*-1,FluxoCaixa1013151419[[#This Row],[R$ (Valores)]])</f>
        <v>0</v>
      </c>
    </row>
    <row r="1333" spans="2:12">
      <c r="B1333" s="48"/>
      <c r="C1333" s="48"/>
      <c r="D1333" s="16"/>
      <c r="E1333" s="48"/>
      <c r="F1333" s="17"/>
      <c r="G1333" s="17"/>
      <c r="H1333" s="17"/>
      <c r="I1333" s="21"/>
      <c r="J1333" s="17"/>
      <c r="K1333" s="20">
        <f>IF(FluxoCaixa1013151419[[#This Row],[Movimento ]]="Saldo Inicial",FluxoCaixa1013151419[[#This Row],[R$ (Valores)]],K1332+FluxoCaixa1013151419[[#This Row],[Valores Receitas / Despesas]])</f>
        <v>21880.930000000008</v>
      </c>
      <c r="L1333" s="5">
        <f>IF(FluxoCaixa1013151419[[#This Row],[Entrada / Saída]]="Saída",FluxoCaixa1013151419[[#This Row],[R$ (Valores)]]*-1,FluxoCaixa1013151419[[#This Row],[R$ (Valores)]])</f>
        <v>0</v>
      </c>
    </row>
    <row r="1334" spans="2:12">
      <c r="B1334" s="48"/>
      <c r="C1334" s="48"/>
      <c r="D1334" s="16"/>
      <c r="E1334" s="48"/>
      <c r="F1334" s="17"/>
      <c r="G1334" s="17"/>
      <c r="H1334" s="17"/>
      <c r="I1334" s="21"/>
      <c r="J1334" s="17"/>
      <c r="K1334" s="20">
        <f>IF(FluxoCaixa1013151419[[#This Row],[Movimento ]]="Saldo Inicial",FluxoCaixa1013151419[[#This Row],[R$ (Valores)]],K1333+FluxoCaixa1013151419[[#This Row],[Valores Receitas / Despesas]])</f>
        <v>21880.930000000008</v>
      </c>
      <c r="L1334" s="5">
        <f>IF(FluxoCaixa1013151419[[#This Row],[Entrada / Saída]]="Saída",FluxoCaixa1013151419[[#This Row],[R$ (Valores)]]*-1,FluxoCaixa1013151419[[#This Row],[R$ (Valores)]])</f>
        <v>0</v>
      </c>
    </row>
    <row r="1335" spans="2:12">
      <c r="B1335" s="48"/>
      <c r="C1335" s="48"/>
      <c r="D1335" s="16"/>
      <c r="E1335" s="48"/>
      <c r="F1335" s="17"/>
      <c r="G1335" s="17"/>
      <c r="H1335" s="17"/>
      <c r="I1335" s="21"/>
      <c r="J1335" s="17"/>
      <c r="K1335" s="20">
        <f>IF(FluxoCaixa1013151419[[#This Row],[Movimento ]]="Saldo Inicial",FluxoCaixa1013151419[[#This Row],[R$ (Valores)]],K1334+FluxoCaixa1013151419[[#This Row],[Valores Receitas / Despesas]])</f>
        <v>21880.930000000008</v>
      </c>
      <c r="L1335" s="5">
        <f>IF(FluxoCaixa1013151419[[#This Row],[Entrada / Saída]]="Saída",FluxoCaixa1013151419[[#This Row],[R$ (Valores)]]*-1,FluxoCaixa1013151419[[#This Row],[R$ (Valores)]])</f>
        <v>0</v>
      </c>
    </row>
    <row r="1336" spans="2:12">
      <c r="B1336" s="48"/>
      <c r="C1336" s="48"/>
      <c r="D1336" s="16"/>
      <c r="E1336" s="48"/>
      <c r="F1336" s="17"/>
      <c r="G1336" s="17"/>
      <c r="H1336" s="17"/>
      <c r="I1336" s="21"/>
      <c r="J1336" s="17"/>
      <c r="K1336" s="20">
        <f>IF(FluxoCaixa1013151419[[#This Row],[Movimento ]]="Saldo Inicial",FluxoCaixa1013151419[[#This Row],[R$ (Valores)]],K1335+FluxoCaixa1013151419[[#This Row],[Valores Receitas / Despesas]])</f>
        <v>21880.930000000008</v>
      </c>
      <c r="L1336" s="5">
        <f>IF(FluxoCaixa1013151419[[#This Row],[Entrada / Saída]]="Saída",FluxoCaixa1013151419[[#This Row],[R$ (Valores)]]*-1,FluxoCaixa1013151419[[#This Row],[R$ (Valores)]])</f>
        <v>0</v>
      </c>
    </row>
    <row r="1337" spans="2:12">
      <c r="B1337" s="48"/>
      <c r="C1337" s="48"/>
      <c r="D1337" s="16"/>
      <c r="E1337" s="48"/>
      <c r="F1337" s="17"/>
      <c r="G1337" s="17"/>
      <c r="H1337" s="17"/>
      <c r="I1337" s="21"/>
      <c r="J1337" s="17"/>
      <c r="K1337" s="20">
        <f>IF(FluxoCaixa1013151419[[#This Row],[Movimento ]]="Saldo Inicial",FluxoCaixa1013151419[[#This Row],[R$ (Valores)]],K1336+FluxoCaixa1013151419[[#This Row],[Valores Receitas / Despesas]])</f>
        <v>21880.930000000008</v>
      </c>
      <c r="L1337" s="5">
        <f>IF(FluxoCaixa1013151419[[#This Row],[Entrada / Saída]]="Saída",FluxoCaixa1013151419[[#This Row],[R$ (Valores)]]*-1,FluxoCaixa1013151419[[#This Row],[R$ (Valores)]])</f>
        <v>0</v>
      </c>
    </row>
    <row r="1338" spans="2:12">
      <c r="B1338" s="48"/>
      <c r="C1338" s="48"/>
      <c r="D1338" s="16"/>
      <c r="E1338" s="48"/>
      <c r="F1338" s="17"/>
      <c r="G1338" s="17"/>
      <c r="H1338" s="17"/>
      <c r="I1338" s="21"/>
      <c r="J1338" s="17"/>
      <c r="K1338" s="20">
        <f>IF(FluxoCaixa1013151419[[#This Row],[Movimento ]]="Saldo Inicial",FluxoCaixa1013151419[[#This Row],[R$ (Valores)]],K1337+FluxoCaixa1013151419[[#This Row],[Valores Receitas / Despesas]])</f>
        <v>21880.930000000008</v>
      </c>
      <c r="L1338" s="5">
        <f>IF(FluxoCaixa1013151419[[#This Row],[Entrada / Saída]]="Saída",FluxoCaixa1013151419[[#This Row],[R$ (Valores)]]*-1,FluxoCaixa1013151419[[#This Row],[R$ (Valores)]])</f>
        <v>0</v>
      </c>
    </row>
    <row r="1339" spans="2:12">
      <c r="B1339" s="48"/>
      <c r="C1339" s="48"/>
      <c r="D1339" s="16"/>
      <c r="E1339" s="48"/>
      <c r="F1339" s="17"/>
      <c r="G1339" s="17"/>
      <c r="H1339" s="17"/>
      <c r="I1339" s="21"/>
      <c r="J1339" s="17"/>
      <c r="K1339" s="20">
        <f>IF(FluxoCaixa1013151419[[#This Row],[Movimento ]]="Saldo Inicial",FluxoCaixa1013151419[[#This Row],[R$ (Valores)]],K1338+FluxoCaixa1013151419[[#This Row],[Valores Receitas / Despesas]])</f>
        <v>21880.930000000008</v>
      </c>
      <c r="L1339" s="5">
        <f>IF(FluxoCaixa1013151419[[#This Row],[Entrada / Saída]]="Saída",FluxoCaixa1013151419[[#This Row],[R$ (Valores)]]*-1,FluxoCaixa1013151419[[#This Row],[R$ (Valores)]])</f>
        <v>0</v>
      </c>
    </row>
    <row r="1340" spans="2:12">
      <c r="B1340" s="48"/>
      <c r="C1340" s="48"/>
      <c r="D1340" s="16"/>
      <c r="E1340" s="48"/>
      <c r="F1340" s="17"/>
      <c r="G1340" s="17"/>
      <c r="H1340" s="17"/>
      <c r="I1340" s="21"/>
      <c r="J1340" s="17"/>
      <c r="K1340" s="20">
        <f>IF(FluxoCaixa1013151419[[#This Row],[Movimento ]]="Saldo Inicial",FluxoCaixa1013151419[[#This Row],[R$ (Valores)]],K1339+FluxoCaixa1013151419[[#This Row],[Valores Receitas / Despesas]])</f>
        <v>21880.930000000008</v>
      </c>
      <c r="L1340" s="5">
        <f>IF(FluxoCaixa1013151419[[#This Row],[Entrada / Saída]]="Saída",FluxoCaixa1013151419[[#This Row],[R$ (Valores)]]*-1,FluxoCaixa1013151419[[#This Row],[R$ (Valores)]])</f>
        <v>0</v>
      </c>
    </row>
    <row r="1341" spans="2:12">
      <c r="B1341" s="48"/>
      <c r="C1341" s="48"/>
      <c r="D1341" s="16"/>
      <c r="E1341" s="48"/>
      <c r="F1341" s="17"/>
      <c r="G1341" s="17"/>
      <c r="H1341" s="17"/>
      <c r="I1341" s="21"/>
      <c r="J1341" s="17"/>
      <c r="K1341" s="20">
        <f>IF(FluxoCaixa1013151419[[#This Row],[Movimento ]]="Saldo Inicial",FluxoCaixa1013151419[[#This Row],[R$ (Valores)]],K1340+FluxoCaixa1013151419[[#This Row],[Valores Receitas / Despesas]])</f>
        <v>21880.930000000008</v>
      </c>
      <c r="L1341" s="5">
        <f>IF(FluxoCaixa1013151419[[#This Row],[Entrada / Saída]]="Saída",FluxoCaixa1013151419[[#This Row],[R$ (Valores)]]*-1,FluxoCaixa1013151419[[#This Row],[R$ (Valores)]])</f>
        <v>0</v>
      </c>
    </row>
    <row r="1342" spans="2:12">
      <c r="B1342" s="48"/>
      <c r="C1342" s="48"/>
      <c r="D1342" s="16"/>
      <c r="E1342" s="48"/>
      <c r="F1342" s="17"/>
      <c r="G1342" s="17"/>
      <c r="H1342" s="17"/>
      <c r="I1342" s="21"/>
      <c r="J1342" s="17"/>
      <c r="K1342" s="20">
        <f>IF(FluxoCaixa1013151419[[#This Row],[Movimento ]]="Saldo Inicial",FluxoCaixa1013151419[[#This Row],[R$ (Valores)]],K1341+FluxoCaixa1013151419[[#This Row],[Valores Receitas / Despesas]])</f>
        <v>21880.930000000008</v>
      </c>
      <c r="L1342" s="5">
        <f>IF(FluxoCaixa1013151419[[#This Row],[Entrada / Saída]]="Saída",FluxoCaixa1013151419[[#This Row],[R$ (Valores)]]*-1,FluxoCaixa1013151419[[#This Row],[R$ (Valores)]])</f>
        <v>0</v>
      </c>
    </row>
    <row r="1343" spans="2:12">
      <c r="B1343" s="48"/>
      <c r="C1343" s="48"/>
      <c r="D1343" s="16"/>
      <c r="E1343" s="48"/>
      <c r="F1343" s="17"/>
      <c r="G1343" s="17"/>
      <c r="H1343" s="17"/>
      <c r="I1343" s="21"/>
      <c r="J1343" s="17"/>
      <c r="K1343" s="20">
        <f>IF(FluxoCaixa1013151419[[#This Row],[Movimento ]]="Saldo Inicial",FluxoCaixa1013151419[[#This Row],[R$ (Valores)]],K1342+FluxoCaixa1013151419[[#This Row],[Valores Receitas / Despesas]])</f>
        <v>21880.930000000008</v>
      </c>
      <c r="L1343" s="5">
        <f>IF(FluxoCaixa1013151419[[#This Row],[Entrada / Saída]]="Saída",FluxoCaixa1013151419[[#This Row],[R$ (Valores)]]*-1,FluxoCaixa1013151419[[#This Row],[R$ (Valores)]])</f>
        <v>0</v>
      </c>
    </row>
    <row r="1344" spans="2:12">
      <c r="B1344" s="48"/>
      <c r="C1344" s="48"/>
      <c r="D1344" s="16"/>
      <c r="E1344" s="48"/>
      <c r="F1344" s="17"/>
      <c r="G1344" s="17"/>
      <c r="H1344" s="17"/>
      <c r="I1344" s="21"/>
      <c r="J1344" s="17"/>
      <c r="K1344" s="20">
        <f>IF(FluxoCaixa1013151419[[#This Row],[Movimento ]]="Saldo Inicial",FluxoCaixa1013151419[[#This Row],[R$ (Valores)]],K1343+FluxoCaixa1013151419[[#This Row],[Valores Receitas / Despesas]])</f>
        <v>21880.930000000008</v>
      </c>
      <c r="L1344" s="5">
        <f>IF(FluxoCaixa1013151419[[#This Row],[Entrada / Saída]]="Saída",FluxoCaixa1013151419[[#This Row],[R$ (Valores)]]*-1,FluxoCaixa1013151419[[#This Row],[R$ (Valores)]])</f>
        <v>0</v>
      </c>
    </row>
    <row r="1345" spans="2:12">
      <c r="B1345" s="48"/>
      <c r="C1345" s="48"/>
      <c r="D1345" s="16"/>
      <c r="E1345" s="48"/>
      <c r="F1345" s="45"/>
      <c r="G1345" s="17"/>
      <c r="H1345" s="17"/>
      <c r="I1345" s="54"/>
      <c r="J1345" s="45"/>
      <c r="K1345" s="47">
        <f>IF(FluxoCaixa1013151419[[#This Row],[Movimento ]]="Saldo Inicial",FluxoCaixa1013151419[[#This Row],[R$ (Valores)]],K1344+FluxoCaixa1013151419[[#This Row],[Valores Receitas / Despesas]])</f>
        <v>21880.930000000008</v>
      </c>
      <c r="L1345" s="53">
        <f>IF(FluxoCaixa1013151419[[#This Row],[Entrada / Saída]]="Saída",FluxoCaixa1013151419[[#This Row],[R$ (Valores)]]*-1,FluxoCaixa1013151419[[#This Row],[R$ (Valores)]])</f>
        <v>0</v>
      </c>
    </row>
    <row r="1346" spans="2:12">
      <c r="B1346" s="48"/>
      <c r="C1346" s="48"/>
      <c r="D1346" s="16"/>
      <c r="E1346" s="48"/>
      <c r="F1346" s="17"/>
      <c r="G1346" s="17"/>
      <c r="H1346" s="17"/>
      <c r="I1346" s="21"/>
      <c r="J1346" s="17"/>
      <c r="K1346" s="20">
        <f>IF(FluxoCaixa1013151419[[#This Row],[Movimento ]]="Saldo Inicial",FluxoCaixa1013151419[[#This Row],[R$ (Valores)]],K1345+FluxoCaixa1013151419[[#This Row],[Valores Receitas / Despesas]])</f>
        <v>21880.930000000008</v>
      </c>
      <c r="L1346" s="5">
        <f>IF(FluxoCaixa1013151419[[#This Row],[Entrada / Saída]]="Saída",FluxoCaixa1013151419[[#This Row],[R$ (Valores)]]*-1,FluxoCaixa1013151419[[#This Row],[R$ (Valores)]])</f>
        <v>0</v>
      </c>
    </row>
    <row r="1347" spans="2:12">
      <c r="B1347" s="48"/>
      <c r="C1347" s="48"/>
      <c r="D1347" s="16"/>
      <c r="E1347" s="48"/>
      <c r="F1347" s="17"/>
      <c r="G1347" s="17"/>
      <c r="H1347" s="17"/>
      <c r="I1347" s="21"/>
      <c r="J1347" s="17"/>
      <c r="K1347" s="20">
        <f>IF(FluxoCaixa1013151419[[#This Row],[Movimento ]]="Saldo Inicial",FluxoCaixa1013151419[[#This Row],[R$ (Valores)]],K1346+FluxoCaixa1013151419[[#This Row],[Valores Receitas / Despesas]])</f>
        <v>21880.930000000008</v>
      </c>
      <c r="L1347" s="5">
        <f>IF(FluxoCaixa1013151419[[#This Row],[Entrada / Saída]]="Saída",FluxoCaixa1013151419[[#This Row],[R$ (Valores)]]*-1,FluxoCaixa1013151419[[#This Row],[R$ (Valores)]])</f>
        <v>0</v>
      </c>
    </row>
    <row r="1348" spans="2:12">
      <c r="B1348" s="48"/>
      <c r="C1348" s="48"/>
      <c r="D1348" s="16"/>
      <c r="E1348" s="48"/>
      <c r="F1348" s="17"/>
      <c r="G1348" s="17"/>
      <c r="H1348" s="17"/>
      <c r="I1348" s="21"/>
      <c r="J1348" s="17"/>
      <c r="K1348" s="20">
        <f>IF(FluxoCaixa1013151419[[#This Row],[Movimento ]]="Saldo Inicial",FluxoCaixa1013151419[[#This Row],[R$ (Valores)]],K1347+FluxoCaixa1013151419[[#This Row],[Valores Receitas / Despesas]])</f>
        <v>21880.930000000008</v>
      </c>
      <c r="L1348" s="5">
        <f>IF(FluxoCaixa1013151419[[#This Row],[Entrada / Saída]]="Saída",FluxoCaixa1013151419[[#This Row],[R$ (Valores)]]*-1,FluxoCaixa1013151419[[#This Row],[R$ (Valores)]])</f>
        <v>0</v>
      </c>
    </row>
    <row r="1349" spans="2:12">
      <c r="B1349" s="48"/>
      <c r="C1349" s="48"/>
      <c r="D1349" s="16"/>
      <c r="E1349" s="48"/>
      <c r="F1349" s="17"/>
      <c r="G1349" s="17"/>
      <c r="H1349" s="17"/>
      <c r="I1349" s="21"/>
      <c r="J1349" s="17"/>
      <c r="K1349" s="20">
        <f>IF(FluxoCaixa1013151419[[#This Row],[Movimento ]]="Saldo Inicial",FluxoCaixa1013151419[[#This Row],[R$ (Valores)]],K1348+FluxoCaixa1013151419[[#This Row],[Valores Receitas / Despesas]])</f>
        <v>21880.930000000008</v>
      </c>
      <c r="L1349" s="5">
        <f>IF(FluxoCaixa1013151419[[#This Row],[Entrada / Saída]]="Saída",FluxoCaixa1013151419[[#This Row],[R$ (Valores)]]*-1,FluxoCaixa1013151419[[#This Row],[R$ (Valores)]])</f>
        <v>0</v>
      </c>
    </row>
    <row r="1350" spans="2:12">
      <c r="B1350" s="48"/>
      <c r="C1350" s="48"/>
      <c r="D1350" s="16"/>
      <c r="E1350" s="48"/>
      <c r="F1350" s="17"/>
      <c r="G1350" s="17"/>
      <c r="H1350" s="17"/>
      <c r="I1350" s="21"/>
      <c r="J1350" s="17"/>
      <c r="K1350" s="20">
        <f>IF(FluxoCaixa1013151419[[#This Row],[Movimento ]]="Saldo Inicial",FluxoCaixa1013151419[[#This Row],[R$ (Valores)]],K1349+FluxoCaixa1013151419[[#This Row],[Valores Receitas / Despesas]])</f>
        <v>21880.930000000008</v>
      </c>
      <c r="L1350" s="5">
        <f>IF(FluxoCaixa1013151419[[#This Row],[Entrada / Saída]]="Saída",FluxoCaixa1013151419[[#This Row],[R$ (Valores)]]*-1,FluxoCaixa1013151419[[#This Row],[R$ (Valores)]])</f>
        <v>0</v>
      </c>
    </row>
    <row r="1351" spans="2:12">
      <c r="B1351" s="48"/>
      <c r="C1351" s="48"/>
      <c r="D1351" s="16"/>
      <c r="E1351" s="48"/>
      <c r="F1351" s="17"/>
      <c r="G1351" s="17"/>
      <c r="H1351" s="17"/>
      <c r="I1351" s="21"/>
      <c r="J1351" s="17"/>
      <c r="K1351" s="20">
        <f>IF(FluxoCaixa1013151419[[#This Row],[Movimento ]]="Saldo Inicial",FluxoCaixa1013151419[[#This Row],[R$ (Valores)]],K1350+FluxoCaixa1013151419[[#This Row],[Valores Receitas / Despesas]])</f>
        <v>21880.930000000008</v>
      </c>
      <c r="L1351" s="5">
        <f>IF(FluxoCaixa1013151419[[#This Row],[Entrada / Saída]]="Saída",FluxoCaixa1013151419[[#This Row],[R$ (Valores)]]*-1,FluxoCaixa1013151419[[#This Row],[R$ (Valores)]])</f>
        <v>0</v>
      </c>
    </row>
    <row r="1352" spans="2:12">
      <c r="B1352" s="48"/>
      <c r="C1352" s="48"/>
      <c r="D1352" s="16"/>
      <c r="E1352" s="48"/>
      <c r="F1352" s="17"/>
      <c r="G1352" s="17"/>
      <c r="H1352" s="17"/>
      <c r="I1352" s="21"/>
      <c r="J1352" s="17"/>
      <c r="K1352" s="20">
        <f>IF(FluxoCaixa1013151419[[#This Row],[Movimento ]]="Saldo Inicial",FluxoCaixa1013151419[[#This Row],[R$ (Valores)]],K1351+FluxoCaixa1013151419[[#This Row],[Valores Receitas / Despesas]])</f>
        <v>21880.930000000008</v>
      </c>
      <c r="L1352" s="5">
        <f>IF(FluxoCaixa1013151419[[#This Row],[Entrada / Saída]]="Saída",FluxoCaixa1013151419[[#This Row],[R$ (Valores)]]*-1,FluxoCaixa1013151419[[#This Row],[R$ (Valores)]])</f>
        <v>0</v>
      </c>
    </row>
    <row r="1353" spans="2:12">
      <c r="B1353" s="48"/>
      <c r="C1353" s="48"/>
      <c r="D1353" s="16"/>
      <c r="E1353" s="48"/>
      <c r="F1353" s="17"/>
      <c r="G1353" s="17"/>
      <c r="H1353" s="17"/>
      <c r="I1353" s="21"/>
      <c r="J1353" s="17"/>
      <c r="K1353" s="20">
        <f>IF(FluxoCaixa1013151419[[#This Row],[Movimento ]]="Saldo Inicial",FluxoCaixa1013151419[[#This Row],[R$ (Valores)]],K1352+FluxoCaixa1013151419[[#This Row],[Valores Receitas / Despesas]])</f>
        <v>21880.930000000008</v>
      </c>
      <c r="L1353" s="5">
        <f>IF(FluxoCaixa1013151419[[#This Row],[Entrada / Saída]]="Saída",FluxoCaixa1013151419[[#This Row],[R$ (Valores)]]*-1,FluxoCaixa1013151419[[#This Row],[R$ (Valores)]])</f>
        <v>0</v>
      </c>
    </row>
    <row r="1354" spans="2:12">
      <c r="B1354" s="48"/>
      <c r="C1354" s="48"/>
      <c r="D1354" s="16"/>
      <c r="E1354" s="48"/>
      <c r="F1354" s="17"/>
      <c r="G1354" s="17"/>
      <c r="H1354" s="17"/>
      <c r="I1354" s="21"/>
      <c r="J1354" s="17"/>
      <c r="K1354" s="20">
        <f>IF(FluxoCaixa1013151419[[#This Row],[Movimento ]]="Saldo Inicial",FluxoCaixa1013151419[[#This Row],[R$ (Valores)]],K1353+FluxoCaixa1013151419[[#This Row],[Valores Receitas / Despesas]])</f>
        <v>21880.930000000008</v>
      </c>
      <c r="L1354" s="5">
        <f>IF(FluxoCaixa1013151419[[#This Row],[Entrada / Saída]]="Saída",FluxoCaixa1013151419[[#This Row],[R$ (Valores)]]*-1,FluxoCaixa1013151419[[#This Row],[R$ (Valores)]])</f>
        <v>0</v>
      </c>
    </row>
    <row r="1355" spans="2:12" ht="15">
      <c r="B1355" s="48"/>
      <c r="C1355" s="48"/>
      <c r="D1355" s="16"/>
      <c r="E1355" s="48"/>
      <c r="F1355" s="17"/>
      <c r="G1355" s="17"/>
      <c r="H1355" s="17"/>
      <c r="I1355" s="17"/>
      <c r="J1355"/>
      <c r="K1355" s="20">
        <f>IF(FluxoCaixa1013151419[[#This Row],[Movimento ]]="Saldo Inicial",FluxoCaixa1013151419[[#This Row],[R$ (Valores)]],K1354+FluxoCaixa1013151419[[#This Row],[Valores Receitas / Despesas]])</f>
        <v>21880.930000000008</v>
      </c>
      <c r="L1355" s="5">
        <f>IF(FluxoCaixa1013151419[[#This Row],[Entrada / Saída]]="Saída",FluxoCaixa1013151419[[#This Row],[R$ (Valores)]]*-1,FluxoCaixa1013151419[[#This Row],[R$ (Valores)]])</f>
        <v>0</v>
      </c>
    </row>
    <row r="1356" spans="2:12">
      <c r="B1356" s="48"/>
      <c r="C1356" s="48"/>
      <c r="D1356" s="16"/>
      <c r="E1356" s="48"/>
      <c r="F1356" s="17"/>
      <c r="G1356" s="17"/>
      <c r="H1356" s="17"/>
      <c r="I1356" s="21"/>
      <c r="J1356" s="17"/>
      <c r="K1356" s="20">
        <f>IF(FluxoCaixa1013151419[[#This Row],[Movimento ]]="Saldo Inicial",FluxoCaixa1013151419[[#This Row],[R$ (Valores)]],K1355+FluxoCaixa1013151419[[#This Row],[Valores Receitas / Despesas]])</f>
        <v>21880.930000000008</v>
      </c>
      <c r="L1356" s="5">
        <f>IF(FluxoCaixa1013151419[[#This Row],[Entrada / Saída]]="Saída",FluxoCaixa1013151419[[#This Row],[R$ (Valores)]]*-1,FluxoCaixa1013151419[[#This Row],[R$ (Valores)]])</f>
        <v>0</v>
      </c>
    </row>
    <row r="1357" spans="2:12">
      <c r="B1357" s="48"/>
      <c r="C1357" s="48"/>
      <c r="D1357" s="16"/>
      <c r="E1357" s="48"/>
      <c r="F1357" s="17"/>
      <c r="G1357" s="17"/>
      <c r="H1357" s="17"/>
      <c r="I1357" s="21"/>
      <c r="J1357" s="17"/>
      <c r="K1357" s="20">
        <f>IF(FluxoCaixa1013151419[[#This Row],[Movimento ]]="Saldo Inicial",FluxoCaixa1013151419[[#This Row],[R$ (Valores)]],K1356+FluxoCaixa1013151419[[#This Row],[Valores Receitas / Despesas]])</f>
        <v>21880.930000000008</v>
      </c>
      <c r="L1357" s="5">
        <f>IF(FluxoCaixa1013151419[[#This Row],[Entrada / Saída]]="Saída",FluxoCaixa1013151419[[#This Row],[R$ (Valores)]]*-1,FluxoCaixa1013151419[[#This Row],[R$ (Valores)]])</f>
        <v>0</v>
      </c>
    </row>
    <row r="1358" spans="2:12">
      <c r="B1358" s="48"/>
      <c r="C1358" s="48"/>
      <c r="D1358" s="16"/>
      <c r="E1358" s="48"/>
      <c r="F1358" s="17"/>
      <c r="G1358" s="17"/>
      <c r="H1358" s="17"/>
      <c r="I1358" s="21"/>
      <c r="J1358" s="17"/>
      <c r="K1358" s="20">
        <f>IF(FluxoCaixa1013151419[[#This Row],[Movimento ]]="Saldo Inicial",FluxoCaixa1013151419[[#This Row],[R$ (Valores)]],K1357+FluxoCaixa1013151419[[#This Row],[Valores Receitas / Despesas]])</f>
        <v>21880.930000000008</v>
      </c>
      <c r="L1358" s="5">
        <f>IF(FluxoCaixa1013151419[[#This Row],[Entrada / Saída]]="Saída",FluxoCaixa1013151419[[#This Row],[R$ (Valores)]]*-1,FluxoCaixa1013151419[[#This Row],[R$ (Valores)]])</f>
        <v>0</v>
      </c>
    </row>
    <row r="1359" spans="2:12">
      <c r="B1359" s="48"/>
      <c r="C1359" s="48"/>
      <c r="D1359" s="16"/>
      <c r="E1359" s="48"/>
      <c r="F1359" s="17"/>
      <c r="G1359" s="17"/>
      <c r="H1359" s="17"/>
      <c r="I1359" s="21"/>
      <c r="J1359" s="17"/>
      <c r="K1359" s="20">
        <f>IF(FluxoCaixa1013151419[[#This Row],[Movimento ]]="Saldo Inicial",FluxoCaixa1013151419[[#This Row],[R$ (Valores)]],K1358+FluxoCaixa1013151419[[#This Row],[Valores Receitas / Despesas]])</f>
        <v>21880.930000000008</v>
      </c>
      <c r="L1359" s="5">
        <f>IF(FluxoCaixa1013151419[[#This Row],[Entrada / Saída]]="Saída",FluxoCaixa1013151419[[#This Row],[R$ (Valores)]]*-1,FluxoCaixa1013151419[[#This Row],[R$ (Valores)]])</f>
        <v>0</v>
      </c>
    </row>
    <row r="1360" spans="2:12">
      <c r="B1360" s="48"/>
      <c r="C1360" s="48"/>
      <c r="D1360" s="16"/>
      <c r="E1360" s="48"/>
      <c r="F1360" s="17"/>
      <c r="G1360" s="17"/>
      <c r="H1360" s="17"/>
      <c r="I1360" s="21"/>
      <c r="J1360" s="17"/>
      <c r="K1360" s="20">
        <f>IF(FluxoCaixa1013151419[[#This Row],[Movimento ]]="Saldo Inicial",FluxoCaixa1013151419[[#This Row],[R$ (Valores)]],K1359+FluxoCaixa1013151419[[#This Row],[Valores Receitas / Despesas]])</f>
        <v>21880.930000000008</v>
      </c>
      <c r="L1360" s="5">
        <f>IF(FluxoCaixa1013151419[[#This Row],[Entrada / Saída]]="Saída",FluxoCaixa1013151419[[#This Row],[R$ (Valores)]]*-1,FluxoCaixa1013151419[[#This Row],[R$ (Valores)]])</f>
        <v>0</v>
      </c>
    </row>
    <row r="1361" spans="2:12">
      <c r="B1361" s="48"/>
      <c r="C1361" s="48"/>
      <c r="D1361" s="16"/>
      <c r="E1361" s="48"/>
      <c r="F1361" s="17"/>
      <c r="G1361" s="17"/>
      <c r="H1361" s="17"/>
      <c r="I1361" s="21"/>
      <c r="J1361" s="17"/>
      <c r="K1361" s="20">
        <f>IF(FluxoCaixa1013151419[[#This Row],[Movimento ]]="Saldo Inicial",FluxoCaixa1013151419[[#This Row],[R$ (Valores)]],K1360+FluxoCaixa1013151419[[#This Row],[Valores Receitas / Despesas]])</f>
        <v>21880.930000000008</v>
      </c>
      <c r="L1361" s="5">
        <f>IF(FluxoCaixa1013151419[[#This Row],[Entrada / Saída]]="Saída",FluxoCaixa1013151419[[#This Row],[R$ (Valores)]]*-1,FluxoCaixa1013151419[[#This Row],[R$ (Valores)]])</f>
        <v>0</v>
      </c>
    </row>
    <row r="1362" spans="2:12">
      <c r="B1362" s="48"/>
      <c r="C1362" s="48"/>
      <c r="D1362" s="16"/>
      <c r="E1362" s="48"/>
      <c r="F1362" s="17"/>
      <c r="G1362" s="17"/>
      <c r="H1362" s="17"/>
      <c r="I1362" s="21"/>
      <c r="J1362" s="17"/>
      <c r="K1362" s="20">
        <f>IF(FluxoCaixa1013151419[[#This Row],[Movimento ]]="Saldo Inicial",FluxoCaixa1013151419[[#This Row],[R$ (Valores)]],K1361+FluxoCaixa1013151419[[#This Row],[Valores Receitas / Despesas]])</f>
        <v>21880.930000000008</v>
      </c>
      <c r="L1362" s="5">
        <f>IF(FluxoCaixa1013151419[[#This Row],[Entrada / Saída]]="Saída",FluxoCaixa1013151419[[#This Row],[R$ (Valores)]]*-1,FluxoCaixa1013151419[[#This Row],[R$ (Valores)]])</f>
        <v>0</v>
      </c>
    </row>
    <row r="1363" spans="2:12">
      <c r="B1363" s="48"/>
      <c r="C1363" s="48"/>
      <c r="D1363" s="16"/>
      <c r="E1363" s="48"/>
      <c r="F1363" s="17"/>
      <c r="G1363" s="17"/>
      <c r="H1363" s="17"/>
      <c r="I1363" s="21"/>
      <c r="J1363" s="17"/>
      <c r="K1363" s="20">
        <f>IF(FluxoCaixa1013151419[[#This Row],[Movimento ]]="Saldo Inicial",FluxoCaixa1013151419[[#This Row],[R$ (Valores)]],K1362+FluxoCaixa1013151419[[#This Row],[Valores Receitas / Despesas]])</f>
        <v>21880.930000000008</v>
      </c>
      <c r="L1363" s="5">
        <f>IF(FluxoCaixa1013151419[[#This Row],[Entrada / Saída]]="Saída",FluxoCaixa1013151419[[#This Row],[R$ (Valores)]]*-1,FluxoCaixa1013151419[[#This Row],[R$ (Valores)]])</f>
        <v>0</v>
      </c>
    </row>
    <row r="1364" spans="2:12">
      <c r="B1364" s="48"/>
      <c r="C1364" s="48"/>
      <c r="D1364" s="16"/>
      <c r="E1364" s="48"/>
      <c r="F1364" s="17"/>
      <c r="G1364" s="17"/>
      <c r="H1364" s="17"/>
      <c r="I1364" s="21"/>
      <c r="J1364" s="17"/>
      <c r="K1364" s="20">
        <f>IF(FluxoCaixa1013151419[[#This Row],[Movimento ]]="Saldo Inicial",FluxoCaixa1013151419[[#This Row],[R$ (Valores)]],K1363+FluxoCaixa1013151419[[#This Row],[Valores Receitas / Despesas]])</f>
        <v>21880.930000000008</v>
      </c>
      <c r="L1364" s="5">
        <f>IF(FluxoCaixa1013151419[[#This Row],[Entrada / Saída]]="Saída",FluxoCaixa1013151419[[#This Row],[R$ (Valores)]]*-1,FluxoCaixa1013151419[[#This Row],[R$ (Valores)]])</f>
        <v>0</v>
      </c>
    </row>
    <row r="1365" spans="2:12">
      <c r="B1365" s="48"/>
      <c r="C1365" s="48"/>
      <c r="D1365" s="16"/>
      <c r="E1365" s="48"/>
      <c r="F1365" s="17"/>
      <c r="G1365" s="17"/>
      <c r="H1365" s="17"/>
      <c r="I1365" s="21"/>
      <c r="J1365" s="17"/>
      <c r="K1365" s="20">
        <f>IF(FluxoCaixa1013151419[[#This Row],[Movimento ]]="Saldo Inicial",FluxoCaixa1013151419[[#This Row],[R$ (Valores)]],K1364+FluxoCaixa1013151419[[#This Row],[Valores Receitas / Despesas]])</f>
        <v>21880.930000000008</v>
      </c>
      <c r="L1365" s="5">
        <f>IF(FluxoCaixa1013151419[[#This Row],[Entrada / Saída]]="Saída",FluxoCaixa1013151419[[#This Row],[R$ (Valores)]]*-1,FluxoCaixa1013151419[[#This Row],[R$ (Valores)]])</f>
        <v>0</v>
      </c>
    </row>
    <row r="1366" spans="2:12">
      <c r="B1366" s="48"/>
      <c r="C1366" s="48"/>
      <c r="D1366" s="16"/>
      <c r="E1366" s="48"/>
      <c r="F1366" s="17"/>
      <c r="G1366" s="17"/>
      <c r="H1366" s="17"/>
      <c r="I1366" s="21"/>
      <c r="J1366" s="17"/>
      <c r="K1366" s="20">
        <f>IF(FluxoCaixa1013151419[[#This Row],[Movimento ]]="Saldo Inicial",FluxoCaixa1013151419[[#This Row],[R$ (Valores)]],K1365+FluxoCaixa1013151419[[#This Row],[Valores Receitas / Despesas]])</f>
        <v>21880.930000000008</v>
      </c>
      <c r="L1366" s="5">
        <f>IF(FluxoCaixa1013151419[[#This Row],[Entrada / Saída]]="Saída",FluxoCaixa1013151419[[#This Row],[R$ (Valores)]]*-1,FluxoCaixa1013151419[[#This Row],[R$ (Valores)]])</f>
        <v>0</v>
      </c>
    </row>
    <row r="1367" spans="2:12">
      <c r="B1367" s="48"/>
      <c r="C1367" s="48"/>
      <c r="D1367" s="16"/>
      <c r="E1367" s="48"/>
      <c r="F1367" s="17"/>
      <c r="G1367" s="17"/>
      <c r="H1367" s="17"/>
      <c r="I1367" s="21"/>
      <c r="J1367" s="17"/>
      <c r="K1367" s="20">
        <f>IF(FluxoCaixa1013151419[[#This Row],[Movimento ]]="Saldo Inicial",FluxoCaixa1013151419[[#This Row],[R$ (Valores)]],K1366+FluxoCaixa1013151419[[#This Row],[Valores Receitas / Despesas]])</f>
        <v>21880.930000000008</v>
      </c>
      <c r="L1367" s="5">
        <f>IF(FluxoCaixa1013151419[[#This Row],[Entrada / Saída]]="Saída",FluxoCaixa1013151419[[#This Row],[R$ (Valores)]]*-1,FluxoCaixa1013151419[[#This Row],[R$ (Valores)]])</f>
        <v>0</v>
      </c>
    </row>
    <row r="1368" spans="2:12">
      <c r="B1368" s="48"/>
      <c r="C1368" s="48"/>
      <c r="D1368" s="16"/>
      <c r="E1368" s="48"/>
      <c r="F1368" s="17"/>
      <c r="G1368" s="17"/>
      <c r="H1368" s="17"/>
      <c r="I1368" s="21"/>
      <c r="J1368" s="17"/>
      <c r="K1368" s="20">
        <f>IF(FluxoCaixa1013151419[[#This Row],[Movimento ]]="Saldo Inicial",FluxoCaixa1013151419[[#This Row],[R$ (Valores)]],K1367+FluxoCaixa1013151419[[#This Row],[Valores Receitas / Despesas]])</f>
        <v>21880.930000000008</v>
      </c>
      <c r="L1368" s="5">
        <f>IF(FluxoCaixa1013151419[[#This Row],[Entrada / Saída]]="Saída",FluxoCaixa1013151419[[#This Row],[R$ (Valores)]]*-1,FluxoCaixa1013151419[[#This Row],[R$ (Valores)]])</f>
        <v>0</v>
      </c>
    </row>
    <row r="1369" spans="2:12">
      <c r="B1369" s="48"/>
      <c r="C1369" s="48"/>
      <c r="D1369" s="16"/>
      <c r="E1369" s="48"/>
      <c r="F1369" s="17"/>
      <c r="G1369" s="17"/>
      <c r="H1369" s="17"/>
      <c r="I1369" s="21"/>
      <c r="J1369" s="17"/>
      <c r="K1369" s="20">
        <f>IF(FluxoCaixa1013151419[[#This Row],[Movimento ]]="Saldo Inicial",FluxoCaixa1013151419[[#This Row],[R$ (Valores)]],K1368+FluxoCaixa1013151419[[#This Row],[Valores Receitas / Despesas]])</f>
        <v>21880.930000000008</v>
      </c>
      <c r="L1369" s="5">
        <f>IF(FluxoCaixa1013151419[[#This Row],[Entrada / Saída]]="Saída",FluxoCaixa1013151419[[#This Row],[R$ (Valores)]]*-1,FluxoCaixa1013151419[[#This Row],[R$ (Valores)]])</f>
        <v>0</v>
      </c>
    </row>
    <row r="1370" spans="2:12">
      <c r="B1370" s="48"/>
      <c r="C1370" s="48"/>
      <c r="D1370" s="16"/>
      <c r="E1370" s="48"/>
      <c r="F1370" s="17"/>
      <c r="G1370" s="17"/>
      <c r="H1370" s="17"/>
      <c r="I1370" s="21"/>
      <c r="J1370" s="17"/>
      <c r="K1370" s="20">
        <f>IF(FluxoCaixa1013151419[[#This Row],[Movimento ]]="Saldo Inicial",FluxoCaixa1013151419[[#This Row],[R$ (Valores)]],K1369+FluxoCaixa1013151419[[#This Row],[Valores Receitas / Despesas]])</f>
        <v>21880.930000000008</v>
      </c>
      <c r="L1370" s="5">
        <f>IF(FluxoCaixa1013151419[[#This Row],[Entrada / Saída]]="Saída",FluxoCaixa1013151419[[#This Row],[R$ (Valores)]]*-1,FluxoCaixa1013151419[[#This Row],[R$ (Valores)]])</f>
        <v>0</v>
      </c>
    </row>
    <row r="1371" spans="2:12">
      <c r="B1371" s="48"/>
      <c r="C1371" s="48"/>
      <c r="D1371" s="16"/>
      <c r="E1371" s="48"/>
      <c r="F1371" s="17"/>
      <c r="G1371" s="17"/>
      <c r="H1371" s="17"/>
      <c r="I1371" s="21"/>
      <c r="J1371" s="17"/>
      <c r="K1371" s="20">
        <f>IF(FluxoCaixa1013151419[[#This Row],[Movimento ]]="Saldo Inicial",FluxoCaixa1013151419[[#This Row],[R$ (Valores)]],K1370+FluxoCaixa1013151419[[#This Row],[Valores Receitas / Despesas]])</f>
        <v>21880.930000000008</v>
      </c>
      <c r="L1371" s="5">
        <f>IF(FluxoCaixa1013151419[[#This Row],[Entrada / Saída]]="Saída",FluxoCaixa1013151419[[#This Row],[R$ (Valores)]]*-1,FluxoCaixa1013151419[[#This Row],[R$ (Valores)]])</f>
        <v>0</v>
      </c>
    </row>
    <row r="1372" spans="2:12">
      <c r="B1372" s="48"/>
      <c r="C1372" s="48"/>
      <c r="D1372" s="56"/>
      <c r="E1372" s="52"/>
      <c r="F1372" s="45"/>
      <c r="G1372" s="17"/>
      <c r="H1372" s="17"/>
      <c r="I1372" s="54"/>
      <c r="J1372" s="45"/>
      <c r="K1372" s="47">
        <f>IF(FluxoCaixa1013151419[[#This Row],[Movimento ]]="Saldo Inicial",FluxoCaixa1013151419[[#This Row],[R$ (Valores)]],K1371+FluxoCaixa1013151419[[#This Row],[Valores Receitas / Despesas]])</f>
        <v>21880.930000000008</v>
      </c>
      <c r="L1372" s="53">
        <f>IF(FluxoCaixa1013151419[[#This Row],[Entrada / Saída]]="Saída",FluxoCaixa1013151419[[#This Row],[R$ (Valores)]]*-1,FluxoCaixa1013151419[[#This Row],[R$ (Valores)]])</f>
        <v>0</v>
      </c>
    </row>
    <row r="1373" spans="2:12">
      <c r="B1373" s="48"/>
      <c r="C1373" s="48"/>
      <c r="D1373" s="56"/>
      <c r="E1373" s="52"/>
      <c r="F1373" s="17"/>
      <c r="G1373" s="17"/>
      <c r="H1373" s="17"/>
      <c r="I1373" s="21"/>
      <c r="J1373" s="17"/>
      <c r="K1373" s="20">
        <f>IF(FluxoCaixa1013151419[[#This Row],[Movimento ]]="Saldo Inicial",FluxoCaixa1013151419[[#This Row],[R$ (Valores)]],K1372+FluxoCaixa1013151419[[#This Row],[Valores Receitas / Despesas]])</f>
        <v>21880.930000000008</v>
      </c>
      <c r="L1373" s="5">
        <f>IF(FluxoCaixa1013151419[[#This Row],[Entrada / Saída]]="Saída",FluxoCaixa1013151419[[#This Row],[R$ (Valores)]]*-1,FluxoCaixa1013151419[[#This Row],[R$ (Valores)]])</f>
        <v>0</v>
      </c>
    </row>
    <row r="1374" spans="2:12">
      <c r="B1374" s="48"/>
      <c r="C1374" s="48"/>
      <c r="D1374" s="56"/>
      <c r="E1374" s="52"/>
      <c r="F1374" s="17"/>
      <c r="G1374" s="17"/>
      <c r="H1374" s="17"/>
      <c r="I1374" s="21"/>
      <c r="J1374" s="17"/>
      <c r="K1374" s="20">
        <f>IF(FluxoCaixa1013151419[[#This Row],[Movimento ]]="Saldo Inicial",FluxoCaixa1013151419[[#This Row],[R$ (Valores)]],K1373+FluxoCaixa1013151419[[#This Row],[Valores Receitas / Despesas]])</f>
        <v>21880.930000000008</v>
      </c>
      <c r="L1374" s="5">
        <f>IF(FluxoCaixa1013151419[[#This Row],[Entrada / Saída]]="Saída",FluxoCaixa1013151419[[#This Row],[R$ (Valores)]]*-1,FluxoCaixa1013151419[[#This Row],[R$ (Valores)]])</f>
        <v>0</v>
      </c>
    </row>
    <row r="1375" spans="2:12">
      <c r="B1375" s="48"/>
      <c r="C1375" s="48"/>
      <c r="D1375" s="56"/>
      <c r="E1375" s="52"/>
      <c r="F1375" s="17"/>
      <c r="G1375" s="17"/>
      <c r="H1375" s="17"/>
      <c r="I1375" s="21"/>
      <c r="J1375" s="17"/>
      <c r="K1375" s="20">
        <f>IF(FluxoCaixa1013151419[[#This Row],[Movimento ]]="Saldo Inicial",FluxoCaixa1013151419[[#This Row],[R$ (Valores)]],K1374+FluxoCaixa1013151419[[#This Row],[Valores Receitas / Despesas]])</f>
        <v>21880.930000000008</v>
      </c>
      <c r="L1375" s="5">
        <f>IF(FluxoCaixa1013151419[[#This Row],[Entrada / Saída]]="Saída",FluxoCaixa1013151419[[#This Row],[R$ (Valores)]]*-1,FluxoCaixa1013151419[[#This Row],[R$ (Valores)]])</f>
        <v>0</v>
      </c>
    </row>
    <row r="1376" spans="2:12">
      <c r="B1376" s="48"/>
      <c r="C1376" s="48"/>
      <c r="D1376" s="56"/>
      <c r="E1376" s="52"/>
      <c r="F1376" s="17"/>
      <c r="G1376" s="17"/>
      <c r="H1376" s="17"/>
      <c r="I1376" s="21"/>
      <c r="J1376" s="17"/>
      <c r="K1376" s="20">
        <f>IF(FluxoCaixa1013151419[[#This Row],[Movimento ]]="Saldo Inicial",FluxoCaixa1013151419[[#This Row],[R$ (Valores)]],K1375+FluxoCaixa1013151419[[#This Row],[Valores Receitas / Despesas]])</f>
        <v>21880.930000000008</v>
      </c>
      <c r="L1376" s="5">
        <f>IF(FluxoCaixa1013151419[[#This Row],[Entrada / Saída]]="Saída",FluxoCaixa1013151419[[#This Row],[R$ (Valores)]]*-1,FluxoCaixa1013151419[[#This Row],[R$ (Valores)]])</f>
        <v>0</v>
      </c>
    </row>
    <row r="1377" spans="2:12">
      <c r="B1377" s="48"/>
      <c r="C1377" s="48"/>
      <c r="D1377" s="56"/>
      <c r="E1377" s="52"/>
      <c r="F1377" s="17"/>
      <c r="G1377" s="17"/>
      <c r="H1377" s="17"/>
      <c r="I1377" s="21"/>
      <c r="J1377" s="17"/>
      <c r="K1377" s="20">
        <f>IF(FluxoCaixa1013151419[[#This Row],[Movimento ]]="Saldo Inicial",FluxoCaixa1013151419[[#This Row],[R$ (Valores)]],K1376+FluxoCaixa1013151419[[#This Row],[Valores Receitas / Despesas]])</f>
        <v>21880.930000000008</v>
      </c>
      <c r="L1377" s="5">
        <f>IF(FluxoCaixa1013151419[[#This Row],[Entrada / Saída]]="Saída",FluxoCaixa1013151419[[#This Row],[R$ (Valores)]]*-1,FluxoCaixa1013151419[[#This Row],[R$ (Valores)]])</f>
        <v>0</v>
      </c>
    </row>
    <row r="1378" spans="2:12">
      <c r="B1378" s="48"/>
      <c r="C1378" s="48"/>
      <c r="D1378" s="56"/>
      <c r="E1378" s="52"/>
      <c r="F1378" s="17"/>
      <c r="G1378" s="17"/>
      <c r="H1378" s="17"/>
      <c r="I1378" s="21"/>
      <c r="J1378" s="17"/>
      <c r="K1378" s="20">
        <f>IF(FluxoCaixa1013151419[[#This Row],[Movimento ]]="Saldo Inicial",FluxoCaixa1013151419[[#This Row],[R$ (Valores)]],K1377+FluxoCaixa1013151419[[#This Row],[Valores Receitas / Despesas]])</f>
        <v>21880.930000000008</v>
      </c>
      <c r="L1378" s="5">
        <f>IF(FluxoCaixa1013151419[[#This Row],[Entrada / Saída]]="Saída",FluxoCaixa1013151419[[#This Row],[R$ (Valores)]]*-1,FluxoCaixa1013151419[[#This Row],[R$ (Valores)]])</f>
        <v>0</v>
      </c>
    </row>
    <row r="1379" spans="2:12">
      <c r="B1379" s="48"/>
      <c r="C1379" s="48"/>
      <c r="D1379" s="56"/>
      <c r="E1379" s="52"/>
      <c r="F1379" s="17"/>
      <c r="G1379" s="17"/>
      <c r="H1379" s="17"/>
      <c r="I1379" s="21"/>
      <c r="J1379" s="17"/>
      <c r="K1379" s="20">
        <f>IF(FluxoCaixa1013151419[[#This Row],[Movimento ]]="Saldo Inicial",FluxoCaixa1013151419[[#This Row],[R$ (Valores)]],K1378+FluxoCaixa1013151419[[#This Row],[Valores Receitas / Despesas]])</f>
        <v>21880.930000000008</v>
      </c>
      <c r="L1379" s="5">
        <f>IF(FluxoCaixa1013151419[[#This Row],[Entrada / Saída]]="Saída",FluxoCaixa1013151419[[#This Row],[R$ (Valores)]]*-1,FluxoCaixa1013151419[[#This Row],[R$ (Valores)]])</f>
        <v>0</v>
      </c>
    </row>
    <row r="1380" spans="2:12">
      <c r="B1380" s="48"/>
      <c r="C1380" s="48"/>
      <c r="D1380" s="56"/>
      <c r="E1380" s="52"/>
      <c r="F1380" s="17"/>
      <c r="G1380" s="17"/>
      <c r="H1380" s="17"/>
      <c r="I1380" s="21"/>
      <c r="J1380" s="17"/>
      <c r="K1380" s="20">
        <f>IF(FluxoCaixa1013151419[[#This Row],[Movimento ]]="Saldo Inicial",FluxoCaixa1013151419[[#This Row],[R$ (Valores)]],K1379+FluxoCaixa1013151419[[#This Row],[Valores Receitas / Despesas]])</f>
        <v>21880.930000000008</v>
      </c>
      <c r="L1380" s="5">
        <f>IF(FluxoCaixa1013151419[[#This Row],[Entrada / Saída]]="Saída",FluxoCaixa1013151419[[#This Row],[R$ (Valores)]]*-1,FluxoCaixa1013151419[[#This Row],[R$ (Valores)]])</f>
        <v>0</v>
      </c>
    </row>
    <row r="1381" spans="2:12">
      <c r="B1381" s="48"/>
      <c r="C1381" s="48"/>
      <c r="D1381" s="56"/>
      <c r="E1381" s="52"/>
      <c r="F1381" s="17"/>
      <c r="G1381" s="17"/>
      <c r="H1381" s="17"/>
      <c r="I1381" s="21"/>
      <c r="J1381" s="17"/>
      <c r="K1381" s="20">
        <f>IF(FluxoCaixa1013151419[[#This Row],[Movimento ]]="Saldo Inicial",FluxoCaixa1013151419[[#This Row],[R$ (Valores)]],K1380+FluxoCaixa1013151419[[#This Row],[Valores Receitas / Despesas]])</f>
        <v>21880.930000000008</v>
      </c>
      <c r="L1381" s="5">
        <f>IF(FluxoCaixa1013151419[[#This Row],[Entrada / Saída]]="Saída",FluxoCaixa1013151419[[#This Row],[R$ (Valores)]]*-1,FluxoCaixa1013151419[[#This Row],[R$ (Valores)]])</f>
        <v>0</v>
      </c>
    </row>
    <row r="1382" spans="2:12">
      <c r="B1382" s="48"/>
      <c r="C1382" s="48"/>
      <c r="D1382" s="56"/>
      <c r="E1382" s="52"/>
      <c r="F1382" s="17"/>
      <c r="G1382" s="17"/>
      <c r="H1382" s="17"/>
      <c r="I1382" s="54"/>
      <c r="J1382" s="45"/>
      <c r="K1382" s="47">
        <f>IF(FluxoCaixa1013151419[[#This Row],[Movimento ]]="Saldo Inicial",FluxoCaixa1013151419[[#This Row],[R$ (Valores)]],K1381+FluxoCaixa1013151419[[#This Row],[Valores Receitas / Despesas]])</f>
        <v>21880.930000000008</v>
      </c>
      <c r="L1382" s="53">
        <f>IF(FluxoCaixa1013151419[[#This Row],[Entrada / Saída]]="Saída",FluxoCaixa1013151419[[#This Row],[R$ (Valores)]]*-1,FluxoCaixa1013151419[[#This Row],[R$ (Valores)]])</f>
        <v>0</v>
      </c>
    </row>
    <row r="1383" spans="2:12">
      <c r="B1383" s="48"/>
      <c r="C1383" s="48"/>
      <c r="D1383" s="56"/>
      <c r="E1383" s="52"/>
      <c r="F1383" s="17"/>
      <c r="G1383" s="17"/>
      <c r="H1383" s="17"/>
      <c r="I1383" s="54"/>
      <c r="J1383" s="45"/>
      <c r="K1383" s="47">
        <f>IF(FluxoCaixa1013151419[[#This Row],[Movimento ]]="Saldo Inicial",FluxoCaixa1013151419[[#This Row],[R$ (Valores)]],K1382+FluxoCaixa1013151419[[#This Row],[Valores Receitas / Despesas]])</f>
        <v>21880.930000000008</v>
      </c>
      <c r="L1383" s="53">
        <f>IF(FluxoCaixa1013151419[[#This Row],[Entrada / Saída]]="Saída",FluxoCaixa1013151419[[#This Row],[R$ (Valores)]]*-1,FluxoCaixa1013151419[[#This Row],[R$ (Valores)]])</f>
        <v>0</v>
      </c>
    </row>
    <row r="1384" spans="2:12">
      <c r="B1384" s="48"/>
      <c r="C1384" s="48"/>
      <c r="D1384" s="56"/>
      <c r="E1384" s="52"/>
      <c r="F1384" s="17"/>
      <c r="G1384" s="17"/>
      <c r="H1384" s="17"/>
      <c r="I1384" s="54"/>
      <c r="J1384" s="45"/>
      <c r="K1384" s="47">
        <f>IF(FluxoCaixa1013151419[[#This Row],[Movimento ]]="Saldo Inicial",FluxoCaixa1013151419[[#This Row],[R$ (Valores)]],K1383+FluxoCaixa1013151419[[#This Row],[Valores Receitas / Despesas]])</f>
        <v>21880.930000000008</v>
      </c>
      <c r="L1384" s="53">
        <f>IF(FluxoCaixa1013151419[[#This Row],[Entrada / Saída]]="Saída",FluxoCaixa1013151419[[#This Row],[R$ (Valores)]]*-1,FluxoCaixa1013151419[[#This Row],[R$ (Valores)]])</f>
        <v>0</v>
      </c>
    </row>
    <row r="1385" spans="2:12">
      <c r="B1385" s="48"/>
      <c r="C1385" s="48"/>
      <c r="D1385" s="56"/>
      <c r="E1385" s="52"/>
      <c r="F1385" s="17"/>
      <c r="G1385" s="17"/>
      <c r="H1385" s="17"/>
      <c r="I1385" s="54"/>
      <c r="J1385" s="45"/>
      <c r="K1385" s="47">
        <f>IF(FluxoCaixa1013151419[[#This Row],[Movimento ]]="Saldo Inicial",FluxoCaixa1013151419[[#This Row],[R$ (Valores)]],K1384+FluxoCaixa1013151419[[#This Row],[Valores Receitas / Despesas]])</f>
        <v>21880.930000000008</v>
      </c>
      <c r="L1385" s="53">
        <f>IF(FluxoCaixa1013151419[[#This Row],[Entrada / Saída]]="Saída",FluxoCaixa1013151419[[#This Row],[R$ (Valores)]]*-1,FluxoCaixa1013151419[[#This Row],[R$ (Valores)]])</f>
        <v>0</v>
      </c>
    </row>
    <row r="1386" spans="2:12">
      <c r="B1386" s="48"/>
      <c r="C1386" s="48"/>
      <c r="D1386" s="56"/>
      <c r="E1386" s="52"/>
      <c r="F1386" s="17"/>
      <c r="G1386" s="17"/>
      <c r="H1386" s="17"/>
      <c r="I1386" s="54"/>
      <c r="J1386" s="45"/>
      <c r="K1386" s="47">
        <f>IF(FluxoCaixa1013151419[[#This Row],[Movimento ]]="Saldo Inicial",FluxoCaixa1013151419[[#This Row],[R$ (Valores)]],K1385+FluxoCaixa1013151419[[#This Row],[Valores Receitas / Despesas]])</f>
        <v>21880.930000000008</v>
      </c>
      <c r="L1386" s="53">
        <f>IF(FluxoCaixa1013151419[[#This Row],[Entrada / Saída]]="Saída",FluxoCaixa1013151419[[#This Row],[R$ (Valores)]]*-1,FluxoCaixa1013151419[[#This Row],[R$ (Valores)]])</f>
        <v>0</v>
      </c>
    </row>
    <row r="1387" spans="2:12">
      <c r="B1387" s="48"/>
      <c r="C1387" s="48"/>
      <c r="D1387" s="56"/>
      <c r="E1387" s="52"/>
      <c r="F1387" s="17"/>
      <c r="G1387" s="17"/>
      <c r="H1387" s="17"/>
      <c r="I1387" s="54"/>
      <c r="J1387" s="45"/>
      <c r="K1387" s="47">
        <f>IF(FluxoCaixa1013151419[[#This Row],[Movimento ]]="Saldo Inicial",FluxoCaixa1013151419[[#This Row],[R$ (Valores)]],K1386+FluxoCaixa1013151419[[#This Row],[Valores Receitas / Despesas]])</f>
        <v>21880.930000000008</v>
      </c>
      <c r="L1387" s="53">
        <f>IF(FluxoCaixa1013151419[[#This Row],[Entrada / Saída]]="Saída",FluxoCaixa1013151419[[#This Row],[R$ (Valores)]]*-1,FluxoCaixa1013151419[[#This Row],[R$ (Valores)]])</f>
        <v>0</v>
      </c>
    </row>
    <row r="1388" spans="2:12">
      <c r="B1388" s="48"/>
      <c r="C1388" s="48"/>
      <c r="D1388" s="56"/>
      <c r="E1388" s="52"/>
      <c r="F1388" s="17"/>
      <c r="G1388" s="17"/>
      <c r="H1388" s="17"/>
      <c r="I1388" s="54"/>
      <c r="J1388" s="45"/>
      <c r="K1388" s="47">
        <f>IF(FluxoCaixa1013151419[[#This Row],[Movimento ]]="Saldo Inicial",FluxoCaixa1013151419[[#This Row],[R$ (Valores)]],K1387+FluxoCaixa1013151419[[#This Row],[Valores Receitas / Despesas]])</f>
        <v>21880.930000000008</v>
      </c>
      <c r="L1388" s="53">
        <f>IF(FluxoCaixa1013151419[[#This Row],[Entrada / Saída]]="Saída",FluxoCaixa1013151419[[#This Row],[R$ (Valores)]]*-1,FluxoCaixa1013151419[[#This Row],[R$ (Valores)]])</f>
        <v>0</v>
      </c>
    </row>
    <row r="1389" spans="2:12">
      <c r="B1389" s="48"/>
      <c r="C1389" s="48"/>
      <c r="D1389" s="56"/>
      <c r="E1389" s="52"/>
      <c r="F1389" s="17"/>
      <c r="G1389" s="17"/>
      <c r="H1389" s="17"/>
      <c r="I1389" s="21"/>
      <c r="J1389" s="17"/>
      <c r="K1389" s="20">
        <f>IF(FluxoCaixa1013151419[[#This Row],[Movimento ]]="Saldo Inicial",FluxoCaixa1013151419[[#This Row],[R$ (Valores)]],K1388+FluxoCaixa1013151419[[#This Row],[Valores Receitas / Despesas]])</f>
        <v>21880.930000000008</v>
      </c>
      <c r="L1389" s="5">
        <f>IF(FluxoCaixa1013151419[[#This Row],[Entrada / Saída]]="Saída",FluxoCaixa1013151419[[#This Row],[R$ (Valores)]]*-1,FluxoCaixa1013151419[[#This Row],[R$ (Valores)]])</f>
        <v>0</v>
      </c>
    </row>
    <row r="1390" spans="2:12">
      <c r="B1390" s="48"/>
      <c r="C1390" s="48"/>
      <c r="D1390" s="56"/>
      <c r="E1390" s="52"/>
      <c r="F1390" s="17"/>
      <c r="G1390" s="17"/>
      <c r="H1390" s="17"/>
      <c r="I1390" s="21"/>
      <c r="J1390" s="17"/>
      <c r="K1390" s="20">
        <f>IF(FluxoCaixa1013151419[[#This Row],[Movimento ]]="Saldo Inicial",FluxoCaixa1013151419[[#This Row],[R$ (Valores)]],K1389+FluxoCaixa1013151419[[#This Row],[Valores Receitas / Despesas]])</f>
        <v>21880.930000000008</v>
      </c>
      <c r="L1390" s="5">
        <f>IF(FluxoCaixa1013151419[[#This Row],[Entrada / Saída]]="Saída",FluxoCaixa1013151419[[#This Row],[R$ (Valores)]]*-1,FluxoCaixa1013151419[[#This Row],[R$ (Valores)]])</f>
        <v>0</v>
      </c>
    </row>
    <row r="1391" spans="2:12">
      <c r="B1391" s="48"/>
      <c r="C1391" s="48"/>
      <c r="D1391" s="56"/>
      <c r="E1391" s="52"/>
      <c r="F1391" s="17"/>
      <c r="G1391" s="17"/>
      <c r="H1391" s="17"/>
      <c r="I1391" s="21"/>
      <c r="J1391" s="17"/>
      <c r="K1391" s="20">
        <f>IF(FluxoCaixa1013151419[[#This Row],[Movimento ]]="Saldo Inicial",FluxoCaixa1013151419[[#This Row],[R$ (Valores)]],K1390+FluxoCaixa1013151419[[#This Row],[Valores Receitas / Despesas]])</f>
        <v>21880.930000000008</v>
      </c>
      <c r="L1391" s="5">
        <f>IF(FluxoCaixa1013151419[[#This Row],[Entrada / Saída]]="Saída",FluxoCaixa1013151419[[#This Row],[R$ (Valores)]]*-1,FluxoCaixa1013151419[[#This Row],[R$ (Valores)]])</f>
        <v>0</v>
      </c>
    </row>
    <row r="1392" spans="2:12">
      <c r="B1392" s="48"/>
      <c r="C1392" s="48"/>
      <c r="D1392" s="56"/>
      <c r="E1392" s="52"/>
      <c r="F1392" s="17"/>
      <c r="G1392" s="17"/>
      <c r="H1392" s="17"/>
      <c r="I1392" s="21"/>
      <c r="J1392" s="17"/>
      <c r="K1392" s="20">
        <f>IF(FluxoCaixa1013151419[[#This Row],[Movimento ]]="Saldo Inicial",FluxoCaixa1013151419[[#This Row],[R$ (Valores)]],K1391+FluxoCaixa1013151419[[#This Row],[Valores Receitas / Despesas]])</f>
        <v>21880.930000000008</v>
      </c>
      <c r="L1392" s="5">
        <f>IF(FluxoCaixa1013151419[[#This Row],[Entrada / Saída]]="Saída",FluxoCaixa1013151419[[#This Row],[R$ (Valores)]]*-1,FluxoCaixa1013151419[[#This Row],[R$ (Valores)]])</f>
        <v>0</v>
      </c>
    </row>
    <row r="1393" spans="2:12">
      <c r="B1393" s="48"/>
      <c r="C1393" s="48"/>
      <c r="D1393" s="56"/>
      <c r="E1393" s="52"/>
      <c r="F1393" s="17"/>
      <c r="G1393" s="17"/>
      <c r="H1393" s="17"/>
      <c r="I1393" s="21"/>
      <c r="J1393" s="17"/>
      <c r="K1393" s="20">
        <f>IF(FluxoCaixa1013151419[[#This Row],[Movimento ]]="Saldo Inicial",FluxoCaixa1013151419[[#This Row],[R$ (Valores)]],K1392+FluxoCaixa1013151419[[#This Row],[Valores Receitas / Despesas]])</f>
        <v>21880.930000000008</v>
      </c>
      <c r="L1393" s="5">
        <f>IF(FluxoCaixa1013151419[[#This Row],[Entrada / Saída]]="Saída",FluxoCaixa1013151419[[#This Row],[R$ (Valores)]]*-1,FluxoCaixa1013151419[[#This Row],[R$ (Valores)]])</f>
        <v>0</v>
      </c>
    </row>
    <row r="1394" spans="2:12">
      <c r="B1394" s="48"/>
      <c r="C1394" s="48"/>
      <c r="D1394" s="56"/>
      <c r="E1394" s="52"/>
      <c r="F1394" s="17"/>
      <c r="G1394" s="17"/>
      <c r="H1394" s="17"/>
      <c r="I1394" s="21"/>
      <c r="J1394" s="17"/>
      <c r="K1394" s="20">
        <f>IF(FluxoCaixa1013151419[[#This Row],[Movimento ]]="Saldo Inicial",FluxoCaixa1013151419[[#This Row],[R$ (Valores)]],K1393+FluxoCaixa1013151419[[#This Row],[Valores Receitas / Despesas]])</f>
        <v>21880.930000000008</v>
      </c>
      <c r="L1394" s="5">
        <f>IF(FluxoCaixa1013151419[[#This Row],[Entrada / Saída]]="Saída",FluxoCaixa1013151419[[#This Row],[R$ (Valores)]]*-1,FluxoCaixa1013151419[[#This Row],[R$ (Valores)]])</f>
        <v>0</v>
      </c>
    </row>
    <row r="1395" spans="2:12">
      <c r="B1395" s="48"/>
      <c r="C1395" s="48"/>
      <c r="D1395" s="56"/>
      <c r="E1395" s="52"/>
      <c r="F1395" s="17"/>
      <c r="G1395" s="17"/>
      <c r="H1395" s="17"/>
      <c r="I1395" s="21"/>
      <c r="J1395" s="17"/>
      <c r="K1395" s="20">
        <f>IF(FluxoCaixa1013151419[[#This Row],[Movimento ]]="Saldo Inicial",FluxoCaixa1013151419[[#This Row],[R$ (Valores)]],K1394+FluxoCaixa1013151419[[#This Row],[Valores Receitas / Despesas]])</f>
        <v>21880.930000000008</v>
      </c>
      <c r="L1395" s="5">
        <f>IF(FluxoCaixa1013151419[[#This Row],[Entrada / Saída]]="Saída",FluxoCaixa1013151419[[#This Row],[R$ (Valores)]]*-1,FluxoCaixa1013151419[[#This Row],[R$ (Valores)]])</f>
        <v>0</v>
      </c>
    </row>
    <row r="1396" spans="2:12">
      <c r="B1396" s="48"/>
      <c r="C1396" s="48"/>
      <c r="D1396" s="56"/>
      <c r="E1396" s="52"/>
      <c r="F1396" s="17"/>
      <c r="G1396" s="17"/>
      <c r="H1396" s="17"/>
      <c r="I1396" s="21"/>
      <c r="J1396" s="17"/>
      <c r="K1396" s="20">
        <f>IF(FluxoCaixa1013151419[[#This Row],[Movimento ]]="Saldo Inicial",FluxoCaixa1013151419[[#This Row],[R$ (Valores)]],K1395+FluxoCaixa1013151419[[#This Row],[Valores Receitas / Despesas]])</f>
        <v>21880.930000000008</v>
      </c>
      <c r="L1396" s="5">
        <f>IF(FluxoCaixa1013151419[[#This Row],[Entrada / Saída]]="Saída",FluxoCaixa1013151419[[#This Row],[R$ (Valores)]]*-1,FluxoCaixa1013151419[[#This Row],[R$ (Valores)]])</f>
        <v>0</v>
      </c>
    </row>
    <row r="1397" spans="2:12">
      <c r="B1397" s="48"/>
      <c r="C1397" s="48"/>
      <c r="D1397" s="56"/>
      <c r="E1397" s="52"/>
      <c r="F1397" s="17"/>
      <c r="G1397" s="17"/>
      <c r="H1397" s="17"/>
      <c r="I1397" s="21"/>
      <c r="J1397" s="17"/>
      <c r="K1397" s="20">
        <f>IF(FluxoCaixa1013151419[[#This Row],[Movimento ]]="Saldo Inicial",FluxoCaixa1013151419[[#This Row],[R$ (Valores)]],K1396+FluxoCaixa1013151419[[#This Row],[Valores Receitas / Despesas]])</f>
        <v>21880.930000000008</v>
      </c>
      <c r="L1397" s="5">
        <f>IF(FluxoCaixa1013151419[[#This Row],[Entrada / Saída]]="Saída",FluxoCaixa1013151419[[#This Row],[R$ (Valores)]]*-1,FluxoCaixa1013151419[[#This Row],[R$ (Valores)]])</f>
        <v>0</v>
      </c>
    </row>
    <row r="1398" spans="2:12">
      <c r="B1398" s="48"/>
      <c r="C1398" s="48"/>
      <c r="D1398" s="56"/>
      <c r="E1398" s="52"/>
      <c r="F1398" s="17"/>
      <c r="G1398" s="17"/>
      <c r="H1398" s="17"/>
      <c r="I1398" s="21"/>
      <c r="J1398" s="17"/>
      <c r="K1398" s="20">
        <f>IF(FluxoCaixa1013151419[[#This Row],[Movimento ]]="Saldo Inicial",FluxoCaixa1013151419[[#This Row],[R$ (Valores)]],K1397+FluxoCaixa1013151419[[#This Row],[Valores Receitas / Despesas]])</f>
        <v>21880.930000000008</v>
      </c>
      <c r="L1398" s="5">
        <f>IF(FluxoCaixa1013151419[[#This Row],[Entrada / Saída]]="Saída",FluxoCaixa1013151419[[#This Row],[R$ (Valores)]]*-1,FluxoCaixa1013151419[[#This Row],[R$ (Valores)]])</f>
        <v>0</v>
      </c>
    </row>
    <row r="1399" spans="2:12">
      <c r="B1399" s="48"/>
      <c r="C1399" s="48"/>
      <c r="D1399" s="56"/>
      <c r="E1399" s="52"/>
      <c r="F1399" s="17"/>
      <c r="G1399" s="17"/>
      <c r="H1399" s="17"/>
      <c r="I1399" s="21"/>
      <c r="J1399" s="17"/>
      <c r="K1399" s="20">
        <f>IF(FluxoCaixa1013151419[[#This Row],[Movimento ]]="Saldo Inicial",FluxoCaixa1013151419[[#This Row],[R$ (Valores)]],K1398+FluxoCaixa1013151419[[#This Row],[Valores Receitas / Despesas]])</f>
        <v>21880.930000000008</v>
      </c>
      <c r="L1399" s="5">
        <f>IF(FluxoCaixa1013151419[[#This Row],[Entrada / Saída]]="Saída",FluxoCaixa1013151419[[#This Row],[R$ (Valores)]]*-1,FluxoCaixa1013151419[[#This Row],[R$ (Valores)]])</f>
        <v>0</v>
      </c>
    </row>
    <row r="1400" spans="2:12">
      <c r="B1400" s="48"/>
      <c r="C1400" s="48"/>
      <c r="D1400" s="56"/>
      <c r="E1400" s="52"/>
      <c r="F1400" s="17"/>
      <c r="G1400" s="17"/>
      <c r="H1400" s="17"/>
      <c r="I1400" s="21"/>
      <c r="J1400" s="17"/>
      <c r="K1400" s="20">
        <f>IF(FluxoCaixa1013151419[[#This Row],[Movimento ]]="Saldo Inicial",FluxoCaixa1013151419[[#This Row],[R$ (Valores)]],K1399+FluxoCaixa1013151419[[#This Row],[Valores Receitas / Despesas]])</f>
        <v>21880.930000000008</v>
      </c>
      <c r="L1400" s="5">
        <f>IF(FluxoCaixa1013151419[[#This Row],[Entrada / Saída]]="Saída",FluxoCaixa1013151419[[#This Row],[R$ (Valores)]]*-1,FluxoCaixa1013151419[[#This Row],[R$ (Valores)]])</f>
        <v>0</v>
      </c>
    </row>
    <row r="1401" spans="2:12">
      <c r="B1401" s="48"/>
      <c r="C1401" s="48"/>
      <c r="D1401" s="56"/>
      <c r="E1401" s="52"/>
      <c r="F1401" s="17"/>
      <c r="G1401" s="17"/>
      <c r="H1401" s="17"/>
      <c r="I1401" s="21"/>
      <c r="J1401" s="17"/>
      <c r="K1401" s="20">
        <f>IF(FluxoCaixa1013151419[[#This Row],[Movimento ]]="Saldo Inicial",FluxoCaixa1013151419[[#This Row],[R$ (Valores)]],K1400+FluxoCaixa1013151419[[#This Row],[Valores Receitas / Despesas]])</f>
        <v>21880.930000000008</v>
      </c>
      <c r="L1401" s="5">
        <f>IF(FluxoCaixa1013151419[[#This Row],[Entrada / Saída]]="Saída",FluxoCaixa1013151419[[#This Row],[R$ (Valores)]]*-1,FluxoCaixa1013151419[[#This Row],[R$ (Valores)]])</f>
        <v>0</v>
      </c>
    </row>
    <row r="1402" spans="2:12">
      <c r="B1402" s="48"/>
      <c r="C1402" s="48"/>
      <c r="D1402" s="56"/>
      <c r="E1402" s="52"/>
      <c r="F1402" s="17"/>
      <c r="G1402" s="17"/>
      <c r="H1402" s="17"/>
      <c r="I1402" s="21"/>
      <c r="J1402" s="17"/>
      <c r="K1402" s="20">
        <f>IF(FluxoCaixa1013151419[[#This Row],[Movimento ]]="Saldo Inicial",FluxoCaixa1013151419[[#This Row],[R$ (Valores)]],K1401+FluxoCaixa1013151419[[#This Row],[Valores Receitas / Despesas]])</f>
        <v>21880.930000000008</v>
      </c>
      <c r="L1402" s="5">
        <f>IF(FluxoCaixa1013151419[[#This Row],[Entrada / Saída]]="Saída",FluxoCaixa1013151419[[#This Row],[R$ (Valores)]]*-1,FluxoCaixa1013151419[[#This Row],[R$ (Valores)]])</f>
        <v>0</v>
      </c>
    </row>
    <row r="1403" spans="2:12">
      <c r="B1403" s="48"/>
      <c r="C1403" s="48"/>
      <c r="D1403" s="56"/>
      <c r="E1403" s="52"/>
      <c r="F1403" s="45"/>
      <c r="G1403" s="17"/>
      <c r="H1403" s="17"/>
      <c r="I1403" s="54"/>
      <c r="J1403" s="45"/>
      <c r="K1403" s="47">
        <f>IF(FluxoCaixa1013151419[[#This Row],[Movimento ]]="Saldo Inicial",FluxoCaixa1013151419[[#This Row],[R$ (Valores)]],K1402+FluxoCaixa1013151419[[#This Row],[Valores Receitas / Despesas]])</f>
        <v>21880.930000000008</v>
      </c>
      <c r="L1403" s="53">
        <f>IF(FluxoCaixa1013151419[[#This Row],[Entrada / Saída]]="Saída",FluxoCaixa1013151419[[#This Row],[R$ (Valores)]]*-1,FluxoCaixa1013151419[[#This Row],[R$ (Valores)]])</f>
        <v>0</v>
      </c>
    </row>
    <row r="1404" spans="2:12">
      <c r="B1404" s="48"/>
      <c r="C1404" s="48"/>
      <c r="D1404" s="56"/>
      <c r="E1404" s="52"/>
      <c r="F1404" s="17"/>
      <c r="G1404" s="17"/>
      <c r="H1404" s="17"/>
      <c r="I1404" s="21"/>
      <c r="J1404" s="17"/>
      <c r="K1404" s="20">
        <f>IF(FluxoCaixa1013151419[[#This Row],[Movimento ]]="Saldo Inicial",FluxoCaixa1013151419[[#This Row],[R$ (Valores)]],K1403+FluxoCaixa1013151419[[#This Row],[Valores Receitas / Despesas]])</f>
        <v>21880.930000000008</v>
      </c>
      <c r="L1404" s="5">
        <f>IF(FluxoCaixa1013151419[[#This Row],[Entrada / Saída]]="Saída",FluxoCaixa1013151419[[#This Row],[R$ (Valores)]]*-1,FluxoCaixa1013151419[[#This Row],[R$ (Valores)]])</f>
        <v>0</v>
      </c>
    </row>
    <row r="1405" spans="2:12">
      <c r="B1405" s="48"/>
      <c r="C1405" s="48"/>
      <c r="D1405" s="56"/>
      <c r="E1405" s="52"/>
      <c r="F1405" s="17"/>
      <c r="G1405" s="17"/>
      <c r="H1405" s="17"/>
      <c r="I1405" s="21"/>
      <c r="J1405" s="17"/>
      <c r="K1405" s="20">
        <f>IF(FluxoCaixa1013151419[[#This Row],[Movimento ]]="Saldo Inicial",FluxoCaixa1013151419[[#This Row],[R$ (Valores)]],K1404+FluxoCaixa1013151419[[#This Row],[Valores Receitas / Despesas]])</f>
        <v>21880.930000000008</v>
      </c>
      <c r="L1405" s="5">
        <f>IF(FluxoCaixa1013151419[[#This Row],[Entrada / Saída]]="Saída",FluxoCaixa1013151419[[#This Row],[R$ (Valores)]]*-1,FluxoCaixa1013151419[[#This Row],[R$ (Valores)]])</f>
        <v>0</v>
      </c>
    </row>
    <row r="1406" spans="2:12">
      <c r="B1406" s="48"/>
      <c r="C1406" s="48"/>
      <c r="D1406" s="56"/>
      <c r="E1406" s="52"/>
      <c r="F1406" s="17"/>
      <c r="G1406" s="17"/>
      <c r="H1406" s="17"/>
      <c r="I1406" s="21"/>
      <c r="J1406" s="17"/>
      <c r="K1406" s="20">
        <f>IF(FluxoCaixa1013151419[[#This Row],[Movimento ]]="Saldo Inicial",FluxoCaixa1013151419[[#This Row],[R$ (Valores)]],K1405+FluxoCaixa1013151419[[#This Row],[Valores Receitas / Despesas]])</f>
        <v>21880.930000000008</v>
      </c>
      <c r="L1406" s="5">
        <f>IF(FluxoCaixa1013151419[[#This Row],[Entrada / Saída]]="Saída",FluxoCaixa1013151419[[#This Row],[R$ (Valores)]]*-1,FluxoCaixa1013151419[[#This Row],[R$ (Valores)]])</f>
        <v>0</v>
      </c>
    </row>
    <row r="1407" spans="2:12">
      <c r="B1407" s="48"/>
      <c r="C1407" s="48"/>
      <c r="D1407" s="56"/>
      <c r="E1407" s="52"/>
      <c r="F1407" s="17"/>
      <c r="G1407" s="17"/>
      <c r="H1407" s="17"/>
      <c r="I1407" s="21"/>
      <c r="J1407" s="17"/>
      <c r="K1407" s="20">
        <f>IF(FluxoCaixa1013151419[[#This Row],[Movimento ]]="Saldo Inicial",FluxoCaixa1013151419[[#This Row],[R$ (Valores)]],K1406+FluxoCaixa1013151419[[#This Row],[Valores Receitas / Despesas]])</f>
        <v>21880.930000000008</v>
      </c>
      <c r="L1407" s="5">
        <f>IF(FluxoCaixa1013151419[[#This Row],[Entrada / Saída]]="Saída",FluxoCaixa1013151419[[#This Row],[R$ (Valores)]]*-1,FluxoCaixa1013151419[[#This Row],[R$ (Valores)]])</f>
        <v>0</v>
      </c>
    </row>
    <row r="1408" spans="2:12">
      <c r="B1408" s="48"/>
      <c r="C1408" s="48"/>
      <c r="D1408" s="56"/>
      <c r="E1408" s="52"/>
      <c r="F1408" s="17"/>
      <c r="G1408" s="17"/>
      <c r="H1408" s="17"/>
      <c r="I1408" s="21"/>
      <c r="J1408" s="17"/>
      <c r="K1408" s="20">
        <f>IF(FluxoCaixa1013151419[[#This Row],[Movimento ]]="Saldo Inicial",FluxoCaixa1013151419[[#This Row],[R$ (Valores)]],K1407+FluxoCaixa1013151419[[#This Row],[Valores Receitas / Despesas]])</f>
        <v>21880.930000000008</v>
      </c>
      <c r="L1408" s="5">
        <f>IF(FluxoCaixa1013151419[[#This Row],[Entrada / Saída]]="Saída",FluxoCaixa1013151419[[#This Row],[R$ (Valores)]]*-1,FluxoCaixa1013151419[[#This Row],[R$ (Valores)]])</f>
        <v>0</v>
      </c>
    </row>
    <row r="1409" spans="2:12">
      <c r="B1409" s="48"/>
      <c r="C1409" s="48"/>
      <c r="D1409" s="56"/>
      <c r="E1409" s="52"/>
      <c r="F1409" s="17"/>
      <c r="G1409" s="17"/>
      <c r="H1409" s="17"/>
      <c r="I1409" s="21"/>
      <c r="J1409" s="17"/>
      <c r="K1409" s="20">
        <f>IF(FluxoCaixa1013151419[[#This Row],[Movimento ]]="Saldo Inicial",FluxoCaixa1013151419[[#This Row],[R$ (Valores)]],K1408+FluxoCaixa1013151419[[#This Row],[Valores Receitas / Despesas]])</f>
        <v>21880.930000000008</v>
      </c>
      <c r="L1409" s="5">
        <f>IF(FluxoCaixa1013151419[[#This Row],[Entrada / Saída]]="Saída",FluxoCaixa1013151419[[#This Row],[R$ (Valores)]]*-1,FluxoCaixa1013151419[[#This Row],[R$ (Valores)]])</f>
        <v>0</v>
      </c>
    </row>
    <row r="1410" spans="2:12">
      <c r="B1410" s="48"/>
      <c r="C1410" s="48"/>
      <c r="D1410" s="56"/>
      <c r="E1410" s="52"/>
      <c r="F1410" s="17"/>
      <c r="G1410" s="17"/>
      <c r="H1410" s="17"/>
      <c r="I1410" s="21"/>
      <c r="J1410" s="17"/>
      <c r="K1410" s="20">
        <f>IF(FluxoCaixa1013151419[[#This Row],[Movimento ]]="Saldo Inicial",FluxoCaixa1013151419[[#This Row],[R$ (Valores)]],K1409+FluxoCaixa1013151419[[#This Row],[Valores Receitas / Despesas]])</f>
        <v>21880.930000000008</v>
      </c>
      <c r="L1410" s="5">
        <f>IF(FluxoCaixa1013151419[[#This Row],[Entrada / Saída]]="Saída",FluxoCaixa1013151419[[#This Row],[R$ (Valores)]]*-1,FluxoCaixa1013151419[[#This Row],[R$ (Valores)]])</f>
        <v>0</v>
      </c>
    </row>
    <row r="1411" spans="2:12">
      <c r="B1411" s="48"/>
      <c r="C1411" s="48"/>
      <c r="D1411" s="16"/>
      <c r="E1411" s="48"/>
      <c r="F1411" s="17"/>
      <c r="G1411" s="17"/>
      <c r="H1411" s="17"/>
      <c r="I1411" s="21"/>
      <c r="J1411" s="17"/>
      <c r="K1411" s="20">
        <f>IF(FluxoCaixa1013151419[[#This Row],[Movimento ]]="Saldo Inicial",FluxoCaixa1013151419[[#This Row],[R$ (Valores)]],K1410+FluxoCaixa1013151419[[#This Row],[Valores Receitas / Despesas]])</f>
        <v>21880.930000000008</v>
      </c>
      <c r="L1411" s="5">
        <f>IF(FluxoCaixa1013151419[[#This Row],[Entrada / Saída]]="Saída",FluxoCaixa1013151419[[#This Row],[R$ (Valores)]]*-1,FluxoCaixa1013151419[[#This Row],[R$ (Valores)]])</f>
        <v>0</v>
      </c>
    </row>
    <row r="1412" spans="2:12">
      <c r="B1412" s="48"/>
      <c r="C1412" s="48"/>
      <c r="D1412" s="16"/>
      <c r="E1412" s="48"/>
      <c r="F1412" s="17"/>
      <c r="G1412" s="17"/>
      <c r="H1412" s="17"/>
      <c r="I1412" s="21"/>
      <c r="J1412" s="17"/>
      <c r="K1412" s="20">
        <f>IF(FluxoCaixa1013151419[[#This Row],[Movimento ]]="Saldo Inicial",FluxoCaixa1013151419[[#This Row],[R$ (Valores)]],K1411+FluxoCaixa1013151419[[#This Row],[Valores Receitas / Despesas]])</f>
        <v>21880.930000000008</v>
      </c>
      <c r="L1412" s="5">
        <f>IF(FluxoCaixa1013151419[[#This Row],[Entrada / Saída]]="Saída",FluxoCaixa1013151419[[#This Row],[R$ (Valores)]]*-1,FluxoCaixa1013151419[[#This Row],[R$ (Valores)]])</f>
        <v>0</v>
      </c>
    </row>
    <row r="1413" spans="2:12">
      <c r="B1413" s="48"/>
      <c r="C1413" s="48"/>
      <c r="D1413" s="16"/>
      <c r="E1413" s="48"/>
      <c r="F1413" s="17"/>
      <c r="G1413" s="17"/>
      <c r="H1413" s="17"/>
      <c r="I1413" s="21"/>
      <c r="J1413" s="17"/>
      <c r="K1413" s="20">
        <f>IF(FluxoCaixa1013151419[[#This Row],[Movimento ]]="Saldo Inicial",FluxoCaixa1013151419[[#This Row],[R$ (Valores)]],K1412+FluxoCaixa1013151419[[#This Row],[Valores Receitas / Despesas]])</f>
        <v>21880.930000000008</v>
      </c>
      <c r="L1413" s="5">
        <f>IF(FluxoCaixa1013151419[[#This Row],[Entrada / Saída]]="Saída",FluxoCaixa1013151419[[#This Row],[R$ (Valores)]]*-1,FluxoCaixa1013151419[[#This Row],[R$ (Valores)]])</f>
        <v>0</v>
      </c>
    </row>
    <row r="1414" spans="2:12">
      <c r="B1414" s="48"/>
      <c r="C1414" s="48"/>
      <c r="D1414" s="16"/>
      <c r="E1414" s="48"/>
      <c r="F1414" s="17"/>
      <c r="G1414" s="17"/>
      <c r="H1414" s="17"/>
      <c r="I1414" s="21"/>
      <c r="J1414" s="17"/>
      <c r="K1414" s="20">
        <f>IF(FluxoCaixa1013151419[[#This Row],[Movimento ]]="Saldo Inicial",FluxoCaixa1013151419[[#This Row],[R$ (Valores)]],K1413+FluxoCaixa1013151419[[#This Row],[Valores Receitas / Despesas]])</f>
        <v>21880.930000000008</v>
      </c>
      <c r="L1414" s="5">
        <f>IF(FluxoCaixa1013151419[[#This Row],[Entrada / Saída]]="Saída",FluxoCaixa1013151419[[#This Row],[R$ (Valores)]]*-1,FluxoCaixa1013151419[[#This Row],[R$ (Valores)]])</f>
        <v>0</v>
      </c>
    </row>
    <row r="1415" spans="2:12">
      <c r="B1415" s="48"/>
      <c r="C1415" s="48"/>
      <c r="D1415" s="16"/>
      <c r="E1415" s="48"/>
      <c r="F1415" s="17"/>
      <c r="G1415" s="17"/>
      <c r="H1415" s="17"/>
      <c r="I1415" s="21"/>
      <c r="J1415" s="17"/>
      <c r="K1415" s="20">
        <f>IF(FluxoCaixa1013151419[[#This Row],[Movimento ]]="Saldo Inicial",FluxoCaixa1013151419[[#This Row],[R$ (Valores)]],K1414+FluxoCaixa1013151419[[#This Row],[Valores Receitas / Despesas]])</f>
        <v>21880.930000000008</v>
      </c>
      <c r="L1415" s="5">
        <f>IF(FluxoCaixa1013151419[[#This Row],[Entrada / Saída]]="Saída",FluxoCaixa1013151419[[#This Row],[R$ (Valores)]]*-1,FluxoCaixa1013151419[[#This Row],[R$ (Valores)]])</f>
        <v>0</v>
      </c>
    </row>
    <row r="1416" spans="2:12">
      <c r="B1416" s="48"/>
      <c r="C1416" s="48"/>
      <c r="D1416" s="16"/>
      <c r="E1416" s="48"/>
      <c r="F1416" s="17"/>
      <c r="G1416" s="17"/>
      <c r="H1416" s="17"/>
      <c r="I1416" s="21"/>
      <c r="J1416" s="17"/>
      <c r="K1416" s="20">
        <f>IF(FluxoCaixa1013151419[[#This Row],[Movimento ]]="Saldo Inicial",FluxoCaixa1013151419[[#This Row],[R$ (Valores)]],K1415+FluxoCaixa1013151419[[#This Row],[Valores Receitas / Despesas]])</f>
        <v>21880.930000000008</v>
      </c>
      <c r="L1416" s="5">
        <f>IF(FluxoCaixa1013151419[[#This Row],[Entrada / Saída]]="Saída",FluxoCaixa1013151419[[#This Row],[R$ (Valores)]]*-1,FluxoCaixa1013151419[[#This Row],[R$ (Valores)]])</f>
        <v>0</v>
      </c>
    </row>
    <row r="1417" spans="2:12">
      <c r="B1417" s="48"/>
      <c r="C1417" s="48"/>
      <c r="D1417" s="16"/>
      <c r="E1417" s="48"/>
      <c r="F1417" s="17"/>
      <c r="G1417" s="17"/>
      <c r="H1417" s="17"/>
      <c r="I1417" s="21"/>
      <c r="J1417" s="17"/>
      <c r="K1417" s="20">
        <f>IF(FluxoCaixa1013151419[[#This Row],[Movimento ]]="Saldo Inicial",FluxoCaixa1013151419[[#This Row],[R$ (Valores)]],K1416+FluxoCaixa1013151419[[#This Row],[Valores Receitas / Despesas]])</f>
        <v>21880.930000000008</v>
      </c>
      <c r="L1417" s="5">
        <f>IF(FluxoCaixa1013151419[[#This Row],[Entrada / Saída]]="Saída",FluxoCaixa1013151419[[#This Row],[R$ (Valores)]]*-1,FluxoCaixa1013151419[[#This Row],[R$ (Valores)]])</f>
        <v>0</v>
      </c>
    </row>
    <row r="1418" spans="2:12">
      <c r="B1418" s="48"/>
      <c r="C1418" s="48"/>
      <c r="D1418" s="16"/>
      <c r="E1418" s="48"/>
      <c r="F1418" s="17"/>
      <c r="G1418" s="17"/>
      <c r="H1418" s="17"/>
      <c r="I1418" s="21"/>
      <c r="J1418" s="17"/>
      <c r="K1418" s="20">
        <f>IF(FluxoCaixa1013151419[[#This Row],[Movimento ]]="Saldo Inicial",FluxoCaixa1013151419[[#This Row],[R$ (Valores)]],K1417+FluxoCaixa1013151419[[#This Row],[Valores Receitas / Despesas]])</f>
        <v>21880.930000000008</v>
      </c>
      <c r="L1418" s="5">
        <f>IF(FluxoCaixa1013151419[[#This Row],[Entrada / Saída]]="Saída",FluxoCaixa1013151419[[#This Row],[R$ (Valores)]]*-1,FluxoCaixa1013151419[[#This Row],[R$ (Valores)]])</f>
        <v>0</v>
      </c>
    </row>
    <row r="1419" spans="2:12">
      <c r="B1419" s="48"/>
      <c r="C1419" s="48"/>
      <c r="D1419" s="56"/>
      <c r="E1419" s="52"/>
      <c r="F1419" s="45"/>
      <c r="G1419" s="45"/>
      <c r="H1419" s="17"/>
      <c r="I1419" s="54"/>
      <c r="J1419" s="45"/>
      <c r="K1419" s="47">
        <f>IF(FluxoCaixa1013151419[[#This Row],[Movimento ]]="Saldo Inicial",FluxoCaixa1013151419[[#This Row],[R$ (Valores)]],K1418+FluxoCaixa1013151419[[#This Row],[Valores Receitas / Despesas]])</f>
        <v>21880.930000000008</v>
      </c>
      <c r="L1419" s="53">
        <f>IF(FluxoCaixa1013151419[[#This Row],[Entrada / Saída]]="Saída",FluxoCaixa1013151419[[#This Row],[R$ (Valores)]]*-1,FluxoCaixa1013151419[[#This Row],[R$ (Valores)]])</f>
        <v>0</v>
      </c>
    </row>
    <row r="1420" spans="2:12">
      <c r="B1420" s="48"/>
      <c r="C1420" s="48"/>
      <c r="D1420" s="56"/>
      <c r="E1420" s="52"/>
      <c r="F1420" s="17"/>
      <c r="G1420" s="17"/>
      <c r="H1420" s="17"/>
      <c r="I1420" s="21"/>
      <c r="J1420" s="17"/>
      <c r="K1420" s="20">
        <f>IF(FluxoCaixa1013151419[[#This Row],[Movimento ]]="Saldo Inicial",FluxoCaixa1013151419[[#This Row],[R$ (Valores)]],K1419+FluxoCaixa1013151419[[#This Row],[Valores Receitas / Despesas]])</f>
        <v>21880.930000000008</v>
      </c>
      <c r="L1420" s="5">
        <f>IF(FluxoCaixa1013151419[[#This Row],[Entrada / Saída]]="Saída",FluxoCaixa1013151419[[#This Row],[R$ (Valores)]]*-1,FluxoCaixa1013151419[[#This Row],[R$ (Valores)]])</f>
        <v>0</v>
      </c>
    </row>
    <row r="1421" spans="2:12">
      <c r="B1421" s="48"/>
      <c r="C1421" s="48"/>
      <c r="D1421" s="56"/>
      <c r="E1421" s="52"/>
      <c r="F1421" s="17"/>
      <c r="G1421" s="17"/>
      <c r="H1421" s="17"/>
      <c r="I1421" s="21"/>
      <c r="J1421" s="17"/>
      <c r="K1421" s="20">
        <f>IF(FluxoCaixa1013151419[[#This Row],[Movimento ]]="Saldo Inicial",FluxoCaixa1013151419[[#This Row],[R$ (Valores)]],K1420+FluxoCaixa1013151419[[#This Row],[Valores Receitas / Despesas]])</f>
        <v>21880.930000000008</v>
      </c>
      <c r="L1421" s="5">
        <f>IF(FluxoCaixa1013151419[[#This Row],[Entrada / Saída]]="Saída",FluxoCaixa1013151419[[#This Row],[R$ (Valores)]]*-1,FluxoCaixa1013151419[[#This Row],[R$ (Valores)]])</f>
        <v>0</v>
      </c>
    </row>
    <row r="1422" spans="2:12">
      <c r="B1422" s="48"/>
      <c r="C1422" s="48"/>
      <c r="D1422" s="56"/>
      <c r="E1422" s="52"/>
      <c r="F1422" s="17"/>
      <c r="G1422" s="17"/>
      <c r="H1422" s="17"/>
      <c r="I1422" s="21"/>
      <c r="J1422" s="17"/>
      <c r="K1422" s="20">
        <f>IF(FluxoCaixa1013151419[[#This Row],[Movimento ]]="Saldo Inicial",FluxoCaixa1013151419[[#This Row],[R$ (Valores)]],K1421+FluxoCaixa1013151419[[#This Row],[Valores Receitas / Despesas]])</f>
        <v>21880.930000000008</v>
      </c>
      <c r="L1422" s="5">
        <f>IF(FluxoCaixa1013151419[[#This Row],[Entrada / Saída]]="Saída",FluxoCaixa1013151419[[#This Row],[R$ (Valores)]]*-1,FluxoCaixa1013151419[[#This Row],[R$ (Valores)]])</f>
        <v>0</v>
      </c>
    </row>
    <row r="1423" spans="2:12">
      <c r="B1423" s="48"/>
      <c r="C1423" s="48"/>
      <c r="D1423" s="56"/>
      <c r="E1423" s="52"/>
      <c r="F1423" s="17"/>
      <c r="G1423" s="17"/>
      <c r="H1423" s="17"/>
      <c r="I1423" s="21"/>
      <c r="J1423" s="17"/>
      <c r="K1423" s="20">
        <f>IF(FluxoCaixa1013151419[[#This Row],[Movimento ]]="Saldo Inicial",FluxoCaixa1013151419[[#This Row],[R$ (Valores)]],K1422+FluxoCaixa1013151419[[#This Row],[Valores Receitas / Despesas]])</f>
        <v>21880.930000000008</v>
      </c>
      <c r="L1423" s="5">
        <f>IF(FluxoCaixa1013151419[[#This Row],[Entrada / Saída]]="Saída",FluxoCaixa1013151419[[#This Row],[R$ (Valores)]]*-1,FluxoCaixa1013151419[[#This Row],[R$ (Valores)]])</f>
        <v>0</v>
      </c>
    </row>
    <row r="1424" spans="2:12">
      <c r="B1424" s="48"/>
      <c r="C1424" s="48"/>
      <c r="D1424" s="56"/>
      <c r="E1424" s="52"/>
      <c r="F1424" s="17"/>
      <c r="G1424" s="17"/>
      <c r="H1424" s="17"/>
      <c r="I1424" s="21"/>
      <c r="J1424" s="17"/>
      <c r="K1424" s="20">
        <f>IF(FluxoCaixa1013151419[[#This Row],[Movimento ]]="Saldo Inicial",FluxoCaixa1013151419[[#This Row],[R$ (Valores)]],K1423+FluxoCaixa1013151419[[#This Row],[Valores Receitas / Despesas]])</f>
        <v>21880.930000000008</v>
      </c>
      <c r="L1424" s="5">
        <f>IF(FluxoCaixa1013151419[[#This Row],[Entrada / Saída]]="Saída",FluxoCaixa1013151419[[#This Row],[R$ (Valores)]]*-1,FluxoCaixa1013151419[[#This Row],[R$ (Valores)]])</f>
        <v>0</v>
      </c>
    </row>
    <row r="1425" spans="2:12">
      <c r="B1425" s="48"/>
      <c r="C1425" s="48"/>
      <c r="D1425" s="56"/>
      <c r="E1425" s="52"/>
      <c r="F1425" s="17"/>
      <c r="G1425" s="17"/>
      <c r="H1425" s="17"/>
      <c r="I1425" s="21"/>
      <c r="J1425" s="17"/>
      <c r="K1425" s="20">
        <f>IF(FluxoCaixa1013151419[[#This Row],[Movimento ]]="Saldo Inicial",FluxoCaixa1013151419[[#This Row],[R$ (Valores)]],K1424+FluxoCaixa1013151419[[#This Row],[Valores Receitas / Despesas]])</f>
        <v>21880.930000000008</v>
      </c>
      <c r="L1425" s="5">
        <f>IF(FluxoCaixa1013151419[[#This Row],[Entrada / Saída]]="Saída",FluxoCaixa1013151419[[#This Row],[R$ (Valores)]]*-1,FluxoCaixa1013151419[[#This Row],[R$ (Valores)]])</f>
        <v>0</v>
      </c>
    </row>
    <row r="1426" spans="2:12">
      <c r="B1426" s="48"/>
      <c r="C1426" s="48"/>
      <c r="D1426" s="56"/>
      <c r="E1426" s="52"/>
      <c r="F1426" s="45"/>
      <c r="G1426" s="17"/>
      <c r="H1426" s="17"/>
      <c r="I1426" s="54"/>
      <c r="J1426" s="45"/>
      <c r="K1426" s="47">
        <f>IF(FluxoCaixa1013151419[[#This Row],[Movimento ]]="Saldo Inicial",FluxoCaixa1013151419[[#This Row],[R$ (Valores)]],K1425+FluxoCaixa1013151419[[#This Row],[Valores Receitas / Despesas]])</f>
        <v>21880.930000000008</v>
      </c>
      <c r="L1426" s="53">
        <f>IF(FluxoCaixa1013151419[[#This Row],[Entrada / Saída]]="Saída",FluxoCaixa1013151419[[#This Row],[R$ (Valores)]]*-1,FluxoCaixa1013151419[[#This Row],[R$ (Valores)]])</f>
        <v>0</v>
      </c>
    </row>
    <row r="1427" spans="2:12">
      <c r="B1427" s="48"/>
      <c r="C1427" s="48"/>
      <c r="D1427" s="56"/>
      <c r="E1427" s="52"/>
      <c r="F1427" s="17"/>
      <c r="G1427" s="17"/>
      <c r="H1427" s="17"/>
      <c r="I1427" s="21"/>
      <c r="J1427" s="17"/>
      <c r="K1427" s="20">
        <f>IF(FluxoCaixa1013151419[[#This Row],[Movimento ]]="Saldo Inicial",FluxoCaixa1013151419[[#This Row],[R$ (Valores)]],K1426+FluxoCaixa1013151419[[#This Row],[Valores Receitas / Despesas]])</f>
        <v>21880.930000000008</v>
      </c>
      <c r="L1427" s="5">
        <f>IF(FluxoCaixa1013151419[[#This Row],[Entrada / Saída]]="Saída",FluxoCaixa1013151419[[#This Row],[R$ (Valores)]]*-1,FluxoCaixa1013151419[[#This Row],[R$ (Valores)]])</f>
        <v>0</v>
      </c>
    </row>
    <row r="1428" spans="2:12">
      <c r="B1428" s="48"/>
      <c r="C1428" s="48"/>
      <c r="D1428" s="56"/>
      <c r="E1428" s="52"/>
      <c r="F1428" s="17"/>
      <c r="G1428" s="17"/>
      <c r="H1428" s="17"/>
      <c r="I1428" s="21"/>
      <c r="J1428" s="17"/>
      <c r="K1428" s="20">
        <f>IF(FluxoCaixa1013151419[[#This Row],[Movimento ]]="Saldo Inicial",FluxoCaixa1013151419[[#This Row],[R$ (Valores)]],K1427+FluxoCaixa1013151419[[#This Row],[Valores Receitas / Despesas]])</f>
        <v>21880.930000000008</v>
      </c>
      <c r="L1428" s="5">
        <f>IF(FluxoCaixa1013151419[[#This Row],[Entrada / Saída]]="Saída",FluxoCaixa1013151419[[#This Row],[R$ (Valores)]]*-1,FluxoCaixa1013151419[[#This Row],[R$ (Valores)]])</f>
        <v>0</v>
      </c>
    </row>
    <row r="1429" spans="2:12">
      <c r="B1429" s="48"/>
      <c r="C1429" s="48"/>
      <c r="D1429" s="56"/>
      <c r="E1429" s="52"/>
      <c r="F1429" s="17"/>
      <c r="G1429" s="17"/>
      <c r="H1429" s="17"/>
      <c r="I1429" s="21"/>
      <c r="J1429" s="17"/>
      <c r="K1429" s="20">
        <f>IF(FluxoCaixa1013151419[[#This Row],[Movimento ]]="Saldo Inicial",FluxoCaixa1013151419[[#This Row],[R$ (Valores)]],K1428+FluxoCaixa1013151419[[#This Row],[Valores Receitas / Despesas]])</f>
        <v>21880.930000000008</v>
      </c>
      <c r="L1429" s="5">
        <f>IF(FluxoCaixa1013151419[[#This Row],[Entrada / Saída]]="Saída",FluxoCaixa1013151419[[#This Row],[R$ (Valores)]]*-1,FluxoCaixa1013151419[[#This Row],[R$ (Valores)]])</f>
        <v>0</v>
      </c>
    </row>
    <row r="1430" spans="2:12">
      <c r="B1430" s="48"/>
      <c r="C1430" s="48"/>
      <c r="D1430" s="56"/>
      <c r="E1430" s="52"/>
      <c r="F1430" s="17"/>
      <c r="G1430" s="17"/>
      <c r="H1430" s="17"/>
      <c r="I1430" s="21"/>
      <c r="J1430" s="17"/>
      <c r="K1430" s="20">
        <f>IF(FluxoCaixa1013151419[[#This Row],[Movimento ]]="Saldo Inicial",FluxoCaixa1013151419[[#This Row],[R$ (Valores)]],K1429+FluxoCaixa1013151419[[#This Row],[Valores Receitas / Despesas]])</f>
        <v>21880.930000000008</v>
      </c>
      <c r="L1430" s="5">
        <f>IF(FluxoCaixa1013151419[[#This Row],[Entrada / Saída]]="Saída",FluxoCaixa1013151419[[#This Row],[R$ (Valores)]]*-1,FluxoCaixa1013151419[[#This Row],[R$ (Valores)]])</f>
        <v>0</v>
      </c>
    </row>
    <row r="1431" spans="2:12">
      <c r="B1431" s="48"/>
      <c r="C1431" s="48"/>
      <c r="D1431" s="56"/>
      <c r="E1431" s="52"/>
      <c r="F1431" s="17"/>
      <c r="G1431" s="17"/>
      <c r="H1431" s="17"/>
      <c r="I1431" s="21"/>
      <c r="J1431" s="17"/>
      <c r="K1431" s="20">
        <f>IF(FluxoCaixa1013151419[[#This Row],[Movimento ]]="Saldo Inicial",FluxoCaixa1013151419[[#This Row],[R$ (Valores)]],K1430+FluxoCaixa1013151419[[#This Row],[Valores Receitas / Despesas]])</f>
        <v>21880.930000000008</v>
      </c>
      <c r="L1431" s="5">
        <f>IF(FluxoCaixa1013151419[[#This Row],[Entrada / Saída]]="Saída",FluxoCaixa1013151419[[#This Row],[R$ (Valores)]]*-1,FluxoCaixa1013151419[[#This Row],[R$ (Valores)]])</f>
        <v>0</v>
      </c>
    </row>
    <row r="1432" spans="2:12">
      <c r="B1432" s="48"/>
      <c r="C1432" s="48"/>
      <c r="D1432" s="16"/>
      <c r="E1432" s="48"/>
      <c r="F1432" s="17"/>
      <c r="G1432" s="17"/>
      <c r="H1432" s="17"/>
      <c r="I1432" s="21"/>
      <c r="J1432" s="17"/>
      <c r="K1432" s="20">
        <f>IF(FluxoCaixa1013151419[[#This Row],[Movimento ]]="Saldo Inicial",FluxoCaixa1013151419[[#This Row],[R$ (Valores)]],K1431+FluxoCaixa1013151419[[#This Row],[Valores Receitas / Despesas]])</f>
        <v>21880.930000000008</v>
      </c>
      <c r="L1432" s="5">
        <f>IF(FluxoCaixa1013151419[[#This Row],[Entrada / Saída]]="Saída",FluxoCaixa1013151419[[#This Row],[R$ (Valores)]]*-1,FluxoCaixa1013151419[[#This Row],[R$ (Valores)]])</f>
        <v>0</v>
      </c>
    </row>
    <row r="1433" spans="2:12">
      <c r="B1433" s="48"/>
      <c r="C1433" s="48"/>
      <c r="D1433" s="16"/>
      <c r="E1433" s="48"/>
      <c r="F1433" s="17"/>
      <c r="G1433" s="17"/>
      <c r="H1433" s="17"/>
      <c r="I1433" s="21"/>
      <c r="J1433" s="17"/>
      <c r="K1433" s="20">
        <f>IF(FluxoCaixa1013151419[[#This Row],[Movimento ]]="Saldo Inicial",FluxoCaixa1013151419[[#This Row],[R$ (Valores)]],K1432+FluxoCaixa1013151419[[#This Row],[Valores Receitas / Despesas]])</f>
        <v>21880.930000000008</v>
      </c>
      <c r="L1433" s="5">
        <f>IF(FluxoCaixa1013151419[[#This Row],[Entrada / Saída]]="Saída",FluxoCaixa1013151419[[#This Row],[R$ (Valores)]]*-1,FluxoCaixa1013151419[[#This Row],[R$ (Valores)]])</f>
        <v>0</v>
      </c>
    </row>
    <row r="1434" spans="2:12">
      <c r="B1434" s="48"/>
      <c r="C1434" s="48"/>
      <c r="D1434" s="16"/>
      <c r="E1434" s="48"/>
      <c r="F1434" s="17"/>
      <c r="G1434" s="17"/>
      <c r="H1434" s="17"/>
      <c r="I1434" s="21"/>
      <c r="J1434" s="17"/>
      <c r="K1434" s="20">
        <f>IF(FluxoCaixa1013151419[[#This Row],[Movimento ]]="Saldo Inicial",FluxoCaixa1013151419[[#This Row],[R$ (Valores)]],K1433+FluxoCaixa1013151419[[#This Row],[Valores Receitas / Despesas]])</f>
        <v>21880.930000000008</v>
      </c>
      <c r="L1434" s="5">
        <f>IF(FluxoCaixa1013151419[[#This Row],[Entrada / Saída]]="Saída",FluxoCaixa1013151419[[#This Row],[R$ (Valores)]]*-1,FluxoCaixa1013151419[[#This Row],[R$ (Valores)]])</f>
        <v>0</v>
      </c>
    </row>
    <row r="1435" spans="2:12">
      <c r="B1435" s="48"/>
      <c r="C1435" s="48"/>
      <c r="D1435" s="16"/>
      <c r="E1435" s="48"/>
      <c r="F1435" s="17"/>
      <c r="G1435" s="17"/>
      <c r="H1435" s="17"/>
      <c r="I1435" s="21"/>
      <c r="J1435" s="17"/>
      <c r="K1435" s="20">
        <f>IF(FluxoCaixa1013151419[[#This Row],[Movimento ]]="Saldo Inicial",FluxoCaixa1013151419[[#This Row],[R$ (Valores)]],K1434+FluxoCaixa1013151419[[#This Row],[Valores Receitas / Despesas]])</f>
        <v>21880.930000000008</v>
      </c>
      <c r="L1435" s="5">
        <f>IF(FluxoCaixa1013151419[[#This Row],[Entrada / Saída]]="Saída",FluxoCaixa1013151419[[#This Row],[R$ (Valores)]]*-1,FluxoCaixa1013151419[[#This Row],[R$ (Valores)]])</f>
        <v>0</v>
      </c>
    </row>
    <row r="1436" spans="2:12">
      <c r="B1436" s="48"/>
      <c r="C1436" s="48"/>
      <c r="D1436" s="16"/>
      <c r="E1436" s="48"/>
      <c r="F1436" s="17"/>
      <c r="G1436" s="17"/>
      <c r="H1436" s="17"/>
      <c r="I1436" s="21"/>
      <c r="J1436" s="17"/>
      <c r="K1436" s="20">
        <f>IF(FluxoCaixa1013151419[[#This Row],[Movimento ]]="Saldo Inicial",FluxoCaixa1013151419[[#This Row],[R$ (Valores)]],K1435+FluxoCaixa1013151419[[#This Row],[Valores Receitas / Despesas]])</f>
        <v>21880.930000000008</v>
      </c>
      <c r="L1436" s="5">
        <f>IF(FluxoCaixa1013151419[[#This Row],[Entrada / Saída]]="Saída",FluxoCaixa1013151419[[#This Row],[R$ (Valores)]]*-1,FluxoCaixa1013151419[[#This Row],[R$ (Valores)]])</f>
        <v>0</v>
      </c>
    </row>
    <row r="1437" spans="2:12">
      <c r="B1437" s="48"/>
      <c r="C1437" s="48"/>
      <c r="D1437" s="16"/>
      <c r="E1437" s="48"/>
      <c r="F1437" s="17"/>
      <c r="G1437" s="17"/>
      <c r="H1437" s="17"/>
      <c r="I1437" s="21"/>
      <c r="J1437" s="17"/>
      <c r="K1437" s="20">
        <f>IF(FluxoCaixa1013151419[[#This Row],[Movimento ]]="Saldo Inicial",FluxoCaixa1013151419[[#This Row],[R$ (Valores)]],K1436+FluxoCaixa1013151419[[#This Row],[Valores Receitas / Despesas]])</f>
        <v>21880.930000000008</v>
      </c>
      <c r="L1437" s="5">
        <f>IF(FluxoCaixa1013151419[[#This Row],[Entrada / Saída]]="Saída",FluxoCaixa1013151419[[#This Row],[R$ (Valores)]]*-1,FluxoCaixa1013151419[[#This Row],[R$ (Valores)]])</f>
        <v>0</v>
      </c>
    </row>
    <row r="1438" spans="2:12">
      <c r="B1438" s="48"/>
      <c r="C1438" s="48"/>
      <c r="D1438" s="16"/>
      <c r="E1438" s="48"/>
      <c r="F1438" s="17"/>
      <c r="G1438" s="17"/>
      <c r="H1438" s="17"/>
      <c r="I1438" s="21"/>
      <c r="J1438" s="17"/>
      <c r="K1438" s="20">
        <f>IF(FluxoCaixa1013151419[[#This Row],[Movimento ]]="Saldo Inicial",FluxoCaixa1013151419[[#This Row],[R$ (Valores)]],K1437+FluxoCaixa1013151419[[#This Row],[Valores Receitas / Despesas]])</f>
        <v>21880.930000000008</v>
      </c>
      <c r="L1438" s="5">
        <f>IF(FluxoCaixa1013151419[[#This Row],[Entrada / Saída]]="Saída",FluxoCaixa1013151419[[#This Row],[R$ (Valores)]]*-1,FluxoCaixa1013151419[[#This Row],[R$ (Valores)]])</f>
        <v>0</v>
      </c>
    </row>
    <row r="1439" spans="2:12">
      <c r="B1439" s="48"/>
      <c r="C1439" s="48"/>
      <c r="D1439" s="16"/>
      <c r="E1439" s="48"/>
      <c r="F1439" s="17"/>
      <c r="G1439" s="17"/>
      <c r="H1439" s="17"/>
      <c r="I1439" s="21"/>
      <c r="J1439" s="17"/>
      <c r="K1439" s="20">
        <f>IF(FluxoCaixa1013151419[[#This Row],[Movimento ]]="Saldo Inicial",FluxoCaixa1013151419[[#This Row],[R$ (Valores)]],K1438+FluxoCaixa1013151419[[#This Row],[Valores Receitas / Despesas]])</f>
        <v>21880.930000000008</v>
      </c>
      <c r="L1439" s="5">
        <f>IF(FluxoCaixa1013151419[[#This Row],[Entrada / Saída]]="Saída",FluxoCaixa1013151419[[#This Row],[R$ (Valores)]]*-1,FluxoCaixa1013151419[[#This Row],[R$ (Valores)]])</f>
        <v>0</v>
      </c>
    </row>
    <row r="1440" spans="2:12">
      <c r="B1440" s="48"/>
      <c r="C1440" s="48"/>
      <c r="D1440" s="56"/>
      <c r="E1440" s="52"/>
      <c r="F1440" s="17"/>
      <c r="G1440" s="17"/>
      <c r="H1440" s="17"/>
      <c r="I1440" s="54"/>
      <c r="J1440" s="45"/>
      <c r="K1440" s="47">
        <f>IF(FluxoCaixa1013151419[[#This Row],[Movimento ]]="Saldo Inicial",FluxoCaixa1013151419[[#This Row],[R$ (Valores)]],K1439+FluxoCaixa1013151419[[#This Row],[Valores Receitas / Despesas]])</f>
        <v>21880.930000000008</v>
      </c>
      <c r="L1440" s="53">
        <f>IF(FluxoCaixa1013151419[[#This Row],[Entrada / Saída]]="Saída",FluxoCaixa1013151419[[#This Row],[R$ (Valores)]]*-1,FluxoCaixa1013151419[[#This Row],[R$ (Valores)]])</f>
        <v>0</v>
      </c>
    </row>
    <row r="1441" spans="2:12">
      <c r="B1441" s="48"/>
      <c r="C1441" s="48"/>
      <c r="D1441" s="56"/>
      <c r="E1441" s="52"/>
      <c r="F1441" s="17"/>
      <c r="G1441" s="17"/>
      <c r="H1441" s="17"/>
      <c r="I1441" s="21"/>
      <c r="J1441" s="17"/>
      <c r="K1441" s="20">
        <f>IF(FluxoCaixa1013151419[[#This Row],[Movimento ]]="Saldo Inicial",FluxoCaixa1013151419[[#This Row],[R$ (Valores)]],K1440+FluxoCaixa1013151419[[#This Row],[Valores Receitas / Despesas]])</f>
        <v>21880.930000000008</v>
      </c>
      <c r="L1441" s="5">
        <f>IF(FluxoCaixa1013151419[[#This Row],[Entrada / Saída]]="Saída",FluxoCaixa1013151419[[#This Row],[R$ (Valores)]]*-1,FluxoCaixa1013151419[[#This Row],[R$ (Valores)]])</f>
        <v>0</v>
      </c>
    </row>
    <row r="1442" spans="2:12">
      <c r="B1442" s="48"/>
      <c r="C1442" s="48"/>
      <c r="D1442" s="56"/>
      <c r="E1442" s="52"/>
      <c r="F1442" s="17"/>
      <c r="G1442" s="17"/>
      <c r="H1442" s="17"/>
      <c r="I1442" s="21"/>
      <c r="J1442" s="17"/>
      <c r="K1442" s="20">
        <f>IF(FluxoCaixa1013151419[[#This Row],[Movimento ]]="Saldo Inicial",FluxoCaixa1013151419[[#This Row],[R$ (Valores)]],K1441+FluxoCaixa1013151419[[#This Row],[Valores Receitas / Despesas]])</f>
        <v>21880.930000000008</v>
      </c>
      <c r="L1442" s="5">
        <f>IF(FluxoCaixa1013151419[[#This Row],[Entrada / Saída]]="Saída",FluxoCaixa1013151419[[#This Row],[R$ (Valores)]]*-1,FluxoCaixa1013151419[[#This Row],[R$ (Valores)]])</f>
        <v>0</v>
      </c>
    </row>
    <row r="1443" spans="2:12">
      <c r="B1443" s="48"/>
      <c r="C1443" s="48"/>
      <c r="D1443" s="56"/>
      <c r="E1443" s="52"/>
      <c r="F1443" s="17"/>
      <c r="G1443" s="17"/>
      <c r="H1443" s="17"/>
      <c r="I1443" s="21"/>
      <c r="J1443" s="17"/>
      <c r="K1443" s="20">
        <f>IF(FluxoCaixa1013151419[[#This Row],[Movimento ]]="Saldo Inicial",FluxoCaixa1013151419[[#This Row],[R$ (Valores)]],K1442+FluxoCaixa1013151419[[#This Row],[Valores Receitas / Despesas]])</f>
        <v>21880.930000000008</v>
      </c>
      <c r="L1443" s="5">
        <f>IF(FluxoCaixa1013151419[[#This Row],[Entrada / Saída]]="Saída",FluxoCaixa1013151419[[#This Row],[R$ (Valores)]]*-1,FluxoCaixa1013151419[[#This Row],[R$ (Valores)]])</f>
        <v>0</v>
      </c>
    </row>
    <row r="1444" spans="2:12">
      <c r="B1444" s="48"/>
      <c r="C1444" s="48"/>
      <c r="D1444" s="56"/>
      <c r="E1444" s="52"/>
      <c r="F1444" s="17"/>
      <c r="G1444" s="17"/>
      <c r="H1444" s="17"/>
      <c r="I1444" s="21"/>
      <c r="J1444" s="17"/>
      <c r="K1444" s="20">
        <f>IF(FluxoCaixa1013151419[[#This Row],[Movimento ]]="Saldo Inicial",FluxoCaixa1013151419[[#This Row],[R$ (Valores)]],K1443+FluxoCaixa1013151419[[#This Row],[Valores Receitas / Despesas]])</f>
        <v>21880.930000000008</v>
      </c>
      <c r="L1444" s="5">
        <f>IF(FluxoCaixa1013151419[[#This Row],[Entrada / Saída]]="Saída",FluxoCaixa1013151419[[#This Row],[R$ (Valores)]]*-1,FluxoCaixa1013151419[[#This Row],[R$ (Valores)]])</f>
        <v>0</v>
      </c>
    </row>
    <row r="1445" spans="2:12">
      <c r="B1445" s="48"/>
      <c r="C1445" s="48"/>
      <c r="D1445" s="56"/>
      <c r="E1445" s="52"/>
      <c r="F1445" s="17"/>
      <c r="G1445" s="17"/>
      <c r="H1445" s="17"/>
      <c r="I1445" s="21"/>
      <c r="J1445" s="17"/>
      <c r="K1445" s="20">
        <f>IF(FluxoCaixa1013151419[[#This Row],[Movimento ]]="Saldo Inicial",FluxoCaixa1013151419[[#This Row],[R$ (Valores)]],K1444+FluxoCaixa1013151419[[#This Row],[Valores Receitas / Despesas]])</f>
        <v>21880.930000000008</v>
      </c>
      <c r="L1445" s="5">
        <f>IF(FluxoCaixa1013151419[[#This Row],[Entrada / Saída]]="Saída",FluxoCaixa1013151419[[#This Row],[R$ (Valores)]]*-1,FluxoCaixa1013151419[[#This Row],[R$ (Valores)]])</f>
        <v>0</v>
      </c>
    </row>
    <row r="1446" spans="2:12">
      <c r="B1446" s="48"/>
      <c r="C1446" s="48"/>
      <c r="D1446" s="56"/>
      <c r="E1446" s="52"/>
      <c r="F1446" s="17"/>
      <c r="G1446" s="17"/>
      <c r="H1446" s="17"/>
      <c r="I1446" s="21"/>
      <c r="J1446" s="17"/>
      <c r="K1446" s="20">
        <f>IF(FluxoCaixa1013151419[[#This Row],[Movimento ]]="Saldo Inicial",FluxoCaixa1013151419[[#This Row],[R$ (Valores)]],K1445+FluxoCaixa1013151419[[#This Row],[Valores Receitas / Despesas]])</f>
        <v>21880.930000000008</v>
      </c>
      <c r="L1446" s="5">
        <f>IF(FluxoCaixa1013151419[[#This Row],[Entrada / Saída]]="Saída",FluxoCaixa1013151419[[#This Row],[R$ (Valores)]]*-1,FluxoCaixa1013151419[[#This Row],[R$ (Valores)]])</f>
        <v>0</v>
      </c>
    </row>
    <row r="1447" spans="2:12">
      <c r="B1447" s="48"/>
      <c r="C1447" s="48"/>
      <c r="D1447" s="56"/>
      <c r="E1447" s="52"/>
      <c r="F1447" s="17"/>
      <c r="G1447" s="17"/>
      <c r="H1447" s="17"/>
      <c r="I1447" s="21"/>
      <c r="J1447" s="17"/>
      <c r="K1447" s="20">
        <f>IF(FluxoCaixa1013151419[[#This Row],[Movimento ]]="Saldo Inicial",FluxoCaixa1013151419[[#This Row],[R$ (Valores)]],K1446+FluxoCaixa1013151419[[#This Row],[Valores Receitas / Despesas]])</f>
        <v>21880.930000000008</v>
      </c>
      <c r="L1447" s="5">
        <f>IF(FluxoCaixa1013151419[[#This Row],[Entrada / Saída]]="Saída",FluxoCaixa1013151419[[#This Row],[R$ (Valores)]]*-1,FluxoCaixa1013151419[[#This Row],[R$ (Valores)]])</f>
        <v>0</v>
      </c>
    </row>
    <row r="1448" spans="2:12">
      <c r="B1448" s="48"/>
      <c r="C1448" s="48"/>
      <c r="D1448" s="56"/>
      <c r="E1448" s="52"/>
      <c r="F1448" s="17"/>
      <c r="G1448" s="17"/>
      <c r="H1448" s="17"/>
      <c r="I1448" s="21"/>
      <c r="J1448" s="17"/>
      <c r="K1448" s="20">
        <f>IF(FluxoCaixa1013151419[[#This Row],[Movimento ]]="Saldo Inicial",FluxoCaixa1013151419[[#This Row],[R$ (Valores)]],K1447+FluxoCaixa1013151419[[#This Row],[Valores Receitas / Despesas]])</f>
        <v>21880.930000000008</v>
      </c>
      <c r="L1448" s="5">
        <f>IF(FluxoCaixa1013151419[[#This Row],[Entrada / Saída]]="Saída",FluxoCaixa1013151419[[#This Row],[R$ (Valores)]]*-1,FluxoCaixa1013151419[[#This Row],[R$ (Valores)]])</f>
        <v>0</v>
      </c>
    </row>
    <row r="1449" spans="2:12">
      <c r="B1449" s="48"/>
      <c r="C1449" s="48"/>
      <c r="D1449" s="56"/>
      <c r="E1449" s="52"/>
      <c r="F1449" s="17"/>
      <c r="G1449" s="17"/>
      <c r="H1449" s="17"/>
      <c r="I1449" s="21"/>
      <c r="J1449" s="17"/>
      <c r="K1449" s="20">
        <f>IF(FluxoCaixa1013151419[[#This Row],[Movimento ]]="Saldo Inicial",FluxoCaixa1013151419[[#This Row],[R$ (Valores)]],K1448+FluxoCaixa1013151419[[#This Row],[Valores Receitas / Despesas]])</f>
        <v>21880.930000000008</v>
      </c>
      <c r="L1449" s="5">
        <f>IF(FluxoCaixa1013151419[[#This Row],[Entrada / Saída]]="Saída",FluxoCaixa1013151419[[#This Row],[R$ (Valores)]]*-1,FluxoCaixa1013151419[[#This Row],[R$ (Valores)]])</f>
        <v>0</v>
      </c>
    </row>
    <row r="1450" spans="2:12">
      <c r="B1450" s="48"/>
      <c r="C1450" s="48"/>
      <c r="D1450" s="56"/>
      <c r="E1450" s="52"/>
      <c r="F1450" s="45"/>
      <c r="G1450" s="17"/>
      <c r="H1450" s="17"/>
      <c r="I1450" s="54"/>
      <c r="J1450" s="45"/>
      <c r="K1450" s="47">
        <f>IF(FluxoCaixa1013151419[[#This Row],[Movimento ]]="Saldo Inicial",FluxoCaixa1013151419[[#This Row],[R$ (Valores)]],K1449+FluxoCaixa1013151419[[#This Row],[Valores Receitas / Despesas]])</f>
        <v>21880.930000000008</v>
      </c>
      <c r="L1450" s="53">
        <f>IF(FluxoCaixa1013151419[[#This Row],[Entrada / Saída]]="Saída",FluxoCaixa1013151419[[#This Row],[R$ (Valores)]]*-1,FluxoCaixa1013151419[[#This Row],[R$ (Valores)]])</f>
        <v>0</v>
      </c>
    </row>
    <row r="1451" spans="2:12">
      <c r="B1451" s="48"/>
      <c r="C1451" s="48"/>
      <c r="D1451" s="56"/>
      <c r="E1451" s="52"/>
      <c r="F1451" s="17"/>
      <c r="G1451" s="17"/>
      <c r="H1451" s="17"/>
      <c r="I1451" s="21"/>
      <c r="J1451" s="17"/>
      <c r="K1451" s="20">
        <f>IF(FluxoCaixa1013151419[[#This Row],[Movimento ]]="Saldo Inicial",FluxoCaixa1013151419[[#This Row],[R$ (Valores)]],K1450+FluxoCaixa1013151419[[#This Row],[Valores Receitas / Despesas]])</f>
        <v>21880.930000000008</v>
      </c>
      <c r="L1451" s="5">
        <f>IF(FluxoCaixa1013151419[[#This Row],[Entrada / Saída]]="Saída",FluxoCaixa1013151419[[#This Row],[R$ (Valores)]]*-1,FluxoCaixa1013151419[[#This Row],[R$ (Valores)]])</f>
        <v>0</v>
      </c>
    </row>
    <row r="1452" spans="2:12">
      <c r="B1452" s="48"/>
      <c r="C1452" s="48"/>
      <c r="D1452" s="56"/>
      <c r="E1452" s="52"/>
      <c r="F1452" s="17"/>
      <c r="G1452" s="17"/>
      <c r="H1452" s="17"/>
      <c r="I1452" s="21"/>
      <c r="J1452" s="17"/>
      <c r="K1452" s="20">
        <f>IF(FluxoCaixa1013151419[[#This Row],[Movimento ]]="Saldo Inicial",FluxoCaixa1013151419[[#This Row],[R$ (Valores)]],K1451+FluxoCaixa1013151419[[#This Row],[Valores Receitas / Despesas]])</f>
        <v>21880.930000000008</v>
      </c>
      <c r="L1452" s="5">
        <f>IF(FluxoCaixa1013151419[[#This Row],[Entrada / Saída]]="Saída",FluxoCaixa1013151419[[#This Row],[R$ (Valores)]]*-1,FluxoCaixa1013151419[[#This Row],[R$ (Valores)]])</f>
        <v>0</v>
      </c>
    </row>
    <row r="1453" spans="2:12">
      <c r="B1453" s="48"/>
      <c r="C1453" s="48"/>
      <c r="D1453" s="56"/>
      <c r="E1453" s="52"/>
      <c r="F1453" s="17"/>
      <c r="G1453" s="17"/>
      <c r="H1453" s="17"/>
      <c r="I1453" s="21"/>
      <c r="J1453" s="17"/>
      <c r="K1453" s="20">
        <f>IF(FluxoCaixa1013151419[[#This Row],[Movimento ]]="Saldo Inicial",FluxoCaixa1013151419[[#This Row],[R$ (Valores)]],K1452+FluxoCaixa1013151419[[#This Row],[Valores Receitas / Despesas]])</f>
        <v>21880.930000000008</v>
      </c>
      <c r="L1453" s="5">
        <f>IF(FluxoCaixa1013151419[[#This Row],[Entrada / Saída]]="Saída",FluxoCaixa1013151419[[#This Row],[R$ (Valores)]]*-1,FluxoCaixa1013151419[[#This Row],[R$ (Valores)]])</f>
        <v>0</v>
      </c>
    </row>
    <row r="1454" spans="2:12">
      <c r="B1454" s="48"/>
      <c r="C1454" s="48"/>
      <c r="D1454" s="56"/>
      <c r="E1454" s="52"/>
      <c r="F1454" s="17"/>
      <c r="G1454" s="17"/>
      <c r="H1454" s="17"/>
      <c r="I1454" s="21"/>
      <c r="J1454" s="17"/>
      <c r="K1454" s="20">
        <f>IF(FluxoCaixa1013151419[[#This Row],[Movimento ]]="Saldo Inicial",FluxoCaixa1013151419[[#This Row],[R$ (Valores)]],K1453+FluxoCaixa1013151419[[#This Row],[Valores Receitas / Despesas]])</f>
        <v>21880.930000000008</v>
      </c>
      <c r="L1454" s="5">
        <f>IF(FluxoCaixa1013151419[[#This Row],[Entrada / Saída]]="Saída",FluxoCaixa1013151419[[#This Row],[R$ (Valores)]]*-1,FluxoCaixa1013151419[[#This Row],[R$ (Valores)]])</f>
        <v>0</v>
      </c>
    </row>
    <row r="1455" spans="2:12">
      <c r="B1455" s="48"/>
      <c r="C1455" s="48"/>
      <c r="D1455" s="56"/>
      <c r="E1455" s="52"/>
      <c r="F1455" s="17"/>
      <c r="G1455" s="17"/>
      <c r="H1455" s="17"/>
      <c r="I1455" s="21"/>
      <c r="J1455" s="17"/>
      <c r="K1455" s="20">
        <f>IF(FluxoCaixa1013151419[[#This Row],[Movimento ]]="Saldo Inicial",FluxoCaixa1013151419[[#This Row],[R$ (Valores)]],K1454+FluxoCaixa1013151419[[#This Row],[Valores Receitas / Despesas]])</f>
        <v>21880.930000000008</v>
      </c>
      <c r="L1455" s="5">
        <f>IF(FluxoCaixa1013151419[[#This Row],[Entrada / Saída]]="Saída",FluxoCaixa1013151419[[#This Row],[R$ (Valores)]]*-1,FluxoCaixa1013151419[[#This Row],[R$ (Valores)]])</f>
        <v>0</v>
      </c>
    </row>
    <row r="1456" spans="2:12">
      <c r="B1456" s="48"/>
      <c r="C1456" s="48"/>
      <c r="D1456" s="56"/>
      <c r="E1456" s="52"/>
      <c r="F1456" s="17"/>
      <c r="G1456" s="17"/>
      <c r="H1456" s="17"/>
      <c r="I1456" s="21"/>
      <c r="J1456" s="17"/>
      <c r="K1456" s="20">
        <f>IF(FluxoCaixa1013151419[[#This Row],[Movimento ]]="Saldo Inicial",FluxoCaixa1013151419[[#This Row],[R$ (Valores)]],K1455+FluxoCaixa1013151419[[#This Row],[Valores Receitas / Despesas]])</f>
        <v>21880.930000000008</v>
      </c>
      <c r="L1456" s="5">
        <f>IF(FluxoCaixa1013151419[[#This Row],[Entrada / Saída]]="Saída",FluxoCaixa1013151419[[#This Row],[R$ (Valores)]]*-1,FluxoCaixa1013151419[[#This Row],[R$ (Valores)]])</f>
        <v>0</v>
      </c>
    </row>
    <row r="1457" spans="2:12">
      <c r="B1457" s="48"/>
      <c r="C1457" s="48"/>
      <c r="D1457" s="56"/>
      <c r="E1457" s="52"/>
      <c r="F1457" s="17"/>
      <c r="G1457" s="45"/>
      <c r="H1457" s="17"/>
      <c r="I1457" s="21"/>
      <c r="J1457" s="17"/>
      <c r="K1457" s="20">
        <f>IF(FluxoCaixa1013151419[[#This Row],[Movimento ]]="Saldo Inicial",FluxoCaixa1013151419[[#This Row],[R$ (Valores)]],K1456+FluxoCaixa1013151419[[#This Row],[Valores Receitas / Despesas]])</f>
        <v>21880.930000000008</v>
      </c>
      <c r="L1457" s="5">
        <f>IF(FluxoCaixa1013151419[[#This Row],[Entrada / Saída]]="Saída",FluxoCaixa1013151419[[#This Row],[R$ (Valores)]]*-1,FluxoCaixa1013151419[[#This Row],[R$ (Valores)]])</f>
        <v>0</v>
      </c>
    </row>
    <row r="1458" spans="2:12">
      <c r="B1458" s="48"/>
      <c r="C1458" s="48"/>
      <c r="D1458" s="56"/>
      <c r="E1458" s="52"/>
      <c r="F1458" s="45"/>
      <c r="G1458" s="17"/>
      <c r="H1458" s="17"/>
      <c r="I1458" s="54"/>
      <c r="J1458" s="45"/>
      <c r="K1458" s="47">
        <f>IF(FluxoCaixa1013151419[[#This Row],[Movimento ]]="Saldo Inicial",FluxoCaixa1013151419[[#This Row],[R$ (Valores)]],K1457+FluxoCaixa1013151419[[#This Row],[Valores Receitas / Despesas]])</f>
        <v>21880.930000000008</v>
      </c>
      <c r="L1458" s="53">
        <f>IF(FluxoCaixa1013151419[[#This Row],[Entrada / Saída]]="Saída",FluxoCaixa1013151419[[#This Row],[R$ (Valores)]]*-1,FluxoCaixa1013151419[[#This Row],[R$ (Valores)]])</f>
        <v>0</v>
      </c>
    </row>
    <row r="1459" spans="2:12">
      <c r="B1459" s="48"/>
      <c r="C1459" s="48"/>
      <c r="D1459" s="56"/>
      <c r="E1459" s="52"/>
      <c r="F1459" s="17"/>
      <c r="G1459" s="17"/>
      <c r="H1459" s="17"/>
      <c r="I1459" s="21"/>
      <c r="J1459" s="17"/>
      <c r="K1459" s="20">
        <f>IF(FluxoCaixa1013151419[[#This Row],[Movimento ]]="Saldo Inicial",FluxoCaixa1013151419[[#This Row],[R$ (Valores)]],K1458+FluxoCaixa1013151419[[#This Row],[Valores Receitas / Despesas]])</f>
        <v>21880.930000000008</v>
      </c>
      <c r="L1459" s="5">
        <f>IF(FluxoCaixa1013151419[[#This Row],[Entrada / Saída]]="Saída",FluxoCaixa1013151419[[#This Row],[R$ (Valores)]]*-1,FluxoCaixa1013151419[[#This Row],[R$ (Valores)]])</f>
        <v>0</v>
      </c>
    </row>
    <row r="1460" spans="2:12">
      <c r="B1460" s="48"/>
      <c r="C1460" s="48"/>
      <c r="D1460" s="56"/>
      <c r="E1460" s="52"/>
      <c r="F1460" s="17"/>
      <c r="G1460" s="17"/>
      <c r="H1460" s="17"/>
      <c r="I1460" s="21"/>
      <c r="J1460" s="17"/>
      <c r="K1460" s="20">
        <f>IF(FluxoCaixa1013151419[[#This Row],[Movimento ]]="Saldo Inicial",FluxoCaixa1013151419[[#This Row],[R$ (Valores)]],K1459+FluxoCaixa1013151419[[#This Row],[Valores Receitas / Despesas]])</f>
        <v>21880.930000000008</v>
      </c>
      <c r="L1460" s="5">
        <f>IF(FluxoCaixa1013151419[[#This Row],[Entrada / Saída]]="Saída",FluxoCaixa1013151419[[#This Row],[R$ (Valores)]]*-1,FluxoCaixa1013151419[[#This Row],[R$ (Valores)]])</f>
        <v>0</v>
      </c>
    </row>
    <row r="1461" spans="2:12">
      <c r="B1461" s="48"/>
      <c r="C1461" s="48"/>
      <c r="D1461" s="56"/>
      <c r="E1461" s="52"/>
      <c r="F1461" s="17"/>
      <c r="G1461" s="17"/>
      <c r="H1461" s="17"/>
      <c r="I1461" s="21"/>
      <c r="J1461" s="17"/>
      <c r="K1461" s="20">
        <f>IF(FluxoCaixa1013151419[[#This Row],[Movimento ]]="Saldo Inicial",FluxoCaixa1013151419[[#This Row],[R$ (Valores)]],K1460+FluxoCaixa1013151419[[#This Row],[Valores Receitas / Despesas]])</f>
        <v>21880.930000000008</v>
      </c>
      <c r="L1461" s="5">
        <f>IF(FluxoCaixa1013151419[[#This Row],[Entrada / Saída]]="Saída",FluxoCaixa1013151419[[#This Row],[R$ (Valores)]]*-1,FluxoCaixa1013151419[[#This Row],[R$ (Valores)]])</f>
        <v>0</v>
      </c>
    </row>
    <row r="1462" spans="2:12">
      <c r="B1462" s="48"/>
      <c r="C1462" s="48"/>
      <c r="D1462" s="56"/>
      <c r="E1462" s="52"/>
      <c r="F1462" s="17"/>
      <c r="G1462" s="17"/>
      <c r="H1462" s="17"/>
      <c r="I1462" s="21"/>
      <c r="J1462" s="17"/>
      <c r="K1462" s="20">
        <f>IF(FluxoCaixa1013151419[[#This Row],[Movimento ]]="Saldo Inicial",FluxoCaixa1013151419[[#This Row],[R$ (Valores)]],K1461+FluxoCaixa1013151419[[#This Row],[Valores Receitas / Despesas]])</f>
        <v>21880.930000000008</v>
      </c>
      <c r="L1462" s="5">
        <f>IF(FluxoCaixa1013151419[[#This Row],[Entrada / Saída]]="Saída",FluxoCaixa1013151419[[#This Row],[R$ (Valores)]]*-1,FluxoCaixa1013151419[[#This Row],[R$ (Valores)]])</f>
        <v>0</v>
      </c>
    </row>
    <row r="1463" spans="2:12">
      <c r="B1463" s="48"/>
      <c r="C1463" s="48"/>
      <c r="D1463" s="56"/>
      <c r="E1463" s="52"/>
      <c r="F1463" s="17"/>
      <c r="G1463" s="17"/>
      <c r="H1463" s="17"/>
      <c r="I1463" s="21"/>
      <c r="J1463" s="17"/>
      <c r="K1463" s="20">
        <f>IF(FluxoCaixa1013151419[[#This Row],[Movimento ]]="Saldo Inicial",FluxoCaixa1013151419[[#This Row],[R$ (Valores)]],K1462+FluxoCaixa1013151419[[#This Row],[Valores Receitas / Despesas]])</f>
        <v>21880.930000000008</v>
      </c>
      <c r="L1463" s="5">
        <f>IF(FluxoCaixa1013151419[[#This Row],[Entrada / Saída]]="Saída",FluxoCaixa1013151419[[#This Row],[R$ (Valores)]]*-1,FluxoCaixa1013151419[[#This Row],[R$ (Valores)]])</f>
        <v>0</v>
      </c>
    </row>
    <row r="1464" spans="2:12">
      <c r="B1464" s="48"/>
      <c r="C1464" s="48"/>
      <c r="D1464" s="56"/>
      <c r="E1464" s="52"/>
      <c r="F1464" s="17"/>
      <c r="G1464" s="17"/>
      <c r="H1464" s="17"/>
      <c r="I1464" s="21"/>
      <c r="J1464" s="17"/>
      <c r="K1464" s="20">
        <f>IF(FluxoCaixa1013151419[[#This Row],[Movimento ]]="Saldo Inicial",FluxoCaixa1013151419[[#This Row],[R$ (Valores)]],K1463+FluxoCaixa1013151419[[#This Row],[Valores Receitas / Despesas]])</f>
        <v>21880.930000000008</v>
      </c>
      <c r="L1464" s="5">
        <f>IF(FluxoCaixa1013151419[[#This Row],[Entrada / Saída]]="Saída",FluxoCaixa1013151419[[#This Row],[R$ (Valores)]]*-1,FluxoCaixa1013151419[[#This Row],[R$ (Valores)]])</f>
        <v>0</v>
      </c>
    </row>
    <row r="1465" spans="2:12">
      <c r="B1465" s="48"/>
      <c r="C1465" s="48"/>
      <c r="D1465" s="16"/>
      <c r="E1465" s="48"/>
      <c r="F1465" s="17"/>
      <c r="G1465" s="17"/>
      <c r="H1465" s="17"/>
      <c r="I1465" s="21"/>
      <c r="J1465" s="17"/>
      <c r="K1465" s="20">
        <f>IF(FluxoCaixa1013151419[[#This Row],[Movimento ]]="Saldo Inicial",FluxoCaixa1013151419[[#This Row],[R$ (Valores)]],K1464+FluxoCaixa1013151419[[#This Row],[Valores Receitas / Despesas]])</f>
        <v>21880.930000000008</v>
      </c>
      <c r="L1465" s="53">
        <f>IF(FluxoCaixa1013151419[[#This Row],[Entrada / Saída]]="Saída",FluxoCaixa1013151419[[#This Row],[R$ (Valores)]]*-1,FluxoCaixa1013151419[[#This Row],[R$ (Valores)]])</f>
        <v>0</v>
      </c>
    </row>
    <row r="1466" spans="2:12">
      <c r="B1466" s="48"/>
      <c r="C1466" s="48"/>
      <c r="D1466" s="16"/>
      <c r="E1466" s="48"/>
      <c r="F1466" s="17"/>
      <c r="G1466" s="17"/>
      <c r="H1466" s="17"/>
      <c r="I1466" s="21"/>
      <c r="J1466" s="17"/>
      <c r="K1466" s="20">
        <f>IF(FluxoCaixa1013151419[[#This Row],[Movimento ]]="Saldo Inicial",FluxoCaixa1013151419[[#This Row],[R$ (Valores)]],K1465+FluxoCaixa1013151419[[#This Row],[Valores Receitas / Despesas]])</f>
        <v>21880.930000000008</v>
      </c>
      <c r="L1466" s="5">
        <f>IF(FluxoCaixa1013151419[[#This Row],[Entrada / Saída]]="Saída",FluxoCaixa1013151419[[#This Row],[R$ (Valores)]]*-1,FluxoCaixa1013151419[[#This Row],[R$ (Valores)]])</f>
        <v>0</v>
      </c>
    </row>
    <row r="1467" spans="2:12">
      <c r="B1467" s="48"/>
      <c r="C1467" s="48"/>
      <c r="D1467" s="16"/>
      <c r="E1467" s="48"/>
      <c r="F1467" s="17"/>
      <c r="G1467" s="17"/>
      <c r="H1467" s="17"/>
      <c r="I1467" s="21"/>
      <c r="J1467" s="17"/>
      <c r="K1467" s="20">
        <f>IF(FluxoCaixa1013151419[[#This Row],[Movimento ]]="Saldo Inicial",FluxoCaixa1013151419[[#This Row],[R$ (Valores)]],K1466+FluxoCaixa1013151419[[#This Row],[Valores Receitas / Despesas]])</f>
        <v>21880.930000000008</v>
      </c>
      <c r="L1467" s="5">
        <f>IF(FluxoCaixa1013151419[[#This Row],[Entrada / Saída]]="Saída",FluxoCaixa1013151419[[#This Row],[R$ (Valores)]]*-1,FluxoCaixa1013151419[[#This Row],[R$ (Valores)]])</f>
        <v>0</v>
      </c>
    </row>
    <row r="1468" spans="2:12">
      <c r="B1468" s="48"/>
      <c r="C1468" s="48"/>
      <c r="D1468" s="16"/>
      <c r="E1468" s="48"/>
      <c r="F1468" s="17"/>
      <c r="G1468" s="17"/>
      <c r="H1468" s="17"/>
      <c r="I1468" s="21"/>
      <c r="J1468" s="17"/>
      <c r="K1468" s="20">
        <f>IF(FluxoCaixa1013151419[[#This Row],[Movimento ]]="Saldo Inicial",FluxoCaixa1013151419[[#This Row],[R$ (Valores)]],K1467+FluxoCaixa1013151419[[#This Row],[Valores Receitas / Despesas]])</f>
        <v>21880.930000000008</v>
      </c>
      <c r="L1468" s="5">
        <f>IF(FluxoCaixa1013151419[[#This Row],[Entrada / Saída]]="Saída",FluxoCaixa1013151419[[#This Row],[R$ (Valores)]]*-1,FluxoCaixa1013151419[[#This Row],[R$ (Valores)]])</f>
        <v>0</v>
      </c>
    </row>
    <row r="1469" spans="2:12">
      <c r="B1469" s="48"/>
      <c r="C1469" s="48"/>
      <c r="D1469" s="16"/>
      <c r="E1469" s="48"/>
      <c r="F1469" s="17"/>
      <c r="G1469" s="17"/>
      <c r="H1469" s="17"/>
      <c r="I1469" s="21"/>
      <c r="J1469" s="17"/>
      <c r="K1469" s="20">
        <f>IF(FluxoCaixa1013151419[[#This Row],[Movimento ]]="Saldo Inicial",FluxoCaixa1013151419[[#This Row],[R$ (Valores)]],K1468+FluxoCaixa1013151419[[#This Row],[Valores Receitas / Despesas]])</f>
        <v>21880.930000000008</v>
      </c>
      <c r="L1469" s="5">
        <f>IF(FluxoCaixa1013151419[[#This Row],[Entrada / Saída]]="Saída",FluxoCaixa1013151419[[#This Row],[R$ (Valores)]]*-1,FluxoCaixa1013151419[[#This Row],[R$ (Valores)]])</f>
        <v>0</v>
      </c>
    </row>
    <row r="1470" spans="2:12">
      <c r="B1470" s="48"/>
      <c r="C1470" s="48"/>
      <c r="D1470" s="16"/>
      <c r="E1470" s="48"/>
      <c r="F1470" s="17"/>
      <c r="G1470" s="17"/>
      <c r="H1470" s="17"/>
      <c r="I1470" s="21"/>
      <c r="J1470" s="17"/>
      <c r="K1470" s="20">
        <f>IF(FluxoCaixa1013151419[[#This Row],[Movimento ]]="Saldo Inicial",FluxoCaixa1013151419[[#This Row],[R$ (Valores)]],K1469+FluxoCaixa1013151419[[#This Row],[Valores Receitas / Despesas]])</f>
        <v>21880.930000000008</v>
      </c>
      <c r="L1470" s="5">
        <f>IF(FluxoCaixa1013151419[[#This Row],[Entrada / Saída]]="Saída",FluxoCaixa1013151419[[#This Row],[R$ (Valores)]]*-1,FluxoCaixa1013151419[[#This Row],[R$ (Valores)]])</f>
        <v>0</v>
      </c>
    </row>
    <row r="1471" spans="2:12">
      <c r="B1471" s="48"/>
      <c r="C1471" s="48"/>
      <c r="D1471" s="16"/>
      <c r="E1471" s="48"/>
      <c r="F1471" s="17"/>
      <c r="G1471" s="17"/>
      <c r="H1471" s="17"/>
      <c r="I1471" s="21"/>
      <c r="J1471" s="17"/>
      <c r="K1471" s="20">
        <f>IF(FluxoCaixa1013151419[[#This Row],[Movimento ]]="Saldo Inicial",FluxoCaixa1013151419[[#This Row],[R$ (Valores)]],K1470+FluxoCaixa1013151419[[#This Row],[Valores Receitas / Despesas]])</f>
        <v>21880.930000000008</v>
      </c>
      <c r="L1471" s="5">
        <f>IF(FluxoCaixa1013151419[[#This Row],[Entrada / Saída]]="Saída",FluxoCaixa1013151419[[#This Row],[R$ (Valores)]]*-1,FluxoCaixa1013151419[[#This Row],[R$ (Valores)]])</f>
        <v>0</v>
      </c>
    </row>
    <row r="1472" spans="2:12">
      <c r="B1472" s="48"/>
      <c r="C1472" s="48"/>
      <c r="D1472" s="56"/>
      <c r="E1472" s="52"/>
      <c r="F1472" s="45"/>
      <c r="G1472" s="17"/>
      <c r="H1472" s="17"/>
      <c r="I1472" s="54"/>
      <c r="J1472" s="45"/>
      <c r="K1472" s="47">
        <f>IF(FluxoCaixa1013151419[[#This Row],[Movimento ]]="Saldo Inicial",FluxoCaixa1013151419[[#This Row],[R$ (Valores)]],K1471+FluxoCaixa1013151419[[#This Row],[Valores Receitas / Despesas]])</f>
        <v>21880.930000000008</v>
      </c>
      <c r="L1472" s="53">
        <f>IF(FluxoCaixa1013151419[[#This Row],[Entrada / Saída]]="Saída",FluxoCaixa1013151419[[#This Row],[R$ (Valores)]]*-1,FluxoCaixa1013151419[[#This Row],[R$ (Valores)]])</f>
        <v>0</v>
      </c>
    </row>
    <row r="1473" spans="2:12">
      <c r="B1473" s="48"/>
      <c r="C1473" s="48"/>
      <c r="D1473" s="56"/>
      <c r="E1473" s="52"/>
      <c r="F1473" s="17"/>
      <c r="G1473" s="17"/>
      <c r="H1473" s="17"/>
      <c r="I1473" s="21"/>
      <c r="J1473" s="17"/>
      <c r="K1473" s="20">
        <f>IF(FluxoCaixa1013151419[[#This Row],[Movimento ]]="Saldo Inicial",FluxoCaixa1013151419[[#This Row],[R$ (Valores)]],K1472+FluxoCaixa1013151419[[#This Row],[Valores Receitas / Despesas]])</f>
        <v>21880.930000000008</v>
      </c>
      <c r="L1473" s="5">
        <f>IF(FluxoCaixa1013151419[[#This Row],[Entrada / Saída]]="Saída",FluxoCaixa1013151419[[#This Row],[R$ (Valores)]]*-1,FluxoCaixa1013151419[[#This Row],[R$ (Valores)]])</f>
        <v>0</v>
      </c>
    </row>
    <row r="1474" spans="2:12">
      <c r="B1474" s="48"/>
      <c r="C1474" s="48"/>
      <c r="D1474" s="56"/>
      <c r="E1474" s="52"/>
      <c r="F1474" s="17"/>
      <c r="G1474" s="17"/>
      <c r="H1474" s="17"/>
      <c r="I1474" s="21"/>
      <c r="J1474" s="17"/>
      <c r="K1474" s="20">
        <f>IF(FluxoCaixa1013151419[[#This Row],[Movimento ]]="Saldo Inicial",FluxoCaixa1013151419[[#This Row],[R$ (Valores)]],K1473+FluxoCaixa1013151419[[#This Row],[Valores Receitas / Despesas]])</f>
        <v>21880.930000000008</v>
      </c>
      <c r="L1474" s="5">
        <f>IF(FluxoCaixa1013151419[[#This Row],[Entrada / Saída]]="Saída",FluxoCaixa1013151419[[#This Row],[R$ (Valores)]]*-1,FluxoCaixa1013151419[[#This Row],[R$ (Valores)]])</f>
        <v>0</v>
      </c>
    </row>
    <row r="1475" spans="2:12">
      <c r="B1475" s="48"/>
      <c r="C1475" s="48"/>
      <c r="D1475" s="56"/>
      <c r="E1475" s="52"/>
      <c r="F1475" s="17"/>
      <c r="G1475" s="17"/>
      <c r="H1475" s="17"/>
      <c r="I1475" s="21"/>
      <c r="J1475" s="17"/>
      <c r="K1475" s="20">
        <f>IF(FluxoCaixa1013151419[[#This Row],[Movimento ]]="Saldo Inicial",FluxoCaixa1013151419[[#This Row],[R$ (Valores)]],K1474+FluxoCaixa1013151419[[#This Row],[Valores Receitas / Despesas]])</f>
        <v>21880.930000000008</v>
      </c>
      <c r="L1475" s="5">
        <f>IF(FluxoCaixa1013151419[[#This Row],[Entrada / Saída]]="Saída",FluxoCaixa1013151419[[#This Row],[R$ (Valores)]]*-1,FluxoCaixa1013151419[[#This Row],[R$ (Valores)]])</f>
        <v>0</v>
      </c>
    </row>
    <row r="1476" spans="2:12">
      <c r="B1476" s="48"/>
      <c r="C1476" s="48"/>
      <c r="D1476" s="56"/>
      <c r="E1476" s="52"/>
      <c r="F1476" s="17"/>
      <c r="G1476" s="17"/>
      <c r="H1476" s="17"/>
      <c r="I1476" s="21"/>
      <c r="J1476" s="17"/>
      <c r="K1476" s="20">
        <f>IF(FluxoCaixa1013151419[[#This Row],[Movimento ]]="Saldo Inicial",FluxoCaixa1013151419[[#This Row],[R$ (Valores)]],K1475+FluxoCaixa1013151419[[#This Row],[Valores Receitas / Despesas]])</f>
        <v>21880.930000000008</v>
      </c>
      <c r="L1476" s="5">
        <f>IF(FluxoCaixa1013151419[[#This Row],[Entrada / Saída]]="Saída",FluxoCaixa1013151419[[#This Row],[R$ (Valores)]]*-1,FluxoCaixa1013151419[[#This Row],[R$ (Valores)]])</f>
        <v>0</v>
      </c>
    </row>
    <row r="1477" spans="2:12">
      <c r="B1477" s="48"/>
      <c r="C1477" s="48"/>
      <c r="D1477" s="56"/>
      <c r="E1477" s="52"/>
      <c r="F1477" s="17"/>
      <c r="G1477" s="17"/>
      <c r="H1477" s="17"/>
      <c r="I1477" s="21"/>
      <c r="J1477" s="17"/>
      <c r="K1477" s="20">
        <f>IF(FluxoCaixa1013151419[[#This Row],[Movimento ]]="Saldo Inicial",FluxoCaixa1013151419[[#This Row],[R$ (Valores)]],K1476+FluxoCaixa1013151419[[#This Row],[Valores Receitas / Despesas]])</f>
        <v>21880.930000000008</v>
      </c>
      <c r="L1477" s="5">
        <f>IF(FluxoCaixa1013151419[[#This Row],[Entrada / Saída]]="Saída",FluxoCaixa1013151419[[#This Row],[R$ (Valores)]]*-1,FluxoCaixa1013151419[[#This Row],[R$ (Valores)]])</f>
        <v>0</v>
      </c>
    </row>
    <row r="1478" spans="2:12">
      <c r="B1478" s="48"/>
      <c r="C1478" s="48"/>
      <c r="D1478" s="56"/>
      <c r="E1478" s="52"/>
      <c r="F1478" s="45"/>
      <c r="G1478" s="17"/>
      <c r="H1478" s="17"/>
      <c r="I1478" s="54"/>
      <c r="J1478" s="45"/>
      <c r="K1478" s="47">
        <f>IF(FluxoCaixa1013151419[[#This Row],[Movimento ]]="Saldo Inicial",FluxoCaixa1013151419[[#This Row],[R$ (Valores)]],K1477+FluxoCaixa1013151419[[#This Row],[Valores Receitas / Despesas]])</f>
        <v>21880.930000000008</v>
      </c>
      <c r="L1478" s="53">
        <f>IF(FluxoCaixa1013151419[[#This Row],[Entrada / Saída]]="Saída",FluxoCaixa1013151419[[#This Row],[R$ (Valores)]]*-1,FluxoCaixa1013151419[[#This Row],[R$ (Valores)]])</f>
        <v>0</v>
      </c>
    </row>
    <row r="1479" spans="2:12">
      <c r="B1479" s="48"/>
      <c r="C1479" s="48"/>
      <c r="D1479" s="56"/>
      <c r="E1479" s="52"/>
      <c r="F1479" s="17"/>
      <c r="G1479" s="17"/>
      <c r="H1479" s="17"/>
      <c r="I1479" s="21"/>
      <c r="J1479" s="17"/>
      <c r="K1479" s="20">
        <f>IF(FluxoCaixa1013151419[[#This Row],[Movimento ]]="Saldo Inicial",FluxoCaixa1013151419[[#This Row],[R$ (Valores)]],K1478+FluxoCaixa1013151419[[#This Row],[Valores Receitas / Despesas]])</f>
        <v>21880.930000000008</v>
      </c>
      <c r="L1479" s="5">
        <f>IF(FluxoCaixa1013151419[[#This Row],[Entrada / Saída]]="Saída",FluxoCaixa1013151419[[#This Row],[R$ (Valores)]]*-1,FluxoCaixa1013151419[[#This Row],[R$ (Valores)]])</f>
        <v>0</v>
      </c>
    </row>
    <row r="1480" spans="2:12">
      <c r="B1480" s="48"/>
      <c r="C1480" s="48"/>
      <c r="D1480" s="56"/>
      <c r="E1480" s="52"/>
      <c r="F1480" s="17"/>
      <c r="G1480" s="17"/>
      <c r="H1480" s="17"/>
      <c r="I1480" s="21"/>
      <c r="J1480" s="17"/>
      <c r="K1480" s="20">
        <f>IF(FluxoCaixa1013151419[[#This Row],[Movimento ]]="Saldo Inicial",FluxoCaixa1013151419[[#This Row],[R$ (Valores)]],K1479+FluxoCaixa1013151419[[#This Row],[Valores Receitas / Despesas]])</f>
        <v>21880.930000000008</v>
      </c>
      <c r="L1480" s="5">
        <f>IF(FluxoCaixa1013151419[[#This Row],[Entrada / Saída]]="Saída",FluxoCaixa1013151419[[#This Row],[R$ (Valores)]]*-1,FluxoCaixa1013151419[[#This Row],[R$ (Valores)]])</f>
        <v>0</v>
      </c>
    </row>
    <row r="1481" spans="2:12">
      <c r="B1481" s="48"/>
      <c r="C1481" s="48"/>
      <c r="D1481" s="56"/>
      <c r="E1481" s="52"/>
      <c r="F1481" s="17"/>
      <c r="G1481" s="45"/>
      <c r="H1481" s="17"/>
      <c r="I1481" s="54"/>
      <c r="J1481" s="45"/>
      <c r="K1481" s="47">
        <f>IF(FluxoCaixa1013151419[[#This Row],[Movimento ]]="Saldo Inicial",FluxoCaixa1013151419[[#This Row],[R$ (Valores)]],K1480+FluxoCaixa1013151419[[#This Row],[Valores Receitas / Despesas]])</f>
        <v>21880.930000000008</v>
      </c>
      <c r="L1481" s="53">
        <f>IF(FluxoCaixa1013151419[[#This Row],[Entrada / Saída]]="Saída",FluxoCaixa1013151419[[#This Row],[R$ (Valores)]]*-1,FluxoCaixa1013151419[[#This Row],[R$ (Valores)]])</f>
        <v>0</v>
      </c>
    </row>
    <row r="1482" spans="2:12">
      <c r="B1482" s="48"/>
      <c r="C1482" s="48"/>
      <c r="D1482" s="56"/>
      <c r="E1482" s="52"/>
      <c r="F1482" s="17"/>
      <c r="G1482" s="17"/>
      <c r="H1482" s="17"/>
      <c r="I1482" s="21"/>
      <c r="J1482" s="17"/>
      <c r="K1482" s="20">
        <f>IF(FluxoCaixa1013151419[[#This Row],[Movimento ]]="Saldo Inicial",FluxoCaixa1013151419[[#This Row],[R$ (Valores)]],K1481+FluxoCaixa1013151419[[#This Row],[Valores Receitas / Despesas]])</f>
        <v>21880.930000000008</v>
      </c>
      <c r="L1482" s="5">
        <f>IF(FluxoCaixa1013151419[[#This Row],[Entrada / Saída]]="Saída",FluxoCaixa1013151419[[#This Row],[R$ (Valores)]]*-1,FluxoCaixa1013151419[[#This Row],[R$ (Valores)]])</f>
        <v>0</v>
      </c>
    </row>
    <row r="1483" spans="2:12">
      <c r="B1483" s="48"/>
      <c r="C1483" s="48"/>
      <c r="D1483" s="56"/>
      <c r="E1483" s="52"/>
      <c r="F1483" s="17"/>
      <c r="G1483" s="17"/>
      <c r="H1483" s="17"/>
      <c r="I1483" s="21"/>
      <c r="J1483" s="17"/>
      <c r="K1483" s="20">
        <f>IF(FluxoCaixa1013151419[[#This Row],[Movimento ]]="Saldo Inicial",FluxoCaixa1013151419[[#This Row],[R$ (Valores)]],K1482+FluxoCaixa1013151419[[#This Row],[Valores Receitas / Despesas]])</f>
        <v>21880.930000000008</v>
      </c>
      <c r="L1483" s="5">
        <f>IF(FluxoCaixa1013151419[[#This Row],[Entrada / Saída]]="Saída",FluxoCaixa1013151419[[#This Row],[R$ (Valores)]]*-1,FluxoCaixa1013151419[[#This Row],[R$ (Valores)]])</f>
        <v>0</v>
      </c>
    </row>
    <row r="1484" spans="2:12">
      <c r="B1484" s="48"/>
      <c r="C1484" s="48"/>
      <c r="D1484" s="56"/>
      <c r="E1484" s="52"/>
      <c r="F1484" s="17"/>
      <c r="G1484" s="17"/>
      <c r="H1484" s="17"/>
      <c r="I1484" s="21"/>
      <c r="J1484" s="17"/>
      <c r="K1484" s="20">
        <f>IF(FluxoCaixa1013151419[[#This Row],[Movimento ]]="Saldo Inicial",FluxoCaixa1013151419[[#This Row],[R$ (Valores)]],K1483+FluxoCaixa1013151419[[#This Row],[Valores Receitas / Despesas]])</f>
        <v>21880.930000000008</v>
      </c>
      <c r="L1484" s="5">
        <f>IF(FluxoCaixa1013151419[[#This Row],[Entrada / Saída]]="Saída",FluxoCaixa1013151419[[#This Row],[R$ (Valores)]]*-1,FluxoCaixa1013151419[[#This Row],[R$ (Valores)]])</f>
        <v>0</v>
      </c>
    </row>
    <row r="1485" spans="2:12">
      <c r="B1485" s="48"/>
      <c r="C1485" s="48"/>
      <c r="D1485" s="56"/>
      <c r="E1485" s="52"/>
      <c r="F1485" s="17"/>
      <c r="G1485" s="17"/>
      <c r="H1485" s="17"/>
      <c r="I1485" s="21"/>
      <c r="J1485" s="17"/>
      <c r="K1485" s="20">
        <f>IF(FluxoCaixa1013151419[[#This Row],[Movimento ]]="Saldo Inicial",FluxoCaixa1013151419[[#This Row],[R$ (Valores)]],K1484+FluxoCaixa1013151419[[#This Row],[Valores Receitas / Despesas]])</f>
        <v>21880.930000000008</v>
      </c>
      <c r="L1485" s="5">
        <f>IF(FluxoCaixa1013151419[[#This Row],[Entrada / Saída]]="Saída",FluxoCaixa1013151419[[#This Row],[R$ (Valores)]]*-1,FluxoCaixa1013151419[[#This Row],[R$ (Valores)]])</f>
        <v>0</v>
      </c>
    </row>
    <row r="1486" spans="2:12">
      <c r="B1486" s="48"/>
      <c r="C1486" s="48"/>
      <c r="D1486" s="56"/>
      <c r="E1486" s="52"/>
      <c r="F1486" s="17"/>
      <c r="G1486" s="17"/>
      <c r="H1486" s="17"/>
      <c r="I1486" s="21"/>
      <c r="J1486" s="17"/>
      <c r="K1486" s="20">
        <f>IF(FluxoCaixa1013151419[[#This Row],[Movimento ]]="Saldo Inicial",FluxoCaixa1013151419[[#This Row],[R$ (Valores)]],K1485+FluxoCaixa1013151419[[#This Row],[Valores Receitas / Despesas]])</f>
        <v>21880.930000000008</v>
      </c>
      <c r="L1486" s="5">
        <f>IF(FluxoCaixa1013151419[[#This Row],[Entrada / Saída]]="Saída",FluxoCaixa1013151419[[#This Row],[R$ (Valores)]]*-1,FluxoCaixa1013151419[[#This Row],[R$ (Valores)]])</f>
        <v>0</v>
      </c>
    </row>
    <row r="1487" spans="2:12">
      <c r="B1487" s="48"/>
      <c r="C1487" s="48"/>
      <c r="D1487" s="56"/>
      <c r="E1487" s="52"/>
      <c r="F1487" s="17"/>
      <c r="G1487" s="17"/>
      <c r="H1487" s="17"/>
      <c r="I1487" s="21"/>
      <c r="J1487" s="17"/>
      <c r="K1487" s="20">
        <f>IF(FluxoCaixa1013151419[[#This Row],[Movimento ]]="Saldo Inicial",FluxoCaixa1013151419[[#This Row],[R$ (Valores)]],K1486+FluxoCaixa1013151419[[#This Row],[Valores Receitas / Despesas]])</f>
        <v>21880.930000000008</v>
      </c>
      <c r="L1487" s="5">
        <f>IF(FluxoCaixa1013151419[[#This Row],[Entrada / Saída]]="Saída",FluxoCaixa1013151419[[#This Row],[R$ (Valores)]]*-1,FluxoCaixa1013151419[[#This Row],[R$ (Valores)]])</f>
        <v>0</v>
      </c>
    </row>
    <row r="1488" spans="2:12">
      <c r="B1488" s="48"/>
      <c r="C1488" s="48"/>
      <c r="D1488" s="56"/>
      <c r="E1488" s="52"/>
      <c r="F1488" s="17"/>
      <c r="G1488" s="17"/>
      <c r="H1488" s="17"/>
      <c r="I1488" s="21"/>
      <c r="J1488" s="17"/>
      <c r="K1488" s="20">
        <f>IF(FluxoCaixa1013151419[[#This Row],[Movimento ]]="Saldo Inicial",FluxoCaixa1013151419[[#This Row],[R$ (Valores)]],K1487+FluxoCaixa1013151419[[#This Row],[Valores Receitas / Despesas]])</f>
        <v>21880.930000000008</v>
      </c>
      <c r="L1488" s="5">
        <f>IF(FluxoCaixa1013151419[[#This Row],[Entrada / Saída]]="Saída",FluxoCaixa1013151419[[#This Row],[R$ (Valores)]]*-1,FluxoCaixa1013151419[[#This Row],[R$ (Valores)]])</f>
        <v>0</v>
      </c>
    </row>
    <row r="1489" spans="2:12">
      <c r="B1489" s="48"/>
      <c r="C1489" s="48"/>
      <c r="D1489" s="56"/>
      <c r="E1489" s="52"/>
      <c r="F1489" s="17"/>
      <c r="G1489" s="17"/>
      <c r="H1489" s="17"/>
      <c r="I1489" s="21"/>
      <c r="J1489" s="17"/>
      <c r="K1489" s="20">
        <f>IF(FluxoCaixa1013151419[[#This Row],[Movimento ]]="Saldo Inicial",FluxoCaixa1013151419[[#This Row],[R$ (Valores)]],K1488+FluxoCaixa1013151419[[#This Row],[Valores Receitas / Despesas]])</f>
        <v>21880.930000000008</v>
      </c>
      <c r="L1489" s="5">
        <f>IF(FluxoCaixa1013151419[[#This Row],[Entrada / Saída]]="Saída",FluxoCaixa1013151419[[#This Row],[R$ (Valores)]]*-1,FluxoCaixa1013151419[[#This Row],[R$ (Valores)]])</f>
        <v>0</v>
      </c>
    </row>
    <row r="1490" spans="2:12">
      <c r="B1490" s="48"/>
      <c r="C1490" s="48"/>
      <c r="D1490" s="56"/>
      <c r="E1490" s="52"/>
      <c r="F1490" s="17"/>
      <c r="G1490" s="17"/>
      <c r="H1490" s="17"/>
      <c r="I1490" s="21"/>
      <c r="J1490" s="17"/>
      <c r="K1490" s="20">
        <f>IF(FluxoCaixa1013151419[[#This Row],[Movimento ]]="Saldo Inicial",FluxoCaixa1013151419[[#This Row],[R$ (Valores)]],K1489+FluxoCaixa1013151419[[#This Row],[Valores Receitas / Despesas]])</f>
        <v>21880.930000000008</v>
      </c>
      <c r="L1490" s="5">
        <f>IF(FluxoCaixa1013151419[[#This Row],[Entrada / Saída]]="Saída",FluxoCaixa1013151419[[#This Row],[R$ (Valores)]]*-1,FluxoCaixa1013151419[[#This Row],[R$ (Valores)]])</f>
        <v>0</v>
      </c>
    </row>
    <row r="1491" spans="2:12">
      <c r="B1491" s="48"/>
      <c r="C1491" s="48"/>
      <c r="D1491" s="56"/>
      <c r="E1491" s="52"/>
      <c r="F1491" s="17"/>
      <c r="G1491" s="17"/>
      <c r="H1491" s="17"/>
      <c r="I1491" s="21"/>
      <c r="J1491" s="17"/>
      <c r="K1491" s="20">
        <f>IF(FluxoCaixa1013151419[[#This Row],[Movimento ]]="Saldo Inicial",FluxoCaixa1013151419[[#This Row],[R$ (Valores)]],K1490+FluxoCaixa1013151419[[#This Row],[Valores Receitas / Despesas]])</f>
        <v>21880.930000000008</v>
      </c>
      <c r="L1491" s="5">
        <f>IF(FluxoCaixa1013151419[[#This Row],[Entrada / Saída]]="Saída",FluxoCaixa1013151419[[#This Row],[R$ (Valores)]]*-1,FluxoCaixa1013151419[[#This Row],[R$ (Valores)]])</f>
        <v>0</v>
      </c>
    </row>
    <row r="1492" spans="2:12">
      <c r="B1492" s="48"/>
      <c r="C1492" s="48"/>
      <c r="D1492" s="56"/>
      <c r="E1492" s="52"/>
      <c r="F1492" s="17"/>
      <c r="G1492" s="17"/>
      <c r="H1492" s="17"/>
      <c r="I1492" s="21"/>
      <c r="J1492" s="17"/>
      <c r="K1492" s="20">
        <f>IF(FluxoCaixa1013151419[[#This Row],[Movimento ]]="Saldo Inicial",FluxoCaixa1013151419[[#This Row],[R$ (Valores)]],K1491+FluxoCaixa1013151419[[#This Row],[Valores Receitas / Despesas]])</f>
        <v>21880.930000000008</v>
      </c>
      <c r="L1492" s="5">
        <f>IF(FluxoCaixa1013151419[[#This Row],[Entrada / Saída]]="Saída",FluxoCaixa1013151419[[#This Row],[R$ (Valores)]]*-1,FluxoCaixa1013151419[[#This Row],[R$ (Valores)]])</f>
        <v>0</v>
      </c>
    </row>
    <row r="1493" spans="2:12">
      <c r="B1493" s="48"/>
      <c r="C1493" s="48"/>
      <c r="D1493" s="56"/>
      <c r="E1493" s="52"/>
      <c r="F1493" s="17"/>
      <c r="G1493" s="17"/>
      <c r="H1493" s="17"/>
      <c r="I1493" s="21"/>
      <c r="J1493" s="17"/>
      <c r="K1493" s="20">
        <f>IF(FluxoCaixa1013151419[[#This Row],[Movimento ]]="Saldo Inicial",FluxoCaixa1013151419[[#This Row],[R$ (Valores)]],K1492+FluxoCaixa1013151419[[#This Row],[Valores Receitas / Despesas]])</f>
        <v>21880.930000000008</v>
      </c>
      <c r="L1493" s="5">
        <f>IF(FluxoCaixa1013151419[[#This Row],[Entrada / Saída]]="Saída",FluxoCaixa1013151419[[#This Row],[R$ (Valores)]]*-1,FluxoCaixa1013151419[[#This Row],[R$ (Valores)]])</f>
        <v>0</v>
      </c>
    </row>
    <row r="1494" spans="2:12">
      <c r="B1494" s="48"/>
      <c r="C1494" s="48"/>
      <c r="D1494" s="56"/>
      <c r="E1494" s="52"/>
      <c r="F1494" s="17"/>
      <c r="G1494" s="17"/>
      <c r="H1494" s="17"/>
      <c r="I1494" s="21"/>
      <c r="J1494" s="17"/>
      <c r="K1494" s="20">
        <f>IF(FluxoCaixa1013151419[[#This Row],[Movimento ]]="Saldo Inicial",FluxoCaixa1013151419[[#This Row],[R$ (Valores)]],K1493+FluxoCaixa1013151419[[#This Row],[Valores Receitas / Despesas]])</f>
        <v>21880.930000000008</v>
      </c>
      <c r="L1494" s="5">
        <f>IF(FluxoCaixa1013151419[[#This Row],[Entrada / Saída]]="Saída",FluxoCaixa1013151419[[#This Row],[R$ (Valores)]]*-1,FluxoCaixa1013151419[[#This Row],[R$ (Valores)]])</f>
        <v>0</v>
      </c>
    </row>
    <row r="1495" spans="2:12">
      <c r="B1495" s="48"/>
      <c r="C1495" s="48"/>
      <c r="D1495" s="56"/>
      <c r="E1495" s="52"/>
      <c r="F1495" s="17"/>
      <c r="G1495" s="17"/>
      <c r="H1495" s="17"/>
      <c r="I1495" s="21"/>
      <c r="J1495" s="17"/>
      <c r="K1495" s="20">
        <f>IF(FluxoCaixa1013151419[[#This Row],[Movimento ]]="Saldo Inicial",FluxoCaixa1013151419[[#This Row],[R$ (Valores)]],K1494+FluxoCaixa1013151419[[#This Row],[Valores Receitas / Despesas]])</f>
        <v>21880.930000000008</v>
      </c>
      <c r="L1495" s="5">
        <f>IF(FluxoCaixa1013151419[[#This Row],[Entrada / Saída]]="Saída",FluxoCaixa1013151419[[#This Row],[R$ (Valores)]]*-1,FluxoCaixa1013151419[[#This Row],[R$ (Valores)]])</f>
        <v>0</v>
      </c>
    </row>
    <row r="1496" spans="2:12">
      <c r="B1496" s="48"/>
      <c r="C1496" s="48"/>
      <c r="D1496" s="56"/>
      <c r="E1496" s="52"/>
      <c r="F1496" s="17"/>
      <c r="G1496" s="17"/>
      <c r="H1496" s="17"/>
      <c r="I1496" s="21"/>
      <c r="J1496" s="17"/>
      <c r="K1496" s="20">
        <f>IF(FluxoCaixa1013151419[[#This Row],[Movimento ]]="Saldo Inicial",FluxoCaixa1013151419[[#This Row],[R$ (Valores)]],K1495+FluxoCaixa1013151419[[#This Row],[Valores Receitas / Despesas]])</f>
        <v>21880.930000000008</v>
      </c>
      <c r="L1496" s="5">
        <f>IF(FluxoCaixa1013151419[[#This Row],[Entrada / Saída]]="Saída",FluxoCaixa1013151419[[#This Row],[R$ (Valores)]]*-1,FluxoCaixa1013151419[[#This Row],[R$ (Valores)]])</f>
        <v>0</v>
      </c>
    </row>
    <row r="1497" spans="2:12">
      <c r="B1497" s="48"/>
      <c r="C1497" s="48"/>
      <c r="D1497" s="56"/>
      <c r="E1497" s="52"/>
      <c r="F1497" s="17"/>
      <c r="G1497" s="17"/>
      <c r="H1497" s="17"/>
      <c r="I1497" s="21"/>
      <c r="J1497" s="17"/>
      <c r="K1497" s="20">
        <f>IF(FluxoCaixa1013151419[[#This Row],[Movimento ]]="Saldo Inicial",FluxoCaixa1013151419[[#This Row],[R$ (Valores)]],K1496+FluxoCaixa1013151419[[#This Row],[Valores Receitas / Despesas]])</f>
        <v>21880.930000000008</v>
      </c>
      <c r="L1497" s="5">
        <f>IF(FluxoCaixa1013151419[[#This Row],[Entrada / Saída]]="Saída",FluxoCaixa1013151419[[#This Row],[R$ (Valores)]]*-1,FluxoCaixa1013151419[[#This Row],[R$ (Valores)]])</f>
        <v>0</v>
      </c>
    </row>
    <row r="1498" spans="2:12">
      <c r="B1498" s="48"/>
      <c r="C1498" s="48"/>
      <c r="D1498" s="56"/>
      <c r="E1498" s="52"/>
      <c r="F1498" s="17"/>
      <c r="G1498" s="17"/>
      <c r="H1498" s="17"/>
      <c r="I1498" s="21"/>
      <c r="J1498" s="17"/>
      <c r="K1498" s="20">
        <f>IF(FluxoCaixa1013151419[[#This Row],[Movimento ]]="Saldo Inicial",FluxoCaixa1013151419[[#This Row],[R$ (Valores)]],K1497+FluxoCaixa1013151419[[#This Row],[Valores Receitas / Despesas]])</f>
        <v>21880.930000000008</v>
      </c>
      <c r="L1498" s="5">
        <f>IF(FluxoCaixa1013151419[[#This Row],[Entrada / Saída]]="Saída",FluxoCaixa1013151419[[#This Row],[R$ (Valores)]]*-1,FluxoCaixa1013151419[[#This Row],[R$ (Valores)]])</f>
        <v>0</v>
      </c>
    </row>
    <row r="1499" spans="2:12">
      <c r="B1499" s="48"/>
      <c r="C1499" s="48"/>
      <c r="D1499" s="56"/>
      <c r="E1499" s="52"/>
      <c r="F1499" s="17"/>
      <c r="G1499" s="17"/>
      <c r="H1499" s="17"/>
      <c r="I1499" s="21"/>
      <c r="J1499" s="17"/>
      <c r="K1499" s="20">
        <f>IF(FluxoCaixa1013151419[[#This Row],[Movimento ]]="Saldo Inicial",FluxoCaixa1013151419[[#This Row],[R$ (Valores)]],K1498+FluxoCaixa1013151419[[#This Row],[Valores Receitas / Despesas]])</f>
        <v>21880.930000000008</v>
      </c>
      <c r="L1499" s="5">
        <f>IF(FluxoCaixa1013151419[[#This Row],[Entrada / Saída]]="Saída",FluxoCaixa1013151419[[#This Row],[R$ (Valores)]]*-1,FluxoCaixa1013151419[[#This Row],[R$ (Valores)]])</f>
        <v>0</v>
      </c>
    </row>
    <row r="1500" spans="2:12">
      <c r="B1500" s="48"/>
      <c r="C1500" s="48"/>
      <c r="D1500" s="56"/>
      <c r="E1500" s="52"/>
      <c r="F1500" s="17"/>
      <c r="G1500" s="17"/>
      <c r="H1500" s="17"/>
      <c r="I1500" s="21"/>
      <c r="J1500" s="17"/>
      <c r="K1500" s="20">
        <f>IF(FluxoCaixa1013151419[[#This Row],[Movimento ]]="Saldo Inicial",FluxoCaixa1013151419[[#This Row],[R$ (Valores)]],K1499+FluxoCaixa1013151419[[#This Row],[Valores Receitas / Despesas]])</f>
        <v>21880.930000000008</v>
      </c>
      <c r="L1500" s="5">
        <f>IF(FluxoCaixa1013151419[[#This Row],[Entrada / Saída]]="Saída",FluxoCaixa1013151419[[#This Row],[R$ (Valores)]]*-1,FluxoCaixa1013151419[[#This Row],[R$ (Valores)]])</f>
        <v>0</v>
      </c>
    </row>
    <row r="1501" spans="2:12">
      <c r="B1501" s="48"/>
      <c r="C1501" s="48"/>
      <c r="D1501" s="56"/>
      <c r="E1501" s="52"/>
      <c r="F1501" s="17"/>
      <c r="G1501" s="17"/>
      <c r="H1501" s="17"/>
      <c r="I1501" s="21"/>
      <c r="J1501" s="17"/>
      <c r="K1501" s="20">
        <f>IF(FluxoCaixa1013151419[[#This Row],[Movimento ]]="Saldo Inicial",FluxoCaixa1013151419[[#This Row],[R$ (Valores)]],K1500+FluxoCaixa1013151419[[#This Row],[Valores Receitas / Despesas]])</f>
        <v>21880.930000000008</v>
      </c>
      <c r="L1501" s="5">
        <f>IF(FluxoCaixa1013151419[[#This Row],[Entrada / Saída]]="Saída",FluxoCaixa1013151419[[#This Row],[R$ (Valores)]]*-1,FluxoCaixa1013151419[[#This Row],[R$ (Valores)]])</f>
        <v>0</v>
      </c>
    </row>
    <row r="1502" spans="2:12">
      <c r="B1502" s="48"/>
      <c r="C1502" s="48"/>
      <c r="D1502" s="56"/>
      <c r="E1502" s="52"/>
      <c r="F1502" s="17"/>
      <c r="G1502" s="17"/>
      <c r="H1502" s="17"/>
      <c r="I1502" s="21"/>
      <c r="J1502" s="17"/>
      <c r="K1502" s="20">
        <f>IF(FluxoCaixa1013151419[[#This Row],[Movimento ]]="Saldo Inicial",FluxoCaixa1013151419[[#This Row],[R$ (Valores)]],K1501+FluxoCaixa1013151419[[#This Row],[Valores Receitas / Despesas]])</f>
        <v>21880.930000000008</v>
      </c>
      <c r="L1502" s="5">
        <f>IF(FluxoCaixa1013151419[[#This Row],[Entrada / Saída]]="Saída",FluxoCaixa1013151419[[#This Row],[R$ (Valores)]]*-1,FluxoCaixa1013151419[[#This Row],[R$ (Valores)]])</f>
        <v>0</v>
      </c>
    </row>
    <row r="1503" spans="2:12">
      <c r="B1503" s="48"/>
      <c r="C1503" s="48"/>
      <c r="D1503" s="56"/>
      <c r="E1503" s="52"/>
      <c r="F1503" s="17"/>
      <c r="G1503" s="17"/>
      <c r="H1503" s="17"/>
      <c r="I1503" s="21"/>
      <c r="J1503" s="17"/>
      <c r="K1503" s="20">
        <f>IF(FluxoCaixa1013151419[[#This Row],[Movimento ]]="Saldo Inicial",FluxoCaixa1013151419[[#This Row],[R$ (Valores)]],K1502+FluxoCaixa1013151419[[#This Row],[Valores Receitas / Despesas]])</f>
        <v>21880.930000000008</v>
      </c>
      <c r="L1503" s="5">
        <f>IF(FluxoCaixa1013151419[[#This Row],[Entrada / Saída]]="Saída",FluxoCaixa1013151419[[#This Row],[R$ (Valores)]]*-1,FluxoCaixa1013151419[[#This Row],[R$ (Valores)]])</f>
        <v>0</v>
      </c>
    </row>
    <row r="1504" spans="2:12">
      <c r="B1504" s="48"/>
      <c r="C1504" s="48"/>
      <c r="D1504" s="56"/>
      <c r="E1504" s="52"/>
      <c r="F1504" s="45"/>
      <c r="G1504" s="45"/>
      <c r="H1504" s="17"/>
      <c r="I1504" s="54"/>
      <c r="J1504" s="45"/>
      <c r="K1504" s="47">
        <f>IF(FluxoCaixa1013151419[[#This Row],[Movimento ]]="Saldo Inicial",FluxoCaixa1013151419[[#This Row],[R$ (Valores)]],K1503+FluxoCaixa1013151419[[#This Row],[Valores Receitas / Despesas]])</f>
        <v>21880.930000000008</v>
      </c>
      <c r="L1504" s="53">
        <f>IF(FluxoCaixa1013151419[[#This Row],[Entrada / Saída]]="Saída",FluxoCaixa1013151419[[#This Row],[R$ (Valores)]]*-1,FluxoCaixa1013151419[[#This Row],[R$ (Valores)]])</f>
        <v>0</v>
      </c>
    </row>
    <row r="1505" spans="2:12">
      <c r="B1505" s="48"/>
      <c r="C1505" s="48"/>
      <c r="D1505" s="56"/>
      <c r="E1505" s="52"/>
      <c r="F1505" s="17"/>
      <c r="G1505" s="17"/>
      <c r="H1505" s="17"/>
      <c r="I1505" s="21"/>
      <c r="J1505" s="17"/>
      <c r="K1505" s="20">
        <f>IF(FluxoCaixa1013151419[[#This Row],[Movimento ]]="Saldo Inicial",FluxoCaixa1013151419[[#This Row],[R$ (Valores)]],K1504+FluxoCaixa1013151419[[#This Row],[Valores Receitas / Despesas]])</f>
        <v>21880.930000000008</v>
      </c>
      <c r="L1505" s="5">
        <f>IF(FluxoCaixa1013151419[[#This Row],[Entrada / Saída]]="Saída",FluxoCaixa1013151419[[#This Row],[R$ (Valores)]]*-1,FluxoCaixa1013151419[[#This Row],[R$ (Valores)]])</f>
        <v>0</v>
      </c>
    </row>
    <row r="1506" spans="2:12">
      <c r="B1506" s="48"/>
      <c r="C1506" s="48"/>
      <c r="D1506" s="56"/>
      <c r="E1506" s="52"/>
      <c r="F1506" s="17"/>
      <c r="G1506" s="17"/>
      <c r="H1506" s="17"/>
      <c r="I1506" s="21"/>
      <c r="J1506" s="17"/>
      <c r="K1506" s="20">
        <f>IF(FluxoCaixa1013151419[[#This Row],[Movimento ]]="Saldo Inicial",FluxoCaixa1013151419[[#This Row],[R$ (Valores)]],K1505+FluxoCaixa1013151419[[#This Row],[Valores Receitas / Despesas]])</f>
        <v>21880.930000000008</v>
      </c>
      <c r="L1506" s="5">
        <f>IF(FluxoCaixa1013151419[[#This Row],[Entrada / Saída]]="Saída",FluxoCaixa1013151419[[#This Row],[R$ (Valores)]]*-1,FluxoCaixa1013151419[[#This Row],[R$ (Valores)]])</f>
        <v>0</v>
      </c>
    </row>
    <row r="1507" spans="2:12">
      <c r="B1507" s="48"/>
      <c r="C1507" s="48"/>
      <c r="D1507" s="56"/>
      <c r="E1507" s="52"/>
      <c r="F1507" s="17"/>
      <c r="G1507" s="17"/>
      <c r="H1507" s="17"/>
      <c r="I1507" s="21"/>
      <c r="J1507" s="17"/>
      <c r="K1507" s="20">
        <f>IF(FluxoCaixa1013151419[[#This Row],[Movimento ]]="Saldo Inicial",FluxoCaixa1013151419[[#This Row],[R$ (Valores)]],K1506+FluxoCaixa1013151419[[#This Row],[Valores Receitas / Despesas]])</f>
        <v>21880.930000000008</v>
      </c>
      <c r="L1507" s="5">
        <f>IF(FluxoCaixa1013151419[[#This Row],[Entrada / Saída]]="Saída",FluxoCaixa1013151419[[#This Row],[R$ (Valores)]]*-1,FluxoCaixa1013151419[[#This Row],[R$ (Valores)]])</f>
        <v>0</v>
      </c>
    </row>
    <row r="1508" spans="2:12">
      <c r="B1508" s="48"/>
      <c r="C1508" s="48"/>
      <c r="D1508" s="56"/>
      <c r="E1508" s="52"/>
      <c r="F1508" s="17"/>
      <c r="G1508" s="17"/>
      <c r="H1508" s="17"/>
      <c r="I1508" s="21"/>
      <c r="J1508" s="17"/>
      <c r="K1508" s="20">
        <f>IF(FluxoCaixa1013151419[[#This Row],[Movimento ]]="Saldo Inicial",FluxoCaixa1013151419[[#This Row],[R$ (Valores)]],K1507+FluxoCaixa1013151419[[#This Row],[Valores Receitas / Despesas]])</f>
        <v>21880.930000000008</v>
      </c>
      <c r="L1508" s="5">
        <f>IF(FluxoCaixa1013151419[[#This Row],[Entrada / Saída]]="Saída",FluxoCaixa1013151419[[#This Row],[R$ (Valores)]]*-1,FluxoCaixa1013151419[[#This Row],[R$ (Valores)]])</f>
        <v>0</v>
      </c>
    </row>
    <row r="1509" spans="2:12">
      <c r="B1509" s="48"/>
      <c r="C1509" s="48"/>
      <c r="D1509" s="56"/>
      <c r="E1509" s="52"/>
      <c r="F1509" s="17"/>
      <c r="G1509" s="17"/>
      <c r="H1509" s="17"/>
      <c r="I1509" s="21"/>
      <c r="J1509" s="17"/>
      <c r="K1509" s="20">
        <f>IF(FluxoCaixa1013151419[[#This Row],[Movimento ]]="Saldo Inicial",FluxoCaixa1013151419[[#This Row],[R$ (Valores)]],K1508+FluxoCaixa1013151419[[#This Row],[Valores Receitas / Despesas]])</f>
        <v>21880.930000000008</v>
      </c>
      <c r="L1509" s="5">
        <f>IF(FluxoCaixa1013151419[[#This Row],[Entrada / Saída]]="Saída",FluxoCaixa1013151419[[#This Row],[R$ (Valores)]]*-1,FluxoCaixa1013151419[[#This Row],[R$ (Valores)]])</f>
        <v>0</v>
      </c>
    </row>
    <row r="1510" spans="2:12">
      <c r="B1510" s="48"/>
      <c r="C1510" s="48"/>
      <c r="D1510" s="56"/>
      <c r="E1510" s="52"/>
      <c r="F1510" s="17"/>
      <c r="G1510" s="17"/>
      <c r="H1510" s="17"/>
      <c r="I1510" s="21"/>
      <c r="J1510" s="17"/>
      <c r="K1510" s="20">
        <f>IF(FluxoCaixa1013151419[[#This Row],[Movimento ]]="Saldo Inicial",FluxoCaixa1013151419[[#This Row],[R$ (Valores)]],K1509+FluxoCaixa1013151419[[#This Row],[Valores Receitas / Despesas]])</f>
        <v>21880.930000000008</v>
      </c>
      <c r="L1510" s="5">
        <f>IF(FluxoCaixa1013151419[[#This Row],[Entrada / Saída]]="Saída",FluxoCaixa1013151419[[#This Row],[R$ (Valores)]]*-1,FluxoCaixa1013151419[[#This Row],[R$ (Valores)]])</f>
        <v>0</v>
      </c>
    </row>
    <row r="1511" spans="2:12">
      <c r="B1511" s="48"/>
      <c r="C1511" s="48"/>
      <c r="D1511" s="56"/>
      <c r="E1511" s="52"/>
      <c r="F1511" s="17"/>
      <c r="G1511" s="17"/>
      <c r="H1511" s="17"/>
      <c r="I1511" s="21"/>
      <c r="J1511" s="17"/>
      <c r="K1511" s="20">
        <f>IF(FluxoCaixa1013151419[[#This Row],[Movimento ]]="Saldo Inicial",FluxoCaixa1013151419[[#This Row],[R$ (Valores)]],K1510+FluxoCaixa1013151419[[#This Row],[Valores Receitas / Despesas]])</f>
        <v>21880.930000000008</v>
      </c>
      <c r="L1511" s="5">
        <f>IF(FluxoCaixa1013151419[[#This Row],[Entrada / Saída]]="Saída",FluxoCaixa1013151419[[#This Row],[R$ (Valores)]]*-1,FluxoCaixa1013151419[[#This Row],[R$ (Valores)]])</f>
        <v>0</v>
      </c>
    </row>
    <row r="1512" spans="2:12">
      <c r="B1512" s="48"/>
      <c r="C1512" s="48"/>
      <c r="D1512" s="56"/>
      <c r="E1512" s="52"/>
      <c r="F1512" s="17"/>
      <c r="G1512" s="17"/>
      <c r="H1512" s="17"/>
      <c r="I1512" s="21"/>
      <c r="J1512" s="17"/>
      <c r="K1512" s="20">
        <f>IF(FluxoCaixa1013151419[[#This Row],[Movimento ]]="Saldo Inicial",FluxoCaixa1013151419[[#This Row],[R$ (Valores)]],K1511+FluxoCaixa1013151419[[#This Row],[Valores Receitas / Despesas]])</f>
        <v>21880.930000000008</v>
      </c>
      <c r="L1512" s="5">
        <f>IF(FluxoCaixa1013151419[[#This Row],[Entrada / Saída]]="Saída",FluxoCaixa1013151419[[#This Row],[R$ (Valores)]]*-1,FluxoCaixa1013151419[[#This Row],[R$ (Valores)]])</f>
        <v>0</v>
      </c>
    </row>
    <row r="1513" spans="2:12">
      <c r="B1513" s="48"/>
      <c r="C1513" s="48"/>
      <c r="D1513" s="56"/>
      <c r="E1513" s="52"/>
      <c r="F1513" s="17"/>
      <c r="G1513" s="17"/>
      <c r="H1513" s="17"/>
      <c r="I1513" s="21"/>
      <c r="J1513" s="17"/>
      <c r="K1513" s="20">
        <f>IF(FluxoCaixa1013151419[[#This Row],[Movimento ]]="Saldo Inicial",FluxoCaixa1013151419[[#This Row],[R$ (Valores)]],K1512+FluxoCaixa1013151419[[#This Row],[Valores Receitas / Despesas]])</f>
        <v>21880.930000000008</v>
      </c>
      <c r="L1513" s="5">
        <f>IF(FluxoCaixa1013151419[[#This Row],[Entrada / Saída]]="Saída",FluxoCaixa1013151419[[#This Row],[R$ (Valores)]]*-1,FluxoCaixa1013151419[[#This Row],[R$ (Valores)]])</f>
        <v>0</v>
      </c>
    </row>
    <row r="1514" spans="2:12">
      <c r="B1514" s="48"/>
      <c r="C1514" s="48"/>
      <c r="D1514" s="56"/>
      <c r="E1514" s="52"/>
      <c r="F1514" s="17"/>
      <c r="G1514" s="17"/>
      <c r="H1514" s="17"/>
      <c r="I1514" s="21"/>
      <c r="J1514" s="17"/>
      <c r="K1514" s="20">
        <f>IF(FluxoCaixa1013151419[[#This Row],[Movimento ]]="Saldo Inicial",FluxoCaixa1013151419[[#This Row],[R$ (Valores)]],K1513+FluxoCaixa1013151419[[#This Row],[Valores Receitas / Despesas]])</f>
        <v>21880.930000000008</v>
      </c>
      <c r="L1514" s="5">
        <f>IF(FluxoCaixa1013151419[[#This Row],[Entrada / Saída]]="Saída",FluxoCaixa1013151419[[#This Row],[R$ (Valores)]]*-1,FluxoCaixa1013151419[[#This Row],[R$ (Valores)]])</f>
        <v>0</v>
      </c>
    </row>
    <row r="1515" spans="2:12">
      <c r="B1515" s="48"/>
      <c r="C1515" s="48"/>
      <c r="D1515" s="56"/>
      <c r="E1515" s="52"/>
      <c r="F1515" s="17"/>
      <c r="G1515" s="17"/>
      <c r="H1515" s="17"/>
      <c r="I1515" s="21"/>
      <c r="J1515" s="17"/>
      <c r="K1515" s="20">
        <f>IF(FluxoCaixa1013151419[[#This Row],[Movimento ]]="Saldo Inicial",FluxoCaixa1013151419[[#This Row],[R$ (Valores)]],K1514+FluxoCaixa1013151419[[#This Row],[Valores Receitas / Despesas]])</f>
        <v>21880.930000000008</v>
      </c>
      <c r="L1515" s="5">
        <f>IF(FluxoCaixa1013151419[[#This Row],[Entrada / Saída]]="Saída",FluxoCaixa1013151419[[#This Row],[R$ (Valores)]]*-1,FluxoCaixa1013151419[[#This Row],[R$ (Valores)]])</f>
        <v>0</v>
      </c>
    </row>
    <row r="1516" spans="2:12">
      <c r="B1516" s="48"/>
      <c r="C1516" s="48"/>
      <c r="D1516" s="56"/>
      <c r="E1516" s="52"/>
      <c r="F1516" s="17"/>
      <c r="G1516" s="17"/>
      <c r="H1516" s="17"/>
      <c r="I1516" s="21"/>
      <c r="J1516" s="17"/>
      <c r="K1516" s="20">
        <f>IF(FluxoCaixa1013151419[[#This Row],[Movimento ]]="Saldo Inicial",FluxoCaixa1013151419[[#This Row],[R$ (Valores)]],K1515+FluxoCaixa1013151419[[#This Row],[Valores Receitas / Despesas]])</f>
        <v>21880.930000000008</v>
      </c>
      <c r="L1516" s="5">
        <f>IF(FluxoCaixa1013151419[[#This Row],[Entrada / Saída]]="Saída",FluxoCaixa1013151419[[#This Row],[R$ (Valores)]]*-1,FluxoCaixa1013151419[[#This Row],[R$ (Valores)]])</f>
        <v>0</v>
      </c>
    </row>
    <row r="1517" spans="2:12">
      <c r="B1517" s="48"/>
      <c r="C1517" s="48"/>
      <c r="D1517" s="56"/>
      <c r="E1517" s="52"/>
      <c r="F1517" s="17"/>
      <c r="G1517" s="17"/>
      <c r="H1517" s="17"/>
      <c r="I1517" s="21"/>
      <c r="J1517" s="17"/>
      <c r="K1517" s="20">
        <f>IF(FluxoCaixa1013151419[[#This Row],[Movimento ]]="Saldo Inicial",FluxoCaixa1013151419[[#This Row],[R$ (Valores)]],K1516+FluxoCaixa1013151419[[#This Row],[Valores Receitas / Despesas]])</f>
        <v>21880.930000000008</v>
      </c>
      <c r="L1517" s="5">
        <f>IF(FluxoCaixa1013151419[[#This Row],[Entrada / Saída]]="Saída",FluxoCaixa1013151419[[#This Row],[R$ (Valores)]]*-1,FluxoCaixa1013151419[[#This Row],[R$ (Valores)]])</f>
        <v>0</v>
      </c>
    </row>
    <row r="1518" spans="2:12">
      <c r="B1518" s="48"/>
      <c r="C1518" s="48"/>
      <c r="D1518" s="56"/>
      <c r="E1518" s="52"/>
      <c r="F1518" s="17"/>
      <c r="G1518" s="17"/>
      <c r="H1518" s="17"/>
      <c r="I1518" s="21"/>
      <c r="J1518" s="17"/>
      <c r="K1518" s="20">
        <f>IF(FluxoCaixa1013151419[[#This Row],[Movimento ]]="Saldo Inicial",FluxoCaixa1013151419[[#This Row],[R$ (Valores)]],K1517+FluxoCaixa1013151419[[#This Row],[Valores Receitas / Despesas]])</f>
        <v>21880.930000000008</v>
      </c>
      <c r="L1518" s="5">
        <f>IF(FluxoCaixa1013151419[[#This Row],[Entrada / Saída]]="Saída",FluxoCaixa1013151419[[#This Row],[R$ (Valores)]]*-1,FluxoCaixa1013151419[[#This Row],[R$ (Valores)]])</f>
        <v>0</v>
      </c>
    </row>
    <row r="1519" spans="2:12">
      <c r="B1519" s="48"/>
      <c r="C1519" s="48"/>
      <c r="D1519" s="56"/>
      <c r="E1519" s="52"/>
      <c r="F1519" s="17"/>
      <c r="G1519" s="17"/>
      <c r="H1519" s="17"/>
      <c r="I1519" s="21"/>
      <c r="J1519" s="17"/>
      <c r="K1519" s="20">
        <f>IF(FluxoCaixa1013151419[[#This Row],[Movimento ]]="Saldo Inicial",FluxoCaixa1013151419[[#This Row],[R$ (Valores)]],K1518+FluxoCaixa1013151419[[#This Row],[Valores Receitas / Despesas]])</f>
        <v>21880.930000000008</v>
      </c>
      <c r="L1519" s="5">
        <f>IF(FluxoCaixa1013151419[[#This Row],[Entrada / Saída]]="Saída",FluxoCaixa1013151419[[#This Row],[R$ (Valores)]]*-1,FluxoCaixa1013151419[[#This Row],[R$ (Valores)]])</f>
        <v>0</v>
      </c>
    </row>
    <row r="1520" spans="2:12">
      <c r="B1520" s="48"/>
      <c r="C1520" s="48"/>
      <c r="D1520" s="56"/>
      <c r="E1520" s="52"/>
      <c r="F1520" s="17"/>
      <c r="G1520" s="17"/>
      <c r="H1520" s="17"/>
      <c r="I1520" s="21"/>
      <c r="J1520" s="17"/>
      <c r="K1520" s="20">
        <f>IF(FluxoCaixa1013151419[[#This Row],[Movimento ]]="Saldo Inicial",FluxoCaixa1013151419[[#This Row],[R$ (Valores)]],K1519+FluxoCaixa1013151419[[#This Row],[Valores Receitas / Despesas]])</f>
        <v>21880.930000000008</v>
      </c>
      <c r="L1520" s="5">
        <f>IF(FluxoCaixa1013151419[[#This Row],[Entrada / Saída]]="Saída",FluxoCaixa1013151419[[#This Row],[R$ (Valores)]]*-1,FluxoCaixa1013151419[[#This Row],[R$ (Valores)]])</f>
        <v>0</v>
      </c>
    </row>
    <row r="1521" spans="2:12">
      <c r="B1521" s="48"/>
      <c r="C1521" s="48"/>
      <c r="D1521" s="56"/>
      <c r="E1521" s="52"/>
      <c r="F1521" s="17"/>
      <c r="G1521" s="17"/>
      <c r="H1521" s="17"/>
      <c r="I1521" s="21"/>
      <c r="J1521" s="17"/>
      <c r="K1521" s="20">
        <f>IF(FluxoCaixa1013151419[[#This Row],[Movimento ]]="Saldo Inicial",FluxoCaixa1013151419[[#This Row],[R$ (Valores)]],K1520+FluxoCaixa1013151419[[#This Row],[Valores Receitas / Despesas]])</f>
        <v>21880.930000000008</v>
      </c>
      <c r="L1521" s="5">
        <f>IF(FluxoCaixa1013151419[[#This Row],[Entrada / Saída]]="Saída",FluxoCaixa1013151419[[#This Row],[R$ (Valores)]]*-1,FluxoCaixa1013151419[[#This Row],[R$ (Valores)]])</f>
        <v>0</v>
      </c>
    </row>
    <row r="1522" spans="2:12">
      <c r="B1522" s="48"/>
      <c r="C1522" s="48"/>
      <c r="D1522" s="56"/>
      <c r="E1522" s="52"/>
      <c r="F1522" s="17"/>
      <c r="G1522" s="17"/>
      <c r="H1522" s="17"/>
      <c r="I1522" s="21"/>
      <c r="J1522" s="17"/>
      <c r="K1522" s="20">
        <f>IF(FluxoCaixa1013151419[[#This Row],[Movimento ]]="Saldo Inicial",FluxoCaixa1013151419[[#This Row],[R$ (Valores)]],K1521+FluxoCaixa1013151419[[#This Row],[Valores Receitas / Despesas]])</f>
        <v>21880.930000000008</v>
      </c>
      <c r="L1522" s="5">
        <f>IF(FluxoCaixa1013151419[[#This Row],[Entrada / Saída]]="Saída",FluxoCaixa1013151419[[#This Row],[R$ (Valores)]]*-1,FluxoCaixa1013151419[[#This Row],[R$ (Valores)]])</f>
        <v>0</v>
      </c>
    </row>
    <row r="1523" spans="2:12">
      <c r="B1523" s="48"/>
      <c r="C1523" s="48"/>
      <c r="D1523" s="56"/>
      <c r="E1523" s="52"/>
      <c r="F1523" s="17"/>
      <c r="G1523" s="17"/>
      <c r="H1523" s="17"/>
      <c r="I1523" s="21"/>
      <c r="J1523" s="17"/>
      <c r="K1523" s="20">
        <f>IF(FluxoCaixa1013151419[[#This Row],[Movimento ]]="Saldo Inicial",FluxoCaixa1013151419[[#This Row],[R$ (Valores)]],K1522+FluxoCaixa1013151419[[#This Row],[Valores Receitas / Despesas]])</f>
        <v>21880.930000000008</v>
      </c>
      <c r="L1523" s="5">
        <f>IF(FluxoCaixa1013151419[[#This Row],[Entrada / Saída]]="Saída",FluxoCaixa1013151419[[#This Row],[R$ (Valores)]]*-1,FluxoCaixa1013151419[[#This Row],[R$ (Valores)]])</f>
        <v>0</v>
      </c>
    </row>
    <row r="1524" spans="2:12">
      <c r="B1524" s="48"/>
      <c r="C1524" s="48"/>
      <c r="D1524" s="56"/>
      <c r="E1524" s="52"/>
      <c r="F1524" s="17"/>
      <c r="G1524" s="17"/>
      <c r="H1524" s="17"/>
      <c r="I1524" s="21"/>
      <c r="J1524" s="17"/>
      <c r="K1524" s="20">
        <f>IF(FluxoCaixa1013151419[[#This Row],[Movimento ]]="Saldo Inicial",FluxoCaixa1013151419[[#This Row],[R$ (Valores)]],K1523+FluxoCaixa1013151419[[#This Row],[Valores Receitas / Despesas]])</f>
        <v>21880.930000000008</v>
      </c>
      <c r="L1524" s="5">
        <f>IF(FluxoCaixa1013151419[[#This Row],[Entrada / Saída]]="Saída",FluxoCaixa1013151419[[#This Row],[R$ (Valores)]]*-1,FluxoCaixa1013151419[[#This Row],[R$ (Valores)]])</f>
        <v>0</v>
      </c>
    </row>
    <row r="1525" spans="2:12">
      <c r="B1525" s="48"/>
      <c r="C1525" s="48"/>
      <c r="D1525" s="56"/>
      <c r="E1525" s="52"/>
      <c r="F1525" s="17"/>
      <c r="G1525" s="17"/>
      <c r="H1525" s="17"/>
      <c r="I1525" s="54"/>
      <c r="J1525" s="45"/>
      <c r="K1525" s="47">
        <f>IF(FluxoCaixa1013151419[[#This Row],[Movimento ]]="Saldo Inicial",FluxoCaixa1013151419[[#This Row],[R$ (Valores)]],K1524+FluxoCaixa1013151419[[#This Row],[Valores Receitas / Despesas]])</f>
        <v>21880.930000000008</v>
      </c>
      <c r="L1525" s="53">
        <f>IF(FluxoCaixa1013151419[[#This Row],[Entrada / Saída]]="Saída",FluxoCaixa1013151419[[#This Row],[R$ (Valores)]]*-1,FluxoCaixa1013151419[[#This Row],[R$ (Valores)]])</f>
        <v>0</v>
      </c>
    </row>
    <row r="1526" spans="2:12">
      <c r="B1526" s="48"/>
      <c r="C1526" s="48"/>
      <c r="D1526" s="56"/>
      <c r="E1526" s="52"/>
      <c r="F1526" s="17"/>
      <c r="G1526" s="17"/>
      <c r="H1526" s="17"/>
      <c r="I1526" s="54"/>
      <c r="J1526" s="45"/>
      <c r="K1526" s="47">
        <f>IF(FluxoCaixa1013151419[[#This Row],[Movimento ]]="Saldo Inicial",FluxoCaixa1013151419[[#This Row],[R$ (Valores)]],K1525+FluxoCaixa1013151419[[#This Row],[Valores Receitas / Despesas]])</f>
        <v>21880.930000000008</v>
      </c>
      <c r="L1526" s="53">
        <f>IF(FluxoCaixa1013151419[[#This Row],[Entrada / Saída]]="Saída",FluxoCaixa1013151419[[#This Row],[R$ (Valores)]]*-1,FluxoCaixa1013151419[[#This Row],[R$ (Valores)]])</f>
        <v>0</v>
      </c>
    </row>
    <row r="1527" spans="2:12">
      <c r="B1527" s="48"/>
      <c r="C1527" s="48"/>
      <c r="D1527" s="56"/>
      <c r="E1527" s="52"/>
      <c r="F1527" s="17"/>
      <c r="G1527" s="17"/>
      <c r="H1527" s="17"/>
      <c r="I1527" s="54"/>
      <c r="J1527" s="45"/>
      <c r="K1527" s="47">
        <f>IF(FluxoCaixa1013151419[[#This Row],[Movimento ]]="Saldo Inicial",FluxoCaixa1013151419[[#This Row],[R$ (Valores)]],K1526+FluxoCaixa1013151419[[#This Row],[Valores Receitas / Despesas]])</f>
        <v>21880.930000000008</v>
      </c>
      <c r="L1527" s="53">
        <f>IF(FluxoCaixa1013151419[[#This Row],[Entrada / Saída]]="Saída",FluxoCaixa1013151419[[#This Row],[R$ (Valores)]]*-1,FluxoCaixa1013151419[[#This Row],[R$ (Valores)]])</f>
        <v>0</v>
      </c>
    </row>
    <row r="1528" spans="2:12">
      <c r="B1528" s="48"/>
      <c r="C1528" s="48"/>
      <c r="D1528" s="56"/>
      <c r="E1528" s="52"/>
      <c r="F1528" s="17"/>
      <c r="G1528" s="17"/>
      <c r="H1528" s="17"/>
      <c r="I1528" s="54"/>
      <c r="J1528" s="45"/>
      <c r="K1528" s="47">
        <f>IF(FluxoCaixa1013151419[[#This Row],[Movimento ]]="Saldo Inicial",FluxoCaixa1013151419[[#This Row],[R$ (Valores)]],K1527+FluxoCaixa1013151419[[#This Row],[Valores Receitas / Despesas]])</f>
        <v>21880.930000000008</v>
      </c>
      <c r="L1528" s="53">
        <f>IF(FluxoCaixa1013151419[[#This Row],[Entrada / Saída]]="Saída",FluxoCaixa1013151419[[#This Row],[R$ (Valores)]]*-1,FluxoCaixa1013151419[[#This Row],[R$ (Valores)]])</f>
        <v>0</v>
      </c>
    </row>
    <row r="1529" spans="2:12">
      <c r="B1529" s="48"/>
      <c r="C1529" s="48"/>
      <c r="D1529" s="56"/>
      <c r="E1529" s="52"/>
      <c r="F1529" s="17"/>
      <c r="G1529" s="17"/>
      <c r="H1529" s="17"/>
      <c r="I1529" s="54"/>
      <c r="J1529" s="45"/>
      <c r="K1529" s="47">
        <f>IF(FluxoCaixa1013151419[[#This Row],[Movimento ]]="Saldo Inicial",FluxoCaixa1013151419[[#This Row],[R$ (Valores)]],K1528+FluxoCaixa1013151419[[#This Row],[Valores Receitas / Despesas]])</f>
        <v>21880.930000000008</v>
      </c>
      <c r="L1529" s="53">
        <f>IF(FluxoCaixa1013151419[[#This Row],[Entrada / Saída]]="Saída",FluxoCaixa1013151419[[#This Row],[R$ (Valores)]]*-1,FluxoCaixa1013151419[[#This Row],[R$ (Valores)]])</f>
        <v>0</v>
      </c>
    </row>
    <row r="1530" spans="2:12">
      <c r="B1530" s="48"/>
      <c r="C1530" s="48"/>
      <c r="D1530" s="56"/>
      <c r="E1530" s="52"/>
      <c r="F1530" s="17"/>
      <c r="G1530" s="17"/>
      <c r="H1530" s="17"/>
      <c r="I1530" s="54"/>
      <c r="J1530" s="45"/>
      <c r="K1530" s="47">
        <f>IF(FluxoCaixa1013151419[[#This Row],[Movimento ]]="Saldo Inicial",FluxoCaixa1013151419[[#This Row],[R$ (Valores)]],K1529+FluxoCaixa1013151419[[#This Row],[Valores Receitas / Despesas]])</f>
        <v>21880.930000000008</v>
      </c>
      <c r="L1530" s="53">
        <f>IF(FluxoCaixa1013151419[[#This Row],[Entrada / Saída]]="Saída",FluxoCaixa1013151419[[#This Row],[R$ (Valores)]]*-1,FluxoCaixa1013151419[[#This Row],[R$ (Valores)]])</f>
        <v>0</v>
      </c>
    </row>
    <row r="1531" spans="2:12">
      <c r="B1531" s="48"/>
      <c r="C1531" s="48"/>
      <c r="D1531" s="56"/>
      <c r="E1531" s="52"/>
      <c r="F1531" s="17"/>
      <c r="G1531" s="17"/>
      <c r="H1531" s="17"/>
      <c r="I1531" s="54"/>
      <c r="J1531" s="45"/>
      <c r="K1531" s="47">
        <f>IF(FluxoCaixa1013151419[[#This Row],[Movimento ]]="Saldo Inicial",FluxoCaixa1013151419[[#This Row],[R$ (Valores)]],K1530+FluxoCaixa1013151419[[#This Row],[Valores Receitas / Despesas]])</f>
        <v>21880.930000000008</v>
      </c>
      <c r="L1531" s="53">
        <f>IF(FluxoCaixa1013151419[[#This Row],[Entrada / Saída]]="Saída",FluxoCaixa1013151419[[#This Row],[R$ (Valores)]]*-1,FluxoCaixa1013151419[[#This Row],[R$ (Valores)]])</f>
        <v>0</v>
      </c>
    </row>
    <row r="1532" spans="2:12">
      <c r="B1532" s="48"/>
      <c r="C1532" s="48"/>
      <c r="D1532" s="56"/>
      <c r="E1532" s="52"/>
      <c r="F1532" s="17"/>
      <c r="G1532" s="17"/>
      <c r="H1532" s="17"/>
      <c r="I1532" s="54"/>
      <c r="J1532" s="45"/>
      <c r="K1532" s="47">
        <f>IF(FluxoCaixa1013151419[[#This Row],[Movimento ]]="Saldo Inicial",FluxoCaixa1013151419[[#This Row],[R$ (Valores)]],K1531+FluxoCaixa1013151419[[#This Row],[Valores Receitas / Despesas]])</f>
        <v>21880.930000000008</v>
      </c>
      <c r="L1532" s="53">
        <f>IF(FluxoCaixa1013151419[[#This Row],[Entrada / Saída]]="Saída",FluxoCaixa1013151419[[#This Row],[R$ (Valores)]]*-1,FluxoCaixa1013151419[[#This Row],[R$ (Valores)]])</f>
        <v>0</v>
      </c>
    </row>
    <row r="1533" spans="2:12">
      <c r="B1533" s="48"/>
      <c r="C1533" s="48"/>
      <c r="D1533" s="56"/>
      <c r="E1533" s="52"/>
      <c r="F1533" s="17"/>
      <c r="G1533" s="17"/>
      <c r="H1533" s="17"/>
      <c r="I1533" s="54"/>
      <c r="J1533" s="45"/>
      <c r="K1533" s="47">
        <f>IF(FluxoCaixa1013151419[[#This Row],[Movimento ]]="Saldo Inicial",FluxoCaixa1013151419[[#This Row],[R$ (Valores)]],K1532+FluxoCaixa1013151419[[#This Row],[Valores Receitas / Despesas]])</f>
        <v>21880.930000000008</v>
      </c>
      <c r="L1533" s="53">
        <f>IF(FluxoCaixa1013151419[[#This Row],[Entrada / Saída]]="Saída",FluxoCaixa1013151419[[#This Row],[R$ (Valores)]]*-1,FluxoCaixa1013151419[[#This Row],[R$ (Valores)]])</f>
        <v>0</v>
      </c>
    </row>
    <row r="1534" spans="2:12">
      <c r="B1534" s="48"/>
      <c r="C1534" s="48"/>
      <c r="D1534" s="56"/>
      <c r="E1534" s="52"/>
      <c r="F1534" s="17"/>
      <c r="G1534" s="17"/>
      <c r="H1534" s="17"/>
      <c r="I1534" s="54"/>
      <c r="J1534" s="45"/>
      <c r="K1534" s="47">
        <f>IF(FluxoCaixa1013151419[[#This Row],[Movimento ]]="Saldo Inicial",FluxoCaixa1013151419[[#This Row],[R$ (Valores)]],K1533+FluxoCaixa1013151419[[#This Row],[Valores Receitas / Despesas]])</f>
        <v>21880.930000000008</v>
      </c>
      <c r="L1534" s="53">
        <f>IF(FluxoCaixa1013151419[[#This Row],[Entrada / Saída]]="Saída",FluxoCaixa1013151419[[#This Row],[R$ (Valores)]]*-1,FluxoCaixa1013151419[[#This Row],[R$ (Valores)]])</f>
        <v>0</v>
      </c>
    </row>
    <row r="1535" spans="2:12">
      <c r="B1535" s="48"/>
      <c r="C1535" s="48"/>
      <c r="D1535" s="56"/>
      <c r="E1535" s="52"/>
      <c r="F1535" s="45"/>
      <c r="G1535" s="45"/>
      <c r="H1535" s="58"/>
      <c r="I1535" s="54"/>
      <c r="J1535" s="45"/>
      <c r="K1535" s="47">
        <f>IF(FluxoCaixa1013151419[[#This Row],[Movimento ]]="Saldo Inicial",FluxoCaixa1013151419[[#This Row],[R$ (Valores)]],K1534+FluxoCaixa1013151419[[#This Row],[Valores Receitas / Despesas]])</f>
        <v>21880.930000000008</v>
      </c>
      <c r="L1535" s="53">
        <f>IF(FluxoCaixa1013151419[[#This Row],[Entrada / Saída]]="Saída",FluxoCaixa1013151419[[#This Row],[R$ (Valores)]]*-1,FluxoCaixa1013151419[[#This Row],[R$ (Valores)]])</f>
        <v>0</v>
      </c>
    </row>
    <row r="1536" spans="2:12">
      <c r="B1536" s="48"/>
      <c r="C1536" s="48"/>
      <c r="D1536" s="56"/>
      <c r="E1536" s="52"/>
      <c r="F1536" s="45"/>
      <c r="G1536" s="45"/>
      <c r="H1536" s="58"/>
      <c r="I1536" s="54"/>
      <c r="J1536" s="45"/>
      <c r="K1536" s="47">
        <f>IF(FluxoCaixa1013151419[[#This Row],[Movimento ]]="Saldo Inicial",FluxoCaixa1013151419[[#This Row],[R$ (Valores)]],K1535+FluxoCaixa1013151419[[#This Row],[Valores Receitas / Despesas]])</f>
        <v>21880.930000000008</v>
      </c>
      <c r="L1536" s="53">
        <f>IF(FluxoCaixa1013151419[[#This Row],[Entrada / Saída]]="Saída",FluxoCaixa1013151419[[#This Row],[R$ (Valores)]]*-1,FluxoCaixa1013151419[[#This Row],[R$ (Valores)]])</f>
        <v>0</v>
      </c>
    </row>
    <row r="1537" spans="2:12">
      <c r="B1537" s="48"/>
      <c r="C1537" s="48"/>
      <c r="D1537" s="56"/>
      <c r="E1537" s="52"/>
      <c r="F1537" s="45"/>
      <c r="G1537" s="45"/>
      <c r="H1537" s="58"/>
      <c r="I1537" s="54"/>
      <c r="J1537" s="45"/>
      <c r="K1537" s="47">
        <f>IF(FluxoCaixa1013151419[[#This Row],[Movimento ]]="Saldo Inicial",FluxoCaixa1013151419[[#This Row],[R$ (Valores)]],K1536+FluxoCaixa1013151419[[#This Row],[Valores Receitas / Despesas]])</f>
        <v>21880.930000000008</v>
      </c>
      <c r="L1537" s="53">
        <f>IF(FluxoCaixa1013151419[[#This Row],[Entrada / Saída]]="Saída",FluxoCaixa1013151419[[#This Row],[R$ (Valores)]]*-1,FluxoCaixa1013151419[[#This Row],[R$ (Valores)]])</f>
        <v>0</v>
      </c>
    </row>
    <row r="1538" spans="2:12">
      <c r="B1538" s="48"/>
      <c r="C1538" s="48"/>
      <c r="D1538" s="56"/>
      <c r="E1538" s="52"/>
      <c r="F1538" s="45"/>
      <c r="G1538" s="45"/>
      <c r="H1538" s="58"/>
      <c r="I1538" s="54"/>
      <c r="J1538" s="45"/>
      <c r="K1538" s="47">
        <f>IF(FluxoCaixa1013151419[[#This Row],[Movimento ]]="Saldo Inicial",FluxoCaixa1013151419[[#This Row],[R$ (Valores)]],K1537+FluxoCaixa1013151419[[#This Row],[Valores Receitas / Despesas]])</f>
        <v>21880.930000000008</v>
      </c>
      <c r="L1538" s="53">
        <f>IF(FluxoCaixa1013151419[[#This Row],[Entrada / Saída]]="Saída",FluxoCaixa1013151419[[#This Row],[R$ (Valores)]]*-1,FluxoCaixa1013151419[[#This Row],[R$ (Valores)]])</f>
        <v>0</v>
      </c>
    </row>
    <row r="1539" spans="2:12">
      <c r="B1539" s="48"/>
      <c r="C1539" s="48"/>
      <c r="D1539" s="56"/>
      <c r="E1539" s="52"/>
      <c r="F1539" s="45"/>
      <c r="G1539" s="45"/>
      <c r="H1539" s="58"/>
      <c r="I1539" s="54"/>
      <c r="J1539" s="45"/>
      <c r="K1539" s="47">
        <f>IF(FluxoCaixa1013151419[[#This Row],[Movimento ]]="Saldo Inicial",FluxoCaixa1013151419[[#This Row],[R$ (Valores)]],K1538+FluxoCaixa1013151419[[#This Row],[Valores Receitas / Despesas]])</f>
        <v>21880.930000000008</v>
      </c>
      <c r="L1539" s="53">
        <f>IF(FluxoCaixa1013151419[[#This Row],[Entrada / Saída]]="Saída",FluxoCaixa1013151419[[#This Row],[R$ (Valores)]]*-1,FluxoCaixa1013151419[[#This Row],[R$ (Valores)]])</f>
        <v>0</v>
      </c>
    </row>
    <row r="1540" spans="2:12">
      <c r="B1540" s="48"/>
      <c r="C1540" s="48"/>
      <c r="D1540" s="56"/>
      <c r="E1540" s="52"/>
      <c r="F1540" s="45"/>
      <c r="G1540" s="45"/>
      <c r="H1540" s="58"/>
      <c r="I1540" s="54"/>
      <c r="J1540" s="45"/>
      <c r="K1540" s="47">
        <f>IF(FluxoCaixa1013151419[[#This Row],[Movimento ]]="Saldo Inicial",FluxoCaixa1013151419[[#This Row],[R$ (Valores)]],K1539+FluxoCaixa1013151419[[#This Row],[Valores Receitas / Despesas]])</f>
        <v>21880.930000000008</v>
      </c>
      <c r="L1540" s="53">
        <f>IF(FluxoCaixa1013151419[[#This Row],[Entrada / Saída]]="Saída",FluxoCaixa1013151419[[#This Row],[R$ (Valores)]]*-1,FluxoCaixa1013151419[[#This Row],[R$ (Valores)]])</f>
        <v>0</v>
      </c>
    </row>
    <row r="1541" spans="2:12">
      <c r="B1541" s="48"/>
      <c r="C1541" s="48"/>
      <c r="D1541" s="56"/>
      <c r="E1541" s="52"/>
      <c r="F1541" s="45"/>
      <c r="G1541" s="45"/>
      <c r="H1541" s="58"/>
      <c r="I1541" s="54"/>
      <c r="J1541" s="45"/>
      <c r="K1541" s="47">
        <f>IF(FluxoCaixa1013151419[[#This Row],[Movimento ]]="Saldo Inicial",FluxoCaixa1013151419[[#This Row],[R$ (Valores)]],K1540+FluxoCaixa1013151419[[#This Row],[Valores Receitas / Despesas]])</f>
        <v>21880.930000000008</v>
      </c>
      <c r="L1541" s="53">
        <f>IF(FluxoCaixa1013151419[[#This Row],[Entrada / Saída]]="Saída",FluxoCaixa1013151419[[#This Row],[R$ (Valores)]]*-1,FluxoCaixa1013151419[[#This Row],[R$ (Valores)]])</f>
        <v>0</v>
      </c>
    </row>
    <row r="1542" spans="2:12">
      <c r="B1542" s="48"/>
      <c r="C1542" s="48"/>
      <c r="D1542" s="56"/>
      <c r="E1542" s="52"/>
      <c r="F1542" s="17"/>
      <c r="G1542" s="17"/>
      <c r="H1542" s="58"/>
      <c r="I1542" s="21"/>
      <c r="J1542" s="17"/>
      <c r="K1542" s="20">
        <f>IF(FluxoCaixa1013151419[[#This Row],[Movimento ]]="Saldo Inicial",FluxoCaixa1013151419[[#This Row],[R$ (Valores)]],K1541+FluxoCaixa1013151419[[#This Row],[Valores Receitas / Despesas]])</f>
        <v>21880.930000000008</v>
      </c>
      <c r="L1542" s="5">
        <f>IF(FluxoCaixa1013151419[[#This Row],[Entrada / Saída]]="Saída",FluxoCaixa1013151419[[#This Row],[R$ (Valores)]]*-1,FluxoCaixa1013151419[[#This Row],[R$ (Valores)]])</f>
        <v>0</v>
      </c>
    </row>
    <row r="1543" spans="2:12">
      <c r="B1543" s="48"/>
      <c r="C1543" s="48"/>
      <c r="D1543" s="56"/>
      <c r="E1543" s="52"/>
      <c r="F1543" s="17"/>
      <c r="G1543" s="17"/>
      <c r="H1543" s="58"/>
      <c r="I1543" s="21"/>
      <c r="J1543" s="17"/>
      <c r="K1543" s="20">
        <f>IF(FluxoCaixa1013151419[[#This Row],[Movimento ]]="Saldo Inicial",FluxoCaixa1013151419[[#This Row],[R$ (Valores)]],K1542+FluxoCaixa1013151419[[#This Row],[Valores Receitas / Despesas]])</f>
        <v>21880.930000000008</v>
      </c>
      <c r="L1543" s="5">
        <f>IF(FluxoCaixa1013151419[[#This Row],[Entrada / Saída]]="Saída",FluxoCaixa1013151419[[#This Row],[R$ (Valores)]]*-1,FluxoCaixa1013151419[[#This Row],[R$ (Valores)]])</f>
        <v>0</v>
      </c>
    </row>
    <row r="1544" spans="2:12">
      <c r="B1544" s="48"/>
      <c r="C1544" s="48"/>
      <c r="D1544" s="56"/>
      <c r="E1544" s="52"/>
      <c r="F1544" s="17"/>
      <c r="G1544" s="17"/>
      <c r="H1544" s="58"/>
      <c r="I1544" s="21"/>
      <c r="J1544" s="17"/>
      <c r="K1544" s="20">
        <f>IF(FluxoCaixa1013151419[[#This Row],[Movimento ]]="Saldo Inicial",FluxoCaixa1013151419[[#This Row],[R$ (Valores)]],K1543+FluxoCaixa1013151419[[#This Row],[Valores Receitas / Despesas]])</f>
        <v>21880.930000000008</v>
      </c>
      <c r="L1544" s="5">
        <f>IF(FluxoCaixa1013151419[[#This Row],[Entrada / Saída]]="Saída",FluxoCaixa1013151419[[#This Row],[R$ (Valores)]]*-1,FluxoCaixa1013151419[[#This Row],[R$ (Valores)]])</f>
        <v>0</v>
      </c>
    </row>
    <row r="1545" spans="2:12">
      <c r="B1545" s="48"/>
      <c r="C1545" s="48"/>
      <c r="D1545" s="56"/>
      <c r="E1545" s="52"/>
      <c r="F1545" s="17"/>
      <c r="G1545" s="17"/>
      <c r="H1545" s="58"/>
      <c r="I1545" s="21"/>
      <c r="J1545" s="17"/>
      <c r="K1545" s="20">
        <f>IF(FluxoCaixa1013151419[[#This Row],[Movimento ]]="Saldo Inicial",FluxoCaixa1013151419[[#This Row],[R$ (Valores)]],K1544+FluxoCaixa1013151419[[#This Row],[Valores Receitas / Despesas]])</f>
        <v>21880.930000000008</v>
      </c>
      <c r="L1545" s="5">
        <f>IF(FluxoCaixa1013151419[[#This Row],[Entrada / Saída]]="Saída",FluxoCaixa1013151419[[#This Row],[R$ (Valores)]]*-1,FluxoCaixa1013151419[[#This Row],[R$ (Valores)]])</f>
        <v>0</v>
      </c>
    </row>
    <row r="1546" spans="2:12">
      <c r="B1546" s="48"/>
      <c r="C1546" s="48"/>
      <c r="D1546" s="56"/>
      <c r="E1546" s="52"/>
      <c r="F1546" s="45"/>
      <c r="G1546" s="45"/>
      <c r="H1546" s="57"/>
      <c r="I1546" s="54"/>
      <c r="J1546" s="45"/>
      <c r="K1546" s="47">
        <f>IF(FluxoCaixa1013151419[[#This Row],[Movimento ]]="Saldo Inicial",FluxoCaixa1013151419[[#This Row],[R$ (Valores)]],K1545+FluxoCaixa1013151419[[#This Row],[Valores Receitas / Despesas]])</f>
        <v>21880.930000000008</v>
      </c>
      <c r="L1546" s="53">
        <f>IF(FluxoCaixa1013151419[[#This Row],[Entrada / Saída]]="Saída",FluxoCaixa1013151419[[#This Row],[R$ (Valores)]]*-1,FluxoCaixa1013151419[[#This Row],[R$ (Valores)]])</f>
        <v>0</v>
      </c>
    </row>
    <row r="1547" spans="2:12">
      <c r="B1547" s="48"/>
      <c r="C1547" s="48"/>
      <c r="D1547" s="56"/>
      <c r="E1547" s="52"/>
      <c r="F1547" s="17"/>
      <c r="G1547" s="17"/>
      <c r="H1547" s="17"/>
      <c r="I1547" s="21"/>
      <c r="J1547" s="17"/>
      <c r="K1547" s="20">
        <f>IF(FluxoCaixa1013151419[[#This Row],[Movimento ]]="Saldo Inicial",FluxoCaixa1013151419[[#This Row],[R$ (Valores)]],K1546+FluxoCaixa1013151419[[#This Row],[Valores Receitas / Despesas]])</f>
        <v>21880.930000000008</v>
      </c>
      <c r="L1547" s="5">
        <f>IF(FluxoCaixa1013151419[[#This Row],[Entrada / Saída]]="Saída",FluxoCaixa1013151419[[#This Row],[R$ (Valores)]]*-1,FluxoCaixa1013151419[[#This Row],[R$ (Valores)]])</f>
        <v>0</v>
      </c>
    </row>
    <row r="1548" spans="2:12">
      <c r="B1548" s="48"/>
      <c r="C1548" s="48"/>
      <c r="D1548" s="56"/>
      <c r="E1548" s="52"/>
      <c r="F1548" s="17"/>
      <c r="G1548" s="17"/>
      <c r="H1548" s="17"/>
      <c r="I1548" s="21"/>
      <c r="J1548" s="17"/>
      <c r="K1548" s="20">
        <f>IF(FluxoCaixa1013151419[[#This Row],[Movimento ]]="Saldo Inicial",FluxoCaixa1013151419[[#This Row],[R$ (Valores)]],K1547+FluxoCaixa1013151419[[#This Row],[Valores Receitas / Despesas]])</f>
        <v>21880.930000000008</v>
      </c>
      <c r="L1548" s="5">
        <f>IF(FluxoCaixa1013151419[[#This Row],[Entrada / Saída]]="Saída",FluxoCaixa1013151419[[#This Row],[R$ (Valores)]]*-1,FluxoCaixa1013151419[[#This Row],[R$ (Valores)]])</f>
        <v>0</v>
      </c>
    </row>
    <row r="1549" spans="2:12">
      <c r="B1549" s="48"/>
      <c r="C1549" s="48"/>
      <c r="D1549" s="56"/>
      <c r="E1549" s="52"/>
      <c r="F1549" s="17"/>
      <c r="G1549" s="17"/>
      <c r="H1549" s="17"/>
      <c r="I1549" s="21"/>
      <c r="J1549" s="17"/>
      <c r="K1549" s="20">
        <f>IF(FluxoCaixa1013151419[[#This Row],[Movimento ]]="Saldo Inicial",FluxoCaixa1013151419[[#This Row],[R$ (Valores)]],K1548+FluxoCaixa1013151419[[#This Row],[Valores Receitas / Despesas]])</f>
        <v>21880.930000000008</v>
      </c>
      <c r="L1549" s="5">
        <f>IF(FluxoCaixa1013151419[[#This Row],[Entrada / Saída]]="Saída",FluxoCaixa1013151419[[#This Row],[R$ (Valores)]]*-1,FluxoCaixa1013151419[[#This Row],[R$ (Valores)]])</f>
        <v>0</v>
      </c>
    </row>
    <row r="1550" spans="2:12">
      <c r="B1550" s="48"/>
      <c r="C1550" s="48"/>
      <c r="D1550" s="56"/>
      <c r="E1550" s="52"/>
      <c r="F1550" s="17"/>
      <c r="G1550" s="17"/>
      <c r="H1550" s="17"/>
      <c r="I1550" s="21"/>
      <c r="J1550" s="17"/>
      <c r="K1550" s="20">
        <f>IF(FluxoCaixa1013151419[[#This Row],[Movimento ]]="Saldo Inicial",FluxoCaixa1013151419[[#This Row],[R$ (Valores)]],K1549+FluxoCaixa1013151419[[#This Row],[Valores Receitas / Despesas]])</f>
        <v>21880.930000000008</v>
      </c>
      <c r="L1550" s="5">
        <f>IF(FluxoCaixa1013151419[[#This Row],[Entrada / Saída]]="Saída",FluxoCaixa1013151419[[#This Row],[R$ (Valores)]]*-1,FluxoCaixa1013151419[[#This Row],[R$ (Valores)]])</f>
        <v>0</v>
      </c>
    </row>
    <row r="1551" spans="2:12">
      <c r="B1551" s="48"/>
      <c r="C1551" s="48"/>
      <c r="D1551" s="56"/>
      <c r="E1551" s="52"/>
      <c r="F1551" s="17"/>
      <c r="G1551" s="17"/>
      <c r="H1551" s="17"/>
      <c r="I1551" s="21"/>
      <c r="J1551" s="17"/>
      <c r="K1551" s="20">
        <f>IF(FluxoCaixa1013151419[[#This Row],[Movimento ]]="Saldo Inicial",FluxoCaixa1013151419[[#This Row],[R$ (Valores)]],K1550+FluxoCaixa1013151419[[#This Row],[Valores Receitas / Despesas]])</f>
        <v>21880.930000000008</v>
      </c>
      <c r="L1551" s="53">
        <f>IF(FluxoCaixa1013151419[[#This Row],[Entrada / Saída]]="Saída",FluxoCaixa1013151419[[#This Row],[R$ (Valores)]]*-1,FluxoCaixa1013151419[[#This Row],[R$ (Valores)]])</f>
        <v>0</v>
      </c>
    </row>
    <row r="1552" spans="2:12">
      <c r="B1552" s="48"/>
      <c r="C1552" s="48"/>
      <c r="D1552" s="56"/>
      <c r="E1552" s="52"/>
      <c r="F1552" s="45"/>
      <c r="G1552" s="17"/>
      <c r="H1552" s="17"/>
      <c r="I1552" s="54"/>
      <c r="J1552" s="45"/>
      <c r="K1552" s="47">
        <f>IF(FluxoCaixa1013151419[[#This Row],[Movimento ]]="Saldo Inicial",FluxoCaixa1013151419[[#This Row],[R$ (Valores)]],K1551+FluxoCaixa1013151419[[#This Row],[Valores Receitas / Despesas]])</f>
        <v>21880.930000000008</v>
      </c>
      <c r="L1552" s="53">
        <f>IF(FluxoCaixa1013151419[[#This Row],[Entrada / Saída]]="Saída",FluxoCaixa1013151419[[#This Row],[R$ (Valores)]]*-1,FluxoCaixa1013151419[[#This Row],[R$ (Valores)]])</f>
        <v>0</v>
      </c>
    </row>
    <row r="1553" spans="2:12">
      <c r="B1553" s="48"/>
      <c r="C1553" s="48"/>
      <c r="D1553" s="56"/>
      <c r="E1553" s="52"/>
      <c r="F1553" s="45"/>
      <c r="G1553" s="45"/>
      <c r="H1553" s="45"/>
      <c r="I1553" s="21"/>
      <c r="J1553" s="17"/>
      <c r="K1553" s="20">
        <f>IF(FluxoCaixa1013151419[[#This Row],[Movimento ]]="Saldo Inicial",FluxoCaixa1013151419[[#This Row],[R$ (Valores)]],K1552+FluxoCaixa1013151419[[#This Row],[Valores Receitas / Despesas]])</f>
        <v>21880.930000000008</v>
      </c>
      <c r="L1553" s="5">
        <f>IF(FluxoCaixa1013151419[[#This Row],[Entrada / Saída]]="Saída",FluxoCaixa1013151419[[#This Row],[R$ (Valores)]]*-1,FluxoCaixa1013151419[[#This Row],[R$ (Valores)]])</f>
        <v>0</v>
      </c>
    </row>
    <row r="1554" spans="2:12">
      <c r="B1554" s="48"/>
      <c r="C1554" s="48"/>
      <c r="D1554" s="56"/>
      <c r="E1554" s="52"/>
      <c r="F1554" s="45"/>
      <c r="G1554" s="45"/>
      <c r="H1554" s="45"/>
      <c r="I1554" s="21"/>
      <c r="J1554" s="17"/>
      <c r="K1554" s="20">
        <f>IF(FluxoCaixa1013151419[[#This Row],[Movimento ]]="Saldo Inicial",FluxoCaixa1013151419[[#This Row],[R$ (Valores)]],K1553+FluxoCaixa1013151419[[#This Row],[Valores Receitas / Despesas]])</f>
        <v>21880.930000000008</v>
      </c>
      <c r="L1554" s="5">
        <f>IF(FluxoCaixa1013151419[[#This Row],[Entrada / Saída]]="Saída",FluxoCaixa1013151419[[#This Row],[R$ (Valores)]]*-1,FluxoCaixa1013151419[[#This Row],[R$ (Valores)]])</f>
        <v>0</v>
      </c>
    </row>
    <row r="1555" spans="2:12">
      <c r="B1555" s="48"/>
      <c r="C1555" s="48"/>
      <c r="D1555" s="56"/>
      <c r="E1555" s="52"/>
      <c r="F1555" s="45"/>
      <c r="G1555" s="45"/>
      <c r="H1555" s="45"/>
      <c r="I1555" s="21"/>
      <c r="J1555" s="17"/>
      <c r="K1555" s="20">
        <f>IF(FluxoCaixa1013151419[[#This Row],[Movimento ]]="Saldo Inicial",FluxoCaixa1013151419[[#This Row],[R$ (Valores)]],K1554+FluxoCaixa1013151419[[#This Row],[Valores Receitas / Despesas]])</f>
        <v>21880.930000000008</v>
      </c>
      <c r="L1555" s="5">
        <f>IF(FluxoCaixa1013151419[[#This Row],[Entrada / Saída]]="Saída",FluxoCaixa1013151419[[#This Row],[R$ (Valores)]]*-1,FluxoCaixa1013151419[[#This Row],[R$ (Valores)]])</f>
        <v>0</v>
      </c>
    </row>
    <row r="1556" spans="2:12">
      <c r="B1556" s="48"/>
      <c r="C1556" s="48"/>
      <c r="D1556" s="56"/>
      <c r="E1556" s="52"/>
      <c r="F1556" s="17"/>
      <c r="G1556" s="17"/>
      <c r="H1556" s="17"/>
      <c r="I1556" s="21"/>
      <c r="J1556" s="17"/>
      <c r="K1556" s="20">
        <f>IF(FluxoCaixa1013151419[[#This Row],[Movimento ]]="Saldo Inicial",FluxoCaixa1013151419[[#This Row],[R$ (Valores)]],K1555+FluxoCaixa1013151419[[#This Row],[Valores Receitas / Despesas]])</f>
        <v>21880.930000000008</v>
      </c>
      <c r="L1556" s="5">
        <f>IF(FluxoCaixa1013151419[[#This Row],[Entrada / Saída]]="Saída",FluxoCaixa1013151419[[#This Row],[R$ (Valores)]]*-1,FluxoCaixa1013151419[[#This Row],[R$ (Valores)]])</f>
        <v>0</v>
      </c>
    </row>
    <row r="1557" spans="2:12">
      <c r="B1557" s="48"/>
      <c r="C1557" s="48"/>
      <c r="D1557" s="56"/>
      <c r="E1557" s="52"/>
      <c r="F1557" s="17"/>
      <c r="G1557" s="17"/>
      <c r="H1557" s="17"/>
      <c r="I1557" s="21"/>
      <c r="J1557" s="17"/>
      <c r="K1557" s="20">
        <f>IF(FluxoCaixa1013151419[[#This Row],[Movimento ]]="Saldo Inicial",FluxoCaixa1013151419[[#This Row],[R$ (Valores)]],K1556+FluxoCaixa1013151419[[#This Row],[Valores Receitas / Despesas]])</f>
        <v>21880.930000000008</v>
      </c>
      <c r="L1557" s="5">
        <f>IF(FluxoCaixa1013151419[[#This Row],[Entrada / Saída]]="Saída",FluxoCaixa1013151419[[#This Row],[R$ (Valores)]]*-1,FluxoCaixa1013151419[[#This Row],[R$ (Valores)]])</f>
        <v>0</v>
      </c>
    </row>
    <row r="1558" spans="2:12">
      <c r="B1558" s="48"/>
      <c r="C1558" s="48"/>
      <c r="D1558" s="56"/>
      <c r="E1558" s="52"/>
      <c r="F1558" s="17"/>
      <c r="G1558" s="17"/>
      <c r="H1558" s="17"/>
      <c r="I1558" s="21"/>
      <c r="J1558" s="17"/>
      <c r="K1558" s="20">
        <f>IF(FluxoCaixa1013151419[[#This Row],[Movimento ]]="Saldo Inicial",FluxoCaixa1013151419[[#This Row],[R$ (Valores)]],K1557+FluxoCaixa1013151419[[#This Row],[Valores Receitas / Despesas]])</f>
        <v>21880.930000000008</v>
      </c>
      <c r="L1558" s="5">
        <f>IF(FluxoCaixa1013151419[[#This Row],[Entrada / Saída]]="Saída",FluxoCaixa1013151419[[#This Row],[R$ (Valores)]]*-1,FluxoCaixa1013151419[[#This Row],[R$ (Valores)]])</f>
        <v>0</v>
      </c>
    </row>
    <row r="1559" spans="2:12">
      <c r="B1559" s="48"/>
      <c r="C1559" s="48"/>
      <c r="D1559" s="56"/>
      <c r="E1559" s="52"/>
      <c r="F1559" s="17"/>
      <c r="G1559" s="17"/>
      <c r="H1559" s="17"/>
      <c r="I1559" s="21"/>
      <c r="J1559" s="17"/>
      <c r="K1559" s="20">
        <f>IF(FluxoCaixa1013151419[[#This Row],[Movimento ]]="Saldo Inicial",FluxoCaixa1013151419[[#This Row],[R$ (Valores)]],K1558+FluxoCaixa1013151419[[#This Row],[Valores Receitas / Despesas]])</f>
        <v>21880.930000000008</v>
      </c>
      <c r="L1559" s="5">
        <f>IF(FluxoCaixa1013151419[[#This Row],[Entrada / Saída]]="Saída",FluxoCaixa1013151419[[#This Row],[R$ (Valores)]]*-1,FluxoCaixa1013151419[[#This Row],[R$ (Valores)]])</f>
        <v>0</v>
      </c>
    </row>
    <row r="1560" spans="2:12">
      <c r="B1560" s="48"/>
      <c r="C1560" s="48"/>
      <c r="D1560" s="56"/>
      <c r="E1560" s="52"/>
      <c r="F1560" s="17"/>
      <c r="G1560" s="17"/>
      <c r="H1560" s="17"/>
      <c r="I1560" s="21"/>
      <c r="J1560" s="17"/>
      <c r="K1560" s="20">
        <f>IF(FluxoCaixa1013151419[[#This Row],[Movimento ]]="Saldo Inicial",FluxoCaixa1013151419[[#This Row],[R$ (Valores)]],K1559+FluxoCaixa1013151419[[#This Row],[Valores Receitas / Despesas]])</f>
        <v>21880.930000000008</v>
      </c>
      <c r="L1560" s="5">
        <f>IF(FluxoCaixa1013151419[[#This Row],[Entrada / Saída]]="Saída",FluxoCaixa1013151419[[#This Row],[R$ (Valores)]]*-1,FluxoCaixa1013151419[[#This Row],[R$ (Valores)]])</f>
        <v>0</v>
      </c>
    </row>
    <row r="1561" spans="2:12">
      <c r="B1561" s="48"/>
      <c r="C1561" s="48"/>
      <c r="D1561" s="56"/>
      <c r="E1561" s="52"/>
      <c r="F1561" s="17"/>
      <c r="G1561" s="17"/>
      <c r="H1561" s="17"/>
      <c r="I1561" s="21"/>
      <c r="J1561" s="17"/>
      <c r="K1561" s="20">
        <f>IF(FluxoCaixa1013151419[[#This Row],[Movimento ]]="Saldo Inicial",FluxoCaixa1013151419[[#This Row],[R$ (Valores)]],K1560+FluxoCaixa1013151419[[#This Row],[Valores Receitas / Despesas]])</f>
        <v>21880.930000000008</v>
      </c>
      <c r="L1561" s="5">
        <f>IF(FluxoCaixa1013151419[[#This Row],[Entrada / Saída]]="Saída",FluxoCaixa1013151419[[#This Row],[R$ (Valores)]]*-1,FluxoCaixa1013151419[[#This Row],[R$ (Valores)]])</f>
        <v>0</v>
      </c>
    </row>
    <row r="1562" spans="2:12">
      <c r="B1562" s="48"/>
      <c r="C1562" s="48"/>
      <c r="D1562" s="56"/>
      <c r="E1562" s="52"/>
      <c r="F1562" s="17"/>
      <c r="G1562" s="17"/>
      <c r="H1562" s="17"/>
      <c r="I1562" s="21"/>
      <c r="J1562" s="17"/>
      <c r="K1562" s="20">
        <f>IF(FluxoCaixa1013151419[[#This Row],[Movimento ]]="Saldo Inicial",FluxoCaixa1013151419[[#This Row],[R$ (Valores)]],K1561+FluxoCaixa1013151419[[#This Row],[Valores Receitas / Despesas]])</f>
        <v>21880.930000000008</v>
      </c>
      <c r="L1562" s="5">
        <f>IF(FluxoCaixa1013151419[[#This Row],[Entrada / Saída]]="Saída",FluxoCaixa1013151419[[#This Row],[R$ (Valores)]]*-1,FluxoCaixa1013151419[[#This Row],[R$ (Valores)]])</f>
        <v>0</v>
      </c>
    </row>
    <row r="1563" spans="2:12">
      <c r="B1563" s="48"/>
      <c r="C1563" s="48"/>
      <c r="D1563" s="56"/>
      <c r="E1563" s="52"/>
      <c r="F1563" s="17"/>
      <c r="G1563" s="17"/>
      <c r="H1563" s="17"/>
      <c r="I1563" s="21"/>
      <c r="J1563" s="17"/>
      <c r="K1563" s="20">
        <f>IF(FluxoCaixa1013151419[[#This Row],[Movimento ]]="Saldo Inicial",FluxoCaixa1013151419[[#This Row],[R$ (Valores)]],K1562+FluxoCaixa1013151419[[#This Row],[Valores Receitas / Despesas]])</f>
        <v>21880.930000000008</v>
      </c>
      <c r="L1563" s="5">
        <f>IF(FluxoCaixa1013151419[[#This Row],[Entrada / Saída]]="Saída",FluxoCaixa1013151419[[#This Row],[R$ (Valores)]]*-1,FluxoCaixa1013151419[[#This Row],[R$ (Valores)]])</f>
        <v>0</v>
      </c>
    </row>
    <row r="1564" spans="2:12">
      <c r="B1564" s="48"/>
      <c r="C1564" s="48"/>
      <c r="D1564" s="56"/>
      <c r="E1564" s="52"/>
      <c r="F1564" s="17"/>
      <c r="G1564" s="17"/>
      <c r="H1564" s="17"/>
      <c r="I1564" s="21"/>
      <c r="J1564" s="17"/>
      <c r="K1564" s="20">
        <f>IF(FluxoCaixa1013151419[[#This Row],[Movimento ]]="Saldo Inicial",FluxoCaixa1013151419[[#This Row],[R$ (Valores)]],K1563+FluxoCaixa1013151419[[#This Row],[Valores Receitas / Despesas]])</f>
        <v>21880.930000000008</v>
      </c>
      <c r="L1564" s="5">
        <f>IF(FluxoCaixa1013151419[[#This Row],[Entrada / Saída]]="Saída",FluxoCaixa1013151419[[#This Row],[R$ (Valores)]]*-1,FluxoCaixa1013151419[[#This Row],[R$ (Valores)]])</f>
        <v>0</v>
      </c>
    </row>
    <row r="1565" spans="2:12">
      <c r="B1565" s="48"/>
      <c r="C1565" s="48"/>
      <c r="D1565" s="56"/>
      <c r="E1565" s="52"/>
      <c r="F1565" s="17"/>
      <c r="G1565" s="17"/>
      <c r="H1565" s="17"/>
      <c r="I1565" s="54"/>
      <c r="J1565" s="45"/>
      <c r="K1565" s="47">
        <f>IF(FluxoCaixa1013151419[[#This Row],[Movimento ]]="Saldo Inicial",FluxoCaixa1013151419[[#This Row],[R$ (Valores)]],K1564+FluxoCaixa1013151419[[#This Row],[Valores Receitas / Despesas]])</f>
        <v>21880.930000000008</v>
      </c>
      <c r="L1565" s="53">
        <f>IF(FluxoCaixa1013151419[[#This Row],[Entrada / Saída]]="Saída",FluxoCaixa1013151419[[#This Row],[R$ (Valores)]]*-1,FluxoCaixa1013151419[[#This Row],[R$ (Valores)]])</f>
        <v>0</v>
      </c>
    </row>
    <row r="1566" spans="2:12">
      <c r="B1566" s="48"/>
      <c r="C1566" s="48"/>
      <c r="D1566" s="56"/>
      <c r="E1566" s="52"/>
      <c r="F1566" s="17"/>
      <c r="G1566" s="17"/>
      <c r="H1566" s="17"/>
      <c r="I1566" s="21"/>
      <c r="J1566" s="17"/>
      <c r="K1566" s="20">
        <f>IF(FluxoCaixa1013151419[[#This Row],[Movimento ]]="Saldo Inicial",FluxoCaixa1013151419[[#This Row],[R$ (Valores)]],K1565+FluxoCaixa1013151419[[#This Row],[Valores Receitas / Despesas]])</f>
        <v>21880.930000000008</v>
      </c>
      <c r="L1566" s="5">
        <f>IF(FluxoCaixa1013151419[[#This Row],[Entrada / Saída]]="Saída",FluxoCaixa1013151419[[#This Row],[R$ (Valores)]]*-1,FluxoCaixa1013151419[[#This Row],[R$ (Valores)]])</f>
        <v>0</v>
      </c>
    </row>
    <row r="1567" spans="2:12">
      <c r="B1567" s="48"/>
      <c r="C1567" s="48"/>
      <c r="D1567" s="56"/>
      <c r="E1567" s="52"/>
      <c r="F1567" s="17"/>
      <c r="G1567" s="17"/>
      <c r="H1567" s="17"/>
      <c r="I1567" s="21"/>
      <c r="J1567" s="17"/>
      <c r="K1567" s="20">
        <f>IF(FluxoCaixa1013151419[[#This Row],[Movimento ]]="Saldo Inicial",FluxoCaixa1013151419[[#This Row],[R$ (Valores)]],K1566+FluxoCaixa1013151419[[#This Row],[Valores Receitas / Despesas]])</f>
        <v>21880.930000000008</v>
      </c>
      <c r="L1567" s="5">
        <f>IF(FluxoCaixa1013151419[[#This Row],[Entrada / Saída]]="Saída",FluxoCaixa1013151419[[#This Row],[R$ (Valores)]]*-1,FluxoCaixa1013151419[[#This Row],[R$ (Valores)]])</f>
        <v>0</v>
      </c>
    </row>
    <row r="1568" spans="2:12">
      <c r="B1568" s="48"/>
      <c r="C1568" s="48"/>
      <c r="D1568" s="56"/>
      <c r="E1568" s="52"/>
      <c r="F1568" s="17"/>
      <c r="G1568" s="17"/>
      <c r="H1568" s="17"/>
      <c r="I1568" s="21"/>
      <c r="J1568" s="17"/>
      <c r="K1568" s="20">
        <f>IF(FluxoCaixa1013151419[[#This Row],[Movimento ]]="Saldo Inicial",FluxoCaixa1013151419[[#This Row],[R$ (Valores)]],K1567+FluxoCaixa1013151419[[#This Row],[Valores Receitas / Despesas]])</f>
        <v>21880.930000000008</v>
      </c>
      <c r="L1568" s="5">
        <f>IF(FluxoCaixa1013151419[[#This Row],[Entrada / Saída]]="Saída",FluxoCaixa1013151419[[#This Row],[R$ (Valores)]]*-1,FluxoCaixa1013151419[[#This Row],[R$ (Valores)]])</f>
        <v>0</v>
      </c>
    </row>
    <row r="1569" spans="2:12">
      <c r="B1569" s="48"/>
      <c r="C1569" s="48"/>
      <c r="D1569" s="56"/>
      <c r="E1569" s="52"/>
      <c r="F1569" s="17"/>
      <c r="G1569" s="17"/>
      <c r="H1569" s="17"/>
      <c r="I1569" s="21"/>
      <c r="J1569" s="17"/>
      <c r="K1569" s="20">
        <f>IF(FluxoCaixa1013151419[[#This Row],[Movimento ]]="Saldo Inicial",FluxoCaixa1013151419[[#This Row],[R$ (Valores)]],K1568+FluxoCaixa1013151419[[#This Row],[Valores Receitas / Despesas]])</f>
        <v>21880.930000000008</v>
      </c>
      <c r="L1569" s="5">
        <f>IF(FluxoCaixa1013151419[[#This Row],[Entrada / Saída]]="Saída",FluxoCaixa1013151419[[#This Row],[R$ (Valores)]]*-1,FluxoCaixa1013151419[[#This Row],[R$ (Valores)]])</f>
        <v>0</v>
      </c>
    </row>
    <row r="1570" spans="2:12">
      <c r="B1570" s="48"/>
      <c r="C1570" s="48"/>
      <c r="D1570" s="56"/>
      <c r="E1570" s="52"/>
      <c r="F1570" s="17"/>
      <c r="G1570" s="17"/>
      <c r="H1570" s="17"/>
      <c r="I1570" s="21"/>
      <c r="J1570" s="17"/>
      <c r="K1570" s="20">
        <f>IF(FluxoCaixa1013151419[[#This Row],[Movimento ]]="Saldo Inicial",FluxoCaixa1013151419[[#This Row],[R$ (Valores)]],K1569+FluxoCaixa1013151419[[#This Row],[Valores Receitas / Despesas]])</f>
        <v>21880.930000000008</v>
      </c>
      <c r="L1570" s="5">
        <f>IF(FluxoCaixa1013151419[[#This Row],[Entrada / Saída]]="Saída",FluxoCaixa1013151419[[#This Row],[R$ (Valores)]]*-1,FluxoCaixa1013151419[[#This Row],[R$ (Valores)]])</f>
        <v>0</v>
      </c>
    </row>
    <row r="1571" spans="2:12">
      <c r="B1571" s="48"/>
      <c r="C1571" s="48"/>
      <c r="D1571" s="56"/>
      <c r="E1571" s="52"/>
      <c r="F1571" s="17"/>
      <c r="G1571" s="17"/>
      <c r="H1571" s="17"/>
      <c r="I1571" s="21"/>
      <c r="J1571" s="17"/>
      <c r="K1571" s="20">
        <f>IF(FluxoCaixa1013151419[[#This Row],[Movimento ]]="Saldo Inicial",FluxoCaixa1013151419[[#This Row],[R$ (Valores)]],K1570+FluxoCaixa1013151419[[#This Row],[Valores Receitas / Despesas]])</f>
        <v>21880.930000000008</v>
      </c>
      <c r="L1571" s="5">
        <f>IF(FluxoCaixa1013151419[[#This Row],[Entrada / Saída]]="Saída",FluxoCaixa1013151419[[#This Row],[R$ (Valores)]]*-1,FluxoCaixa1013151419[[#This Row],[R$ (Valores)]])</f>
        <v>0</v>
      </c>
    </row>
    <row r="1572" spans="2:12">
      <c r="B1572" s="48"/>
      <c r="C1572" s="48"/>
      <c r="D1572" s="56"/>
      <c r="E1572" s="52"/>
      <c r="F1572" s="17"/>
      <c r="G1572" s="17"/>
      <c r="H1572" s="17"/>
      <c r="I1572" s="21"/>
      <c r="J1572" s="17"/>
      <c r="K1572" s="20">
        <f>IF(FluxoCaixa1013151419[[#This Row],[Movimento ]]="Saldo Inicial",FluxoCaixa1013151419[[#This Row],[R$ (Valores)]],K1571+FluxoCaixa1013151419[[#This Row],[Valores Receitas / Despesas]])</f>
        <v>21880.930000000008</v>
      </c>
      <c r="L1572" s="5">
        <f>IF(FluxoCaixa1013151419[[#This Row],[Entrada / Saída]]="Saída",FluxoCaixa1013151419[[#This Row],[R$ (Valores)]]*-1,FluxoCaixa1013151419[[#This Row],[R$ (Valores)]])</f>
        <v>0</v>
      </c>
    </row>
    <row r="1573" spans="2:12">
      <c r="B1573" s="48"/>
      <c r="C1573" s="48"/>
      <c r="D1573" s="56"/>
      <c r="E1573" s="52"/>
      <c r="F1573" s="17"/>
      <c r="G1573" s="17"/>
      <c r="H1573" s="17"/>
      <c r="I1573" s="21"/>
      <c r="J1573" s="17"/>
      <c r="K1573" s="20">
        <f>IF(FluxoCaixa1013151419[[#This Row],[Movimento ]]="Saldo Inicial",FluxoCaixa1013151419[[#This Row],[R$ (Valores)]],K1572+FluxoCaixa1013151419[[#This Row],[Valores Receitas / Despesas]])</f>
        <v>21880.930000000008</v>
      </c>
      <c r="L1573" s="5">
        <f>IF(FluxoCaixa1013151419[[#This Row],[Entrada / Saída]]="Saída",FluxoCaixa1013151419[[#This Row],[R$ (Valores)]]*-1,FluxoCaixa1013151419[[#This Row],[R$ (Valores)]])</f>
        <v>0</v>
      </c>
    </row>
    <row r="1574" spans="2:12">
      <c r="B1574" s="48"/>
      <c r="C1574" s="48"/>
      <c r="D1574" s="56"/>
      <c r="E1574" s="52"/>
      <c r="F1574" s="17"/>
      <c r="G1574" s="17"/>
      <c r="H1574" s="17"/>
      <c r="I1574" s="21"/>
      <c r="J1574" s="17"/>
      <c r="K1574" s="20">
        <f>IF(FluxoCaixa1013151419[[#This Row],[Movimento ]]="Saldo Inicial",FluxoCaixa1013151419[[#This Row],[R$ (Valores)]],K1573+FluxoCaixa1013151419[[#This Row],[Valores Receitas / Despesas]])</f>
        <v>21880.930000000008</v>
      </c>
      <c r="L1574" s="5">
        <f>IF(FluxoCaixa1013151419[[#This Row],[Entrada / Saída]]="Saída",FluxoCaixa1013151419[[#This Row],[R$ (Valores)]]*-1,FluxoCaixa1013151419[[#This Row],[R$ (Valores)]])</f>
        <v>0</v>
      </c>
    </row>
    <row r="1575" spans="2:12">
      <c r="B1575" s="48"/>
      <c r="C1575" s="48"/>
      <c r="D1575" s="56"/>
      <c r="E1575" s="52"/>
      <c r="F1575" s="17"/>
      <c r="G1575" s="17"/>
      <c r="H1575" s="17"/>
      <c r="I1575" s="21"/>
      <c r="J1575" s="17"/>
      <c r="K1575" s="20">
        <f>IF(FluxoCaixa1013151419[[#This Row],[Movimento ]]="Saldo Inicial",FluxoCaixa1013151419[[#This Row],[R$ (Valores)]],K1574+FluxoCaixa1013151419[[#This Row],[Valores Receitas / Despesas]])</f>
        <v>21880.930000000008</v>
      </c>
      <c r="L1575" s="5">
        <f>IF(FluxoCaixa1013151419[[#This Row],[Entrada / Saída]]="Saída",FluxoCaixa1013151419[[#This Row],[R$ (Valores)]]*-1,FluxoCaixa1013151419[[#This Row],[R$ (Valores)]])</f>
        <v>0</v>
      </c>
    </row>
    <row r="1576" spans="2:12">
      <c r="B1576" s="48"/>
      <c r="C1576" s="48"/>
      <c r="D1576" s="56"/>
      <c r="E1576" s="52"/>
      <c r="F1576" s="17"/>
      <c r="G1576" s="17"/>
      <c r="H1576" s="17"/>
      <c r="I1576" s="21"/>
      <c r="J1576" s="17"/>
      <c r="K1576" s="20">
        <f>IF(FluxoCaixa1013151419[[#This Row],[Movimento ]]="Saldo Inicial",FluxoCaixa1013151419[[#This Row],[R$ (Valores)]],K1575+FluxoCaixa1013151419[[#This Row],[Valores Receitas / Despesas]])</f>
        <v>21880.930000000008</v>
      </c>
      <c r="L1576" s="5">
        <f>IF(FluxoCaixa1013151419[[#This Row],[Entrada / Saída]]="Saída",FluxoCaixa1013151419[[#This Row],[R$ (Valores)]]*-1,FluxoCaixa1013151419[[#This Row],[R$ (Valores)]])</f>
        <v>0</v>
      </c>
    </row>
    <row r="1577" spans="2:12">
      <c r="B1577" s="48"/>
      <c r="C1577" s="48"/>
      <c r="D1577" s="56"/>
      <c r="E1577" s="52"/>
      <c r="F1577" s="17"/>
      <c r="G1577" s="17"/>
      <c r="H1577" s="17"/>
      <c r="I1577" s="21"/>
      <c r="J1577" s="17"/>
      <c r="K1577" s="20">
        <f>IF(FluxoCaixa1013151419[[#This Row],[Movimento ]]="Saldo Inicial",FluxoCaixa1013151419[[#This Row],[R$ (Valores)]],K1576+FluxoCaixa1013151419[[#This Row],[Valores Receitas / Despesas]])</f>
        <v>21880.930000000008</v>
      </c>
      <c r="L1577" s="5">
        <f>IF(FluxoCaixa1013151419[[#This Row],[Entrada / Saída]]="Saída",FluxoCaixa1013151419[[#This Row],[R$ (Valores)]]*-1,FluxoCaixa1013151419[[#This Row],[R$ (Valores)]])</f>
        <v>0</v>
      </c>
    </row>
    <row r="1578" spans="2:12">
      <c r="B1578" s="48"/>
      <c r="C1578" s="48"/>
      <c r="D1578" s="56"/>
      <c r="E1578" s="52"/>
      <c r="F1578" s="17"/>
      <c r="G1578" s="17"/>
      <c r="H1578" s="17"/>
      <c r="I1578" s="21"/>
      <c r="J1578" s="17"/>
      <c r="K1578" s="20">
        <f>IF(FluxoCaixa1013151419[[#This Row],[Movimento ]]="Saldo Inicial",FluxoCaixa1013151419[[#This Row],[R$ (Valores)]],K1577+FluxoCaixa1013151419[[#This Row],[Valores Receitas / Despesas]])</f>
        <v>21880.930000000008</v>
      </c>
      <c r="L1578" s="5">
        <f>IF(FluxoCaixa1013151419[[#This Row],[Entrada / Saída]]="Saída",FluxoCaixa1013151419[[#This Row],[R$ (Valores)]]*-1,FluxoCaixa1013151419[[#This Row],[R$ (Valores)]])</f>
        <v>0</v>
      </c>
    </row>
    <row r="1579" spans="2:12">
      <c r="B1579" s="48"/>
      <c r="C1579" s="48"/>
      <c r="D1579" s="16"/>
      <c r="E1579" s="48"/>
      <c r="F1579" s="17"/>
      <c r="G1579" s="17"/>
      <c r="H1579" s="17"/>
      <c r="I1579" s="21"/>
      <c r="J1579" s="17"/>
      <c r="K1579" s="20">
        <f>IF(FluxoCaixa1013151419[[#This Row],[Movimento ]]="Saldo Inicial",FluxoCaixa1013151419[[#This Row],[R$ (Valores)]],K1578+FluxoCaixa1013151419[[#This Row],[Valores Receitas / Despesas]])</f>
        <v>21880.930000000008</v>
      </c>
      <c r="L1579" s="53">
        <f>IF(FluxoCaixa1013151419[[#This Row],[Entrada / Saída]]="Saída",FluxoCaixa1013151419[[#This Row],[R$ (Valores)]]*-1,FluxoCaixa1013151419[[#This Row],[R$ (Valores)]])</f>
        <v>0</v>
      </c>
    </row>
    <row r="1580" spans="2:12">
      <c r="B1580" s="48"/>
      <c r="C1580" s="48"/>
      <c r="D1580" s="56"/>
      <c r="E1580" s="52"/>
      <c r="F1580" s="17"/>
      <c r="G1580" s="17"/>
      <c r="H1580" s="17"/>
      <c r="I1580" s="54"/>
      <c r="J1580" s="45"/>
      <c r="K1580" s="47">
        <f>IF(FluxoCaixa1013151419[[#This Row],[Movimento ]]="Saldo Inicial",FluxoCaixa1013151419[[#This Row],[R$ (Valores)]],K1579+FluxoCaixa1013151419[[#This Row],[Valores Receitas / Despesas]])</f>
        <v>21880.930000000008</v>
      </c>
      <c r="L1580" s="53">
        <f>IF(FluxoCaixa1013151419[[#This Row],[Entrada / Saída]]="Saída",FluxoCaixa1013151419[[#This Row],[R$ (Valores)]]*-1,FluxoCaixa1013151419[[#This Row],[R$ (Valores)]])</f>
        <v>0</v>
      </c>
    </row>
    <row r="1581" spans="2:12">
      <c r="B1581" s="48"/>
      <c r="C1581" s="48"/>
      <c r="D1581" s="16"/>
      <c r="E1581" s="48"/>
      <c r="F1581" s="17"/>
      <c r="G1581" s="17"/>
      <c r="H1581" s="17"/>
      <c r="I1581" s="54"/>
      <c r="J1581" s="45"/>
      <c r="K1581" s="47">
        <f>IF(FluxoCaixa1013151419[[#This Row],[Movimento ]]="Saldo Inicial",FluxoCaixa1013151419[[#This Row],[R$ (Valores)]],K1580+FluxoCaixa1013151419[[#This Row],[Valores Receitas / Despesas]])</f>
        <v>21880.930000000008</v>
      </c>
      <c r="L1581" s="53">
        <f>IF(FluxoCaixa1013151419[[#This Row],[Entrada / Saída]]="Saída",FluxoCaixa1013151419[[#This Row],[R$ (Valores)]]*-1,FluxoCaixa1013151419[[#This Row],[R$ (Valores)]])</f>
        <v>0</v>
      </c>
    </row>
    <row r="1582" spans="2:12">
      <c r="B1582" s="48"/>
      <c r="C1582" s="48"/>
      <c r="D1582" s="16"/>
      <c r="E1582" s="48"/>
      <c r="F1582" s="17"/>
      <c r="G1582" s="17"/>
      <c r="H1582" s="17"/>
      <c r="I1582" s="21"/>
      <c r="J1582" s="17"/>
      <c r="K1582" s="20">
        <f>IF(FluxoCaixa1013151419[[#This Row],[Movimento ]]="Saldo Inicial",FluxoCaixa1013151419[[#This Row],[R$ (Valores)]],K1581+FluxoCaixa1013151419[[#This Row],[Valores Receitas / Despesas]])</f>
        <v>21880.930000000008</v>
      </c>
      <c r="L1582" s="20">
        <f>IF(FluxoCaixa1013151419[[#This Row],[Entrada / Saída]]="Saída",FluxoCaixa1013151419[[#This Row],[R$ (Valores)]]*-1,FluxoCaixa1013151419[[#This Row],[R$ (Valores)]])</f>
        <v>0</v>
      </c>
    </row>
    <row r="1583" spans="2:12">
      <c r="B1583" s="48"/>
      <c r="C1583" s="48"/>
      <c r="D1583" s="17"/>
      <c r="E1583" s="48"/>
      <c r="F1583" s="17"/>
      <c r="G1583" s="17"/>
      <c r="H1583" s="17"/>
      <c r="I1583" s="17"/>
      <c r="J1583" s="17"/>
      <c r="K1583" s="17"/>
      <c r="L1583" s="17"/>
    </row>
  </sheetData>
  <autoFilter ref="B10:C10" xr:uid="{F45AEC0C-BE4A-4CC3-ADF1-1E5B8652A38A}"/>
  <dataConsolidate link="1"/>
  <mergeCells count="5">
    <mergeCell ref="G1:K1"/>
    <mergeCell ref="B3:D3"/>
    <mergeCell ref="B4:C4"/>
    <mergeCell ref="B5:C5"/>
    <mergeCell ref="B6:C6"/>
  </mergeCells>
  <conditionalFormatting sqref="D6">
    <cfRule type="cellIs" dxfId="13" priority="1" operator="greaterThan">
      <formula>0</formula>
    </cfRule>
    <cfRule type="cellIs" dxfId="12" priority="2" operator="lessThan">
      <formula>0</formula>
    </cfRule>
  </conditionalFormatting>
  <dataValidations count="3">
    <dataValidation type="list" allowBlank="1" showInputMessage="1" showErrorMessage="1" sqref="H11" xr:uid="{74CBFEB3-0417-4111-BE80-913A09716B9D}">
      <formula1>INDIRECT($F11)</formula1>
    </dataValidation>
    <dataValidation type="list" allowBlank="1" showInputMessage="1" showErrorMessage="1" sqref="G1569:G1582 G923 G927 G932 G935:G938 G942:G949 G953:G960 G968 G970 G972:G985 G988 G1004:G1005 G1009 G1014:G1024 G1035:G1036 G1048 G1052:G1053 G1056:G1060 G1062:G1066 G1069:G1089 G1092 G1095:G1099 G1113:G1145 G1154:G1189 G1191 G1194:G1200 G1204:G1205 G1207:G1230 G1232:G1234 G1237:G1241 G1247 G1251:G1267 G1269:G1273 G1275:G1283 G1291 G1294 G1304:G1309 G1311:G1312 G1314 G1316 G1324:G1329 G1344:G1353 G1357:G1375 G1379:G1381 G1398:G1399 G1401:G1411 G1420:G1421 G1423:G1427 G1448:G1450 G1440 G1465:G1480 G1521:G1567 G11:G916" xr:uid="{3060E581-341D-4F4C-967F-1E90AF160D3A}">
      <formula1>INDIRECT(F11)</formula1>
    </dataValidation>
    <dataValidation type="list" allowBlank="1" showInputMessage="1" showErrorMessage="1" sqref="F11:F1582" xr:uid="{A37FCA15-29D3-4DEB-BF1A-C1010A57E81A}">
      <formula1>"Entrada,Saída"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68058C-A185-476B-9E7B-77B37F7B42F1}">
          <x14:formula1>
            <xm:f>'Origem de Dados '!$F$3:$F$6</xm:f>
          </x14:formula1>
          <xm:sqref>J11:J969 J971:J1328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CDD0-6218-4E98-9146-0792D23542FF}">
  <dimension ref="B1:S1583"/>
  <sheetViews>
    <sheetView showGridLines="0" zoomScale="85" zoomScaleNormal="85" workbookViewId="0">
      <pane ySplit="10" topLeftCell="A65" activePane="bottomLeft" state="frozen"/>
      <selection pane="bottomLeft" activeCell="H92" sqref="H92"/>
    </sheetView>
  </sheetViews>
  <sheetFormatPr defaultColWidth="8.85546875" defaultRowHeight="12.75"/>
  <cols>
    <col min="1" max="1" width="1.5703125" style="1" customWidth="1"/>
    <col min="2" max="3" width="13" style="1" customWidth="1"/>
    <col min="4" max="4" width="16.5703125" style="1" customWidth="1"/>
    <col min="5" max="5" width="9.85546875" style="42" customWidth="1"/>
    <col min="6" max="6" width="20.85546875" style="1" bestFit="1" customWidth="1"/>
    <col min="7" max="7" width="24.140625" style="1" customWidth="1"/>
    <col min="8" max="8" width="84.7109375" style="1" bestFit="1" customWidth="1"/>
    <col min="9" max="9" width="24.42578125" style="1" customWidth="1"/>
    <col min="10" max="10" width="21.140625" style="1" customWidth="1"/>
    <col min="11" max="11" width="20.140625" style="1" customWidth="1"/>
    <col min="12" max="12" width="31.42578125" style="1" hidden="1" customWidth="1"/>
    <col min="13" max="13" width="8.85546875" style="1" customWidth="1"/>
    <col min="14" max="14" width="8.85546875" style="1"/>
    <col min="15" max="16" width="10.28515625" style="1" bestFit="1" customWidth="1"/>
    <col min="17" max="17" width="10.5703125" style="1" bestFit="1" customWidth="1"/>
    <col min="18" max="18" width="11.5703125" style="6" bestFit="1" customWidth="1"/>
    <col min="19" max="19" width="10.28515625" style="1" bestFit="1" customWidth="1"/>
    <col min="20" max="16384" width="8.85546875" style="1"/>
  </cols>
  <sheetData>
    <row r="1" spans="2:19" ht="56.1" customHeight="1">
      <c r="D1" s="14" t="s">
        <v>67</v>
      </c>
      <c r="E1" s="41"/>
      <c r="F1" s="13"/>
      <c r="G1" s="106" t="s">
        <v>2398</v>
      </c>
      <c r="H1" s="106"/>
      <c r="I1" s="106"/>
      <c r="J1" s="106"/>
      <c r="K1" s="106"/>
    </row>
    <row r="2" spans="2:19" ht="23.1" customHeight="1">
      <c r="Q2" s="31"/>
    </row>
    <row r="3" spans="2:19" ht="18.95" customHeight="1">
      <c r="B3" s="111" t="s">
        <v>55</v>
      </c>
      <c r="C3" s="111"/>
      <c r="D3" s="111"/>
      <c r="P3" s="31"/>
    </row>
    <row r="4" spans="2:19" ht="15.75">
      <c r="B4" s="112" t="s">
        <v>50</v>
      </c>
      <c r="C4" s="113"/>
      <c r="D4" s="10">
        <f ca="1">SUMPRODUCT(SUBTOTAL(9,OFFSET(FluxoCaixa101315141921[R$ (Valores)],ROW(FluxoCaixa101315141921[R$ (Valores)])-ROW(I11),0,1)),--(FluxoCaixa101315141921[Entrada / Saída]="Entrada"))+SUMPRODUCT(SUBTOTAL(9,OFFSET(FluxoCaixa101315141921[R$ (Valores)],ROW(FluxoCaixa101315141921[R$ (Valores)])-ROW(I11),0,1)),--(FluxoCaixa101315141921[Entrada / Saída]="Saldo Inicial"))</f>
        <v>6118835.6799999997</v>
      </c>
      <c r="P4" s="31"/>
      <c r="Q4" s="26"/>
    </row>
    <row r="5" spans="2:19" ht="15.75">
      <c r="B5" s="112" t="s">
        <v>51</v>
      </c>
      <c r="C5" s="113"/>
      <c r="D5" s="8">
        <f ca="1">SUMPRODUCT(SUBTOTAL(9,OFFSET(FluxoCaixa101315141921[R$ (Valores)],ROW(FluxoCaixa101315141921[R$ (Valores)])-ROW(I11),0,1)),--(FluxoCaixa101315141921[Entrada / Saída]="Saída"))</f>
        <v>2813025.4099999988</v>
      </c>
      <c r="P5" s="26"/>
      <c r="S5" s="31"/>
    </row>
    <row r="6" spans="2:19" ht="15.75">
      <c r="B6" s="112" t="s">
        <v>49</v>
      </c>
      <c r="C6" s="113"/>
      <c r="D6" s="9">
        <f ca="1">D4-D5</f>
        <v>3305810.2700000009</v>
      </c>
      <c r="P6" s="26"/>
    </row>
    <row r="7" spans="2:19" ht="38.25" customHeight="1">
      <c r="S7" s="26"/>
    </row>
    <row r="8" spans="2:19" s="2" customFormat="1" ht="21" customHeight="1">
      <c r="E8" s="43"/>
      <c r="I8" s="22" t="s">
        <v>53</v>
      </c>
      <c r="J8" s="23"/>
      <c r="K8" s="24">
        <v>2511924.87</v>
      </c>
      <c r="R8" s="32"/>
    </row>
    <row r="9" spans="2:19" ht="6" customHeight="1"/>
    <row r="10" spans="2:19" s="3" customFormat="1" ht="15">
      <c r="B10" s="25" t="s">
        <v>2415</v>
      </c>
      <c r="C10" s="25" t="s">
        <v>2418</v>
      </c>
      <c r="D10" s="25" t="s">
        <v>43</v>
      </c>
      <c r="E10" s="25" t="s">
        <v>151</v>
      </c>
      <c r="F10" s="25" t="s">
        <v>44</v>
      </c>
      <c r="G10" s="25" t="s">
        <v>2397</v>
      </c>
      <c r="H10" s="25" t="s">
        <v>2414</v>
      </c>
      <c r="I10" s="25" t="s">
        <v>63</v>
      </c>
      <c r="J10" s="25" t="s">
        <v>62</v>
      </c>
      <c r="K10" s="25" t="s">
        <v>47</v>
      </c>
      <c r="L10" s="15" t="s">
        <v>52</v>
      </c>
      <c r="R10" s="33"/>
    </row>
    <row r="11" spans="2:19">
      <c r="B11" s="48" t="s">
        <v>2477</v>
      </c>
      <c r="C11" s="48" t="s">
        <v>2419</v>
      </c>
      <c r="D11" s="16">
        <v>46113</v>
      </c>
      <c r="E11" s="48" t="s">
        <v>2413</v>
      </c>
      <c r="F11" s="18" t="s">
        <v>1</v>
      </c>
      <c r="G11" s="18" t="s">
        <v>48</v>
      </c>
      <c r="H11" s="17" t="s">
        <v>75</v>
      </c>
      <c r="I11" s="19">
        <v>2511924.87</v>
      </c>
      <c r="J11" s="17" t="s">
        <v>13</v>
      </c>
      <c r="K11" s="20">
        <f>IF(FluxoCaixa101315141921[[#This Row],[Movimento ]]="Saldo Inicial",FluxoCaixa101315141921[[#This Row],[R$ (Valores)]],K10+FluxoCaixa101315141921[[#This Row],[Valores Receitas / Despesas]])</f>
        <v>2511924.87</v>
      </c>
      <c r="L11" s="20">
        <f>IF(FluxoCaixa101315141921[[#This Row],[Entrada / Saída]]="Saída",FluxoCaixa101315141921[[#This Row],[R$ (Valores)]]*-1,FluxoCaixa101315141921[[#This Row],[R$ (Valores)]])</f>
        <v>2511924.87</v>
      </c>
    </row>
    <row r="12" spans="2:19">
      <c r="B12" s="48" t="s">
        <v>2478</v>
      </c>
      <c r="C12" s="48" t="s">
        <v>2419</v>
      </c>
      <c r="D12" s="16">
        <v>46113</v>
      </c>
      <c r="E12" s="48" t="s">
        <v>2413</v>
      </c>
      <c r="F12" s="17" t="s">
        <v>1</v>
      </c>
      <c r="G12" s="17" t="s">
        <v>11</v>
      </c>
      <c r="H12" s="17" t="s">
        <v>3288</v>
      </c>
      <c r="I12" s="21">
        <v>0.25</v>
      </c>
      <c r="J12" s="17" t="s">
        <v>525</v>
      </c>
      <c r="K12" s="20">
        <f>IF(FluxoCaixa101315141921[[#This Row],[Movimento ]]="Saldo Inicial",FluxoCaixa101315141921[[#This Row],[R$ (Valores)]],K11+FluxoCaixa101315141921[[#This Row],[Valores Receitas / Despesas]])</f>
        <v>2511925.12</v>
      </c>
      <c r="L12" s="20">
        <f>IF(FluxoCaixa101315141921[[#This Row],[Entrada / Saída]]="Saída",FluxoCaixa101315141921[[#This Row],[R$ (Valores)]]*-1,FluxoCaixa101315141921[[#This Row],[R$ (Valores)]])</f>
        <v>0.25</v>
      </c>
    </row>
    <row r="13" spans="2:19">
      <c r="B13" s="48" t="s">
        <v>2478</v>
      </c>
      <c r="C13" s="48" t="s">
        <v>2419</v>
      </c>
      <c r="D13" s="16">
        <v>46113</v>
      </c>
      <c r="E13" s="48" t="s">
        <v>2413</v>
      </c>
      <c r="F13" s="17" t="s">
        <v>2</v>
      </c>
      <c r="G13" s="17" t="s">
        <v>507</v>
      </c>
      <c r="H13" s="17" t="s">
        <v>3289</v>
      </c>
      <c r="I13" s="29">
        <v>0.9</v>
      </c>
      <c r="J13" s="17" t="s">
        <v>525</v>
      </c>
      <c r="K13" s="20">
        <f>IF(FluxoCaixa101315141921[[#This Row],[Movimento ]]="Saldo Inicial",FluxoCaixa101315141921[[#This Row],[R$ (Valores)]],K12+FluxoCaixa101315141921[[#This Row],[Valores Receitas / Despesas]])</f>
        <v>2511924.2200000002</v>
      </c>
      <c r="L13" s="20">
        <f>IF(FluxoCaixa101315141921[[#This Row],[Entrada / Saída]]="Saída",FluxoCaixa101315141921[[#This Row],[R$ (Valores)]]*-1,FluxoCaixa101315141921[[#This Row],[R$ (Valores)]])</f>
        <v>-0.9</v>
      </c>
    </row>
    <row r="14" spans="2:19">
      <c r="B14" s="48" t="s">
        <v>2478</v>
      </c>
      <c r="C14" s="48" t="s">
        <v>2419</v>
      </c>
      <c r="D14" s="16">
        <v>46113</v>
      </c>
      <c r="E14" s="48" t="s">
        <v>2413</v>
      </c>
      <c r="F14" s="17" t="s">
        <v>2</v>
      </c>
      <c r="G14" s="17" t="s">
        <v>507</v>
      </c>
      <c r="H14" s="17" t="s">
        <v>3289</v>
      </c>
      <c r="I14" s="21">
        <v>0.9</v>
      </c>
      <c r="J14" s="17" t="s">
        <v>525</v>
      </c>
      <c r="K14" s="20">
        <f>IF(FluxoCaixa101315141921[[#This Row],[Movimento ]]="Saldo Inicial",FluxoCaixa101315141921[[#This Row],[R$ (Valores)]],K13+FluxoCaixa101315141921[[#This Row],[Valores Receitas / Despesas]])</f>
        <v>2511923.3200000003</v>
      </c>
      <c r="L14" s="20">
        <f>IF(FluxoCaixa101315141921[[#This Row],[Entrada / Saída]]="Saída",FluxoCaixa101315141921[[#This Row],[R$ (Valores)]]*-1,FluxoCaixa101315141921[[#This Row],[R$ (Valores)]])</f>
        <v>-0.9</v>
      </c>
    </row>
    <row r="15" spans="2:19">
      <c r="B15" s="48" t="s">
        <v>2478</v>
      </c>
      <c r="C15" s="48" t="s">
        <v>2419</v>
      </c>
      <c r="D15" s="16">
        <v>46113</v>
      </c>
      <c r="E15" s="48" t="s">
        <v>2413</v>
      </c>
      <c r="F15" s="17" t="s">
        <v>2</v>
      </c>
      <c r="G15" s="17" t="s">
        <v>75</v>
      </c>
      <c r="H15" s="17" t="s">
        <v>75</v>
      </c>
      <c r="I15" s="21">
        <v>60000</v>
      </c>
      <c r="J15" s="17" t="s">
        <v>525</v>
      </c>
      <c r="K15" s="20">
        <f>IF(FluxoCaixa101315141921[[#This Row],[Movimento ]]="Saldo Inicial",FluxoCaixa101315141921[[#This Row],[R$ (Valores)]],K14+FluxoCaixa101315141921[[#This Row],[Valores Receitas / Despesas]])</f>
        <v>2451923.3200000003</v>
      </c>
      <c r="L15" s="20">
        <f>IF(FluxoCaixa101315141921[[#This Row],[Entrada / Saída]]="Saída",FluxoCaixa101315141921[[#This Row],[R$ (Valores)]]*-1,FluxoCaixa101315141921[[#This Row],[R$ (Valores)]])</f>
        <v>-60000</v>
      </c>
    </row>
    <row r="16" spans="2:19">
      <c r="B16" s="48" t="s">
        <v>2478</v>
      </c>
      <c r="C16" s="48" t="s">
        <v>2419</v>
      </c>
      <c r="D16" s="16">
        <v>46113</v>
      </c>
      <c r="E16" s="48" t="s">
        <v>2413</v>
      </c>
      <c r="F16" s="17" t="s">
        <v>2</v>
      </c>
      <c r="G16" s="17" t="s">
        <v>75</v>
      </c>
      <c r="H16" s="17" t="s">
        <v>75</v>
      </c>
      <c r="I16" s="21">
        <v>150000</v>
      </c>
      <c r="J16" s="17" t="s">
        <v>525</v>
      </c>
      <c r="K16" s="20">
        <f>IF(FluxoCaixa101315141921[[#This Row],[Movimento ]]="Saldo Inicial",FluxoCaixa101315141921[[#This Row],[R$ (Valores)]],K15+FluxoCaixa101315141921[[#This Row],[Valores Receitas / Despesas]])</f>
        <v>2301923.3200000003</v>
      </c>
      <c r="L16" s="20">
        <f>IF(FluxoCaixa101315141921[[#This Row],[Entrada / Saída]]="Saída",FluxoCaixa101315141921[[#This Row],[R$ (Valores)]]*-1,FluxoCaixa101315141921[[#This Row],[R$ (Valores)]])</f>
        <v>-150000</v>
      </c>
    </row>
    <row r="17" spans="2:17">
      <c r="B17" s="48" t="s">
        <v>2478</v>
      </c>
      <c r="C17" s="48" t="s">
        <v>2419</v>
      </c>
      <c r="D17" s="16">
        <v>46114</v>
      </c>
      <c r="E17" s="48" t="s">
        <v>2413</v>
      </c>
      <c r="F17" s="17" t="s">
        <v>1</v>
      </c>
      <c r="G17" s="17" t="s">
        <v>11</v>
      </c>
      <c r="H17" s="17" t="s">
        <v>3288</v>
      </c>
      <c r="I17" s="21">
        <v>0.84</v>
      </c>
      <c r="J17" s="17" t="s">
        <v>525</v>
      </c>
      <c r="K17" s="20">
        <f>IF(FluxoCaixa101315141921[[#This Row],[Movimento ]]="Saldo Inicial",FluxoCaixa101315141921[[#This Row],[R$ (Valores)]],K16+FluxoCaixa101315141921[[#This Row],[Valores Receitas / Despesas]])</f>
        <v>2301924.16</v>
      </c>
      <c r="L17" s="20">
        <f>IF(FluxoCaixa101315141921[[#This Row],[Entrada / Saída]]="Saída",FluxoCaixa101315141921[[#This Row],[R$ (Valores)]]*-1,FluxoCaixa101315141921[[#This Row],[R$ (Valores)]])</f>
        <v>0.84</v>
      </c>
    </row>
    <row r="18" spans="2:17">
      <c r="B18" s="48" t="s">
        <v>2478</v>
      </c>
      <c r="C18" s="48" t="s">
        <v>2419</v>
      </c>
      <c r="D18" s="16">
        <v>46114</v>
      </c>
      <c r="E18" s="48" t="s">
        <v>2413</v>
      </c>
      <c r="F18" s="17" t="s">
        <v>2</v>
      </c>
      <c r="G18" s="17" t="s">
        <v>507</v>
      </c>
      <c r="H18" s="17" t="s">
        <v>3289</v>
      </c>
      <c r="I18" s="21">
        <v>0.9</v>
      </c>
      <c r="J18" s="17" t="s">
        <v>525</v>
      </c>
      <c r="K18" s="20">
        <f>IF(FluxoCaixa101315141921[[#This Row],[Movimento ]]="Saldo Inicial",FluxoCaixa101315141921[[#This Row],[R$ (Valores)]],K17+FluxoCaixa101315141921[[#This Row],[Valores Receitas / Despesas]])</f>
        <v>2301923.2600000002</v>
      </c>
      <c r="L18" s="20">
        <f>IF(FluxoCaixa101315141921[[#This Row],[Entrada / Saída]]="Saída",FluxoCaixa101315141921[[#This Row],[R$ (Valores)]]*-1,FluxoCaixa101315141921[[#This Row],[R$ (Valores)]])</f>
        <v>-0.9</v>
      </c>
    </row>
    <row r="19" spans="2:17">
      <c r="B19" s="48" t="s">
        <v>2478</v>
      </c>
      <c r="C19" s="48" t="s">
        <v>2419</v>
      </c>
      <c r="D19" s="16">
        <v>46114</v>
      </c>
      <c r="E19" s="48" t="s">
        <v>2413</v>
      </c>
      <c r="F19" s="17" t="s">
        <v>2</v>
      </c>
      <c r="G19" s="17" t="s">
        <v>507</v>
      </c>
      <c r="H19" s="17" t="s">
        <v>3289</v>
      </c>
      <c r="I19" s="21">
        <v>0.9</v>
      </c>
      <c r="J19" s="17" t="s">
        <v>525</v>
      </c>
      <c r="K19" s="20">
        <f>IF(FluxoCaixa101315141921[[#This Row],[Movimento ]]="Saldo Inicial",FluxoCaixa101315141921[[#This Row],[R$ (Valores)]],K18+FluxoCaixa101315141921[[#This Row],[Valores Receitas / Despesas]])</f>
        <v>2301922.3600000003</v>
      </c>
      <c r="L19" s="20">
        <f>IF(FluxoCaixa101315141921[[#This Row],[Entrada / Saída]]="Saída",FluxoCaixa101315141921[[#This Row],[R$ (Valores)]]*-1,FluxoCaixa101315141921[[#This Row],[R$ (Valores)]])</f>
        <v>-0.9</v>
      </c>
    </row>
    <row r="20" spans="2:17">
      <c r="B20" s="48" t="s">
        <v>2478</v>
      </c>
      <c r="C20" s="48" t="s">
        <v>2419</v>
      </c>
      <c r="D20" s="16">
        <v>46114</v>
      </c>
      <c r="E20" s="48" t="s">
        <v>2413</v>
      </c>
      <c r="F20" s="17" t="s">
        <v>2</v>
      </c>
      <c r="G20" s="17" t="s">
        <v>507</v>
      </c>
      <c r="H20" s="17" t="s">
        <v>3290</v>
      </c>
      <c r="I20" s="21">
        <v>383.83</v>
      </c>
      <c r="J20" s="17" t="s">
        <v>525</v>
      </c>
      <c r="K20" s="20">
        <f>IF(FluxoCaixa101315141921[[#This Row],[Movimento ]]="Saldo Inicial",FluxoCaixa101315141921[[#This Row],[R$ (Valores)]],K19+FluxoCaixa101315141921[[#This Row],[Valores Receitas / Despesas]])</f>
        <v>2301538.5300000003</v>
      </c>
      <c r="L20" s="20">
        <f>IF(FluxoCaixa101315141921[[#This Row],[Entrada / Saída]]="Saída",FluxoCaixa101315141921[[#This Row],[R$ (Valores)]]*-1,FluxoCaixa101315141921[[#This Row],[R$ (Valores)]])</f>
        <v>-383.83</v>
      </c>
    </row>
    <row r="21" spans="2:17">
      <c r="B21" s="48" t="s">
        <v>2478</v>
      </c>
      <c r="C21" s="48" t="s">
        <v>2419</v>
      </c>
      <c r="D21" s="16">
        <v>46114</v>
      </c>
      <c r="E21" s="48" t="s">
        <v>2413</v>
      </c>
      <c r="F21" s="17" t="s">
        <v>2</v>
      </c>
      <c r="G21" s="17" t="s">
        <v>507</v>
      </c>
      <c r="H21" s="17" t="s">
        <v>3291</v>
      </c>
      <c r="I21" s="21">
        <v>792.58</v>
      </c>
      <c r="J21" s="17" t="s">
        <v>525</v>
      </c>
      <c r="K21" s="20">
        <f>IF(FluxoCaixa101315141921[[#This Row],[Movimento ]]="Saldo Inicial",FluxoCaixa101315141921[[#This Row],[R$ (Valores)]],K20+FluxoCaixa101315141921[[#This Row],[Valores Receitas / Despesas]])</f>
        <v>2300745.9500000002</v>
      </c>
      <c r="L21" s="20">
        <f>IF(FluxoCaixa101315141921[[#This Row],[Entrada / Saída]]="Saída",FluxoCaixa101315141921[[#This Row],[R$ (Valores)]]*-1,FluxoCaixa101315141921[[#This Row],[R$ (Valores)]])</f>
        <v>-792.58</v>
      </c>
    </row>
    <row r="22" spans="2:17">
      <c r="B22" s="48" t="s">
        <v>2478</v>
      </c>
      <c r="C22" s="48" t="s">
        <v>2419</v>
      </c>
      <c r="D22" s="16">
        <v>46114</v>
      </c>
      <c r="E22" s="48" t="s">
        <v>2413</v>
      </c>
      <c r="F22" s="17" t="s">
        <v>2</v>
      </c>
      <c r="G22" s="17" t="s">
        <v>75</v>
      </c>
      <c r="H22" s="17" t="s">
        <v>75</v>
      </c>
      <c r="I22" s="21">
        <v>300000</v>
      </c>
      <c r="J22" s="17" t="s">
        <v>525</v>
      </c>
      <c r="K22" s="20">
        <f>IF(FluxoCaixa101315141921[[#This Row],[Movimento ]]="Saldo Inicial",FluxoCaixa101315141921[[#This Row],[R$ (Valores)]],K21+FluxoCaixa101315141921[[#This Row],[Valores Receitas / Despesas]])</f>
        <v>2000745.9500000002</v>
      </c>
      <c r="L22" s="20">
        <f>IF(FluxoCaixa101315141921[[#This Row],[Entrada / Saída]]="Saída",FluxoCaixa101315141921[[#This Row],[R$ (Valores)]]*-1,FluxoCaixa101315141921[[#This Row],[R$ (Valores)]])</f>
        <v>-300000</v>
      </c>
      <c r="P22" s="26"/>
      <c r="Q22" s="30"/>
    </row>
    <row r="23" spans="2:17">
      <c r="B23" s="48" t="s">
        <v>2478</v>
      </c>
      <c r="C23" s="48" t="s">
        <v>2419</v>
      </c>
      <c r="D23" s="16">
        <v>46114</v>
      </c>
      <c r="E23" s="48" t="s">
        <v>2413</v>
      </c>
      <c r="F23" s="17" t="s">
        <v>2</v>
      </c>
      <c r="G23" s="17" t="s">
        <v>75</v>
      </c>
      <c r="H23" s="17" t="s">
        <v>75</v>
      </c>
      <c r="I23" s="21">
        <v>30000</v>
      </c>
      <c r="J23" s="17" t="s">
        <v>525</v>
      </c>
      <c r="K23" s="20">
        <f>IF(FluxoCaixa101315141921[[#This Row],[Movimento ]]="Saldo Inicial",FluxoCaixa101315141921[[#This Row],[R$ (Valores)]],K22+FluxoCaixa101315141921[[#This Row],[Valores Receitas / Despesas]])</f>
        <v>1970745.9500000002</v>
      </c>
      <c r="L23" s="20">
        <f>IF(FluxoCaixa101315141921[[#This Row],[Entrada / Saída]]="Saída",FluxoCaixa101315141921[[#This Row],[R$ (Valores)]]*-1,FluxoCaixa101315141921[[#This Row],[R$ (Valores)]])</f>
        <v>-30000</v>
      </c>
    </row>
    <row r="24" spans="2:17">
      <c r="B24" s="48" t="s">
        <v>2478</v>
      </c>
      <c r="C24" s="48" t="s">
        <v>2419</v>
      </c>
      <c r="D24" s="16">
        <v>46118</v>
      </c>
      <c r="E24" s="48" t="s">
        <v>2413</v>
      </c>
      <c r="F24" s="17" t="s">
        <v>2</v>
      </c>
      <c r="G24" s="17" t="s">
        <v>507</v>
      </c>
      <c r="H24" s="17" t="s">
        <v>3289</v>
      </c>
      <c r="I24" s="21">
        <v>0.9</v>
      </c>
      <c r="J24" s="17" t="s">
        <v>525</v>
      </c>
      <c r="K24" s="20">
        <f>IF(FluxoCaixa101315141921[[#This Row],[Movimento ]]="Saldo Inicial",FluxoCaixa101315141921[[#This Row],[R$ (Valores)]],K23+FluxoCaixa101315141921[[#This Row],[Valores Receitas / Despesas]])</f>
        <v>1970745.0500000003</v>
      </c>
      <c r="L24" s="20">
        <f>IF(FluxoCaixa101315141921[[#This Row],[Entrada / Saída]]="Saída",FluxoCaixa101315141921[[#This Row],[R$ (Valores)]]*-1,FluxoCaixa101315141921[[#This Row],[R$ (Valores)]])</f>
        <v>-0.9</v>
      </c>
      <c r="Q24" s="30"/>
    </row>
    <row r="25" spans="2:17">
      <c r="B25" s="48" t="s">
        <v>2478</v>
      </c>
      <c r="C25" s="48" t="s">
        <v>2419</v>
      </c>
      <c r="D25" s="16">
        <v>46118</v>
      </c>
      <c r="E25" s="48" t="s">
        <v>2413</v>
      </c>
      <c r="F25" s="17" t="s">
        <v>2</v>
      </c>
      <c r="G25" s="17" t="s">
        <v>507</v>
      </c>
      <c r="H25" s="17" t="s">
        <v>3289</v>
      </c>
      <c r="I25" s="21">
        <v>0.9</v>
      </c>
      <c r="J25" s="17" t="s">
        <v>525</v>
      </c>
      <c r="K25" s="20">
        <f>IF(FluxoCaixa101315141921[[#This Row],[Movimento ]]="Saldo Inicial",FluxoCaixa101315141921[[#This Row],[R$ (Valores)]],K24+FluxoCaixa101315141921[[#This Row],[Valores Receitas / Despesas]])</f>
        <v>1970744.1500000004</v>
      </c>
      <c r="L25" s="20">
        <f>IF(FluxoCaixa101315141921[[#This Row],[Entrada / Saída]]="Saída",FluxoCaixa101315141921[[#This Row],[R$ (Valores)]]*-1,FluxoCaixa101315141921[[#This Row],[R$ (Valores)]])</f>
        <v>-0.9</v>
      </c>
    </row>
    <row r="26" spans="2:17">
      <c r="B26" s="48" t="s">
        <v>2478</v>
      </c>
      <c r="C26" s="48" t="s">
        <v>2419</v>
      </c>
      <c r="D26" s="16">
        <v>46119</v>
      </c>
      <c r="E26" s="48" t="s">
        <v>2413</v>
      </c>
      <c r="F26" s="17" t="s">
        <v>1</v>
      </c>
      <c r="G26" s="17" t="s">
        <v>507</v>
      </c>
      <c r="H26" s="17" t="s">
        <v>3288</v>
      </c>
      <c r="I26" s="21">
        <v>1.7</v>
      </c>
      <c r="J26" s="17" t="s">
        <v>525</v>
      </c>
      <c r="K26" s="20">
        <f>IF(FluxoCaixa101315141921[[#This Row],[Movimento ]]="Saldo Inicial",FluxoCaixa101315141921[[#This Row],[R$ (Valores)]],K25+FluxoCaixa101315141921[[#This Row],[Valores Receitas / Despesas]])</f>
        <v>1970745.8500000003</v>
      </c>
      <c r="L26" s="20">
        <f>IF(FluxoCaixa101315141921[[#This Row],[Entrada / Saída]]="Saída",FluxoCaixa101315141921[[#This Row],[R$ (Valores)]]*-1,FluxoCaixa101315141921[[#This Row],[R$ (Valores)]])</f>
        <v>1.7</v>
      </c>
      <c r="Q26" s="30"/>
    </row>
    <row r="27" spans="2:17">
      <c r="B27" s="48" t="s">
        <v>2478</v>
      </c>
      <c r="C27" s="48" t="s">
        <v>2419</v>
      </c>
      <c r="D27" s="16">
        <v>46119</v>
      </c>
      <c r="E27" s="48" t="s">
        <v>2413</v>
      </c>
      <c r="F27" s="17" t="s">
        <v>2</v>
      </c>
      <c r="G27" s="17" t="s">
        <v>507</v>
      </c>
      <c r="H27" s="17" t="s">
        <v>3289</v>
      </c>
      <c r="I27" s="21">
        <v>0.9</v>
      </c>
      <c r="J27" s="17" t="s">
        <v>525</v>
      </c>
      <c r="K27" s="20">
        <f>IF(FluxoCaixa101315141921[[#This Row],[Movimento ]]="Saldo Inicial",FluxoCaixa101315141921[[#This Row],[R$ (Valores)]],K26+FluxoCaixa101315141921[[#This Row],[Valores Receitas / Despesas]])</f>
        <v>1970744.9500000004</v>
      </c>
      <c r="L27" s="20">
        <f>IF(FluxoCaixa101315141921[[#This Row],[Entrada / Saída]]="Saída",FluxoCaixa101315141921[[#This Row],[R$ (Valores)]]*-1,FluxoCaixa101315141921[[#This Row],[R$ (Valores)]])</f>
        <v>-0.9</v>
      </c>
    </row>
    <row r="28" spans="2:17">
      <c r="B28" s="48" t="s">
        <v>2478</v>
      </c>
      <c r="C28" s="48" t="s">
        <v>2419</v>
      </c>
      <c r="D28" s="16">
        <v>46119</v>
      </c>
      <c r="E28" s="48" t="s">
        <v>2413</v>
      </c>
      <c r="F28" s="17" t="s">
        <v>2</v>
      </c>
      <c r="G28" s="17" t="s">
        <v>507</v>
      </c>
      <c r="H28" s="17" t="s">
        <v>3289</v>
      </c>
      <c r="I28" s="21">
        <v>0.9</v>
      </c>
      <c r="J28" s="17" t="s">
        <v>525</v>
      </c>
      <c r="K28" s="20">
        <f>IF(FluxoCaixa101315141921[[#This Row],[Movimento ]]="Saldo Inicial",FluxoCaixa101315141921[[#This Row],[R$ (Valores)]],K27+FluxoCaixa101315141921[[#This Row],[Valores Receitas / Despesas]])</f>
        <v>1970744.0500000005</v>
      </c>
      <c r="L28" s="20">
        <f>IF(FluxoCaixa101315141921[[#This Row],[Entrada / Saída]]="Saída",FluxoCaixa101315141921[[#This Row],[R$ (Valores)]]*-1,FluxoCaixa101315141921[[#This Row],[R$ (Valores)]])</f>
        <v>-0.9</v>
      </c>
    </row>
    <row r="29" spans="2:17">
      <c r="B29" s="48" t="s">
        <v>2478</v>
      </c>
      <c r="C29" s="48" t="s">
        <v>2419</v>
      </c>
      <c r="D29" s="16">
        <v>46119</v>
      </c>
      <c r="E29" s="48" t="s">
        <v>2413</v>
      </c>
      <c r="F29" s="17" t="s">
        <v>2</v>
      </c>
      <c r="G29" s="17" t="s">
        <v>75</v>
      </c>
      <c r="H29" s="17" t="s">
        <v>75</v>
      </c>
      <c r="I29" s="21">
        <v>150000</v>
      </c>
      <c r="J29" s="17" t="s">
        <v>525</v>
      </c>
      <c r="K29" s="20">
        <f>IF(FluxoCaixa101315141921[[#This Row],[Movimento ]]="Saldo Inicial",FluxoCaixa101315141921[[#This Row],[R$ (Valores)]],K28+FluxoCaixa101315141921[[#This Row],[Valores Receitas / Despesas]])</f>
        <v>1820744.0500000005</v>
      </c>
      <c r="L29" s="20">
        <f>IF(FluxoCaixa101315141921[[#This Row],[Entrada / Saída]]="Saída",FluxoCaixa101315141921[[#This Row],[R$ (Valores)]]*-1,FluxoCaixa101315141921[[#This Row],[R$ (Valores)]])</f>
        <v>-150000</v>
      </c>
    </row>
    <row r="30" spans="2:17">
      <c r="B30" s="48" t="s">
        <v>2478</v>
      </c>
      <c r="C30" s="48" t="s">
        <v>2419</v>
      </c>
      <c r="D30" s="16">
        <v>46120</v>
      </c>
      <c r="E30" s="48" t="s">
        <v>2413</v>
      </c>
      <c r="F30" s="17" t="s">
        <v>1</v>
      </c>
      <c r="G30" s="17" t="s">
        <v>507</v>
      </c>
      <c r="H30" s="17" t="s">
        <v>3288</v>
      </c>
      <c r="I30" s="21">
        <v>3.03</v>
      </c>
      <c r="J30" s="17" t="s">
        <v>525</v>
      </c>
      <c r="K30" s="20">
        <f>IF(FluxoCaixa101315141921[[#This Row],[Movimento ]]="Saldo Inicial",FluxoCaixa101315141921[[#This Row],[R$ (Valores)]],K29+FluxoCaixa101315141921[[#This Row],[Valores Receitas / Despesas]])</f>
        <v>1820747.0800000005</v>
      </c>
      <c r="L30" s="20">
        <f>IF(FluxoCaixa101315141921[[#This Row],[Entrada / Saída]]="Saída",FluxoCaixa101315141921[[#This Row],[R$ (Valores)]]*-1,FluxoCaixa101315141921[[#This Row],[R$ (Valores)]])</f>
        <v>3.03</v>
      </c>
    </row>
    <row r="31" spans="2:17">
      <c r="B31" s="48" t="s">
        <v>2478</v>
      </c>
      <c r="C31" s="48" t="s">
        <v>2419</v>
      </c>
      <c r="D31" s="16">
        <v>46120</v>
      </c>
      <c r="E31" s="48" t="s">
        <v>2413</v>
      </c>
      <c r="F31" s="17" t="s">
        <v>2</v>
      </c>
      <c r="G31" s="17" t="s">
        <v>507</v>
      </c>
      <c r="H31" s="17" t="s">
        <v>3289</v>
      </c>
      <c r="I31" s="21">
        <v>200000</v>
      </c>
      <c r="J31" s="17" t="s">
        <v>525</v>
      </c>
      <c r="K31" s="20">
        <f>IF(FluxoCaixa101315141921[[#This Row],[Movimento ]]="Saldo Inicial",FluxoCaixa101315141921[[#This Row],[R$ (Valores)]],K30+FluxoCaixa101315141921[[#This Row],[Valores Receitas / Despesas]])</f>
        <v>1620747.0800000005</v>
      </c>
      <c r="L31" s="20">
        <f>IF(FluxoCaixa101315141921[[#This Row],[Entrada / Saída]]="Saída",FluxoCaixa101315141921[[#This Row],[R$ (Valores)]]*-1,FluxoCaixa101315141921[[#This Row],[R$ (Valores)]])</f>
        <v>-200000</v>
      </c>
    </row>
    <row r="32" spans="2:17">
      <c r="B32" s="48" t="s">
        <v>2478</v>
      </c>
      <c r="C32" s="48" t="s">
        <v>2419</v>
      </c>
      <c r="D32" s="16">
        <v>46121</v>
      </c>
      <c r="E32" s="48" t="s">
        <v>2413</v>
      </c>
      <c r="F32" s="17" t="s">
        <v>1</v>
      </c>
      <c r="G32" s="17" t="s">
        <v>507</v>
      </c>
      <c r="H32" s="17" t="s">
        <v>3288</v>
      </c>
      <c r="I32" s="21">
        <v>17.02</v>
      </c>
      <c r="J32" s="17" t="s">
        <v>525</v>
      </c>
      <c r="K32" s="20">
        <f>IF(FluxoCaixa101315141921[[#This Row],[Movimento ]]="Saldo Inicial",FluxoCaixa101315141921[[#This Row],[R$ (Valores)]],K31+FluxoCaixa101315141921[[#This Row],[Valores Receitas / Despesas]])</f>
        <v>1620764.1000000006</v>
      </c>
      <c r="L32" s="20">
        <f>IF(FluxoCaixa101315141921[[#This Row],[Entrada / Saída]]="Saída",FluxoCaixa101315141921[[#This Row],[R$ (Valores)]]*-1,FluxoCaixa101315141921[[#This Row],[R$ (Valores)]])</f>
        <v>17.02</v>
      </c>
    </row>
    <row r="33" spans="2:12">
      <c r="B33" s="48" t="s">
        <v>2478</v>
      </c>
      <c r="C33" s="48" t="s">
        <v>2419</v>
      </c>
      <c r="D33" s="16">
        <v>46121</v>
      </c>
      <c r="E33" s="48" t="s">
        <v>2413</v>
      </c>
      <c r="F33" s="17" t="s">
        <v>2</v>
      </c>
      <c r="G33" s="17" t="s">
        <v>507</v>
      </c>
      <c r="H33" s="17" t="s">
        <v>3289</v>
      </c>
      <c r="I33" s="21">
        <v>0.9</v>
      </c>
      <c r="J33" s="17" t="s">
        <v>525</v>
      </c>
      <c r="K33" s="20">
        <f>IF(FluxoCaixa101315141921[[#This Row],[Movimento ]]="Saldo Inicial",FluxoCaixa101315141921[[#This Row],[R$ (Valores)]],K32+FluxoCaixa101315141921[[#This Row],[Valores Receitas / Despesas]])</f>
        <v>1620763.2000000007</v>
      </c>
      <c r="L33" s="20">
        <f>IF(FluxoCaixa101315141921[[#This Row],[Entrada / Saída]]="Saída",FluxoCaixa101315141921[[#This Row],[R$ (Valores)]]*-1,FluxoCaixa101315141921[[#This Row],[R$ (Valores)]])</f>
        <v>-0.9</v>
      </c>
    </row>
    <row r="34" spans="2:12">
      <c r="B34" s="48" t="s">
        <v>2478</v>
      </c>
      <c r="C34" s="48" t="s">
        <v>2419</v>
      </c>
      <c r="D34" s="16">
        <v>46121</v>
      </c>
      <c r="E34" s="48" t="s">
        <v>2413</v>
      </c>
      <c r="F34" s="17" t="s">
        <v>2</v>
      </c>
      <c r="G34" s="17" t="s">
        <v>75</v>
      </c>
      <c r="H34" s="17" t="s">
        <v>75</v>
      </c>
      <c r="I34" s="21">
        <v>350000</v>
      </c>
      <c r="J34" s="17" t="s">
        <v>525</v>
      </c>
      <c r="K34" s="20">
        <f>IF(FluxoCaixa101315141921[[#This Row],[Movimento ]]="Saldo Inicial",FluxoCaixa101315141921[[#This Row],[R$ (Valores)]],K33+FluxoCaixa101315141921[[#This Row],[Valores Receitas / Despesas]])</f>
        <v>1270763.2000000007</v>
      </c>
      <c r="L34" s="20">
        <f>IF(FluxoCaixa101315141921[[#This Row],[Entrada / Saída]]="Saída",FluxoCaixa101315141921[[#This Row],[R$ (Valores)]]*-1,FluxoCaixa101315141921[[#This Row],[R$ (Valores)]])</f>
        <v>-350000</v>
      </c>
    </row>
    <row r="35" spans="2:12">
      <c r="B35" s="48" t="s">
        <v>2478</v>
      </c>
      <c r="C35" s="48" t="s">
        <v>2419</v>
      </c>
      <c r="D35" s="16">
        <v>46121</v>
      </c>
      <c r="E35" s="48" t="s">
        <v>2413</v>
      </c>
      <c r="F35" s="17" t="s">
        <v>2</v>
      </c>
      <c r="G35" s="17" t="s">
        <v>75</v>
      </c>
      <c r="H35" s="17" t="s">
        <v>75</v>
      </c>
      <c r="I35" s="21">
        <v>500000</v>
      </c>
      <c r="J35" s="17" t="s">
        <v>525</v>
      </c>
      <c r="K35" s="20">
        <f>IF(FluxoCaixa101315141921[[#This Row],[Movimento ]]="Saldo Inicial",FluxoCaixa101315141921[[#This Row],[R$ (Valores)]],K34+FluxoCaixa101315141921[[#This Row],[Valores Receitas / Despesas]])</f>
        <v>770763.20000000065</v>
      </c>
      <c r="L35" s="20">
        <f>IF(FluxoCaixa101315141921[[#This Row],[Entrada / Saída]]="Saída",FluxoCaixa101315141921[[#This Row],[R$ (Valores)]]*-1,FluxoCaixa101315141921[[#This Row],[R$ (Valores)]])</f>
        <v>-500000</v>
      </c>
    </row>
    <row r="36" spans="2:12">
      <c r="B36" s="48" t="s">
        <v>2478</v>
      </c>
      <c r="C36" s="48" t="s">
        <v>2419</v>
      </c>
      <c r="D36" s="16">
        <v>46122</v>
      </c>
      <c r="E36" s="48" t="s">
        <v>2413</v>
      </c>
      <c r="F36" s="17" t="s">
        <v>1</v>
      </c>
      <c r="G36" s="17" t="s">
        <v>507</v>
      </c>
      <c r="H36" s="17" t="s">
        <v>3288</v>
      </c>
      <c r="I36" s="21">
        <v>12.47</v>
      </c>
      <c r="J36" s="17" t="s">
        <v>525</v>
      </c>
      <c r="K36" s="20">
        <f>IF(FluxoCaixa101315141921[[#This Row],[Movimento ]]="Saldo Inicial",FluxoCaixa101315141921[[#This Row],[R$ (Valores)]],K35+FluxoCaixa101315141921[[#This Row],[Valores Receitas / Despesas]])</f>
        <v>770775.67000000062</v>
      </c>
      <c r="L36" s="20">
        <f>IF(FluxoCaixa101315141921[[#This Row],[Entrada / Saída]]="Saída",FluxoCaixa101315141921[[#This Row],[R$ (Valores)]]*-1,FluxoCaixa101315141921[[#This Row],[R$ (Valores)]])</f>
        <v>12.47</v>
      </c>
    </row>
    <row r="37" spans="2:12">
      <c r="B37" s="48" t="s">
        <v>2478</v>
      </c>
      <c r="C37" s="48" t="s">
        <v>2419</v>
      </c>
      <c r="D37" s="16">
        <v>46122</v>
      </c>
      <c r="E37" s="48" t="s">
        <v>2413</v>
      </c>
      <c r="F37" s="17" t="s">
        <v>2</v>
      </c>
      <c r="G37" s="17" t="s">
        <v>23</v>
      </c>
      <c r="H37" s="17" t="s">
        <v>3292</v>
      </c>
      <c r="I37" s="21">
        <v>635.33000000000004</v>
      </c>
      <c r="J37" s="17" t="s">
        <v>525</v>
      </c>
      <c r="K37" s="20">
        <f>IF(FluxoCaixa101315141921[[#This Row],[Movimento ]]="Saldo Inicial",FluxoCaixa101315141921[[#This Row],[R$ (Valores)]],K36+FluxoCaixa101315141921[[#This Row],[Valores Receitas / Despesas]])</f>
        <v>770140.34000000067</v>
      </c>
      <c r="L37" s="20">
        <f>IF(FluxoCaixa101315141921[[#This Row],[Entrada / Saída]]="Saída",FluxoCaixa101315141921[[#This Row],[R$ (Valores)]]*-1,FluxoCaixa101315141921[[#This Row],[R$ (Valores)]])</f>
        <v>-635.33000000000004</v>
      </c>
    </row>
    <row r="38" spans="2:12">
      <c r="B38" s="48" t="s">
        <v>2478</v>
      </c>
      <c r="C38" s="48" t="s">
        <v>2419</v>
      </c>
      <c r="D38" s="16">
        <v>46122</v>
      </c>
      <c r="E38" s="48" t="s">
        <v>2413</v>
      </c>
      <c r="F38" s="17" t="s">
        <v>2</v>
      </c>
      <c r="G38" s="17" t="s">
        <v>507</v>
      </c>
      <c r="H38" s="17" t="s">
        <v>3289</v>
      </c>
      <c r="I38" s="21">
        <v>0.9</v>
      </c>
      <c r="J38" s="17" t="s">
        <v>525</v>
      </c>
      <c r="K38" s="20">
        <f>IF(FluxoCaixa101315141921[[#This Row],[Movimento ]]="Saldo Inicial",FluxoCaixa101315141921[[#This Row],[R$ (Valores)]],K37+FluxoCaixa101315141921[[#This Row],[Valores Receitas / Despesas]])</f>
        <v>770139.44000000064</v>
      </c>
      <c r="L38" s="20">
        <f>IF(FluxoCaixa101315141921[[#This Row],[Entrada / Saída]]="Saída",FluxoCaixa101315141921[[#This Row],[R$ (Valores)]]*-1,FluxoCaixa101315141921[[#This Row],[R$ (Valores)]])</f>
        <v>-0.9</v>
      </c>
    </row>
    <row r="39" spans="2:12">
      <c r="B39" s="48" t="s">
        <v>2478</v>
      </c>
      <c r="C39" s="48" t="s">
        <v>2419</v>
      </c>
      <c r="D39" s="16">
        <v>46122</v>
      </c>
      <c r="E39" s="48" t="s">
        <v>2413</v>
      </c>
      <c r="F39" s="17" t="s">
        <v>2</v>
      </c>
      <c r="G39" s="17" t="s">
        <v>75</v>
      </c>
      <c r="H39" s="17" t="s">
        <v>75</v>
      </c>
      <c r="I39" s="21">
        <v>500000</v>
      </c>
      <c r="J39" s="17" t="s">
        <v>525</v>
      </c>
      <c r="K39" s="20">
        <f>IF(FluxoCaixa101315141921[[#This Row],[Movimento ]]="Saldo Inicial",FluxoCaixa101315141921[[#This Row],[R$ (Valores)]],K38+FluxoCaixa101315141921[[#This Row],[Valores Receitas / Despesas]])</f>
        <v>270139.44000000064</v>
      </c>
      <c r="L39" s="20">
        <f>IF(FluxoCaixa101315141921[[#This Row],[Entrada / Saída]]="Saída",FluxoCaixa101315141921[[#This Row],[R$ (Valores)]]*-1,FluxoCaixa101315141921[[#This Row],[R$ (Valores)]])</f>
        <v>-500000</v>
      </c>
    </row>
    <row r="40" spans="2:12">
      <c r="B40" s="48" t="s">
        <v>2478</v>
      </c>
      <c r="C40" s="48" t="s">
        <v>2419</v>
      </c>
      <c r="D40" s="16">
        <v>46125</v>
      </c>
      <c r="E40" s="48" t="s">
        <v>2413</v>
      </c>
      <c r="F40" s="17" t="s">
        <v>1</v>
      </c>
      <c r="G40" s="17" t="s">
        <v>507</v>
      </c>
      <c r="H40" s="17" t="s">
        <v>3288</v>
      </c>
      <c r="I40" s="29">
        <v>0.43</v>
      </c>
      <c r="J40" s="17" t="s">
        <v>525</v>
      </c>
      <c r="K40" s="20">
        <f>IF(FluxoCaixa101315141921[[#This Row],[Movimento ]]="Saldo Inicial",FluxoCaixa101315141921[[#This Row],[R$ (Valores)]],K39+FluxoCaixa101315141921[[#This Row],[Valores Receitas / Despesas]])</f>
        <v>270139.87000000064</v>
      </c>
      <c r="L40" s="20">
        <f>IF(FluxoCaixa101315141921[[#This Row],[Entrada / Saída]]="Saída",FluxoCaixa101315141921[[#This Row],[R$ (Valores)]]*-1,FluxoCaixa101315141921[[#This Row],[R$ (Valores)]])</f>
        <v>0.43</v>
      </c>
    </row>
    <row r="41" spans="2:12">
      <c r="B41" s="48" t="s">
        <v>2478</v>
      </c>
      <c r="C41" s="48" t="s">
        <v>2419</v>
      </c>
      <c r="D41" s="16">
        <v>46125</v>
      </c>
      <c r="E41" s="48" t="s">
        <v>2413</v>
      </c>
      <c r="F41" s="17" t="s">
        <v>2</v>
      </c>
      <c r="G41" s="17" t="s">
        <v>507</v>
      </c>
      <c r="H41" s="17" t="s">
        <v>3289</v>
      </c>
      <c r="I41" s="21">
        <v>0.9</v>
      </c>
      <c r="J41" s="17" t="s">
        <v>525</v>
      </c>
      <c r="K41" s="20">
        <f>IF(FluxoCaixa101315141921[[#This Row],[Movimento ]]="Saldo Inicial",FluxoCaixa101315141921[[#This Row],[R$ (Valores)]],K40+FluxoCaixa101315141921[[#This Row],[Valores Receitas / Despesas]])</f>
        <v>270138.97000000061</v>
      </c>
      <c r="L41" s="20">
        <f>IF(FluxoCaixa101315141921[[#This Row],[Entrada / Saída]]="Saída",FluxoCaixa101315141921[[#This Row],[R$ (Valores)]]*-1,FluxoCaixa101315141921[[#This Row],[R$ (Valores)]])</f>
        <v>-0.9</v>
      </c>
    </row>
    <row r="42" spans="2:12">
      <c r="B42" s="48" t="s">
        <v>2478</v>
      </c>
      <c r="C42" s="48" t="s">
        <v>2419</v>
      </c>
      <c r="D42" s="16">
        <v>46125</v>
      </c>
      <c r="E42" s="48" t="s">
        <v>2413</v>
      </c>
      <c r="F42" s="17" t="s">
        <v>2</v>
      </c>
      <c r="G42" s="17" t="s">
        <v>507</v>
      </c>
      <c r="H42" s="17" t="s">
        <v>3289</v>
      </c>
      <c r="I42" s="21">
        <v>0.9</v>
      </c>
      <c r="J42" s="17" t="s">
        <v>525</v>
      </c>
      <c r="K42" s="20">
        <f>IF(FluxoCaixa101315141921[[#This Row],[Movimento ]]="Saldo Inicial",FluxoCaixa101315141921[[#This Row],[R$ (Valores)]],K41+FluxoCaixa101315141921[[#This Row],[Valores Receitas / Despesas]])</f>
        <v>270138.07000000059</v>
      </c>
      <c r="L42" s="20">
        <f>IF(FluxoCaixa101315141921[[#This Row],[Entrada / Saída]]="Saída",FluxoCaixa101315141921[[#This Row],[R$ (Valores)]]*-1,FluxoCaixa101315141921[[#This Row],[R$ (Valores)]])</f>
        <v>-0.9</v>
      </c>
    </row>
    <row r="43" spans="2:12">
      <c r="B43" s="48" t="s">
        <v>2478</v>
      </c>
      <c r="C43" s="48" t="s">
        <v>2419</v>
      </c>
      <c r="D43" s="16">
        <v>46125</v>
      </c>
      <c r="E43" s="48" t="s">
        <v>2413</v>
      </c>
      <c r="F43" s="17" t="s">
        <v>2</v>
      </c>
      <c r="G43" s="17" t="s">
        <v>75</v>
      </c>
      <c r="H43" s="17" t="s">
        <v>844</v>
      </c>
      <c r="I43" s="21">
        <v>12000</v>
      </c>
      <c r="J43" s="17" t="s">
        <v>525</v>
      </c>
      <c r="K43" s="20">
        <f>IF(FluxoCaixa101315141921[[#This Row],[Movimento ]]="Saldo Inicial",FluxoCaixa101315141921[[#This Row],[R$ (Valores)]],K42+FluxoCaixa101315141921[[#This Row],[Valores Receitas / Despesas]])</f>
        <v>258138.07000000059</v>
      </c>
      <c r="L43" s="20">
        <f>IF(FluxoCaixa101315141921[[#This Row],[Entrada / Saída]]="Saída",FluxoCaixa101315141921[[#This Row],[R$ (Valores)]]*-1,FluxoCaixa101315141921[[#This Row],[R$ (Valores)]])</f>
        <v>-12000</v>
      </c>
    </row>
    <row r="44" spans="2:12">
      <c r="B44" s="48" t="s">
        <v>2478</v>
      </c>
      <c r="C44" s="48" t="s">
        <v>2419</v>
      </c>
      <c r="D44" s="16">
        <v>46126</v>
      </c>
      <c r="E44" s="48" t="s">
        <v>2413</v>
      </c>
      <c r="F44" s="17" t="s">
        <v>1</v>
      </c>
      <c r="G44" s="17" t="s">
        <v>507</v>
      </c>
      <c r="H44" s="17" t="s">
        <v>3288</v>
      </c>
      <c r="I44" s="21">
        <v>2.1</v>
      </c>
      <c r="J44" s="17" t="s">
        <v>525</v>
      </c>
      <c r="K44" s="20">
        <f>IF(FluxoCaixa101315141921[[#This Row],[Movimento ]]="Saldo Inicial",FluxoCaixa101315141921[[#This Row],[R$ (Valores)]],K43+FluxoCaixa101315141921[[#This Row],[Valores Receitas / Despesas]])</f>
        <v>258140.17000000059</v>
      </c>
      <c r="L44" s="20">
        <f>IF(FluxoCaixa101315141921[[#This Row],[Entrada / Saída]]="Saída",FluxoCaixa101315141921[[#This Row],[R$ (Valores)]]*-1,FluxoCaixa101315141921[[#This Row],[R$ (Valores)]])</f>
        <v>2.1</v>
      </c>
    </row>
    <row r="45" spans="2:12">
      <c r="B45" s="48" t="s">
        <v>2478</v>
      </c>
      <c r="C45" s="48" t="s">
        <v>2419</v>
      </c>
      <c r="D45" s="16">
        <v>46126</v>
      </c>
      <c r="E45" s="48" t="s">
        <v>2413</v>
      </c>
      <c r="F45" s="17" t="s">
        <v>2</v>
      </c>
      <c r="G45" s="17" t="s">
        <v>507</v>
      </c>
      <c r="H45" s="17" t="s">
        <v>3289</v>
      </c>
      <c r="I45" s="21">
        <v>0.9</v>
      </c>
      <c r="J45" s="17" t="s">
        <v>525</v>
      </c>
      <c r="K45" s="20">
        <f>IF(FluxoCaixa101315141921[[#This Row],[Movimento ]]="Saldo Inicial",FluxoCaixa101315141921[[#This Row],[R$ (Valores)]],K44+FluxoCaixa101315141921[[#This Row],[Valores Receitas / Despesas]])</f>
        <v>258139.2700000006</v>
      </c>
      <c r="L45" s="20">
        <f>IF(FluxoCaixa101315141921[[#This Row],[Entrada / Saída]]="Saída",FluxoCaixa101315141921[[#This Row],[R$ (Valores)]]*-1,FluxoCaixa101315141921[[#This Row],[R$ (Valores)]])</f>
        <v>-0.9</v>
      </c>
    </row>
    <row r="46" spans="2:12">
      <c r="B46" s="48" t="s">
        <v>2478</v>
      </c>
      <c r="C46" s="48" t="s">
        <v>2419</v>
      </c>
      <c r="D46" s="16">
        <v>46126</v>
      </c>
      <c r="E46" s="48" t="s">
        <v>2413</v>
      </c>
      <c r="F46" s="17" t="s">
        <v>2</v>
      </c>
      <c r="G46" s="17" t="s">
        <v>75</v>
      </c>
      <c r="H46" s="17" t="s">
        <v>844</v>
      </c>
      <c r="I46" s="21">
        <v>50000</v>
      </c>
      <c r="J46" s="17" t="s">
        <v>525</v>
      </c>
      <c r="K46" s="20">
        <f>IF(FluxoCaixa101315141921[[#This Row],[Movimento ]]="Saldo Inicial",FluxoCaixa101315141921[[#This Row],[R$ (Valores)]],K45+FluxoCaixa101315141921[[#This Row],[Valores Receitas / Despesas]])</f>
        <v>208139.2700000006</v>
      </c>
      <c r="L46" s="20">
        <f>IF(FluxoCaixa101315141921[[#This Row],[Entrada / Saída]]="Saída",FluxoCaixa101315141921[[#This Row],[R$ (Valores)]]*-1,FluxoCaixa101315141921[[#This Row],[R$ (Valores)]])</f>
        <v>-50000</v>
      </c>
    </row>
    <row r="47" spans="2:12">
      <c r="B47" s="48" t="s">
        <v>2478</v>
      </c>
      <c r="C47" s="48" t="s">
        <v>2419</v>
      </c>
      <c r="D47" s="16">
        <v>46127</v>
      </c>
      <c r="E47" s="48" t="s">
        <v>2413</v>
      </c>
      <c r="F47" s="17" t="s">
        <v>1</v>
      </c>
      <c r="G47" s="17" t="s">
        <v>507</v>
      </c>
      <c r="H47" s="17" t="s">
        <v>3288</v>
      </c>
      <c r="I47" s="21">
        <v>6.51</v>
      </c>
      <c r="J47" s="17" t="s">
        <v>525</v>
      </c>
      <c r="K47" s="20">
        <f>IF(FluxoCaixa101315141921[[#This Row],[Movimento ]]="Saldo Inicial",FluxoCaixa101315141921[[#This Row],[R$ (Valores)]],K46+FluxoCaixa101315141921[[#This Row],[Valores Receitas / Despesas]])</f>
        <v>208145.78000000061</v>
      </c>
      <c r="L47" s="20">
        <f>IF(FluxoCaixa101315141921[[#This Row],[Entrada / Saída]]="Saída",FluxoCaixa101315141921[[#This Row],[R$ (Valores)]]*-1,FluxoCaixa101315141921[[#This Row],[R$ (Valores)]])</f>
        <v>6.51</v>
      </c>
    </row>
    <row r="48" spans="2:12">
      <c r="B48" s="48" t="s">
        <v>2478</v>
      </c>
      <c r="C48" s="48" t="s">
        <v>2419</v>
      </c>
      <c r="D48" s="16">
        <v>46127</v>
      </c>
      <c r="E48" s="48" t="s">
        <v>2413</v>
      </c>
      <c r="F48" s="17" t="s">
        <v>2</v>
      </c>
      <c r="G48" s="17" t="s">
        <v>20</v>
      </c>
      <c r="H48" s="17" t="s">
        <v>3293</v>
      </c>
      <c r="I48" s="21">
        <v>183.6</v>
      </c>
      <c r="J48" s="17" t="s">
        <v>525</v>
      </c>
      <c r="K48" s="20">
        <f>IF(FluxoCaixa101315141921[[#This Row],[Movimento ]]="Saldo Inicial",FluxoCaixa101315141921[[#This Row],[R$ (Valores)]],K47+FluxoCaixa101315141921[[#This Row],[Valores Receitas / Despesas]])</f>
        <v>207962.1800000006</v>
      </c>
      <c r="L48" s="20">
        <f>IF(FluxoCaixa101315141921[[#This Row],[Entrada / Saída]]="Saída",FluxoCaixa101315141921[[#This Row],[R$ (Valores)]]*-1,FluxoCaixa101315141921[[#This Row],[R$ (Valores)]])</f>
        <v>-183.6</v>
      </c>
    </row>
    <row r="49" spans="2:16">
      <c r="B49" s="48" t="s">
        <v>2478</v>
      </c>
      <c r="C49" s="48" t="s">
        <v>2419</v>
      </c>
      <c r="D49" s="16">
        <v>46127</v>
      </c>
      <c r="E49" s="48" t="s">
        <v>2413</v>
      </c>
      <c r="F49" s="17" t="s">
        <v>2</v>
      </c>
      <c r="G49" s="17" t="s">
        <v>507</v>
      </c>
      <c r="H49" s="17" t="s">
        <v>3289</v>
      </c>
      <c r="I49" s="21">
        <v>0.9</v>
      </c>
      <c r="J49" s="17" t="s">
        <v>525</v>
      </c>
      <c r="K49" s="20">
        <f>IF(FluxoCaixa101315141921[[#This Row],[Movimento ]]="Saldo Inicial",FluxoCaixa101315141921[[#This Row],[R$ (Valores)]],K48+FluxoCaixa101315141921[[#This Row],[Valores Receitas / Despesas]])</f>
        <v>207961.28000000061</v>
      </c>
      <c r="L49" s="20">
        <f>IF(FluxoCaixa101315141921[[#This Row],[Entrada / Saída]]="Saída",FluxoCaixa101315141921[[#This Row],[R$ (Valores)]]*-1,FluxoCaixa101315141921[[#This Row],[R$ (Valores)]])</f>
        <v>-0.9</v>
      </c>
    </row>
    <row r="50" spans="2:16">
      <c r="B50" s="48" t="s">
        <v>2478</v>
      </c>
      <c r="C50" s="48" t="s">
        <v>2419</v>
      </c>
      <c r="D50" s="16">
        <v>46127</v>
      </c>
      <c r="E50" s="48" t="s">
        <v>2413</v>
      </c>
      <c r="F50" s="17" t="s">
        <v>2</v>
      </c>
      <c r="G50" s="17" t="s">
        <v>75</v>
      </c>
      <c r="H50" s="17" t="s">
        <v>844</v>
      </c>
      <c r="I50" s="21">
        <v>15000</v>
      </c>
      <c r="J50" s="17" t="s">
        <v>525</v>
      </c>
      <c r="K50" s="20">
        <f>IF(FluxoCaixa101315141921[[#This Row],[Movimento ]]="Saldo Inicial",FluxoCaixa101315141921[[#This Row],[R$ (Valores)]],K49+FluxoCaixa101315141921[[#This Row],[Valores Receitas / Despesas]])</f>
        <v>192961.28000000061</v>
      </c>
      <c r="L50" s="20">
        <f>IF(FluxoCaixa101315141921[[#This Row],[Entrada / Saída]]="Saída",FluxoCaixa101315141921[[#This Row],[R$ (Valores)]]*-1,FluxoCaixa101315141921[[#This Row],[R$ (Valores)]])</f>
        <v>-15000</v>
      </c>
    </row>
    <row r="51" spans="2:16">
      <c r="B51" s="48" t="s">
        <v>2478</v>
      </c>
      <c r="C51" s="48" t="s">
        <v>2419</v>
      </c>
      <c r="D51" s="16">
        <v>46127</v>
      </c>
      <c r="E51" s="48" t="s">
        <v>2413</v>
      </c>
      <c r="F51" s="17" t="s">
        <v>2</v>
      </c>
      <c r="G51" s="17" t="s">
        <v>75</v>
      </c>
      <c r="H51" s="17" t="s">
        <v>75</v>
      </c>
      <c r="I51" s="21">
        <v>40000</v>
      </c>
      <c r="J51" s="17" t="s">
        <v>525</v>
      </c>
      <c r="K51" s="20">
        <f>IF(FluxoCaixa101315141921[[#This Row],[Movimento ]]="Saldo Inicial",FluxoCaixa101315141921[[#This Row],[R$ (Valores)]],K50+FluxoCaixa101315141921[[#This Row],[Valores Receitas / Despesas]])</f>
        <v>152961.28000000061</v>
      </c>
      <c r="L51" s="20">
        <f>IF(FluxoCaixa101315141921[[#This Row],[Entrada / Saída]]="Saída",FluxoCaixa101315141921[[#This Row],[R$ (Valores)]]*-1,FluxoCaixa101315141921[[#This Row],[R$ (Valores)]])</f>
        <v>-40000</v>
      </c>
    </row>
    <row r="52" spans="2:16">
      <c r="B52" s="48" t="s">
        <v>2478</v>
      </c>
      <c r="C52" s="48" t="s">
        <v>2419</v>
      </c>
      <c r="D52" s="16">
        <v>46127</v>
      </c>
      <c r="E52" s="48" t="s">
        <v>2413</v>
      </c>
      <c r="F52" s="17" t="s">
        <v>2</v>
      </c>
      <c r="G52" s="17" t="s">
        <v>75</v>
      </c>
      <c r="H52" s="17" t="s">
        <v>75</v>
      </c>
      <c r="I52" s="21">
        <v>75000</v>
      </c>
      <c r="J52" s="17" t="s">
        <v>525</v>
      </c>
      <c r="K52" s="20">
        <f>IF(FluxoCaixa101315141921[[#This Row],[Movimento ]]="Saldo Inicial",FluxoCaixa101315141921[[#This Row],[R$ (Valores)]],K51+FluxoCaixa101315141921[[#This Row],[Valores Receitas / Despesas]])</f>
        <v>77961.28000000061</v>
      </c>
      <c r="L52" s="20">
        <f>IF(FluxoCaixa101315141921[[#This Row],[Entrada / Saída]]="Saída",FluxoCaixa101315141921[[#This Row],[R$ (Valores)]]*-1,FluxoCaixa101315141921[[#This Row],[R$ (Valores)]])</f>
        <v>-75000</v>
      </c>
    </row>
    <row r="53" spans="2:16">
      <c r="B53" s="48" t="s">
        <v>2478</v>
      </c>
      <c r="C53" s="48" t="s">
        <v>2419</v>
      </c>
      <c r="D53" s="16">
        <v>46128</v>
      </c>
      <c r="E53" s="48" t="s">
        <v>2413</v>
      </c>
      <c r="F53" s="17" t="s">
        <v>1</v>
      </c>
      <c r="G53" s="17" t="s">
        <v>507</v>
      </c>
      <c r="H53" s="17" t="s">
        <v>3288</v>
      </c>
      <c r="I53" s="21">
        <v>3.17</v>
      </c>
      <c r="J53" s="17" t="s">
        <v>525</v>
      </c>
      <c r="K53" s="20">
        <f>IF(FluxoCaixa101315141921[[#This Row],[Movimento ]]="Saldo Inicial",FluxoCaixa101315141921[[#This Row],[R$ (Valores)]],K52+FluxoCaixa101315141921[[#This Row],[Valores Receitas / Despesas]])</f>
        <v>77964.450000000608</v>
      </c>
      <c r="L53" s="20">
        <f>IF(FluxoCaixa101315141921[[#This Row],[Entrada / Saída]]="Saída",FluxoCaixa101315141921[[#This Row],[R$ (Valores)]]*-1,FluxoCaixa101315141921[[#This Row],[R$ (Valores)]])</f>
        <v>3.17</v>
      </c>
      <c r="P53" s="31"/>
    </row>
    <row r="54" spans="2:16">
      <c r="B54" s="48" t="s">
        <v>2478</v>
      </c>
      <c r="C54" s="48" t="s">
        <v>2419</v>
      </c>
      <c r="D54" s="16">
        <v>46128</v>
      </c>
      <c r="E54" s="48" t="s">
        <v>2413</v>
      </c>
      <c r="F54" s="17" t="s">
        <v>2</v>
      </c>
      <c r="G54" s="17" t="s">
        <v>507</v>
      </c>
      <c r="H54" s="17" t="s">
        <v>3289</v>
      </c>
      <c r="I54" s="21">
        <v>0.9</v>
      </c>
      <c r="J54" s="17" t="s">
        <v>525</v>
      </c>
      <c r="K54" s="20">
        <f>IF(FluxoCaixa101315141921[[#This Row],[Movimento ]]="Saldo Inicial",FluxoCaixa101315141921[[#This Row],[R$ (Valores)]],K53+FluxoCaixa101315141921[[#This Row],[Valores Receitas / Despesas]])</f>
        <v>77963.550000000614</v>
      </c>
      <c r="L54" s="20">
        <f>IF(FluxoCaixa101315141921[[#This Row],[Entrada / Saída]]="Saída",FluxoCaixa101315141921[[#This Row],[R$ (Valores)]]*-1,FluxoCaixa101315141921[[#This Row],[R$ (Valores)]])</f>
        <v>-0.9</v>
      </c>
    </row>
    <row r="55" spans="2:16">
      <c r="B55" s="48" t="s">
        <v>2478</v>
      </c>
      <c r="C55" s="48" t="s">
        <v>2419</v>
      </c>
      <c r="D55" s="16">
        <v>46128</v>
      </c>
      <c r="E55" s="48" t="s">
        <v>2413</v>
      </c>
      <c r="F55" s="17" t="s">
        <v>2</v>
      </c>
      <c r="G55" s="17" t="s">
        <v>75</v>
      </c>
      <c r="H55" s="17" t="s">
        <v>75</v>
      </c>
      <c r="I55" s="21">
        <v>55000</v>
      </c>
      <c r="J55" s="17" t="s">
        <v>525</v>
      </c>
      <c r="K55" s="20">
        <f>IF(FluxoCaixa101315141921[[#This Row],[Movimento ]]="Saldo Inicial",FluxoCaixa101315141921[[#This Row],[R$ (Valores)]],K54+FluxoCaixa101315141921[[#This Row],[Valores Receitas / Despesas]])</f>
        <v>22963.550000000614</v>
      </c>
      <c r="L55" s="20">
        <f>IF(FluxoCaixa101315141921[[#This Row],[Entrada / Saída]]="Saída",FluxoCaixa101315141921[[#This Row],[R$ (Valores)]]*-1,FluxoCaixa101315141921[[#This Row],[R$ (Valores)]])</f>
        <v>-55000</v>
      </c>
      <c r="P55" s="26"/>
    </row>
    <row r="56" spans="2:16">
      <c r="B56" s="48" t="s">
        <v>2478</v>
      </c>
      <c r="C56" s="48" t="s">
        <v>2419</v>
      </c>
      <c r="D56" s="16">
        <v>46129</v>
      </c>
      <c r="E56" s="48" t="s">
        <v>2413</v>
      </c>
      <c r="F56" s="17" t="s">
        <v>1</v>
      </c>
      <c r="G56" s="17" t="s">
        <v>507</v>
      </c>
      <c r="H56" s="17" t="s">
        <v>3288</v>
      </c>
      <c r="I56" s="21">
        <v>1.32</v>
      </c>
      <c r="J56" s="17" t="s">
        <v>525</v>
      </c>
      <c r="K56" s="20">
        <f>IF(FluxoCaixa101315141921[[#This Row],[Movimento ]]="Saldo Inicial",FluxoCaixa101315141921[[#This Row],[R$ (Valores)]],K55+FluxoCaixa101315141921[[#This Row],[Valores Receitas / Despesas]])</f>
        <v>22964.870000000614</v>
      </c>
      <c r="L56" s="20">
        <f>IF(FluxoCaixa101315141921[[#This Row],[Entrada / Saída]]="Saída",FluxoCaixa101315141921[[#This Row],[R$ (Valores)]]*-1,FluxoCaixa101315141921[[#This Row],[R$ (Valores)]])</f>
        <v>1.32</v>
      </c>
    </row>
    <row r="57" spans="2:16">
      <c r="B57" s="48" t="s">
        <v>2478</v>
      </c>
      <c r="C57" s="48" t="s">
        <v>2419</v>
      </c>
      <c r="D57" s="16">
        <v>46129</v>
      </c>
      <c r="E57" s="48" t="s">
        <v>2413</v>
      </c>
      <c r="F57" s="17" t="s">
        <v>2</v>
      </c>
      <c r="G57" s="17" t="s">
        <v>23</v>
      </c>
      <c r="H57" s="17" t="s">
        <v>3292</v>
      </c>
      <c r="I57" s="21">
        <v>10076.290000000001</v>
      </c>
      <c r="J57" s="17" t="s">
        <v>525</v>
      </c>
      <c r="K57" s="20">
        <f>IF(FluxoCaixa101315141921[[#This Row],[Movimento ]]="Saldo Inicial",FluxoCaixa101315141921[[#This Row],[R$ (Valores)]],K56+FluxoCaixa101315141921[[#This Row],[Valores Receitas / Despesas]])</f>
        <v>12888.580000000613</v>
      </c>
      <c r="L57" s="20">
        <f>IF(FluxoCaixa101315141921[[#This Row],[Entrada / Saída]]="Saída",FluxoCaixa101315141921[[#This Row],[R$ (Valores)]]*-1,FluxoCaixa101315141921[[#This Row],[R$ (Valores)]])</f>
        <v>-10076.290000000001</v>
      </c>
    </row>
    <row r="58" spans="2:16">
      <c r="B58" s="48" t="s">
        <v>2478</v>
      </c>
      <c r="C58" s="48" t="s">
        <v>2419</v>
      </c>
      <c r="D58" s="16">
        <v>46129</v>
      </c>
      <c r="E58" s="48" t="s">
        <v>2413</v>
      </c>
      <c r="F58" s="17" t="s">
        <v>2</v>
      </c>
      <c r="G58" s="17" t="s">
        <v>507</v>
      </c>
      <c r="H58" s="17" t="s">
        <v>3289</v>
      </c>
      <c r="I58" s="21">
        <v>0.9</v>
      </c>
      <c r="J58" s="17" t="s">
        <v>525</v>
      </c>
      <c r="K58" s="20">
        <f>IF(FluxoCaixa101315141921[[#This Row],[Movimento ]]="Saldo Inicial",FluxoCaixa101315141921[[#This Row],[R$ (Valores)]],K57+FluxoCaixa101315141921[[#This Row],[Valores Receitas / Despesas]])</f>
        <v>12887.680000000613</v>
      </c>
      <c r="L58" s="20">
        <f>IF(FluxoCaixa101315141921[[#This Row],[Entrada / Saída]]="Saída",FluxoCaixa101315141921[[#This Row],[R$ (Valores)]]*-1,FluxoCaixa101315141921[[#This Row],[R$ (Valores)]])</f>
        <v>-0.9</v>
      </c>
    </row>
    <row r="59" spans="2:16">
      <c r="B59" s="48" t="s">
        <v>2478</v>
      </c>
      <c r="C59" s="48" t="s">
        <v>2419</v>
      </c>
      <c r="D59" s="16">
        <v>46129</v>
      </c>
      <c r="E59" s="48" t="s">
        <v>2413</v>
      </c>
      <c r="F59" s="17" t="s">
        <v>2</v>
      </c>
      <c r="G59" s="17" t="s">
        <v>507</v>
      </c>
      <c r="H59" s="17" t="s">
        <v>3289</v>
      </c>
      <c r="I59" s="21">
        <v>0.9</v>
      </c>
      <c r="J59" s="17" t="s">
        <v>525</v>
      </c>
      <c r="K59" s="20">
        <f>IF(FluxoCaixa101315141921[[#This Row],[Movimento ]]="Saldo Inicial",FluxoCaixa101315141921[[#This Row],[R$ (Valores)]],K58+FluxoCaixa101315141921[[#This Row],[Valores Receitas / Despesas]])</f>
        <v>12886.780000000614</v>
      </c>
      <c r="L59" s="20">
        <f>IF(FluxoCaixa101315141921[[#This Row],[Entrada / Saída]]="Saída",FluxoCaixa101315141921[[#This Row],[R$ (Valores)]]*-1,FluxoCaixa101315141921[[#This Row],[R$ (Valores)]])</f>
        <v>-0.9</v>
      </c>
    </row>
    <row r="60" spans="2:16">
      <c r="B60" s="48" t="s">
        <v>2478</v>
      </c>
      <c r="C60" s="48" t="s">
        <v>2419</v>
      </c>
      <c r="D60" s="16">
        <v>46129</v>
      </c>
      <c r="E60" s="48" t="s">
        <v>2413</v>
      </c>
      <c r="F60" s="17" t="s">
        <v>2</v>
      </c>
      <c r="G60" s="17" t="s">
        <v>507</v>
      </c>
      <c r="H60" s="17" t="s">
        <v>3289</v>
      </c>
      <c r="I60" s="21">
        <v>0.9</v>
      </c>
      <c r="J60" s="17" t="s">
        <v>525</v>
      </c>
      <c r="K60" s="20">
        <f>IF(FluxoCaixa101315141921[[#This Row],[Movimento ]]="Saldo Inicial",FluxoCaixa101315141921[[#This Row],[R$ (Valores)]],K59+FluxoCaixa101315141921[[#This Row],[Valores Receitas / Despesas]])</f>
        <v>12885.880000000614</v>
      </c>
      <c r="L60" s="20">
        <f>IF(FluxoCaixa101315141921[[#This Row],[Entrada / Saída]]="Saída",FluxoCaixa101315141921[[#This Row],[R$ (Valores)]]*-1,FluxoCaixa101315141921[[#This Row],[R$ (Valores)]])</f>
        <v>-0.9</v>
      </c>
    </row>
    <row r="61" spans="2:16">
      <c r="B61" s="48" t="s">
        <v>2478</v>
      </c>
      <c r="C61" s="48" t="s">
        <v>2419</v>
      </c>
      <c r="D61" s="16">
        <v>46129</v>
      </c>
      <c r="E61" s="48" t="s">
        <v>2413</v>
      </c>
      <c r="F61" s="17" t="s">
        <v>2</v>
      </c>
      <c r="G61" s="17" t="s">
        <v>20</v>
      </c>
      <c r="H61" s="17" t="s">
        <v>1934</v>
      </c>
      <c r="I61" s="21">
        <v>9840.76</v>
      </c>
      <c r="J61" s="17" t="s">
        <v>525</v>
      </c>
      <c r="K61" s="20">
        <f>IF(FluxoCaixa101315141921[[#This Row],[Movimento ]]="Saldo Inicial",FluxoCaixa101315141921[[#This Row],[R$ (Valores)]],K60+FluxoCaixa101315141921[[#This Row],[Valores Receitas / Despesas]])</f>
        <v>3045.1200000006138</v>
      </c>
      <c r="L61" s="20">
        <f>IF(FluxoCaixa101315141921[[#This Row],[Entrada / Saída]]="Saída",FluxoCaixa101315141921[[#This Row],[R$ (Valores)]]*-1,FluxoCaixa101315141921[[#This Row],[R$ (Valores)]])</f>
        <v>-9840.76</v>
      </c>
    </row>
    <row r="62" spans="2:16">
      <c r="B62" s="48" t="s">
        <v>2478</v>
      </c>
      <c r="C62" s="48" t="s">
        <v>2419</v>
      </c>
      <c r="D62" s="16">
        <v>46132</v>
      </c>
      <c r="E62" s="48" t="s">
        <v>2413</v>
      </c>
      <c r="F62" s="17" t="s">
        <v>2</v>
      </c>
      <c r="G62" s="17" t="s">
        <v>507</v>
      </c>
      <c r="H62" s="17" t="s">
        <v>3289</v>
      </c>
      <c r="I62" s="21">
        <v>0.9</v>
      </c>
      <c r="J62" s="17" t="s">
        <v>525</v>
      </c>
      <c r="K62" s="20">
        <f>IF(FluxoCaixa101315141921[[#This Row],[Movimento ]]="Saldo Inicial",FluxoCaixa101315141921[[#This Row],[R$ (Valores)]],K61+FluxoCaixa101315141921[[#This Row],[Valores Receitas / Despesas]])</f>
        <v>3044.2200000006137</v>
      </c>
      <c r="L62" s="20">
        <f>IF(FluxoCaixa101315141921[[#This Row],[Entrada / Saída]]="Saída",FluxoCaixa101315141921[[#This Row],[R$ (Valores)]]*-1,FluxoCaixa101315141921[[#This Row],[R$ (Valores)]])</f>
        <v>-0.9</v>
      </c>
    </row>
    <row r="63" spans="2:16">
      <c r="B63" s="48" t="s">
        <v>2478</v>
      </c>
      <c r="C63" s="48" t="s">
        <v>2419</v>
      </c>
      <c r="D63" s="16">
        <v>46139</v>
      </c>
      <c r="E63" s="48" t="s">
        <v>2413</v>
      </c>
      <c r="F63" s="17" t="s">
        <v>1</v>
      </c>
      <c r="G63" s="17" t="s">
        <v>507</v>
      </c>
      <c r="H63" s="17" t="s">
        <v>3288</v>
      </c>
      <c r="I63" s="21">
        <v>0.25</v>
      </c>
      <c r="J63" s="17" t="s">
        <v>525</v>
      </c>
      <c r="K63" s="20">
        <f>IF(FluxoCaixa101315141921[[#This Row],[Movimento ]]="Saldo Inicial",FluxoCaixa101315141921[[#This Row],[R$ (Valores)]],K62+FluxoCaixa101315141921[[#This Row],[Valores Receitas / Despesas]])</f>
        <v>3044.4700000006137</v>
      </c>
      <c r="L63" s="20">
        <f>IF(FluxoCaixa101315141921[[#This Row],[Entrada / Saída]]="Saída",FluxoCaixa101315141921[[#This Row],[R$ (Valores)]]*-1,FluxoCaixa101315141921[[#This Row],[R$ (Valores)]])</f>
        <v>0.25</v>
      </c>
    </row>
    <row r="64" spans="2:16">
      <c r="B64" s="48" t="s">
        <v>2478</v>
      </c>
      <c r="C64" s="48" t="s">
        <v>2419</v>
      </c>
      <c r="D64" s="16">
        <v>46139</v>
      </c>
      <c r="E64" s="48" t="s">
        <v>2413</v>
      </c>
      <c r="F64" s="17" t="s">
        <v>2</v>
      </c>
      <c r="G64" s="17" t="s">
        <v>23</v>
      </c>
      <c r="H64" s="17" t="s">
        <v>3292</v>
      </c>
      <c r="I64" s="21">
        <v>1705.72</v>
      </c>
      <c r="J64" s="17" t="s">
        <v>525</v>
      </c>
      <c r="K64" s="20">
        <f>IF(FluxoCaixa101315141921[[#This Row],[Movimento ]]="Saldo Inicial",FluxoCaixa101315141921[[#This Row],[R$ (Valores)]],K63+FluxoCaixa101315141921[[#This Row],[Valores Receitas / Despesas]])</f>
        <v>1338.7500000006137</v>
      </c>
      <c r="L64" s="20">
        <f>IF(FluxoCaixa101315141921[[#This Row],[Entrada / Saída]]="Saída",FluxoCaixa101315141921[[#This Row],[R$ (Valores)]]*-1,FluxoCaixa101315141921[[#This Row],[R$ (Valores)]])</f>
        <v>-1705.72</v>
      </c>
    </row>
    <row r="65" spans="2:12">
      <c r="B65" s="48" t="s">
        <v>2478</v>
      </c>
      <c r="C65" s="48" t="s">
        <v>2419</v>
      </c>
      <c r="D65" s="16">
        <v>46142</v>
      </c>
      <c r="E65" s="48" t="s">
        <v>2413</v>
      </c>
      <c r="F65" s="17" t="s">
        <v>1</v>
      </c>
      <c r="G65" s="17" t="s">
        <v>6</v>
      </c>
      <c r="H65" s="17" t="s">
        <v>1042</v>
      </c>
      <c r="I65" s="21">
        <v>1072925.56</v>
      </c>
      <c r="J65" s="17" t="s">
        <v>525</v>
      </c>
      <c r="K65" s="20">
        <f>IF(FluxoCaixa101315141921[[#This Row],[Movimento ]]="Saldo Inicial",FluxoCaixa101315141921[[#This Row],[R$ (Valores)]],K64+FluxoCaixa101315141921[[#This Row],[Valores Receitas / Despesas]])</f>
        <v>1074264.3100000008</v>
      </c>
      <c r="L65" s="20">
        <f>IF(FluxoCaixa101315141921[[#This Row],[Entrada / Saída]]="Saída",FluxoCaixa101315141921[[#This Row],[R$ (Valores)]]*-1,FluxoCaixa101315141921[[#This Row],[R$ (Valores)]])</f>
        <v>1072925.56</v>
      </c>
    </row>
    <row r="66" spans="2:12">
      <c r="B66" s="48" t="s">
        <v>2478</v>
      </c>
      <c r="C66" s="48" t="s">
        <v>2419</v>
      </c>
      <c r="D66" s="16">
        <v>46142</v>
      </c>
      <c r="E66" s="48" t="s">
        <v>2413</v>
      </c>
      <c r="F66" s="17" t="s">
        <v>1</v>
      </c>
      <c r="G66" s="17" t="s">
        <v>6</v>
      </c>
      <c r="H66" s="17" t="s">
        <v>1042</v>
      </c>
      <c r="I66" s="21">
        <v>2533936.16</v>
      </c>
      <c r="J66" s="17" t="s">
        <v>525</v>
      </c>
      <c r="K66" s="20">
        <f>IF(FluxoCaixa101315141921[[#This Row],[Movimento ]]="Saldo Inicial",FluxoCaixa101315141921[[#This Row],[R$ (Valores)]],K65+FluxoCaixa101315141921[[#This Row],[Valores Receitas / Despesas]])</f>
        <v>3608200.4700000007</v>
      </c>
      <c r="L66" s="20">
        <f>IF(FluxoCaixa101315141921[[#This Row],[Entrada / Saída]]="Saída",FluxoCaixa101315141921[[#This Row],[R$ (Valores)]]*-1,FluxoCaixa101315141921[[#This Row],[R$ (Valores)]])</f>
        <v>2533936.16</v>
      </c>
    </row>
    <row r="67" spans="2:12">
      <c r="B67" s="48" t="s">
        <v>2478</v>
      </c>
      <c r="C67" s="48" t="s">
        <v>2419</v>
      </c>
      <c r="D67" s="16">
        <v>46142</v>
      </c>
      <c r="E67" s="48" t="s">
        <v>2413</v>
      </c>
      <c r="F67" s="17" t="s">
        <v>2</v>
      </c>
      <c r="G67" s="17" t="s">
        <v>23</v>
      </c>
      <c r="H67" s="17" t="s">
        <v>3292</v>
      </c>
      <c r="I67" s="21">
        <v>600</v>
      </c>
      <c r="J67" s="17" t="s">
        <v>525</v>
      </c>
      <c r="K67" s="20">
        <f>IF(FluxoCaixa101315141921[[#This Row],[Movimento ]]="Saldo Inicial",FluxoCaixa101315141921[[#This Row],[R$ (Valores)]],K66+FluxoCaixa101315141921[[#This Row],[Valores Receitas / Despesas]])</f>
        <v>3607600.4700000007</v>
      </c>
      <c r="L67" s="20">
        <f>IF(FluxoCaixa101315141921[[#This Row],[Entrada / Saída]]="Saída",FluxoCaixa101315141921[[#This Row],[R$ (Valores)]]*-1,FluxoCaixa101315141921[[#This Row],[R$ (Valores)]])</f>
        <v>-600</v>
      </c>
    </row>
    <row r="68" spans="2:12">
      <c r="B68" s="48" t="s">
        <v>2478</v>
      </c>
      <c r="C68" s="48" t="s">
        <v>2419</v>
      </c>
      <c r="D68" s="16">
        <v>46142</v>
      </c>
      <c r="E68" s="48" t="s">
        <v>2413</v>
      </c>
      <c r="F68" s="17" t="s">
        <v>2</v>
      </c>
      <c r="G68" s="17" t="s">
        <v>75</v>
      </c>
      <c r="H68" s="17" t="s">
        <v>75</v>
      </c>
      <c r="I68" s="21">
        <v>300000</v>
      </c>
      <c r="J68" s="17" t="s">
        <v>525</v>
      </c>
      <c r="K68" s="20">
        <f>IF(FluxoCaixa101315141921[[#This Row],[Movimento ]]="Saldo Inicial",FluxoCaixa101315141921[[#This Row],[R$ (Valores)]],K67+FluxoCaixa101315141921[[#This Row],[Valores Receitas / Despesas]])</f>
        <v>3307600.4700000007</v>
      </c>
      <c r="L68" s="20">
        <f>IF(FluxoCaixa101315141921[[#This Row],[Entrada / Saída]]="Saída",FluxoCaixa101315141921[[#This Row],[R$ (Valores)]]*-1,FluxoCaixa101315141921[[#This Row],[R$ (Valores)]])</f>
        <v>-300000</v>
      </c>
    </row>
    <row r="69" spans="2:12">
      <c r="B69" s="48" t="s">
        <v>2478</v>
      </c>
      <c r="C69" s="48" t="s">
        <v>2419</v>
      </c>
      <c r="D69" s="16">
        <v>46142</v>
      </c>
      <c r="E69" s="48" t="s">
        <v>2413</v>
      </c>
      <c r="F69" s="17" t="s">
        <v>2</v>
      </c>
      <c r="G69" s="17" t="s">
        <v>23</v>
      </c>
      <c r="H69" s="17" t="s">
        <v>3294</v>
      </c>
      <c r="I69" s="21">
        <v>321.32</v>
      </c>
      <c r="J69" s="17" t="s">
        <v>525</v>
      </c>
      <c r="K69" s="20">
        <f>IF(FluxoCaixa101315141921[[#This Row],[Movimento ]]="Saldo Inicial",FluxoCaixa101315141921[[#This Row],[R$ (Valores)]],K68+FluxoCaixa101315141921[[#This Row],[Valores Receitas / Despesas]])</f>
        <v>3307279.1500000008</v>
      </c>
      <c r="L69" s="20">
        <f>IF(FluxoCaixa101315141921[[#This Row],[Entrada / Saída]]="Saída",FluxoCaixa101315141921[[#This Row],[R$ (Valores)]]*-1,FluxoCaixa101315141921[[#This Row],[R$ (Valores)]])</f>
        <v>-321.32</v>
      </c>
    </row>
    <row r="70" spans="2:12">
      <c r="B70" s="48" t="s">
        <v>2478</v>
      </c>
      <c r="C70" s="48" t="s">
        <v>2419</v>
      </c>
      <c r="D70" s="16">
        <v>46142</v>
      </c>
      <c r="E70" s="48" t="s">
        <v>2413</v>
      </c>
      <c r="F70" s="17" t="s">
        <v>2</v>
      </c>
      <c r="G70" s="17" t="s">
        <v>431</v>
      </c>
      <c r="H70" s="17" t="s">
        <v>2468</v>
      </c>
      <c r="I70" s="21">
        <v>277.94</v>
      </c>
      <c r="J70" s="17" t="s">
        <v>525</v>
      </c>
      <c r="K70" s="20">
        <f>IF(FluxoCaixa101315141921[[#This Row],[Movimento ]]="Saldo Inicial",FluxoCaixa101315141921[[#This Row],[R$ (Valores)]],K69+FluxoCaixa101315141921[[#This Row],[Valores Receitas / Despesas]])</f>
        <v>3307001.2100000009</v>
      </c>
      <c r="L70" s="20">
        <f>IF(FluxoCaixa101315141921[[#This Row],[Entrada / Saída]]="Saída",FluxoCaixa101315141921[[#This Row],[R$ (Valores)]]*-1,FluxoCaixa101315141921[[#This Row],[R$ (Valores)]])</f>
        <v>-277.94</v>
      </c>
    </row>
    <row r="71" spans="2:12">
      <c r="B71" s="48" t="s">
        <v>2478</v>
      </c>
      <c r="C71" s="48" t="s">
        <v>2419</v>
      </c>
      <c r="D71" s="16">
        <v>46142</v>
      </c>
      <c r="E71" s="48" t="s">
        <v>2413</v>
      </c>
      <c r="F71" s="17" t="s">
        <v>2</v>
      </c>
      <c r="G71" s="17" t="s">
        <v>431</v>
      </c>
      <c r="H71" s="17" t="s">
        <v>2468</v>
      </c>
      <c r="I71" s="21">
        <v>191.02</v>
      </c>
      <c r="J71" s="17" t="s">
        <v>525</v>
      </c>
      <c r="K71" s="20">
        <f>IF(FluxoCaixa101315141921[[#This Row],[Movimento ]]="Saldo Inicial",FluxoCaixa101315141921[[#This Row],[R$ (Valores)]],K70+FluxoCaixa101315141921[[#This Row],[Valores Receitas / Despesas]])</f>
        <v>3306810.1900000009</v>
      </c>
      <c r="L71" s="20">
        <f>IF(FluxoCaixa101315141921[[#This Row],[Entrada / Saída]]="Saída",FluxoCaixa101315141921[[#This Row],[R$ (Valores)]]*-1,FluxoCaixa101315141921[[#This Row],[R$ (Valores)]])</f>
        <v>-191.02</v>
      </c>
    </row>
    <row r="72" spans="2:12">
      <c r="B72" s="48" t="s">
        <v>2478</v>
      </c>
      <c r="C72" s="48" t="s">
        <v>2419</v>
      </c>
      <c r="D72" s="16">
        <v>46142</v>
      </c>
      <c r="E72" s="48" t="s">
        <v>2413</v>
      </c>
      <c r="F72" s="17" t="s">
        <v>2</v>
      </c>
      <c r="G72" s="17" t="s">
        <v>431</v>
      </c>
      <c r="H72" s="17" t="s">
        <v>2468</v>
      </c>
      <c r="I72" s="21">
        <v>270.26</v>
      </c>
      <c r="J72" s="17" t="s">
        <v>525</v>
      </c>
      <c r="K72" s="20">
        <f>IF(FluxoCaixa101315141921[[#This Row],[Movimento ]]="Saldo Inicial",FluxoCaixa101315141921[[#This Row],[R$ (Valores)]],K71+FluxoCaixa101315141921[[#This Row],[Valores Receitas / Despesas]])</f>
        <v>3306539.9300000011</v>
      </c>
      <c r="L72" s="20">
        <f>IF(FluxoCaixa101315141921[[#This Row],[Entrada / Saída]]="Saída",FluxoCaixa101315141921[[#This Row],[R$ (Valores)]]*-1,FluxoCaixa101315141921[[#This Row],[R$ (Valores)]])</f>
        <v>-270.26</v>
      </c>
    </row>
    <row r="73" spans="2:12">
      <c r="B73" s="48" t="s">
        <v>2478</v>
      </c>
      <c r="C73" s="48" t="s">
        <v>2419</v>
      </c>
      <c r="D73" s="16">
        <v>46142</v>
      </c>
      <c r="E73" s="48" t="s">
        <v>2413</v>
      </c>
      <c r="F73" s="17" t="s">
        <v>2</v>
      </c>
      <c r="G73" s="17" t="s">
        <v>431</v>
      </c>
      <c r="H73" s="17" t="s">
        <v>2468</v>
      </c>
      <c r="I73" s="21">
        <v>260.39999999999998</v>
      </c>
      <c r="J73" s="17" t="s">
        <v>525</v>
      </c>
      <c r="K73" s="20">
        <f>IF(FluxoCaixa101315141921[[#This Row],[Movimento ]]="Saldo Inicial",FluxoCaixa101315141921[[#This Row],[R$ (Valores)]],K72+FluxoCaixa101315141921[[#This Row],[Valores Receitas / Despesas]])</f>
        <v>3306279.5300000012</v>
      </c>
      <c r="L73" s="20">
        <f>IF(FluxoCaixa101315141921[[#This Row],[Entrada / Saída]]="Saída",FluxoCaixa101315141921[[#This Row],[R$ (Valores)]]*-1,FluxoCaixa101315141921[[#This Row],[R$ (Valores)]])</f>
        <v>-260.39999999999998</v>
      </c>
    </row>
    <row r="74" spans="2:12">
      <c r="B74" s="48" t="s">
        <v>2478</v>
      </c>
      <c r="C74" s="48" t="s">
        <v>2419</v>
      </c>
      <c r="D74" s="16">
        <v>46142</v>
      </c>
      <c r="E74" s="48" t="s">
        <v>2413</v>
      </c>
      <c r="F74" s="17" t="s">
        <v>2</v>
      </c>
      <c r="G74" s="17" t="s">
        <v>431</v>
      </c>
      <c r="H74" s="17" t="s">
        <v>2468</v>
      </c>
      <c r="I74" s="21">
        <v>184.6</v>
      </c>
      <c r="J74" s="17" t="s">
        <v>525</v>
      </c>
      <c r="K74" s="20">
        <f>IF(FluxoCaixa101315141921[[#This Row],[Movimento ]]="Saldo Inicial",FluxoCaixa101315141921[[#This Row],[R$ (Valores)]],K73+FluxoCaixa101315141921[[#This Row],[Valores Receitas / Despesas]])</f>
        <v>3306094.9300000011</v>
      </c>
      <c r="L74" s="20">
        <f>IF(FluxoCaixa101315141921[[#This Row],[Entrada / Saída]]="Saída",FluxoCaixa101315141921[[#This Row],[R$ (Valores)]]*-1,FluxoCaixa101315141921[[#This Row],[R$ (Valores)]])</f>
        <v>-184.6</v>
      </c>
    </row>
    <row r="75" spans="2:12">
      <c r="B75" s="48" t="s">
        <v>2478</v>
      </c>
      <c r="C75" s="48" t="s">
        <v>2419</v>
      </c>
      <c r="D75" s="16">
        <v>46142</v>
      </c>
      <c r="E75" s="48" t="s">
        <v>2413</v>
      </c>
      <c r="F75" s="17" t="s">
        <v>2</v>
      </c>
      <c r="G75" s="17" t="s">
        <v>431</v>
      </c>
      <c r="H75" s="17" t="s">
        <v>2468</v>
      </c>
      <c r="I75" s="21">
        <v>152.84</v>
      </c>
      <c r="J75" s="17" t="s">
        <v>525</v>
      </c>
      <c r="K75" s="20">
        <f>IF(FluxoCaixa101315141921[[#This Row],[Movimento ]]="Saldo Inicial",FluxoCaixa101315141921[[#This Row],[R$ (Valores)]],K74+FluxoCaixa101315141921[[#This Row],[Valores Receitas / Despesas]])</f>
        <v>3305942.0900000012</v>
      </c>
      <c r="L75" s="20">
        <f>IF(FluxoCaixa101315141921[[#This Row],[Entrada / Saída]]="Saída",FluxoCaixa101315141921[[#This Row],[R$ (Valores)]]*-1,FluxoCaixa101315141921[[#This Row],[R$ (Valores)]])</f>
        <v>-152.84</v>
      </c>
    </row>
    <row r="76" spans="2:12">
      <c r="B76" s="48" t="s">
        <v>2478</v>
      </c>
      <c r="C76" s="48" t="s">
        <v>2419</v>
      </c>
      <c r="D76" s="16">
        <v>46142</v>
      </c>
      <c r="E76" s="48" t="s">
        <v>2413</v>
      </c>
      <c r="F76" s="17" t="s">
        <v>2</v>
      </c>
      <c r="G76" s="17" t="s">
        <v>431</v>
      </c>
      <c r="H76" s="17" t="s">
        <v>2468</v>
      </c>
      <c r="I76" s="21">
        <v>131.82</v>
      </c>
      <c r="J76" s="17" t="s">
        <v>525</v>
      </c>
      <c r="K76" s="20">
        <f>IF(FluxoCaixa101315141921[[#This Row],[Movimento ]]="Saldo Inicial",FluxoCaixa101315141921[[#This Row],[R$ (Valores)]],K75+FluxoCaixa101315141921[[#This Row],[Valores Receitas / Despesas]])</f>
        <v>3305810.2700000014</v>
      </c>
      <c r="L76" s="20">
        <f>IF(FluxoCaixa101315141921[[#This Row],[Entrada / Saída]]="Saída",FluxoCaixa101315141921[[#This Row],[R$ (Valores)]]*-1,FluxoCaixa101315141921[[#This Row],[R$ (Valores)]])</f>
        <v>-131.82</v>
      </c>
    </row>
    <row r="77" spans="2:12">
      <c r="B77" s="48"/>
      <c r="C77" s="48"/>
      <c r="D77" s="16"/>
      <c r="E77" s="48"/>
      <c r="F77" s="17"/>
      <c r="G77" s="17"/>
      <c r="H77" s="17"/>
      <c r="I77" s="21"/>
      <c r="J77" s="17" t="s">
        <v>525</v>
      </c>
      <c r="K77" s="20">
        <f>IF(FluxoCaixa101315141921[[#This Row],[Movimento ]]="Saldo Inicial",FluxoCaixa101315141921[[#This Row],[R$ (Valores)]],K76+FluxoCaixa101315141921[[#This Row],[Valores Receitas / Despesas]])</f>
        <v>3305810.2700000014</v>
      </c>
      <c r="L77" s="20">
        <f>IF(FluxoCaixa101315141921[[#This Row],[Entrada / Saída]]="Saída",FluxoCaixa101315141921[[#This Row],[R$ (Valores)]]*-1,FluxoCaixa101315141921[[#This Row],[R$ (Valores)]])</f>
        <v>0</v>
      </c>
    </row>
    <row r="78" spans="2:12">
      <c r="B78" s="48"/>
      <c r="C78" s="48"/>
      <c r="D78" s="16"/>
      <c r="E78" s="48"/>
      <c r="F78" s="17"/>
      <c r="G78" s="17"/>
      <c r="H78" s="17"/>
      <c r="I78" s="21"/>
      <c r="J78" s="17" t="s">
        <v>525</v>
      </c>
      <c r="K78" s="20">
        <f>IF(FluxoCaixa101315141921[[#This Row],[Movimento ]]="Saldo Inicial",FluxoCaixa101315141921[[#This Row],[R$ (Valores)]],K77+FluxoCaixa101315141921[[#This Row],[Valores Receitas / Despesas]])</f>
        <v>3305810.2700000014</v>
      </c>
      <c r="L78" s="20">
        <f>IF(FluxoCaixa101315141921[[#This Row],[Entrada / Saída]]="Saída",FluxoCaixa101315141921[[#This Row],[R$ (Valores)]]*-1,FluxoCaixa101315141921[[#This Row],[R$ (Valores)]])</f>
        <v>0</v>
      </c>
    </row>
    <row r="79" spans="2:12">
      <c r="B79" s="48"/>
      <c r="C79" s="48"/>
      <c r="D79" s="16"/>
      <c r="E79" s="48"/>
      <c r="F79" s="17"/>
      <c r="G79" s="17"/>
      <c r="H79" s="17"/>
      <c r="I79" s="21"/>
      <c r="J79" s="17" t="s">
        <v>525</v>
      </c>
      <c r="K79" s="20">
        <f>IF(FluxoCaixa101315141921[[#This Row],[Movimento ]]="Saldo Inicial",FluxoCaixa101315141921[[#This Row],[R$ (Valores)]],K78+FluxoCaixa101315141921[[#This Row],[Valores Receitas / Despesas]])</f>
        <v>3305810.2700000014</v>
      </c>
      <c r="L79" s="20">
        <f>IF(FluxoCaixa101315141921[[#This Row],[Entrada / Saída]]="Saída",FluxoCaixa101315141921[[#This Row],[R$ (Valores)]]*-1,FluxoCaixa101315141921[[#This Row],[R$ (Valores)]])</f>
        <v>0</v>
      </c>
    </row>
    <row r="80" spans="2:12">
      <c r="B80" s="48"/>
      <c r="C80" s="48"/>
      <c r="D80" s="16"/>
      <c r="E80" s="48"/>
      <c r="F80" s="17"/>
      <c r="G80" s="17"/>
      <c r="H80" s="17"/>
      <c r="I80" s="21"/>
      <c r="J80" s="17" t="s">
        <v>525</v>
      </c>
      <c r="K80" s="20">
        <f>IF(FluxoCaixa101315141921[[#This Row],[Movimento ]]="Saldo Inicial",FluxoCaixa101315141921[[#This Row],[R$ (Valores)]],K79+FluxoCaixa101315141921[[#This Row],[Valores Receitas / Despesas]])</f>
        <v>3305810.2700000014</v>
      </c>
      <c r="L80" s="20">
        <f>IF(FluxoCaixa101315141921[[#This Row],[Entrada / Saída]]="Saída",FluxoCaixa101315141921[[#This Row],[R$ (Valores)]]*-1,FluxoCaixa101315141921[[#This Row],[R$ (Valores)]])</f>
        <v>0</v>
      </c>
    </row>
    <row r="81" spans="2:12">
      <c r="B81" s="48"/>
      <c r="C81" s="48"/>
      <c r="D81" s="16"/>
      <c r="E81" s="48"/>
      <c r="F81" s="17"/>
      <c r="G81" s="17"/>
      <c r="H81" s="17"/>
      <c r="I81" s="21"/>
      <c r="J81" s="17" t="s">
        <v>525</v>
      </c>
      <c r="K81" s="20">
        <f>IF(FluxoCaixa101315141921[[#This Row],[Movimento ]]="Saldo Inicial",FluxoCaixa101315141921[[#This Row],[R$ (Valores)]],K80+FluxoCaixa101315141921[[#This Row],[Valores Receitas / Despesas]])</f>
        <v>3305810.2700000014</v>
      </c>
      <c r="L81" s="20">
        <f>IF(FluxoCaixa101315141921[[#This Row],[Entrada / Saída]]="Saída",FluxoCaixa101315141921[[#This Row],[R$ (Valores)]]*-1,FluxoCaixa101315141921[[#This Row],[R$ (Valores)]])</f>
        <v>0</v>
      </c>
    </row>
    <row r="82" spans="2:12">
      <c r="B82" s="48"/>
      <c r="C82" s="48"/>
      <c r="D82" s="16"/>
      <c r="E82" s="48"/>
      <c r="F82" s="17"/>
      <c r="G82" s="17"/>
      <c r="H82" s="17"/>
      <c r="I82" s="21"/>
      <c r="J82" s="17" t="s">
        <v>525</v>
      </c>
      <c r="K82" s="20">
        <f>IF(FluxoCaixa101315141921[[#This Row],[Movimento ]]="Saldo Inicial",FluxoCaixa101315141921[[#This Row],[R$ (Valores)]],K81+FluxoCaixa101315141921[[#This Row],[Valores Receitas / Despesas]])</f>
        <v>3305810.2700000014</v>
      </c>
      <c r="L82" s="20">
        <f>IF(FluxoCaixa101315141921[[#This Row],[Entrada / Saída]]="Saída",FluxoCaixa101315141921[[#This Row],[R$ (Valores)]]*-1,FluxoCaixa101315141921[[#This Row],[R$ (Valores)]])</f>
        <v>0</v>
      </c>
    </row>
    <row r="83" spans="2:12">
      <c r="B83" s="48"/>
      <c r="C83" s="48"/>
      <c r="D83" s="16"/>
      <c r="E83" s="48"/>
      <c r="F83" s="17"/>
      <c r="G83" s="17"/>
      <c r="H83" s="17"/>
      <c r="I83" s="21"/>
      <c r="J83" s="17" t="s">
        <v>525</v>
      </c>
      <c r="K83" s="20">
        <f>IF(FluxoCaixa101315141921[[#This Row],[Movimento ]]="Saldo Inicial",FluxoCaixa101315141921[[#This Row],[R$ (Valores)]],K82+FluxoCaixa101315141921[[#This Row],[Valores Receitas / Despesas]])</f>
        <v>3305810.2700000014</v>
      </c>
      <c r="L83" s="20">
        <f>IF(FluxoCaixa101315141921[[#This Row],[Entrada / Saída]]="Saída",FluxoCaixa101315141921[[#This Row],[R$ (Valores)]]*-1,FluxoCaixa101315141921[[#This Row],[R$ (Valores)]])</f>
        <v>0</v>
      </c>
    </row>
    <row r="84" spans="2:12">
      <c r="B84" s="48"/>
      <c r="C84" s="48"/>
      <c r="D84" s="16"/>
      <c r="E84" s="48"/>
      <c r="F84" s="17"/>
      <c r="G84" s="17"/>
      <c r="H84" s="17"/>
      <c r="I84" s="21"/>
      <c r="J84" s="17" t="s">
        <v>525</v>
      </c>
      <c r="K84" s="20">
        <f>IF(FluxoCaixa101315141921[[#This Row],[Movimento ]]="Saldo Inicial",FluxoCaixa101315141921[[#This Row],[R$ (Valores)]],K83+FluxoCaixa101315141921[[#This Row],[Valores Receitas / Despesas]])</f>
        <v>3305810.2700000014</v>
      </c>
      <c r="L84" s="20">
        <f>IF(FluxoCaixa101315141921[[#This Row],[Entrada / Saída]]="Saída",FluxoCaixa101315141921[[#This Row],[R$ (Valores)]]*-1,FluxoCaixa101315141921[[#This Row],[R$ (Valores)]])</f>
        <v>0</v>
      </c>
    </row>
    <row r="85" spans="2:12">
      <c r="B85" s="48"/>
      <c r="C85" s="48"/>
      <c r="D85" s="16"/>
      <c r="E85" s="48"/>
      <c r="F85" s="17"/>
      <c r="G85" s="17"/>
      <c r="H85" s="17"/>
      <c r="I85" s="21"/>
      <c r="J85" s="17" t="s">
        <v>525</v>
      </c>
      <c r="K85" s="20">
        <f>IF(FluxoCaixa101315141921[[#This Row],[Movimento ]]="Saldo Inicial",FluxoCaixa101315141921[[#This Row],[R$ (Valores)]],K84+FluxoCaixa101315141921[[#This Row],[Valores Receitas / Despesas]])</f>
        <v>3305810.2700000014</v>
      </c>
      <c r="L85" s="20">
        <f>IF(FluxoCaixa101315141921[[#This Row],[Entrada / Saída]]="Saída",FluxoCaixa101315141921[[#This Row],[R$ (Valores)]]*-1,FluxoCaixa101315141921[[#This Row],[R$ (Valores)]])</f>
        <v>0</v>
      </c>
    </row>
    <row r="86" spans="2:12">
      <c r="B86" s="48"/>
      <c r="C86" s="48"/>
      <c r="D86" s="16"/>
      <c r="E86" s="48"/>
      <c r="F86" s="17"/>
      <c r="G86" s="17"/>
      <c r="H86" s="17"/>
      <c r="I86" s="21"/>
      <c r="J86" s="17" t="s">
        <v>525</v>
      </c>
      <c r="K86" s="20">
        <f>IF(FluxoCaixa101315141921[[#This Row],[Movimento ]]="Saldo Inicial",FluxoCaixa101315141921[[#This Row],[R$ (Valores)]],K85+FluxoCaixa101315141921[[#This Row],[Valores Receitas / Despesas]])</f>
        <v>3305810.2700000014</v>
      </c>
      <c r="L86" s="20">
        <f>IF(FluxoCaixa101315141921[[#This Row],[Entrada / Saída]]="Saída",FluxoCaixa101315141921[[#This Row],[R$ (Valores)]]*-1,FluxoCaixa101315141921[[#This Row],[R$ (Valores)]])</f>
        <v>0</v>
      </c>
    </row>
    <row r="87" spans="2:12">
      <c r="B87" s="48"/>
      <c r="C87" s="48"/>
      <c r="D87" s="16"/>
      <c r="E87" s="48"/>
      <c r="F87" s="17"/>
      <c r="G87" s="17"/>
      <c r="H87" s="17"/>
      <c r="I87" s="21"/>
      <c r="J87" s="17" t="s">
        <v>525</v>
      </c>
      <c r="K87" s="20">
        <f>IF(FluxoCaixa101315141921[[#This Row],[Movimento ]]="Saldo Inicial",FluxoCaixa101315141921[[#This Row],[R$ (Valores)]],K86+FluxoCaixa101315141921[[#This Row],[Valores Receitas / Despesas]])</f>
        <v>3305810.2700000014</v>
      </c>
      <c r="L87" s="20">
        <f>IF(FluxoCaixa101315141921[[#This Row],[Entrada / Saída]]="Saída",FluxoCaixa101315141921[[#This Row],[R$ (Valores)]]*-1,FluxoCaixa101315141921[[#This Row],[R$ (Valores)]])</f>
        <v>0</v>
      </c>
    </row>
    <row r="88" spans="2:12">
      <c r="B88" s="48"/>
      <c r="C88" s="48"/>
      <c r="D88" s="16"/>
      <c r="E88" s="48"/>
      <c r="F88" s="17"/>
      <c r="G88" s="17"/>
      <c r="H88" s="17"/>
      <c r="I88" s="21"/>
      <c r="J88" s="17" t="s">
        <v>525</v>
      </c>
      <c r="K88" s="20">
        <f>IF(FluxoCaixa101315141921[[#This Row],[Movimento ]]="Saldo Inicial",FluxoCaixa101315141921[[#This Row],[R$ (Valores)]],K87+FluxoCaixa101315141921[[#This Row],[Valores Receitas / Despesas]])</f>
        <v>3305810.2700000014</v>
      </c>
      <c r="L88" s="20">
        <f>IF(FluxoCaixa101315141921[[#This Row],[Entrada / Saída]]="Saída",FluxoCaixa101315141921[[#This Row],[R$ (Valores)]]*-1,FluxoCaixa101315141921[[#This Row],[R$ (Valores)]])</f>
        <v>0</v>
      </c>
    </row>
    <row r="89" spans="2:12">
      <c r="B89" s="48"/>
      <c r="C89" s="48"/>
      <c r="D89" s="16"/>
      <c r="E89" s="48"/>
      <c r="F89" s="17"/>
      <c r="G89" s="17"/>
      <c r="H89" s="17"/>
      <c r="I89" s="21"/>
      <c r="J89" s="17" t="s">
        <v>525</v>
      </c>
      <c r="K89" s="20">
        <f>IF(FluxoCaixa101315141921[[#This Row],[Movimento ]]="Saldo Inicial",FluxoCaixa101315141921[[#This Row],[R$ (Valores)]],K88+FluxoCaixa101315141921[[#This Row],[Valores Receitas / Despesas]])</f>
        <v>3305810.2700000014</v>
      </c>
      <c r="L89" s="20">
        <f>IF(FluxoCaixa101315141921[[#This Row],[Entrada / Saída]]="Saída",FluxoCaixa101315141921[[#This Row],[R$ (Valores)]]*-1,FluxoCaixa101315141921[[#This Row],[R$ (Valores)]])</f>
        <v>0</v>
      </c>
    </row>
    <row r="90" spans="2:12">
      <c r="B90" s="48"/>
      <c r="C90" s="48"/>
      <c r="D90" s="16"/>
      <c r="E90" s="48"/>
      <c r="F90" s="17"/>
      <c r="G90" s="17"/>
      <c r="H90" s="17"/>
      <c r="I90" s="21"/>
      <c r="J90" s="17" t="s">
        <v>525</v>
      </c>
      <c r="K90" s="20">
        <f>IF(FluxoCaixa101315141921[[#This Row],[Movimento ]]="Saldo Inicial",FluxoCaixa101315141921[[#This Row],[R$ (Valores)]],K89+FluxoCaixa101315141921[[#This Row],[Valores Receitas / Despesas]])</f>
        <v>3305810.2700000014</v>
      </c>
      <c r="L90" s="20">
        <f>IF(FluxoCaixa101315141921[[#This Row],[Entrada / Saída]]="Saída",FluxoCaixa101315141921[[#This Row],[R$ (Valores)]]*-1,FluxoCaixa101315141921[[#This Row],[R$ (Valores)]])</f>
        <v>0</v>
      </c>
    </row>
    <row r="91" spans="2:12">
      <c r="B91" s="48"/>
      <c r="C91" s="48"/>
      <c r="D91" s="16"/>
      <c r="E91" s="48"/>
      <c r="F91" s="17"/>
      <c r="G91" s="17"/>
      <c r="H91" s="17"/>
      <c r="I91" s="21"/>
      <c r="J91" s="17" t="s">
        <v>525</v>
      </c>
      <c r="K91" s="20">
        <f>IF(FluxoCaixa101315141921[[#This Row],[Movimento ]]="Saldo Inicial",FluxoCaixa101315141921[[#This Row],[R$ (Valores)]],K90+FluxoCaixa101315141921[[#This Row],[Valores Receitas / Despesas]])</f>
        <v>3305810.2700000014</v>
      </c>
      <c r="L91" s="20">
        <f>IF(FluxoCaixa101315141921[[#This Row],[Entrada / Saída]]="Saída",FluxoCaixa101315141921[[#This Row],[R$ (Valores)]]*-1,FluxoCaixa101315141921[[#This Row],[R$ (Valores)]])</f>
        <v>0</v>
      </c>
    </row>
    <row r="92" spans="2:12">
      <c r="B92" s="48"/>
      <c r="C92" s="48"/>
      <c r="D92" s="16"/>
      <c r="E92" s="48"/>
      <c r="F92" s="17"/>
      <c r="G92" s="17"/>
      <c r="H92" s="17"/>
      <c r="I92" s="21"/>
      <c r="J92" s="17" t="s">
        <v>525</v>
      </c>
      <c r="K92" s="20">
        <f>IF(FluxoCaixa101315141921[[#This Row],[Movimento ]]="Saldo Inicial",FluxoCaixa101315141921[[#This Row],[R$ (Valores)]],K91+FluxoCaixa101315141921[[#This Row],[Valores Receitas / Despesas]])</f>
        <v>3305810.2700000014</v>
      </c>
      <c r="L92" s="20">
        <f>IF(FluxoCaixa101315141921[[#This Row],[Entrada / Saída]]="Saída",FluxoCaixa101315141921[[#This Row],[R$ (Valores)]]*-1,FluxoCaixa101315141921[[#This Row],[R$ (Valores)]])</f>
        <v>0</v>
      </c>
    </row>
    <row r="93" spans="2:12">
      <c r="B93" s="48"/>
      <c r="C93" s="48"/>
      <c r="D93" s="16"/>
      <c r="E93" s="48"/>
      <c r="F93" s="17"/>
      <c r="G93" s="17"/>
      <c r="H93" s="17"/>
      <c r="I93" s="21"/>
      <c r="J93" s="17" t="s">
        <v>525</v>
      </c>
      <c r="K93" s="20">
        <f>IF(FluxoCaixa101315141921[[#This Row],[Movimento ]]="Saldo Inicial",FluxoCaixa101315141921[[#This Row],[R$ (Valores)]],K92+FluxoCaixa101315141921[[#This Row],[Valores Receitas / Despesas]])</f>
        <v>3305810.2700000014</v>
      </c>
      <c r="L93" s="20">
        <f>IF(FluxoCaixa101315141921[[#This Row],[Entrada / Saída]]="Saída",FluxoCaixa101315141921[[#This Row],[R$ (Valores)]]*-1,FluxoCaixa101315141921[[#This Row],[R$ (Valores)]])</f>
        <v>0</v>
      </c>
    </row>
    <row r="94" spans="2:12">
      <c r="B94" s="48"/>
      <c r="C94" s="48"/>
      <c r="D94" s="16"/>
      <c r="E94" s="48"/>
      <c r="F94" s="17"/>
      <c r="G94" s="17"/>
      <c r="H94" s="17"/>
      <c r="I94" s="21"/>
      <c r="J94" s="17" t="s">
        <v>525</v>
      </c>
      <c r="K94" s="20">
        <f>IF(FluxoCaixa101315141921[[#This Row],[Movimento ]]="Saldo Inicial",FluxoCaixa101315141921[[#This Row],[R$ (Valores)]],K93+FluxoCaixa101315141921[[#This Row],[Valores Receitas / Despesas]])</f>
        <v>3305810.2700000014</v>
      </c>
      <c r="L94" s="20">
        <f>IF(FluxoCaixa101315141921[[#This Row],[Entrada / Saída]]="Saída",FluxoCaixa101315141921[[#This Row],[R$ (Valores)]]*-1,FluxoCaixa101315141921[[#This Row],[R$ (Valores)]])</f>
        <v>0</v>
      </c>
    </row>
    <row r="95" spans="2:12">
      <c r="B95" s="48"/>
      <c r="C95" s="48"/>
      <c r="D95" s="16"/>
      <c r="E95" s="48"/>
      <c r="F95" s="17"/>
      <c r="G95" s="17"/>
      <c r="H95" s="17"/>
      <c r="I95" s="21"/>
      <c r="J95" s="17" t="s">
        <v>525</v>
      </c>
      <c r="K95" s="20">
        <f>IF(FluxoCaixa101315141921[[#This Row],[Movimento ]]="Saldo Inicial",FluxoCaixa101315141921[[#This Row],[R$ (Valores)]],K94+FluxoCaixa101315141921[[#This Row],[Valores Receitas / Despesas]])</f>
        <v>3305810.2700000014</v>
      </c>
      <c r="L95" s="20">
        <f>IF(FluxoCaixa101315141921[[#This Row],[Entrada / Saída]]="Saída",FluxoCaixa101315141921[[#This Row],[R$ (Valores)]]*-1,FluxoCaixa101315141921[[#This Row],[R$ (Valores)]])</f>
        <v>0</v>
      </c>
    </row>
    <row r="96" spans="2:12">
      <c r="B96" s="48"/>
      <c r="C96" s="48"/>
      <c r="D96" s="16"/>
      <c r="E96" s="48"/>
      <c r="F96" s="17"/>
      <c r="G96" s="17"/>
      <c r="H96" s="17"/>
      <c r="I96" s="21"/>
      <c r="J96" s="17" t="s">
        <v>525</v>
      </c>
      <c r="K96" s="20">
        <f>IF(FluxoCaixa101315141921[[#This Row],[Movimento ]]="Saldo Inicial",FluxoCaixa101315141921[[#This Row],[R$ (Valores)]],K95+FluxoCaixa101315141921[[#This Row],[Valores Receitas / Despesas]])</f>
        <v>3305810.2700000014</v>
      </c>
      <c r="L96" s="20">
        <f>IF(FluxoCaixa101315141921[[#This Row],[Entrada / Saída]]="Saída",FluxoCaixa101315141921[[#This Row],[R$ (Valores)]]*-1,FluxoCaixa101315141921[[#This Row],[R$ (Valores)]])</f>
        <v>0</v>
      </c>
    </row>
    <row r="97" spans="2:12">
      <c r="B97" s="48"/>
      <c r="C97" s="48"/>
      <c r="D97" s="16"/>
      <c r="E97" s="48"/>
      <c r="F97" s="17"/>
      <c r="G97" s="17"/>
      <c r="H97" s="17"/>
      <c r="I97" s="21"/>
      <c r="J97" s="17" t="s">
        <v>525</v>
      </c>
      <c r="K97" s="20">
        <f>IF(FluxoCaixa101315141921[[#This Row],[Movimento ]]="Saldo Inicial",FluxoCaixa101315141921[[#This Row],[R$ (Valores)]],K96+FluxoCaixa101315141921[[#This Row],[Valores Receitas / Despesas]])</f>
        <v>3305810.2700000014</v>
      </c>
      <c r="L97" s="20">
        <f>IF(FluxoCaixa101315141921[[#This Row],[Entrada / Saída]]="Saída",FluxoCaixa101315141921[[#This Row],[R$ (Valores)]]*-1,FluxoCaixa101315141921[[#This Row],[R$ (Valores)]])</f>
        <v>0</v>
      </c>
    </row>
    <row r="98" spans="2:12">
      <c r="B98" s="48"/>
      <c r="C98" s="48"/>
      <c r="D98" s="16"/>
      <c r="E98" s="48"/>
      <c r="F98" s="17"/>
      <c r="G98" s="17"/>
      <c r="H98" s="17"/>
      <c r="I98" s="21"/>
      <c r="J98" s="17" t="s">
        <v>525</v>
      </c>
      <c r="K98" s="20">
        <f>IF(FluxoCaixa101315141921[[#This Row],[Movimento ]]="Saldo Inicial",FluxoCaixa101315141921[[#This Row],[R$ (Valores)]],K97+FluxoCaixa101315141921[[#This Row],[Valores Receitas / Despesas]])</f>
        <v>3305810.2700000014</v>
      </c>
      <c r="L98" s="20">
        <f>IF(FluxoCaixa101315141921[[#This Row],[Entrada / Saída]]="Saída",FluxoCaixa101315141921[[#This Row],[R$ (Valores)]]*-1,FluxoCaixa101315141921[[#This Row],[R$ (Valores)]])</f>
        <v>0</v>
      </c>
    </row>
    <row r="99" spans="2:12">
      <c r="B99" s="48"/>
      <c r="C99" s="48"/>
      <c r="D99" s="16"/>
      <c r="E99" s="48"/>
      <c r="F99" s="17"/>
      <c r="G99" s="17"/>
      <c r="H99" s="17"/>
      <c r="I99" s="21"/>
      <c r="J99" s="17" t="s">
        <v>525</v>
      </c>
      <c r="K99" s="20">
        <f>IF(FluxoCaixa101315141921[[#This Row],[Movimento ]]="Saldo Inicial",FluxoCaixa101315141921[[#This Row],[R$ (Valores)]],K98+FluxoCaixa101315141921[[#This Row],[Valores Receitas / Despesas]])</f>
        <v>3305810.2700000014</v>
      </c>
      <c r="L99" s="20">
        <f>IF(FluxoCaixa101315141921[[#This Row],[Entrada / Saída]]="Saída",FluxoCaixa101315141921[[#This Row],[R$ (Valores)]]*-1,FluxoCaixa101315141921[[#This Row],[R$ (Valores)]])</f>
        <v>0</v>
      </c>
    </row>
    <row r="100" spans="2:12">
      <c r="B100" s="48"/>
      <c r="C100" s="48"/>
      <c r="D100" s="16"/>
      <c r="E100" s="48"/>
      <c r="F100" s="17"/>
      <c r="G100" s="17"/>
      <c r="H100" s="17"/>
      <c r="I100" s="21"/>
      <c r="J100" s="17" t="s">
        <v>525</v>
      </c>
      <c r="K100" s="20">
        <f>IF(FluxoCaixa101315141921[[#This Row],[Movimento ]]="Saldo Inicial",FluxoCaixa101315141921[[#This Row],[R$ (Valores)]],K99+FluxoCaixa101315141921[[#This Row],[Valores Receitas / Despesas]])</f>
        <v>3305810.2700000014</v>
      </c>
      <c r="L100" s="20">
        <f>IF(FluxoCaixa101315141921[[#This Row],[Entrada / Saída]]="Saída",FluxoCaixa101315141921[[#This Row],[R$ (Valores)]]*-1,FluxoCaixa101315141921[[#This Row],[R$ (Valores)]])</f>
        <v>0</v>
      </c>
    </row>
    <row r="101" spans="2:12">
      <c r="B101" s="48"/>
      <c r="C101" s="48"/>
      <c r="D101" s="16"/>
      <c r="E101" s="48"/>
      <c r="F101" s="17"/>
      <c r="G101" s="17"/>
      <c r="H101" s="17"/>
      <c r="I101" s="21"/>
      <c r="J101" s="17" t="s">
        <v>525</v>
      </c>
      <c r="K101" s="20">
        <f>IF(FluxoCaixa101315141921[[#This Row],[Movimento ]]="Saldo Inicial",FluxoCaixa101315141921[[#This Row],[R$ (Valores)]],K100+FluxoCaixa101315141921[[#This Row],[Valores Receitas / Despesas]])</f>
        <v>3305810.2700000014</v>
      </c>
      <c r="L101" s="20">
        <f>IF(FluxoCaixa101315141921[[#This Row],[Entrada / Saída]]="Saída",FluxoCaixa101315141921[[#This Row],[R$ (Valores)]]*-1,FluxoCaixa101315141921[[#This Row],[R$ (Valores)]])</f>
        <v>0</v>
      </c>
    </row>
    <row r="102" spans="2:12">
      <c r="B102" s="48"/>
      <c r="C102" s="48"/>
      <c r="D102" s="16"/>
      <c r="E102" s="48"/>
      <c r="F102" s="17"/>
      <c r="G102" s="17"/>
      <c r="H102" s="17"/>
      <c r="I102" s="21"/>
      <c r="J102" s="17" t="s">
        <v>525</v>
      </c>
      <c r="K102" s="20">
        <f>IF(FluxoCaixa101315141921[[#This Row],[Movimento ]]="Saldo Inicial",FluxoCaixa101315141921[[#This Row],[R$ (Valores)]],K101+FluxoCaixa101315141921[[#This Row],[Valores Receitas / Despesas]])</f>
        <v>3305810.2700000014</v>
      </c>
      <c r="L102" s="20">
        <f>IF(FluxoCaixa101315141921[[#This Row],[Entrada / Saída]]="Saída",FluxoCaixa101315141921[[#This Row],[R$ (Valores)]]*-1,FluxoCaixa101315141921[[#This Row],[R$ (Valores)]])</f>
        <v>0</v>
      </c>
    </row>
    <row r="103" spans="2:12">
      <c r="B103" s="48"/>
      <c r="C103" s="48"/>
      <c r="D103" s="16"/>
      <c r="E103" s="48"/>
      <c r="F103" s="17"/>
      <c r="G103" s="17"/>
      <c r="H103" s="17"/>
      <c r="I103" s="29"/>
      <c r="J103" s="17" t="s">
        <v>525</v>
      </c>
      <c r="K103" s="20">
        <f>IF(FluxoCaixa101315141921[[#This Row],[Movimento ]]="Saldo Inicial",FluxoCaixa101315141921[[#This Row],[R$ (Valores)]],K102+FluxoCaixa101315141921[[#This Row],[Valores Receitas / Despesas]])</f>
        <v>3305810.2700000014</v>
      </c>
      <c r="L103" s="20">
        <f>IF(FluxoCaixa101315141921[[#This Row],[Entrada / Saída]]="Saída",FluxoCaixa101315141921[[#This Row],[R$ (Valores)]]*-1,FluxoCaixa101315141921[[#This Row],[R$ (Valores)]])</f>
        <v>0</v>
      </c>
    </row>
    <row r="104" spans="2:12">
      <c r="B104" s="48"/>
      <c r="C104" s="48"/>
      <c r="D104" s="16"/>
      <c r="E104" s="48"/>
      <c r="F104" s="17"/>
      <c r="G104" s="17"/>
      <c r="H104" s="17"/>
      <c r="I104" s="29"/>
      <c r="J104" s="17" t="s">
        <v>525</v>
      </c>
      <c r="K104" s="20">
        <f>IF(FluxoCaixa101315141921[[#This Row],[Movimento ]]="Saldo Inicial",FluxoCaixa101315141921[[#This Row],[R$ (Valores)]],K103+FluxoCaixa101315141921[[#This Row],[Valores Receitas / Despesas]])</f>
        <v>3305810.2700000014</v>
      </c>
      <c r="L104" s="20">
        <f>IF(FluxoCaixa101315141921[[#This Row],[Entrada / Saída]]="Saída",FluxoCaixa101315141921[[#This Row],[R$ (Valores)]]*-1,FluxoCaixa101315141921[[#This Row],[R$ (Valores)]])</f>
        <v>0</v>
      </c>
    </row>
    <row r="105" spans="2:12">
      <c r="B105" s="48"/>
      <c r="C105" s="48"/>
      <c r="D105" s="16"/>
      <c r="E105" s="48"/>
      <c r="F105" s="17"/>
      <c r="G105" s="17"/>
      <c r="H105" s="17"/>
      <c r="I105" s="29"/>
      <c r="J105" s="17" t="s">
        <v>525</v>
      </c>
      <c r="K105" s="20">
        <f>IF(FluxoCaixa101315141921[[#This Row],[Movimento ]]="Saldo Inicial",FluxoCaixa101315141921[[#This Row],[R$ (Valores)]],K104+FluxoCaixa101315141921[[#This Row],[Valores Receitas / Despesas]])</f>
        <v>3305810.2700000014</v>
      </c>
      <c r="L105" s="20">
        <f>IF(FluxoCaixa101315141921[[#This Row],[Entrada / Saída]]="Saída",FluxoCaixa101315141921[[#This Row],[R$ (Valores)]]*-1,FluxoCaixa101315141921[[#This Row],[R$ (Valores)]])</f>
        <v>0</v>
      </c>
    </row>
    <row r="106" spans="2:12">
      <c r="B106" s="48"/>
      <c r="C106" s="48"/>
      <c r="D106" s="16"/>
      <c r="E106" s="48"/>
      <c r="F106" s="17"/>
      <c r="G106" s="17"/>
      <c r="H106" s="17"/>
      <c r="I106" s="29"/>
      <c r="J106" s="17" t="s">
        <v>525</v>
      </c>
      <c r="K106" s="20">
        <f>IF(FluxoCaixa101315141921[[#This Row],[Movimento ]]="Saldo Inicial",FluxoCaixa101315141921[[#This Row],[R$ (Valores)]],K105+FluxoCaixa101315141921[[#This Row],[Valores Receitas / Despesas]])</f>
        <v>3305810.2700000014</v>
      </c>
      <c r="L106" s="20">
        <f>IF(FluxoCaixa101315141921[[#This Row],[Entrada / Saída]]="Saída",FluxoCaixa101315141921[[#This Row],[R$ (Valores)]]*-1,FluxoCaixa101315141921[[#This Row],[R$ (Valores)]])</f>
        <v>0</v>
      </c>
    </row>
    <row r="107" spans="2:12">
      <c r="B107" s="48"/>
      <c r="C107" s="48"/>
      <c r="D107" s="16"/>
      <c r="E107" s="48"/>
      <c r="F107" s="17"/>
      <c r="G107" s="17"/>
      <c r="H107" s="17"/>
      <c r="I107" s="29"/>
      <c r="J107" s="17" t="s">
        <v>525</v>
      </c>
      <c r="K107" s="20">
        <f>IF(FluxoCaixa101315141921[[#This Row],[Movimento ]]="Saldo Inicial",FluxoCaixa101315141921[[#This Row],[R$ (Valores)]],K106+FluxoCaixa101315141921[[#This Row],[Valores Receitas / Despesas]])</f>
        <v>3305810.2700000014</v>
      </c>
      <c r="L107" s="20">
        <f>IF(FluxoCaixa101315141921[[#This Row],[Entrada / Saída]]="Saída",FluxoCaixa101315141921[[#This Row],[R$ (Valores)]]*-1,FluxoCaixa101315141921[[#This Row],[R$ (Valores)]])</f>
        <v>0</v>
      </c>
    </row>
    <row r="108" spans="2:12">
      <c r="B108" s="48"/>
      <c r="C108" s="48"/>
      <c r="D108" s="16"/>
      <c r="E108" s="48"/>
      <c r="F108" s="17"/>
      <c r="G108" s="17"/>
      <c r="H108" s="17"/>
      <c r="I108" s="29"/>
      <c r="J108" s="17" t="s">
        <v>525</v>
      </c>
      <c r="K108" s="20">
        <f>IF(FluxoCaixa101315141921[[#This Row],[Movimento ]]="Saldo Inicial",FluxoCaixa101315141921[[#This Row],[R$ (Valores)]],K107+FluxoCaixa101315141921[[#This Row],[Valores Receitas / Despesas]])</f>
        <v>3305810.2700000014</v>
      </c>
      <c r="L108" s="20">
        <f>IF(FluxoCaixa101315141921[[#This Row],[Entrada / Saída]]="Saída",FluxoCaixa101315141921[[#This Row],[R$ (Valores)]]*-1,FluxoCaixa101315141921[[#This Row],[R$ (Valores)]])</f>
        <v>0</v>
      </c>
    </row>
    <row r="109" spans="2:12">
      <c r="B109" s="48"/>
      <c r="C109" s="48"/>
      <c r="D109" s="16"/>
      <c r="E109" s="48"/>
      <c r="F109" s="17"/>
      <c r="G109" s="17"/>
      <c r="H109" s="17"/>
      <c r="I109" s="29"/>
      <c r="J109" s="17" t="s">
        <v>525</v>
      </c>
      <c r="K109" s="20">
        <f>IF(FluxoCaixa101315141921[[#This Row],[Movimento ]]="Saldo Inicial",FluxoCaixa101315141921[[#This Row],[R$ (Valores)]],K108+FluxoCaixa101315141921[[#This Row],[Valores Receitas / Despesas]])</f>
        <v>3305810.2700000014</v>
      </c>
      <c r="L109" s="20">
        <f>IF(FluxoCaixa101315141921[[#This Row],[Entrada / Saída]]="Saída",FluxoCaixa101315141921[[#This Row],[R$ (Valores)]]*-1,FluxoCaixa101315141921[[#This Row],[R$ (Valores)]])</f>
        <v>0</v>
      </c>
    </row>
    <row r="110" spans="2:12">
      <c r="B110" s="48"/>
      <c r="C110" s="48"/>
      <c r="D110" s="16"/>
      <c r="E110" s="48"/>
      <c r="F110" s="17"/>
      <c r="G110" s="17"/>
      <c r="H110" s="17"/>
      <c r="I110" s="29"/>
      <c r="J110" s="17" t="s">
        <v>525</v>
      </c>
      <c r="K110" s="20">
        <f>IF(FluxoCaixa101315141921[[#This Row],[Movimento ]]="Saldo Inicial",FluxoCaixa101315141921[[#This Row],[R$ (Valores)]],K109+FluxoCaixa101315141921[[#This Row],[Valores Receitas / Despesas]])</f>
        <v>3305810.2700000014</v>
      </c>
      <c r="L110" s="20">
        <f>IF(FluxoCaixa101315141921[[#This Row],[Entrada / Saída]]="Saída",FluxoCaixa101315141921[[#This Row],[R$ (Valores)]]*-1,FluxoCaixa101315141921[[#This Row],[R$ (Valores)]])</f>
        <v>0</v>
      </c>
    </row>
    <row r="111" spans="2:12">
      <c r="B111" s="48"/>
      <c r="C111" s="48"/>
      <c r="D111" s="16"/>
      <c r="E111" s="48"/>
      <c r="F111" s="17"/>
      <c r="G111" s="17"/>
      <c r="H111" s="17"/>
      <c r="I111" s="29"/>
      <c r="J111" s="17" t="s">
        <v>525</v>
      </c>
      <c r="K111" s="20">
        <f>IF(FluxoCaixa101315141921[[#This Row],[Movimento ]]="Saldo Inicial",FluxoCaixa101315141921[[#This Row],[R$ (Valores)]],K110+FluxoCaixa101315141921[[#This Row],[Valores Receitas / Despesas]])</f>
        <v>3305810.2700000014</v>
      </c>
      <c r="L111" s="20">
        <f>IF(FluxoCaixa101315141921[[#This Row],[Entrada / Saída]]="Saída",FluxoCaixa101315141921[[#This Row],[R$ (Valores)]]*-1,FluxoCaixa101315141921[[#This Row],[R$ (Valores)]])</f>
        <v>0</v>
      </c>
    </row>
    <row r="112" spans="2:12">
      <c r="B112" s="48"/>
      <c r="C112" s="48"/>
      <c r="D112" s="16"/>
      <c r="E112" s="48"/>
      <c r="F112" s="17"/>
      <c r="G112" s="17"/>
      <c r="H112" s="17"/>
      <c r="I112" s="29"/>
      <c r="J112" s="17" t="s">
        <v>525</v>
      </c>
      <c r="K112" s="20">
        <f>IF(FluxoCaixa101315141921[[#This Row],[Movimento ]]="Saldo Inicial",FluxoCaixa101315141921[[#This Row],[R$ (Valores)]],K111+FluxoCaixa101315141921[[#This Row],[Valores Receitas / Despesas]])</f>
        <v>3305810.2700000014</v>
      </c>
      <c r="L112" s="20">
        <f>IF(FluxoCaixa101315141921[[#This Row],[Entrada / Saída]]="Saída",FluxoCaixa101315141921[[#This Row],[R$ (Valores)]]*-1,FluxoCaixa101315141921[[#This Row],[R$ (Valores)]])</f>
        <v>0</v>
      </c>
    </row>
    <row r="113" spans="2:12">
      <c r="B113" s="48"/>
      <c r="C113" s="48"/>
      <c r="D113" s="16"/>
      <c r="E113" s="48"/>
      <c r="F113" s="17"/>
      <c r="G113" s="17"/>
      <c r="H113" s="17"/>
      <c r="I113" s="29"/>
      <c r="J113" s="17" t="s">
        <v>525</v>
      </c>
      <c r="K113" s="20">
        <f>IF(FluxoCaixa101315141921[[#This Row],[Movimento ]]="Saldo Inicial",FluxoCaixa101315141921[[#This Row],[R$ (Valores)]],K112+FluxoCaixa101315141921[[#This Row],[Valores Receitas / Despesas]])</f>
        <v>3305810.2700000014</v>
      </c>
      <c r="L113" s="20">
        <f>IF(FluxoCaixa101315141921[[#This Row],[Entrada / Saída]]="Saída",FluxoCaixa101315141921[[#This Row],[R$ (Valores)]]*-1,FluxoCaixa101315141921[[#This Row],[R$ (Valores)]])</f>
        <v>0</v>
      </c>
    </row>
    <row r="114" spans="2:12">
      <c r="B114" s="48"/>
      <c r="C114" s="48"/>
      <c r="D114" s="16"/>
      <c r="E114" s="48"/>
      <c r="F114" s="17"/>
      <c r="G114" s="17"/>
      <c r="H114" s="17"/>
      <c r="I114" s="29"/>
      <c r="J114" s="17" t="s">
        <v>525</v>
      </c>
      <c r="K114" s="20">
        <f>IF(FluxoCaixa101315141921[[#This Row],[Movimento ]]="Saldo Inicial",FluxoCaixa101315141921[[#This Row],[R$ (Valores)]],K113+FluxoCaixa101315141921[[#This Row],[Valores Receitas / Despesas]])</f>
        <v>3305810.2700000014</v>
      </c>
      <c r="L114" s="20">
        <f>IF(FluxoCaixa101315141921[[#This Row],[Entrada / Saída]]="Saída",FluxoCaixa101315141921[[#This Row],[R$ (Valores)]]*-1,FluxoCaixa101315141921[[#This Row],[R$ (Valores)]])</f>
        <v>0</v>
      </c>
    </row>
    <row r="115" spans="2:12">
      <c r="B115" s="48"/>
      <c r="C115" s="48"/>
      <c r="D115" s="16"/>
      <c r="E115" s="48"/>
      <c r="F115" s="17"/>
      <c r="G115" s="17"/>
      <c r="H115" s="17"/>
      <c r="I115" s="29"/>
      <c r="J115" s="17" t="s">
        <v>525</v>
      </c>
      <c r="K115" s="20">
        <f>IF(FluxoCaixa101315141921[[#This Row],[Movimento ]]="Saldo Inicial",FluxoCaixa101315141921[[#This Row],[R$ (Valores)]],K114+FluxoCaixa101315141921[[#This Row],[Valores Receitas / Despesas]])</f>
        <v>3305810.2700000014</v>
      </c>
      <c r="L115" s="20">
        <f>IF(FluxoCaixa101315141921[[#This Row],[Entrada / Saída]]="Saída",FluxoCaixa101315141921[[#This Row],[R$ (Valores)]]*-1,FluxoCaixa101315141921[[#This Row],[R$ (Valores)]])</f>
        <v>0</v>
      </c>
    </row>
    <row r="116" spans="2:12">
      <c r="B116" s="48"/>
      <c r="C116" s="48"/>
      <c r="D116" s="16"/>
      <c r="E116" s="48"/>
      <c r="F116" s="17"/>
      <c r="G116" s="17"/>
      <c r="H116" s="17"/>
      <c r="I116" s="29"/>
      <c r="J116" s="17" t="s">
        <v>525</v>
      </c>
      <c r="K116" s="20">
        <f>IF(FluxoCaixa101315141921[[#This Row],[Movimento ]]="Saldo Inicial",FluxoCaixa101315141921[[#This Row],[R$ (Valores)]],K115+FluxoCaixa101315141921[[#This Row],[Valores Receitas / Despesas]])</f>
        <v>3305810.2700000014</v>
      </c>
      <c r="L116" s="20">
        <f>IF(FluxoCaixa101315141921[[#This Row],[Entrada / Saída]]="Saída",FluxoCaixa101315141921[[#This Row],[R$ (Valores)]]*-1,FluxoCaixa101315141921[[#This Row],[R$ (Valores)]])</f>
        <v>0</v>
      </c>
    </row>
    <row r="117" spans="2:12">
      <c r="B117" s="48"/>
      <c r="C117" s="48"/>
      <c r="D117" s="16"/>
      <c r="E117" s="48"/>
      <c r="F117" s="17"/>
      <c r="G117" s="17"/>
      <c r="H117" s="17"/>
      <c r="I117" s="29"/>
      <c r="J117" s="17" t="s">
        <v>525</v>
      </c>
      <c r="K117" s="20">
        <f>IF(FluxoCaixa101315141921[[#This Row],[Movimento ]]="Saldo Inicial",FluxoCaixa101315141921[[#This Row],[R$ (Valores)]],K116+FluxoCaixa101315141921[[#This Row],[Valores Receitas / Despesas]])</f>
        <v>3305810.2700000014</v>
      </c>
      <c r="L117" s="20">
        <f>IF(FluxoCaixa101315141921[[#This Row],[Entrada / Saída]]="Saída",FluxoCaixa101315141921[[#This Row],[R$ (Valores)]]*-1,FluxoCaixa101315141921[[#This Row],[R$ (Valores)]])</f>
        <v>0</v>
      </c>
    </row>
    <row r="118" spans="2:12">
      <c r="B118" s="48"/>
      <c r="C118" s="48"/>
      <c r="D118" s="16"/>
      <c r="E118" s="48"/>
      <c r="F118" s="17"/>
      <c r="G118" s="17"/>
      <c r="H118" s="17"/>
      <c r="I118" s="29"/>
      <c r="J118" s="17" t="s">
        <v>525</v>
      </c>
      <c r="K118" s="20">
        <f>IF(FluxoCaixa101315141921[[#This Row],[Movimento ]]="Saldo Inicial",FluxoCaixa101315141921[[#This Row],[R$ (Valores)]],K117+FluxoCaixa101315141921[[#This Row],[Valores Receitas / Despesas]])</f>
        <v>3305810.2700000014</v>
      </c>
      <c r="L118" s="20">
        <f>IF(FluxoCaixa101315141921[[#This Row],[Entrada / Saída]]="Saída",FluxoCaixa101315141921[[#This Row],[R$ (Valores)]]*-1,FluxoCaixa101315141921[[#This Row],[R$ (Valores)]])</f>
        <v>0</v>
      </c>
    </row>
    <row r="119" spans="2:12">
      <c r="B119" s="48"/>
      <c r="C119" s="48"/>
      <c r="D119" s="16"/>
      <c r="E119" s="48"/>
      <c r="F119" s="17"/>
      <c r="G119" s="17"/>
      <c r="H119" s="17"/>
      <c r="I119" s="29"/>
      <c r="J119" s="17" t="s">
        <v>525</v>
      </c>
      <c r="K119" s="20">
        <f>IF(FluxoCaixa101315141921[[#This Row],[Movimento ]]="Saldo Inicial",FluxoCaixa101315141921[[#This Row],[R$ (Valores)]],K118+FluxoCaixa101315141921[[#This Row],[Valores Receitas / Despesas]])</f>
        <v>3305810.2700000014</v>
      </c>
      <c r="L119" s="20">
        <f>IF(FluxoCaixa101315141921[[#This Row],[Entrada / Saída]]="Saída",FluxoCaixa101315141921[[#This Row],[R$ (Valores)]]*-1,FluxoCaixa101315141921[[#This Row],[R$ (Valores)]])</f>
        <v>0</v>
      </c>
    </row>
    <row r="120" spans="2:12">
      <c r="B120" s="48"/>
      <c r="C120" s="48"/>
      <c r="D120" s="16"/>
      <c r="E120" s="48"/>
      <c r="F120" s="17"/>
      <c r="G120" s="17"/>
      <c r="H120" s="17"/>
      <c r="I120" s="29"/>
      <c r="J120" s="17" t="s">
        <v>525</v>
      </c>
      <c r="K120" s="20">
        <f>IF(FluxoCaixa101315141921[[#This Row],[Movimento ]]="Saldo Inicial",FluxoCaixa101315141921[[#This Row],[R$ (Valores)]],K119+FluxoCaixa101315141921[[#This Row],[Valores Receitas / Despesas]])</f>
        <v>3305810.2700000014</v>
      </c>
      <c r="L120" s="20">
        <f>IF(FluxoCaixa101315141921[[#This Row],[Entrada / Saída]]="Saída",FluxoCaixa101315141921[[#This Row],[R$ (Valores)]]*-1,FluxoCaixa101315141921[[#This Row],[R$ (Valores)]])</f>
        <v>0</v>
      </c>
    </row>
    <row r="121" spans="2:12">
      <c r="B121" s="48"/>
      <c r="C121" s="48"/>
      <c r="D121" s="16"/>
      <c r="E121" s="48"/>
      <c r="F121" s="17"/>
      <c r="G121" s="17"/>
      <c r="H121" s="17"/>
      <c r="I121" s="29"/>
      <c r="J121" s="17" t="s">
        <v>525</v>
      </c>
      <c r="K121" s="20">
        <f>IF(FluxoCaixa101315141921[[#This Row],[Movimento ]]="Saldo Inicial",FluxoCaixa101315141921[[#This Row],[R$ (Valores)]],K120+FluxoCaixa101315141921[[#This Row],[Valores Receitas / Despesas]])</f>
        <v>3305810.2700000014</v>
      </c>
      <c r="L121" s="20">
        <f>IF(FluxoCaixa101315141921[[#This Row],[Entrada / Saída]]="Saída",FluxoCaixa101315141921[[#This Row],[R$ (Valores)]]*-1,FluxoCaixa101315141921[[#This Row],[R$ (Valores)]])</f>
        <v>0</v>
      </c>
    </row>
    <row r="122" spans="2:12">
      <c r="B122" s="48"/>
      <c r="C122" s="48"/>
      <c r="D122" s="16"/>
      <c r="E122" s="48"/>
      <c r="F122" s="17"/>
      <c r="G122" s="17"/>
      <c r="H122" s="17"/>
      <c r="I122" s="29"/>
      <c r="J122" s="17" t="s">
        <v>525</v>
      </c>
      <c r="K122" s="20">
        <f>IF(FluxoCaixa101315141921[[#This Row],[Movimento ]]="Saldo Inicial",FluxoCaixa101315141921[[#This Row],[R$ (Valores)]],K121+FluxoCaixa101315141921[[#This Row],[Valores Receitas / Despesas]])</f>
        <v>3305810.2700000014</v>
      </c>
      <c r="L122" s="20">
        <f>IF(FluxoCaixa101315141921[[#This Row],[Entrada / Saída]]="Saída",FluxoCaixa101315141921[[#This Row],[R$ (Valores)]]*-1,FluxoCaixa101315141921[[#This Row],[R$ (Valores)]])</f>
        <v>0</v>
      </c>
    </row>
    <row r="123" spans="2:12">
      <c r="B123" s="48"/>
      <c r="C123" s="48"/>
      <c r="D123" s="16"/>
      <c r="E123" s="48"/>
      <c r="F123" s="17"/>
      <c r="G123" s="17"/>
      <c r="H123" s="17"/>
      <c r="I123" s="29"/>
      <c r="J123" s="17" t="s">
        <v>525</v>
      </c>
      <c r="K123" s="20">
        <f>IF(FluxoCaixa101315141921[[#This Row],[Movimento ]]="Saldo Inicial",FluxoCaixa101315141921[[#This Row],[R$ (Valores)]],K122+FluxoCaixa101315141921[[#This Row],[Valores Receitas / Despesas]])</f>
        <v>3305810.2700000014</v>
      </c>
      <c r="L123" s="20">
        <f>IF(FluxoCaixa101315141921[[#This Row],[Entrada / Saída]]="Saída",FluxoCaixa101315141921[[#This Row],[R$ (Valores)]]*-1,FluxoCaixa101315141921[[#This Row],[R$ (Valores)]])</f>
        <v>0</v>
      </c>
    </row>
    <row r="124" spans="2:12">
      <c r="B124" s="48"/>
      <c r="C124" s="48"/>
      <c r="D124" s="16"/>
      <c r="E124" s="48"/>
      <c r="F124" s="17"/>
      <c r="G124" s="17"/>
      <c r="H124" s="17"/>
      <c r="I124" s="29"/>
      <c r="J124" s="17" t="s">
        <v>525</v>
      </c>
      <c r="K124" s="20">
        <f>IF(FluxoCaixa101315141921[[#This Row],[Movimento ]]="Saldo Inicial",FluxoCaixa101315141921[[#This Row],[R$ (Valores)]],K123+FluxoCaixa101315141921[[#This Row],[Valores Receitas / Despesas]])</f>
        <v>3305810.2700000014</v>
      </c>
      <c r="L124" s="20">
        <f>IF(FluxoCaixa101315141921[[#This Row],[Entrada / Saída]]="Saída",FluxoCaixa101315141921[[#This Row],[R$ (Valores)]]*-1,FluxoCaixa101315141921[[#This Row],[R$ (Valores)]])</f>
        <v>0</v>
      </c>
    </row>
    <row r="125" spans="2:12">
      <c r="B125" s="48"/>
      <c r="C125" s="48"/>
      <c r="D125" s="16"/>
      <c r="E125" s="48"/>
      <c r="F125" s="17"/>
      <c r="G125" s="17"/>
      <c r="H125" s="17"/>
      <c r="I125" s="29"/>
      <c r="J125" s="17" t="s">
        <v>525</v>
      </c>
      <c r="K125" s="20">
        <f>IF(FluxoCaixa101315141921[[#This Row],[Movimento ]]="Saldo Inicial",FluxoCaixa101315141921[[#This Row],[R$ (Valores)]],K124+FluxoCaixa101315141921[[#This Row],[Valores Receitas / Despesas]])</f>
        <v>3305810.2700000014</v>
      </c>
      <c r="L125" s="20">
        <f>IF(FluxoCaixa101315141921[[#This Row],[Entrada / Saída]]="Saída",FluxoCaixa101315141921[[#This Row],[R$ (Valores)]]*-1,FluxoCaixa101315141921[[#This Row],[R$ (Valores)]])</f>
        <v>0</v>
      </c>
    </row>
    <row r="126" spans="2:12">
      <c r="B126" s="48"/>
      <c r="C126" s="48"/>
      <c r="D126" s="16"/>
      <c r="E126" s="48"/>
      <c r="F126" s="17"/>
      <c r="G126" s="17"/>
      <c r="H126" s="17"/>
      <c r="I126" s="29"/>
      <c r="J126" s="17" t="s">
        <v>525</v>
      </c>
      <c r="K126" s="20">
        <f>IF(FluxoCaixa101315141921[[#This Row],[Movimento ]]="Saldo Inicial",FluxoCaixa101315141921[[#This Row],[R$ (Valores)]],K125+FluxoCaixa101315141921[[#This Row],[Valores Receitas / Despesas]])</f>
        <v>3305810.2700000014</v>
      </c>
      <c r="L126" s="20">
        <f>IF(FluxoCaixa101315141921[[#This Row],[Entrada / Saída]]="Saída",FluxoCaixa101315141921[[#This Row],[R$ (Valores)]]*-1,FluxoCaixa101315141921[[#This Row],[R$ (Valores)]])</f>
        <v>0</v>
      </c>
    </row>
    <row r="127" spans="2:12">
      <c r="B127" s="48"/>
      <c r="C127" s="48"/>
      <c r="D127" s="16"/>
      <c r="E127" s="48"/>
      <c r="F127" s="17"/>
      <c r="G127" s="17"/>
      <c r="H127" s="17"/>
      <c r="I127" s="29"/>
      <c r="J127" s="17" t="s">
        <v>525</v>
      </c>
      <c r="K127" s="20">
        <f>IF(FluxoCaixa101315141921[[#This Row],[Movimento ]]="Saldo Inicial",FluxoCaixa101315141921[[#This Row],[R$ (Valores)]],K126+FluxoCaixa101315141921[[#This Row],[Valores Receitas / Despesas]])</f>
        <v>3305810.2700000014</v>
      </c>
      <c r="L127" s="20">
        <f>IF(FluxoCaixa101315141921[[#This Row],[Entrada / Saída]]="Saída",FluxoCaixa101315141921[[#This Row],[R$ (Valores)]]*-1,FluxoCaixa101315141921[[#This Row],[R$ (Valores)]])</f>
        <v>0</v>
      </c>
    </row>
    <row r="128" spans="2:12">
      <c r="B128" s="48"/>
      <c r="C128" s="48"/>
      <c r="D128" s="16"/>
      <c r="E128" s="48"/>
      <c r="F128" s="17"/>
      <c r="G128" s="17"/>
      <c r="H128" s="17"/>
      <c r="I128" s="29"/>
      <c r="J128" s="17" t="s">
        <v>525</v>
      </c>
      <c r="K128" s="20">
        <f>IF(FluxoCaixa101315141921[[#This Row],[Movimento ]]="Saldo Inicial",FluxoCaixa101315141921[[#This Row],[R$ (Valores)]],K127+FluxoCaixa101315141921[[#This Row],[Valores Receitas / Despesas]])</f>
        <v>3305810.2700000014</v>
      </c>
      <c r="L128" s="20">
        <f>IF(FluxoCaixa101315141921[[#This Row],[Entrada / Saída]]="Saída",FluxoCaixa101315141921[[#This Row],[R$ (Valores)]]*-1,FluxoCaixa101315141921[[#This Row],[R$ (Valores)]])</f>
        <v>0</v>
      </c>
    </row>
    <row r="129" spans="2:12">
      <c r="B129" s="48"/>
      <c r="C129" s="48"/>
      <c r="D129" s="16"/>
      <c r="E129" s="48"/>
      <c r="F129" s="17"/>
      <c r="G129" s="17"/>
      <c r="H129" s="17"/>
      <c r="I129" s="29"/>
      <c r="J129" s="17" t="s">
        <v>525</v>
      </c>
      <c r="K129" s="20">
        <f>IF(FluxoCaixa101315141921[[#This Row],[Movimento ]]="Saldo Inicial",FluxoCaixa101315141921[[#This Row],[R$ (Valores)]],K128+FluxoCaixa101315141921[[#This Row],[Valores Receitas / Despesas]])</f>
        <v>3305810.2700000014</v>
      </c>
      <c r="L129" s="20">
        <f>IF(FluxoCaixa101315141921[[#This Row],[Entrada / Saída]]="Saída",FluxoCaixa101315141921[[#This Row],[R$ (Valores)]]*-1,FluxoCaixa101315141921[[#This Row],[R$ (Valores)]])</f>
        <v>0</v>
      </c>
    </row>
    <row r="130" spans="2:12">
      <c r="B130" s="48"/>
      <c r="C130" s="48"/>
      <c r="D130" s="16"/>
      <c r="E130" s="48"/>
      <c r="F130" s="17"/>
      <c r="G130" s="17"/>
      <c r="H130" s="17"/>
      <c r="I130" s="29"/>
      <c r="J130" s="17" t="s">
        <v>525</v>
      </c>
      <c r="K130" s="20">
        <f>IF(FluxoCaixa101315141921[[#This Row],[Movimento ]]="Saldo Inicial",FluxoCaixa101315141921[[#This Row],[R$ (Valores)]],K129+FluxoCaixa101315141921[[#This Row],[Valores Receitas / Despesas]])</f>
        <v>3305810.2700000014</v>
      </c>
      <c r="L130" s="20">
        <f>IF(FluxoCaixa101315141921[[#This Row],[Entrada / Saída]]="Saída",FluxoCaixa101315141921[[#This Row],[R$ (Valores)]]*-1,FluxoCaixa101315141921[[#This Row],[R$ (Valores)]])</f>
        <v>0</v>
      </c>
    </row>
    <row r="131" spans="2:12">
      <c r="B131" s="48"/>
      <c r="C131" s="48"/>
      <c r="D131" s="16"/>
      <c r="E131" s="48"/>
      <c r="F131" s="17"/>
      <c r="G131" s="17"/>
      <c r="H131" s="17"/>
      <c r="I131" s="29"/>
      <c r="J131" s="17" t="s">
        <v>525</v>
      </c>
      <c r="K131" s="20">
        <f>IF(FluxoCaixa101315141921[[#This Row],[Movimento ]]="Saldo Inicial",FluxoCaixa101315141921[[#This Row],[R$ (Valores)]],K130+FluxoCaixa101315141921[[#This Row],[Valores Receitas / Despesas]])</f>
        <v>3305810.2700000014</v>
      </c>
      <c r="L131" s="20">
        <f>IF(FluxoCaixa101315141921[[#This Row],[Entrada / Saída]]="Saída",FluxoCaixa101315141921[[#This Row],[R$ (Valores)]]*-1,FluxoCaixa101315141921[[#This Row],[R$ (Valores)]])</f>
        <v>0</v>
      </c>
    </row>
    <row r="132" spans="2:12">
      <c r="B132" s="48"/>
      <c r="C132" s="48"/>
      <c r="D132" s="16"/>
      <c r="E132" s="48"/>
      <c r="F132" s="17"/>
      <c r="G132" s="17"/>
      <c r="H132" s="17"/>
      <c r="I132" s="29"/>
      <c r="J132" s="17" t="s">
        <v>525</v>
      </c>
      <c r="K132" s="20">
        <f>IF(FluxoCaixa101315141921[[#This Row],[Movimento ]]="Saldo Inicial",FluxoCaixa101315141921[[#This Row],[R$ (Valores)]],K131+FluxoCaixa101315141921[[#This Row],[Valores Receitas / Despesas]])</f>
        <v>3305810.2700000014</v>
      </c>
      <c r="L132" s="20">
        <f>IF(FluxoCaixa101315141921[[#This Row],[Entrada / Saída]]="Saída",FluxoCaixa101315141921[[#This Row],[R$ (Valores)]]*-1,FluxoCaixa101315141921[[#This Row],[R$ (Valores)]])</f>
        <v>0</v>
      </c>
    </row>
    <row r="133" spans="2:12">
      <c r="B133" s="48"/>
      <c r="C133" s="48"/>
      <c r="D133" s="16"/>
      <c r="E133" s="48"/>
      <c r="F133" s="17"/>
      <c r="G133" s="17"/>
      <c r="H133" s="17"/>
      <c r="I133" s="29"/>
      <c r="J133" s="17" t="s">
        <v>525</v>
      </c>
      <c r="K133" s="20">
        <f>IF(FluxoCaixa101315141921[[#This Row],[Movimento ]]="Saldo Inicial",FluxoCaixa101315141921[[#This Row],[R$ (Valores)]],K132+FluxoCaixa101315141921[[#This Row],[Valores Receitas / Despesas]])</f>
        <v>3305810.2700000014</v>
      </c>
      <c r="L133" s="20">
        <f>IF(FluxoCaixa101315141921[[#This Row],[Entrada / Saída]]="Saída",FluxoCaixa101315141921[[#This Row],[R$ (Valores)]]*-1,FluxoCaixa101315141921[[#This Row],[R$ (Valores)]])</f>
        <v>0</v>
      </c>
    </row>
    <row r="134" spans="2:12">
      <c r="B134" s="48"/>
      <c r="C134" s="48"/>
      <c r="D134" s="16"/>
      <c r="E134" s="48"/>
      <c r="F134" s="17"/>
      <c r="G134" s="17"/>
      <c r="H134" s="17"/>
      <c r="I134" s="29"/>
      <c r="J134" s="17" t="s">
        <v>525</v>
      </c>
      <c r="K134" s="20">
        <f>IF(FluxoCaixa101315141921[[#This Row],[Movimento ]]="Saldo Inicial",FluxoCaixa101315141921[[#This Row],[R$ (Valores)]],K133+FluxoCaixa101315141921[[#This Row],[Valores Receitas / Despesas]])</f>
        <v>3305810.2700000014</v>
      </c>
      <c r="L134" s="20">
        <f>IF(FluxoCaixa101315141921[[#This Row],[Entrada / Saída]]="Saída",FluxoCaixa101315141921[[#This Row],[R$ (Valores)]]*-1,FluxoCaixa101315141921[[#This Row],[R$ (Valores)]])</f>
        <v>0</v>
      </c>
    </row>
    <row r="135" spans="2:12">
      <c r="B135" s="48"/>
      <c r="C135" s="48"/>
      <c r="D135" s="16"/>
      <c r="E135" s="48"/>
      <c r="F135" s="17"/>
      <c r="G135" s="17"/>
      <c r="H135" s="17"/>
      <c r="I135" s="29"/>
      <c r="J135" s="17" t="s">
        <v>525</v>
      </c>
      <c r="K135" s="20">
        <f>IF(FluxoCaixa101315141921[[#This Row],[Movimento ]]="Saldo Inicial",FluxoCaixa101315141921[[#This Row],[R$ (Valores)]],K134+FluxoCaixa101315141921[[#This Row],[Valores Receitas / Despesas]])</f>
        <v>3305810.2700000014</v>
      </c>
      <c r="L135" s="20">
        <f>IF(FluxoCaixa101315141921[[#This Row],[Entrada / Saída]]="Saída",FluxoCaixa101315141921[[#This Row],[R$ (Valores)]]*-1,FluxoCaixa101315141921[[#This Row],[R$ (Valores)]])</f>
        <v>0</v>
      </c>
    </row>
    <row r="136" spans="2:12">
      <c r="B136" s="48"/>
      <c r="C136" s="48"/>
      <c r="D136" s="16"/>
      <c r="E136" s="48"/>
      <c r="F136" s="17"/>
      <c r="G136" s="17"/>
      <c r="H136" s="17"/>
      <c r="I136" s="29"/>
      <c r="J136" s="17" t="s">
        <v>525</v>
      </c>
      <c r="K136" s="20">
        <f>IF(FluxoCaixa101315141921[[#This Row],[Movimento ]]="Saldo Inicial",FluxoCaixa101315141921[[#This Row],[R$ (Valores)]],K135+FluxoCaixa101315141921[[#This Row],[Valores Receitas / Despesas]])</f>
        <v>3305810.2700000014</v>
      </c>
      <c r="L136" s="20">
        <f>IF(FluxoCaixa101315141921[[#This Row],[Entrada / Saída]]="Saída",FluxoCaixa101315141921[[#This Row],[R$ (Valores)]]*-1,FluxoCaixa101315141921[[#This Row],[R$ (Valores)]])</f>
        <v>0</v>
      </c>
    </row>
    <row r="137" spans="2:12">
      <c r="B137" s="48"/>
      <c r="C137" s="48"/>
      <c r="D137" s="16"/>
      <c r="E137" s="48"/>
      <c r="F137" s="17"/>
      <c r="G137" s="17"/>
      <c r="H137" s="17"/>
      <c r="I137" s="29"/>
      <c r="J137" s="17" t="s">
        <v>525</v>
      </c>
      <c r="K137" s="20">
        <f>IF(FluxoCaixa101315141921[[#This Row],[Movimento ]]="Saldo Inicial",FluxoCaixa101315141921[[#This Row],[R$ (Valores)]],K136+FluxoCaixa101315141921[[#This Row],[Valores Receitas / Despesas]])</f>
        <v>3305810.2700000014</v>
      </c>
      <c r="L137" s="20">
        <f>IF(FluxoCaixa101315141921[[#This Row],[Entrada / Saída]]="Saída",FluxoCaixa101315141921[[#This Row],[R$ (Valores)]]*-1,FluxoCaixa101315141921[[#This Row],[R$ (Valores)]])</f>
        <v>0</v>
      </c>
    </row>
    <row r="138" spans="2:12">
      <c r="B138" s="48"/>
      <c r="C138" s="48"/>
      <c r="D138" s="16"/>
      <c r="E138" s="48"/>
      <c r="F138" s="17"/>
      <c r="G138" s="17"/>
      <c r="H138" s="17"/>
      <c r="I138" s="29"/>
      <c r="J138" s="17" t="s">
        <v>525</v>
      </c>
      <c r="K138" s="20">
        <f>IF(FluxoCaixa101315141921[[#This Row],[Movimento ]]="Saldo Inicial",FluxoCaixa101315141921[[#This Row],[R$ (Valores)]],K137+FluxoCaixa101315141921[[#This Row],[Valores Receitas / Despesas]])</f>
        <v>3305810.2700000014</v>
      </c>
      <c r="L138" s="20">
        <f>IF(FluxoCaixa101315141921[[#This Row],[Entrada / Saída]]="Saída",FluxoCaixa101315141921[[#This Row],[R$ (Valores)]]*-1,FluxoCaixa101315141921[[#This Row],[R$ (Valores)]])</f>
        <v>0</v>
      </c>
    </row>
    <row r="139" spans="2:12">
      <c r="B139" s="48"/>
      <c r="C139" s="48"/>
      <c r="D139" s="16"/>
      <c r="E139" s="48"/>
      <c r="F139" s="17"/>
      <c r="G139" s="17"/>
      <c r="H139" s="17"/>
      <c r="I139" s="29"/>
      <c r="J139" s="17" t="s">
        <v>525</v>
      </c>
      <c r="K139" s="20">
        <f>IF(FluxoCaixa101315141921[[#This Row],[Movimento ]]="Saldo Inicial",FluxoCaixa101315141921[[#This Row],[R$ (Valores)]],K138+FluxoCaixa101315141921[[#This Row],[Valores Receitas / Despesas]])</f>
        <v>3305810.2700000014</v>
      </c>
      <c r="L139" s="20">
        <f>IF(FluxoCaixa101315141921[[#This Row],[Entrada / Saída]]="Saída",FluxoCaixa101315141921[[#This Row],[R$ (Valores)]]*-1,FluxoCaixa101315141921[[#This Row],[R$ (Valores)]])</f>
        <v>0</v>
      </c>
    </row>
    <row r="140" spans="2:12">
      <c r="B140" s="48"/>
      <c r="C140" s="48"/>
      <c r="D140" s="16"/>
      <c r="E140" s="48"/>
      <c r="F140" s="17"/>
      <c r="G140" s="17"/>
      <c r="H140" s="17"/>
      <c r="I140" s="29"/>
      <c r="J140" s="17" t="s">
        <v>525</v>
      </c>
      <c r="K140" s="20">
        <f>IF(FluxoCaixa101315141921[[#This Row],[Movimento ]]="Saldo Inicial",FluxoCaixa101315141921[[#This Row],[R$ (Valores)]],K139+FluxoCaixa101315141921[[#This Row],[Valores Receitas / Despesas]])</f>
        <v>3305810.2700000014</v>
      </c>
      <c r="L140" s="20">
        <f>IF(FluxoCaixa101315141921[[#This Row],[Entrada / Saída]]="Saída",FluxoCaixa101315141921[[#This Row],[R$ (Valores)]]*-1,FluxoCaixa101315141921[[#This Row],[R$ (Valores)]])</f>
        <v>0</v>
      </c>
    </row>
    <row r="141" spans="2:12">
      <c r="B141" s="48"/>
      <c r="C141" s="48"/>
      <c r="D141" s="16"/>
      <c r="E141" s="48"/>
      <c r="F141" s="17"/>
      <c r="G141" s="17"/>
      <c r="H141" s="17"/>
      <c r="I141" s="29"/>
      <c r="J141" s="17" t="s">
        <v>525</v>
      </c>
      <c r="K141" s="20">
        <f>IF(FluxoCaixa101315141921[[#This Row],[Movimento ]]="Saldo Inicial",FluxoCaixa101315141921[[#This Row],[R$ (Valores)]],K140+FluxoCaixa101315141921[[#This Row],[Valores Receitas / Despesas]])</f>
        <v>3305810.2700000014</v>
      </c>
      <c r="L141" s="20">
        <f>IF(FluxoCaixa101315141921[[#This Row],[Entrada / Saída]]="Saída",FluxoCaixa101315141921[[#This Row],[R$ (Valores)]]*-1,FluxoCaixa101315141921[[#This Row],[R$ (Valores)]])</f>
        <v>0</v>
      </c>
    </row>
    <row r="142" spans="2:12">
      <c r="B142" s="48"/>
      <c r="C142" s="48"/>
      <c r="D142" s="16"/>
      <c r="E142" s="48"/>
      <c r="F142" s="17"/>
      <c r="G142" s="17"/>
      <c r="H142" s="17"/>
      <c r="I142" s="29"/>
      <c r="J142" s="17" t="s">
        <v>525</v>
      </c>
      <c r="K142" s="20">
        <f>IF(FluxoCaixa101315141921[[#This Row],[Movimento ]]="Saldo Inicial",FluxoCaixa101315141921[[#This Row],[R$ (Valores)]],K141+FluxoCaixa101315141921[[#This Row],[Valores Receitas / Despesas]])</f>
        <v>3305810.2700000014</v>
      </c>
      <c r="L142" s="20">
        <f>IF(FluxoCaixa101315141921[[#This Row],[Entrada / Saída]]="Saída",FluxoCaixa101315141921[[#This Row],[R$ (Valores)]]*-1,FluxoCaixa101315141921[[#This Row],[R$ (Valores)]])</f>
        <v>0</v>
      </c>
    </row>
    <row r="143" spans="2:12">
      <c r="B143" s="48"/>
      <c r="C143" s="48"/>
      <c r="D143" s="16"/>
      <c r="E143" s="48"/>
      <c r="F143" s="17"/>
      <c r="G143" s="17"/>
      <c r="H143" s="17"/>
      <c r="I143" s="29"/>
      <c r="J143" s="17" t="s">
        <v>525</v>
      </c>
      <c r="K143" s="20">
        <f>IF(FluxoCaixa101315141921[[#This Row],[Movimento ]]="Saldo Inicial",FluxoCaixa101315141921[[#This Row],[R$ (Valores)]],K142+FluxoCaixa101315141921[[#This Row],[Valores Receitas / Despesas]])</f>
        <v>3305810.2700000014</v>
      </c>
      <c r="L143" s="20">
        <f>IF(FluxoCaixa101315141921[[#This Row],[Entrada / Saída]]="Saída",FluxoCaixa101315141921[[#This Row],[R$ (Valores)]]*-1,FluxoCaixa101315141921[[#This Row],[R$ (Valores)]])</f>
        <v>0</v>
      </c>
    </row>
    <row r="144" spans="2:12">
      <c r="B144" s="48"/>
      <c r="C144" s="48"/>
      <c r="D144" s="16"/>
      <c r="E144" s="48"/>
      <c r="F144" s="17"/>
      <c r="G144" s="17"/>
      <c r="H144" s="17"/>
      <c r="I144" s="29"/>
      <c r="J144" s="17" t="s">
        <v>525</v>
      </c>
      <c r="K144" s="20">
        <f>IF(FluxoCaixa101315141921[[#This Row],[Movimento ]]="Saldo Inicial",FluxoCaixa101315141921[[#This Row],[R$ (Valores)]],K143+FluxoCaixa101315141921[[#This Row],[Valores Receitas / Despesas]])</f>
        <v>3305810.2700000014</v>
      </c>
      <c r="L144" s="20">
        <f>IF(FluxoCaixa101315141921[[#This Row],[Entrada / Saída]]="Saída",FluxoCaixa101315141921[[#This Row],[R$ (Valores)]]*-1,FluxoCaixa101315141921[[#This Row],[R$ (Valores)]])</f>
        <v>0</v>
      </c>
    </row>
    <row r="145" spans="2:12">
      <c r="B145" s="48"/>
      <c r="C145" s="48"/>
      <c r="D145" s="16"/>
      <c r="E145" s="48"/>
      <c r="F145" s="17"/>
      <c r="G145" s="17"/>
      <c r="H145" s="17"/>
      <c r="I145" s="29"/>
      <c r="J145" s="17" t="s">
        <v>525</v>
      </c>
      <c r="K145" s="20">
        <f>IF(FluxoCaixa101315141921[[#This Row],[Movimento ]]="Saldo Inicial",FluxoCaixa101315141921[[#This Row],[R$ (Valores)]],K144+FluxoCaixa101315141921[[#This Row],[Valores Receitas / Despesas]])</f>
        <v>3305810.2700000014</v>
      </c>
      <c r="L145" s="20">
        <f>IF(FluxoCaixa101315141921[[#This Row],[Entrada / Saída]]="Saída",FluxoCaixa101315141921[[#This Row],[R$ (Valores)]]*-1,FluxoCaixa101315141921[[#This Row],[R$ (Valores)]])</f>
        <v>0</v>
      </c>
    </row>
    <row r="146" spans="2:12">
      <c r="B146" s="48"/>
      <c r="C146" s="48"/>
      <c r="D146" s="16"/>
      <c r="E146" s="48"/>
      <c r="F146" s="17"/>
      <c r="G146" s="17"/>
      <c r="H146" s="17"/>
      <c r="I146" s="29"/>
      <c r="J146" s="17" t="s">
        <v>525</v>
      </c>
      <c r="K146" s="20">
        <f>IF(FluxoCaixa101315141921[[#This Row],[Movimento ]]="Saldo Inicial",FluxoCaixa101315141921[[#This Row],[R$ (Valores)]],K145+FluxoCaixa101315141921[[#This Row],[Valores Receitas / Despesas]])</f>
        <v>3305810.2700000014</v>
      </c>
      <c r="L146" s="20">
        <f>IF(FluxoCaixa101315141921[[#This Row],[Entrada / Saída]]="Saída",FluxoCaixa101315141921[[#This Row],[R$ (Valores)]]*-1,FluxoCaixa101315141921[[#This Row],[R$ (Valores)]])</f>
        <v>0</v>
      </c>
    </row>
    <row r="147" spans="2:12">
      <c r="B147" s="48"/>
      <c r="C147" s="48"/>
      <c r="D147" s="16"/>
      <c r="E147" s="48"/>
      <c r="F147" s="17"/>
      <c r="G147" s="17"/>
      <c r="H147" s="17"/>
      <c r="I147" s="29"/>
      <c r="J147" s="17" t="s">
        <v>525</v>
      </c>
      <c r="K147" s="20">
        <f>IF(FluxoCaixa101315141921[[#This Row],[Movimento ]]="Saldo Inicial",FluxoCaixa101315141921[[#This Row],[R$ (Valores)]],K146+FluxoCaixa101315141921[[#This Row],[Valores Receitas / Despesas]])</f>
        <v>3305810.2700000014</v>
      </c>
      <c r="L147" s="20">
        <f>IF(FluxoCaixa101315141921[[#This Row],[Entrada / Saída]]="Saída",FluxoCaixa101315141921[[#This Row],[R$ (Valores)]]*-1,FluxoCaixa101315141921[[#This Row],[R$ (Valores)]])</f>
        <v>0</v>
      </c>
    </row>
    <row r="148" spans="2:12">
      <c r="B148" s="48"/>
      <c r="C148" s="48"/>
      <c r="D148" s="16"/>
      <c r="E148" s="48"/>
      <c r="F148" s="17"/>
      <c r="G148" s="17"/>
      <c r="H148" s="17"/>
      <c r="I148" s="21"/>
      <c r="J148" s="17" t="s">
        <v>525</v>
      </c>
      <c r="K148" s="20">
        <f>IF(FluxoCaixa101315141921[[#This Row],[Movimento ]]="Saldo Inicial",FluxoCaixa101315141921[[#This Row],[R$ (Valores)]],K147+FluxoCaixa101315141921[[#This Row],[Valores Receitas / Despesas]])</f>
        <v>3305810.2700000014</v>
      </c>
      <c r="L148" s="20">
        <f>IF(FluxoCaixa101315141921[[#This Row],[Entrada / Saída]]="Saída",FluxoCaixa101315141921[[#This Row],[R$ (Valores)]]*-1,FluxoCaixa101315141921[[#This Row],[R$ (Valores)]])</f>
        <v>0</v>
      </c>
    </row>
    <row r="149" spans="2:12">
      <c r="B149" s="48"/>
      <c r="C149" s="48"/>
      <c r="D149" s="16"/>
      <c r="E149" s="48"/>
      <c r="F149" s="17"/>
      <c r="G149" s="17"/>
      <c r="H149" s="17"/>
      <c r="I149" s="29"/>
      <c r="J149" s="17" t="s">
        <v>525</v>
      </c>
      <c r="K149" s="20">
        <f>IF(FluxoCaixa101315141921[[#This Row],[Movimento ]]="Saldo Inicial",FluxoCaixa101315141921[[#This Row],[R$ (Valores)]],K148+FluxoCaixa101315141921[[#This Row],[Valores Receitas / Despesas]])</f>
        <v>3305810.2700000014</v>
      </c>
      <c r="L149" s="20">
        <f>IF(FluxoCaixa101315141921[[#This Row],[Entrada / Saída]]="Saída",FluxoCaixa101315141921[[#This Row],[R$ (Valores)]]*-1,FluxoCaixa101315141921[[#This Row],[R$ (Valores)]])</f>
        <v>0</v>
      </c>
    </row>
    <row r="150" spans="2:12">
      <c r="B150" s="48"/>
      <c r="C150" s="48"/>
      <c r="D150" s="16"/>
      <c r="E150" s="48"/>
      <c r="F150" s="17"/>
      <c r="G150" s="17"/>
      <c r="H150" s="17"/>
      <c r="I150" s="21"/>
      <c r="J150" s="17" t="s">
        <v>525</v>
      </c>
      <c r="K150" s="20">
        <f>IF(FluxoCaixa101315141921[[#This Row],[Movimento ]]="Saldo Inicial",FluxoCaixa101315141921[[#This Row],[R$ (Valores)]],K149+FluxoCaixa101315141921[[#This Row],[Valores Receitas / Despesas]])</f>
        <v>3305810.2700000014</v>
      </c>
      <c r="L150" s="20">
        <f>IF(FluxoCaixa101315141921[[#This Row],[Entrada / Saída]]="Saída",FluxoCaixa101315141921[[#This Row],[R$ (Valores)]]*-1,FluxoCaixa101315141921[[#This Row],[R$ (Valores)]])</f>
        <v>0</v>
      </c>
    </row>
    <row r="151" spans="2:12">
      <c r="B151" s="48"/>
      <c r="C151" s="48"/>
      <c r="D151" s="16"/>
      <c r="E151" s="48"/>
      <c r="F151" s="17"/>
      <c r="G151" s="17"/>
      <c r="H151" s="17"/>
      <c r="I151" s="21"/>
      <c r="J151" s="17" t="s">
        <v>525</v>
      </c>
      <c r="K151" s="20">
        <f>IF(FluxoCaixa101315141921[[#This Row],[Movimento ]]="Saldo Inicial",FluxoCaixa101315141921[[#This Row],[R$ (Valores)]],K150+FluxoCaixa101315141921[[#This Row],[Valores Receitas / Despesas]])</f>
        <v>3305810.2700000014</v>
      </c>
      <c r="L151" s="20">
        <f>IF(FluxoCaixa101315141921[[#This Row],[Entrada / Saída]]="Saída",FluxoCaixa101315141921[[#This Row],[R$ (Valores)]]*-1,FluxoCaixa101315141921[[#This Row],[R$ (Valores)]])</f>
        <v>0</v>
      </c>
    </row>
    <row r="152" spans="2:12">
      <c r="B152" s="48"/>
      <c r="C152" s="48"/>
      <c r="D152" s="16"/>
      <c r="E152" s="48"/>
      <c r="F152" s="17"/>
      <c r="G152" s="17"/>
      <c r="H152" s="17"/>
      <c r="I152" s="21"/>
      <c r="J152" s="17" t="s">
        <v>525</v>
      </c>
      <c r="K152" s="20">
        <f>IF(FluxoCaixa101315141921[[#This Row],[Movimento ]]="Saldo Inicial",FluxoCaixa101315141921[[#This Row],[R$ (Valores)]],K151+FluxoCaixa101315141921[[#This Row],[Valores Receitas / Despesas]])</f>
        <v>3305810.2700000014</v>
      </c>
      <c r="L152" s="20">
        <f>IF(FluxoCaixa101315141921[[#This Row],[Entrada / Saída]]="Saída",FluxoCaixa101315141921[[#This Row],[R$ (Valores)]]*-1,FluxoCaixa101315141921[[#This Row],[R$ (Valores)]])</f>
        <v>0</v>
      </c>
    </row>
    <row r="153" spans="2:12">
      <c r="B153" s="48"/>
      <c r="C153" s="48"/>
      <c r="D153" s="16"/>
      <c r="E153" s="48"/>
      <c r="F153" s="17"/>
      <c r="G153" s="17"/>
      <c r="H153" s="17"/>
      <c r="I153" s="21"/>
      <c r="J153" s="17" t="s">
        <v>525</v>
      </c>
      <c r="K153" s="20">
        <f>IF(FluxoCaixa101315141921[[#This Row],[Movimento ]]="Saldo Inicial",FluxoCaixa101315141921[[#This Row],[R$ (Valores)]],K152+FluxoCaixa101315141921[[#This Row],[Valores Receitas / Despesas]])</f>
        <v>3305810.2700000014</v>
      </c>
      <c r="L153" s="20">
        <f>IF(FluxoCaixa101315141921[[#This Row],[Entrada / Saída]]="Saída",FluxoCaixa101315141921[[#This Row],[R$ (Valores)]]*-1,FluxoCaixa101315141921[[#This Row],[R$ (Valores)]])</f>
        <v>0</v>
      </c>
    </row>
    <row r="154" spans="2:12">
      <c r="B154" s="48"/>
      <c r="C154" s="48"/>
      <c r="D154" s="16"/>
      <c r="E154" s="48"/>
      <c r="F154" s="17"/>
      <c r="G154" s="17"/>
      <c r="H154" s="17"/>
      <c r="I154" s="21"/>
      <c r="J154" s="17" t="s">
        <v>525</v>
      </c>
      <c r="K154" s="20">
        <f>IF(FluxoCaixa101315141921[[#This Row],[Movimento ]]="Saldo Inicial",FluxoCaixa101315141921[[#This Row],[R$ (Valores)]],K153+FluxoCaixa101315141921[[#This Row],[Valores Receitas / Despesas]])</f>
        <v>3305810.2700000014</v>
      </c>
      <c r="L154" s="20">
        <f>IF(FluxoCaixa101315141921[[#This Row],[Entrada / Saída]]="Saída",FluxoCaixa101315141921[[#This Row],[R$ (Valores)]]*-1,FluxoCaixa101315141921[[#This Row],[R$ (Valores)]])</f>
        <v>0</v>
      </c>
    </row>
    <row r="155" spans="2:12">
      <c r="B155" s="48"/>
      <c r="C155" s="48"/>
      <c r="D155" s="16"/>
      <c r="E155" s="48"/>
      <c r="F155" s="17"/>
      <c r="G155" s="17"/>
      <c r="H155" s="17"/>
      <c r="I155" s="21"/>
      <c r="J155" s="17" t="s">
        <v>525</v>
      </c>
      <c r="K155" s="20">
        <f>IF(FluxoCaixa101315141921[[#This Row],[Movimento ]]="Saldo Inicial",FluxoCaixa101315141921[[#This Row],[R$ (Valores)]],K154+FluxoCaixa101315141921[[#This Row],[Valores Receitas / Despesas]])</f>
        <v>3305810.2700000014</v>
      </c>
      <c r="L155" s="20">
        <f>IF(FluxoCaixa101315141921[[#This Row],[Entrada / Saída]]="Saída",FluxoCaixa101315141921[[#This Row],[R$ (Valores)]]*-1,FluxoCaixa101315141921[[#This Row],[R$ (Valores)]])</f>
        <v>0</v>
      </c>
    </row>
    <row r="156" spans="2:12">
      <c r="B156" s="48"/>
      <c r="C156" s="48"/>
      <c r="D156" s="16"/>
      <c r="E156" s="48"/>
      <c r="F156" s="17"/>
      <c r="G156" s="17"/>
      <c r="H156" s="17"/>
      <c r="I156" s="21"/>
      <c r="J156" s="17" t="s">
        <v>525</v>
      </c>
      <c r="K156" s="20">
        <f>IF(FluxoCaixa101315141921[[#This Row],[Movimento ]]="Saldo Inicial",FluxoCaixa101315141921[[#This Row],[R$ (Valores)]],K155+FluxoCaixa101315141921[[#This Row],[Valores Receitas / Despesas]])</f>
        <v>3305810.2700000014</v>
      </c>
      <c r="L156" s="20">
        <f>IF(FluxoCaixa101315141921[[#This Row],[Entrada / Saída]]="Saída",FluxoCaixa101315141921[[#This Row],[R$ (Valores)]]*-1,FluxoCaixa101315141921[[#This Row],[R$ (Valores)]])</f>
        <v>0</v>
      </c>
    </row>
    <row r="157" spans="2:12">
      <c r="B157" s="48"/>
      <c r="C157" s="48"/>
      <c r="D157" s="16"/>
      <c r="E157" s="48"/>
      <c r="F157" s="17"/>
      <c r="G157" s="17"/>
      <c r="H157" s="17"/>
      <c r="I157" s="21"/>
      <c r="J157" s="17" t="s">
        <v>525</v>
      </c>
      <c r="K157" s="20">
        <f>IF(FluxoCaixa101315141921[[#This Row],[Movimento ]]="Saldo Inicial",FluxoCaixa101315141921[[#This Row],[R$ (Valores)]],K156+FluxoCaixa101315141921[[#This Row],[Valores Receitas / Despesas]])</f>
        <v>3305810.2700000014</v>
      </c>
      <c r="L157" s="20">
        <f>IF(FluxoCaixa101315141921[[#This Row],[Entrada / Saída]]="Saída",FluxoCaixa101315141921[[#This Row],[R$ (Valores)]]*-1,FluxoCaixa101315141921[[#This Row],[R$ (Valores)]])</f>
        <v>0</v>
      </c>
    </row>
    <row r="158" spans="2:12">
      <c r="B158" s="48"/>
      <c r="C158" s="48"/>
      <c r="D158" s="16"/>
      <c r="E158" s="48"/>
      <c r="F158" s="17"/>
      <c r="G158" s="17"/>
      <c r="H158" s="17"/>
      <c r="I158" s="21"/>
      <c r="J158" s="17" t="s">
        <v>525</v>
      </c>
      <c r="K158" s="20">
        <f>IF(FluxoCaixa101315141921[[#This Row],[Movimento ]]="Saldo Inicial",FluxoCaixa101315141921[[#This Row],[R$ (Valores)]],K157+FluxoCaixa101315141921[[#This Row],[Valores Receitas / Despesas]])</f>
        <v>3305810.2700000014</v>
      </c>
      <c r="L158" s="20">
        <f>IF(FluxoCaixa101315141921[[#This Row],[Entrada / Saída]]="Saída",FluxoCaixa101315141921[[#This Row],[R$ (Valores)]]*-1,FluxoCaixa101315141921[[#This Row],[R$ (Valores)]])</f>
        <v>0</v>
      </c>
    </row>
    <row r="159" spans="2:12">
      <c r="B159" s="48"/>
      <c r="C159" s="48"/>
      <c r="D159" s="16"/>
      <c r="E159" s="48"/>
      <c r="F159" s="17"/>
      <c r="G159" s="17"/>
      <c r="H159" s="17"/>
      <c r="I159" s="21"/>
      <c r="J159" s="17" t="s">
        <v>525</v>
      </c>
      <c r="K159" s="20">
        <f>IF(FluxoCaixa101315141921[[#This Row],[Movimento ]]="Saldo Inicial",FluxoCaixa101315141921[[#This Row],[R$ (Valores)]],K158+FluxoCaixa101315141921[[#This Row],[Valores Receitas / Despesas]])</f>
        <v>3305810.2700000014</v>
      </c>
      <c r="L159" s="20">
        <f>IF(FluxoCaixa101315141921[[#This Row],[Entrada / Saída]]="Saída",FluxoCaixa101315141921[[#This Row],[R$ (Valores)]]*-1,FluxoCaixa101315141921[[#This Row],[R$ (Valores)]])</f>
        <v>0</v>
      </c>
    </row>
    <row r="160" spans="2:12">
      <c r="B160" s="48"/>
      <c r="C160" s="48"/>
      <c r="D160" s="16"/>
      <c r="E160" s="48"/>
      <c r="F160" s="17"/>
      <c r="G160" s="17"/>
      <c r="H160" s="17"/>
      <c r="I160" s="21"/>
      <c r="J160" s="17" t="s">
        <v>525</v>
      </c>
      <c r="K160" s="20">
        <f>IF(FluxoCaixa101315141921[[#This Row],[Movimento ]]="Saldo Inicial",FluxoCaixa101315141921[[#This Row],[R$ (Valores)]],K159+FluxoCaixa101315141921[[#This Row],[Valores Receitas / Despesas]])</f>
        <v>3305810.2700000014</v>
      </c>
      <c r="L160" s="20">
        <f>IF(FluxoCaixa101315141921[[#This Row],[Entrada / Saída]]="Saída",FluxoCaixa101315141921[[#This Row],[R$ (Valores)]]*-1,FluxoCaixa101315141921[[#This Row],[R$ (Valores)]])</f>
        <v>0</v>
      </c>
    </row>
    <row r="161" spans="2:12">
      <c r="B161" s="48"/>
      <c r="C161" s="48"/>
      <c r="D161" s="16"/>
      <c r="E161" s="48"/>
      <c r="F161" s="17"/>
      <c r="G161" s="17"/>
      <c r="H161" s="17"/>
      <c r="I161" s="21"/>
      <c r="J161" s="17" t="s">
        <v>525</v>
      </c>
      <c r="K161" s="20">
        <f>IF(FluxoCaixa101315141921[[#This Row],[Movimento ]]="Saldo Inicial",FluxoCaixa101315141921[[#This Row],[R$ (Valores)]],K160+FluxoCaixa101315141921[[#This Row],[Valores Receitas / Despesas]])</f>
        <v>3305810.2700000014</v>
      </c>
      <c r="L161" s="20">
        <f>IF(FluxoCaixa101315141921[[#This Row],[Entrada / Saída]]="Saída",FluxoCaixa101315141921[[#This Row],[R$ (Valores)]]*-1,FluxoCaixa101315141921[[#This Row],[R$ (Valores)]])</f>
        <v>0</v>
      </c>
    </row>
    <row r="162" spans="2:12">
      <c r="B162" s="48"/>
      <c r="C162" s="48"/>
      <c r="D162" s="16"/>
      <c r="E162" s="48"/>
      <c r="F162" s="17"/>
      <c r="G162" s="17"/>
      <c r="H162" s="17"/>
      <c r="I162" s="21"/>
      <c r="J162" s="17" t="s">
        <v>525</v>
      </c>
      <c r="K162" s="20">
        <f>IF(FluxoCaixa101315141921[[#This Row],[Movimento ]]="Saldo Inicial",FluxoCaixa101315141921[[#This Row],[R$ (Valores)]],K161+FluxoCaixa101315141921[[#This Row],[Valores Receitas / Despesas]])</f>
        <v>3305810.2700000014</v>
      </c>
      <c r="L162" s="20">
        <f>IF(FluxoCaixa101315141921[[#This Row],[Entrada / Saída]]="Saída",FluxoCaixa101315141921[[#This Row],[R$ (Valores)]]*-1,FluxoCaixa101315141921[[#This Row],[R$ (Valores)]])</f>
        <v>0</v>
      </c>
    </row>
    <row r="163" spans="2:12">
      <c r="B163" s="48"/>
      <c r="C163" s="48"/>
      <c r="D163" s="16"/>
      <c r="E163" s="48"/>
      <c r="F163" s="17"/>
      <c r="G163" s="17"/>
      <c r="H163" s="17"/>
      <c r="I163" s="21"/>
      <c r="J163" s="17" t="s">
        <v>525</v>
      </c>
      <c r="K163" s="20">
        <f>IF(FluxoCaixa101315141921[[#This Row],[Movimento ]]="Saldo Inicial",FluxoCaixa101315141921[[#This Row],[R$ (Valores)]],K162+FluxoCaixa101315141921[[#This Row],[Valores Receitas / Despesas]])</f>
        <v>3305810.2700000014</v>
      </c>
      <c r="L163" s="20">
        <f>IF(FluxoCaixa101315141921[[#This Row],[Entrada / Saída]]="Saída",FluxoCaixa101315141921[[#This Row],[R$ (Valores)]]*-1,FluxoCaixa101315141921[[#This Row],[R$ (Valores)]])</f>
        <v>0</v>
      </c>
    </row>
    <row r="164" spans="2:12">
      <c r="B164" s="48"/>
      <c r="C164" s="48"/>
      <c r="D164" s="16"/>
      <c r="E164" s="48"/>
      <c r="F164" s="17"/>
      <c r="G164" s="17"/>
      <c r="H164" s="17"/>
      <c r="I164" s="21"/>
      <c r="J164" s="17" t="s">
        <v>525</v>
      </c>
      <c r="K164" s="20">
        <f>IF(FluxoCaixa101315141921[[#This Row],[Movimento ]]="Saldo Inicial",FluxoCaixa101315141921[[#This Row],[R$ (Valores)]],K163+FluxoCaixa101315141921[[#This Row],[Valores Receitas / Despesas]])</f>
        <v>3305810.2700000014</v>
      </c>
      <c r="L164" s="20">
        <f>IF(FluxoCaixa101315141921[[#This Row],[Entrada / Saída]]="Saída",FluxoCaixa101315141921[[#This Row],[R$ (Valores)]]*-1,FluxoCaixa101315141921[[#This Row],[R$ (Valores)]])</f>
        <v>0</v>
      </c>
    </row>
    <row r="165" spans="2:12">
      <c r="B165" s="48"/>
      <c r="C165" s="48"/>
      <c r="D165" s="16"/>
      <c r="E165" s="48"/>
      <c r="F165" s="17"/>
      <c r="G165" s="17"/>
      <c r="H165" s="17"/>
      <c r="I165" s="21"/>
      <c r="J165" s="17" t="s">
        <v>525</v>
      </c>
      <c r="K165" s="20">
        <f>IF(FluxoCaixa101315141921[[#This Row],[Movimento ]]="Saldo Inicial",FluxoCaixa101315141921[[#This Row],[R$ (Valores)]],K164+FluxoCaixa101315141921[[#This Row],[Valores Receitas / Despesas]])</f>
        <v>3305810.2700000014</v>
      </c>
      <c r="L165" s="20">
        <f>IF(FluxoCaixa101315141921[[#This Row],[Entrada / Saída]]="Saída",FluxoCaixa101315141921[[#This Row],[R$ (Valores)]]*-1,FluxoCaixa101315141921[[#This Row],[R$ (Valores)]])</f>
        <v>0</v>
      </c>
    </row>
    <row r="166" spans="2:12">
      <c r="B166" s="48"/>
      <c r="C166" s="48"/>
      <c r="D166" s="16"/>
      <c r="E166" s="48"/>
      <c r="F166" s="17"/>
      <c r="G166" s="17"/>
      <c r="H166" s="17"/>
      <c r="I166" s="21"/>
      <c r="J166" s="17" t="s">
        <v>525</v>
      </c>
      <c r="K166" s="20">
        <f>IF(FluxoCaixa101315141921[[#This Row],[Movimento ]]="Saldo Inicial",FluxoCaixa101315141921[[#This Row],[R$ (Valores)]],K165+FluxoCaixa101315141921[[#This Row],[Valores Receitas / Despesas]])</f>
        <v>3305810.2700000014</v>
      </c>
      <c r="L166" s="20">
        <f>IF(FluxoCaixa101315141921[[#This Row],[Entrada / Saída]]="Saída",FluxoCaixa101315141921[[#This Row],[R$ (Valores)]]*-1,FluxoCaixa101315141921[[#This Row],[R$ (Valores)]])</f>
        <v>0</v>
      </c>
    </row>
    <row r="167" spans="2:12">
      <c r="B167" s="48"/>
      <c r="C167" s="48"/>
      <c r="D167" s="16"/>
      <c r="E167" s="48"/>
      <c r="F167" s="17"/>
      <c r="G167" s="17"/>
      <c r="H167" s="17"/>
      <c r="I167" s="21"/>
      <c r="J167" s="17" t="s">
        <v>525</v>
      </c>
      <c r="K167" s="20">
        <f>IF(FluxoCaixa101315141921[[#This Row],[Movimento ]]="Saldo Inicial",FluxoCaixa101315141921[[#This Row],[R$ (Valores)]],K166+FluxoCaixa101315141921[[#This Row],[Valores Receitas / Despesas]])</f>
        <v>3305810.2700000014</v>
      </c>
      <c r="L167" s="20">
        <f>IF(FluxoCaixa101315141921[[#This Row],[Entrada / Saída]]="Saída",FluxoCaixa101315141921[[#This Row],[R$ (Valores)]]*-1,FluxoCaixa101315141921[[#This Row],[R$ (Valores)]])</f>
        <v>0</v>
      </c>
    </row>
    <row r="168" spans="2:12">
      <c r="B168" s="48"/>
      <c r="C168" s="48"/>
      <c r="D168" s="16"/>
      <c r="E168" s="48"/>
      <c r="F168" s="17"/>
      <c r="G168" s="17"/>
      <c r="H168" s="17"/>
      <c r="I168" s="21"/>
      <c r="J168" s="17" t="s">
        <v>525</v>
      </c>
      <c r="K168" s="20">
        <f>IF(FluxoCaixa101315141921[[#This Row],[Movimento ]]="Saldo Inicial",FluxoCaixa101315141921[[#This Row],[R$ (Valores)]],K167+FluxoCaixa101315141921[[#This Row],[Valores Receitas / Despesas]])</f>
        <v>3305810.2700000014</v>
      </c>
      <c r="L168" s="20">
        <f>IF(FluxoCaixa101315141921[[#This Row],[Entrada / Saída]]="Saída",FluxoCaixa101315141921[[#This Row],[R$ (Valores)]]*-1,FluxoCaixa101315141921[[#This Row],[R$ (Valores)]])</f>
        <v>0</v>
      </c>
    </row>
    <row r="169" spans="2:12">
      <c r="B169" s="48"/>
      <c r="C169" s="48"/>
      <c r="D169" s="16"/>
      <c r="E169" s="48"/>
      <c r="F169" s="17"/>
      <c r="G169" s="17"/>
      <c r="H169" s="17"/>
      <c r="I169" s="21"/>
      <c r="J169" s="17" t="s">
        <v>525</v>
      </c>
      <c r="K169" s="20">
        <f>IF(FluxoCaixa101315141921[[#This Row],[Movimento ]]="Saldo Inicial",FluxoCaixa101315141921[[#This Row],[R$ (Valores)]],K168+FluxoCaixa101315141921[[#This Row],[Valores Receitas / Despesas]])</f>
        <v>3305810.2700000014</v>
      </c>
      <c r="L169" s="20">
        <f>IF(FluxoCaixa101315141921[[#This Row],[Entrada / Saída]]="Saída",FluxoCaixa101315141921[[#This Row],[R$ (Valores)]]*-1,FluxoCaixa101315141921[[#This Row],[R$ (Valores)]])</f>
        <v>0</v>
      </c>
    </row>
    <row r="170" spans="2:12">
      <c r="B170" s="48"/>
      <c r="C170" s="48"/>
      <c r="D170" s="16"/>
      <c r="E170" s="48"/>
      <c r="F170" s="17"/>
      <c r="G170" s="17"/>
      <c r="H170" s="17"/>
      <c r="I170" s="21"/>
      <c r="J170" s="17" t="s">
        <v>525</v>
      </c>
      <c r="K170" s="20">
        <f>IF(FluxoCaixa101315141921[[#This Row],[Movimento ]]="Saldo Inicial",FluxoCaixa101315141921[[#This Row],[R$ (Valores)]],K169+FluxoCaixa101315141921[[#This Row],[Valores Receitas / Despesas]])</f>
        <v>3305810.2700000014</v>
      </c>
      <c r="L170" s="20">
        <f>IF(FluxoCaixa101315141921[[#This Row],[Entrada / Saída]]="Saída",FluxoCaixa101315141921[[#This Row],[R$ (Valores)]]*-1,FluxoCaixa101315141921[[#This Row],[R$ (Valores)]])</f>
        <v>0</v>
      </c>
    </row>
    <row r="171" spans="2:12">
      <c r="B171" s="48"/>
      <c r="C171" s="48"/>
      <c r="D171" s="16"/>
      <c r="E171" s="48"/>
      <c r="F171" s="17"/>
      <c r="G171" s="17"/>
      <c r="H171" s="17"/>
      <c r="I171" s="21"/>
      <c r="J171" s="17" t="s">
        <v>525</v>
      </c>
      <c r="K171" s="20">
        <f>IF(FluxoCaixa101315141921[[#This Row],[Movimento ]]="Saldo Inicial",FluxoCaixa101315141921[[#This Row],[R$ (Valores)]],K170+FluxoCaixa101315141921[[#This Row],[Valores Receitas / Despesas]])</f>
        <v>3305810.2700000014</v>
      </c>
      <c r="L171" s="20">
        <f>IF(FluxoCaixa101315141921[[#This Row],[Entrada / Saída]]="Saída",FluxoCaixa101315141921[[#This Row],[R$ (Valores)]]*-1,FluxoCaixa101315141921[[#This Row],[R$ (Valores)]])</f>
        <v>0</v>
      </c>
    </row>
    <row r="172" spans="2:12">
      <c r="B172" s="48"/>
      <c r="C172" s="48"/>
      <c r="D172" s="16"/>
      <c r="E172" s="48"/>
      <c r="F172" s="17"/>
      <c r="G172" s="17"/>
      <c r="H172" s="17"/>
      <c r="I172" s="21"/>
      <c r="J172" s="17" t="s">
        <v>525</v>
      </c>
      <c r="K172" s="20">
        <f>IF(FluxoCaixa101315141921[[#This Row],[Movimento ]]="Saldo Inicial",FluxoCaixa101315141921[[#This Row],[R$ (Valores)]],K171+FluxoCaixa101315141921[[#This Row],[Valores Receitas / Despesas]])</f>
        <v>3305810.2700000014</v>
      </c>
      <c r="L172" s="20">
        <f>IF(FluxoCaixa101315141921[[#This Row],[Entrada / Saída]]="Saída",FluxoCaixa101315141921[[#This Row],[R$ (Valores)]]*-1,FluxoCaixa101315141921[[#This Row],[R$ (Valores)]])</f>
        <v>0</v>
      </c>
    </row>
    <row r="173" spans="2:12">
      <c r="B173" s="48"/>
      <c r="C173" s="48"/>
      <c r="D173" s="16"/>
      <c r="E173" s="48"/>
      <c r="F173" s="17"/>
      <c r="G173" s="17"/>
      <c r="H173" s="17"/>
      <c r="I173" s="21"/>
      <c r="J173" s="17" t="s">
        <v>525</v>
      </c>
      <c r="K173" s="20">
        <f>IF(FluxoCaixa101315141921[[#This Row],[Movimento ]]="Saldo Inicial",FluxoCaixa101315141921[[#This Row],[R$ (Valores)]],K172+FluxoCaixa101315141921[[#This Row],[Valores Receitas / Despesas]])</f>
        <v>3305810.2700000014</v>
      </c>
      <c r="L173" s="20">
        <f>IF(FluxoCaixa101315141921[[#This Row],[Entrada / Saída]]="Saída",FluxoCaixa101315141921[[#This Row],[R$ (Valores)]]*-1,FluxoCaixa101315141921[[#This Row],[R$ (Valores)]])</f>
        <v>0</v>
      </c>
    </row>
    <row r="174" spans="2:12">
      <c r="B174" s="48"/>
      <c r="C174" s="48"/>
      <c r="D174" s="16"/>
      <c r="E174" s="48"/>
      <c r="F174" s="17"/>
      <c r="G174" s="17"/>
      <c r="H174" s="17"/>
      <c r="I174" s="21"/>
      <c r="J174" s="17" t="s">
        <v>525</v>
      </c>
      <c r="K174" s="20">
        <f>IF(FluxoCaixa101315141921[[#This Row],[Movimento ]]="Saldo Inicial",FluxoCaixa101315141921[[#This Row],[R$ (Valores)]],K173+FluxoCaixa101315141921[[#This Row],[Valores Receitas / Despesas]])</f>
        <v>3305810.2700000014</v>
      </c>
      <c r="L174" s="20">
        <f>IF(FluxoCaixa101315141921[[#This Row],[Entrada / Saída]]="Saída",FluxoCaixa101315141921[[#This Row],[R$ (Valores)]]*-1,FluxoCaixa101315141921[[#This Row],[R$ (Valores)]])</f>
        <v>0</v>
      </c>
    </row>
    <row r="175" spans="2:12">
      <c r="B175" s="48"/>
      <c r="C175" s="48"/>
      <c r="D175" s="16"/>
      <c r="E175" s="48"/>
      <c r="F175" s="17"/>
      <c r="G175" s="17"/>
      <c r="H175" s="17"/>
      <c r="I175" s="21"/>
      <c r="J175" s="17" t="s">
        <v>525</v>
      </c>
      <c r="K175" s="20">
        <f>IF(FluxoCaixa101315141921[[#This Row],[Movimento ]]="Saldo Inicial",FluxoCaixa101315141921[[#This Row],[R$ (Valores)]],K174+FluxoCaixa101315141921[[#This Row],[Valores Receitas / Despesas]])</f>
        <v>3305810.2700000014</v>
      </c>
      <c r="L175" s="20">
        <f>IF(FluxoCaixa101315141921[[#This Row],[Entrada / Saída]]="Saída",FluxoCaixa101315141921[[#This Row],[R$ (Valores)]]*-1,FluxoCaixa101315141921[[#This Row],[R$ (Valores)]])</f>
        <v>0</v>
      </c>
    </row>
    <row r="176" spans="2:12">
      <c r="B176" s="48"/>
      <c r="C176" s="48"/>
      <c r="D176" s="16"/>
      <c r="E176" s="48"/>
      <c r="F176" s="17"/>
      <c r="G176" s="17"/>
      <c r="H176" s="17"/>
      <c r="I176" s="21"/>
      <c r="J176" s="17" t="s">
        <v>525</v>
      </c>
      <c r="K176" s="20">
        <f>IF(FluxoCaixa101315141921[[#This Row],[Movimento ]]="Saldo Inicial",FluxoCaixa101315141921[[#This Row],[R$ (Valores)]],K175+FluxoCaixa101315141921[[#This Row],[Valores Receitas / Despesas]])</f>
        <v>3305810.2700000014</v>
      </c>
      <c r="L176" s="20">
        <f>IF(FluxoCaixa101315141921[[#This Row],[Entrada / Saída]]="Saída",FluxoCaixa101315141921[[#This Row],[R$ (Valores)]]*-1,FluxoCaixa101315141921[[#This Row],[R$ (Valores)]])</f>
        <v>0</v>
      </c>
    </row>
    <row r="177" spans="2:12">
      <c r="B177" s="48"/>
      <c r="C177" s="48"/>
      <c r="D177" s="16"/>
      <c r="E177" s="48"/>
      <c r="F177" s="17"/>
      <c r="G177" s="17"/>
      <c r="H177" s="17"/>
      <c r="I177" s="21"/>
      <c r="J177" s="17" t="s">
        <v>525</v>
      </c>
      <c r="K177" s="20">
        <f>IF(FluxoCaixa101315141921[[#This Row],[Movimento ]]="Saldo Inicial",FluxoCaixa101315141921[[#This Row],[R$ (Valores)]],K176+FluxoCaixa101315141921[[#This Row],[Valores Receitas / Despesas]])</f>
        <v>3305810.2700000014</v>
      </c>
      <c r="L177" s="20">
        <f>IF(FluxoCaixa101315141921[[#This Row],[Entrada / Saída]]="Saída",FluxoCaixa101315141921[[#This Row],[R$ (Valores)]]*-1,FluxoCaixa101315141921[[#This Row],[R$ (Valores)]])</f>
        <v>0</v>
      </c>
    </row>
    <row r="178" spans="2:12">
      <c r="B178" s="48"/>
      <c r="C178" s="48"/>
      <c r="D178" s="16"/>
      <c r="E178" s="48"/>
      <c r="F178" s="17"/>
      <c r="G178" s="17"/>
      <c r="H178" s="17"/>
      <c r="I178" s="21"/>
      <c r="J178" s="17" t="s">
        <v>525</v>
      </c>
      <c r="K178" s="20">
        <f>IF(FluxoCaixa101315141921[[#This Row],[Movimento ]]="Saldo Inicial",FluxoCaixa101315141921[[#This Row],[R$ (Valores)]],K177+FluxoCaixa101315141921[[#This Row],[Valores Receitas / Despesas]])</f>
        <v>3305810.2700000014</v>
      </c>
      <c r="L178" s="20">
        <f>IF(FluxoCaixa101315141921[[#This Row],[Entrada / Saída]]="Saída",FluxoCaixa101315141921[[#This Row],[R$ (Valores)]]*-1,FluxoCaixa101315141921[[#This Row],[R$ (Valores)]])</f>
        <v>0</v>
      </c>
    </row>
    <row r="179" spans="2:12">
      <c r="B179" s="48"/>
      <c r="C179" s="48"/>
      <c r="D179" s="16"/>
      <c r="E179" s="48"/>
      <c r="F179" s="17"/>
      <c r="G179" s="17"/>
      <c r="H179" s="17"/>
      <c r="I179" s="21"/>
      <c r="J179" s="17" t="s">
        <v>525</v>
      </c>
      <c r="K179" s="20">
        <f>IF(FluxoCaixa101315141921[[#This Row],[Movimento ]]="Saldo Inicial",FluxoCaixa101315141921[[#This Row],[R$ (Valores)]],K178+FluxoCaixa101315141921[[#This Row],[Valores Receitas / Despesas]])</f>
        <v>3305810.2700000014</v>
      </c>
      <c r="L179" s="20">
        <f>IF(FluxoCaixa101315141921[[#This Row],[Entrada / Saída]]="Saída",FluxoCaixa101315141921[[#This Row],[R$ (Valores)]]*-1,FluxoCaixa101315141921[[#This Row],[R$ (Valores)]])</f>
        <v>0</v>
      </c>
    </row>
    <row r="180" spans="2:12">
      <c r="B180" s="48"/>
      <c r="C180" s="48"/>
      <c r="D180" s="16"/>
      <c r="E180" s="48"/>
      <c r="F180" s="17"/>
      <c r="G180" s="17"/>
      <c r="H180" s="17"/>
      <c r="I180" s="21"/>
      <c r="J180" s="17" t="s">
        <v>525</v>
      </c>
      <c r="K180" s="20">
        <f>IF(FluxoCaixa101315141921[[#This Row],[Movimento ]]="Saldo Inicial",FluxoCaixa101315141921[[#This Row],[R$ (Valores)]],K179+FluxoCaixa101315141921[[#This Row],[Valores Receitas / Despesas]])</f>
        <v>3305810.2700000014</v>
      </c>
      <c r="L180" s="20">
        <f>IF(FluxoCaixa101315141921[[#This Row],[Entrada / Saída]]="Saída",FluxoCaixa101315141921[[#This Row],[R$ (Valores)]]*-1,FluxoCaixa101315141921[[#This Row],[R$ (Valores)]])</f>
        <v>0</v>
      </c>
    </row>
    <row r="181" spans="2:12">
      <c r="B181" s="48"/>
      <c r="C181" s="48"/>
      <c r="D181" s="16"/>
      <c r="E181" s="48"/>
      <c r="F181" s="17"/>
      <c r="G181" s="17"/>
      <c r="H181" s="17"/>
      <c r="I181" s="21"/>
      <c r="J181" s="17" t="s">
        <v>525</v>
      </c>
      <c r="K181" s="20">
        <f>IF(FluxoCaixa101315141921[[#This Row],[Movimento ]]="Saldo Inicial",FluxoCaixa101315141921[[#This Row],[R$ (Valores)]],K180+FluxoCaixa101315141921[[#This Row],[Valores Receitas / Despesas]])</f>
        <v>3305810.2700000014</v>
      </c>
      <c r="L181" s="20">
        <f>IF(FluxoCaixa101315141921[[#This Row],[Entrada / Saída]]="Saída",FluxoCaixa101315141921[[#This Row],[R$ (Valores)]]*-1,FluxoCaixa101315141921[[#This Row],[R$ (Valores)]])</f>
        <v>0</v>
      </c>
    </row>
    <row r="182" spans="2:12">
      <c r="B182" s="48"/>
      <c r="C182" s="48"/>
      <c r="D182" s="16"/>
      <c r="E182" s="48"/>
      <c r="F182" s="17"/>
      <c r="G182" s="17"/>
      <c r="H182" s="17"/>
      <c r="I182" s="21"/>
      <c r="J182" s="17" t="s">
        <v>525</v>
      </c>
      <c r="K182" s="20">
        <f>IF(FluxoCaixa101315141921[[#This Row],[Movimento ]]="Saldo Inicial",FluxoCaixa101315141921[[#This Row],[R$ (Valores)]],K181+FluxoCaixa101315141921[[#This Row],[Valores Receitas / Despesas]])</f>
        <v>3305810.2700000014</v>
      </c>
      <c r="L182" s="20">
        <f>IF(FluxoCaixa101315141921[[#This Row],[Entrada / Saída]]="Saída",FluxoCaixa101315141921[[#This Row],[R$ (Valores)]]*-1,FluxoCaixa101315141921[[#This Row],[R$ (Valores)]])</f>
        <v>0</v>
      </c>
    </row>
    <row r="183" spans="2:12">
      <c r="B183" s="48"/>
      <c r="C183" s="48"/>
      <c r="D183" s="16"/>
      <c r="E183" s="48"/>
      <c r="F183" s="17"/>
      <c r="G183" s="17"/>
      <c r="H183" s="17"/>
      <c r="I183" s="21"/>
      <c r="J183" s="17" t="s">
        <v>525</v>
      </c>
      <c r="K183" s="20">
        <f>IF(FluxoCaixa101315141921[[#This Row],[Movimento ]]="Saldo Inicial",FluxoCaixa101315141921[[#This Row],[R$ (Valores)]],K182+FluxoCaixa101315141921[[#This Row],[Valores Receitas / Despesas]])</f>
        <v>3305810.2700000014</v>
      </c>
      <c r="L183" s="20">
        <f>IF(FluxoCaixa101315141921[[#This Row],[Entrada / Saída]]="Saída",FluxoCaixa101315141921[[#This Row],[R$ (Valores)]]*-1,FluxoCaixa101315141921[[#This Row],[R$ (Valores)]])</f>
        <v>0</v>
      </c>
    </row>
    <row r="184" spans="2:12">
      <c r="B184" s="48"/>
      <c r="C184" s="48"/>
      <c r="D184" s="16"/>
      <c r="E184" s="48"/>
      <c r="F184" s="17"/>
      <c r="G184" s="17"/>
      <c r="H184" s="17"/>
      <c r="I184" s="21"/>
      <c r="J184" s="17" t="s">
        <v>525</v>
      </c>
      <c r="K184" s="20">
        <f>IF(FluxoCaixa101315141921[[#This Row],[Movimento ]]="Saldo Inicial",FluxoCaixa101315141921[[#This Row],[R$ (Valores)]],K183+FluxoCaixa101315141921[[#This Row],[Valores Receitas / Despesas]])</f>
        <v>3305810.2700000014</v>
      </c>
      <c r="L184" s="20">
        <f>IF(FluxoCaixa101315141921[[#This Row],[Entrada / Saída]]="Saída",FluxoCaixa101315141921[[#This Row],[R$ (Valores)]]*-1,FluxoCaixa101315141921[[#This Row],[R$ (Valores)]])</f>
        <v>0</v>
      </c>
    </row>
    <row r="185" spans="2:12">
      <c r="B185" s="48"/>
      <c r="C185" s="48"/>
      <c r="D185" s="16"/>
      <c r="E185" s="48"/>
      <c r="F185" s="17"/>
      <c r="G185" s="17"/>
      <c r="H185" s="17"/>
      <c r="I185" s="21"/>
      <c r="J185" s="17" t="s">
        <v>525</v>
      </c>
      <c r="K185" s="20">
        <f>IF(FluxoCaixa101315141921[[#This Row],[Movimento ]]="Saldo Inicial",FluxoCaixa101315141921[[#This Row],[R$ (Valores)]],K184+FluxoCaixa101315141921[[#This Row],[Valores Receitas / Despesas]])</f>
        <v>3305810.2700000014</v>
      </c>
      <c r="L185" s="20">
        <f>IF(FluxoCaixa101315141921[[#This Row],[Entrada / Saída]]="Saída",FluxoCaixa101315141921[[#This Row],[R$ (Valores)]]*-1,FluxoCaixa101315141921[[#This Row],[R$ (Valores)]])</f>
        <v>0</v>
      </c>
    </row>
    <row r="186" spans="2:12">
      <c r="B186" s="48"/>
      <c r="C186" s="48"/>
      <c r="D186" s="16"/>
      <c r="E186" s="48"/>
      <c r="F186" s="17"/>
      <c r="G186" s="17"/>
      <c r="H186" s="17"/>
      <c r="I186" s="21"/>
      <c r="J186" s="17" t="s">
        <v>525</v>
      </c>
      <c r="K186" s="20">
        <f>IF(FluxoCaixa101315141921[[#This Row],[Movimento ]]="Saldo Inicial",FluxoCaixa101315141921[[#This Row],[R$ (Valores)]],K185+FluxoCaixa101315141921[[#This Row],[Valores Receitas / Despesas]])</f>
        <v>3305810.2700000014</v>
      </c>
      <c r="L186" s="20">
        <f>IF(FluxoCaixa101315141921[[#This Row],[Entrada / Saída]]="Saída",FluxoCaixa101315141921[[#This Row],[R$ (Valores)]]*-1,FluxoCaixa101315141921[[#This Row],[R$ (Valores)]])</f>
        <v>0</v>
      </c>
    </row>
    <row r="187" spans="2:12">
      <c r="B187" s="48"/>
      <c r="C187" s="48"/>
      <c r="D187" s="16"/>
      <c r="E187" s="48"/>
      <c r="F187" s="17"/>
      <c r="G187" s="17"/>
      <c r="H187" s="17"/>
      <c r="I187" s="21"/>
      <c r="J187" s="17" t="s">
        <v>525</v>
      </c>
      <c r="K187" s="20">
        <f>IF(FluxoCaixa101315141921[[#This Row],[Movimento ]]="Saldo Inicial",FluxoCaixa101315141921[[#This Row],[R$ (Valores)]],K186+FluxoCaixa101315141921[[#This Row],[Valores Receitas / Despesas]])</f>
        <v>3305810.2700000014</v>
      </c>
      <c r="L187" s="20">
        <f>IF(FluxoCaixa101315141921[[#This Row],[Entrada / Saída]]="Saída",FluxoCaixa101315141921[[#This Row],[R$ (Valores)]]*-1,FluxoCaixa101315141921[[#This Row],[R$ (Valores)]])</f>
        <v>0</v>
      </c>
    </row>
    <row r="188" spans="2:12">
      <c r="B188" s="48"/>
      <c r="C188" s="48"/>
      <c r="D188" s="16"/>
      <c r="E188" s="48"/>
      <c r="F188" s="17"/>
      <c r="G188" s="17"/>
      <c r="H188" s="17"/>
      <c r="I188" s="21"/>
      <c r="J188" s="17" t="s">
        <v>525</v>
      </c>
      <c r="K188" s="20">
        <f>IF(FluxoCaixa101315141921[[#This Row],[Movimento ]]="Saldo Inicial",FluxoCaixa101315141921[[#This Row],[R$ (Valores)]],K187+FluxoCaixa101315141921[[#This Row],[Valores Receitas / Despesas]])</f>
        <v>3305810.2700000014</v>
      </c>
      <c r="L188" s="20">
        <f>IF(FluxoCaixa101315141921[[#This Row],[Entrada / Saída]]="Saída",FluxoCaixa101315141921[[#This Row],[R$ (Valores)]]*-1,FluxoCaixa101315141921[[#This Row],[R$ (Valores)]])</f>
        <v>0</v>
      </c>
    </row>
    <row r="189" spans="2:12">
      <c r="B189" s="48"/>
      <c r="C189" s="48"/>
      <c r="D189" s="16"/>
      <c r="E189" s="48"/>
      <c r="F189" s="17"/>
      <c r="G189" s="17"/>
      <c r="H189" s="17"/>
      <c r="I189" s="21"/>
      <c r="J189" s="17" t="s">
        <v>525</v>
      </c>
      <c r="K189" s="20">
        <f>IF(FluxoCaixa101315141921[[#This Row],[Movimento ]]="Saldo Inicial",FluxoCaixa101315141921[[#This Row],[R$ (Valores)]],K188+FluxoCaixa101315141921[[#This Row],[Valores Receitas / Despesas]])</f>
        <v>3305810.2700000014</v>
      </c>
      <c r="L189" s="20">
        <f>IF(FluxoCaixa101315141921[[#This Row],[Entrada / Saída]]="Saída",FluxoCaixa101315141921[[#This Row],[R$ (Valores)]]*-1,FluxoCaixa101315141921[[#This Row],[R$ (Valores)]])</f>
        <v>0</v>
      </c>
    </row>
    <row r="190" spans="2:12">
      <c r="B190" s="48"/>
      <c r="C190" s="48"/>
      <c r="D190" s="16"/>
      <c r="E190" s="48"/>
      <c r="F190" s="17"/>
      <c r="G190" s="17"/>
      <c r="H190" s="17"/>
      <c r="I190" s="21"/>
      <c r="J190" s="17" t="s">
        <v>525</v>
      </c>
      <c r="K190" s="20">
        <f>IF(FluxoCaixa101315141921[[#This Row],[Movimento ]]="Saldo Inicial",FluxoCaixa101315141921[[#This Row],[R$ (Valores)]],K189+FluxoCaixa101315141921[[#This Row],[Valores Receitas / Despesas]])</f>
        <v>3305810.2700000014</v>
      </c>
      <c r="L190" s="20">
        <f>IF(FluxoCaixa101315141921[[#This Row],[Entrada / Saída]]="Saída",FluxoCaixa101315141921[[#This Row],[R$ (Valores)]]*-1,FluxoCaixa101315141921[[#This Row],[R$ (Valores)]])</f>
        <v>0</v>
      </c>
    </row>
    <row r="191" spans="2:12">
      <c r="B191" s="48"/>
      <c r="C191" s="48"/>
      <c r="D191" s="16"/>
      <c r="E191" s="48"/>
      <c r="F191" s="17"/>
      <c r="G191" s="17"/>
      <c r="H191" s="17"/>
      <c r="I191" s="21"/>
      <c r="J191" s="17" t="s">
        <v>525</v>
      </c>
      <c r="K191" s="20">
        <f>IF(FluxoCaixa101315141921[[#This Row],[Movimento ]]="Saldo Inicial",FluxoCaixa101315141921[[#This Row],[R$ (Valores)]],K190+FluxoCaixa101315141921[[#This Row],[Valores Receitas / Despesas]])</f>
        <v>3305810.2700000014</v>
      </c>
      <c r="L191" s="20">
        <f>IF(FluxoCaixa101315141921[[#This Row],[Entrada / Saída]]="Saída",FluxoCaixa101315141921[[#This Row],[R$ (Valores)]]*-1,FluxoCaixa101315141921[[#This Row],[R$ (Valores)]])</f>
        <v>0</v>
      </c>
    </row>
    <row r="192" spans="2:12">
      <c r="B192" s="48"/>
      <c r="C192" s="48"/>
      <c r="D192" s="16"/>
      <c r="E192" s="48"/>
      <c r="F192" s="17"/>
      <c r="G192" s="17"/>
      <c r="H192" s="17"/>
      <c r="I192" s="21"/>
      <c r="J192" s="17" t="s">
        <v>525</v>
      </c>
      <c r="K192" s="20">
        <f>IF(FluxoCaixa101315141921[[#This Row],[Movimento ]]="Saldo Inicial",FluxoCaixa101315141921[[#This Row],[R$ (Valores)]],K191+FluxoCaixa101315141921[[#This Row],[Valores Receitas / Despesas]])</f>
        <v>3305810.2700000014</v>
      </c>
      <c r="L192" s="20">
        <f>IF(FluxoCaixa101315141921[[#This Row],[Entrada / Saída]]="Saída",FluxoCaixa101315141921[[#This Row],[R$ (Valores)]]*-1,FluxoCaixa101315141921[[#This Row],[R$ (Valores)]])</f>
        <v>0</v>
      </c>
    </row>
    <row r="193" spans="2:12">
      <c r="B193" s="48"/>
      <c r="C193" s="48"/>
      <c r="D193" s="16"/>
      <c r="E193" s="48"/>
      <c r="F193" s="17"/>
      <c r="G193" s="17"/>
      <c r="H193" s="17"/>
      <c r="I193" s="21"/>
      <c r="J193" s="17" t="s">
        <v>525</v>
      </c>
      <c r="K193" s="20">
        <f>IF(FluxoCaixa101315141921[[#This Row],[Movimento ]]="Saldo Inicial",FluxoCaixa101315141921[[#This Row],[R$ (Valores)]],K192+FluxoCaixa101315141921[[#This Row],[Valores Receitas / Despesas]])</f>
        <v>3305810.2700000014</v>
      </c>
      <c r="L193" s="20">
        <f>IF(FluxoCaixa101315141921[[#This Row],[Entrada / Saída]]="Saída",FluxoCaixa101315141921[[#This Row],[R$ (Valores)]]*-1,FluxoCaixa101315141921[[#This Row],[R$ (Valores)]])</f>
        <v>0</v>
      </c>
    </row>
    <row r="194" spans="2:12">
      <c r="B194" s="48"/>
      <c r="C194" s="48"/>
      <c r="D194" s="16"/>
      <c r="E194" s="48"/>
      <c r="F194" s="17"/>
      <c r="G194" s="17"/>
      <c r="H194" s="17"/>
      <c r="I194" s="21"/>
      <c r="J194" s="17" t="s">
        <v>525</v>
      </c>
      <c r="K194" s="20">
        <f>IF(FluxoCaixa101315141921[[#This Row],[Movimento ]]="Saldo Inicial",FluxoCaixa101315141921[[#This Row],[R$ (Valores)]],K193+FluxoCaixa101315141921[[#This Row],[Valores Receitas / Despesas]])</f>
        <v>3305810.2700000014</v>
      </c>
      <c r="L194" s="20">
        <f>IF(FluxoCaixa101315141921[[#This Row],[Entrada / Saída]]="Saída",FluxoCaixa101315141921[[#This Row],[R$ (Valores)]]*-1,FluxoCaixa101315141921[[#This Row],[R$ (Valores)]])</f>
        <v>0</v>
      </c>
    </row>
    <row r="195" spans="2:12">
      <c r="B195" s="48"/>
      <c r="C195" s="48"/>
      <c r="D195" s="16"/>
      <c r="E195" s="48"/>
      <c r="F195" s="17"/>
      <c r="G195" s="17"/>
      <c r="H195" s="17"/>
      <c r="I195" s="21"/>
      <c r="J195" s="17" t="s">
        <v>525</v>
      </c>
      <c r="K195" s="20">
        <f>IF(FluxoCaixa101315141921[[#This Row],[Movimento ]]="Saldo Inicial",FluxoCaixa101315141921[[#This Row],[R$ (Valores)]],K194+FluxoCaixa101315141921[[#This Row],[Valores Receitas / Despesas]])</f>
        <v>3305810.2700000014</v>
      </c>
      <c r="L195" s="20">
        <f>IF(FluxoCaixa101315141921[[#This Row],[Entrada / Saída]]="Saída",FluxoCaixa101315141921[[#This Row],[R$ (Valores)]]*-1,FluxoCaixa101315141921[[#This Row],[R$ (Valores)]])</f>
        <v>0</v>
      </c>
    </row>
    <row r="196" spans="2:12">
      <c r="B196" s="48"/>
      <c r="C196" s="48"/>
      <c r="D196" s="16"/>
      <c r="E196" s="48"/>
      <c r="F196" s="17"/>
      <c r="G196" s="17"/>
      <c r="H196" s="17"/>
      <c r="I196" s="21"/>
      <c r="J196" s="17" t="s">
        <v>525</v>
      </c>
      <c r="K196" s="20">
        <f>IF(FluxoCaixa101315141921[[#This Row],[Movimento ]]="Saldo Inicial",FluxoCaixa101315141921[[#This Row],[R$ (Valores)]],K195+FluxoCaixa101315141921[[#This Row],[Valores Receitas / Despesas]])</f>
        <v>3305810.2700000014</v>
      </c>
      <c r="L196" s="20">
        <f>IF(FluxoCaixa101315141921[[#This Row],[Entrada / Saída]]="Saída",FluxoCaixa101315141921[[#This Row],[R$ (Valores)]]*-1,FluxoCaixa101315141921[[#This Row],[R$ (Valores)]])</f>
        <v>0</v>
      </c>
    </row>
    <row r="197" spans="2:12">
      <c r="B197" s="48"/>
      <c r="C197" s="48"/>
      <c r="D197" s="16"/>
      <c r="E197" s="48"/>
      <c r="F197" s="17"/>
      <c r="G197" s="17"/>
      <c r="H197" s="17"/>
      <c r="I197" s="21"/>
      <c r="J197" s="17" t="s">
        <v>525</v>
      </c>
      <c r="K197" s="20">
        <f>IF(FluxoCaixa101315141921[[#This Row],[Movimento ]]="Saldo Inicial",FluxoCaixa101315141921[[#This Row],[R$ (Valores)]],K196+FluxoCaixa101315141921[[#This Row],[Valores Receitas / Despesas]])</f>
        <v>3305810.2700000014</v>
      </c>
      <c r="L197" s="20">
        <f>IF(FluxoCaixa101315141921[[#This Row],[Entrada / Saída]]="Saída",FluxoCaixa101315141921[[#This Row],[R$ (Valores)]]*-1,FluxoCaixa101315141921[[#This Row],[R$ (Valores)]])</f>
        <v>0</v>
      </c>
    </row>
    <row r="198" spans="2:12">
      <c r="B198" s="48"/>
      <c r="C198" s="48"/>
      <c r="D198" s="16"/>
      <c r="E198" s="48"/>
      <c r="F198" s="17"/>
      <c r="G198" s="17"/>
      <c r="H198" s="17"/>
      <c r="I198" s="21"/>
      <c r="J198" s="17" t="s">
        <v>525</v>
      </c>
      <c r="K198" s="20">
        <f>IF(FluxoCaixa101315141921[[#This Row],[Movimento ]]="Saldo Inicial",FluxoCaixa101315141921[[#This Row],[R$ (Valores)]],K197+FluxoCaixa101315141921[[#This Row],[Valores Receitas / Despesas]])</f>
        <v>3305810.2700000014</v>
      </c>
      <c r="L198" s="20">
        <f>IF(FluxoCaixa101315141921[[#This Row],[Entrada / Saída]]="Saída",FluxoCaixa101315141921[[#This Row],[R$ (Valores)]]*-1,FluxoCaixa101315141921[[#This Row],[R$ (Valores)]])</f>
        <v>0</v>
      </c>
    </row>
    <row r="199" spans="2:12">
      <c r="B199" s="48"/>
      <c r="C199" s="48"/>
      <c r="D199" s="16"/>
      <c r="E199" s="48"/>
      <c r="F199" s="17"/>
      <c r="G199" s="17"/>
      <c r="H199" s="17"/>
      <c r="I199" s="21"/>
      <c r="J199" s="17" t="s">
        <v>525</v>
      </c>
      <c r="K199" s="20">
        <f>IF(FluxoCaixa101315141921[[#This Row],[Movimento ]]="Saldo Inicial",FluxoCaixa101315141921[[#This Row],[R$ (Valores)]],K198+FluxoCaixa101315141921[[#This Row],[Valores Receitas / Despesas]])</f>
        <v>3305810.2700000014</v>
      </c>
      <c r="L199" s="20">
        <f>IF(FluxoCaixa101315141921[[#This Row],[Entrada / Saída]]="Saída",FluxoCaixa101315141921[[#This Row],[R$ (Valores)]]*-1,FluxoCaixa101315141921[[#This Row],[R$ (Valores)]])</f>
        <v>0</v>
      </c>
    </row>
    <row r="200" spans="2:12">
      <c r="B200" s="48"/>
      <c r="C200" s="48"/>
      <c r="D200" s="16"/>
      <c r="E200" s="48"/>
      <c r="F200" s="17"/>
      <c r="G200" s="17"/>
      <c r="H200" s="17"/>
      <c r="I200" s="21"/>
      <c r="J200" s="17" t="s">
        <v>525</v>
      </c>
      <c r="K200" s="20">
        <f>IF(FluxoCaixa101315141921[[#This Row],[Movimento ]]="Saldo Inicial",FluxoCaixa101315141921[[#This Row],[R$ (Valores)]],K199+FluxoCaixa101315141921[[#This Row],[Valores Receitas / Despesas]])</f>
        <v>3305810.2700000014</v>
      </c>
      <c r="L200" s="20">
        <f>IF(FluxoCaixa101315141921[[#This Row],[Entrada / Saída]]="Saída",FluxoCaixa101315141921[[#This Row],[R$ (Valores)]]*-1,FluxoCaixa101315141921[[#This Row],[R$ (Valores)]])</f>
        <v>0</v>
      </c>
    </row>
    <row r="201" spans="2:12">
      <c r="B201" s="48"/>
      <c r="C201" s="48"/>
      <c r="D201" s="16"/>
      <c r="E201" s="48"/>
      <c r="F201" s="17"/>
      <c r="G201" s="17"/>
      <c r="H201" s="17"/>
      <c r="I201" s="21"/>
      <c r="J201" s="17" t="s">
        <v>525</v>
      </c>
      <c r="K201" s="20">
        <f>IF(FluxoCaixa101315141921[[#This Row],[Movimento ]]="Saldo Inicial",FluxoCaixa101315141921[[#This Row],[R$ (Valores)]],K200+FluxoCaixa101315141921[[#This Row],[Valores Receitas / Despesas]])</f>
        <v>3305810.2700000014</v>
      </c>
      <c r="L201" s="20">
        <f>IF(FluxoCaixa101315141921[[#This Row],[Entrada / Saída]]="Saída",FluxoCaixa101315141921[[#This Row],[R$ (Valores)]]*-1,FluxoCaixa101315141921[[#This Row],[R$ (Valores)]])</f>
        <v>0</v>
      </c>
    </row>
    <row r="202" spans="2:12">
      <c r="B202" s="48"/>
      <c r="C202" s="48"/>
      <c r="D202" s="16"/>
      <c r="E202" s="48"/>
      <c r="F202" s="17"/>
      <c r="G202" s="17"/>
      <c r="H202" s="17"/>
      <c r="I202" s="21"/>
      <c r="J202" s="17" t="s">
        <v>525</v>
      </c>
      <c r="K202" s="20">
        <f>IF(FluxoCaixa101315141921[[#This Row],[Movimento ]]="Saldo Inicial",FluxoCaixa101315141921[[#This Row],[R$ (Valores)]],K201+FluxoCaixa101315141921[[#This Row],[Valores Receitas / Despesas]])</f>
        <v>3305810.2700000014</v>
      </c>
      <c r="L202" s="20">
        <f>IF(FluxoCaixa101315141921[[#This Row],[Entrada / Saída]]="Saída",FluxoCaixa101315141921[[#This Row],[R$ (Valores)]]*-1,FluxoCaixa101315141921[[#This Row],[R$ (Valores)]])</f>
        <v>0</v>
      </c>
    </row>
    <row r="203" spans="2:12">
      <c r="B203" s="48"/>
      <c r="C203" s="48"/>
      <c r="D203" s="16"/>
      <c r="E203" s="48"/>
      <c r="F203" s="17"/>
      <c r="G203" s="17"/>
      <c r="H203" s="17"/>
      <c r="I203" s="21"/>
      <c r="J203" s="17" t="s">
        <v>525</v>
      </c>
      <c r="K203" s="20">
        <f>IF(FluxoCaixa101315141921[[#This Row],[Movimento ]]="Saldo Inicial",FluxoCaixa101315141921[[#This Row],[R$ (Valores)]],K202+FluxoCaixa101315141921[[#This Row],[Valores Receitas / Despesas]])</f>
        <v>3305810.2700000014</v>
      </c>
      <c r="L203" s="20">
        <f>IF(FluxoCaixa101315141921[[#This Row],[Entrada / Saída]]="Saída",FluxoCaixa101315141921[[#This Row],[R$ (Valores)]]*-1,FluxoCaixa101315141921[[#This Row],[R$ (Valores)]])</f>
        <v>0</v>
      </c>
    </row>
    <row r="204" spans="2:12">
      <c r="B204" s="48"/>
      <c r="C204" s="48"/>
      <c r="D204" s="16"/>
      <c r="E204" s="48"/>
      <c r="F204" s="17"/>
      <c r="G204" s="17"/>
      <c r="H204" s="17"/>
      <c r="I204" s="21"/>
      <c r="J204" s="17" t="s">
        <v>525</v>
      </c>
      <c r="K204" s="20">
        <f>IF(FluxoCaixa101315141921[[#This Row],[Movimento ]]="Saldo Inicial",FluxoCaixa101315141921[[#This Row],[R$ (Valores)]],K203+FluxoCaixa101315141921[[#This Row],[Valores Receitas / Despesas]])</f>
        <v>3305810.2700000014</v>
      </c>
      <c r="L204" s="20">
        <f>IF(FluxoCaixa101315141921[[#This Row],[Entrada / Saída]]="Saída",FluxoCaixa101315141921[[#This Row],[R$ (Valores)]]*-1,FluxoCaixa101315141921[[#This Row],[R$ (Valores)]])</f>
        <v>0</v>
      </c>
    </row>
    <row r="205" spans="2:12">
      <c r="B205" s="48"/>
      <c r="C205" s="48"/>
      <c r="D205" s="16"/>
      <c r="E205" s="48"/>
      <c r="F205" s="17"/>
      <c r="G205" s="17"/>
      <c r="H205" s="17"/>
      <c r="I205" s="21"/>
      <c r="J205" s="17" t="s">
        <v>525</v>
      </c>
      <c r="K205" s="20">
        <f>IF(FluxoCaixa101315141921[[#This Row],[Movimento ]]="Saldo Inicial",FluxoCaixa101315141921[[#This Row],[R$ (Valores)]],K204+FluxoCaixa101315141921[[#This Row],[Valores Receitas / Despesas]])</f>
        <v>3305810.2700000014</v>
      </c>
      <c r="L205" s="20">
        <f>IF(FluxoCaixa101315141921[[#This Row],[Entrada / Saída]]="Saída",FluxoCaixa101315141921[[#This Row],[R$ (Valores)]]*-1,FluxoCaixa101315141921[[#This Row],[R$ (Valores)]])</f>
        <v>0</v>
      </c>
    </row>
    <row r="206" spans="2:12">
      <c r="B206" s="48"/>
      <c r="C206" s="48"/>
      <c r="D206" s="16"/>
      <c r="E206" s="48"/>
      <c r="F206" s="17"/>
      <c r="G206" s="17"/>
      <c r="H206" s="17"/>
      <c r="I206" s="21"/>
      <c r="J206" s="17" t="s">
        <v>525</v>
      </c>
      <c r="K206" s="20">
        <f>IF(FluxoCaixa101315141921[[#This Row],[Movimento ]]="Saldo Inicial",FluxoCaixa101315141921[[#This Row],[R$ (Valores)]],K205+FluxoCaixa101315141921[[#This Row],[Valores Receitas / Despesas]])</f>
        <v>3305810.2700000014</v>
      </c>
      <c r="L206" s="20">
        <f>IF(FluxoCaixa101315141921[[#This Row],[Entrada / Saída]]="Saída",FluxoCaixa101315141921[[#This Row],[R$ (Valores)]]*-1,FluxoCaixa101315141921[[#This Row],[R$ (Valores)]])</f>
        <v>0</v>
      </c>
    </row>
    <row r="207" spans="2:12">
      <c r="B207" s="48"/>
      <c r="C207" s="48"/>
      <c r="D207" s="16"/>
      <c r="E207" s="48"/>
      <c r="F207" s="17"/>
      <c r="G207" s="17"/>
      <c r="H207" s="17"/>
      <c r="I207" s="21"/>
      <c r="J207" s="17" t="s">
        <v>525</v>
      </c>
      <c r="K207" s="20">
        <f>IF(FluxoCaixa101315141921[[#This Row],[Movimento ]]="Saldo Inicial",FluxoCaixa101315141921[[#This Row],[R$ (Valores)]],K206+FluxoCaixa101315141921[[#This Row],[Valores Receitas / Despesas]])</f>
        <v>3305810.2700000014</v>
      </c>
      <c r="L207" s="20">
        <f>IF(FluxoCaixa101315141921[[#This Row],[Entrada / Saída]]="Saída",FluxoCaixa101315141921[[#This Row],[R$ (Valores)]]*-1,FluxoCaixa101315141921[[#This Row],[R$ (Valores)]])</f>
        <v>0</v>
      </c>
    </row>
    <row r="208" spans="2:12">
      <c r="B208" s="48"/>
      <c r="C208" s="48"/>
      <c r="D208" s="16"/>
      <c r="E208" s="48"/>
      <c r="F208" s="17"/>
      <c r="G208" s="17"/>
      <c r="H208" s="17"/>
      <c r="I208" s="21"/>
      <c r="J208" s="17" t="s">
        <v>525</v>
      </c>
      <c r="K208" s="20">
        <f>IF(FluxoCaixa101315141921[[#This Row],[Movimento ]]="Saldo Inicial",FluxoCaixa101315141921[[#This Row],[R$ (Valores)]],K207+FluxoCaixa101315141921[[#This Row],[Valores Receitas / Despesas]])</f>
        <v>3305810.2700000014</v>
      </c>
      <c r="L208" s="20">
        <f>IF(FluxoCaixa101315141921[[#This Row],[Entrada / Saída]]="Saída",FluxoCaixa101315141921[[#This Row],[R$ (Valores)]]*-1,FluxoCaixa101315141921[[#This Row],[R$ (Valores)]])</f>
        <v>0</v>
      </c>
    </row>
    <row r="209" spans="2:12">
      <c r="B209" s="48"/>
      <c r="C209" s="48"/>
      <c r="D209" s="16"/>
      <c r="E209" s="48"/>
      <c r="F209" s="17"/>
      <c r="G209" s="17"/>
      <c r="H209" s="17"/>
      <c r="I209" s="21"/>
      <c r="J209" s="17" t="s">
        <v>525</v>
      </c>
      <c r="K209" s="20">
        <f>IF(FluxoCaixa101315141921[[#This Row],[Movimento ]]="Saldo Inicial",FluxoCaixa101315141921[[#This Row],[R$ (Valores)]],K208+FluxoCaixa101315141921[[#This Row],[Valores Receitas / Despesas]])</f>
        <v>3305810.2700000014</v>
      </c>
      <c r="L209" s="20">
        <f>IF(FluxoCaixa101315141921[[#This Row],[Entrada / Saída]]="Saída",FluxoCaixa101315141921[[#This Row],[R$ (Valores)]]*-1,FluxoCaixa101315141921[[#This Row],[R$ (Valores)]])</f>
        <v>0</v>
      </c>
    </row>
    <row r="210" spans="2:12">
      <c r="B210" s="48"/>
      <c r="C210" s="48"/>
      <c r="D210" s="16"/>
      <c r="E210" s="48"/>
      <c r="F210" s="17"/>
      <c r="G210" s="17"/>
      <c r="H210" s="17"/>
      <c r="I210" s="21"/>
      <c r="J210" s="17" t="s">
        <v>525</v>
      </c>
      <c r="K210" s="20">
        <f>IF(FluxoCaixa101315141921[[#This Row],[Movimento ]]="Saldo Inicial",FluxoCaixa101315141921[[#This Row],[R$ (Valores)]],K209+FluxoCaixa101315141921[[#This Row],[Valores Receitas / Despesas]])</f>
        <v>3305810.2700000014</v>
      </c>
      <c r="L210" s="20">
        <f>IF(FluxoCaixa101315141921[[#This Row],[Entrada / Saída]]="Saída",FluxoCaixa101315141921[[#This Row],[R$ (Valores)]]*-1,FluxoCaixa101315141921[[#This Row],[R$ (Valores)]])</f>
        <v>0</v>
      </c>
    </row>
    <row r="211" spans="2:12">
      <c r="B211" s="48"/>
      <c r="C211" s="48"/>
      <c r="D211" s="16"/>
      <c r="E211" s="48"/>
      <c r="F211" s="17"/>
      <c r="G211" s="17"/>
      <c r="H211" s="17"/>
      <c r="I211" s="21"/>
      <c r="J211" s="17" t="s">
        <v>525</v>
      </c>
      <c r="K211" s="20">
        <f>IF(FluxoCaixa101315141921[[#This Row],[Movimento ]]="Saldo Inicial",FluxoCaixa101315141921[[#This Row],[R$ (Valores)]],K210+FluxoCaixa101315141921[[#This Row],[Valores Receitas / Despesas]])</f>
        <v>3305810.2700000014</v>
      </c>
      <c r="L211" s="20">
        <f>IF(FluxoCaixa101315141921[[#This Row],[Entrada / Saída]]="Saída",FluxoCaixa101315141921[[#This Row],[R$ (Valores)]]*-1,FluxoCaixa101315141921[[#This Row],[R$ (Valores)]])</f>
        <v>0</v>
      </c>
    </row>
    <row r="212" spans="2:12">
      <c r="B212" s="48"/>
      <c r="C212" s="48"/>
      <c r="D212" s="16"/>
      <c r="E212" s="48"/>
      <c r="F212" s="17"/>
      <c r="G212" s="17"/>
      <c r="H212" s="17"/>
      <c r="I212" s="21"/>
      <c r="J212" s="17" t="s">
        <v>525</v>
      </c>
      <c r="K212" s="20">
        <f>IF(FluxoCaixa101315141921[[#This Row],[Movimento ]]="Saldo Inicial",FluxoCaixa101315141921[[#This Row],[R$ (Valores)]],K211+FluxoCaixa101315141921[[#This Row],[Valores Receitas / Despesas]])</f>
        <v>3305810.2700000014</v>
      </c>
      <c r="L212" s="20">
        <f>IF(FluxoCaixa101315141921[[#This Row],[Entrada / Saída]]="Saída",FluxoCaixa101315141921[[#This Row],[R$ (Valores)]]*-1,FluxoCaixa101315141921[[#This Row],[R$ (Valores)]])</f>
        <v>0</v>
      </c>
    </row>
    <row r="213" spans="2:12">
      <c r="B213" s="48"/>
      <c r="C213" s="48"/>
      <c r="D213" s="16"/>
      <c r="E213" s="48"/>
      <c r="F213" s="17"/>
      <c r="G213" s="17"/>
      <c r="H213" s="17"/>
      <c r="I213" s="21"/>
      <c r="J213" s="17" t="s">
        <v>525</v>
      </c>
      <c r="K213" s="20">
        <f>IF(FluxoCaixa101315141921[[#This Row],[Movimento ]]="Saldo Inicial",FluxoCaixa101315141921[[#This Row],[R$ (Valores)]],K212+FluxoCaixa101315141921[[#This Row],[Valores Receitas / Despesas]])</f>
        <v>3305810.2700000014</v>
      </c>
      <c r="L213" s="20">
        <f>IF(FluxoCaixa101315141921[[#This Row],[Entrada / Saída]]="Saída",FluxoCaixa101315141921[[#This Row],[R$ (Valores)]]*-1,FluxoCaixa101315141921[[#This Row],[R$ (Valores)]])</f>
        <v>0</v>
      </c>
    </row>
    <row r="214" spans="2:12">
      <c r="B214" s="48"/>
      <c r="C214" s="48"/>
      <c r="D214" s="16"/>
      <c r="E214" s="48"/>
      <c r="F214" s="17"/>
      <c r="G214" s="17"/>
      <c r="H214" s="17"/>
      <c r="I214" s="21"/>
      <c r="J214" s="17" t="s">
        <v>525</v>
      </c>
      <c r="K214" s="20">
        <f>IF(FluxoCaixa101315141921[[#This Row],[Movimento ]]="Saldo Inicial",FluxoCaixa101315141921[[#This Row],[R$ (Valores)]],K213+FluxoCaixa101315141921[[#This Row],[Valores Receitas / Despesas]])</f>
        <v>3305810.2700000014</v>
      </c>
      <c r="L214" s="20">
        <f>IF(FluxoCaixa101315141921[[#This Row],[Entrada / Saída]]="Saída",FluxoCaixa101315141921[[#This Row],[R$ (Valores)]]*-1,FluxoCaixa101315141921[[#This Row],[R$ (Valores)]])</f>
        <v>0</v>
      </c>
    </row>
    <row r="215" spans="2:12">
      <c r="B215" s="48"/>
      <c r="C215" s="48"/>
      <c r="D215" s="16"/>
      <c r="E215" s="48"/>
      <c r="F215" s="17"/>
      <c r="G215" s="17"/>
      <c r="H215" s="17"/>
      <c r="I215" s="21"/>
      <c r="J215" s="17" t="s">
        <v>525</v>
      </c>
      <c r="K215" s="20">
        <f>IF(FluxoCaixa101315141921[[#This Row],[Movimento ]]="Saldo Inicial",FluxoCaixa101315141921[[#This Row],[R$ (Valores)]],K214+FluxoCaixa101315141921[[#This Row],[Valores Receitas / Despesas]])</f>
        <v>3305810.2700000014</v>
      </c>
      <c r="L215" s="20">
        <f>IF(FluxoCaixa101315141921[[#This Row],[Entrada / Saída]]="Saída",FluxoCaixa101315141921[[#This Row],[R$ (Valores)]]*-1,FluxoCaixa101315141921[[#This Row],[R$ (Valores)]])</f>
        <v>0</v>
      </c>
    </row>
    <row r="216" spans="2:12">
      <c r="B216" s="48"/>
      <c r="C216" s="48"/>
      <c r="D216" s="16"/>
      <c r="E216" s="48"/>
      <c r="F216" s="17"/>
      <c r="G216" s="17"/>
      <c r="H216" s="17"/>
      <c r="I216" s="21"/>
      <c r="J216" s="17" t="s">
        <v>525</v>
      </c>
      <c r="K216" s="20">
        <f>IF(FluxoCaixa101315141921[[#This Row],[Movimento ]]="Saldo Inicial",FluxoCaixa101315141921[[#This Row],[R$ (Valores)]],K215+FluxoCaixa101315141921[[#This Row],[Valores Receitas / Despesas]])</f>
        <v>3305810.2700000014</v>
      </c>
      <c r="L216" s="20">
        <f>IF(FluxoCaixa101315141921[[#This Row],[Entrada / Saída]]="Saída",FluxoCaixa101315141921[[#This Row],[R$ (Valores)]]*-1,FluxoCaixa101315141921[[#This Row],[R$ (Valores)]])</f>
        <v>0</v>
      </c>
    </row>
    <row r="217" spans="2:12">
      <c r="B217" s="48"/>
      <c r="C217" s="48"/>
      <c r="D217" s="16"/>
      <c r="E217" s="48"/>
      <c r="F217" s="17"/>
      <c r="G217" s="17"/>
      <c r="H217" s="17"/>
      <c r="I217" s="29"/>
      <c r="J217" s="17" t="s">
        <v>525</v>
      </c>
      <c r="K217" s="20">
        <f>IF(FluxoCaixa101315141921[[#This Row],[Movimento ]]="Saldo Inicial",FluxoCaixa101315141921[[#This Row],[R$ (Valores)]],K216+FluxoCaixa101315141921[[#This Row],[Valores Receitas / Despesas]])</f>
        <v>3305810.2700000014</v>
      </c>
      <c r="L217" s="20">
        <f>IF(FluxoCaixa101315141921[[#This Row],[Entrada / Saída]]="Saída",FluxoCaixa101315141921[[#This Row],[R$ (Valores)]]*-1,FluxoCaixa101315141921[[#This Row],[R$ (Valores)]])</f>
        <v>0</v>
      </c>
    </row>
    <row r="218" spans="2:12">
      <c r="B218" s="48"/>
      <c r="C218" s="48"/>
      <c r="D218" s="16"/>
      <c r="E218" s="48"/>
      <c r="F218" s="17"/>
      <c r="G218" s="17"/>
      <c r="H218" s="17"/>
      <c r="I218" s="21"/>
      <c r="J218" s="17" t="s">
        <v>525</v>
      </c>
      <c r="K218" s="20">
        <f>IF(FluxoCaixa101315141921[[#This Row],[Movimento ]]="Saldo Inicial",FluxoCaixa101315141921[[#This Row],[R$ (Valores)]],K217+FluxoCaixa101315141921[[#This Row],[Valores Receitas / Despesas]])</f>
        <v>3305810.2700000014</v>
      </c>
      <c r="L218" s="20">
        <f>IF(FluxoCaixa101315141921[[#This Row],[Entrada / Saída]]="Saída",FluxoCaixa101315141921[[#This Row],[R$ (Valores)]]*-1,FluxoCaixa101315141921[[#This Row],[R$ (Valores)]])</f>
        <v>0</v>
      </c>
    </row>
    <row r="219" spans="2:12">
      <c r="B219" s="48"/>
      <c r="C219" s="48"/>
      <c r="D219" s="16"/>
      <c r="E219" s="48"/>
      <c r="F219" s="17"/>
      <c r="G219" s="17"/>
      <c r="H219" s="17"/>
      <c r="I219" s="21"/>
      <c r="J219" s="17" t="s">
        <v>525</v>
      </c>
      <c r="K219" s="20">
        <f>IF(FluxoCaixa101315141921[[#This Row],[Movimento ]]="Saldo Inicial",FluxoCaixa101315141921[[#This Row],[R$ (Valores)]],K218+FluxoCaixa101315141921[[#This Row],[Valores Receitas / Despesas]])</f>
        <v>3305810.2700000014</v>
      </c>
      <c r="L219" s="20">
        <f>IF(FluxoCaixa101315141921[[#This Row],[Entrada / Saída]]="Saída",FluxoCaixa101315141921[[#This Row],[R$ (Valores)]]*-1,FluxoCaixa101315141921[[#This Row],[R$ (Valores)]])</f>
        <v>0</v>
      </c>
    </row>
    <row r="220" spans="2:12">
      <c r="B220" s="48"/>
      <c r="C220" s="48"/>
      <c r="D220" s="16"/>
      <c r="E220" s="48"/>
      <c r="F220" s="17"/>
      <c r="G220" s="17"/>
      <c r="H220" s="17"/>
      <c r="I220" s="21"/>
      <c r="J220" s="17" t="s">
        <v>525</v>
      </c>
      <c r="K220" s="20">
        <f>IF(FluxoCaixa101315141921[[#This Row],[Movimento ]]="Saldo Inicial",FluxoCaixa101315141921[[#This Row],[R$ (Valores)]],K219+FluxoCaixa101315141921[[#This Row],[Valores Receitas / Despesas]])</f>
        <v>3305810.2700000014</v>
      </c>
      <c r="L220" s="20">
        <f>IF(FluxoCaixa101315141921[[#This Row],[Entrada / Saída]]="Saída",FluxoCaixa101315141921[[#This Row],[R$ (Valores)]]*-1,FluxoCaixa101315141921[[#This Row],[R$ (Valores)]])</f>
        <v>0</v>
      </c>
    </row>
    <row r="221" spans="2:12">
      <c r="B221" s="48"/>
      <c r="C221" s="48"/>
      <c r="D221" s="16"/>
      <c r="E221" s="48"/>
      <c r="F221" s="17"/>
      <c r="G221" s="17"/>
      <c r="H221" s="17"/>
      <c r="I221" s="21"/>
      <c r="J221" s="17" t="s">
        <v>525</v>
      </c>
      <c r="K221" s="20">
        <f>IF(FluxoCaixa101315141921[[#This Row],[Movimento ]]="Saldo Inicial",FluxoCaixa101315141921[[#This Row],[R$ (Valores)]],K220+FluxoCaixa101315141921[[#This Row],[Valores Receitas / Despesas]])</f>
        <v>3305810.2700000014</v>
      </c>
      <c r="L221" s="20">
        <f>IF(FluxoCaixa101315141921[[#This Row],[Entrada / Saída]]="Saída",FluxoCaixa101315141921[[#This Row],[R$ (Valores)]]*-1,FluxoCaixa101315141921[[#This Row],[R$ (Valores)]])</f>
        <v>0</v>
      </c>
    </row>
    <row r="222" spans="2:12">
      <c r="B222" s="48"/>
      <c r="C222" s="48"/>
      <c r="D222" s="16"/>
      <c r="E222" s="48"/>
      <c r="F222" s="17"/>
      <c r="G222" s="17"/>
      <c r="H222" s="17"/>
      <c r="I222" s="21"/>
      <c r="J222" s="17" t="s">
        <v>525</v>
      </c>
      <c r="K222" s="20">
        <f>IF(FluxoCaixa101315141921[[#This Row],[Movimento ]]="Saldo Inicial",FluxoCaixa101315141921[[#This Row],[R$ (Valores)]],K221+FluxoCaixa101315141921[[#This Row],[Valores Receitas / Despesas]])</f>
        <v>3305810.2700000014</v>
      </c>
      <c r="L222" s="20">
        <f>IF(FluxoCaixa101315141921[[#This Row],[Entrada / Saída]]="Saída",FluxoCaixa101315141921[[#This Row],[R$ (Valores)]]*-1,FluxoCaixa101315141921[[#This Row],[R$ (Valores)]])</f>
        <v>0</v>
      </c>
    </row>
    <row r="223" spans="2:12">
      <c r="B223" s="48"/>
      <c r="C223" s="48"/>
      <c r="D223" s="16"/>
      <c r="E223" s="48"/>
      <c r="F223" s="17"/>
      <c r="G223" s="17"/>
      <c r="H223" s="17"/>
      <c r="I223" s="21"/>
      <c r="J223" s="17" t="s">
        <v>525</v>
      </c>
      <c r="K223" s="20">
        <f>IF(FluxoCaixa101315141921[[#This Row],[Movimento ]]="Saldo Inicial",FluxoCaixa101315141921[[#This Row],[R$ (Valores)]],K222+FluxoCaixa101315141921[[#This Row],[Valores Receitas / Despesas]])</f>
        <v>3305810.2700000014</v>
      </c>
      <c r="L223" s="20">
        <f>IF(FluxoCaixa101315141921[[#This Row],[Entrada / Saída]]="Saída",FluxoCaixa101315141921[[#This Row],[R$ (Valores)]]*-1,FluxoCaixa101315141921[[#This Row],[R$ (Valores)]])</f>
        <v>0</v>
      </c>
    </row>
    <row r="224" spans="2:12">
      <c r="B224" s="48"/>
      <c r="C224" s="48"/>
      <c r="D224" s="16"/>
      <c r="E224" s="48"/>
      <c r="F224" s="17"/>
      <c r="G224" s="17"/>
      <c r="H224" s="17"/>
      <c r="I224" s="21"/>
      <c r="J224" s="17" t="s">
        <v>525</v>
      </c>
      <c r="K224" s="20">
        <f>IF(FluxoCaixa101315141921[[#This Row],[Movimento ]]="Saldo Inicial",FluxoCaixa101315141921[[#This Row],[R$ (Valores)]],K223+FluxoCaixa101315141921[[#This Row],[Valores Receitas / Despesas]])</f>
        <v>3305810.2700000014</v>
      </c>
      <c r="L224" s="20">
        <f>IF(FluxoCaixa101315141921[[#This Row],[Entrada / Saída]]="Saída",FluxoCaixa101315141921[[#This Row],[R$ (Valores)]]*-1,FluxoCaixa101315141921[[#This Row],[R$ (Valores)]])</f>
        <v>0</v>
      </c>
    </row>
    <row r="225" spans="2:12">
      <c r="B225" s="48"/>
      <c r="C225" s="48"/>
      <c r="D225" s="16"/>
      <c r="E225" s="48"/>
      <c r="F225" s="17"/>
      <c r="G225" s="17"/>
      <c r="H225" s="17"/>
      <c r="I225" s="21"/>
      <c r="J225" s="17" t="s">
        <v>525</v>
      </c>
      <c r="K225" s="20">
        <f>IF(FluxoCaixa101315141921[[#This Row],[Movimento ]]="Saldo Inicial",FluxoCaixa101315141921[[#This Row],[R$ (Valores)]],K224+FluxoCaixa101315141921[[#This Row],[Valores Receitas / Despesas]])</f>
        <v>3305810.2700000014</v>
      </c>
      <c r="L225" s="20">
        <f>IF(FluxoCaixa101315141921[[#This Row],[Entrada / Saída]]="Saída",FluxoCaixa101315141921[[#This Row],[R$ (Valores)]]*-1,FluxoCaixa101315141921[[#This Row],[R$ (Valores)]])</f>
        <v>0</v>
      </c>
    </row>
    <row r="226" spans="2:12">
      <c r="B226" s="48"/>
      <c r="C226" s="48"/>
      <c r="D226" s="16"/>
      <c r="E226" s="48"/>
      <c r="F226" s="17"/>
      <c r="G226" s="17"/>
      <c r="H226" s="17"/>
      <c r="I226" s="21"/>
      <c r="J226" s="17" t="s">
        <v>525</v>
      </c>
      <c r="K226" s="20">
        <f>IF(FluxoCaixa101315141921[[#This Row],[Movimento ]]="Saldo Inicial",FluxoCaixa101315141921[[#This Row],[R$ (Valores)]],K225+FluxoCaixa101315141921[[#This Row],[Valores Receitas / Despesas]])</f>
        <v>3305810.2700000014</v>
      </c>
      <c r="L226" s="20">
        <f>IF(FluxoCaixa101315141921[[#This Row],[Entrada / Saída]]="Saída",FluxoCaixa101315141921[[#This Row],[R$ (Valores)]]*-1,FluxoCaixa101315141921[[#This Row],[R$ (Valores)]])</f>
        <v>0</v>
      </c>
    </row>
    <row r="227" spans="2:12">
      <c r="B227" s="48"/>
      <c r="C227" s="48"/>
      <c r="D227" s="16"/>
      <c r="E227" s="48"/>
      <c r="F227" s="17"/>
      <c r="G227" s="17"/>
      <c r="H227" s="17"/>
      <c r="I227" s="21"/>
      <c r="J227" s="17" t="s">
        <v>525</v>
      </c>
      <c r="K227" s="20">
        <f>IF(FluxoCaixa101315141921[[#This Row],[Movimento ]]="Saldo Inicial",FluxoCaixa101315141921[[#This Row],[R$ (Valores)]],K226+FluxoCaixa101315141921[[#This Row],[Valores Receitas / Despesas]])</f>
        <v>3305810.2700000014</v>
      </c>
      <c r="L227" s="20">
        <f>IF(FluxoCaixa101315141921[[#This Row],[Entrada / Saída]]="Saída",FluxoCaixa101315141921[[#This Row],[R$ (Valores)]]*-1,FluxoCaixa101315141921[[#This Row],[R$ (Valores)]])</f>
        <v>0</v>
      </c>
    </row>
    <row r="228" spans="2:12">
      <c r="B228" s="48"/>
      <c r="C228" s="48"/>
      <c r="D228" s="16"/>
      <c r="E228" s="48"/>
      <c r="F228" s="17"/>
      <c r="G228" s="17"/>
      <c r="H228" s="17"/>
      <c r="I228" s="21"/>
      <c r="J228" s="17" t="s">
        <v>525</v>
      </c>
      <c r="K228" s="20">
        <f>IF(FluxoCaixa101315141921[[#This Row],[Movimento ]]="Saldo Inicial",FluxoCaixa101315141921[[#This Row],[R$ (Valores)]],K227+FluxoCaixa101315141921[[#This Row],[Valores Receitas / Despesas]])</f>
        <v>3305810.2700000014</v>
      </c>
      <c r="L228" s="20">
        <f>IF(FluxoCaixa101315141921[[#This Row],[Entrada / Saída]]="Saída",FluxoCaixa101315141921[[#This Row],[R$ (Valores)]]*-1,FluxoCaixa101315141921[[#This Row],[R$ (Valores)]])</f>
        <v>0</v>
      </c>
    </row>
    <row r="229" spans="2:12">
      <c r="B229" s="48"/>
      <c r="C229" s="48"/>
      <c r="D229" s="16"/>
      <c r="E229" s="48"/>
      <c r="F229" s="17"/>
      <c r="G229" s="17"/>
      <c r="H229" s="17"/>
      <c r="I229" s="21"/>
      <c r="J229" s="17" t="s">
        <v>525</v>
      </c>
      <c r="K229" s="20">
        <f>IF(FluxoCaixa101315141921[[#This Row],[Movimento ]]="Saldo Inicial",FluxoCaixa101315141921[[#This Row],[R$ (Valores)]],K228+FluxoCaixa101315141921[[#This Row],[Valores Receitas / Despesas]])</f>
        <v>3305810.2700000014</v>
      </c>
      <c r="L229" s="20">
        <f>IF(FluxoCaixa101315141921[[#This Row],[Entrada / Saída]]="Saída",FluxoCaixa101315141921[[#This Row],[R$ (Valores)]]*-1,FluxoCaixa101315141921[[#This Row],[R$ (Valores)]])</f>
        <v>0</v>
      </c>
    </row>
    <row r="230" spans="2:12">
      <c r="B230" s="48"/>
      <c r="C230" s="48"/>
      <c r="D230" s="16"/>
      <c r="E230" s="48"/>
      <c r="F230" s="17"/>
      <c r="G230" s="17"/>
      <c r="H230" s="17"/>
      <c r="I230" s="21"/>
      <c r="J230" s="17" t="s">
        <v>525</v>
      </c>
      <c r="K230" s="20">
        <f>IF(FluxoCaixa101315141921[[#This Row],[Movimento ]]="Saldo Inicial",FluxoCaixa101315141921[[#This Row],[R$ (Valores)]],K229+FluxoCaixa101315141921[[#This Row],[Valores Receitas / Despesas]])</f>
        <v>3305810.2700000014</v>
      </c>
      <c r="L230" s="20">
        <f>IF(FluxoCaixa101315141921[[#This Row],[Entrada / Saída]]="Saída",FluxoCaixa101315141921[[#This Row],[R$ (Valores)]]*-1,FluxoCaixa101315141921[[#This Row],[R$ (Valores)]])</f>
        <v>0</v>
      </c>
    </row>
    <row r="231" spans="2:12">
      <c r="B231" s="48"/>
      <c r="C231" s="48"/>
      <c r="D231" s="16"/>
      <c r="E231" s="48"/>
      <c r="F231" s="17"/>
      <c r="G231" s="17"/>
      <c r="H231" s="17"/>
      <c r="I231" s="21"/>
      <c r="J231" s="17" t="s">
        <v>525</v>
      </c>
      <c r="K231" s="20">
        <f>IF(FluxoCaixa101315141921[[#This Row],[Movimento ]]="Saldo Inicial",FluxoCaixa101315141921[[#This Row],[R$ (Valores)]],K230+FluxoCaixa101315141921[[#This Row],[Valores Receitas / Despesas]])</f>
        <v>3305810.2700000014</v>
      </c>
      <c r="L231" s="20">
        <f>IF(FluxoCaixa101315141921[[#This Row],[Entrada / Saída]]="Saída",FluxoCaixa101315141921[[#This Row],[R$ (Valores)]]*-1,FluxoCaixa101315141921[[#This Row],[R$ (Valores)]])</f>
        <v>0</v>
      </c>
    </row>
    <row r="232" spans="2:12">
      <c r="B232" s="48"/>
      <c r="C232" s="48"/>
      <c r="D232" s="16"/>
      <c r="E232" s="48"/>
      <c r="F232" s="17"/>
      <c r="G232" s="17"/>
      <c r="H232" s="17"/>
      <c r="I232" s="21"/>
      <c r="J232" s="17" t="s">
        <v>525</v>
      </c>
      <c r="K232" s="20">
        <f>IF(FluxoCaixa101315141921[[#This Row],[Movimento ]]="Saldo Inicial",FluxoCaixa101315141921[[#This Row],[R$ (Valores)]],K231+FluxoCaixa101315141921[[#This Row],[Valores Receitas / Despesas]])</f>
        <v>3305810.2700000014</v>
      </c>
      <c r="L232" s="20">
        <f>IF(FluxoCaixa101315141921[[#This Row],[Entrada / Saída]]="Saída",FluxoCaixa101315141921[[#This Row],[R$ (Valores)]]*-1,FluxoCaixa101315141921[[#This Row],[R$ (Valores)]])</f>
        <v>0</v>
      </c>
    </row>
    <row r="233" spans="2:12">
      <c r="B233" s="48"/>
      <c r="C233" s="48"/>
      <c r="D233" s="16"/>
      <c r="E233" s="48"/>
      <c r="F233" s="17"/>
      <c r="G233" s="17"/>
      <c r="H233" s="17"/>
      <c r="I233" s="21"/>
      <c r="J233" s="17" t="s">
        <v>525</v>
      </c>
      <c r="K233" s="20">
        <f>IF(FluxoCaixa101315141921[[#This Row],[Movimento ]]="Saldo Inicial",FluxoCaixa101315141921[[#This Row],[R$ (Valores)]],K232+FluxoCaixa101315141921[[#This Row],[Valores Receitas / Despesas]])</f>
        <v>3305810.2700000014</v>
      </c>
      <c r="L233" s="20">
        <f>IF(FluxoCaixa101315141921[[#This Row],[Entrada / Saída]]="Saída",FluxoCaixa101315141921[[#This Row],[R$ (Valores)]]*-1,FluxoCaixa101315141921[[#This Row],[R$ (Valores)]])</f>
        <v>0</v>
      </c>
    </row>
    <row r="234" spans="2:12">
      <c r="B234" s="48"/>
      <c r="C234" s="48"/>
      <c r="D234" s="16"/>
      <c r="E234" s="48"/>
      <c r="F234" s="17"/>
      <c r="G234" s="17"/>
      <c r="H234" s="17"/>
      <c r="I234" s="21"/>
      <c r="J234" s="17" t="s">
        <v>525</v>
      </c>
      <c r="K234" s="20">
        <f>IF(FluxoCaixa101315141921[[#This Row],[Movimento ]]="Saldo Inicial",FluxoCaixa101315141921[[#This Row],[R$ (Valores)]],K233+FluxoCaixa101315141921[[#This Row],[Valores Receitas / Despesas]])</f>
        <v>3305810.2700000014</v>
      </c>
      <c r="L234" s="20">
        <f>IF(FluxoCaixa101315141921[[#This Row],[Entrada / Saída]]="Saída",FluxoCaixa101315141921[[#This Row],[R$ (Valores)]]*-1,FluxoCaixa101315141921[[#This Row],[R$ (Valores)]])</f>
        <v>0</v>
      </c>
    </row>
    <row r="235" spans="2:12">
      <c r="B235" s="48"/>
      <c r="C235" s="48"/>
      <c r="D235" s="16"/>
      <c r="E235" s="48"/>
      <c r="F235" s="17"/>
      <c r="G235" s="17"/>
      <c r="H235" s="17"/>
      <c r="I235" s="21"/>
      <c r="J235" s="17" t="s">
        <v>525</v>
      </c>
      <c r="K235" s="20">
        <f>IF(FluxoCaixa101315141921[[#This Row],[Movimento ]]="Saldo Inicial",FluxoCaixa101315141921[[#This Row],[R$ (Valores)]],K234+FluxoCaixa101315141921[[#This Row],[Valores Receitas / Despesas]])</f>
        <v>3305810.2700000014</v>
      </c>
      <c r="L235" s="20">
        <f>IF(FluxoCaixa101315141921[[#This Row],[Entrada / Saída]]="Saída",FluxoCaixa101315141921[[#This Row],[R$ (Valores)]]*-1,FluxoCaixa101315141921[[#This Row],[R$ (Valores)]])</f>
        <v>0</v>
      </c>
    </row>
    <row r="236" spans="2:12">
      <c r="B236" s="48"/>
      <c r="C236" s="48"/>
      <c r="D236" s="16"/>
      <c r="E236" s="48"/>
      <c r="F236" s="17"/>
      <c r="G236" s="17"/>
      <c r="H236" s="17"/>
      <c r="I236" s="21"/>
      <c r="J236" s="17" t="s">
        <v>525</v>
      </c>
      <c r="K236" s="20">
        <f>IF(FluxoCaixa101315141921[[#This Row],[Movimento ]]="Saldo Inicial",FluxoCaixa101315141921[[#This Row],[R$ (Valores)]],K235+FluxoCaixa101315141921[[#This Row],[Valores Receitas / Despesas]])</f>
        <v>3305810.2700000014</v>
      </c>
      <c r="L236" s="20">
        <f>IF(FluxoCaixa101315141921[[#This Row],[Entrada / Saída]]="Saída",FluxoCaixa101315141921[[#This Row],[R$ (Valores)]]*-1,FluxoCaixa101315141921[[#This Row],[R$ (Valores)]])</f>
        <v>0</v>
      </c>
    </row>
    <row r="237" spans="2:12">
      <c r="B237" s="48"/>
      <c r="C237" s="48"/>
      <c r="D237" s="16"/>
      <c r="E237" s="48"/>
      <c r="F237" s="17"/>
      <c r="G237" s="17"/>
      <c r="H237" s="17"/>
      <c r="I237" s="21"/>
      <c r="J237" s="17" t="s">
        <v>525</v>
      </c>
      <c r="K237" s="20">
        <f>IF(FluxoCaixa101315141921[[#This Row],[Movimento ]]="Saldo Inicial",FluxoCaixa101315141921[[#This Row],[R$ (Valores)]],K236+FluxoCaixa101315141921[[#This Row],[Valores Receitas / Despesas]])</f>
        <v>3305810.2700000014</v>
      </c>
      <c r="L237" s="20">
        <f>IF(FluxoCaixa101315141921[[#This Row],[Entrada / Saída]]="Saída",FluxoCaixa101315141921[[#This Row],[R$ (Valores)]]*-1,FluxoCaixa101315141921[[#This Row],[R$ (Valores)]])</f>
        <v>0</v>
      </c>
    </row>
    <row r="238" spans="2:12">
      <c r="B238" s="48"/>
      <c r="C238" s="48"/>
      <c r="D238" s="16"/>
      <c r="E238" s="48"/>
      <c r="F238" s="17"/>
      <c r="G238" s="17"/>
      <c r="H238" s="17"/>
      <c r="I238" s="21"/>
      <c r="J238" s="17" t="s">
        <v>525</v>
      </c>
      <c r="K238" s="20">
        <f>IF(FluxoCaixa101315141921[[#This Row],[Movimento ]]="Saldo Inicial",FluxoCaixa101315141921[[#This Row],[R$ (Valores)]],K237+FluxoCaixa101315141921[[#This Row],[Valores Receitas / Despesas]])</f>
        <v>3305810.2700000014</v>
      </c>
      <c r="L238" s="20">
        <f>IF(FluxoCaixa101315141921[[#This Row],[Entrada / Saída]]="Saída",FluxoCaixa101315141921[[#This Row],[R$ (Valores)]]*-1,FluxoCaixa101315141921[[#This Row],[R$ (Valores)]])</f>
        <v>0</v>
      </c>
    </row>
    <row r="239" spans="2:12">
      <c r="B239" s="48"/>
      <c r="C239" s="48"/>
      <c r="D239" s="16"/>
      <c r="E239" s="48"/>
      <c r="F239" s="17"/>
      <c r="G239" s="17"/>
      <c r="H239" s="17"/>
      <c r="I239" s="21"/>
      <c r="J239" s="17" t="s">
        <v>525</v>
      </c>
      <c r="K239" s="20">
        <f>IF(FluxoCaixa101315141921[[#This Row],[Movimento ]]="Saldo Inicial",FluxoCaixa101315141921[[#This Row],[R$ (Valores)]],K238+FluxoCaixa101315141921[[#This Row],[Valores Receitas / Despesas]])</f>
        <v>3305810.2700000014</v>
      </c>
      <c r="L239" s="20">
        <f>IF(FluxoCaixa101315141921[[#This Row],[Entrada / Saída]]="Saída",FluxoCaixa101315141921[[#This Row],[R$ (Valores)]]*-1,FluxoCaixa101315141921[[#This Row],[R$ (Valores)]])</f>
        <v>0</v>
      </c>
    </row>
    <row r="240" spans="2:12">
      <c r="B240" s="48"/>
      <c r="C240" s="48"/>
      <c r="D240" s="16"/>
      <c r="E240" s="48"/>
      <c r="F240" s="17"/>
      <c r="G240" s="17"/>
      <c r="H240" s="17"/>
      <c r="I240" s="21"/>
      <c r="J240" s="17" t="s">
        <v>525</v>
      </c>
      <c r="K240" s="20">
        <f>IF(FluxoCaixa101315141921[[#This Row],[Movimento ]]="Saldo Inicial",FluxoCaixa101315141921[[#This Row],[R$ (Valores)]],K239+FluxoCaixa101315141921[[#This Row],[Valores Receitas / Despesas]])</f>
        <v>3305810.2700000014</v>
      </c>
      <c r="L240" s="20">
        <f>IF(FluxoCaixa101315141921[[#This Row],[Entrada / Saída]]="Saída",FluxoCaixa101315141921[[#This Row],[R$ (Valores)]]*-1,FluxoCaixa101315141921[[#This Row],[R$ (Valores)]])</f>
        <v>0</v>
      </c>
    </row>
    <row r="241" spans="2:12">
      <c r="B241" s="48"/>
      <c r="C241" s="48"/>
      <c r="D241" s="16"/>
      <c r="E241" s="48"/>
      <c r="F241" s="17"/>
      <c r="G241" s="17"/>
      <c r="H241" s="17"/>
      <c r="I241" s="21"/>
      <c r="J241" s="17" t="s">
        <v>525</v>
      </c>
      <c r="K241" s="20">
        <f>IF(FluxoCaixa101315141921[[#This Row],[Movimento ]]="Saldo Inicial",FluxoCaixa101315141921[[#This Row],[R$ (Valores)]],K240+FluxoCaixa101315141921[[#This Row],[Valores Receitas / Despesas]])</f>
        <v>3305810.2700000014</v>
      </c>
      <c r="L241" s="20">
        <f>IF(FluxoCaixa101315141921[[#This Row],[Entrada / Saída]]="Saída",FluxoCaixa101315141921[[#This Row],[R$ (Valores)]]*-1,FluxoCaixa101315141921[[#This Row],[R$ (Valores)]])</f>
        <v>0</v>
      </c>
    </row>
    <row r="242" spans="2:12">
      <c r="B242" s="48"/>
      <c r="C242" s="48"/>
      <c r="D242" s="16"/>
      <c r="E242" s="48"/>
      <c r="F242" s="17"/>
      <c r="G242" s="17"/>
      <c r="H242" s="17"/>
      <c r="I242" s="21"/>
      <c r="J242" s="17" t="s">
        <v>525</v>
      </c>
      <c r="K242" s="20">
        <f>IF(FluxoCaixa101315141921[[#This Row],[Movimento ]]="Saldo Inicial",FluxoCaixa101315141921[[#This Row],[R$ (Valores)]],K241+FluxoCaixa101315141921[[#This Row],[Valores Receitas / Despesas]])</f>
        <v>3305810.2700000014</v>
      </c>
      <c r="L242" s="20">
        <f>IF(FluxoCaixa101315141921[[#This Row],[Entrada / Saída]]="Saída",FluxoCaixa101315141921[[#This Row],[R$ (Valores)]]*-1,FluxoCaixa101315141921[[#This Row],[R$ (Valores)]])</f>
        <v>0</v>
      </c>
    </row>
    <row r="243" spans="2:12">
      <c r="B243" s="48"/>
      <c r="C243" s="48"/>
      <c r="D243" s="16"/>
      <c r="E243" s="48"/>
      <c r="F243" s="17"/>
      <c r="G243" s="17"/>
      <c r="H243" s="17"/>
      <c r="I243" s="21"/>
      <c r="J243" s="17" t="s">
        <v>525</v>
      </c>
      <c r="K243" s="20">
        <f>IF(FluxoCaixa101315141921[[#This Row],[Movimento ]]="Saldo Inicial",FluxoCaixa101315141921[[#This Row],[R$ (Valores)]],K242+FluxoCaixa101315141921[[#This Row],[Valores Receitas / Despesas]])</f>
        <v>3305810.2700000014</v>
      </c>
      <c r="L243" s="20">
        <f>IF(FluxoCaixa101315141921[[#This Row],[Entrada / Saída]]="Saída",FluxoCaixa101315141921[[#This Row],[R$ (Valores)]]*-1,FluxoCaixa101315141921[[#This Row],[R$ (Valores)]])</f>
        <v>0</v>
      </c>
    </row>
    <row r="244" spans="2:12">
      <c r="B244" s="48"/>
      <c r="C244" s="48"/>
      <c r="D244" s="16"/>
      <c r="E244" s="48"/>
      <c r="F244" s="17"/>
      <c r="G244" s="17"/>
      <c r="H244" s="17"/>
      <c r="I244" s="21"/>
      <c r="J244" s="17" t="s">
        <v>525</v>
      </c>
      <c r="K244" s="20">
        <f>IF(FluxoCaixa101315141921[[#This Row],[Movimento ]]="Saldo Inicial",FluxoCaixa101315141921[[#This Row],[R$ (Valores)]],K243+FluxoCaixa101315141921[[#This Row],[Valores Receitas / Despesas]])</f>
        <v>3305810.2700000014</v>
      </c>
      <c r="L244" s="20">
        <f>IF(FluxoCaixa101315141921[[#This Row],[Entrada / Saída]]="Saída",FluxoCaixa101315141921[[#This Row],[R$ (Valores)]]*-1,FluxoCaixa101315141921[[#This Row],[R$ (Valores)]])</f>
        <v>0</v>
      </c>
    </row>
    <row r="245" spans="2:12">
      <c r="B245" s="48"/>
      <c r="C245" s="48"/>
      <c r="D245" s="16"/>
      <c r="E245" s="48"/>
      <c r="F245" s="17"/>
      <c r="G245" s="17"/>
      <c r="H245" s="17"/>
      <c r="I245" s="21"/>
      <c r="J245" s="17" t="s">
        <v>525</v>
      </c>
      <c r="K245" s="20">
        <f>IF(FluxoCaixa101315141921[[#This Row],[Movimento ]]="Saldo Inicial",FluxoCaixa101315141921[[#This Row],[R$ (Valores)]],K244+FluxoCaixa101315141921[[#This Row],[Valores Receitas / Despesas]])</f>
        <v>3305810.2700000014</v>
      </c>
      <c r="L245" s="20">
        <f>IF(FluxoCaixa101315141921[[#This Row],[Entrada / Saída]]="Saída",FluxoCaixa101315141921[[#This Row],[R$ (Valores)]]*-1,FluxoCaixa101315141921[[#This Row],[R$ (Valores)]])</f>
        <v>0</v>
      </c>
    </row>
    <row r="246" spans="2:12">
      <c r="B246" s="48"/>
      <c r="C246" s="48"/>
      <c r="D246" s="16"/>
      <c r="E246" s="48"/>
      <c r="F246" s="17"/>
      <c r="G246" s="17"/>
      <c r="H246" s="17"/>
      <c r="I246" s="21"/>
      <c r="J246" s="17" t="s">
        <v>525</v>
      </c>
      <c r="K246" s="20">
        <f>IF(FluxoCaixa101315141921[[#This Row],[Movimento ]]="Saldo Inicial",FluxoCaixa101315141921[[#This Row],[R$ (Valores)]],K245+FluxoCaixa101315141921[[#This Row],[Valores Receitas / Despesas]])</f>
        <v>3305810.2700000014</v>
      </c>
      <c r="L246" s="20">
        <f>IF(FluxoCaixa101315141921[[#This Row],[Entrada / Saída]]="Saída",FluxoCaixa101315141921[[#This Row],[R$ (Valores)]]*-1,FluxoCaixa101315141921[[#This Row],[R$ (Valores)]])</f>
        <v>0</v>
      </c>
    </row>
    <row r="247" spans="2:12">
      <c r="B247" s="48"/>
      <c r="C247" s="48"/>
      <c r="D247" s="16"/>
      <c r="E247" s="48"/>
      <c r="F247" s="17"/>
      <c r="G247" s="17"/>
      <c r="H247" s="17"/>
      <c r="I247" s="21"/>
      <c r="J247" s="17" t="s">
        <v>525</v>
      </c>
      <c r="K247" s="20">
        <f>IF(FluxoCaixa101315141921[[#This Row],[Movimento ]]="Saldo Inicial",FluxoCaixa101315141921[[#This Row],[R$ (Valores)]],K246+FluxoCaixa101315141921[[#This Row],[Valores Receitas / Despesas]])</f>
        <v>3305810.2700000014</v>
      </c>
      <c r="L247" s="20">
        <f>IF(FluxoCaixa101315141921[[#This Row],[Entrada / Saída]]="Saída",FluxoCaixa101315141921[[#This Row],[R$ (Valores)]]*-1,FluxoCaixa101315141921[[#This Row],[R$ (Valores)]])</f>
        <v>0</v>
      </c>
    </row>
    <row r="248" spans="2:12">
      <c r="B248" s="48"/>
      <c r="C248" s="48"/>
      <c r="D248" s="16"/>
      <c r="E248" s="48"/>
      <c r="F248" s="17"/>
      <c r="G248" s="17"/>
      <c r="H248" s="17"/>
      <c r="I248" s="21"/>
      <c r="J248" s="17" t="s">
        <v>525</v>
      </c>
      <c r="K248" s="20">
        <f>IF(FluxoCaixa101315141921[[#This Row],[Movimento ]]="Saldo Inicial",FluxoCaixa101315141921[[#This Row],[R$ (Valores)]],K247+FluxoCaixa101315141921[[#This Row],[Valores Receitas / Despesas]])</f>
        <v>3305810.2700000014</v>
      </c>
      <c r="L248" s="20">
        <f>IF(FluxoCaixa101315141921[[#This Row],[Entrada / Saída]]="Saída",FluxoCaixa101315141921[[#This Row],[R$ (Valores)]]*-1,FluxoCaixa101315141921[[#This Row],[R$ (Valores)]])</f>
        <v>0</v>
      </c>
    </row>
    <row r="249" spans="2:12">
      <c r="B249" s="48"/>
      <c r="C249" s="48"/>
      <c r="D249" s="16"/>
      <c r="E249" s="48"/>
      <c r="F249" s="17"/>
      <c r="G249" s="17"/>
      <c r="H249" s="17"/>
      <c r="I249" s="21"/>
      <c r="J249" s="17" t="s">
        <v>525</v>
      </c>
      <c r="K249" s="20">
        <f>IF(FluxoCaixa101315141921[[#This Row],[Movimento ]]="Saldo Inicial",FluxoCaixa101315141921[[#This Row],[R$ (Valores)]],K248+FluxoCaixa101315141921[[#This Row],[Valores Receitas / Despesas]])</f>
        <v>3305810.2700000014</v>
      </c>
      <c r="L249" s="20">
        <f>IF(FluxoCaixa101315141921[[#This Row],[Entrada / Saída]]="Saída",FluxoCaixa101315141921[[#This Row],[R$ (Valores)]]*-1,FluxoCaixa101315141921[[#This Row],[R$ (Valores)]])</f>
        <v>0</v>
      </c>
    </row>
    <row r="250" spans="2:12">
      <c r="B250" s="48"/>
      <c r="C250" s="48"/>
      <c r="D250" s="16"/>
      <c r="E250" s="48"/>
      <c r="F250" s="17"/>
      <c r="G250" s="17"/>
      <c r="H250" s="17"/>
      <c r="I250" s="21"/>
      <c r="J250" s="17" t="s">
        <v>525</v>
      </c>
      <c r="K250" s="20">
        <f>IF(FluxoCaixa101315141921[[#This Row],[Movimento ]]="Saldo Inicial",FluxoCaixa101315141921[[#This Row],[R$ (Valores)]],K249+FluxoCaixa101315141921[[#This Row],[Valores Receitas / Despesas]])</f>
        <v>3305810.2700000014</v>
      </c>
      <c r="L250" s="20">
        <f>IF(FluxoCaixa101315141921[[#This Row],[Entrada / Saída]]="Saída",FluxoCaixa101315141921[[#This Row],[R$ (Valores)]]*-1,FluxoCaixa101315141921[[#This Row],[R$ (Valores)]])</f>
        <v>0</v>
      </c>
    </row>
    <row r="251" spans="2:12">
      <c r="B251" s="48"/>
      <c r="C251" s="48"/>
      <c r="D251" s="16"/>
      <c r="E251" s="48"/>
      <c r="F251" s="17"/>
      <c r="G251" s="17"/>
      <c r="H251" s="17"/>
      <c r="I251" s="21"/>
      <c r="J251" s="17" t="s">
        <v>525</v>
      </c>
      <c r="K251" s="20">
        <f>IF(FluxoCaixa101315141921[[#This Row],[Movimento ]]="Saldo Inicial",FluxoCaixa101315141921[[#This Row],[R$ (Valores)]],K250+FluxoCaixa101315141921[[#This Row],[Valores Receitas / Despesas]])</f>
        <v>3305810.2700000014</v>
      </c>
      <c r="L251" s="20">
        <f>IF(FluxoCaixa101315141921[[#This Row],[Entrada / Saída]]="Saída",FluxoCaixa101315141921[[#This Row],[R$ (Valores)]]*-1,FluxoCaixa101315141921[[#This Row],[R$ (Valores)]])</f>
        <v>0</v>
      </c>
    </row>
    <row r="252" spans="2:12">
      <c r="B252" s="48"/>
      <c r="C252" s="48"/>
      <c r="D252" s="16"/>
      <c r="E252" s="48"/>
      <c r="F252" s="17"/>
      <c r="G252" s="17"/>
      <c r="H252" s="17"/>
      <c r="I252" s="21"/>
      <c r="J252" s="17" t="s">
        <v>525</v>
      </c>
      <c r="K252" s="20">
        <f>IF(FluxoCaixa101315141921[[#This Row],[Movimento ]]="Saldo Inicial",FluxoCaixa101315141921[[#This Row],[R$ (Valores)]],K251+FluxoCaixa101315141921[[#This Row],[Valores Receitas / Despesas]])</f>
        <v>3305810.2700000014</v>
      </c>
      <c r="L252" s="20">
        <f>IF(FluxoCaixa101315141921[[#This Row],[Entrada / Saída]]="Saída",FluxoCaixa101315141921[[#This Row],[R$ (Valores)]]*-1,FluxoCaixa101315141921[[#This Row],[R$ (Valores)]])</f>
        <v>0</v>
      </c>
    </row>
    <row r="253" spans="2:12">
      <c r="B253" s="48"/>
      <c r="C253" s="48"/>
      <c r="D253" s="16"/>
      <c r="E253" s="48"/>
      <c r="F253" s="17"/>
      <c r="G253" s="17"/>
      <c r="H253" s="17"/>
      <c r="I253" s="21"/>
      <c r="J253" s="17" t="s">
        <v>525</v>
      </c>
      <c r="K253" s="20">
        <f>IF(FluxoCaixa101315141921[[#This Row],[Movimento ]]="Saldo Inicial",FluxoCaixa101315141921[[#This Row],[R$ (Valores)]],K252+FluxoCaixa101315141921[[#This Row],[Valores Receitas / Despesas]])</f>
        <v>3305810.2700000014</v>
      </c>
      <c r="L253" s="20">
        <f>IF(FluxoCaixa101315141921[[#This Row],[Entrada / Saída]]="Saída",FluxoCaixa101315141921[[#This Row],[R$ (Valores)]]*-1,FluxoCaixa101315141921[[#This Row],[R$ (Valores)]])</f>
        <v>0</v>
      </c>
    </row>
    <row r="254" spans="2:12">
      <c r="B254" s="48"/>
      <c r="C254" s="48"/>
      <c r="D254" s="16"/>
      <c r="E254" s="48"/>
      <c r="F254" s="17"/>
      <c r="G254" s="17"/>
      <c r="H254" s="17"/>
      <c r="I254" s="21"/>
      <c r="J254" s="17" t="s">
        <v>525</v>
      </c>
      <c r="K254" s="20">
        <f>IF(FluxoCaixa101315141921[[#This Row],[Movimento ]]="Saldo Inicial",FluxoCaixa101315141921[[#This Row],[R$ (Valores)]],K253+FluxoCaixa101315141921[[#This Row],[Valores Receitas / Despesas]])</f>
        <v>3305810.2700000014</v>
      </c>
      <c r="L254" s="20">
        <f>IF(FluxoCaixa101315141921[[#This Row],[Entrada / Saída]]="Saída",FluxoCaixa101315141921[[#This Row],[R$ (Valores)]]*-1,FluxoCaixa101315141921[[#This Row],[R$ (Valores)]])</f>
        <v>0</v>
      </c>
    </row>
    <row r="255" spans="2:12">
      <c r="B255" s="48"/>
      <c r="C255" s="48"/>
      <c r="D255" s="16"/>
      <c r="E255" s="48"/>
      <c r="F255" s="17"/>
      <c r="G255" s="17"/>
      <c r="H255" s="17"/>
      <c r="I255" s="21"/>
      <c r="J255" s="17" t="s">
        <v>525</v>
      </c>
      <c r="K255" s="20">
        <f>IF(FluxoCaixa101315141921[[#This Row],[Movimento ]]="Saldo Inicial",FluxoCaixa101315141921[[#This Row],[R$ (Valores)]],K254+FluxoCaixa101315141921[[#This Row],[Valores Receitas / Despesas]])</f>
        <v>3305810.2700000014</v>
      </c>
      <c r="L255" s="20">
        <f>IF(FluxoCaixa101315141921[[#This Row],[Entrada / Saída]]="Saída",FluxoCaixa101315141921[[#This Row],[R$ (Valores)]]*-1,FluxoCaixa101315141921[[#This Row],[R$ (Valores)]])</f>
        <v>0</v>
      </c>
    </row>
    <row r="256" spans="2:12">
      <c r="B256" s="48"/>
      <c r="C256" s="48"/>
      <c r="D256" s="16"/>
      <c r="E256" s="48"/>
      <c r="F256" s="17"/>
      <c r="G256" s="17"/>
      <c r="H256" s="17"/>
      <c r="I256" s="21"/>
      <c r="J256" s="17" t="s">
        <v>525</v>
      </c>
      <c r="K256" s="20">
        <f>IF(FluxoCaixa101315141921[[#This Row],[Movimento ]]="Saldo Inicial",FluxoCaixa101315141921[[#This Row],[R$ (Valores)]],K255+FluxoCaixa101315141921[[#This Row],[Valores Receitas / Despesas]])</f>
        <v>3305810.2700000014</v>
      </c>
      <c r="L256" s="20">
        <f>IF(FluxoCaixa101315141921[[#This Row],[Entrada / Saída]]="Saída",FluxoCaixa101315141921[[#This Row],[R$ (Valores)]]*-1,FluxoCaixa101315141921[[#This Row],[R$ (Valores)]])</f>
        <v>0</v>
      </c>
    </row>
    <row r="257" spans="2:12">
      <c r="B257" s="48"/>
      <c r="C257" s="48"/>
      <c r="D257" s="16"/>
      <c r="E257" s="48"/>
      <c r="F257" s="17"/>
      <c r="G257" s="17"/>
      <c r="H257" s="17"/>
      <c r="I257" s="21"/>
      <c r="J257" s="17" t="s">
        <v>525</v>
      </c>
      <c r="K257" s="20">
        <f>IF(FluxoCaixa101315141921[[#This Row],[Movimento ]]="Saldo Inicial",FluxoCaixa101315141921[[#This Row],[R$ (Valores)]],K256+FluxoCaixa101315141921[[#This Row],[Valores Receitas / Despesas]])</f>
        <v>3305810.2700000014</v>
      </c>
      <c r="L257" s="20">
        <f>IF(FluxoCaixa101315141921[[#This Row],[Entrada / Saída]]="Saída",FluxoCaixa101315141921[[#This Row],[R$ (Valores)]]*-1,FluxoCaixa101315141921[[#This Row],[R$ (Valores)]])</f>
        <v>0</v>
      </c>
    </row>
    <row r="258" spans="2:12">
      <c r="B258" s="48"/>
      <c r="C258" s="48"/>
      <c r="D258" s="16"/>
      <c r="E258" s="48"/>
      <c r="F258" s="17"/>
      <c r="G258" s="17"/>
      <c r="H258" s="17"/>
      <c r="I258" s="21"/>
      <c r="J258" s="17" t="s">
        <v>525</v>
      </c>
      <c r="K258" s="20">
        <f>IF(FluxoCaixa101315141921[[#This Row],[Movimento ]]="Saldo Inicial",FluxoCaixa101315141921[[#This Row],[R$ (Valores)]],K257+FluxoCaixa101315141921[[#This Row],[Valores Receitas / Despesas]])</f>
        <v>3305810.2700000014</v>
      </c>
      <c r="L258" s="20">
        <f>IF(FluxoCaixa101315141921[[#This Row],[Entrada / Saída]]="Saída",FluxoCaixa101315141921[[#This Row],[R$ (Valores)]]*-1,FluxoCaixa101315141921[[#This Row],[R$ (Valores)]])</f>
        <v>0</v>
      </c>
    </row>
    <row r="259" spans="2:12">
      <c r="B259" s="48"/>
      <c r="C259" s="48"/>
      <c r="D259" s="16"/>
      <c r="E259" s="48"/>
      <c r="F259" s="17"/>
      <c r="G259" s="17"/>
      <c r="H259" s="17"/>
      <c r="I259" s="21"/>
      <c r="J259" s="17" t="s">
        <v>525</v>
      </c>
      <c r="K259" s="20">
        <f>IF(FluxoCaixa101315141921[[#This Row],[Movimento ]]="Saldo Inicial",FluxoCaixa101315141921[[#This Row],[R$ (Valores)]],K258+FluxoCaixa101315141921[[#This Row],[Valores Receitas / Despesas]])</f>
        <v>3305810.2700000014</v>
      </c>
      <c r="L259" s="20">
        <f>IF(FluxoCaixa101315141921[[#This Row],[Entrada / Saída]]="Saída",FluxoCaixa101315141921[[#This Row],[R$ (Valores)]]*-1,FluxoCaixa101315141921[[#This Row],[R$ (Valores)]])</f>
        <v>0</v>
      </c>
    </row>
    <row r="260" spans="2:12">
      <c r="B260" s="48"/>
      <c r="C260" s="48"/>
      <c r="D260" s="16"/>
      <c r="E260" s="48"/>
      <c r="F260" s="17"/>
      <c r="G260" s="17"/>
      <c r="H260" s="17"/>
      <c r="I260" s="21"/>
      <c r="J260" s="17" t="s">
        <v>525</v>
      </c>
      <c r="K260" s="20">
        <f>IF(FluxoCaixa101315141921[[#This Row],[Movimento ]]="Saldo Inicial",FluxoCaixa101315141921[[#This Row],[R$ (Valores)]],K259+FluxoCaixa101315141921[[#This Row],[Valores Receitas / Despesas]])</f>
        <v>3305810.2700000014</v>
      </c>
      <c r="L260" s="20">
        <f>IF(FluxoCaixa101315141921[[#This Row],[Entrada / Saída]]="Saída",FluxoCaixa101315141921[[#This Row],[R$ (Valores)]]*-1,FluxoCaixa101315141921[[#This Row],[R$ (Valores)]])</f>
        <v>0</v>
      </c>
    </row>
    <row r="261" spans="2:12">
      <c r="B261" s="48"/>
      <c r="C261" s="48"/>
      <c r="D261" s="16"/>
      <c r="E261" s="48"/>
      <c r="F261" s="17"/>
      <c r="G261" s="17"/>
      <c r="H261" s="17"/>
      <c r="I261" s="21"/>
      <c r="J261" s="17" t="s">
        <v>525</v>
      </c>
      <c r="K261" s="20">
        <f>IF(FluxoCaixa101315141921[[#This Row],[Movimento ]]="Saldo Inicial",FluxoCaixa101315141921[[#This Row],[R$ (Valores)]],K260+FluxoCaixa101315141921[[#This Row],[Valores Receitas / Despesas]])</f>
        <v>3305810.2700000014</v>
      </c>
      <c r="L261" s="20">
        <f>IF(FluxoCaixa101315141921[[#This Row],[Entrada / Saída]]="Saída",FluxoCaixa101315141921[[#This Row],[R$ (Valores)]]*-1,FluxoCaixa101315141921[[#This Row],[R$ (Valores)]])</f>
        <v>0</v>
      </c>
    </row>
    <row r="262" spans="2:12">
      <c r="B262" s="48"/>
      <c r="C262" s="48"/>
      <c r="D262" s="16"/>
      <c r="E262" s="48"/>
      <c r="F262" s="17"/>
      <c r="G262" s="17"/>
      <c r="H262" s="17"/>
      <c r="I262" s="21"/>
      <c r="J262" s="17" t="s">
        <v>525</v>
      </c>
      <c r="K262" s="20">
        <f>IF(FluxoCaixa101315141921[[#This Row],[Movimento ]]="Saldo Inicial",FluxoCaixa101315141921[[#This Row],[R$ (Valores)]],K261+FluxoCaixa101315141921[[#This Row],[Valores Receitas / Despesas]])</f>
        <v>3305810.2700000014</v>
      </c>
      <c r="L262" s="20">
        <f>IF(FluxoCaixa101315141921[[#This Row],[Entrada / Saída]]="Saída",FluxoCaixa101315141921[[#This Row],[R$ (Valores)]]*-1,FluxoCaixa101315141921[[#This Row],[R$ (Valores)]])</f>
        <v>0</v>
      </c>
    </row>
    <row r="263" spans="2:12">
      <c r="B263" s="48"/>
      <c r="C263" s="48"/>
      <c r="D263" s="16"/>
      <c r="E263" s="48"/>
      <c r="F263" s="17"/>
      <c r="G263" s="17"/>
      <c r="H263" s="17"/>
      <c r="I263" s="21"/>
      <c r="J263" s="17" t="s">
        <v>525</v>
      </c>
      <c r="K263" s="20">
        <f>IF(FluxoCaixa101315141921[[#This Row],[Movimento ]]="Saldo Inicial",FluxoCaixa101315141921[[#This Row],[R$ (Valores)]],K262+FluxoCaixa101315141921[[#This Row],[Valores Receitas / Despesas]])</f>
        <v>3305810.2700000014</v>
      </c>
      <c r="L263" s="20">
        <f>IF(FluxoCaixa101315141921[[#This Row],[Entrada / Saída]]="Saída",FluxoCaixa101315141921[[#This Row],[R$ (Valores)]]*-1,FluxoCaixa101315141921[[#This Row],[R$ (Valores)]])</f>
        <v>0</v>
      </c>
    </row>
    <row r="264" spans="2:12">
      <c r="B264" s="48"/>
      <c r="C264" s="48"/>
      <c r="D264" s="16"/>
      <c r="E264" s="48"/>
      <c r="F264" s="17"/>
      <c r="G264" s="17"/>
      <c r="H264" s="17"/>
      <c r="I264" s="21"/>
      <c r="J264" s="17" t="s">
        <v>525</v>
      </c>
      <c r="K264" s="20">
        <f>IF(FluxoCaixa101315141921[[#This Row],[Movimento ]]="Saldo Inicial",FluxoCaixa101315141921[[#This Row],[R$ (Valores)]],K263+FluxoCaixa101315141921[[#This Row],[Valores Receitas / Despesas]])</f>
        <v>3305810.2700000014</v>
      </c>
      <c r="L264" s="20">
        <f>IF(FluxoCaixa101315141921[[#This Row],[Entrada / Saída]]="Saída",FluxoCaixa101315141921[[#This Row],[R$ (Valores)]]*-1,FluxoCaixa101315141921[[#This Row],[R$ (Valores)]])</f>
        <v>0</v>
      </c>
    </row>
    <row r="265" spans="2:12">
      <c r="B265" s="48"/>
      <c r="C265" s="48"/>
      <c r="D265" s="16"/>
      <c r="E265" s="48"/>
      <c r="F265" s="17"/>
      <c r="G265" s="17"/>
      <c r="H265" s="17"/>
      <c r="I265" s="21"/>
      <c r="J265" s="17" t="s">
        <v>525</v>
      </c>
      <c r="K265" s="20">
        <f>IF(FluxoCaixa101315141921[[#This Row],[Movimento ]]="Saldo Inicial",FluxoCaixa101315141921[[#This Row],[R$ (Valores)]],K264+FluxoCaixa101315141921[[#This Row],[Valores Receitas / Despesas]])</f>
        <v>3305810.2700000014</v>
      </c>
      <c r="L265" s="20">
        <f>IF(FluxoCaixa101315141921[[#This Row],[Entrada / Saída]]="Saída",FluxoCaixa101315141921[[#This Row],[R$ (Valores)]]*-1,FluxoCaixa101315141921[[#This Row],[R$ (Valores)]])</f>
        <v>0</v>
      </c>
    </row>
    <row r="266" spans="2:12">
      <c r="B266" s="48"/>
      <c r="C266" s="48"/>
      <c r="D266" s="16"/>
      <c r="E266" s="48"/>
      <c r="F266" s="17"/>
      <c r="G266" s="17"/>
      <c r="H266" s="17"/>
      <c r="I266" s="21"/>
      <c r="J266" s="17" t="s">
        <v>525</v>
      </c>
      <c r="K266" s="20">
        <f>IF(FluxoCaixa101315141921[[#This Row],[Movimento ]]="Saldo Inicial",FluxoCaixa101315141921[[#This Row],[R$ (Valores)]],K265+FluxoCaixa101315141921[[#This Row],[Valores Receitas / Despesas]])</f>
        <v>3305810.2700000014</v>
      </c>
      <c r="L266" s="20">
        <f>IF(FluxoCaixa101315141921[[#This Row],[Entrada / Saída]]="Saída",FluxoCaixa101315141921[[#This Row],[R$ (Valores)]]*-1,FluxoCaixa101315141921[[#This Row],[R$ (Valores)]])</f>
        <v>0</v>
      </c>
    </row>
    <row r="267" spans="2:12">
      <c r="B267" s="48"/>
      <c r="C267" s="48"/>
      <c r="D267" s="16"/>
      <c r="E267" s="48"/>
      <c r="F267" s="17"/>
      <c r="G267" s="17"/>
      <c r="H267" s="17"/>
      <c r="I267" s="21"/>
      <c r="J267" s="17" t="s">
        <v>525</v>
      </c>
      <c r="K267" s="20">
        <f>IF(FluxoCaixa101315141921[[#This Row],[Movimento ]]="Saldo Inicial",FluxoCaixa101315141921[[#This Row],[R$ (Valores)]],K266+FluxoCaixa101315141921[[#This Row],[Valores Receitas / Despesas]])</f>
        <v>3305810.2700000014</v>
      </c>
      <c r="L267" s="20">
        <f>IF(FluxoCaixa101315141921[[#This Row],[Entrada / Saída]]="Saída",FluxoCaixa101315141921[[#This Row],[R$ (Valores)]]*-1,FluxoCaixa101315141921[[#This Row],[R$ (Valores)]])</f>
        <v>0</v>
      </c>
    </row>
    <row r="268" spans="2:12">
      <c r="B268" s="48"/>
      <c r="C268" s="48"/>
      <c r="D268" s="16"/>
      <c r="E268" s="48"/>
      <c r="F268" s="17"/>
      <c r="G268" s="17"/>
      <c r="H268" s="17"/>
      <c r="I268" s="21"/>
      <c r="J268" s="17" t="s">
        <v>525</v>
      </c>
      <c r="K268" s="20">
        <f>IF(FluxoCaixa101315141921[[#This Row],[Movimento ]]="Saldo Inicial",FluxoCaixa101315141921[[#This Row],[R$ (Valores)]],K267+FluxoCaixa101315141921[[#This Row],[Valores Receitas / Despesas]])</f>
        <v>3305810.2700000014</v>
      </c>
      <c r="L268" s="20">
        <f>IF(FluxoCaixa101315141921[[#This Row],[Entrada / Saída]]="Saída",FluxoCaixa101315141921[[#This Row],[R$ (Valores)]]*-1,FluxoCaixa101315141921[[#This Row],[R$ (Valores)]])</f>
        <v>0</v>
      </c>
    </row>
    <row r="269" spans="2:12">
      <c r="B269" s="48"/>
      <c r="C269" s="48"/>
      <c r="D269" s="16"/>
      <c r="E269" s="48"/>
      <c r="F269" s="17"/>
      <c r="G269" s="17"/>
      <c r="H269" s="17"/>
      <c r="I269" s="21"/>
      <c r="J269" s="17" t="s">
        <v>525</v>
      </c>
      <c r="K269" s="20">
        <f>IF(FluxoCaixa101315141921[[#This Row],[Movimento ]]="Saldo Inicial",FluxoCaixa101315141921[[#This Row],[R$ (Valores)]],K268+FluxoCaixa101315141921[[#This Row],[Valores Receitas / Despesas]])</f>
        <v>3305810.2700000014</v>
      </c>
      <c r="L269" s="20">
        <f>IF(FluxoCaixa101315141921[[#This Row],[Entrada / Saída]]="Saída",FluxoCaixa101315141921[[#This Row],[R$ (Valores)]]*-1,FluxoCaixa101315141921[[#This Row],[R$ (Valores)]])</f>
        <v>0</v>
      </c>
    </row>
    <row r="270" spans="2:12">
      <c r="B270" s="48"/>
      <c r="C270" s="48"/>
      <c r="D270" s="16"/>
      <c r="E270" s="48"/>
      <c r="F270" s="17"/>
      <c r="G270" s="17"/>
      <c r="H270" s="17"/>
      <c r="I270" s="21"/>
      <c r="J270" s="17" t="s">
        <v>525</v>
      </c>
      <c r="K270" s="20">
        <f>IF(FluxoCaixa101315141921[[#This Row],[Movimento ]]="Saldo Inicial",FluxoCaixa101315141921[[#This Row],[R$ (Valores)]],K269+FluxoCaixa101315141921[[#This Row],[Valores Receitas / Despesas]])</f>
        <v>3305810.2700000014</v>
      </c>
      <c r="L270" s="20">
        <f>IF(FluxoCaixa101315141921[[#This Row],[Entrada / Saída]]="Saída",FluxoCaixa101315141921[[#This Row],[R$ (Valores)]]*-1,FluxoCaixa101315141921[[#This Row],[R$ (Valores)]])</f>
        <v>0</v>
      </c>
    </row>
    <row r="271" spans="2:12">
      <c r="B271" s="48"/>
      <c r="C271" s="48"/>
      <c r="D271" s="16"/>
      <c r="E271" s="48"/>
      <c r="F271" s="17"/>
      <c r="G271" s="17"/>
      <c r="H271" s="17"/>
      <c r="I271" s="21"/>
      <c r="J271" s="17" t="s">
        <v>525</v>
      </c>
      <c r="K271" s="20">
        <f>IF(FluxoCaixa101315141921[[#This Row],[Movimento ]]="Saldo Inicial",FluxoCaixa101315141921[[#This Row],[R$ (Valores)]],K270+FluxoCaixa101315141921[[#This Row],[Valores Receitas / Despesas]])</f>
        <v>3305810.2700000014</v>
      </c>
      <c r="L271" s="20">
        <f>IF(FluxoCaixa101315141921[[#This Row],[Entrada / Saída]]="Saída",FluxoCaixa101315141921[[#This Row],[R$ (Valores)]]*-1,FluxoCaixa101315141921[[#This Row],[R$ (Valores)]])</f>
        <v>0</v>
      </c>
    </row>
    <row r="272" spans="2:12">
      <c r="B272" s="48"/>
      <c r="C272" s="48"/>
      <c r="D272" s="16"/>
      <c r="E272" s="48"/>
      <c r="F272" s="17"/>
      <c r="G272" s="17"/>
      <c r="H272" s="17"/>
      <c r="I272" s="21"/>
      <c r="J272" s="17" t="s">
        <v>525</v>
      </c>
      <c r="K272" s="20">
        <f>IF(FluxoCaixa101315141921[[#This Row],[Movimento ]]="Saldo Inicial",FluxoCaixa101315141921[[#This Row],[R$ (Valores)]],K271+FluxoCaixa101315141921[[#This Row],[Valores Receitas / Despesas]])</f>
        <v>3305810.2700000014</v>
      </c>
      <c r="L272" s="20">
        <f>IF(FluxoCaixa101315141921[[#This Row],[Entrada / Saída]]="Saída",FluxoCaixa101315141921[[#This Row],[R$ (Valores)]]*-1,FluxoCaixa101315141921[[#This Row],[R$ (Valores)]])</f>
        <v>0</v>
      </c>
    </row>
    <row r="273" spans="2:18">
      <c r="B273" s="48"/>
      <c r="C273" s="48"/>
      <c r="D273" s="16"/>
      <c r="E273" s="48"/>
      <c r="F273" s="17"/>
      <c r="G273" s="17"/>
      <c r="H273" s="17"/>
      <c r="I273" s="21"/>
      <c r="J273" s="17" t="s">
        <v>525</v>
      </c>
      <c r="K273" s="20">
        <f>IF(FluxoCaixa101315141921[[#This Row],[Movimento ]]="Saldo Inicial",FluxoCaixa101315141921[[#This Row],[R$ (Valores)]],K272+FluxoCaixa101315141921[[#This Row],[Valores Receitas / Despesas]])</f>
        <v>3305810.2700000014</v>
      </c>
      <c r="L273" s="20">
        <f>IF(FluxoCaixa101315141921[[#This Row],[Entrada / Saída]]="Saída",FluxoCaixa101315141921[[#This Row],[R$ (Valores)]]*-1,FluxoCaixa101315141921[[#This Row],[R$ (Valores)]])</f>
        <v>0</v>
      </c>
    </row>
    <row r="274" spans="2:18">
      <c r="B274" s="48"/>
      <c r="C274" s="48"/>
      <c r="D274" s="16"/>
      <c r="E274" s="48"/>
      <c r="F274" s="17"/>
      <c r="G274" s="17"/>
      <c r="H274" s="17"/>
      <c r="I274" s="21"/>
      <c r="J274" s="17" t="s">
        <v>525</v>
      </c>
      <c r="K274" s="20">
        <f>IF(FluxoCaixa101315141921[[#This Row],[Movimento ]]="Saldo Inicial",FluxoCaixa101315141921[[#This Row],[R$ (Valores)]],K273+FluxoCaixa101315141921[[#This Row],[Valores Receitas / Despesas]])</f>
        <v>3305810.2700000014</v>
      </c>
      <c r="L274" s="20">
        <f>IF(FluxoCaixa101315141921[[#This Row],[Entrada / Saída]]="Saída",FluxoCaixa101315141921[[#This Row],[R$ (Valores)]]*-1,FluxoCaixa101315141921[[#This Row],[R$ (Valores)]])</f>
        <v>0</v>
      </c>
    </row>
    <row r="275" spans="2:18">
      <c r="B275" s="48"/>
      <c r="C275" s="48"/>
      <c r="D275" s="16"/>
      <c r="E275" s="48"/>
      <c r="F275" s="17"/>
      <c r="G275" s="17"/>
      <c r="H275" s="17"/>
      <c r="I275" s="21"/>
      <c r="J275" s="17" t="s">
        <v>525</v>
      </c>
      <c r="K275" s="20">
        <f>IF(FluxoCaixa101315141921[[#This Row],[Movimento ]]="Saldo Inicial",FluxoCaixa101315141921[[#This Row],[R$ (Valores)]],K274+FluxoCaixa101315141921[[#This Row],[Valores Receitas / Despesas]])</f>
        <v>3305810.2700000014</v>
      </c>
      <c r="L275" s="20">
        <f>IF(FluxoCaixa101315141921[[#This Row],[Entrada / Saída]]="Saída",FluxoCaixa101315141921[[#This Row],[R$ (Valores)]]*-1,FluxoCaixa101315141921[[#This Row],[R$ (Valores)]])</f>
        <v>0</v>
      </c>
    </row>
    <row r="276" spans="2:18">
      <c r="B276" s="48"/>
      <c r="C276" s="48"/>
      <c r="D276" s="16"/>
      <c r="E276" s="48"/>
      <c r="F276" s="17"/>
      <c r="G276" s="17"/>
      <c r="H276" s="17"/>
      <c r="I276" s="21"/>
      <c r="J276" s="17" t="s">
        <v>525</v>
      </c>
      <c r="K276" s="20">
        <f>IF(FluxoCaixa101315141921[[#This Row],[Movimento ]]="Saldo Inicial",FluxoCaixa101315141921[[#This Row],[R$ (Valores)]],K275+FluxoCaixa101315141921[[#This Row],[Valores Receitas / Despesas]])</f>
        <v>3305810.2700000014</v>
      </c>
      <c r="L276" s="20">
        <f>IF(FluxoCaixa101315141921[[#This Row],[Entrada / Saída]]="Saída",FluxoCaixa101315141921[[#This Row],[R$ (Valores)]]*-1,FluxoCaixa101315141921[[#This Row],[R$ (Valores)]])</f>
        <v>0</v>
      </c>
    </row>
    <row r="277" spans="2:18">
      <c r="B277" s="48"/>
      <c r="C277" s="48"/>
      <c r="D277" s="16"/>
      <c r="E277" s="48"/>
      <c r="F277" s="17"/>
      <c r="G277" s="17"/>
      <c r="H277" s="17"/>
      <c r="I277" s="21"/>
      <c r="J277" s="17" t="s">
        <v>525</v>
      </c>
      <c r="K277" s="20">
        <f>IF(FluxoCaixa101315141921[[#This Row],[Movimento ]]="Saldo Inicial",FluxoCaixa101315141921[[#This Row],[R$ (Valores)]],K276+FluxoCaixa101315141921[[#This Row],[Valores Receitas / Despesas]])</f>
        <v>3305810.2700000014</v>
      </c>
      <c r="L277" s="20">
        <f>IF(FluxoCaixa101315141921[[#This Row],[Entrada / Saída]]="Saída",FluxoCaixa101315141921[[#This Row],[R$ (Valores)]]*-1,FluxoCaixa101315141921[[#This Row],[R$ (Valores)]])</f>
        <v>0</v>
      </c>
    </row>
    <row r="278" spans="2:18">
      <c r="B278" s="48"/>
      <c r="C278" s="48"/>
      <c r="D278" s="16"/>
      <c r="E278" s="48"/>
      <c r="F278" s="17"/>
      <c r="G278" s="17"/>
      <c r="H278" s="17"/>
      <c r="I278" s="21"/>
      <c r="J278" s="17" t="s">
        <v>525</v>
      </c>
      <c r="K278" s="20">
        <f>IF(FluxoCaixa101315141921[[#This Row],[Movimento ]]="Saldo Inicial",FluxoCaixa101315141921[[#This Row],[R$ (Valores)]],K277+FluxoCaixa101315141921[[#This Row],[Valores Receitas / Despesas]])</f>
        <v>3305810.2700000014</v>
      </c>
      <c r="L278" s="20">
        <f>IF(FluxoCaixa101315141921[[#This Row],[Entrada / Saída]]="Saída",FluxoCaixa101315141921[[#This Row],[R$ (Valores)]]*-1,FluxoCaixa101315141921[[#This Row],[R$ (Valores)]])</f>
        <v>0</v>
      </c>
    </row>
    <row r="279" spans="2:18">
      <c r="B279" s="48"/>
      <c r="C279" s="48"/>
      <c r="D279" s="16"/>
      <c r="E279" s="48"/>
      <c r="F279" s="17"/>
      <c r="G279" s="17"/>
      <c r="H279" s="17"/>
      <c r="I279" s="29"/>
      <c r="J279" s="17" t="s">
        <v>525</v>
      </c>
      <c r="K279" s="20">
        <f>IF(FluxoCaixa101315141921[[#This Row],[Movimento ]]="Saldo Inicial",FluxoCaixa101315141921[[#This Row],[R$ (Valores)]],K278+FluxoCaixa101315141921[[#This Row],[Valores Receitas / Despesas]])</f>
        <v>3305810.2700000014</v>
      </c>
      <c r="L279" s="20">
        <f>IF(FluxoCaixa101315141921[[#This Row],[Entrada / Saída]]="Saída",FluxoCaixa101315141921[[#This Row],[R$ (Valores)]]*-1,FluxoCaixa101315141921[[#This Row],[R$ (Valores)]])</f>
        <v>0</v>
      </c>
    </row>
    <row r="280" spans="2:18">
      <c r="B280" s="48"/>
      <c r="C280" s="48"/>
      <c r="D280" s="16"/>
      <c r="E280" s="48"/>
      <c r="F280" s="17"/>
      <c r="G280" s="17"/>
      <c r="H280" s="17"/>
      <c r="I280" s="21"/>
      <c r="J280" s="17" t="s">
        <v>525</v>
      </c>
      <c r="K280" s="20">
        <f>IF(FluxoCaixa101315141921[[#This Row],[Movimento ]]="Saldo Inicial",FluxoCaixa101315141921[[#This Row],[R$ (Valores)]],K279+FluxoCaixa101315141921[[#This Row],[Valores Receitas / Despesas]])</f>
        <v>3305810.2700000014</v>
      </c>
      <c r="L280" s="20">
        <f>IF(FluxoCaixa101315141921[[#This Row],[Entrada / Saída]]="Saída",FluxoCaixa101315141921[[#This Row],[R$ (Valores)]]*-1,FluxoCaixa101315141921[[#This Row],[R$ (Valores)]])</f>
        <v>0</v>
      </c>
    </row>
    <row r="281" spans="2:18">
      <c r="B281" s="48"/>
      <c r="C281" s="48"/>
      <c r="D281" s="16"/>
      <c r="E281" s="48"/>
      <c r="F281" s="17"/>
      <c r="G281" s="17"/>
      <c r="H281" s="17"/>
      <c r="I281" s="21"/>
      <c r="J281" s="17" t="s">
        <v>525</v>
      </c>
      <c r="K281" s="20">
        <f>IF(FluxoCaixa101315141921[[#This Row],[Movimento ]]="Saldo Inicial",FluxoCaixa101315141921[[#This Row],[R$ (Valores)]],K280+FluxoCaixa101315141921[[#This Row],[Valores Receitas / Despesas]])</f>
        <v>3305810.2700000014</v>
      </c>
      <c r="L281" s="20">
        <f>IF(FluxoCaixa101315141921[[#This Row],[Entrada / Saída]]="Saída",FluxoCaixa101315141921[[#This Row],[R$ (Valores)]]*-1,FluxoCaixa101315141921[[#This Row],[R$ (Valores)]])</f>
        <v>0</v>
      </c>
    </row>
    <row r="282" spans="2:18">
      <c r="B282" s="48"/>
      <c r="C282" s="48"/>
      <c r="D282" s="16"/>
      <c r="E282" s="48"/>
      <c r="F282" s="17"/>
      <c r="G282" s="17"/>
      <c r="H282" s="17"/>
      <c r="I282" s="21"/>
      <c r="J282" s="17" t="s">
        <v>525</v>
      </c>
      <c r="K282" s="20">
        <f>IF(FluxoCaixa101315141921[[#This Row],[Movimento ]]="Saldo Inicial",FluxoCaixa101315141921[[#This Row],[R$ (Valores)]],K281+FluxoCaixa101315141921[[#This Row],[Valores Receitas / Despesas]])</f>
        <v>3305810.2700000014</v>
      </c>
      <c r="L282" s="20">
        <f>IF(FluxoCaixa101315141921[[#This Row],[Entrada / Saída]]="Saída",FluxoCaixa101315141921[[#This Row],[R$ (Valores)]]*-1,FluxoCaixa101315141921[[#This Row],[R$ (Valores)]])</f>
        <v>0</v>
      </c>
    </row>
    <row r="283" spans="2:18">
      <c r="B283" s="48"/>
      <c r="C283" s="48"/>
      <c r="D283" s="16"/>
      <c r="E283" s="48"/>
      <c r="F283" s="17"/>
      <c r="G283" s="17"/>
      <c r="H283" s="17"/>
      <c r="I283" s="21"/>
      <c r="J283" s="17" t="s">
        <v>525</v>
      </c>
      <c r="K283" s="20">
        <f>IF(FluxoCaixa101315141921[[#This Row],[Movimento ]]="Saldo Inicial",FluxoCaixa101315141921[[#This Row],[R$ (Valores)]],K282+FluxoCaixa101315141921[[#This Row],[Valores Receitas / Despesas]])</f>
        <v>3305810.2700000014</v>
      </c>
      <c r="L283" s="20">
        <f>IF(FluxoCaixa101315141921[[#This Row],[Entrada / Saída]]="Saída",FluxoCaixa101315141921[[#This Row],[R$ (Valores)]]*-1,FluxoCaixa101315141921[[#This Row],[R$ (Valores)]])</f>
        <v>0</v>
      </c>
    </row>
    <row r="284" spans="2:18" s="35" customFormat="1" ht="12" customHeight="1">
      <c r="B284" s="48"/>
      <c r="C284" s="48"/>
      <c r="D284" s="16"/>
      <c r="E284" s="48"/>
      <c r="F284" s="17"/>
      <c r="G284" s="17"/>
      <c r="H284" s="17"/>
      <c r="I284" s="21"/>
      <c r="J284" s="37" t="s">
        <v>525</v>
      </c>
      <c r="K284" s="20">
        <f>IF(FluxoCaixa101315141921[[#This Row],[Movimento ]]="Saldo Inicial",FluxoCaixa101315141921[[#This Row],[R$ (Valores)]],K283+FluxoCaixa101315141921[[#This Row],[Valores Receitas / Despesas]])</f>
        <v>3305810.2700000014</v>
      </c>
      <c r="L284" s="39">
        <f>IF(FluxoCaixa101315141921[[#This Row],[Entrada / Saída]]="Saída",FluxoCaixa101315141921[[#This Row],[R$ (Valores)]]*-1,FluxoCaixa101315141921[[#This Row],[R$ (Valores)]])</f>
        <v>0</v>
      </c>
      <c r="R284" s="40"/>
    </row>
    <row r="285" spans="2:18">
      <c r="B285" s="48"/>
      <c r="C285" s="48"/>
      <c r="D285" s="16"/>
      <c r="E285" s="48"/>
      <c r="F285" s="17"/>
      <c r="G285" s="17"/>
      <c r="H285" s="17"/>
      <c r="I285" s="21"/>
      <c r="J285" s="17" t="s">
        <v>525</v>
      </c>
      <c r="K285" s="20">
        <f>IF(FluxoCaixa101315141921[[#This Row],[Movimento ]]="Saldo Inicial",FluxoCaixa101315141921[[#This Row],[R$ (Valores)]],K284+FluxoCaixa101315141921[[#This Row],[Valores Receitas / Despesas]])</f>
        <v>3305810.2700000014</v>
      </c>
      <c r="L285" s="20">
        <f>IF(FluxoCaixa101315141921[[#This Row],[Entrada / Saída]]="Saída",FluxoCaixa101315141921[[#This Row],[R$ (Valores)]]*-1,FluxoCaixa101315141921[[#This Row],[R$ (Valores)]])</f>
        <v>0</v>
      </c>
    </row>
    <row r="286" spans="2:18">
      <c r="B286" s="48"/>
      <c r="C286" s="48"/>
      <c r="D286" s="16"/>
      <c r="E286" s="48"/>
      <c r="F286" s="17"/>
      <c r="G286" s="17"/>
      <c r="H286" s="17"/>
      <c r="I286" s="21"/>
      <c r="J286" s="17" t="s">
        <v>525</v>
      </c>
      <c r="K286" s="20">
        <f>IF(FluxoCaixa101315141921[[#This Row],[Movimento ]]="Saldo Inicial",FluxoCaixa101315141921[[#This Row],[R$ (Valores)]],K285+FluxoCaixa101315141921[[#This Row],[Valores Receitas / Despesas]])</f>
        <v>3305810.2700000014</v>
      </c>
      <c r="L286" s="20">
        <f>IF(FluxoCaixa101315141921[[#This Row],[Entrada / Saída]]="Saída",FluxoCaixa101315141921[[#This Row],[R$ (Valores)]]*-1,FluxoCaixa101315141921[[#This Row],[R$ (Valores)]])</f>
        <v>0</v>
      </c>
    </row>
    <row r="287" spans="2:18">
      <c r="B287" s="48"/>
      <c r="C287" s="48"/>
      <c r="D287" s="16"/>
      <c r="E287" s="48"/>
      <c r="F287" s="17"/>
      <c r="G287" s="17"/>
      <c r="H287" s="17"/>
      <c r="I287" s="21"/>
      <c r="J287" s="17" t="s">
        <v>525</v>
      </c>
      <c r="K287" s="20">
        <f>IF(FluxoCaixa101315141921[[#This Row],[Movimento ]]="Saldo Inicial",FluxoCaixa101315141921[[#This Row],[R$ (Valores)]],K286+FluxoCaixa101315141921[[#This Row],[Valores Receitas / Despesas]])</f>
        <v>3305810.2700000014</v>
      </c>
      <c r="L287" s="20">
        <f>IF(FluxoCaixa101315141921[[#This Row],[Entrada / Saída]]="Saída",FluxoCaixa101315141921[[#This Row],[R$ (Valores)]]*-1,FluxoCaixa101315141921[[#This Row],[R$ (Valores)]])</f>
        <v>0</v>
      </c>
    </row>
    <row r="288" spans="2:18">
      <c r="B288" s="48"/>
      <c r="C288" s="48"/>
      <c r="D288" s="16"/>
      <c r="E288" s="48"/>
      <c r="F288" s="17"/>
      <c r="G288" s="17"/>
      <c r="H288" s="17"/>
      <c r="I288" s="21"/>
      <c r="J288" s="17" t="s">
        <v>525</v>
      </c>
      <c r="K288" s="20">
        <f>IF(FluxoCaixa101315141921[[#This Row],[Movimento ]]="Saldo Inicial",FluxoCaixa101315141921[[#This Row],[R$ (Valores)]],K287+FluxoCaixa101315141921[[#This Row],[Valores Receitas / Despesas]])</f>
        <v>3305810.2700000014</v>
      </c>
      <c r="L288" s="20">
        <f>IF(FluxoCaixa101315141921[[#This Row],[Entrada / Saída]]="Saída",FluxoCaixa101315141921[[#This Row],[R$ (Valores)]]*-1,FluxoCaixa101315141921[[#This Row],[R$ (Valores)]])</f>
        <v>0</v>
      </c>
    </row>
    <row r="289" spans="2:15">
      <c r="B289" s="48"/>
      <c r="C289" s="48"/>
      <c r="D289" s="16"/>
      <c r="E289" s="48"/>
      <c r="F289" s="17"/>
      <c r="G289" s="17"/>
      <c r="H289" s="17"/>
      <c r="I289" s="21"/>
      <c r="J289" s="17" t="s">
        <v>525</v>
      </c>
      <c r="K289" s="20">
        <f>IF(FluxoCaixa101315141921[[#This Row],[Movimento ]]="Saldo Inicial",FluxoCaixa101315141921[[#This Row],[R$ (Valores)]],K288+FluxoCaixa101315141921[[#This Row],[Valores Receitas / Despesas]])</f>
        <v>3305810.2700000014</v>
      </c>
      <c r="L289" s="20">
        <f>IF(FluxoCaixa101315141921[[#This Row],[Entrada / Saída]]="Saída",FluxoCaixa101315141921[[#This Row],[R$ (Valores)]]*-1,FluxoCaixa101315141921[[#This Row],[R$ (Valores)]])</f>
        <v>0</v>
      </c>
    </row>
    <row r="290" spans="2:15">
      <c r="B290" s="48"/>
      <c r="C290" s="48"/>
      <c r="D290" s="16"/>
      <c r="E290" s="48"/>
      <c r="F290" s="17"/>
      <c r="G290" s="17"/>
      <c r="H290" s="17"/>
      <c r="I290" s="21"/>
      <c r="J290" s="17" t="s">
        <v>525</v>
      </c>
      <c r="K290" s="20">
        <f>IF(FluxoCaixa101315141921[[#This Row],[Movimento ]]="Saldo Inicial",FluxoCaixa101315141921[[#This Row],[R$ (Valores)]],K289+FluxoCaixa101315141921[[#This Row],[Valores Receitas / Despesas]])</f>
        <v>3305810.2700000014</v>
      </c>
      <c r="L290" s="20">
        <f>IF(FluxoCaixa101315141921[[#This Row],[Entrada / Saída]]="Saída",FluxoCaixa101315141921[[#This Row],[R$ (Valores)]]*-1,FluxoCaixa101315141921[[#This Row],[R$ (Valores)]])</f>
        <v>0</v>
      </c>
    </row>
    <row r="291" spans="2:15">
      <c r="B291" s="48"/>
      <c r="C291" s="48"/>
      <c r="D291" s="16"/>
      <c r="E291" s="48"/>
      <c r="F291" s="17"/>
      <c r="G291" s="17"/>
      <c r="H291" s="17"/>
      <c r="I291" s="21"/>
      <c r="J291" s="17" t="s">
        <v>525</v>
      </c>
      <c r="K291" s="20">
        <f>IF(FluxoCaixa101315141921[[#This Row],[Movimento ]]="Saldo Inicial",FluxoCaixa101315141921[[#This Row],[R$ (Valores)]],K290+FluxoCaixa101315141921[[#This Row],[Valores Receitas / Despesas]])</f>
        <v>3305810.2700000014</v>
      </c>
      <c r="L291" s="20">
        <f>IF(FluxoCaixa101315141921[[#This Row],[Entrada / Saída]]="Saída",FluxoCaixa101315141921[[#This Row],[R$ (Valores)]]*-1,FluxoCaixa101315141921[[#This Row],[R$ (Valores)]])</f>
        <v>0</v>
      </c>
    </row>
    <row r="292" spans="2:15">
      <c r="B292" s="48"/>
      <c r="C292" s="48"/>
      <c r="D292" s="16"/>
      <c r="E292" s="48"/>
      <c r="F292" s="17"/>
      <c r="G292" s="17"/>
      <c r="H292" s="17"/>
      <c r="I292" s="21"/>
      <c r="J292" s="17" t="s">
        <v>525</v>
      </c>
      <c r="K292" s="20">
        <f>IF(FluxoCaixa101315141921[[#This Row],[Movimento ]]="Saldo Inicial",FluxoCaixa101315141921[[#This Row],[R$ (Valores)]],K291+FluxoCaixa101315141921[[#This Row],[Valores Receitas / Despesas]])</f>
        <v>3305810.2700000014</v>
      </c>
      <c r="L292" s="20">
        <f>IF(FluxoCaixa101315141921[[#This Row],[Entrada / Saída]]="Saída",FluxoCaixa101315141921[[#This Row],[R$ (Valores)]]*-1,FluxoCaixa101315141921[[#This Row],[R$ (Valores)]])</f>
        <v>0</v>
      </c>
    </row>
    <row r="293" spans="2:15">
      <c r="B293" s="48"/>
      <c r="C293" s="48"/>
      <c r="D293" s="16"/>
      <c r="E293" s="48"/>
      <c r="F293" s="17"/>
      <c r="G293" s="17"/>
      <c r="H293" s="17"/>
      <c r="I293" s="21"/>
      <c r="J293" s="17" t="s">
        <v>525</v>
      </c>
      <c r="K293" s="20">
        <f>IF(FluxoCaixa101315141921[[#This Row],[Movimento ]]="Saldo Inicial",FluxoCaixa101315141921[[#This Row],[R$ (Valores)]],K292+FluxoCaixa101315141921[[#This Row],[Valores Receitas / Despesas]])</f>
        <v>3305810.2700000014</v>
      </c>
      <c r="L293" s="20">
        <f>IF(FluxoCaixa101315141921[[#This Row],[Entrada / Saída]]="Saída",FluxoCaixa101315141921[[#This Row],[R$ (Valores)]]*-1,FluxoCaixa101315141921[[#This Row],[R$ (Valores)]])</f>
        <v>0</v>
      </c>
    </row>
    <row r="294" spans="2:15">
      <c r="B294" s="48"/>
      <c r="C294" s="48"/>
      <c r="D294" s="16"/>
      <c r="E294" s="48"/>
      <c r="F294" s="17"/>
      <c r="G294" s="17"/>
      <c r="H294" s="17"/>
      <c r="I294" s="21"/>
      <c r="J294" s="17" t="s">
        <v>525</v>
      </c>
      <c r="K294" s="20">
        <f>IF(FluxoCaixa101315141921[[#This Row],[Movimento ]]="Saldo Inicial",FluxoCaixa101315141921[[#This Row],[R$ (Valores)]],K293+FluxoCaixa101315141921[[#This Row],[Valores Receitas / Despesas]])</f>
        <v>3305810.2700000014</v>
      </c>
      <c r="L294" s="20">
        <f>IF(FluxoCaixa101315141921[[#This Row],[Entrada / Saída]]="Saída",FluxoCaixa101315141921[[#This Row],[R$ (Valores)]]*-1,FluxoCaixa101315141921[[#This Row],[R$ (Valores)]])</f>
        <v>0</v>
      </c>
    </row>
    <row r="295" spans="2:15">
      <c r="B295" s="48"/>
      <c r="C295" s="48"/>
      <c r="D295" s="16"/>
      <c r="E295" s="48"/>
      <c r="F295" s="17"/>
      <c r="G295" s="17"/>
      <c r="H295" s="17"/>
      <c r="I295" s="21"/>
      <c r="J295" s="17" t="s">
        <v>525</v>
      </c>
      <c r="K295" s="20">
        <f>IF(FluxoCaixa101315141921[[#This Row],[Movimento ]]="Saldo Inicial",FluxoCaixa101315141921[[#This Row],[R$ (Valores)]],K294+FluxoCaixa101315141921[[#This Row],[Valores Receitas / Despesas]])</f>
        <v>3305810.2700000014</v>
      </c>
      <c r="L295" s="20">
        <f>IF(FluxoCaixa101315141921[[#This Row],[Entrada / Saída]]="Saída",FluxoCaixa101315141921[[#This Row],[R$ (Valores)]]*-1,FluxoCaixa101315141921[[#This Row],[R$ (Valores)]])</f>
        <v>0</v>
      </c>
    </row>
    <row r="296" spans="2:15">
      <c r="B296" s="48"/>
      <c r="C296" s="48"/>
      <c r="D296" s="16"/>
      <c r="E296" s="48"/>
      <c r="F296" s="17"/>
      <c r="G296" s="17"/>
      <c r="H296" s="17"/>
      <c r="I296" s="21"/>
      <c r="J296" s="17" t="s">
        <v>525</v>
      </c>
      <c r="K296" s="20">
        <f>IF(FluxoCaixa101315141921[[#This Row],[Movimento ]]="Saldo Inicial",FluxoCaixa101315141921[[#This Row],[R$ (Valores)]],K295+FluxoCaixa101315141921[[#This Row],[Valores Receitas / Despesas]])</f>
        <v>3305810.2700000014</v>
      </c>
      <c r="L296" s="20">
        <f>IF(FluxoCaixa101315141921[[#This Row],[Entrada / Saída]]="Saída",FluxoCaixa101315141921[[#This Row],[R$ (Valores)]]*-1,FluxoCaixa101315141921[[#This Row],[R$ (Valores)]])</f>
        <v>0</v>
      </c>
    </row>
    <row r="297" spans="2:15">
      <c r="B297" s="48"/>
      <c r="C297" s="48"/>
      <c r="D297" s="16"/>
      <c r="E297" s="48"/>
      <c r="F297" s="17"/>
      <c r="G297" s="17"/>
      <c r="H297" s="17"/>
      <c r="I297" s="21"/>
      <c r="J297" s="17" t="s">
        <v>525</v>
      </c>
      <c r="K297" s="20">
        <f>IF(FluxoCaixa101315141921[[#This Row],[Movimento ]]="Saldo Inicial",FluxoCaixa101315141921[[#This Row],[R$ (Valores)]],K296+FluxoCaixa101315141921[[#This Row],[Valores Receitas / Despesas]])</f>
        <v>3305810.2700000014</v>
      </c>
      <c r="L297" s="20">
        <f>IF(FluxoCaixa101315141921[[#This Row],[Entrada / Saída]]="Saída",FluxoCaixa101315141921[[#This Row],[R$ (Valores)]]*-1,FluxoCaixa101315141921[[#This Row],[R$ (Valores)]])</f>
        <v>0</v>
      </c>
      <c r="O297" s="31"/>
    </row>
    <row r="298" spans="2:15">
      <c r="B298" s="48"/>
      <c r="C298" s="48"/>
      <c r="D298" s="16"/>
      <c r="E298" s="48"/>
      <c r="F298" s="17"/>
      <c r="G298" s="17"/>
      <c r="H298" s="17"/>
      <c r="I298" s="29"/>
      <c r="J298" s="17" t="s">
        <v>525</v>
      </c>
      <c r="K298" s="20">
        <f>IF(FluxoCaixa101315141921[[#This Row],[Movimento ]]="Saldo Inicial",FluxoCaixa101315141921[[#This Row],[R$ (Valores)]],K297+FluxoCaixa101315141921[[#This Row],[Valores Receitas / Despesas]])</f>
        <v>3305810.2700000014</v>
      </c>
      <c r="L298" s="20">
        <f>IF(FluxoCaixa101315141921[[#This Row],[Entrada / Saída]]="Saída",FluxoCaixa101315141921[[#This Row],[R$ (Valores)]]*-1,FluxoCaixa101315141921[[#This Row],[R$ (Valores)]])</f>
        <v>0</v>
      </c>
      <c r="O298" s="26"/>
    </row>
    <row r="299" spans="2:15">
      <c r="B299" s="48"/>
      <c r="C299" s="48"/>
      <c r="D299" s="16"/>
      <c r="E299" s="48"/>
      <c r="F299" s="17"/>
      <c r="G299" s="17"/>
      <c r="H299" s="17"/>
      <c r="I299" s="21"/>
      <c r="J299" s="17" t="s">
        <v>525</v>
      </c>
      <c r="K299" s="20">
        <f>IF(FluxoCaixa101315141921[[#This Row],[Movimento ]]="Saldo Inicial",FluxoCaixa101315141921[[#This Row],[R$ (Valores)]],K298+FluxoCaixa101315141921[[#This Row],[Valores Receitas / Despesas]])</f>
        <v>3305810.2700000014</v>
      </c>
      <c r="L299" s="20">
        <f>IF(FluxoCaixa101315141921[[#This Row],[Entrada / Saída]]="Saída",FluxoCaixa101315141921[[#This Row],[R$ (Valores)]]*-1,FluxoCaixa101315141921[[#This Row],[R$ (Valores)]])</f>
        <v>0</v>
      </c>
    </row>
    <row r="300" spans="2:15">
      <c r="B300" s="48"/>
      <c r="C300" s="48"/>
      <c r="D300" s="16"/>
      <c r="E300" s="48"/>
      <c r="F300" s="17"/>
      <c r="G300" s="17"/>
      <c r="H300" s="17"/>
      <c r="I300" s="21"/>
      <c r="J300" s="17" t="s">
        <v>525</v>
      </c>
      <c r="K300" s="20">
        <f>IF(FluxoCaixa101315141921[[#This Row],[Movimento ]]="Saldo Inicial",FluxoCaixa101315141921[[#This Row],[R$ (Valores)]],K299+FluxoCaixa101315141921[[#This Row],[Valores Receitas / Despesas]])</f>
        <v>3305810.2700000014</v>
      </c>
      <c r="L300" s="20">
        <f>IF(FluxoCaixa101315141921[[#This Row],[Entrada / Saída]]="Saída",FluxoCaixa101315141921[[#This Row],[R$ (Valores)]]*-1,FluxoCaixa101315141921[[#This Row],[R$ (Valores)]])</f>
        <v>0</v>
      </c>
    </row>
    <row r="301" spans="2:15">
      <c r="B301" s="48"/>
      <c r="C301" s="48"/>
      <c r="D301" s="16"/>
      <c r="E301" s="48"/>
      <c r="F301" s="17"/>
      <c r="G301" s="17"/>
      <c r="H301" s="17"/>
      <c r="I301" s="21"/>
      <c r="J301" s="17" t="s">
        <v>525</v>
      </c>
      <c r="K301" s="20">
        <f>IF(FluxoCaixa101315141921[[#This Row],[Movimento ]]="Saldo Inicial",FluxoCaixa101315141921[[#This Row],[R$ (Valores)]],K300+FluxoCaixa101315141921[[#This Row],[Valores Receitas / Despesas]])</f>
        <v>3305810.2700000014</v>
      </c>
      <c r="L301" s="20">
        <f>IF(FluxoCaixa101315141921[[#This Row],[Entrada / Saída]]="Saída",FluxoCaixa101315141921[[#This Row],[R$ (Valores)]]*-1,FluxoCaixa101315141921[[#This Row],[R$ (Valores)]])</f>
        <v>0</v>
      </c>
    </row>
    <row r="302" spans="2:15">
      <c r="B302" s="48"/>
      <c r="C302" s="48"/>
      <c r="D302" s="16"/>
      <c r="E302" s="48"/>
      <c r="F302" s="17"/>
      <c r="G302" s="17"/>
      <c r="H302" s="17"/>
      <c r="I302" s="21"/>
      <c r="J302" s="17" t="s">
        <v>525</v>
      </c>
      <c r="K302" s="20">
        <f>IF(FluxoCaixa101315141921[[#This Row],[Movimento ]]="Saldo Inicial",FluxoCaixa101315141921[[#This Row],[R$ (Valores)]],K301+FluxoCaixa101315141921[[#This Row],[Valores Receitas / Despesas]])</f>
        <v>3305810.2700000014</v>
      </c>
      <c r="L302" s="20">
        <f>IF(FluxoCaixa101315141921[[#This Row],[Entrada / Saída]]="Saída",FluxoCaixa101315141921[[#This Row],[R$ (Valores)]]*-1,FluxoCaixa101315141921[[#This Row],[R$ (Valores)]])</f>
        <v>0</v>
      </c>
    </row>
    <row r="303" spans="2:15">
      <c r="B303" s="48"/>
      <c r="C303" s="48"/>
      <c r="D303" s="16"/>
      <c r="E303" s="48"/>
      <c r="F303" s="17"/>
      <c r="G303" s="17"/>
      <c r="H303" s="17"/>
      <c r="I303" s="21"/>
      <c r="J303" s="17" t="s">
        <v>525</v>
      </c>
      <c r="K303" s="20">
        <f>IF(FluxoCaixa101315141921[[#This Row],[Movimento ]]="Saldo Inicial",FluxoCaixa101315141921[[#This Row],[R$ (Valores)]],K302+FluxoCaixa101315141921[[#This Row],[Valores Receitas / Despesas]])</f>
        <v>3305810.2700000014</v>
      </c>
      <c r="L303" s="20">
        <f>IF(FluxoCaixa101315141921[[#This Row],[Entrada / Saída]]="Saída",FluxoCaixa101315141921[[#This Row],[R$ (Valores)]]*-1,FluxoCaixa101315141921[[#This Row],[R$ (Valores)]])</f>
        <v>0</v>
      </c>
    </row>
    <row r="304" spans="2:15">
      <c r="B304" s="48"/>
      <c r="C304" s="48"/>
      <c r="D304" s="16"/>
      <c r="E304" s="48"/>
      <c r="F304" s="17"/>
      <c r="G304" s="17"/>
      <c r="H304" s="17"/>
      <c r="I304" s="21"/>
      <c r="J304" s="17" t="s">
        <v>525</v>
      </c>
      <c r="K304" s="20">
        <f>IF(FluxoCaixa101315141921[[#This Row],[Movimento ]]="Saldo Inicial",FluxoCaixa101315141921[[#This Row],[R$ (Valores)]],K303+FluxoCaixa101315141921[[#This Row],[Valores Receitas / Despesas]])</f>
        <v>3305810.2700000014</v>
      </c>
      <c r="L304" s="20">
        <f>IF(FluxoCaixa101315141921[[#This Row],[Entrada / Saída]]="Saída",FluxoCaixa101315141921[[#This Row],[R$ (Valores)]]*-1,FluxoCaixa101315141921[[#This Row],[R$ (Valores)]])</f>
        <v>0</v>
      </c>
    </row>
    <row r="305" spans="2:12">
      <c r="B305" s="48"/>
      <c r="C305" s="48"/>
      <c r="D305" s="16"/>
      <c r="E305" s="48"/>
      <c r="F305" s="17"/>
      <c r="G305" s="17"/>
      <c r="H305" s="17"/>
      <c r="I305" s="21"/>
      <c r="J305" s="17" t="s">
        <v>525</v>
      </c>
      <c r="K305" s="20">
        <f>IF(FluxoCaixa101315141921[[#This Row],[Movimento ]]="Saldo Inicial",FluxoCaixa101315141921[[#This Row],[R$ (Valores)]],K304+FluxoCaixa101315141921[[#This Row],[Valores Receitas / Despesas]])</f>
        <v>3305810.2700000014</v>
      </c>
      <c r="L305" s="20">
        <f>IF(FluxoCaixa101315141921[[#This Row],[Entrada / Saída]]="Saída",FluxoCaixa101315141921[[#This Row],[R$ (Valores)]]*-1,FluxoCaixa101315141921[[#This Row],[R$ (Valores)]])</f>
        <v>0</v>
      </c>
    </row>
    <row r="306" spans="2:12">
      <c r="B306" s="48"/>
      <c r="C306" s="48"/>
      <c r="D306" s="16"/>
      <c r="E306" s="48"/>
      <c r="F306" s="17"/>
      <c r="G306" s="17"/>
      <c r="H306" s="17"/>
      <c r="I306" s="21"/>
      <c r="J306" s="17" t="s">
        <v>525</v>
      </c>
      <c r="K306" s="20">
        <f>IF(FluxoCaixa101315141921[[#This Row],[Movimento ]]="Saldo Inicial",FluxoCaixa101315141921[[#This Row],[R$ (Valores)]],K305+FluxoCaixa101315141921[[#This Row],[Valores Receitas / Despesas]])</f>
        <v>3305810.2700000014</v>
      </c>
      <c r="L306" s="20">
        <f>IF(FluxoCaixa101315141921[[#This Row],[Entrada / Saída]]="Saída",FluxoCaixa101315141921[[#This Row],[R$ (Valores)]]*-1,FluxoCaixa101315141921[[#This Row],[R$ (Valores)]])</f>
        <v>0</v>
      </c>
    </row>
    <row r="307" spans="2:12">
      <c r="B307" s="48"/>
      <c r="C307" s="48"/>
      <c r="D307" s="16"/>
      <c r="E307" s="48"/>
      <c r="F307" s="17"/>
      <c r="G307" s="17"/>
      <c r="H307" s="17"/>
      <c r="I307" s="21"/>
      <c r="J307" s="17" t="s">
        <v>525</v>
      </c>
      <c r="K307" s="20">
        <f>IF(FluxoCaixa101315141921[[#This Row],[Movimento ]]="Saldo Inicial",FluxoCaixa101315141921[[#This Row],[R$ (Valores)]],K306+FluxoCaixa101315141921[[#This Row],[Valores Receitas / Despesas]])</f>
        <v>3305810.2700000014</v>
      </c>
      <c r="L307" s="20">
        <f>IF(FluxoCaixa101315141921[[#This Row],[Entrada / Saída]]="Saída",FluxoCaixa101315141921[[#This Row],[R$ (Valores)]]*-1,FluxoCaixa101315141921[[#This Row],[R$ (Valores)]])</f>
        <v>0</v>
      </c>
    </row>
    <row r="308" spans="2:12">
      <c r="B308" s="48"/>
      <c r="C308" s="48"/>
      <c r="D308" s="16"/>
      <c r="E308" s="48"/>
      <c r="F308" s="17"/>
      <c r="G308" s="17"/>
      <c r="H308" s="17"/>
      <c r="I308" s="21"/>
      <c r="J308" s="17" t="s">
        <v>525</v>
      </c>
      <c r="K308" s="20">
        <f>IF(FluxoCaixa101315141921[[#This Row],[Movimento ]]="Saldo Inicial",FluxoCaixa101315141921[[#This Row],[R$ (Valores)]],K307+FluxoCaixa101315141921[[#This Row],[Valores Receitas / Despesas]])</f>
        <v>3305810.2700000014</v>
      </c>
      <c r="L308" s="20">
        <f>IF(FluxoCaixa101315141921[[#This Row],[Entrada / Saída]]="Saída",FluxoCaixa101315141921[[#This Row],[R$ (Valores)]]*-1,FluxoCaixa101315141921[[#This Row],[R$ (Valores)]])</f>
        <v>0</v>
      </c>
    </row>
    <row r="309" spans="2:12">
      <c r="B309" s="48"/>
      <c r="C309" s="48"/>
      <c r="D309" s="16"/>
      <c r="E309" s="48"/>
      <c r="F309" s="17"/>
      <c r="G309" s="17"/>
      <c r="H309" s="17"/>
      <c r="I309" s="21"/>
      <c r="J309" s="17" t="s">
        <v>525</v>
      </c>
      <c r="K309" s="20">
        <f>IF(FluxoCaixa101315141921[[#This Row],[Movimento ]]="Saldo Inicial",FluxoCaixa101315141921[[#This Row],[R$ (Valores)]],K308+FluxoCaixa101315141921[[#This Row],[Valores Receitas / Despesas]])</f>
        <v>3305810.2700000014</v>
      </c>
      <c r="L309" s="20">
        <f>IF(FluxoCaixa101315141921[[#This Row],[Entrada / Saída]]="Saída",FluxoCaixa101315141921[[#This Row],[R$ (Valores)]]*-1,FluxoCaixa101315141921[[#This Row],[R$ (Valores)]])</f>
        <v>0</v>
      </c>
    </row>
    <row r="310" spans="2:12">
      <c r="B310" s="48"/>
      <c r="C310" s="48"/>
      <c r="D310" s="16"/>
      <c r="E310" s="48"/>
      <c r="F310" s="17"/>
      <c r="G310" s="17"/>
      <c r="H310" s="17"/>
      <c r="I310" s="21"/>
      <c r="J310" s="17" t="s">
        <v>525</v>
      </c>
      <c r="K310" s="20">
        <f>IF(FluxoCaixa101315141921[[#This Row],[Movimento ]]="Saldo Inicial",FluxoCaixa101315141921[[#This Row],[R$ (Valores)]],K309+FluxoCaixa101315141921[[#This Row],[Valores Receitas / Despesas]])</f>
        <v>3305810.2700000014</v>
      </c>
      <c r="L310" s="20">
        <f>IF(FluxoCaixa101315141921[[#This Row],[Entrada / Saída]]="Saída",FluxoCaixa101315141921[[#This Row],[R$ (Valores)]]*-1,FluxoCaixa101315141921[[#This Row],[R$ (Valores)]])</f>
        <v>0</v>
      </c>
    </row>
    <row r="311" spans="2:12">
      <c r="B311" s="48"/>
      <c r="C311" s="48"/>
      <c r="D311" s="16"/>
      <c r="E311" s="48"/>
      <c r="F311" s="17"/>
      <c r="G311" s="17"/>
      <c r="H311" s="17"/>
      <c r="I311" s="21"/>
      <c r="J311" s="17" t="s">
        <v>525</v>
      </c>
      <c r="K311" s="20">
        <f>IF(FluxoCaixa101315141921[[#This Row],[Movimento ]]="Saldo Inicial",FluxoCaixa101315141921[[#This Row],[R$ (Valores)]],K310+FluxoCaixa101315141921[[#This Row],[Valores Receitas / Despesas]])</f>
        <v>3305810.2700000014</v>
      </c>
      <c r="L311" s="20">
        <f>IF(FluxoCaixa101315141921[[#This Row],[Entrada / Saída]]="Saída",FluxoCaixa101315141921[[#This Row],[R$ (Valores)]]*-1,FluxoCaixa101315141921[[#This Row],[R$ (Valores)]])</f>
        <v>0</v>
      </c>
    </row>
    <row r="312" spans="2:12">
      <c r="B312" s="48"/>
      <c r="C312" s="48"/>
      <c r="D312" s="16"/>
      <c r="E312" s="48"/>
      <c r="F312" s="17"/>
      <c r="G312" s="17"/>
      <c r="H312" s="17"/>
      <c r="I312" s="21"/>
      <c r="J312" s="17" t="s">
        <v>525</v>
      </c>
      <c r="K312" s="20">
        <f>IF(FluxoCaixa101315141921[[#This Row],[Movimento ]]="Saldo Inicial",FluxoCaixa101315141921[[#This Row],[R$ (Valores)]],K311+FluxoCaixa101315141921[[#This Row],[Valores Receitas / Despesas]])</f>
        <v>3305810.2700000014</v>
      </c>
      <c r="L312" s="20">
        <f>IF(FluxoCaixa101315141921[[#This Row],[Entrada / Saída]]="Saída",FluxoCaixa101315141921[[#This Row],[R$ (Valores)]]*-1,FluxoCaixa101315141921[[#This Row],[R$ (Valores)]])</f>
        <v>0</v>
      </c>
    </row>
    <row r="313" spans="2:12">
      <c r="B313" s="48"/>
      <c r="C313" s="48"/>
      <c r="D313" s="16"/>
      <c r="E313" s="48"/>
      <c r="F313" s="17"/>
      <c r="G313" s="17"/>
      <c r="H313" s="17"/>
      <c r="I313" s="21"/>
      <c r="J313" s="17" t="s">
        <v>525</v>
      </c>
      <c r="K313" s="20">
        <f>IF(FluxoCaixa101315141921[[#This Row],[Movimento ]]="Saldo Inicial",FluxoCaixa101315141921[[#This Row],[R$ (Valores)]],K312+FluxoCaixa101315141921[[#This Row],[Valores Receitas / Despesas]])</f>
        <v>3305810.2700000014</v>
      </c>
      <c r="L313" s="20">
        <f>IF(FluxoCaixa101315141921[[#This Row],[Entrada / Saída]]="Saída",FluxoCaixa101315141921[[#This Row],[R$ (Valores)]]*-1,FluxoCaixa101315141921[[#This Row],[R$ (Valores)]])</f>
        <v>0</v>
      </c>
    </row>
    <row r="314" spans="2:12">
      <c r="B314" s="48"/>
      <c r="C314" s="48"/>
      <c r="D314" s="16"/>
      <c r="E314" s="48"/>
      <c r="F314" s="17"/>
      <c r="G314" s="17"/>
      <c r="H314" s="17"/>
      <c r="I314" s="21"/>
      <c r="J314" s="17" t="s">
        <v>525</v>
      </c>
      <c r="K314" s="20">
        <f>IF(FluxoCaixa101315141921[[#This Row],[Movimento ]]="Saldo Inicial",FluxoCaixa101315141921[[#This Row],[R$ (Valores)]],K313+FluxoCaixa101315141921[[#This Row],[Valores Receitas / Despesas]])</f>
        <v>3305810.2700000014</v>
      </c>
      <c r="L314" s="20">
        <f>IF(FluxoCaixa101315141921[[#This Row],[Entrada / Saída]]="Saída",FluxoCaixa101315141921[[#This Row],[R$ (Valores)]]*-1,FluxoCaixa101315141921[[#This Row],[R$ (Valores)]])</f>
        <v>0</v>
      </c>
    </row>
    <row r="315" spans="2:12">
      <c r="B315" s="48"/>
      <c r="C315" s="48"/>
      <c r="D315" s="16"/>
      <c r="E315" s="48"/>
      <c r="F315" s="17"/>
      <c r="G315" s="17"/>
      <c r="H315" s="17"/>
      <c r="I315" s="21"/>
      <c r="J315" s="17" t="s">
        <v>525</v>
      </c>
      <c r="K315" s="20">
        <f>IF(FluxoCaixa101315141921[[#This Row],[Movimento ]]="Saldo Inicial",FluxoCaixa101315141921[[#This Row],[R$ (Valores)]],K314+FluxoCaixa101315141921[[#This Row],[Valores Receitas / Despesas]])</f>
        <v>3305810.2700000014</v>
      </c>
      <c r="L315" s="20">
        <f>IF(FluxoCaixa101315141921[[#This Row],[Entrada / Saída]]="Saída",FluxoCaixa101315141921[[#This Row],[R$ (Valores)]]*-1,FluxoCaixa101315141921[[#This Row],[R$ (Valores)]])</f>
        <v>0</v>
      </c>
    </row>
    <row r="316" spans="2:12">
      <c r="B316" s="48"/>
      <c r="C316" s="48"/>
      <c r="D316" s="16"/>
      <c r="E316" s="48"/>
      <c r="F316" s="17"/>
      <c r="G316" s="17"/>
      <c r="H316" s="17"/>
      <c r="I316" s="21"/>
      <c r="J316" s="17" t="s">
        <v>525</v>
      </c>
      <c r="K316" s="20">
        <f>IF(FluxoCaixa101315141921[[#This Row],[Movimento ]]="Saldo Inicial",FluxoCaixa101315141921[[#This Row],[R$ (Valores)]],K315+FluxoCaixa101315141921[[#This Row],[Valores Receitas / Despesas]])</f>
        <v>3305810.2700000014</v>
      </c>
      <c r="L316" s="20">
        <f>IF(FluxoCaixa101315141921[[#This Row],[Entrada / Saída]]="Saída",FluxoCaixa101315141921[[#This Row],[R$ (Valores)]]*-1,FluxoCaixa101315141921[[#This Row],[R$ (Valores)]])</f>
        <v>0</v>
      </c>
    </row>
    <row r="317" spans="2:12">
      <c r="B317" s="48"/>
      <c r="C317" s="48"/>
      <c r="D317" s="16"/>
      <c r="E317" s="48"/>
      <c r="F317" s="17"/>
      <c r="G317" s="17"/>
      <c r="H317" s="17"/>
      <c r="I317" s="21"/>
      <c r="J317" s="17" t="s">
        <v>525</v>
      </c>
      <c r="K317" s="20">
        <f>IF(FluxoCaixa101315141921[[#This Row],[Movimento ]]="Saldo Inicial",FluxoCaixa101315141921[[#This Row],[R$ (Valores)]],K316+FluxoCaixa101315141921[[#This Row],[Valores Receitas / Despesas]])</f>
        <v>3305810.2700000014</v>
      </c>
      <c r="L317" s="20">
        <f>IF(FluxoCaixa101315141921[[#This Row],[Entrada / Saída]]="Saída",FluxoCaixa101315141921[[#This Row],[R$ (Valores)]]*-1,FluxoCaixa101315141921[[#This Row],[R$ (Valores)]])</f>
        <v>0</v>
      </c>
    </row>
    <row r="318" spans="2:12">
      <c r="B318" s="48"/>
      <c r="C318" s="48"/>
      <c r="D318" s="16"/>
      <c r="E318" s="48"/>
      <c r="F318" s="17"/>
      <c r="G318" s="17"/>
      <c r="H318" s="17"/>
      <c r="I318" s="21"/>
      <c r="J318" s="17" t="s">
        <v>525</v>
      </c>
      <c r="K318" s="20">
        <f>IF(FluxoCaixa101315141921[[#This Row],[Movimento ]]="Saldo Inicial",FluxoCaixa101315141921[[#This Row],[R$ (Valores)]],K317+FluxoCaixa101315141921[[#This Row],[Valores Receitas / Despesas]])</f>
        <v>3305810.2700000014</v>
      </c>
      <c r="L318" s="20">
        <f>IF(FluxoCaixa101315141921[[#This Row],[Entrada / Saída]]="Saída",FluxoCaixa101315141921[[#This Row],[R$ (Valores)]]*-1,FluxoCaixa101315141921[[#This Row],[R$ (Valores)]])</f>
        <v>0</v>
      </c>
    </row>
    <row r="319" spans="2:12">
      <c r="B319" s="48"/>
      <c r="C319" s="48"/>
      <c r="D319" s="16"/>
      <c r="E319" s="48"/>
      <c r="F319" s="17"/>
      <c r="G319" s="17"/>
      <c r="H319" s="17"/>
      <c r="I319" s="21"/>
      <c r="J319" s="17" t="s">
        <v>525</v>
      </c>
      <c r="K319" s="20">
        <f>IF(FluxoCaixa101315141921[[#This Row],[Movimento ]]="Saldo Inicial",FluxoCaixa101315141921[[#This Row],[R$ (Valores)]],K318+FluxoCaixa101315141921[[#This Row],[Valores Receitas / Despesas]])</f>
        <v>3305810.2700000014</v>
      </c>
      <c r="L319" s="20">
        <f>IF(FluxoCaixa101315141921[[#This Row],[Entrada / Saída]]="Saída",FluxoCaixa101315141921[[#This Row],[R$ (Valores)]]*-1,FluxoCaixa101315141921[[#This Row],[R$ (Valores)]])</f>
        <v>0</v>
      </c>
    </row>
    <row r="320" spans="2:12">
      <c r="B320" s="48"/>
      <c r="C320" s="48"/>
      <c r="D320" s="16"/>
      <c r="E320" s="48"/>
      <c r="F320" s="17"/>
      <c r="G320" s="17"/>
      <c r="H320" s="17"/>
      <c r="I320" s="21"/>
      <c r="J320" s="17" t="s">
        <v>525</v>
      </c>
      <c r="K320" s="20">
        <f>IF(FluxoCaixa101315141921[[#This Row],[Movimento ]]="Saldo Inicial",FluxoCaixa101315141921[[#This Row],[R$ (Valores)]],K319+FluxoCaixa101315141921[[#This Row],[Valores Receitas / Despesas]])</f>
        <v>3305810.2700000014</v>
      </c>
      <c r="L320" s="20">
        <f>IF(FluxoCaixa101315141921[[#This Row],[Entrada / Saída]]="Saída",FluxoCaixa101315141921[[#This Row],[R$ (Valores)]]*-1,FluxoCaixa101315141921[[#This Row],[R$ (Valores)]])</f>
        <v>0</v>
      </c>
    </row>
    <row r="321" spans="2:12">
      <c r="B321" s="48"/>
      <c r="C321" s="48"/>
      <c r="D321" s="16"/>
      <c r="E321" s="48"/>
      <c r="F321" s="17"/>
      <c r="G321" s="17"/>
      <c r="H321" s="17"/>
      <c r="I321" s="21"/>
      <c r="J321" s="17" t="s">
        <v>525</v>
      </c>
      <c r="K321" s="20">
        <f>IF(FluxoCaixa101315141921[[#This Row],[Movimento ]]="Saldo Inicial",FluxoCaixa101315141921[[#This Row],[R$ (Valores)]],K320+FluxoCaixa101315141921[[#This Row],[Valores Receitas / Despesas]])</f>
        <v>3305810.2700000014</v>
      </c>
      <c r="L321" s="20">
        <f>IF(FluxoCaixa101315141921[[#This Row],[Entrada / Saída]]="Saída",FluxoCaixa101315141921[[#This Row],[R$ (Valores)]]*-1,FluxoCaixa101315141921[[#This Row],[R$ (Valores)]])</f>
        <v>0</v>
      </c>
    </row>
    <row r="322" spans="2:12">
      <c r="B322" s="48"/>
      <c r="C322" s="48"/>
      <c r="D322" s="16"/>
      <c r="E322" s="48"/>
      <c r="F322" s="17"/>
      <c r="G322" s="17"/>
      <c r="H322" s="17"/>
      <c r="I322" s="21"/>
      <c r="J322" s="17" t="s">
        <v>525</v>
      </c>
      <c r="K322" s="20">
        <f>IF(FluxoCaixa101315141921[[#This Row],[Movimento ]]="Saldo Inicial",FluxoCaixa101315141921[[#This Row],[R$ (Valores)]],K321+FluxoCaixa101315141921[[#This Row],[Valores Receitas / Despesas]])</f>
        <v>3305810.2700000014</v>
      </c>
      <c r="L322" s="20">
        <f>IF(FluxoCaixa101315141921[[#This Row],[Entrada / Saída]]="Saída",FluxoCaixa101315141921[[#This Row],[R$ (Valores)]]*-1,FluxoCaixa101315141921[[#This Row],[R$ (Valores)]])</f>
        <v>0</v>
      </c>
    </row>
    <row r="323" spans="2:12">
      <c r="B323" s="48"/>
      <c r="C323" s="48"/>
      <c r="D323" s="16"/>
      <c r="E323" s="48"/>
      <c r="F323" s="17"/>
      <c r="G323" s="17"/>
      <c r="H323" s="17"/>
      <c r="I323" s="21"/>
      <c r="J323" s="17" t="s">
        <v>525</v>
      </c>
      <c r="K323" s="20">
        <f>IF(FluxoCaixa101315141921[[#This Row],[Movimento ]]="Saldo Inicial",FluxoCaixa101315141921[[#This Row],[R$ (Valores)]],K322+FluxoCaixa101315141921[[#This Row],[Valores Receitas / Despesas]])</f>
        <v>3305810.2700000014</v>
      </c>
      <c r="L323" s="20">
        <f>IF(FluxoCaixa101315141921[[#This Row],[Entrada / Saída]]="Saída",FluxoCaixa101315141921[[#This Row],[R$ (Valores)]]*-1,FluxoCaixa101315141921[[#This Row],[R$ (Valores)]])</f>
        <v>0</v>
      </c>
    </row>
    <row r="324" spans="2:12">
      <c r="B324" s="48"/>
      <c r="C324" s="48"/>
      <c r="D324" s="16"/>
      <c r="E324" s="48"/>
      <c r="F324" s="17"/>
      <c r="G324" s="17"/>
      <c r="H324" s="17"/>
      <c r="I324" s="21"/>
      <c r="J324" s="17" t="s">
        <v>525</v>
      </c>
      <c r="K324" s="20">
        <f>IF(FluxoCaixa101315141921[[#This Row],[Movimento ]]="Saldo Inicial",FluxoCaixa101315141921[[#This Row],[R$ (Valores)]],K323+FluxoCaixa101315141921[[#This Row],[Valores Receitas / Despesas]])</f>
        <v>3305810.2700000014</v>
      </c>
      <c r="L324" s="20">
        <f>IF(FluxoCaixa101315141921[[#This Row],[Entrada / Saída]]="Saída",FluxoCaixa101315141921[[#This Row],[R$ (Valores)]]*-1,FluxoCaixa101315141921[[#This Row],[R$ (Valores)]])</f>
        <v>0</v>
      </c>
    </row>
    <row r="325" spans="2:12">
      <c r="B325" s="48"/>
      <c r="C325" s="48"/>
      <c r="D325" s="16"/>
      <c r="E325" s="48"/>
      <c r="F325" s="17"/>
      <c r="G325" s="17"/>
      <c r="H325" s="17"/>
      <c r="I325" s="21"/>
      <c r="J325" s="17" t="s">
        <v>525</v>
      </c>
      <c r="K325" s="20">
        <f>IF(FluxoCaixa101315141921[[#This Row],[Movimento ]]="Saldo Inicial",FluxoCaixa101315141921[[#This Row],[R$ (Valores)]],K324+FluxoCaixa101315141921[[#This Row],[Valores Receitas / Despesas]])</f>
        <v>3305810.2700000014</v>
      </c>
      <c r="L325" s="20">
        <f>IF(FluxoCaixa101315141921[[#This Row],[Entrada / Saída]]="Saída",FluxoCaixa101315141921[[#This Row],[R$ (Valores)]]*-1,FluxoCaixa101315141921[[#This Row],[R$ (Valores)]])</f>
        <v>0</v>
      </c>
    </row>
    <row r="326" spans="2:12">
      <c r="B326" s="48"/>
      <c r="C326" s="48"/>
      <c r="D326" s="16"/>
      <c r="E326" s="48"/>
      <c r="F326" s="17"/>
      <c r="G326" s="17"/>
      <c r="H326" s="17"/>
      <c r="I326" s="21"/>
      <c r="J326" s="17" t="s">
        <v>525</v>
      </c>
      <c r="K326" s="20">
        <f>IF(FluxoCaixa101315141921[[#This Row],[Movimento ]]="Saldo Inicial",FluxoCaixa101315141921[[#This Row],[R$ (Valores)]],K325+FluxoCaixa101315141921[[#This Row],[Valores Receitas / Despesas]])</f>
        <v>3305810.2700000014</v>
      </c>
      <c r="L326" s="20">
        <f>IF(FluxoCaixa101315141921[[#This Row],[Entrada / Saída]]="Saída",FluxoCaixa101315141921[[#This Row],[R$ (Valores)]]*-1,FluxoCaixa101315141921[[#This Row],[R$ (Valores)]])</f>
        <v>0</v>
      </c>
    </row>
    <row r="327" spans="2:12">
      <c r="B327" s="48"/>
      <c r="C327" s="48"/>
      <c r="D327" s="16"/>
      <c r="E327" s="48"/>
      <c r="F327" s="17"/>
      <c r="G327" s="17"/>
      <c r="H327" s="17"/>
      <c r="I327" s="21"/>
      <c r="J327" s="17" t="s">
        <v>525</v>
      </c>
      <c r="K327" s="20">
        <f>IF(FluxoCaixa101315141921[[#This Row],[Movimento ]]="Saldo Inicial",FluxoCaixa101315141921[[#This Row],[R$ (Valores)]],K326+FluxoCaixa101315141921[[#This Row],[Valores Receitas / Despesas]])</f>
        <v>3305810.2700000014</v>
      </c>
      <c r="L327" s="20">
        <f>IF(FluxoCaixa101315141921[[#This Row],[Entrada / Saída]]="Saída",FluxoCaixa101315141921[[#This Row],[R$ (Valores)]]*-1,FluxoCaixa101315141921[[#This Row],[R$ (Valores)]])</f>
        <v>0</v>
      </c>
    </row>
    <row r="328" spans="2:12">
      <c r="B328" s="48"/>
      <c r="C328" s="48"/>
      <c r="D328" s="16"/>
      <c r="E328" s="48"/>
      <c r="F328" s="17"/>
      <c r="G328" s="17"/>
      <c r="H328" s="17"/>
      <c r="I328" s="21"/>
      <c r="J328" s="17" t="s">
        <v>525</v>
      </c>
      <c r="K328" s="20">
        <f>IF(FluxoCaixa101315141921[[#This Row],[Movimento ]]="Saldo Inicial",FluxoCaixa101315141921[[#This Row],[R$ (Valores)]],K327+FluxoCaixa101315141921[[#This Row],[Valores Receitas / Despesas]])</f>
        <v>3305810.2700000014</v>
      </c>
      <c r="L328" s="20">
        <f>IF(FluxoCaixa101315141921[[#This Row],[Entrada / Saída]]="Saída",FluxoCaixa101315141921[[#This Row],[R$ (Valores)]]*-1,FluxoCaixa101315141921[[#This Row],[R$ (Valores)]])</f>
        <v>0</v>
      </c>
    </row>
    <row r="329" spans="2:12">
      <c r="B329" s="48"/>
      <c r="C329" s="48"/>
      <c r="D329" s="16"/>
      <c r="E329" s="48"/>
      <c r="F329" s="17"/>
      <c r="G329" s="17"/>
      <c r="H329" s="17"/>
      <c r="I329" s="21"/>
      <c r="J329" s="17" t="s">
        <v>525</v>
      </c>
      <c r="K329" s="20">
        <f>IF(FluxoCaixa101315141921[[#This Row],[Movimento ]]="Saldo Inicial",FluxoCaixa101315141921[[#This Row],[R$ (Valores)]],K328+FluxoCaixa101315141921[[#This Row],[Valores Receitas / Despesas]])</f>
        <v>3305810.2700000014</v>
      </c>
      <c r="L329" s="20">
        <f>IF(FluxoCaixa101315141921[[#This Row],[Entrada / Saída]]="Saída",FluxoCaixa101315141921[[#This Row],[R$ (Valores)]]*-1,FluxoCaixa101315141921[[#This Row],[R$ (Valores)]])</f>
        <v>0</v>
      </c>
    </row>
    <row r="330" spans="2:12">
      <c r="B330" s="48"/>
      <c r="C330" s="48"/>
      <c r="D330" s="16"/>
      <c r="E330" s="48"/>
      <c r="F330" s="17"/>
      <c r="G330" s="17"/>
      <c r="H330" s="17"/>
      <c r="I330" s="21"/>
      <c r="J330" s="17" t="s">
        <v>525</v>
      </c>
      <c r="K330" s="20">
        <f>IF(FluxoCaixa101315141921[[#This Row],[Movimento ]]="Saldo Inicial",FluxoCaixa101315141921[[#This Row],[R$ (Valores)]],K329+FluxoCaixa101315141921[[#This Row],[Valores Receitas / Despesas]])</f>
        <v>3305810.2700000014</v>
      </c>
      <c r="L330" s="20">
        <f>IF(FluxoCaixa101315141921[[#This Row],[Entrada / Saída]]="Saída",FluxoCaixa101315141921[[#This Row],[R$ (Valores)]]*-1,FluxoCaixa101315141921[[#This Row],[R$ (Valores)]])</f>
        <v>0</v>
      </c>
    </row>
    <row r="331" spans="2:12">
      <c r="B331" s="48"/>
      <c r="C331" s="48"/>
      <c r="D331" s="16"/>
      <c r="E331" s="48"/>
      <c r="F331" s="17"/>
      <c r="G331" s="17"/>
      <c r="H331" s="17"/>
      <c r="I331" s="21"/>
      <c r="J331" s="17" t="s">
        <v>525</v>
      </c>
      <c r="K331" s="20">
        <f>IF(FluxoCaixa101315141921[[#This Row],[Movimento ]]="Saldo Inicial",FluxoCaixa101315141921[[#This Row],[R$ (Valores)]],K330+FluxoCaixa101315141921[[#This Row],[Valores Receitas / Despesas]])</f>
        <v>3305810.2700000014</v>
      </c>
      <c r="L331" s="20">
        <f>IF(FluxoCaixa101315141921[[#This Row],[Entrada / Saída]]="Saída",FluxoCaixa101315141921[[#This Row],[R$ (Valores)]]*-1,FluxoCaixa101315141921[[#This Row],[R$ (Valores)]])</f>
        <v>0</v>
      </c>
    </row>
    <row r="332" spans="2:12">
      <c r="B332" s="48"/>
      <c r="C332" s="48"/>
      <c r="D332" s="16"/>
      <c r="E332" s="48"/>
      <c r="F332" s="17"/>
      <c r="G332" s="17"/>
      <c r="H332" s="17"/>
      <c r="I332" s="21"/>
      <c r="J332" s="17" t="s">
        <v>525</v>
      </c>
      <c r="K332" s="20">
        <f>IF(FluxoCaixa101315141921[[#This Row],[Movimento ]]="Saldo Inicial",FluxoCaixa101315141921[[#This Row],[R$ (Valores)]],K331+FluxoCaixa101315141921[[#This Row],[Valores Receitas / Despesas]])</f>
        <v>3305810.2700000014</v>
      </c>
      <c r="L332" s="20">
        <f>IF(FluxoCaixa101315141921[[#This Row],[Entrada / Saída]]="Saída",FluxoCaixa101315141921[[#This Row],[R$ (Valores)]]*-1,FluxoCaixa101315141921[[#This Row],[R$ (Valores)]])</f>
        <v>0</v>
      </c>
    </row>
    <row r="333" spans="2:12">
      <c r="B333" s="48"/>
      <c r="C333" s="48"/>
      <c r="D333" s="16"/>
      <c r="E333" s="48"/>
      <c r="F333" s="17"/>
      <c r="G333" s="17"/>
      <c r="H333" s="17"/>
      <c r="I333" s="21"/>
      <c r="J333" s="17" t="s">
        <v>525</v>
      </c>
      <c r="K333" s="20">
        <f>IF(FluxoCaixa101315141921[[#This Row],[Movimento ]]="Saldo Inicial",FluxoCaixa101315141921[[#This Row],[R$ (Valores)]],K332+FluxoCaixa101315141921[[#This Row],[Valores Receitas / Despesas]])</f>
        <v>3305810.2700000014</v>
      </c>
      <c r="L333" s="20">
        <f>IF(FluxoCaixa101315141921[[#This Row],[Entrada / Saída]]="Saída",FluxoCaixa101315141921[[#This Row],[R$ (Valores)]]*-1,FluxoCaixa101315141921[[#This Row],[R$ (Valores)]])</f>
        <v>0</v>
      </c>
    </row>
    <row r="334" spans="2:12">
      <c r="B334" s="48"/>
      <c r="C334" s="48"/>
      <c r="D334" s="16"/>
      <c r="E334" s="48"/>
      <c r="F334" s="17"/>
      <c r="G334" s="17"/>
      <c r="H334" s="17"/>
      <c r="I334" s="29"/>
      <c r="J334" s="17" t="s">
        <v>525</v>
      </c>
      <c r="K334" s="20">
        <f>IF(FluxoCaixa101315141921[[#This Row],[Movimento ]]="Saldo Inicial",FluxoCaixa101315141921[[#This Row],[R$ (Valores)]],K333+FluxoCaixa101315141921[[#This Row],[Valores Receitas / Despesas]])</f>
        <v>3305810.2700000014</v>
      </c>
      <c r="L334" s="20">
        <f>IF(FluxoCaixa101315141921[[#This Row],[Entrada / Saída]]="Saída",FluxoCaixa101315141921[[#This Row],[R$ (Valores)]]*-1,FluxoCaixa101315141921[[#This Row],[R$ (Valores)]])</f>
        <v>0</v>
      </c>
    </row>
    <row r="335" spans="2:12">
      <c r="B335" s="48"/>
      <c r="C335" s="48"/>
      <c r="D335" s="16"/>
      <c r="E335" s="48"/>
      <c r="F335" s="17"/>
      <c r="G335" s="17"/>
      <c r="H335" s="17"/>
      <c r="I335" s="21"/>
      <c r="J335" s="17" t="s">
        <v>525</v>
      </c>
      <c r="K335" s="20">
        <f>IF(FluxoCaixa101315141921[[#This Row],[Movimento ]]="Saldo Inicial",FluxoCaixa101315141921[[#This Row],[R$ (Valores)]],K334+FluxoCaixa101315141921[[#This Row],[Valores Receitas / Despesas]])</f>
        <v>3305810.2700000014</v>
      </c>
      <c r="L335" s="20">
        <f>IF(FluxoCaixa101315141921[[#This Row],[Entrada / Saída]]="Saída",FluxoCaixa101315141921[[#This Row],[R$ (Valores)]]*-1,FluxoCaixa101315141921[[#This Row],[R$ (Valores)]])</f>
        <v>0</v>
      </c>
    </row>
    <row r="336" spans="2:12">
      <c r="B336" s="48"/>
      <c r="C336" s="48"/>
      <c r="D336" s="16"/>
      <c r="E336" s="48"/>
      <c r="F336" s="17"/>
      <c r="G336" s="17"/>
      <c r="H336" s="17"/>
      <c r="I336" s="21"/>
      <c r="J336" s="17" t="s">
        <v>525</v>
      </c>
      <c r="K336" s="20">
        <f>IF(FluxoCaixa101315141921[[#This Row],[Movimento ]]="Saldo Inicial",FluxoCaixa101315141921[[#This Row],[R$ (Valores)]],K335+FluxoCaixa101315141921[[#This Row],[Valores Receitas / Despesas]])</f>
        <v>3305810.2700000014</v>
      </c>
      <c r="L336" s="20">
        <f>IF(FluxoCaixa101315141921[[#This Row],[Entrada / Saída]]="Saída",FluxoCaixa101315141921[[#This Row],[R$ (Valores)]]*-1,FluxoCaixa101315141921[[#This Row],[R$ (Valores)]])</f>
        <v>0</v>
      </c>
    </row>
    <row r="337" spans="2:12">
      <c r="B337" s="48"/>
      <c r="C337" s="48"/>
      <c r="D337" s="16"/>
      <c r="E337" s="48"/>
      <c r="F337" s="17"/>
      <c r="G337" s="17"/>
      <c r="H337" s="17"/>
      <c r="I337" s="21"/>
      <c r="J337" s="17" t="s">
        <v>525</v>
      </c>
      <c r="K337" s="20">
        <f>IF(FluxoCaixa101315141921[[#This Row],[Movimento ]]="Saldo Inicial",FluxoCaixa101315141921[[#This Row],[R$ (Valores)]],K336+FluxoCaixa101315141921[[#This Row],[Valores Receitas / Despesas]])</f>
        <v>3305810.2700000014</v>
      </c>
      <c r="L337" s="20">
        <f>IF(FluxoCaixa101315141921[[#This Row],[Entrada / Saída]]="Saída",FluxoCaixa101315141921[[#This Row],[R$ (Valores)]]*-1,FluxoCaixa101315141921[[#This Row],[R$ (Valores)]])</f>
        <v>0</v>
      </c>
    </row>
    <row r="338" spans="2:12">
      <c r="B338" s="48"/>
      <c r="C338" s="48"/>
      <c r="D338" s="16"/>
      <c r="E338" s="48"/>
      <c r="F338" s="17"/>
      <c r="G338" s="17"/>
      <c r="H338" s="17"/>
      <c r="I338" s="21"/>
      <c r="J338" s="17" t="s">
        <v>525</v>
      </c>
      <c r="K338" s="20">
        <f>IF(FluxoCaixa101315141921[[#This Row],[Movimento ]]="Saldo Inicial",FluxoCaixa101315141921[[#This Row],[R$ (Valores)]],K337+FluxoCaixa101315141921[[#This Row],[Valores Receitas / Despesas]])</f>
        <v>3305810.2700000014</v>
      </c>
      <c r="L338" s="20">
        <f>IF(FluxoCaixa101315141921[[#This Row],[Entrada / Saída]]="Saída",FluxoCaixa101315141921[[#This Row],[R$ (Valores)]]*-1,FluxoCaixa101315141921[[#This Row],[R$ (Valores)]])</f>
        <v>0</v>
      </c>
    </row>
    <row r="339" spans="2:12">
      <c r="B339" s="48"/>
      <c r="C339" s="48"/>
      <c r="D339" s="16"/>
      <c r="E339" s="48"/>
      <c r="F339" s="17"/>
      <c r="G339" s="17"/>
      <c r="H339" s="17"/>
      <c r="I339" s="21"/>
      <c r="J339" s="17" t="s">
        <v>525</v>
      </c>
      <c r="K339" s="20">
        <f>IF(FluxoCaixa101315141921[[#This Row],[Movimento ]]="Saldo Inicial",FluxoCaixa101315141921[[#This Row],[R$ (Valores)]],K338+FluxoCaixa101315141921[[#This Row],[Valores Receitas / Despesas]])</f>
        <v>3305810.2700000014</v>
      </c>
      <c r="L339" s="20">
        <f>IF(FluxoCaixa101315141921[[#This Row],[Entrada / Saída]]="Saída",FluxoCaixa101315141921[[#This Row],[R$ (Valores)]]*-1,FluxoCaixa101315141921[[#This Row],[R$ (Valores)]])</f>
        <v>0</v>
      </c>
    </row>
    <row r="340" spans="2:12">
      <c r="B340" s="48"/>
      <c r="C340" s="48"/>
      <c r="D340" s="16"/>
      <c r="E340" s="48"/>
      <c r="F340" s="17"/>
      <c r="G340" s="17"/>
      <c r="H340" s="17"/>
      <c r="I340" s="21"/>
      <c r="J340" s="17" t="s">
        <v>525</v>
      </c>
      <c r="K340" s="20">
        <f>IF(FluxoCaixa101315141921[[#This Row],[Movimento ]]="Saldo Inicial",FluxoCaixa101315141921[[#This Row],[R$ (Valores)]],K339+FluxoCaixa101315141921[[#This Row],[Valores Receitas / Despesas]])</f>
        <v>3305810.2700000014</v>
      </c>
      <c r="L340" s="20">
        <f>IF(FluxoCaixa101315141921[[#This Row],[Entrada / Saída]]="Saída",FluxoCaixa101315141921[[#This Row],[R$ (Valores)]]*-1,FluxoCaixa101315141921[[#This Row],[R$ (Valores)]])</f>
        <v>0</v>
      </c>
    </row>
    <row r="341" spans="2:12">
      <c r="B341" s="48"/>
      <c r="C341" s="48"/>
      <c r="D341" s="16"/>
      <c r="E341" s="48"/>
      <c r="F341" s="17"/>
      <c r="G341" s="17"/>
      <c r="H341" s="17"/>
      <c r="I341" s="21"/>
      <c r="J341" s="17" t="s">
        <v>525</v>
      </c>
      <c r="K341" s="20">
        <f>IF(FluxoCaixa101315141921[[#This Row],[Movimento ]]="Saldo Inicial",FluxoCaixa101315141921[[#This Row],[R$ (Valores)]],K340+FluxoCaixa101315141921[[#This Row],[Valores Receitas / Despesas]])</f>
        <v>3305810.2700000014</v>
      </c>
      <c r="L341" s="20">
        <f>IF(FluxoCaixa101315141921[[#This Row],[Entrada / Saída]]="Saída",FluxoCaixa101315141921[[#This Row],[R$ (Valores)]]*-1,FluxoCaixa101315141921[[#This Row],[R$ (Valores)]])</f>
        <v>0</v>
      </c>
    </row>
    <row r="342" spans="2:12">
      <c r="B342" s="48"/>
      <c r="C342" s="48"/>
      <c r="D342" s="16"/>
      <c r="E342" s="48"/>
      <c r="F342" s="17"/>
      <c r="G342" s="17"/>
      <c r="H342" s="17"/>
      <c r="I342" s="21"/>
      <c r="J342" s="17" t="s">
        <v>525</v>
      </c>
      <c r="K342" s="20">
        <f>IF(FluxoCaixa101315141921[[#This Row],[Movimento ]]="Saldo Inicial",FluxoCaixa101315141921[[#This Row],[R$ (Valores)]],K341+FluxoCaixa101315141921[[#This Row],[Valores Receitas / Despesas]])</f>
        <v>3305810.2700000014</v>
      </c>
      <c r="L342" s="20">
        <f>IF(FluxoCaixa101315141921[[#This Row],[Entrada / Saída]]="Saída",FluxoCaixa101315141921[[#This Row],[R$ (Valores)]]*-1,FluxoCaixa101315141921[[#This Row],[R$ (Valores)]])</f>
        <v>0</v>
      </c>
    </row>
    <row r="343" spans="2:12">
      <c r="B343" s="48"/>
      <c r="C343" s="48"/>
      <c r="D343" s="16"/>
      <c r="E343" s="48"/>
      <c r="F343" s="17"/>
      <c r="G343" s="17"/>
      <c r="H343" s="17"/>
      <c r="I343" s="21"/>
      <c r="J343" s="17" t="s">
        <v>525</v>
      </c>
      <c r="K343" s="20">
        <f>IF(FluxoCaixa101315141921[[#This Row],[Movimento ]]="Saldo Inicial",FluxoCaixa101315141921[[#This Row],[R$ (Valores)]],K342+FluxoCaixa101315141921[[#This Row],[Valores Receitas / Despesas]])</f>
        <v>3305810.2700000014</v>
      </c>
      <c r="L343" s="20">
        <f>IF(FluxoCaixa101315141921[[#This Row],[Entrada / Saída]]="Saída",FluxoCaixa101315141921[[#This Row],[R$ (Valores)]]*-1,FluxoCaixa101315141921[[#This Row],[R$ (Valores)]])</f>
        <v>0</v>
      </c>
    </row>
    <row r="344" spans="2:12">
      <c r="B344" s="48"/>
      <c r="C344" s="48"/>
      <c r="D344" s="16"/>
      <c r="E344" s="48"/>
      <c r="F344" s="17"/>
      <c r="G344" s="17"/>
      <c r="H344" s="17"/>
      <c r="I344" s="21"/>
      <c r="J344" s="17" t="s">
        <v>525</v>
      </c>
      <c r="K344" s="20">
        <f>IF(FluxoCaixa101315141921[[#This Row],[Movimento ]]="Saldo Inicial",FluxoCaixa101315141921[[#This Row],[R$ (Valores)]],K343+FluxoCaixa101315141921[[#This Row],[Valores Receitas / Despesas]])</f>
        <v>3305810.2700000014</v>
      </c>
      <c r="L344" s="20">
        <f>IF(FluxoCaixa101315141921[[#This Row],[Entrada / Saída]]="Saída",FluxoCaixa101315141921[[#This Row],[R$ (Valores)]]*-1,FluxoCaixa101315141921[[#This Row],[R$ (Valores)]])</f>
        <v>0</v>
      </c>
    </row>
    <row r="345" spans="2:12">
      <c r="B345" s="48"/>
      <c r="C345" s="48"/>
      <c r="D345" s="16"/>
      <c r="E345" s="48"/>
      <c r="F345" s="17"/>
      <c r="G345" s="17"/>
      <c r="H345" s="17"/>
      <c r="I345" s="21"/>
      <c r="J345" s="17" t="s">
        <v>525</v>
      </c>
      <c r="K345" s="20">
        <f>IF(FluxoCaixa101315141921[[#This Row],[Movimento ]]="Saldo Inicial",FluxoCaixa101315141921[[#This Row],[R$ (Valores)]],K344+FluxoCaixa101315141921[[#This Row],[Valores Receitas / Despesas]])</f>
        <v>3305810.2700000014</v>
      </c>
      <c r="L345" s="20">
        <f>IF(FluxoCaixa101315141921[[#This Row],[Entrada / Saída]]="Saída",FluxoCaixa101315141921[[#This Row],[R$ (Valores)]]*-1,FluxoCaixa101315141921[[#This Row],[R$ (Valores)]])</f>
        <v>0</v>
      </c>
    </row>
    <row r="346" spans="2:12">
      <c r="B346" s="48"/>
      <c r="C346" s="48"/>
      <c r="D346" s="16"/>
      <c r="E346" s="48"/>
      <c r="F346" s="17"/>
      <c r="G346" s="17"/>
      <c r="H346" s="17"/>
      <c r="I346" s="21"/>
      <c r="J346" s="17" t="s">
        <v>525</v>
      </c>
      <c r="K346" s="20">
        <f>IF(FluxoCaixa101315141921[[#This Row],[Movimento ]]="Saldo Inicial",FluxoCaixa101315141921[[#This Row],[R$ (Valores)]],K345+FluxoCaixa101315141921[[#This Row],[Valores Receitas / Despesas]])</f>
        <v>3305810.2700000014</v>
      </c>
      <c r="L346" s="20">
        <f>IF(FluxoCaixa101315141921[[#This Row],[Entrada / Saída]]="Saída",FluxoCaixa101315141921[[#This Row],[R$ (Valores)]]*-1,FluxoCaixa101315141921[[#This Row],[R$ (Valores)]])</f>
        <v>0</v>
      </c>
    </row>
    <row r="347" spans="2:12">
      <c r="B347" s="48"/>
      <c r="C347" s="48"/>
      <c r="D347" s="16"/>
      <c r="E347" s="48"/>
      <c r="F347" s="17"/>
      <c r="G347" s="17"/>
      <c r="H347" s="17"/>
      <c r="I347" s="21"/>
      <c r="J347" s="17" t="s">
        <v>525</v>
      </c>
      <c r="K347" s="20">
        <f>IF(FluxoCaixa101315141921[[#This Row],[Movimento ]]="Saldo Inicial",FluxoCaixa101315141921[[#This Row],[R$ (Valores)]],K346+FluxoCaixa101315141921[[#This Row],[Valores Receitas / Despesas]])</f>
        <v>3305810.2700000014</v>
      </c>
      <c r="L347" s="20">
        <f>IF(FluxoCaixa101315141921[[#This Row],[Entrada / Saída]]="Saída",FluxoCaixa101315141921[[#This Row],[R$ (Valores)]]*-1,FluxoCaixa101315141921[[#This Row],[R$ (Valores)]])</f>
        <v>0</v>
      </c>
    </row>
    <row r="348" spans="2:12">
      <c r="B348" s="48"/>
      <c r="C348" s="48"/>
      <c r="D348" s="16"/>
      <c r="E348" s="48"/>
      <c r="F348" s="17"/>
      <c r="G348" s="17"/>
      <c r="H348" s="17"/>
      <c r="I348" s="21"/>
      <c r="J348" s="17" t="s">
        <v>525</v>
      </c>
      <c r="K348" s="20">
        <f>IF(FluxoCaixa101315141921[[#This Row],[Movimento ]]="Saldo Inicial",FluxoCaixa101315141921[[#This Row],[R$ (Valores)]],K347+FluxoCaixa101315141921[[#This Row],[Valores Receitas / Despesas]])</f>
        <v>3305810.2700000014</v>
      </c>
      <c r="L348" s="20">
        <f>IF(FluxoCaixa101315141921[[#This Row],[Entrada / Saída]]="Saída",FluxoCaixa101315141921[[#This Row],[R$ (Valores)]]*-1,FluxoCaixa101315141921[[#This Row],[R$ (Valores)]])</f>
        <v>0</v>
      </c>
    </row>
    <row r="349" spans="2:12">
      <c r="B349" s="48"/>
      <c r="C349" s="48"/>
      <c r="D349" s="16"/>
      <c r="E349" s="48"/>
      <c r="F349" s="17"/>
      <c r="G349" s="17"/>
      <c r="H349" s="17"/>
      <c r="I349" s="21"/>
      <c r="J349" s="17" t="s">
        <v>525</v>
      </c>
      <c r="K349" s="20">
        <f>IF(FluxoCaixa101315141921[[#This Row],[Movimento ]]="Saldo Inicial",FluxoCaixa101315141921[[#This Row],[R$ (Valores)]],K348+FluxoCaixa101315141921[[#This Row],[Valores Receitas / Despesas]])</f>
        <v>3305810.2700000014</v>
      </c>
      <c r="L349" s="20">
        <f>IF(FluxoCaixa101315141921[[#This Row],[Entrada / Saída]]="Saída",FluxoCaixa101315141921[[#This Row],[R$ (Valores)]]*-1,FluxoCaixa101315141921[[#This Row],[R$ (Valores)]])</f>
        <v>0</v>
      </c>
    </row>
    <row r="350" spans="2:12">
      <c r="B350" s="48"/>
      <c r="C350" s="48"/>
      <c r="D350" s="16"/>
      <c r="E350" s="48"/>
      <c r="F350" s="17"/>
      <c r="G350" s="17"/>
      <c r="H350" s="17"/>
      <c r="I350" s="21"/>
      <c r="J350" s="17" t="s">
        <v>525</v>
      </c>
      <c r="K350" s="20">
        <f>IF(FluxoCaixa101315141921[[#This Row],[Movimento ]]="Saldo Inicial",FluxoCaixa101315141921[[#This Row],[R$ (Valores)]],K349+FluxoCaixa101315141921[[#This Row],[Valores Receitas / Despesas]])</f>
        <v>3305810.2700000014</v>
      </c>
      <c r="L350" s="20">
        <f>IF(FluxoCaixa101315141921[[#This Row],[Entrada / Saída]]="Saída",FluxoCaixa101315141921[[#This Row],[R$ (Valores)]]*-1,FluxoCaixa101315141921[[#This Row],[R$ (Valores)]])</f>
        <v>0</v>
      </c>
    </row>
    <row r="351" spans="2:12">
      <c r="B351" s="48"/>
      <c r="C351" s="48"/>
      <c r="D351" s="16"/>
      <c r="E351" s="48"/>
      <c r="F351" s="17"/>
      <c r="G351" s="17"/>
      <c r="H351" s="17"/>
      <c r="I351" s="21"/>
      <c r="J351" s="17" t="s">
        <v>525</v>
      </c>
      <c r="K351" s="20">
        <f>IF(FluxoCaixa101315141921[[#This Row],[Movimento ]]="Saldo Inicial",FluxoCaixa101315141921[[#This Row],[R$ (Valores)]],K350+FluxoCaixa101315141921[[#This Row],[Valores Receitas / Despesas]])</f>
        <v>3305810.2700000014</v>
      </c>
      <c r="L351" s="20">
        <f>IF(FluxoCaixa101315141921[[#This Row],[Entrada / Saída]]="Saída",FluxoCaixa101315141921[[#This Row],[R$ (Valores)]]*-1,FluxoCaixa101315141921[[#This Row],[R$ (Valores)]])</f>
        <v>0</v>
      </c>
    </row>
    <row r="352" spans="2:12">
      <c r="B352" s="48"/>
      <c r="C352" s="48"/>
      <c r="D352" s="16"/>
      <c r="E352" s="48"/>
      <c r="F352" s="17"/>
      <c r="G352" s="17"/>
      <c r="H352" s="17"/>
      <c r="I352" s="21"/>
      <c r="J352" s="17" t="s">
        <v>525</v>
      </c>
      <c r="K352" s="20">
        <f>IF(FluxoCaixa101315141921[[#This Row],[Movimento ]]="Saldo Inicial",FluxoCaixa101315141921[[#This Row],[R$ (Valores)]],K351+FluxoCaixa101315141921[[#This Row],[Valores Receitas / Despesas]])</f>
        <v>3305810.2700000014</v>
      </c>
      <c r="L352" s="20">
        <f>IF(FluxoCaixa101315141921[[#This Row],[Entrada / Saída]]="Saída",FluxoCaixa101315141921[[#This Row],[R$ (Valores)]]*-1,FluxoCaixa101315141921[[#This Row],[R$ (Valores)]])</f>
        <v>0</v>
      </c>
    </row>
    <row r="353" spans="2:12">
      <c r="B353" s="48"/>
      <c r="C353" s="48"/>
      <c r="D353" s="16"/>
      <c r="E353" s="48"/>
      <c r="F353" s="17"/>
      <c r="G353" s="17"/>
      <c r="H353" s="17"/>
      <c r="I353" s="21"/>
      <c r="J353" s="17" t="s">
        <v>525</v>
      </c>
      <c r="K353" s="20">
        <f>IF(FluxoCaixa101315141921[[#This Row],[Movimento ]]="Saldo Inicial",FluxoCaixa101315141921[[#This Row],[R$ (Valores)]],K352+FluxoCaixa101315141921[[#This Row],[Valores Receitas / Despesas]])</f>
        <v>3305810.2700000014</v>
      </c>
      <c r="L353" s="20">
        <f>IF(FluxoCaixa101315141921[[#This Row],[Entrada / Saída]]="Saída",FluxoCaixa101315141921[[#This Row],[R$ (Valores)]]*-1,FluxoCaixa101315141921[[#This Row],[R$ (Valores)]])</f>
        <v>0</v>
      </c>
    </row>
    <row r="354" spans="2:12">
      <c r="B354" s="48"/>
      <c r="C354" s="48"/>
      <c r="D354" s="16"/>
      <c r="E354" s="48"/>
      <c r="F354" s="17"/>
      <c r="G354" s="17"/>
      <c r="H354" s="17"/>
      <c r="I354" s="21"/>
      <c r="J354" s="17" t="s">
        <v>525</v>
      </c>
      <c r="K354" s="20">
        <f>IF(FluxoCaixa101315141921[[#This Row],[Movimento ]]="Saldo Inicial",FluxoCaixa101315141921[[#This Row],[R$ (Valores)]],K353+FluxoCaixa101315141921[[#This Row],[Valores Receitas / Despesas]])</f>
        <v>3305810.2700000014</v>
      </c>
      <c r="L354" s="20">
        <f>IF(FluxoCaixa101315141921[[#This Row],[Entrada / Saída]]="Saída",FluxoCaixa101315141921[[#This Row],[R$ (Valores)]]*-1,FluxoCaixa101315141921[[#This Row],[R$ (Valores)]])</f>
        <v>0</v>
      </c>
    </row>
    <row r="355" spans="2:12">
      <c r="B355" s="48"/>
      <c r="C355" s="48"/>
      <c r="D355" s="16"/>
      <c r="E355" s="48"/>
      <c r="F355" s="17"/>
      <c r="G355" s="17"/>
      <c r="H355" s="17"/>
      <c r="I355" s="21"/>
      <c r="J355" s="17" t="s">
        <v>525</v>
      </c>
      <c r="K355" s="20">
        <f>IF(FluxoCaixa101315141921[[#This Row],[Movimento ]]="Saldo Inicial",FluxoCaixa101315141921[[#This Row],[R$ (Valores)]],K354+FluxoCaixa101315141921[[#This Row],[Valores Receitas / Despesas]])</f>
        <v>3305810.2700000014</v>
      </c>
      <c r="L355" s="20">
        <f>IF(FluxoCaixa101315141921[[#This Row],[Entrada / Saída]]="Saída",FluxoCaixa101315141921[[#This Row],[R$ (Valores)]]*-1,FluxoCaixa101315141921[[#This Row],[R$ (Valores)]])</f>
        <v>0</v>
      </c>
    </row>
    <row r="356" spans="2:12">
      <c r="B356" s="48"/>
      <c r="C356" s="48"/>
      <c r="D356" s="16"/>
      <c r="E356" s="48"/>
      <c r="F356" s="17"/>
      <c r="G356" s="17"/>
      <c r="H356" s="17"/>
      <c r="I356" s="21"/>
      <c r="J356" s="17" t="s">
        <v>525</v>
      </c>
      <c r="K356" s="20">
        <f>IF(FluxoCaixa101315141921[[#This Row],[Movimento ]]="Saldo Inicial",FluxoCaixa101315141921[[#This Row],[R$ (Valores)]],K355+FluxoCaixa101315141921[[#This Row],[Valores Receitas / Despesas]])</f>
        <v>3305810.2700000014</v>
      </c>
      <c r="L356" s="20">
        <f>IF(FluxoCaixa101315141921[[#This Row],[Entrada / Saída]]="Saída",FluxoCaixa101315141921[[#This Row],[R$ (Valores)]]*-1,FluxoCaixa101315141921[[#This Row],[R$ (Valores)]])</f>
        <v>0</v>
      </c>
    </row>
    <row r="357" spans="2:12">
      <c r="B357" s="48"/>
      <c r="C357" s="48"/>
      <c r="D357" s="16"/>
      <c r="E357" s="48"/>
      <c r="F357" s="17"/>
      <c r="G357" s="17"/>
      <c r="H357" s="17"/>
      <c r="I357" s="21"/>
      <c r="J357" s="17" t="s">
        <v>525</v>
      </c>
      <c r="K357" s="20">
        <f>IF(FluxoCaixa101315141921[[#This Row],[Movimento ]]="Saldo Inicial",FluxoCaixa101315141921[[#This Row],[R$ (Valores)]],K356+FluxoCaixa101315141921[[#This Row],[Valores Receitas / Despesas]])</f>
        <v>3305810.2700000014</v>
      </c>
      <c r="L357" s="20">
        <f>IF(FluxoCaixa101315141921[[#This Row],[Entrada / Saída]]="Saída",FluxoCaixa101315141921[[#This Row],[R$ (Valores)]]*-1,FluxoCaixa101315141921[[#This Row],[R$ (Valores)]])</f>
        <v>0</v>
      </c>
    </row>
    <row r="358" spans="2:12">
      <c r="B358" s="48"/>
      <c r="C358" s="48"/>
      <c r="D358" s="16"/>
      <c r="E358" s="48"/>
      <c r="F358" s="17"/>
      <c r="G358" s="17"/>
      <c r="H358" s="17"/>
      <c r="I358" s="21"/>
      <c r="J358" s="17" t="s">
        <v>525</v>
      </c>
      <c r="K358" s="20">
        <f>IF(FluxoCaixa101315141921[[#This Row],[Movimento ]]="Saldo Inicial",FluxoCaixa101315141921[[#This Row],[R$ (Valores)]],K357+FluxoCaixa101315141921[[#This Row],[Valores Receitas / Despesas]])</f>
        <v>3305810.2700000014</v>
      </c>
      <c r="L358" s="20">
        <f>IF(FluxoCaixa101315141921[[#This Row],[Entrada / Saída]]="Saída",FluxoCaixa101315141921[[#This Row],[R$ (Valores)]]*-1,FluxoCaixa101315141921[[#This Row],[R$ (Valores)]])</f>
        <v>0</v>
      </c>
    </row>
    <row r="359" spans="2:12">
      <c r="B359" s="48"/>
      <c r="C359" s="48"/>
      <c r="D359" s="16"/>
      <c r="E359" s="48"/>
      <c r="F359" s="17"/>
      <c r="G359" s="17"/>
      <c r="H359" s="17"/>
      <c r="I359" s="21"/>
      <c r="J359" s="17" t="s">
        <v>525</v>
      </c>
      <c r="K359" s="20">
        <f>IF(FluxoCaixa101315141921[[#This Row],[Movimento ]]="Saldo Inicial",FluxoCaixa101315141921[[#This Row],[R$ (Valores)]],K358+FluxoCaixa101315141921[[#This Row],[Valores Receitas / Despesas]])</f>
        <v>3305810.2700000014</v>
      </c>
      <c r="L359" s="20">
        <f>IF(FluxoCaixa101315141921[[#This Row],[Entrada / Saída]]="Saída",FluxoCaixa101315141921[[#This Row],[R$ (Valores)]]*-1,FluxoCaixa101315141921[[#This Row],[R$ (Valores)]])</f>
        <v>0</v>
      </c>
    </row>
    <row r="360" spans="2:12">
      <c r="B360" s="48"/>
      <c r="C360" s="48"/>
      <c r="D360" s="16"/>
      <c r="E360" s="48"/>
      <c r="F360" s="17"/>
      <c r="G360" s="17"/>
      <c r="H360" s="17"/>
      <c r="I360" s="21"/>
      <c r="J360" s="17" t="s">
        <v>525</v>
      </c>
      <c r="K360" s="20">
        <f>IF(FluxoCaixa101315141921[[#This Row],[Movimento ]]="Saldo Inicial",FluxoCaixa101315141921[[#This Row],[R$ (Valores)]],K359+FluxoCaixa101315141921[[#This Row],[Valores Receitas / Despesas]])</f>
        <v>3305810.2700000014</v>
      </c>
      <c r="L360" s="20">
        <f>IF(FluxoCaixa101315141921[[#This Row],[Entrada / Saída]]="Saída",FluxoCaixa101315141921[[#This Row],[R$ (Valores)]]*-1,FluxoCaixa101315141921[[#This Row],[R$ (Valores)]])</f>
        <v>0</v>
      </c>
    </row>
    <row r="361" spans="2:12">
      <c r="B361" s="48"/>
      <c r="C361" s="48"/>
      <c r="D361" s="16"/>
      <c r="E361" s="48"/>
      <c r="F361" s="17"/>
      <c r="G361" s="17"/>
      <c r="H361" s="17"/>
      <c r="I361" s="21"/>
      <c r="J361" s="17" t="s">
        <v>525</v>
      </c>
      <c r="K361" s="20">
        <f>IF(FluxoCaixa101315141921[[#This Row],[Movimento ]]="Saldo Inicial",FluxoCaixa101315141921[[#This Row],[R$ (Valores)]],K360+FluxoCaixa101315141921[[#This Row],[Valores Receitas / Despesas]])</f>
        <v>3305810.2700000014</v>
      </c>
      <c r="L361" s="20">
        <f>IF(FluxoCaixa101315141921[[#This Row],[Entrada / Saída]]="Saída",FluxoCaixa101315141921[[#This Row],[R$ (Valores)]]*-1,FluxoCaixa101315141921[[#This Row],[R$ (Valores)]])</f>
        <v>0</v>
      </c>
    </row>
    <row r="362" spans="2:12">
      <c r="B362" s="48"/>
      <c r="C362" s="48"/>
      <c r="D362" s="16"/>
      <c r="E362" s="48"/>
      <c r="F362" s="17"/>
      <c r="G362" s="17"/>
      <c r="H362" s="17"/>
      <c r="I362" s="21"/>
      <c r="J362" s="17" t="s">
        <v>525</v>
      </c>
      <c r="K362" s="20">
        <f>IF(FluxoCaixa101315141921[[#This Row],[Movimento ]]="Saldo Inicial",FluxoCaixa101315141921[[#This Row],[R$ (Valores)]],K361+FluxoCaixa101315141921[[#This Row],[Valores Receitas / Despesas]])</f>
        <v>3305810.2700000014</v>
      </c>
      <c r="L362" s="20">
        <f>IF(FluxoCaixa101315141921[[#This Row],[Entrada / Saída]]="Saída",FluxoCaixa101315141921[[#This Row],[R$ (Valores)]]*-1,FluxoCaixa101315141921[[#This Row],[R$ (Valores)]])</f>
        <v>0</v>
      </c>
    </row>
    <row r="363" spans="2:12">
      <c r="B363" s="48"/>
      <c r="C363" s="48"/>
      <c r="D363" s="16"/>
      <c r="E363" s="48"/>
      <c r="F363" s="17"/>
      <c r="G363" s="17"/>
      <c r="H363" s="17"/>
      <c r="I363" s="21"/>
      <c r="J363" s="17" t="s">
        <v>525</v>
      </c>
      <c r="K363" s="20">
        <f>IF(FluxoCaixa101315141921[[#This Row],[Movimento ]]="Saldo Inicial",FluxoCaixa101315141921[[#This Row],[R$ (Valores)]],K362+FluxoCaixa101315141921[[#This Row],[Valores Receitas / Despesas]])</f>
        <v>3305810.2700000014</v>
      </c>
      <c r="L363" s="20">
        <f>IF(FluxoCaixa101315141921[[#This Row],[Entrada / Saída]]="Saída",FluxoCaixa101315141921[[#This Row],[R$ (Valores)]]*-1,FluxoCaixa101315141921[[#This Row],[R$ (Valores)]])</f>
        <v>0</v>
      </c>
    </row>
    <row r="364" spans="2:12">
      <c r="B364" s="48"/>
      <c r="C364" s="48"/>
      <c r="D364" s="16"/>
      <c r="E364" s="48"/>
      <c r="F364" s="17"/>
      <c r="G364" s="17"/>
      <c r="H364" s="17"/>
      <c r="I364" s="21"/>
      <c r="J364" s="17" t="s">
        <v>525</v>
      </c>
      <c r="K364" s="20">
        <f>IF(FluxoCaixa101315141921[[#This Row],[Movimento ]]="Saldo Inicial",FluxoCaixa101315141921[[#This Row],[R$ (Valores)]],K363+FluxoCaixa101315141921[[#This Row],[Valores Receitas / Despesas]])</f>
        <v>3305810.2700000014</v>
      </c>
      <c r="L364" s="20">
        <f>IF(FluxoCaixa101315141921[[#This Row],[Entrada / Saída]]="Saída",FluxoCaixa101315141921[[#This Row],[R$ (Valores)]]*-1,FluxoCaixa101315141921[[#This Row],[R$ (Valores)]])</f>
        <v>0</v>
      </c>
    </row>
    <row r="365" spans="2:12">
      <c r="B365" s="48"/>
      <c r="C365" s="48"/>
      <c r="D365" s="16"/>
      <c r="E365" s="48"/>
      <c r="F365" s="17"/>
      <c r="G365" s="17"/>
      <c r="H365" s="17"/>
      <c r="I365" s="21"/>
      <c r="J365" s="17" t="s">
        <v>525</v>
      </c>
      <c r="K365" s="20">
        <f>IF(FluxoCaixa101315141921[[#This Row],[Movimento ]]="Saldo Inicial",FluxoCaixa101315141921[[#This Row],[R$ (Valores)]],K364+FluxoCaixa101315141921[[#This Row],[Valores Receitas / Despesas]])</f>
        <v>3305810.2700000014</v>
      </c>
      <c r="L365" s="20">
        <f>IF(FluxoCaixa101315141921[[#This Row],[Entrada / Saída]]="Saída",FluxoCaixa101315141921[[#This Row],[R$ (Valores)]]*-1,FluxoCaixa101315141921[[#This Row],[R$ (Valores)]])</f>
        <v>0</v>
      </c>
    </row>
    <row r="366" spans="2:12">
      <c r="B366" s="48"/>
      <c r="C366" s="48"/>
      <c r="D366" s="16"/>
      <c r="E366" s="48"/>
      <c r="F366" s="17"/>
      <c r="G366" s="17"/>
      <c r="H366" s="17"/>
      <c r="I366" s="21"/>
      <c r="J366" s="17" t="s">
        <v>525</v>
      </c>
      <c r="K366" s="20">
        <f>IF(FluxoCaixa101315141921[[#This Row],[Movimento ]]="Saldo Inicial",FluxoCaixa101315141921[[#This Row],[R$ (Valores)]],K365+FluxoCaixa101315141921[[#This Row],[Valores Receitas / Despesas]])</f>
        <v>3305810.2700000014</v>
      </c>
      <c r="L366" s="20">
        <f>IF(FluxoCaixa101315141921[[#This Row],[Entrada / Saída]]="Saída",FluxoCaixa101315141921[[#This Row],[R$ (Valores)]]*-1,FluxoCaixa101315141921[[#This Row],[R$ (Valores)]])</f>
        <v>0</v>
      </c>
    </row>
    <row r="367" spans="2:12">
      <c r="B367" s="48"/>
      <c r="C367" s="48"/>
      <c r="D367" s="16"/>
      <c r="E367" s="48"/>
      <c r="F367" s="17"/>
      <c r="G367" s="17"/>
      <c r="H367" s="17"/>
      <c r="I367" s="21"/>
      <c r="J367" s="17" t="s">
        <v>525</v>
      </c>
      <c r="K367" s="20">
        <f>IF(FluxoCaixa101315141921[[#This Row],[Movimento ]]="Saldo Inicial",FluxoCaixa101315141921[[#This Row],[R$ (Valores)]],K366+FluxoCaixa101315141921[[#This Row],[Valores Receitas / Despesas]])</f>
        <v>3305810.2700000014</v>
      </c>
      <c r="L367" s="20">
        <f>IF(FluxoCaixa101315141921[[#This Row],[Entrada / Saída]]="Saída",FluxoCaixa101315141921[[#This Row],[R$ (Valores)]]*-1,FluxoCaixa101315141921[[#This Row],[R$ (Valores)]])</f>
        <v>0</v>
      </c>
    </row>
    <row r="368" spans="2:12">
      <c r="B368" s="48"/>
      <c r="C368" s="48"/>
      <c r="D368" s="16"/>
      <c r="E368" s="48"/>
      <c r="F368" s="17"/>
      <c r="G368" s="17"/>
      <c r="H368" s="17"/>
      <c r="I368" s="21"/>
      <c r="J368" s="17" t="s">
        <v>525</v>
      </c>
      <c r="K368" s="20">
        <f>IF(FluxoCaixa101315141921[[#This Row],[Movimento ]]="Saldo Inicial",FluxoCaixa101315141921[[#This Row],[R$ (Valores)]],K367+FluxoCaixa101315141921[[#This Row],[Valores Receitas / Despesas]])</f>
        <v>3305810.2700000014</v>
      </c>
      <c r="L368" s="20">
        <f>IF(FluxoCaixa101315141921[[#This Row],[Entrada / Saída]]="Saída",FluxoCaixa101315141921[[#This Row],[R$ (Valores)]]*-1,FluxoCaixa101315141921[[#This Row],[R$ (Valores)]])</f>
        <v>0</v>
      </c>
    </row>
    <row r="369" spans="2:12">
      <c r="B369" s="48"/>
      <c r="C369" s="48"/>
      <c r="D369" s="16"/>
      <c r="E369" s="48"/>
      <c r="F369" s="17"/>
      <c r="G369" s="17"/>
      <c r="H369" s="17"/>
      <c r="I369" s="21"/>
      <c r="J369" s="17" t="s">
        <v>525</v>
      </c>
      <c r="K369" s="20">
        <f>IF(FluxoCaixa101315141921[[#This Row],[Movimento ]]="Saldo Inicial",FluxoCaixa101315141921[[#This Row],[R$ (Valores)]],K368+FluxoCaixa101315141921[[#This Row],[Valores Receitas / Despesas]])</f>
        <v>3305810.2700000014</v>
      </c>
      <c r="L369" s="20">
        <f>IF(FluxoCaixa101315141921[[#This Row],[Entrada / Saída]]="Saída",FluxoCaixa101315141921[[#This Row],[R$ (Valores)]]*-1,FluxoCaixa101315141921[[#This Row],[R$ (Valores)]])</f>
        <v>0</v>
      </c>
    </row>
    <row r="370" spans="2:12">
      <c r="B370" s="48"/>
      <c r="C370" s="48"/>
      <c r="D370" s="16"/>
      <c r="E370" s="48"/>
      <c r="F370" s="17"/>
      <c r="G370" s="17"/>
      <c r="H370" s="17"/>
      <c r="I370" s="21"/>
      <c r="J370" s="17" t="s">
        <v>525</v>
      </c>
      <c r="K370" s="20">
        <f>IF(FluxoCaixa101315141921[[#This Row],[Movimento ]]="Saldo Inicial",FluxoCaixa101315141921[[#This Row],[R$ (Valores)]],K369+FluxoCaixa101315141921[[#This Row],[Valores Receitas / Despesas]])</f>
        <v>3305810.2700000014</v>
      </c>
      <c r="L370" s="20">
        <f>IF(FluxoCaixa101315141921[[#This Row],[Entrada / Saída]]="Saída",FluxoCaixa101315141921[[#This Row],[R$ (Valores)]]*-1,FluxoCaixa101315141921[[#This Row],[R$ (Valores)]])</f>
        <v>0</v>
      </c>
    </row>
    <row r="371" spans="2:12">
      <c r="B371" s="48"/>
      <c r="C371" s="48"/>
      <c r="D371" s="16"/>
      <c r="E371" s="48"/>
      <c r="F371" s="17"/>
      <c r="G371" s="17"/>
      <c r="H371" s="17"/>
      <c r="I371" s="21"/>
      <c r="J371" s="17" t="s">
        <v>525</v>
      </c>
      <c r="K371" s="20">
        <f>IF(FluxoCaixa101315141921[[#This Row],[Movimento ]]="Saldo Inicial",FluxoCaixa101315141921[[#This Row],[R$ (Valores)]],K370+FluxoCaixa101315141921[[#This Row],[Valores Receitas / Despesas]])</f>
        <v>3305810.2700000014</v>
      </c>
      <c r="L371" s="20">
        <f>IF(FluxoCaixa101315141921[[#This Row],[Entrada / Saída]]="Saída",FluxoCaixa101315141921[[#This Row],[R$ (Valores)]]*-1,FluxoCaixa101315141921[[#This Row],[R$ (Valores)]])</f>
        <v>0</v>
      </c>
    </row>
    <row r="372" spans="2:12">
      <c r="B372" s="48"/>
      <c r="C372" s="48"/>
      <c r="D372" s="16"/>
      <c r="E372" s="48"/>
      <c r="F372" s="17"/>
      <c r="G372" s="17"/>
      <c r="H372" s="17"/>
      <c r="I372" s="21"/>
      <c r="J372" s="17" t="s">
        <v>525</v>
      </c>
      <c r="K372" s="20">
        <f>IF(FluxoCaixa101315141921[[#This Row],[Movimento ]]="Saldo Inicial",FluxoCaixa101315141921[[#This Row],[R$ (Valores)]],K371+FluxoCaixa101315141921[[#This Row],[Valores Receitas / Despesas]])</f>
        <v>3305810.2700000014</v>
      </c>
      <c r="L372" s="20">
        <f>IF(FluxoCaixa101315141921[[#This Row],[Entrada / Saída]]="Saída",FluxoCaixa101315141921[[#This Row],[R$ (Valores)]]*-1,FluxoCaixa101315141921[[#This Row],[R$ (Valores)]])</f>
        <v>0</v>
      </c>
    </row>
    <row r="373" spans="2:12">
      <c r="B373" s="48"/>
      <c r="C373" s="48"/>
      <c r="D373" s="16"/>
      <c r="E373" s="48"/>
      <c r="F373" s="17"/>
      <c r="G373" s="17"/>
      <c r="H373" s="17"/>
      <c r="I373" s="21"/>
      <c r="J373" s="17" t="s">
        <v>525</v>
      </c>
      <c r="K373" s="20">
        <f>IF(FluxoCaixa101315141921[[#This Row],[Movimento ]]="Saldo Inicial",FluxoCaixa101315141921[[#This Row],[R$ (Valores)]],K372+FluxoCaixa101315141921[[#This Row],[Valores Receitas / Despesas]])</f>
        <v>3305810.2700000014</v>
      </c>
      <c r="L373" s="20">
        <f>IF(FluxoCaixa101315141921[[#This Row],[Entrada / Saída]]="Saída",FluxoCaixa101315141921[[#This Row],[R$ (Valores)]]*-1,FluxoCaixa101315141921[[#This Row],[R$ (Valores)]])</f>
        <v>0</v>
      </c>
    </row>
    <row r="374" spans="2:12">
      <c r="B374" s="48"/>
      <c r="C374" s="48"/>
      <c r="D374" s="16"/>
      <c r="E374" s="48"/>
      <c r="F374" s="17"/>
      <c r="G374" s="17"/>
      <c r="H374" s="17"/>
      <c r="I374" s="21"/>
      <c r="J374" s="17" t="s">
        <v>525</v>
      </c>
      <c r="K374" s="20">
        <f>IF(FluxoCaixa101315141921[[#This Row],[Movimento ]]="Saldo Inicial",FluxoCaixa101315141921[[#This Row],[R$ (Valores)]],K373+FluxoCaixa101315141921[[#This Row],[Valores Receitas / Despesas]])</f>
        <v>3305810.2700000014</v>
      </c>
      <c r="L374" s="20">
        <f>IF(FluxoCaixa101315141921[[#This Row],[Entrada / Saída]]="Saída",FluxoCaixa101315141921[[#This Row],[R$ (Valores)]]*-1,FluxoCaixa101315141921[[#This Row],[R$ (Valores)]])</f>
        <v>0</v>
      </c>
    </row>
    <row r="375" spans="2:12">
      <c r="B375" s="48"/>
      <c r="C375" s="48"/>
      <c r="D375" s="16"/>
      <c r="E375" s="48"/>
      <c r="F375" s="17"/>
      <c r="G375" s="17"/>
      <c r="H375" s="17"/>
      <c r="I375" s="21"/>
      <c r="J375" s="17" t="s">
        <v>525</v>
      </c>
      <c r="K375" s="20">
        <f>IF(FluxoCaixa101315141921[[#This Row],[Movimento ]]="Saldo Inicial",FluxoCaixa101315141921[[#This Row],[R$ (Valores)]],K374+FluxoCaixa101315141921[[#This Row],[Valores Receitas / Despesas]])</f>
        <v>3305810.2700000014</v>
      </c>
      <c r="L375" s="20">
        <f>IF(FluxoCaixa101315141921[[#This Row],[Entrada / Saída]]="Saída",FluxoCaixa101315141921[[#This Row],[R$ (Valores)]]*-1,FluxoCaixa101315141921[[#This Row],[R$ (Valores)]])</f>
        <v>0</v>
      </c>
    </row>
    <row r="376" spans="2:12">
      <c r="B376" s="48"/>
      <c r="C376" s="48"/>
      <c r="D376" s="16"/>
      <c r="E376" s="48"/>
      <c r="F376" s="17"/>
      <c r="G376" s="17"/>
      <c r="H376" s="17"/>
      <c r="I376" s="21"/>
      <c r="J376" s="17" t="s">
        <v>525</v>
      </c>
      <c r="K376" s="20">
        <f>IF(FluxoCaixa101315141921[[#This Row],[Movimento ]]="Saldo Inicial",FluxoCaixa101315141921[[#This Row],[R$ (Valores)]],K375+FluxoCaixa101315141921[[#This Row],[Valores Receitas / Despesas]])</f>
        <v>3305810.2700000014</v>
      </c>
      <c r="L376" s="20">
        <f>IF(FluxoCaixa101315141921[[#This Row],[Entrada / Saída]]="Saída",FluxoCaixa101315141921[[#This Row],[R$ (Valores)]]*-1,FluxoCaixa101315141921[[#This Row],[R$ (Valores)]])</f>
        <v>0</v>
      </c>
    </row>
    <row r="377" spans="2:12">
      <c r="B377" s="48"/>
      <c r="C377" s="48"/>
      <c r="D377" s="16"/>
      <c r="E377" s="48"/>
      <c r="F377" s="17"/>
      <c r="G377" s="17"/>
      <c r="H377" s="17"/>
      <c r="I377" s="21"/>
      <c r="J377" s="17" t="s">
        <v>525</v>
      </c>
      <c r="K377" s="20">
        <f>IF(FluxoCaixa101315141921[[#This Row],[Movimento ]]="Saldo Inicial",FluxoCaixa101315141921[[#This Row],[R$ (Valores)]],K376+FluxoCaixa101315141921[[#This Row],[Valores Receitas / Despesas]])</f>
        <v>3305810.2700000014</v>
      </c>
      <c r="L377" s="20">
        <f>IF(FluxoCaixa101315141921[[#This Row],[Entrada / Saída]]="Saída",FluxoCaixa101315141921[[#This Row],[R$ (Valores)]]*-1,FluxoCaixa101315141921[[#This Row],[R$ (Valores)]])</f>
        <v>0</v>
      </c>
    </row>
    <row r="378" spans="2:12">
      <c r="B378" s="48"/>
      <c r="C378" s="48"/>
      <c r="D378" s="16"/>
      <c r="E378" s="48"/>
      <c r="F378" s="17"/>
      <c r="G378" s="17"/>
      <c r="H378" s="17"/>
      <c r="I378" s="21"/>
      <c r="J378" s="17" t="s">
        <v>525</v>
      </c>
      <c r="K378" s="20">
        <f>IF(FluxoCaixa101315141921[[#This Row],[Movimento ]]="Saldo Inicial",FluxoCaixa101315141921[[#This Row],[R$ (Valores)]],K377+FluxoCaixa101315141921[[#This Row],[Valores Receitas / Despesas]])</f>
        <v>3305810.2700000014</v>
      </c>
      <c r="L378" s="20">
        <f>IF(FluxoCaixa101315141921[[#This Row],[Entrada / Saída]]="Saída",FluxoCaixa101315141921[[#This Row],[R$ (Valores)]]*-1,FluxoCaixa101315141921[[#This Row],[R$ (Valores)]])</f>
        <v>0</v>
      </c>
    </row>
    <row r="379" spans="2:12">
      <c r="B379" s="48"/>
      <c r="C379" s="48"/>
      <c r="D379" s="16"/>
      <c r="E379" s="48"/>
      <c r="F379" s="17"/>
      <c r="G379" s="17"/>
      <c r="H379" s="17"/>
      <c r="I379" s="21"/>
      <c r="J379" s="17" t="s">
        <v>525</v>
      </c>
      <c r="K379" s="20">
        <f>IF(FluxoCaixa101315141921[[#This Row],[Movimento ]]="Saldo Inicial",FluxoCaixa101315141921[[#This Row],[R$ (Valores)]],K378+FluxoCaixa101315141921[[#This Row],[Valores Receitas / Despesas]])</f>
        <v>3305810.2700000014</v>
      </c>
      <c r="L379" s="20">
        <f>IF(FluxoCaixa101315141921[[#This Row],[Entrada / Saída]]="Saída",FluxoCaixa101315141921[[#This Row],[R$ (Valores)]]*-1,FluxoCaixa101315141921[[#This Row],[R$ (Valores)]])</f>
        <v>0</v>
      </c>
    </row>
    <row r="380" spans="2:12">
      <c r="B380" s="48"/>
      <c r="C380" s="48"/>
      <c r="D380" s="16"/>
      <c r="E380" s="48"/>
      <c r="F380" s="17"/>
      <c r="G380" s="17"/>
      <c r="H380" s="17"/>
      <c r="I380" s="21"/>
      <c r="J380" s="17" t="s">
        <v>525</v>
      </c>
      <c r="K380" s="20">
        <f>IF(FluxoCaixa101315141921[[#This Row],[Movimento ]]="Saldo Inicial",FluxoCaixa101315141921[[#This Row],[R$ (Valores)]],K379+FluxoCaixa101315141921[[#This Row],[Valores Receitas / Despesas]])</f>
        <v>3305810.2700000014</v>
      </c>
      <c r="L380" s="20">
        <f>IF(FluxoCaixa101315141921[[#This Row],[Entrada / Saída]]="Saída",FluxoCaixa101315141921[[#This Row],[R$ (Valores)]]*-1,FluxoCaixa101315141921[[#This Row],[R$ (Valores)]])</f>
        <v>0</v>
      </c>
    </row>
    <row r="381" spans="2:12">
      <c r="B381" s="48"/>
      <c r="C381" s="48"/>
      <c r="D381" s="16"/>
      <c r="E381" s="48"/>
      <c r="F381" s="17"/>
      <c r="G381" s="17"/>
      <c r="H381" s="17"/>
      <c r="I381" s="21"/>
      <c r="J381" s="17" t="s">
        <v>525</v>
      </c>
      <c r="K381" s="20">
        <f>IF(FluxoCaixa101315141921[[#This Row],[Movimento ]]="Saldo Inicial",FluxoCaixa101315141921[[#This Row],[R$ (Valores)]],K380+FluxoCaixa101315141921[[#This Row],[Valores Receitas / Despesas]])</f>
        <v>3305810.2700000014</v>
      </c>
      <c r="L381" s="20">
        <f>IF(FluxoCaixa101315141921[[#This Row],[Entrada / Saída]]="Saída",FluxoCaixa101315141921[[#This Row],[R$ (Valores)]]*-1,FluxoCaixa101315141921[[#This Row],[R$ (Valores)]])</f>
        <v>0</v>
      </c>
    </row>
    <row r="382" spans="2:12">
      <c r="B382" s="48"/>
      <c r="C382" s="48"/>
      <c r="D382" s="16"/>
      <c r="E382" s="48"/>
      <c r="F382" s="17"/>
      <c r="G382" s="17"/>
      <c r="H382" s="17"/>
      <c r="I382" s="21"/>
      <c r="J382" s="17" t="s">
        <v>525</v>
      </c>
      <c r="K382" s="20">
        <f>IF(FluxoCaixa101315141921[[#This Row],[Movimento ]]="Saldo Inicial",FluxoCaixa101315141921[[#This Row],[R$ (Valores)]],K381+FluxoCaixa101315141921[[#This Row],[Valores Receitas / Despesas]])</f>
        <v>3305810.2700000014</v>
      </c>
      <c r="L382" s="20">
        <f>IF(FluxoCaixa101315141921[[#This Row],[Entrada / Saída]]="Saída",FluxoCaixa101315141921[[#This Row],[R$ (Valores)]]*-1,FluxoCaixa101315141921[[#This Row],[R$ (Valores)]])</f>
        <v>0</v>
      </c>
    </row>
    <row r="383" spans="2:12">
      <c r="B383" s="48"/>
      <c r="C383" s="48"/>
      <c r="D383" s="16"/>
      <c r="E383" s="48"/>
      <c r="F383" s="17"/>
      <c r="G383" s="17"/>
      <c r="H383" s="17"/>
      <c r="I383" s="21"/>
      <c r="J383" s="17" t="s">
        <v>525</v>
      </c>
      <c r="K383" s="20">
        <f>IF(FluxoCaixa101315141921[[#This Row],[Movimento ]]="Saldo Inicial",FluxoCaixa101315141921[[#This Row],[R$ (Valores)]],K382+FluxoCaixa101315141921[[#This Row],[Valores Receitas / Despesas]])</f>
        <v>3305810.2700000014</v>
      </c>
      <c r="L383" s="20">
        <f>IF(FluxoCaixa101315141921[[#This Row],[Entrada / Saída]]="Saída",FluxoCaixa101315141921[[#This Row],[R$ (Valores)]]*-1,FluxoCaixa101315141921[[#This Row],[R$ (Valores)]])</f>
        <v>0</v>
      </c>
    </row>
    <row r="384" spans="2:12">
      <c r="B384" s="48"/>
      <c r="C384" s="48"/>
      <c r="D384" s="16"/>
      <c r="E384" s="48"/>
      <c r="F384" s="17"/>
      <c r="G384" s="17"/>
      <c r="H384" s="17"/>
      <c r="I384" s="21"/>
      <c r="J384" s="17" t="s">
        <v>525</v>
      </c>
      <c r="K384" s="20">
        <f>IF(FluxoCaixa101315141921[[#This Row],[Movimento ]]="Saldo Inicial",FluxoCaixa101315141921[[#This Row],[R$ (Valores)]],K383+FluxoCaixa101315141921[[#This Row],[Valores Receitas / Despesas]])</f>
        <v>3305810.2700000014</v>
      </c>
      <c r="L384" s="20">
        <f>IF(FluxoCaixa101315141921[[#This Row],[Entrada / Saída]]="Saída",FluxoCaixa101315141921[[#This Row],[R$ (Valores)]]*-1,FluxoCaixa101315141921[[#This Row],[R$ (Valores)]])</f>
        <v>0</v>
      </c>
    </row>
    <row r="385" spans="2:12">
      <c r="B385" s="48"/>
      <c r="C385" s="48"/>
      <c r="D385" s="16"/>
      <c r="E385" s="48"/>
      <c r="F385" s="17"/>
      <c r="G385" s="17"/>
      <c r="H385" s="17"/>
      <c r="I385" s="21"/>
      <c r="J385" s="17" t="s">
        <v>525</v>
      </c>
      <c r="K385" s="20">
        <f>IF(FluxoCaixa101315141921[[#This Row],[Movimento ]]="Saldo Inicial",FluxoCaixa101315141921[[#This Row],[R$ (Valores)]],K384+FluxoCaixa101315141921[[#This Row],[Valores Receitas / Despesas]])</f>
        <v>3305810.2700000014</v>
      </c>
      <c r="L385" s="20">
        <f>IF(FluxoCaixa101315141921[[#This Row],[Entrada / Saída]]="Saída",FluxoCaixa101315141921[[#This Row],[R$ (Valores)]]*-1,FluxoCaixa101315141921[[#This Row],[R$ (Valores)]])</f>
        <v>0</v>
      </c>
    </row>
    <row r="386" spans="2:12">
      <c r="B386" s="48"/>
      <c r="C386" s="48"/>
      <c r="D386" s="16"/>
      <c r="E386" s="48"/>
      <c r="F386" s="17"/>
      <c r="G386" s="17"/>
      <c r="H386" s="17"/>
      <c r="I386" s="21"/>
      <c r="J386" s="17" t="s">
        <v>525</v>
      </c>
      <c r="K386" s="20">
        <f>IF(FluxoCaixa101315141921[[#This Row],[Movimento ]]="Saldo Inicial",FluxoCaixa101315141921[[#This Row],[R$ (Valores)]],K385+FluxoCaixa101315141921[[#This Row],[Valores Receitas / Despesas]])</f>
        <v>3305810.2700000014</v>
      </c>
      <c r="L386" s="20">
        <f>IF(FluxoCaixa101315141921[[#This Row],[Entrada / Saída]]="Saída",FluxoCaixa101315141921[[#This Row],[R$ (Valores)]]*-1,FluxoCaixa101315141921[[#This Row],[R$ (Valores)]])</f>
        <v>0</v>
      </c>
    </row>
    <row r="387" spans="2:12">
      <c r="B387" s="48"/>
      <c r="C387" s="48"/>
      <c r="D387" s="16"/>
      <c r="E387" s="48"/>
      <c r="F387" s="17"/>
      <c r="G387" s="17"/>
      <c r="H387" s="17"/>
      <c r="I387" s="21"/>
      <c r="J387" s="17" t="s">
        <v>525</v>
      </c>
      <c r="K387" s="20">
        <f>IF(FluxoCaixa101315141921[[#This Row],[Movimento ]]="Saldo Inicial",FluxoCaixa101315141921[[#This Row],[R$ (Valores)]],K386+FluxoCaixa101315141921[[#This Row],[Valores Receitas / Despesas]])</f>
        <v>3305810.2700000014</v>
      </c>
      <c r="L387" s="20">
        <f>IF(FluxoCaixa101315141921[[#This Row],[Entrada / Saída]]="Saída",FluxoCaixa101315141921[[#This Row],[R$ (Valores)]]*-1,FluxoCaixa101315141921[[#This Row],[R$ (Valores)]])</f>
        <v>0</v>
      </c>
    </row>
    <row r="388" spans="2:12">
      <c r="B388" s="48"/>
      <c r="C388" s="48"/>
      <c r="D388" s="16"/>
      <c r="E388" s="48"/>
      <c r="F388" s="17"/>
      <c r="G388" s="17"/>
      <c r="H388" s="17"/>
      <c r="I388" s="21"/>
      <c r="J388" s="17" t="s">
        <v>525</v>
      </c>
      <c r="K388" s="20">
        <f>IF(FluxoCaixa101315141921[[#This Row],[Movimento ]]="Saldo Inicial",FluxoCaixa101315141921[[#This Row],[R$ (Valores)]],K387+FluxoCaixa101315141921[[#This Row],[Valores Receitas / Despesas]])</f>
        <v>3305810.2700000014</v>
      </c>
      <c r="L388" s="20">
        <f>IF(FluxoCaixa101315141921[[#This Row],[Entrada / Saída]]="Saída",FluxoCaixa101315141921[[#This Row],[R$ (Valores)]]*-1,FluxoCaixa101315141921[[#This Row],[R$ (Valores)]])</f>
        <v>0</v>
      </c>
    </row>
    <row r="389" spans="2:12">
      <c r="B389" s="48"/>
      <c r="C389" s="48"/>
      <c r="D389" s="16"/>
      <c r="E389" s="48"/>
      <c r="F389" s="17"/>
      <c r="G389" s="17"/>
      <c r="H389" s="17"/>
      <c r="I389" s="21"/>
      <c r="J389" s="17" t="s">
        <v>525</v>
      </c>
      <c r="K389" s="20">
        <f>IF(FluxoCaixa101315141921[[#This Row],[Movimento ]]="Saldo Inicial",FluxoCaixa101315141921[[#This Row],[R$ (Valores)]],K388+FluxoCaixa101315141921[[#This Row],[Valores Receitas / Despesas]])</f>
        <v>3305810.2700000014</v>
      </c>
      <c r="L389" s="20">
        <f>IF(FluxoCaixa101315141921[[#This Row],[Entrada / Saída]]="Saída",FluxoCaixa101315141921[[#This Row],[R$ (Valores)]]*-1,FluxoCaixa101315141921[[#This Row],[R$ (Valores)]])</f>
        <v>0</v>
      </c>
    </row>
    <row r="390" spans="2:12">
      <c r="B390" s="48"/>
      <c r="C390" s="48"/>
      <c r="D390" s="16"/>
      <c r="E390" s="48"/>
      <c r="F390" s="17"/>
      <c r="G390" s="17"/>
      <c r="H390" s="17"/>
      <c r="I390" s="21"/>
      <c r="J390" s="17" t="s">
        <v>525</v>
      </c>
      <c r="K390" s="20">
        <f>IF(FluxoCaixa101315141921[[#This Row],[Movimento ]]="Saldo Inicial",FluxoCaixa101315141921[[#This Row],[R$ (Valores)]],K389+FluxoCaixa101315141921[[#This Row],[Valores Receitas / Despesas]])</f>
        <v>3305810.2700000014</v>
      </c>
      <c r="L390" s="20">
        <f>IF(FluxoCaixa101315141921[[#This Row],[Entrada / Saída]]="Saída",FluxoCaixa101315141921[[#This Row],[R$ (Valores)]]*-1,FluxoCaixa101315141921[[#This Row],[R$ (Valores)]])</f>
        <v>0</v>
      </c>
    </row>
    <row r="391" spans="2:12">
      <c r="B391" s="48"/>
      <c r="C391" s="48"/>
      <c r="D391" s="16"/>
      <c r="E391" s="48"/>
      <c r="F391" s="17"/>
      <c r="G391" s="17"/>
      <c r="H391" s="17"/>
      <c r="I391" s="21"/>
      <c r="J391" s="17" t="s">
        <v>525</v>
      </c>
      <c r="K391" s="20">
        <f>IF(FluxoCaixa101315141921[[#This Row],[Movimento ]]="Saldo Inicial",FluxoCaixa101315141921[[#This Row],[R$ (Valores)]],K390+FluxoCaixa101315141921[[#This Row],[Valores Receitas / Despesas]])</f>
        <v>3305810.2700000014</v>
      </c>
      <c r="L391" s="20">
        <f>IF(FluxoCaixa101315141921[[#This Row],[Entrada / Saída]]="Saída",FluxoCaixa101315141921[[#This Row],[R$ (Valores)]]*-1,FluxoCaixa101315141921[[#This Row],[R$ (Valores)]])</f>
        <v>0</v>
      </c>
    </row>
    <row r="392" spans="2:12">
      <c r="B392" s="48"/>
      <c r="C392" s="48"/>
      <c r="D392" s="16"/>
      <c r="E392" s="48"/>
      <c r="F392" s="17"/>
      <c r="G392" s="17"/>
      <c r="H392" s="17"/>
      <c r="I392" s="21"/>
      <c r="J392" s="17" t="s">
        <v>525</v>
      </c>
      <c r="K392" s="20">
        <f>IF(FluxoCaixa101315141921[[#This Row],[Movimento ]]="Saldo Inicial",FluxoCaixa101315141921[[#This Row],[R$ (Valores)]],K391+FluxoCaixa101315141921[[#This Row],[Valores Receitas / Despesas]])</f>
        <v>3305810.2700000014</v>
      </c>
      <c r="L392" s="20">
        <f>IF(FluxoCaixa101315141921[[#This Row],[Entrada / Saída]]="Saída",FluxoCaixa101315141921[[#This Row],[R$ (Valores)]]*-1,FluxoCaixa101315141921[[#This Row],[R$ (Valores)]])</f>
        <v>0</v>
      </c>
    </row>
    <row r="393" spans="2:12">
      <c r="B393" s="48"/>
      <c r="C393" s="48"/>
      <c r="D393" s="16"/>
      <c r="E393" s="48"/>
      <c r="F393" s="17"/>
      <c r="G393" s="17"/>
      <c r="H393" s="17"/>
      <c r="I393" s="21"/>
      <c r="J393" s="17" t="s">
        <v>525</v>
      </c>
      <c r="K393" s="20">
        <f>IF(FluxoCaixa101315141921[[#This Row],[Movimento ]]="Saldo Inicial",FluxoCaixa101315141921[[#This Row],[R$ (Valores)]],K392+FluxoCaixa101315141921[[#This Row],[Valores Receitas / Despesas]])</f>
        <v>3305810.2700000014</v>
      </c>
      <c r="L393" s="20">
        <f>IF(FluxoCaixa101315141921[[#This Row],[Entrada / Saída]]="Saída",FluxoCaixa101315141921[[#This Row],[R$ (Valores)]]*-1,FluxoCaixa101315141921[[#This Row],[R$ (Valores)]])</f>
        <v>0</v>
      </c>
    </row>
    <row r="394" spans="2:12">
      <c r="B394" s="48"/>
      <c r="C394" s="48"/>
      <c r="D394" s="16"/>
      <c r="E394" s="48"/>
      <c r="F394" s="17"/>
      <c r="G394" s="17"/>
      <c r="H394" s="17"/>
      <c r="I394" s="21"/>
      <c r="J394" s="17" t="s">
        <v>525</v>
      </c>
      <c r="K394" s="20">
        <f>IF(FluxoCaixa101315141921[[#This Row],[Movimento ]]="Saldo Inicial",FluxoCaixa101315141921[[#This Row],[R$ (Valores)]],K393+FluxoCaixa101315141921[[#This Row],[Valores Receitas / Despesas]])</f>
        <v>3305810.2700000014</v>
      </c>
      <c r="L394" s="20">
        <f>IF(FluxoCaixa101315141921[[#This Row],[Entrada / Saída]]="Saída",FluxoCaixa101315141921[[#This Row],[R$ (Valores)]]*-1,FluxoCaixa101315141921[[#This Row],[R$ (Valores)]])</f>
        <v>0</v>
      </c>
    </row>
    <row r="395" spans="2:12">
      <c r="B395" s="48"/>
      <c r="C395" s="48"/>
      <c r="D395" s="16"/>
      <c r="E395" s="48"/>
      <c r="F395" s="17"/>
      <c r="G395" s="17"/>
      <c r="H395" s="17"/>
      <c r="I395" s="21"/>
      <c r="J395" s="17" t="s">
        <v>525</v>
      </c>
      <c r="K395" s="20">
        <f>IF(FluxoCaixa101315141921[[#This Row],[Movimento ]]="Saldo Inicial",FluxoCaixa101315141921[[#This Row],[R$ (Valores)]],K394+FluxoCaixa101315141921[[#This Row],[Valores Receitas / Despesas]])</f>
        <v>3305810.2700000014</v>
      </c>
      <c r="L395" s="20">
        <f>IF(FluxoCaixa101315141921[[#This Row],[Entrada / Saída]]="Saída",FluxoCaixa101315141921[[#This Row],[R$ (Valores)]]*-1,FluxoCaixa101315141921[[#This Row],[R$ (Valores)]])</f>
        <v>0</v>
      </c>
    </row>
    <row r="396" spans="2:12">
      <c r="B396" s="48"/>
      <c r="C396" s="48"/>
      <c r="D396" s="16"/>
      <c r="E396" s="48"/>
      <c r="F396" s="17"/>
      <c r="G396" s="17"/>
      <c r="H396" s="17"/>
      <c r="I396" s="21"/>
      <c r="J396" s="17" t="s">
        <v>525</v>
      </c>
      <c r="K396" s="20">
        <f>IF(FluxoCaixa101315141921[[#This Row],[Movimento ]]="Saldo Inicial",FluxoCaixa101315141921[[#This Row],[R$ (Valores)]],K395+FluxoCaixa101315141921[[#This Row],[Valores Receitas / Despesas]])</f>
        <v>3305810.2700000014</v>
      </c>
      <c r="L396" s="20">
        <f>IF(FluxoCaixa101315141921[[#This Row],[Entrada / Saída]]="Saída",FluxoCaixa101315141921[[#This Row],[R$ (Valores)]]*-1,FluxoCaixa101315141921[[#This Row],[R$ (Valores)]])</f>
        <v>0</v>
      </c>
    </row>
    <row r="397" spans="2:12">
      <c r="B397" s="48"/>
      <c r="C397" s="48"/>
      <c r="D397" s="16"/>
      <c r="E397" s="48"/>
      <c r="F397" s="17"/>
      <c r="G397" s="17"/>
      <c r="H397" s="17"/>
      <c r="I397" s="21"/>
      <c r="J397" s="17" t="s">
        <v>525</v>
      </c>
      <c r="K397" s="20">
        <f>IF(FluxoCaixa101315141921[[#This Row],[Movimento ]]="Saldo Inicial",FluxoCaixa101315141921[[#This Row],[R$ (Valores)]],K396+FluxoCaixa101315141921[[#This Row],[Valores Receitas / Despesas]])</f>
        <v>3305810.2700000014</v>
      </c>
      <c r="L397" s="20">
        <f>IF(FluxoCaixa101315141921[[#This Row],[Entrada / Saída]]="Saída",FluxoCaixa101315141921[[#This Row],[R$ (Valores)]]*-1,FluxoCaixa101315141921[[#This Row],[R$ (Valores)]])</f>
        <v>0</v>
      </c>
    </row>
    <row r="398" spans="2:12">
      <c r="B398" s="48"/>
      <c r="C398" s="48"/>
      <c r="D398" s="16"/>
      <c r="E398" s="48"/>
      <c r="F398" s="17"/>
      <c r="G398" s="17"/>
      <c r="H398" s="17"/>
      <c r="I398" s="21"/>
      <c r="J398" s="17" t="s">
        <v>525</v>
      </c>
      <c r="K398" s="20">
        <f>IF(FluxoCaixa101315141921[[#This Row],[Movimento ]]="Saldo Inicial",FluxoCaixa101315141921[[#This Row],[R$ (Valores)]],K397+FluxoCaixa101315141921[[#This Row],[Valores Receitas / Despesas]])</f>
        <v>3305810.2700000014</v>
      </c>
      <c r="L398" s="20">
        <f>IF(FluxoCaixa101315141921[[#This Row],[Entrada / Saída]]="Saída",FluxoCaixa101315141921[[#This Row],[R$ (Valores)]]*-1,FluxoCaixa101315141921[[#This Row],[R$ (Valores)]])</f>
        <v>0</v>
      </c>
    </row>
    <row r="399" spans="2:12">
      <c r="B399" s="48"/>
      <c r="C399" s="48"/>
      <c r="D399" s="16"/>
      <c r="E399" s="48"/>
      <c r="F399" s="17"/>
      <c r="G399" s="17"/>
      <c r="H399" s="17"/>
      <c r="I399" s="21"/>
      <c r="J399" s="17" t="s">
        <v>525</v>
      </c>
      <c r="K399" s="20">
        <f>IF(FluxoCaixa101315141921[[#This Row],[Movimento ]]="Saldo Inicial",FluxoCaixa101315141921[[#This Row],[R$ (Valores)]],K398+FluxoCaixa101315141921[[#This Row],[Valores Receitas / Despesas]])</f>
        <v>3305810.2700000014</v>
      </c>
      <c r="L399" s="20">
        <f>IF(FluxoCaixa101315141921[[#This Row],[Entrada / Saída]]="Saída",FluxoCaixa101315141921[[#This Row],[R$ (Valores)]]*-1,FluxoCaixa101315141921[[#This Row],[R$ (Valores)]])</f>
        <v>0</v>
      </c>
    </row>
    <row r="400" spans="2:12">
      <c r="B400" s="48"/>
      <c r="C400" s="48"/>
      <c r="D400" s="16"/>
      <c r="E400" s="48"/>
      <c r="F400" s="17"/>
      <c r="G400" s="17"/>
      <c r="H400" s="17"/>
      <c r="I400" s="21"/>
      <c r="J400" s="17" t="s">
        <v>525</v>
      </c>
      <c r="K400" s="20">
        <f>IF(FluxoCaixa101315141921[[#This Row],[Movimento ]]="Saldo Inicial",FluxoCaixa101315141921[[#This Row],[R$ (Valores)]],K399+FluxoCaixa101315141921[[#This Row],[Valores Receitas / Despesas]])</f>
        <v>3305810.2700000014</v>
      </c>
      <c r="L400" s="20">
        <f>IF(FluxoCaixa101315141921[[#This Row],[Entrada / Saída]]="Saída",FluxoCaixa101315141921[[#This Row],[R$ (Valores)]]*-1,FluxoCaixa101315141921[[#This Row],[R$ (Valores)]])</f>
        <v>0</v>
      </c>
    </row>
    <row r="401" spans="2:12">
      <c r="B401" s="48"/>
      <c r="C401" s="48"/>
      <c r="D401" s="16"/>
      <c r="E401" s="48"/>
      <c r="F401" s="17"/>
      <c r="G401" s="17"/>
      <c r="H401" s="17"/>
      <c r="I401" s="21"/>
      <c r="J401" s="17" t="s">
        <v>525</v>
      </c>
      <c r="K401" s="20">
        <f>IF(FluxoCaixa101315141921[[#This Row],[Movimento ]]="Saldo Inicial",FluxoCaixa101315141921[[#This Row],[R$ (Valores)]],K400+FluxoCaixa101315141921[[#This Row],[Valores Receitas / Despesas]])</f>
        <v>3305810.2700000014</v>
      </c>
      <c r="L401" s="20">
        <f>IF(FluxoCaixa101315141921[[#This Row],[Entrada / Saída]]="Saída",FluxoCaixa101315141921[[#This Row],[R$ (Valores)]]*-1,FluxoCaixa101315141921[[#This Row],[R$ (Valores)]])</f>
        <v>0</v>
      </c>
    </row>
    <row r="402" spans="2:12">
      <c r="B402" s="48"/>
      <c r="C402" s="48"/>
      <c r="D402" s="16"/>
      <c r="E402" s="48"/>
      <c r="F402" s="17"/>
      <c r="G402" s="17"/>
      <c r="H402" s="17"/>
      <c r="I402" s="21"/>
      <c r="J402" s="17" t="s">
        <v>525</v>
      </c>
      <c r="K402" s="20">
        <f>IF(FluxoCaixa101315141921[[#This Row],[Movimento ]]="Saldo Inicial",FluxoCaixa101315141921[[#This Row],[R$ (Valores)]],K401+FluxoCaixa101315141921[[#This Row],[Valores Receitas / Despesas]])</f>
        <v>3305810.2700000014</v>
      </c>
      <c r="L402" s="20">
        <f>IF(FluxoCaixa101315141921[[#This Row],[Entrada / Saída]]="Saída",FluxoCaixa101315141921[[#This Row],[R$ (Valores)]]*-1,FluxoCaixa101315141921[[#This Row],[R$ (Valores)]])</f>
        <v>0</v>
      </c>
    </row>
    <row r="403" spans="2:12">
      <c r="B403" s="48"/>
      <c r="C403" s="48"/>
      <c r="D403" s="16"/>
      <c r="E403" s="48"/>
      <c r="F403" s="17"/>
      <c r="G403" s="17"/>
      <c r="H403" s="17"/>
      <c r="I403" s="21"/>
      <c r="J403" s="17" t="s">
        <v>525</v>
      </c>
      <c r="K403" s="20">
        <f>IF(FluxoCaixa101315141921[[#This Row],[Movimento ]]="Saldo Inicial",FluxoCaixa101315141921[[#This Row],[R$ (Valores)]],K402+FluxoCaixa101315141921[[#This Row],[Valores Receitas / Despesas]])</f>
        <v>3305810.2700000014</v>
      </c>
      <c r="L403" s="20">
        <f>IF(FluxoCaixa101315141921[[#This Row],[Entrada / Saída]]="Saída",FluxoCaixa101315141921[[#This Row],[R$ (Valores)]]*-1,FluxoCaixa101315141921[[#This Row],[R$ (Valores)]])</f>
        <v>0</v>
      </c>
    </row>
    <row r="404" spans="2:12">
      <c r="B404" s="48"/>
      <c r="C404" s="48"/>
      <c r="D404" s="16"/>
      <c r="E404" s="48"/>
      <c r="F404" s="17"/>
      <c r="G404" s="17"/>
      <c r="H404" s="17"/>
      <c r="I404" s="21"/>
      <c r="J404" s="17" t="s">
        <v>525</v>
      </c>
      <c r="K404" s="20">
        <f>IF(FluxoCaixa101315141921[[#This Row],[Movimento ]]="Saldo Inicial",FluxoCaixa101315141921[[#This Row],[R$ (Valores)]],K403+FluxoCaixa101315141921[[#This Row],[Valores Receitas / Despesas]])</f>
        <v>3305810.2700000014</v>
      </c>
      <c r="L404" s="20">
        <f>IF(FluxoCaixa101315141921[[#This Row],[Entrada / Saída]]="Saída",FluxoCaixa101315141921[[#This Row],[R$ (Valores)]]*-1,FluxoCaixa101315141921[[#This Row],[R$ (Valores)]])</f>
        <v>0</v>
      </c>
    </row>
    <row r="405" spans="2:12">
      <c r="B405" s="48"/>
      <c r="C405" s="48"/>
      <c r="D405" s="16"/>
      <c r="E405" s="48"/>
      <c r="F405" s="17"/>
      <c r="G405" s="17"/>
      <c r="H405" s="17"/>
      <c r="I405" s="21"/>
      <c r="J405" s="17" t="s">
        <v>525</v>
      </c>
      <c r="K405" s="20">
        <f>IF(FluxoCaixa101315141921[[#This Row],[Movimento ]]="Saldo Inicial",FluxoCaixa101315141921[[#This Row],[R$ (Valores)]],K404+FluxoCaixa101315141921[[#This Row],[Valores Receitas / Despesas]])</f>
        <v>3305810.2700000014</v>
      </c>
      <c r="L405" s="20">
        <f>IF(FluxoCaixa101315141921[[#This Row],[Entrada / Saída]]="Saída",FluxoCaixa101315141921[[#This Row],[R$ (Valores)]]*-1,FluxoCaixa101315141921[[#This Row],[R$ (Valores)]])</f>
        <v>0</v>
      </c>
    </row>
    <row r="406" spans="2:12">
      <c r="B406" s="48"/>
      <c r="C406" s="48"/>
      <c r="D406" s="16"/>
      <c r="E406" s="48"/>
      <c r="F406" s="17"/>
      <c r="G406" s="17"/>
      <c r="H406" s="17"/>
      <c r="I406" s="21"/>
      <c r="J406" s="17" t="s">
        <v>525</v>
      </c>
      <c r="K406" s="20">
        <f>IF(FluxoCaixa101315141921[[#This Row],[Movimento ]]="Saldo Inicial",FluxoCaixa101315141921[[#This Row],[R$ (Valores)]],K405+FluxoCaixa101315141921[[#This Row],[Valores Receitas / Despesas]])</f>
        <v>3305810.2700000014</v>
      </c>
      <c r="L406" s="20">
        <f>IF(FluxoCaixa101315141921[[#This Row],[Entrada / Saída]]="Saída",FluxoCaixa101315141921[[#This Row],[R$ (Valores)]]*-1,FluxoCaixa101315141921[[#This Row],[R$ (Valores)]])</f>
        <v>0</v>
      </c>
    </row>
    <row r="407" spans="2:12">
      <c r="B407" s="48"/>
      <c r="C407" s="48"/>
      <c r="D407" s="16"/>
      <c r="E407" s="48"/>
      <c r="F407" s="17"/>
      <c r="G407" s="17"/>
      <c r="H407" s="17"/>
      <c r="I407" s="21"/>
      <c r="J407" s="17" t="s">
        <v>525</v>
      </c>
      <c r="K407" s="20">
        <f>IF(FluxoCaixa101315141921[[#This Row],[Movimento ]]="Saldo Inicial",FluxoCaixa101315141921[[#This Row],[R$ (Valores)]],K406+FluxoCaixa101315141921[[#This Row],[Valores Receitas / Despesas]])</f>
        <v>3305810.2700000014</v>
      </c>
      <c r="L407" s="20">
        <f>IF(FluxoCaixa101315141921[[#This Row],[Entrada / Saída]]="Saída",FluxoCaixa101315141921[[#This Row],[R$ (Valores)]]*-1,FluxoCaixa101315141921[[#This Row],[R$ (Valores)]])</f>
        <v>0</v>
      </c>
    </row>
    <row r="408" spans="2:12">
      <c r="B408" s="48"/>
      <c r="C408" s="48"/>
      <c r="D408" s="16"/>
      <c r="E408" s="48"/>
      <c r="F408" s="17"/>
      <c r="G408" s="17"/>
      <c r="H408" s="17"/>
      <c r="I408" s="21"/>
      <c r="J408" s="17" t="s">
        <v>525</v>
      </c>
      <c r="K408" s="20">
        <f>IF(FluxoCaixa101315141921[[#This Row],[Movimento ]]="Saldo Inicial",FluxoCaixa101315141921[[#This Row],[R$ (Valores)]],K407+FluxoCaixa101315141921[[#This Row],[Valores Receitas / Despesas]])</f>
        <v>3305810.2700000014</v>
      </c>
      <c r="L408" s="20">
        <f>IF(FluxoCaixa101315141921[[#This Row],[Entrada / Saída]]="Saída",FluxoCaixa101315141921[[#This Row],[R$ (Valores)]]*-1,FluxoCaixa101315141921[[#This Row],[R$ (Valores)]])</f>
        <v>0</v>
      </c>
    </row>
    <row r="409" spans="2:12">
      <c r="B409" s="48"/>
      <c r="C409" s="48"/>
      <c r="D409" s="16"/>
      <c r="E409" s="48"/>
      <c r="F409" s="17"/>
      <c r="G409" s="17"/>
      <c r="H409" s="17"/>
      <c r="I409" s="21"/>
      <c r="J409" s="17" t="s">
        <v>525</v>
      </c>
      <c r="K409" s="20">
        <f>IF(FluxoCaixa101315141921[[#This Row],[Movimento ]]="Saldo Inicial",FluxoCaixa101315141921[[#This Row],[R$ (Valores)]],K408+FluxoCaixa101315141921[[#This Row],[Valores Receitas / Despesas]])</f>
        <v>3305810.2700000014</v>
      </c>
      <c r="L409" s="20">
        <f>IF(FluxoCaixa101315141921[[#This Row],[Entrada / Saída]]="Saída",FluxoCaixa101315141921[[#This Row],[R$ (Valores)]]*-1,FluxoCaixa101315141921[[#This Row],[R$ (Valores)]])</f>
        <v>0</v>
      </c>
    </row>
    <row r="410" spans="2:12">
      <c r="B410" s="48"/>
      <c r="C410" s="48"/>
      <c r="D410" s="16"/>
      <c r="E410" s="48"/>
      <c r="F410" s="17"/>
      <c r="G410" s="17"/>
      <c r="H410" s="17"/>
      <c r="I410" s="21"/>
      <c r="J410" s="17" t="s">
        <v>525</v>
      </c>
      <c r="K410" s="20">
        <f>IF(FluxoCaixa101315141921[[#This Row],[Movimento ]]="Saldo Inicial",FluxoCaixa101315141921[[#This Row],[R$ (Valores)]],K409+FluxoCaixa101315141921[[#This Row],[Valores Receitas / Despesas]])</f>
        <v>3305810.2700000014</v>
      </c>
      <c r="L410" s="20">
        <f>IF(FluxoCaixa101315141921[[#This Row],[Entrada / Saída]]="Saída",FluxoCaixa101315141921[[#This Row],[R$ (Valores)]]*-1,FluxoCaixa101315141921[[#This Row],[R$ (Valores)]])</f>
        <v>0</v>
      </c>
    </row>
    <row r="411" spans="2:12">
      <c r="B411" s="48"/>
      <c r="C411" s="48"/>
      <c r="D411" s="16"/>
      <c r="E411" s="48"/>
      <c r="F411" s="17"/>
      <c r="G411" s="17"/>
      <c r="H411" s="17"/>
      <c r="I411" s="21"/>
      <c r="J411" s="17" t="s">
        <v>525</v>
      </c>
      <c r="K411" s="20">
        <f>IF(FluxoCaixa101315141921[[#This Row],[Movimento ]]="Saldo Inicial",FluxoCaixa101315141921[[#This Row],[R$ (Valores)]],K410+FluxoCaixa101315141921[[#This Row],[Valores Receitas / Despesas]])</f>
        <v>3305810.2700000014</v>
      </c>
      <c r="L411" s="20">
        <f>IF(FluxoCaixa101315141921[[#This Row],[Entrada / Saída]]="Saída",FluxoCaixa101315141921[[#This Row],[R$ (Valores)]]*-1,FluxoCaixa101315141921[[#This Row],[R$ (Valores)]])</f>
        <v>0</v>
      </c>
    </row>
    <row r="412" spans="2:12">
      <c r="B412" s="48"/>
      <c r="C412" s="48"/>
      <c r="D412" s="16"/>
      <c r="E412" s="48"/>
      <c r="F412" s="17"/>
      <c r="G412" s="17"/>
      <c r="H412" s="17"/>
      <c r="I412" s="21"/>
      <c r="J412" s="17" t="s">
        <v>525</v>
      </c>
      <c r="K412" s="20">
        <f>IF(FluxoCaixa101315141921[[#This Row],[Movimento ]]="Saldo Inicial",FluxoCaixa101315141921[[#This Row],[R$ (Valores)]],K411+FluxoCaixa101315141921[[#This Row],[Valores Receitas / Despesas]])</f>
        <v>3305810.2700000014</v>
      </c>
      <c r="L412" s="20">
        <f>IF(FluxoCaixa101315141921[[#This Row],[Entrada / Saída]]="Saída",FluxoCaixa101315141921[[#This Row],[R$ (Valores)]]*-1,FluxoCaixa101315141921[[#This Row],[R$ (Valores)]])</f>
        <v>0</v>
      </c>
    </row>
    <row r="413" spans="2:12">
      <c r="B413" s="48"/>
      <c r="C413" s="48"/>
      <c r="D413" s="16"/>
      <c r="E413" s="48"/>
      <c r="F413" s="17"/>
      <c r="G413" s="17"/>
      <c r="H413" s="17"/>
      <c r="I413" s="21"/>
      <c r="J413" s="17" t="s">
        <v>525</v>
      </c>
      <c r="K413" s="20">
        <f>IF(FluxoCaixa101315141921[[#This Row],[Movimento ]]="Saldo Inicial",FluxoCaixa101315141921[[#This Row],[R$ (Valores)]],K412+FluxoCaixa101315141921[[#This Row],[Valores Receitas / Despesas]])</f>
        <v>3305810.2700000014</v>
      </c>
      <c r="L413" s="20">
        <f>IF(FluxoCaixa101315141921[[#This Row],[Entrada / Saída]]="Saída",FluxoCaixa101315141921[[#This Row],[R$ (Valores)]]*-1,FluxoCaixa101315141921[[#This Row],[R$ (Valores)]])</f>
        <v>0</v>
      </c>
    </row>
    <row r="414" spans="2:12">
      <c r="B414" s="48"/>
      <c r="C414" s="48"/>
      <c r="D414" s="16"/>
      <c r="E414" s="48"/>
      <c r="F414" s="17"/>
      <c r="G414" s="17"/>
      <c r="H414" s="17"/>
      <c r="I414" s="21"/>
      <c r="J414" s="17" t="s">
        <v>525</v>
      </c>
      <c r="K414" s="20">
        <f>IF(FluxoCaixa101315141921[[#This Row],[Movimento ]]="Saldo Inicial",FluxoCaixa101315141921[[#This Row],[R$ (Valores)]],K413+FluxoCaixa101315141921[[#This Row],[Valores Receitas / Despesas]])</f>
        <v>3305810.2700000014</v>
      </c>
      <c r="L414" s="20">
        <f>IF(FluxoCaixa101315141921[[#This Row],[Entrada / Saída]]="Saída",FluxoCaixa101315141921[[#This Row],[R$ (Valores)]]*-1,FluxoCaixa101315141921[[#This Row],[R$ (Valores)]])</f>
        <v>0</v>
      </c>
    </row>
    <row r="415" spans="2:12">
      <c r="B415" s="48"/>
      <c r="C415" s="48"/>
      <c r="D415" s="16"/>
      <c r="E415" s="48"/>
      <c r="F415" s="17"/>
      <c r="G415" s="17"/>
      <c r="H415" s="17"/>
      <c r="I415" s="21"/>
      <c r="J415" s="17" t="s">
        <v>525</v>
      </c>
      <c r="K415" s="20">
        <f>IF(FluxoCaixa101315141921[[#This Row],[Movimento ]]="Saldo Inicial",FluxoCaixa101315141921[[#This Row],[R$ (Valores)]],K414+FluxoCaixa101315141921[[#This Row],[Valores Receitas / Despesas]])</f>
        <v>3305810.2700000014</v>
      </c>
      <c r="L415" s="20">
        <f>IF(FluxoCaixa101315141921[[#This Row],[Entrada / Saída]]="Saída",FluxoCaixa101315141921[[#This Row],[R$ (Valores)]]*-1,FluxoCaixa101315141921[[#This Row],[R$ (Valores)]])</f>
        <v>0</v>
      </c>
    </row>
    <row r="416" spans="2:12">
      <c r="B416" s="48"/>
      <c r="C416" s="48"/>
      <c r="D416" s="16"/>
      <c r="E416" s="48"/>
      <c r="F416" s="17"/>
      <c r="G416" s="17"/>
      <c r="H416" s="17"/>
      <c r="I416" s="21"/>
      <c r="J416" s="17" t="s">
        <v>525</v>
      </c>
      <c r="K416" s="20">
        <f>IF(FluxoCaixa101315141921[[#This Row],[Movimento ]]="Saldo Inicial",FluxoCaixa101315141921[[#This Row],[R$ (Valores)]],K415+FluxoCaixa101315141921[[#This Row],[Valores Receitas / Despesas]])</f>
        <v>3305810.2700000014</v>
      </c>
      <c r="L416" s="20">
        <f>IF(FluxoCaixa101315141921[[#This Row],[Entrada / Saída]]="Saída",FluxoCaixa101315141921[[#This Row],[R$ (Valores)]]*-1,FluxoCaixa101315141921[[#This Row],[R$ (Valores)]])</f>
        <v>0</v>
      </c>
    </row>
    <row r="417" spans="2:12">
      <c r="B417" s="48"/>
      <c r="C417" s="48"/>
      <c r="D417" s="16"/>
      <c r="E417" s="48"/>
      <c r="F417" s="17"/>
      <c r="G417" s="17"/>
      <c r="H417" s="17"/>
      <c r="I417" s="21"/>
      <c r="J417" s="17" t="s">
        <v>525</v>
      </c>
      <c r="K417" s="20">
        <f>IF(FluxoCaixa101315141921[[#This Row],[Movimento ]]="Saldo Inicial",FluxoCaixa101315141921[[#This Row],[R$ (Valores)]],K416+FluxoCaixa101315141921[[#This Row],[Valores Receitas / Despesas]])</f>
        <v>3305810.2700000014</v>
      </c>
      <c r="L417" s="20">
        <f>IF(FluxoCaixa101315141921[[#This Row],[Entrada / Saída]]="Saída",FluxoCaixa101315141921[[#This Row],[R$ (Valores)]]*-1,FluxoCaixa101315141921[[#This Row],[R$ (Valores)]])</f>
        <v>0</v>
      </c>
    </row>
    <row r="418" spans="2:12">
      <c r="B418" s="48"/>
      <c r="C418" s="48"/>
      <c r="D418" s="16"/>
      <c r="E418" s="48"/>
      <c r="F418" s="17"/>
      <c r="G418" s="17"/>
      <c r="H418" s="17"/>
      <c r="I418" s="21"/>
      <c r="J418" s="17" t="s">
        <v>525</v>
      </c>
      <c r="K418" s="20">
        <f>IF(FluxoCaixa101315141921[[#This Row],[Movimento ]]="Saldo Inicial",FluxoCaixa101315141921[[#This Row],[R$ (Valores)]],K417+FluxoCaixa101315141921[[#This Row],[Valores Receitas / Despesas]])</f>
        <v>3305810.2700000014</v>
      </c>
      <c r="L418" s="20">
        <f>IF(FluxoCaixa101315141921[[#This Row],[Entrada / Saída]]="Saída",FluxoCaixa101315141921[[#This Row],[R$ (Valores)]]*-1,FluxoCaixa101315141921[[#This Row],[R$ (Valores)]])</f>
        <v>0</v>
      </c>
    </row>
    <row r="419" spans="2:12">
      <c r="B419" s="48"/>
      <c r="C419" s="48"/>
      <c r="D419" s="16"/>
      <c r="E419" s="48"/>
      <c r="F419" s="17"/>
      <c r="G419" s="17"/>
      <c r="H419" s="17"/>
      <c r="I419" s="21"/>
      <c r="J419" s="17" t="s">
        <v>525</v>
      </c>
      <c r="K419" s="20">
        <f>IF(FluxoCaixa101315141921[[#This Row],[Movimento ]]="Saldo Inicial",FluxoCaixa101315141921[[#This Row],[R$ (Valores)]],K418+FluxoCaixa101315141921[[#This Row],[Valores Receitas / Despesas]])</f>
        <v>3305810.2700000014</v>
      </c>
      <c r="L419" s="20">
        <f>IF(FluxoCaixa101315141921[[#This Row],[Entrada / Saída]]="Saída",FluxoCaixa101315141921[[#This Row],[R$ (Valores)]]*-1,FluxoCaixa101315141921[[#This Row],[R$ (Valores)]])</f>
        <v>0</v>
      </c>
    </row>
    <row r="420" spans="2:12">
      <c r="B420" s="48"/>
      <c r="C420" s="48"/>
      <c r="D420" s="16"/>
      <c r="E420" s="48"/>
      <c r="F420" s="17"/>
      <c r="G420" s="17"/>
      <c r="H420" s="17"/>
      <c r="I420" s="21"/>
      <c r="J420" s="17" t="s">
        <v>525</v>
      </c>
      <c r="K420" s="20">
        <f>IF(FluxoCaixa101315141921[[#This Row],[Movimento ]]="Saldo Inicial",FluxoCaixa101315141921[[#This Row],[R$ (Valores)]],K419+FluxoCaixa101315141921[[#This Row],[Valores Receitas / Despesas]])</f>
        <v>3305810.2700000014</v>
      </c>
      <c r="L420" s="20">
        <f>IF(FluxoCaixa101315141921[[#This Row],[Entrada / Saída]]="Saída",FluxoCaixa101315141921[[#This Row],[R$ (Valores)]]*-1,FluxoCaixa101315141921[[#This Row],[R$ (Valores)]])</f>
        <v>0</v>
      </c>
    </row>
    <row r="421" spans="2:12">
      <c r="B421" s="48"/>
      <c r="C421" s="48"/>
      <c r="D421" s="16"/>
      <c r="E421" s="48"/>
      <c r="F421" s="17"/>
      <c r="G421" s="17"/>
      <c r="H421" s="17"/>
      <c r="I421" s="21"/>
      <c r="J421" s="17" t="s">
        <v>525</v>
      </c>
      <c r="K421" s="20">
        <f>IF(FluxoCaixa101315141921[[#This Row],[Movimento ]]="Saldo Inicial",FluxoCaixa101315141921[[#This Row],[R$ (Valores)]],K420+FluxoCaixa101315141921[[#This Row],[Valores Receitas / Despesas]])</f>
        <v>3305810.2700000014</v>
      </c>
      <c r="L421" s="20">
        <f>IF(FluxoCaixa101315141921[[#This Row],[Entrada / Saída]]="Saída",FluxoCaixa101315141921[[#This Row],[R$ (Valores)]]*-1,FluxoCaixa101315141921[[#This Row],[R$ (Valores)]])</f>
        <v>0</v>
      </c>
    </row>
    <row r="422" spans="2:12">
      <c r="B422" s="48"/>
      <c r="C422" s="48"/>
      <c r="D422" s="16"/>
      <c r="E422" s="48"/>
      <c r="F422" s="17"/>
      <c r="G422" s="17"/>
      <c r="H422" s="17"/>
      <c r="I422" s="21"/>
      <c r="J422" s="17" t="s">
        <v>525</v>
      </c>
      <c r="K422" s="20">
        <f>IF(FluxoCaixa101315141921[[#This Row],[Movimento ]]="Saldo Inicial",FluxoCaixa101315141921[[#This Row],[R$ (Valores)]],K421+FluxoCaixa101315141921[[#This Row],[Valores Receitas / Despesas]])</f>
        <v>3305810.2700000014</v>
      </c>
      <c r="L422" s="20">
        <f>IF(FluxoCaixa101315141921[[#This Row],[Entrada / Saída]]="Saída",FluxoCaixa101315141921[[#This Row],[R$ (Valores)]]*-1,FluxoCaixa101315141921[[#This Row],[R$ (Valores)]])</f>
        <v>0</v>
      </c>
    </row>
    <row r="423" spans="2:12">
      <c r="B423" s="48"/>
      <c r="C423" s="48"/>
      <c r="D423" s="16"/>
      <c r="E423" s="48"/>
      <c r="F423" s="17"/>
      <c r="G423" s="17"/>
      <c r="H423" s="17"/>
      <c r="I423" s="21"/>
      <c r="J423" s="17" t="s">
        <v>525</v>
      </c>
      <c r="K423" s="20">
        <f>IF(FluxoCaixa101315141921[[#This Row],[Movimento ]]="Saldo Inicial",FluxoCaixa101315141921[[#This Row],[R$ (Valores)]],K422+FluxoCaixa101315141921[[#This Row],[Valores Receitas / Despesas]])</f>
        <v>3305810.2700000014</v>
      </c>
      <c r="L423" s="20">
        <f>IF(FluxoCaixa101315141921[[#This Row],[Entrada / Saída]]="Saída",FluxoCaixa101315141921[[#This Row],[R$ (Valores)]]*-1,FluxoCaixa101315141921[[#This Row],[R$ (Valores)]])</f>
        <v>0</v>
      </c>
    </row>
    <row r="424" spans="2:12">
      <c r="B424" s="48"/>
      <c r="C424" s="48"/>
      <c r="D424" s="16"/>
      <c r="E424" s="48"/>
      <c r="F424" s="17"/>
      <c r="G424" s="17"/>
      <c r="H424" s="17"/>
      <c r="I424" s="21"/>
      <c r="J424" s="17" t="s">
        <v>525</v>
      </c>
      <c r="K424" s="20">
        <f>IF(FluxoCaixa101315141921[[#This Row],[Movimento ]]="Saldo Inicial",FluxoCaixa101315141921[[#This Row],[R$ (Valores)]],K423+FluxoCaixa101315141921[[#This Row],[Valores Receitas / Despesas]])</f>
        <v>3305810.2700000014</v>
      </c>
      <c r="L424" s="20">
        <f>IF(FluxoCaixa101315141921[[#This Row],[Entrada / Saída]]="Saída",FluxoCaixa101315141921[[#This Row],[R$ (Valores)]]*-1,FluxoCaixa101315141921[[#This Row],[R$ (Valores)]])</f>
        <v>0</v>
      </c>
    </row>
    <row r="425" spans="2:12">
      <c r="B425" s="48"/>
      <c r="C425" s="48"/>
      <c r="D425" s="16"/>
      <c r="E425" s="48"/>
      <c r="F425" s="17"/>
      <c r="G425" s="17"/>
      <c r="H425" s="17"/>
      <c r="I425" s="21"/>
      <c r="J425" s="17" t="s">
        <v>525</v>
      </c>
      <c r="K425" s="20">
        <f>IF(FluxoCaixa101315141921[[#This Row],[Movimento ]]="Saldo Inicial",FluxoCaixa101315141921[[#This Row],[R$ (Valores)]],K424+FluxoCaixa101315141921[[#This Row],[Valores Receitas / Despesas]])</f>
        <v>3305810.2700000014</v>
      </c>
      <c r="L425" s="20">
        <f>IF(FluxoCaixa101315141921[[#This Row],[Entrada / Saída]]="Saída",FluxoCaixa101315141921[[#This Row],[R$ (Valores)]]*-1,FluxoCaixa101315141921[[#This Row],[R$ (Valores)]])</f>
        <v>0</v>
      </c>
    </row>
    <row r="426" spans="2:12">
      <c r="B426" s="48"/>
      <c r="C426" s="48"/>
      <c r="D426" s="16"/>
      <c r="E426" s="48"/>
      <c r="F426" s="17"/>
      <c r="G426" s="17"/>
      <c r="H426" s="17"/>
      <c r="I426" s="21"/>
      <c r="J426" s="17" t="s">
        <v>525</v>
      </c>
      <c r="K426" s="20">
        <f>IF(FluxoCaixa101315141921[[#This Row],[Movimento ]]="Saldo Inicial",FluxoCaixa101315141921[[#This Row],[R$ (Valores)]],K425+FluxoCaixa101315141921[[#This Row],[Valores Receitas / Despesas]])</f>
        <v>3305810.2700000014</v>
      </c>
      <c r="L426" s="20">
        <f>IF(FluxoCaixa101315141921[[#This Row],[Entrada / Saída]]="Saída",FluxoCaixa101315141921[[#This Row],[R$ (Valores)]]*-1,FluxoCaixa101315141921[[#This Row],[R$ (Valores)]])</f>
        <v>0</v>
      </c>
    </row>
    <row r="427" spans="2:12">
      <c r="B427" s="48"/>
      <c r="C427" s="48"/>
      <c r="D427" s="16"/>
      <c r="E427" s="48"/>
      <c r="F427" s="17"/>
      <c r="G427" s="17"/>
      <c r="H427" s="17"/>
      <c r="I427" s="21"/>
      <c r="J427" s="17" t="s">
        <v>525</v>
      </c>
      <c r="K427" s="20">
        <f>IF(FluxoCaixa101315141921[[#This Row],[Movimento ]]="Saldo Inicial",FluxoCaixa101315141921[[#This Row],[R$ (Valores)]],K426+FluxoCaixa101315141921[[#This Row],[Valores Receitas / Despesas]])</f>
        <v>3305810.2700000014</v>
      </c>
      <c r="L427" s="20">
        <f>IF(FluxoCaixa101315141921[[#This Row],[Entrada / Saída]]="Saída",FluxoCaixa101315141921[[#This Row],[R$ (Valores)]]*-1,FluxoCaixa101315141921[[#This Row],[R$ (Valores)]])</f>
        <v>0</v>
      </c>
    </row>
    <row r="428" spans="2:12">
      <c r="B428" s="48"/>
      <c r="C428" s="48"/>
      <c r="D428" s="16"/>
      <c r="E428" s="48"/>
      <c r="F428" s="17"/>
      <c r="G428" s="17"/>
      <c r="H428" s="17"/>
      <c r="I428" s="21"/>
      <c r="J428" s="17" t="s">
        <v>525</v>
      </c>
      <c r="K428" s="20">
        <f>IF(FluxoCaixa101315141921[[#This Row],[Movimento ]]="Saldo Inicial",FluxoCaixa101315141921[[#This Row],[R$ (Valores)]],K427+FluxoCaixa101315141921[[#This Row],[Valores Receitas / Despesas]])</f>
        <v>3305810.2700000014</v>
      </c>
      <c r="L428" s="20">
        <f>IF(FluxoCaixa101315141921[[#This Row],[Entrada / Saída]]="Saída",FluxoCaixa101315141921[[#This Row],[R$ (Valores)]]*-1,FluxoCaixa101315141921[[#This Row],[R$ (Valores)]])</f>
        <v>0</v>
      </c>
    </row>
    <row r="429" spans="2:12">
      <c r="B429" s="48"/>
      <c r="C429" s="48"/>
      <c r="D429" s="16"/>
      <c r="E429" s="48"/>
      <c r="F429" s="17"/>
      <c r="G429" s="17"/>
      <c r="H429" s="17"/>
      <c r="I429" s="21"/>
      <c r="J429" s="17" t="s">
        <v>525</v>
      </c>
      <c r="K429" s="20">
        <f>IF(FluxoCaixa101315141921[[#This Row],[Movimento ]]="Saldo Inicial",FluxoCaixa101315141921[[#This Row],[R$ (Valores)]],K428+FluxoCaixa101315141921[[#This Row],[Valores Receitas / Despesas]])</f>
        <v>3305810.2700000014</v>
      </c>
      <c r="L429" s="20">
        <f>IF(FluxoCaixa101315141921[[#This Row],[Entrada / Saída]]="Saída",FluxoCaixa101315141921[[#This Row],[R$ (Valores)]]*-1,FluxoCaixa101315141921[[#This Row],[R$ (Valores)]])</f>
        <v>0</v>
      </c>
    </row>
    <row r="430" spans="2:12">
      <c r="B430" s="48"/>
      <c r="C430" s="48"/>
      <c r="D430" s="16"/>
      <c r="E430" s="48"/>
      <c r="F430" s="17"/>
      <c r="G430" s="17"/>
      <c r="H430" s="17"/>
      <c r="I430" s="21"/>
      <c r="J430" s="17" t="s">
        <v>525</v>
      </c>
      <c r="K430" s="20">
        <f>IF(FluxoCaixa101315141921[[#This Row],[Movimento ]]="Saldo Inicial",FluxoCaixa101315141921[[#This Row],[R$ (Valores)]],K429+FluxoCaixa101315141921[[#This Row],[Valores Receitas / Despesas]])</f>
        <v>3305810.2700000014</v>
      </c>
      <c r="L430" s="20">
        <f>IF(FluxoCaixa101315141921[[#This Row],[Entrada / Saída]]="Saída",FluxoCaixa101315141921[[#This Row],[R$ (Valores)]]*-1,FluxoCaixa101315141921[[#This Row],[R$ (Valores)]])</f>
        <v>0</v>
      </c>
    </row>
    <row r="431" spans="2:12">
      <c r="B431" s="48"/>
      <c r="C431" s="48"/>
      <c r="D431" s="16"/>
      <c r="E431" s="48"/>
      <c r="F431" s="17"/>
      <c r="G431" s="17"/>
      <c r="H431" s="17"/>
      <c r="I431" s="21"/>
      <c r="J431" s="17" t="s">
        <v>525</v>
      </c>
      <c r="K431" s="20">
        <f>IF(FluxoCaixa101315141921[[#This Row],[Movimento ]]="Saldo Inicial",FluxoCaixa101315141921[[#This Row],[R$ (Valores)]],K430+FluxoCaixa101315141921[[#This Row],[Valores Receitas / Despesas]])</f>
        <v>3305810.2700000014</v>
      </c>
      <c r="L431" s="20">
        <f>IF(FluxoCaixa101315141921[[#This Row],[Entrada / Saída]]="Saída",FluxoCaixa101315141921[[#This Row],[R$ (Valores)]]*-1,FluxoCaixa101315141921[[#This Row],[R$ (Valores)]])</f>
        <v>0</v>
      </c>
    </row>
    <row r="432" spans="2:12">
      <c r="B432" s="48"/>
      <c r="C432" s="48"/>
      <c r="D432" s="16"/>
      <c r="E432" s="48"/>
      <c r="F432" s="17"/>
      <c r="G432" s="17"/>
      <c r="H432" s="17"/>
      <c r="I432" s="21"/>
      <c r="J432" s="17" t="s">
        <v>525</v>
      </c>
      <c r="K432" s="20">
        <f>IF(FluxoCaixa101315141921[[#This Row],[Movimento ]]="Saldo Inicial",FluxoCaixa101315141921[[#This Row],[R$ (Valores)]],K431+FluxoCaixa101315141921[[#This Row],[Valores Receitas / Despesas]])</f>
        <v>3305810.2700000014</v>
      </c>
      <c r="L432" s="20">
        <f>IF(FluxoCaixa101315141921[[#This Row],[Entrada / Saída]]="Saída",FluxoCaixa101315141921[[#This Row],[R$ (Valores)]]*-1,FluxoCaixa101315141921[[#This Row],[R$ (Valores)]])</f>
        <v>0</v>
      </c>
    </row>
    <row r="433" spans="2:12">
      <c r="B433" s="48"/>
      <c r="C433" s="48"/>
      <c r="D433" s="16"/>
      <c r="E433" s="48"/>
      <c r="F433" s="17"/>
      <c r="G433" s="17"/>
      <c r="H433" s="17"/>
      <c r="I433" s="21"/>
      <c r="J433" s="17" t="s">
        <v>525</v>
      </c>
      <c r="K433" s="20">
        <f>IF(FluxoCaixa101315141921[[#This Row],[Movimento ]]="Saldo Inicial",FluxoCaixa101315141921[[#This Row],[R$ (Valores)]],K432+FluxoCaixa101315141921[[#This Row],[Valores Receitas / Despesas]])</f>
        <v>3305810.2700000014</v>
      </c>
      <c r="L433" s="20">
        <f>IF(FluxoCaixa101315141921[[#This Row],[Entrada / Saída]]="Saída",FluxoCaixa101315141921[[#This Row],[R$ (Valores)]]*-1,FluxoCaixa101315141921[[#This Row],[R$ (Valores)]])</f>
        <v>0</v>
      </c>
    </row>
    <row r="434" spans="2:12">
      <c r="B434" s="48"/>
      <c r="C434" s="48"/>
      <c r="D434" s="16"/>
      <c r="E434" s="48"/>
      <c r="F434" s="17"/>
      <c r="G434" s="17"/>
      <c r="H434" s="17"/>
      <c r="I434" s="21"/>
      <c r="J434" s="17" t="s">
        <v>525</v>
      </c>
      <c r="K434" s="20">
        <f>IF(FluxoCaixa101315141921[[#This Row],[Movimento ]]="Saldo Inicial",FluxoCaixa101315141921[[#This Row],[R$ (Valores)]],K433+FluxoCaixa101315141921[[#This Row],[Valores Receitas / Despesas]])</f>
        <v>3305810.2700000014</v>
      </c>
      <c r="L434" s="20">
        <f>IF(FluxoCaixa101315141921[[#This Row],[Entrada / Saída]]="Saída",FluxoCaixa101315141921[[#This Row],[R$ (Valores)]]*-1,FluxoCaixa101315141921[[#This Row],[R$ (Valores)]])</f>
        <v>0</v>
      </c>
    </row>
    <row r="435" spans="2:12">
      <c r="B435" s="48"/>
      <c r="C435" s="48"/>
      <c r="D435" s="16"/>
      <c r="E435" s="48"/>
      <c r="F435" s="17"/>
      <c r="G435" s="17"/>
      <c r="H435" s="17"/>
      <c r="I435" s="21"/>
      <c r="J435" s="17" t="s">
        <v>525</v>
      </c>
      <c r="K435" s="20">
        <f>IF(FluxoCaixa101315141921[[#This Row],[Movimento ]]="Saldo Inicial",FluxoCaixa101315141921[[#This Row],[R$ (Valores)]],K434+FluxoCaixa101315141921[[#This Row],[Valores Receitas / Despesas]])</f>
        <v>3305810.2700000014</v>
      </c>
      <c r="L435" s="20">
        <f>IF(FluxoCaixa101315141921[[#This Row],[Entrada / Saída]]="Saída",FluxoCaixa101315141921[[#This Row],[R$ (Valores)]]*-1,FluxoCaixa101315141921[[#This Row],[R$ (Valores)]])</f>
        <v>0</v>
      </c>
    </row>
    <row r="436" spans="2:12">
      <c r="B436" s="48"/>
      <c r="C436" s="48"/>
      <c r="D436" s="16"/>
      <c r="E436" s="48"/>
      <c r="F436" s="17"/>
      <c r="G436" s="17"/>
      <c r="H436" s="17"/>
      <c r="I436" s="21"/>
      <c r="J436" s="17" t="s">
        <v>525</v>
      </c>
      <c r="K436" s="20">
        <f>IF(FluxoCaixa101315141921[[#This Row],[Movimento ]]="Saldo Inicial",FluxoCaixa101315141921[[#This Row],[R$ (Valores)]],K435+FluxoCaixa101315141921[[#This Row],[Valores Receitas / Despesas]])</f>
        <v>3305810.2700000014</v>
      </c>
      <c r="L436" s="20">
        <f>IF(FluxoCaixa101315141921[[#This Row],[Entrada / Saída]]="Saída",FluxoCaixa101315141921[[#This Row],[R$ (Valores)]]*-1,FluxoCaixa101315141921[[#This Row],[R$ (Valores)]])</f>
        <v>0</v>
      </c>
    </row>
    <row r="437" spans="2:12">
      <c r="B437" s="48"/>
      <c r="C437" s="48"/>
      <c r="D437" s="16"/>
      <c r="E437" s="48"/>
      <c r="F437" s="17"/>
      <c r="G437" s="17"/>
      <c r="H437" s="17"/>
      <c r="I437" s="21"/>
      <c r="J437" s="17" t="s">
        <v>525</v>
      </c>
      <c r="K437" s="20">
        <f>IF(FluxoCaixa101315141921[[#This Row],[Movimento ]]="Saldo Inicial",FluxoCaixa101315141921[[#This Row],[R$ (Valores)]],K436+FluxoCaixa101315141921[[#This Row],[Valores Receitas / Despesas]])</f>
        <v>3305810.2700000014</v>
      </c>
      <c r="L437" s="20">
        <f>IF(FluxoCaixa101315141921[[#This Row],[Entrada / Saída]]="Saída",FluxoCaixa101315141921[[#This Row],[R$ (Valores)]]*-1,FluxoCaixa101315141921[[#This Row],[R$ (Valores)]])</f>
        <v>0</v>
      </c>
    </row>
    <row r="438" spans="2:12">
      <c r="B438" s="48"/>
      <c r="C438" s="48"/>
      <c r="D438" s="16"/>
      <c r="E438" s="48"/>
      <c r="F438" s="17"/>
      <c r="G438" s="17"/>
      <c r="H438" s="17"/>
      <c r="I438" s="21"/>
      <c r="J438" s="17" t="s">
        <v>525</v>
      </c>
      <c r="K438" s="20">
        <f>IF(FluxoCaixa101315141921[[#This Row],[Movimento ]]="Saldo Inicial",FluxoCaixa101315141921[[#This Row],[R$ (Valores)]],K437+FluxoCaixa101315141921[[#This Row],[Valores Receitas / Despesas]])</f>
        <v>3305810.2700000014</v>
      </c>
      <c r="L438" s="20">
        <f>IF(FluxoCaixa101315141921[[#This Row],[Entrada / Saída]]="Saída",FluxoCaixa101315141921[[#This Row],[R$ (Valores)]]*-1,FluxoCaixa101315141921[[#This Row],[R$ (Valores)]])</f>
        <v>0</v>
      </c>
    </row>
    <row r="439" spans="2:12">
      <c r="B439" s="48"/>
      <c r="C439" s="48"/>
      <c r="D439" s="16"/>
      <c r="E439" s="48"/>
      <c r="F439" s="17"/>
      <c r="G439" s="17"/>
      <c r="H439" s="17"/>
      <c r="I439" s="21"/>
      <c r="J439" s="17" t="s">
        <v>525</v>
      </c>
      <c r="K439" s="20">
        <f>IF(FluxoCaixa101315141921[[#This Row],[Movimento ]]="Saldo Inicial",FluxoCaixa101315141921[[#This Row],[R$ (Valores)]],K438+FluxoCaixa101315141921[[#This Row],[Valores Receitas / Despesas]])</f>
        <v>3305810.2700000014</v>
      </c>
      <c r="L439" s="20">
        <f>IF(FluxoCaixa101315141921[[#This Row],[Entrada / Saída]]="Saída",FluxoCaixa101315141921[[#This Row],[R$ (Valores)]]*-1,FluxoCaixa101315141921[[#This Row],[R$ (Valores)]])</f>
        <v>0</v>
      </c>
    </row>
    <row r="440" spans="2:12">
      <c r="B440" s="48"/>
      <c r="C440" s="48"/>
      <c r="D440" s="16"/>
      <c r="E440" s="48"/>
      <c r="F440" s="17"/>
      <c r="G440" s="17"/>
      <c r="H440" s="17"/>
      <c r="I440" s="21"/>
      <c r="J440" s="17" t="s">
        <v>525</v>
      </c>
      <c r="K440" s="20">
        <f>IF(FluxoCaixa101315141921[[#This Row],[Movimento ]]="Saldo Inicial",FluxoCaixa101315141921[[#This Row],[R$ (Valores)]],K439+FluxoCaixa101315141921[[#This Row],[Valores Receitas / Despesas]])</f>
        <v>3305810.2700000014</v>
      </c>
      <c r="L440" s="20">
        <f>IF(FluxoCaixa101315141921[[#This Row],[Entrada / Saída]]="Saída",FluxoCaixa101315141921[[#This Row],[R$ (Valores)]]*-1,FluxoCaixa101315141921[[#This Row],[R$ (Valores)]])</f>
        <v>0</v>
      </c>
    </row>
    <row r="441" spans="2:12">
      <c r="B441" s="48"/>
      <c r="C441" s="48"/>
      <c r="D441" s="16"/>
      <c r="E441" s="48"/>
      <c r="F441" s="17"/>
      <c r="G441" s="17"/>
      <c r="H441" s="17"/>
      <c r="I441" s="21"/>
      <c r="J441" s="17" t="s">
        <v>525</v>
      </c>
      <c r="K441" s="20">
        <f>IF(FluxoCaixa101315141921[[#This Row],[Movimento ]]="Saldo Inicial",FluxoCaixa101315141921[[#This Row],[R$ (Valores)]],K440+FluxoCaixa101315141921[[#This Row],[Valores Receitas / Despesas]])</f>
        <v>3305810.2700000014</v>
      </c>
      <c r="L441" s="20">
        <f>IF(FluxoCaixa101315141921[[#This Row],[Entrada / Saída]]="Saída",FluxoCaixa101315141921[[#This Row],[R$ (Valores)]]*-1,FluxoCaixa101315141921[[#This Row],[R$ (Valores)]])</f>
        <v>0</v>
      </c>
    </row>
    <row r="442" spans="2:12">
      <c r="B442" s="48"/>
      <c r="C442" s="48"/>
      <c r="D442" s="16"/>
      <c r="E442" s="48"/>
      <c r="F442" s="17"/>
      <c r="G442" s="17"/>
      <c r="H442" s="17"/>
      <c r="I442" s="21"/>
      <c r="J442" s="17" t="s">
        <v>525</v>
      </c>
      <c r="K442" s="20">
        <f>IF(FluxoCaixa101315141921[[#This Row],[Movimento ]]="Saldo Inicial",FluxoCaixa101315141921[[#This Row],[R$ (Valores)]],K441+FluxoCaixa101315141921[[#This Row],[Valores Receitas / Despesas]])</f>
        <v>3305810.2700000014</v>
      </c>
      <c r="L442" s="20">
        <f>IF(FluxoCaixa101315141921[[#This Row],[Entrada / Saída]]="Saída",FluxoCaixa101315141921[[#This Row],[R$ (Valores)]]*-1,FluxoCaixa101315141921[[#This Row],[R$ (Valores)]])</f>
        <v>0</v>
      </c>
    </row>
    <row r="443" spans="2:12">
      <c r="B443" s="48"/>
      <c r="C443" s="48"/>
      <c r="D443" s="16"/>
      <c r="E443" s="48"/>
      <c r="F443" s="17"/>
      <c r="G443" s="17"/>
      <c r="H443" s="17"/>
      <c r="I443" s="21"/>
      <c r="J443" s="17" t="s">
        <v>525</v>
      </c>
      <c r="K443" s="20">
        <f>IF(FluxoCaixa101315141921[[#This Row],[Movimento ]]="Saldo Inicial",FluxoCaixa101315141921[[#This Row],[R$ (Valores)]],K442+FluxoCaixa101315141921[[#This Row],[Valores Receitas / Despesas]])</f>
        <v>3305810.2700000014</v>
      </c>
      <c r="L443" s="20">
        <f>IF(FluxoCaixa101315141921[[#This Row],[Entrada / Saída]]="Saída",FluxoCaixa101315141921[[#This Row],[R$ (Valores)]]*-1,FluxoCaixa101315141921[[#This Row],[R$ (Valores)]])</f>
        <v>0</v>
      </c>
    </row>
    <row r="444" spans="2:12">
      <c r="B444" s="48"/>
      <c r="C444" s="48"/>
      <c r="D444" s="16"/>
      <c r="E444" s="48"/>
      <c r="F444" s="17"/>
      <c r="G444" s="17"/>
      <c r="H444" s="17"/>
      <c r="I444" s="21"/>
      <c r="J444" s="17" t="s">
        <v>525</v>
      </c>
      <c r="K444" s="20">
        <f>IF(FluxoCaixa101315141921[[#This Row],[Movimento ]]="Saldo Inicial",FluxoCaixa101315141921[[#This Row],[R$ (Valores)]],K443+FluxoCaixa101315141921[[#This Row],[Valores Receitas / Despesas]])</f>
        <v>3305810.2700000014</v>
      </c>
      <c r="L444" s="20">
        <f>IF(FluxoCaixa101315141921[[#This Row],[Entrada / Saída]]="Saída",FluxoCaixa101315141921[[#This Row],[R$ (Valores)]]*-1,FluxoCaixa101315141921[[#This Row],[R$ (Valores)]])</f>
        <v>0</v>
      </c>
    </row>
    <row r="445" spans="2:12">
      <c r="B445" s="48"/>
      <c r="C445" s="48"/>
      <c r="D445" s="16"/>
      <c r="E445" s="48"/>
      <c r="F445" s="17"/>
      <c r="G445" s="17"/>
      <c r="H445" s="17"/>
      <c r="I445" s="21"/>
      <c r="J445" s="17" t="s">
        <v>525</v>
      </c>
      <c r="K445" s="20">
        <f>IF(FluxoCaixa101315141921[[#This Row],[Movimento ]]="Saldo Inicial",FluxoCaixa101315141921[[#This Row],[R$ (Valores)]],K444+FluxoCaixa101315141921[[#This Row],[Valores Receitas / Despesas]])</f>
        <v>3305810.2700000014</v>
      </c>
      <c r="L445" s="20">
        <f>IF(FluxoCaixa101315141921[[#This Row],[Entrada / Saída]]="Saída",FluxoCaixa101315141921[[#This Row],[R$ (Valores)]]*-1,FluxoCaixa101315141921[[#This Row],[R$ (Valores)]])</f>
        <v>0</v>
      </c>
    </row>
    <row r="446" spans="2:12">
      <c r="B446" s="48"/>
      <c r="C446" s="48"/>
      <c r="D446" s="16"/>
      <c r="E446" s="48"/>
      <c r="F446" s="17"/>
      <c r="G446" s="17"/>
      <c r="H446" s="17"/>
      <c r="I446" s="21"/>
      <c r="J446" s="17" t="s">
        <v>525</v>
      </c>
      <c r="K446" s="20">
        <f>IF(FluxoCaixa101315141921[[#This Row],[Movimento ]]="Saldo Inicial",FluxoCaixa101315141921[[#This Row],[R$ (Valores)]],K445+FluxoCaixa101315141921[[#This Row],[Valores Receitas / Despesas]])</f>
        <v>3305810.2700000014</v>
      </c>
      <c r="L446" s="20">
        <f>IF(FluxoCaixa101315141921[[#This Row],[Entrada / Saída]]="Saída",FluxoCaixa101315141921[[#This Row],[R$ (Valores)]]*-1,FluxoCaixa101315141921[[#This Row],[R$ (Valores)]])</f>
        <v>0</v>
      </c>
    </row>
    <row r="447" spans="2:12">
      <c r="B447" s="48"/>
      <c r="C447" s="48"/>
      <c r="D447" s="16"/>
      <c r="E447" s="48"/>
      <c r="F447" s="17"/>
      <c r="G447" s="17"/>
      <c r="H447" s="17"/>
      <c r="I447" s="21"/>
      <c r="J447" s="17" t="s">
        <v>525</v>
      </c>
      <c r="K447" s="20">
        <f>IF(FluxoCaixa101315141921[[#This Row],[Movimento ]]="Saldo Inicial",FluxoCaixa101315141921[[#This Row],[R$ (Valores)]],K446+FluxoCaixa101315141921[[#This Row],[Valores Receitas / Despesas]])</f>
        <v>3305810.2700000014</v>
      </c>
      <c r="L447" s="20">
        <f>IF(FluxoCaixa101315141921[[#This Row],[Entrada / Saída]]="Saída",FluxoCaixa101315141921[[#This Row],[R$ (Valores)]]*-1,FluxoCaixa101315141921[[#This Row],[R$ (Valores)]])</f>
        <v>0</v>
      </c>
    </row>
    <row r="448" spans="2:12">
      <c r="B448" s="48"/>
      <c r="C448" s="48"/>
      <c r="D448" s="16"/>
      <c r="E448" s="48"/>
      <c r="F448" s="17"/>
      <c r="G448" s="17"/>
      <c r="H448" s="17"/>
      <c r="I448" s="21"/>
      <c r="J448" s="17" t="s">
        <v>525</v>
      </c>
      <c r="K448" s="20">
        <f>IF(FluxoCaixa101315141921[[#This Row],[Movimento ]]="Saldo Inicial",FluxoCaixa101315141921[[#This Row],[R$ (Valores)]],K447+FluxoCaixa101315141921[[#This Row],[Valores Receitas / Despesas]])</f>
        <v>3305810.2700000014</v>
      </c>
      <c r="L448" s="20">
        <f>IF(FluxoCaixa101315141921[[#This Row],[Entrada / Saída]]="Saída",FluxoCaixa101315141921[[#This Row],[R$ (Valores)]]*-1,FluxoCaixa101315141921[[#This Row],[R$ (Valores)]])</f>
        <v>0</v>
      </c>
    </row>
    <row r="449" spans="2:15">
      <c r="B449" s="48"/>
      <c r="C449" s="48"/>
      <c r="D449" s="16"/>
      <c r="E449" s="48"/>
      <c r="F449" s="17"/>
      <c r="G449" s="17"/>
      <c r="H449" s="17"/>
      <c r="I449" s="21"/>
      <c r="J449" s="17" t="s">
        <v>525</v>
      </c>
      <c r="K449" s="20">
        <f>IF(FluxoCaixa101315141921[[#This Row],[Movimento ]]="Saldo Inicial",FluxoCaixa101315141921[[#This Row],[R$ (Valores)]],K448+FluxoCaixa101315141921[[#This Row],[Valores Receitas / Despesas]])</f>
        <v>3305810.2700000014</v>
      </c>
      <c r="L449" s="20">
        <f>IF(FluxoCaixa101315141921[[#This Row],[Entrada / Saída]]="Saída",FluxoCaixa101315141921[[#This Row],[R$ (Valores)]]*-1,FluxoCaixa101315141921[[#This Row],[R$ (Valores)]])</f>
        <v>0</v>
      </c>
    </row>
    <row r="450" spans="2:15">
      <c r="B450" s="48"/>
      <c r="C450" s="48"/>
      <c r="D450" s="16"/>
      <c r="E450" s="48"/>
      <c r="F450" s="17"/>
      <c r="G450" s="17"/>
      <c r="H450" s="17"/>
      <c r="I450" s="21"/>
      <c r="J450" s="17" t="s">
        <v>525</v>
      </c>
      <c r="K450" s="20">
        <f>IF(FluxoCaixa101315141921[[#This Row],[Movimento ]]="Saldo Inicial",FluxoCaixa101315141921[[#This Row],[R$ (Valores)]],K449+FluxoCaixa101315141921[[#This Row],[Valores Receitas / Despesas]])</f>
        <v>3305810.2700000014</v>
      </c>
      <c r="L450" s="20">
        <f>IF(FluxoCaixa101315141921[[#This Row],[Entrada / Saída]]="Saída",FluxoCaixa101315141921[[#This Row],[R$ (Valores)]]*-1,FluxoCaixa101315141921[[#This Row],[R$ (Valores)]])</f>
        <v>0</v>
      </c>
    </row>
    <row r="451" spans="2:15">
      <c r="B451" s="48"/>
      <c r="C451" s="48"/>
      <c r="D451" s="16"/>
      <c r="E451" s="48"/>
      <c r="F451" s="17"/>
      <c r="G451" s="17"/>
      <c r="H451" s="17"/>
      <c r="I451" s="21"/>
      <c r="J451" s="17" t="s">
        <v>525</v>
      </c>
      <c r="K451" s="20">
        <f>IF(FluxoCaixa101315141921[[#This Row],[Movimento ]]="Saldo Inicial",FluxoCaixa101315141921[[#This Row],[R$ (Valores)]],K450+FluxoCaixa101315141921[[#This Row],[Valores Receitas / Despesas]])</f>
        <v>3305810.2700000014</v>
      </c>
      <c r="L451" s="20">
        <f>IF(FluxoCaixa101315141921[[#This Row],[Entrada / Saída]]="Saída",FluxoCaixa101315141921[[#This Row],[R$ (Valores)]]*-1,FluxoCaixa101315141921[[#This Row],[R$ (Valores)]])</f>
        <v>0</v>
      </c>
    </row>
    <row r="452" spans="2:15">
      <c r="B452" s="48"/>
      <c r="C452" s="48"/>
      <c r="D452" s="16"/>
      <c r="E452" s="48"/>
      <c r="F452" s="17"/>
      <c r="G452" s="17"/>
      <c r="H452" s="17"/>
      <c r="I452" s="21"/>
      <c r="J452" s="17" t="s">
        <v>525</v>
      </c>
      <c r="K452" s="20">
        <f>IF(FluxoCaixa101315141921[[#This Row],[Movimento ]]="Saldo Inicial",FluxoCaixa101315141921[[#This Row],[R$ (Valores)]],K451+FluxoCaixa101315141921[[#This Row],[Valores Receitas / Despesas]])</f>
        <v>3305810.2700000014</v>
      </c>
      <c r="L452" s="20">
        <f>IF(FluxoCaixa101315141921[[#This Row],[Entrada / Saída]]="Saída",FluxoCaixa101315141921[[#This Row],[R$ (Valores)]]*-1,FluxoCaixa101315141921[[#This Row],[R$ (Valores)]])</f>
        <v>0</v>
      </c>
    </row>
    <row r="453" spans="2:15">
      <c r="B453" s="48"/>
      <c r="C453" s="48"/>
      <c r="D453" s="16"/>
      <c r="E453" s="48"/>
      <c r="F453" s="17"/>
      <c r="G453" s="17"/>
      <c r="H453" s="17"/>
      <c r="I453" s="21"/>
      <c r="J453" s="17" t="s">
        <v>525</v>
      </c>
      <c r="K453" s="20">
        <f>IF(FluxoCaixa101315141921[[#This Row],[Movimento ]]="Saldo Inicial",FluxoCaixa101315141921[[#This Row],[R$ (Valores)]],K452+FluxoCaixa101315141921[[#This Row],[Valores Receitas / Despesas]])</f>
        <v>3305810.2700000014</v>
      </c>
      <c r="L453" s="20">
        <f>IF(FluxoCaixa101315141921[[#This Row],[Entrada / Saída]]="Saída",FluxoCaixa101315141921[[#This Row],[R$ (Valores)]]*-1,FluxoCaixa101315141921[[#This Row],[R$ (Valores)]])</f>
        <v>0</v>
      </c>
    </row>
    <row r="454" spans="2:15">
      <c r="B454" s="48"/>
      <c r="C454" s="48"/>
      <c r="D454" s="16"/>
      <c r="E454" s="48"/>
      <c r="F454" s="17"/>
      <c r="G454" s="17"/>
      <c r="H454" s="17"/>
      <c r="I454" s="21"/>
      <c r="J454" s="17" t="s">
        <v>525</v>
      </c>
      <c r="K454" s="20">
        <f>IF(FluxoCaixa101315141921[[#This Row],[Movimento ]]="Saldo Inicial",FluxoCaixa101315141921[[#This Row],[R$ (Valores)]],K453+FluxoCaixa101315141921[[#This Row],[Valores Receitas / Despesas]])</f>
        <v>3305810.2700000014</v>
      </c>
      <c r="L454" s="20">
        <f>IF(FluxoCaixa101315141921[[#This Row],[Entrada / Saída]]="Saída",FluxoCaixa101315141921[[#This Row],[R$ (Valores)]]*-1,FluxoCaixa101315141921[[#This Row],[R$ (Valores)]])</f>
        <v>0</v>
      </c>
    </row>
    <row r="455" spans="2:15">
      <c r="B455" s="48"/>
      <c r="C455" s="48"/>
      <c r="D455" s="16"/>
      <c r="E455" s="48"/>
      <c r="F455" s="17"/>
      <c r="G455" s="17"/>
      <c r="H455" s="17"/>
      <c r="I455" s="21"/>
      <c r="J455" s="17" t="s">
        <v>525</v>
      </c>
      <c r="K455" s="20">
        <f>IF(FluxoCaixa101315141921[[#This Row],[Movimento ]]="Saldo Inicial",FluxoCaixa101315141921[[#This Row],[R$ (Valores)]],K454+FluxoCaixa101315141921[[#This Row],[Valores Receitas / Despesas]])</f>
        <v>3305810.2700000014</v>
      </c>
      <c r="L455" s="20">
        <f>IF(FluxoCaixa101315141921[[#This Row],[Entrada / Saída]]="Saída",FluxoCaixa101315141921[[#This Row],[R$ (Valores)]]*-1,FluxoCaixa101315141921[[#This Row],[R$ (Valores)]])</f>
        <v>0</v>
      </c>
    </row>
    <row r="456" spans="2:15">
      <c r="B456" s="48"/>
      <c r="C456" s="48"/>
      <c r="D456" s="16"/>
      <c r="E456" s="48"/>
      <c r="F456" s="17"/>
      <c r="G456" s="17"/>
      <c r="H456" s="17"/>
      <c r="I456" s="21"/>
      <c r="J456" s="17" t="s">
        <v>525</v>
      </c>
      <c r="K456" s="20">
        <f>IF(FluxoCaixa101315141921[[#This Row],[Movimento ]]="Saldo Inicial",FluxoCaixa101315141921[[#This Row],[R$ (Valores)]],K455+FluxoCaixa101315141921[[#This Row],[Valores Receitas / Despesas]])</f>
        <v>3305810.2700000014</v>
      </c>
      <c r="L456" s="20">
        <f>IF(FluxoCaixa101315141921[[#This Row],[Entrada / Saída]]="Saída",FluxoCaixa101315141921[[#This Row],[R$ (Valores)]]*-1,FluxoCaixa101315141921[[#This Row],[R$ (Valores)]])</f>
        <v>0</v>
      </c>
    </row>
    <row r="457" spans="2:15">
      <c r="B457" s="48"/>
      <c r="C457" s="48"/>
      <c r="D457" s="16"/>
      <c r="E457" s="48"/>
      <c r="F457" s="17"/>
      <c r="G457" s="17"/>
      <c r="H457" s="17"/>
      <c r="I457" s="21"/>
      <c r="J457" s="17" t="s">
        <v>525</v>
      </c>
      <c r="K457" s="20">
        <f>IF(FluxoCaixa101315141921[[#This Row],[Movimento ]]="Saldo Inicial",FluxoCaixa101315141921[[#This Row],[R$ (Valores)]],K456+FluxoCaixa101315141921[[#This Row],[Valores Receitas / Despesas]])</f>
        <v>3305810.2700000014</v>
      </c>
      <c r="L457" s="20">
        <f>IF(FluxoCaixa101315141921[[#This Row],[Entrada / Saída]]="Saída",FluxoCaixa101315141921[[#This Row],[R$ (Valores)]]*-1,FluxoCaixa101315141921[[#This Row],[R$ (Valores)]])</f>
        <v>0</v>
      </c>
    </row>
    <row r="458" spans="2:15">
      <c r="B458" s="48"/>
      <c r="C458" s="48"/>
      <c r="D458" s="16"/>
      <c r="E458" s="48"/>
      <c r="F458" s="17"/>
      <c r="G458" s="17"/>
      <c r="H458" s="17"/>
      <c r="I458" s="21"/>
      <c r="J458" s="17" t="s">
        <v>525</v>
      </c>
      <c r="K458" s="20">
        <f>IF(FluxoCaixa101315141921[[#This Row],[Movimento ]]="Saldo Inicial",FluxoCaixa101315141921[[#This Row],[R$ (Valores)]],K457+FluxoCaixa101315141921[[#This Row],[Valores Receitas / Despesas]])</f>
        <v>3305810.2700000014</v>
      </c>
      <c r="L458" s="20">
        <f>IF(FluxoCaixa101315141921[[#This Row],[Entrada / Saída]]="Saída",FluxoCaixa101315141921[[#This Row],[R$ (Valores)]]*-1,FluxoCaixa101315141921[[#This Row],[R$ (Valores)]])</f>
        <v>0</v>
      </c>
      <c r="O458" s="31"/>
    </row>
    <row r="459" spans="2:15">
      <c r="B459" s="48"/>
      <c r="C459" s="48"/>
      <c r="D459" s="16"/>
      <c r="E459" s="48"/>
      <c r="F459" s="17"/>
      <c r="G459" s="17"/>
      <c r="H459" s="17"/>
      <c r="I459" s="21"/>
      <c r="J459" s="17" t="s">
        <v>525</v>
      </c>
      <c r="K459" s="20">
        <f>IF(FluxoCaixa101315141921[[#This Row],[Movimento ]]="Saldo Inicial",FluxoCaixa101315141921[[#This Row],[R$ (Valores)]],K458+FluxoCaixa101315141921[[#This Row],[Valores Receitas / Despesas]])</f>
        <v>3305810.2700000014</v>
      </c>
      <c r="L459" s="20">
        <f>IF(FluxoCaixa101315141921[[#This Row],[Entrada / Saída]]="Saída",FluxoCaixa101315141921[[#This Row],[R$ (Valores)]]*-1,FluxoCaixa101315141921[[#This Row],[R$ (Valores)]])</f>
        <v>0</v>
      </c>
    </row>
    <row r="460" spans="2:15">
      <c r="B460" s="48"/>
      <c r="C460" s="48"/>
      <c r="D460" s="16"/>
      <c r="E460" s="48"/>
      <c r="F460" s="17"/>
      <c r="G460" s="17"/>
      <c r="H460" s="17"/>
      <c r="I460" s="21"/>
      <c r="J460" s="17" t="s">
        <v>525</v>
      </c>
      <c r="K460" s="20">
        <f>IF(FluxoCaixa101315141921[[#This Row],[Movimento ]]="Saldo Inicial",FluxoCaixa101315141921[[#This Row],[R$ (Valores)]],K459+FluxoCaixa101315141921[[#This Row],[Valores Receitas / Despesas]])</f>
        <v>3305810.2700000014</v>
      </c>
      <c r="L460" s="20">
        <f>IF(FluxoCaixa101315141921[[#This Row],[Entrada / Saída]]="Saída",FluxoCaixa101315141921[[#This Row],[R$ (Valores)]]*-1,FluxoCaixa101315141921[[#This Row],[R$ (Valores)]])</f>
        <v>0</v>
      </c>
      <c r="O460" s="26"/>
    </row>
    <row r="461" spans="2:15">
      <c r="B461" s="48"/>
      <c r="C461" s="48"/>
      <c r="D461" s="16"/>
      <c r="E461" s="48"/>
      <c r="F461" s="17"/>
      <c r="G461" s="17"/>
      <c r="H461" s="17"/>
      <c r="I461" s="21"/>
      <c r="J461" s="17" t="s">
        <v>525</v>
      </c>
      <c r="K461" s="20">
        <f>IF(FluxoCaixa101315141921[[#This Row],[Movimento ]]="Saldo Inicial",FluxoCaixa101315141921[[#This Row],[R$ (Valores)]],K460+FluxoCaixa101315141921[[#This Row],[Valores Receitas / Despesas]])</f>
        <v>3305810.2700000014</v>
      </c>
      <c r="L461" s="20">
        <f>IF(FluxoCaixa101315141921[[#This Row],[Entrada / Saída]]="Saída",FluxoCaixa101315141921[[#This Row],[R$ (Valores)]]*-1,FluxoCaixa101315141921[[#This Row],[R$ (Valores)]])</f>
        <v>0</v>
      </c>
    </row>
    <row r="462" spans="2:15">
      <c r="B462" s="48"/>
      <c r="C462" s="48"/>
      <c r="D462" s="16"/>
      <c r="E462" s="48"/>
      <c r="F462" s="17"/>
      <c r="G462" s="17"/>
      <c r="H462" s="17"/>
      <c r="I462" s="21"/>
      <c r="J462" s="17" t="s">
        <v>525</v>
      </c>
      <c r="K462" s="20">
        <f>IF(FluxoCaixa101315141921[[#This Row],[Movimento ]]="Saldo Inicial",FluxoCaixa101315141921[[#This Row],[R$ (Valores)]],K461+FluxoCaixa101315141921[[#This Row],[Valores Receitas / Despesas]])</f>
        <v>3305810.2700000014</v>
      </c>
      <c r="L462" s="20">
        <f>IF(FluxoCaixa101315141921[[#This Row],[Entrada / Saída]]="Saída",FluxoCaixa101315141921[[#This Row],[R$ (Valores)]]*-1,FluxoCaixa101315141921[[#This Row],[R$ (Valores)]])</f>
        <v>0</v>
      </c>
    </row>
    <row r="463" spans="2:15">
      <c r="B463" s="48"/>
      <c r="C463" s="48"/>
      <c r="D463" s="16"/>
      <c r="E463" s="48"/>
      <c r="F463" s="17"/>
      <c r="G463" s="17"/>
      <c r="H463" s="17"/>
      <c r="I463" s="21"/>
      <c r="J463" s="17" t="s">
        <v>525</v>
      </c>
      <c r="K463" s="20">
        <f>IF(FluxoCaixa101315141921[[#This Row],[Movimento ]]="Saldo Inicial",FluxoCaixa101315141921[[#This Row],[R$ (Valores)]],K462+FluxoCaixa101315141921[[#This Row],[Valores Receitas / Despesas]])</f>
        <v>3305810.2700000014</v>
      </c>
      <c r="L463" s="20">
        <f>IF(FluxoCaixa101315141921[[#This Row],[Entrada / Saída]]="Saída",FluxoCaixa101315141921[[#This Row],[R$ (Valores)]]*-1,FluxoCaixa101315141921[[#This Row],[R$ (Valores)]])</f>
        <v>0</v>
      </c>
    </row>
    <row r="464" spans="2:15">
      <c r="B464" s="48"/>
      <c r="C464" s="48"/>
      <c r="D464" s="16"/>
      <c r="E464" s="48"/>
      <c r="F464" s="17"/>
      <c r="G464" s="17"/>
      <c r="H464" s="17"/>
      <c r="I464" s="21"/>
      <c r="J464" s="17" t="s">
        <v>525</v>
      </c>
      <c r="K464" s="20">
        <f>IF(FluxoCaixa101315141921[[#This Row],[Movimento ]]="Saldo Inicial",FluxoCaixa101315141921[[#This Row],[R$ (Valores)]],K463+FluxoCaixa101315141921[[#This Row],[Valores Receitas / Despesas]])</f>
        <v>3305810.2700000014</v>
      </c>
      <c r="L464" s="20">
        <f>IF(FluxoCaixa101315141921[[#This Row],[Entrada / Saída]]="Saída",FluxoCaixa101315141921[[#This Row],[R$ (Valores)]]*-1,FluxoCaixa101315141921[[#This Row],[R$ (Valores)]])</f>
        <v>0</v>
      </c>
    </row>
    <row r="465" spans="2:12">
      <c r="B465" s="48"/>
      <c r="C465" s="48"/>
      <c r="D465" s="16"/>
      <c r="E465" s="48"/>
      <c r="F465" s="17"/>
      <c r="G465" s="17"/>
      <c r="H465" s="17"/>
      <c r="I465" s="21"/>
      <c r="J465" s="17" t="s">
        <v>525</v>
      </c>
      <c r="K465" s="20">
        <f>IF(FluxoCaixa101315141921[[#This Row],[Movimento ]]="Saldo Inicial",FluxoCaixa101315141921[[#This Row],[R$ (Valores)]],K464+FluxoCaixa101315141921[[#This Row],[Valores Receitas / Despesas]])</f>
        <v>3305810.2700000014</v>
      </c>
      <c r="L465" s="20">
        <f>IF(FluxoCaixa101315141921[[#This Row],[Entrada / Saída]]="Saída",FluxoCaixa101315141921[[#This Row],[R$ (Valores)]]*-1,FluxoCaixa101315141921[[#This Row],[R$ (Valores)]])</f>
        <v>0</v>
      </c>
    </row>
    <row r="466" spans="2:12">
      <c r="B466" s="48"/>
      <c r="C466" s="48"/>
      <c r="D466" s="16"/>
      <c r="E466" s="48"/>
      <c r="F466" s="17"/>
      <c r="G466" s="17"/>
      <c r="H466" s="17"/>
      <c r="I466" s="21"/>
      <c r="J466" s="17" t="s">
        <v>525</v>
      </c>
      <c r="K466" s="20">
        <f>IF(FluxoCaixa101315141921[[#This Row],[Movimento ]]="Saldo Inicial",FluxoCaixa101315141921[[#This Row],[R$ (Valores)]],K465+FluxoCaixa101315141921[[#This Row],[Valores Receitas / Despesas]])</f>
        <v>3305810.2700000014</v>
      </c>
      <c r="L466" s="20">
        <f>IF(FluxoCaixa101315141921[[#This Row],[Entrada / Saída]]="Saída",FluxoCaixa101315141921[[#This Row],[R$ (Valores)]]*-1,FluxoCaixa101315141921[[#This Row],[R$ (Valores)]])</f>
        <v>0</v>
      </c>
    </row>
    <row r="467" spans="2:12">
      <c r="B467" s="48"/>
      <c r="C467" s="48"/>
      <c r="D467" s="16"/>
      <c r="E467" s="48"/>
      <c r="F467" s="17"/>
      <c r="G467" s="17"/>
      <c r="H467" s="17"/>
      <c r="I467" s="21"/>
      <c r="J467" s="17" t="s">
        <v>525</v>
      </c>
      <c r="K467" s="20">
        <f>IF(FluxoCaixa101315141921[[#This Row],[Movimento ]]="Saldo Inicial",FluxoCaixa101315141921[[#This Row],[R$ (Valores)]],K466+FluxoCaixa101315141921[[#This Row],[Valores Receitas / Despesas]])</f>
        <v>3305810.2700000014</v>
      </c>
      <c r="L467" s="20">
        <f>IF(FluxoCaixa101315141921[[#This Row],[Entrada / Saída]]="Saída",FluxoCaixa101315141921[[#This Row],[R$ (Valores)]]*-1,FluxoCaixa101315141921[[#This Row],[R$ (Valores)]])</f>
        <v>0</v>
      </c>
    </row>
    <row r="468" spans="2:12">
      <c r="B468" s="48"/>
      <c r="C468" s="48"/>
      <c r="D468" s="16"/>
      <c r="E468" s="48"/>
      <c r="F468" s="17"/>
      <c r="G468" s="17"/>
      <c r="H468" s="17"/>
      <c r="I468" s="21"/>
      <c r="J468" s="17" t="s">
        <v>525</v>
      </c>
      <c r="K468" s="20">
        <f>IF(FluxoCaixa101315141921[[#This Row],[Movimento ]]="Saldo Inicial",FluxoCaixa101315141921[[#This Row],[R$ (Valores)]],K467+FluxoCaixa101315141921[[#This Row],[Valores Receitas / Despesas]])</f>
        <v>3305810.2700000014</v>
      </c>
      <c r="L468" s="20">
        <f>IF(FluxoCaixa101315141921[[#This Row],[Entrada / Saída]]="Saída",FluxoCaixa101315141921[[#This Row],[R$ (Valores)]]*-1,FluxoCaixa101315141921[[#This Row],[R$ (Valores)]])</f>
        <v>0</v>
      </c>
    </row>
    <row r="469" spans="2:12">
      <c r="B469" s="48"/>
      <c r="C469" s="48"/>
      <c r="D469" s="16"/>
      <c r="E469" s="48"/>
      <c r="F469" s="17"/>
      <c r="G469" s="17"/>
      <c r="H469" s="17"/>
      <c r="I469" s="21"/>
      <c r="J469" s="17" t="s">
        <v>525</v>
      </c>
      <c r="K469" s="20">
        <f>IF(FluxoCaixa101315141921[[#This Row],[Movimento ]]="Saldo Inicial",FluxoCaixa101315141921[[#This Row],[R$ (Valores)]],K468+FluxoCaixa101315141921[[#This Row],[Valores Receitas / Despesas]])</f>
        <v>3305810.2700000014</v>
      </c>
      <c r="L469" s="20">
        <f>IF(FluxoCaixa101315141921[[#This Row],[Entrada / Saída]]="Saída",FluxoCaixa101315141921[[#This Row],[R$ (Valores)]]*-1,FluxoCaixa101315141921[[#This Row],[R$ (Valores)]])</f>
        <v>0</v>
      </c>
    </row>
    <row r="470" spans="2:12">
      <c r="B470" s="48"/>
      <c r="C470" s="48"/>
      <c r="D470" s="16"/>
      <c r="E470" s="48"/>
      <c r="F470" s="17"/>
      <c r="G470" s="17"/>
      <c r="H470" s="17"/>
      <c r="I470" s="21"/>
      <c r="J470" s="17" t="s">
        <v>525</v>
      </c>
      <c r="K470" s="20">
        <f>IF(FluxoCaixa101315141921[[#This Row],[Movimento ]]="Saldo Inicial",FluxoCaixa101315141921[[#This Row],[R$ (Valores)]],K469+FluxoCaixa101315141921[[#This Row],[Valores Receitas / Despesas]])</f>
        <v>3305810.2700000014</v>
      </c>
      <c r="L470" s="20">
        <f>IF(FluxoCaixa101315141921[[#This Row],[Entrada / Saída]]="Saída",FluxoCaixa101315141921[[#This Row],[R$ (Valores)]]*-1,FluxoCaixa101315141921[[#This Row],[R$ (Valores)]])</f>
        <v>0</v>
      </c>
    </row>
    <row r="471" spans="2:12">
      <c r="B471" s="48"/>
      <c r="C471" s="48"/>
      <c r="D471" s="16"/>
      <c r="E471" s="48"/>
      <c r="F471" s="17"/>
      <c r="G471" s="17"/>
      <c r="H471" s="17"/>
      <c r="I471" s="21"/>
      <c r="J471" s="17" t="s">
        <v>525</v>
      </c>
      <c r="K471" s="20">
        <f>IF(FluxoCaixa101315141921[[#This Row],[Movimento ]]="Saldo Inicial",FluxoCaixa101315141921[[#This Row],[R$ (Valores)]],K470+FluxoCaixa101315141921[[#This Row],[Valores Receitas / Despesas]])</f>
        <v>3305810.2700000014</v>
      </c>
      <c r="L471" s="20">
        <f>IF(FluxoCaixa101315141921[[#This Row],[Entrada / Saída]]="Saída",FluxoCaixa101315141921[[#This Row],[R$ (Valores)]]*-1,FluxoCaixa101315141921[[#This Row],[R$ (Valores)]])</f>
        <v>0</v>
      </c>
    </row>
    <row r="472" spans="2:12">
      <c r="B472" s="48"/>
      <c r="C472" s="48"/>
      <c r="D472" s="16"/>
      <c r="E472" s="48"/>
      <c r="F472" s="17"/>
      <c r="G472" s="17"/>
      <c r="H472" s="17"/>
      <c r="I472" s="21"/>
      <c r="J472" s="17" t="s">
        <v>525</v>
      </c>
      <c r="K472" s="20">
        <f>IF(FluxoCaixa101315141921[[#This Row],[Movimento ]]="Saldo Inicial",FluxoCaixa101315141921[[#This Row],[R$ (Valores)]],K471+FluxoCaixa101315141921[[#This Row],[Valores Receitas / Despesas]])</f>
        <v>3305810.2700000014</v>
      </c>
      <c r="L472" s="20">
        <f>IF(FluxoCaixa101315141921[[#This Row],[Entrada / Saída]]="Saída",FluxoCaixa101315141921[[#This Row],[R$ (Valores)]]*-1,FluxoCaixa101315141921[[#This Row],[R$ (Valores)]])</f>
        <v>0</v>
      </c>
    </row>
    <row r="473" spans="2:12">
      <c r="B473" s="48"/>
      <c r="C473" s="48"/>
      <c r="D473" s="16"/>
      <c r="E473" s="48"/>
      <c r="F473" s="17"/>
      <c r="G473" s="17"/>
      <c r="H473" s="17"/>
      <c r="I473" s="21"/>
      <c r="J473" s="17" t="s">
        <v>525</v>
      </c>
      <c r="K473" s="20">
        <f>IF(FluxoCaixa101315141921[[#This Row],[Movimento ]]="Saldo Inicial",FluxoCaixa101315141921[[#This Row],[R$ (Valores)]],K472+FluxoCaixa101315141921[[#This Row],[Valores Receitas / Despesas]])</f>
        <v>3305810.2700000014</v>
      </c>
      <c r="L473" s="20">
        <f>IF(FluxoCaixa101315141921[[#This Row],[Entrada / Saída]]="Saída",FluxoCaixa101315141921[[#This Row],[R$ (Valores)]]*-1,FluxoCaixa101315141921[[#This Row],[R$ (Valores)]])</f>
        <v>0</v>
      </c>
    </row>
    <row r="474" spans="2:12">
      <c r="B474" s="48"/>
      <c r="C474" s="48"/>
      <c r="D474" s="16"/>
      <c r="E474" s="48"/>
      <c r="F474" s="17"/>
      <c r="G474" s="17"/>
      <c r="H474" s="17"/>
      <c r="I474" s="21"/>
      <c r="J474" s="17" t="s">
        <v>525</v>
      </c>
      <c r="K474" s="20">
        <f>IF(FluxoCaixa101315141921[[#This Row],[Movimento ]]="Saldo Inicial",FluxoCaixa101315141921[[#This Row],[R$ (Valores)]],K473+FluxoCaixa101315141921[[#This Row],[Valores Receitas / Despesas]])</f>
        <v>3305810.2700000014</v>
      </c>
      <c r="L474" s="20">
        <f>IF(FluxoCaixa101315141921[[#This Row],[Entrada / Saída]]="Saída",FluxoCaixa101315141921[[#This Row],[R$ (Valores)]]*-1,FluxoCaixa101315141921[[#This Row],[R$ (Valores)]])</f>
        <v>0</v>
      </c>
    </row>
    <row r="475" spans="2:12">
      <c r="B475" s="48"/>
      <c r="C475" s="48"/>
      <c r="D475" s="16"/>
      <c r="E475" s="48"/>
      <c r="F475" s="17"/>
      <c r="G475" s="17"/>
      <c r="H475" s="17"/>
      <c r="I475" s="21"/>
      <c r="J475" s="17" t="s">
        <v>525</v>
      </c>
      <c r="K475" s="20">
        <f>IF(FluxoCaixa101315141921[[#This Row],[Movimento ]]="Saldo Inicial",FluxoCaixa101315141921[[#This Row],[R$ (Valores)]],K474+FluxoCaixa101315141921[[#This Row],[Valores Receitas / Despesas]])</f>
        <v>3305810.2700000014</v>
      </c>
      <c r="L475" s="20">
        <f>IF(FluxoCaixa101315141921[[#This Row],[Entrada / Saída]]="Saída",FluxoCaixa101315141921[[#This Row],[R$ (Valores)]]*-1,FluxoCaixa101315141921[[#This Row],[R$ (Valores)]])</f>
        <v>0</v>
      </c>
    </row>
    <row r="476" spans="2:12">
      <c r="B476" s="48"/>
      <c r="C476" s="48"/>
      <c r="D476" s="16"/>
      <c r="E476" s="48"/>
      <c r="F476" s="17"/>
      <c r="G476" s="17"/>
      <c r="H476" s="17"/>
      <c r="I476" s="21"/>
      <c r="J476" s="17" t="s">
        <v>525</v>
      </c>
      <c r="K476" s="20">
        <f>IF(FluxoCaixa101315141921[[#This Row],[Movimento ]]="Saldo Inicial",FluxoCaixa101315141921[[#This Row],[R$ (Valores)]],K475+FluxoCaixa101315141921[[#This Row],[Valores Receitas / Despesas]])</f>
        <v>3305810.2700000014</v>
      </c>
      <c r="L476" s="20">
        <f>IF(FluxoCaixa101315141921[[#This Row],[Entrada / Saída]]="Saída",FluxoCaixa101315141921[[#This Row],[R$ (Valores)]]*-1,FluxoCaixa101315141921[[#This Row],[R$ (Valores)]])</f>
        <v>0</v>
      </c>
    </row>
    <row r="477" spans="2:12">
      <c r="B477" s="48"/>
      <c r="C477" s="48"/>
      <c r="D477" s="16"/>
      <c r="E477" s="48"/>
      <c r="F477" s="17"/>
      <c r="G477" s="17"/>
      <c r="H477" s="17"/>
      <c r="I477" s="21"/>
      <c r="J477" s="17" t="s">
        <v>525</v>
      </c>
      <c r="K477" s="20">
        <f>IF(FluxoCaixa101315141921[[#This Row],[Movimento ]]="Saldo Inicial",FluxoCaixa101315141921[[#This Row],[R$ (Valores)]],K476+FluxoCaixa101315141921[[#This Row],[Valores Receitas / Despesas]])</f>
        <v>3305810.2700000014</v>
      </c>
      <c r="L477" s="20">
        <f>IF(FluxoCaixa101315141921[[#This Row],[Entrada / Saída]]="Saída",FluxoCaixa101315141921[[#This Row],[R$ (Valores)]]*-1,FluxoCaixa101315141921[[#This Row],[R$ (Valores)]])</f>
        <v>0</v>
      </c>
    </row>
    <row r="478" spans="2:12">
      <c r="B478" s="48"/>
      <c r="C478" s="48"/>
      <c r="D478" s="16"/>
      <c r="E478" s="48"/>
      <c r="F478" s="17"/>
      <c r="G478" s="17"/>
      <c r="H478" s="17"/>
      <c r="I478" s="21"/>
      <c r="J478" s="17" t="s">
        <v>525</v>
      </c>
      <c r="K478" s="20">
        <f>IF(FluxoCaixa101315141921[[#This Row],[Movimento ]]="Saldo Inicial",FluxoCaixa101315141921[[#This Row],[R$ (Valores)]],K477+FluxoCaixa101315141921[[#This Row],[Valores Receitas / Despesas]])</f>
        <v>3305810.2700000014</v>
      </c>
      <c r="L478" s="20">
        <f>IF(FluxoCaixa101315141921[[#This Row],[Entrada / Saída]]="Saída",FluxoCaixa101315141921[[#This Row],[R$ (Valores)]]*-1,FluxoCaixa101315141921[[#This Row],[R$ (Valores)]])</f>
        <v>0</v>
      </c>
    </row>
    <row r="479" spans="2:12">
      <c r="B479" s="48"/>
      <c r="C479" s="48"/>
      <c r="D479" s="16"/>
      <c r="E479" s="48"/>
      <c r="F479" s="17"/>
      <c r="G479" s="17"/>
      <c r="H479" s="17"/>
      <c r="I479" s="21"/>
      <c r="J479" s="17" t="s">
        <v>525</v>
      </c>
      <c r="K479" s="20">
        <f>IF(FluxoCaixa101315141921[[#This Row],[Movimento ]]="Saldo Inicial",FluxoCaixa101315141921[[#This Row],[R$ (Valores)]],K478+FluxoCaixa101315141921[[#This Row],[Valores Receitas / Despesas]])</f>
        <v>3305810.2700000014</v>
      </c>
      <c r="L479" s="20">
        <f>IF(FluxoCaixa101315141921[[#This Row],[Entrada / Saída]]="Saída",FluxoCaixa101315141921[[#This Row],[R$ (Valores)]]*-1,FluxoCaixa101315141921[[#This Row],[R$ (Valores)]])</f>
        <v>0</v>
      </c>
    </row>
    <row r="480" spans="2:12">
      <c r="B480" s="48"/>
      <c r="C480" s="48"/>
      <c r="D480" s="16"/>
      <c r="E480" s="48"/>
      <c r="F480" s="17"/>
      <c r="G480" s="17"/>
      <c r="H480" s="17"/>
      <c r="I480" s="21"/>
      <c r="J480" s="17" t="s">
        <v>525</v>
      </c>
      <c r="K480" s="20">
        <f>IF(FluxoCaixa101315141921[[#This Row],[Movimento ]]="Saldo Inicial",FluxoCaixa101315141921[[#This Row],[R$ (Valores)]],K479+FluxoCaixa101315141921[[#This Row],[Valores Receitas / Despesas]])</f>
        <v>3305810.2700000014</v>
      </c>
      <c r="L480" s="20">
        <f>IF(FluxoCaixa101315141921[[#This Row],[Entrada / Saída]]="Saída",FluxoCaixa101315141921[[#This Row],[R$ (Valores)]]*-1,FluxoCaixa101315141921[[#This Row],[R$ (Valores)]])</f>
        <v>0</v>
      </c>
    </row>
    <row r="481" spans="2:12">
      <c r="B481" s="48"/>
      <c r="C481" s="48"/>
      <c r="D481" s="16"/>
      <c r="E481" s="48"/>
      <c r="F481" s="17"/>
      <c r="G481" s="17"/>
      <c r="H481" s="17"/>
      <c r="I481" s="21"/>
      <c r="J481" s="17" t="s">
        <v>525</v>
      </c>
      <c r="K481" s="20">
        <f>IF(FluxoCaixa101315141921[[#This Row],[Movimento ]]="Saldo Inicial",FluxoCaixa101315141921[[#This Row],[R$ (Valores)]],K480+FluxoCaixa101315141921[[#This Row],[Valores Receitas / Despesas]])</f>
        <v>3305810.2700000014</v>
      </c>
      <c r="L481" s="20">
        <f>IF(FluxoCaixa101315141921[[#This Row],[Entrada / Saída]]="Saída",FluxoCaixa101315141921[[#This Row],[R$ (Valores)]]*-1,FluxoCaixa101315141921[[#This Row],[R$ (Valores)]])</f>
        <v>0</v>
      </c>
    </row>
    <row r="482" spans="2:12">
      <c r="B482" s="48"/>
      <c r="C482" s="48"/>
      <c r="D482" s="16"/>
      <c r="E482" s="48"/>
      <c r="F482" s="17"/>
      <c r="G482" s="17"/>
      <c r="H482" s="17"/>
      <c r="I482" s="21"/>
      <c r="J482" s="17" t="s">
        <v>525</v>
      </c>
      <c r="K482" s="20">
        <f>IF(FluxoCaixa101315141921[[#This Row],[Movimento ]]="Saldo Inicial",FluxoCaixa101315141921[[#This Row],[R$ (Valores)]],K481+FluxoCaixa101315141921[[#This Row],[Valores Receitas / Despesas]])</f>
        <v>3305810.2700000014</v>
      </c>
      <c r="L482" s="20">
        <f>IF(FluxoCaixa101315141921[[#This Row],[Entrada / Saída]]="Saída",FluxoCaixa101315141921[[#This Row],[R$ (Valores)]]*-1,FluxoCaixa101315141921[[#This Row],[R$ (Valores)]])</f>
        <v>0</v>
      </c>
    </row>
    <row r="483" spans="2:12">
      <c r="B483" s="48"/>
      <c r="C483" s="48"/>
      <c r="D483" s="16"/>
      <c r="E483" s="48"/>
      <c r="F483" s="17"/>
      <c r="G483" s="17"/>
      <c r="H483" s="17"/>
      <c r="I483" s="21"/>
      <c r="J483" s="17" t="s">
        <v>525</v>
      </c>
      <c r="K483" s="20">
        <f>IF(FluxoCaixa101315141921[[#This Row],[Movimento ]]="Saldo Inicial",FluxoCaixa101315141921[[#This Row],[R$ (Valores)]],K482+FluxoCaixa101315141921[[#This Row],[Valores Receitas / Despesas]])</f>
        <v>3305810.2700000014</v>
      </c>
      <c r="L483" s="20">
        <f>IF(FluxoCaixa101315141921[[#This Row],[Entrada / Saída]]="Saída",FluxoCaixa101315141921[[#This Row],[R$ (Valores)]]*-1,FluxoCaixa101315141921[[#This Row],[R$ (Valores)]])</f>
        <v>0</v>
      </c>
    </row>
    <row r="484" spans="2:12">
      <c r="B484" s="48"/>
      <c r="C484" s="48"/>
      <c r="D484" s="16"/>
      <c r="E484" s="48"/>
      <c r="F484" s="17"/>
      <c r="G484" s="17"/>
      <c r="H484" s="17"/>
      <c r="I484" s="21"/>
      <c r="J484" s="17" t="s">
        <v>525</v>
      </c>
      <c r="K484" s="20">
        <f>IF(FluxoCaixa101315141921[[#This Row],[Movimento ]]="Saldo Inicial",FluxoCaixa101315141921[[#This Row],[R$ (Valores)]],K483+FluxoCaixa101315141921[[#This Row],[Valores Receitas / Despesas]])</f>
        <v>3305810.2700000014</v>
      </c>
      <c r="L484" s="20">
        <f>IF(FluxoCaixa101315141921[[#This Row],[Entrada / Saída]]="Saída",FluxoCaixa101315141921[[#This Row],[R$ (Valores)]]*-1,FluxoCaixa101315141921[[#This Row],[R$ (Valores)]])</f>
        <v>0</v>
      </c>
    </row>
    <row r="485" spans="2:12">
      <c r="B485" s="48"/>
      <c r="C485" s="48"/>
      <c r="D485" s="16"/>
      <c r="E485" s="48"/>
      <c r="F485" s="17"/>
      <c r="G485" s="17"/>
      <c r="H485" s="17"/>
      <c r="I485" s="21"/>
      <c r="J485" s="17" t="s">
        <v>525</v>
      </c>
      <c r="K485" s="20">
        <f>IF(FluxoCaixa101315141921[[#This Row],[Movimento ]]="Saldo Inicial",FluxoCaixa101315141921[[#This Row],[R$ (Valores)]],K484+FluxoCaixa101315141921[[#This Row],[Valores Receitas / Despesas]])</f>
        <v>3305810.2700000014</v>
      </c>
      <c r="L485" s="20">
        <f>IF(FluxoCaixa101315141921[[#This Row],[Entrada / Saída]]="Saída",FluxoCaixa101315141921[[#This Row],[R$ (Valores)]]*-1,FluxoCaixa101315141921[[#This Row],[R$ (Valores)]])</f>
        <v>0</v>
      </c>
    </row>
    <row r="486" spans="2:12">
      <c r="B486" s="48"/>
      <c r="C486" s="48"/>
      <c r="D486" s="16"/>
      <c r="E486" s="48"/>
      <c r="F486" s="17"/>
      <c r="G486" s="17"/>
      <c r="H486" s="17"/>
      <c r="I486" s="21"/>
      <c r="J486" s="17" t="s">
        <v>525</v>
      </c>
      <c r="K486" s="20">
        <f>IF(FluxoCaixa101315141921[[#This Row],[Movimento ]]="Saldo Inicial",FluxoCaixa101315141921[[#This Row],[R$ (Valores)]],K485+FluxoCaixa101315141921[[#This Row],[Valores Receitas / Despesas]])</f>
        <v>3305810.2700000014</v>
      </c>
      <c r="L486" s="20">
        <f>IF(FluxoCaixa101315141921[[#This Row],[Entrada / Saída]]="Saída",FluxoCaixa101315141921[[#This Row],[R$ (Valores)]]*-1,FluxoCaixa101315141921[[#This Row],[R$ (Valores)]])</f>
        <v>0</v>
      </c>
    </row>
    <row r="487" spans="2:12">
      <c r="B487" s="48"/>
      <c r="C487" s="48"/>
      <c r="D487" s="16"/>
      <c r="E487" s="48"/>
      <c r="F487" s="17"/>
      <c r="G487" s="17"/>
      <c r="H487" s="17"/>
      <c r="I487" s="21"/>
      <c r="J487" s="17" t="s">
        <v>525</v>
      </c>
      <c r="K487" s="20">
        <f>IF(FluxoCaixa101315141921[[#This Row],[Movimento ]]="Saldo Inicial",FluxoCaixa101315141921[[#This Row],[R$ (Valores)]],K486+FluxoCaixa101315141921[[#This Row],[Valores Receitas / Despesas]])</f>
        <v>3305810.2700000014</v>
      </c>
      <c r="L487" s="20">
        <f>IF(FluxoCaixa101315141921[[#This Row],[Entrada / Saída]]="Saída",FluxoCaixa101315141921[[#This Row],[R$ (Valores)]]*-1,FluxoCaixa101315141921[[#This Row],[R$ (Valores)]])</f>
        <v>0</v>
      </c>
    </row>
    <row r="488" spans="2:12">
      <c r="B488" s="48"/>
      <c r="C488" s="48"/>
      <c r="D488" s="16"/>
      <c r="E488" s="48"/>
      <c r="F488" s="17"/>
      <c r="G488" s="17"/>
      <c r="H488" s="17"/>
      <c r="I488" s="21"/>
      <c r="J488" s="17" t="s">
        <v>525</v>
      </c>
      <c r="K488" s="20">
        <f>IF(FluxoCaixa101315141921[[#This Row],[Movimento ]]="Saldo Inicial",FluxoCaixa101315141921[[#This Row],[R$ (Valores)]],K487+FluxoCaixa101315141921[[#This Row],[Valores Receitas / Despesas]])</f>
        <v>3305810.2700000014</v>
      </c>
      <c r="L488" s="20">
        <f>IF(FluxoCaixa101315141921[[#This Row],[Entrada / Saída]]="Saída",FluxoCaixa101315141921[[#This Row],[R$ (Valores)]]*-1,FluxoCaixa101315141921[[#This Row],[R$ (Valores)]])</f>
        <v>0</v>
      </c>
    </row>
    <row r="489" spans="2:12">
      <c r="B489" s="48"/>
      <c r="C489" s="48"/>
      <c r="D489" s="16"/>
      <c r="E489" s="48"/>
      <c r="F489" s="17"/>
      <c r="G489" s="17"/>
      <c r="H489" s="17"/>
      <c r="I489" s="21"/>
      <c r="J489" s="17" t="s">
        <v>525</v>
      </c>
      <c r="K489" s="20">
        <f>IF(FluxoCaixa101315141921[[#This Row],[Movimento ]]="Saldo Inicial",FluxoCaixa101315141921[[#This Row],[R$ (Valores)]],K488+FluxoCaixa101315141921[[#This Row],[Valores Receitas / Despesas]])</f>
        <v>3305810.2700000014</v>
      </c>
      <c r="L489" s="20">
        <f>IF(FluxoCaixa101315141921[[#This Row],[Entrada / Saída]]="Saída",FluxoCaixa101315141921[[#This Row],[R$ (Valores)]]*-1,FluxoCaixa101315141921[[#This Row],[R$ (Valores)]])</f>
        <v>0</v>
      </c>
    </row>
    <row r="490" spans="2:12">
      <c r="B490" s="48"/>
      <c r="C490" s="48"/>
      <c r="D490" s="16"/>
      <c r="E490" s="48"/>
      <c r="F490" s="17"/>
      <c r="G490" s="17"/>
      <c r="H490" s="17"/>
      <c r="I490" s="21"/>
      <c r="J490" s="17" t="s">
        <v>525</v>
      </c>
      <c r="K490" s="20">
        <f>IF(FluxoCaixa101315141921[[#This Row],[Movimento ]]="Saldo Inicial",FluxoCaixa101315141921[[#This Row],[R$ (Valores)]],K489+FluxoCaixa101315141921[[#This Row],[Valores Receitas / Despesas]])</f>
        <v>3305810.2700000014</v>
      </c>
      <c r="L490" s="20">
        <f>IF(FluxoCaixa101315141921[[#This Row],[Entrada / Saída]]="Saída",FluxoCaixa101315141921[[#This Row],[R$ (Valores)]]*-1,FluxoCaixa101315141921[[#This Row],[R$ (Valores)]])</f>
        <v>0</v>
      </c>
    </row>
    <row r="491" spans="2:12">
      <c r="B491" s="48"/>
      <c r="C491" s="48"/>
      <c r="D491" s="16"/>
      <c r="E491" s="48"/>
      <c r="F491" s="17"/>
      <c r="G491" s="17"/>
      <c r="H491" s="17"/>
      <c r="I491" s="21"/>
      <c r="J491" s="17" t="s">
        <v>525</v>
      </c>
      <c r="K491" s="20">
        <f>IF(FluxoCaixa101315141921[[#This Row],[Movimento ]]="Saldo Inicial",FluxoCaixa101315141921[[#This Row],[R$ (Valores)]],K490+FluxoCaixa101315141921[[#This Row],[Valores Receitas / Despesas]])</f>
        <v>3305810.2700000014</v>
      </c>
      <c r="L491" s="20">
        <f>IF(FluxoCaixa101315141921[[#This Row],[Entrada / Saída]]="Saída",FluxoCaixa101315141921[[#This Row],[R$ (Valores)]]*-1,FluxoCaixa101315141921[[#This Row],[R$ (Valores)]])</f>
        <v>0</v>
      </c>
    </row>
    <row r="492" spans="2:12">
      <c r="B492" s="48"/>
      <c r="C492" s="48"/>
      <c r="D492" s="16"/>
      <c r="E492" s="48"/>
      <c r="F492" s="17"/>
      <c r="G492" s="17"/>
      <c r="H492" s="17"/>
      <c r="I492" s="21"/>
      <c r="J492" s="17" t="s">
        <v>525</v>
      </c>
      <c r="K492" s="20">
        <f>IF(FluxoCaixa101315141921[[#This Row],[Movimento ]]="Saldo Inicial",FluxoCaixa101315141921[[#This Row],[R$ (Valores)]],K491+FluxoCaixa101315141921[[#This Row],[Valores Receitas / Despesas]])</f>
        <v>3305810.2700000014</v>
      </c>
      <c r="L492" s="20">
        <f>IF(FluxoCaixa101315141921[[#This Row],[Entrada / Saída]]="Saída",FluxoCaixa101315141921[[#This Row],[R$ (Valores)]]*-1,FluxoCaixa101315141921[[#This Row],[R$ (Valores)]])</f>
        <v>0</v>
      </c>
    </row>
    <row r="493" spans="2:12">
      <c r="B493" s="48"/>
      <c r="C493" s="48"/>
      <c r="D493" s="16"/>
      <c r="E493" s="48"/>
      <c r="F493" s="17"/>
      <c r="G493" s="17"/>
      <c r="H493" s="17"/>
      <c r="I493" s="21"/>
      <c r="J493" s="17" t="s">
        <v>525</v>
      </c>
      <c r="K493" s="20">
        <f>IF(FluxoCaixa101315141921[[#This Row],[Movimento ]]="Saldo Inicial",FluxoCaixa101315141921[[#This Row],[R$ (Valores)]],K492+FluxoCaixa101315141921[[#This Row],[Valores Receitas / Despesas]])</f>
        <v>3305810.2700000014</v>
      </c>
      <c r="L493" s="20">
        <f>IF(FluxoCaixa101315141921[[#This Row],[Entrada / Saída]]="Saída",FluxoCaixa101315141921[[#This Row],[R$ (Valores)]]*-1,FluxoCaixa101315141921[[#This Row],[R$ (Valores)]])</f>
        <v>0</v>
      </c>
    </row>
    <row r="494" spans="2:12">
      <c r="B494" s="48"/>
      <c r="C494" s="48"/>
      <c r="D494" s="16"/>
      <c r="E494" s="48"/>
      <c r="F494" s="17"/>
      <c r="G494" s="17"/>
      <c r="H494" s="17"/>
      <c r="I494" s="21"/>
      <c r="J494" s="17" t="s">
        <v>525</v>
      </c>
      <c r="K494" s="20">
        <f>IF(FluxoCaixa101315141921[[#This Row],[Movimento ]]="Saldo Inicial",FluxoCaixa101315141921[[#This Row],[R$ (Valores)]],K493+FluxoCaixa101315141921[[#This Row],[Valores Receitas / Despesas]])</f>
        <v>3305810.2700000014</v>
      </c>
      <c r="L494" s="20">
        <f>IF(FluxoCaixa101315141921[[#This Row],[Entrada / Saída]]="Saída",FluxoCaixa101315141921[[#This Row],[R$ (Valores)]]*-1,FluxoCaixa101315141921[[#This Row],[R$ (Valores)]])</f>
        <v>0</v>
      </c>
    </row>
    <row r="495" spans="2:12">
      <c r="B495" s="48"/>
      <c r="C495" s="48"/>
      <c r="D495" s="16"/>
      <c r="E495" s="48"/>
      <c r="F495" s="17"/>
      <c r="G495" s="17"/>
      <c r="H495" s="17"/>
      <c r="I495" s="21"/>
      <c r="J495" s="17" t="s">
        <v>525</v>
      </c>
      <c r="K495" s="20">
        <f>IF(FluxoCaixa101315141921[[#This Row],[Movimento ]]="Saldo Inicial",FluxoCaixa101315141921[[#This Row],[R$ (Valores)]],K494+FluxoCaixa101315141921[[#This Row],[Valores Receitas / Despesas]])</f>
        <v>3305810.2700000014</v>
      </c>
      <c r="L495" s="20">
        <f>IF(FluxoCaixa101315141921[[#This Row],[Entrada / Saída]]="Saída",FluxoCaixa101315141921[[#This Row],[R$ (Valores)]]*-1,FluxoCaixa101315141921[[#This Row],[R$ (Valores)]])</f>
        <v>0</v>
      </c>
    </row>
    <row r="496" spans="2:12">
      <c r="B496" s="48"/>
      <c r="C496" s="48"/>
      <c r="D496" s="16"/>
      <c r="E496" s="48"/>
      <c r="F496" s="17"/>
      <c r="G496" s="17"/>
      <c r="H496" s="17"/>
      <c r="I496" s="21"/>
      <c r="J496" s="17" t="s">
        <v>525</v>
      </c>
      <c r="K496" s="20">
        <f>IF(FluxoCaixa101315141921[[#This Row],[Movimento ]]="Saldo Inicial",FluxoCaixa101315141921[[#This Row],[R$ (Valores)]],K495+FluxoCaixa101315141921[[#This Row],[Valores Receitas / Despesas]])</f>
        <v>3305810.2700000014</v>
      </c>
      <c r="L496" s="20">
        <f>IF(FluxoCaixa101315141921[[#This Row],[Entrada / Saída]]="Saída",FluxoCaixa101315141921[[#This Row],[R$ (Valores)]]*-1,FluxoCaixa101315141921[[#This Row],[R$ (Valores)]])</f>
        <v>0</v>
      </c>
    </row>
    <row r="497" spans="2:12">
      <c r="B497" s="48"/>
      <c r="C497" s="48"/>
      <c r="D497" s="16"/>
      <c r="E497" s="48"/>
      <c r="F497" s="17"/>
      <c r="G497" s="17"/>
      <c r="H497" s="17"/>
      <c r="I497" s="21"/>
      <c r="J497" s="17" t="s">
        <v>525</v>
      </c>
      <c r="K497" s="20">
        <f>IF(FluxoCaixa101315141921[[#This Row],[Movimento ]]="Saldo Inicial",FluxoCaixa101315141921[[#This Row],[R$ (Valores)]],K496+FluxoCaixa101315141921[[#This Row],[Valores Receitas / Despesas]])</f>
        <v>3305810.2700000014</v>
      </c>
      <c r="L497" s="20">
        <f>IF(FluxoCaixa101315141921[[#This Row],[Entrada / Saída]]="Saída",FluxoCaixa101315141921[[#This Row],[R$ (Valores)]]*-1,FluxoCaixa101315141921[[#This Row],[R$ (Valores)]])</f>
        <v>0</v>
      </c>
    </row>
    <row r="498" spans="2:12">
      <c r="B498" s="48"/>
      <c r="C498" s="48"/>
      <c r="D498" s="16"/>
      <c r="E498" s="48"/>
      <c r="F498" s="17"/>
      <c r="G498" s="17"/>
      <c r="H498" s="17"/>
      <c r="I498" s="21"/>
      <c r="J498" s="17" t="s">
        <v>525</v>
      </c>
      <c r="K498" s="20">
        <f>IF(FluxoCaixa101315141921[[#This Row],[Movimento ]]="Saldo Inicial",FluxoCaixa101315141921[[#This Row],[R$ (Valores)]],K497+FluxoCaixa101315141921[[#This Row],[Valores Receitas / Despesas]])</f>
        <v>3305810.2700000014</v>
      </c>
      <c r="L498" s="20">
        <f>IF(FluxoCaixa101315141921[[#This Row],[Entrada / Saída]]="Saída",FluxoCaixa101315141921[[#This Row],[R$ (Valores)]]*-1,FluxoCaixa101315141921[[#This Row],[R$ (Valores)]])</f>
        <v>0</v>
      </c>
    </row>
    <row r="499" spans="2:12">
      <c r="B499" s="48"/>
      <c r="C499" s="48"/>
      <c r="D499" s="16"/>
      <c r="E499" s="48"/>
      <c r="F499" s="17"/>
      <c r="G499" s="17"/>
      <c r="H499" s="17"/>
      <c r="I499" s="21"/>
      <c r="J499" s="17" t="s">
        <v>525</v>
      </c>
      <c r="K499" s="20">
        <f>IF(FluxoCaixa101315141921[[#This Row],[Movimento ]]="Saldo Inicial",FluxoCaixa101315141921[[#This Row],[R$ (Valores)]],K498+FluxoCaixa101315141921[[#This Row],[Valores Receitas / Despesas]])</f>
        <v>3305810.2700000014</v>
      </c>
      <c r="L499" s="20">
        <f>IF(FluxoCaixa101315141921[[#This Row],[Entrada / Saída]]="Saída",FluxoCaixa101315141921[[#This Row],[R$ (Valores)]]*-1,FluxoCaixa101315141921[[#This Row],[R$ (Valores)]])</f>
        <v>0</v>
      </c>
    </row>
    <row r="500" spans="2:12">
      <c r="B500" s="48"/>
      <c r="C500" s="48"/>
      <c r="D500" s="16"/>
      <c r="E500" s="48"/>
      <c r="F500" s="17"/>
      <c r="G500" s="17"/>
      <c r="H500" s="17"/>
      <c r="I500" s="21"/>
      <c r="J500" s="17" t="s">
        <v>525</v>
      </c>
      <c r="K500" s="20">
        <f>IF(FluxoCaixa101315141921[[#This Row],[Movimento ]]="Saldo Inicial",FluxoCaixa101315141921[[#This Row],[R$ (Valores)]],K499+FluxoCaixa101315141921[[#This Row],[Valores Receitas / Despesas]])</f>
        <v>3305810.2700000014</v>
      </c>
      <c r="L500" s="20">
        <f>IF(FluxoCaixa101315141921[[#This Row],[Entrada / Saída]]="Saída",FluxoCaixa101315141921[[#This Row],[R$ (Valores)]]*-1,FluxoCaixa101315141921[[#This Row],[R$ (Valores)]])</f>
        <v>0</v>
      </c>
    </row>
    <row r="501" spans="2:12">
      <c r="B501" s="48"/>
      <c r="C501" s="48"/>
      <c r="D501" s="16"/>
      <c r="E501" s="48"/>
      <c r="F501" s="17"/>
      <c r="G501" s="17"/>
      <c r="H501" s="17"/>
      <c r="I501" s="21"/>
      <c r="J501" s="17" t="s">
        <v>525</v>
      </c>
      <c r="K501" s="20">
        <f>IF(FluxoCaixa101315141921[[#This Row],[Movimento ]]="Saldo Inicial",FluxoCaixa101315141921[[#This Row],[R$ (Valores)]],K500+FluxoCaixa101315141921[[#This Row],[Valores Receitas / Despesas]])</f>
        <v>3305810.2700000014</v>
      </c>
      <c r="L501" s="20">
        <f>IF(FluxoCaixa101315141921[[#This Row],[Entrada / Saída]]="Saída",FluxoCaixa101315141921[[#This Row],[R$ (Valores)]]*-1,FluxoCaixa101315141921[[#This Row],[R$ (Valores)]])</f>
        <v>0</v>
      </c>
    </row>
    <row r="502" spans="2:12">
      <c r="B502" s="48"/>
      <c r="C502" s="48"/>
      <c r="D502" s="16"/>
      <c r="E502" s="48"/>
      <c r="F502" s="17"/>
      <c r="G502" s="17"/>
      <c r="H502" s="17"/>
      <c r="I502" s="21"/>
      <c r="J502" s="17" t="s">
        <v>525</v>
      </c>
      <c r="K502" s="20">
        <f>IF(FluxoCaixa101315141921[[#This Row],[Movimento ]]="Saldo Inicial",FluxoCaixa101315141921[[#This Row],[R$ (Valores)]],K501+FluxoCaixa101315141921[[#This Row],[Valores Receitas / Despesas]])</f>
        <v>3305810.2700000014</v>
      </c>
      <c r="L502" s="20">
        <f>IF(FluxoCaixa101315141921[[#This Row],[Entrada / Saída]]="Saída",FluxoCaixa101315141921[[#This Row],[R$ (Valores)]]*-1,FluxoCaixa101315141921[[#This Row],[R$ (Valores)]])</f>
        <v>0</v>
      </c>
    </row>
    <row r="503" spans="2:12">
      <c r="B503" s="48"/>
      <c r="C503" s="48"/>
      <c r="D503" s="16"/>
      <c r="E503" s="48"/>
      <c r="F503" s="17"/>
      <c r="G503" s="17"/>
      <c r="H503" s="17"/>
      <c r="I503" s="21"/>
      <c r="J503" s="17" t="s">
        <v>525</v>
      </c>
      <c r="K503" s="20">
        <f>IF(FluxoCaixa101315141921[[#This Row],[Movimento ]]="Saldo Inicial",FluxoCaixa101315141921[[#This Row],[R$ (Valores)]],K502+FluxoCaixa101315141921[[#This Row],[Valores Receitas / Despesas]])</f>
        <v>3305810.2700000014</v>
      </c>
      <c r="L503" s="20">
        <f>IF(FluxoCaixa101315141921[[#This Row],[Entrada / Saída]]="Saída",FluxoCaixa101315141921[[#This Row],[R$ (Valores)]]*-1,FluxoCaixa101315141921[[#This Row],[R$ (Valores)]])</f>
        <v>0</v>
      </c>
    </row>
    <row r="504" spans="2:12">
      <c r="B504" s="48"/>
      <c r="C504" s="48"/>
      <c r="D504" s="16"/>
      <c r="E504" s="48"/>
      <c r="F504" s="17"/>
      <c r="G504" s="17"/>
      <c r="H504" s="17"/>
      <c r="I504" s="21"/>
      <c r="J504" s="17" t="s">
        <v>525</v>
      </c>
      <c r="K504" s="20">
        <f>IF(FluxoCaixa101315141921[[#This Row],[Movimento ]]="Saldo Inicial",FluxoCaixa101315141921[[#This Row],[R$ (Valores)]],K503+FluxoCaixa101315141921[[#This Row],[Valores Receitas / Despesas]])</f>
        <v>3305810.2700000014</v>
      </c>
      <c r="L504" s="20">
        <f>IF(FluxoCaixa101315141921[[#This Row],[Entrada / Saída]]="Saída",FluxoCaixa101315141921[[#This Row],[R$ (Valores)]]*-1,FluxoCaixa101315141921[[#This Row],[R$ (Valores)]])</f>
        <v>0</v>
      </c>
    </row>
    <row r="505" spans="2:12">
      <c r="B505" s="48"/>
      <c r="C505" s="48"/>
      <c r="D505" s="16"/>
      <c r="E505" s="48"/>
      <c r="F505" s="17"/>
      <c r="G505" s="17"/>
      <c r="H505" s="17"/>
      <c r="I505" s="21"/>
      <c r="J505" s="17" t="s">
        <v>525</v>
      </c>
      <c r="K505" s="20">
        <f>IF(FluxoCaixa101315141921[[#This Row],[Movimento ]]="Saldo Inicial",FluxoCaixa101315141921[[#This Row],[R$ (Valores)]],K504+FluxoCaixa101315141921[[#This Row],[Valores Receitas / Despesas]])</f>
        <v>3305810.2700000014</v>
      </c>
      <c r="L505" s="20">
        <f>IF(FluxoCaixa101315141921[[#This Row],[Entrada / Saída]]="Saída",FluxoCaixa101315141921[[#This Row],[R$ (Valores)]]*-1,FluxoCaixa101315141921[[#This Row],[R$ (Valores)]])</f>
        <v>0</v>
      </c>
    </row>
    <row r="506" spans="2:12">
      <c r="B506" s="48"/>
      <c r="C506" s="48"/>
      <c r="D506" s="16"/>
      <c r="E506" s="48"/>
      <c r="F506" s="17"/>
      <c r="G506" s="17"/>
      <c r="H506" s="17"/>
      <c r="I506" s="21"/>
      <c r="J506" s="17" t="s">
        <v>525</v>
      </c>
      <c r="K506" s="20">
        <f>IF(FluxoCaixa101315141921[[#This Row],[Movimento ]]="Saldo Inicial",FluxoCaixa101315141921[[#This Row],[R$ (Valores)]],K505+FluxoCaixa101315141921[[#This Row],[Valores Receitas / Despesas]])</f>
        <v>3305810.2700000014</v>
      </c>
      <c r="L506" s="20">
        <f>IF(FluxoCaixa101315141921[[#This Row],[Entrada / Saída]]="Saída",FluxoCaixa101315141921[[#This Row],[R$ (Valores)]]*-1,FluxoCaixa101315141921[[#This Row],[R$ (Valores)]])</f>
        <v>0</v>
      </c>
    </row>
    <row r="507" spans="2:12">
      <c r="B507" s="48"/>
      <c r="C507" s="48"/>
      <c r="D507" s="16"/>
      <c r="E507" s="48"/>
      <c r="F507" s="17"/>
      <c r="G507" s="17"/>
      <c r="H507" s="17"/>
      <c r="I507" s="21"/>
      <c r="J507" s="17" t="s">
        <v>525</v>
      </c>
      <c r="K507" s="20">
        <f>IF(FluxoCaixa101315141921[[#This Row],[Movimento ]]="Saldo Inicial",FluxoCaixa101315141921[[#This Row],[R$ (Valores)]],K506+FluxoCaixa101315141921[[#This Row],[Valores Receitas / Despesas]])</f>
        <v>3305810.2700000014</v>
      </c>
      <c r="L507" s="20">
        <f>IF(FluxoCaixa101315141921[[#This Row],[Entrada / Saída]]="Saída",FluxoCaixa101315141921[[#This Row],[R$ (Valores)]]*-1,FluxoCaixa101315141921[[#This Row],[R$ (Valores)]])</f>
        <v>0</v>
      </c>
    </row>
    <row r="508" spans="2:12">
      <c r="B508" s="48"/>
      <c r="C508" s="48"/>
      <c r="D508" s="16"/>
      <c r="E508" s="48"/>
      <c r="F508" s="17"/>
      <c r="G508" s="17"/>
      <c r="H508" s="17"/>
      <c r="I508" s="21"/>
      <c r="J508" s="17" t="s">
        <v>525</v>
      </c>
      <c r="K508" s="20">
        <f>IF(FluxoCaixa101315141921[[#This Row],[Movimento ]]="Saldo Inicial",FluxoCaixa101315141921[[#This Row],[R$ (Valores)]],K507+FluxoCaixa101315141921[[#This Row],[Valores Receitas / Despesas]])</f>
        <v>3305810.2700000014</v>
      </c>
      <c r="L508" s="20">
        <f>IF(FluxoCaixa101315141921[[#This Row],[Entrada / Saída]]="Saída",FluxoCaixa101315141921[[#This Row],[R$ (Valores)]]*-1,FluxoCaixa101315141921[[#This Row],[R$ (Valores)]])</f>
        <v>0</v>
      </c>
    </row>
    <row r="509" spans="2:12">
      <c r="B509" s="48"/>
      <c r="C509" s="48"/>
      <c r="D509" s="16"/>
      <c r="E509" s="48"/>
      <c r="F509" s="17"/>
      <c r="G509" s="17"/>
      <c r="H509" s="17"/>
      <c r="I509" s="21"/>
      <c r="J509" s="17" t="s">
        <v>525</v>
      </c>
      <c r="K509" s="20">
        <f>IF(FluxoCaixa101315141921[[#This Row],[Movimento ]]="Saldo Inicial",FluxoCaixa101315141921[[#This Row],[R$ (Valores)]],K508+FluxoCaixa101315141921[[#This Row],[Valores Receitas / Despesas]])</f>
        <v>3305810.2700000014</v>
      </c>
      <c r="L509" s="20">
        <f>IF(FluxoCaixa101315141921[[#This Row],[Entrada / Saída]]="Saída",FluxoCaixa101315141921[[#This Row],[R$ (Valores)]]*-1,FluxoCaixa101315141921[[#This Row],[R$ (Valores)]])</f>
        <v>0</v>
      </c>
    </row>
    <row r="510" spans="2:12">
      <c r="B510" s="48"/>
      <c r="C510" s="48"/>
      <c r="D510" s="16"/>
      <c r="E510" s="48"/>
      <c r="F510" s="17"/>
      <c r="G510" s="17"/>
      <c r="H510" s="17"/>
      <c r="I510" s="21"/>
      <c r="J510" s="17" t="s">
        <v>525</v>
      </c>
      <c r="K510" s="20">
        <f>IF(FluxoCaixa101315141921[[#This Row],[Movimento ]]="Saldo Inicial",FluxoCaixa101315141921[[#This Row],[R$ (Valores)]],K509+FluxoCaixa101315141921[[#This Row],[Valores Receitas / Despesas]])</f>
        <v>3305810.2700000014</v>
      </c>
      <c r="L510" s="20">
        <f>IF(FluxoCaixa101315141921[[#This Row],[Entrada / Saída]]="Saída",FluxoCaixa101315141921[[#This Row],[R$ (Valores)]]*-1,FluxoCaixa101315141921[[#This Row],[R$ (Valores)]])</f>
        <v>0</v>
      </c>
    </row>
    <row r="511" spans="2:12">
      <c r="B511" s="48"/>
      <c r="C511" s="48"/>
      <c r="D511" s="16"/>
      <c r="E511" s="48"/>
      <c r="F511" s="17"/>
      <c r="G511" s="17"/>
      <c r="H511" s="17"/>
      <c r="I511" s="21"/>
      <c r="J511" s="17" t="s">
        <v>525</v>
      </c>
      <c r="K511" s="20">
        <f>IF(FluxoCaixa101315141921[[#This Row],[Movimento ]]="Saldo Inicial",FluxoCaixa101315141921[[#This Row],[R$ (Valores)]],K510+FluxoCaixa101315141921[[#This Row],[Valores Receitas / Despesas]])</f>
        <v>3305810.2700000014</v>
      </c>
      <c r="L511" s="20">
        <f>IF(FluxoCaixa101315141921[[#This Row],[Entrada / Saída]]="Saída",FluxoCaixa101315141921[[#This Row],[R$ (Valores)]]*-1,FluxoCaixa101315141921[[#This Row],[R$ (Valores)]])</f>
        <v>0</v>
      </c>
    </row>
    <row r="512" spans="2:12">
      <c r="B512" s="48"/>
      <c r="C512" s="48"/>
      <c r="D512" s="16"/>
      <c r="E512" s="48"/>
      <c r="F512" s="17"/>
      <c r="G512" s="17"/>
      <c r="H512" s="17"/>
      <c r="I512" s="21"/>
      <c r="J512" s="17" t="s">
        <v>525</v>
      </c>
      <c r="K512" s="20">
        <f>IF(FluxoCaixa101315141921[[#This Row],[Movimento ]]="Saldo Inicial",FluxoCaixa101315141921[[#This Row],[R$ (Valores)]],K511+FluxoCaixa101315141921[[#This Row],[Valores Receitas / Despesas]])</f>
        <v>3305810.2700000014</v>
      </c>
      <c r="L512" s="20">
        <f>IF(FluxoCaixa101315141921[[#This Row],[Entrada / Saída]]="Saída",FluxoCaixa101315141921[[#This Row],[R$ (Valores)]]*-1,FluxoCaixa101315141921[[#This Row],[R$ (Valores)]])</f>
        <v>0</v>
      </c>
    </row>
    <row r="513" spans="2:12">
      <c r="B513" s="48"/>
      <c r="C513" s="48"/>
      <c r="D513" s="16"/>
      <c r="E513" s="48"/>
      <c r="F513" s="17"/>
      <c r="G513" s="17"/>
      <c r="H513" s="17"/>
      <c r="I513" s="21"/>
      <c r="J513" s="17" t="s">
        <v>525</v>
      </c>
      <c r="K513" s="20">
        <f>IF(FluxoCaixa101315141921[[#This Row],[Movimento ]]="Saldo Inicial",FluxoCaixa101315141921[[#This Row],[R$ (Valores)]],K512+FluxoCaixa101315141921[[#This Row],[Valores Receitas / Despesas]])</f>
        <v>3305810.2700000014</v>
      </c>
      <c r="L513" s="20">
        <f>IF(FluxoCaixa101315141921[[#This Row],[Entrada / Saída]]="Saída",FluxoCaixa101315141921[[#This Row],[R$ (Valores)]]*-1,FluxoCaixa101315141921[[#This Row],[R$ (Valores)]])</f>
        <v>0</v>
      </c>
    </row>
    <row r="514" spans="2:12">
      <c r="B514" s="48"/>
      <c r="C514" s="48"/>
      <c r="D514" s="16"/>
      <c r="E514" s="48"/>
      <c r="F514" s="17"/>
      <c r="G514" s="17"/>
      <c r="H514" s="17"/>
      <c r="I514" s="21"/>
      <c r="J514" s="17" t="s">
        <v>525</v>
      </c>
      <c r="K514" s="20">
        <f>IF(FluxoCaixa101315141921[[#This Row],[Movimento ]]="Saldo Inicial",FluxoCaixa101315141921[[#This Row],[R$ (Valores)]],K513+FluxoCaixa101315141921[[#This Row],[Valores Receitas / Despesas]])</f>
        <v>3305810.2700000014</v>
      </c>
      <c r="L514" s="20">
        <f>IF(FluxoCaixa101315141921[[#This Row],[Entrada / Saída]]="Saída",FluxoCaixa101315141921[[#This Row],[R$ (Valores)]]*-1,FluxoCaixa101315141921[[#This Row],[R$ (Valores)]])</f>
        <v>0</v>
      </c>
    </row>
    <row r="515" spans="2:12">
      <c r="B515" s="48"/>
      <c r="C515" s="48"/>
      <c r="D515" s="16"/>
      <c r="E515" s="48"/>
      <c r="F515" s="17"/>
      <c r="G515" s="17"/>
      <c r="H515" s="17"/>
      <c r="I515" s="21"/>
      <c r="J515" s="17" t="s">
        <v>525</v>
      </c>
      <c r="K515" s="20">
        <f>IF(FluxoCaixa101315141921[[#This Row],[Movimento ]]="Saldo Inicial",FluxoCaixa101315141921[[#This Row],[R$ (Valores)]],K514+FluxoCaixa101315141921[[#This Row],[Valores Receitas / Despesas]])</f>
        <v>3305810.2700000014</v>
      </c>
      <c r="L515" s="20">
        <f>IF(FluxoCaixa101315141921[[#This Row],[Entrada / Saída]]="Saída",FluxoCaixa101315141921[[#This Row],[R$ (Valores)]]*-1,FluxoCaixa101315141921[[#This Row],[R$ (Valores)]])</f>
        <v>0</v>
      </c>
    </row>
    <row r="516" spans="2:12">
      <c r="B516" s="48"/>
      <c r="C516" s="48"/>
      <c r="D516" s="16"/>
      <c r="E516" s="48"/>
      <c r="F516" s="17"/>
      <c r="G516" s="17"/>
      <c r="H516" s="17"/>
      <c r="I516" s="21"/>
      <c r="J516" s="17" t="s">
        <v>525</v>
      </c>
      <c r="K516" s="20">
        <f>IF(FluxoCaixa101315141921[[#This Row],[Movimento ]]="Saldo Inicial",FluxoCaixa101315141921[[#This Row],[R$ (Valores)]],K515+FluxoCaixa101315141921[[#This Row],[Valores Receitas / Despesas]])</f>
        <v>3305810.2700000014</v>
      </c>
      <c r="L516" s="20">
        <f>IF(FluxoCaixa101315141921[[#This Row],[Entrada / Saída]]="Saída",FluxoCaixa101315141921[[#This Row],[R$ (Valores)]]*-1,FluxoCaixa101315141921[[#This Row],[R$ (Valores)]])</f>
        <v>0</v>
      </c>
    </row>
    <row r="517" spans="2:12">
      <c r="B517" s="48"/>
      <c r="C517" s="48"/>
      <c r="D517" s="16"/>
      <c r="E517" s="48"/>
      <c r="F517" s="17"/>
      <c r="G517" s="17"/>
      <c r="H517" s="17"/>
      <c r="I517" s="21"/>
      <c r="J517" s="17" t="s">
        <v>525</v>
      </c>
      <c r="K517" s="20">
        <f>IF(FluxoCaixa101315141921[[#This Row],[Movimento ]]="Saldo Inicial",FluxoCaixa101315141921[[#This Row],[R$ (Valores)]],K516+FluxoCaixa101315141921[[#This Row],[Valores Receitas / Despesas]])</f>
        <v>3305810.2700000014</v>
      </c>
      <c r="L517" s="20">
        <f>IF(FluxoCaixa101315141921[[#This Row],[Entrada / Saída]]="Saída",FluxoCaixa101315141921[[#This Row],[R$ (Valores)]]*-1,FluxoCaixa101315141921[[#This Row],[R$ (Valores)]])</f>
        <v>0</v>
      </c>
    </row>
    <row r="518" spans="2:12">
      <c r="B518" s="48"/>
      <c r="C518" s="48"/>
      <c r="D518" s="16"/>
      <c r="E518" s="48"/>
      <c r="F518" s="17"/>
      <c r="G518" s="17"/>
      <c r="H518" s="17"/>
      <c r="I518" s="21"/>
      <c r="J518" s="17" t="s">
        <v>525</v>
      </c>
      <c r="K518" s="20">
        <f>IF(FluxoCaixa101315141921[[#This Row],[Movimento ]]="Saldo Inicial",FluxoCaixa101315141921[[#This Row],[R$ (Valores)]],K517+FluxoCaixa101315141921[[#This Row],[Valores Receitas / Despesas]])</f>
        <v>3305810.2700000014</v>
      </c>
      <c r="L518" s="20">
        <f>IF(FluxoCaixa101315141921[[#This Row],[Entrada / Saída]]="Saída",FluxoCaixa101315141921[[#This Row],[R$ (Valores)]]*-1,FluxoCaixa101315141921[[#This Row],[R$ (Valores)]])</f>
        <v>0</v>
      </c>
    </row>
    <row r="519" spans="2:12">
      <c r="B519" s="48"/>
      <c r="C519" s="48"/>
      <c r="D519" s="16"/>
      <c r="E519" s="48"/>
      <c r="F519" s="17"/>
      <c r="G519" s="17"/>
      <c r="H519" s="17"/>
      <c r="I519" s="21"/>
      <c r="J519" s="17" t="s">
        <v>525</v>
      </c>
      <c r="K519" s="20">
        <f>IF(FluxoCaixa101315141921[[#This Row],[Movimento ]]="Saldo Inicial",FluxoCaixa101315141921[[#This Row],[R$ (Valores)]],K518+FluxoCaixa101315141921[[#This Row],[Valores Receitas / Despesas]])</f>
        <v>3305810.2700000014</v>
      </c>
      <c r="L519" s="20">
        <f>IF(FluxoCaixa101315141921[[#This Row],[Entrada / Saída]]="Saída",FluxoCaixa101315141921[[#This Row],[R$ (Valores)]]*-1,FluxoCaixa101315141921[[#This Row],[R$ (Valores)]])</f>
        <v>0</v>
      </c>
    </row>
    <row r="520" spans="2:12">
      <c r="B520" s="48"/>
      <c r="C520" s="48"/>
      <c r="D520" s="16"/>
      <c r="E520" s="48"/>
      <c r="F520" s="17"/>
      <c r="G520" s="17"/>
      <c r="H520" s="17"/>
      <c r="I520" s="21"/>
      <c r="J520" s="17" t="s">
        <v>525</v>
      </c>
      <c r="K520" s="20">
        <f>IF(FluxoCaixa101315141921[[#This Row],[Movimento ]]="Saldo Inicial",FluxoCaixa101315141921[[#This Row],[R$ (Valores)]],K519+FluxoCaixa101315141921[[#This Row],[Valores Receitas / Despesas]])</f>
        <v>3305810.2700000014</v>
      </c>
      <c r="L520" s="20">
        <f>IF(FluxoCaixa101315141921[[#This Row],[Entrada / Saída]]="Saída",FluxoCaixa101315141921[[#This Row],[R$ (Valores)]]*-1,FluxoCaixa101315141921[[#This Row],[R$ (Valores)]])</f>
        <v>0</v>
      </c>
    </row>
    <row r="521" spans="2:12">
      <c r="B521" s="48"/>
      <c r="C521" s="48"/>
      <c r="D521" s="16"/>
      <c r="E521" s="48"/>
      <c r="F521" s="17"/>
      <c r="G521" s="17"/>
      <c r="H521" s="17"/>
      <c r="I521" s="21"/>
      <c r="J521" s="17" t="s">
        <v>525</v>
      </c>
      <c r="K521" s="20">
        <f>IF(FluxoCaixa101315141921[[#This Row],[Movimento ]]="Saldo Inicial",FluxoCaixa101315141921[[#This Row],[R$ (Valores)]],K520+FluxoCaixa101315141921[[#This Row],[Valores Receitas / Despesas]])</f>
        <v>3305810.2700000014</v>
      </c>
      <c r="L521" s="20">
        <f>IF(FluxoCaixa101315141921[[#This Row],[Entrada / Saída]]="Saída",FluxoCaixa101315141921[[#This Row],[R$ (Valores)]]*-1,FluxoCaixa101315141921[[#This Row],[R$ (Valores)]])</f>
        <v>0</v>
      </c>
    </row>
    <row r="522" spans="2:12">
      <c r="B522" s="48"/>
      <c r="C522" s="48"/>
      <c r="D522" s="16"/>
      <c r="E522" s="48"/>
      <c r="F522" s="17"/>
      <c r="G522" s="17"/>
      <c r="H522" s="17"/>
      <c r="I522" s="21"/>
      <c r="J522" s="17" t="s">
        <v>525</v>
      </c>
      <c r="K522" s="20">
        <f>IF(FluxoCaixa101315141921[[#This Row],[Movimento ]]="Saldo Inicial",FluxoCaixa101315141921[[#This Row],[R$ (Valores)]],K521+FluxoCaixa101315141921[[#This Row],[Valores Receitas / Despesas]])</f>
        <v>3305810.2700000014</v>
      </c>
      <c r="L522" s="20">
        <f>IF(FluxoCaixa101315141921[[#This Row],[Entrada / Saída]]="Saída",FluxoCaixa101315141921[[#This Row],[R$ (Valores)]]*-1,FluxoCaixa101315141921[[#This Row],[R$ (Valores)]])</f>
        <v>0</v>
      </c>
    </row>
    <row r="523" spans="2:12">
      <c r="B523" s="48"/>
      <c r="C523" s="48"/>
      <c r="D523" s="16"/>
      <c r="E523" s="48"/>
      <c r="F523" s="17"/>
      <c r="G523" s="17"/>
      <c r="H523" s="17"/>
      <c r="I523" s="21"/>
      <c r="J523" s="17" t="s">
        <v>525</v>
      </c>
      <c r="K523" s="20">
        <f>IF(FluxoCaixa101315141921[[#This Row],[Movimento ]]="Saldo Inicial",FluxoCaixa101315141921[[#This Row],[R$ (Valores)]],K522+FluxoCaixa101315141921[[#This Row],[Valores Receitas / Despesas]])</f>
        <v>3305810.2700000014</v>
      </c>
      <c r="L523" s="20">
        <f>IF(FluxoCaixa101315141921[[#This Row],[Entrada / Saída]]="Saída",FluxoCaixa101315141921[[#This Row],[R$ (Valores)]]*-1,FluxoCaixa101315141921[[#This Row],[R$ (Valores)]])</f>
        <v>0</v>
      </c>
    </row>
    <row r="524" spans="2:12">
      <c r="B524" s="48"/>
      <c r="C524" s="48"/>
      <c r="D524" s="16"/>
      <c r="E524" s="48"/>
      <c r="F524" s="17"/>
      <c r="G524" s="17"/>
      <c r="H524" s="17"/>
      <c r="I524" s="21"/>
      <c r="J524" s="17" t="s">
        <v>525</v>
      </c>
      <c r="K524" s="20">
        <f>IF(FluxoCaixa101315141921[[#This Row],[Movimento ]]="Saldo Inicial",FluxoCaixa101315141921[[#This Row],[R$ (Valores)]],K523+FluxoCaixa101315141921[[#This Row],[Valores Receitas / Despesas]])</f>
        <v>3305810.2700000014</v>
      </c>
      <c r="L524" s="20">
        <f>IF(FluxoCaixa101315141921[[#This Row],[Entrada / Saída]]="Saída",FluxoCaixa101315141921[[#This Row],[R$ (Valores)]]*-1,FluxoCaixa101315141921[[#This Row],[R$ (Valores)]])</f>
        <v>0</v>
      </c>
    </row>
    <row r="525" spans="2:12">
      <c r="B525" s="48"/>
      <c r="C525" s="48"/>
      <c r="D525" s="16"/>
      <c r="E525" s="48"/>
      <c r="F525" s="17"/>
      <c r="G525" s="17"/>
      <c r="H525" s="17"/>
      <c r="I525" s="21"/>
      <c r="J525" s="17" t="s">
        <v>525</v>
      </c>
      <c r="K525" s="20">
        <f>IF(FluxoCaixa101315141921[[#This Row],[Movimento ]]="Saldo Inicial",FluxoCaixa101315141921[[#This Row],[R$ (Valores)]],K524+FluxoCaixa101315141921[[#This Row],[Valores Receitas / Despesas]])</f>
        <v>3305810.2700000014</v>
      </c>
      <c r="L525" s="20">
        <f>IF(FluxoCaixa101315141921[[#This Row],[Entrada / Saída]]="Saída",FluxoCaixa101315141921[[#This Row],[R$ (Valores)]]*-1,FluxoCaixa101315141921[[#This Row],[R$ (Valores)]])</f>
        <v>0</v>
      </c>
    </row>
    <row r="526" spans="2:12">
      <c r="B526" s="48"/>
      <c r="C526" s="48"/>
      <c r="D526" s="16"/>
      <c r="E526" s="48"/>
      <c r="F526" s="17"/>
      <c r="G526" s="17"/>
      <c r="H526" s="17"/>
      <c r="I526" s="21"/>
      <c r="J526" s="17" t="s">
        <v>525</v>
      </c>
      <c r="K526" s="20">
        <f>IF(FluxoCaixa101315141921[[#This Row],[Movimento ]]="Saldo Inicial",FluxoCaixa101315141921[[#This Row],[R$ (Valores)]],K525+FluxoCaixa101315141921[[#This Row],[Valores Receitas / Despesas]])</f>
        <v>3305810.2700000014</v>
      </c>
      <c r="L526" s="20">
        <f>IF(FluxoCaixa101315141921[[#This Row],[Entrada / Saída]]="Saída",FluxoCaixa101315141921[[#This Row],[R$ (Valores)]]*-1,FluxoCaixa101315141921[[#This Row],[R$ (Valores)]])</f>
        <v>0</v>
      </c>
    </row>
    <row r="527" spans="2:12">
      <c r="B527" s="48"/>
      <c r="C527" s="48"/>
      <c r="D527" s="16"/>
      <c r="E527" s="48"/>
      <c r="F527" s="17"/>
      <c r="G527" s="17"/>
      <c r="H527" s="17"/>
      <c r="I527" s="21"/>
      <c r="J527" s="17" t="s">
        <v>525</v>
      </c>
      <c r="K527" s="20">
        <f>IF(FluxoCaixa101315141921[[#This Row],[Movimento ]]="Saldo Inicial",FluxoCaixa101315141921[[#This Row],[R$ (Valores)]],K526+FluxoCaixa101315141921[[#This Row],[Valores Receitas / Despesas]])</f>
        <v>3305810.2700000014</v>
      </c>
      <c r="L527" s="20">
        <f>IF(FluxoCaixa101315141921[[#This Row],[Entrada / Saída]]="Saída",FluxoCaixa101315141921[[#This Row],[R$ (Valores)]]*-1,FluxoCaixa101315141921[[#This Row],[R$ (Valores)]])</f>
        <v>0</v>
      </c>
    </row>
    <row r="528" spans="2:12">
      <c r="B528" s="48"/>
      <c r="C528" s="48"/>
      <c r="D528" s="16"/>
      <c r="E528" s="48"/>
      <c r="F528" s="17"/>
      <c r="G528" s="17"/>
      <c r="H528" s="17"/>
      <c r="I528" s="21"/>
      <c r="J528" s="17" t="s">
        <v>525</v>
      </c>
      <c r="K528" s="20">
        <f>IF(FluxoCaixa101315141921[[#This Row],[Movimento ]]="Saldo Inicial",FluxoCaixa101315141921[[#This Row],[R$ (Valores)]],K527+FluxoCaixa101315141921[[#This Row],[Valores Receitas / Despesas]])</f>
        <v>3305810.2700000014</v>
      </c>
      <c r="L528" s="20">
        <f>IF(FluxoCaixa101315141921[[#This Row],[Entrada / Saída]]="Saída",FluxoCaixa101315141921[[#This Row],[R$ (Valores)]]*-1,FluxoCaixa101315141921[[#This Row],[R$ (Valores)]])</f>
        <v>0</v>
      </c>
    </row>
    <row r="529" spans="2:18">
      <c r="B529" s="48"/>
      <c r="C529" s="48"/>
      <c r="D529" s="16"/>
      <c r="E529" s="48"/>
      <c r="F529" s="17"/>
      <c r="G529" s="17"/>
      <c r="H529" s="17"/>
      <c r="I529" s="21"/>
      <c r="J529" s="17" t="s">
        <v>525</v>
      </c>
      <c r="K529" s="20">
        <f>IF(FluxoCaixa101315141921[[#This Row],[Movimento ]]="Saldo Inicial",FluxoCaixa101315141921[[#This Row],[R$ (Valores)]],K528+FluxoCaixa101315141921[[#This Row],[Valores Receitas / Despesas]])</f>
        <v>3305810.2700000014</v>
      </c>
      <c r="L529" s="20">
        <f>IF(FluxoCaixa101315141921[[#This Row],[Entrada / Saída]]="Saída",FluxoCaixa101315141921[[#This Row],[R$ (Valores)]]*-1,FluxoCaixa101315141921[[#This Row],[R$ (Valores)]])</f>
        <v>0</v>
      </c>
    </row>
    <row r="530" spans="2:18" s="50" customFormat="1">
      <c r="B530" s="48"/>
      <c r="C530" s="48"/>
      <c r="D530" s="16"/>
      <c r="E530" s="48"/>
      <c r="F530" s="17"/>
      <c r="G530" s="17"/>
      <c r="H530" s="17"/>
      <c r="I530" s="21"/>
      <c r="J530" s="17" t="s">
        <v>525</v>
      </c>
      <c r="K530" s="20">
        <f>IF(FluxoCaixa101315141921[[#This Row],[Movimento ]]="Saldo Inicial",FluxoCaixa101315141921[[#This Row],[R$ (Valores)]],K529+FluxoCaixa101315141921[[#This Row],[Valores Receitas / Despesas]])</f>
        <v>3305810.2700000014</v>
      </c>
      <c r="L530" s="49">
        <f>IF(FluxoCaixa101315141921[[#This Row],[Entrada / Saída]]="Saída",FluxoCaixa101315141921[[#This Row],[R$ (Valores)]]*-1,FluxoCaixa101315141921[[#This Row],[R$ (Valores)]])</f>
        <v>0</v>
      </c>
      <c r="R530" s="51"/>
    </row>
    <row r="531" spans="2:18">
      <c r="B531" s="48"/>
      <c r="C531" s="48"/>
      <c r="D531" s="16"/>
      <c r="E531" s="48"/>
      <c r="F531" s="17"/>
      <c r="G531" s="17"/>
      <c r="H531" s="17"/>
      <c r="I531" s="21"/>
      <c r="J531" s="17" t="s">
        <v>525</v>
      </c>
      <c r="K531" s="20">
        <f>IF(FluxoCaixa101315141921[[#This Row],[Movimento ]]="Saldo Inicial",FluxoCaixa101315141921[[#This Row],[R$ (Valores)]],K530+FluxoCaixa101315141921[[#This Row],[Valores Receitas / Despesas]])</f>
        <v>3305810.2700000014</v>
      </c>
      <c r="L531" s="20">
        <f>IF(FluxoCaixa101315141921[[#This Row],[Entrada / Saída]]="Saída",FluxoCaixa101315141921[[#This Row],[R$ (Valores)]]*-1,FluxoCaixa101315141921[[#This Row],[R$ (Valores)]])</f>
        <v>0</v>
      </c>
    </row>
    <row r="532" spans="2:18">
      <c r="B532" s="48"/>
      <c r="C532" s="48"/>
      <c r="D532" s="16"/>
      <c r="E532" s="48"/>
      <c r="F532" s="17"/>
      <c r="G532" s="17"/>
      <c r="H532" s="17"/>
      <c r="I532" s="21"/>
      <c r="J532" s="17" t="s">
        <v>525</v>
      </c>
      <c r="K532" s="20">
        <f>IF(FluxoCaixa101315141921[[#This Row],[Movimento ]]="Saldo Inicial",FluxoCaixa101315141921[[#This Row],[R$ (Valores)]],K531+FluxoCaixa101315141921[[#This Row],[Valores Receitas / Despesas]])</f>
        <v>3305810.2700000014</v>
      </c>
      <c r="L532" s="20">
        <f>IF(FluxoCaixa101315141921[[#This Row],[Entrada / Saída]]="Saída",FluxoCaixa101315141921[[#This Row],[R$ (Valores)]]*-1,FluxoCaixa101315141921[[#This Row],[R$ (Valores)]])</f>
        <v>0</v>
      </c>
    </row>
    <row r="533" spans="2:18">
      <c r="B533" s="48"/>
      <c r="C533" s="48"/>
      <c r="D533" s="16"/>
      <c r="E533" s="48"/>
      <c r="F533" s="17"/>
      <c r="G533" s="17"/>
      <c r="H533" s="17"/>
      <c r="I533" s="21"/>
      <c r="J533" s="17" t="s">
        <v>525</v>
      </c>
      <c r="K533" s="20">
        <f>IF(FluxoCaixa101315141921[[#This Row],[Movimento ]]="Saldo Inicial",FluxoCaixa101315141921[[#This Row],[R$ (Valores)]],K532+FluxoCaixa101315141921[[#This Row],[Valores Receitas / Despesas]])</f>
        <v>3305810.2700000014</v>
      </c>
      <c r="L533" s="20">
        <f>IF(FluxoCaixa101315141921[[#This Row],[Entrada / Saída]]="Saída",FluxoCaixa101315141921[[#This Row],[R$ (Valores)]]*-1,FluxoCaixa101315141921[[#This Row],[R$ (Valores)]])</f>
        <v>0</v>
      </c>
    </row>
    <row r="534" spans="2:18">
      <c r="B534" s="48"/>
      <c r="C534" s="48"/>
      <c r="D534" s="16"/>
      <c r="E534" s="48"/>
      <c r="F534" s="17"/>
      <c r="G534" s="17"/>
      <c r="H534" s="17"/>
      <c r="I534" s="21"/>
      <c r="J534" s="17" t="s">
        <v>525</v>
      </c>
      <c r="K534" s="20">
        <f>IF(FluxoCaixa101315141921[[#This Row],[Movimento ]]="Saldo Inicial",FluxoCaixa101315141921[[#This Row],[R$ (Valores)]],K533+FluxoCaixa101315141921[[#This Row],[Valores Receitas / Despesas]])</f>
        <v>3305810.2700000014</v>
      </c>
      <c r="L534" s="20">
        <f>IF(FluxoCaixa101315141921[[#This Row],[Entrada / Saída]]="Saída",FluxoCaixa101315141921[[#This Row],[R$ (Valores)]]*-1,FluxoCaixa101315141921[[#This Row],[R$ (Valores)]])</f>
        <v>0</v>
      </c>
    </row>
    <row r="535" spans="2:18">
      <c r="B535" s="48"/>
      <c r="C535" s="48"/>
      <c r="D535" s="16"/>
      <c r="E535" s="48"/>
      <c r="F535" s="17"/>
      <c r="G535" s="17"/>
      <c r="H535" s="17"/>
      <c r="I535" s="21"/>
      <c r="J535" s="17" t="s">
        <v>525</v>
      </c>
      <c r="K535" s="20">
        <f>IF(FluxoCaixa101315141921[[#This Row],[Movimento ]]="Saldo Inicial",FluxoCaixa101315141921[[#This Row],[R$ (Valores)]],K534+FluxoCaixa101315141921[[#This Row],[Valores Receitas / Despesas]])</f>
        <v>3305810.2700000014</v>
      </c>
      <c r="L535" s="20">
        <f>IF(FluxoCaixa101315141921[[#This Row],[Entrada / Saída]]="Saída",FluxoCaixa101315141921[[#This Row],[R$ (Valores)]]*-1,FluxoCaixa101315141921[[#This Row],[R$ (Valores)]])</f>
        <v>0</v>
      </c>
    </row>
    <row r="536" spans="2:18">
      <c r="B536" s="48"/>
      <c r="C536" s="48"/>
      <c r="D536" s="16"/>
      <c r="E536" s="48"/>
      <c r="F536" s="17"/>
      <c r="G536" s="17"/>
      <c r="H536" s="17"/>
      <c r="I536" s="21"/>
      <c r="J536" s="17" t="s">
        <v>525</v>
      </c>
      <c r="K536" s="20">
        <f>IF(FluxoCaixa101315141921[[#This Row],[Movimento ]]="Saldo Inicial",FluxoCaixa101315141921[[#This Row],[R$ (Valores)]],K535+FluxoCaixa101315141921[[#This Row],[Valores Receitas / Despesas]])</f>
        <v>3305810.2700000014</v>
      </c>
      <c r="L536" s="20">
        <f>IF(FluxoCaixa101315141921[[#This Row],[Entrada / Saída]]="Saída",FluxoCaixa101315141921[[#This Row],[R$ (Valores)]]*-1,FluxoCaixa101315141921[[#This Row],[R$ (Valores)]])</f>
        <v>0</v>
      </c>
    </row>
    <row r="537" spans="2:18">
      <c r="B537" s="48"/>
      <c r="C537" s="48"/>
      <c r="D537" s="16"/>
      <c r="E537" s="48"/>
      <c r="F537" s="17"/>
      <c r="G537" s="17"/>
      <c r="H537" s="17"/>
      <c r="I537" s="21"/>
      <c r="J537" s="17" t="s">
        <v>525</v>
      </c>
      <c r="K537" s="20">
        <f>IF(FluxoCaixa101315141921[[#This Row],[Movimento ]]="Saldo Inicial",FluxoCaixa101315141921[[#This Row],[R$ (Valores)]],K536+FluxoCaixa101315141921[[#This Row],[Valores Receitas / Despesas]])</f>
        <v>3305810.2700000014</v>
      </c>
      <c r="L537" s="20">
        <f>IF(FluxoCaixa101315141921[[#This Row],[Entrada / Saída]]="Saída",FluxoCaixa101315141921[[#This Row],[R$ (Valores)]]*-1,FluxoCaixa101315141921[[#This Row],[R$ (Valores)]])</f>
        <v>0</v>
      </c>
    </row>
    <row r="538" spans="2:18">
      <c r="B538" s="48"/>
      <c r="C538" s="48"/>
      <c r="D538" s="16"/>
      <c r="E538" s="48"/>
      <c r="F538" s="17"/>
      <c r="G538" s="17"/>
      <c r="H538" s="17"/>
      <c r="I538" s="21"/>
      <c r="J538" s="17" t="s">
        <v>525</v>
      </c>
      <c r="K538" s="20">
        <f>IF(FluxoCaixa101315141921[[#This Row],[Movimento ]]="Saldo Inicial",FluxoCaixa101315141921[[#This Row],[R$ (Valores)]],K537+FluxoCaixa101315141921[[#This Row],[Valores Receitas / Despesas]])</f>
        <v>3305810.2700000014</v>
      </c>
      <c r="L538" s="20">
        <f>IF(FluxoCaixa101315141921[[#This Row],[Entrada / Saída]]="Saída",FluxoCaixa101315141921[[#This Row],[R$ (Valores)]]*-1,FluxoCaixa101315141921[[#This Row],[R$ (Valores)]])</f>
        <v>0</v>
      </c>
    </row>
    <row r="539" spans="2:18">
      <c r="B539" s="48"/>
      <c r="C539" s="48"/>
      <c r="D539" s="16"/>
      <c r="E539" s="48"/>
      <c r="F539" s="17"/>
      <c r="G539" s="17"/>
      <c r="H539" s="17"/>
      <c r="I539" s="21"/>
      <c r="J539" s="17" t="s">
        <v>525</v>
      </c>
      <c r="K539" s="20">
        <f>IF(FluxoCaixa101315141921[[#This Row],[Movimento ]]="Saldo Inicial",FluxoCaixa101315141921[[#This Row],[R$ (Valores)]],K538+FluxoCaixa101315141921[[#This Row],[Valores Receitas / Despesas]])</f>
        <v>3305810.2700000014</v>
      </c>
      <c r="L539" s="20">
        <f>IF(FluxoCaixa101315141921[[#This Row],[Entrada / Saída]]="Saída",FluxoCaixa101315141921[[#This Row],[R$ (Valores)]]*-1,FluxoCaixa101315141921[[#This Row],[R$ (Valores)]])</f>
        <v>0</v>
      </c>
    </row>
    <row r="540" spans="2:18">
      <c r="B540" s="48"/>
      <c r="C540" s="48"/>
      <c r="D540" s="16"/>
      <c r="E540" s="48"/>
      <c r="F540" s="17"/>
      <c r="G540" s="17"/>
      <c r="H540" s="17"/>
      <c r="I540" s="21"/>
      <c r="J540" s="17" t="s">
        <v>525</v>
      </c>
      <c r="K540" s="20">
        <f>IF(FluxoCaixa101315141921[[#This Row],[Movimento ]]="Saldo Inicial",FluxoCaixa101315141921[[#This Row],[R$ (Valores)]],K539+FluxoCaixa101315141921[[#This Row],[Valores Receitas / Despesas]])</f>
        <v>3305810.2700000014</v>
      </c>
      <c r="L540" s="20">
        <f>IF(FluxoCaixa101315141921[[#This Row],[Entrada / Saída]]="Saída",FluxoCaixa101315141921[[#This Row],[R$ (Valores)]]*-1,FluxoCaixa101315141921[[#This Row],[R$ (Valores)]])</f>
        <v>0</v>
      </c>
    </row>
    <row r="541" spans="2:18">
      <c r="B541" s="48"/>
      <c r="C541" s="48"/>
      <c r="D541" s="16"/>
      <c r="E541" s="48"/>
      <c r="F541" s="17"/>
      <c r="G541" s="17"/>
      <c r="H541" s="17"/>
      <c r="I541" s="21"/>
      <c r="J541" s="17" t="s">
        <v>525</v>
      </c>
      <c r="K541" s="20">
        <f>IF(FluxoCaixa101315141921[[#This Row],[Movimento ]]="Saldo Inicial",FluxoCaixa101315141921[[#This Row],[R$ (Valores)]],K540+FluxoCaixa101315141921[[#This Row],[Valores Receitas / Despesas]])</f>
        <v>3305810.2700000014</v>
      </c>
      <c r="L541" s="20">
        <f>IF(FluxoCaixa101315141921[[#This Row],[Entrada / Saída]]="Saída",FluxoCaixa101315141921[[#This Row],[R$ (Valores)]]*-1,FluxoCaixa101315141921[[#This Row],[R$ (Valores)]])</f>
        <v>0</v>
      </c>
    </row>
    <row r="542" spans="2:18">
      <c r="B542" s="48"/>
      <c r="C542" s="48"/>
      <c r="D542" s="16"/>
      <c r="E542" s="48"/>
      <c r="F542" s="17"/>
      <c r="G542" s="17"/>
      <c r="H542" s="17"/>
      <c r="I542" s="21"/>
      <c r="J542" s="17" t="s">
        <v>525</v>
      </c>
      <c r="K542" s="20">
        <f>IF(FluxoCaixa101315141921[[#This Row],[Movimento ]]="Saldo Inicial",FluxoCaixa101315141921[[#This Row],[R$ (Valores)]],K541+FluxoCaixa101315141921[[#This Row],[Valores Receitas / Despesas]])</f>
        <v>3305810.2700000014</v>
      </c>
      <c r="L542" s="20">
        <f>IF(FluxoCaixa101315141921[[#This Row],[Entrada / Saída]]="Saída",FluxoCaixa101315141921[[#This Row],[R$ (Valores)]]*-1,FluxoCaixa101315141921[[#This Row],[R$ (Valores)]])</f>
        <v>0</v>
      </c>
    </row>
    <row r="543" spans="2:18">
      <c r="B543" s="48"/>
      <c r="C543" s="48"/>
      <c r="D543" s="16"/>
      <c r="E543" s="48"/>
      <c r="F543" s="17"/>
      <c r="G543" s="17"/>
      <c r="H543" s="17"/>
      <c r="I543" s="21"/>
      <c r="J543" s="17" t="s">
        <v>525</v>
      </c>
      <c r="K543" s="20">
        <f>IF(FluxoCaixa101315141921[[#This Row],[Movimento ]]="Saldo Inicial",FluxoCaixa101315141921[[#This Row],[R$ (Valores)]],K542+FluxoCaixa101315141921[[#This Row],[Valores Receitas / Despesas]])</f>
        <v>3305810.2700000014</v>
      </c>
      <c r="L543" s="20">
        <f>IF(FluxoCaixa101315141921[[#This Row],[Entrada / Saída]]="Saída",FluxoCaixa101315141921[[#This Row],[R$ (Valores)]]*-1,FluxoCaixa101315141921[[#This Row],[R$ (Valores)]])</f>
        <v>0</v>
      </c>
    </row>
    <row r="544" spans="2:18">
      <c r="B544" s="48"/>
      <c r="C544" s="48"/>
      <c r="D544" s="16"/>
      <c r="E544" s="48"/>
      <c r="F544" s="17"/>
      <c r="G544" s="17"/>
      <c r="H544" s="17"/>
      <c r="I544" s="21"/>
      <c r="J544" s="17" t="s">
        <v>525</v>
      </c>
      <c r="K544" s="20">
        <f>IF(FluxoCaixa101315141921[[#This Row],[Movimento ]]="Saldo Inicial",FluxoCaixa101315141921[[#This Row],[R$ (Valores)]],K543+FluxoCaixa101315141921[[#This Row],[Valores Receitas / Despesas]])</f>
        <v>3305810.2700000014</v>
      </c>
      <c r="L544" s="20">
        <f>IF(FluxoCaixa101315141921[[#This Row],[Entrada / Saída]]="Saída",FluxoCaixa101315141921[[#This Row],[R$ (Valores)]]*-1,FluxoCaixa101315141921[[#This Row],[R$ (Valores)]])</f>
        <v>0</v>
      </c>
    </row>
    <row r="545" spans="2:12">
      <c r="B545" s="48"/>
      <c r="C545" s="48"/>
      <c r="D545" s="16"/>
      <c r="E545" s="48"/>
      <c r="F545" s="17"/>
      <c r="G545" s="17"/>
      <c r="H545" s="17"/>
      <c r="I545" s="21"/>
      <c r="J545" s="17" t="s">
        <v>525</v>
      </c>
      <c r="K545" s="20">
        <f>IF(FluxoCaixa101315141921[[#This Row],[Movimento ]]="Saldo Inicial",FluxoCaixa101315141921[[#This Row],[R$ (Valores)]],K544+FluxoCaixa101315141921[[#This Row],[Valores Receitas / Despesas]])</f>
        <v>3305810.2700000014</v>
      </c>
      <c r="L545" s="20">
        <f>IF(FluxoCaixa101315141921[[#This Row],[Entrada / Saída]]="Saída",FluxoCaixa101315141921[[#This Row],[R$ (Valores)]]*-1,FluxoCaixa101315141921[[#This Row],[R$ (Valores)]])</f>
        <v>0</v>
      </c>
    </row>
    <row r="546" spans="2:12">
      <c r="B546" s="48"/>
      <c r="C546" s="48"/>
      <c r="D546" s="16"/>
      <c r="E546" s="48"/>
      <c r="F546" s="17"/>
      <c r="G546" s="17"/>
      <c r="H546" s="17"/>
      <c r="I546" s="21"/>
      <c r="J546" s="17" t="s">
        <v>525</v>
      </c>
      <c r="K546" s="20">
        <f>IF(FluxoCaixa101315141921[[#This Row],[Movimento ]]="Saldo Inicial",FluxoCaixa101315141921[[#This Row],[R$ (Valores)]],K545+FluxoCaixa101315141921[[#This Row],[Valores Receitas / Despesas]])</f>
        <v>3305810.2700000014</v>
      </c>
      <c r="L546" s="20">
        <f>IF(FluxoCaixa101315141921[[#This Row],[Entrada / Saída]]="Saída",FluxoCaixa101315141921[[#This Row],[R$ (Valores)]]*-1,FluxoCaixa101315141921[[#This Row],[R$ (Valores)]])</f>
        <v>0</v>
      </c>
    </row>
    <row r="547" spans="2:12">
      <c r="B547" s="48"/>
      <c r="C547" s="48"/>
      <c r="D547" s="16"/>
      <c r="E547" s="48"/>
      <c r="F547" s="17"/>
      <c r="G547" s="17"/>
      <c r="H547" s="17"/>
      <c r="I547" s="21"/>
      <c r="J547" s="17" t="s">
        <v>525</v>
      </c>
      <c r="K547" s="20">
        <f>IF(FluxoCaixa101315141921[[#This Row],[Movimento ]]="Saldo Inicial",FluxoCaixa101315141921[[#This Row],[R$ (Valores)]],K546+FluxoCaixa101315141921[[#This Row],[Valores Receitas / Despesas]])</f>
        <v>3305810.2700000014</v>
      </c>
      <c r="L547" s="20">
        <f>IF(FluxoCaixa101315141921[[#This Row],[Entrada / Saída]]="Saída",FluxoCaixa101315141921[[#This Row],[R$ (Valores)]]*-1,FluxoCaixa101315141921[[#This Row],[R$ (Valores)]])</f>
        <v>0</v>
      </c>
    </row>
    <row r="548" spans="2:12">
      <c r="B548" s="48"/>
      <c r="C548" s="48"/>
      <c r="D548" s="16"/>
      <c r="E548" s="48"/>
      <c r="F548" s="17"/>
      <c r="G548" s="17"/>
      <c r="H548" s="17"/>
      <c r="I548" s="21"/>
      <c r="J548" s="17" t="s">
        <v>525</v>
      </c>
      <c r="K548" s="20">
        <f>IF(FluxoCaixa101315141921[[#This Row],[Movimento ]]="Saldo Inicial",FluxoCaixa101315141921[[#This Row],[R$ (Valores)]],K547+FluxoCaixa101315141921[[#This Row],[Valores Receitas / Despesas]])</f>
        <v>3305810.2700000014</v>
      </c>
      <c r="L548" s="20">
        <f>IF(FluxoCaixa101315141921[[#This Row],[Entrada / Saída]]="Saída",FluxoCaixa101315141921[[#This Row],[R$ (Valores)]]*-1,FluxoCaixa101315141921[[#This Row],[R$ (Valores)]])</f>
        <v>0</v>
      </c>
    </row>
    <row r="549" spans="2:12">
      <c r="B549" s="48"/>
      <c r="C549" s="48"/>
      <c r="D549" s="16"/>
      <c r="E549" s="48"/>
      <c r="F549" s="17"/>
      <c r="G549" s="17"/>
      <c r="H549" s="17"/>
      <c r="I549" s="21"/>
      <c r="J549" s="17" t="s">
        <v>525</v>
      </c>
      <c r="K549" s="20">
        <f>IF(FluxoCaixa101315141921[[#This Row],[Movimento ]]="Saldo Inicial",FluxoCaixa101315141921[[#This Row],[R$ (Valores)]],K548+FluxoCaixa101315141921[[#This Row],[Valores Receitas / Despesas]])</f>
        <v>3305810.2700000014</v>
      </c>
      <c r="L549" s="20">
        <f>IF(FluxoCaixa101315141921[[#This Row],[Entrada / Saída]]="Saída",FluxoCaixa101315141921[[#This Row],[R$ (Valores)]]*-1,FluxoCaixa101315141921[[#This Row],[R$ (Valores)]])</f>
        <v>0</v>
      </c>
    </row>
    <row r="550" spans="2:12">
      <c r="B550" s="48"/>
      <c r="C550" s="48"/>
      <c r="D550" s="16"/>
      <c r="E550" s="48"/>
      <c r="F550" s="17"/>
      <c r="G550" s="17"/>
      <c r="H550" s="17"/>
      <c r="I550" s="21"/>
      <c r="J550" s="17" t="s">
        <v>525</v>
      </c>
      <c r="K550" s="20">
        <f>IF(FluxoCaixa101315141921[[#This Row],[Movimento ]]="Saldo Inicial",FluxoCaixa101315141921[[#This Row],[R$ (Valores)]],K549+FluxoCaixa101315141921[[#This Row],[Valores Receitas / Despesas]])</f>
        <v>3305810.2700000014</v>
      </c>
      <c r="L550" s="20">
        <f>IF(FluxoCaixa101315141921[[#This Row],[Entrada / Saída]]="Saída",FluxoCaixa101315141921[[#This Row],[R$ (Valores)]]*-1,FluxoCaixa101315141921[[#This Row],[R$ (Valores)]])</f>
        <v>0</v>
      </c>
    </row>
    <row r="551" spans="2:12">
      <c r="B551" s="48"/>
      <c r="C551" s="48"/>
      <c r="D551" s="16"/>
      <c r="E551" s="48"/>
      <c r="F551" s="17"/>
      <c r="G551" s="17"/>
      <c r="H551" s="17"/>
      <c r="I551" s="21"/>
      <c r="J551" s="17" t="s">
        <v>525</v>
      </c>
      <c r="K551" s="20">
        <f>IF(FluxoCaixa101315141921[[#This Row],[Movimento ]]="Saldo Inicial",FluxoCaixa101315141921[[#This Row],[R$ (Valores)]],K550+FluxoCaixa101315141921[[#This Row],[Valores Receitas / Despesas]])</f>
        <v>3305810.2700000014</v>
      </c>
      <c r="L551" s="20">
        <f>IF(FluxoCaixa101315141921[[#This Row],[Entrada / Saída]]="Saída",FluxoCaixa101315141921[[#This Row],[R$ (Valores)]]*-1,FluxoCaixa101315141921[[#This Row],[R$ (Valores)]])</f>
        <v>0</v>
      </c>
    </row>
    <row r="552" spans="2:12">
      <c r="B552" s="48"/>
      <c r="C552" s="48"/>
      <c r="D552" s="16"/>
      <c r="E552" s="48"/>
      <c r="F552" s="17"/>
      <c r="G552" s="17"/>
      <c r="H552" s="17"/>
      <c r="I552" s="21"/>
      <c r="J552" s="17" t="s">
        <v>525</v>
      </c>
      <c r="K552" s="20">
        <f>IF(FluxoCaixa101315141921[[#This Row],[Movimento ]]="Saldo Inicial",FluxoCaixa101315141921[[#This Row],[R$ (Valores)]],K551+FluxoCaixa101315141921[[#This Row],[Valores Receitas / Despesas]])</f>
        <v>3305810.2700000014</v>
      </c>
      <c r="L552" s="20">
        <f>IF(FluxoCaixa101315141921[[#This Row],[Entrada / Saída]]="Saída",FluxoCaixa101315141921[[#This Row],[R$ (Valores)]]*-1,FluxoCaixa101315141921[[#This Row],[R$ (Valores)]])</f>
        <v>0</v>
      </c>
    </row>
    <row r="553" spans="2:12">
      <c r="B553" s="48"/>
      <c r="C553" s="48"/>
      <c r="D553" s="16"/>
      <c r="E553" s="48"/>
      <c r="F553" s="17"/>
      <c r="G553" s="17"/>
      <c r="H553" s="17"/>
      <c r="I553" s="21"/>
      <c r="J553" s="17" t="s">
        <v>525</v>
      </c>
      <c r="K553" s="20">
        <f>IF(FluxoCaixa101315141921[[#This Row],[Movimento ]]="Saldo Inicial",FluxoCaixa101315141921[[#This Row],[R$ (Valores)]],K552+FluxoCaixa101315141921[[#This Row],[Valores Receitas / Despesas]])</f>
        <v>3305810.2700000014</v>
      </c>
      <c r="L553" s="20">
        <f>IF(FluxoCaixa101315141921[[#This Row],[Entrada / Saída]]="Saída",FluxoCaixa101315141921[[#This Row],[R$ (Valores)]]*-1,FluxoCaixa101315141921[[#This Row],[R$ (Valores)]])</f>
        <v>0</v>
      </c>
    </row>
    <row r="554" spans="2:12">
      <c r="B554" s="48"/>
      <c r="C554" s="48"/>
      <c r="D554" s="16"/>
      <c r="E554" s="48"/>
      <c r="F554" s="17"/>
      <c r="G554" s="17"/>
      <c r="H554" s="17"/>
      <c r="I554" s="21"/>
      <c r="J554" s="17" t="s">
        <v>525</v>
      </c>
      <c r="K554" s="20">
        <f>IF(FluxoCaixa101315141921[[#This Row],[Movimento ]]="Saldo Inicial",FluxoCaixa101315141921[[#This Row],[R$ (Valores)]],K553+FluxoCaixa101315141921[[#This Row],[Valores Receitas / Despesas]])</f>
        <v>3305810.2700000014</v>
      </c>
      <c r="L554" s="20">
        <f>IF(FluxoCaixa101315141921[[#This Row],[Entrada / Saída]]="Saída",FluxoCaixa101315141921[[#This Row],[R$ (Valores)]]*-1,FluxoCaixa101315141921[[#This Row],[R$ (Valores)]])</f>
        <v>0</v>
      </c>
    </row>
    <row r="555" spans="2:12">
      <c r="B555" s="48"/>
      <c r="C555" s="48"/>
      <c r="D555" s="16"/>
      <c r="E555" s="48"/>
      <c r="F555" s="17"/>
      <c r="G555" s="17"/>
      <c r="H555" s="17"/>
      <c r="I555" s="21"/>
      <c r="J555" s="17" t="s">
        <v>525</v>
      </c>
      <c r="K555" s="20">
        <f>IF(FluxoCaixa101315141921[[#This Row],[Movimento ]]="Saldo Inicial",FluxoCaixa101315141921[[#This Row],[R$ (Valores)]],K554+FluxoCaixa101315141921[[#This Row],[Valores Receitas / Despesas]])</f>
        <v>3305810.2700000014</v>
      </c>
      <c r="L555" s="20">
        <f>IF(FluxoCaixa101315141921[[#This Row],[Entrada / Saída]]="Saída",FluxoCaixa101315141921[[#This Row],[R$ (Valores)]]*-1,FluxoCaixa101315141921[[#This Row],[R$ (Valores)]])</f>
        <v>0</v>
      </c>
    </row>
    <row r="556" spans="2:12">
      <c r="B556" s="48"/>
      <c r="C556" s="48"/>
      <c r="D556" s="16"/>
      <c r="E556" s="48"/>
      <c r="F556" s="17"/>
      <c r="G556" s="17"/>
      <c r="H556" s="17"/>
      <c r="I556" s="21"/>
      <c r="J556" s="17" t="s">
        <v>525</v>
      </c>
      <c r="K556" s="20">
        <f>IF(FluxoCaixa101315141921[[#This Row],[Movimento ]]="Saldo Inicial",FluxoCaixa101315141921[[#This Row],[R$ (Valores)]],K555+FluxoCaixa101315141921[[#This Row],[Valores Receitas / Despesas]])</f>
        <v>3305810.2700000014</v>
      </c>
      <c r="L556" s="20">
        <f>IF(FluxoCaixa101315141921[[#This Row],[Entrada / Saída]]="Saída",FluxoCaixa101315141921[[#This Row],[R$ (Valores)]]*-1,FluxoCaixa101315141921[[#This Row],[R$ (Valores)]])</f>
        <v>0</v>
      </c>
    </row>
    <row r="557" spans="2:12">
      <c r="B557" s="48"/>
      <c r="C557" s="48"/>
      <c r="D557" s="16"/>
      <c r="E557" s="48"/>
      <c r="F557" s="17"/>
      <c r="G557" s="17"/>
      <c r="H557" s="17"/>
      <c r="I557" s="21"/>
      <c r="J557" s="17" t="s">
        <v>525</v>
      </c>
      <c r="K557" s="20">
        <f>IF(FluxoCaixa101315141921[[#This Row],[Movimento ]]="Saldo Inicial",FluxoCaixa101315141921[[#This Row],[R$ (Valores)]],K556+FluxoCaixa101315141921[[#This Row],[Valores Receitas / Despesas]])</f>
        <v>3305810.2700000014</v>
      </c>
      <c r="L557" s="20">
        <f>IF(FluxoCaixa101315141921[[#This Row],[Entrada / Saída]]="Saída",FluxoCaixa101315141921[[#This Row],[R$ (Valores)]]*-1,FluxoCaixa101315141921[[#This Row],[R$ (Valores)]])</f>
        <v>0</v>
      </c>
    </row>
    <row r="558" spans="2:12">
      <c r="B558" s="48"/>
      <c r="C558" s="48"/>
      <c r="D558" s="16"/>
      <c r="E558" s="48"/>
      <c r="F558" s="17"/>
      <c r="G558" s="17"/>
      <c r="H558" s="17"/>
      <c r="I558" s="21"/>
      <c r="J558" s="17" t="s">
        <v>525</v>
      </c>
      <c r="K558" s="20">
        <f>IF(FluxoCaixa101315141921[[#This Row],[Movimento ]]="Saldo Inicial",FluxoCaixa101315141921[[#This Row],[R$ (Valores)]],K557+FluxoCaixa101315141921[[#This Row],[Valores Receitas / Despesas]])</f>
        <v>3305810.2700000014</v>
      </c>
      <c r="L558" s="20">
        <f>IF(FluxoCaixa101315141921[[#This Row],[Entrada / Saída]]="Saída",FluxoCaixa101315141921[[#This Row],[R$ (Valores)]]*-1,FluxoCaixa101315141921[[#This Row],[R$ (Valores)]])</f>
        <v>0</v>
      </c>
    </row>
    <row r="559" spans="2:12">
      <c r="B559" s="48"/>
      <c r="C559" s="48"/>
      <c r="D559" s="16"/>
      <c r="E559" s="48"/>
      <c r="F559" s="17"/>
      <c r="G559" s="17"/>
      <c r="H559" s="17"/>
      <c r="I559" s="21"/>
      <c r="J559" s="17" t="s">
        <v>525</v>
      </c>
      <c r="K559" s="20">
        <f>IF(FluxoCaixa101315141921[[#This Row],[Movimento ]]="Saldo Inicial",FluxoCaixa101315141921[[#This Row],[R$ (Valores)]],K558+FluxoCaixa101315141921[[#This Row],[Valores Receitas / Despesas]])</f>
        <v>3305810.2700000014</v>
      </c>
      <c r="L559" s="20">
        <f>IF(FluxoCaixa101315141921[[#This Row],[Entrada / Saída]]="Saída",FluxoCaixa101315141921[[#This Row],[R$ (Valores)]]*-1,FluxoCaixa101315141921[[#This Row],[R$ (Valores)]])</f>
        <v>0</v>
      </c>
    </row>
    <row r="560" spans="2:12">
      <c r="B560" s="48"/>
      <c r="C560" s="48"/>
      <c r="D560" s="16"/>
      <c r="E560" s="48"/>
      <c r="F560" s="17"/>
      <c r="G560" s="17"/>
      <c r="H560" s="17"/>
      <c r="I560" s="21"/>
      <c r="J560" s="17" t="s">
        <v>525</v>
      </c>
      <c r="K560" s="20">
        <f>IF(FluxoCaixa101315141921[[#This Row],[Movimento ]]="Saldo Inicial",FluxoCaixa101315141921[[#This Row],[R$ (Valores)]],K559+FluxoCaixa101315141921[[#This Row],[Valores Receitas / Despesas]])</f>
        <v>3305810.2700000014</v>
      </c>
      <c r="L560" s="20">
        <f>IF(FluxoCaixa101315141921[[#This Row],[Entrada / Saída]]="Saída",FluxoCaixa101315141921[[#This Row],[R$ (Valores)]]*-1,FluxoCaixa101315141921[[#This Row],[R$ (Valores)]])</f>
        <v>0</v>
      </c>
    </row>
    <row r="561" spans="2:12">
      <c r="B561" s="48"/>
      <c r="C561" s="48"/>
      <c r="D561" s="16"/>
      <c r="E561" s="48"/>
      <c r="F561" s="17"/>
      <c r="G561" s="17"/>
      <c r="H561" s="17"/>
      <c r="I561" s="21"/>
      <c r="J561" s="17" t="s">
        <v>525</v>
      </c>
      <c r="K561" s="20">
        <f>IF(FluxoCaixa101315141921[[#This Row],[Movimento ]]="Saldo Inicial",FluxoCaixa101315141921[[#This Row],[R$ (Valores)]],K560+FluxoCaixa101315141921[[#This Row],[Valores Receitas / Despesas]])</f>
        <v>3305810.2700000014</v>
      </c>
      <c r="L561" s="20">
        <f>IF(FluxoCaixa101315141921[[#This Row],[Entrada / Saída]]="Saída",FluxoCaixa101315141921[[#This Row],[R$ (Valores)]]*-1,FluxoCaixa101315141921[[#This Row],[R$ (Valores)]])</f>
        <v>0</v>
      </c>
    </row>
    <row r="562" spans="2:12">
      <c r="B562" s="48"/>
      <c r="C562" s="48"/>
      <c r="D562" s="16"/>
      <c r="E562" s="48"/>
      <c r="F562" s="17"/>
      <c r="G562" s="17"/>
      <c r="H562" s="17"/>
      <c r="I562" s="21"/>
      <c r="J562" s="17" t="s">
        <v>525</v>
      </c>
      <c r="K562" s="20">
        <f>IF(FluxoCaixa101315141921[[#This Row],[Movimento ]]="Saldo Inicial",FluxoCaixa101315141921[[#This Row],[R$ (Valores)]],K561+FluxoCaixa101315141921[[#This Row],[Valores Receitas / Despesas]])</f>
        <v>3305810.2700000014</v>
      </c>
      <c r="L562" s="20">
        <f>IF(FluxoCaixa101315141921[[#This Row],[Entrada / Saída]]="Saída",FluxoCaixa101315141921[[#This Row],[R$ (Valores)]]*-1,FluxoCaixa101315141921[[#This Row],[R$ (Valores)]])</f>
        <v>0</v>
      </c>
    </row>
    <row r="563" spans="2:12">
      <c r="B563" s="48"/>
      <c r="C563" s="48"/>
      <c r="D563" s="16"/>
      <c r="E563" s="48"/>
      <c r="F563" s="17"/>
      <c r="G563" s="17"/>
      <c r="H563" s="17"/>
      <c r="I563" s="21"/>
      <c r="J563" s="17" t="s">
        <v>525</v>
      </c>
      <c r="K563" s="20">
        <f>IF(FluxoCaixa101315141921[[#This Row],[Movimento ]]="Saldo Inicial",FluxoCaixa101315141921[[#This Row],[R$ (Valores)]],K562+FluxoCaixa101315141921[[#This Row],[Valores Receitas / Despesas]])</f>
        <v>3305810.2700000014</v>
      </c>
      <c r="L563" s="20">
        <f>IF(FluxoCaixa101315141921[[#This Row],[Entrada / Saída]]="Saída",FluxoCaixa101315141921[[#This Row],[R$ (Valores)]]*-1,FluxoCaixa101315141921[[#This Row],[R$ (Valores)]])</f>
        <v>0</v>
      </c>
    </row>
    <row r="564" spans="2:12">
      <c r="B564" s="48"/>
      <c r="C564" s="48"/>
      <c r="D564" s="16"/>
      <c r="E564" s="48"/>
      <c r="F564" s="17"/>
      <c r="G564" s="17"/>
      <c r="H564" s="17"/>
      <c r="I564" s="21"/>
      <c r="J564" s="17" t="s">
        <v>525</v>
      </c>
      <c r="K564" s="20">
        <f>IF(FluxoCaixa101315141921[[#This Row],[Movimento ]]="Saldo Inicial",FluxoCaixa101315141921[[#This Row],[R$ (Valores)]],K563+FluxoCaixa101315141921[[#This Row],[Valores Receitas / Despesas]])</f>
        <v>3305810.2700000014</v>
      </c>
      <c r="L564" s="20">
        <f>IF(FluxoCaixa101315141921[[#This Row],[Entrada / Saída]]="Saída",FluxoCaixa101315141921[[#This Row],[R$ (Valores)]]*-1,FluxoCaixa101315141921[[#This Row],[R$ (Valores)]])</f>
        <v>0</v>
      </c>
    </row>
    <row r="565" spans="2:12">
      <c r="B565" s="48"/>
      <c r="C565" s="48"/>
      <c r="D565" s="16"/>
      <c r="E565" s="48"/>
      <c r="F565" s="17"/>
      <c r="G565" s="17"/>
      <c r="H565" s="17"/>
      <c r="I565" s="21"/>
      <c r="J565" s="17" t="s">
        <v>525</v>
      </c>
      <c r="K565" s="20">
        <f>IF(FluxoCaixa101315141921[[#This Row],[Movimento ]]="Saldo Inicial",FluxoCaixa101315141921[[#This Row],[R$ (Valores)]],K564+FluxoCaixa101315141921[[#This Row],[Valores Receitas / Despesas]])</f>
        <v>3305810.2700000014</v>
      </c>
      <c r="L565" s="20">
        <f>IF(FluxoCaixa101315141921[[#This Row],[Entrada / Saída]]="Saída",FluxoCaixa101315141921[[#This Row],[R$ (Valores)]]*-1,FluxoCaixa101315141921[[#This Row],[R$ (Valores)]])</f>
        <v>0</v>
      </c>
    </row>
    <row r="566" spans="2:12">
      <c r="B566" s="48"/>
      <c r="C566" s="48"/>
      <c r="D566" s="16"/>
      <c r="E566" s="48"/>
      <c r="F566" s="17"/>
      <c r="G566" s="17"/>
      <c r="H566" s="17"/>
      <c r="I566" s="21"/>
      <c r="J566" s="17" t="s">
        <v>525</v>
      </c>
      <c r="K566" s="20">
        <f>IF(FluxoCaixa101315141921[[#This Row],[Movimento ]]="Saldo Inicial",FluxoCaixa101315141921[[#This Row],[R$ (Valores)]],K565+FluxoCaixa101315141921[[#This Row],[Valores Receitas / Despesas]])</f>
        <v>3305810.2700000014</v>
      </c>
      <c r="L566" s="20">
        <f>IF(FluxoCaixa101315141921[[#This Row],[Entrada / Saída]]="Saída",FluxoCaixa101315141921[[#This Row],[R$ (Valores)]]*-1,FluxoCaixa101315141921[[#This Row],[R$ (Valores)]])</f>
        <v>0</v>
      </c>
    </row>
    <row r="567" spans="2:12">
      <c r="B567" s="48"/>
      <c r="C567" s="48"/>
      <c r="D567" s="16"/>
      <c r="E567" s="48"/>
      <c r="F567" s="17"/>
      <c r="G567" s="17"/>
      <c r="H567" s="17"/>
      <c r="I567" s="21"/>
      <c r="J567" s="17" t="s">
        <v>525</v>
      </c>
      <c r="K567" s="20">
        <f>IF(FluxoCaixa101315141921[[#This Row],[Movimento ]]="Saldo Inicial",FluxoCaixa101315141921[[#This Row],[R$ (Valores)]],K566+FluxoCaixa101315141921[[#This Row],[Valores Receitas / Despesas]])</f>
        <v>3305810.2700000014</v>
      </c>
      <c r="L567" s="20">
        <f>IF(FluxoCaixa101315141921[[#This Row],[Entrada / Saída]]="Saída",FluxoCaixa101315141921[[#This Row],[R$ (Valores)]]*-1,FluxoCaixa101315141921[[#This Row],[R$ (Valores)]])</f>
        <v>0</v>
      </c>
    </row>
    <row r="568" spans="2:12">
      <c r="B568" s="48"/>
      <c r="C568" s="48"/>
      <c r="D568" s="16"/>
      <c r="E568" s="48"/>
      <c r="F568" s="17"/>
      <c r="G568" s="17"/>
      <c r="H568" s="17"/>
      <c r="I568" s="21"/>
      <c r="J568" s="17" t="s">
        <v>525</v>
      </c>
      <c r="K568" s="20">
        <f>IF(FluxoCaixa101315141921[[#This Row],[Movimento ]]="Saldo Inicial",FluxoCaixa101315141921[[#This Row],[R$ (Valores)]],K567+FluxoCaixa101315141921[[#This Row],[Valores Receitas / Despesas]])</f>
        <v>3305810.2700000014</v>
      </c>
      <c r="L568" s="20">
        <f>IF(FluxoCaixa101315141921[[#This Row],[Entrada / Saída]]="Saída",FluxoCaixa101315141921[[#This Row],[R$ (Valores)]]*-1,FluxoCaixa101315141921[[#This Row],[R$ (Valores)]])</f>
        <v>0</v>
      </c>
    </row>
    <row r="569" spans="2:12">
      <c r="B569" s="48"/>
      <c r="C569" s="48"/>
      <c r="D569" s="16"/>
      <c r="E569" s="48"/>
      <c r="F569" s="17"/>
      <c r="G569" s="17"/>
      <c r="H569" s="17"/>
      <c r="I569" s="21"/>
      <c r="J569" s="17" t="s">
        <v>525</v>
      </c>
      <c r="K569" s="20">
        <f>IF(FluxoCaixa101315141921[[#This Row],[Movimento ]]="Saldo Inicial",FluxoCaixa101315141921[[#This Row],[R$ (Valores)]],K568+FluxoCaixa101315141921[[#This Row],[Valores Receitas / Despesas]])</f>
        <v>3305810.2700000014</v>
      </c>
      <c r="L569" s="20">
        <f>IF(FluxoCaixa101315141921[[#This Row],[Entrada / Saída]]="Saída",FluxoCaixa101315141921[[#This Row],[R$ (Valores)]]*-1,FluxoCaixa101315141921[[#This Row],[R$ (Valores)]])</f>
        <v>0</v>
      </c>
    </row>
    <row r="570" spans="2:12">
      <c r="B570" s="48"/>
      <c r="C570" s="48"/>
      <c r="D570" s="16"/>
      <c r="E570" s="48"/>
      <c r="F570" s="17"/>
      <c r="G570" s="17"/>
      <c r="H570" s="17"/>
      <c r="I570" s="21"/>
      <c r="J570" s="17" t="s">
        <v>525</v>
      </c>
      <c r="K570" s="20">
        <f>IF(FluxoCaixa101315141921[[#This Row],[Movimento ]]="Saldo Inicial",FluxoCaixa101315141921[[#This Row],[R$ (Valores)]],K569+FluxoCaixa101315141921[[#This Row],[Valores Receitas / Despesas]])</f>
        <v>3305810.2700000014</v>
      </c>
      <c r="L570" s="20">
        <f>IF(FluxoCaixa101315141921[[#This Row],[Entrada / Saída]]="Saída",FluxoCaixa101315141921[[#This Row],[R$ (Valores)]]*-1,FluxoCaixa101315141921[[#This Row],[R$ (Valores)]])</f>
        <v>0</v>
      </c>
    </row>
    <row r="571" spans="2:12">
      <c r="B571" s="48"/>
      <c r="C571" s="48"/>
      <c r="D571" s="16"/>
      <c r="E571" s="48"/>
      <c r="F571" s="17"/>
      <c r="G571" s="17"/>
      <c r="H571" s="17"/>
      <c r="I571" s="21"/>
      <c r="J571" s="17" t="s">
        <v>525</v>
      </c>
      <c r="K571" s="20">
        <f>IF(FluxoCaixa101315141921[[#This Row],[Movimento ]]="Saldo Inicial",FluxoCaixa101315141921[[#This Row],[R$ (Valores)]],K570+FluxoCaixa101315141921[[#This Row],[Valores Receitas / Despesas]])</f>
        <v>3305810.2700000014</v>
      </c>
      <c r="L571" s="20">
        <f>IF(FluxoCaixa101315141921[[#This Row],[Entrada / Saída]]="Saída",FluxoCaixa101315141921[[#This Row],[R$ (Valores)]]*-1,FluxoCaixa101315141921[[#This Row],[R$ (Valores)]])</f>
        <v>0</v>
      </c>
    </row>
    <row r="572" spans="2:12">
      <c r="B572" s="48"/>
      <c r="C572" s="48"/>
      <c r="D572" s="16"/>
      <c r="E572" s="48"/>
      <c r="F572" s="17"/>
      <c r="G572" s="17"/>
      <c r="H572" s="17"/>
      <c r="I572" s="21"/>
      <c r="J572" s="17" t="s">
        <v>525</v>
      </c>
      <c r="K572" s="20">
        <f>IF(FluxoCaixa101315141921[[#This Row],[Movimento ]]="Saldo Inicial",FluxoCaixa101315141921[[#This Row],[R$ (Valores)]],K571+FluxoCaixa101315141921[[#This Row],[Valores Receitas / Despesas]])</f>
        <v>3305810.2700000014</v>
      </c>
      <c r="L572" s="20">
        <f>IF(FluxoCaixa101315141921[[#This Row],[Entrada / Saída]]="Saída",FluxoCaixa101315141921[[#This Row],[R$ (Valores)]]*-1,FluxoCaixa101315141921[[#This Row],[R$ (Valores)]])</f>
        <v>0</v>
      </c>
    </row>
    <row r="573" spans="2:12">
      <c r="B573" s="48"/>
      <c r="C573" s="48"/>
      <c r="D573" s="16"/>
      <c r="E573" s="48"/>
      <c r="F573" s="17"/>
      <c r="G573" s="17"/>
      <c r="H573" s="17"/>
      <c r="I573" s="21"/>
      <c r="J573" s="17" t="s">
        <v>525</v>
      </c>
      <c r="K573" s="20">
        <f>IF(FluxoCaixa101315141921[[#This Row],[Movimento ]]="Saldo Inicial",FluxoCaixa101315141921[[#This Row],[R$ (Valores)]],K572+FluxoCaixa101315141921[[#This Row],[Valores Receitas / Despesas]])</f>
        <v>3305810.2700000014</v>
      </c>
      <c r="L573" s="20">
        <f>IF(FluxoCaixa101315141921[[#This Row],[Entrada / Saída]]="Saída",FluxoCaixa101315141921[[#This Row],[R$ (Valores)]]*-1,FluxoCaixa101315141921[[#This Row],[R$ (Valores)]])</f>
        <v>0</v>
      </c>
    </row>
    <row r="574" spans="2:12">
      <c r="B574" s="48"/>
      <c r="C574" s="48"/>
      <c r="D574" s="16"/>
      <c r="E574" s="48"/>
      <c r="F574" s="17"/>
      <c r="G574" s="17"/>
      <c r="H574" s="17"/>
      <c r="I574" s="21"/>
      <c r="J574" s="17" t="s">
        <v>525</v>
      </c>
      <c r="K574" s="20">
        <f>IF(FluxoCaixa101315141921[[#This Row],[Movimento ]]="Saldo Inicial",FluxoCaixa101315141921[[#This Row],[R$ (Valores)]],K573+FluxoCaixa101315141921[[#This Row],[Valores Receitas / Despesas]])</f>
        <v>3305810.2700000014</v>
      </c>
      <c r="L574" s="20">
        <f>IF(FluxoCaixa101315141921[[#This Row],[Entrada / Saída]]="Saída",FluxoCaixa101315141921[[#This Row],[R$ (Valores)]]*-1,FluxoCaixa101315141921[[#This Row],[R$ (Valores)]])</f>
        <v>0</v>
      </c>
    </row>
    <row r="575" spans="2:12">
      <c r="B575" s="48"/>
      <c r="C575" s="48"/>
      <c r="D575" s="16"/>
      <c r="E575" s="48"/>
      <c r="F575" s="17"/>
      <c r="G575" s="17"/>
      <c r="H575" s="17"/>
      <c r="I575" s="21"/>
      <c r="J575" s="17" t="s">
        <v>525</v>
      </c>
      <c r="K575" s="20">
        <f>IF(FluxoCaixa101315141921[[#This Row],[Movimento ]]="Saldo Inicial",FluxoCaixa101315141921[[#This Row],[R$ (Valores)]],K574+FluxoCaixa101315141921[[#This Row],[Valores Receitas / Despesas]])</f>
        <v>3305810.2700000014</v>
      </c>
      <c r="L575" s="20">
        <f>IF(FluxoCaixa101315141921[[#This Row],[Entrada / Saída]]="Saída",FluxoCaixa101315141921[[#This Row],[R$ (Valores)]]*-1,FluxoCaixa101315141921[[#This Row],[R$ (Valores)]])</f>
        <v>0</v>
      </c>
    </row>
    <row r="576" spans="2:12">
      <c r="B576" s="48"/>
      <c r="C576" s="48"/>
      <c r="D576" s="16"/>
      <c r="E576" s="48"/>
      <c r="F576" s="17"/>
      <c r="G576" s="17"/>
      <c r="H576" s="17"/>
      <c r="I576" s="21"/>
      <c r="J576" s="17" t="s">
        <v>525</v>
      </c>
      <c r="K576" s="20">
        <f>IF(FluxoCaixa101315141921[[#This Row],[Movimento ]]="Saldo Inicial",FluxoCaixa101315141921[[#This Row],[R$ (Valores)]],K575+FluxoCaixa101315141921[[#This Row],[Valores Receitas / Despesas]])</f>
        <v>3305810.2700000014</v>
      </c>
      <c r="L576" s="20">
        <f>IF(FluxoCaixa101315141921[[#This Row],[Entrada / Saída]]="Saída",FluxoCaixa101315141921[[#This Row],[R$ (Valores)]]*-1,FluxoCaixa101315141921[[#This Row],[R$ (Valores)]])</f>
        <v>0</v>
      </c>
    </row>
    <row r="577" spans="2:12">
      <c r="B577" s="48"/>
      <c r="C577" s="48"/>
      <c r="D577" s="16"/>
      <c r="E577" s="48"/>
      <c r="F577" s="17"/>
      <c r="G577" s="17"/>
      <c r="H577" s="17"/>
      <c r="I577" s="21"/>
      <c r="J577" s="17" t="s">
        <v>525</v>
      </c>
      <c r="K577" s="20">
        <f>IF(FluxoCaixa101315141921[[#This Row],[Movimento ]]="Saldo Inicial",FluxoCaixa101315141921[[#This Row],[R$ (Valores)]],K576+FluxoCaixa101315141921[[#This Row],[Valores Receitas / Despesas]])</f>
        <v>3305810.2700000014</v>
      </c>
      <c r="L577" s="20">
        <f>IF(FluxoCaixa101315141921[[#This Row],[Entrada / Saída]]="Saída",FluxoCaixa101315141921[[#This Row],[R$ (Valores)]]*-1,FluxoCaixa101315141921[[#This Row],[R$ (Valores)]])</f>
        <v>0</v>
      </c>
    </row>
    <row r="578" spans="2:12">
      <c r="B578" s="48"/>
      <c r="C578" s="48"/>
      <c r="D578" s="16"/>
      <c r="E578" s="48"/>
      <c r="F578" s="17"/>
      <c r="G578" s="17"/>
      <c r="H578" s="17"/>
      <c r="I578" s="21"/>
      <c r="J578" s="17" t="s">
        <v>525</v>
      </c>
      <c r="K578" s="20">
        <f>IF(FluxoCaixa101315141921[[#This Row],[Movimento ]]="Saldo Inicial",FluxoCaixa101315141921[[#This Row],[R$ (Valores)]],K577+FluxoCaixa101315141921[[#This Row],[Valores Receitas / Despesas]])</f>
        <v>3305810.2700000014</v>
      </c>
      <c r="L578" s="20">
        <f>IF(FluxoCaixa101315141921[[#This Row],[Entrada / Saída]]="Saída",FluxoCaixa101315141921[[#This Row],[R$ (Valores)]]*-1,FluxoCaixa101315141921[[#This Row],[R$ (Valores)]])</f>
        <v>0</v>
      </c>
    </row>
    <row r="579" spans="2:12">
      <c r="B579" s="48"/>
      <c r="C579" s="48"/>
      <c r="D579" s="16"/>
      <c r="E579" s="48"/>
      <c r="F579" s="17"/>
      <c r="G579" s="17"/>
      <c r="H579" s="17"/>
      <c r="I579" s="21"/>
      <c r="J579" s="17" t="s">
        <v>525</v>
      </c>
      <c r="K579" s="20">
        <f>IF(FluxoCaixa101315141921[[#This Row],[Movimento ]]="Saldo Inicial",FluxoCaixa101315141921[[#This Row],[R$ (Valores)]],K578+FluxoCaixa101315141921[[#This Row],[Valores Receitas / Despesas]])</f>
        <v>3305810.2700000014</v>
      </c>
      <c r="L579" s="20">
        <f>IF(FluxoCaixa101315141921[[#This Row],[Entrada / Saída]]="Saída",FluxoCaixa101315141921[[#This Row],[R$ (Valores)]]*-1,FluxoCaixa101315141921[[#This Row],[R$ (Valores)]])</f>
        <v>0</v>
      </c>
    </row>
    <row r="580" spans="2:12">
      <c r="B580" s="48"/>
      <c r="C580" s="48"/>
      <c r="D580" s="16"/>
      <c r="E580" s="48"/>
      <c r="F580" s="17"/>
      <c r="G580" s="17"/>
      <c r="H580" s="17"/>
      <c r="I580" s="21"/>
      <c r="J580" s="17" t="s">
        <v>525</v>
      </c>
      <c r="K580" s="20">
        <f>IF(FluxoCaixa101315141921[[#This Row],[Movimento ]]="Saldo Inicial",FluxoCaixa101315141921[[#This Row],[R$ (Valores)]],K579+FluxoCaixa101315141921[[#This Row],[Valores Receitas / Despesas]])</f>
        <v>3305810.2700000014</v>
      </c>
      <c r="L580" s="20">
        <f>IF(FluxoCaixa101315141921[[#This Row],[Entrada / Saída]]="Saída",FluxoCaixa101315141921[[#This Row],[R$ (Valores)]]*-1,FluxoCaixa101315141921[[#This Row],[R$ (Valores)]])</f>
        <v>0</v>
      </c>
    </row>
    <row r="581" spans="2:12">
      <c r="B581" s="48"/>
      <c r="C581" s="48"/>
      <c r="D581" s="16"/>
      <c r="E581" s="48"/>
      <c r="F581" s="17"/>
      <c r="G581" s="17"/>
      <c r="H581" s="17"/>
      <c r="I581" s="21"/>
      <c r="J581" s="17" t="s">
        <v>525</v>
      </c>
      <c r="K581" s="20">
        <f>IF(FluxoCaixa101315141921[[#This Row],[Movimento ]]="Saldo Inicial",FluxoCaixa101315141921[[#This Row],[R$ (Valores)]],K580+FluxoCaixa101315141921[[#This Row],[Valores Receitas / Despesas]])</f>
        <v>3305810.2700000014</v>
      </c>
      <c r="L581" s="20">
        <f>IF(FluxoCaixa101315141921[[#This Row],[Entrada / Saída]]="Saída",FluxoCaixa101315141921[[#This Row],[R$ (Valores)]]*-1,FluxoCaixa101315141921[[#This Row],[R$ (Valores)]])</f>
        <v>0</v>
      </c>
    </row>
    <row r="582" spans="2:12">
      <c r="B582" s="48"/>
      <c r="C582" s="48"/>
      <c r="D582" s="16"/>
      <c r="E582" s="48"/>
      <c r="F582" s="17"/>
      <c r="G582" s="17"/>
      <c r="H582" s="17"/>
      <c r="I582" s="21"/>
      <c r="J582" s="17" t="s">
        <v>525</v>
      </c>
      <c r="K582" s="20">
        <f>IF(FluxoCaixa101315141921[[#This Row],[Movimento ]]="Saldo Inicial",FluxoCaixa101315141921[[#This Row],[R$ (Valores)]],K581+FluxoCaixa101315141921[[#This Row],[Valores Receitas / Despesas]])</f>
        <v>3305810.2700000014</v>
      </c>
      <c r="L582" s="20">
        <f>IF(FluxoCaixa101315141921[[#This Row],[Entrada / Saída]]="Saída",FluxoCaixa101315141921[[#This Row],[R$ (Valores)]]*-1,FluxoCaixa101315141921[[#This Row],[R$ (Valores)]])</f>
        <v>0</v>
      </c>
    </row>
    <row r="583" spans="2:12">
      <c r="B583" s="48"/>
      <c r="C583" s="48"/>
      <c r="D583" s="16"/>
      <c r="E583" s="48"/>
      <c r="F583" s="17"/>
      <c r="G583" s="17"/>
      <c r="H583" s="17"/>
      <c r="I583" s="21"/>
      <c r="J583" s="17" t="s">
        <v>525</v>
      </c>
      <c r="K583" s="20">
        <f>IF(FluxoCaixa101315141921[[#This Row],[Movimento ]]="Saldo Inicial",FluxoCaixa101315141921[[#This Row],[R$ (Valores)]],K582+FluxoCaixa101315141921[[#This Row],[Valores Receitas / Despesas]])</f>
        <v>3305810.2700000014</v>
      </c>
      <c r="L583" s="20">
        <f>IF(FluxoCaixa101315141921[[#This Row],[Entrada / Saída]]="Saída",FluxoCaixa101315141921[[#This Row],[R$ (Valores)]]*-1,FluxoCaixa101315141921[[#This Row],[R$ (Valores)]])</f>
        <v>0</v>
      </c>
    </row>
    <row r="584" spans="2:12">
      <c r="B584" s="48"/>
      <c r="C584" s="48"/>
      <c r="D584" s="16"/>
      <c r="E584" s="48"/>
      <c r="F584" s="17"/>
      <c r="G584" s="17"/>
      <c r="H584" s="17"/>
      <c r="I584" s="21"/>
      <c r="J584" s="17" t="s">
        <v>525</v>
      </c>
      <c r="K584" s="20">
        <f>IF(FluxoCaixa101315141921[[#This Row],[Movimento ]]="Saldo Inicial",FluxoCaixa101315141921[[#This Row],[R$ (Valores)]],K583+FluxoCaixa101315141921[[#This Row],[Valores Receitas / Despesas]])</f>
        <v>3305810.2700000014</v>
      </c>
      <c r="L584" s="20">
        <f>IF(FluxoCaixa101315141921[[#This Row],[Entrada / Saída]]="Saída",FluxoCaixa101315141921[[#This Row],[R$ (Valores)]]*-1,FluxoCaixa101315141921[[#This Row],[R$ (Valores)]])</f>
        <v>0</v>
      </c>
    </row>
    <row r="585" spans="2:12">
      <c r="B585" s="48"/>
      <c r="C585" s="48"/>
      <c r="D585" s="16"/>
      <c r="E585" s="48"/>
      <c r="F585" s="17"/>
      <c r="G585" s="17"/>
      <c r="H585" s="17"/>
      <c r="I585" s="21"/>
      <c r="J585" s="17" t="s">
        <v>525</v>
      </c>
      <c r="K585" s="20">
        <f>IF(FluxoCaixa101315141921[[#This Row],[Movimento ]]="Saldo Inicial",FluxoCaixa101315141921[[#This Row],[R$ (Valores)]],K584+FluxoCaixa101315141921[[#This Row],[Valores Receitas / Despesas]])</f>
        <v>3305810.2700000014</v>
      </c>
      <c r="L585" s="20">
        <f>IF(FluxoCaixa101315141921[[#This Row],[Entrada / Saída]]="Saída",FluxoCaixa101315141921[[#This Row],[R$ (Valores)]]*-1,FluxoCaixa101315141921[[#This Row],[R$ (Valores)]])</f>
        <v>0</v>
      </c>
    </row>
    <row r="586" spans="2:12">
      <c r="B586" s="48"/>
      <c r="C586" s="48"/>
      <c r="D586" s="16"/>
      <c r="E586" s="48"/>
      <c r="F586" s="17"/>
      <c r="G586" s="17"/>
      <c r="H586" s="17"/>
      <c r="I586" s="21"/>
      <c r="J586" s="17" t="s">
        <v>525</v>
      </c>
      <c r="K586" s="20">
        <f>IF(FluxoCaixa101315141921[[#This Row],[Movimento ]]="Saldo Inicial",FluxoCaixa101315141921[[#This Row],[R$ (Valores)]],K585+FluxoCaixa101315141921[[#This Row],[Valores Receitas / Despesas]])</f>
        <v>3305810.2700000014</v>
      </c>
      <c r="L586" s="20">
        <f>IF(FluxoCaixa101315141921[[#This Row],[Entrada / Saída]]="Saída",FluxoCaixa101315141921[[#This Row],[R$ (Valores)]]*-1,FluxoCaixa101315141921[[#This Row],[R$ (Valores)]])</f>
        <v>0</v>
      </c>
    </row>
    <row r="587" spans="2:12">
      <c r="B587" s="48"/>
      <c r="C587" s="48"/>
      <c r="D587" s="16"/>
      <c r="E587" s="48"/>
      <c r="F587" s="17"/>
      <c r="G587" s="17"/>
      <c r="H587" s="17"/>
      <c r="I587" s="21"/>
      <c r="J587" s="17" t="s">
        <v>525</v>
      </c>
      <c r="K587" s="20">
        <f>IF(FluxoCaixa101315141921[[#This Row],[Movimento ]]="Saldo Inicial",FluxoCaixa101315141921[[#This Row],[R$ (Valores)]],K586+FluxoCaixa101315141921[[#This Row],[Valores Receitas / Despesas]])</f>
        <v>3305810.2700000014</v>
      </c>
      <c r="L587" s="20">
        <f>IF(FluxoCaixa101315141921[[#This Row],[Entrada / Saída]]="Saída",FluxoCaixa101315141921[[#This Row],[R$ (Valores)]]*-1,FluxoCaixa101315141921[[#This Row],[R$ (Valores)]])</f>
        <v>0</v>
      </c>
    </row>
    <row r="588" spans="2:12">
      <c r="B588" s="48"/>
      <c r="C588" s="48"/>
      <c r="D588" s="16"/>
      <c r="E588" s="48"/>
      <c r="F588" s="17"/>
      <c r="G588" s="17"/>
      <c r="H588" s="17"/>
      <c r="I588" s="21"/>
      <c r="J588" s="17" t="s">
        <v>525</v>
      </c>
      <c r="K588" s="20">
        <f>IF(FluxoCaixa101315141921[[#This Row],[Movimento ]]="Saldo Inicial",FluxoCaixa101315141921[[#This Row],[R$ (Valores)]],K587+FluxoCaixa101315141921[[#This Row],[Valores Receitas / Despesas]])</f>
        <v>3305810.2700000014</v>
      </c>
      <c r="L588" s="20">
        <f>IF(FluxoCaixa101315141921[[#This Row],[Entrada / Saída]]="Saída",FluxoCaixa101315141921[[#This Row],[R$ (Valores)]]*-1,FluxoCaixa101315141921[[#This Row],[R$ (Valores)]])</f>
        <v>0</v>
      </c>
    </row>
    <row r="589" spans="2:12">
      <c r="B589" s="48"/>
      <c r="C589" s="48"/>
      <c r="D589" s="16"/>
      <c r="E589" s="48"/>
      <c r="F589" s="17"/>
      <c r="G589" s="17"/>
      <c r="H589" s="17"/>
      <c r="I589" s="21"/>
      <c r="J589" s="17" t="s">
        <v>525</v>
      </c>
      <c r="K589" s="20">
        <f>IF(FluxoCaixa101315141921[[#This Row],[Movimento ]]="Saldo Inicial",FluxoCaixa101315141921[[#This Row],[R$ (Valores)]],K588+FluxoCaixa101315141921[[#This Row],[Valores Receitas / Despesas]])</f>
        <v>3305810.2700000014</v>
      </c>
      <c r="L589" s="20">
        <f>IF(FluxoCaixa101315141921[[#This Row],[Entrada / Saída]]="Saída",FluxoCaixa101315141921[[#This Row],[R$ (Valores)]]*-1,FluxoCaixa101315141921[[#This Row],[R$ (Valores)]])</f>
        <v>0</v>
      </c>
    </row>
    <row r="590" spans="2:12">
      <c r="B590" s="48"/>
      <c r="C590" s="48"/>
      <c r="D590" s="16"/>
      <c r="E590" s="48"/>
      <c r="F590" s="17"/>
      <c r="G590" s="17"/>
      <c r="H590" s="17"/>
      <c r="I590" s="21"/>
      <c r="J590" s="17" t="s">
        <v>525</v>
      </c>
      <c r="K590" s="20">
        <f>IF(FluxoCaixa101315141921[[#This Row],[Movimento ]]="Saldo Inicial",FluxoCaixa101315141921[[#This Row],[R$ (Valores)]],K589+FluxoCaixa101315141921[[#This Row],[Valores Receitas / Despesas]])</f>
        <v>3305810.2700000014</v>
      </c>
      <c r="L590" s="20">
        <f>IF(FluxoCaixa101315141921[[#This Row],[Entrada / Saída]]="Saída",FluxoCaixa101315141921[[#This Row],[R$ (Valores)]]*-1,FluxoCaixa101315141921[[#This Row],[R$ (Valores)]])</f>
        <v>0</v>
      </c>
    </row>
    <row r="591" spans="2:12">
      <c r="B591" s="48"/>
      <c r="C591" s="48"/>
      <c r="D591" s="16"/>
      <c r="E591" s="48"/>
      <c r="F591" s="17"/>
      <c r="G591" s="17"/>
      <c r="H591" s="17"/>
      <c r="I591" s="21"/>
      <c r="J591" s="17" t="s">
        <v>525</v>
      </c>
      <c r="K591" s="20">
        <f>IF(FluxoCaixa101315141921[[#This Row],[Movimento ]]="Saldo Inicial",FluxoCaixa101315141921[[#This Row],[R$ (Valores)]],K590+FluxoCaixa101315141921[[#This Row],[Valores Receitas / Despesas]])</f>
        <v>3305810.2700000014</v>
      </c>
      <c r="L591" s="20">
        <f>IF(FluxoCaixa101315141921[[#This Row],[Entrada / Saída]]="Saída",FluxoCaixa101315141921[[#This Row],[R$ (Valores)]]*-1,FluxoCaixa101315141921[[#This Row],[R$ (Valores)]])</f>
        <v>0</v>
      </c>
    </row>
    <row r="592" spans="2:12">
      <c r="B592" s="48"/>
      <c r="C592" s="48"/>
      <c r="D592" s="16"/>
      <c r="E592" s="48"/>
      <c r="F592" s="17"/>
      <c r="G592" s="17"/>
      <c r="H592" s="17"/>
      <c r="I592" s="21"/>
      <c r="J592" s="17" t="s">
        <v>525</v>
      </c>
      <c r="K592" s="20">
        <f>IF(FluxoCaixa101315141921[[#This Row],[Movimento ]]="Saldo Inicial",FluxoCaixa101315141921[[#This Row],[R$ (Valores)]],K591+FluxoCaixa101315141921[[#This Row],[Valores Receitas / Despesas]])</f>
        <v>3305810.2700000014</v>
      </c>
      <c r="L592" s="20">
        <f>IF(FluxoCaixa101315141921[[#This Row],[Entrada / Saída]]="Saída",FluxoCaixa101315141921[[#This Row],[R$ (Valores)]]*-1,FluxoCaixa101315141921[[#This Row],[R$ (Valores)]])</f>
        <v>0</v>
      </c>
    </row>
    <row r="593" spans="2:12">
      <c r="B593" s="48"/>
      <c r="C593" s="48"/>
      <c r="D593" s="16"/>
      <c r="E593" s="48"/>
      <c r="F593" s="17"/>
      <c r="G593" s="17"/>
      <c r="H593" s="17"/>
      <c r="I593" s="21"/>
      <c r="J593" s="17" t="s">
        <v>525</v>
      </c>
      <c r="K593" s="20">
        <f>IF(FluxoCaixa101315141921[[#This Row],[Movimento ]]="Saldo Inicial",FluxoCaixa101315141921[[#This Row],[R$ (Valores)]],K592+FluxoCaixa101315141921[[#This Row],[Valores Receitas / Despesas]])</f>
        <v>3305810.2700000014</v>
      </c>
      <c r="L593" s="20">
        <f>IF(FluxoCaixa101315141921[[#This Row],[Entrada / Saída]]="Saída",FluxoCaixa101315141921[[#This Row],[R$ (Valores)]]*-1,FluxoCaixa101315141921[[#This Row],[R$ (Valores)]])</f>
        <v>0</v>
      </c>
    </row>
    <row r="594" spans="2:12">
      <c r="B594" s="48"/>
      <c r="C594" s="48"/>
      <c r="D594" s="16"/>
      <c r="E594" s="48"/>
      <c r="F594" s="17"/>
      <c r="G594" s="17"/>
      <c r="H594" s="17"/>
      <c r="I594" s="21"/>
      <c r="J594" s="17" t="s">
        <v>525</v>
      </c>
      <c r="K594" s="20">
        <f>IF(FluxoCaixa101315141921[[#This Row],[Movimento ]]="Saldo Inicial",FluxoCaixa101315141921[[#This Row],[R$ (Valores)]],K593+FluxoCaixa101315141921[[#This Row],[Valores Receitas / Despesas]])</f>
        <v>3305810.2700000014</v>
      </c>
      <c r="L594" s="20">
        <f>IF(FluxoCaixa101315141921[[#This Row],[Entrada / Saída]]="Saída",FluxoCaixa101315141921[[#This Row],[R$ (Valores)]]*-1,FluxoCaixa101315141921[[#This Row],[R$ (Valores)]])</f>
        <v>0</v>
      </c>
    </row>
    <row r="595" spans="2:12">
      <c r="B595" s="48"/>
      <c r="C595" s="48"/>
      <c r="D595" s="16"/>
      <c r="E595" s="48"/>
      <c r="F595" s="17"/>
      <c r="G595" s="17"/>
      <c r="H595" s="17"/>
      <c r="I595" s="21"/>
      <c r="J595" s="17" t="s">
        <v>525</v>
      </c>
      <c r="K595" s="20">
        <f>IF(FluxoCaixa101315141921[[#This Row],[Movimento ]]="Saldo Inicial",FluxoCaixa101315141921[[#This Row],[R$ (Valores)]],K594+FluxoCaixa101315141921[[#This Row],[Valores Receitas / Despesas]])</f>
        <v>3305810.2700000014</v>
      </c>
      <c r="L595" s="20">
        <f>IF(FluxoCaixa101315141921[[#This Row],[Entrada / Saída]]="Saída",FluxoCaixa101315141921[[#This Row],[R$ (Valores)]]*-1,FluxoCaixa101315141921[[#This Row],[R$ (Valores)]])</f>
        <v>0</v>
      </c>
    </row>
    <row r="596" spans="2:12">
      <c r="B596" s="48"/>
      <c r="C596" s="48"/>
      <c r="D596" s="16"/>
      <c r="E596" s="48"/>
      <c r="F596" s="17"/>
      <c r="G596" s="17"/>
      <c r="H596" s="17"/>
      <c r="I596" s="21"/>
      <c r="J596" s="17" t="s">
        <v>525</v>
      </c>
      <c r="K596" s="20">
        <f>IF(FluxoCaixa101315141921[[#This Row],[Movimento ]]="Saldo Inicial",FluxoCaixa101315141921[[#This Row],[R$ (Valores)]],K595+FluxoCaixa101315141921[[#This Row],[Valores Receitas / Despesas]])</f>
        <v>3305810.2700000014</v>
      </c>
      <c r="L596" s="20">
        <f>IF(FluxoCaixa101315141921[[#This Row],[Entrada / Saída]]="Saída",FluxoCaixa101315141921[[#This Row],[R$ (Valores)]]*-1,FluxoCaixa101315141921[[#This Row],[R$ (Valores)]])</f>
        <v>0</v>
      </c>
    </row>
    <row r="597" spans="2:12">
      <c r="B597" s="48"/>
      <c r="C597" s="48"/>
      <c r="D597" s="16"/>
      <c r="E597" s="48"/>
      <c r="F597" s="17"/>
      <c r="G597" s="17"/>
      <c r="H597" s="17"/>
      <c r="I597" s="21"/>
      <c r="J597" s="17" t="s">
        <v>525</v>
      </c>
      <c r="K597" s="20">
        <f>IF(FluxoCaixa101315141921[[#This Row],[Movimento ]]="Saldo Inicial",FluxoCaixa101315141921[[#This Row],[R$ (Valores)]],K596+FluxoCaixa101315141921[[#This Row],[Valores Receitas / Despesas]])</f>
        <v>3305810.2700000014</v>
      </c>
      <c r="L597" s="20">
        <f>IF(FluxoCaixa101315141921[[#This Row],[Entrada / Saída]]="Saída",FluxoCaixa101315141921[[#This Row],[R$ (Valores)]]*-1,FluxoCaixa101315141921[[#This Row],[R$ (Valores)]])</f>
        <v>0</v>
      </c>
    </row>
    <row r="598" spans="2:12">
      <c r="B598" s="48"/>
      <c r="C598" s="48"/>
      <c r="D598" s="56"/>
      <c r="E598" s="52"/>
      <c r="F598" s="17"/>
      <c r="G598" s="17"/>
      <c r="H598" s="17"/>
      <c r="I598" s="21"/>
      <c r="J598" s="17" t="s">
        <v>525</v>
      </c>
      <c r="K598" s="20">
        <f>IF(FluxoCaixa101315141921[[#This Row],[Movimento ]]="Saldo Inicial",FluxoCaixa101315141921[[#This Row],[R$ (Valores)]],K597+FluxoCaixa101315141921[[#This Row],[Valores Receitas / Despesas]])</f>
        <v>3305810.2700000014</v>
      </c>
      <c r="L598" s="20">
        <f>IF(FluxoCaixa101315141921[[#This Row],[Entrada / Saída]]="Saída",FluxoCaixa101315141921[[#This Row],[R$ (Valores)]]*-1,FluxoCaixa101315141921[[#This Row],[R$ (Valores)]])</f>
        <v>0</v>
      </c>
    </row>
    <row r="599" spans="2:12">
      <c r="B599" s="48"/>
      <c r="C599" s="48"/>
      <c r="D599" s="56"/>
      <c r="E599" s="52"/>
      <c r="F599" s="17"/>
      <c r="G599" s="17"/>
      <c r="H599" s="17"/>
      <c r="I599" s="21"/>
      <c r="J599" s="17" t="s">
        <v>525</v>
      </c>
      <c r="K599" s="20">
        <f>IF(FluxoCaixa101315141921[[#This Row],[Movimento ]]="Saldo Inicial",FluxoCaixa101315141921[[#This Row],[R$ (Valores)]],K598+FluxoCaixa101315141921[[#This Row],[Valores Receitas / Despesas]])</f>
        <v>3305810.2700000014</v>
      </c>
      <c r="L599" s="20">
        <f>IF(FluxoCaixa101315141921[[#This Row],[Entrada / Saída]]="Saída",FluxoCaixa101315141921[[#This Row],[R$ (Valores)]]*-1,FluxoCaixa101315141921[[#This Row],[R$ (Valores)]])</f>
        <v>0</v>
      </c>
    </row>
    <row r="600" spans="2:12">
      <c r="B600" s="48"/>
      <c r="C600" s="48"/>
      <c r="D600" s="56"/>
      <c r="E600" s="52"/>
      <c r="F600" s="17"/>
      <c r="G600" s="17"/>
      <c r="H600" s="17"/>
      <c r="I600" s="21"/>
      <c r="J600" s="17" t="s">
        <v>525</v>
      </c>
      <c r="K600" s="20">
        <f>IF(FluxoCaixa101315141921[[#This Row],[Movimento ]]="Saldo Inicial",FluxoCaixa101315141921[[#This Row],[R$ (Valores)]],K599+FluxoCaixa101315141921[[#This Row],[Valores Receitas / Despesas]])</f>
        <v>3305810.2700000014</v>
      </c>
      <c r="L600" s="20">
        <f>IF(FluxoCaixa101315141921[[#This Row],[Entrada / Saída]]="Saída",FluxoCaixa101315141921[[#This Row],[R$ (Valores)]]*-1,FluxoCaixa101315141921[[#This Row],[R$ (Valores)]])</f>
        <v>0</v>
      </c>
    </row>
    <row r="601" spans="2:12">
      <c r="B601" s="48"/>
      <c r="C601" s="48"/>
      <c r="D601" s="56"/>
      <c r="E601" s="52"/>
      <c r="F601" s="17"/>
      <c r="G601" s="17"/>
      <c r="H601" s="17"/>
      <c r="I601" s="21"/>
      <c r="J601" s="17" t="s">
        <v>525</v>
      </c>
      <c r="K601" s="20">
        <f>IF(FluxoCaixa101315141921[[#This Row],[Movimento ]]="Saldo Inicial",FluxoCaixa101315141921[[#This Row],[R$ (Valores)]],K600+FluxoCaixa101315141921[[#This Row],[Valores Receitas / Despesas]])</f>
        <v>3305810.2700000014</v>
      </c>
      <c r="L601" s="20">
        <f>IF(FluxoCaixa101315141921[[#This Row],[Entrada / Saída]]="Saída",FluxoCaixa101315141921[[#This Row],[R$ (Valores)]]*-1,FluxoCaixa101315141921[[#This Row],[R$ (Valores)]])</f>
        <v>0</v>
      </c>
    </row>
    <row r="602" spans="2:12">
      <c r="B602" s="48"/>
      <c r="C602" s="48"/>
      <c r="D602" s="56"/>
      <c r="E602" s="52"/>
      <c r="F602" s="17"/>
      <c r="G602" s="17"/>
      <c r="H602" s="17"/>
      <c r="I602" s="21"/>
      <c r="J602" s="17" t="s">
        <v>525</v>
      </c>
      <c r="K602" s="20">
        <f>IF(FluxoCaixa101315141921[[#This Row],[Movimento ]]="Saldo Inicial",FluxoCaixa101315141921[[#This Row],[R$ (Valores)]],K601+FluxoCaixa101315141921[[#This Row],[Valores Receitas / Despesas]])</f>
        <v>3305810.2700000014</v>
      </c>
      <c r="L602" s="20">
        <f>IF(FluxoCaixa101315141921[[#This Row],[Entrada / Saída]]="Saída",FluxoCaixa101315141921[[#This Row],[R$ (Valores)]]*-1,FluxoCaixa101315141921[[#This Row],[R$ (Valores)]])</f>
        <v>0</v>
      </c>
    </row>
    <row r="603" spans="2:12">
      <c r="B603" s="48"/>
      <c r="C603" s="48"/>
      <c r="D603" s="56"/>
      <c r="E603" s="52"/>
      <c r="F603" s="17"/>
      <c r="G603" s="17"/>
      <c r="H603" s="17"/>
      <c r="I603" s="21"/>
      <c r="J603" s="17" t="s">
        <v>525</v>
      </c>
      <c r="K603" s="20">
        <f>IF(FluxoCaixa101315141921[[#This Row],[Movimento ]]="Saldo Inicial",FluxoCaixa101315141921[[#This Row],[R$ (Valores)]],K602+FluxoCaixa101315141921[[#This Row],[Valores Receitas / Despesas]])</f>
        <v>3305810.2700000014</v>
      </c>
      <c r="L603" s="20">
        <f>IF(FluxoCaixa101315141921[[#This Row],[Entrada / Saída]]="Saída",FluxoCaixa101315141921[[#This Row],[R$ (Valores)]]*-1,FluxoCaixa101315141921[[#This Row],[R$ (Valores)]])</f>
        <v>0</v>
      </c>
    </row>
    <row r="604" spans="2:12">
      <c r="B604" s="48"/>
      <c r="C604" s="48"/>
      <c r="D604" s="56"/>
      <c r="E604" s="52"/>
      <c r="F604" s="17"/>
      <c r="G604" s="17"/>
      <c r="H604" s="17"/>
      <c r="I604" s="21"/>
      <c r="J604" s="17" t="s">
        <v>525</v>
      </c>
      <c r="K604" s="20">
        <f>IF(FluxoCaixa101315141921[[#This Row],[Movimento ]]="Saldo Inicial",FluxoCaixa101315141921[[#This Row],[R$ (Valores)]],K603+FluxoCaixa101315141921[[#This Row],[Valores Receitas / Despesas]])</f>
        <v>3305810.2700000014</v>
      </c>
      <c r="L604" s="20">
        <f>IF(FluxoCaixa101315141921[[#This Row],[Entrada / Saída]]="Saída",FluxoCaixa101315141921[[#This Row],[R$ (Valores)]]*-1,FluxoCaixa101315141921[[#This Row],[R$ (Valores)]])</f>
        <v>0</v>
      </c>
    </row>
    <row r="605" spans="2:12">
      <c r="B605" s="48"/>
      <c r="C605" s="48"/>
      <c r="D605" s="56"/>
      <c r="E605" s="52"/>
      <c r="F605" s="17"/>
      <c r="G605" s="17"/>
      <c r="H605" s="17"/>
      <c r="I605" s="21"/>
      <c r="J605" s="17" t="s">
        <v>525</v>
      </c>
      <c r="K605" s="20">
        <f>IF(FluxoCaixa101315141921[[#This Row],[Movimento ]]="Saldo Inicial",FluxoCaixa101315141921[[#This Row],[R$ (Valores)]],K604+FluxoCaixa101315141921[[#This Row],[Valores Receitas / Despesas]])</f>
        <v>3305810.2700000014</v>
      </c>
      <c r="L605" s="20">
        <f>IF(FluxoCaixa101315141921[[#This Row],[Entrada / Saída]]="Saída",FluxoCaixa101315141921[[#This Row],[R$ (Valores)]]*-1,FluxoCaixa101315141921[[#This Row],[R$ (Valores)]])</f>
        <v>0</v>
      </c>
    </row>
    <row r="606" spans="2:12">
      <c r="B606" s="48"/>
      <c r="C606" s="48"/>
      <c r="D606" s="56"/>
      <c r="E606" s="52"/>
      <c r="F606" s="17"/>
      <c r="G606" s="17"/>
      <c r="H606" s="17"/>
      <c r="I606" s="21"/>
      <c r="J606" s="17" t="s">
        <v>525</v>
      </c>
      <c r="K606" s="20">
        <f>IF(FluxoCaixa101315141921[[#This Row],[Movimento ]]="Saldo Inicial",FluxoCaixa101315141921[[#This Row],[R$ (Valores)]],K605+FluxoCaixa101315141921[[#This Row],[Valores Receitas / Despesas]])</f>
        <v>3305810.2700000014</v>
      </c>
      <c r="L606" s="20">
        <f>IF(FluxoCaixa101315141921[[#This Row],[Entrada / Saída]]="Saída",FluxoCaixa101315141921[[#This Row],[R$ (Valores)]]*-1,FluxoCaixa101315141921[[#This Row],[R$ (Valores)]])</f>
        <v>0</v>
      </c>
    </row>
    <row r="607" spans="2:12">
      <c r="B607" s="48"/>
      <c r="C607" s="48"/>
      <c r="D607" s="56"/>
      <c r="E607" s="52"/>
      <c r="F607" s="17"/>
      <c r="G607" s="17"/>
      <c r="H607" s="17"/>
      <c r="I607" s="21"/>
      <c r="J607" s="17" t="s">
        <v>525</v>
      </c>
      <c r="K607" s="20">
        <f>IF(FluxoCaixa101315141921[[#This Row],[Movimento ]]="Saldo Inicial",FluxoCaixa101315141921[[#This Row],[R$ (Valores)]],K606+FluxoCaixa101315141921[[#This Row],[Valores Receitas / Despesas]])</f>
        <v>3305810.2700000014</v>
      </c>
      <c r="L607" s="20">
        <f>IF(FluxoCaixa101315141921[[#This Row],[Entrada / Saída]]="Saída",FluxoCaixa101315141921[[#This Row],[R$ (Valores)]]*-1,FluxoCaixa101315141921[[#This Row],[R$ (Valores)]])</f>
        <v>0</v>
      </c>
    </row>
    <row r="608" spans="2:12">
      <c r="B608" s="48"/>
      <c r="C608" s="48"/>
      <c r="D608" s="56"/>
      <c r="E608" s="52"/>
      <c r="F608" s="17"/>
      <c r="G608" s="17"/>
      <c r="H608" s="17"/>
      <c r="I608" s="21"/>
      <c r="J608" s="17" t="s">
        <v>525</v>
      </c>
      <c r="K608" s="20">
        <f>IF(FluxoCaixa101315141921[[#This Row],[Movimento ]]="Saldo Inicial",FluxoCaixa101315141921[[#This Row],[R$ (Valores)]],K607+FluxoCaixa101315141921[[#This Row],[Valores Receitas / Despesas]])</f>
        <v>3305810.2700000014</v>
      </c>
      <c r="L608" s="20">
        <f>IF(FluxoCaixa101315141921[[#This Row],[Entrada / Saída]]="Saída",FluxoCaixa101315141921[[#This Row],[R$ (Valores)]]*-1,FluxoCaixa101315141921[[#This Row],[R$ (Valores)]])</f>
        <v>0</v>
      </c>
    </row>
    <row r="609" spans="2:12">
      <c r="B609" s="48"/>
      <c r="C609" s="48"/>
      <c r="D609" s="56"/>
      <c r="E609" s="52"/>
      <c r="F609" s="17"/>
      <c r="G609" s="17"/>
      <c r="H609" s="17"/>
      <c r="I609" s="21"/>
      <c r="J609" s="17" t="s">
        <v>525</v>
      </c>
      <c r="K609" s="20">
        <f>IF(FluxoCaixa101315141921[[#This Row],[Movimento ]]="Saldo Inicial",FluxoCaixa101315141921[[#This Row],[R$ (Valores)]],K608+FluxoCaixa101315141921[[#This Row],[Valores Receitas / Despesas]])</f>
        <v>3305810.2700000014</v>
      </c>
      <c r="L609" s="20">
        <f>IF(FluxoCaixa101315141921[[#This Row],[Entrada / Saída]]="Saída",FluxoCaixa101315141921[[#This Row],[R$ (Valores)]]*-1,FluxoCaixa101315141921[[#This Row],[R$ (Valores)]])</f>
        <v>0</v>
      </c>
    </row>
    <row r="610" spans="2:12">
      <c r="B610" s="48"/>
      <c r="C610" s="48"/>
      <c r="D610" s="56"/>
      <c r="E610" s="52"/>
      <c r="F610" s="17"/>
      <c r="G610" s="17"/>
      <c r="H610" s="17"/>
      <c r="I610" s="21"/>
      <c r="J610" s="17" t="s">
        <v>525</v>
      </c>
      <c r="K610" s="20">
        <f>IF(FluxoCaixa101315141921[[#This Row],[Movimento ]]="Saldo Inicial",FluxoCaixa101315141921[[#This Row],[R$ (Valores)]],K609+FluxoCaixa101315141921[[#This Row],[Valores Receitas / Despesas]])</f>
        <v>3305810.2700000014</v>
      </c>
      <c r="L610" s="20">
        <f>IF(FluxoCaixa101315141921[[#This Row],[Entrada / Saída]]="Saída",FluxoCaixa101315141921[[#This Row],[R$ (Valores)]]*-1,FluxoCaixa101315141921[[#This Row],[R$ (Valores)]])</f>
        <v>0</v>
      </c>
    </row>
    <row r="611" spans="2:12">
      <c r="B611" s="48"/>
      <c r="C611" s="48"/>
      <c r="D611" s="56"/>
      <c r="E611" s="52"/>
      <c r="F611" s="17"/>
      <c r="G611" s="17"/>
      <c r="H611" s="17"/>
      <c r="I611" s="21"/>
      <c r="J611" s="17" t="s">
        <v>525</v>
      </c>
      <c r="K611" s="20">
        <f>IF(FluxoCaixa101315141921[[#This Row],[Movimento ]]="Saldo Inicial",FluxoCaixa101315141921[[#This Row],[R$ (Valores)]],K610+FluxoCaixa101315141921[[#This Row],[Valores Receitas / Despesas]])</f>
        <v>3305810.2700000014</v>
      </c>
      <c r="L611" s="20">
        <f>IF(FluxoCaixa101315141921[[#This Row],[Entrada / Saída]]="Saída",FluxoCaixa101315141921[[#This Row],[R$ (Valores)]]*-1,FluxoCaixa101315141921[[#This Row],[R$ (Valores)]])</f>
        <v>0</v>
      </c>
    </row>
    <row r="612" spans="2:12">
      <c r="B612" s="48"/>
      <c r="C612" s="48"/>
      <c r="D612" s="56"/>
      <c r="E612" s="52"/>
      <c r="F612" s="17"/>
      <c r="G612" s="17"/>
      <c r="H612" s="17"/>
      <c r="I612" s="21"/>
      <c r="J612" s="17" t="s">
        <v>525</v>
      </c>
      <c r="K612" s="20">
        <f>IF(FluxoCaixa101315141921[[#This Row],[Movimento ]]="Saldo Inicial",FluxoCaixa101315141921[[#This Row],[R$ (Valores)]],K611+FluxoCaixa101315141921[[#This Row],[Valores Receitas / Despesas]])</f>
        <v>3305810.2700000014</v>
      </c>
      <c r="L612" s="20">
        <f>IF(FluxoCaixa101315141921[[#This Row],[Entrada / Saída]]="Saída",FluxoCaixa101315141921[[#This Row],[R$ (Valores)]]*-1,FluxoCaixa101315141921[[#This Row],[R$ (Valores)]])</f>
        <v>0</v>
      </c>
    </row>
    <row r="613" spans="2:12">
      <c r="B613" s="48"/>
      <c r="C613" s="48"/>
      <c r="D613" s="56"/>
      <c r="E613" s="52"/>
      <c r="F613" s="17"/>
      <c r="G613" s="17"/>
      <c r="H613" s="17"/>
      <c r="I613" s="21"/>
      <c r="J613" s="17" t="s">
        <v>525</v>
      </c>
      <c r="K613" s="20">
        <f>IF(FluxoCaixa101315141921[[#This Row],[Movimento ]]="Saldo Inicial",FluxoCaixa101315141921[[#This Row],[R$ (Valores)]],K612+FluxoCaixa101315141921[[#This Row],[Valores Receitas / Despesas]])</f>
        <v>3305810.2700000014</v>
      </c>
      <c r="L613" s="20">
        <f>IF(FluxoCaixa101315141921[[#This Row],[Entrada / Saída]]="Saída",FluxoCaixa101315141921[[#This Row],[R$ (Valores)]]*-1,FluxoCaixa101315141921[[#This Row],[R$ (Valores)]])</f>
        <v>0</v>
      </c>
    </row>
    <row r="614" spans="2:12">
      <c r="B614" s="48"/>
      <c r="C614" s="48"/>
      <c r="D614" s="56"/>
      <c r="E614" s="52"/>
      <c r="F614" s="17"/>
      <c r="G614" s="17"/>
      <c r="H614" s="17"/>
      <c r="I614" s="21"/>
      <c r="J614" s="17" t="s">
        <v>525</v>
      </c>
      <c r="K614" s="20">
        <f>IF(FluxoCaixa101315141921[[#This Row],[Movimento ]]="Saldo Inicial",FluxoCaixa101315141921[[#This Row],[R$ (Valores)]],K613+FluxoCaixa101315141921[[#This Row],[Valores Receitas / Despesas]])</f>
        <v>3305810.2700000014</v>
      </c>
      <c r="L614" s="20">
        <f>IF(FluxoCaixa101315141921[[#This Row],[Entrada / Saída]]="Saída",FluxoCaixa101315141921[[#This Row],[R$ (Valores)]]*-1,FluxoCaixa101315141921[[#This Row],[R$ (Valores)]])</f>
        <v>0</v>
      </c>
    </row>
    <row r="615" spans="2:12">
      <c r="B615" s="48"/>
      <c r="C615" s="48"/>
      <c r="D615" s="56"/>
      <c r="E615" s="52"/>
      <c r="F615" s="17"/>
      <c r="G615" s="17"/>
      <c r="H615" s="17"/>
      <c r="I615" s="21"/>
      <c r="J615" s="17" t="s">
        <v>525</v>
      </c>
      <c r="K615" s="20">
        <f>IF(FluxoCaixa101315141921[[#This Row],[Movimento ]]="Saldo Inicial",FluxoCaixa101315141921[[#This Row],[R$ (Valores)]],K614+FluxoCaixa101315141921[[#This Row],[Valores Receitas / Despesas]])</f>
        <v>3305810.2700000014</v>
      </c>
      <c r="L615" s="20">
        <f>IF(FluxoCaixa101315141921[[#This Row],[Entrada / Saída]]="Saída",FluxoCaixa101315141921[[#This Row],[R$ (Valores)]]*-1,FluxoCaixa101315141921[[#This Row],[R$ (Valores)]])</f>
        <v>0</v>
      </c>
    </row>
    <row r="616" spans="2:12">
      <c r="B616" s="48"/>
      <c r="C616" s="48"/>
      <c r="D616" s="56"/>
      <c r="E616" s="52"/>
      <c r="F616" s="17"/>
      <c r="G616" s="17"/>
      <c r="H616" s="17"/>
      <c r="I616" s="21"/>
      <c r="J616" s="17" t="s">
        <v>525</v>
      </c>
      <c r="K616" s="20">
        <f>IF(FluxoCaixa101315141921[[#This Row],[Movimento ]]="Saldo Inicial",FluxoCaixa101315141921[[#This Row],[R$ (Valores)]],K615+FluxoCaixa101315141921[[#This Row],[Valores Receitas / Despesas]])</f>
        <v>3305810.2700000014</v>
      </c>
      <c r="L616" s="20">
        <f>IF(FluxoCaixa101315141921[[#This Row],[Entrada / Saída]]="Saída",FluxoCaixa101315141921[[#This Row],[R$ (Valores)]]*-1,FluxoCaixa101315141921[[#This Row],[R$ (Valores)]])</f>
        <v>0</v>
      </c>
    </row>
    <row r="617" spans="2:12">
      <c r="B617" s="48"/>
      <c r="C617" s="48"/>
      <c r="D617" s="56"/>
      <c r="E617" s="52"/>
      <c r="F617" s="17"/>
      <c r="G617" s="17"/>
      <c r="H617" s="17"/>
      <c r="I617" s="21"/>
      <c r="J617" s="17" t="s">
        <v>525</v>
      </c>
      <c r="K617" s="20">
        <f>IF(FluxoCaixa101315141921[[#This Row],[Movimento ]]="Saldo Inicial",FluxoCaixa101315141921[[#This Row],[R$ (Valores)]],K616+FluxoCaixa101315141921[[#This Row],[Valores Receitas / Despesas]])</f>
        <v>3305810.2700000014</v>
      </c>
      <c r="L617" s="20">
        <f>IF(FluxoCaixa101315141921[[#This Row],[Entrada / Saída]]="Saída",FluxoCaixa101315141921[[#This Row],[R$ (Valores)]]*-1,FluxoCaixa101315141921[[#This Row],[R$ (Valores)]])</f>
        <v>0</v>
      </c>
    </row>
    <row r="618" spans="2:12">
      <c r="B618" s="48"/>
      <c r="C618" s="48"/>
      <c r="D618" s="56"/>
      <c r="E618" s="52"/>
      <c r="F618" s="17"/>
      <c r="G618" s="17"/>
      <c r="H618" s="17"/>
      <c r="I618" s="21"/>
      <c r="J618" s="17" t="s">
        <v>525</v>
      </c>
      <c r="K618" s="20">
        <f>IF(FluxoCaixa101315141921[[#This Row],[Movimento ]]="Saldo Inicial",FluxoCaixa101315141921[[#This Row],[R$ (Valores)]],K617+FluxoCaixa101315141921[[#This Row],[Valores Receitas / Despesas]])</f>
        <v>3305810.2700000014</v>
      </c>
      <c r="L618" s="20">
        <f>IF(FluxoCaixa101315141921[[#This Row],[Entrada / Saída]]="Saída",FluxoCaixa101315141921[[#This Row],[R$ (Valores)]]*-1,FluxoCaixa101315141921[[#This Row],[R$ (Valores)]])</f>
        <v>0</v>
      </c>
    </row>
    <row r="619" spans="2:12">
      <c r="B619" s="48"/>
      <c r="C619" s="48"/>
      <c r="D619" s="56"/>
      <c r="E619" s="52"/>
      <c r="F619" s="17"/>
      <c r="G619" s="17"/>
      <c r="H619" s="17"/>
      <c r="I619" s="21"/>
      <c r="J619" s="17" t="s">
        <v>525</v>
      </c>
      <c r="K619" s="20">
        <f>IF(FluxoCaixa101315141921[[#This Row],[Movimento ]]="Saldo Inicial",FluxoCaixa101315141921[[#This Row],[R$ (Valores)]],K618+FluxoCaixa101315141921[[#This Row],[Valores Receitas / Despesas]])</f>
        <v>3305810.2700000014</v>
      </c>
      <c r="L619" s="20">
        <f>IF(FluxoCaixa101315141921[[#This Row],[Entrada / Saída]]="Saída",FluxoCaixa101315141921[[#This Row],[R$ (Valores)]]*-1,FluxoCaixa101315141921[[#This Row],[R$ (Valores)]])</f>
        <v>0</v>
      </c>
    </row>
    <row r="620" spans="2:12">
      <c r="B620" s="48"/>
      <c r="C620" s="48"/>
      <c r="D620" s="56"/>
      <c r="E620" s="52"/>
      <c r="F620" s="17"/>
      <c r="G620" s="17"/>
      <c r="H620" s="17"/>
      <c r="I620" s="21"/>
      <c r="J620" s="17" t="s">
        <v>525</v>
      </c>
      <c r="K620" s="20">
        <f>IF(FluxoCaixa101315141921[[#This Row],[Movimento ]]="Saldo Inicial",FluxoCaixa101315141921[[#This Row],[R$ (Valores)]],K619+FluxoCaixa101315141921[[#This Row],[Valores Receitas / Despesas]])</f>
        <v>3305810.2700000014</v>
      </c>
      <c r="L620" s="20">
        <f>IF(FluxoCaixa101315141921[[#This Row],[Entrada / Saída]]="Saída",FluxoCaixa101315141921[[#This Row],[R$ (Valores)]]*-1,FluxoCaixa101315141921[[#This Row],[R$ (Valores)]])</f>
        <v>0</v>
      </c>
    </row>
    <row r="621" spans="2:12">
      <c r="B621" s="48"/>
      <c r="C621" s="48"/>
      <c r="D621" s="56"/>
      <c r="E621" s="52"/>
      <c r="F621" s="17"/>
      <c r="G621" s="17"/>
      <c r="H621" s="17"/>
      <c r="I621" s="21"/>
      <c r="J621" s="17" t="s">
        <v>525</v>
      </c>
      <c r="K621" s="20">
        <f>IF(FluxoCaixa101315141921[[#This Row],[Movimento ]]="Saldo Inicial",FluxoCaixa101315141921[[#This Row],[R$ (Valores)]],K620+FluxoCaixa101315141921[[#This Row],[Valores Receitas / Despesas]])</f>
        <v>3305810.2700000014</v>
      </c>
      <c r="L621" s="20">
        <f>IF(FluxoCaixa101315141921[[#This Row],[Entrada / Saída]]="Saída",FluxoCaixa101315141921[[#This Row],[R$ (Valores)]]*-1,FluxoCaixa101315141921[[#This Row],[R$ (Valores)]])</f>
        <v>0</v>
      </c>
    </row>
    <row r="622" spans="2:12">
      <c r="B622" s="48"/>
      <c r="C622" s="48"/>
      <c r="D622" s="56"/>
      <c r="E622" s="52"/>
      <c r="F622" s="17"/>
      <c r="G622" s="17"/>
      <c r="H622" s="17"/>
      <c r="I622" s="21"/>
      <c r="J622" s="17" t="s">
        <v>525</v>
      </c>
      <c r="K622" s="20">
        <f>IF(FluxoCaixa101315141921[[#This Row],[Movimento ]]="Saldo Inicial",FluxoCaixa101315141921[[#This Row],[R$ (Valores)]],K621+FluxoCaixa101315141921[[#This Row],[Valores Receitas / Despesas]])</f>
        <v>3305810.2700000014</v>
      </c>
      <c r="L622" s="20">
        <f>IF(FluxoCaixa101315141921[[#This Row],[Entrada / Saída]]="Saída",FluxoCaixa101315141921[[#This Row],[R$ (Valores)]]*-1,FluxoCaixa101315141921[[#This Row],[R$ (Valores)]])</f>
        <v>0</v>
      </c>
    </row>
    <row r="623" spans="2:12">
      <c r="B623" s="48"/>
      <c r="C623" s="48"/>
      <c r="D623" s="56"/>
      <c r="E623" s="52"/>
      <c r="F623" s="17"/>
      <c r="G623" s="17"/>
      <c r="H623" s="17"/>
      <c r="I623" s="21"/>
      <c r="J623" s="17" t="s">
        <v>525</v>
      </c>
      <c r="K623" s="20">
        <f>IF(FluxoCaixa101315141921[[#This Row],[Movimento ]]="Saldo Inicial",FluxoCaixa101315141921[[#This Row],[R$ (Valores)]],K622+FluxoCaixa101315141921[[#This Row],[Valores Receitas / Despesas]])</f>
        <v>3305810.2700000014</v>
      </c>
      <c r="L623" s="20">
        <f>IF(FluxoCaixa101315141921[[#This Row],[Entrada / Saída]]="Saída",FluxoCaixa101315141921[[#This Row],[R$ (Valores)]]*-1,FluxoCaixa101315141921[[#This Row],[R$ (Valores)]])</f>
        <v>0</v>
      </c>
    </row>
    <row r="624" spans="2:12">
      <c r="B624" s="48"/>
      <c r="C624" s="48"/>
      <c r="D624" s="56"/>
      <c r="E624" s="52"/>
      <c r="F624" s="17"/>
      <c r="G624" s="17"/>
      <c r="H624" s="17"/>
      <c r="I624" s="21"/>
      <c r="J624" s="17" t="s">
        <v>525</v>
      </c>
      <c r="K624" s="20">
        <f>IF(FluxoCaixa101315141921[[#This Row],[Movimento ]]="Saldo Inicial",FluxoCaixa101315141921[[#This Row],[R$ (Valores)]],K623+FluxoCaixa101315141921[[#This Row],[Valores Receitas / Despesas]])</f>
        <v>3305810.2700000014</v>
      </c>
      <c r="L624" s="20">
        <f>IF(FluxoCaixa101315141921[[#This Row],[Entrada / Saída]]="Saída",FluxoCaixa101315141921[[#This Row],[R$ (Valores)]]*-1,FluxoCaixa101315141921[[#This Row],[R$ (Valores)]])</f>
        <v>0</v>
      </c>
    </row>
    <row r="625" spans="2:12">
      <c r="B625" s="48"/>
      <c r="C625" s="48"/>
      <c r="D625" s="56"/>
      <c r="E625" s="52"/>
      <c r="F625" s="17"/>
      <c r="G625" s="17"/>
      <c r="H625" s="17"/>
      <c r="I625" s="21"/>
      <c r="J625" s="17" t="s">
        <v>525</v>
      </c>
      <c r="K625" s="20">
        <f>IF(FluxoCaixa101315141921[[#This Row],[Movimento ]]="Saldo Inicial",FluxoCaixa101315141921[[#This Row],[R$ (Valores)]],K624+FluxoCaixa101315141921[[#This Row],[Valores Receitas / Despesas]])</f>
        <v>3305810.2700000014</v>
      </c>
      <c r="L625" s="20">
        <f>IF(FluxoCaixa101315141921[[#This Row],[Entrada / Saída]]="Saída",FluxoCaixa101315141921[[#This Row],[R$ (Valores)]]*-1,FluxoCaixa101315141921[[#This Row],[R$ (Valores)]])</f>
        <v>0</v>
      </c>
    </row>
    <row r="626" spans="2:12">
      <c r="B626" s="48"/>
      <c r="C626" s="48"/>
      <c r="D626" s="56"/>
      <c r="E626" s="52"/>
      <c r="F626" s="17"/>
      <c r="G626" s="17"/>
      <c r="H626" s="17"/>
      <c r="I626" s="21"/>
      <c r="J626" s="17" t="s">
        <v>525</v>
      </c>
      <c r="K626" s="20">
        <f>IF(FluxoCaixa101315141921[[#This Row],[Movimento ]]="Saldo Inicial",FluxoCaixa101315141921[[#This Row],[R$ (Valores)]],K625+FluxoCaixa101315141921[[#This Row],[Valores Receitas / Despesas]])</f>
        <v>3305810.2700000014</v>
      </c>
      <c r="L626" s="20">
        <f>IF(FluxoCaixa101315141921[[#This Row],[Entrada / Saída]]="Saída",FluxoCaixa101315141921[[#This Row],[R$ (Valores)]]*-1,FluxoCaixa101315141921[[#This Row],[R$ (Valores)]])</f>
        <v>0</v>
      </c>
    </row>
    <row r="627" spans="2:12">
      <c r="B627" s="48"/>
      <c r="C627" s="48"/>
      <c r="D627" s="56"/>
      <c r="E627" s="52"/>
      <c r="F627" s="17"/>
      <c r="G627" s="17"/>
      <c r="H627" s="17"/>
      <c r="I627" s="21"/>
      <c r="J627" s="17" t="s">
        <v>525</v>
      </c>
      <c r="K627" s="20">
        <f>IF(FluxoCaixa101315141921[[#This Row],[Movimento ]]="Saldo Inicial",FluxoCaixa101315141921[[#This Row],[R$ (Valores)]],K626+FluxoCaixa101315141921[[#This Row],[Valores Receitas / Despesas]])</f>
        <v>3305810.2700000014</v>
      </c>
      <c r="L627" s="20">
        <f>IF(FluxoCaixa101315141921[[#This Row],[Entrada / Saída]]="Saída",FluxoCaixa101315141921[[#This Row],[R$ (Valores)]]*-1,FluxoCaixa101315141921[[#This Row],[R$ (Valores)]])</f>
        <v>0</v>
      </c>
    </row>
    <row r="628" spans="2:12">
      <c r="B628" s="48"/>
      <c r="C628" s="48"/>
      <c r="D628" s="56"/>
      <c r="E628" s="52"/>
      <c r="F628" s="17"/>
      <c r="G628" s="17"/>
      <c r="H628" s="17"/>
      <c r="I628" s="21"/>
      <c r="J628" s="17" t="s">
        <v>525</v>
      </c>
      <c r="K628" s="20">
        <f>IF(FluxoCaixa101315141921[[#This Row],[Movimento ]]="Saldo Inicial",FluxoCaixa101315141921[[#This Row],[R$ (Valores)]],K627+FluxoCaixa101315141921[[#This Row],[Valores Receitas / Despesas]])</f>
        <v>3305810.2700000014</v>
      </c>
      <c r="L628" s="20">
        <f>IF(FluxoCaixa101315141921[[#This Row],[Entrada / Saída]]="Saída",FluxoCaixa101315141921[[#This Row],[R$ (Valores)]]*-1,FluxoCaixa101315141921[[#This Row],[R$ (Valores)]])</f>
        <v>0</v>
      </c>
    </row>
    <row r="629" spans="2:12">
      <c r="B629" s="48"/>
      <c r="C629" s="48"/>
      <c r="D629" s="56"/>
      <c r="E629" s="52"/>
      <c r="F629" s="17"/>
      <c r="G629" s="17"/>
      <c r="H629" s="17"/>
      <c r="I629" s="21"/>
      <c r="J629" s="17" t="s">
        <v>525</v>
      </c>
      <c r="K629" s="20">
        <f>IF(FluxoCaixa101315141921[[#This Row],[Movimento ]]="Saldo Inicial",FluxoCaixa101315141921[[#This Row],[R$ (Valores)]],K628+FluxoCaixa101315141921[[#This Row],[Valores Receitas / Despesas]])</f>
        <v>3305810.2700000014</v>
      </c>
      <c r="L629" s="20">
        <f>IF(FluxoCaixa101315141921[[#This Row],[Entrada / Saída]]="Saída",FluxoCaixa101315141921[[#This Row],[R$ (Valores)]]*-1,FluxoCaixa101315141921[[#This Row],[R$ (Valores)]])</f>
        <v>0</v>
      </c>
    </row>
    <row r="630" spans="2:12">
      <c r="B630" s="48"/>
      <c r="C630" s="48"/>
      <c r="D630" s="56"/>
      <c r="E630" s="52"/>
      <c r="F630" s="17"/>
      <c r="G630" s="17"/>
      <c r="H630" s="17"/>
      <c r="I630" s="21"/>
      <c r="J630" s="17" t="s">
        <v>525</v>
      </c>
      <c r="K630" s="20">
        <f>IF(FluxoCaixa101315141921[[#This Row],[Movimento ]]="Saldo Inicial",FluxoCaixa101315141921[[#This Row],[R$ (Valores)]],K629+FluxoCaixa101315141921[[#This Row],[Valores Receitas / Despesas]])</f>
        <v>3305810.2700000014</v>
      </c>
      <c r="L630" s="20">
        <f>IF(FluxoCaixa101315141921[[#This Row],[Entrada / Saída]]="Saída",FluxoCaixa101315141921[[#This Row],[R$ (Valores)]]*-1,FluxoCaixa101315141921[[#This Row],[R$ (Valores)]])</f>
        <v>0</v>
      </c>
    </row>
    <row r="631" spans="2:12">
      <c r="B631" s="48"/>
      <c r="C631" s="48"/>
      <c r="D631" s="56"/>
      <c r="E631" s="52"/>
      <c r="F631" s="17"/>
      <c r="G631" s="17"/>
      <c r="H631" s="17"/>
      <c r="I631" s="21"/>
      <c r="J631" s="17" t="s">
        <v>525</v>
      </c>
      <c r="K631" s="20">
        <f>IF(FluxoCaixa101315141921[[#This Row],[Movimento ]]="Saldo Inicial",FluxoCaixa101315141921[[#This Row],[R$ (Valores)]],K630+FluxoCaixa101315141921[[#This Row],[Valores Receitas / Despesas]])</f>
        <v>3305810.2700000014</v>
      </c>
      <c r="L631" s="20">
        <f>IF(FluxoCaixa101315141921[[#This Row],[Entrada / Saída]]="Saída",FluxoCaixa101315141921[[#This Row],[R$ (Valores)]]*-1,FluxoCaixa101315141921[[#This Row],[R$ (Valores)]])</f>
        <v>0</v>
      </c>
    </row>
    <row r="632" spans="2:12">
      <c r="B632" s="48"/>
      <c r="C632" s="48"/>
      <c r="D632" s="56"/>
      <c r="E632" s="52"/>
      <c r="F632" s="17"/>
      <c r="G632" s="17"/>
      <c r="H632" s="17"/>
      <c r="I632" s="21"/>
      <c r="J632" s="17" t="s">
        <v>525</v>
      </c>
      <c r="K632" s="20">
        <f>IF(FluxoCaixa101315141921[[#This Row],[Movimento ]]="Saldo Inicial",FluxoCaixa101315141921[[#This Row],[R$ (Valores)]],K631+FluxoCaixa101315141921[[#This Row],[Valores Receitas / Despesas]])</f>
        <v>3305810.2700000014</v>
      </c>
      <c r="L632" s="20">
        <f>IF(FluxoCaixa101315141921[[#This Row],[Entrada / Saída]]="Saída",FluxoCaixa101315141921[[#This Row],[R$ (Valores)]]*-1,FluxoCaixa101315141921[[#This Row],[R$ (Valores)]])</f>
        <v>0</v>
      </c>
    </row>
    <row r="633" spans="2:12">
      <c r="B633" s="48"/>
      <c r="C633" s="48"/>
      <c r="D633" s="56"/>
      <c r="E633" s="52"/>
      <c r="F633" s="17"/>
      <c r="G633" s="17"/>
      <c r="H633" s="17"/>
      <c r="I633" s="21"/>
      <c r="J633" s="17" t="s">
        <v>525</v>
      </c>
      <c r="K633" s="20">
        <f>IF(FluxoCaixa101315141921[[#This Row],[Movimento ]]="Saldo Inicial",FluxoCaixa101315141921[[#This Row],[R$ (Valores)]],K632+FluxoCaixa101315141921[[#This Row],[Valores Receitas / Despesas]])</f>
        <v>3305810.2700000014</v>
      </c>
      <c r="L633" s="20">
        <f>IF(FluxoCaixa101315141921[[#This Row],[Entrada / Saída]]="Saída",FluxoCaixa101315141921[[#This Row],[R$ (Valores)]]*-1,FluxoCaixa101315141921[[#This Row],[R$ (Valores)]])</f>
        <v>0</v>
      </c>
    </row>
    <row r="634" spans="2:12">
      <c r="B634" s="48"/>
      <c r="C634" s="48"/>
      <c r="D634" s="56"/>
      <c r="E634" s="52"/>
      <c r="F634" s="17"/>
      <c r="G634" s="17"/>
      <c r="H634" s="17"/>
      <c r="I634" s="21"/>
      <c r="J634" s="17" t="s">
        <v>525</v>
      </c>
      <c r="K634" s="20">
        <f>IF(FluxoCaixa101315141921[[#This Row],[Movimento ]]="Saldo Inicial",FluxoCaixa101315141921[[#This Row],[R$ (Valores)]],K633+FluxoCaixa101315141921[[#This Row],[Valores Receitas / Despesas]])</f>
        <v>3305810.2700000014</v>
      </c>
      <c r="L634" s="20">
        <f>IF(FluxoCaixa101315141921[[#This Row],[Entrada / Saída]]="Saída",FluxoCaixa101315141921[[#This Row],[R$ (Valores)]]*-1,FluxoCaixa101315141921[[#This Row],[R$ (Valores)]])</f>
        <v>0</v>
      </c>
    </row>
    <row r="635" spans="2:12">
      <c r="B635" s="48"/>
      <c r="C635" s="48"/>
      <c r="D635" s="56"/>
      <c r="E635" s="52"/>
      <c r="F635" s="17"/>
      <c r="G635" s="17"/>
      <c r="H635" s="17"/>
      <c r="I635" s="29"/>
      <c r="J635" s="17" t="s">
        <v>525</v>
      </c>
      <c r="K635" s="20">
        <f>IF(FluxoCaixa101315141921[[#This Row],[Movimento ]]="Saldo Inicial",FluxoCaixa101315141921[[#This Row],[R$ (Valores)]],K634+FluxoCaixa101315141921[[#This Row],[Valores Receitas / Despesas]])</f>
        <v>3305810.2700000014</v>
      </c>
      <c r="L635" s="20">
        <f>IF(FluxoCaixa101315141921[[#This Row],[Entrada / Saída]]="Saída",FluxoCaixa101315141921[[#This Row],[R$ (Valores)]]*-1,FluxoCaixa101315141921[[#This Row],[R$ (Valores)]])</f>
        <v>0</v>
      </c>
    </row>
    <row r="636" spans="2:12">
      <c r="B636" s="48"/>
      <c r="C636" s="48"/>
      <c r="D636" s="56"/>
      <c r="E636" s="52"/>
      <c r="F636" s="17"/>
      <c r="G636" s="17"/>
      <c r="H636" s="17"/>
      <c r="I636" s="21"/>
      <c r="J636" s="17" t="s">
        <v>525</v>
      </c>
      <c r="K636" s="20">
        <f>IF(FluxoCaixa101315141921[[#This Row],[Movimento ]]="Saldo Inicial",FluxoCaixa101315141921[[#This Row],[R$ (Valores)]],K635+FluxoCaixa101315141921[[#This Row],[Valores Receitas / Despesas]])</f>
        <v>3305810.2700000014</v>
      </c>
      <c r="L636" s="20">
        <f>IF(FluxoCaixa101315141921[[#This Row],[Entrada / Saída]]="Saída",FluxoCaixa101315141921[[#This Row],[R$ (Valores)]]*-1,FluxoCaixa101315141921[[#This Row],[R$ (Valores)]])</f>
        <v>0</v>
      </c>
    </row>
    <row r="637" spans="2:12">
      <c r="B637" s="48"/>
      <c r="C637" s="48"/>
      <c r="D637" s="56"/>
      <c r="E637" s="52"/>
      <c r="F637" s="17"/>
      <c r="G637" s="17"/>
      <c r="H637" s="17"/>
      <c r="I637" s="29"/>
      <c r="J637" s="17" t="s">
        <v>525</v>
      </c>
      <c r="K637" s="20">
        <f>IF(FluxoCaixa101315141921[[#This Row],[Movimento ]]="Saldo Inicial",FluxoCaixa101315141921[[#This Row],[R$ (Valores)]],K636+FluxoCaixa101315141921[[#This Row],[Valores Receitas / Despesas]])</f>
        <v>3305810.2700000014</v>
      </c>
      <c r="L637" s="20">
        <f>IF(FluxoCaixa101315141921[[#This Row],[Entrada / Saída]]="Saída",FluxoCaixa101315141921[[#This Row],[R$ (Valores)]]*-1,FluxoCaixa101315141921[[#This Row],[R$ (Valores)]])</f>
        <v>0</v>
      </c>
    </row>
    <row r="638" spans="2:12">
      <c r="B638" s="48"/>
      <c r="C638" s="48"/>
      <c r="D638" s="56"/>
      <c r="E638" s="52"/>
      <c r="F638" s="17"/>
      <c r="G638" s="17"/>
      <c r="H638" s="17"/>
      <c r="I638" s="29"/>
      <c r="J638" s="17" t="s">
        <v>525</v>
      </c>
      <c r="K638" s="20">
        <f>IF(FluxoCaixa101315141921[[#This Row],[Movimento ]]="Saldo Inicial",FluxoCaixa101315141921[[#This Row],[R$ (Valores)]],K637+FluxoCaixa101315141921[[#This Row],[Valores Receitas / Despesas]])</f>
        <v>3305810.2700000014</v>
      </c>
      <c r="L638" s="20">
        <f>IF(FluxoCaixa101315141921[[#This Row],[Entrada / Saída]]="Saída",FluxoCaixa101315141921[[#This Row],[R$ (Valores)]]*-1,FluxoCaixa101315141921[[#This Row],[R$ (Valores)]])</f>
        <v>0</v>
      </c>
    </row>
    <row r="639" spans="2:12">
      <c r="B639" s="48"/>
      <c r="C639" s="48"/>
      <c r="D639" s="56"/>
      <c r="E639" s="52"/>
      <c r="F639" s="17"/>
      <c r="G639" s="17"/>
      <c r="H639" s="17"/>
      <c r="I639" s="29"/>
      <c r="J639" s="17" t="s">
        <v>525</v>
      </c>
      <c r="K639" s="20">
        <f>IF(FluxoCaixa101315141921[[#This Row],[Movimento ]]="Saldo Inicial",FluxoCaixa101315141921[[#This Row],[R$ (Valores)]],K638+FluxoCaixa101315141921[[#This Row],[Valores Receitas / Despesas]])</f>
        <v>3305810.2700000014</v>
      </c>
      <c r="L639" s="20">
        <f>IF(FluxoCaixa101315141921[[#This Row],[Entrada / Saída]]="Saída",FluxoCaixa101315141921[[#This Row],[R$ (Valores)]]*-1,FluxoCaixa101315141921[[#This Row],[R$ (Valores)]])</f>
        <v>0</v>
      </c>
    </row>
    <row r="640" spans="2:12">
      <c r="B640" s="48"/>
      <c r="C640" s="48"/>
      <c r="D640" s="56"/>
      <c r="E640" s="52"/>
      <c r="F640" s="17"/>
      <c r="G640" s="17"/>
      <c r="H640" s="17"/>
      <c r="I640" s="29"/>
      <c r="J640" s="17" t="s">
        <v>525</v>
      </c>
      <c r="K640" s="20">
        <f>IF(FluxoCaixa101315141921[[#This Row],[Movimento ]]="Saldo Inicial",FluxoCaixa101315141921[[#This Row],[R$ (Valores)]],K639+FluxoCaixa101315141921[[#This Row],[Valores Receitas / Despesas]])</f>
        <v>3305810.2700000014</v>
      </c>
      <c r="L640" s="20">
        <f>IF(FluxoCaixa101315141921[[#This Row],[Entrada / Saída]]="Saída",FluxoCaixa101315141921[[#This Row],[R$ (Valores)]]*-1,FluxoCaixa101315141921[[#This Row],[R$ (Valores)]])</f>
        <v>0</v>
      </c>
    </row>
    <row r="641" spans="2:12">
      <c r="B641" s="48"/>
      <c r="C641" s="48"/>
      <c r="D641" s="56"/>
      <c r="E641" s="52"/>
      <c r="F641" s="17"/>
      <c r="G641" s="17"/>
      <c r="H641" s="17"/>
      <c r="I641" s="21"/>
      <c r="J641" s="17" t="s">
        <v>525</v>
      </c>
      <c r="K641" s="20">
        <f>IF(FluxoCaixa101315141921[[#This Row],[Movimento ]]="Saldo Inicial",FluxoCaixa101315141921[[#This Row],[R$ (Valores)]],K640+FluxoCaixa101315141921[[#This Row],[Valores Receitas / Despesas]])</f>
        <v>3305810.2700000014</v>
      </c>
      <c r="L641" s="20">
        <f>IF(FluxoCaixa101315141921[[#This Row],[Entrada / Saída]]="Saída",FluxoCaixa101315141921[[#This Row],[R$ (Valores)]]*-1,FluxoCaixa101315141921[[#This Row],[R$ (Valores)]])</f>
        <v>0</v>
      </c>
    </row>
    <row r="642" spans="2:12">
      <c r="B642" s="48"/>
      <c r="C642" s="48"/>
      <c r="D642" s="56"/>
      <c r="E642" s="52"/>
      <c r="F642" s="17"/>
      <c r="G642" s="17"/>
      <c r="H642" s="17"/>
      <c r="I642" s="29"/>
      <c r="J642" s="17" t="s">
        <v>525</v>
      </c>
      <c r="K642" s="20">
        <f>IF(FluxoCaixa101315141921[[#This Row],[Movimento ]]="Saldo Inicial",FluxoCaixa101315141921[[#This Row],[R$ (Valores)]],K641+FluxoCaixa101315141921[[#This Row],[Valores Receitas / Despesas]])</f>
        <v>3305810.2700000014</v>
      </c>
      <c r="L642" s="20">
        <f>IF(FluxoCaixa101315141921[[#This Row],[Entrada / Saída]]="Saída",FluxoCaixa101315141921[[#This Row],[R$ (Valores)]]*-1,FluxoCaixa101315141921[[#This Row],[R$ (Valores)]])</f>
        <v>0</v>
      </c>
    </row>
    <row r="643" spans="2:12">
      <c r="B643" s="48"/>
      <c r="C643" s="48"/>
      <c r="D643" s="56"/>
      <c r="E643" s="52"/>
      <c r="F643" s="17"/>
      <c r="G643" s="17"/>
      <c r="H643" s="17"/>
      <c r="I643" s="29"/>
      <c r="J643" s="17" t="s">
        <v>525</v>
      </c>
      <c r="K643" s="20">
        <f>IF(FluxoCaixa101315141921[[#This Row],[Movimento ]]="Saldo Inicial",FluxoCaixa101315141921[[#This Row],[R$ (Valores)]],K642+FluxoCaixa101315141921[[#This Row],[Valores Receitas / Despesas]])</f>
        <v>3305810.2700000014</v>
      </c>
      <c r="L643" s="20">
        <f>IF(FluxoCaixa101315141921[[#This Row],[Entrada / Saída]]="Saída",FluxoCaixa101315141921[[#This Row],[R$ (Valores)]]*-1,FluxoCaixa101315141921[[#This Row],[R$ (Valores)]])</f>
        <v>0</v>
      </c>
    </row>
    <row r="644" spans="2:12">
      <c r="B644" s="48"/>
      <c r="C644" s="48"/>
      <c r="D644" s="56"/>
      <c r="E644" s="52"/>
      <c r="F644" s="17"/>
      <c r="G644" s="17"/>
      <c r="H644" s="17"/>
      <c r="I644" s="29"/>
      <c r="J644" s="17" t="s">
        <v>525</v>
      </c>
      <c r="K644" s="20">
        <f>IF(FluxoCaixa101315141921[[#This Row],[Movimento ]]="Saldo Inicial",FluxoCaixa101315141921[[#This Row],[R$ (Valores)]],K643+FluxoCaixa101315141921[[#This Row],[Valores Receitas / Despesas]])</f>
        <v>3305810.2700000014</v>
      </c>
      <c r="L644" s="20">
        <f>IF(FluxoCaixa101315141921[[#This Row],[Entrada / Saída]]="Saída",FluxoCaixa101315141921[[#This Row],[R$ (Valores)]]*-1,FluxoCaixa101315141921[[#This Row],[R$ (Valores)]])</f>
        <v>0</v>
      </c>
    </row>
    <row r="645" spans="2:12">
      <c r="B645" s="48"/>
      <c r="C645" s="48"/>
      <c r="D645" s="56"/>
      <c r="E645" s="52"/>
      <c r="F645" s="17"/>
      <c r="G645" s="17"/>
      <c r="H645" s="17"/>
      <c r="I645" s="21"/>
      <c r="J645" s="17" t="s">
        <v>525</v>
      </c>
      <c r="K645" s="20">
        <f>IF(FluxoCaixa101315141921[[#This Row],[Movimento ]]="Saldo Inicial",FluxoCaixa101315141921[[#This Row],[R$ (Valores)]],K644+FluxoCaixa101315141921[[#This Row],[Valores Receitas / Despesas]])</f>
        <v>3305810.2700000014</v>
      </c>
      <c r="L645" s="20">
        <f>IF(FluxoCaixa101315141921[[#This Row],[Entrada / Saída]]="Saída",FluxoCaixa101315141921[[#This Row],[R$ (Valores)]]*-1,FluxoCaixa101315141921[[#This Row],[R$ (Valores)]])</f>
        <v>0</v>
      </c>
    </row>
    <row r="646" spans="2:12">
      <c r="B646" s="48"/>
      <c r="C646" s="48"/>
      <c r="D646" s="56"/>
      <c r="E646" s="52"/>
      <c r="F646" s="17"/>
      <c r="G646" s="17"/>
      <c r="H646" s="17"/>
      <c r="I646" s="21"/>
      <c r="J646" s="17" t="s">
        <v>525</v>
      </c>
      <c r="K646" s="20">
        <f>IF(FluxoCaixa101315141921[[#This Row],[Movimento ]]="Saldo Inicial",FluxoCaixa101315141921[[#This Row],[R$ (Valores)]],K645+FluxoCaixa101315141921[[#This Row],[Valores Receitas / Despesas]])</f>
        <v>3305810.2700000014</v>
      </c>
      <c r="L646" s="20">
        <f>IF(FluxoCaixa101315141921[[#This Row],[Entrada / Saída]]="Saída",FluxoCaixa101315141921[[#This Row],[R$ (Valores)]]*-1,FluxoCaixa101315141921[[#This Row],[R$ (Valores)]])</f>
        <v>0</v>
      </c>
    </row>
    <row r="647" spans="2:12">
      <c r="B647" s="48"/>
      <c r="C647" s="48"/>
      <c r="D647" s="56"/>
      <c r="E647" s="52"/>
      <c r="F647" s="17"/>
      <c r="G647" s="17"/>
      <c r="H647" s="17"/>
      <c r="I647" s="21"/>
      <c r="J647" s="17" t="s">
        <v>525</v>
      </c>
      <c r="K647" s="20">
        <f>IF(FluxoCaixa101315141921[[#This Row],[Movimento ]]="Saldo Inicial",FluxoCaixa101315141921[[#This Row],[R$ (Valores)]],K646+FluxoCaixa101315141921[[#This Row],[Valores Receitas / Despesas]])</f>
        <v>3305810.2700000014</v>
      </c>
      <c r="L647" s="20">
        <f>IF(FluxoCaixa101315141921[[#This Row],[Entrada / Saída]]="Saída",FluxoCaixa101315141921[[#This Row],[R$ (Valores)]]*-1,FluxoCaixa101315141921[[#This Row],[R$ (Valores)]])</f>
        <v>0</v>
      </c>
    </row>
    <row r="648" spans="2:12">
      <c r="B648" s="48"/>
      <c r="C648" s="48"/>
      <c r="D648" s="56"/>
      <c r="E648" s="52"/>
      <c r="F648" s="17"/>
      <c r="G648" s="17"/>
      <c r="H648" s="17"/>
      <c r="I648" s="21"/>
      <c r="J648" s="17" t="s">
        <v>525</v>
      </c>
      <c r="K648" s="20">
        <f>IF(FluxoCaixa101315141921[[#This Row],[Movimento ]]="Saldo Inicial",FluxoCaixa101315141921[[#This Row],[R$ (Valores)]],K647+FluxoCaixa101315141921[[#This Row],[Valores Receitas / Despesas]])</f>
        <v>3305810.2700000014</v>
      </c>
      <c r="L648" s="20">
        <f>IF(FluxoCaixa101315141921[[#This Row],[Entrada / Saída]]="Saída",FluxoCaixa101315141921[[#This Row],[R$ (Valores)]]*-1,FluxoCaixa101315141921[[#This Row],[R$ (Valores)]])</f>
        <v>0</v>
      </c>
    </row>
    <row r="649" spans="2:12">
      <c r="B649" s="48"/>
      <c r="C649" s="48"/>
      <c r="D649" s="56"/>
      <c r="E649" s="52"/>
      <c r="F649" s="17"/>
      <c r="G649" s="17"/>
      <c r="H649" s="17"/>
      <c r="I649" s="21"/>
      <c r="J649" s="17" t="s">
        <v>525</v>
      </c>
      <c r="K649" s="20">
        <f>IF(FluxoCaixa101315141921[[#This Row],[Movimento ]]="Saldo Inicial",FluxoCaixa101315141921[[#This Row],[R$ (Valores)]],K648+FluxoCaixa101315141921[[#This Row],[Valores Receitas / Despesas]])</f>
        <v>3305810.2700000014</v>
      </c>
      <c r="L649" s="20">
        <f>IF(FluxoCaixa101315141921[[#This Row],[Entrada / Saída]]="Saída",FluxoCaixa101315141921[[#This Row],[R$ (Valores)]]*-1,FluxoCaixa101315141921[[#This Row],[R$ (Valores)]])</f>
        <v>0</v>
      </c>
    </row>
    <row r="650" spans="2:12">
      <c r="B650" s="48"/>
      <c r="C650" s="48"/>
      <c r="D650" s="56"/>
      <c r="E650" s="52"/>
      <c r="F650" s="17"/>
      <c r="G650" s="17"/>
      <c r="H650" s="17"/>
      <c r="I650" s="21"/>
      <c r="J650" s="17" t="s">
        <v>525</v>
      </c>
      <c r="K650" s="20">
        <f>IF(FluxoCaixa101315141921[[#This Row],[Movimento ]]="Saldo Inicial",FluxoCaixa101315141921[[#This Row],[R$ (Valores)]],K649+FluxoCaixa101315141921[[#This Row],[Valores Receitas / Despesas]])</f>
        <v>3305810.2700000014</v>
      </c>
      <c r="L650" s="20">
        <f>IF(FluxoCaixa101315141921[[#This Row],[Entrada / Saída]]="Saída",FluxoCaixa101315141921[[#This Row],[R$ (Valores)]]*-1,FluxoCaixa101315141921[[#This Row],[R$ (Valores)]])</f>
        <v>0</v>
      </c>
    </row>
    <row r="651" spans="2:12">
      <c r="B651" s="48"/>
      <c r="C651" s="48"/>
      <c r="D651" s="56"/>
      <c r="E651" s="52"/>
      <c r="F651" s="17"/>
      <c r="G651" s="17"/>
      <c r="H651" s="17"/>
      <c r="I651" s="21"/>
      <c r="J651" s="17" t="s">
        <v>525</v>
      </c>
      <c r="K651" s="20">
        <f>IF(FluxoCaixa101315141921[[#This Row],[Movimento ]]="Saldo Inicial",FluxoCaixa101315141921[[#This Row],[R$ (Valores)]],K650+FluxoCaixa101315141921[[#This Row],[Valores Receitas / Despesas]])</f>
        <v>3305810.2700000014</v>
      </c>
      <c r="L651" s="20">
        <f>IF(FluxoCaixa101315141921[[#This Row],[Entrada / Saída]]="Saída",FluxoCaixa101315141921[[#This Row],[R$ (Valores)]]*-1,FluxoCaixa101315141921[[#This Row],[R$ (Valores)]])</f>
        <v>0</v>
      </c>
    </row>
    <row r="652" spans="2:12">
      <c r="B652" s="48"/>
      <c r="C652" s="48"/>
      <c r="D652" s="56"/>
      <c r="E652" s="52"/>
      <c r="F652" s="17"/>
      <c r="G652" s="17"/>
      <c r="H652" s="17"/>
      <c r="I652" s="21"/>
      <c r="J652" s="17" t="s">
        <v>525</v>
      </c>
      <c r="K652" s="20">
        <f>IF(FluxoCaixa101315141921[[#This Row],[Movimento ]]="Saldo Inicial",FluxoCaixa101315141921[[#This Row],[R$ (Valores)]],K651+FluxoCaixa101315141921[[#This Row],[Valores Receitas / Despesas]])</f>
        <v>3305810.2700000014</v>
      </c>
      <c r="L652" s="20">
        <f>IF(FluxoCaixa101315141921[[#This Row],[Entrada / Saída]]="Saída",FluxoCaixa101315141921[[#This Row],[R$ (Valores)]]*-1,FluxoCaixa101315141921[[#This Row],[R$ (Valores)]])</f>
        <v>0</v>
      </c>
    </row>
    <row r="653" spans="2:12">
      <c r="B653" s="48"/>
      <c r="C653" s="48"/>
      <c r="D653" s="56"/>
      <c r="E653" s="52"/>
      <c r="F653" s="17"/>
      <c r="G653" s="17"/>
      <c r="H653" s="17"/>
      <c r="I653" s="21"/>
      <c r="J653" s="17" t="s">
        <v>525</v>
      </c>
      <c r="K653" s="20">
        <f>IF(FluxoCaixa101315141921[[#This Row],[Movimento ]]="Saldo Inicial",FluxoCaixa101315141921[[#This Row],[R$ (Valores)]],K652+FluxoCaixa101315141921[[#This Row],[Valores Receitas / Despesas]])</f>
        <v>3305810.2700000014</v>
      </c>
      <c r="L653" s="20">
        <f>IF(FluxoCaixa101315141921[[#This Row],[Entrada / Saída]]="Saída",FluxoCaixa101315141921[[#This Row],[R$ (Valores)]]*-1,FluxoCaixa101315141921[[#This Row],[R$ (Valores)]])</f>
        <v>0</v>
      </c>
    </row>
    <row r="654" spans="2:12">
      <c r="B654" s="48"/>
      <c r="C654" s="48"/>
      <c r="D654" s="56"/>
      <c r="E654" s="52"/>
      <c r="F654" s="17"/>
      <c r="G654" s="17"/>
      <c r="H654" s="17"/>
      <c r="I654" s="21"/>
      <c r="J654" s="17" t="s">
        <v>525</v>
      </c>
      <c r="K654" s="20">
        <f>IF(FluxoCaixa101315141921[[#This Row],[Movimento ]]="Saldo Inicial",FluxoCaixa101315141921[[#This Row],[R$ (Valores)]],K653+FluxoCaixa101315141921[[#This Row],[Valores Receitas / Despesas]])</f>
        <v>3305810.2700000014</v>
      </c>
      <c r="L654" s="20">
        <f>IF(FluxoCaixa101315141921[[#This Row],[Entrada / Saída]]="Saída",FluxoCaixa101315141921[[#This Row],[R$ (Valores)]]*-1,FluxoCaixa101315141921[[#This Row],[R$ (Valores)]])</f>
        <v>0</v>
      </c>
    </row>
    <row r="655" spans="2:12">
      <c r="B655" s="48"/>
      <c r="C655" s="48"/>
      <c r="D655" s="56"/>
      <c r="E655" s="52"/>
      <c r="F655" s="17"/>
      <c r="G655" s="17"/>
      <c r="H655" s="17"/>
      <c r="I655" s="21"/>
      <c r="J655" s="17" t="s">
        <v>525</v>
      </c>
      <c r="K655" s="20">
        <f>IF(FluxoCaixa101315141921[[#This Row],[Movimento ]]="Saldo Inicial",FluxoCaixa101315141921[[#This Row],[R$ (Valores)]],K654+FluxoCaixa101315141921[[#This Row],[Valores Receitas / Despesas]])</f>
        <v>3305810.2700000014</v>
      </c>
      <c r="L655" s="20">
        <f>IF(FluxoCaixa101315141921[[#This Row],[Entrada / Saída]]="Saída",FluxoCaixa101315141921[[#This Row],[R$ (Valores)]]*-1,FluxoCaixa101315141921[[#This Row],[R$ (Valores)]])</f>
        <v>0</v>
      </c>
    </row>
    <row r="656" spans="2:12">
      <c r="B656" s="48"/>
      <c r="C656" s="48"/>
      <c r="D656" s="56"/>
      <c r="E656" s="52"/>
      <c r="F656" s="17"/>
      <c r="G656" s="17"/>
      <c r="H656" s="17"/>
      <c r="I656" s="21"/>
      <c r="J656" s="17" t="s">
        <v>525</v>
      </c>
      <c r="K656" s="20">
        <f>IF(FluxoCaixa101315141921[[#This Row],[Movimento ]]="Saldo Inicial",FluxoCaixa101315141921[[#This Row],[R$ (Valores)]],K655+FluxoCaixa101315141921[[#This Row],[Valores Receitas / Despesas]])</f>
        <v>3305810.2700000014</v>
      </c>
      <c r="L656" s="20">
        <f>IF(FluxoCaixa101315141921[[#This Row],[Entrada / Saída]]="Saída",FluxoCaixa101315141921[[#This Row],[R$ (Valores)]]*-1,FluxoCaixa101315141921[[#This Row],[R$ (Valores)]])</f>
        <v>0</v>
      </c>
    </row>
    <row r="657" spans="2:12">
      <c r="B657" s="48"/>
      <c r="C657" s="48"/>
      <c r="D657" s="56"/>
      <c r="E657" s="52"/>
      <c r="F657" s="17"/>
      <c r="G657" s="17"/>
      <c r="H657" s="17"/>
      <c r="I657" s="21"/>
      <c r="J657" s="17" t="s">
        <v>525</v>
      </c>
      <c r="K657" s="20">
        <f>IF(FluxoCaixa101315141921[[#This Row],[Movimento ]]="Saldo Inicial",FluxoCaixa101315141921[[#This Row],[R$ (Valores)]],K656+FluxoCaixa101315141921[[#This Row],[Valores Receitas / Despesas]])</f>
        <v>3305810.2700000014</v>
      </c>
      <c r="L657" s="20">
        <f>IF(FluxoCaixa101315141921[[#This Row],[Entrada / Saída]]="Saída",FluxoCaixa101315141921[[#This Row],[R$ (Valores)]]*-1,FluxoCaixa101315141921[[#This Row],[R$ (Valores)]])</f>
        <v>0</v>
      </c>
    </row>
    <row r="658" spans="2:12">
      <c r="B658" s="48"/>
      <c r="C658" s="48"/>
      <c r="D658" s="56"/>
      <c r="E658" s="52"/>
      <c r="F658" s="17"/>
      <c r="G658" s="17"/>
      <c r="H658" s="17"/>
      <c r="I658" s="21"/>
      <c r="J658" s="17" t="s">
        <v>525</v>
      </c>
      <c r="K658" s="20">
        <f>IF(FluxoCaixa101315141921[[#This Row],[Movimento ]]="Saldo Inicial",FluxoCaixa101315141921[[#This Row],[R$ (Valores)]],K657+FluxoCaixa101315141921[[#This Row],[Valores Receitas / Despesas]])</f>
        <v>3305810.2700000014</v>
      </c>
      <c r="L658" s="20">
        <f>IF(FluxoCaixa101315141921[[#This Row],[Entrada / Saída]]="Saída",FluxoCaixa101315141921[[#This Row],[R$ (Valores)]]*-1,FluxoCaixa101315141921[[#This Row],[R$ (Valores)]])</f>
        <v>0</v>
      </c>
    </row>
    <row r="659" spans="2:12">
      <c r="B659" s="48"/>
      <c r="C659" s="48"/>
      <c r="D659" s="56"/>
      <c r="E659" s="52"/>
      <c r="F659" s="17"/>
      <c r="G659" s="17"/>
      <c r="H659" s="17"/>
      <c r="I659" s="21"/>
      <c r="J659" s="17" t="s">
        <v>525</v>
      </c>
      <c r="K659" s="20">
        <f>IF(FluxoCaixa101315141921[[#This Row],[Movimento ]]="Saldo Inicial",FluxoCaixa101315141921[[#This Row],[R$ (Valores)]],K658+FluxoCaixa101315141921[[#This Row],[Valores Receitas / Despesas]])</f>
        <v>3305810.2700000014</v>
      </c>
      <c r="L659" s="20">
        <f>IF(FluxoCaixa101315141921[[#This Row],[Entrada / Saída]]="Saída",FluxoCaixa101315141921[[#This Row],[R$ (Valores)]]*-1,FluxoCaixa101315141921[[#This Row],[R$ (Valores)]])</f>
        <v>0</v>
      </c>
    </row>
    <row r="660" spans="2:12">
      <c r="B660" s="48"/>
      <c r="C660" s="48"/>
      <c r="D660" s="56"/>
      <c r="E660" s="52"/>
      <c r="F660" s="17"/>
      <c r="G660" s="17"/>
      <c r="H660" s="17"/>
      <c r="I660" s="21"/>
      <c r="J660" s="17" t="s">
        <v>525</v>
      </c>
      <c r="K660" s="20">
        <f>IF(FluxoCaixa101315141921[[#This Row],[Movimento ]]="Saldo Inicial",FluxoCaixa101315141921[[#This Row],[R$ (Valores)]],K659+FluxoCaixa101315141921[[#This Row],[Valores Receitas / Despesas]])</f>
        <v>3305810.2700000014</v>
      </c>
      <c r="L660" s="20">
        <f>IF(FluxoCaixa101315141921[[#This Row],[Entrada / Saída]]="Saída",FluxoCaixa101315141921[[#This Row],[R$ (Valores)]]*-1,FluxoCaixa101315141921[[#This Row],[R$ (Valores)]])</f>
        <v>0</v>
      </c>
    </row>
    <row r="661" spans="2:12">
      <c r="B661" s="48"/>
      <c r="C661" s="48"/>
      <c r="D661" s="56"/>
      <c r="E661" s="52"/>
      <c r="F661" s="17"/>
      <c r="G661" s="17"/>
      <c r="H661" s="17"/>
      <c r="I661" s="21"/>
      <c r="J661" s="17" t="s">
        <v>525</v>
      </c>
      <c r="K661" s="20">
        <f>IF(FluxoCaixa101315141921[[#This Row],[Movimento ]]="Saldo Inicial",FluxoCaixa101315141921[[#This Row],[R$ (Valores)]],K660+FluxoCaixa101315141921[[#This Row],[Valores Receitas / Despesas]])</f>
        <v>3305810.2700000014</v>
      </c>
      <c r="L661" s="20">
        <f>IF(FluxoCaixa101315141921[[#This Row],[Entrada / Saída]]="Saída",FluxoCaixa101315141921[[#This Row],[R$ (Valores)]]*-1,FluxoCaixa101315141921[[#This Row],[R$ (Valores)]])</f>
        <v>0</v>
      </c>
    </row>
    <row r="662" spans="2:12">
      <c r="B662" s="48"/>
      <c r="C662" s="48"/>
      <c r="D662" s="56"/>
      <c r="E662" s="52"/>
      <c r="F662" s="17"/>
      <c r="G662" s="17"/>
      <c r="H662" s="17"/>
      <c r="I662" s="21"/>
      <c r="J662" s="17" t="s">
        <v>525</v>
      </c>
      <c r="K662" s="20">
        <f>IF(FluxoCaixa101315141921[[#This Row],[Movimento ]]="Saldo Inicial",FluxoCaixa101315141921[[#This Row],[R$ (Valores)]],K661+FluxoCaixa101315141921[[#This Row],[Valores Receitas / Despesas]])</f>
        <v>3305810.2700000014</v>
      </c>
      <c r="L662" s="20">
        <f>IF(FluxoCaixa101315141921[[#This Row],[Entrada / Saída]]="Saída",FluxoCaixa101315141921[[#This Row],[R$ (Valores)]]*-1,FluxoCaixa101315141921[[#This Row],[R$ (Valores)]])</f>
        <v>0</v>
      </c>
    </row>
    <row r="663" spans="2:12">
      <c r="B663" s="48"/>
      <c r="C663" s="48"/>
      <c r="D663" s="56"/>
      <c r="E663" s="52"/>
      <c r="F663" s="17"/>
      <c r="G663" s="17"/>
      <c r="H663" s="17"/>
      <c r="I663" s="21"/>
      <c r="J663" s="17" t="s">
        <v>525</v>
      </c>
      <c r="K663" s="20">
        <f>IF(FluxoCaixa101315141921[[#This Row],[Movimento ]]="Saldo Inicial",FluxoCaixa101315141921[[#This Row],[R$ (Valores)]],K662+FluxoCaixa101315141921[[#This Row],[Valores Receitas / Despesas]])</f>
        <v>3305810.2700000014</v>
      </c>
      <c r="L663" s="20">
        <f>IF(FluxoCaixa101315141921[[#This Row],[Entrada / Saída]]="Saída",FluxoCaixa101315141921[[#This Row],[R$ (Valores)]]*-1,FluxoCaixa101315141921[[#This Row],[R$ (Valores)]])</f>
        <v>0</v>
      </c>
    </row>
    <row r="664" spans="2:12">
      <c r="B664" s="48"/>
      <c r="C664" s="48"/>
      <c r="D664" s="56"/>
      <c r="E664" s="52"/>
      <c r="F664" s="17"/>
      <c r="G664" s="17"/>
      <c r="H664" s="17"/>
      <c r="I664" s="21"/>
      <c r="J664" s="17" t="s">
        <v>525</v>
      </c>
      <c r="K664" s="20">
        <f>IF(FluxoCaixa101315141921[[#This Row],[Movimento ]]="Saldo Inicial",FluxoCaixa101315141921[[#This Row],[R$ (Valores)]],K663+FluxoCaixa101315141921[[#This Row],[Valores Receitas / Despesas]])</f>
        <v>3305810.2700000014</v>
      </c>
      <c r="L664" s="20">
        <f>IF(FluxoCaixa101315141921[[#This Row],[Entrada / Saída]]="Saída",FluxoCaixa101315141921[[#This Row],[R$ (Valores)]]*-1,FluxoCaixa101315141921[[#This Row],[R$ (Valores)]])</f>
        <v>0</v>
      </c>
    </row>
    <row r="665" spans="2:12">
      <c r="B665" s="48"/>
      <c r="C665" s="48"/>
      <c r="D665" s="56"/>
      <c r="E665" s="52"/>
      <c r="F665" s="17"/>
      <c r="G665" s="17"/>
      <c r="H665" s="17"/>
      <c r="I665" s="21"/>
      <c r="J665" s="17" t="s">
        <v>525</v>
      </c>
      <c r="K665" s="20">
        <f>IF(FluxoCaixa101315141921[[#This Row],[Movimento ]]="Saldo Inicial",FluxoCaixa101315141921[[#This Row],[R$ (Valores)]],K664+FluxoCaixa101315141921[[#This Row],[Valores Receitas / Despesas]])</f>
        <v>3305810.2700000014</v>
      </c>
      <c r="L665" s="20">
        <f>IF(FluxoCaixa101315141921[[#This Row],[Entrada / Saída]]="Saída",FluxoCaixa101315141921[[#This Row],[R$ (Valores)]]*-1,FluxoCaixa101315141921[[#This Row],[R$ (Valores)]])</f>
        <v>0</v>
      </c>
    </row>
    <row r="666" spans="2:12">
      <c r="B666" s="48"/>
      <c r="C666" s="48"/>
      <c r="D666" s="56"/>
      <c r="E666" s="52"/>
      <c r="F666" s="17"/>
      <c r="G666" s="17"/>
      <c r="H666" s="17"/>
      <c r="I666" s="21"/>
      <c r="J666" s="17" t="s">
        <v>525</v>
      </c>
      <c r="K666" s="20">
        <f>IF(FluxoCaixa101315141921[[#This Row],[Movimento ]]="Saldo Inicial",FluxoCaixa101315141921[[#This Row],[R$ (Valores)]],K665+FluxoCaixa101315141921[[#This Row],[Valores Receitas / Despesas]])</f>
        <v>3305810.2700000014</v>
      </c>
      <c r="L666" s="20">
        <f>IF(FluxoCaixa101315141921[[#This Row],[Entrada / Saída]]="Saída",FluxoCaixa101315141921[[#This Row],[R$ (Valores)]]*-1,FluxoCaixa101315141921[[#This Row],[R$ (Valores)]])</f>
        <v>0</v>
      </c>
    </row>
    <row r="667" spans="2:12">
      <c r="B667" s="48"/>
      <c r="C667" s="48"/>
      <c r="D667" s="56"/>
      <c r="E667" s="52"/>
      <c r="F667" s="17"/>
      <c r="G667" s="17"/>
      <c r="H667" s="17"/>
      <c r="I667" s="21"/>
      <c r="J667" s="17" t="s">
        <v>525</v>
      </c>
      <c r="K667" s="20">
        <f>IF(FluxoCaixa101315141921[[#This Row],[Movimento ]]="Saldo Inicial",FluxoCaixa101315141921[[#This Row],[R$ (Valores)]],K666+FluxoCaixa101315141921[[#This Row],[Valores Receitas / Despesas]])</f>
        <v>3305810.2700000014</v>
      </c>
      <c r="L667" s="20">
        <f>IF(FluxoCaixa101315141921[[#This Row],[Entrada / Saída]]="Saída",FluxoCaixa101315141921[[#This Row],[R$ (Valores)]]*-1,FluxoCaixa101315141921[[#This Row],[R$ (Valores)]])</f>
        <v>0</v>
      </c>
    </row>
    <row r="668" spans="2:12">
      <c r="B668" s="48"/>
      <c r="C668" s="48"/>
      <c r="D668" s="56"/>
      <c r="E668" s="52"/>
      <c r="F668" s="17"/>
      <c r="G668" s="17"/>
      <c r="H668" s="17"/>
      <c r="I668" s="21"/>
      <c r="J668" s="17" t="s">
        <v>525</v>
      </c>
      <c r="K668" s="20">
        <f>IF(FluxoCaixa101315141921[[#This Row],[Movimento ]]="Saldo Inicial",FluxoCaixa101315141921[[#This Row],[R$ (Valores)]],K667+FluxoCaixa101315141921[[#This Row],[Valores Receitas / Despesas]])</f>
        <v>3305810.2700000014</v>
      </c>
      <c r="L668" s="20">
        <f>IF(FluxoCaixa101315141921[[#This Row],[Entrada / Saída]]="Saída",FluxoCaixa101315141921[[#This Row],[R$ (Valores)]]*-1,FluxoCaixa101315141921[[#This Row],[R$ (Valores)]])</f>
        <v>0</v>
      </c>
    </row>
    <row r="669" spans="2:12">
      <c r="B669" s="48"/>
      <c r="C669" s="48"/>
      <c r="D669" s="56"/>
      <c r="E669" s="52"/>
      <c r="F669" s="17"/>
      <c r="G669" s="17"/>
      <c r="H669" s="17"/>
      <c r="I669" s="21"/>
      <c r="J669" s="17" t="s">
        <v>525</v>
      </c>
      <c r="K669" s="20">
        <f>IF(FluxoCaixa101315141921[[#This Row],[Movimento ]]="Saldo Inicial",FluxoCaixa101315141921[[#This Row],[R$ (Valores)]],K668+FluxoCaixa101315141921[[#This Row],[Valores Receitas / Despesas]])</f>
        <v>3305810.2700000014</v>
      </c>
      <c r="L669" s="20">
        <f>IF(FluxoCaixa101315141921[[#This Row],[Entrada / Saída]]="Saída",FluxoCaixa101315141921[[#This Row],[R$ (Valores)]]*-1,FluxoCaixa101315141921[[#This Row],[R$ (Valores)]])</f>
        <v>0</v>
      </c>
    </row>
    <row r="670" spans="2:12">
      <c r="B670" s="48"/>
      <c r="C670" s="48"/>
      <c r="D670" s="56"/>
      <c r="E670" s="52"/>
      <c r="F670" s="17"/>
      <c r="G670" s="17"/>
      <c r="H670" s="17"/>
      <c r="I670" s="21"/>
      <c r="J670" s="17" t="s">
        <v>525</v>
      </c>
      <c r="K670" s="20">
        <f>IF(FluxoCaixa101315141921[[#This Row],[Movimento ]]="Saldo Inicial",FluxoCaixa101315141921[[#This Row],[R$ (Valores)]],K669+FluxoCaixa101315141921[[#This Row],[Valores Receitas / Despesas]])</f>
        <v>3305810.2700000014</v>
      </c>
      <c r="L670" s="20">
        <f>IF(FluxoCaixa101315141921[[#This Row],[Entrada / Saída]]="Saída",FluxoCaixa101315141921[[#This Row],[R$ (Valores)]]*-1,FluxoCaixa101315141921[[#This Row],[R$ (Valores)]])</f>
        <v>0</v>
      </c>
    </row>
    <row r="671" spans="2:12">
      <c r="B671" s="48"/>
      <c r="C671" s="48"/>
      <c r="D671" s="56"/>
      <c r="E671" s="52"/>
      <c r="F671" s="17"/>
      <c r="G671" s="17"/>
      <c r="H671" s="17"/>
      <c r="I671" s="21"/>
      <c r="J671" s="17" t="s">
        <v>525</v>
      </c>
      <c r="K671" s="20">
        <f>IF(FluxoCaixa101315141921[[#This Row],[Movimento ]]="Saldo Inicial",FluxoCaixa101315141921[[#This Row],[R$ (Valores)]],K670+FluxoCaixa101315141921[[#This Row],[Valores Receitas / Despesas]])</f>
        <v>3305810.2700000014</v>
      </c>
      <c r="L671" s="20">
        <f>IF(FluxoCaixa101315141921[[#This Row],[Entrada / Saída]]="Saída",FluxoCaixa101315141921[[#This Row],[R$ (Valores)]]*-1,FluxoCaixa101315141921[[#This Row],[R$ (Valores)]])</f>
        <v>0</v>
      </c>
    </row>
    <row r="672" spans="2:12">
      <c r="B672" s="48"/>
      <c r="C672" s="48"/>
      <c r="D672" s="56"/>
      <c r="E672" s="52"/>
      <c r="F672" s="17"/>
      <c r="G672" s="17"/>
      <c r="H672" s="17"/>
      <c r="I672" s="21"/>
      <c r="J672" s="17" t="s">
        <v>525</v>
      </c>
      <c r="K672" s="20">
        <f>IF(FluxoCaixa101315141921[[#This Row],[Movimento ]]="Saldo Inicial",FluxoCaixa101315141921[[#This Row],[R$ (Valores)]],K671+FluxoCaixa101315141921[[#This Row],[Valores Receitas / Despesas]])</f>
        <v>3305810.2700000014</v>
      </c>
      <c r="L672" s="20">
        <f>IF(FluxoCaixa101315141921[[#This Row],[Entrada / Saída]]="Saída",FluxoCaixa101315141921[[#This Row],[R$ (Valores)]]*-1,FluxoCaixa101315141921[[#This Row],[R$ (Valores)]])</f>
        <v>0</v>
      </c>
    </row>
    <row r="673" spans="2:12">
      <c r="B673" s="48"/>
      <c r="C673" s="48"/>
      <c r="D673" s="56"/>
      <c r="E673" s="52"/>
      <c r="F673" s="17"/>
      <c r="G673" s="17"/>
      <c r="H673" s="17"/>
      <c r="I673" s="21"/>
      <c r="J673" s="17" t="s">
        <v>525</v>
      </c>
      <c r="K673" s="20">
        <f>IF(FluxoCaixa101315141921[[#This Row],[Movimento ]]="Saldo Inicial",FluxoCaixa101315141921[[#This Row],[R$ (Valores)]],K672+FluxoCaixa101315141921[[#This Row],[Valores Receitas / Despesas]])</f>
        <v>3305810.2700000014</v>
      </c>
      <c r="L673" s="20">
        <f>IF(FluxoCaixa101315141921[[#This Row],[Entrada / Saída]]="Saída",FluxoCaixa101315141921[[#This Row],[R$ (Valores)]]*-1,FluxoCaixa101315141921[[#This Row],[R$ (Valores)]])</f>
        <v>0</v>
      </c>
    </row>
    <row r="674" spans="2:12">
      <c r="B674" s="48"/>
      <c r="C674" s="48"/>
      <c r="D674" s="56"/>
      <c r="E674" s="52"/>
      <c r="F674" s="17"/>
      <c r="G674" s="17"/>
      <c r="H674" s="17"/>
      <c r="I674" s="21"/>
      <c r="J674" s="17" t="s">
        <v>525</v>
      </c>
      <c r="K674" s="20">
        <f>IF(FluxoCaixa101315141921[[#This Row],[Movimento ]]="Saldo Inicial",FluxoCaixa101315141921[[#This Row],[R$ (Valores)]],K673+FluxoCaixa101315141921[[#This Row],[Valores Receitas / Despesas]])</f>
        <v>3305810.2700000014</v>
      </c>
      <c r="L674" s="20">
        <f>IF(FluxoCaixa101315141921[[#This Row],[Entrada / Saída]]="Saída",FluxoCaixa101315141921[[#This Row],[R$ (Valores)]]*-1,FluxoCaixa101315141921[[#This Row],[R$ (Valores)]])</f>
        <v>0</v>
      </c>
    </row>
    <row r="675" spans="2:12">
      <c r="B675" s="48"/>
      <c r="C675" s="48"/>
      <c r="D675" s="56"/>
      <c r="E675" s="52"/>
      <c r="F675" s="17"/>
      <c r="G675" s="17"/>
      <c r="H675" s="17"/>
      <c r="I675" s="21"/>
      <c r="J675" s="17" t="s">
        <v>525</v>
      </c>
      <c r="K675" s="20">
        <f>IF(FluxoCaixa101315141921[[#This Row],[Movimento ]]="Saldo Inicial",FluxoCaixa101315141921[[#This Row],[R$ (Valores)]],K674+FluxoCaixa101315141921[[#This Row],[Valores Receitas / Despesas]])</f>
        <v>3305810.2700000014</v>
      </c>
      <c r="L675" s="20">
        <f>IF(FluxoCaixa101315141921[[#This Row],[Entrada / Saída]]="Saída",FluxoCaixa101315141921[[#This Row],[R$ (Valores)]]*-1,FluxoCaixa101315141921[[#This Row],[R$ (Valores)]])</f>
        <v>0</v>
      </c>
    </row>
    <row r="676" spans="2:12">
      <c r="B676" s="48"/>
      <c r="C676" s="48"/>
      <c r="D676" s="56"/>
      <c r="E676" s="52"/>
      <c r="F676" s="17"/>
      <c r="G676" s="17"/>
      <c r="H676" s="17"/>
      <c r="I676" s="21"/>
      <c r="J676" s="17" t="s">
        <v>525</v>
      </c>
      <c r="K676" s="20">
        <f>IF(FluxoCaixa101315141921[[#This Row],[Movimento ]]="Saldo Inicial",FluxoCaixa101315141921[[#This Row],[R$ (Valores)]],K675+FluxoCaixa101315141921[[#This Row],[Valores Receitas / Despesas]])</f>
        <v>3305810.2700000014</v>
      </c>
      <c r="L676" s="20">
        <f>IF(FluxoCaixa101315141921[[#This Row],[Entrada / Saída]]="Saída",FluxoCaixa101315141921[[#This Row],[R$ (Valores)]]*-1,FluxoCaixa101315141921[[#This Row],[R$ (Valores)]])</f>
        <v>0</v>
      </c>
    </row>
    <row r="677" spans="2:12">
      <c r="B677" s="48"/>
      <c r="C677" s="48"/>
      <c r="D677" s="56"/>
      <c r="E677" s="52"/>
      <c r="F677" s="17"/>
      <c r="G677" s="17"/>
      <c r="H677" s="17"/>
      <c r="I677" s="21"/>
      <c r="J677" s="17" t="s">
        <v>525</v>
      </c>
      <c r="K677" s="20">
        <f>IF(FluxoCaixa101315141921[[#This Row],[Movimento ]]="Saldo Inicial",FluxoCaixa101315141921[[#This Row],[R$ (Valores)]],K676+FluxoCaixa101315141921[[#This Row],[Valores Receitas / Despesas]])</f>
        <v>3305810.2700000014</v>
      </c>
      <c r="L677" s="20">
        <f>IF(FluxoCaixa101315141921[[#This Row],[Entrada / Saída]]="Saída",FluxoCaixa101315141921[[#This Row],[R$ (Valores)]]*-1,FluxoCaixa101315141921[[#This Row],[R$ (Valores)]])</f>
        <v>0</v>
      </c>
    </row>
    <row r="678" spans="2:12">
      <c r="B678" s="48"/>
      <c r="C678" s="48"/>
      <c r="D678" s="56"/>
      <c r="E678" s="52"/>
      <c r="F678" s="17"/>
      <c r="G678" s="17"/>
      <c r="H678" s="17"/>
      <c r="I678" s="21"/>
      <c r="J678" s="17" t="s">
        <v>525</v>
      </c>
      <c r="K678" s="20">
        <f>IF(FluxoCaixa101315141921[[#This Row],[Movimento ]]="Saldo Inicial",FluxoCaixa101315141921[[#This Row],[R$ (Valores)]],K677+FluxoCaixa101315141921[[#This Row],[Valores Receitas / Despesas]])</f>
        <v>3305810.2700000014</v>
      </c>
      <c r="L678" s="20">
        <f>IF(FluxoCaixa101315141921[[#This Row],[Entrada / Saída]]="Saída",FluxoCaixa101315141921[[#This Row],[R$ (Valores)]]*-1,FluxoCaixa101315141921[[#This Row],[R$ (Valores)]])</f>
        <v>0</v>
      </c>
    </row>
    <row r="679" spans="2:12">
      <c r="B679" s="48"/>
      <c r="C679" s="48"/>
      <c r="D679" s="56"/>
      <c r="E679" s="52"/>
      <c r="F679" s="17"/>
      <c r="G679" s="17"/>
      <c r="H679" s="17"/>
      <c r="I679" s="21"/>
      <c r="J679" s="17" t="s">
        <v>525</v>
      </c>
      <c r="K679" s="20">
        <f>IF(FluxoCaixa101315141921[[#This Row],[Movimento ]]="Saldo Inicial",FluxoCaixa101315141921[[#This Row],[R$ (Valores)]],K678+FluxoCaixa101315141921[[#This Row],[Valores Receitas / Despesas]])</f>
        <v>3305810.2700000014</v>
      </c>
      <c r="L679" s="17">
        <f>IF(FluxoCaixa101315141921[[#This Row],[Entrada / Saída]]="Saída",FluxoCaixa101315141921[[#This Row],[R$ (Valores)]]*-1,FluxoCaixa101315141921[[#This Row],[R$ (Valores)]])</f>
        <v>0</v>
      </c>
    </row>
    <row r="680" spans="2:12">
      <c r="B680" s="48"/>
      <c r="C680" s="48"/>
      <c r="D680" s="56"/>
      <c r="E680" s="52"/>
      <c r="F680" s="17"/>
      <c r="G680" s="17"/>
      <c r="H680" s="17"/>
      <c r="I680" s="21"/>
      <c r="J680" s="17" t="s">
        <v>525</v>
      </c>
      <c r="K680" s="20">
        <f>IF(FluxoCaixa101315141921[[#This Row],[Movimento ]]="Saldo Inicial",FluxoCaixa101315141921[[#This Row],[R$ (Valores)]],K679+FluxoCaixa101315141921[[#This Row],[Valores Receitas / Despesas]])</f>
        <v>3305810.2700000014</v>
      </c>
      <c r="L680" s="20">
        <f>IF(FluxoCaixa101315141921[[#This Row],[Entrada / Saída]]="Saída",FluxoCaixa101315141921[[#This Row],[R$ (Valores)]]*-1,FluxoCaixa101315141921[[#This Row],[R$ (Valores)]])</f>
        <v>0</v>
      </c>
    </row>
    <row r="681" spans="2:12">
      <c r="B681" s="48"/>
      <c r="C681" s="48"/>
      <c r="D681" s="56"/>
      <c r="E681" s="52"/>
      <c r="F681" s="17"/>
      <c r="G681" s="17"/>
      <c r="H681" s="17"/>
      <c r="I681" s="21"/>
      <c r="J681" s="17" t="s">
        <v>525</v>
      </c>
      <c r="K681" s="20">
        <f>IF(FluxoCaixa101315141921[[#This Row],[Movimento ]]="Saldo Inicial",FluxoCaixa101315141921[[#This Row],[R$ (Valores)]],K680+FluxoCaixa101315141921[[#This Row],[Valores Receitas / Despesas]])</f>
        <v>3305810.2700000014</v>
      </c>
      <c r="L681" s="20">
        <f>IF(FluxoCaixa101315141921[[#This Row],[Entrada / Saída]]="Saída",FluxoCaixa101315141921[[#This Row],[R$ (Valores)]]*-1,FluxoCaixa101315141921[[#This Row],[R$ (Valores)]])</f>
        <v>0</v>
      </c>
    </row>
    <row r="682" spans="2:12">
      <c r="B682" s="48"/>
      <c r="C682" s="48"/>
      <c r="D682" s="56"/>
      <c r="E682" s="52"/>
      <c r="F682" s="17"/>
      <c r="G682" s="17"/>
      <c r="H682" s="17"/>
      <c r="I682" s="21"/>
      <c r="J682" s="17" t="s">
        <v>525</v>
      </c>
      <c r="K682" s="20">
        <f>IF(FluxoCaixa101315141921[[#This Row],[Movimento ]]="Saldo Inicial",FluxoCaixa101315141921[[#This Row],[R$ (Valores)]],K681+FluxoCaixa101315141921[[#This Row],[Valores Receitas / Despesas]])</f>
        <v>3305810.2700000014</v>
      </c>
      <c r="L682" s="20">
        <f>IF(FluxoCaixa101315141921[[#This Row],[Entrada / Saída]]="Saída",FluxoCaixa101315141921[[#This Row],[R$ (Valores)]]*-1,FluxoCaixa101315141921[[#This Row],[R$ (Valores)]])</f>
        <v>0</v>
      </c>
    </row>
    <row r="683" spans="2:12">
      <c r="B683" s="48"/>
      <c r="C683" s="48"/>
      <c r="D683" s="56"/>
      <c r="E683" s="52"/>
      <c r="F683" s="17"/>
      <c r="G683" s="17"/>
      <c r="H683" s="17"/>
      <c r="I683" s="21"/>
      <c r="J683" s="17" t="s">
        <v>525</v>
      </c>
      <c r="K683" s="20">
        <f>IF(FluxoCaixa101315141921[[#This Row],[Movimento ]]="Saldo Inicial",FluxoCaixa101315141921[[#This Row],[R$ (Valores)]],K682+FluxoCaixa101315141921[[#This Row],[Valores Receitas / Despesas]])</f>
        <v>3305810.2700000014</v>
      </c>
      <c r="L683" s="20">
        <f>IF(FluxoCaixa101315141921[[#This Row],[Entrada / Saída]]="Saída",FluxoCaixa101315141921[[#This Row],[R$ (Valores)]]*-1,FluxoCaixa101315141921[[#This Row],[R$ (Valores)]])</f>
        <v>0</v>
      </c>
    </row>
    <row r="684" spans="2:12">
      <c r="B684" s="48"/>
      <c r="C684" s="48"/>
      <c r="D684" s="56"/>
      <c r="E684" s="52"/>
      <c r="F684" s="17"/>
      <c r="G684" s="17"/>
      <c r="H684" s="17"/>
      <c r="I684" s="21"/>
      <c r="J684" s="17" t="s">
        <v>525</v>
      </c>
      <c r="K684" s="20">
        <f>IF(FluxoCaixa101315141921[[#This Row],[Movimento ]]="Saldo Inicial",FluxoCaixa101315141921[[#This Row],[R$ (Valores)]],K683+FluxoCaixa101315141921[[#This Row],[Valores Receitas / Despesas]])</f>
        <v>3305810.2700000014</v>
      </c>
      <c r="L684" s="5">
        <f>IF(FluxoCaixa101315141921[[#This Row],[Entrada / Saída]]="Saída",FluxoCaixa101315141921[[#This Row],[R$ (Valores)]]*-1,FluxoCaixa101315141921[[#This Row],[R$ (Valores)]])</f>
        <v>0</v>
      </c>
    </row>
    <row r="685" spans="2:12">
      <c r="B685" s="48"/>
      <c r="C685" s="48"/>
      <c r="D685" s="56"/>
      <c r="E685" s="52"/>
      <c r="F685" s="17"/>
      <c r="G685" s="17"/>
      <c r="H685" s="17"/>
      <c r="I685" s="21"/>
      <c r="J685" s="17" t="s">
        <v>525</v>
      </c>
      <c r="K685" s="20">
        <f>IF(FluxoCaixa101315141921[[#This Row],[Movimento ]]="Saldo Inicial",FluxoCaixa101315141921[[#This Row],[R$ (Valores)]],K684+FluxoCaixa101315141921[[#This Row],[Valores Receitas / Despesas]])</f>
        <v>3305810.2700000014</v>
      </c>
      <c r="L685" s="5">
        <f>IF(FluxoCaixa101315141921[[#This Row],[Entrada / Saída]]="Saída",FluxoCaixa101315141921[[#This Row],[R$ (Valores)]]*-1,FluxoCaixa101315141921[[#This Row],[R$ (Valores)]])</f>
        <v>0</v>
      </c>
    </row>
    <row r="686" spans="2:12">
      <c r="B686" s="48"/>
      <c r="C686" s="48"/>
      <c r="D686" s="56"/>
      <c r="E686" s="52"/>
      <c r="F686" s="17"/>
      <c r="G686" s="17"/>
      <c r="H686" s="17"/>
      <c r="I686" s="21"/>
      <c r="J686" s="17" t="s">
        <v>525</v>
      </c>
      <c r="K686" s="20">
        <f>IF(FluxoCaixa101315141921[[#This Row],[Movimento ]]="Saldo Inicial",FluxoCaixa101315141921[[#This Row],[R$ (Valores)]],K685+FluxoCaixa101315141921[[#This Row],[Valores Receitas / Despesas]])</f>
        <v>3305810.2700000014</v>
      </c>
      <c r="L686" s="5">
        <f>IF(FluxoCaixa101315141921[[#This Row],[Entrada / Saída]]="Saída",FluxoCaixa101315141921[[#This Row],[R$ (Valores)]]*-1,FluxoCaixa101315141921[[#This Row],[R$ (Valores)]])</f>
        <v>0</v>
      </c>
    </row>
    <row r="687" spans="2:12">
      <c r="B687" s="48"/>
      <c r="C687" s="48"/>
      <c r="D687" s="56"/>
      <c r="E687" s="52"/>
      <c r="F687" s="17"/>
      <c r="G687" s="17"/>
      <c r="H687" s="17"/>
      <c r="I687" s="21"/>
      <c r="J687" s="17" t="s">
        <v>525</v>
      </c>
      <c r="K687" s="20">
        <f>IF(FluxoCaixa101315141921[[#This Row],[Movimento ]]="Saldo Inicial",FluxoCaixa101315141921[[#This Row],[R$ (Valores)]],K686+FluxoCaixa101315141921[[#This Row],[Valores Receitas / Despesas]])</f>
        <v>3305810.2700000014</v>
      </c>
      <c r="L687" s="5">
        <f>IF(FluxoCaixa101315141921[[#This Row],[Entrada / Saída]]="Saída",FluxoCaixa101315141921[[#This Row],[R$ (Valores)]]*-1,FluxoCaixa101315141921[[#This Row],[R$ (Valores)]])</f>
        <v>0</v>
      </c>
    </row>
    <row r="688" spans="2:12">
      <c r="B688" s="48"/>
      <c r="C688" s="48"/>
      <c r="D688" s="56"/>
      <c r="E688" s="52"/>
      <c r="F688" s="17"/>
      <c r="G688" s="17"/>
      <c r="H688" s="17"/>
      <c r="I688" s="21"/>
      <c r="J688" s="17" t="s">
        <v>525</v>
      </c>
      <c r="K688" s="20">
        <f>IF(FluxoCaixa101315141921[[#This Row],[Movimento ]]="Saldo Inicial",FluxoCaixa101315141921[[#This Row],[R$ (Valores)]],K687+FluxoCaixa101315141921[[#This Row],[Valores Receitas / Despesas]])</f>
        <v>3305810.2700000014</v>
      </c>
      <c r="L688" s="5">
        <f>IF(FluxoCaixa101315141921[[#This Row],[Entrada / Saída]]="Saída",FluxoCaixa101315141921[[#This Row],[R$ (Valores)]]*-1,FluxoCaixa101315141921[[#This Row],[R$ (Valores)]])</f>
        <v>0</v>
      </c>
    </row>
    <row r="689" spans="2:12">
      <c r="B689" s="48"/>
      <c r="C689" s="48"/>
      <c r="D689" s="56"/>
      <c r="E689" s="52"/>
      <c r="F689" s="17"/>
      <c r="G689" s="17"/>
      <c r="H689" s="17"/>
      <c r="I689" s="21"/>
      <c r="J689" s="17" t="s">
        <v>525</v>
      </c>
      <c r="K689" s="20">
        <f>IF(FluxoCaixa101315141921[[#This Row],[Movimento ]]="Saldo Inicial",FluxoCaixa101315141921[[#This Row],[R$ (Valores)]],K688+FluxoCaixa101315141921[[#This Row],[Valores Receitas / Despesas]])</f>
        <v>3305810.2700000014</v>
      </c>
      <c r="L689" s="5">
        <f>IF(FluxoCaixa101315141921[[#This Row],[Entrada / Saída]]="Saída",FluxoCaixa101315141921[[#This Row],[R$ (Valores)]]*-1,FluxoCaixa101315141921[[#This Row],[R$ (Valores)]])</f>
        <v>0</v>
      </c>
    </row>
    <row r="690" spans="2:12">
      <c r="B690" s="48"/>
      <c r="C690" s="48"/>
      <c r="D690" s="56"/>
      <c r="E690" s="52"/>
      <c r="F690" s="17"/>
      <c r="G690" s="17"/>
      <c r="H690" s="17"/>
      <c r="I690" s="21"/>
      <c r="J690" s="17" t="s">
        <v>525</v>
      </c>
      <c r="K690" s="20">
        <f>IF(FluxoCaixa101315141921[[#This Row],[Movimento ]]="Saldo Inicial",FluxoCaixa101315141921[[#This Row],[R$ (Valores)]],K689+FluxoCaixa101315141921[[#This Row],[Valores Receitas / Despesas]])</f>
        <v>3305810.2700000014</v>
      </c>
      <c r="L690" s="5">
        <f>IF(FluxoCaixa101315141921[[#This Row],[Entrada / Saída]]="Saída",FluxoCaixa101315141921[[#This Row],[R$ (Valores)]]*-1,FluxoCaixa101315141921[[#This Row],[R$ (Valores)]])</f>
        <v>0</v>
      </c>
    </row>
    <row r="691" spans="2:12">
      <c r="B691" s="48"/>
      <c r="C691" s="48"/>
      <c r="D691" s="56"/>
      <c r="E691" s="52"/>
      <c r="F691" s="17"/>
      <c r="G691" s="17"/>
      <c r="H691" s="17"/>
      <c r="I691" s="21"/>
      <c r="J691" s="17" t="s">
        <v>525</v>
      </c>
      <c r="K691" s="20">
        <f>IF(FluxoCaixa101315141921[[#This Row],[Movimento ]]="Saldo Inicial",FluxoCaixa101315141921[[#This Row],[R$ (Valores)]],K690+FluxoCaixa101315141921[[#This Row],[Valores Receitas / Despesas]])</f>
        <v>3305810.2700000014</v>
      </c>
      <c r="L691" s="53">
        <f>IF(FluxoCaixa101315141921[[#This Row],[Entrada / Saída]]="Saída",FluxoCaixa101315141921[[#This Row],[R$ (Valores)]]*-1,FluxoCaixa101315141921[[#This Row],[R$ (Valores)]])</f>
        <v>0</v>
      </c>
    </row>
    <row r="692" spans="2:12">
      <c r="B692" s="48"/>
      <c r="C692" s="48"/>
      <c r="D692" s="56"/>
      <c r="E692" s="52"/>
      <c r="F692" s="17"/>
      <c r="G692" s="17"/>
      <c r="H692" s="17"/>
      <c r="I692" s="21"/>
      <c r="J692" s="17" t="s">
        <v>525</v>
      </c>
      <c r="K692" s="20">
        <f>IF(FluxoCaixa101315141921[[#This Row],[Movimento ]]="Saldo Inicial",FluxoCaixa101315141921[[#This Row],[R$ (Valores)]],K691+FluxoCaixa101315141921[[#This Row],[Valores Receitas / Despesas]])</f>
        <v>3305810.2700000014</v>
      </c>
      <c r="L692" s="5">
        <f>IF(FluxoCaixa101315141921[[#This Row],[Entrada / Saída]]="Saída",FluxoCaixa101315141921[[#This Row],[R$ (Valores)]]*-1,FluxoCaixa101315141921[[#This Row],[R$ (Valores)]])</f>
        <v>0</v>
      </c>
    </row>
    <row r="693" spans="2:12">
      <c r="B693" s="48"/>
      <c r="C693" s="48"/>
      <c r="D693" s="56"/>
      <c r="E693" s="52"/>
      <c r="F693" s="17"/>
      <c r="G693" s="17"/>
      <c r="H693" s="17"/>
      <c r="I693" s="21"/>
      <c r="J693" s="17" t="s">
        <v>525</v>
      </c>
      <c r="K693" s="20">
        <f>IF(FluxoCaixa101315141921[[#This Row],[Movimento ]]="Saldo Inicial",FluxoCaixa101315141921[[#This Row],[R$ (Valores)]],K692+FluxoCaixa101315141921[[#This Row],[Valores Receitas / Despesas]])</f>
        <v>3305810.2700000014</v>
      </c>
      <c r="L693" s="5">
        <f>IF(FluxoCaixa101315141921[[#This Row],[Entrada / Saída]]="Saída",FluxoCaixa101315141921[[#This Row],[R$ (Valores)]]*-1,FluxoCaixa101315141921[[#This Row],[R$ (Valores)]])</f>
        <v>0</v>
      </c>
    </row>
    <row r="694" spans="2:12">
      <c r="B694" s="48"/>
      <c r="C694" s="48"/>
      <c r="D694" s="56"/>
      <c r="E694" s="52"/>
      <c r="F694" s="17"/>
      <c r="G694" s="17"/>
      <c r="H694" s="17"/>
      <c r="I694" s="21"/>
      <c r="J694" s="17" t="s">
        <v>525</v>
      </c>
      <c r="K694" s="20">
        <f>IF(FluxoCaixa101315141921[[#This Row],[Movimento ]]="Saldo Inicial",FluxoCaixa101315141921[[#This Row],[R$ (Valores)]],K693+FluxoCaixa101315141921[[#This Row],[Valores Receitas / Despesas]])</f>
        <v>3305810.2700000014</v>
      </c>
      <c r="L694" s="5">
        <f>IF(FluxoCaixa101315141921[[#This Row],[Entrada / Saída]]="Saída",FluxoCaixa101315141921[[#This Row],[R$ (Valores)]]*-1,FluxoCaixa101315141921[[#This Row],[R$ (Valores)]])</f>
        <v>0</v>
      </c>
    </row>
    <row r="695" spans="2:12">
      <c r="B695" s="48"/>
      <c r="C695" s="48"/>
      <c r="D695" s="56"/>
      <c r="E695" s="52"/>
      <c r="F695" s="17"/>
      <c r="G695" s="17"/>
      <c r="H695" s="17"/>
      <c r="I695" s="21"/>
      <c r="J695" s="17" t="s">
        <v>525</v>
      </c>
      <c r="K695" s="20">
        <f>IF(FluxoCaixa101315141921[[#This Row],[Movimento ]]="Saldo Inicial",FluxoCaixa101315141921[[#This Row],[R$ (Valores)]],K694+FluxoCaixa101315141921[[#This Row],[Valores Receitas / Despesas]])</f>
        <v>3305810.2700000014</v>
      </c>
      <c r="L695" s="5">
        <f>IF(FluxoCaixa101315141921[[#This Row],[Entrada / Saída]]="Saída",FluxoCaixa101315141921[[#This Row],[R$ (Valores)]]*-1,FluxoCaixa101315141921[[#This Row],[R$ (Valores)]])</f>
        <v>0</v>
      </c>
    </row>
    <row r="696" spans="2:12">
      <c r="B696" s="48"/>
      <c r="C696" s="48"/>
      <c r="D696" s="56"/>
      <c r="E696" s="52"/>
      <c r="F696" s="17"/>
      <c r="G696" s="17"/>
      <c r="H696" s="17"/>
      <c r="I696" s="21"/>
      <c r="J696" s="17" t="s">
        <v>525</v>
      </c>
      <c r="K696" s="20">
        <f>IF(FluxoCaixa101315141921[[#This Row],[Movimento ]]="Saldo Inicial",FluxoCaixa101315141921[[#This Row],[R$ (Valores)]],K695+FluxoCaixa101315141921[[#This Row],[Valores Receitas / Despesas]])</f>
        <v>3305810.2700000014</v>
      </c>
      <c r="L696" s="5">
        <f>IF(FluxoCaixa101315141921[[#This Row],[Entrada / Saída]]="Saída",FluxoCaixa101315141921[[#This Row],[R$ (Valores)]]*-1,FluxoCaixa101315141921[[#This Row],[R$ (Valores)]])</f>
        <v>0</v>
      </c>
    </row>
    <row r="697" spans="2:12">
      <c r="B697" s="48"/>
      <c r="C697" s="48"/>
      <c r="D697" s="56"/>
      <c r="E697" s="52"/>
      <c r="F697" s="17"/>
      <c r="G697" s="17"/>
      <c r="H697" s="17"/>
      <c r="I697" s="21"/>
      <c r="J697" s="17" t="s">
        <v>525</v>
      </c>
      <c r="K697" s="20">
        <f>IF(FluxoCaixa101315141921[[#This Row],[Movimento ]]="Saldo Inicial",FluxoCaixa101315141921[[#This Row],[R$ (Valores)]],K696+FluxoCaixa101315141921[[#This Row],[Valores Receitas / Despesas]])</f>
        <v>3305810.2700000014</v>
      </c>
      <c r="L697" s="5">
        <f>IF(FluxoCaixa101315141921[[#This Row],[Entrada / Saída]]="Saída",FluxoCaixa101315141921[[#This Row],[R$ (Valores)]]*-1,FluxoCaixa101315141921[[#This Row],[R$ (Valores)]])</f>
        <v>0</v>
      </c>
    </row>
    <row r="698" spans="2:12">
      <c r="B698" s="48"/>
      <c r="C698" s="48"/>
      <c r="D698" s="56"/>
      <c r="E698" s="52"/>
      <c r="F698" s="17"/>
      <c r="G698" s="17"/>
      <c r="H698" s="17"/>
      <c r="I698" s="21"/>
      <c r="J698" s="17" t="s">
        <v>525</v>
      </c>
      <c r="K698" s="20">
        <f>IF(FluxoCaixa101315141921[[#This Row],[Movimento ]]="Saldo Inicial",FluxoCaixa101315141921[[#This Row],[R$ (Valores)]],K697+FluxoCaixa101315141921[[#This Row],[Valores Receitas / Despesas]])</f>
        <v>3305810.2700000014</v>
      </c>
      <c r="L698" s="5">
        <f>IF(FluxoCaixa101315141921[[#This Row],[Entrada / Saída]]="Saída",FluxoCaixa101315141921[[#This Row],[R$ (Valores)]]*-1,FluxoCaixa101315141921[[#This Row],[R$ (Valores)]])</f>
        <v>0</v>
      </c>
    </row>
    <row r="699" spans="2:12">
      <c r="B699" s="48"/>
      <c r="C699" s="48"/>
      <c r="D699" s="56"/>
      <c r="E699" s="52"/>
      <c r="F699" s="17"/>
      <c r="G699" s="17"/>
      <c r="H699" s="17"/>
      <c r="I699" s="21"/>
      <c r="J699" s="17" t="s">
        <v>525</v>
      </c>
      <c r="K699" s="20">
        <f>IF(FluxoCaixa101315141921[[#This Row],[Movimento ]]="Saldo Inicial",FluxoCaixa101315141921[[#This Row],[R$ (Valores)]],K698+FluxoCaixa101315141921[[#This Row],[Valores Receitas / Despesas]])</f>
        <v>3305810.2700000014</v>
      </c>
      <c r="L699" s="5">
        <f>IF(FluxoCaixa101315141921[[#This Row],[Entrada / Saída]]="Saída",FluxoCaixa101315141921[[#This Row],[R$ (Valores)]]*-1,FluxoCaixa101315141921[[#This Row],[R$ (Valores)]])</f>
        <v>0</v>
      </c>
    </row>
    <row r="700" spans="2:12">
      <c r="B700" s="48"/>
      <c r="C700" s="48"/>
      <c r="D700" s="56"/>
      <c r="E700" s="52"/>
      <c r="F700" s="17"/>
      <c r="G700" s="17"/>
      <c r="H700" s="17"/>
      <c r="I700" s="21"/>
      <c r="J700" s="17" t="s">
        <v>525</v>
      </c>
      <c r="K700" s="20">
        <f>IF(FluxoCaixa101315141921[[#This Row],[Movimento ]]="Saldo Inicial",FluxoCaixa101315141921[[#This Row],[R$ (Valores)]],K699+FluxoCaixa101315141921[[#This Row],[Valores Receitas / Despesas]])</f>
        <v>3305810.2700000014</v>
      </c>
      <c r="L700" s="5">
        <f>IF(FluxoCaixa101315141921[[#This Row],[Entrada / Saída]]="Saída",FluxoCaixa101315141921[[#This Row],[R$ (Valores)]]*-1,FluxoCaixa101315141921[[#This Row],[R$ (Valores)]])</f>
        <v>0</v>
      </c>
    </row>
    <row r="701" spans="2:12">
      <c r="B701" s="48"/>
      <c r="C701" s="48"/>
      <c r="D701" s="56"/>
      <c r="E701" s="52"/>
      <c r="F701" s="17"/>
      <c r="G701" s="17"/>
      <c r="H701" s="17"/>
      <c r="I701" s="21"/>
      <c r="J701" s="17" t="s">
        <v>525</v>
      </c>
      <c r="K701" s="20">
        <f>IF(FluxoCaixa101315141921[[#This Row],[Movimento ]]="Saldo Inicial",FluxoCaixa101315141921[[#This Row],[R$ (Valores)]],K700+FluxoCaixa101315141921[[#This Row],[Valores Receitas / Despesas]])</f>
        <v>3305810.2700000014</v>
      </c>
      <c r="L701" s="5">
        <f>IF(FluxoCaixa101315141921[[#This Row],[Entrada / Saída]]="Saída",FluxoCaixa101315141921[[#This Row],[R$ (Valores)]]*-1,FluxoCaixa101315141921[[#This Row],[R$ (Valores)]])</f>
        <v>0</v>
      </c>
    </row>
    <row r="702" spans="2:12">
      <c r="B702" s="48"/>
      <c r="C702" s="48"/>
      <c r="D702" s="56"/>
      <c r="E702" s="52"/>
      <c r="F702" s="17"/>
      <c r="G702" s="17"/>
      <c r="H702" s="17"/>
      <c r="I702" s="21"/>
      <c r="J702" s="17" t="s">
        <v>525</v>
      </c>
      <c r="K702" s="20">
        <f>IF(FluxoCaixa101315141921[[#This Row],[Movimento ]]="Saldo Inicial",FluxoCaixa101315141921[[#This Row],[R$ (Valores)]],K701+FluxoCaixa101315141921[[#This Row],[Valores Receitas / Despesas]])</f>
        <v>3305810.2700000014</v>
      </c>
      <c r="L702" s="5">
        <f>IF(FluxoCaixa101315141921[[#This Row],[Entrada / Saída]]="Saída",FluxoCaixa101315141921[[#This Row],[R$ (Valores)]]*-1,FluxoCaixa101315141921[[#This Row],[R$ (Valores)]])</f>
        <v>0</v>
      </c>
    </row>
    <row r="703" spans="2:12">
      <c r="B703" s="48"/>
      <c r="C703" s="48"/>
      <c r="D703" s="56"/>
      <c r="E703" s="52"/>
      <c r="F703" s="17"/>
      <c r="G703" s="17"/>
      <c r="H703" s="17"/>
      <c r="I703" s="21"/>
      <c r="J703" s="17" t="s">
        <v>525</v>
      </c>
      <c r="K703" s="20">
        <f>IF(FluxoCaixa101315141921[[#This Row],[Movimento ]]="Saldo Inicial",FluxoCaixa101315141921[[#This Row],[R$ (Valores)]],K702+FluxoCaixa101315141921[[#This Row],[Valores Receitas / Despesas]])</f>
        <v>3305810.2700000014</v>
      </c>
      <c r="L703" s="5">
        <f>IF(FluxoCaixa101315141921[[#This Row],[Entrada / Saída]]="Saída",FluxoCaixa101315141921[[#This Row],[R$ (Valores)]]*-1,FluxoCaixa101315141921[[#This Row],[R$ (Valores)]])</f>
        <v>0</v>
      </c>
    </row>
    <row r="704" spans="2:12">
      <c r="B704" s="48"/>
      <c r="C704" s="48"/>
      <c r="D704" s="56"/>
      <c r="E704" s="52"/>
      <c r="F704" s="17"/>
      <c r="G704" s="17"/>
      <c r="H704" s="17"/>
      <c r="I704" s="21"/>
      <c r="J704" s="17" t="s">
        <v>525</v>
      </c>
      <c r="K704" s="20">
        <f>IF(FluxoCaixa101315141921[[#This Row],[Movimento ]]="Saldo Inicial",FluxoCaixa101315141921[[#This Row],[R$ (Valores)]],K703+FluxoCaixa101315141921[[#This Row],[Valores Receitas / Despesas]])</f>
        <v>3305810.2700000014</v>
      </c>
      <c r="L704" s="5">
        <f>IF(FluxoCaixa101315141921[[#This Row],[Entrada / Saída]]="Saída",FluxoCaixa101315141921[[#This Row],[R$ (Valores)]]*-1,FluxoCaixa101315141921[[#This Row],[R$ (Valores)]])</f>
        <v>0</v>
      </c>
    </row>
    <row r="705" spans="2:12">
      <c r="B705" s="48"/>
      <c r="C705" s="48"/>
      <c r="D705" s="56"/>
      <c r="E705" s="52"/>
      <c r="F705" s="17"/>
      <c r="G705" s="17"/>
      <c r="H705" s="17"/>
      <c r="I705" s="21"/>
      <c r="J705" s="17" t="s">
        <v>525</v>
      </c>
      <c r="K705" s="20">
        <f>IF(FluxoCaixa101315141921[[#This Row],[Movimento ]]="Saldo Inicial",FluxoCaixa101315141921[[#This Row],[R$ (Valores)]],K704+FluxoCaixa101315141921[[#This Row],[Valores Receitas / Despesas]])</f>
        <v>3305810.2700000014</v>
      </c>
      <c r="L705" s="5">
        <f>IF(FluxoCaixa101315141921[[#This Row],[Entrada / Saída]]="Saída",FluxoCaixa101315141921[[#This Row],[R$ (Valores)]]*-1,FluxoCaixa101315141921[[#This Row],[R$ (Valores)]])</f>
        <v>0</v>
      </c>
    </row>
    <row r="706" spans="2:12">
      <c r="B706" s="48"/>
      <c r="C706" s="48"/>
      <c r="D706" s="56"/>
      <c r="E706" s="52"/>
      <c r="F706" s="17"/>
      <c r="G706" s="17"/>
      <c r="H706" s="17"/>
      <c r="I706" s="21"/>
      <c r="J706" s="17" t="s">
        <v>525</v>
      </c>
      <c r="K706" s="20">
        <f>IF(FluxoCaixa101315141921[[#This Row],[Movimento ]]="Saldo Inicial",FluxoCaixa101315141921[[#This Row],[R$ (Valores)]],K705+FluxoCaixa101315141921[[#This Row],[Valores Receitas / Despesas]])</f>
        <v>3305810.2700000014</v>
      </c>
      <c r="L706" s="5">
        <f>IF(FluxoCaixa101315141921[[#This Row],[Entrada / Saída]]="Saída",FluxoCaixa101315141921[[#This Row],[R$ (Valores)]]*-1,FluxoCaixa101315141921[[#This Row],[R$ (Valores)]])</f>
        <v>0</v>
      </c>
    </row>
    <row r="707" spans="2:12">
      <c r="B707" s="48"/>
      <c r="C707" s="48"/>
      <c r="D707" s="56"/>
      <c r="E707" s="52"/>
      <c r="F707" s="17"/>
      <c r="G707" s="17"/>
      <c r="H707" s="17"/>
      <c r="I707" s="21"/>
      <c r="J707" s="17" t="s">
        <v>525</v>
      </c>
      <c r="K707" s="20">
        <f>IF(FluxoCaixa101315141921[[#This Row],[Movimento ]]="Saldo Inicial",FluxoCaixa101315141921[[#This Row],[R$ (Valores)]],K706+FluxoCaixa101315141921[[#This Row],[Valores Receitas / Despesas]])</f>
        <v>3305810.2700000014</v>
      </c>
      <c r="L707" s="5">
        <f>IF(FluxoCaixa101315141921[[#This Row],[Entrada / Saída]]="Saída",FluxoCaixa101315141921[[#This Row],[R$ (Valores)]]*-1,FluxoCaixa101315141921[[#This Row],[R$ (Valores)]])</f>
        <v>0</v>
      </c>
    </row>
    <row r="708" spans="2:12">
      <c r="B708" s="48"/>
      <c r="C708" s="48"/>
      <c r="D708" s="56"/>
      <c r="E708" s="52"/>
      <c r="F708" s="17"/>
      <c r="G708" s="17"/>
      <c r="H708" s="17"/>
      <c r="I708" s="21"/>
      <c r="J708" s="17" t="s">
        <v>525</v>
      </c>
      <c r="K708" s="20">
        <f>IF(FluxoCaixa101315141921[[#This Row],[Movimento ]]="Saldo Inicial",FluxoCaixa101315141921[[#This Row],[R$ (Valores)]],K707+FluxoCaixa101315141921[[#This Row],[Valores Receitas / Despesas]])</f>
        <v>3305810.2700000014</v>
      </c>
      <c r="L708" s="5">
        <f>IF(FluxoCaixa101315141921[[#This Row],[Entrada / Saída]]="Saída",FluxoCaixa101315141921[[#This Row],[R$ (Valores)]]*-1,FluxoCaixa101315141921[[#This Row],[R$ (Valores)]])</f>
        <v>0</v>
      </c>
    </row>
    <row r="709" spans="2:12">
      <c r="B709" s="48"/>
      <c r="C709" s="48"/>
      <c r="D709" s="56"/>
      <c r="E709" s="52"/>
      <c r="F709" s="17"/>
      <c r="G709" s="17"/>
      <c r="H709" s="17"/>
      <c r="I709" s="21"/>
      <c r="J709" s="17" t="s">
        <v>525</v>
      </c>
      <c r="K709" s="20">
        <f>IF(FluxoCaixa101315141921[[#This Row],[Movimento ]]="Saldo Inicial",FluxoCaixa101315141921[[#This Row],[R$ (Valores)]],K708+FluxoCaixa101315141921[[#This Row],[Valores Receitas / Despesas]])</f>
        <v>3305810.2700000014</v>
      </c>
      <c r="L709" s="5">
        <f>IF(FluxoCaixa101315141921[[#This Row],[Entrada / Saída]]="Saída",FluxoCaixa101315141921[[#This Row],[R$ (Valores)]]*-1,FluxoCaixa101315141921[[#This Row],[R$ (Valores)]])</f>
        <v>0</v>
      </c>
    </row>
    <row r="710" spans="2:12">
      <c r="B710" s="48"/>
      <c r="C710" s="48"/>
      <c r="D710" s="56"/>
      <c r="E710" s="52"/>
      <c r="F710" s="17"/>
      <c r="G710" s="17"/>
      <c r="H710" s="17"/>
      <c r="I710" s="21"/>
      <c r="J710" s="17" t="s">
        <v>525</v>
      </c>
      <c r="K710" s="20">
        <f>IF(FluxoCaixa101315141921[[#This Row],[Movimento ]]="Saldo Inicial",FluxoCaixa101315141921[[#This Row],[R$ (Valores)]],K709+FluxoCaixa101315141921[[#This Row],[Valores Receitas / Despesas]])</f>
        <v>3305810.2700000014</v>
      </c>
      <c r="L710" s="5">
        <f>IF(FluxoCaixa101315141921[[#This Row],[Entrada / Saída]]="Saída",FluxoCaixa101315141921[[#This Row],[R$ (Valores)]]*-1,FluxoCaixa101315141921[[#This Row],[R$ (Valores)]])</f>
        <v>0</v>
      </c>
    </row>
    <row r="711" spans="2:12">
      <c r="B711" s="48"/>
      <c r="C711" s="48"/>
      <c r="D711" s="56"/>
      <c r="E711" s="52"/>
      <c r="F711" s="17"/>
      <c r="G711" s="17"/>
      <c r="H711" s="17"/>
      <c r="I711" s="21"/>
      <c r="J711" s="17" t="s">
        <v>525</v>
      </c>
      <c r="K711" s="20">
        <f>IF(FluxoCaixa101315141921[[#This Row],[Movimento ]]="Saldo Inicial",FluxoCaixa101315141921[[#This Row],[R$ (Valores)]],K710+FluxoCaixa101315141921[[#This Row],[Valores Receitas / Despesas]])</f>
        <v>3305810.2700000014</v>
      </c>
      <c r="L711" s="5">
        <f>IF(FluxoCaixa101315141921[[#This Row],[Entrada / Saída]]="Saída",FluxoCaixa101315141921[[#This Row],[R$ (Valores)]]*-1,FluxoCaixa101315141921[[#This Row],[R$ (Valores)]])</f>
        <v>0</v>
      </c>
    </row>
    <row r="712" spans="2:12">
      <c r="B712" s="48"/>
      <c r="C712" s="48"/>
      <c r="D712" s="56"/>
      <c r="E712" s="52"/>
      <c r="F712" s="17"/>
      <c r="G712" s="17"/>
      <c r="H712" s="17"/>
      <c r="I712" s="21"/>
      <c r="J712" s="17" t="s">
        <v>525</v>
      </c>
      <c r="K712" s="20">
        <f>IF(FluxoCaixa101315141921[[#This Row],[Movimento ]]="Saldo Inicial",FluxoCaixa101315141921[[#This Row],[R$ (Valores)]],K711+FluxoCaixa101315141921[[#This Row],[Valores Receitas / Despesas]])</f>
        <v>3305810.2700000014</v>
      </c>
      <c r="L712" s="5">
        <f>IF(FluxoCaixa101315141921[[#This Row],[Entrada / Saída]]="Saída",FluxoCaixa101315141921[[#This Row],[R$ (Valores)]]*-1,FluxoCaixa101315141921[[#This Row],[R$ (Valores)]])</f>
        <v>0</v>
      </c>
    </row>
    <row r="713" spans="2:12">
      <c r="B713" s="48"/>
      <c r="C713" s="48"/>
      <c r="D713" s="56"/>
      <c r="E713" s="52"/>
      <c r="F713" s="17"/>
      <c r="G713" s="17"/>
      <c r="H713" s="17"/>
      <c r="I713" s="21"/>
      <c r="J713" s="17" t="s">
        <v>525</v>
      </c>
      <c r="K713" s="20">
        <f>IF(FluxoCaixa101315141921[[#This Row],[Movimento ]]="Saldo Inicial",FluxoCaixa101315141921[[#This Row],[R$ (Valores)]],K712+FluxoCaixa101315141921[[#This Row],[Valores Receitas / Despesas]])</f>
        <v>3305810.2700000014</v>
      </c>
      <c r="L713" s="5">
        <f>IF(FluxoCaixa101315141921[[#This Row],[Entrada / Saída]]="Saída",FluxoCaixa101315141921[[#This Row],[R$ (Valores)]]*-1,FluxoCaixa101315141921[[#This Row],[R$ (Valores)]])</f>
        <v>0</v>
      </c>
    </row>
    <row r="714" spans="2:12">
      <c r="B714" s="48"/>
      <c r="C714" s="48"/>
      <c r="D714" s="56"/>
      <c r="E714" s="52"/>
      <c r="F714" s="17"/>
      <c r="G714" s="17"/>
      <c r="H714" s="17"/>
      <c r="I714" s="21"/>
      <c r="J714" s="17" t="s">
        <v>525</v>
      </c>
      <c r="K714" s="20">
        <f>IF(FluxoCaixa101315141921[[#This Row],[Movimento ]]="Saldo Inicial",FluxoCaixa101315141921[[#This Row],[R$ (Valores)]],K713+FluxoCaixa101315141921[[#This Row],[Valores Receitas / Despesas]])</f>
        <v>3305810.2700000014</v>
      </c>
      <c r="L714" s="5">
        <f>IF(FluxoCaixa101315141921[[#This Row],[Entrada / Saída]]="Saída",FluxoCaixa101315141921[[#This Row],[R$ (Valores)]]*-1,FluxoCaixa101315141921[[#This Row],[R$ (Valores)]])</f>
        <v>0</v>
      </c>
    </row>
    <row r="715" spans="2:12">
      <c r="B715" s="48"/>
      <c r="C715" s="48"/>
      <c r="D715" s="56"/>
      <c r="E715" s="52"/>
      <c r="F715" s="17"/>
      <c r="G715" s="17"/>
      <c r="H715" s="17"/>
      <c r="I715" s="21"/>
      <c r="J715" s="17" t="s">
        <v>525</v>
      </c>
      <c r="K715" s="20">
        <f>IF(FluxoCaixa101315141921[[#This Row],[Movimento ]]="Saldo Inicial",FluxoCaixa101315141921[[#This Row],[R$ (Valores)]],K714+FluxoCaixa101315141921[[#This Row],[Valores Receitas / Despesas]])</f>
        <v>3305810.2700000014</v>
      </c>
      <c r="L715" s="5">
        <f>IF(FluxoCaixa101315141921[[#This Row],[Entrada / Saída]]="Saída",FluxoCaixa101315141921[[#This Row],[R$ (Valores)]]*-1,FluxoCaixa101315141921[[#This Row],[R$ (Valores)]])</f>
        <v>0</v>
      </c>
    </row>
    <row r="716" spans="2:12">
      <c r="B716" s="48"/>
      <c r="C716" s="48"/>
      <c r="D716" s="56"/>
      <c r="E716" s="52"/>
      <c r="F716" s="17"/>
      <c r="G716" s="17"/>
      <c r="H716" s="17"/>
      <c r="I716" s="21"/>
      <c r="J716" s="17" t="s">
        <v>525</v>
      </c>
      <c r="K716" s="20">
        <f>IF(FluxoCaixa101315141921[[#This Row],[Movimento ]]="Saldo Inicial",FluxoCaixa101315141921[[#This Row],[R$ (Valores)]],K715+FluxoCaixa101315141921[[#This Row],[Valores Receitas / Despesas]])</f>
        <v>3305810.2700000014</v>
      </c>
      <c r="L716" s="5">
        <f>IF(FluxoCaixa101315141921[[#This Row],[Entrada / Saída]]="Saída",FluxoCaixa101315141921[[#This Row],[R$ (Valores)]]*-1,FluxoCaixa101315141921[[#This Row],[R$ (Valores)]])</f>
        <v>0</v>
      </c>
    </row>
    <row r="717" spans="2:12">
      <c r="B717" s="48"/>
      <c r="C717" s="48"/>
      <c r="D717" s="56"/>
      <c r="E717" s="52"/>
      <c r="F717" s="17"/>
      <c r="G717" s="17"/>
      <c r="H717" s="17"/>
      <c r="I717" s="21"/>
      <c r="J717" s="17" t="s">
        <v>525</v>
      </c>
      <c r="K717" s="20">
        <f>IF(FluxoCaixa101315141921[[#This Row],[Movimento ]]="Saldo Inicial",FluxoCaixa101315141921[[#This Row],[R$ (Valores)]],K716+FluxoCaixa101315141921[[#This Row],[Valores Receitas / Despesas]])</f>
        <v>3305810.2700000014</v>
      </c>
      <c r="L717" s="5">
        <f>IF(FluxoCaixa101315141921[[#This Row],[Entrada / Saída]]="Saída",FluxoCaixa101315141921[[#This Row],[R$ (Valores)]]*-1,FluxoCaixa101315141921[[#This Row],[R$ (Valores)]])</f>
        <v>0</v>
      </c>
    </row>
    <row r="718" spans="2:12">
      <c r="B718" s="48"/>
      <c r="C718" s="48"/>
      <c r="D718" s="56"/>
      <c r="E718" s="52"/>
      <c r="F718" s="17"/>
      <c r="G718" s="17"/>
      <c r="H718" s="17"/>
      <c r="I718" s="21"/>
      <c r="J718" s="17" t="s">
        <v>525</v>
      </c>
      <c r="K718" s="20">
        <f>IF(FluxoCaixa101315141921[[#This Row],[Movimento ]]="Saldo Inicial",FluxoCaixa101315141921[[#This Row],[R$ (Valores)]],K717+FluxoCaixa101315141921[[#This Row],[Valores Receitas / Despesas]])</f>
        <v>3305810.2700000014</v>
      </c>
      <c r="L718" s="5">
        <f>IF(FluxoCaixa101315141921[[#This Row],[Entrada / Saída]]="Saída",FluxoCaixa101315141921[[#This Row],[R$ (Valores)]]*-1,FluxoCaixa101315141921[[#This Row],[R$ (Valores)]])</f>
        <v>0</v>
      </c>
    </row>
    <row r="719" spans="2:12">
      <c r="B719" s="48"/>
      <c r="C719" s="48"/>
      <c r="D719" s="56"/>
      <c r="E719" s="52"/>
      <c r="F719" s="17"/>
      <c r="G719" s="17"/>
      <c r="H719" s="17"/>
      <c r="I719" s="21"/>
      <c r="J719" s="17" t="s">
        <v>525</v>
      </c>
      <c r="K719" s="20">
        <f>IF(FluxoCaixa101315141921[[#This Row],[Movimento ]]="Saldo Inicial",FluxoCaixa101315141921[[#This Row],[R$ (Valores)]],K718+FluxoCaixa101315141921[[#This Row],[Valores Receitas / Despesas]])</f>
        <v>3305810.2700000014</v>
      </c>
      <c r="L719" s="5">
        <f>IF(FluxoCaixa101315141921[[#This Row],[Entrada / Saída]]="Saída",FluxoCaixa101315141921[[#This Row],[R$ (Valores)]]*-1,FluxoCaixa101315141921[[#This Row],[R$ (Valores)]])</f>
        <v>0</v>
      </c>
    </row>
    <row r="720" spans="2:12">
      <c r="B720" s="48"/>
      <c r="C720" s="48"/>
      <c r="D720" s="56"/>
      <c r="E720" s="52"/>
      <c r="F720" s="17"/>
      <c r="G720" s="17"/>
      <c r="H720" s="17"/>
      <c r="I720" s="21"/>
      <c r="J720" s="17" t="s">
        <v>525</v>
      </c>
      <c r="K720" s="20">
        <f>IF(FluxoCaixa101315141921[[#This Row],[Movimento ]]="Saldo Inicial",FluxoCaixa101315141921[[#This Row],[R$ (Valores)]],K719+FluxoCaixa101315141921[[#This Row],[Valores Receitas / Despesas]])</f>
        <v>3305810.2700000014</v>
      </c>
      <c r="L720" s="5">
        <f>IF(FluxoCaixa101315141921[[#This Row],[Entrada / Saída]]="Saída",FluxoCaixa101315141921[[#This Row],[R$ (Valores)]]*-1,FluxoCaixa101315141921[[#This Row],[R$ (Valores)]])</f>
        <v>0</v>
      </c>
    </row>
    <row r="721" spans="2:12">
      <c r="B721" s="48"/>
      <c r="C721" s="48"/>
      <c r="D721" s="56"/>
      <c r="E721" s="52"/>
      <c r="F721" s="17"/>
      <c r="G721" s="17"/>
      <c r="H721" s="17"/>
      <c r="I721" s="21"/>
      <c r="J721" s="17" t="s">
        <v>525</v>
      </c>
      <c r="K721" s="20">
        <f>IF(FluxoCaixa101315141921[[#This Row],[Movimento ]]="Saldo Inicial",FluxoCaixa101315141921[[#This Row],[R$ (Valores)]],K720+FluxoCaixa101315141921[[#This Row],[Valores Receitas / Despesas]])</f>
        <v>3305810.2700000014</v>
      </c>
      <c r="L721" s="5">
        <f>IF(FluxoCaixa101315141921[[#This Row],[Entrada / Saída]]="Saída",FluxoCaixa101315141921[[#This Row],[R$ (Valores)]]*-1,FluxoCaixa101315141921[[#This Row],[R$ (Valores)]])</f>
        <v>0</v>
      </c>
    </row>
    <row r="722" spans="2:12">
      <c r="B722" s="48"/>
      <c r="C722" s="48"/>
      <c r="D722" s="56"/>
      <c r="E722" s="52"/>
      <c r="F722" s="17"/>
      <c r="G722" s="17"/>
      <c r="H722" s="17"/>
      <c r="I722" s="21"/>
      <c r="J722" s="17" t="s">
        <v>525</v>
      </c>
      <c r="K722" s="20">
        <f>IF(FluxoCaixa101315141921[[#This Row],[Movimento ]]="Saldo Inicial",FluxoCaixa101315141921[[#This Row],[R$ (Valores)]],K721+FluxoCaixa101315141921[[#This Row],[Valores Receitas / Despesas]])</f>
        <v>3305810.2700000014</v>
      </c>
      <c r="L722" s="5">
        <f>IF(FluxoCaixa101315141921[[#This Row],[Entrada / Saída]]="Saída",FluxoCaixa101315141921[[#This Row],[R$ (Valores)]]*-1,FluxoCaixa101315141921[[#This Row],[R$ (Valores)]])</f>
        <v>0</v>
      </c>
    </row>
    <row r="723" spans="2:12">
      <c r="B723" s="48"/>
      <c r="C723" s="48"/>
      <c r="D723" s="56"/>
      <c r="E723" s="52"/>
      <c r="F723" s="17"/>
      <c r="G723" s="17"/>
      <c r="H723" s="17"/>
      <c r="I723" s="21"/>
      <c r="J723" s="17" t="s">
        <v>525</v>
      </c>
      <c r="K723" s="20">
        <f>IF(FluxoCaixa101315141921[[#This Row],[Movimento ]]="Saldo Inicial",FluxoCaixa101315141921[[#This Row],[R$ (Valores)]],K722+FluxoCaixa101315141921[[#This Row],[Valores Receitas / Despesas]])</f>
        <v>3305810.2700000014</v>
      </c>
      <c r="L723" s="5">
        <f>IF(FluxoCaixa101315141921[[#This Row],[Entrada / Saída]]="Saída",FluxoCaixa101315141921[[#This Row],[R$ (Valores)]]*-1,FluxoCaixa101315141921[[#This Row],[R$ (Valores)]])</f>
        <v>0</v>
      </c>
    </row>
    <row r="724" spans="2:12">
      <c r="B724" s="48"/>
      <c r="C724" s="48"/>
      <c r="D724" s="56"/>
      <c r="E724" s="52"/>
      <c r="F724" s="17"/>
      <c r="G724" s="17"/>
      <c r="H724" s="17"/>
      <c r="I724" s="21"/>
      <c r="J724" s="17" t="s">
        <v>525</v>
      </c>
      <c r="K724" s="20">
        <f>IF(FluxoCaixa101315141921[[#This Row],[Movimento ]]="Saldo Inicial",FluxoCaixa101315141921[[#This Row],[R$ (Valores)]],K723+FluxoCaixa101315141921[[#This Row],[Valores Receitas / Despesas]])</f>
        <v>3305810.2700000014</v>
      </c>
      <c r="L724" s="5">
        <f>IF(FluxoCaixa101315141921[[#This Row],[Entrada / Saída]]="Saída",FluxoCaixa101315141921[[#This Row],[R$ (Valores)]]*-1,FluxoCaixa101315141921[[#This Row],[R$ (Valores)]])</f>
        <v>0</v>
      </c>
    </row>
    <row r="725" spans="2:12">
      <c r="B725" s="48"/>
      <c r="C725" s="48"/>
      <c r="D725" s="56"/>
      <c r="E725" s="52"/>
      <c r="F725" s="17"/>
      <c r="G725" s="17"/>
      <c r="H725" s="17"/>
      <c r="I725" s="21"/>
      <c r="J725" s="17" t="s">
        <v>525</v>
      </c>
      <c r="K725" s="20">
        <f>IF(FluxoCaixa101315141921[[#This Row],[Movimento ]]="Saldo Inicial",FluxoCaixa101315141921[[#This Row],[R$ (Valores)]],K724+FluxoCaixa101315141921[[#This Row],[Valores Receitas / Despesas]])</f>
        <v>3305810.2700000014</v>
      </c>
      <c r="L725" s="5">
        <f>IF(FluxoCaixa101315141921[[#This Row],[Entrada / Saída]]="Saída",FluxoCaixa101315141921[[#This Row],[R$ (Valores)]]*-1,FluxoCaixa101315141921[[#This Row],[R$ (Valores)]])</f>
        <v>0</v>
      </c>
    </row>
    <row r="726" spans="2:12">
      <c r="B726" s="48"/>
      <c r="C726" s="48"/>
      <c r="D726" s="56"/>
      <c r="E726" s="52"/>
      <c r="F726" s="17"/>
      <c r="G726" s="17"/>
      <c r="H726" s="17"/>
      <c r="I726" s="21"/>
      <c r="J726" s="17" t="s">
        <v>525</v>
      </c>
      <c r="K726" s="20">
        <f>IF(FluxoCaixa101315141921[[#This Row],[Movimento ]]="Saldo Inicial",FluxoCaixa101315141921[[#This Row],[R$ (Valores)]],K725+FluxoCaixa101315141921[[#This Row],[Valores Receitas / Despesas]])</f>
        <v>3305810.2700000014</v>
      </c>
      <c r="L726" s="5">
        <f>IF(FluxoCaixa101315141921[[#This Row],[Entrada / Saída]]="Saída",FluxoCaixa101315141921[[#This Row],[R$ (Valores)]]*-1,FluxoCaixa101315141921[[#This Row],[R$ (Valores)]])</f>
        <v>0</v>
      </c>
    </row>
    <row r="727" spans="2:12">
      <c r="B727" s="48"/>
      <c r="C727" s="48"/>
      <c r="D727" s="56"/>
      <c r="E727" s="52"/>
      <c r="F727" s="17"/>
      <c r="G727" s="17"/>
      <c r="H727" s="17"/>
      <c r="I727" s="21"/>
      <c r="J727" s="17" t="s">
        <v>525</v>
      </c>
      <c r="K727" s="20">
        <f>IF(FluxoCaixa101315141921[[#This Row],[Movimento ]]="Saldo Inicial",FluxoCaixa101315141921[[#This Row],[R$ (Valores)]],K726+FluxoCaixa101315141921[[#This Row],[Valores Receitas / Despesas]])</f>
        <v>3305810.2700000014</v>
      </c>
      <c r="L727" s="5">
        <f>IF(FluxoCaixa101315141921[[#This Row],[Entrada / Saída]]="Saída",FluxoCaixa101315141921[[#This Row],[R$ (Valores)]]*-1,FluxoCaixa101315141921[[#This Row],[R$ (Valores)]])</f>
        <v>0</v>
      </c>
    </row>
    <row r="728" spans="2:12">
      <c r="B728" s="48"/>
      <c r="C728" s="48"/>
      <c r="D728" s="56"/>
      <c r="E728" s="52"/>
      <c r="F728" s="17"/>
      <c r="G728" s="17"/>
      <c r="H728" s="17"/>
      <c r="I728" s="21"/>
      <c r="J728" s="17" t="s">
        <v>525</v>
      </c>
      <c r="K728" s="20">
        <f>IF(FluxoCaixa101315141921[[#This Row],[Movimento ]]="Saldo Inicial",FluxoCaixa101315141921[[#This Row],[R$ (Valores)]],K727+FluxoCaixa101315141921[[#This Row],[Valores Receitas / Despesas]])</f>
        <v>3305810.2700000014</v>
      </c>
      <c r="L728" s="5">
        <f>IF(FluxoCaixa101315141921[[#This Row],[Entrada / Saída]]="Saída",FluxoCaixa101315141921[[#This Row],[R$ (Valores)]]*-1,FluxoCaixa101315141921[[#This Row],[R$ (Valores)]])</f>
        <v>0</v>
      </c>
    </row>
    <row r="729" spans="2:12">
      <c r="B729" s="48"/>
      <c r="C729" s="48"/>
      <c r="D729" s="56"/>
      <c r="E729" s="52"/>
      <c r="F729" s="17"/>
      <c r="G729" s="17"/>
      <c r="H729" s="17"/>
      <c r="I729" s="21"/>
      <c r="J729" s="17" t="s">
        <v>525</v>
      </c>
      <c r="K729" s="20">
        <f>IF(FluxoCaixa101315141921[[#This Row],[Movimento ]]="Saldo Inicial",FluxoCaixa101315141921[[#This Row],[R$ (Valores)]],K728+FluxoCaixa101315141921[[#This Row],[Valores Receitas / Despesas]])</f>
        <v>3305810.2700000014</v>
      </c>
      <c r="L729" s="5">
        <f>IF(FluxoCaixa101315141921[[#This Row],[Entrada / Saída]]="Saída",FluxoCaixa101315141921[[#This Row],[R$ (Valores)]]*-1,FluxoCaixa101315141921[[#This Row],[R$ (Valores)]])</f>
        <v>0</v>
      </c>
    </row>
    <row r="730" spans="2:12">
      <c r="B730" s="48"/>
      <c r="C730" s="48"/>
      <c r="D730" s="56"/>
      <c r="E730" s="52"/>
      <c r="F730" s="17"/>
      <c r="G730" s="17"/>
      <c r="H730" s="17"/>
      <c r="I730" s="21"/>
      <c r="J730" s="17" t="s">
        <v>525</v>
      </c>
      <c r="K730" s="20">
        <f>IF(FluxoCaixa101315141921[[#This Row],[Movimento ]]="Saldo Inicial",FluxoCaixa101315141921[[#This Row],[R$ (Valores)]],K729+FluxoCaixa101315141921[[#This Row],[Valores Receitas / Despesas]])</f>
        <v>3305810.2700000014</v>
      </c>
      <c r="L730" s="5">
        <f>IF(FluxoCaixa101315141921[[#This Row],[Entrada / Saída]]="Saída",FluxoCaixa101315141921[[#This Row],[R$ (Valores)]]*-1,FluxoCaixa101315141921[[#This Row],[R$ (Valores)]])</f>
        <v>0</v>
      </c>
    </row>
    <row r="731" spans="2:12">
      <c r="B731" s="48"/>
      <c r="C731" s="48"/>
      <c r="D731" s="56"/>
      <c r="E731" s="52"/>
      <c r="F731" s="17"/>
      <c r="G731" s="17"/>
      <c r="H731" s="17"/>
      <c r="I731" s="29"/>
      <c r="J731" s="17"/>
      <c r="K731" s="20">
        <f>IF(FluxoCaixa101315141921[[#This Row],[Movimento ]]="Saldo Inicial",FluxoCaixa101315141921[[#This Row],[R$ (Valores)]],K730+FluxoCaixa101315141921[[#This Row],[Valores Receitas / Despesas]])</f>
        <v>3305810.2700000014</v>
      </c>
      <c r="L731" s="5">
        <f>IF(FluxoCaixa101315141921[[#This Row],[Entrada / Saída]]="Saída",FluxoCaixa101315141921[[#This Row],[R$ (Valores)]]*-1,FluxoCaixa101315141921[[#This Row],[R$ (Valores)]])</f>
        <v>0</v>
      </c>
    </row>
    <row r="732" spans="2:12">
      <c r="B732" s="48"/>
      <c r="C732" s="48"/>
      <c r="D732" s="16"/>
      <c r="E732" s="48"/>
      <c r="F732" s="17"/>
      <c r="G732" s="17"/>
      <c r="H732" s="17"/>
      <c r="I732" s="21"/>
      <c r="J732" s="17"/>
      <c r="K732" s="20">
        <f>IF(FluxoCaixa101315141921[[#This Row],[Movimento ]]="Saldo Inicial",FluxoCaixa101315141921[[#This Row],[R$ (Valores)]],K731+FluxoCaixa101315141921[[#This Row],[Valores Receitas / Despesas]])</f>
        <v>3305810.2700000014</v>
      </c>
      <c r="L732" s="5">
        <f>IF(FluxoCaixa101315141921[[#This Row],[Entrada / Saída]]="Saída",FluxoCaixa101315141921[[#This Row],[R$ (Valores)]]*-1,FluxoCaixa101315141921[[#This Row],[R$ (Valores)]])</f>
        <v>0</v>
      </c>
    </row>
    <row r="733" spans="2:12">
      <c r="B733" s="48"/>
      <c r="C733" s="48"/>
      <c r="D733" s="16"/>
      <c r="E733" s="48"/>
      <c r="F733" s="17"/>
      <c r="G733" s="17"/>
      <c r="H733" s="17"/>
      <c r="I733" s="21"/>
      <c r="J733" s="17"/>
      <c r="K733" s="20">
        <f>IF(FluxoCaixa101315141921[[#This Row],[Movimento ]]="Saldo Inicial",FluxoCaixa101315141921[[#This Row],[R$ (Valores)]],K732+FluxoCaixa101315141921[[#This Row],[Valores Receitas / Despesas]])</f>
        <v>3305810.2700000014</v>
      </c>
      <c r="L733" s="17">
        <f>IF(FluxoCaixa101315141921[[#This Row],[Entrada / Saída]]="Saída",FluxoCaixa101315141921[[#This Row],[R$ (Valores)]]*-1,FluxoCaixa101315141921[[#This Row],[R$ (Valores)]])</f>
        <v>0</v>
      </c>
    </row>
    <row r="734" spans="2:12">
      <c r="B734" s="48"/>
      <c r="C734" s="48"/>
      <c r="D734" s="16"/>
      <c r="E734" s="48"/>
      <c r="F734" s="17"/>
      <c r="G734" s="17"/>
      <c r="H734" s="17"/>
      <c r="I734" s="29"/>
      <c r="J734" s="17"/>
      <c r="K734" s="20">
        <f>IF(FluxoCaixa101315141921[[#This Row],[Movimento ]]="Saldo Inicial",FluxoCaixa101315141921[[#This Row],[R$ (Valores)]],K733+FluxoCaixa101315141921[[#This Row],[Valores Receitas / Despesas]])</f>
        <v>3305810.2700000014</v>
      </c>
      <c r="L734" s="5">
        <f>IF(FluxoCaixa101315141921[[#This Row],[Entrada / Saída]]="Saída",FluxoCaixa101315141921[[#This Row],[R$ (Valores)]]*-1,FluxoCaixa101315141921[[#This Row],[R$ (Valores)]])</f>
        <v>0</v>
      </c>
    </row>
    <row r="735" spans="2:12">
      <c r="B735" s="48"/>
      <c r="C735" s="48"/>
      <c r="D735" s="16"/>
      <c r="E735" s="48"/>
      <c r="F735" s="17"/>
      <c r="G735" s="17"/>
      <c r="H735" s="17"/>
      <c r="I735" s="21"/>
      <c r="J735" s="17"/>
      <c r="K735" s="20">
        <f>IF(FluxoCaixa101315141921[[#This Row],[Movimento ]]="Saldo Inicial",FluxoCaixa101315141921[[#This Row],[R$ (Valores)]],K734+FluxoCaixa101315141921[[#This Row],[Valores Receitas / Despesas]])</f>
        <v>3305810.2700000014</v>
      </c>
      <c r="L735" s="5">
        <f>IF(FluxoCaixa101315141921[[#This Row],[Entrada / Saída]]="Saída",FluxoCaixa101315141921[[#This Row],[R$ (Valores)]]*-1,FluxoCaixa101315141921[[#This Row],[R$ (Valores)]])</f>
        <v>0</v>
      </c>
    </row>
    <row r="736" spans="2:12">
      <c r="B736" s="48"/>
      <c r="C736" s="48"/>
      <c r="D736" s="16"/>
      <c r="E736" s="48"/>
      <c r="F736" s="17"/>
      <c r="G736" s="17"/>
      <c r="H736" s="17"/>
      <c r="I736" s="21"/>
      <c r="J736" s="17"/>
      <c r="K736" s="20">
        <f>IF(FluxoCaixa101315141921[[#This Row],[Movimento ]]="Saldo Inicial",FluxoCaixa101315141921[[#This Row],[R$ (Valores)]],K735+FluxoCaixa101315141921[[#This Row],[Valores Receitas / Despesas]])</f>
        <v>3305810.2700000014</v>
      </c>
      <c r="L736" s="5">
        <f>IF(FluxoCaixa101315141921[[#This Row],[Entrada / Saída]]="Saída",FluxoCaixa101315141921[[#This Row],[R$ (Valores)]]*-1,FluxoCaixa101315141921[[#This Row],[R$ (Valores)]])</f>
        <v>0</v>
      </c>
    </row>
    <row r="737" spans="2:12">
      <c r="B737" s="48"/>
      <c r="C737" s="48"/>
      <c r="D737" s="16"/>
      <c r="E737" s="48"/>
      <c r="F737" s="17"/>
      <c r="G737" s="17"/>
      <c r="H737" s="17"/>
      <c r="I737" s="21"/>
      <c r="J737" s="17"/>
      <c r="K737" s="20">
        <f>IF(FluxoCaixa101315141921[[#This Row],[Movimento ]]="Saldo Inicial",FluxoCaixa101315141921[[#This Row],[R$ (Valores)]],K736+FluxoCaixa101315141921[[#This Row],[Valores Receitas / Despesas]])</f>
        <v>3305810.2700000014</v>
      </c>
      <c r="L737" s="5">
        <f>IF(FluxoCaixa101315141921[[#This Row],[Entrada / Saída]]="Saída",FluxoCaixa101315141921[[#This Row],[R$ (Valores)]]*-1,FluxoCaixa101315141921[[#This Row],[R$ (Valores)]])</f>
        <v>0</v>
      </c>
    </row>
    <row r="738" spans="2:12">
      <c r="B738" s="48"/>
      <c r="C738" s="48"/>
      <c r="D738" s="16"/>
      <c r="E738" s="48"/>
      <c r="F738" s="17"/>
      <c r="G738" s="17"/>
      <c r="H738" s="17"/>
      <c r="I738" s="21"/>
      <c r="J738" s="17"/>
      <c r="K738" s="20">
        <f>IF(FluxoCaixa101315141921[[#This Row],[Movimento ]]="Saldo Inicial",FluxoCaixa101315141921[[#This Row],[R$ (Valores)]],K737+FluxoCaixa101315141921[[#This Row],[Valores Receitas / Despesas]])</f>
        <v>3305810.2700000014</v>
      </c>
      <c r="L738" s="5">
        <f>IF(FluxoCaixa101315141921[[#This Row],[Entrada / Saída]]="Saída",FluxoCaixa101315141921[[#This Row],[R$ (Valores)]]*-1,FluxoCaixa101315141921[[#This Row],[R$ (Valores)]])</f>
        <v>0</v>
      </c>
    </row>
    <row r="739" spans="2:12">
      <c r="B739" s="48"/>
      <c r="C739" s="48"/>
      <c r="D739" s="16"/>
      <c r="E739" s="48"/>
      <c r="F739" s="17"/>
      <c r="G739" s="17"/>
      <c r="H739" s="17"/>
      <c r="I739" s="21"/>
      <c r="J739" s="17"/>
      <c r="K739" s="20">
        <f>IF(FluxoCaixa101315141921[[#This Row],[Movimento ]]="Saldo Inicial",FluxoCaixa101315141921[[#This Row],[R$ (Valores)]],K738+FluxoCaixa101315141921[[#This Row],[Valores Receitas / Despesas]])</f>
        <v>3305810.2700000014</v>
      </c>
      <c r="L739" s="5">
        <f>IF(FluxoCaixa101315141921[[#This Row],[Entrada / Saída]]="Saída",FluxoCaixa101315141921[[#This Row],[R$ (Valores)]]*-1,FluxoCaixa101315141921[[#This Row],[R$ (Valores)]])</f>
        <v>0</v>
      </c>
    </row>
    <row r="740" spans="2:12">
      <c r="B740" s="48"/>
      <c r="C740" s="48"/>
      <c r="D740" s="16"/>
      <c r="E740" s="48"/>
      <c r="F740" s="17"/>
      <c r="G740" s="17"/>
      <c r="H740" s="17"/>
      <c r="I740" s="21"/>
      <c r="J740" s="17"/>
      <c r="K740" s="20">
        <f>IF(FluxoCaixa101315141921[[#This Row],[Movimento ]]="Saldo Inicial",FluxoCaixa101315141921[[#This Row],[R$ (Valores)]],K739+FluxoCaixa101315141921[[#This Row],[Valores Receitas / Despesas]])</f>
        <v>3305810.2700000014</v>
      </c>
      <c r="L740" s="5">
        <f>IF(FluxoCaixa101315141921[[#This Row],[Entrada / Saída]]="Saída",FluxoCaixa101315141921[[#This Row],[R$ (Valores)]]*-1,FluxoCaixa101315141921[[#This Row],[R$ (Valores)]])</f>
        <v>0</v>
      </c>
    </row>
    <row r="741" spans="2:12">
      <c r="B741" s="48"/>
      <c r="C741" s="48"/>
      <c r="D741" s="16"/>
      <c r="E741" s="48"/>
      <c r="F741" s="17"/>
      <c r="G741" s="17"/>
      <c r="H741" s="17"/>
      <c r="I741" s="21"/>
      <c r="J741" s="17"/>
      <c r="K741" s="20">
        <f>IF(FluxoCaixa101315141921[[#This Row],[Movimento ]]="Saldo Inicial",FluxoCaixa101315141921[[#This Row],[R$ (Valores)]],K740+FluxoCaixa101315141921[[#This Row],[Valores Receitas / Despesas]])</f>
        <v>3305810.2700000014</v>
      </c>
      <c r="L741" s="5">
        <f>IF(FluxoCaixa101315141921[[#This Row],[Entrada / Saída]]="Saída",FluxoCaixa101315141921[[#This Row],[R$ (Valores)]]*-1,FluxoCaixa101315141921[[#This Row],[R$ (Valores)]])</f>
        <v>0</v>
      </c>
    </row>
    <row r="742" spans="2:12">
      <c r="B742" s="48"/>
      <c r="C742" s="48"/>
      <c r="D742" s="16"/>
      <c r="E742" s="48"/>
      <c r="F742" s="17"/>
      <c r="G742" s="17"/>
      <c r="H742" s="17"/>
      <c r="I742" s="21"/>
      <c r="J742" s="17"/>
      <c r="K742" s="20">
        <f>IF(FluxoCaixa101315141921[[#This Row],[Movimento ]]="Saldo Inicial",FluxoCaixa101315141921[[#This Row],[R$ (Valores)]],K741+FluxoCaixa101315141921[[#This Row],[Valores Receitas / Despesas]])</f>
        <v>3305810.2700000014</v>
      </c>
      <c r="L742" s="5">
        <f>IF(FluxoCaixa101315141921[[#This Row],[Entrada / Saída]]="Saída",FluxoCaixa101315141921[[#This Row],[R$ (Valores)]]*-1,FluxoCaixa101315141921[[#This Row],[R$ (Valores)]])</f>
        <v>0</v>
      </c>
    </row>
    <row r="743" spans="2:12">
      <c r="B743" s="48"/>
      <c r="C743" s="48"/>
      <c r="D743" s="16"/>
      <c r="E743" s="48"/>
      <c r="F743" s="17"/>
      <c r="G743" s="17"/>
      <c r="H743" s="17"/>
      <c r="I743" s="21"/>
      <c r="J743" s="17"/>
      <c r="K743" s="20">
        <f>IF(FluxoCaixa101315141921[[#This Row],[Movimento ]]="Saldo Inicial",FluxoCaixa101315141921[[#This Row],[R$ (Valores)]],K742+FluxoCaixa101315141921[[#This Row],[Valores Receitas / Despesas]])</f>
        <v>3305810.2700000014</v>
      </c>
      <c r="L743" s="5">
        <f>IF(FluxoCaixa101315141921[[#This Row],[Entrada / Saída]]="Saída",FluxoCaixa101315141921[[#This Row],[R$ (Valores)]]*-1,FluxoCaixa101315141921[[#This Row],[R$ (Valores)]])</f>
        <v>0</v>
      </c>
    </row>
    <row r="744" spans="2:12">
      <c r="B744" s="48"/>
      <c r="C744" s="48"/>
      <c r="D744" s="16"/>
      <c r="E744" s="48"/>
      <c r="F744" s="17"/>
      <c r="G744" s="17"/>
      <c r="H744" s="17"/>
      <c r="I744" s="21"/>
      <c r="J744" s="17"/>
      <c r="K744" s="20">
        <f>IF(FluxoCaixa101315141921[[#This Row],[Movimento ]]="Saldo Inicial",FluxoCaixa101315141921[[#This Row],[R$ (Valores)]],K743+FluxoCaixa101315141921[[#This Row],[Valores Receitas / Despesas]])</f>
        <v>3305810.2700000014</v>
      </c>
      <c r="L744" s="5">
        <f>IF(FluxoCaixa101315141921[[#This Row],[Entrada / Saída]]="Saída",FluxoCaixa101315141921[[#This Row],[R$ (Valores)]]*-1,FluxoCaixa101315141921[[#This Row],[R$ (Valores)]])</f>
        <v>0</v>
      </c>
    </row>
    <row r="745" spans="2:12">
      <c r="B745" s="48"/>
      <c r="C745" s="48"/>
      <c r="D745" s="16"/>
      <c r="E745" s="48"/>
      <c r="F745" s="17"/>
      <c r="G745" s="17"/>
      <c r="H745" s="17"/>
      <c r="I745" s="21"/>
      <c r="J745" s="17"/>
      <c r="K745" s="20">
        <f>IF(FluxoCaixa101315141921[[#This Row],[Movimento ]]="Saldo Inicial",FluxoCaixa101315141921[[#This Row],[R$ (Valores)]],K744+FluxoCaixa101315141921[[#This Row],[Valores Receitas / Despesas]])</f>
        <v>3305810.2700000014</v>
      </c>
      <c r="L745" s="5">
        <f>IF(FluxoCaixa101315141921[[#This Row],[Entrada / Saída]]="Saída",FluxoCaixa101315141921[[#This Row],[R$ (Valores)]]*-1,FluxoCaixa101315141921[[#This Row],[R$ (Valores)]])</f>
        <v>0</v>
      </c>
    </row>
    <row r="746" spans="2:12">
      <c r="B746" s="48"/>
      <c r="C746" s="48"/>
      <c r="D746" s="16"/>
      <c r="E746" s="48"/>
      <c r="F746" s="17"/>
      <c r="G746" s="17"/>
      <c r="H746" s="17"/>
      <c r="I746" s="21"/>
      <c r="J746" s="17"/>
      <c r="K746" s="20">
        <f>IF(FluxoCaixa101315141921[[#This Row],[Movimento ]]="Saldo Inicial",FluxoCaixa101315141921[[#This Row],[R$ (Valores)]],K745+FluxoCaixa101315141921[[#This Row],[Valores Receitas / Despesas]])</f>
        <v>3305810.2700000014</v>
      </c>
      <c r="L746" s="5">
        <f>IF(FluxoCaixa101315141921[[#This Row],[Entrada / Saída]]="Saída",FluxoCaixa101315141921[[#This Row],[R$ (Valores)]]*-1,FluxoCaixa101315141921[[#This Row],[R$ (Valores)]])</f>
        <v>0</v>
      </c>
    </row>
    <row r="747" spans="2:12">
      <c r="B747" s="48"/>
      <c r="C747" s="48"/>
      <c r="D747" s="16"/>
      <c r="E747" s="48"/>
      <c r="F747" s="17"/>
      <c r="G747" s="17"/>
      <c r="H747" s="17"/>
      <c r="I747" s="21"/>
      <c r="J747" s="17"/>
      <c r="K747" s="20">
        <f>IF(FluxoCaixa101315141921[[#This Row],[Movimento ]]="Saldo Inicial",FluxoCaixa101315141921[[#This Row],[R$ (Valores)]],K746+FluxoCaixa101315141921[[#This Row],[Valores Receitas / Despesas]])</f>
        <v>3305810.2700000014</v>
      </c>
      <c r="L747" s="5">
        <f>IF(FluxoCaixa101315141921[[#This Row],[Entrada / Saída]]="Saída",FluxoCaixa101315141921[[#This Row],[R$ (Valores)]]*-1,FluxoCaixa101315141921[[#This Row],[R$ (Valores)]])</f>
        <v>0</v>
      </c>
    </row>
    <row r="748" spans="2:12">
      <c r="B748" s="48"/>
      <c r="C748" s="48"/>
      <c r="D748" s="16"/>
      <c r="E748" s="48"/>
      <c r="F748" s="17"/>
      <c r="G748" s="17"/>
      <c r="H748" s="17"/>
      <c r="I748" s="21"/>
      <c r="J748" s="17"/>
      <c r="K748" s="20">
        <f>IF(FluxoCaixa101315141921[[#This Row],[Movimento ]]="Saldo Inicial",FluxoCaixa101315141921[[#This Row],[R$ (Valores)]],K747+FluxoCaixa101315141921[[#This Row],[Valores Receitas / Despesas]])</f>
        <v>3305810.2700000014</v>
      </c>
      <c r="L748" s="5">
        <f>IF(FluxoCaixa101315141921[[#This Row],[Entrada / Saída]]="Saída",FluxoCaixa101315141921[[#This Row],[R$ (Valores)]]*-1,FluxoCaixa101315141921[[#This Row],[R$ (Valores)]])</f>
        <v>0</v>
      </c>
    </row>
    <row r="749" spans="2:12">
      <c r="B749" s="48"/>
      <c r="C749" s="48"/>
      <c r="D749" s="16"/>
      <c r="E749" s="48"/>
      <c r="F749" s="17"/>
      <c r="G749" s="17"/>
      <c r="H749" s="17"/>
      <c r="I749" s="21"/>
      <c r="J749" s="17"/>
      <c r="K749" s="20">
        <f>IF(FluxoCaixa101315141921[[#This Row],[Movimento ]]="Saldo Inicial",FluxoCaixa101315141921[[#This Row],[R$ (Valores)]],K748+FluxoCaixa101315141921[[#This Row],[Valores Receitas / Despesas]])</f>
        <v>3305810.2700000014</v>
      </c>
      <c r="L749" s="5">
        <f>IF(FluxoCaixa101315141921[[#This Row],[Entrada / Saída]]="Saída",FluxoCaixa101315141921[[#This Row],[R$ (Valores)]]*-1,FluxoCaixa101315141921[[#This Row],[R$ (Valores)]])</f>
        <v>0</v>
      </c>
    </row>
    <row r="750" spans="2:12">
      <c r="B750" s="48"/>
      <c r="C750" s="48"/>
      <c r="D750" s="16"/>
      <c r="E750" s="48"/>
      <c r="F750" s="17"/>
      <c r="G750" s="17"/>
      <c r="H750" s="17"/>
      <c r="I750" s="21"/>
      <c r="J750" s="17"/>
      <c r="K750" s="20">
        <f>IF(FluxoCaixa101315141921[[#This Row],[Movimento ]]="Saldo Inicial",FluxoCaixa101315141921[[#This Row],[R$ (Valores)]],K749+FluxoCaixa101315141921[[#This Row],[Valores Receitas / Despesas]])</f>
        <v>3305810.2700000014</v>
      </c>
      <c r="L750" s="5">
        <f>IF(FluxoCaixa101315141921[[#This Row],[Entrada / Saída]]="Saída",FluxoCaixa101315141921[[#This Row],[R$ (Valores)]]*-1,FluxoCaixa101315141921[[#This Row],[R$ (Valores)]])</f>
        <v>0</v>
      </c>
    </row>
    <row r="751" spans="2:12">
      <c r="B751" s="48"/>
      <c r="C751" s="48"/>
      <c r="D751" s="16"/>
      <c r="E751" s="48"/>
      <c r="F751" s="17"/>
      <c r="G751" s="17"/>
      <c r="H751" s="17"/>
      <c r="I751" s="21"/>
      <c r="J751" s="17"/>
      <c r="K751" s="20">
        <f>IF(FluxoCaixa101315141921[[#This Row],[Movimento ]]="Saldo Inicial",FluxoCaixa101315141921[[#This Row],[R$ (Valores)]],K750+FluxoCaixa101315141921[[#This Row],[Valores Receitas / Despesas]])</f>
        <v>3305810.2700000014</v>
      </c>
      <c r="L751" s="5">
        <f>IF(FluxoCaixa101315141921[[#This Row],[Entrada / Saída]]="Saída",FluxoCaixa101315141921[[#This Row],[R$ (Valores)]]*-1,FluxoCaixa101315141921[[#This Row],[R$ (Valores)]])</f>
        <v>0</v>
      </c>
    </row>
    <row r="752" spans="2:12">
      <c r="B752" s="48"/>
      <c r="C752" s="48"/>
      <c r="D752" s="16"/>
      <c r="E752" s="48"/>
      <c r="F752" s="17"/>
      <c r="G752" s="17"/>
      <c r="H752" s="17"/>
      <c r="I752" s="21"/>
      <c r="J752" s="17"/>
      <c r="K752" s="20">
        <f>IF(FluxoCaixa101315141921[[#This Row],[Movimento ]]="Saldo Inicial",FluxoCaixa101315141921[[#This Row],[R$ (Valores)]],K751+FluxoCaixa101315141921[[#This Row],[Valores Receitas / Despesas]])</f>
        <v>3305810.2700000014</v>
      </c>
      <c r="L752" s="5">
        <f>IF(FluxoCaixa101315141921[[#This Row],[Entrada / Saída]]="Saída",FluxoCaixa101315141921[[#This Row],[R$ (Valores)]]*-1,FluxoCaixa101315141921[[#This Row],[R$ (Valores)]])</f>
        <v>0</v>
      </c>
    </row>
    <row r="753" spans="2:12">
      <c r="B753" s="48"/>
      <c r="C753" s="48"/>
      <c r="D753" s="16"/>
      <c r="E753" s="48"/>
      <c r="F753" s="17"/>
      <c r="G753" s="17"/>
      <c r="H753" s="17"/>
      <c r="I753" s="21"/>
      <c r="J753" s="17"/>
      <c r="K753" s="20">
        <f>IF(FluxoCaixa101315141921[[#This Row],[Movimento ]]="Saldo Inicial",FluxoCaixa101315141921[[#This Row],[R$ (Valores)]],K752+FluxoCaixa101315141921[[#This Row],[Valores Receitas / Despesas]])</f>
        <v>3305810.2700000014</v>
      </c>
      <c r="L753" s="5">
        <f>IF(FluxoCaixa101315141921[[#This Row],[Entrada / Saída]]="Saída",FluxoCaixa101315141921[[#This Row],[R$ (Valores)]]*-1,FluxoCaixa101315141921[[#This Row],[R$ (Valores)]])</f>
        <v>0</v>
      </c>
    </row>
    <row r="754" spans="2:12">
      <c r="B754" s="48"/>
      <c r="C754" s="48"/>
      <c r="D754" s="16"/>
      <c r="E754" s="48"/>
      <c r="F754" s="17"/>
      <c r="G754" s="17"/>
      <c r="H754" s="17"/>
      <c r="I754" s="21"/>
      <c r="J754" s="17"/>
      <c r="K754" s="20">
        <f>IF(FluxoCaixa101315141921[[#This Row],[Movimento ]]="Saldo Inicial",FluxoCaixa101315141921[[#This Row],[R$ (Valores)]],K753+FluxoCaixa101315141921[[#This Row],[Valores Receitas / Despesas]])</f>
        <v>3305810.2700000014</v>
      </c>
      <c r="L754" s="5">
        <f>IF(FluxoCaixa101315141921[[#This Row],[Entrada / Saída]]="Saída",FluxoCaixa101315141921[[#This Row],[R$ (Valores)]]*-1,FluxoCaixa101315141921[[#This Row],[R$ (Valores)]])</f>
        <v>0</v>
      </c>
    </row>
    <row r="755" spans="2:12">
      <c r="B755" s="48"/>
      <c r="C755" s="48"/>
      <c r="D755" s="16"/>
      <c r="E755" s="48"/>
      <c r="F755" s="17"/>
      <c r="G755" s="17"/>
      <c r="H755" s="17"/>
      <c r="I755" s="21"/>
      <c r="J755" s="17"/>
      <c r="K755" s="20">
        <f>IF(FluxoCaixa101315141921[[#This Row],[Movimento ]]="Saldo Inicial",FluxoCaixa101315141921[[#This Row],[R$ (Valores)]],K754+FluxoCaixa101315141921[[#This Row],[Valores Receitas / Despesas]])</f>
        <v>3305810.2700000014</v>
      </c>
      <c r="L755" s="5">
        <f>IF(FluxoCaixa101315141921[[#This Row],[Entrada / Saída]]="Saída",FluxoCaixa101315141921[[#This Row],[R$ (Valores)]]*-1,FluxoCaixa101315141921[[#This Row],[R$ (Valores)]])</f>
        <v>0</v>
      </c>
    </row>
    <row r="756" spans="2:12">
      <c r="B756" s="48"/>
      <c r="C756" s="48"/>
      <c r="D756" s="16"/>
      <c r="E756" s="48"/>
      <c r="F756" s="17"/>
      <c r="G756" s="17"/>
      <c r="H756" s="17"/>
      <c r="I756" s="21"/>
      <c r="J756" s="17"/>
      <c r="K756" s="20">
        <f>IF(FluxoCaixa101315141921[[#This Row],[Movimento ]]="Saldo Inicial",FluxoCaixa101315141921[[#This Row],[R$ (Valores)]],K755+FluxoCaixa101315141921[[#This Row],[Valores Receitas / Despesas]])</f>
        <v>3305810.2700000014</v>
      </c>
      <c r="L756" s="5">
        <f>IF(FluxoCaixa101315141921[[#This Row],[Entrada / Saída]]="Saída",FluxoCaixa101315141921[[#This Row],[R$ (Valores)]]*-1,FluxoCaixa101315141921[[#This Row],[R$ (Valores)]])</f>
        <v>0</v>
      </c>
    </row>
    <row r="757" spans="2:12">
      <c r="B757" s="48"/>
      <c r="C757" s="48"/>
      <c r="D757" s="16"/>
      <c r="E757" s="48"/>
      <c r="F757" s="17"/>
      <c r="G757" s="17"/>
      <c r="H757" s="17"/>
      <c r="I757" s="21"/>
      <c r="J757" s="17"/>
      <c r="K757" s="20">
        <f>IF(FluxoCaixa101315141921[[#This Row],[Movimento ]]="Saldo Inicial",FluxoCaixa101315141921[[#This Row],[R$ (Valores)]],K756+FluxoCaixa101315141921[[#This Row],[Valores Receitas / Despesas]])</f>
        <v>3305810.2700000014</v>
      </c>
      <c r="L757" s="5">
        <f>IF(FluxoCaixa101315141921[[#This Row],[Entrada / Saída]]="Saída",FluxoCaixa101315141921[[#This Row],[R$ (Valores)]]*-1,FluxoCaixa101315141921[[#This Row],[R$ (Valores)]])</f>
        <v>0</v>
      </c>
    </row>
    <row r="758" spans="2:12">
      <c r="B758" s="48"/>
      <c r="C758" s="48"/>
      <c r="D758" s="16"/>
      <c r="E758" s="48"/>
      <c r="F758" s="17"/>
      <c r="G758" s="17"/>
      <c r="H758" s="17"/>
      <c r="I758" s="21"/>
      <c r="J758" s="17"/>
      <c r="K758" s="20">
        <f>IF(FluxoCaixa101315141921[[#This Row],[Movimento ]]="Saldo Inicial",FluxoCaixa101315141921[[#This Row],[R$ (Valores)]],K757+FluxoCaixa101315141921[[#This Row],[Valores Receitas / Despesas]])</f>
        <v>3305810.2700000014</v>
      </c>
      <c r="L758" s="5">
        <f>IF(FluxoCaixa101315141921[[#This Row],[Entrada / Saída]]="Saída",FluxoCaixa101315141921[[#This Row],[R$ (Valores)]]*-1,FluxoCaixa101315141921[[#This Row],[R$ (Valores)]])</f>
        <v>0</v>
      </c>
    </row>
    <row r="759" spans="2:12">
      <c r="B759" s="48"/>
      <c r="C759" s="48"/>
      <c r="D759" s="16"/>
      <c r="E759" s="48"/>
      <c r="F759" s="17"/>
      <c r="G759" s="17"/>
      <c r="H759" s="17"/>
      <c r="I759" s="21"/>
      <c r="J759" s="17"/>
      <c r="K759" s="20">
        <f>IF(FluxoCaixa101315141921[[#This Row],[Movimento ]]="Saldo Inicial",FluxoCaixa101315141921[[#This Row],[R$ (Valores)]],K758+FluxoCaixa101315141921[[#This Row],[Valores Receitas / Despesas]])</f>
        <v>3305810.2700000014</v>
      </c>
      <c r="L759" s="5">
        <f>IF(FluxoCaixa101315141921[[#This Row],[Entrada / Saída]]="Saída",FluxoCaixa101315141921[[#This Row],[R$ (Valores)]]*-1,FluxoCaixa101315141921[[#This Row],[R$ (Valores)]])</f>
        <v>0</v>
      </c>
    </row>
    <row r="760" spans="2:12">
      <c r="B760" s="48"/>
      <c r="C760" s="48"/>
      <c r="D760" s="16"/>
      <c r="E760" s="48"/>
      <c r="F760" s="17"/>
      <c r="G760" s="17"/>
      <c r="H760" s="17"/>
      <c r="I760" s="21"/>
      <c r="J760" s="17"/>
      <c r="K760" s="20">
        <f>IF(FluxoCaixa101315141921[[#This Row],[Movimento ]]="Saldo Inicial",FluxoCaixa101315141921[[#This Row],[R$ (Valores)]],K759+FluxoCaixa101315141921[[#This Row],[Valores Receitas / Despesas]])</f>
        <v>3305810.2700000014</v>
      </c>
      <c r="L760" s="5">
        <f>IF(FluxoCaixa101315141921[[#This Row],[Entrada / Saída]]="Saída",FluxoCaixa101315141921[[#This Row],[R$ (Valores)]]*-1,FluxoCaixa101315141921[[#This Row],[R$ (Valores)]])</f>
        <v>0</v>
      </c>
    </row>
    <row r="761" spans="2:12">
      <c r="B761" s="48"/>
      <c r="C761" s="48"/>
      <c r="D761" s="16"/>
      <c r="E761" s="48"/>
      <c r="F761" s="17"/>
      <c r="G761" s="17"/>
      <c r="H761" s="17"/>
      <c r="I761" s="21"/>
      <c r="J761" s="17"/>
      <c r="K761" s="20">
        <f>IF(FluxoCaixa101315141921[[#This Row],[Movimento ]]="Saldo Inicial",FluxoCaixa101315141921[[#This Row],[R$ (Valores)]],K760+FluxoCaixa101315141921[[#This Row],[Valores Receitas / Despesas]])</f>
        <v>3305810.2700000014</v>
      </c>
      <c r="L761" s="5">
        <f>IF(FluxoCaixa101315141921[[#This Row],[Entrada / Saída]]="Saída",FluxoCaixa101315141921[[#This Row],[R$ (Valores)]]*-1,FluxoCaixa101315141921[[#This Row],[R$ (Valores)]])</f>
        <v>0</v>
      </c>
    </row>
    <row r="762" spans="2:12">
      <c r="B762" s="48"/>
      <c r="C762" s="48"/>
      <c r="D762" s="16"/>
      <c r="E762" s="48"/>
      <c r="F762" s="17"/>
      <c r="G762" s="17"/>
      <c r="H762" s="17"/>
      <c r="I762" s="21"/>
      <c r="J762" s="17"/>
      <c r="K762" s="20">
        <f>IF(FluxoCaixa101315141921[[#This Row],[Movimento ]]="Saldo Inicial",FluxoCaixa101315141921[[#This Row],[R$ (Valores)]],K761+FluxoCaixa101315141921[[#This Row],[Valores Receitas / Despesas]])</f>
        <v>3305810.2700000014</v>
      </c>
      <c r="L762" s="5">
        <f>IF(FluxoCaixa101315141921[[#This Row],[Entrada / Saída]]="Saída",FluxoCaixa101315141921[[#This Row],[R$ (Valores)]]*-1,FluxoCaixa101315141921[[#This Row],[R$ (Valores)]])</f>
        <v>0</v>
      </c>
    </row>
    <row r="763" spans="2:12">
      <c r="B763" s="48"/>
      <c r="C763" s="48"/>
      <c r="D763" s="16"/>
      <c r="E763" s="48"/>
      <c r="F763" s="17"/>
      <c r="G763" s="17"/>
      <c r="H763" s="17"/>
      <c r="I763" s="21"/>
      <c r="J763" s="17"/>
      <c r="K763" s="20">
        <f>IF(FluxoCaixa101315141921[[#This Row],[Movimento ]]="Saldo Inicial",FluxoCaixa101315141921[[#This Row],[R$ (Valores)]],K762+FluxoCaixa101315141921[[#This Row],[Valores Receitas / Despesas]])</f>
        <v>3305810.2700000014</v>
      </c>
      <c r="L763" s="5">
        <f>IF(FluxoCaixa101315141921[[#This Row],[Entrada / Saída]]="Saída",FluxoCaixa101315141921[[#This Row],[R$ (Valores)]]*-1,FluxoCaixa101315141921[[#This Row],[R$ (Valores)]])</f>
        <v>0</v>
      </c>
    </row>
    <row r="764" spans="2:12">
      <c r="B764" s="48"/>
      <c r="C764" s="48"/>
      <c r="D764" s="16"/>
      <c r="E764" s="48"/>
      <c r="F764" s="17"/>
      <c r="G764" s="17"/>
      <c r="H764" s="17"/>
      <c r="I764" s="21"/>
      <c r="J764" s="17"/>
      <c r="K764" s="20">
        <f>IF(FluxoCaixa101315141921[[#This Row],[Movimento ]]="Saldo Inicial",FluxoCaixa101315141921[[#This Row],[R$ (Valores)]],K763+FluxoCaixa101315141921[[#This Row],[Valores Receitas / Despesas]])</f>
        <v>3305810.2700000014</v>
      </c>
      <c r="L764" s="5">
        <f>IF(FluxoCaixa101315141921[[#This Row],[Entrada / Saída]]="Saída",FluxoCaixa101315141921[[#This Row],[R$ (Valores)]]*-1,FluxoCaixa101315141921[[#This Row],[R$ (Valores)]])</f>
        <v>0</v>
      </c>
    </row>
    <row r="765" spans="2:12">
      <c r="B765" s="48"/>
      <c r="C765" s="48"/>
      <c r="D765" s="16"/>
      <c r="E765" s="48"/>
      <c r="F765" s="17"/>
      <c r="G765" s="17"/>
      <c r="H765" s="17"/>
      <c r="I765" s="21"/>
      <c r="J765" s="17"/>
      <c r="K765" s="20">
        <f>IF(FluxoCaixa101315141921[[#This Row],[Movimento ]]="Saldo Inicial",FluxoCaixa101315141921[[#This Row],[R$ (Valores)]],K764+FluxoCaixa101315141921[[#This Row],[Valores Receitas / Despesas]])</f>
        <v>3305810.2700000014</v>
      </c>
      <c r="L765" s="5">
        <f>IF(FluxoCaixa101315141921[[#This Row],[Entrada / Saída]]="Saída",FluxoCaixa101315141921[[#This Row],[R$ (Valores)]]*-1,FluxoCaixa101315141921[[#This Row],[R$ (Valores)]])</f>
        <v>0</v>
      </c>
    </row>
    <row r="766" spans="2:12">
      <c r="B766" s="48"/>
      <c r="C766" s="48"/>
      <c r="D766" s="16"/>
      <c r="E766" s="48"/>
      <c r="F766" s="17"/>
      <c r="G766" s="17"/>
      <c r="H766" s="17"/>
      <c r="I766" s="54"/>
      <c r="J766" s="17"/>
      <c r="K766" s="47">
        <f>IF(FluxoCaixa101315141921[[#This Row],[Movimento ]]="Saldo Inicial",FluxoCaixa101315141921[[#This Row],[R$ (Valores)]],K765+FluxoCaixa101315141921[[#This Row],[Valores Receitas / Despesas]])</f>
        <v>3305810.2700000014</v>
      </c>
      <c r="L766" s="53">
        <f>IF(FluxoCaixa101315141921[[#This Row],[Entrada / Saída]]="Saída",FluxoCaixa101315141921[[#This Row],[R$ (Valores)]]*-1,FluxoCaixa101315141921[[#This Row],[R$ (Valores)]])</f>
        <v>0</v>
      </c>
    </row>
    <row r="767" spans="2:12">
      <c r="B767" s="48"/>
      <c r="C767" s="48"/>
      <c r="D767" s="16"/>
      <c r="E767" s="48"/>
      <c r="F767" s="17"/>
      <c r="G767" s="17"/>
      <c r="H767" s="17"/>
      <c r="I767" s="54"/>
      <c r="J767" s="17"/>
      <c r="K767" s="47">
        <f>IF(FluxoCaixa101315141921[[#This Row],[Movimento ]]="Saldo Inicial",FluxoCaixa101315141921[[#This Row],[R$ (Valores)]],K766+FluxoCaixa101315141921[[#This Row],[Valores Receitas / Despesas]])</f>
        <v>3305810.2700000014</v>
      </c>
      <c r="L767" s="53">
        <f>IF(FluxoCaixa101315141921[[#This Row],[Entrada / Saída]]="Saída",FluxoCaixa101315141921[[#This Row],[R$ (Valores)]]*-1,FluxoCaixa101315141921[[#This Row],[R$ (Valores)]])</f>
        <v>0</v>
      </c>
    </row>
    <row r="768" spans="2:12">
      <c r="B768" s="48"/>
      <c r="C768" s="48"/>
      <c r="D768" s="16"/>
      <c r="E768" s="48"/>
      <c r="F768" s="17"/>
      <c r="G768" s="17"/>
      <c r="H768" s="17"/>
      <c r="I768" s="54"/>
      <c r="J768" s="17"/>
      <c r="K768" s="47">
        <f>IF(FluxoCaixa101315141921[[#This Row],[Movimento ]]="Saldo Inicial",FluxoCaixa101315141921[[#This Row],[R$ (Valores)]],K767+FluxoCaixa101315141921[[#This Row],[Valores Receitas / Despesas]])</f>
        <v>3305810.2700000014</v>
      </c>
      <c r="L768" s="53">
        <f>IF(FluxoCaixa101315141921[[#This Row],[Entrada / Saída]]="Saída",FluxoCaixa101315141921[[#This Row],[R$ (Valores)]]*-1,FluxoCaixa101315141921[[#This Row],[R$ (Valores)]])</f>
        <v>0</v>
      </c>
    </row>
    <row r="769" spans="2:12">
      <c r="B769" s="48"/>
      <c r="C769" s="48"/>
      <c r="D769" s="16"/>
      <c r="E769" s="48"/>
      <c r="F769" s="17"/>
      <c r="G769" s="17"/>
      <c r="H769" s="17"/>
      <c r="I769" s="54"/>
      <c r="J769" s="17"/>
      <c r="K769" s="47">
        <f>IF(FluxoCaixa101315141921[[#This Row],[Movimento ]]="Saldo Inicial",FluxoCaixa101315141921[[#This Row],[R$ (Valores)]],K768+FluxoCaixa101315141921[[#This Row],[Valores Receitas / Despesas]])</f>
        <v>3305810.2700000014</v>
      </c>
      <c r="L769" s="53">
        <f>IF(FluxoCaixa101315141921[[#This Row],[Entrada / Saída]]="Saída",FluxoCaixa101315141921[[#This Row],[R$ (Valores)]]*-1,FluxoCaixa101315141921[[#This Row],[R$ (Valores)]])</f>
        <v>0</v>
      </c>
    </row>
    <row r="770" spans="2:12">
      <c r="B770" s="48"/>
      <c r="C770" s="48"/>
      <c r="D770" s="16"/>
      <c r="E770" s="48"/>
      <c r="F770" s="17"/>
      <c r="G770" s="17"/>
      <c r="H770" s="17"/>
      <c r="I770" s="54"/>
      <c r="J770" s="17"/>
      <c r="K770" s="47">
        <f>IF(FluxoCaixa101315141921[[#This Row],[Movimento ]]="Saldo Inicial",FluxoCaixa101315141921[[#This Row],[R$ (Valores)]],K769+FluxoCaixa101315141921[[#This Row],[Valores Receitas / Despesas]])</f>
        <v>3305810.2700000014</v>
      </c>
      <c r="L770" s="53">
        <f>IF(FluxoCaixa101315141921[[#This Row],[Entrada / Saída]]="Saída",FluxoCaixa101315141921[[#This Row],[R$ (Valores)]]*-1,FluxoCaixa101315141921[[#This Row],[R$ (Valores)]])</f>
        <v>0</v>
      </c>
    </row>
    <row r="771" spans="2:12">
      <c r="B771" s="48"/>
      <c r="C771" s="48"/>
      <c r="D771" s="16"/>
      <c r="E771" s="48"/>
      <c r="F771" s="17"/>
      <c r="G771" s="17"/>
      <c r="H771" s="17"/>
      <c r="I771" s="54"/>
      <c r="J771" s="17"/>
      <c r="K771" s="47">
        <f>IF(FluxoCaixa101315141921[[#This Row],[Movimento ]]="Saldo Inicial",FluxoCaixa101315141921[[#This Row],[R$ (Valores)]],K770+FluxoCaixa101315141921[[#This Row],[Valores Receitas / Despesas]])</f>
        <v>3305810.2700000014</v>
      </c>
      <c r="L771" s="53">
        <f>IF(FluxoCaixa101315141921[[#This Row],[Entrada / Saída]]="Saída",FluxoCaixa101315141921[[#This Row],[R$ (Valores)]]*-1,FluxoCaixa101315141921[[#This Row],[R$ (Valores)]])</f>
        <v>0</v>
      </c>
    </row>
    <row r="772" spans="2:12">
      <c r="B772" s="48"/>
      <c r="C772" s="48"/>
      <c r="D772" s="16"/>
      <c r="E772" s="48"/>
      <c r="F772" s="17"/>
      <c r="G772" s="17"/>
      <c r="H772" s="17"/>
      <c r="I772" s="54"/>
      <c r="J772" s="17"/>
      <c r="K772" s="47">
        <f>IF(FluxoCaixa101315141921[[#This Row],[Movimento ]]="Saldo Inicial",FluxoCaixa101315141921[[#This Row],[R$ (Valores)]],K771+FluxoCaixa101315141921[[#This Row],[Valores Receitas / Despesas]])</f>
        <v>3305810.2700000014</v>
      </c>
      <c r="L772" s="53">
        <f>IF(FluxoCaixa101315141921[[#This Row],[Entrada / Saída]]="Saída",FluxoCaixa101315141921[[#This Row],[R$ (Valores)]]*-1,FluxoCaixa101315141921[[#This Row],[R$ (Valores)]])</f>
        <v>0</v>
      </c>
    </row>
    <row r="773" spans="2:12">
      <c r="B773" s="48"/>
      <c r="C773" s="48"/>
      <c r="D773" s="16"/>
      <c r="E773" s="48"/>
      <c r="F773" s="17"/>
      <c r="G773" s="17"/>
      <c r="H773" s="17"/>
      <c r="I773" s="54"/>
      <c r="J773" s="17"/>
      <c r="K773" s="47">
        <f>IF(FluxoCaixa101315141921[[#This Row],[Movimento ]]="Saldo Inicial",FluxoCaixa101315141921[[#This Row],[R$ (Valores)]],K772+FluxoCaixa101315141921[[#This Row],[Valores Receitas / Despesas]])</f>
        <v>3305810.2700000014</v>
      </c>
      <c r="L773" s="53">
        <f>IF(FluxoCaixa101315141921[[#This Row],[Entrada / Saída]]="Saída",FluxoCaixa101315141921[[#This Row],[R$ (Valores)]]*-1,FluxoCaixa101315141921[[#This Row],[R$ (Valores)]])</f>
        <v>0</v>
      </c>
    </row>
    <row r="774" spans="2:12">
      <c r="B774" s="48"/>
      <c r="C774" s="48"/>
      <c r="D774" s="16"/>
      <c r="E774" s="48"/>
      <c r="F774" s="17"/>
      <c r="G774" s="17"/>
      <c r="H774" s="17"/>
      <c r="I774" s="54"/>
      <c r="J774" s="17"/>
      <c r="K774" s="47">
        <f>IF(FluxoCaixa101315141921[[#This Row],[Movimento ]]="Saldo Inicial",FluxoCaixa101315141921[[#This Row],[R$ (Valores)]],K773+FluxoCaixa101315141921[[#This Row],[Valores Receitas / Despesas]])</f>
        <v>3305810.2700000014</v>
      </c>
      <c r="L774" s="53">
        <f>IF(FluxoCaixa101315141921[[#This Row],[Entrada / Saída]]="Saída",FluxoCaixa101315141921[[#This Row],[R$ (Valores)]]*-1,FluxoCaixa101315141921[[#This Row],[R$ (Valores)]])</f>
        <v>0</v>
      </c>
    </row>
    <row r="775" spans="2:12">
      <c r="B775" s="48"/>
      <c r="C775" s="48"/>
      <c r="D775" s="16"/>
      <c r="E775" s="48"/>
      <c r="F775" s="17"/>
      <c r="G775" s="17"/>
      <c r="H775" s="17"/>
      <c r="I775" s="54"/>
      <c r="J775" s="17"/>
      <c r="K775" s="47">
        <f>IF(FluxoCaixa101315141921[[#This Row],[Movimento ]]="Saldo Inicial",FluxoCaixa101315141921[[#This Row],[R$ (Valores)]],K774+FluxoCaixa101315141921[[#This Row],[Valores Receitas / Despesas]])</f>
        <v>3305810.2700000014</v>
      </c>
      <c r="L775" s="53">
        <f>IF(FluxoCaixa101315141921[[#This Row],[Entrada / Saída]]="Saída",FluxoCaixa101315141921[[#This Row],[R$ (Valores)]]*-1,FluxoCaixa101315141921[[#This Row],[R$ (Valores)]])</f>
        <v>0</v>
      </c>
    </row>
    <row r="776" spans="2:12">
      <c r="B776" s="48"/>
      <c r="C776" s="48"/>
      <c r="D776" s="16"/>
      <c r="E776" s="48"/>
      <c r="F776" s="17"/>
      <c r="G776" s="17"/>
      <c r="H776" s="17"/>
      <c r="I776" s="54"/>
      <c r="J776" s="17"/>
      <c r="K776" s="47">
        <f>IF(FluxoCaixa101315141921[[#This Row],[Movimento ]]="Saldo Inicial",FluxoCaixa101315141921[[#This Row],[R$ (Valores)]],K775+FluxoCaixa101315141921[[#This Row],[Valores Receitas / Despesas]])</f>
        <v>3305810.2700000014</v>
      </c>
      <c r="L776" s="53">
        <f>IF(FluxoCaixa101315141921[[#This Row],[Entrada / Saída]]="Saída",FluxoCaixa101315141921[[#This Row],[R$ (Valores)]]*-1,FluxoCaixa101315141921[[#This Row],[R$ (Valores)]])</f>
        <v>0</v>
      </c>
    </row>
    <row r="777" spans="2:12">
      <c r="B777" s="48"/>
      <c r="C777" s="48"/>
      <c r="D777" s="16"/>
      <c r="E777" s="48"/>
      <c r="F777" s="17"/>
      <c r="G777" s="17"/>
      <c r="H777" s="17"/>
      <c r="I777" s="54"/>
      <c r="J777" s="17"/>
      <c r="K777" s="47">
        <f>IF(FluxoCaixa101315141921[[#This Row],[Movimento ]]="Saldo Inicial",FluxoCaixa101315141921[[#This Row],[R$ (Valores)]],K776+FluxoCaixa101315141921[[#This Row],[Valores Receitas / Despesas]])</f>
        <v>3305810.2700000014</v>
      </c>
      <c r="L777" s="53">
        <f>IF(FluxoCaixa101315141921[[#This Row],[Entrada / Saída]]="Saída",FluxoCaixa101315141921[[#This Row],[R$ (Valores)]]*-1,FluxoCaixa101315141921[[#This Row],[R$ (Valores)]])</f>
        <v>0</v>
      </c>
    </row>
    <row r="778" spans="2:12">
      <c r="B778" s="48"/>
      <c r="C778" s="48"/>
      <c r="D778" s="16"/>
      <c r="E778" s="48"/>
      <c r="F778" s="17"/>
      <c r="G778" s="17"/>
      <c r="H778" s="17"/>
      <c r="I778" s="54"/>
      <c r="J778" s="17"/>
      <c r="K778" s="47">
        <f>IF(FluxoCaixa101315141921[[#This Row],[Movimento ]]="Saldo Inicial",FluxoCaixa101315141921[[#This Row],[R$ (Valores)]],K777+FluxoCaixa101315141921[[#This Row],[Valores Receitas / Despesas]])</f>
        <v>3305810.2700000014</v>
      </c>
      <c r="L778" s="53">
        <f>IF(FluxoCaixa101315141921[[#This Row],[Entrada / Saída]]="Saída",FluxoCaixa101315141921[[#This Row],[R$ (Valores)]]*-1,FluxoCaixa101315141921[[#This Row],[R$ (Valores)]])</f>
        <v>0</v>
      </c>
    </row>
    <row r="779" spans="2:12">
      <c r="B779" s="48"/>
      <c r="C779" s="48"/>
      <c r="D779" s="16"/>
      <c r="E779" s="48"/>
      <c r="F779" s="17"/>
      <c r="G779" s="17"/>
      <c r="H779" s="17"/>
      <c r="I779" s="54"/>
      <c r="J779" s="17"/>
      <c r="K779" s="47">
        <f>IF(FluxoCaixa101315141921[[#This Row],[Movimento ]]="Saldo Inicial",FluxoCaixa101315141921[[#This Row],[R$ (Valores)]],K778+FluxoCaixa101315141921[[#This Row],[Valores Receitas / Despesas]])</f>
        <v>3305810.2700000014</v>
      </c>
      <c r="L779" s="53">
        <f>IF(FluxoCaixa101315141921[[#This Row],[Entrada / Saída]]="Saída",FluxoCaixa101315141921[[#This Row],[R$ (Valores)]]*-1,FluxoCaixa101315141921[[#This Row],[R$ (Valores)]])</f>
        <v>0</v>
      </c>
    </row>
    <row r="780" spans="2:12">
      <c r="B780" s="48"/>
      <c r="C780" s="48"/>
      <c r="D780" s="16"/>
      <c r="E780" s="48"/>
      <c r="F780" s="17"/>
      <c r="G780" s="17"/>
      <c r="H780" s="17"/>
      <c r="I780" s="54"/>
      <c r="J780" s="17"/>
      <c r="K780" s="47">
        <f>IF(FluxoCaixa101315141921[[#This Row],[Movimento ]]="Saldo Inicial",FluxoCaixa101315141921[[#This Row],[R$ (Valores)]],K779+FluxoCaixa101315141921[[#This Row],[Valores Receitas / Despesas]])</f>
        <v>3305810.2700000014</v>
      </c>
      <c r="L780" s="53">
        <f>IF(FluxoCaixa101315141921[[#This Row],[Entrada / Saída]]="Saída",FluxoCaixa101315141921[[#This Row],[R$ (Valores)]]*-1,FluxoCaixa101315141921[[#This Row],[R$ (Valores)]])</f>
        <v>0</v>
      </c>
    </row>
    <row r="781" spans="2:12">
      <c r="B781" s="48"/>
      <c r="C781" s="48"/>
      <c r="D781" s="16"/>
      <c r="E781" s="48"/>
      <c r="F781" s="17"/>
      <c r="G781" s="17"/>
      <c r="H781" s="17"/>
      <c r="I781" s="21"/>
      <c r="J781" s="45"/>
      <c r="K781" s="47">
        <f>IF(FluxoCaixa101315141921[[#This Row],[Movimento ]]="Saldo Inicial",FluxoCaixa101315141921[[#This Row],[R$ (Valores)]],K780+FluxoCaixa101315141921[[#This Row],[Valores Receitas / Despesas]])</f>
        <v>3305810.2700000014</v>
      </c>
      <c r="L781" s="53">
        <f>IF(FluxoCaixa101315141921[[#This Row],[Entrada / Saída]]="Saída",FluxoCaixa101315141921[[#This Row],[R$ (Valores)]]*-1,FluxoCaixa101315141921[[#This Row],[R$ (Valores)]])</f>
        <v>0</v>
      </c>
    </row>
    <row r="782" spans="2:12">
      <c r="B782" s="48"/>
      <c r="C782" s="48"/>
      <c r="D782" s="16"/>
      <c r="E782" s="48"/>
      <c r="F782" s="17"/>
      <c r="G782" s="17"/>
      <c r="H782" s="17"/>
      <c r="I782" s="21"/>
      <c r="J782" s="45"/>
      <c r="K782" s="47">
        <f>IF(FluxoCaixa101315141921[[#This Row],[Movimento ]]="Saldo Inicial",FluxoCaixa101315141921[[#This Row],[R$ (Valores)]],K781+FluxoCaixa101315141921[[#This Row],[Valores Receitas / Despesas]])</f>
        <v>3305810.2700000014</v>
      </c>
      <c r="L782" s="53">
        <f>IF(FluxoCaixa101315141921[[#This Row],[Entrada / Saída]]="Saída",FluxoCaixa101315141921[[#This Row],[R$ (Valores)]]*-1,FluxoCaixa101315141921[[#This Row],[R$ (Valores)]])</f>
        <v>0</v>
      </c>
    </row>
    <row r="783" spans="2:12">
      <c r="B783" s="48"/>
      <c r="C783" s="48"/>
      <c r="D783" s="16"/>
      <c r="E783" s="48"/>
      <c r="F783" s="45"/>
      <c r="G783" s="45"/>
      <c r="H783" s="17"/>
      <c r="I783" s="54"/>
      <c r="J783" s="45"/>
      <c r="K783" s="47">
        <f>IF(FluxoCaixa101315141921[[#This Row],[Movimento ]]="Saldo Inicial",FluxoCaixa101315141921[[#This Row],[R$ (Valores)]],K782+FluxoCaixa101315141921[[#This Row],[Valores Receitas / Despesas]])</f>
        <v>3305810.2700000014</v>
      </c>
      <c r="L783" s="53">
        <f>IF(FluxoCaixa101315141921[[#This Row],[Entrada / Saída]]="Saída",FluxoCaixa101315141921[[#This Row],[R$ (Valores)]]*-1,FluxoCaixa101315141921[[#This Row],[R$ (Valores)]])</f>
        <v>0</v>
      </c>
    </row>
    <row r="784" spans="2:12">
      <c r="B784" s="48"/>
      <c r="C784" s="48"/>
      <c r="D784" s="16"/>
      <c r="E784" s="48"/>
      <c r="F784" s="45"/>
      <c r="G784" s="45"/>
      <c r="H784" s="17"/>
      <c r="I784" s="54"/>
      <c r="J784" s="45"/>
      <c r="K784" s="47">
        <f>IF(FluxoCaixa101315141921[[#This Row],[Movimento ]]="Saldo Inicial",FluxoCaixa101315141921[[#This Row],[R$ (Valores)]],K783+FluxoCaixa101315141921[[#This Row],[Valores Receitas / Despesas]])</f>
        <v>3305810.2700000014</v>
      </c>
      <c r="L784" s="53">
        <f>IF(FluxoCaixa101315141921[[#This Row],[Entrada / Saída]]="Saída",FluxoCaixa101315141921[[#This Row],[R$ (Valores)]]*-1,FluxoCaixa101315141921[[#This Row],[R$ (Valores)]])</f>
        <v>0</v>
      </c>
    </row>
    <row r="785" spans="2:12">
      <c r="B785" s="48"/>
      <c r="C785" s="48"/>
      <c r="D785" s="16"/>
      <c r="E785" s="48"/>
      <c r="F785" s="17"/>
      <c r="G785" s="45"/>
      <c r="H785" s="17"/>
      <c r="I785" s="54"/>
      <c r="J785" s="45"/>
      <c r="K785" s="47">
        <f>IF(FluxoCaixa101315141921[[#This Row],[Movimento ]]="Saldo Inicial",FluxoCaixa101315141921[[#This Row],[R$ (Valores)]],K784+FluxoCaixa101315141921[[#This Row],[Valores Receitas / Despesas]])</f>
        <v>3305810.2700000014</v>
      </c>
      <c r="L785" s="53">
        <f>IF(FluxoCaixa101315141921[[#This Row],[Entrada / Saída]]="Saída",FluxoCaixa101315141921[[#This Row],[R$ (Valores)]]*-1,FluxoCaixa101315141921[[#This Row],[R$ (Valores)]])</f>
        <v>0</v>
      </c>
    </row>
    <row r="786" spans="2:12">
      <c r="B786" s="48"/>
      <c r="C786" s="48"/>
      <c r="D786" s="16"/>
      <c r="E786" s="48"/>
      <c r="F786" s="17"/>
      <c r="G786" s="45"/>
      <c r="H786" s="17"/>
      <c r="I786" s="54"/>
      <c r="J786" s="45"/>
      <c r="K786" s="47">
        <f>IF(FluxoCaixa101315141921[[#This Row],[Movimento ]]="Saldo Inicial",FluxoCaixa101315141921[[#This Row],[R$ (Valores)]],K785+FluxoCaixa101315141921[[#This Row],[Valores Receitas / Despesas]])</f>
        <v>3305810.2700000014</v>
      </c>
      <c r="L786" s="53">
        <f>IF(FluxoCaixa101315141921[[#This Row],[Entrada / Saída]]="Saída",FluxoCaixa101315141921[[#This Row],[R$ (Valores)]]*-1,FluxoCaixa101315141921[[#This Row],[R$ (Valores)]])</f>
        <v>0</v>
      </c>
    </row>
    <row r="787" spans="2:12">
      <c r="B787" s="48"/>
      <c r="C787" s="48"/>
      <c r="D787" s="16"/>
      <c r="E787" s="48"/>
      <c r="F787" s="45"/>
      <c r="G787" s="45"/>
      <c r="H787" s="17"/>
      <c r="I787" s="54"/>
      <c r="J787" s="45"/>
      <c r="K787" s="47">
        <f>IF(FluxoCaixa101315141921[[#This Row],[Movimento ]]="Saldo Inicial",FluxoCaixa101315141921[[#This Row],[R$ (Valores)]],K786+FluxoCaixa101315141921[[#This Row],[Valores Receitas / Despesas]])</f>
        <v>3305810.2700000014</v>
      </c>
      <c r="L787" s="53">
        <f>IF(FluxoCaixa101315141921[[#This Row],[Entrada / Saída]]="Saída",FluxoCaixa101315141921[[#This Row],[R$ (Valores)]]*-1,FluxoCaixa101315141921[[#This Row],[R$ (Valores)]])</f>
        <v>0</v>
      </c>
    </row>
    <row r="788" spans="2:12">
      <c r="B788" s="48"/>
      <c r="C788" s="48"/>
      <c r="D788" s="16"/>
      <c r="E788" s="48"/>
      <c r="F788" s="45"/>
      <c r="G788" s="45"/>
      <c r="H788" s="17"/>
      <c r="I788" s="54"/>
      <c r="J788" s="45"/>
      <c r="K788" s="47">
        <f>IF(FluxoCaixa101315141921[[#This Row],[Movimento ]]="Saldo Inicial",FluxoCaixa101315141921[[#This Row],[R$ (Valores)]],K787+FluxoCaixa101315141921[[#This Row],[Valores Receitas / Despesas]])</f>
        <v>3305810.2700000014</v>
      </c>
      <c r="L788" s="53">
        <f>IF(FluxoCaixa101315141921[[#This Row],[Entrada / Saída]]="Saída",FluxoCaixa101315141921[[#This Row],[R$ (Valores)]]*-1,FluxoCaixa101315141921[[#This Row],[R$ (Valores)]])</f>
        <v>0</v>
      </c>
    </row>
    <row r="789" spans="2:12">
      <c r="B789" s="48"/>
      <c r="C789" s="48"/>
      <c r="D789" s="16"/>
      <c r="E789" s="48"/>
      <c r="F789" s="17"/>
      <c r="G789" s="17"/>
      <c r="H789" s="17"/>
      <c r="I789" s="54"/>
      <c r="J789" s="45"/>
      <c r="K789" s="47">
        <f>IF(FluxoCaixa101315141921[[#This Row],[Movimento ]]="Saldo Inicial",FluxoCaixa101315141921[[#This Row],[R$ (Valores)]],K788+FluxoCaixa101315141921[[#This Row],[Valores Receitas / Despesas]])</f>
        <v>3305810.2700000014</v>
      </c>
      <c r="L789" s="53">
        <f>IF(FluxoCaixa101315141921[[#This Row],[Entrada / Saída]]="Saída",FluxoCaixa101315141921[[#This Row],[R$ (Valores)]]*-1,FluxoCaixa101315141921[[#This Row],[R$ (Valores)]])</f>
        <v>0</v>
      </c>
    </row>
    <row r="790" spans="2:12">
      <c r="B790" s="48"/>
      <c r="C790" s="48"/>
      <c r="D790" s="16"/>
      <c r="E790" s="48"/>
      <c r="F790" s="17"/>
      <c r="G790" s="17"/>
      <c r="H790" s="17"/>
      <c r="I790" s="54"/>
      <c r="J790" s="45"/>
      <c r="K790" s="47">
        <f>IF(FluxoCaixa101315141921[[#This Row],[Movimento ]]="Saldo Inicial",FluxoCaixa101315141921[[#This Row],[R$ (Valores)]],K789+FluxoCaixa101315141921[[#This Row],[Valores Receitas / Despesas]])</f>
        <v>3305810.2700000014</v>
      </c>
      <c r="L790" s="53">
        <f>IF(FluxoCaixa101315141921[[#This Row],[Entrada / Saída]]="Saída",FluxoCaixa101315141921[[#This Row],[R$ (Valores)]]*-1,FluxoCaixa101315141921[[#This Row],[R$ (Valores)]])</f>
        <v>0</v>
      </c>
    </row>
    <row r="791" spans="2:12">
      <c r="B791" s="48"/>
      <c r="C791" s="48"/>
      <c r="D791" s="16"/>
      <c r="E791" s="48"/>
      <c r="F791" s="17"/>
      <c r="G791" s="17"/>
      <c r="H791" s="17"/>
      <c r="I791" s="54"/>
      <c r="J791" s="45"/>
      <c r="K791" s="47">
        <f>IF(FluxoCaixa101315141921[[#This Row],[Movimento ]]="Saldo Inicial",FluxoCaixa101315141921[[#This Row],[R$ (Valores)]],K790+FluxoCaixa101315141921[[#This Row],[Valores Receitas / Despesas]])</f>
        <v>3305810.2700000014</v>
      </c>
      <c r="L791" s="53">
        <f>IF(FluxoCaixa101315141921[[#This Row],[Entrada / Saída]]="Saída",FluxoCaixa101315141921[[#This Row],[R$ (Valores)]]*-1,FluxoCaixa101315141921[[#This Row],[R$ (Valores)]])</f>
        <v>0</v>
      </c>
    </row>
    <row r="792" spans="2:12">
      <c r="B792" s="48"/>
      <c r="C792" s="48"/>
      <c r="D792" s="16"/>
      <c r="E792" s="48"/>
      <c r="F792" s="45"/>
      <c r="G792" s="45"/>
      <c r="H792" s="17"/>
      <c r="I792" s="54"/>
      <c r="J792" s="45"/>
      <c r="K792" s="47">
        <f>IF(FluxoCaixa101315141921[[#This Row],[Movimento ]]="Saldo Inicial",FluxoCaixa101315141921[[#This Row],[R$ (Valores)]],K791+FluxoCaixa101315141921[[#This Row],[Valores Receitas / Despesas]])</f>
        <v>3305810.2700000014</v>
      </c>
      <c r="L792" s="53">
        <f>IF(FluxoCaixa101315141921[[#This Row],[Entrada / Saída]]="Saída",FluxoCaixa101315141921[[#This Row],[R$ (Valores)]]*-1,FluxoCaixa101315141921[[#This Row],[R$ (Valores)]])</f>
        <v>0</v>
      </c>
    </row>
    <row r="793" spans="2:12">
      <c r="B793" s="48"/>
      <c r="C793" s="48"/>
      <c r="D793" s="16"/>
      <c r="E793" s="48"/>
      <c r="F793" s="45"/>
      <c r="G793" s="17"/>
      <c r="H793" s="17"/>
      <c r="I793" s="54"/>
      <c r="J793" s="45"/>
      <c r="K793" s="47">
        <f>IF(FluxoCaixa101315141921[[#This Row],[Movimento ]]="Saldo Inicial",FluxoCaixa101315141921[[#This Row],[R$ (Valores)]],K792+FluxoCaixa101315141921[[#This Row],[Valores Receitas / Despesas]])</f>
        <v>3305810.2700000014</v>
      </c>
      <c r="L793" s="53">
        <f>IF(FluxoCaixa101315141921[[#This Row],[Entrada / Saída]]="Saída",FluxoCaixa101315141921[[#This Row],[R$ (Valores)]]*-1,FluxoCaixa101315141921[[#This Row],[R$ (Valores)]])</f>
        <v>0</v>
      </c>
    </row>
    <row r="794" spans="2:12">
      <c r="B794" s="48"/>
      <c r="C794" s="48"/>
      <c r="D794" s="16"/>
      <c r="E794" s="48"/>
      <c r="F794" s="45"/>
      <c r="G794" s="17"/>
      <c r="H794" s="17"/>
      <c r="I794" s="54"/>
      <c r="J794" s="45"/>
      <c r="K794" s="47">
        <f>IF(FluxoCaixa101315141921[[#This Row],[Movimento ]]="Saldo Inicial",FluxoCaixa101315141921[[#This Row],[R$ (Valores)]],K793+FluxoCaixa101315141921[[#This Row],[Valores Receitas / Despesas]])</f>
        <v>3305810.2700000014</v>
      </c>
      <c r="L794" s="53">
        <f>IF(FluxoCaixa101315141921[[#This Row],[Entrada / Saída]]="Saída",FluxoCaixa101315141921[[#This Row],[R$ (Valores)]]*-1,FluxoCaixa101315141921[[#This Row],[R$ (Valores)]])</f>
        <v>0</v>
      </c>
    </row>
    <row r="795" spans="2:12">
      <c r="B795" s="48"/>
      <c r="C795" s="48"/>
      <c r="D795" s="16"/>
      <c r="E795" s="48"/>
      <c r="F795" s="17"/>
      <c r="G795" s="17"/>
      <c r="H795" s="17"/>
      <c r="I795" s="54"/>
      <c r="J795" s="45"/>
      <c r="K795" s="47">
        <f>IF(FluxoCaixa101315141921[[#This Row],[Movimento ]]="Saldo Inicial",FluxoCaixa101315141921[[#This Row],[R$ (Valores)]],K794+FluxoCaixa101315141921[[#This Row],[Valores Receitas / Despesas]])</f>
        <v>3305810.2700000014</v>
      </c>
      <c r="L795" s="53">
        <f>IF(FluxoCaixa101315141921[[#This Row],[Entrada / Saída]]="Saída",FluxoCaixa101315141921[[#This Row],[R$ (Valores)]]*-1,FluxoCaixa101315141921[[#This Row],[R$ (Valores)]])</f>
        <v>0</v>
      </c>
    </row>
    <row r="796" spans="2:12">
      <c r="B796" s="48"/>
      <c r="C796" s="48"/>
      <c r="D796" s="16"/>
      <c r="E796" s="48"/>
      <c r="F796" s="17"/>
      <c r="G796" s="17"/>
      <c r="H796" s="17"/>
      <c r="I796" s="54"/>
      <c r="J796" s="45"/>
      <c r="K796" s="47">
        <f>IF(FluxoCaixa101315141921[[#This Row],[Movimento ]]="Saldo Inicial",FluxoCaixa101315141921[[#This Row],[R$ (Valores)]],K795+FluxoCaixa101315141921[[#This Row],[Valores Receitas / Despesas]])</f>
        <v>3305810.2700000014</v>
      </c>
      <c r="L796" s="53">
        <f>IF(FluxoCaixa101315141921[[#This Row],[Entrada / Saída]]="Saída",FluxoCaixa101315141921[[#This Row],[R$ (Valores)]]*-1,FluxoCaixa101315141921[[#This Row],[R$ (Valores)]])</f>
        <v>0</v>
      </c>
    </row>
    <row r="797" spans="2:12">
      <c r="B797" s="48"/>
      <c r="C797" s="48"/>
      <c r="D797" s="16"/>
      <c r="E797" s="48"/>
      <c r="F797" s="45"/>
      <c r="G797" s="17"/>
      <c r="H797" s="17"/>
      <c r="I797" s="54"/>
      <c r="J797" s="45"/>
      <c r="K797" s="47">
        <f>IF(FluxoCaixa101315141921[[#This Row],[Movimento ]]="Saldo Inicial",FluxoCaixa101315141921[[#This Row],[R$ (Valores)]],K796+FluxoCaixa101315141921[[#This Row],[Valores Receitas / Despesas]])</f>
        <v>3305810.2700000014</v>
      </c>
      <c r="L797" s="53">
        <f>IF(FluxoCaixa101315141921[[#This Row],[Entrada / Saída]]="Saída",FluxoCaixa101315141921[[#This Row],[R$ (Valores)]]*-1,FluxoCaixa101315141921[[#This Row],[R$ (Valores)]])</f>
        <v>0</v>
      </c>
    </row>
    <row r="798" spans="2:12">
      <c r="B798" s="48"/>
      <c r="C798" s="48"/>
      <c r="D798" s="16"/>
      <c r="E798" s="48"/>
      <c r="F798" s="17"/>
      <c r="G798" s="17"/>
      <c r="H798" s="17"/>
      <c r="I798" s="21"/>
      <c r="J798" s="45"/>
      <c r="K798" s="47">
        <f>IF(FluxoCaixa101315141921[[#This Row],[Movimento ]]="Saldo Inicial",FluxoCaixa101315141921[[#This Row],[R$ (Valores)]],K797+FluxoCaixa101315141921[[#This Row],[Valores Receitas / Despesas]])</f>
        <v>3305810.2700000014</v>
      </c>
      <c r="L798" s="53">
        <f>IF(FluxoCaixa101315141921[[#This Row],[Entrada / Saída]]="Saída",FluxoCaixa101315141921[[#This Row],[R$ (Valores)]]*-1,FluxoCaixa101315141921[[#This Row],[R$ (Valores)]])</f>
        <v>0</v>
      </c>
    </row>
    <row r="799" spans="2:12">
      <c r="B799" s="48"/>
      <c r="C799" s="48"/>
      <c r="D799" s="16"/>
      <c r="E799" s="48"/>
      <c r="F799" s="17"/>
      <c r="G799" s="17"/>
      <c r="H799" s="17"/>
      <c r="I799" s="54"/>
      <c r="J799" s="45"/>
      <c r="K799" s="47">
        <f>IF(FluxoCaixa101315141921[[#This Row],[Movimento ]]="Saldo Inicial",FluxoCaixa101315141921[[#This Row],[R$ (Valores)]],K798+FluxoCaixa101315141921[[#This Row],[Valores Receitas / Despesas]])</f>
        <v>3305810.2700000014</v>
      </c>
      <c r="L799" s="53">
        <f>IF(FluxoCaixa101315141921[[#This Row],[Entrada / Saída]]="Saída",FluxoCaixa101315141921[[#This Row],[R$ (Valores)]]*-1,FluxoCaixa101315141921[[#This Row],[R$ (Valores)]])</f>
        <v>0</v>
      </c>
    </row>
    <row r="800" spans="2:12">
      <c r="B800" s="48"/>
      <c r="C800" s="48"/>
      <c r="D800" s="16"/>
      <c r="E800" s="48"/>
      <c r="F800" s="17"/>
      <c r="G800" s="17"/>
      <c r="H800" s="17"/>
      <c r="I800" s="54"/>
      <c r="J800" s="45"/>
      <c r="K800" s="47">
        <f>IF(FluxoCaixa101315141921[[#This Row],[Movimento ]]="Saldo Inicial",FluxoCaixa101315141921[[#This Row],[R$ (Valores)]],K799+FluxoCaixa101315141921[[#This Row],[Valores Receitas / Despesas]])</f>
        <v>3305810.2700000014</v>
      </c>
      <c r="L800" s="53">
        <f>IF(FluxoCaixa101315141921[[#This Row],[Entrada / Saída]]="Saída",FluxoCaixa101315141921[[#This Row],[R$ (Valores)]]*-1,FluxoCaixa101315141921[[#This Row],[R$ (Valores)]])</f>
        <v>0</v>
      </c>
    </row>
    <row r="801" spans="2:12">
      <c r="B801" s="48"/>
      <c r="C801" s="48"/>
      <c r="D801" s="16"/>
      <c r="E801" s="48"/>
      <c r="F801" s="17"/>
      <c r="G801" s="17"/>
      <c r="H801" s="17"/>
      <c r="I801" s="54"/>
      <c r="J801" s="45"/>
      <c r="K801" s="47">
        <f>IF(FluxoCaixa101315141921[[#This Row],[Movimento ]]="Saldo Inicial",FluxoCaixa101315141921[[#This Row],[R$ (Valores)]],K800+FluxoCaixa101315141921[[#This Row],[Valores Receitas / Despesas]])</f>
        <v>3305810.2700000014</v>
      </c>
      <c r="L801" s="53">
        <f>IF(FluxoCaixa101315141921[[#This Row],[Entrada / Saída]]="Saída",FluxoCaixa101315141921[[#This Row],[R$ (Valores)]]*-1,FluxoCaixa101315141921[[#This Row],[R$ (Valores)]])</f>
        <v>0</v>
      </c>
    </row>
    <row r="802" spans="2:12">
      <c r="B802" s="48"/>
      <c r="C802" s="48"/>
      <c r="D802" s="16"/>
      <c r="E802" s="48"/>
      <c r="F802" s="17"/>
      <c r="G802" s="17"/>
      <c r="H802" s="17"/>
      <c r="I802" s="54"/>
      <c r="J802" s="45"/>
      <c r="K802" s="47">
        <f>IF(FluxoCaixa101315141921[[#This Row],[Movimento ]]="Saldo Inicial",FluxoCaixa101315141921[[#This Row],[R$ (Valores)]],K801+FluxoCaixa101315141921[[#This Row],[Valores Receitas / Despesas]])</f>
        <v>3305810.2700000014</v>
      </c>
      <c r="L802" s="53">
        <f>IF(FluxoCaixa101315141921[[#This Row],[Entrada / Saída]]="Saída",FluxoCaixa101315141921[[#This Row],[R$ (Valores)]]*-1,FluxoCaixa101315141921[[#This Row],[R$ (Valores)]])</f>
        <v>0</v>
      </c>
    </row>
    <row r="803" spans="2:12">
      <c r="B803" s="48"/>
      <c r="C803" s="48"/>
      <c r="D803" s="16"/>
      <c r="E803" s="48"/>
      <c r="F803" s="17"/>
      <c r="G803" s="17"/>
      <c r="H803" s="17"/>
      <c r="I803" s="54"/>
      <c r="J803" s="45"/>
      <c r="K803" s="47">
        <f>IF(FluxoCaixa101315141921[[#This Row],[Movimento ]]="Saldo Inicial",FluxoCaixa101315141921[[#This Row],[R$ (Valores)]],K802+FluxoCaixa101315141921[[#This Row],[Valores Receitas / Despesas]])</f>
        <v>3305810.2700000014</v>
      </c>
      <c r="L803" s="53">
        <f>IF(FluxoCaixa101315141921[[#This Row],[Entrada / Saída]]="Saída",FluxoCaixa101315141921[[#This Row],[R$ (Valores)]]*-1,FluxoCaixa101315141921[[#This Row],[R$ (Valores)]])</f>
        <v>0</v>
      </c>
    </row>
    <row r="804" spans="2:12">
      <c r="B804" s="48"/>
      <c r="C804" s="48"/>
      <c r="D804" s="16"/>
      <c r="E804" s="48"/>
      <c r="F804" s="17"/>
      <c r="G804" s="17"/>
      <c r="H804" s="17"/>
      <c r="I804" s="54"/>
      <c r="J804" s="45"/>
      <c r="K804" s="47">
        <f>IF(FluxoCaixa101315141921[[#This Row],[Movimento ]]="Saldo Inicial",FluxoCaixa101315141921[[#This Row],[R$ (Valores)]],K803+FluxoCaixa101315141921[[#This Row],[Valores Receitas / Despesas]])</f>
        <v>3305810.2700000014</v>
      </c>
      <c r="L804" s="53">
        <f>IF(FluxoCaixa101315141921[[#This Row],[Entrada / Saída]]="Saída",FluxoCaixa101315141921[[#This Row],[R$ (Valores)]]*-1,FluxoCaixa101315141921[[#This Row],[R$ (Valores)]])</f>
        <v>0</v>
      </c>
    </row>
    <row r="805" spans="2:12">
      <c r="B805" s="48"/>
      <c r="C805" s="48"/>
      <c r="D805" s="16"/>
      <c r="E805" s="48"/>
      <c r="F805" s="17"/>
      <c r="G805" s="17"/>
      <c r="H805" s="17"/>
      <c r="I805" s="54"/>
      <c r="J805" s="45"/>
      <c r="K805" s="47">
        <f>IF(FluxoCaixa101315141921[[#This Row],[Movimento ]]="Saldo Inicial",FluxoCaixa101315141921[[#This Row],[R$ (Valores)]],K804+FluxoCaixa101315141921[[#This Row],[Valores Receitas / Despesas]])</f>
        <v>3305810.2700000014</v>
      </c>
      <c r="L805" s="53">
        <f>IF(FluxoCaixa101315141921[[#This Row],[Entrada / Saída]]="Saída",FluxoCaixa101315141921[[#This Row],[R$ (Valores)]]*-1,FluxoCaixa101315141921[[#This Row],[R$ (Valores)]])</f>
        <v>0</v>
      </c>
    </row>
    <row r="806" spans="2:12">
      <c r="B806" s="48"/>
      <c r="C806" s="48"/>
      <c r="D806" s="16"/>
      <c r="E806" s="48"/>
      <c r="F806" s="17"/>
      <c r="G806" s="17"/>
      <c r="H806" s="17"/>
      <c r="I806" s="54"/>
      <c r="J806" s="45"/>
      <c r="K806" s="47">
        <f>IF(FluxoCaixa101315141921[[#This Row],[Movimento ]]="Saldo Inicial",FluxoCaixa101315141921[[#This Row],[R$ (Valores)]],K805+FluxoCaixa101315141921[[#This Row],[Valores Receitas / Despesas]])</f>
        <v>3305810.2700000014</v>
      </c>
      <c r="L806" s="53">
        <f>IF(FluxoCaixa101315141921[[#This Row],[Entrada / Saída]]="Saída",FluxoCaixa101315141921[[#This Row],[R$ (Valores)]]*-1,FluxoCaixa101315141921[[#This Row],[R$ (Valores)]])</f>
        <v>0</v>
      </c>
    </row>
    <row r="807" spans="2:12">
      <c r="B807" s="48"/>
      <c r="C807" s="48"/>
      <c r="D807" s="16"/>
      <c r="E807" s="48"/>
      <c r="F807" s="17"/>
      <c r="G807" s="17"/>
      <c r="H807" s="17"/>
      <c r="I807" s="54"/>
      <c r="J807" s="45"/>
      <c r="K807" s="47">
        <f>IF(FluxoCaixa101315141921[[#This Row],[Movimento ]]="Saldo Inicial",FluxoCaixa101315141921[[#This Row],[R$ (Valores)]],K806+FluxoCaixa101315141921[[#This Row],[Valores Receitas / Despesas]])</f>
        <v>3305810.2700000014</v>
      </c>
      <c r="L807" s="53">
        <f>IF(FluxoCaixa101315141921[[#This Row],[Entrada / Saída]]="Saída",FluxoCaixa101315141921[[#This Row],[R$ (Valores)]]*-1,FluxoCaixa101315141921[[#This Row],[R$ (Valores)]])</f>
        <v>0</v>
      </c>
    </row>
    <row r="808" spans="2:12">
      <c r="B808" s="48"/>
      <c r="C808" s="48"/>
      <c r="D808" s="16"/>
      <c r="E808" s="48"/>
      <c r="F808" s="45"/>
      <c r="G808" s="45"/>
      <c r="H808" s="17"/>
      <c r="I808" s="54"/>
      <c r="J808" s="45"/>
      <c r="K808" s="47">
        <f>IF(FluxoCaixa101315141921[[#This Row],[Movimento ]]="Saldo Inicial",FluxoCaixa101315141921[[#This Row],[R$ (Valores)]],K807+FluxoCaixa101315141921[[#This Row],[Valores Receitas / Despesas]])</f>
        <v>3305810.2700000014</v>
      </c>
      <c r="L808" s="53">
        <f>IF(FluxoCaixa101315141921[[#This Row],[Entrada / Saída]]="Saída",FluxoCaixa101315141921[[#This Row],[R$ (Valores)]]*-1,FluxoCaixa101315141921[[#This Row],[R$ (Valores)]])</f>
        <v>0</v>
      </c>
    </row>
    <row r="809" spans="2:12">
      <c r="B809" s="48"/>
      <c r="C809" s="48"/>
      <c r="D809" s="16"/>
      <c r="E809" s="48"/>
      <c r="F809" s="45"/>
      <c r="G809" s="45"/>
      <c r="H809" s="17"/>
      <c r="I809" s="54"/>
      <c r="J809" s="45"/>
      <c r="K809" s="47">
        <f>IF(FluxoCaixa101315141921[[#This Row],[Movimento ]]="Saldo Inicial",FluxoCaixa101315141921[[#This Row],[R$ (Valores)]],K808+FluxoCaixa101315141921[[#This Row],[Valores Receitas / Despesas]])</f>
        <v>3305810.2700000014</v>
      </c>
      <c r="L809" s="53">
        <f>IF(FluxoCaixa101315141921[[#This Row],[Entrada / Saída]]="Saída",FluxoCaixa101315141921[[#This Row],[R$ (Valores)]]*-1,FluxoCaixa101315141921[[#This Row],[R$ (Valores)]])</f>
        <v>0</v>
      </c>
    </row>
    <row r="810" spans="2:12">
      <c r="B810" s="48"/>
      <c r="C810" s="48"/>
      <c r="D810" s="16"/>
      <c r="E810" s="48"/>
      <c r="F810" s="45"/>
      <c r="G810" s="45"/>
      <c r="H810" s="17"/>
      <c r="I810" s="54"/>
      <c r="J810" s="45"/>
      <c r="K810" s="47">
        <f>IF(FluxoCaixa101315141921[[#This Row],[Movimento ]]="Saldo Inicial",FluxoCaixa101315141921[[#This Row],[R$ (Valores)]],K809+FluxoCaixa101315141921[[#This Row],[Valores Receitas / Despesas]])</f>
        <v>3305810.2700000014</v>
      </c>
      <c r="L810" s="53">
        <f>IF(FluxoCaixa101315141921[[#This Row],[Entrada / Saída]]="Saída",FluxoCaixa101315141921[[#This Row],[R$ (Valores)]]*-1,FluxoCaixa101315141921[[#This Row],[R$ (Valores)]])</f>
        <v>0</v>
      </c>
    </row>
    <row r="811" spans="2:12">
      <c r="B811" s="48"/>
      <c r="C811" s="48"/>
      <c r="D811" s="16"/>
      <c r="E811" s="48"/>
      <c r="F811" s="45"/>
      <c r="G811" s="45"/>
      <c r="H811" s="17"/>
      <c r="I811" s="54"/>
      <c r="J811" s="45"/>
      <c r="K811" s="47">
        <f>IF(FluxoCaixa101315141921[[#This Row],[Movimento ]]="Saldo Inicial",FluxoCaixa101315141921[[#This Row],[R$ (Valores)]],K810+FluxoCaixa101315141921[[#This Row],[Valores Receitas / Despesas]])</f>
        <v>3305810.2700000014</v>
      </c>
      <c r="L811" s="53">
        <f>IF(FluxoCaixa101315141921[[#This Row],[Entrada / Saída]]="Saída",FluxoCaixa101315141921[[#This Row],[R$ (Valores)]]*-1,FluxoCaixa101315141921[[#This Row],[R$ (Valores)]])</f>
        <v>0</v>
      </c>
    </row>
    <row r="812" spans="2:12">
      <c r="B812" s="48"/>
      <c r="C812" s="48"/>
      <c r="D812" s="16"/>
      <c r="E812" s="48"/>
      <c r="F812" s="17"/>
      <c r="G812" s="17"/>
      <c r="H812" s="17"/>
      <c r="I812" s="54"/>
      <c r="J812" s="45"/>
      <c r="K812" s="47">
        <f>IF(FluxoCaixa101315141921[[#This Row],[Movimento ]]="Saldo Inicial",FluxoCaixa101315141921[[#This Row],[R$ (Valores)]],K811+FluxoCaixa101315141921[[#This Row],[Valores Receitas / Despesas]])</f>
        <v>3305810.2700000014</v>
      </c>
      <c r="L812" s="53">
        <f>IF(FluxoCaixa101315141921[[#This Row],[Entrada / Saída]]="Saída",FluxoCaixa101315141921[[#This Row],[R$ (Valores)]]*-1,FluxoCaixa101315141921[[#This Row],[R$ (Valores)]])</f>
        <v>0</v>
      </c>
    </row>
    <row r="813" spans="2:12">
      <c r="B813" s="48"/>
      <c r="C813" s="48"/>
      <c r="D813" s="16"/>
      <c r="E813" s="48"/>
      <c r="F813" s="17"/>
      <c r="G813" s="17"/>
      <c r="H813" s="17"/>
      <c r="I813" s="54"/>
      <c r="J813" s="45"/>
      <c r="K813" s="47">
        <f>IF(FluxoCaixa101315141921[[#This Row],[Movimento ]]="Saldo Inicial",FluxoCaixa101315141921[[#This Row],[R$ (Valores)]],K812+FluxoCaixa101315141921[[#This Row],[Valores Receitas / Despesas]])</f>
        <v>3305810.2700000014</v>
      </c>
      <c r="L813" s="53">
        <f>IF(FluxoCaixa101315141921[[#This Row],[Entrada / Saída]]="Saída",FluxoCaixa101315141921[[#This Row],[R$ (Valores)]]*-1,FluxoCaixa101315141921[[#This Row],[R$ (Valores)]])</f>
        <v>0</v>
      </c>
    </row>
    <row r="814" spans="2:12">
      <c r="B814" s="48"/>
      <c r="C814" s="48"/>
      <c r="D814" s="16"/>
      <c r="E814" s="48"/>
      <c r="F814" s="45"/>
      <c r="G814" s="45"/>
      <c r="H814" s="17"/>
      <c r="I814" s="54"/>
      <c r="J814" s="45"/>
      <c r="K814" s="47">
        <f>IF(FluxoCaixa101315141921[[#This Row],[Movimento ]]="Saldo Inicial",FluxoCaixa101315141921[[#This Row],[R$ (Valores)]],K813+FluxoCaixa101315141921[[#This Row],[Valores Receitas / Despesas]])</f>
        <v>3305810.2700000014</v>
      </c>
      <c r="L814" s="53">
        <f>IF(FluxoCaixa101315141921[[#This Row],[Entrada / Saída]]="Saída",FluxoCaixa101315141921[[#This Row],[R$ (Valores)]]*-1,FluxoCaixa101315141921[[#This Row],[R$ (Valores)]])</f>
        <v>0</v>
      </c>
    </row>
    <row r="815" spans="2:12">
      <c r="B815" s="48"/>
      <c r="C815" s="48"/>
      <c r="D815" s="16"/>
      <c r="E815" s="48"/>
      <c r="F815" s="17"/>
      <c r="G815" s="17"/>
      <c r="H815" s="17"/>
      <c r="I815" s="54"/>
      <c r="J815" s="45"/>
      <c r="K815" s="47">
        <f>IF(FluxoCaixa101315141921[[#This Row],[Movimento ]]="Saldo Inicial",FluxoCaixa101315141921[[#This Row],[R$ (Valores)]],K814+FluxoCaixa101315141921[[#This Row],[Valores Receitas / Despesas]])</f>
        <v>3305810.2700000014</v>
      </c>
      <c r="L815" s="53">
        <f>IF(FluxoCaixa101315141921[[#This Row],[Entrada / Saída]]="Saída",FluxoCaixa101315141921[[#This Row],[R$ (Valores)]]*-1,FluxoCaixa101315141921[[#This Row],[R$ (Valores)]])</f>
        <v>0</v>
      </c>
    </row>
    <row r="816" spans="2:12">
      <c r="B816" s="48"/>
      <c r="C816" s="48"/>
      <c r="D816" s="16"/>
      <c r="E816" s="48"/>
      <c r="F816" s="17"/>
      <c r="G816" s="17"/>
      <c r="H816" s="17"/>
      <c r="I816" s="54"/>
      <c r="J816" s="45"/>
      <c r="K816" s="47">
        <f>IF(FluxoCaixa101315141921[[#This Row],[Movimento ]]="Saldo Inicial",FluxoCaixa101315141921[[#This Row],[R$ (Valores)]],K815+FluxoCaixa101315141921[[#This Row],[Valores Receitas / Despesas]])</f>
        <v>3305810.2700000014</v>
      </c>
      <c r="L816" s="53">
        <f>IF(FluxoCaixa101315141921[[#This Row],[Entrada / Saída]]="Saída",FluxoCaixa101315141921[[#This Row],[R$ (Valores)]]*-1,FluxoCaixa101315141921[[#This Row],[R$ (Valores)]])</f>
        <v>0</v>
      </c>
    </row>
    <row r="817" spans="2:12">
      <c r="B817" s="48"/>
      <c r="C817" s="48"/>
      <c r="D817" s="16"/>
      <c r="E817" s="48"/>
      <c r="F817" s="17"/>
      <c r="G817" s="17"/>
      <c r="H817" s="17"/>
      <c r="I817" s="54"/>
      <c r="J817" s="45"/>
      <c r="K817" s="47">
        <f>IF(FluxoCaixa101315141921[[#This Row],[Movimento ]]="Saldo Inicial",FluxoCaixa101315141921[[#This Row],[R$ (Valores)]],K816+FluxoCaixa101315141921[[#This Row],[Valores Receitas / Despesas]])</f>
        <v>3305810.2700000014</v>
      </c>
      <c r="L817" s="53">
        <f>IF(FluxoCaixa101315141921[[#This Row],[Entrada / Saída]]="Saída",FluxoCaixa101315141921[[#This Row],[R$ (Valores)]]*-1,FluxoCaixa101315141921[[#This Row],[R$ (Valores)]])</f>
        <v>0</v>
      </c>
    </row>
    <row r="818" spans="2:12">
      <c r="B818" s="48"/>
      <c r="C818" s="48"/>
      <c r="D818" s="16"/>
      <c r="E818" s="48"/>
      <c r="F818" s="17"/>
      <c r="G818" s="17"/>
      <c r="H818" s="17"/>
      <c r="I818" s="54"/>
      <c r="J818" s="45"/>
      <c r="K818" s="47">
        <f>IF(FluxoCaixa101315141921[[#This Row],[Movimento ]]="Saldo Inicial",FluxoCaixa101315141921[[#This Row],[R$ (Valores)]],K817+FluxoCaixa101315141921[[#This Row],[Valores Receitas / Despesas]])</f>
        <v>3305810.2700000014</v>
      </c>
      <c r="L818" s="53">
        <f>IF(FluxoCaixa101315141921[[#This Row],[Entrada / Saída]]="Saída",FluxoCaixa101315141921[[#This Row],[R$ (Valores)]]*-1,FluxoCaixa101315141921[[#This Row],[R$ (Valores)]])</f>
        <v>0</v>
      </c>
    </row>
    <row r="819" spans="2:12">
      <c r="B819" s="48"/>
      <c r="C819" s="48"/>
      <c r="D819" s="16"/>
      <c r="E819" s="48"/>
      <c r="F819" s="17"/>
      <c r="G819" s="17"/>
      <c r="H819" s="17"/>
      <c r="I819" s="54"/>
      <c r="J819" s="45"/>
      <c r="K819" s="47">
        <f>IF(FluxoCaixa101315141921[[#This Row],[Movimento ]]="Saldo Inicial",FluxoCaixa101315141921[[#This Row],[R$ (Valores)]],K818+FluxoCaixa101315141921[[#This Row],[Valores Receitas / Despesas]])</f>
        <v>3305810.2700000014</v>
      </c>
      <c r="L819" s="53">
        <f>IF(FluxoCaixa101315141921[[#This Row],[Entrada / Saída]]="Saída",FluxoCaixa101315141921[[#This Row],[R$ (Valores)]]*-1,FluxoCaixa101315141921[[#This Row],[R$ (Valores)]])</f>
        <v>0</v>
      </c>
    </row>
    <row r="820" spans="2:12">
      <c r="B820" s="48"/>
      <c r="C820" s="48"/>
      <c r="D820" s="16"/>
      <c r="E820" s="48"/>
      <c r="F820" s="17"/>
      <c r="G820" s="17"/>
      <c r="H820" s="17"/>
      <c r="I820" s="54"/>
      <c r="J820" s="45"/>
      <c r="K820" s="47">
        <f>IF(FluxoCaixa101315141921[[#This Row],[Movimento ]]="Saldo Inicial",FluxoCaixa101315141921[[#This Row],[R$ (Valores)]],K819+FluxoCaixa101315141921[[#This Row],[Valores Receitas / Despesas]])</f>
        <v>3305810.2700000014</v>
      </c>
      <c r="L820" s="53">
        <f>IF(FluxoCaixa101315141921[[#This Row],[Entrada / Saída]]="Saída",FluxoCaixa101315141921[[#This Row],[R$ (Valores)]]*-1,FluxoCaixa101315141921[[#This Row],[R$ (Valores)]])</f>
        <v>0</v>
      </c>
    </row>
    <row r="821" spans="2:12">
      <c r="B821" s="48"/>
      <c r="C821" s="48"/>
      <c r="D821" s="16"/>
      <c r="E821" s="48"/>
      <c r="F821" s="17"/>
      <c r="G821" s="17"/>
      <c r="H821" s="17"/>
      <c r="I821" s="54"/>
      <c r="J821" s="45"/>
      <c r="K821" s="47">
        <f>IF(FluxoCaixa101315141921[[#This Row],[Movimento ]]="Saldo Inicial",FluxoCaixa101315141921[[#This Row],[R$ (Valores)]],K820+FluxoCaixa101315141921[[#This Row],[Valores Receitas / Despesas]])</f>
        <v>3305810.2700000014</v>
      </c>
      <c r="L821" s="53">
        <f>IF(FluxoCaixa101315141921[[#This Row],[Entrada / Saída]]="Saída",FluxoCaixa101315141921[[#This Row],[R$ (Valores)]]*-1,FluxoCaixa101315141921[[#This Row],[R$ (Valores)]])</f>
        <v>0</v>
      </c>
    </row>
    <row r="822" spans="2:12">
      <c r="B822" s="48"/>
      <c r="C822" s="48"/>
      <c r="D822" s="16"/>
      <c r="E822" s="48"/>
      <c r="F822" s="17"/>
      <c r="G822" s="17"/>
      <c r="H822" s="17"/>
      <c r="I822" s="54"/>
      <c r="J822" s="45"/>
      <c r="K822" s="47">
        <f>IF(FluxoCaixa101315141921[[#This Row],[Movimento ]]="Saldo Inicial",FluxoCaixa101315141921[[#This Row],[R$ (Valores)]],K821+FluxoCaixa101315141921[[#This Row],[Valores Receitas / Despesas]])</f>
        <v>3305810.2700000014</v>
      </c>
      <c r="L822" s="53">
        <f>IF(FluxoCaixa101315141921[[#This Row],[Entrada / Saída]]="Saída",FluxoCaixa101315141921[[#This Row],[R$ (Valores)]]*-1,FluxoCaixa101315141921[[#This Row],[R$ (Valores)]])</f>
        <v>0</v>
      </c>
    </row>
    <row r="823" spans="2:12">
      <c r="B823" s="48"/>
      <c r="C823" s="48"/>
      <c r="D823" s="16"/>
      <c r="E823" s="48"/>
      <c r="F823" s="17"/>
      <c r="G823" s="17"/>
      <c r="H823" s="17"/>
      <c r="I823" s="54"/>
      <c r="J823" s="45"/>
      <c r="K823" s="47">
        <f>IF(FluxoCaixa101315141921[[#This Row],[Movimento ]]="Saldo Inicial",FluxoCaixa101315141921[[#This Row],[R$ (Valores)]],K822+FluxoCaixa101315141921[[#This Row],[Valores Receitas / Despesas]])</f>
        <v>3305810.2700000014</v>
      </c>
      <c r="L823" s="53">
        <f>IF(FluxoCaixa101315141921[[#This Row],[Entrada / Saída]]="Saída",FluxoCaixa101315141921[[#This Row],[R$ (Valores)]]*-1,FluxoCaixa101315141921[[#This Row],[R$ (Valores)]])</f>
        <v>0</v>
      </c>
    </row>
    <row r="824" spans="2:12">
      <c r="B824" s="48"/>
      <c r="C824" s="48"/>
      <c r="D824" s="16"/>
      <c r="E824" s="48"/>
      <c r="F824" s="17"/>
      <c r="G824" s="17"/>
      <c r="H824" s="17"/>
      <c r="I824" s="54"/>
      <c r="J824" s="45"/>
      <c r="K824" s="47">
        <f>IF(FluxoCaixa101315141921[[#This Row],[Movimento ]]="Saldo Inicial",FluxoCaixa101315141921[[#This Row],[R$ (Valores)]],K823+FluxoCaixa101315141921[[#This Row],[Valores Receitas / Despesas]])</f>
        <v>3305810.2700000014</v>
      </c>
      <c r="L824" s="53">
        <f>IF(FluxoCaixa101315141921[[#This Row],[Entrada / Saída]]="Saída",FluxoCaixa101315141921[[#This Row],[R$ (Valores)]]*-1,FluxoCaixa101315141921[[#This Row],[R$ (Valores)]])</f>
        <v>0</v>
      </c>
    </row>
    <row r="825" spans="2:12">
      <c r="B825" s="48"/>
      <c r="C825" s="48"/>
      <c r="D825" s="16"/>
      <c r="E825" s="48"/>
      <c r="F825" s="17"/>
      <c r="G825" s="17"/>
      <c r="H825" s="17"/>
      <c r="I825" s="54"/>
      <c r="J825" s="45"/>
      <c r="K825" s="47">
        <f>IF(FluxoCaixa101315141921[[#This Row],[Movimento ]]="Saldo Inicial",FluxoCaixa101315141921[[#This Row],[R$ (Valores)]],K824+FluxoCaixa101315141921[[#This Row],[Valores Receitas / Despesas]])</f>
        <v>3305810.2700000014</v>
      </c>
      <c r="L825" s="53">
        <f>IF(FluxoCaixa101315141921[[#This Row],[Entrada / Saída]]="Saída",FluxoCaixa101315141921[[#This Row],[R$ (Valores)]]*-1,FluxoCaixa101315141921[[#This Row],[R$ (Valores)]])</f>
        <v>0</v>
      </c>
    </row>
    <row r="826" spans="2:12">
      <c r="B826" s="48"/>
      <c r="C826" s="48"/>
      <c r="D826" s="16"/>
      <c r="E826" s="48"/>
      <c r="F826" s="17"/>
      <c r="G826" s="17"/>
      <c r="H826" s="17"/>
      <c r="I826" s="54"/>
      <c r="J826" s="45"/>
      <c r="K826" s="47">
        <f>IF(FluxoCaixa101315141921[[#This Row],[Movimento ]]="Saldo Inicial",FluxoCaixa101315141921[[#This Row],[R$ (Valores)]],K825+FluxoCaixa101315141921[[#This Row],[Valores Receitas / Despesas]])</f>
        <v>3305810.2700000014</v>
      </c>
      <c r="L826" s="53">
        <f>IF(FluxoCaixa101315141921[[#This Row],[Entrada / Saída]]="Saída",FluxoCaixa101315141921[[#This Row],[R$ (Valores)]]*-1,FluxoCaixa101315141921[[#This Row],[R$ (Valores)]])</f>
        <v>0</v>
      </c>
    </row>
    <row r="827" spans="2:12">
      <c r="B827" s="48"/>
      <c r="C827" s="48"/>
      <c r="D827" s="16"/>
      <c r="E827" s="48"/>
      <c r="F827" s="17"/>
      <c r="G827" s="17"/>
      <c r="H827" s="17"/>
      <c r="I827" s="54"/>
      <c r="J827" s="45"/>
      <c r="K827" s="47">
        <f>IF(FluxoCaixa101315141921[[#This Row],[Movimento ]]="Saldo Inicial",FluxoCaixa101315141921[[#This Row],[R$ (Valores)]],K826+FluxoCaixa101315141921[[#This Row],[Valores Receitas / Despesas]])</f>
        <v>3305810.2700000014</v>
      </c>
      <c r="L827" s="53">
        <f>IF(FluxoCaixa101315141921[[#This Row],[Entrada / Saída]]="Saída",FluxoCaixa101315141921[[#This Row],[R$ (Valores)]]*-1,FluxoCaixa101315141921[[#This Row],[R$ (Valores)]])</f>
        <v>0</v>
      </c>
    </row>
    <row r="828" spans="2:12">
      <c r="B828" s="48"/>
      <c r="C828" s="48"/>
      <c r="D828" s="16"/>
      <c r="E828" s="48"/>
      <c r="F828" s="17"/>
      <c r="G828" s="17"/>
      <c r="H828" s="17"/>
      <c r="I828" s="54"/>
      <c r="J828" s="45"/>
      <c r="K828" s="47">
        <f>IF(FluxoCaixa101315141921[[#This Row],[Movimento ]]="Saldo Inicial",FluxoCaixa101315141921[[#This Row],[R$ (Valores)]],K827+FluxoCaixa101315141921[[#This Row],[Valores Receitas / Despesas]])</f>
        <v>3305810.2700000014</v>
      </c>
      <c r="L828" s="53">
        <f>IF(FluxoCaixa101315141921[[#This Row],[Entrada / Saída]]="Saída",FluxoCaixa101315141921[[#This Row],[R$ (Valores)]]*-1,FluxoCaixa101315141921[[#This Row],[R$ (Valores)]])</f>
        <v>0</v>
      </c>
    </row>
    <row r="829" spans="2:12">
      <c r="B829" s="48"/>
      <c r="C829" s="48"/>
      <c r="D829" s="16"/>
      <c r="E829" s="48"/>
      <c r="F829" s="17"/>
      <c r="G829" s="17"/>
      <c r="H829" s="17"/>
      <c r="I829" s="54"/>
      <c r="J829" s="45"/>
      <c r="K829" s="47">
        <f>IF(FluxoCaixa101315141921[[#This Row],[Movimento ]]="Saldo Inicial",FluxoCaixa101315141921[[#This Row],[R$ (Valores)]],K828+FluxoCaixa101315141921[[#This Row],[Valores Receitas / Despesas]])</f>
        <v>3305810.2700000014</v>
      </c>
      <c r="L829" s="53">
        <f>IF(FluxoCaixa101315141921[[#This Row],[Entrada / Saída]]="Saída",FluxoCaixa101315141921[[#This Row],[R$ (Valores)]]*-1,FluxoCaixa101315141921[[#This Row],[R$ (Valores)]])</f>
        <v>0</v>
      </c>
    </row>
    <row r="830" spans="2:12">
      <c r="B830" s="48"/>
      <c r="C830" s="48"/>
      <c r="D830" s="16"/>
      <c r="E830" s="48"/>
      <c r="F830" s="17"/>
      <c r="G830" s="17"/>
      <c r="H830" s="17"/>
      <c r="I830" s="54"/>
      <c r="J830" s="45"/>
      <c r="K830" s="47">
        <f>IF(FluxoCaixa101315141921[[#This Row],[Movimento ]]="Saldo Inicial",FluxoCaixa101315141921[[#This Row],[R$ (Valores)]],K829+FluxoCaixa101315141921[[#This Row],[Valores Receitas / Despesas]])</f>
        <v>3305810.2700000014</v>
      </c>
      <c r="L830" s="53">
        <f>IF(FluxoCaixa101315141921[[#This Row],[Entrada / Saída]]="Saída",FluxoCaixa101315141921[[#This Row],[R$ (Valores)]]*-1,FluxoCaixa101315141921[[#This Row],[R$ (Valores)]])</f>
        <v>0</v>
      </c>
    </row>
    <row r="831" spans="2:12">
      <c r="B831" s="48"/>
      <c r="C831" s="48"/>
      <c r="D831" s="16"/>
      <c r="E831" s="48"/>
      <c r="F831" s="17"/>
      <c r="G831" s="17"/>
      <c r="H831" s="17"/>
      <c r="I831" s="54"/>
      <c r="J831" s="45"/>
      <c r="K831" s="47">
        <f>IF(FluxoCaixa101315141921[[#This Row],[Movimento ]]="Saldo Inicial",FluxoCaixa101315141921[[#This Row],[R$ (Valores)]],K830+FluxoCaixa101315141921[[#This Row],[Valores Receitas / Despesas]])</f>
        <v>3305810.2700000014</v>
      </c>
      <c r="L831" s="53">
        <f>IF(FluxoCaixa101315141921[[#This Row],[Entrada / Saída]]="Saída",FluxoCaixa101315141921[[#This Row],[R$ (Valores)]]*-1,FluxoCaixa101315141921[[#This Row],[R$ (Valores)]])</f>
        <v>0</v>
      </c>
    </row>
    <row r="832" spans="2:12">
      <c r="B832" s="48"/>
      <c r="C832" s="48"/>
      <c r="D832" s="16"/>
      <c r="E832" s="48"/>
      <c r="F832" s="17"/>
      <c r="G832" s="17"/>
      <c r="H832" s="17"/>
      <c r="I832" s="54"/>
      <c r="J832" s="45"/>
      <c r="K832" s="47">
        <f>IF(FluxoCaixa101315141921[[#This Row],[Movimento ]]="Saldo Inicial",FluxoCaixa101315141921[[#This Row],[R$ (Valores)]],K831+FluxoCaixa101315141921[[#This Row],[Valores Receitas / Despesas]])</f>
        <v>3305810.2700000014</v>
      </c>
      <c r="L832" s="53">
        <f>IF(FluxoCaixa101315141921[[#This Row],[Entrada / Saída]]="Saída",FluxoCaixa101315141921[[#This Row],[R$ (Valores)]]*-1,FluxoCaixa101315141921[[#This Row],[R$ (Valores)]])</f>
        <v>0</v>
      </c>
    </row>
    <row r="833" spans="2:12">
      <c r="B833" s="48"/>
      <c r="C833" s="48"/>
      <c r="D833" s="16"/>
      <c r="E833" s="48"/>
      <c r="F833" s="17"/>
      <c r="G833" s="17"/>
      <c r="H833" s="17"/>
      <c r="I833" s="54"/>
      <c r="J833" s="45"/>
      <c r="K833" s="47">
        <f>IF(FluxoCaixa101315141921[[#This Row],[Movimento ]]="Saldo Inicial",FluxoCaixa101315141921[[#This Row],[R$ (Valores)]],K832+FluxoCaixa101315141921[[#This Row],[Valores Receitas / Despesas]])</f>
        <v>3305810.2700000014</v>
      </c>
      <c r="L833" s="53">
        <f>IF(FluxoCaixa101315141921[[#This Row],[Entrada / Saída]]="Saída",FluxoCaixa101315141921[[#This Row],[R$ (Valores)]]*-1,FluxoCaixa101315141921[[#This Row],[R$ (Valores)]])</f>
        <v>0</v>
      </c>
    </row>
    <row r="834" spans="2:12">
      <c r="B834" s="48"/>
      <c r="C834" s="48"/>
      <c r="D834" s="16"/>
      <c r="E834" s="48"/>
      <c r="F834" s="17"/>
      <c r="G834" s="17"/>
      <c r="H834" s="17"/>
      <c r="I834" s="54"/>
      <c r="J834" s="45"/>
      <c r="K834" s="47">
        <f>IF(FluxoCaixa101315141921[[#This Row],[Movimento ]]="Saldo Inicial",FluxoCaixa101315141921[[#This Row],[R$ (Valores)]],K833+FluxoCaixa101315141921[[#This Row],[Valores Receitas / Despesas]])</f>
        <v>3305810.2700000014</v>
      </c>
      <c r="L834" s="53">
        <f>IF(FluxoCaixa101315141921[[#This Row],[Entrada / Saída]]="Saída",FluxoCaixa101315141921[[#This Row],[R$ (Valores)]]*-1,FluxoCaixa101315141921[[#This Row],[R$ (Valores)]])</f>
        <v>0</v>
      </c>
    </row>
    <row r="835" spans="2:12">
      <c r="B835" s="48"/>
      <c r="C835" s="48"/>
      <c r="D835" s="16"/>
      <c r="E835" s="48"/>
      <c r="F835" s="45"/>
      <c r="G835" s="17"/>
      <c r="H835" s="17"/>
      <c r="I835" s="54"/>
      <c r="J835" s="45"/>
      <c r="K835" s="47">
        <f>IF(FluxoCaixa101315141921[[#This Row],[Movimento ]]="Saldo Inicial",FluxoCaixa101315141921[[#This Row],[R$ (Valores)]],K834+FluxoCaixa101315141921[[#This Row],[Valores Receitas / Despesas]])</f>
        <v>3305810.2700000014</v>
      </c>
      <c r="L835" s="53">
        <f>IF(FluxoCaixa101315141921[[#This Row],[Entrada / Saída]]="Saída",FluxoCaixa101315141921[[#This Row],[R$ (Valores)]]*-1,FluxoCaixa101315141921[[#This Row],[R$ (Valores)]])</f>
        <v>0</v>
      </c>
    </row>
    <row r="836" spans="2:12">
      <c r="B836" s="48"/>
      <c r="C836" s="48"/>
      <c r="D836" s="16"/>
      <c r="E836" s="48"/>
      <c r="F836" s="17"/>
      <c r="G836" s="17"/>
      <c r="H836" s="17"/>
      <c r="I836" s="54"/>
      <c r="J836" s="45"/>
      <c r="K836" s="47">
        <f>IF(FluxoCaixa101315141921[[#This Row],[Movimento ]]="Saldo Inicial",FluxoCaixa101315141921[[#This Row],[R$ (Valores)]],K835+FluxoCaixa101315141921[[#This Row],[Valores Receitas / Despesas]])</f>
        <v>3305810.2700000014</v>
      </c>
      <c r="L836" s="53">
        <f>IF(FluxoCaixa101315141921[[#This Row],[Entrada / Saída]]="Saída",FluxoCaixa101315141921[[#This Row],[R$ (Valores)]]*-1,FluxoCaixa101315141921[[#This Row],[R$ (Valores)]])</f>
        <v>0</v>
      </c>
    </row>
    <row r="837" spans="2:12">
      <c r="B837" s="48"/>
      <c r="C837" s="48"/>
      <c r="D837" s="16"/>
      <c r="E837" s="48"/>
      <c r="F837" s="45"/>
      <c r="G837" s="45"/>
      <c r="H837" s="17"/>
      <c r="I837" s="54"/>
      <c r="J837" s="45"/>
      <c r="K837" s="47">
        <f>IF(FluxoCaixa101315141921[[#This Row],[Movimento ]]="Saldo Inicial",FluxoCaixa101315141921[[#This Row],[R$ (Valores)]],K836+FluxoCaixa101315141921[[#This Row],[Valores Receitas / Despesas]])</f>
        <v>3305810.2700000014</v>
      </c>
      <c r="L837" s="53">
        <f>IF(FluxoCaixa101315141921[[#This Row],[Entrada / Saída]]="Saída",FluxoCaixa101315141921[[#This Row],[R$ (Valores)]]*-1,FluxoCaixa101315141921[[#This Row],[R$ (Valores)]])</f>
        <v>0</v>
      </c>
    </row>
    <row r="838" spans="2:12">
      <c r="B838" s="48"/>
      <c r="C838" s="48"/>
      <c r="D838" s="16"/>
      <c r="E838" s="48"/>
      <c r="F838" s="45"/>
      <c r="G838" s="17"/>
      <c r="H838" s="17"/>
      <c r="I838" s="54"/>
      <c r="J838" s="45"/>
      <c r="K838" s="47">
        <f>IF(FluxoCaixa101315141921[[#This Row],[Movimento ]]="Saldo Inicial",FluxoCaixa101315141921[[#This Row],[R$ (Valores)]],K837+FluxoCaixa101315141921[[#This Row],[Valores Receitas / Despesas]])</f>
        <v>3305810.2700000014</v>
      </c>
      <c r="L838" s="53">
        <f>IF(FluxoCaixa101315141921[[#This Row],[Entrada / Saída]]="Saída",FluxoCaixa101315141921[[#This Row],[R$ (Valores)]]*-1,FluxoCaixa101315141921[[#This Row],[R$ (Valores)]])</f>
        <v>0</v>
      </c>
    </row>
    <row r="839" spans="2:12">
      <c r="B839" s="48"/>
      <c r="C839" s="48"/>
      <c r="D839" s="16"/>
      <c r="E839" s="48"/>
      <c r="F839" s="45"/>
      <c r="G839" s="17"/>
      <c r="H839" s="17"/>
      <c r="I839" s="54"/>
      <c r="J839" s="45"/>
      <c r="K839" s="47">
        <f>IF(FluxoCaixa101315141921[[#This Row],[Movimento ]]="Saldo Inicial",FluxoCaixa101315141921[[#This Row],[R$ (Valores)]],K838+FluxoCaixa101315141921[[#This Row],[Valores Receitas / Despesas]])</f>
        <v>3305810.2700000014</v>
      </c>
      <c r="L839" s="53">
        <f>IF(FluxoCaixa101315141921[[#This Row],[Entrada / Saída]]="Saída",FluxoCaixa101315141921[[#This Row],[R$ (Valores)]]*-1,FluxoCaixa101315141921[[#This Row],[R$ (Valores)]])</f>
        <v>0</v>
      </c>
    </row>
    <row r="840" spans="2:12">
      <c r="B840" s="48"/>
      <c r="C840" s="48"/>
      <c r="D840" s="16"/>
      <c r="E840" s="48"/>
      <c r="F840" s="45"/>
      <c r="G840" s="17"/>
      <c r="H840" s="17"/>
      <c r="I840" s="54"/>
      <c r="J840" s="45"/>
      <c r="K840" s="47">
        <f>IF(FluxoCaixa101315141921[[#This Row],[Movimento ]]="Saldo Inicial",FluxoCaixa101315141921[[#This Row],[R$ (Valores)]],K839+FluxoCaixa101315141921[[#This Row],[Valores Receitas / Despesas]])</f>
        <v>3305810.2700000014</v>
      </c>
      <c r="L840" s="53">
        <f>IF(FluxoCaixa101315141921[[#This Row],[Entrada / Saída]]="Saída",FluxoCaixa101315141921[[#This Row],[R$ (Valores)]]*-1,FluxoCaixa101315141921[[#This Row],[R$ (Valores)]])</f>
        <v>0</v>
      </c>
    </row>
    <row r="841" spans="2:12">
      <c r="B841" s="48"/>
      <c r="C841" s="48"/>
      <c r="D841" s="16"/>
      <c r="E841" s="48"/>
      <c r="F841" s="45"/>
      <c r="G841" s="17"/>
      <c r="H841" s="17"/>
      <c r="I841" s="54"/>
      <c r="J841" s="45"/>
      <c r="K841" s="47">
        <f>IF(FluxoCaixa101315141921[[#This Row],[Movimento ]]="Saldo Inicial",FluxoCaixa101315141921[[#This Row],[R$ (Valores)]],K840+FluxoCaixa101315141921[[#This Row],[Valores Receitas / Despesas]])</f>
        <v>3305810.2700000014</v>
      </c>
      <c r="L841" s="53">
        <f>IF(FluxoCaixa101315141921[[#This Row],[Entrada / Saída]]="Saída",FluxoCaixa101315141921[[#This Row],[R$ (Valores)]]*-1,FluxoCaixa101315141921[[#This Row],[R$ (Valores)]])</f>
        <v>0</v>
      </c>
    </row>
    <row r="842" spans="2:12">
      <c r="B842" s="48"/>
      <c r="C842" s="48"/>
      <c r="D842" s="16"/>
      <c r="E842" s="48"/>
      <c r="F842" s="45"/>
      <c r="G842" s="45"/>
      <c r="H842" s="17"/>
      <c r="I842" s="54"/>
      <c r="J842" s="45"/>
      <c r="K842" s="47">
        <f>IF(FluxoCaixa101315141921[[#This Row],[Movimento ]]="Saldo Inicial",FluxoCaixa101315141921[[#This Row],[R$ (Valores)]],K841+FluxoCaixa101315141921[[#This Row],[Valores Receitas / Despesas]])</f>
        <v>3305810.2700000014</v>
      </c>
      <c r="L842" s="53">
        <f>IF(FluxoCaixa101315141921[[#This Row],[Entrada / Saída]]="Saída",FluxoCaixa101315141921[[#This Row],[R$ (Valores)]]*-1,FluxoCaixa101315141921[[#This Row],[R$ (Valores)]])</f>
        <v>0</v>
      </c>
    </row>
    <row r="843" spans="2:12">
      <c r="B843" s="48"/>
      <c r="C843" s="48"/>
      <c r="D843" s="16"/>
      <c r="E843" s="48"/>
      <c r="F843" s="17"/>
      <c r="G843" s="17"/>
      <c r="H843" s="17"/>
      <c r="I843" s="54"/>
      <c r="J843" s="45"/>
      <c r="K843" s="47">
        <f>IF(FluxoCaixa101315141921[[#This Row],[Movimento ]]="Saldo Inicial",FluxoCaixa101315141921[[#This Row],[R$ (Valores)]],K842+FluxoCaixa101315141921[[#This Row],[Valores Receitas / Despesas]])</f>
        <v>3305810.2700000014</v>
      </c>
      <c r="L843" s="53">
        <f>IF(FluxoCaixa101315141921[[#This Row],[Entrada / Saída]]="Saída",FluxoCaixa101315141921[[#This Row],[R$ (Valores)]]*-1,FluxoCaixa101315141921[[#This Row],[R$ (Valores)]])</f>
        <v>0</v>
      </c>
    </row>
    <row r="844" spans="2:12">
      <c r="B844" s="48"/>
      <c r="C844" s="48"/>
      <c r="D844" s="16"/>
      <c r="E844" s="48"/>
      <c r="F844" s="45"/>
      <c r="G844" s="45"/>
      <c r="H844" s="17"/>
      <c r="I844" s="54"/>
      <c r="J844" s="45"/>
      <c r="K844" s="47">
        <f>IF(FluxoCaixa101315141921[[#This Row],[Movimento ]]="Saldo Inicial",FluxoCaixa101315141921[[#This Row],[R$ (Valores)]],K843+FluxoCaixa101315141921[[#This Row],[Valores Receitas / Despesas]])</f>
        <v>3305810.2700000014</v>
      </c>
      <c r="L844" s="53">
        <f>IF(FluxoCaixa101315141921[[#This Row],[Entrada / Saída]]="Saída",FluxoCaixa101315141921[[#This Row],[R$ (Valores)]]*-1,FluxoCaixa101315141921[[#This Row],[R$ (Valores)]])</f>
        <v>0</v>
      </c>
    </row>
    <row r="845" spans="2:12">
      <c r="B845" s="48"/>
      <c r="C845" s="48"/>
      <c r="D845" s="16"/>
      <c r="E845" s="48"/>
      <c r="F845" s="45"/>
      <c r="G845" s="45"/>
      <c r="H845" s="17"/>
      <c r="I845" s="54"/>
      <c r="J845" s="45"/>
      <c r="K845" s="47">
        <f>IF(FluxoCaixa101315141921[[#This Row],[Movimento ]]="Saldo Inicial",FluxoCaixa101315141921[[#This Row],[R$ (Valores)]],K844+FluxoCaixa101315141921[[#This Row],[Valores Receitas / Despesas]])</f>
        <v>3305810.2700000014</v>
      </c>
      <c r="L845" s="53">
        <f>IF(FluxoCaixa101315141921[[#This Row],[Entrada / Saída]]="Saída",FluxoCaixa101315141921[[#This Row],[R$ (Valores)]]*-1,FluxoCaixa101315141921[[#This Row],[R$ (Valores)]])</f>
        <v>0</v>
      </c>
    </row>
    <row r="846" spans="2:12">
      <c r="B846" s="48"/>
      <c r="C846" s="48"/>
      <c r="D846" s="16"/>
      <c r="E846" s="48"/>
      <c r="F846" s="45"/>
      <c r="G846" s="45"/>
      <c r="H846" s="17"/>
      <c r="I846" s="54"/>
      <c r="J846" s="45"/>
      <c r="K846" s="47">
        <f>IF(FluxoCaixa101315141921[[#This Row],[Movimento ]]="Saldo Inicial",FluxoCaixa101315141921[[#This Row],[R$ (Valores)]],K845+FluxoCaixa101315141921[[#This Row],[Valores Receitas / Despesas]])</f>
        <v>3305810.2700000014</v>
      </c>
      <c r="L846" s="53">
        <f>IF(FluxoCaixa101315141921[[#This Row],[Entrada / Saída]]="Saída",FluxoCaixa101315141921[[#This Row],[R$ (Valores)]]*-1,FluxoCaixa101315141921[[#This Row],[R$ (Valores)]])</f>
        <v>0</v>
      </c>
    </row>
    <row r="847" spans="2:12">
      <c r="B847" s="48"/>
      <c r="C847" s="48"/>
      <c r="D847" s="16"/>
      <c r="E847" s="48"/>
      <c r="F847" s="17"/>
      <c r="G847" s="45"/>
      <c r="H847" s="17"/>
      <c r="I847" s="21"/>
      <c r="J847" s="17"/>
      <c r="K847" s="20">
        <f>IF(FluxoCaixa101315141921[[#This Row],[Movimento ]]="Saldo Inicial",FluxoCaixa101315141921[[#This Row],[R$ (Valores)]],K846+FluxoCaixa101315141921[[#This Row],[Valores Receitas / Despesas]])</f>
        <v>3305810.2700000014</v>
      </c>
      <c r="L847" s="53">
        <f>IF(FluxoCaixa101315141921[[#This Row],[Entrada / Saída]]="Saída",FluxoCaixa101315141921[[#This Row],[R$ (Valores)]]*-1,FluxoCaixa101315141921[[#This Row],[R$ (Valores)]])</f>
        <v>0</v>
      </c>
    </row>
    <row r="848" spans="2:12">
      <c r="B848" s="48"/>
      <c r="C848" s="48"/>
      <c r="D848" s="16"/>
      <c r="E848" s="48"/>
      <c r="F848" s="45"/>
      <c r="G848" s="17"/>
      <c r="H848" s="17"/>
      <c r="I848" s="54"/>
      <c r="J848" s="45"/>
      <c r="K848" s="47">
        <f>IF(FluxoCaixa101315141921[[#This Row],[Movimento ]]="Saldo Inicial",FluxoCaixa101315141921[[#This Row],[R$ (Valores)]],K847+FluxoCaixa101315141921[[#This Row],[Valores Receitas / Despesas]])</f>
        <v>3305810.2700000014</v>
      </c>
      <c r="L848" s="53">
        <f>IF(FluxoCaixa101315141921[[#This Row],[Entrada / Saída]]="Saída",FluxoCaixa101315141921[[#This Row],[R$ (Valores)]]*-1,FluxoCaixa101315141921[[#This Row],[R$ (Valores)]])</f>
        <v>0</v>
      </c>
    </row>
    <row r="849" spans="2:12">
      <c r="B849" s="48"/>
      <c r="C849" s="48"/>
      <c r="D849" s="16"/>
      <c r="E849" s="48"/>
      <c r="F849" s="17"/>
      <c r="G849" s="45"/>
      <c r="H849" s="17"/>
      <c r="I849" s="21"/>
      <c r="J849" s="17"/>
      <c r="K849" s="20">
        <f>IF(FluxoCaixa101315141921[[#This Row],[Movimento ]]="Saldo Inicial",FluxoCaixa101315141921[[#This Row],[R$ (Valores)]],K848+FluxoCaixa101315141921[[#This Row],[Valores Receitas / Despesas]])</f>
        <v>3305810.2700000014</v>
      </c>
      <c r="L849" s="53">
        <f>IF(FluxoCaixa101315141921[[#This Row],[Entrada / Saída]]="Saída",FluxoCaixa101315141921[[#This Row],[R$ (Valores)]]*-1,FluxoCaixa101315141921[[#This Row],[R$ (Valores)]])</f>
        <v>0</v>
      </c>
    </row>
    <row r="850" spans="2:12">
      <c r="B850" s="48"/>
      <c r="C850" s="48"/>
      <c r="D850" s="16"/>
      <c r="E850" s="48"/>
      <c r="F850" s="17"/>
      <c r="G850" s="45"/>
      <c r="H850" s="17"/>
      <c r="I850" s="21"/>
      <c r="J850" s="17"/>
      <c r="K850" s="20">
        <f>IF(FluxoCaixa101315141921[[#This Row],[Movimento ]]="Saldo Inicial",FluxoCaixa101315141921[[#This Row],[R$ (Valores)]],K849+FluxoCaixa101315141921[[#This Row],[Valores Receitas / Despesas]])</f>
        <v>3305810.2700000014</v>
      </c>
      <c r="L850" s="53">
        <f>IF(FluxoCaixa101315141921[[#This Row],[Entrada / Saída]]="Saída",FluxoCaixa101315141921[[#This Row],[R$ (Valores)]]*-1,FluxoCaixa101315141921[[#This Row],[R$ (Valores)]])</f>
        <v>0</v>
      </c>
    </row>
    <row r="851" spans="2:12">
      <c r="B851" s="48"/>
      <c r="C851" s="48"/>
      <c r="D851" s="16"/>
      <c r="E851" s="48"/>
      <c r="F851" s="17"/>
      <c r="G851" s="45"/>
      <c r="H851" s="17"/>
      <c r="I851" s="21"/>
      <c r="J851" s="17"/>
      <c r="K851" s="20">
        <f>IF(FluxoCaixa101315141921[[#This Row],[Movimento ]]="Saldo Inicial",FluxoCaixa101315141921[[#This Row],[R$ (Valores)]],K850+FluxoCaixa101315141921[[#This Row],[Valores Receitas / Despesas]])</f>
        <v>3305810.2700000014</v>
      </c>
      <c r="L851" s="53">
        <f>IF(FluxoCaixa101315141921[[#This Row],[Entrada / Saída]]="Saída",FluxoCaixa101315141921[[#This Row],[R$ (Valores)]]*-1,FluxoCaixa101315141921[[#This Row],[R$ (Valores)]])</f>
        <v>0</v>
      </c>
    </row>
    <row r="852" spans="2:12">
      <c r="B852" s="48"/>
      <c r="C852" s="48"/>
      <c r="D852" s="16"/>
      <c r="E852" s="48"/>
      <c r="F852" s="17"/>
      <c r="G852" s="45"/>
      <c r="H852" s="17"/>
      <c r="I852" s="21"/>
      <c r="J852" s="17"/>
      <c r="K852" s="20">
        <f>IF(FluxoCaixa101315141921[[#This Row],[Movimento ]]="Saldo Inicial",FluxoCaixa101315141921[[#This Row],[R$ (Valores)]],K851+FluxoCaixa101315141921[[#This Row],[Valores Receitas / Despesas]])</f>
        <v>3305810.2700000014</v>
      </c>
      <c r="L852" s="53">
        <f>IF(FluxoCaixa101315141921[[#This Row],[Entrada / Saída]]="Saída",FluxoCaixa101315141921[[#This Row],[R$ (Valores)]]*-1,FluxoCaixa101315141921[[#This Row],[R$ (Valores)]])</f>
        <v>0</v>
      </c>
    </row>
    <row r="853" spans="2:12">
      <c r="B853" s="48"/>
      <c r="C853" s="48"/>
      <c r="D853" s="16"/>
      <c r="E853" s="48"/>
      <c r="F853" s="17"/>
      <c r="G853" s="17"/>
      <c r="H853" s="17"/>
      <c r="I853" s="21"/>
      <c r="J853" s="17"/>
      <c r="K853" s="20">
        <f>IF(FluxoCaixa101315141921[[#This Row],[Movimento ]]="Saldo Inicial",FluxoCaixa101315141921[[#This Row],[R$ (Valores)]],K852+FluxoCaixa101315141921[[#This Row],[Valores Receitas / Despesas]])</f>
        <v>3305810.2700000014</v>
      </c>
      <c r="L853" s="53">
        <f>IF(FluxoCaixa101315141921[[#This Row],[Entrada / Saída]]="Saída",FluxoCaixa101315141921[[#This Row],[R$ (Valores)]]*-1,FluxoCaixa101315141921[[#This Row],[R$ (Valores)]])</f>
        <v>0</v>
      </c>
    </row>
    <row r="854" spans="2:12">
      <c r="B854" s="48"/>
      <c r="C854" s="48"/>
      <c r="D854" s="16"/>
      <c r="E854" s="48"/>
      <c r="F854" s="17"/>
      <c r="G854" s="17"/>
      <c r="H854" s="17"/>
      <c r="I854" s="21"/>
      <c r="J854" s="17"/>
      <c r="K854" s="20">
        <f>IF(FluxoCaixa101315141921[[#This Row],[Movimento ]]="Saldo Inicial",FluxoCaixa101315141921[[#This Row],[R$ (Valores)]],K853+FluxoCaixa101315141921[[#This Row],[Valores Receitas / Despesas]])</f>
        <v>3305810.2700000014</v>
      </c>
      <c r="L854" s="53">
        <f>IF(FluxoCaixa101315141921[[#This Row],[Entrada / Saída]]="Saída",FluxoCaixa101315141921[[#This Row],[R$ (Valores)]]*-1,FluxoCaixa101315141921[[#This Row],[R$ (Valores)]])</f>
        <v>0</v>
      </c>
    </row>
    <row r="855" spans="2:12">
      <c r="B855" s="48"/>
      <c r="C855" s="48"/>
      <c r="D855" s="16"/>
      <c r="E855" s="48"/>
      <c r="F855" s="17"/>
      <c r="G855" s="17"/>
      <c r="H855" s="17"/>
      <c r="I855" s="21"/>
      <c r="J855" s="17"/>
      <c r="K855" s="20">
        <f>IF(FluxoCaixa101315141921[[#This Row],[Movimento ]]="Saldo Inicial",FluxoCaixa101315141921[[#This Row],[R$ (Valores)]],K854+FluxoCaixa101315141921[[#This Row],[Valores Receitas / Despesas]])</f>
        <v>3305810.2700000014</v>
      </c>
      <c r="L855" s="53">
        <f>IF(FluxoCaixa101315141921[[#This Row],[Entrada / Saída]]="Saída",FluxoCaixa101315141921[[#This Row],[R$ (Valores)]]*-1,FluxoCaixa101315141921[[#This Row],[R$ (Valores)]])</f>
        <v>0</v>
      </c>
    </row>
    <row r="856" spans="2:12">
      <c r="B856" s="48"/>
      <c r="C856" s="48"/>
      <c r="D856" s="16"/>
      <c r="E856" s="48"/>
      <c r="F856" s="17"/>
      <c r="G856" s="17"/>
      <c r="H856" s="17"/>
      <c r="I856" s="21"/>
      <c r="J856" s="17"/>
      <c r="K856" s="20">
        <f>IF(FluxoCaixa101315141921[[#This Row],[Movimento ]]="Saldo Inicial",FluxoCaixa101315141921[[#This Row],[R$ (Valores)]],K855+FluxoCaixa101315141921[[#This Row],[Valores Receitas / Despesas]])</f>
        <v>3305810.2700000014</v>
      </c>
      <c r="L856" s="53">
        <f>IF(FluxoCaixa101315141921[[#This Row],[Entrada / Saída]]="Saída",FluxoCaixa101315141921[[#This Row],[R$ (Valores)]]*-1,FluxoCaixa101315141921[[#This Row],[R$ (Valores)]])</f>
        <v>0</v>
      </c>
    </row>
    <row r="857" spans="2:12">
      <c r="B857" s="48"/>
      <c r="C857" s="48"/>
      <c r="D857" s="16"/>
      <c r="E857" s="48"/>
      <c r="F857" s="17"/>
      <c r="G857" s="17"/>
      <c r="H857" s="17"/>
      <c r="I857" s="21"/>
      <c r="J857" s="17"/>
      <c r="K857" s="20">
        <f>IF(FluxoCaixa101315141921[[#This Row],[Movimento ]]="Saldo Inicial",FluxoCaixa101315141921[[#This Row],[R$ (Valores)]],K856+FluxoCaixa101315141921[[#This Row],[Valores Receitas / Despesas]])</f>
        <v>3305810.2700000014</v>
      </c>
      <c r="L857" s="53">
        <f>IF(FluxoCaixa101315141921[[#This Row],[Entrada / Saída]]="Saída",FluxoCaixa101315141921[[#This Row],[R$ (Valores)]]*-1,FluxoCaixa101315141921[[#This Row],[R$ (Valores)]])</f>
        <v>0</v>
      </c>
    </row>
    <row r="858" spans="2:12">
      <c r="B858" s="48"/>
      <c r="C858" s="48"/>
      <c r="D858" s="16"/>
      <c r="E858" s="48"/>
      <c r="F858" s="17"/>
      <c r="G858" s="17"/>
      <c r="H858" s="17"/>
      <c r="I858" s="21"/>
      <c r="J858" s="17"/>
      <c r="K858" s="20">
        <f>IF(FluxoCaixa101315141921[[#This Row],[Movimento ]]="Saldo Inicial",FluxoCaixa101315141921[[#This Row],[R$ (Valores)]],K857+FluxoCaixa101315141921[[#This Row],[Valores Receitas / Despesas]])</f>
        <v>3305810.2700000014</v>
      </c>
      <c r="L858" s="53">
        <f>IF(FluxoCaixa101315141921[[#This Row],[Entrada / Saída]]="Saída",FluxoCaixa101315141921[[#This Row],[R$ (Valores)]]*-1,FluxoCaixa101315141921[[#This Row],[R$ (Valores)]])</f>
        <v>0</v>
      </c>
    </row>
    <row r="859" spans="2:12">
      <c r="B859" s="48"/>
      <c r="C859" s="48"/>
      <c r="D859" s="16"/>
      <c r="E859" s="48"/>
      <c r="F859" s="17"/>
      <c r="G859" s="17"/>
      <c r="H859" s="17"/>
      <c r="I859" s="21"/>
      <c r="J859" s="17"/>
      <c r="K859" s="20">
        <f>IF(FluxoCaixa101315141921[[#This Row],[Movimento ]]="Saldo Inicial",FluxoCaixa101315141921[[#This Row],[R$ (Valores)]],K858+FluxoCaixa101315141921[[#This Row],[Valores Receitas / Despesas]])</f>
        <v>3305810.2700000014</v>
      </c>
      <c r="L859" s="53">
        <f>IF(FluxoCaixa101315141921[[#This Row],[Entrada / Saída]]="Saída",FluxoCaixa101315141921[[#This Row],[R$ (Valores)]]*-1,FluxoCaixa101315141921[[#This Row],[R$ (Valores)]])</f>
        <v>0</v>
      </c>
    </row>
    <row r="860" spans="2:12">
      <c r="B860" s="48"/>
      <c r="C860" s="48"/>
      <c r="D860" s="16"/>
      <c r="E860" s="48"/>
      <c r="F860" s="17"/>
      <c r="G860" s="17"/>
      <c r="H860" s="17"/>
      <c r="I860" s="21"/>
      <c r="J860" s="17"/>
      <c r="K860" s="20">
        <f>IF(FluxoCaixa101315141921[[#This Row],[Movimento ]]="Saldo Inicial",FluxoCaixa101315141921[[#This Row],[R$ (Valores)]],K859+FluxoCaixa101315141921[[#This Row],[Valores Receitas / Despesas]])</f>
        <v>3305810.2700000014</v>
      </c>
      <c r="L860" s="53">
        <f>IF(FluxoCaixa101315141921[[#This Row],[Entrada / Saída]]="Saída",FluxoCaixa101315141921[[#This Row],[R$ (Valores)]]*-1,FluxoCaixa101315141921[[#This Row],[R$ (Valores)]])</f>
        <v>0</v>
      </c>
    </row>
    <row r="861" spans="2:12">
      <c r="B861" s="48"/>
      <c r="C861" s="48"/>
      <c r="D861" s="16"/>
      <c r="E861" s="48"/>
      <c r="F861" s="17"/>
      <c r="G861" s="17"/>
      <c r="H861" s="17"/>
      <c r="I861" s="21"/>
      <c r="J861" s="17"/>
      <c r="K861" s="20">
        <f>IF(FluxoCaixa101315141921[[#This Row],[Movimento ]]="Saldo Inicial",FluxoCaixa101315141921[[#This Row],[R$ (Valores)]],K860+FluxoCaixa101315141921[[#This Row],[Valores Receitas / Despesas]])</f>
        <v>3305810.2700000014</v>
      </c>
      <c r="L861" s="53">
        <f>IF(FluxoCaixa101315141921[[#This Row],[Entrada / Saída]]="Saída",FluxoCaixa101315141921[[#This Row],[R$ (Valores)]]*-1,FluxoCaixa101315141921[[#This Row],[R$ (Valores)]])</f>
        <v>0</v>
      </c>
    </row>
    <row r="862" spans="2:12">
      <c r="B862" s="48"/>
      <c r="C862" s="48"/>
      <c r="D862" s="16"/>
      <c r="E862" s="48"/>
      <c r="F862" s="17"/>
      <c r="G862" s="17"/>
      <c r="H862" s="17"/>
      <c r="I862" s="21"/>
      <c r="J862" s="17"/>
      <c r="K862" s="20">
        <f>IF(FluxoCaixa101315141921[[#This Row],[Movimento ]]="Saldo Inicial",FluxoCaixa101315141921[[#This Row],[R$ (Valores)]],K861+FluxoCaixa101315141921[[#This Row],[Valores Receitas / Despesas]])</f>
        <v>3305810.2700000014</v>
      </c>
      <c r="L862" s="53">
        <f>IF(FluxoCaixa101315141921[[#This Row],[Entrada / Saída]]="Saída",FluxoCaixa101315141921[[#This Row],[R$ (Valores)]]*-1,FluxoCaixa101315141921[[#This Row],[R$ (Valores)]])</f>
        <v>0</v>
      </c>
    </row>
    <row r="863" spans="2:12">
      <c r="B863" s="48"/>
      <c r="C863" s="48"/>
      <c r="D863" s="16"/>
      <c r="E863" s="48"/>
      <c r="F863" s="17"/>
      <c r="G863" s="17"/>
      <c r="H863" s="17"/>
      <c r="I863" s="54"/>
      <c r="J863" s="45"/>
      <c r="K863" s="47">
        <f>IF(FluxoCaixa101315141921[[#This Row],[Movimento ]]="Saldo Inicial",FluxoCaixa101315141921[[#This Row],[R$ (Valores)]],K862+FluxoCaixa101315141921[[#This Row],[Valores Receitas / Despesas]])</f>
        <v>3305810.2700000014</v>
      </c>
      <c r="L863" s="53">
        <f>IF(FluxoCaixa101315141921[[#This Row],[Entrada / Saída]]="Saída",FluxoCaixa101315141921[[#This Row],[R$ (Valores)]]*-1,FluxoCaixa101315141921[[#This Row],[R$ (Valores)]])</f>
        <v>0</v>
      </c>
    </row>
    <row r="864" spans="2:12">
      <c r="B864" s="48"/>
      <c r="C864" s="48"/>
      <c r="D864" s="16"/>
      <c r="E864" s="48"/>
      <c r="F864" s="17"/>
      <c r="G864" s="17"/>
      <c r="H864" s="17"/>
      <c r="I864" s="21"/>
      <c r="J864" s="17"/>
      <c r="K864" s="20">
        <f>IF(FluxoCaixa101315141921[[#This Row],[Movimento ]]="Saldo Inicial",FluxoCaixa101315141921[[#This Row],[R$ (Valores)]],K863+FluxoCaixa101315141921[[#This Row],[Valores Receitas / Despesas]])</f>
        <v>3305810.2700000014</v>
      </c>
      <c r="L864" s="53">
        <f>IF(FluxoCaixa101315141921[[#This Row],[Entrada / Saída]]="Saída",FluxoCaixa101315141921[[#This Row],[R$ (Valores)]]*-1,FluxoCaixa101315141921[[#This Row],[R$ (Valores)]])</f>
        <v>0</v>
      </c>
    </row>
    <row r="865" spans="2:12">
      <c r="B865" s="48"/>
      <c r="C865" s="48"/>
      <c r="D865" s="16"/>
      <c r="E865" s="48"/>
      <c r="F865" s="17"/>
      <c r="G865" s="17"/>
      <c r="H865" s="17"/>
      <c r="I865" s="21"/>
      <c r="J865" s="17"/>
      <c r="K865" s="20">
        <f>IF(FluxoCaixa101315141921[[#This Row],[Movimento ]]="Saldo Inicial",FluxoCaixa101315141921[[#This Row],[R$ (Valores)]],K864+FluxoCaixa101315141921[[#This Row],[Valores Receitas / Despesas]])</f>
        <v>3305810.2700000014</v>
      </c>
      <c r="L865" s="53">
        <f>IF(FluxoCaixa101315141921[[#This Row],[Entrada / Saída]]="Saída",FluxoCaixa101315141921[[#This Row],[R$ (Valores)]]*-1,FluxoCaixa101315141921[[#This Row],[R$ (Valores)]])</f>
        <v>0</v>
      </c>
    </row>
    <row r="866" spans="2:12">
      <c r="B866" s="48"/>
      <c r="C866" s="48"/>
      <c r="D866" s="16"/>
      <c r="E866" s="48"/>
      <c r="F866" s="17"/>
      <c r="G866" s="17"/>
      <c r="H866" s="17"/>
      <c r="I866" s="21"/>
      <c r="J866" s="17"/>
      <c r="K866" s="20">
        <f>IF(FluxoCaixa101315141921[[#This Row],[Movimento ]]="Saldo Inicial",FluxoCaixa101315141921[[#This Row],[R$ (Valores)]],K865+FluxoCaixa101315141921[[#This Row],[Valores Receitas / Despesas]])</f>
        <v>3305810.2700000014</v>
      </c>
      <c r="L866" s="53">
        <f>IF(FluxoCaixa101315141921[[#This Row],[Entrada / Saída]]="Saída",FluxoCaixa101315141921[[#This Row],[R$ (Valores)]]*-1,FluxoCaixa101315141921[[#This Row],[R$ (Valores)]])</f>
        <v>0</v>
      </c>
    </row>
    <row r="867" spans="2:12">
      <c r="B867" s="48"/>
      <c r="C867" s="48"/>
      <c r="D867" s="16"/>
      <c r="E867" s="48"/>
      <c r="F867" s="17"/>
      <c r="G867" s="17"/>
      <c r="H867" s="17"/>
      <c r="I867" s="21"/>
      <c r="J867" s="17"/>
      <c r="K867" s="20">
        <f>IF(FluxoCaixa101315141921[[#This Row],[Movimento ]]="Saldo Inicial",FluxoCaixa101315141921[[#This Row],[R$ (Valores)]],K866+FluxoCaixa101315141921[[#This Row],[Valores Receitas / Despesas]])</f>
        <v>3305810.2700000014</v>
      </c>
      <c r="L867" s="53">
        <f>IF(FluxoCaixa101315141921[[#This Row],[Entrada / Saída]]="Saída",FluxoCaixa101315141921[[#This Row],[R$ (Valores)]]*-1,FluxoCaixa101315141921[[#This Row],[R$ (Valores)]])</f>
        <v>0</v>
      </c>
    </row>
    <row r="868" spans="2:12">
      <c r="B868" s="48"/>
      <c r="C868" s="48"/>
      <c r="D868" s="16"/>
      <c r="E868" s="48"/>
      <c r="F868" s="17"/>
      <c r="G868" s="17"/>
      <c r="H868" s="17"/>
      <c r="I868" s="21"/>
      <c r="J868" s="17"/>
      <c r="K868" s="20">
        <f>IF(FluxoCaixa101315141921[[#This Row],[Movimento ]]="Saldo Inicial",FluxoCaixa101315141921[[#This Row],[R$ (Valores)]],K867+FluxoCaixa101315141921[[#This Row],[Valores Receitas / Despesas]])</f>
        <v>3305810.2700000014</v>
      </c>
      <c r="L868" s="53">
        <f>IF(FluxoCaixa101315141921[[#This Row],[Entrada / Saída]]="Saída",FluxoCaixa101315141921[[#This Row],[R$ (Valores)]]*-1,FluxoCaixa101315141921[[#This Row],[R$ (Valores)]])</f>
        <v>0</v>
      </c>
    </row>
    <row r="869" spans="2:12">
      <c r="B869" s="48"/>
      <c r="C869" s="48"/>
      <c r="D869" s="16"/>
      <c r="E869" s="48"/>
      <c r="F869" s="17"/>
      <c r="G869" s="17"/>
      <c r="H869" s="17"/>
      <c r="I869" s="21"/>
      <c r="J869" s="17"/>
      <c r="K869" s="20">
        <f>IF(FluxoCaixa101315141921[[#This Row],[Movimento ]]="Saldo Inicial",FluxoCaixa101315141921[[#This Row],[R$ (Valores)]],K868+FluxoCaixa101315141921[[#This Row],[Valores Receitas / Despesas]])</f>
        <v>3305810.2700000014</v>
      </c>
      <c r="L869" s="53">
        <f>IF(FluxoCaixa101315141921[[#This Row],[Entrada / Saída]]="Saída",FluxoCaixa101315141921[[#This Row],[R$ (Valores)]]*-1,FluxoCaixa101315141921[[#This Row],[R$ (Valores)]])</f>
        <v>0</v>
      </c>
    </row>
    <row r="870" spans="2:12">
      <c r="B870" s="48"/>
      <c r="C870" s="48"/>
      <c r="D870" s="16"/>
      <c r="E870" s="48"/>
      <c r="F870" s="17"/>
      <c r="G870" s="17"/>
      <c r="H870" s="17"/>
      <c r="I870" s="21"/>
      <c r="J870" s="17"/>
      <c r="K870" s="20">
        <f>IF(FluxoCaixa101315141921[[#This Row],[Movimento ]]="Saldo Inicial",FluxoCaixa101315141921[[#This Row],[R$ (Valores)]],K869+FluxoCaixa101315141921[[#This Row],[Valores Receitas / Despesas]])</f>
        <v>3305810.2700000014</v>
      </c>
      <c r="L870" s="53">
        <f>IF(FluxoCaixa101315141921[[#This Row],[Entrada / Saída]]="Saída",FluxoCaixa101315141921[[#This Row],[R$ (Valores)]]*-1,FluxoCaixa101315141921[[#This Row],[R$ (Valores)]])</f>
        <v>0</v>
      </c>
    </row>
    <row r="871" spans="2:12">
      <c r="B871" s="48"/>
      <c r="C871" s="48"/>
      <c r="D871" s="16"/>
      <c r="E871" s="48"/>
      <c r="F871" s="17"/>
      <c r="G871" s="17"/>
      <c r="H871" s="17"/>
      <c r="I871" s="21"/>
      <c r="J871" s="17"/>
      <c r="K871" s="20">
        <f>IF(FluxoCaixa101315141921[[#This Row],[Movimento ]]="Saldo Inicial",FluxoCaixa101315141921[[#This Row],[R$ (Valores)]],K870+FluxoCaixa101315141921[[#This Row],[Valores Receitas / Despesas]])</f>
        <v>3305810.2700000014</v>
      </c>
      <c r="L871" s="53">
        <f>IF(FluxoCaixa101315141921[[#This Row],[Entrada / Saída]]="Saída",FluxoCaixa101315141921[[#This Row],[R$ (Valores)]]*-1,FluxoCaixa101315141921[[#This Row],[R$ (Valores)]])</f>
        <v>0</v>
      </c>
    </row>
    <row r="872" spans="2:12">
      <c r="B872" s="48"/>
      <c r="C872" s="48"/>
      <c r="D872" s="16"/>
      <c r="E872" s="48"/>
      <c r="F872" s="17"/>
      <c r="G872" s="17"/>
      <c r="H872" s="17"/>
      <c r="I872" s="21"/>
      <c r="J872" s="17"/>
      <c r="K872" s="20">
        <f>IF(FluxoCaixa101315141921[[#This Row],[Movimento ]]="Saldo Inicial",FluxoCaixa101315141921[[#This Row],[R$ (Valores)]],K871+FluxoCaixa101315141921[[#This Row],[Valores Receitas / Despesas]])</f>
        <v>3305810.2700000014</v>
      </c>
      <c r="L872" s="53">
        <f>IF(FluxoCaixa101315141921[[#This Row],[Entrada / Saída]]="Saída",FluxoCaixa101315141921[[#This Row],[R$ (Valores)]]*-1,FluxoCaixa101315141921[[#This Row],[R$ (Valores)]])</f>
        <v>0</v>
      </c>
    </row>
    <row r="873" spans="2:12">
      <c r="B873" s="48"/>
      <c r="C873" s="48"/>
      <c r="D873" s="16"/>
      <c r="E873" s="48"/>
      <c r="F873" s="17"/>
      <c r="G873" s="17"/>
      <c r="H873" s="17"/>
      <c r="I873" s="21"/>
      <c r="J873" s="17"/>
      <c r="K873" s="20">
        <f>IF(FluxoCaixa101315141921[[#This Row],[Movimento ]]="Saldo Inicial",FluxoCaixa101315141921[[#This Row],[R$ (Valores)]],K872+FluxoCaixa101315141921[[#This Row],[Valores Receitas / Despesas]])</f>
        <v>3305810.2700000014</v>
      </c>
      <c r="L873" s="53">
        <f>IF(FluxoCaixa101315141921[[#This Row],[Entrada / Saída]]="Saída",FluxoCaixa101315141921[[#This Row],[R$ (Valores)]]*-1,FluxoCaixa101315141921[[#This Row],[R$ (Valores)]])</f>
        <v>0</v>
      </c>
    </row>
    <row r="874" spans="2:12">
      <c r="B874" s="48"/>
      <c r="C874" s="48"/>
      <c r="D874" s="16"/>
      <c r="E874" s="48"/>
      <c r="F874" s="17"/>
      <c r="G874" s="45"/>
      <c r="H874" s="17"/>
      <c r="I874" s="21"/>
      <c r="J874" s="17"/>
      <c r="K874" s="20">
        <f>IF(FluxoCaixa101315141921[[#This Row],[Movimento ]]="Saldo Inicial",FluxoCaixa101315141921[[#This Row],[R$ (Valores)]],K873+FluxoCaixa101315141921[[#This Row],[Valores Receitas / Despesas]])</f>
        <v>3305810.2700000014</v>
      </c>
      <c r="L874" s="53">
        <f>IF(FluxoCaixa101315141921[[#This Row],[Entrada / Saída]]="Saída",FluxoCaixa101315141921[[#This Row],[R$ (Valores)]]*-1,FluxoCaixa101315141921[[#This Row],[R$ (Valores)]])</f>
        <v>0</v>
      </c>
    </row>
    <row r="875" spans="2:12">
      <c r="B875" s="48"/>
      <c r="C875" s="48"/>
      <c r="D875" s="16"/>
      <c r="E875" s="48"/>
      <c r="F875" s="17"/>
      <c r="G875" s="17"/>
      <c r="H875" s="17"/>
      <c r="I875" s="21"/>
      <c r="J875" s="17"/>
      <c r="K875" s="20">
        <f>IF(FluxoCaixa101315141921[[#This Row],[Movimento ]]="Saldo Inicial",FluxoCaixa101315141921[[#This Row],[R$ (Valores)]],K874+FluxoCaixa101315141921[[#This Row],[Valores Receitas / Despesas]])</f>
        <v>3305810.2700000014</v>
      </c>
      <c r="L875" s="53">
        <f>IF(FluxoCaixa101315141921[[#This Row],[Entrada / Saída]]="Saída",FluxoCaixa101315141921[[#This Row],[R$ (Valores)]]*-1,FluxoCaixa101315141921[[#This Row],[R$ (Valores)]])</f>
        <v>0</v>
      </c>
    </row>
    <row r="876" spans="2:12">
      <c r="B876" s="48"/>
      <c r="C876" s="48"/>
      <c r="D876" s="16"/>
      <c r="E876" s="48"/>
      <c r="F876" s="17"/>
      <c r="G876" s="17"/>
      <c r="H876" s="17"/>
      <c r="I876" s="21"/>
      <c r="J876" s="17"/>
      <c r="K876" s="20">
        <f>IF(FluxoCaixa101315141921[[#This Row],[Movimento ]]="Saldo Inicial",FluxoCaixa101315141921[[#This Row],[R$ (Valores)]],K875+FluxoCaixa101315141921[[#This Row],[Valores Receitas / Despesas]])</f>
        <v>3305810.2700000014</v>
      </c>
      <c r="L876" s="53">
        <f>IF(FluxoCaixa101315141921[[#This Row],[Entrada / Saída]]="Saída",FluxoCaixa101315141921[[#This Row],[R$ (Valores)]]*-1,FluxoCaixa101315141921[[#This Row],[R$ (Valores)]])</f>
        <v>0</v>
      </c>
    </row>
    <row r="877" spans="2:12">
      <c r="B877" s="48"/>
      <c r="C877" s="48"/>
      <c r="D877" s="16"/>
      <c r="E877" s="48"/>
      <c r="F877" s="17"/>
      <c r="G877" s="17"/>
      <c r="H877" s="17"/>
      <c r="I877" s="21"/>
      <c r="J877" s="17"/>
      <c r="K877" s="20">
        <f>IF(FluxoCaixa101315141921[[#This Row],[Movimento ]]="Saldo Inicial",FluxoCaixa101315141921[[#This Row],[R$ (Valores)]],K876+FluxoCaixa101315141921[[#This Row],[Valores Receitas / Despesas]])</f>
        <v>3305810.2700000014</v>
      </c>
      <c r="L877" s="53">
        <f>IF(FluxoCaixa101315141921[[#This Row],[Entrada / Saída]]="Saída",FluxoCaixa101315141921[[#This Row],[R$ (Valores)]]*-1,FluxoCaixa101315141921[[#This Row],[R$ (Valores)]])</f>
        <v>0</v>
      </c>
    </row>
    <row r="878" spans="2:12">
      <c r="B878" s="48"/>
      <c r="C878" s="48"/>
      <c r="D878" s="16"/>
      <c r="E878" s="48"/>
      <c r="F878" s="17"/>
      <c r="G878" s="17"/>
      <c r="H878" s="17"/>
      <c r="I878" s="21"/>
      <c r="J878" s="17"/>
      <c r="K878" s="20">
        <f>IF(FluxoCaixa101315141921[[#This Row],[Movimento ]]="Saldo Inicial",FluxoCaixa101315141921[[#This Row],[R$ (Valores)]],K877+FluxoCaixa101315141921[[#This Row],[Valores Receitas / Despesas]])</f>
        <v>3305810.2700000014</v>
      </c>
      <c r="L878" s="53">
        <f>IF(FluxoCaixa101315141921[[#This Row],[Entrada / Saída]]="Saída",FluxoCaixa101315141921[[#This Row],[R$ (Valores)]]*-1,FluxoCaixa101315141921[[#This Row],[R$ (Valores)]])</f>
        <v>0</v>
      </c>
    </row>
    <row r="879" spans="2:12">
      <c r="B879" s="48"/>
      <c r="C879" s="48"/>
      <c r="D879" s="16"/>
      <c r="E879" s="48"/>
      <c r="F879" s="17"/>
      <c r="G879" s="17"/>
      <c r="H879" s="17"/>
      <c r="I879" s="21"/>
      <c r="J879" s="17"/>
      <c r="K879" s="20">
        <f>IF(FluxoCaixa101315141921[[#This Row],[Movimento ]]="Saldo Inicial",FluxoCaixa101315141921[[#This Row],[R$ (Valores)]],K878+FluxoCaixa101315141921[[#This Row],[Valores Receitas / Despesas]])</f>
        <v>3305810.2700000014</v>
      </c>
      <c r="L879" s="53">
        <f>IF(FluxoCaixa101315141921[[#This Row],[Entrada / Saída]]="Saída",FluxoCaixa101315141921[[#This Row],[R$ (Valores)]]*-1,FluxoCaixa101315141921[[#This Row],[R$ (Valores)]])</f>
        <v>0</v>
      </c>
    </row>
    <row r="880" spans="2:12">
      <c r="B880" s="48"/>
      <c r="C880" s="48"/>
      <c r="D880" s="16"/>
      <c r="E880" s="48"/>
      <c r="F880" s="17"/>
      <c r="G880" s="17"/>
      <c r="H880" s="17"/>
      <c r="I880" s="21"/>
      <c r="J880" s="17"/>
      <c r="K880" s="20">
        <f>IF(FluxoCaixa101315141921[[#This Row],[Movimento ]]="Saldo Inicial",FluxoCaixa101315141921[[#This Row],[R$ (Valores)]],K879+FluxoCaixa101315141921[[#This Row],[Valores Receitas / Despesas]])</f>
        <v>3305810.2700000014</v>
      </c>
      <c r="L880" s="53">
        <f>IF(FluxoCaixa101315141921[[#This Row],[Entrada / Saída]]="Saída",FluxoCaixa101315141921[[#This Row],[R$ (Valores)]]*-1,FluxoCaixa101315141921[[#This Row],[R$ (Valores)]])</f>
        <v>0</v>
      </c>
    </row>
    <row r="881" spans="2:12">
      <c r="B881" s="48"/>
      <c r="C881" s="48"/>
      <c r="D881" s="16"/>
      <c r="E881" s="48"/>
      <c r="F881" s="17"/>
      <c r="G881" s="17"/>
      <c r="H881" s="17"/>
      <c r="I881" s="21"/>
      <c r="J881" s="17"/>
      <c r="K881" s="20">
        <f>IF(FluxoCaixa101315141921[[#This Row],[Movimento ]]="Saldo Inicial",FluxoCaixa101315141921[[#This Row],[R$ (Valores)]],K880+FluxoCaixa101315141921[[#This Row],[Valores Receitas / Despesas]])</f>
        <v>3305810.2700000014</v>
      </c>
      <c r="L881" s="53">
        <f>IF(FluxoCaixa101315141921[[#This Row],[Entrada / Saída]]="Saída",FluxoCaixa101315141921[[#This Row],[R$ (Valores)]]*-1,FluxoCaixa101315141921[[#This Row],[R$ (Valores)]])</f>
        <v>0</v>
      </c>
    </row>
    <row r="882" spans="2:12">
      <c r="B882" s="48"/>
      <c r="C882" s="48"/>
      <c r="D882" s="16"/>
      <c r="E882" s="48"/>
      <c r="F882" s="17"/>
      <c r="G882" s="17"/>
      <c r="H882" s="17"/>
      <c r="I882" s="21"/>
      <c r="J882" s="17"/>
      <c r="K882" s="20">
        <f>IF(FluxoCaixa101315141921[[#This Row],[Movimento ]]="Saldo Inicial",FluxoCaixa101315141921[[#This Row],[R$ (Valores)]],K881+FluxoCaixa101315141921[[#This Row],[Valores Receitas / Despesas]])</f>
        <v>3305810.2700000014</v>
      </c>
      <c r="L882" s="53">
        <f>IF(FluxoCaixa101315141921[[#This Row],[Entrada / Saída]]="Saída",FluxoCaixa101315141921[[#This Row],[R$ (Valores)]]*-1,FluxoCaixa101315141921[[#This Row],[R$ (Valores)]])</f>
        <v>0</v>
      </c>
    </row>
    <row r="883" spans="2:12">
      <c r="B883" s="48"/>
      <c r="C883" s="48"/>
      <c r="D883" s="16"/>
      <c r="E883" s="48"/>
      <c r="F883" s="17"/>
      <c r="G883" s="17"/>
      <c r="H883" s="17"/>
      <c r="I883" s="21"/>
      <c r="J883" s="17"/>
      <c r="K883" s="20">
        <f>IF(FluxoCaixa101315141921[[#This Row],[Movimento ]]="Saldo Inicial",FluxoCaixa101315141921[[#This Row],[R$ (Valores)]],K882+FluxoCaixa101315141921[[#This Row],[Valores Receitas / Despesas]])</f>
        <v>3305810.2700000014</v>
      </c>
      <c r="L883" s="53">
        <f>IF(FluxoCaixa101315141921[[#This Row],[Entrada / Saída]]="Saída",FluxoCaixa101315141921[[#This Row],[R$ (Valores)]]*-1,FluxoCaixa101315141921[[#This Row],[R$ (Valores)]])</f>
        <v>0</v>
      </c>
    </row>
    <row r="884" spans="2:12">
      <c r="B884" s="48"/>
      <c r="C884" s="48"/>
      <c r="D884" s="16"/>
      <c r="E884" s="48"/>
      <c r="F884" s="17"/>
      <c r="G884" s="17"/>
      <c r="H884" s="17"/>
      <c r="I884" s="21"/>
      <c r="J884" s="17"/>
      <c r="K884" s="20">
        <f>IF(FluxoCaixa101315141921[[#This Row],[Movimento ]]="Saldo Inicial",FluxoCaixa101315141921[[#This Row],[R$ (Valores)]],K883+FluxoCaixa101315141921[[#This Row],[Valores Receitas / Despesas]])</f>
        <v>3305810.2700000014</v>
      </c>
      <c r="L884" s="53">
        <f>IF(FluxoCaixa101315141921[[#This Row],[Entrada / Saída]]="Saída",FluxoCaixa101315141921[[#This Row],[R$ (Valores)]]*-1,FluxoCaixa101315141921[[#This Row],[R$ (Valores)]])</f>
        <v>0</v>
      </c>
    </row>
    <row r="885" spans="2:12">
      <c r="B885" s="48"/>
      <c r="C885" s="48"/>
      <c r="D885" s="16"/>
      <c r="E885" s="48"/>
      <c r="F885" s="17"/>
      <c r="G885" s="17"/>
      <c r="H885" s="17"/>
      <c r="I885" s="21"/>
      <c r="J885" s="17"/>
      <c r="K885" s="20">
        <f>IF(FluxoCaixa101315141921[[#This Row],[Movimento ]]="Saldo Inicial",FluxoCaixa101315141921[[#This Row],[R$ (Valores)]],K884+FluxoCaixa101315141921[[#This Row],[Valores Receitas / Despesas]])</f>
        <v>3305810.2700000014</v>
      </c>
      <c r="L885" s="53">
        <f>IF(FluxoCaixa101315141921[[#This Row],[Entrada / Saída]]="Saída",FluxoCaixa101315141921[[#This Row],[R$ (Valores)]]*-1,FluxoCaixa101315141921[[#This Row],[R$ (Valores)]])</f>
        <v>0</v>
      </c>
    </row>
    <row r="886" spans="2:12">
      <c r="B886" s="48"/>
      <c r="C886" s="48"/>
      <c r="D886" s="16"/>
      <c r="E886" s="48"/>
      <c r="F886" s="17"/>
      <c r="G886" s="17"/>
      <c r="H886" s="17"/>
      <c r="I886" s="21"/>
      <c r="J886" s="17"/>
      <c r="K886" s="20">
        <f>IF(FluxoCaixa101315141921[[#This Row],[Movimento ]]="Saldo Inicial",FluxoCaixa101315141921[[#This Row],[R$ (Valores)]],K885+FluxoCaixa101315141921[[#This Row],[Valores Receitas / Despesas]])</f>
        <v>3305810.2700000014</v>
      </c>
      <c r="L886" s="53">
        <f>IF(FluxoCaixa101315141921[[#This Row],[Entrada / Saída]]="Saída",FluxoCaixa101315141921[[#This Row],[R$ (Valores)]]*-1,FluxoCaixa101315141921[[#This Row],[R$ (Valores)]])</f>
        <v>0</v>
      </c>
    </row>
    <row r="887" spans="2:12">
      <c r="B887" s="48"/>
      <c r="C887" s="48"/>
      <c r="D887" s="16"/>
      <c r="E887" s="48"/>
      <c r="F887" s="17"/>
      <c r="G887" s="17"/>
      <c r="H887" s="17"/>
      <c r="I887" s="21"/>
      <c r="J887" s="17"/>
      <c r="K887" s="20">
        <f>IF(FluxoCaixa101315141921[[#This Row],[Movimento ]]="Saldo Inicial",FluxoCaixa101315141921[[#This Row],[R$ (Valores)]],K886+FluxoCaixa101315141921[[#This Row],[Valores Receitas / Despesas]])</f>
        <v>3305810.2700000014</v>
      </c>
      <c r="L887" s="53">
        <f>IF(FluxoCaixa101315141921[[#This Row],[Entrada / Saída]]="Saída",FluxoCaixa101315141921[[#This Row],[R$ (Valores)]]*-1,FluxoCaixa101315141921[[#This Row],[R$ (Valores)]])</f>
        <v>0</v>
      </c>
    </row>
    <row r="888" spans="2:12">
      <c r="B888" s="48"/>
      <c r="C888" s="48"/>
      <c r="D888" s="16"/>
      <c r="E888" s="48"/>
      <c r="F888" s="17"/>
      <c r="G888" s="17"/>
      <c r="H888" s="17"/>
      <c r="I888" s="21"/>
      <c r="J888" s="17"/>
      <c r="K888" s="20">
        <f>IF(FluxoCaixa101315141921[[#This Row],[Movimento ]]="Saldo Inicial",FluxoCaixa101315141921[[#This Row],[R$ (Valores)]],K887+FluxoCaixa101315141921[[#This Row],[Valores Receitas / Despesas]])</f>
        <v>3305810.2700000014</v>
      </c>
      <c r="L888" s="53">
        <f>IF(FluxoCaixa101315141921[[#This Row],[Entrada / Saída]]="Saída",FluxoCaixa101315141921[[#This Row],[R$ (Valores)]]*-1,FluxoCaixa101315141921[[#This Row],[R$ (Valores)]])</f>
        <v>0</v>
      </c>
    </row>
    <row r="889" spans="2:12">
      <c r="B889" s="48"/>
      <c r="C889" s="48"/>
      <c r="D889" s="16"/>
      <c r="E889" s="48"/>
      <c r="F889" s="17"/>
      <c r="G889" s="17"/>
      <c r="H889" s="17"/>
      <c r="I889" s="21"/>
      <c r="J889" s="17"/>
      <c r="K889" s="20">
        <f>IF(FluxoCaixa101315141921[[#This Row],[Movimento ]]="Saldo Inicial",FluxoCaixa101315141921[[#This Row],[R$ (Valores)]],K888+FluxoCaixa101315141921[[#This Row],[Valores Receitas / Despesas]])</f>
        <v>3305810.2700000014</v>
      </c>
      <c r="L889" s="53">
        <f>IF(FluxoCaixa101315141921[[#This Row],[Entrada / Saída]]="Saída",FluxoCaixa101315141921[[#This Row],[R$ (Valores)]]*-1,FluxoCaixa101315141921[[#This Row],[R$ (Valores)]])</f>
        <v>0</v>
      </c>
    </row>
    <row r="890" spans="2:12">
      <c r="B890" s="48"/>
      <c r="C890" s="48"/>
      <c r="D890" s="16"/>
      <c r="E890" s="48"/>
      <c r="F890" s="17"/>
      <c r="G890" s="17"/>
      <c r="H890" s="17"/>
      <c r="I890" s="21"/>
      <c r="J890" s="17"/>
      <c r="K890" s="20">
        <f>IF(FluxoCaixa101315141921[[#This Row],[Movimento ]]="Saldo Inicial",FluxoCaixa101315141921[[#This Row],[R$ (Valores)]],K889+FluxoCaixa101315141921[[#This Row],[Valores Receitas / Despesas]])</f>
        <v>3305810.2700000014</v>
      </c>
      <c r="L890" s="53">
        <f>IF(FluxoCaixa101315141921[[#This Row],[Entrada / Saída]]="Saída",FluxoCaixa101315141921[[#This Row],[R$ (Valores)]]*-1,FluxoCaixa101315141921[[#This Row],[R$ (Valores)]])</f>
        <v>0</v>
      </c>
    </row>
    <row r="891" spans="2:12">
      <c r="B891" s="48"/>
      <c r="C891" s="48"/>
      <c r="D891" s="16"/>
      <c r="E891" s="48"/>
      <c r="F891" s="17"/>
      <c r="G891" s="17"/>
      <c r="H891" s="17"/>
      <c r="I891" s="21"/>
      <c r="J891" s="17"/>
      <c r="K891" s="20">
        <f>IF(FluxoCaixa101315141921[[#This Row],[Movimento ]]="Saldo Inicial",FluxoCaixa101315141921[[#This Row],[R$ (Valores)]],K890+FluxoCaixa101315141921[[#This Row],[Valores Receitas / Despesas]])</f>
        <v>3305810.2700000014</v>
      </c>
      <c r="L891" s="53">
        <f>IF(FluxoCaixa101315141921[[#This Row],[Entrada / Saída]]="Saída",FluxoCaixa101315141921[[#This Row],[R$ (Valores)]]*-1,FluxoCaixa101315141921[[#This Row],[R$ (Valores)]])</f>
        <v>0</v>
      </c>
    </row>
    <row r="892" spans="2:12">
      <c r="B892" s="48"/>
      <c r="C892" s="48"/>
      <c r="D892" s="16"/>
      <c r="E892" s="48"/>
      <c r="F892" s="17"/>
      <c r="G892" s="17"/>
      <c r="H892" s="17"/>
      <c r="I892" s="21"/>
      <c r="J892" s="17"/>
      <c r="K892" s="20">
        <f>IF(FluxoCaixa101315141921[[#This Row],[Movimento ]]="Saldo Inicial",FluxoCaixa101315141921[[#This Row],[R$ (Valores)]],K891+FluxoCaixa101315141921[[#This Row],[Valores Receitas / Despesas]])</f>
        <v>3305810.2700000014</v>
      </c>
      <c r="L892" s="53">
        <f>IF(FluxoCaixa101315141921[[#This Row],[Entrada / Saída]]="Saída",FluxoCaixa101315141921[[#This Row],[R$ (Valores)]]*-1,FluxoCaixa101315141921[[#This Row],[R$ (Valores)]])</f>
        <v>0</v>
      </c>
    </row>
    <row r="893" spans="2:12">
      <c r="B893" s="48"/>
      <c r="C893" s="48"/>
      <c r="D893" s="16"/>
      <c r="E893" s="48"/>
      <c r="F893" s="17"/>
      <c r="G893" s="17"/>
      <c r="H893" s="17"/>
      <c r="I893" s="21"/>
      <c r="J893" s="17"/>
      <c r="K893" s="20">
        <f>IF(FluxoCaixa101315141921[[#This Row],[Movimento ]]="Saldo Inicial",FluxoCaixa101315141921[[#This Row],[R$ (Valores)]],K892+FluxoCaixa101315141921[[#This Row],[Valores Receitas / Despesas]])</f>
        <v>3305810.2700000014</v>
      </c>
      <c r="L893" s="53">
        <f>IF(FluxoCaixa101315141921[[#This Row],[Entrada / Saída]]="Saída",FluxoCaixa101315141921[[#This Row],[R$ (Valores)]]*-1,FluxoCaixa101315141921[[#This Row],[R$ (Valores)]])</f>
        <v>0</v>
      </c>
    </row>
    <row r="894" spans="2:12">
      <c r="B894" s="48"/>
      <c r="C894" s="48"/>
      <c r="D894" s="16"/>
      <c r="E894" s="48"/>
      <c r="F894" s="17"/>
      <c r="G894" s="17"/>
      <c r="H894" s="17"/>
      <c r="I894" s="21"/>
      <c r="J894" s="17"/>
      <c r="K894" s="20">
        <f>IF(FluxoCaixa101315141921[[#This Row],[Movimento ]]="Saldo Inicial",FluxoCaixa101315141921[[#This Row],[R$ (Valores)]],K893+FluxoCaixa101315141921[[#This Row],[Valores Receitas / Despesas]])</f>
        <v>3305810.2700000014</v>
      </c>
      <c r="L894" s="53">
        <f>IF(FluxoCaixa101315141921[[#This Row],[Entrada / Saída]]="Saída",FluxoCaixa101315141921[[#This Row],[R$ (Valores)]]*-1,FluxoCaixa101315141921[[#This Row],[R$ (Valores)]])</f>
        <v>0</v>
      </c>
    </row>
    <row r="895" spans="2:12">
      <c r="B895" s="48"/>
      <c r="C895" s="48"/>
      <c r="D895" s="16"/>
      <c r="E895" s="48"/>
      <c r="F895" s="45"/>
      <c r="G895" s="17"/>
      <c r="H895" s="17"/>
      <c r="I895" s="54"/>
      <c r="J895" s="45"/>
      <c r="K895" s="47">
        <f>IF(FluxoCaixa101315141921[[#This Row],[Movimento ]]="Saldo Inicial",FluxoCaixa101315141921[[#This Row],[R$ (Valores)]],K894+FluxoCaixa101315141921[[#This Row],[Valores Receitas / Despesas]])</f>
        <v>3305810.2700000014</v>
      </c>
      <c r="L895" s="53">
        <f>IF(FluxoCaixa101315141921[[#This Row],[Entrada / Saída]]="Saída",FluxoCaixa101315141921[[#This Row],[R$ (Valores)]]*-1,FluxoCaixa101315141921[[#This Row],[R$ (Valores)]])</f>
        <v>0</v>
      </c>
    </row>
    <row r="896" spans="2:12">
      <c r="B896" s="48"/>
      <c r="C896" s="48"/>
      <c r="D896" s="16"/>
      <c r="E896" s="48"/>
      <c r="F896" s="45"/>
      <c r="G896" s="45"/>
      <c r="H896" s="17"/>
      <c r="I896" s="54"/>
      <c r="J896" s="45"/>
      <c r="K896" s="47">
        <f>IF(FluxoCaixa101315141921[[#This Row],[Movimento ]]="Saldo Inicial",FluxoCaixa101315141921[[#This Row],[R$ (Valores)]],K895+FluxoCaixa101315141921[[#This Row],[Valores Receitas / Despesas]])</f>
        <v>3305810.2700000014</v>
      </c>
      <c r="L896" s="53">
        <f>IF(FluxoCaixa101315141921[[#This Row],[Entrada / Saída]]="Saída",FluxoCaixa101315141921[[#This Row],[R$ (Valores)]]*-1,FluxoCaixa101315141921[[#This Row],[R$ (Valores)]])</f>
        <v>0</v>
      </c>
    </row>
    <row r="897" spans="2:15">
      <c r="B897" s="48"/>
      <c r="C897" s="48"/>
      <c r="D897" s="16"/>
      <c r="E897" s="48"/>
      <c r="F897" s="17"/>
      <c r="G897" s="17"/>
      <c r="H897" s="17"/>
      <c r="I897" s="21"/>
      <c r="J897" s="45"/>
      <c r="K897" s="20">
        <f>IF(FluxoCaixa101315141921[[#This Row],[Movimento ]]="Saldo Inicial",FluxoCaixa101315141921[[#This Row],[R$ (Valores)]],K896+FluxoCaixa101315141921[[#This Row],[Valores Receitas / Despesas]])</f>
        <v>3305810.2700000014</v>
      </c>
      <c r="L897" s="53">
        <f>IF(FluxoCaixa101315141921[[#This Row],[Entrada / Saída]]="Saída",FluxoCaixa101315141921[[#This Row],[R$ (Valores)]]*-1,FluxoCaixa101315141921[[#This Row],[R$ (Valores)]])</f>
        <v>0</v>
      </c>
    </row>
    <row r="898" spans="2:15">
      <c r="B898" s="48"/>
      <c r="C898" s="48"/>
      <c r="D898" s="16"/>
      <c r="E898" s="48"/>
      <c r="F898" s="17"/>
      <c r="G898" s="45"/>
      <c r="H898" s="17"/>
      <c r="I898" s="54"/>
      <c r="J898" s="45"/>
      <c r="K898" s="47">
        <f>IF(FluxoCaixa101315141921[[#This Row],[Movimento ]]="Saldo Inicial",FluxoCaixa101315141921[[#This Row],[R$ (Valores)]],K897+FluxoCaixa101315141921[[#This Row],[Valores Receitas / Despesas]])</f>
        <v>3305810.2700000014</v>
      </c>
      <c r="L898" s="53">
        <f>IF(FluxoCaixa101315141921[[#This Row],[Entrada / Saída]]="Saída",FluxoCaixa101315141921[[#This Row],[R$ (Valores)]]*-1,FluxoCaixa101315141921[[#This Row],[R$ (Valores)]])</f>
        <v>0</v>
      </c>
    </row>
    <row r="899" spans="2:15">
      <c r="B899" s="48"/>
      <c r="C899" s="48"/>
      <c r="D899" s="16"/>
      <c r="E899" s="48"/>
      <c r="F899" s="17"/>
      <c r="G899" s="17"/>
      <c r="H899" s="17"/>
      <c r="I899" s="21"/>
      <c r="J899" s="45"/>
      <c r="K899" s="20">
        <f>IF(FluxoCaixa101315141921[[#This Row],[Movimento ]]="Saldo Inicial",FluxoCaixa101315141921[[#This Row],[R$ (Valores)]],K898+FluxoCaixa101315141921[[#This Row],[Valores Receitas / Despesas]])</f>
        <v>3305810.2700000014</v>
      </c>
      <c r="L899" s="53">
        <f>IF(FluxoCaixa101315141921[[#This Row],[Entrada / Saída]]="Saída",FluxoCaixa101315141921[[#This Row],[R$ (Valores)]]*-1,FluxoCaixa101315141921[[#This Row],[R$ (Valores)]])</f>
        <v>0</v>
      </c>
    </row>
    <row r="900" spans="2:15">
      <c r="B900" s="48"/>
      <c r="C900" s="48"/>
      <c r="D900" s="16"/>
      <c r="E900" s="48"/>
      <c r="F900" s="17"/>
      <c r="G900" s="17"/>
      <c r="H900" s="17"/>
      <c r="I900" s="21"/>
      <c r="J900" s="45"/>
      <c r="K900" s="20">
        <f>IF(FluxoCaixa101315141921[[#This Row],[Movimento ]]="Saldo Inicial",FluxoCaixa101315141921[[#This Row],[R$ (Valores)]],K899+FluxoCaixa101315141921[[#This Row],[Valores Receitas / Despesas]])</f>
        <v>3305810.2700000014</v>
      </c>
      <c r="L900" s="53">
        <f>IF(FluxoCaixa101315141921[[#This Row],[Entrada / Saída]]="Saída",FluxoCaixa101315141921[[#This Row],[R$ (Valores)]]*-1,FluxoCaixa101315141921[[#This Row],[R$ (Valores)]])</f>
        <v>0</v>
      </c>
    </row>
    <row r="901" spans="2:15">
      <c r="B901" s="48"/>
      <c r="C901" s="48"/>
      <c r="D901" s="16"/>
      <c r="E901" s="48"/>
      <c r="F901" s="17"/>
      <c r="G901" s="17"/>
      <c r="H901" s="17"/>
      <c r="I901" s="21"/>
      <c r="J901" s="45"/>
      <c r="K901" s="20">
        <f>IF(FluxoCaixa101315141921[[#This Row],[Movimento ]]="Saldo Inicial",FluxoCaixa101315141921[[#This Row],[R$ (Valores)]],K900+FluxoCaixa101315141921[[#This Row],[Valores Receitas / Despesas]])</f>
        <v>3305810.2700000014</v>
      </c>
      <c r="L901" s="53">
        <f>IF(FluxoCaixa101315141921[[#This Row],[Entrada / Saída]]="Saída",FluxoCaixa101315141921[[#This Row],[R$ (Valores)]]*-1,FluxoCaixa101315141921[[#This Row],[R$ (Valores)]])</f>
        <v>0</v>
      </c>
    </row>
    <row r="902" spans="2:15">
      <c r="B902" s="48"/>
      <c r="C902" s="48"/>
      <c r="D902" s="16"/>
      <c r="E902" s="48"/>
      <c r="F902" s="17"/>
      <c r="G902" s="17"/>
      <c r="H902" s="17"/>
      <c r="I902" s="21"/>
      <c r="J902" s="45"/>
      <c r="K902" s="20">
        <f>IF(FluxoCaixa101315141921[[#This Row],[Movimento ]]="Saldo Inicial",FluxoCaixa101315141921[[#This Row],[R$ (Valores)]],K901+FluxoCaixa101315141921[[#This Row],[Valores Receitas / Despesas]])</f>
        <v>3305810.2700000014</v>
      </c>
      <c r="L902" s="53">
        <f>IF(FluxoCaixa101315141921[[#This Row],[Entrada / Saída]]="Saída",FluxoCaixa101315141921[[#This Row],[R$ (Valores)]]*-1,FluxoCaixa101315141921[[#This Row],[R$ (Valores)]])</f>
        <v>0</v>
      </c>
    </row>
    <row r="903" spans="2:15">
      <c r="B903" s="48"/>
      <c r="C903" s="48"/>
      <c r="D903" s="16"/>
      <c r="E903" s="48"/>
      <c r="F903" s="17"/>
      <c r="G903" s="17"/>
      <c r="H903" s="17"/>
      <c r="I903" s="21"/>
      <c r="J903" s="45"/>
      <c r="K903" s="20">
        <f>IF(FluxoCaixa101315141921[[#This Row],[Movimento ]]="Saldo Inicial",FluxoCaixa101315141921[[#This Row],[R$ (Valores)]],K902+FluxoCaixa101315141921[[#This Row],[Valores Receitas / Despesas]])</f>
        <v>3305810.2700000014</v>
      </c>
      <c r="L903" s="53">
        <f>IF(FluxoCaixa101315141921[[#This Row],[Entrada / Saída]]="Saída",FluxoCaixa101315141921[[#This Row],[R$ (Valores)]]*-1,FluxoCaixa101315141921[[#This Row],[R$ (Valores)]])</f>
        <v>0</v>
      </c>
    </row>
    <row r="904" spans="2:15">
      <c r="B904" s="48"/>
      <c r="C904" s="48"/>
      <c r="D904" s="16"/>
      <c r="E904" s="48"/>
      <c r="F904" s="17"/>
      <c r="G904" s="17"/>
      <c r="H904" s="17"/>
      <c r="I904" s="21"/>
      <c r="J904" s="45"/>
      <c r="K904" s="20">
        <f>IF(FluxoCaixa101315141921[[#This Row],[Movimento ]]="Saldo Inicial",FluxoCaixa101315141921[[#This Row],[R$ (Valores)]],K903+FluxoCaixa101315141921[[#This Row],[Valores Receitas / Despesas]])</f>
        <v>3305810.2700000014</v>
      </c>
      <c r="L904" s="53">
        <f>IF(FluxoCaixa101315141921[[#This Row],[Entrada / Saída]]="Saída",FluxoCaixa101315141921[[#This Row],[R$ (Valores)]]*-1,FluxoCaixa101315141921[[#This Row],[R$ (Valores)]])</f>
        <v>0</v>
      </c>
      <c r="O904" s="31"/>
    </row>
    <row r="905" spans="2:15">
      <c r="B905" s="48"/>
      <c r="C905" s="48"/>
      <c r="D905" s="16"/>
      <c r="E905" s="48"/>
      <c r="F905" s="17"/>
      <c r="G905" s="17"/>
      <c r="H905" s="17"/>
      <c r="I905" s="21"/>
      <c r="J905" s="45"/>
      <c r="K905" s="20">
        <f>IF(FluxoCaixa101315141921[[#This Row],[Movimento ]]="Saldo Inicial",FluxoCaixa101315141921[[#This Row],[R$ (Valores)]],K904+FluxoCaixa101315141921[[#This Row],[Valores Receitas / Despesas]])</f>
        <v>3305810.2700000014</v>
      </c>
      <c r="L905" s="53">
        <f>IF(FluxoCaixa101315141921[[#This Row],[Entrada / Saída]]="Saída",FluxoCaixa101315141921[[#This Row],[R$ (Valores)]]*-1,FluxoCaixa101315141921[[#This Row],[R$ (Valores)]])</f>
        <v>0</v>
      </c>
    </row>
    <row r="906" spans="2:15">
      <c r="B906" s="48"/>
      <c r="C906" s="48"/>
      <c r="D906" s="16"/>
      <c r="E906" s="48"/>
      <c r="F906" s="17"/>
      <c r="G906" s="17"/>
      <c r="H906" s="17"/>
      <c r="I906" s="21"/>
      <c r="J906" s="45"/>
      <c r="K906" s="20">
        <f>IF(FluxoCaixa101315141921[[#This Row],[Movimento ]]="Saldo Inicial",FluxoCaixa101315141921[[#This Row],[R$ (Valores)]],K905+FluxoCaixa101315141921[[#This Row],[Valores Receitas / Despesas]])</f>
        <v>3305810.2700000014</v>
      </c>
      <c r="L906" s="53">
        <f>IF(FluxoCaixa101315141921[[#This Row],[Entrada / Saída]]="Saída",FluxoCaixa101315141921[[#This Row],[R$ (Valores)]]*-1,FluxoCaixa101315141921[[#This Row],[R$ (Valores)]])</f>
        <v>0</v>
      </c>
      <c r="O906" s="26"/>
    </row>
    <row r="907" spans="2:15">
      <c r="B907" s="48"/>
      <c r="C907" s="48"/>
      <c r="D907" s="16"/>
      <c r="E907" s="48"/>
      <c r="F907" s="17"/>
      <c r="G907" s="17"/>
      <c r="H907" s="17"/>
      <c r="I907" s="21"/>
      <c r="J907" s="45"/>
      <c r="K907" s="20">
        <f>IF(FluxoCaixa101315141921[[#This Row],[Movimento ]]="Saldo Inicial",FluxoCaixa101315141921[[#This Row],[R$ (Valores)]],K906+FluxoCaixa101315141921[[#This Row],[Valores Receitas / Despesas]])</f>
        <v>3305810.2700000014</v>
      </c>
      <c r="L907" s="53">
        <f>IF(FluxoCaixa101315141921[[#This Row],[Entrada / Saída]]="Saída",FluxoCaixa101315141921[[#This Row],[R$ (Valores)]]*-1,FluxoCaixa101315141921[[#This Row],[R$ (Valores)]])</f>
        <v>0</v>
      </c>
    </row>
    <row r="908" spans="2:15">
      <c r="B908" s="48"/>
      <c r="C908" s="48"/>
      <c r="D908" s="16"/>
      <c r="E908" s="48"/>
      <c r="F908" s="17"/>
      <c r="G908" s="17"/>
      <c r="H908" s="17"/>
      <c r="I908" s="21"/>
      <c r="J908" s="17"/>
      <c r="K908" s="20">
        <f>IF(FluxoCaixa101315141921[[#This Row],[Movimento ]]="Saldo Inicial",FluxoCaixa101315141921[[#This Row],[R$ (Valores)]],K907+FluxoCaixa101315141921[[#This Row],[Valores Receitas / Despesas]])</f>
        <v>3305810.2700000014</v>
      </c>
      <c r="L908" s="53">
        <f>IF(FluxoCaixa101315141921[[#This Row],[Entrada / Saída]]="Saída",FluxoCaixa101315141921[[#This Row],[R$ (Valores)]]*-1,FluxoCaixa101315141921[[#This Row],[R$ (Valores)]])</f>
        <v>0</v>
      </c>
    </row>
    <row r="909" spans="2:15">
      <c r="B909" s="48"/>
      <c r="C909" s="48"/>
      <c r="D909" s="16"/>
      <c r="E909" s="48"/>
      <c r="F909" s="17"/>
      <c r="G909" s="17"/>
      <c r="H909" s="17"/>
      <c r="I909" s="21"/>
      <c r="J909" s="17"/>
      <c r="K909" s="20">
        <f>IF(FluxoCaixa101315141921[[#This Row],[Movimento ]]="Saldo Inicial",FluxoCaixa101315141921[[#This Row],[R$ (Valores)]],K908+FluxoCaixa101315141921[[#This Row],[Valores Receitas / Despesas]])</f>
        <v>3305810.2700000014</v>
      </c>
      <c r="L909" s="53">
        <f>IF(FluxoCaixa101315141921[[#This Row],[Entrada / Saída]]="Saída",FluxoCaixa101315141921[[#This Row],[R$ (Valores)]]*-1,FluxoCaixa101315141921[[#This Row],[R$ (Valores)]])</f>
        <v>0</v>
      </c>
    </row>
    <row r="910" spans="2:15">
      <c r="B910" s="48"/>
      <c r="C910" s="48"/>
      <c r="D910" s="16"/>
      <c r="E910" s="48"/>
      <c r="F910" s="17"/>
      <c r="G910" s="17"/>
      <c r="H910" s="17"/>
      <c r="I910" s="21"/>
      <c r="J910" s="17"/>
      <c r="K910" s="20">
        <f>IF(FluxoCaixa101315141921[[#This Row],[Movimento ]]="Saldo Inicial",FluxoCaixa101315141921[[#This Row],[R$ (Valores)]],K909+FluxoCaixa101315141921[[#This Row],[Valores Receitas / Despesas]])</f>
        <v>3305810.2700000014</v>
      </c>
      <c r="L910" s="53">
        <f>IF(FluxoCaixa101315141921[[#This Row],[Entrada / Saída]]="Saída",FluxoCaixa101315141921[[#This Row],[R$ (Valores)]]*-1,FluxoCaixa101315141921[[#This Row],[R$ (Valores)]])</f>
        <v>0</v>
      </c>
    </row>
    <row r="911" spans="2:15">
      <c r="B911" s="48"/>
      <c r="C911" s="48"/>
      <c r="D911" s="16"/>
      <c r="E911" s="48"/>
      <c r="F911" s="17"/>
      <c r="G911" s="17"/>
      <c r="H911" s="17"/>
      <c r="I911" s="21"/>
      <c r="J911" s="17"/>
      <c r="K911" s="20">
        <f>IF(FluxoCaixa101315141921[[#This Row],[Movimento ]]="Saldo Inicial",FluxoCaixa101315141921[[#This Row],[R$ (Valores)]],K910+FluxoCaixa101315141921[[#This Row],[Valores Receitas / Despesas]])</f>
        <v>3305810.2700000014</v>
      </c>
      <c r="L911" s="53">
        <f>IF(FluxoCaixa101315141921[[#This Row],[Entrada / Saída]]="Saída",FluxoCaixa101315141921[[#This Row],[R$ (Valores)]]*-1,FluxoCaixa101315141921[[#This Row],[R$ (Valores)]])</f>
        <v>0</v>
      </c>
    </row>
    <row r="912" spans="2:15">
      <c r="B912" s="48"/>
      <c r="C912" s="48"/>
      <c r="D912" s="16"/>
      <c r="E912" s="48"/>
      <c r="F912" s="17"/>
      <c r="G912" s="17"/>
      <c r="H912" s="17"/>
      <c r="I912" s="21"/>
      <c r="J912" s="17"/>
      <c r="K912" s="20">
        <f>IF(FluxoCaixa101315141921[[#This Row],[Movimento ]]="Saldo Inicial",FluxoCaixa101315141921[[#This Row],[R$ (Valores)]],K911+FluxoCaixa101315141921[[#This Row],[Valores Receitas / Despesas]])</f>
        <v>3305810.2700000014</v>
      </c>
      <c r="L912" s="53">
        <f>IF(FluxoCaixa101315141921[[#This Row],[Entrada / Saída]]="Saída",FluxoCaixa101315141921[[#This Row],[R$ (Valores)]]*-1,FluxoCaixa101315141921[[#This Row],[R$ (Valores)]])</f>
        <v>0</v>
      </c>
    </row>
    <row r="913" spans="2:12">
      <c r="B913" s="48"/>
      <c r="C913" s="48"/>
      <c r="D913" s="16"/>
      <c r="E913" s="48"/>
      <c r="F913" s="17"/>
      <c r="G913" s="17"/>
      <c r="H913" s="17"/>
      <c r="I913" s="21"/>
      <c r="J913" s="17"/>
      <c r="K913" s="20">
        <f>IF(FluxoCaixa101315141921[[#This Row],[Movimento ]]="Saldo Inicial",FluxoCaixa101315141921[[#This Row],[R$ (Valores)]],K912+FluxoCaixa101315141921[[#This Row],[Valores Receitas / Despesas]])</f>
        <v>3305810.2700000014</v>
      </c>
      <c r="L913" s="53">
        <f>IF(FluxoCaixa101315141921[[#This Row],[Entrada / Saída]]="Saída",FluxoCaixa101315141921[[#This Row],[R$ (Valores)]]*-1,FluxoCaixa101315141921[[#This Row],[R$ (Valores)]])</f>
        <v>0</v>
      </c>
    </row>
    <row r="914" spans="2:12">
      <c r="B914" s="48"/>
      <c r="C914" s="48"/>
      <c r="D914" s="16"/>
      <c r="E914" s="48"/>
      <c r="F914" s="17"/>
      <c r="G914" s="17"/>
      <c r="H914" s="17"/>
      <c r="I914" s="21"/>
      <c r="J914" s="17"/>
      <c r="K914" s="20">
        <f>IF(FluxoCaixa101315141921[[#This Row],[Movimento ]]="Saldo Inicial",FluxoCaixa101315141921[[#This Row],[R$ (Valores)]],K913+FluxoCaixa101315141921[[#This Row],[Valores Receitas / Despesas]])</f>
        <v>3305810.2700000014</v>
      </c>
      <c r="L914" s="53">
        <f>IF(FluxoCaixa101315141921[[#This Row],[Entrada / Saída]]="Saída",FluxoCaixa101315141921[[#This Row],[R$ (Valores)]]*-1,FluxoCaixa101315141921[[#This Row],[R$ (Valores)]])</f>
        <v>0</v>
      </c>
    </row>
    <row r="915" spans="2:12">
      <c r="B915" s="48"/>
      <c r="C915" s="48"/>
      <c r="D915" s="16"/>
      <c r="E915" s="48"/>
      <c r="F915" s="17"/>
      <c r="G915" s="17"/>
      <c r="H915" s="17"/>
      <c r="I915" s="21"/>
      <c r="J915" s="17"/>
      <c r="K915" s="20">
        <f>IF(FluxoCaixa101315141921[[#This Row],[Movimento ]]="Saldo Inicial",FluxoCaixa101315141921[[#This Row],[R$ (Valores)]],K914+FluxoCaixa101315141921[[#This Row],[Valores Receitas / Despesas]])</f>
        <v>3305810.2700000014</v>
      </c>
      <c r="L915" s="53">
        <f>IF(FluxoCaixa101315141921[[#This Row],[Entrada / Saída]]="Saída",FluxoCaixa101315141921[[#This Row],[R$ (Valores)]]*-1,FluxoCaixa101315141921[[#This Row],[R$ (Valores)]])</f>
        <v>0</v>
      </c>
    </row>
    <row r="916" spans="2:12">
      <c r="B916" s="48"/>
      <c r="C916" s="48"/>
      <c r="D916" s="16"/>
      <c r="E916" s="48"/>
      <c r="F916" s="17"/>
      <c r="G916" s="17"/>
      <c r="H916" s="17"/>
      <c r="I916" s="21"/>
      <c r="J916" s="17"/>
      <c r="K916" s="20">
        <f>IF(FluxoCaixa101315141921[[#This Row],[Movimento ]]="Saldo Inicial",FluxoCaixa101315141921[[#This Row],[R$ (Valores)]],K915+FluxoCaixa101315141921[[#This Row],[Valores Receitas / Despesas]])</f>
        <v>3305810.2700000014</v>
      </c>
      <c r="L916" s="53">
        <f>IF(FluxoCaixa101315141921[[#This Row],[Entrada / Saída]]="Saída",FluxoCaixa101315141921[[#This Row],[R$ (Valores)]]*-1,FluxoCaixa101315141921[[#This Row],[R$ (Valores)]])</f>
        <v>0</v>
      </c>
    </row>
    <row r="917" spans="2:12">
      <c r="B917" s="48"/>
      <c r="C917" s="48"/>
      <c r="D917" s="16"/>
      <c r="E917" s="48"/>
      <c r="F917" s="17"/>
      <c r="G917" s="17"/>
      <c r="H917" s="17"/>
      <c r="I917" s="21"/>
      <c r="J917" s="17"/>
      <c r="K917" s="20">
        <f>IF(FluxoCaixa101315141921[[#This Row],[Movimento ]]="Saldo Inicial",FluxoCaixa101315141921[[#This Row],[R$ (Valores)]],K916+FluxoCaixa101315141921[[#This Row],[Valores Receitas / Despesas]])</f>
        <v>3305810.2700000014</v>
      </c>
      <c r="L917" s="53">
        <f>IF(FluxoCaixa101315141921[[#This Row],[Entrada / Saída]]="Saída",FluxoCaixa101315141921[[#This Row],[R$ (Valores)]]*-1,FluxoCaixa101315141921[[#This Row],[R$ (Valores)]])</f>
        <v>0</v>
      </c>
    </row>
    <row r="918" spans="2:12">
      <c r="B918" s="48"/>
      <c r="C918" s="48"/>
      <c r="D918" s="16"/>
      <c r="E918" s="48"/>
      <c r="F918" s="17"/>
      <c r="G918" s="17"/>
      <c r="H918" s="17"/>
      <c r="I918" s="21"/>
      <c r="J918" s="17"/>
      <c r="K918" s="20">
        <f>IF(FluxoCaixa101315141921[[#This Row],[Movimento ]]="Saldo Inicial",FluxoCaixa101315141921[[#This Row],[R$ (Valores)]],K917+FluxoCaixa101315141921[[#This Row],[Valores Receitas / Despesas]])</f>
        <v>3305810.2700000014</v>
      </c>
      <c r="L918" s="53">
        <f>IF(FluxoCaixa101315141921[[#This Row],[Entrada / Saída]]="Saída",FluxoCaixa101315141921[[#This Row],[R$ (Valores)]]*-1,FluxoCaixa101315141921[[#This Row],[R$ (Valores)]])</f>
        <v>0</v>
      </c>
    </row>
    <row r="919" spans="2:12">
      <c r="B919" s="48"/>
      <c r="C919" s="48"/>
      <c r="D919" s="16"/>
      <c r="E919" s="48"/>
      <c r="F919" s="17"/>
      <c r="G919" s="17"/>
      <c r="H919" s="17"/>
      <c r="I919" s="21"/>
      <c r="J919" s="17"/>
      <c r="K919" s="20">
        <f>IF(FluxoCaixa101315141921[[#This Row],[Movimento ]]="Saldo Inicial",FluxoCaixa101315141921[[#This Row],[R$ (Valores)]],K918+FluxoCaixa101315141921[[#This Row],[Valores Receitas / Despesas]])</f>
        <v>3305810.2700000014</v>
      </c>
      <c r="L919" s="53">
        <f>IF(FluxoCaixa101315141921[[#This Row],[Entrada / Saída]]="Saída",FluxoCaixa101315141921[[#This Row],[R$ (Valores)]]*-1,FluxoCaixa101315141921[[#This Row],[R$ (Valores)]])</f>
        <v>0</v>
      </c>
    </row>
    <row r="920" spans="2:12">
      <c r="B920" s="48"/>
      <c r="C920" s="48"/>
      <c r="D920" s="16"/>
      <c r="E920" s="48"/>
      <c r="F920" s="17"/>
      <c r="G920" s="17"/>
      <c r="H920" s="17"/>
      <c r="I920" s="21"/>
      <c r="J920" s="17"/>
      <c r="K920" s="20">
        <f>IF(FluxoCaixa101315141921[[#This Row],[Movimento ]]="Saldo Inicial",FluxoCaixa101315141921[[#This Row],[R$ (Valores)]],K919+FluxoCaixa101315141921[[#This Row],[Valores Receitas / Despesas]])</f>
        <v>3305810.2700000014</v>
      </c>
      <c r="L920" s="5">
        <f>IF(FluxoCaixa101315141921[[#This Row],[Entrada / Saída]]="Saída",FluxoCaixa101315141921[[#This Row],[R$ (Valores)]]*-1,FluxoCaixa101315141921[[#This Row],[R$ (Valores)]])</f>
        <v>0</v>
      </c>
    </row>
    <row r="921" spans="2:12">
      <c r="B921" s="48"/>
      <c r="C921" s="48"/>
      <c r="D921" s="16"/>
      <c r="E921" s="48"/>
      <c r="F921" s="17"/>
      <c r="G921" s="17"/>
      <c r="H921" s="17"/>
      <c r="I921" s="21"/>
      <c r="J921" s="17"/>
      <c r="K921" s="20">
        <f>IF(FluxoCaixa101315141921[[#This Row],[Movimento ]]="Saldo Inicial",FluxoCaixa101315141921[[#This Row],[R$ (Valores)]],K920+FluxoCaixa101315141921[[#This Row],[Valores Receitas / Despesas]])</f>
        <v>3305810.2700000014</v>
      </c>
      <c r="L921" s="5">
        <f>IF(FluxoCaixa101315141921[[#This Row],[Entrada / Saída]]="Saída",FluxoCaixa101315141921[[#This Row],[R$ (Valores)]]*-1,FluxoCaixa101315141921[[#This Row],[R$ (Valores)]])</f>
        <v>0</v>
      </c>
    </row>
    <row r="922" spans="2:12">
      <c r="B922" s="48"/>
      <c r="C922" s="48"/>
      <c r="D922" s="16"/>
      <c r="E922" s="48"/>
      <c r="F922" s="17"/>
      <c r="G922" s="17"/>
      <c r="H922" s="17"/>
      <c r="I922" s="21"/>
      <c r="J922" s="17"/>
      <c r="K922" s="20">
        <f>IF(FluxoCaixa101315141921[[#This Row],[Movimento ]]="Saldo Inicial",FluxoCaixa101315141921[[#This Row],[R$ (Valores)]],K921+FluxoCaixa101315141921[[#This Row],[Valores Receitas / Despesas]])</f>
        <v>3305810.2700000014</v>
      </c>
      <c r="L922" s="5">
        <f>IF(FluxoCaixa101315141921[[#This Row],[Entrada / Saída]]="Saída",FluxoCaixa101315141921[[#This Row],[R$ (Valores)]]*-1,FluxoCaixa101315141921[[#This Row],[R$ (Valores)]])</f>
        <v>0</v>
      </c>
    </row>
    <row r="923" spans="2:12">
      <c r="B923" s="48"/>
      <c r="C923" s="48"/>
      <c r="D923" s="16"/>
      <c r="E923" s="48"/>
      <c r="F923" s="17"/>
      <c r="G923" s="17"/>
      <c r="H923" s="17"/>
      <c r="I923" s="21"/>
      <c r="J923" s="17"/>
      <c r="K923" s="20">
        <f>IF(FluxoCaixa101315141921[[#This Row],[Movimento ]]="Saldo Inicial",FluxoCaixa101315141921[[#This Row],[R$ (Valores)]],K922+FluxoCaixa101315141921[[#This Row],[Valores Receitas / Despesas]])</f>
        <v>3305810.2700000014</v>
      </c>
      <c r="L923" s="5">
        <f>IF(FluxoCaixa101315141921[[#This Row],[Entrada / Saída]]="Saída",FluxoCaixa101315141921[[#This Row],[R$ (Valores)]]*-1,FluxoCaixa101315141921[[#This Row],[R$ (Valores)]])</f>
        <v>0</v>
      </c>
    </row>
    <row r="924" spans="2:12">
      <c r="B924" s="48"/>
      <c r="C924" s="48"/>
      <c r="D924" s="16"/>
      <c r="E924" s="48"/>
      <c r="F924" s="17"/>
      <c r="G924" s="17"/>
      <c r="H924" s="17"/>
      <c r="I924" s="21"/>
      <c r="J924" s="17"/>
      <c r="K924" s="20">
        <f>IF(FluxoCaixa101315141921[[#This Row],[Movimento ]]="Saldo Inicial",FluxoCaixa101315141921[[#This Row],[R$ (Valores)]],K923+FluxoCaixa101315141921[[#This Row],[Valores Receitas / Despesas]])</f>
        <v>3305810.2700000014</v>
      </c>
      <c r="L924" s="5">
        <f>IF(FluxoCaixa101315141921[[#This Row],[Entrada / Saída]]="Saída",FluxoCaixa101315141921[[#This Row],[R$ (Valores)]]*-1,FluxoCaixa101315141921[[#This Row],[R$ (Valores)]])</f>
        <v>0</v>
      </c>
    </row>
    <row r="925" spans="2:12">
      <c r="B925" s="48"/>
      <c r="C925" s="48"/>
      <c r="D925" s="16"/>
      <c r="E925" s="48"/>
      <c r="F925" s="17"/>
      <c r="G925" s="17"/>
      <c r="H925" s="17"/>
      <c r="I925" s="21"/>
      <c r="J925" s="17"/>
      <c r="K925" s="20">
        <f>IF(FluxoCaixa101315141921[[#This Row],[Movimento ]]="Saldo Inicial",FluxoCaixa101315141921[[#This Row],[R$ (Valores)]],K924+FluxoCaixa101315141921[[#This Row],[Valores Receitas / Despesas]])</f>
        <v>3305810.2700000014</v>
      </c>
      <c r="L925" s="5">
        <f>IF(FluxoCaixa101315141921[[#This Row],[Entrada / Saída]]="Saída",FluxoCaixa101315141921[[#This Row],[R$ (Valores)]]*-1,FluxoCaixa101315141921[[#This Row],[R$ (Valores)]])</f>
        <v>0</v>
      </c>
    </row>
    <row r="926" spans="2:12">
      <c r="B926" s="48"/>
      <c r="C926" s="48"/>
      <c r="D926" s="16"/>
      <c r="E926" s="48"/>
      <c r="F926" s="17"/>
      <c r="G926" s="17"/>
      <c r="H926" s="17"/>
      <c r="I926" s="21"/>
      <c r="J926" s="17"/>
      <c r="K926" s="20">
        <f>IF(FluxoCaixa101315141921[[#This Row],[Movimento ]]="Saldo Inicial",FluxoCaixa101315141921[[#This Row],[R$ (Valores)]],K925+FluxoCaixa101315141921[[#This Row],[Valores Receitas / Despesas]])</f>
        <v>3305810.2700000014</v>
      </c>
      <c r="L926" s="5">
        <f>IF(FluxoCaixa101315141921[[#This Row],[Entrada / Saída]]="Saída",FluxoCaixa101315141921[[#This Row],[R$ (Valores)]]*-1,FluxoCaixa101315141921[[#This Row],[R$ (Valores)]])</f>
        <v>0</v>
      </c>
    </row>
    <row r="927" spans="2:12">
      <c r="B927" s="48"/>
      <c r="C927" s="48"/>
      <c r="D927" s="16"/>
      <c r="E927" s="48"/>
      <c r="F927" s="17"/>
      <c r="G927" s="17"/>
      <c r="H927" s="17"/>
      <c r="I927" s="21"/>
      <c r="J927" s="17"/>
      <c r="K927" s="20">
        <f>IF(FluxoCaixa101315141921[[#This Row],[Movimento ]]="Saldo Inicial",FluxoCaixa101315141921[[#This Row],[R$ (Valores)]],K926+FluxoCaixa101315141921[[#This Row],[Valores Receitas / Despesas]])</f>
        <v>3305810.2700000014</v>
      </c>
      <c r="L927" s="5">
        <f>IF(FluxoCaixa101315141921[[#This Row],[Entrada / Saída]]="Saída",FluxoCaixa101315141921[[#This Row],[R$ (Valores)]]*-1,FluxoCaixa101315141921[[#This Row],[R$ (Valores)]])</f>
        <v>0</v>
      </c>
    </row>
    <row r="928" spans="2:12">
      <c r="B928" s="48"/>
      <c r="C928" s="48"/>
      <c r="D928" s="16"/>
      <c r="E928" s="48"/>
      <c r="F928" s="17"/>
      <c r="G928" s="17"/>
      <c r="H928" s="17"/>
      <c r="I928" s="21"/>
      <c r="J928" s="17"/>
      <c r="K928" s="20">
        <f>IF(FluxoCaixa101315141921[[#This Row],[Movimento ]]="Saldo Inicial",FluxoCaixa101315141921[[#This Row],[R$ (Valores)]],K927+FluxoCaixa101315141921[[#This Row],[Valores Receitas / Despesas]])</f>
        <v>3305810.2700000014</v>
      </c>
      <c r="L928" s="5">
        <f>IF(FluxoCaixa101315141921[[#This Row],[Entrada / Saída]]="Saída",FluxoCaixa101315141921[[#This Row],[R$ (Valores)]]*-1,FluxoCaixa101315141921[[#This Row],[R$ (Valores)]])</f>
        <v>0</v>
      </c>
    </row>
    <row r="929" spans="2:12">
      <c r="B929" s="48"/>
      <c r="C929" s="48"/>
      <c r="D929" s="16"/>
      <c r="E929" s="48"/>
      <c r="F929" s="17"/>
      <c r="G929" s="17"/>
      <c r="H929" s="17"/>
      <c r="I929" s="21"/>
      <c r="J929" s="17"/>
      <c r="K929" s="20">
        <f>IF(FluxoCaixa101315141921[[#This Row],[Movimento ]]="Saldo Inicial",FluxoCaixa101315141921[[#This Row],[R$ (Valores)]],K928+FluxoCaixa101315141921[[#This Row],[Valores Receitas / Despesas]])</f>
        <v>3305810.2700000014</v>
      </c>
      <c r="L929" s="5">
        <f>IF(FluxoCaixa101315141921[[#This Row],[Entrada / Saída]]="Saída",FluxoCaixa101315141921[[#This Row],[R$ (Valores)]]*-1,FluxoCaixa101315141921[[#This Row],[R$ (Valores)]])</f>
        <v>0</v>
      </c>
    </row>
    <row r="930" spans="2:12">
      <c r="B930" s="48"/>
      <c r="C930" s="48"/>
      <c r="D930" s="16"/>
      <c r="E930" s="48"/>
      <c r="F930" s="17"/>
      <c r="G930" s="17"/>
      <c r="H930" s="17"/>
      <c r="I930" s="21"/>
      <c r="J930" s="17"/>
      <c r="K930" s="20">
        <f>IF(FluxoCaixa101315141921[[#This Row],[Movimento ]]="Saldo Inicial",FluxoCaixa101315141921[[#This Row],[R$ (Valores)]],K929+FluxoCaixa101315141921[[#This Row],[Valores Receitas / Despesas]])</f>
        <v>3305810.2700000014</v>
      </c>
      <c r="L930" s="5">
        <f>IF(FluxoCaixa101315141921[[#This Row],[Entrada / Saída]]="Saída",FluxoCaixa101315141921[[#This Row],[R$ (Valores)]]*-1,FluxoCaixa101315141921[[#This Row],[R$ (Valores)]])</f>
        <v>0</v>
      </c>
    </row>
    <row r="931" spans="2:12">
      <c r="B931" s="48"/>
      <c r="C931" s="48"/>
      <c r="D931" s="16"/>
      <c r="E931" s="48"/>
      <c r="F931" s="17"/>
      <c r="G931" s="17"/>
      <c r="H931" s="17"/>
      <c r="I931" s="21"/>
      <c r="J931" s="17"/>
      <c r="K931" s="20">
        <f>IF(FluxoCaixa101315141921[[#This Row],[Movimento ]]="Saldo Inicial",FluxoCaixa101315141921[[#This Row],[R$ (Valores)]],K930+FluxoCaixa101315141921[[#This Row],[Valores Receitas / Despesas]])</f>
        <v>3305810.2700000014</v>
      </c>
      <c r="L931" s="5">
        <f>IF(FluxoCaixa101315141921[[#This Row],[Entrada / Saída]]="Saída",FluxoCaixa101315141921[[#This Row],[R$ (Valores)]]*-1,FluxoCaixa101315141921[[#This Row],[R$ (Valores)]])</f>
        <v>0</v>
      </c>
    </row>
    <row r="932" spans="2:12">
      <c r="B932" s="48"/>
      <c r="C932" s="48"/>
      <c r="D932" s="16"/>
      <c r="E932" s="48"/>
      <c r="F932" s="17"/>
      <c r="G932" s="17"/>
      <c r="H932" s="17"/>
      <c r="I932" s="21"/>
      <c r="J932" s="17"/>
      <c r="K932" s="20">
        <f>IF(FluxoCaixa101315141921[[#This Row],[Movimento ]]="Saldo Inicial",FluxoCaixa101315141921[[#This Row],[R$ (Valores)]],K931+FluxoCaixa101315141921[[#This Row],[Valores Receitas / Despesas]])</f>
        <v>3305810.2700000014</v>
      </c>
      <c r="L932" s="5">
        <f>IF(FluxoCaixa101315141921[[#This Row],[Entrada / Saída]]="Saída",FluxoCaixa101315141921[[#This Row],[R$ (Valores)]]*-1,FluxoCaixa101315141921[[#This Row],[R$ (Valores)]])</f>
        <v>0</v>
      </c>
    </row>
    <row r="933" spans="2:12">
      <c r="B933" s="48"/>
      <c r="C933" s="48"/>
      <c r="D933" s="16"/>
      <c r="E933" s="48"/>
      <c r="F933" s="17"/>
      <c r="G933" s="17"/>
      <c r="H933" s="17"/>
      <c r="I933" s="21"/>
      <c r="J933" s="17"/>
      <c r="K933" s="20">
        <f>IF(FluxoCaixa101315141921[[#This Row],[Movimento ]]="Saldo Inicial",FluxoCaixa101315141921[[#This Row],[R$ (Valores)]],K932+FluxoCaixa101315141921[[#This Row],[Valores Receitas / Despesas]])</f>
        <v>3305810.2700000014</v>
      </c>
      <c r="L933" s="5">
        <f>IF(FluxoCaixa101315141921[[#This Row],[Entrada / Saída]]="Saída",FluxoCaixa101315141921[[#This Row],[R$ (Valores)]]*-1,FluxoCaixa101315141921[[#This Row],[R$ (Valores)]])</f>
        <v>0</v>
      </c>
    </row>
    <row r="934" spans="2:12">
      <c r="B934" s="48"/>
      <c r="C934" s="48"/>
      <c r="D934" s="16"/>
      <c r="E934" s="48"/>
      <c r="F934" s="17"/>
      <c r="G934" s="17"/>
      <c r="H934" s="17"/>
      <c r="I934" s="21"/>
      <c r="J934" s="17"/>
      <c r="K934" s="20">
        <f>IF(FluxoCaixa101315141921[[#This Row],[Movimento ]]="Saldo Inicial",FluxoCaixa101315141921[[#This Row],[R$ (Valores)]],K933+FluxoCaixa101315141921[[#This Row],[Valores Receitas / Despesas]])</f>
        <v>3305810.2700000014</v>
      </c>
      <c r="L934" s="5">
        <f>IF(FluxoCaixa101315141921[[#This Row],[Entrada / Saída]]="Saída",FluxoCaixa101315141921[[#This Row],[R$ (Valores)]]*-1,FluxoCaixa101315141921[[#This Row],[R$ (Valores)]])</f>
        <v>0</v>
      </c>
    </row>
    <row r="935" spans="2:12">
      <c r="B935" s="48"/>
      <c r="C935" s="48"/>
      <c r="D935" s="16"/>
      <c r="E935" s="48"/>
      <c r="F935" s="17"/>
      <c r="G935" s="17"/>
      <c r="H935" s="17"/>
      <c r="I935" s="21"/>
      <c r="J935" s="17"/>
      <c r="K935" s="20">
        <f>IF(FluxoCaixa101315141921[[#This Row],[Movimento ]]="Saldo Inicial",FluxoCaixa101315141921[[#This Row],[R$ (Valores)]],K934+FluxoCaixa101315141921[[#This Row],[Valores Receitas / Despesas]])</f>
        <v>3305810.2700000014</v>
      </c>
      <c r="L935" s="5">
        <f>IF(FluxoCaixa101315141921[[#This Row],[Entrada / Saída]]="Saída",FluxoCaixa101315141921[[#This Row],[R$ (Valores)]]*-1,FluxoCaixa101315141921[[#This Row],[R$ (Valores)]])</f>
        <v>0</v>
      </c>
    </row>
    <row r="936" spans="2:12">
      <c r="B936" s="48"/>
      <c r="C936" s="48"/>
      <c r="D936" s="16"/>
      <c r="E936" s="48"/>
      <c r="F936" s="17"/>
      <c r="G936" s="17"/>
      <c r="H936" s="17"/>
      <c r="I936" s="21"/>
      <c r="J936" s="17"/>
      <c r="K936" s="20">
        <f>IF(FluxoCaixa101315141921[[#This Row],[Movimento ]]="Saldo Inicial",FluxoCaixa101315141921[[#This Row],[R$ (Valores)]],K935+FluxoCaixa101315141921[[#This Row],[Valores Receitas / Despesas]])</f>
        <v>3305810.2700000014</v>
      </c>
      <c r="L936" s="5">
        <f>IF(FluxoCaixa101315141921[[#This Row],[Entrada / Saída]]="Saída",FluxoCaixa101315141921[[#This Row],[R$ (Valores)]]*-1,FluxoCaixa101315141921[[#This Row],[R$ (Valores)]])</f>
        <v>0</v>
      </c>
    </row>
    <row r="937" spans="2:12">
      <c r="B937" s="48"/>
      <c r="C937" s="48"/>
      <c r="D937" s="16"/>
      <c r="E937" s="48"/>
      <c r="F937" s="17"/>
      <c r="G937" s="17"/>
      <c r="H937" s="17"/>
      <c r="I937" s="21"/>
      <c r="J937" s="17"/>
      <c r="K937" s="20">
        <f>IF(FluxoCaixa101315141921[[#This Row],[Movimento ]]="Saldo Inicial",FluxoCaixa101315141921[[#This Row],[R$ (Valores)]],K936+FluxoCaixa101315141921[[#This Row],[Valores Receitas / Despesas]])</f>
        <v>3305810.2700000014</v>
      </c>
      <c r="L937" s="5">
        <f>IF(FluxoCaixa101315141921[[#This Row],[Entrada / Saída]]="Saída",FluxoCaixa101315141921[[#This Row],[R$ (Valores)]]*-1,FluxoCaixa101315141921[[#This Row],[R$ (Valores)]])</f>
        <v>0</v>
      </c>
    </row>
    <row r="938" spans="2:12">
      <c r="B938" s="48"/>
      <c r="C938" s="48"/>
      <c r="D938" s="16"/>
      <c r="E938" s="48"/>
      <c r="F938" s="17"/>
      <c r="G938" s="17"/>
      <c r="H938" s="17"/>
      <c r="I938" s="21"/>
      <c r="J938" s="17"/>
      <c r="K938" s="20">
        <f>IF(FluxoCaixa101315141921[[#This Row],[Movimento ]]="Saldo Inicial",FluxoCaixa101315141921[[#This Row],[R$ (Valores)]],K937+FluxoCaixa101315141921[[#This Row],[Valores Receitas / Despesas]])</f>
        <v>3305810.2700000014</v>
      </c>
      <c r="L938" s="5">
        <f>IF(FluxoCaixa101315141921[[#This Row],[Entrada / Saída]]="Saída",FluxoCaixa101315141921[[#This Row],[R$ (Valores)]]*-1,FluxoCaixa101315141921[[#This Row],[R$ (Valores)]])</f>
        <v>0</v>
      </c>
    </row>
    <row r="939" spans="2:12">
      <c r="B939" s="48"/>
      <c r="C939" s="48"/>
      <c r="D939" s="16"/>
      <c r="E939" s="48"/>
      <c r="F939" s="17"/>
      <c r="G939" s="17"/>
      <c r="H939" s="17"/>
      <c r="I939" s="21"/>
      <c r="J939" s="17"/>
      <c r="K939" s="20">
        <f>IF(FluxoCaixa101315141921[[#This Row],[Movimento ]]="Saldo Inicial",FluxoCaixa101315141921[[#This Row],[R$ (Valores)]],K938+FluxoCaixa101315141921[[#This Row],[Valores Receitas / Despesas]])</f>
        <v>3305810.2700000014</v>
      </c>
      <c r="L939" s="5">
        <f>IF(FluxoCaixa101315141921[[#This Row],[Entrada / Saída]]="Saída",FluxoCaixa101315141921[[#This Row],[R$ (Valores)]]*-1,FluxoCaixa101315141921[[#This Row],[R$ (Valores)]])</f>
        <v>0</v>
      </c>
    </row>
    <row r="940" spans="2:12">
      <c r="B940" s="48"/>
      <c r="C940" s="48"/>
      <c r="D940" s="16"/>
      <c r="E940" s="48"/>
      <c r="F940" s="17"/>
      <c r="G940" s="17"/>
      <c r="H940" s="17"/>
      <c r="I940" s="21"/>
      <c r="J940" s="17"/>
      <c r="K940" s="20">
        <f>IF(FluxoCaixa101315141921[[#This Row],[Movimento ]]="Saldo Inicial",FluxoCaixa101315141921[[#This Row],[R$ (Valores)]],K939+FluxoCaixa101315141921[[#This Row],[Valores Receitas / Despesas]])</f>
        <v>3305810.2700000014</v>
      </c>
      <c r="L940" s="5">
        <f>IF(FluxoCaixa101315141921[[#This Row],[Entrada / Saída]]="Saída",FluxoCaixa101315141921[[#This Row],[R$ (Valores)]]*-1,FluxoCaixa101315141921[[#This Row],[R$ (Valores)]])</f>
        <v>0</v>
      </c>
    </row>
    <row r="941" spans="2:12">
      <c r="B941" s="48"/>
      <c r="C941" s="48"/>
      <c r="D941" s="16"/>
      <c r="E941" s="48"/>
      <c r="F941" s="17"/>
      <c r="G941" s="17"/>
      <c r="H941" s="17"/>
      <c r="I941" s="21"/>
      <c r="J941" s="17"/>
      <c r="K941" s="20">
        <f>IF(FluxoCaixa101315141921[[#This Row],[Movimento ]]="Saldo Inicial",FluxoCaixa101315141921[[#This Row],[R$ (Valores)]],K940+FluxoCaixa101315141921[[#This Row],[Valores Receitas / Despesas]])</f>
        <v>3305810.2700000014</v>
      </c>
      <c r="L941" s="5">
        <f>IF(FluxoCaixa101315141921[[#This Row],[Entrada / Saída]]="Saída",FluxoCaixa101315141921[[#This Row],[R$ (Valores)]]*-1,FluxoCaixa101315141921[[#This Row],[R$ (Valores)]])</f>
        <v>0</v>
      </c>
    </row>
    <row r="942" spans="2:12">
      <c r="B942" s="48"/>
      <c r="C942" s="48"/>
      <c r="D942" s="16"/>
      <c r="E942" s="48"/>
      <c r="F942" s="17"/>
      <c r="G942" s="17"/>
      <c r="H942" s="17"/>
      <c r="I942" s="21"/>
      <c r="J942" s="17"/>
      <c r="K942" s="20">
        <f>IF(FluxoCaixa101315141921[[#This Row],[Movimento ]]="Saldo Inicial",FluxoCaixa101315141921[[#This Row],[R$ (Valores)]],K941+FluxoCaixa101315141921[[#This Row],[Valores Receitas / Despesas]])</f>
        <v>3305810.2700000014</v>
      </c>
      <c r="L942" s="5">
        <f>IF(FluxoCaixa101315141921[[#This Row],[Entrada / Saída]]="Saída",FluxoCaixa101315141921[[#This Row],[R$ (Valores)]]*-1,FluxoCaixa101315141921[[#This Row],[R$ (Valores)]])</f>
        <v>0</v>
      </c>
    </row>
    <row r="943" spans="2:12">
      <c r="B943" s="48"/>
      <c r="C943" s="48"/>
      <c r="D943" s="16"/>
      <c r="E943" s="48"/>
      <c r="F943" s="17"/>
      <c r="G943" s="17"/>
      <c r="H943" s="17"/>
      <c r="I943" s="21"/>
      <c r="J943" s="17"/>
      <c r="K943" s="20">
        <f>IF(FluxoCaixa101315141921[[#This Row],[Movimento ]]="Saldo Inicial",FluxoCaixa101315141921[[#This Row],[R$ (Valores)]],K942+FluxoCaixa101315141921[[#This Row],[Valores Receitas / Despesas]])</f>
        <v>3305810.2700000014</v>
      </c>
      <c r="L943" s="5">
        <f>IF(FluxoCaixa101315141921[[#This Row],[Entrada / Saída]]="Saída",FluxoCaixa101315141921[[#This Row],[R$ (Valores)]]*-1,FluxoCaixa101315141921[[#This Row],[R$ (Valores)]])</f>
        <v>0</v>
      </c>
    </row>
    <row r="944" spans="2:12">
      <c r="B944" s="48"/>
      <c r="C944" s="48"/>
      <c r="D944" s="16"/>
      <c r="E944" s="48"/>
      <c r="F944" s="17"/>
      <c r="G944" s="17"/>
      <c r="H944" s="17"/>
      <c r="I944" s="21"/>
      <c r="J944" s="17"/>
      <c r="K944" s="20">
        <f>IF(FluxoCaixa101315141921[[#This Row],[Movimento ]]="Saldo Inicial",FluxoCaixa101315141921[[#This Row],[R$ (Valores)]],K943+FluxoCaixa101315141921[[#This Row],[Valores Receitas / Despesas]])</f>
        <v>3305810.2700000014</v>
      </c>
      <c r="L944" s="5">
        <f>IF(FluxoCaixa101315141921[[#This Row],[Entrada / Saída]]="Saída",FluxoCaixa101315141921[[#This Row],[R$ (Valores)]]*-1,FluxoCaixa101315141921[[#This Row],[R$ (Valores)]])</f>
        <v>0</v>
      </c>
    </row>
    <row r="945" spans="2:12">
      <c r="B945" s="48"/>
      <c r="C945" s="48"/>
      <c r="D945" s="16"/>
      <c r="E945" s="48"/>
      <c r="F945" s="17"/>
      <c r="G945" s="17"/>
      <c r="H945" s="17"/>
      <c r="I945" s="21"/>
      <c r="J945" s="17"/>
      <c r="K945" s="20">
        <f>IF(FluxoCaixa101315141921[[#This Row],[Movimento ]]="Saldo Inicial",FluxoCaixa101315141921[[#This Row],[R$ (Valores)]],K944+FluxoCaixa101315141921[[#This Row],[Valores Receitas / Despesas]])</f>
        <v>3305810.2700000014</v>
      </c>
      <c r="L945" s="5">
        <f>IF(FluxoCaixa101315141921[[#This Row],[Entrada / Saída]]="Saída",FluxoCaixa101315141921[[#This Row],[R$ (Valores)]]*-1,FluxoCaixa101315141921[[#This Row],[R$ (Valores)]])</f>
        <v>0</v>
      </c>
    </row>
    <row r="946" spans="2:12">
      <c r="B946" s="48"/>
      <c r="C946" s="48"/>
      <c r="D946" s="16"/>
      <c r="E946" s="48"/>
      <c r="F946" s="17"/>
      <c r="G946" s="17"/>
      <c r="H946" s="17"/>
      <c r="I946" s="21"/>
      <c r="J946" s="17"/>
      <c r="K946" s="20">
        <f>IF(FluxoCaixa101315141921[[#This Row],[Movimento ]]="Saldo Inicial",FluxoCaixa101315141921[[#This Row],[R$ (Valores)]],K945+FluxoCaixa101315141921[[#This Row],[Valores Receitas / Despesas]])</f>
        <v>3305810.2700000014</v>
      </c>
      <c r="L946" s="5">
        <f>IF(FluxoCaixa101315141921[[#This Row],[Entrada / Saída]]="Saída",FluxoCaixa101315141921[[#This Row],[R$ (Valores)]]*-1,FluxoCaixa101315141921[[#This Row],[R$ (Valores)]])</f>
        <v>0</v>
      </c>
    </row>
    <row r="947" spans="2:12">
      <c r="B947" s="48"/>
      <c r="C947" s="48"/>
      <c r="D947" s="16"/>
      <c r="E947" s="48"/>
      <c r="F947" s="17"/>
      <c r="G947" s="17"/>
      <c r="H947" s="17"/>
      <c r="I947" s="21"/>
      <c r="J947" s="17"/>
      <c r="K947" s="20">
        <f>IF(FluxoCaixa101315141921[[#This Row],[Movimento ]]="Saldo Inicial",FluxoCaixa101315141921[[#This Row],[R$ (Valores)]],K946+FluxoCaixa101315141921[[#This Row],[Valores Receitas / Despesas]])</f>
        <v>3305810.2700000014</v>
      </c>
      <c r="L947" s="5">
        <f>IF(FluxoCaixa101315141921[[#This Row],[Entrada / Saída]]="Saída",FluxoCaixa101315141921[[#This Row],[R$ (Valores)]]*-1,FluxoCaixa101315141921[[#This Row],[R$ (Valores)]])</f>
        <v>0</v>
      </c>
    </row>
    <row r="948" spans="2:12">
      <c r="B948" s="48"/>
      <c r="C948" s="48"/>
      <c r="D948" s="16"/>
      <c r="E948" s="48"/>
      <c r="F948" s="17"/>
      <c r="G948" s="17"/>
      <c r="H948" s="17"/>
      <c r="I948" s="21"/>
      <c r="J948" s="17"/>
      <c r="K948" s="20">
        <f>IF(FluxoCaixa101315141921[[#This Row],[Movimento ]]="Saldo Inicial",FluxoCaixa101315141921[[#This Row],[R$ (Valores)]],K947+FluxoCaixa101315141921[[#This Row],[Valores Receitas / Despesas]])</f>
        <v>3305810.2700000014</v>
      </c>
      <c r="L948" s="5">
        <f>IF(FluxoCaixa101315141921[[#This Row],[Entrada / Saída]]="Saída",FluxoCaixa101315141921[[#This Row],[R$ (Valores)]]*-1,FluxoCaixa101315141921[[#This Row],[R$ (Valores)]])</f>
        <v>0</v>
      </c>
    </row>
    <row r="949" spans="2:12">
      <c r="B949" s="48"/>
      <c r="C949" s="48"/>
      <c r="D949" s="16"/>
      <c r="E949" s="48"/>
      <c r="F949" s="17"/>
      <c r="G949" s="17"/>
      <c r="H949" s="17"/>
      <c r="I949" s="21"/>
      <c r="J949" s="17"/>
      <c r="K949" s="20">
        <f>IF(FluxoCaixa101315141921[[#This Row],[Movimento ]]="Saldo Inicial",FluxoCaixa101315141921[[#This Row],[R$ (Valores)]],K948+FluxoCaixa101315141921[[#This Row],[Valores Receitas / Despesas]])</f>
        <v>3305810.2700000014</v>
      </c>
      <c r="L949" s="5">
        <f>IF(FluxoCaixa101315141921[[#This Row],[Entrada / Saída]]="Saída",FluxoCaixa101315141921[[#This Row],[R$ (Valores)]]*-1,FluxoCaixa101315141921[[#This Row],[R$ (Valores)]])</f>
        <v>0</v>
      </c>
    </row>
    <row r="950" spans="2:12">
      <c r="B950" s="48"/>
      <c r="C950" s="48"/>
      <c r="D950" s="16"/>
      <c r="E950" s="48"/>
      <c r="F950" s="17"/>
      <c r="G950" s="17"/>
      <c r="H950" s="17"/>
      <c r="I950" s="21"/>
      <c r="J950" s="17"/>
      <c r="K950" s="20">
        <f>IF(FluxoCaixa101315141921[[#This Row],[Movimento ]]="Saldo Inicial",FluxoCaixa101315141921[[#This Row],[R$ (Valores)]],K949+FluxoCaixa101315141921[[#This Row],[Valores Receitas / Despesas]])</f>
        <v>3305810.2700000014</v>
      </c>
      <c r="L950" s="5">
        <f>IF(FluxoCaixa101315141921[[#This Row],[Entrada / Saída]]="Saída",FluxoCaixa101315141921[[#This Row],[R$ (Valores)]]*-1,FluxoCaixa101315141921[[#This Row],[R$ (Valores)]])</f>
        <v>0</v>
      </c>
    </row>
    <row r="951" spans="2:12">
      <c r="B951" s="48"/>
      <c r="C951" s="48"/>
      <c r="D951" s="16"/>
      <c r="E951" s="48"/>
      <c r="F951" s="17"/>
      <c r="G951" s="17"/>
      <c r="H951" s="17"/>
      <c r="I951" s="21"/>
      <c r="J951" s="17"/>
      <c r="K951" s="20">
        <f>IF(FluxoCaixa101315141921[[#This Row],[Movimento ]]="Saldo Inicial",FluxoCaixa101315141921[[#This Row],[R$ (Valores)]],K950+FluxoCaixa101315141921[[#This Row],[Valores Receitas / Despesas]])</f>
        <v>3305810.2700000014</v>
      </c>
      <c r="L951" s="5">
        <f>IF(FluxoCaixa101315141921[[#This Row],[Entrada / Saída]]="Saída",FluxoCaixa101315141921[[#This Row],[R$ (Valores)]]*-1,FluxoCaixa101315141921[[#This Row],[R$ (Valores)]])</f>
        <v>0</v>
      </c>
    </row>
    <row r="952" spans="2:12">
      <c r="B952" s="48"/>
      <c r="C952" s="48"/>
      <c r="D952" s="16"/>
      <c r="E952" s="48"/>
      <c r="F952" s="17"/>
      <c r="G952" s="17"/>
      <c r="H952" s="17"/>
      <c r="I952" s="21"/>
      <c r="J952" s="17"/>
      <c r="K952" s="20">
        <f>IF(FluxoCaixa101315141921[[#This Row],[Movimento ]]="Saldo Inicial",FluxoCaixa101315141921[[#This Row],[R$ (Valores)]],K951+FluxoCaixa101315141921[[#This Row],[Valores Receitas / Despesas]])</f>
        <v>3305810.2700000014</v>
      </c>
      <c r="L952" s="5">
        <f>IF(FluxoCaixa101315141921[[#This Row],[Entrada / Saída]]="Saída",FluxoCaixa101315141921[[#This Row],[R$ (Valores)]]*-1,FluxoCaixa101315141921[[#This Row],[R$ (Valores)]])</f>
        <v>0</v>
      </c>
    </row>
    <row r="953" spans="2:12">
      <c r="B953" s="48"/>
      <c r="C953" s="48"/>
      <c r="D953" s="16"/>
      <c r="E953" s="48"/>
      <c r="F953" s="17"/>
      <c r="G953" s="17"/>
      <c r="H953" s="17"/>
      <c r="I953" s="21"/>
      <c r="J953" s="17"/>
      <c r="K953" s="20">
        <f>IF(FluxoCaixa101315141921[[#This Row],[Movimento ]]="Saldo Inicial",FluxoCaixa101315141921[[#This Row],[R$ (Valores)]],K952+FluxoCaixa101315141921[[#This Row],[Valores Receitas / Despesas]])</f>
        <v>3305810.2700000014</v>
      </c>
      <c r="L953" s="5">
        <f>IF(FluxoCaixa101315141921[[#This Row],[Entrada / Saída]]="Saída",FluxoCaixa101315141921[[#This Row],[R$ (Valores)]]*-1,FluxoCaixa101315141921[[#This Row],[R$ (Valores)]])</f>
        <v>0</v>
      </c>
    </row>
    <row r="954" spans="2:12">
      <c r="B954" s="48"/>
      <c r="C954" s="48"/>
      <c r="D954" s="16"/>
      <c r="E954" s="48"/>
      <c r="F954" s="17"/>
      <c r="G954" s="17"/>
      <c r="H954" s="17"/>
      <c r="I954" s="21"/>
      <c r="J954" s="17"/>
      <c r="K954" s="20">
        <f>IF(FluxoCaixa101315141921[[#This Row],[Movimento ]]="Saldo Inicial",FluxoCaixa101315141921[[#This Row],[R$ (Valores)]],K953+FluxoCaixa101315141921[[#This Row],[Valores Receitas / Despesas]])</f>
        <v>3305810.2700000014</v>
      </c>
      <c r="L954" s="5">
        <f>IF(FluxoCaixa101315141921[[#This Row],[Entrada / Saída]]="Saída",FluxoCaixa101315141921[[#This Row],[R$ (Valores)]]*-1,FluxoCaixa101315141921[[#This Row],[R$ (Valores)]])</f>
        <v>0</v>
      </c>
    </row>
    <row r="955" spans="2:12">
      <c r="B955" s="48"/>
      <c r="C955" s="48"/>
      <c r="D955" s="16"/>
      <c r="E955" s="48"/>
      <c r="F955" s="17"/>
      <c r="G955" s="17"/>
      <c r="H955" s="17"/>
      <c r="I955" s="21"/>
      <c r="J955" s="17"/>
      <c r="K955" s="20">
        <f>IF(FluxoCaixa101315141921[[#This Row],[Movimento ]]="Saldo Inicial",FluxoCaixa101315141921[[#This Row],[R$ (Valores)]],K954+FluxoCaixa101315141921[[#This Row],[Valores Receitas / Despesas]])</f>
        <v>3305810.2700000014</v>
      </c>
      <c r="L955" s="5">
        <f>IF(FluxoCaixa101315141921[[#This Row],[Entrada / Saída]]="Saída",FluxoCaixa101315141921[[#This Row],[R$ (Valores)]]*-1,FluxoCaixa101315141921[[#This Row],[R$ (Valores)]])</f>
        <v>0</v>
      </c>
    </row>
    <row r="956" spans="2:12">
      <c r="B956" s="48"/>
      <c r="C956" s="48"/>
      <c r="D956" s="16"/>
      <c r="E956" s="48"/>
      <c r="F956" s="17"/>
      <c r="G956" s="17"/>
      <c r="H956" s="17"/>
      <c r="I956" s="21"/>
      <c r="J956" s="17"/>
      <c r="K956" s="20">
        <f>IF(FluxoCaixa101315141921[[#This Row],[Movimento ]]="Saldo Inicial",FluxoCaixa101315141921[[#This Row],[R$ (Valores)]],K955+FluxoCaixa101315141921[[#This Row],[Valores Receitas / Despesas]])</f>
        <v>3305810.2700000014</v>
      </c>
      <c r="L956" s="5">
        <f>IF(FluxoCaixa101315141921[[#This Row],[Entrada / Saída]]="Saída",FluxoCaixa101315141921[[#This Row],[R$ (Valores)]]*-1,FluxoCaixa101315141921[[#This Row],[R$ (Valores)]])</f>
        <v>0</v>
      </c>
    </row>
    <row r="957" spans="2:12">
      <c r="B957" s="48"/>
      <c r="C957" s="48"/>
      <c r="D957" s="16"/>
      <c r="E957" s="48"/>
      <c r="F957" s="17"/>
      <c r="G957" s="17"/>
      <c r="H957" s="17"/>
      <c r="I957" s="21"/>
      <c r="J957" s="17"/>
      <c r="K957" s="20">
        <f>IF(FluxoCaixa101315141921[[#This Row],[Movimento ]]="Saldo Inicial",FluxoCaixa101315141921[[#This Row],[R$ (Valores)]],K956+FluxoCaixa101315141921[[#This Row],[Valores Receitas / Despesas]])</f>
        <v>3305810.2700000014</v>
      </c>
      <c r="L957" s="5">
        <f>IF(FluxoCaixa101315141921[[#This Row],[Entrada / Saída]]="Saída",FluxoCaixa101315141921[[#This Row],[R$ (Valores)]]*-1,FluxoCaixa101315141921[[#This Row],[R$ (Valores)]])</f>
        <v>0</v>
      </c>
    </row>
    <row r="958" spans="2:12">
      <c r="B958" s="48"/>
      <c r="C958" s="48"/>
      <c r="D958" s="16"/>
      <c r="E958" s="48"/>
      <c r="F958" s="17"/>
      <c r="G958" s="17"/>
      <c r="H958" s="17"/>
      <c r="I958" s="21"/>
      <c r="J958" s="17"/>
      <c r="K958" s="20">
        <f>IF(FluxoCaixa101315141921[[#This Row],[Movimento ]]="Saldo Inicial",FluxoCaixa101315141921[[#This Row],[R$ (Valores)]],K957+FluxoCaixa101315141921[[#This Row],[Valores Receitas / Despesas]])</f>
        <v>3305810.2700000014</v>
      </c>
      <c r="L958" s="5">
        <f>IF(FluxoCaixa101315141921[[#This Row],[Entrada / Saída]]="Saída",FluxoCaixa101315141921[[#This Row],[R$ (Valores)]]*-1,FluxoCaixa101315141921[[#This Row],[R$ (Valores)]])</f>
        <v>0</v>
      </c>
    </row>
    <row r="959" spans="2:12">
      <c r="B959" s="48"/>
      <c r="C959" s="48"/>
      <c r="D959" s="16"/>
      <c r="E959" s="48"/>
      <c r="F959" s="17"/>
      <c r="G959" s="17"/>
      <c r="H959" s="17"/>
      <c r="I959" s="21"/>
      <c r="J959" s="17"/>
      <c r="K959" s="20">
        <f>IF(FluxoCaixa101315141921[[#This Row],[Movimento ]]="Saldo Inicial",FluxoCaixa101315141921[[#This Row],[R$ (Valores)]],K958+FluxoCaixa101315141921[[#This Row],[Valores Receitas / Despesas]])</f>
        <v>3305810.2700000014</v>
      </c>
      <c r="L959" s="5">
        <f>IF(FluxoCaixa101315141921[[#This Row],[Entrada / Saída]]="Saída",FluxoCaixa101315141921[[#This Row],[R$ (Valores)]]*-1,FluxoCaixa101315141921[[#This Row],[R$ (Valores)]])</f>
        <v>0</v>
      </c>
    </row>
    <row r="960" spans="2:12">
      <c r="B960" s="48"/>
      <c r="C960" s="48"/>
      <c r="D960" s="16"/>
      <c r="E960" s="48"/>
      <c r="F960" s="17"/>
      <c r="G960" s="17"/>
      <c r="H960" s="17"/>
      <c r="I960" s="21"/>
      <c r="J960" s="17"/>
      <c r="K960" s="20">
        <f>IF(FluxoCaixa101315141921[[#This Row],[Movimento ]]="Saldo Inicial",FluxoCaixa101315141921[[#This Row],[R$ (Valores)]],K959+FluxoCaixa101315141921[[#This Row],[Valores Receitas / Despesas]])</f>
        <v>3305810.2700000014</v>
      </c>
      <c r="L960" s="5">
        <f>IF(FluxoCaixa101315141921[[#This Row],[Entrada / Saída]]="Saída",FluxoCaixa101315141921[[#This Row],[R$ (Valores)]]*-1,FluxoCaixa101315141921[[#This Row],[R$ (Valores)]])</f>
        <v>0</v>
      </c>
    </row>
    <row r="961" spans="2:12">
      <c r="B961" s="48"/>
      <c r="C961" s="48"/>
      <c r="D961" s="16"/>
      <c r="E961" s="48"/>
      <c r="F961" s="17"/>
      <c r="G961" s="17"/>
      <c r="H961" s="17"/>
      <c r="I961" s="21"/>
      <c r="J961" s="17"/>
      <c r="K961" s="20">
        <f>IF(FluxoCaixa101315141921[[#This Row],[Movimento ]]="Saldo Inicial",FluxoCaixa101315141921[[#This Row],[R$ (Valores)]],K960+FluxoCaixa101315141921[[#This Row],[Valores Receitas / Despesas]])</f>
        <v>3305810.2700000014</v>
      </c>
      <c r="L961" s="5">
        <f>IF(FluxoCaixa101315141921[[#This Row],[Entrada / Saída]]="Saída",FluxoCaixa101315141921[[#This Row],[R$ (Valores)]]*-1,FluxoCaixa101315141921[[#This Row],[R$ (Valores)]])</f>
        <v>0</v>
      </c>
    </row>
    <row r="962" spans="2:12">
      <c r="B962" s="48"/>
      <c r="C962" s="48"/>
      <c r="D962" s="16"/>
      <c r="E962" s="48"/>
      <c r="F962" s="17"/>
      <c r="G962" s="17"/>
      <c r="H962" s="17"/>
      <c r="I962" s="21"/>
      <c r="J962" s="17"/>
      <c r="K962" s="20">
        <f>IF(FluxoCaixa101315141921[[#This Row],[Movimento ]]="Saldo Inicial",FluxoCaixa101315141921[[#This Row],[R$ (Valores)]],K961+FluxoCaixa101315141921[[#This Row],[Valores Receitas / Despesas]])</f>
        <v>3305810.2700000014</v>
      </c>
      <c r="L962" s="5">
        <f>IF(FluxoCaixa101315141921[[#This Row],[Entrada / Saída]]="Saída",FluxoCaixa101315141921[[#This Row],[R$ (Valores)]]*-1,FluxoCaixa101315141921[[#This Row],[R$ (Valores)]])</f>
        <v>0</v>
      </c>
    </row>
    <row r="963" spans="2:12">
      <c r="B963" s="48"/>
      <c r="C963" s="48"/>
      <c r="D963" s="16"/>
      <c r="E963" s="48"/>
      <c r="F963" s="17"/>
      <c r="G963" s="17"/>
      <c r="H963" s="17"/>
      <c r="I963" s="21"/>
      <c r="J963" s="17"/>
      <c r="K963" s="20">
        <f>IF(FluxoCaixa101315141921[[#This Row],[Movimento ]]="Saldo Inicial",FluxoCaixa101315141921[[#This Row],[R$ (Valores)]],K962+FluxoCaixa101315141921[[#This Row],[Valores Receitas / Despesas]])</f>
        <v>3305810.2700000014</v>
      </c>
      <c r="L963" s="5">
        <f>IF(FluxoCaixa101315141921[[#This Row],[Entrada / Saída]]="Saída",FluxoCaixa101315141921[[#This Row],[R$ (Valores)]]*-1,FluxoCaixa101315141921[[#This Row],[R$ (Valores)]])</f>
        <v>0</v>
      </c>
    </row>
    <row r="964" spans="2:12">
      <c r="B964" s="48"/>
      <c r="C964" s="48"/>
      <c r="D964" s="16"/>
      <c r="E964" s="48"/>
      <c r="F964" s="17"/>
      <c r="G964" s="17"/>
      <c r="H964" s="17"/>
      <c r="I964" s="21"/>
      <c r="J964" s="17"/>
      <c r="K964" s="20">
        <f>IF(FluxoCaixa101315141921[[#This Row],[Movimento ]]="Saldo Inicial",FluxoCaixa101315141921[[#This Row],[R$ (Valores)]],K963+FluxoCaixa101315141921[[#This Row],[Valores Receitas / Despesas]])</f>
        <v>3305810.2700000014</v>
      </c>
      <c r="L964" s="5">
        <f>IF(FluxoCaixa101315141921[[#This Row],[Entrada / Saída]]="Saída",FluxoCaixa101315141921[[#This Row],[R$ (Valores)]]*-1,FluxoCaixa101315141921[[#This Row],[R$ (Valores)]])</f>
        <v>0</v>
      </c>
    </row>
    <row r="965" spans="2:12">
      <c r="B965" s="48"/>
      <c r="C965" s="48"/>
      <c r="D965" s="16"/>
      <c r="E965" s="48"/>
      <c r="F965" s="17"/>
      <c r="G965" s="17"/>
      <c r="H965" s="17"/>
      <c r="I965" s="21"/>
      <c r="J965" s="17"/>
      <c r="K965" s="20">
        <f>IF(FluxoCaixa101315141921[[#This Row],[Movimento ]]="Saldo Inicial",FluxoCaixa101315141921[[#This Row],[R$ (Valores)]],K964+FluxoCaixa101315141921[[#This Row],[Valores Receitas / Despesas]])</f>
        <v>3305810.2700000014</v>
      </c>
      <c r="L965" s="5">
        <f>IF(FluxoCaixa101315141921[[#This Row],[Entrada / Saída]]="Saída",FluxoCaixa101315141921[[#This Row],[R$ (Valores)]]*-1,FluxoCaixa101315141921[[#This Row],[R$ (Valores)]])</f>
        <v>0</v>
      </c>
    </row>
    <row r="966" spans="2:12">
      <c r="B966" s="48"/>
      <c r="C966" s="48"/>
      <c r="D966" s="16"/>
      <c r="E966" s="48"/>
      <c r="F966" s="17"/>
      <c r="G966" s="17"/>
      <c r="H966" s="17"/>
      <c r="I966" s="21"/>
      <c r="J966" s="17"/>
      <c r="K966" s="20">
        <f>IF(FluxoCaixa101315141921[[#This Row],[Movimento ]]="Saldo Inicial",FluxoCaixa101315141921[[#This Row],[R$ (Valores)]],K965+FluxoCaixa101315141921[[#This Row],[Valores Receitas / Despesas]])</f>
        <v>3305810.2700000014</v>
      </c>
      <c r="L966" s="5">
        <f>IF(FluxoCaixa101315141921[[#This Row],[Entrada / Saída]]="Saída",FluxoCaixa101315141921[[#This Row],[R$ (Valores)]]*-1,FluxoCaixa101315141921[[#This Row],[R$ (Valores)]])</f>
        <v>0</v>
      </c>
    </row>
    <row r="967" spans="2:12">
      <c r="B967" s="48"/>
      <c r="C967" s="48"/>
      <c r="D967" s="16"/>
      <c r="E967" s="48"/>
      <c r="F967" s="17"/>
      <c r="G967" s="17"/>
      <c r="H967" s="17"/>
      <c r="I967" s="21"/>
      <c r="J967" s="17"/>
      <c r="K967" s="20">
        <f>IF(FluxoCaixa101315141921[[#This Row],[Movimento ]]="Saldo Inicial",FluxoCaixa101315141921[[#This Row],[R$ (Valores)]],K966+FluxoCaixa101315141921[[#This Row],[Valores Receitas / Despesas]])</f>
        <v>3305810.2700000014</v>
      </c>
      <c r="L967" s="5">
        <f>IF(FluxoCaixa101315141921[[#This Row],[Entrada / Saída]]="Saída",FluxoCaixa101315141921[[#This Row],[R$ (Valores)]]*-1,FluxoCaixa101315141921[[#This Row],[R$ (Valores)]])</f>
        <v>0</v>
      </c>
    </row>
    <row r="968" spans="2:12">
      <c r="B968" s="48"/>
      <c r="C968" s="48"/>
      <c r="D968" s="16"/>
      <c r="E968" s="48"/>
      <c r="F968" s="17"/>
      <c r="G968" s="17"/>
      <c r="H968" s="17"/>
      <c r="I968" s="21"/>
      <c r="J968" s="17"/>
      <c r="K968" s="20">
        <f>IF(FluxoCaixa101315141921[[#This Row],[Movimento ]]="Saldo Inicial",FluxoCaixa101315141921[[#This Row],[R$ (Valores)]],K967+FluxoCaixa101315141921[[#This Row],[Valores Receitas / Despesas]])</f>
        <v>3305810.2700000014</v>
      </c>
      <c r="L968" s="5">
        <f>IF(FluxoCaixa101315141921[[#This Row],[Entrada / Saída]]="Saída",FluxoCaixa101315141921[[#This Row],[R$ (Valores)]]*-1,FluxoCaixa101315141921[[#This Row],[R$ (Valores)]])</f>
        <v>0</v>
      </c>
    </row>
    <row r="969" spans="2:12">
      <c r="B969" s="48"/>
      <c r="C969" s="48"/>
      <c r="D969" s="16"/>
      <c r="E969" s="48"/>
      <c r="F969" s="17"/>
      <c r="G969" s="17"/>
      <c r="H969" s="17"/>
      <c r="I969" s="21"/>
      <c r="J969" s="17"/>
      <c r="K969" s="20">
        <f>IF(FluxoCaixa101315141921[[#This Row],[Movimento ]]="Saldo Inicial",FluxoCaixa101315141921[[#This Row],[R$ (Valores)]],K968+FluxoCaixa101315141921[[#This Row],[Valores Receitas / Despesas]])</f>
        <v>3305810.2700000014</v>
      </c>
      <c r="L969" s="5">
        <f>IF(FluxoCaixa101315141921[[#This Row],[Entrada / Saída]]="Saída",FluxoCaixa101315141921[[#This Row],[R$ (Valores)]]*-1,FluxoCaixa101315141921[[#This Row],[R$ (Valores)]])</f>
        <v>0</v>
      </c>
    </row>
    <row r="970" spans="2:12">
      <c r="B970" s="48"/>
      <c r="C970" s="48"/>
      <c r="D970" s="16"/>
      <c r="E970" s="48"/>
      <c r="F970" s="17"/>
      <c r="G970" s="17"/>
      <c r="H970" s="17"/>
      <c r="I970" s="21"/>
      <c r="K970" s="20">
        <f>IF(FluxoCaixa101315141921[[#This Row],[Movimento ]]="Saldo Inicial",FluxoCaixa101315141921[[#This Row],[R$ (Valores)]],K969+FluxoCaixa101315141921[[#This Row],[Valores Receitas / Despesas]])</f>
        <v>3305810.2700000014</v>
      </c>
      <c r="L970" s="5">
        <f>IF(FluxoCaixa101315141921[[#This Row],[Entrada / Saída]]="Saída",FluxoCaixa101315141921[[#This Row],[R$ (Valores)]]*-1,FluxoCaixa101315141921[[#This Row],[R$ (Valores)]])</f>
        <v>0</v>
      </c>
    </row>
    <row r="971" spans="2:12">
      <c r="B971" s="48"/>
      <c r="C971" s="48"/>
      <c r="D971" s="16"/>
      <c r="E971" s="48"/>
      <c r="F971" s="17"/>
      <c r="G971" s="17"/>
      <c r="H971" s="17"/>
      <c r="I971" s="21"/>
      <c r="J971" s="17"/>
      <c r="K971" s="20">
        <f>IF(FluxoCaixa101315141921[[#This Row],[Movimento ]]="Saldo Inicial",FluxoCaixa101315141921[[#This Row],[R$ (Valores)]],K970+FluxoCaixa101315141921[[#This Row],[Valores Receitas / Despesas]])</f>
        <v>3305810.2700000014</v>
      </c>
      <c r="L971" s="5">
        <f>IF(FluxoCaixa101315141921[[#This Row],[Entrada / Saída]]="Saída",FluxoCaixa101315141921[[#This Row],[R$ (Valores)]]*-1,FluxoCaixa101315141921[[#This Row],[R$ (Valores)]])</f>
        <v>0</v>
      </c>
    </row>
    <row r="972" spans="2:12">
      <c r="B972" s="48"/>
      <c r="C972" s="48"/>
      <c r="D972" s="16"/>
      <c r="E972" s="48"/>
      <c r="F972" s="17"/>
      <c r="G972" s="17"/>
      <c r="H972" s="17"/>
      <c r="I972" s="21"/>
      <c r="J972" s="17"/>
      <c r="K972" s="20">
        <f>IF(FluxoCaixa101315141921[[#This Row],[Movimento ]]="Saldo Inicial",FluxoCaixa101315141921[[#This Row],[R$ (Valores)]],K971+FluxoCaixa101315141921[[#This Row],[Valores Receitas / Despesas]])</f>
        <v>3305810.2700000014</v>
      </c>
      <c r="L972" s="5">
        <f>IF(FluxoCaixa101315141921[[#This Row],[Entrada / Saída]]="Saída",FluxoCaixa101315141921[[#This Row],[R$ (Valores)]]*-1,FluxoCaixa101315141921[[#This Row],[R$ (Valores)]])</f>
        <v>0</v>
      </c>
    </row>
    <row r="973" spans="2:12">
      <c r="B973" s="48"/>
      <c r="C973" s="48"/>
      <c r="D973" s="16"/>
      <c r="E973" s="48"/>
      <c r="F973" s="17"/>
      <c r="G973" s="17"/>
      <c r="H973" s="17"/>
      <c r="I973" s="21"/>
      <c r="J973" s="17"/>
      <c r="K973" s="20">
        <f>IF(FluxoCaixa101315141921[[#This Row],[Movimento ]]="Saldo Inicial",FluxoCaixa101315141921[[#This Row],[R$ (Valores)]],K972+FluxoCaixa101315141921[[#This Row],[Valores Receitas / Despesas]])</f>
        <v>3305810.2700000014</v>
      </c>
      <c r="L973" s="5">
        <f>IF(FluxoCaixa101315141921[[#This Row],[Entrada / Saída]]="Saída",FluxoCaixa101315141921[[#This Row],[R$ (Valores)]]*-1,FluxoCaixa101315141921[[#This Row],[R$ (Valores)]])</f>
        <v>0</v>
      </c>
    </row>
    <row r="974" spans="2:12">
      <c r="B974" s="48"/>
      <c r="C974" s="48"/>
      <c r="D974" s="16"/>
      <c r="E974" s="48"/>
      <c r="F974" s="17"/>
      <c r="G974" s="17"/>
      <c r="H974" s="17"/>
      <c r="I974" s="21"/>
      <c r="J974" s="17"/>
      <c r="K974" s="20">
        <f>IF(FluxoCaixa101315141921[[#This Row],[Movimento ]]="Saldo Inicial",FluxoCaixa101315141921[[#This Row],[R$ (Valores)]],K973+FluxoCaixa101315141921[[#This Row],[Valores Receitas / Despesas]])</f>
        <v>3305810.2700000014</v>
      </c>
      <c r="L974" s="5">
        <f>IF(FluxoCaixa101315141921[[#This Row],[Entrada / Saída]]="Saída",FluxoCaixa101315141921[[#This Row],[R$ (Valores)]]*-1,FluxoCaixa101315141921[[#This Row],[R$ (Valores)]])</f>
        <v>0</v>
      </c>
    </row>
    <row r="975" spans="2:12">
      <c r="B975" s="48"/>
      <c r="C975" s="48"/>
      <c r="D975" s="16"/>
      <c r="E975" s="48"/>
      <c r="F975" s="17"/>
      <c r="G975" s="17"/>
      <c r="H975" s="17"/>
      <c r="I975" s="21"/>
      <c r="J975" s="17"/>
      <c r="K975" s="20">
        <f>IF(FluxoCaixa101315141921[[#This Row],[Movimento ]]="Saldo Inicial",FluxoCaixa101315141921[[#This Row],[R$ (Valores)]],K974+FluxoCaixa101315141921[[#This Row],[Valores Receitas / Despesas]])</f>
        <v>3305810.2700000014</v>
      </c>
      <c r="L975" s="5">
        <f>IF(FluxoCaixa101315141921[[#This Row],[Entrada / Saída]]="Saída",FluxoCaixa101315141921[[#This Row],[R$ (Valores)]]*-1,FluxoCaixa101315141921[[#This Row],[R$ (Valores)]])</f>
        <v>0</v>
      </c>
    </row>
    <row r="976" spans="2:12">
      <c r="B976" s="48"/>
      <c r="C976" s="48"/>
      <c r="D976" s="16"/>
      <c r="E976" s="48"/>
      <c r="F976" s="17"/>
      <c r="G976" s="17"/>
      <c r="H976" s="17"/>
      <c r="I976" s="21"/>
      <c r="J976" s="17"/>
      <c r="K976" s="20">
        <f>IF(FluxoCaixa101315141921[[#This Row],[Movimento ]]="Saldo Inicial",FluxoCaixa101315141921[[#This Row],[R$ (Valores)]],K975+FluxoCaixa101315141921[[#This Row],[Valores Receitas / Despesas]])</f>
        <v>3305810.2700000014</v>
      </c>
      <c r="L976" s="5">
        <f>IF(FluxoCaixa101315141921[[#This Row],[Entrada / Saída]]="Saída",FluxoCaixa101315141921[[#This Row],[R$ (Valores)]]*-1,FluxoCaixa101315141921[[#This Row],[R$ (Valores)]])</f>
        <v>0</v>
      </c>
    </row>
    <row r="977" spans="2:12">
      <c r="B977" s="48"/>
      <c r="C977" s="48"/>
      <c r="D977" s="16"/>
      <c r="E977" s="48"/>
      <c r="F977" s="17"/>
      <c r="G977" s="17"/>
      <c r="H977" s="17"/>
      <c r="I977" s="21"/>
      <c r="J977" s="17"/>
      <c r="K977" s="20">
        <f>IF(FluxoCaixa101315141921[[#This Row],[Movimento ]]="Saldo Inicial",FluxoCaixa101315141921[[#This Row],[R$ (Valores)]],K976+FluxoCaixa101315141921[[#This Row],[Valores Receitas / Despesas]])</f>
        <v>3305810.2700000014</v>
      </c>
      <c r="L977" s="5">
        <f>IF(FluxoCaixa101315141921[[#This Row],[Entrada / Saída]]="Saída",FluxoCaixa101315141921[[#This Row],[R$ (Valores)]]*-1,FluxoCaixa101315141921[[#This Row],[R$ (Valores)]])</f>
        <v>0</v>
      </c>
    </row>
    <row r="978" spans="2:12">
      <c r="B978" s="48"/>
      <c r="C978" s="48"/>
      <c r="D978" s="16"/>
      <c r="E978" s="48"/>
      <c r="F978" s="17"/>
      <c r="G978" s="17"/>
      <c r="H978" s="17"/>
      <c r="I978" s="21"/>
      <c r="J978" s="17"/>
      <c r="K978" s="20">
        <f>IF(FluxoCaixa101315141921[[#This Row],[Movimento ]]="Saldo Inicial",FluxoCaixa101315141921[[#This Row],[R$ (Valores)]],K977+FluxoCaixa101315141921[[#This Row],[Valores Receitas / Despesas]])</f>
        <v>3305810.2700000014</v>
      </c>
      <c r="L978" s="5">
        <f>IF(FluxoCaixa101315141921[[#This Row],[Entrada / Saída]]="Saída",FluxoCaixa101315141921[[#This Row],[R$ (Valores)]]*-1,FluxoCaixa101315141921[[#This Row],[R$ (Valores)]])</f>
        <v>0</v>
      </c>
    </row>
    <row r="979" spans="2:12">
      <c r="B979" s="48"/>
      <c r="C979" s="48"/>
      <c r="D979" s="16"/>
      <c r="E979" s="48"/>
      <c r="F979" s="17"/>
      <c r="G979" s="17"/>
      <c r="H979" s="17"/>
      <c r="I979" s="21"/>
      <c r="J979" s="17"/>
      <c r="K979" s="20">
        <f>IF(FluxoCaixa101315141921[[#This Row],[Movimento ]]="Saldo Inicial",FluxoCaixa101315141921[[#This Row],[R$ (Valores)]],K978+FluxoCaixa101315141921[[#This Row],[Valores Receitas / Despesas]])</f>
        <v>3305810.2700000014</v>
      </c>
      <c r="L979" s="5">
        <f>IF(FluxoCaixa101315141921[[#This Row],[Entrada / Saída]]="Saída",FluxoCaixa101315141921[[#This Row],[R$ (Valores)]]*-1,FluxoCaixa101315141921[[#This Row],[R$ (Valores)]])</f>
        <v>0</v>
      </c>
    </row>
    <row r="980" spans="2:12">
      <c r="B980" s="48"/>
      <c r="C980" s="48"/>
      <c r="D980" s="16"/>
      <c r="E980" s="48"/>
      <c r="F980" s="17"/>
      <c r="G980" s="17"/>
      <c r="H980" s="17"/>
      <c r="I980" s="21"/>
      <c r="J980" s="17"/>
      <c r="K980" s="20">
        <f>IF(FluxoCaixa101315141921[[#This Row],[Movimento ]]="Saldo Inicial",FluxoCaixa101315141921[[#This Row],[R$ (Valores)]],K979+FluxoCaixa101315141921[[#This Row],[Valores Receitas / Despesas]])</f>
        <v>3305810.2700000014</v>
      </c>
      <c r="L980" s="5">
        <f>IF(FluxoCaixa101315141921[[#This Row],[Entrada / Saída]]="Saída",FluxoCaixa101315141921[[#This Row],[R$ (Valores)]]*-1,FluxoCaixa101315141921[[#This Row],[R$ (Valores)]])</f>
        <v>0</v>
      </c>
    </row>
    <row r="981" spans="2:12">
      <c r="B981" s="48"/>
      <c r="C981" s="48"/>
      <c r="D981" s="16"/>
      <c r="E981" s="48"/>
      <c r="F981" s="17"/>
      <c r="G981" s="17"/>
      <c r="H981" s="17"/>
      <c r="I981" s="21"/>
      <c r="J981" s="17"/>
      <c r="K981" s="20">
        <f>IF(FluxoCaixa101315141921[[#This Row],[Movimento ]]="Saldo Inicial",FluxoCaixa101315141921[[#This Row],[R$ (Valores)]],K980+FluxoCaixa101315141921[[#This Row],[Valores Receitas / Despesas]])</f>
        <v>3305810.2700000014</v>
      </c>
      <c r="L981" s="5">
        <f>IF(FluxoCaixa101315141921[[#This Row],[Entrada / Saída]]="Saída",FluxoCaixa101315141921[[#This Row],[R$ (Valores)]]*-1,FluxoCaixa101315141921[[#This Row],[R$ (Valores)]])</f>
        <v>0</v>
      </c>
    </row>
    <row r="982" spans="2:12">
      <c r="B982" s="48"/>
      <c r="C982" s="48"/>
      <c r="D982" s="16"/>
      <c r="E982" s="48"/>
      <c r="F982" s="17"/>
      <c r="G982" s="17"/>
      <c r="H982" s="17"/>
      <c r="I982" s="21"/>
      <c r="J982" s="17"/>
      <c r="K982" s="20">
        <f>IF(FluxoCaixa101315141921[[#This Row],[Movimento ]]="Saldo Inicial",FluxoCaixa101315141921[[#This Row],[R$ (Valores)]],K981+FluxoCaixa101315141921[[#This Row],[Valores Receitas / Despesas]])</f>
        <v>3305810.2700000014</v>
      </c>
      <c r="L982" s="5">
        <f>IF(FluxoCaixa101315141921[[#This Row],[Entrada / Saída]]="Saída",FluxoCaixa101315141921[[#This Row],[R$ (Valores)]]*-1,FluxoCaixa101315141921[[#This Row],[R$ (Valores)]])</f>
        <v>0</v>
      </c>
    </row>
    <row r="983" spans="2:12">
      <c r="B983" s="48"/>
      <c r="C983" s="48"/>
      <c r="D983" s="16"/>
      <c r="E983" s="48"/>
      <c r="F983" s="17"/>
      <c r="G983" s="17"/>
      <c r="H983" s="17"/>
      <c r="I983" s="21"/>
      <c r="J983" s="17"/>
      <c r="K983" s="20">
        <f>IF(FluxoCaixa101315141921[[#This Row],[Movimento ]]="Saldo Inicial",FluxoCaixa101315141921[[#This Row],[R$ (Valores)]],K982+FluxoCaixa101315141921[[#This Row],[Valores Receitas / Despesas]])</f>
        <v>3305810.2700000014</v>
      </c>
      <c r="L983" s="5">
        <f>IF(FluxoCaixa101315141921[[#This Row],[Entrada / Saída]]="Saída",FluxoCaixa101315141921[[#This Row],[R$ (Valores)]]*-1,FluxoCaixa101315141921[[#This Row],[R$ (Valores)]])</f>
        <v>0</v>
      </c>
    </row>
    <row r="984" spans="2:12">
      <c r="B984" s="48"/>
      <c r="C984" s="48"/>
      <c r="D984" s="16"/>
      <c r="E984" s="48"/>
      <c r="F984" s="17"/>
      <c r="G984" s="17"/>
      <c r="H984" s="17"/>
      <c r="I984" s="21"/>
      <c r="J984" s="17"/>
      <c r="K984" s="20">
        <f>IF(FluxoCaixa101315141921[[#This Row],[Movimento ]]="Saldo Inicial",FluxoCaixa101315141921[[#This Row],[R$ (Valores)]],K983+FluxoCaixa101315141921[[#This Row],[Valores Receitas / Despesas]])</f>
        <v>3305810.2700000014</v>
      </c>
      <c r="L984" s="5">
        <f>IF(FluxoCaixa101315141921[[#This Row],[Entrada / Saída]]="Saída",FluxoCaixa101315141921[[#This Row],[R$ (Valores)]]*-1,FluxoCaixa101315141921[[#This Row],[R$ (Valores)]])</f>
        <v>0</v>
      </c>
    </row>
    <row r="985" spans="2:12">
      <c r="B985" s="48"/>
      <c r="C985" s="48"/>
      <c r="D985" s="16"/>
      <c r="E985" s="48"/>
      <c r="F985" s="17"/>
      <c r="G985" s="17"/>
      <c r="H985" s="17"/>
      <c r="I985" s="21"/>
      <c r="J985" s="17"/>
      <c r="K985" s="20">
        <f>IF(FluxoCaixa101315141921[[#This Row],[Movimento ]]="Saldo Inicial",FluxoCaixa101315141921[[#This Row],[R$ (Valores)]],K984+FluxoCaixa101315141921[[#This Row],[Valores Receitas / Despesas]])</f>
        <v>3305810.2700000014</v>
      </c>
      <c r="L985" s="5">
        <f>IF(FluxoCaixa101315141921[[#This Row],[Entrada / Saída]]="Saída",FluxoCaixa101315141921[[#This Row],[R$ (Valores)]]*-1,FluxoCaixa101315141921[[#This Row],[R$ (Valores)]])</f>
        <v>0</v>
      </c>
    </row>
    <row r="986" spans="2:12">
      <c r="B986" s="48"/>
      <c r="C986" s="48"/>
      <c r="D986" s="16"/>
      <c r="E986" s="48"/>
      <c r="F986" s="17"/>
      <c r="G986" s="17"/>
      <c r="H986" s="17"/>
      <c r="I986" s="21"/>
      <c r="J986" s="17"/>
      <c r="K986" s="20">
        <f>IF(FluxoCaixa101315141921[[#This Row],[Movimento ]]="Saldo Inicial",FluxoCaixa101315141921[[#This Row],[R$ (Valores)]],K985+FluxoCaixa101315141921[[#This Row],[Valores Receitas / Despesas]])</f>
        <v>3305810.2700000014</v>
      </c>
      <c r="L986" s="5">
        <f>IF(FluxoCaixa101315141921[[#This Row],[Entrada / Saída]]="Saída",FluxoCaixa101315141921[[#This Row],[R$ (Valores)]]*-1,FluxoCaixa101315141921[[#This Row],[R$ (Valores)]])</f>
        <v>0</v>
      </c>
    </row>
    <row r="987" spans="2:12">
      <c r="B987" s="48"/>
      <c r="C987" s="48"/>
      <c r="D987" s="16"/>
      <c r="E987" s="48"/>
      <c r="F987" s="17"/>
      <c r="G987" s="17"/>
      <c r="H987" s="17"/>
      <c r="I987" s="21"/>
      <c r="J987" s="17"/>
      <c r="K987" s="20">
        <f>IF(FluxoCaixa101315141921[[#This Row],[Movimento ]]="Saldo Inicial",FluxoCaixa101315141921[[#This Row],[R$ (Valores)]],K986+FluxoCaixa101315141921[[#This Row],[Valores Receitas / Despesas]])</f>
        <v>3305810.2700000014</v>
      </c>
      <c r="L987" s="5">
        <f>IF(FluxoCaixa101315141921[[#This Row],[Entrada / Saída]]="Saída",FluxoCaixa101315141921[[#This Row],[R$ (Valores)]]*-1,FluxoCaixa101315141921[[#This Row],[R$ (Valores)]])</f>
        <v>0</v>
      </c>
    </row>
    <row r="988" spans="2:12">
      <c r="B988" s="48"/>
      <c r="C988" s="48"/>
      <c r="D988" s="16"/>
      <c r="E988" s="48"/>
      <c r="F988" s="17"/>
      <c r="G988" s="17"/>
      <c r="H988" s="17"/>
      <c r="I988" s="21"/>
      <c r="J988" s="17"/>
      <c r="K988" s="20">
        <f>IF(FluxoCaixa101315141921[[#This Row],[Movimento ]]="Saldo Inicial",FluxoCaixa101315141921[[#This Row],[R$ (Valores)]],K987+FluxoCaixa101315141921[[#This Row],[Valores Receitas / Despesas]])</f>
        <v>3305810.2700000014</v>
      </c>
      <c r="L988" s="5">
        <f>IF(FluxoCaixa101315141921[[#This Row],[Entrada / Saída]]="Saída",FluxoCaixa101315141921[[#This Row],[R$ (Valores)]]*-1,FluxoCaixa101315141921[[#This Row],[R$ (Valores)]])</f>
        <v>0</v>
      </c>
    </row>
    <row r="989" spans="2:12">
      <c r="B989" s="48"/>
      <c r="C989" s="48"/>
      <c r="D989" s="16"/>
      <c r="E989" s="48"/>
      <c r="F989" s="17"/>
      <c r="G989" s="17"/>
      <c r="H989" s="17"/>
      <c r="I989" s="21"/>
      <c r="J989" s="17"/>
      <c r="K989" s="20">
        <f>IF(FluxoCaixa101315141921[[#This Row],[Movimento ]]="Saldo Inicial",FluxoCaixa101315141921[[#This Row],[R$ (Valores)]],K988+FluxoCaixa101315141921[[#This Row],[Valores Receitas / Despesas]])</f>
        <v>3305810.2700000014</v>
      </c>
      <c r="L989" s="5">
        <f>IF(FluxoCaixa101315141921[[#This Row],[Entrada / Saída]]="Saída",FluxoCaixa101315141921[[#This Row],[R$ (Valores)]]*-1,FluxoCaixa101315141921[[#This Row],[R$ (Valores)]])</f>
        <v>0</v>
      </c>
    </row>
    <row r="990" spans="2:12">
      <c r="B990" s="48"/>
      <c r="C990" s="48"/>
      <c r="D990" s="16"/>
      <c r="E990" s="48"/>
      <c r="F990" s="17"/>
      <c r="G990" s="17"/>
      <c r="H990" s="17"/>
      <c r="I990" s="21"/>
      <c r="J990" s="17"/>
      <c r="K990" s="20">
        <f>IF(FluxoCaixa101315141921[[#This Row],[Movimento ]]="Saldo Inicial",FluxoCaixa101315141921[[#This Row],[R$ (Valores)]],K989+FluxoCaixa101315141921[[#This Row],[Valores Receitas / Despesas]])</f>
        <v>3305810.2700000014</v>
      </c>
      <c r="L990" s="5">
        <f>IF(FluxoCaixa101315141921[[#This Row],[Entrada / Saída]]="Saída",FluxoCaixa101315141921[[#This Row],[R$ (Valores)]]*-1,FluxoCaixa101315141921[[#This Row],[R$ (Valores)]])</f>
        <v>0</v>
      </c>
    </row>
    <row r="991" spans="2:12">
      <c r="B991" s="48"/>
      <c r="C991" s="48"/>
      <c r="D991" s="16"/>
      <c r="E991" s="48"/>
      <c r="F991" s="17"/>
      <c r="G991" s="17"/>
      <c r="H991" s="17"/>
      <c r="I991" s="21"/>
      <c r="J991" s="17"/>
      <c r="K991" s="20">
        <f>IF(FluxoCaixa101315141921[[#This Row],[Movimento ]]="Saldo Inicial",FluxoCaixa101315141921[[#This Row],[R$ (Valores)]],K990+FluxoCaixa101315141921[[#This Row],[Valores Receitas / Despesas]])</f>
        <v>3305810.2700000014</v>
      </c>
      <c r="L991" s="5">
        <f>IF(FluxoCaixa101315141921[[#This Row],[Entrada / Saída]]="Saída",FluxoCaixa101315141921[[#This Row],[R$ (Valores)]]*-1,FluxoCaixa101315141921[[#This Row],[R$ (Valores)]])</f>
        <v>0</v>
      </c>
    </row>
    <row r="992" spans="2:12">
      <c r="B992" s="48"/>
      <c r="C992" s="48"/>
      <c r="D992" s="16"/>
      <c r="E992" s="48"/>
      <c r="F992" s="17"/>
      <c r="G992" s="17"/>
      <c r="H992" s="17"/>
      <c r="I992" s="21"/>
      <c r="J992" s="17"/>
      <c r="K992" s="20">
        <f>IF(FluxoCaixa101315141921[[#This Row],[Movimento ]]="Saldo Inicial",FluxoCaixa101315141921[[#This Row],[R$ (Valores)]],K991+FluxoCaixa101315141921[[#This Row],[Valores Receitas / Despesas]])</f>
        <v>3305810.2700000014</v>
      </c>
      <c r="L992" s="5">
        <f>IF(FluxoCaixa101315141921[[#This Row],[Entrada / Saída]]="Saída",FluxoCaixa101315141921[[#This Row],[R$ (Valores)]]*-1,FluxoCaixa101315141921[[#This Row],[R$ (Valores)]])</f>
        <v>0</v>
      </c>
    </row>
    <row r="993" spans="2:12">
      <c r="B993" s="48"/>
      <c r="C993" s="48"/>
      <c r="D993" s="16"/>
      <c r="E993" s="48"/>
      <c r="F993" s="17"/>
      <c r="G993" s="17"/>
      <c r="H993" s="17"/>
      <c r="I993" s="21"/>
      <c r="J993" s="17"/>
      <c r="K993" s="20">
        <f>IF(FluxoCaixa101315141921[[#This Row],[Movimento ]]="Saldo Inicial",FluxoCaixa101315141921[[#This Row],[R$ (Valores)]],K992+FluxoCaixa101315141921[[#This Row],[Valores Receitas / Despesas]])</f>
        <v>3305810.2700000014</v>
      </c>
      <c r="L993" s="5">
        <f>IF(FluxoCaixa101315141921[[#This Row],[Entrada / Saída]]="Saída",FluxoCaixa101315141921[[#This Row],[R$ (Valores)]]*-1,FluxoCaixa101315141921[[#This Row],[R$ (Valores)]])</f>
        <v>0</v>
      </c>
    </row>
    <row r="994" spans="2:12">
      <c r="B994" s="48"/>
      <c r="C994" s="48"/>
      <c r="D994" s="16"/>
      <c r="E994" s="48"/>
      <c r="F994" s="17"/>
      <c r="G994" s="17"/>
      <c r="H994" s="17"/>
      <c r="I994" s="21"/>
      <c r="J994" s="17"/>
      <c r="K994" s="20">
        <f>IF(FluxoCaixa101315141921[[#This Row],[Movimento ]]="Saldo Inicial",FluxoCaixa101315141921[[#This Row],[R$ (Valores)]],K993+FluxoCaixa101315141921[[#This Row],[Valores Receitas / Despesas]])</f>
        <v>3305810.2700000014</v>
      </c>
      <c r="L994" s="5">
        <f>IF(FluxoCaixa101315141921[[#This Row],[Entrada / Saída]]="Saída",FluxoCaixa101315141921[[#This Row],[R$ (Valores)]]*-1,FluxoCaixa101315141921[[#This Row],[R$ (Valores)]])</f>
        <v>0</v>
      </c>
    </row>
    <row r="995" spans="2:12">
      <c r="B995" s="48"/>
      <c r="C995" s="48"/>
      <c r="D995" s="16"/>
      <c r="E995" s="48"/>
      <c r="F995" s="17"/>
      <c r="G995" s="17"/>
      <c r="H995" s="17"/>
      <c r="I995" s="21"/>
      <c r="J995" s="17"/>
      <c r="K995" s="20">
        <f>IF(FluxoCaixa101315141921[[#This Row],[Movimento ]]="Saldo Inicial",FluxoCaixa101315141921[[#This Row],[R$ (Valores)]],K994+FluxoCaixa101315141921[[#This Row],[Valores Receitas / Despesas]])</f>
        <v>3305810.2700000014</v>
      </c>
      <c r="L995" s="5">
        <f>IF(FluxoCaixa101315141921[[#This Row],[Entrada / Saída]]="Saída",FluxoCaixa101315141921[[#This Row],[R$ (Valores)]]*-1,FluxoCaixa101315141921[[#This Row],[R$ (Valores)]])</f>
        <v>0</v>
      </c>
    </row>
    <row r="996" spans="2:12">
      <c r="B996" s="48"/>
      <c r="C996" s="48"/>
      <c r="D996" s="16"/>
      <c r="E996" s="48"/>
      <c r="F996" s="17"/>
      <c r="G996" s="17"/>
      <c r="H996" s="17"/>
      <c r="I996" s="21"/>
      <c r="J996" s="17"/>
      <c r="K996" s="20">
        <f>IF(FluxoCaixa101315141921[[#This Row],[Movimento ]]="Saldo Inicial",FluxoCaixa101315141921[[#This Row],[R$ (Valores)]],K995+FluxoCaixa101315141921[[#This Row],[Valores Receitas / Despesas]])</f>
        <v>3305810.2700000014</v>
      </c>
      <c r="L996" s="5">
        <f>IF(FluxoCaixa101315141921[[#This Row],[Entrada / Saída]]="Saída",FluxoCaixa101315141921[[#This Row],[R$ (Valores)]]*-1,FluxoCaixa101315141921[[#This Row],[R$ (Valores)]])</f>
        <v>0</v>
      </c>
    </row>
    <row r="997" spans="2:12">
      <c r="B997" s="48"/>
      <c r="C997" s="48"/>
      <c r="D997" s="16"/>
      <c r="E997" s="48"/>
      <c r="F997" s="17"/>
      <c r="G997" s="17"/>
      <c r="H997" s="17"/>
      <c r="I997" s="21"/>
      <c r="J997" s="17"/>
      <c r="K997" s="20">
        <f>IF(FluxoCaixa101315141921[[#This Row],[Movimento ]]="Saldo Inicial",FluxoCaixa101315141921[[#This Row],[R$ (Valores)]],K996+FluxoCaixa101315141921[[#This Row],[Valores Receitas / Despesas]])</f>
        <v>3305810.2700000014</v>
      </c>
      <c r="L997" s="5">
        <f>IF(FluxoCaixa101315141921[[#This Row],[Entrada / Saída]]="Saída",FluxoCaixa101315141921[[#This Row],[R$ (Valores)]]*-1,FluxoCaixa101315141921[[#This Row],[R$ (Valores)]])</f>
        <v>0</v>
      </c>
    </row>
    <row r="998" spans="2:12">
      <c r="B998" s="48"/>
      <c r="C998" s="48"/>
      <c r="D998" s="16"/>
      <c r="E998" s="48"/>
      <c r="F998" s="17"/>
      <c r="G998" s="17"/>
      <c r="H998" s="17"/>
      <c r="I998" s="21"/>
      <c r="J998" s="17"/>
      <c r="K998" s="20">
        <f>IF(FluxoCaixa101315141921[[#This Row],[Movimento ]]="Saldo Inicial",FluxoCaixa101315141921[[#This Row],[R$ (Valores)]],K997+FluxoCaixa101315141921[[#This Row],[Valores Receitas / Despesas]])</f>
        <v>3305810.2700000014</v>
      </c>
      <c r="L998" s="5">
        <f>IF(FluxoCaixa101315141921[[#This Row],[Entrada / Saída]]="Saída",FluxoCaixa101315141921[[#This Row],[R$ (Valores)]]*-1,FluxoCaixa101315141921[[#This Row],[R$ (Valores)]])</f>
        <v>0</v>
      </c>
    </row>
    <row r="999" spans="2:12">
      <c r="B999" s="48"/>
      <c r="C999" s="48"/>
      <c r="D999" s="16"/>
      <c r="E999" s="48"/>
      <c r="F999" s="17"/>
      <c r="G999" s="17"/>
      <c r="H999" s="17"/>
      <c r="I999" s="21"/>
      <c r="J999" s="17"/>
      <c r="K999" s="20">
        <f>IF(FluxoCaixa101315141921[[#This Row],[Movimento ]]="Saldo Inicial",FluxoCaixa101315141921[[#This Row],[R$ (Valores)]],K998+FluxoCaixa101315141921[[#This Row],[Valores Receitas / Despesas]])</f>
        <v>3305810.2700000014</v>
      </c>
      <c r="L999" s="5">
        <f>IF(FluxoCaixa101315141921[[#This Row],[Entrada / Saída]]="Saída",FluxoCaixa101315141921[[#This Row],[R$ (Valores)]]*-1,FluxoCaixa101315141921[[#This Row],[R$ (Valores)]])</f>
        <v>0</v>
      </c>
    </row>
    <row r="1000" spans="2:12">
      <c r="B1000" s="48"/>
      <c r="C1000" s="48"/>
      <c r="D1000" s="16"/>
      <c r="E1000" s="48"/>
      <c r="F1000" s="17"/>
      <c r="G1000" s="17"/>
      <c r="H1000" s="17"/>
      <c r="I1000" s="21"/>
      <c r="J1000" s="17"/>
      <c r="K1000" s="20">
        <f>IF(FluxoCaixa101315141921[[#This Row],[Movimento ]]="Saldo Inicial",FluxoCaixa101315141921[[#This Row],[R$ (Valores)]],K999+FluxoCaixa101315141921[[#This Row],[Valores Receitas / Despesas]])</f>
        <v>3305810.2700000014</v>
      </c>
      <c r="L1000" s="5">
        <f>IF(FluxoCaixa101315141921[[#This Row],[Entrada / Saída]]="Saída",FluxoCaixa101315141921[[#This Row],[R$ (Valores)]]*-1,FluxoCaixa101315141921[[#This Row],[R$ (Valores)]])</f>
        <v>0</v>
      </c>
    </row>
    <row r="1001" spans="2:12">
      <c r="B1001" s="48"/>
      <c r="C1001" s="48"/>
      <c r="D1001" s="16"/>
      <c r="E1001" s="48"/>
      <c r="F1001" s="17"/>
      <c r="G1001" s="17"/>
      <c r="H1001" s="17"/>
      <c r="I1001" s="21"/>
      <c r="J1001" s="17"/>
      <c r="K1001" s="20">
        <f>IF(FluxoCaixa101315141921[[#This Row],[Movimento ]]="Saldo Inicial",FluxoCaixa101315141921[[#This Row],[R$ (Valores)]],K1000+FluxoCaixa101315141921[[#This Row],[Valores Receitas / Despesas]])</f>
        <v>3305810.2700000014</v>
      </c>
      <c r="L1001" s="5">
        <f>IF(FluxoCaixa101315141921[[#This Row],[Entrada / Saída]]="Saída",FluxoCaixa101315141921[[#This Row],[R$ (Valores)]]*-1,FluxoCaixa101315141921[[#This Row],[R$ (Valores)]])</f>
        <v>0</v>
      </c>
    </row>
    <row r="1002" spans="2:12">
      <c r="B1002" s="48"/>
      <c r="C1002" s="48"/>
      <c r="D1002" s="16"/>
      <c r="E1002" s="48"/>
      <c r="F1002" s="17"/>
      <c r="G1002" s="17"/>
      <c r="H1002" s="17"/>
      <c r="I1002" s="21"/>
      <c r="J1002" s="17"/>
      <c r="K1002" s="20">
        <f>IF(FluxoCaixa101315141921[[#This Row],[Movimento ]]="Saldo Inicial",FluxoCaixa101315141921[[#This Row],[R$ (Valores)]],K1001+FluxoCaixa101315141921[[#This Row],[Valores Receitas / Despesas]])</f>
        <v>3305810.2700000014</v>
      </c>
      <c r="L1002" s="5">
        <f>IF(FluxoCaixa101315141921[[#This Row],[Entrada / Saída]]="Saída",FluxoCaixa101315141921[[#This Row],[R$ (Valores)]]*-1,FluxoCaixa101315141921[[#This Row],[R$ (Valores)]])</f>
        <v>0</v>
      </c>
    </row>
    <row r="1003" spans="2:12">
      <c r="B1003" s="48"/>
      <c r="C1003" s="48"/>
      <c r="D1003" s="16"/>
      <c r="E1003" s="48"/>
      <c r="F1003" s="17"/>
      <c r="G1003" s="17"/>
      <c r="H1003" s="17"/>
      <c r="I1003" s="21"/>
      <c r="J1003" s="17"/>
      <c r="K1003" s="20">
        <f>IF(FluxoCaixa101315141921[[#This Row],[Movimento ]]="Saldo Inicial",FluxoCaixa101315141921[[#This Row],[R$ (Valores)]],K1002+FluxoCaixa101315141921[[#This Row],[Valores Receitas / Despesas]])</f>
        <v>3305810.2700000014</v>
      </c>
      <c r="L1003" s="5">
        <f>IF(FluxoCaixa101315141921[[#This Row],[Entrada / Saída]]="Saída",FluxoCaixa101315141921[[#This Row],[R$ (Valores)]]*-1,FluxoCaixa101315141921[[#This Row],[R$ (Valores)]])</f>
        <v>0</v>
      </c>
    </row>
    <row r="1004" spans="2:12">
      <c r="B1004" s="48"/>
      <c r="C1004" s="48"/>
      <c r="D1004" s="16"/>
      <c r="E1004" s="48"/>
      <c r="F1004" s="17"/>
      <c r="G1004" s="17"/>
      <c r="H1004" s="17"/>
      <c r="I1004" s="21"/>
      <c r="J1004" s="17"/>
      <c r="K1004" s="20">
        <f>IF(FluxoCaixa101315141921[[#This Row],[Movimento ]]="Saldo Inicial",FluxoCaixa101315141921[[#This Row],[R$ (Valores)]],K1003+FluxoCaixa101315141921[[#This Row],[Valores Receitas / Despesas]])</f>
        <v>3305810.2700000014</v>
      </c>
      <c r="L1004" s="5">
        <f>IF(FluxoCaixa101315141921[[#This Row],[Entrada / Saída]]="Saída",FluxoCaixa101315141921[[#This Row],[R$ (Valores)]]*-1,FluxoCaixa101315141921[[#This Row],[R$ (Valores)]])</f>
        <v>0</v>
      </c>
    </row>
    <row r="1005" spans="2:12">
      <c r="B1005" s="48"/>
      <c r="C1005" s="48"/>
      <c r="D1005" s="16"/>
      <c r="E1005" s="48"/>
      <c r="F1005" s="17"/>
      <c r="G1005" s="17"/>
      <c r="H1005" s="17"/>
      <c r="I1005" s="21"/>
      <c r="J1005" s="17"/>
      <c r="K1005" s="20">
        <f>IF(FluxoCaixa101315141921[[#This Row],[Movimento ]]="Saldo Inicial",FluxoCaixa101315141921[[#This Row],[R$ (Valores)]],K1004+FluxoCaixa101315141921[[#This Row],[Valores Receitas / Despesas]])</f>
        <v>3305810.2700000014</v>
      </c>
      <c r="L1005" s="5">
        <f>IF(FluxoCaixa101315141921[[#This Row],[Entrada / Saída]]="Saída",FluxoCaixa101315141921[[#This Row],[R$ (Valores)]]*-1,FluxoCaixa101315141921[[#This Row],[R$ (Valores)]])</f>
        <v>0</v>
      </c>
    </row>
    <row r="1006" spans="2:12">
      <c r="B1006" s="48"/>
      <c r="C1006" s="48"/>
      <c r="D1006" s="16"/>
      <c r="E1006" s="48"/>
      <c r="F1006" s="17"/>
      <c r="G1006" s="17"/>
      <c r="H1006" s="17"/>
      <c r="I1006" s="21"/>
      <c r="J1006" s="17"/>
      <c r="K1006" s="20">
        <f>IF(FluxoCaixa101315141921[[#This Row],[Movimento ]]="Saldo Inicial",FluxoCaixa101315141921[[#This Row],[R$ (Valores)]],K1005+FluxoCaixa101315141921[[#This Row],[Valores Receitas / Despesas]])</f>
        <v>3305810.2700000014</v>
      </c>
      <c r="L1006" s="5">
        <f>IF(FluxoCaixa101315141921[[#This Row],[Entrada / Saída]]="Saída",FluxoCaixa101315141921[[#This Row],[R$ (Valores)]]*-1,FluxoCaixa101315141921[[#This Row],[R$ (Valores)]])</f>
        <v>0</v>
      </c>
    </row>
    <row r="1007" spans="2:12">
      <c r="B1007" s="48"/>
      <c r="C1007" s="48"/>
      <c r="D1007" s="16"/>
      <c r="E1007" s="48"/>
      <c r="F1007" s="17"/>
      <c r="G1007" s="17"/>
      <c r="H1007" s="17"/>
      <c r="I1007" s="21"/>
      <c r="J1007" s="17"/>
      <c r="K1007" s="20">
        <f>IF(FluxoCaixa101315141921[[#This Row],[Movimento ]]="Saldo Inicial",FluxoCaixa101315141921[[#This Row],[R$ (Valores)]],K1006+FluxoCaixa101315141921[[#This Row],[Valores Receitas / Despesas]])</f>
        <v>3305810.2700000014</v>
      </c>
      <c r="L1007" s="5">
        <f>IF(FluxoCaixa101315141921[[#This Row],[Entrada / Saída]]="Saída",FluxoCaixa101315141921[[#This Row],[R$ (Valores)]]*-1,FluxoCaixa101315141921[[#This Row],[R$ (Valores)]])</f>
        <v>0</v>
      </c>
    </row>
    <row r="1008" spans="2:12">
      <c r="B1008" s="48"/>
      <c r="C1008" s="48"/>
      <c r="D1008" s="16"/>
      <c r="E1008" s="48"/>
      <c r="F1008" s="17"/>
      <c r="G1008" s="17"/>
      <c r="H1008" s="17"/>
      <c r="I1008" s="21"/>
      <c r="J1008" s="17"/>
      <c r="K1008" s="20">
        <f>IF(FluxoCaixa101315141921[[#This Row],[Movimento ]]="Saldo Inicial",FluxoCaixa101315141921[[#This Row],[R$ (Valores)]],K1007+FluxoCaixa101315141921[[#This Row],[Valores Receitas / Despesas]])</f>
        <v>3305810.2700000014</v>
      </c>
      <c r="L1008" s="5">
        <f>IF(FluxoCaixa101315141921[[#This Row],[Entrada / Saída]]="Saída",FluxoCaixa101315141921[[#This Row],[R$ (Valores)]]*-1,FluxoCaixa101315141921[[#This Row],[R$ (Valores)]])</f>
        <v>0</v>
      </c>
    </row>
    <row r="1009" spans="2:12">
      <c r="B1009" s="48"/>
      <c r="C1009" s="48"/>
      <c r="D1009" s="16"/>
      <c r="E1009" s="48"/>
      <c r="F1009" s="17"/>
      <c r="G1009" s="17"/>
      <c r="H1009" s="17"/>
      <c r="I1009" s="21"/>
      <c r="J1009" s="17"/>
      <c r="K1009" s="20">
        <f>IF(FluxoCaixa101315141921[[#This Row],[Movimento ]]="Saldo Inicial",FluxoCaixa101315141921[[#This Row],[R$ (Valores)]],K1008+FluxoCaixa101315141921[[#This Row],[Valores Receitas / Despesas]])</f>
        <v>3305810.2700000014</v>
      </c>
      <c r="L1009" s="5">
        <f>IF(FluxoCaixa101315141921[[#This Row],[Entrada / Saída]]="Saída",FluxoCaixa101315141921[[#This Row],[R$ (Valores)]]*-1,FluxoCaixa101315141921[[#This Row],[R$ (Valores)]])</f>
        <v>0</v>
      </c>
    </row>
    <row r="1010" spans="2:12">
      <c r="B1010" s="48"/>
      <c r="C1010" s="48"/>
      <c r="D1010" s="16"/>
      <c r="E1010" s="48"/>
      <c r="F1010" s="17"/>
      <c r="G1010" s="17"/>
      <c r="H1010" s="17"/>
      <c r="I1010" s="21"/>
      <c r="J1010" s="17"/>
      <c r="K1010" s="20">
        <f>IF(FluxoCaixa101315141921[[#This Row],[Movimento ]]="Saldo Inicial",FluxoCaixa101315141921[[#This Row],[R$ (Valores)]],K1009+FluxoCaixa101315141921[[#This Row],[Valores Receitas / Despesas]])</f>
        <v>3305810.2700000014</v>
      </c>
      <c r="L1010" s="5">
        <f>IF(FluxoCaixa101315141921[[#This Row],[Entrada / Saída]]="Saída",FluxoCaixa101315141921[[#This Row],[R$ (Valores)]]*-1,FluxoCaixa101315141921[[#This Row],[R$ (Valores)]])</f>
        <v>0</v>
      </c>
    </row>
    <row r="1011" spans="2:12">
      <c r="B1011" s="48"/>
      <c r="C1011" s="48"/>
      <c r="D1011" s="16"/>
      <c r="E1011" s="48"/>
      <c r="F1011" s="17"/>
      <c r="G1011" s="17"/>
      <c r="H1011" s="17"/>
      <c r="I1011" s="21"/>
      <c r="J1011" s="17"/>
      <c r="K1011" s="20">
        <f>IF(FluxoCaixa101315141921[[#This Row],[Movimento ]]="Saldo Inicial",FluxoCaixa101315141921[[#This Row],[R$ (Valores)]],K1010+FluxoCaixa101315141921[[#This Row],[Valores Receitas / Despesas]])</f>
        <v>3305810.2700000014</v>
      </c>
      <c r="L1011" s="5">
        <f>IF(FluxoCaixa101315141921[[#This Row],[Entrada / Saída]]="Saída",FluxoCaixa101315141921[[#This Row],[R$ (Valores)]]*-1,FluxoCaixa101315141921[[#This Row],[R$ (Valores)]])</f>
        <v>0</v>
      </c>
    </row>
    <row r="1012" spans="2:12">
      <c r="B1012" s="48"/>
      <c r="C1012" s="48"/>
      <c r="D1012" s="16"/>
      <c r="E1012" s="48"/>
      <c r="F1012" s="17"/>
      <c r="G1012" s="17"/>
      <c r="H1012" s="17"/>
      <c r="I1012" s="21"/>
      <c r="J1012" s="17"/>
      <c r="K1012" s="20">
        <f>IF(FluxoCaixa101315141921[[#This Row],[Movimento ]]="Saldo Inicial",FluxoCaixa101315141921[[#This Row],[R$ (Valores)]],K1011+FluxoCaixa101315141921[[#This Row],[Valores Receitas / Despesas]])</f>
        <v>3305810.2700000014</v>
      </c>
      <c r="L1012" s="5">
        <f>IF(FluxoCaixa101315141921[[#This Row],[Entrada / Saída]]="Saída",FluxoCaixa101315141921[[#This Row],[R$ (Valores)]]*-1,FluxoCaixa101315141921[[#This Row],[R$ (Valores)]])</f>
        <v>0</v>
      </c>
    </row>
    <row r="1013" spans="2:12">
      <c r="B1013" s="48"/>
      <c r="C1013" s="48"/>
      <c r="D1013" s="16"/>
      <c r="E1013" s="48"/>
      <c r="F1013" s="17"/>
      <c r="G1013" s="17"/>
      <c r="H1013" s="17"/>
      <c r="I1013" s="21"/>
      <c r="J1013" s="17"/>
      <c r="K1013" s="20">
        <f>IF(FluxoCaixa101315141921[[#This Row],[Movimento ]]="Saldo Inicial",FluxoCaixa101315141921[[#This Row],[R$ (Valores)]],K1012+FluxoCaixa101315141921[[#This Row],[Valores Receitas / Despesas]])</f>
        <v>3305810.2700000014</v>
      </c>
      <c r="L1013" s="5">
        <f>IF(FluxoCaixa101315141921[[#This Row],[Entrada / Saída]]="Saída",FluxoCaixa101315141921[[#This Row],[R$ (Valores)]]*-1,FluxoCaixa101315141921[[#This Row],[R$ (Valores)]])</f>
        <v>0</v>
      </c>
    </row>
    <row r="1014" spans="2:12">
      <c r="B1014" s="48"/>
      <c r="C1014" s="48"/>
      <c r="D1014" s="16"/>
      <c r="E1014" s="48"/>
      <c r="F1014" s="17"/>
      <c r="G1014" s="17"/>
      <c r="H1014" s="17"/>
      <c r="I1014" s="21"/>
      <c r="J1014" s="17"/>
      <c r="K1014" s="20">
        <f>IF(FluxoCaixa101315141921[[#This Row],[Movimento ]]="Saldo Inicial",FluxoCaixa101315141921[[#This Row],[R$ (Valores)]],K1013+FluxoCaixa101315141921[[#This Row],[Valores Receitas / Despesas]])</f>
        <v>3305810.2700000014</v>
      </c>
      <c r="L1014" s="5">
        <f>IF(FluxoCaixa101315141921[[#This Row],[Entrada / Saída]]="Saída",FluxoCaixa101315141921[[#This Row],[R$ (Valores)]]*-1,FluxoCaixa101315141921[[#This Row],[R$ (Valores)]])</f>
        <v>0</v>
      </c>
    </row>
    <row r="1015" spans="2:12">
      <c r="B1015" s="48"/>
      <c r="C1015" s="48"/>
      <c r="D1015" s="16"/>
      <c r="E1015" s="48"/>
      <c r="F1015" s="17"/>
      <c r="G1015" s="17"/>
      <c r="H1015" s="17"/>
      <c r="I1015" s="21"/>
      <c r="J1015" s="17"/>
      <c r="K1015" s="20">
        <f>IF(FluxoCaixa101315141921[[#This Row],[Movimento ]]="Saldo Inicial",FluxoCaixa101315141921[[#This Row],[R$ (Valores)]],K1014+FluxoCaixa101315141921[[#This Row],[Valores Receitas / Despesas]])</f>
        <v>3305810.2700000014</v>
      </c>
      <c r="L1015" s="5">
        <f>IF(FluxoCaixa101315141921[[#This Row],[Entrada / Saída]]="Saída",FluxoCaixa101315141921[[#This Row],[R$ (Valores)]]*-1,FluxoCaixa101315141921[[#This Row],[R$ (Valores)]])</f>
        <v>0</v>
      </c>
    </row>
    <row r="1016" spans="2:12">
      <c r="B1016" s="48"/>
      <c r="C1016" s="48"/>
      <c r="D1016" s="16"/>
      <c r="E1016" s="48"/>
      <c r="F1016" s="17"/>
      <c r="G1016" s="17"/>
      <c r="H1016" s="17"/>
      <c r="I1016" s="21"/>
      <c r="J1016" s="17"/>
      <c r="K1016" s="20">
        <f>IF(FluxoCaixa101315141921[[#This Row],[Movimento ]]="Saldo Inicial",FluxoCaixa101315141921[[#This Row],[R$ (Valores)]],K1015+FluxoCaixa101315141921[[#This Row],[Valores Receitas / Despesas]])</f>
        <v>3305810.2700000014</v>
      </c>
      <c r="L1016" s="5">
        <f>IF(FluxoCaixa101315141921[[#This Row],[Entrada / Saída]]="Saída",FluxoCaixa101315141921[[#This Row],[R$ (Valores)]]*-1,FluxoCaixa101315141921[[#This Row],[R$ (Valores)]])</f>
        <v>0</v>
      </c>
    </row>
    <row r="1017" spans="2:12">
      <c r="B1017" s="48"/>
      <c r="C1017" s="48"/>
      <c r="D1017" s="16"/>
      <c r="E1017" s="48"/>
      <c r="F1017" s="17"/>
      <c r="G1017" s="17"/>
      <c r="H1017" s="17"/>
      <c r="I1017" s="21"/>
      <c r="J1017" s="17"/>
      <c r="K1017" s="20">
        <f>IF(FluxoCaixa101315141921[[#This Row],[Movimento ]]="Saldo Inicial",FluxoCaixa101315141921[[#This Row],[R$ (Valores)]],K1016+FluxoCaixa101315141921[[#This Row],[Valores Receitas / Despesas]])</f>
        <v>3305810.2700000014</v>
      </c>
      <c r="L1017" s="5">
        <f>IF(FluxoCaixa101315141921[[#This Row],[Entrada / Saída]]="Saída",FluxoCaixa101315141921[[#This Row],[R$ (Valores)]]*-1,FluxoCaixa101315141921[[#This Row],[R$ (Valores)]])</f>
        <v>0</v>
      </c>
    </row>
    <row r="1018" spans="2:12">
      <c r="B1018" s="48"/>
      <c r="C1018" s="48"/>
      <c r="D1018" s="16"/>
      <c r="E1018" s="48"/>
      <c r="F1018" s="17"/>
      <c r="G1018" s="17"/>
      <c r="H1018" s="17"/>
      <c r="I1018" s="21"/>
      <c r="J1018" s="17"/>
      <c r="K1018" s="20">
        <f>IF(FluxoCaixa101315141921[[#This Row],[Movimento ]]="Saldo Inicial",FluxoCaixa101315141921[[#This Row],[R$ (Valores)]],K1017+FluxoCaixa101315141921[[#This Row],[Valores Receitas / Despesas]])</f>
        <v>3305810.2700000014</v>
      </c>
      <c r="L1018" s="5">
        <f>IF(FluxoCaixa101315141921[[#This Row],[Entrada / Saída]]="Saída",FluxoCaixa101315141921[[#This Row],[R$ (Valores)]]*-1,FluxoCaixa101315141921[[#This Row],[R$ (Valores)]])</f>
        <v>0</v>
      </c>
    </row>
    <row r="1019" spans="2:12">
      <c r="B1019" s="48"/>
      <c r="C1019" s="48"/>
      <c r="D1019" s="16"/>
      <c r="E1019" s="48"/>
      <c r="F1019" s="17"/>
      <c r="G1019" s="17"/>
      <c r="H1019" s="17"/>
      <c r="I1019" s="21"/>
      <c r="J1019" s="17"/>
      <c r="K1019" s="20">
        <f>IF(FluxoCaixa101315141921[[#This Row],[Movimento ]]="Saldo Inicial",FluxoCaixa101315141921[[#This Row],[R$ (Valores)]],K1018+FluxoCaixa101315141921[[#This Row],[Valores Receitas / Despesas]])</f>
        <v>3305810.2700000014</v>
      </c>
      <c r="L1019" s="5">
        <f>IF(FluxoCaixa101315141921[[#This Row],[Entrada / Saída]]="Saída",FluxoCaixa101315141921[[#This Row],[R$ (Valores)]]*-1,FluxoCaixa101315141921[[#This Row],[R$ (Valores)]])</f>
        <v>0</v>
      </c>
    </row>
    <row r="1020" spans="2:12">
      <c r="B1020" s="48"/>
      <c r="C1020" s="48"/>
      <c r="D1020" s="16"/>
      <c r="E1020" s="48"/>
      <c r="F1020" s="17"/>
      <c r="G1020" s="17"/>
      <c r="H1020" s="17"/>
      <c r="I1020" s="21"/>
      <c r="J1020" s="17"/>
      <c r="K1020" s="20">
        <f>IF(FluxoCaixa101315141921[[#This Row],[Movimento ]]="Saldo Inicial",FluxoCaixa101315141921[[#This Row],[R$ (Valores)]],K1019+FluxoCaixa101315141921[[#This Row],[Valores Receitas / Despesas]])</f>
        <v>3305810.2700000014</v>
      </c>
      <c r="L1020" s="5">
        <f>IF(FluxoCaixa101315141921[[#This Row],[Entrada / Saída]]="Saída",FluxoCaixa101315141921[[#This Row],[R$ (Valores)]]*-1,FluxoCaixa101315141921[[#This Row],[R$ (Valores)]])</f>
        <v>0</v>
      </c>
    </row>
    <row r="1021" spans="2:12">
      <c r="B1021" s="48"/>
      <c r="C1021" s="48"/>
      <c r="D1021" s="16"/>
      <c r="E1021" s="48"/>
      <c r="F1021" s="17"/>
      <c r="G1021" s="17"/>
      <c r="H1021" s="17"/>
      <c r="I1021" s="21"/>
      <c r="J1021" s="17"/>
      <c r="K1021" s="20">
        <f>IF(FluxoCaixa101315141921[[#This Row],[Movimento ]]="Saldo Inicial",FluxoCaixa101315141921[[#This Row],[R$ (Valores)]],K1020+FluxoCaixa101315141921[[#This Row],[Valores Receitas / Despesas]])</f>
        <v>3305810.2700000014</v>
      </c>
      <c r="L1021" s="5">
        <f>IF(FluxoCaixa101315141921[[#This Row],[Entrada / Saída]]="Saída",FluxoCaixa101315141921[[#This Row],[R$ (Valores)]]*-1,FluxoCaixa101315141921[[#This Row],[R$ (Valores)]])</f>
        <v>0</v>
      </c>
    </row>
    <row r="1022" spans="2:12">
      <c r="B1022" s="48"/>
      <c r="C1022" s="48"/>
      <c r="D1022" s="16"/>
      <c r="E1022" s="48"/>
      <c r="F1022" s="17"/>
      <c r="G1022" s="17"/>
      <c r="H1022" s="17"/>
      <c r="I1022" s="21"/>
      <c r="J1022" s="17"/>
      <c r="K1022" s="20">
        <f>IF(FluxoCaixa101315141921[[#This Row],[Movimento ]]="Saldo Inicial",FluxoCaixa101315141921[[#This Row],[R$ (Valores)]],K1021+FluxoCaixa101315141921[[#This Row],[Valores Receitas / Despesas]])</f>
        <v>3305810.2700000014</v>
      </c>
      <c r="L1022" s="5">
        <f>IF(FluxoCaixa101315141921[[#This Row],[Entrada / Saída]]="Saída",FluxoCaixa101315141921[[#This Row],[R$ (Valores)]]*-1,FluxoCaixa101315141921[[#This Row],[R$ (Valores)]])</f>
        <v>0</v>
      </c>
    </row>
    <row r="1023" spans="2:12">
      <c r="B1023" s="48"/>
      <c r="C1023" s="48"/>
      <c r="D1023" s="16"/>
      <c r="E1023" s="48"/>
      <c r="F1023" s="17"/>
      <c r="G1023" s="17"/>
      <c r="H1023" s="17"/>
      <c r="I1023" s="21"/>
      <c r="J1023" s="17"/>
      <c r="K1023" s="47">
        <f>IF(FluxoCaixa101315141921[[#This Row],[Movimento ]]="Saldo Inicial",FluxoCaixa101315141921[[#This Row],[R$ (Valores)]],K1022+FluxoCaixa101315141921[[#This Row],[Valores Receitas / Despesas]])</f>
        <v>3305810.2700000014</v>
      </c>
      <c r="L1023" s="53">
        <f>IF(FluxoCaixa101315141921[[#This Row],[Entrada / Saída]]="Saída",FluxoCaixa101315141921[[#This Row],[R$ (Valores)]]*-1,FluxoCaixa101315141921[[#This Row],[R$ (Valores)]])</f>
        <v>0</v>
      </c>
    </row>
    <row r="1024" spans="2:12">
      <c r="B1024" s="48"/>
      <c r="C1024" s="48"/>
      <c r="D1024" s="16"/>
      <c r="E1024" s="48"/>
      <c r="F1024" s="17"/>
      <c r="G1024" s="17"/>
      <c r="H1024" s="17"/>
      <c r="I1024" s="21"/>
      <c r="J1024" s="17"/>
      <c r="K1024" s="20">
        <f>IF(FluxoCaixa101315141921[[#This Row],[Movimento ]]="Saldo Inicial",FluxoCaixa101315141921[[#This Row],[R$ (Valores)]],K1023+FluxoCaixa101315141921[[#This Row],[Valores Receitas / Despesas]])</f>
        <v>3305810.2700000014</v>
      </c>
      <c r="L1024" s="5">
        <f>IF(FluxoCaixa101315141921[[#This Row],[Entrada / Saída]]="Saída",FluxoCaixa101315141921[[#This Row],[R$ (Valores)]]*-1,FluxoCaixa101315141921[[#This Row],[R$ (Valores)]])</f>
        <v>0</v>
      </c>
    </row>
    <row r="1025" spans="2:12">
      <c r="B1025" s="48"/>
      <c r="C1025" s="48"/>
      <c r="D1025" s="16"/>
      <c r="E1025" s="48"/>
      <c r="F1025" s="17"/>
      <c r="G1025" s="17"/>
      <c r="H1025" s="17"/>
      <c r="I1025" s="21"/>
      <c r="J1025" s="17"/>
      <c r="K1025" s="20">
        <f>IF(FluxoCaixa101315141921[[#This Row],[Movimento ]]="Saldo Inicial",FluxoCaixa101315141921[[#This Row],[R$ (Valores)]],K1024+FluxoCaixa101315141921[[#This Row],[Valores Receitas / Despesas]])</f>
        <v>3305810.2700000014</v>
      </c>
      <c r="L1025" s="5">
        <f>IF(FluxoCaixa101315141921[[#This Row],[Entrada / Saída]]="Saída",FluxoCaixa101315141921[[#This Row],[R$ (Valores)]]*-1,FluxoCaixa101315141921[[#This Row],[R$ (Valores)]])</f>
        <v>0</v>
      </c>
    </row>
    <row r="1026" spans="2:12">
      <c r="B1026" s="48"/>
      <c r="C1026" s="48"/>
      <c r="D1026" s="16"/>
      <c r="E1026" s="48"/>
      <c r="F1026" s="17"/>
      <c r="G1026" s="17"/>
      <c r="H1026" s="17"/>
      <c r="I1026" s="21"/>
      <c r="J1026" s="17"/>
      <c r="K1026" s="20">
        <f>IF(FluxoCaixa101315141921[[#This Row],[Movimento ]]="Saldo Inicial",FluxoCaixa101315141921[[#This Row],[R$ (Valores)]],K1025+FluxoCaixa101315141921[[#This Row],[Valores Receitas / Despesas]])</f>
        <v>3305810.2700000014</v>
      </c>
      <c r="L1026" s="5">
        <f>IF(FluxoCaixa101315141921[[#This Row],[Entrada / Saída]]="Saída",FluxoCaixa101315141921[[#This Row],[R$ (Valores)]]*-1,FluxoCaixa101315141921[[#This Row],[R$ (Valores)]])</f>
        <v>0</v>
      </c>
    </row>
    <row r="1027" spans="2:12">
      <c r="B1027" s="48"/>
      <c r="C1027" s="48"/>
      <c r="D1027" s="16"/>
      <c r="E1027" s="48"/>
      <c r="F1027" s="17"/>
      <c r="G1027" s="17"/>
      <c r="H1027" s="17"/>
      <c r="I1027" s="21"/>
      <c r="J1027" s="17"/>
      <c r="K1027" s="20">
        <f>IF(FluxoCaixa101315141921[[#This Row],[Movimento ]]="Saldo Inicial",FluxoCaixa101315141921[[#This Row],[R$ (Valores)]],K1026+FluxoCaixa101315141921[[#This Row],[Valores Receitas / Despesas]])</f>
        <v>3305810.2700000014</v>
      </c>
      <c r="L1027" s="5">
        <f>IF(FluxoCaixa101315141921[[#This Row],[Entrada / Saída]]="Saída",FluxoCaixa101315141921[[#This Row],[R$ (Valores)]]*-1,FluxoCaixa101315141921[[#This Row],[R$ (Valores)]])</f>
        <v>0</v>
      </c>
    </row>
    <row r="1028" spans="2:12">
      <c r="B1028" s="48"/>
      <c r="C1028" s="48"/>
      <c r="D1028" s="16"/>
      <c r="E1028" s="48"/>
      <c r="F1028" s="17"/>
      <c r="G1028" s="17"/>
      <c r="H1028" s="17"/>
      <c r="I1028" s="21"/>
      <c r="J1028" s="17"/>
      <c r="K1028" s="20">
        <f>IF(FluxoCaixa101315141921[[#This Row],[Movimento ]]="Saldo Inicial",FluxoCaixa101315141921[[#This Row],[R$ (Valores)]],K1027+FluxoCaixa101315141921[[#This Row],[Valores Receitas / Despesas]])</f>
        <v>3305810.2700000014</v>
      </c>
      <c r="L1028" s="5">
        <f>IF(FluxoCaixa101315141921[[#This Row],[Entrada / Saída]]="Saída",FluxoCaixa101315141921[[#This Row],[R$ (Valores)]]*-1,FluxoCaixa101315141921[[#This Row],[R$ (Valores)]])</f>
        <v>0</v>
      </c>
    </row>
    <row r="1029" spans="2:12">
      <c r="B1029" s="48"/>
      <c r="C1029" s="48"/>
      <c r="D1029" s="16"/>
      <c r="E1029" s="48"/>
      <c r="F1029" s="17"/>
      <c r="G1029" s="17"/>
      <c r="H1029" s="17"/>
      <c r="I1029" s="21"/>
      <c r="J1029" s="17"/>
      <c r="K1029" s="20">
        <f>IF(FluxoCaixa101315141921[[#This Row],[Movimento ]]="Saldo Inicial",FluxoCaixa101315141921[[#This Row],[R$ (Valores)]],K1028+FluxoCaixa101315141921[[#This Row],[Valores Receitas / Despesas]])</f>
        <v>3305810.2700000014</v>
      </c>
      <c r="L1029" s="5">
        <f>IF(FluxoCaixa101315141921[[#This Row],[Entrada / Saída]]="Saída",FluxoCaixa101315141921[[#This Row],[R$ (Valores)]]*-1,FluxoCaixa101315141921[[#This Row],[R$ (Valores)]])</f>
        <v>0</v>
      </c>
    </row>
    <row r="1030" spans="2:12">
      <c r="B1030" s="48"/>
      <c r="C1030" s="48"/>
      <c r="D1030" s="16"/>
      <c r="E1030" s="48"/>
      <c r="F1030" s="17"/>
      <c r="G1030" s="17"/>
      <c r="H1030" s="17"/>
      <c r="I1030" s="21"/>
      <c r="J1030" s="17"/>
      <c r="K1030" s="20">
        <f>IF(FluxoCaixa101315141921[[#This Row],[Movimento ]]="Saldo Inicial",FluxoCaixa101315141921[[#This Row],[R$ (Valores)]],K1029+FluxoCaixa101315141921[[#This Row],[Valores Receitas / Despesas]])</f>
        <v>3305810.2700000014</v>
      </c>
      <c r="L1030" s="5">
        <f>IF(FluxoCaixa101315141921[[#This Row],[Entrada / Saída]]="Saída",FluxoCaixa101315141921[[#This Row],[R$ (Valores)]]*-1,FluxoCaixa101315141921[[#This Row],[R$ (Valores)]])</f>
        <v>0</v>
      </c>
    </row>
    <row r="1031" spans="2:12">
      <c r="B1031" s="48"/>
      <c r="C1031" s="48"/>
      <c r="D1031" s="16"/>
      <c r="E1031" s="48"/>
      <c r="F1031" s="17"/>
      <c r="G1031" s="17"/>
      <c r="H1031" s="17"/>
      <c r="I1031" s="21"/>
      <c r="J1031" s="17"/>
      <c r="K1031" s="20">
        <f>IF(FluxoCaixa101315141921[[#This Row],[Movimento ]]="Saldo Inicial",FluxoCaixa101315141921[[#This Row],[R$ (Valores)]],K1030+FluxoCaixa101315141921[[#This Row],[Valores Receitas / Despesas]])</f>
        <v>3305810.2700000014</v>
      </c>
      <c r="L1031" s="5">
        <f>IF(FluxoCaixa101315141921[[#This Row],[Entrada / Saída]]="Saída",FluxoCaixa101315141921[[#This Row],[R$ (Valores)]]*-1,FluxoCaixa101315141921[[#This Row],[R$ (Valores)]])</f>
        <v>0</v>
      </c>
    </row>
    <row r="1032" spans="2:12">
      <c r="B1032" s="48"/>
      <c r="C1032" s="48"/>
      <c r="D1032" s="16"/>
      <c r="E1032" s="48"/>
      <c r="F1032" s="17"/>
      <c r="G1032" s="17"/>
      <c r="H1032" s="17"/>
      <c r="I1032" s="21"/>
      <c r="J1032" s="17"/>
      <c r="K1032" s="20">
        <f>IF(FluxoCaixa101315141921[[#This Row],[Movimento ]]="Saldo Inicial",FluxoCaixa101315141921[[#This Row],[R$ (Valores)]],K1031+FluxoCaixa101315141921[[#This Row],[Valores Receitas / Despesas]])</f>
        <v>3305810.2700000014</v>
      </c>
      <c r="L1032" s="5">
        <f>IF(FluxoCaixa101315141921[[#This Row],[Entrada / Saída]]="Saída",FluxoCaixa101315141921[[#This Row],[R$ (Valores)]]*-1,FluxoCaixa101315141921[[#This Row],[R$ (Valores)]])</f>
        <v>0</v>
      </c>
    </row>
    <row r="1033" spans="2:12">
      <c r="B1033" s="48"/>
      <c r="C1033" s="48"/>
      <c r="D1033" s="16"/>
      <c r="E1033" s="48"/>
      <c r="F1033" s="17"/>
      <c r="G1033" s="17"/>
      <c r="H1033" s="17"/>
      <c r="I1033" s="21"/>
      <c r="J1033" s="17"/>
      <c r="K1033" s="20">
        <f>IF(FluxoCaixa101315141921[[#This Row],[Movimento ]]="Saldo Inicial",FluxoCaixa101315141921[[#This Row],[R$ (Valores)]],K1032+FluxoCaixa101315141921[[#This Row],[Valores Receitas / Despesas]])</f>
        <v>3305810.2700000014</v>
      </c>
      <c r="L1033" s="5">
        <f>IF(FluxoCaixa101315141921[[#This Row],[Entrada / Saída]]="Saída",FluxoCaixa101315141921[[#This Row],[R$ (Valores)]]*-1,FluxoCaixa101315141921[[#This Row],[R$ (Valores)]])</f>
        <v>0</v>
      </c>
    </row>
    <row r="1034" spans="2:12">
      <c r="B1034" s="48"/>
      <c r="C1034" s="48"/>
      <c r="D1034" s="16"/>
      <c r="E1034" s="48"/>
      <c r="F1034" s="17"/>
      <c r="G1034" s="17"/>
      <c r="H1034" s="17"/>
      <c r="I1034" s="21"/>
      <c r="J1034" s="17"/>
      <c r="K1034" s="20">
        <f>IF(FluxoCaixa101315141921[[#This Row],[Movimento ]]="Saldo Inicial",FluxoCaixa101315141921[[#This Row],[R$ (Valores)]],K1033+FluxoCaixa101315141921[[#This Row],[Valores Receitas / Despesas]])</f>
        <v>3305810.2700000014</v>
      </c>
      <c r="L1034" s="5">
        <f>IF(FluxoCaixa101315141921[[#This Row],[Entrada / Saída]]="Saída",FluxoCaixa101315141921[[#This Row],[R$ (Valores)]]*-1,FluxoCaixa101315141921[[#This Row],[R$ (Valores)]])</f>
        <v>0</v>
      </c>
    </row>
    <row r="1035" spans="2:12">
      <c r="B1035" s="48"/>
      <c r="C1035" s="48"/>
      <c r="D1035" s="16"/>
      <c r="E1035" s="48"/>
      <c r="F1035" s="17"/>
      <c r="G1035" s="17"/>
      <c r="H1035" s="17"/>
      <c r="I1035" s="21"/>
      <c r="J1035" s="17"/>
      <c r="K1035" s="20">
        <f>IF(FluxoCaixa101315141921[[#This Row],[Movimento ]]="Saldo Inicial",FluxoCaixa101315141921[[#This Row],[R$ (Valores)]],K1034+FluxoCaixa101315141921[[#This Row],[Valores Receitas / Despesas]])</f>
        <v>3305810.2700000014</v>
      </c>
      <c r="L1035" s="5">
        <f>IF(FluxoCaixa101315141921[[#This Row],[Entrada / Saída]]="Saída",FluxoCaixa101315141921[[#This Row],[R$ (Valores)]]*-1,FluxoCaixa101315141921[[#This Row],[R$ (Valores)]])</f>
        <v>0</v>
      </c>
    </row>
    <row r="1036" spans="2:12">
      <c r="B1036" s="48"/>
      <c r="C1036" s="48"/>
      <c r="D1036" s="16"/>
      <c r="E1036" s="48"/>
      <c r="F1036" s="17"/>
      <c r="G1036" s="17"/>
      <c r="H1036" s="17"/>
      <c r="I1036" s="21"/>
      <c r="J1036" s="17"/>
      <c r="K1036" s="20">
        <f>IF(FluxoCaixa101315141921[[#This Row],[Movimento ]]="Saldo Inicial",FluxoCaixa101315141921[[#This Row],[R$ (Valores)]],K1035+FluxoCaixa101315141921[[#This Row],[Valores Receitas / Despesas]])</f>
        <v>3305810.2700000014</v>
      </c>
      <c r="L1036" s="5">
        <f>IF(FluxoCaixa101315141921[[#This Row],[Entrada / Saída]]="Saída",FluxoCaixa101315141921[[#This Row],[R$ (Valores)]]*-1,FluxoCaixa101315141921[[#This Row],[R$ (Valores)]])</f>
        <v>0</v>
      </c>
    </row>
    <row r="1037" spans="2:12">
      <c r="B1037" s="48"/>
      <c r="C1037" s="48"/>
      <c r="D1037" s="16"/>
      <c r="E1037" s="48"/>
      <c r="F1037" s="17"/>
      <c r="G1037" s="17"/>
      <c r="H1037" s="17"/>
      <c r="I1037" s="21"/>
      <c r="J1037" s="17"/>
      <c r="K1037" s="20">
        <f>IF(FluxoCaixa101315141921[[#This Row],[Movimento ]]="Saldo Inicial",FluxoCaixa101315141921[[#This Row],[R$ (Valores)]],K1036+FluxoCaixa101315141921[[#This Row],[Valores Receitas / Despesas]])</f>
        <v>3305810.2700000014</v>
      </c>
      <c r="L1037" s="5">
        <f>IF(FluxoCaixa101315141921[[#This Row],[Entrada / Saída]]="Saída",FluxoCaixa101315141921[[#This Row],[R$ (Valores)]]*-1,FluxoCaixa101315141921[[#This Row],[R$ (Valores)]])</f>
        <v>0</v>
      </c>
    </row>
    <row r="1038" spans="2:12">
      <c r="B1038" s="48"/>
      <c r="C1038" s="48"/>
      <c r="D1038" s="16"/>
      <c r="E1038" s="48"/>
      <c r="F1038" s="17"/>
      <c r="G1038" s="17"/>
      <c r="H1038" s="17"/>
      <c r="I1038" s="21"/>
      <c r="J1038" s="17"/>
      <c r="K1038" s="20">
        <f>IF(FluxoCaixa101315141921[[#This Row],[Movimento ]]="Saldo Inicial",FluxoCaixa101315141921[[#This Row],[R$ (Valores)]],K1037+FluxoCaixa101315141921[[#This Row],[Valores Receitas / Despesas]])</f>
        <v>3305810.2700000014</v>
      </c>
      <c r="L1038" s="5">
        <f>IF(FluxoCaixa101315141921[[#This Row],[Entrada / Saída]]="Saída",FluxoCaixa101315141921[[#This Row],[R$ (Valores)]]*-1,FluxoCaixa101315141921[[#This Row],[R$ (Valores)]])</f>
        <v>0</v>
      </c>
    </row>
    <row r="1039" spans="2:12">
      <c r="B1039" s="48"/>
      <c r="C1039" s="48"/>
      <c r="D1039" s="16"/>
      <c r="E1039" s="48"/>
      <c r="F1039" s="17"/>
      <c r="G1039" s="17"/>
      <c r="H1039" s="17"/>
      <c r="I1039" s="21"/>
      <c r="J1039" s="17"/>
      <c r="K1039" s="20">
        <f>IF(FluxoCaixa101315141921[[#This Row],[Movimento ]]="Saldo Inicial",FluxoCaixa101315141921[[#This Row],[R$ (Valores)]],K1038+FluxoCaixa101315141921[[#This Row],[Valores Receitas / Despesas]])</f>
        <v>3305810.2700000014</v>
      </c>
      <c r="L1039" s="5">
        <f>IF(FluxoCaixa101315141921[[#This Row],[Entrada / Saída]]="Saída",FluxoCaixa101315141921[[#This Row],[R$ (Valores)]]*-1,FluxoCaixa101315141921[[#This Row],[R$ (Valores)]])</f>
        <v>0</v>
      </c>
    </row>
    <row r="1040" spans="2:12">
      <c r="B1040" s="48"/>
      <c r="C1040" s="48"/>
      <c r="D1040" s="16"/>
      <c r="E1040" s="48"/>
      <c r="F1040" s="17"/>
      <c r="G1040" s="17"/>
      <c r="H1040" s="17"/>
      <c r="I1040" s="21"/>
      <c r="J1040" s="17"/>
      <c r="K1040" s="20">
        <f>IF(FluxoCaixa101315141921[[#This Row],[Movimento ]]="Saldo Inicial",FluxoCaixa101315141921[[#This Row],[R$ (Valores)]],K1039+FluxoCaixa101315141921[[#This Row],[Valores Receitas / Despesas]])</f>
        <v>3305810.2700000014</v>
      </c>
      <c r="L1040" s="5">
        <f>IF(FluxoCaixa101315141921[[#This Row],[Entrada / Saída]]="Saída",FluxoCaixa101315141921[[#This Row],[R$ (Valores)]]*-1,FluxoCaixa101315141921[[#This Row],[R$ (Valores)]])</f>
        <v>0</v>
      </c>
    </row>
    <row r="1041" spans="2:12">
      <c r="B1041" s="48"/>
      <c r="C1041" s="48"/>
      <c r="D1041" s="16"/>
      <c r="E1041" s="48"/>
      <c r="F1041" s="17"/>
      <c r="G1041" s="17"/>
      <c r="H1041" s="17"/>
      <c r="I1041" s="21"/>
      <c r="J1041" s="17"/>
      <c r="K1041" s="20">
        <f>IF(FluxoCaixa101315141921[[#This Row],[Movimento ]]="Saldo Inicial",FluxoCaixa101315141921[[#This Row],[R$ (Valores)]],K1040+FluxoCaixa101315141921[[#This Row],[Valores Receitas / Despesas]])</f>
        <v>3305810.2700000014</v>
      </c>
      <c r="L1041" s="5">
        <f>IF(FluxoCaixa101315141921[[#This Row],[Entrada / Saída]]="Saída",FluxoCaixa101315141921[[#This Row],[R$ (Valores)]]*-1,FluxoCaixa101315141921[[#This Row],[R$ (Valores)]])</f>
        <v>0</v>
      </c>
    </row>
    <row r="1042" spans="2:12">
      <c r="B1042" s="48"/>
      <c r="C1042" s="48"/>
      <c r="D1042" s="16"/>
      <c r="E1042" s="48"/>
      <c r="F1042" s="17"/>
      <c r="G1042" s="17"/>
      <c r="H1042" s="17"/>
      <c r="I1042" s="21"/>
      <c r="J1042" s="17"/>
      <c r="K1042" s="20">
        <f>IF(FluxoCaixa101315141921[[#This Row],[Movimento ]]="Saldo Inicial",FluxoCaixa101315141921[[#This Row],[R$ (Valores)]],K1041+FluxoCaixa101315141921[[#This Row],[Valores Receitas / Despesas]])</f>
        <v>3305810.2700000014</v>
      </c>
      <c r="L1042" s="5">
        <f>IF(FluxoCaixa101315141921[[#This Row],[Entrada / Saída]]="Saída",FluxoCaixa101315141921[[#This Row],[R$ (Valores)]]*-1,FluxoCaixa101315141921[[#This Row],[R$ (Valores)]])</f>
        <v>0</v>
      </c>
    </row>
    <row r="1043" spans="2:12">
      <c r="B1043" s="48"/>
      <c r="C1043" s="48"/>
      <c r="D1043" s="16"/>
      <c r="E1043" s="48"/>
      <c r="F1043" s="17"/>
      <c r="G1043" s="17"/>
      <c r="H1043" s="17"/>
      <c r="I1043" s="21"/>
      <c r="J1043" s="17"/>
      <c r="K1043" s="20">
        <f>IF(FluxoCaixa101315141921[[#This Row],[Movimento ]]="Saldo Inicial",FluxoCaixa101315141921[[#This Row],[R$ (Valores)]],K1042+FluxoCaixa101315141921[[#This Row],[Valores Receitas / Despesas]])</f>
        <v>3305810.2700000014</v>
      </c>
      <c r="L1043" s="5">
        <f>IF(FluxoCaixa101315141921[[#This Row],[Entrada / Saída]]="Saída",FluxoCaixa101315141921[[#This Row],[R$ (Valores)]]*-1,FluxoCaixa101315141921[[#This Row],[R$ (Valores)]])</f>
        <v>0</v>
      </c>
    </row>
    <row r="1044" spans="2:12">
      <c r="B1044" s="48"/>
      <c r="C1044" s="48"/>
      <c r="D1044" s="16"/>
      <c r="E1044" s="48"/>
      <c r="F1044" s="17"/>
      <c r="G1044" s="17"/>
      <c r="H1044" s="17"/>
      <c r="I1044" s="21"/>
      <c r="J1044" s="17"/>
      <c r="K1044" s="20">
        <f>IF(FluxoCaixa101315141921[[#This Row],[Movimento ]]="Saldo Inicial",FluxoCaixa101315141921[[#This Row],[R$ (Valores)]],K1043+FluxoCaixa101315141921[[#This Row],[Valores Receitas / Despesas]])</f>
        <v>3305810.2700000014</v>
      </c>
      <c r="L1044" s="5">
        <f>IF(FluxoCaixa101315141921[[#This Row],[Entrada / Saída]]="Saída",FluxoCaixa101315141921[[#This Row],[R$ (Valores)]]*-1,FluxoCaixa101315141921[[#This Row],[R$ (Valores)]])</f>
        <v>0</v>
      </c>
    </row>
    <row r="1045" spans="2:12">
      <c r="B1045" s="48"/>
      <c r="C1045" s="48"/>
      <c r="D1045" s="16"/>
      <c r="E1045" s="48"/>
      <c r="F1045" s="17"/>
      <c r="G1045" s="17"/>
      <c r="H1045" s="17"/>
      <c r="I1045" s="21"/>
      <c r="J1045" s="17"/>
      <c r="K1045" s="20">
        <f>IF(FluxoCaixa101315141921[[#This Row],[Movimento ]]="Saldo Inicial",FluxoCaixa101315141921[[#This Row],[R$ (Valores)]],K1044+FluxoCaixa101315141921[[#This Row],[Valores Receitas / Despesas]])</f>
        <v>3305810.2700000014</v>
      </c>
      <c r="L1045" s="5">
        <f>IF(FluxoCaixa101315141921[[#This Row],[Entrada / Saída]]="Saída",FluxoCaixa101315141921[[#This Row],[R$ (Valores)]]*-1,FluxoCaixa101315141921[[#This Row],[R$ (Valores)]])</f>
        <v>0</v>
      </c>
    </row>
    <row r="1046" spans="2:12">
      <c r="B1046" s="48"/>
      <c r="C1046" s="48"/>
      <c r="D1046" s="16"/>
      <c r="E1046" s="48"/>
      <c r="F1046" s="17"/>
      <c r="G1046" s="17"/>
      <c r="H1046" s="17"/>
      <c r="I1046" s="21"/>
      <c r="J1046" s="17"/>
      <c r="K1046" s="20">
        <f>IF(FluxoCaixa101315141921[[#This Row],[Movimento ]]="Saldo Inicial",FluxoCaixa101315141921[[#This Row],[R$ (Valores)]],K1045+FluxoCaixa101315141921[[#This Row],[Valores Receitas / Despesas]])</f>
        <v>3305810.2700000014</v>
      </c>
      <c r="L1046" s="5">
        <f>IF(FluxoCaixa101315141921[[#This Row],[Entrada / Saída]]="Saída",FluxoCaixa101315141921[[#This Row],[R$ (Valores)]]*-1,FluxoCaixa101315141921[[#This Row],[R$ (Valores)]])</f>
        <v>0</v>
      </c>
    </row>
    <row r="1047" spans="2:12">
      <c r="B1047" s="48"/>
      <c r="C1047" s="48"/>
      <c r="D1047" s="16"/>
      <c r="E1047" s="48"/>
      <c r="F1047" s="17"/>
      <c r="G1047" s="17"/>
      <c r="H1047" s="17"/>
      <c r="I1047" s="21"/>
      <c r="J1047" s="17"/>
      <c r="K1047" s="20">
        <f>IF(FluxoCaixa101315141921[[#This Row],[Movimento ]]="Saldo Inicial",FluxoCaixa101315141921[[#This Row],[R$ (Valores)]],K1046+FluxoCaixa101315141921[[#This Row],[Valores Receitas / Despesas]])</f>
        <v>3305810.2700000014</v>
      </c>
      <c r="L1047" s="5">
        <f>IF(FluxoCaixa101315141921[[#This Row],[Entrada / Saída]]="Saída",FluxoCaixa101315141921[[#This Row],[R$ (Valores)]]*-1,FluxoCaixa101315141921[[#This Row],[R$ (Valores)]])</f>
        <v>0</v>
      </c>
    </row>
    <row r="1048" spans="2:12">
      <c r="B1048" s="48"/>
      <c r="C1048" s="48"/>
      <c r="D1048" s="16"/>
      <c r="E1048" s="48"/>
      <c r="F1048" s="17"/>
      <c r="G1048" s="17"/>
      <c r="H1048" s="17"/>
      <c r="I1048" s="21"/>
      <c r="J1048" s="17"/>
      <c r="K1048" s="20">
        <f>IF(FluxoCaixa101315141921[[#This Row],[Movimento ]]="Saldo Inicial",FluxoCaixa101315141921[[#This Row],[R$ (Valores)]],K1047+FluxoCaixa101315141921[[#This Row],[Valores Receitas / Despesas]])</f>
        <v>3305810.2700000014</v>
      </c>
      <c r="L1048" s="5">
        <f>IF(FluxoCaixa101315141921[[#This Row],[Entrada / Saída]]="Saída",FluxoCaixa101315141921[[#This Row],[R$ (Valores)]]*-1,FluxoCaixa101315141921[[#This Row],[R$ (Valores)]])</f>
        <v>0</v>
      </c>
    </row>
    <row r="1049" spans="2:12">
      <c r="B1049" s="48"/>
      <c r="C1049" s="48"/>
      <c r="D1049" s="16"/>
      <c r="E1049" s="48"/>
      <c r="F1049" s="17"/>
      <c r="G1049" s="17"/>
      <c r="H1049" s="17"/>
      <c r="I1049" s="21"/>
      <c r="J1049" s="17"/>
      <c r="K1049" s="20">
        <f>IF(FluxoCaixa101315141921[[#This Row],[Movimento ]]="Saldo Inicial",FluxoCaixa101315141921[[#This Row],[R$ (Valores)]],K1048+FluxoCaixa101315141921[[#This Row],[Valores Receitas / Despesas]])</f>
        <v>3305810.2700000014</v>
      </c>
      <c r="L1049" s="5">
        <f>IF(FluxoCaixa101315141921[[#This Row],[Entrada / Saída]]="Saída",FluxoCaixa101315141921[[#This Row],[R$ (Valores)]]*-1,FluxoCaixa101315141921[[#This Row],[R$ (Valores)]])</f>
        <v>0</v>
      </c>
    </row>
    <row r="1050" spans="2:12">
      <c r="B1050" s="48"/>
      <c r="C1050" s="48"/>
      <c r="D1050" s="16"/>
      <c r="E1050" s="48"/>
      <c r="F1050" s="17"/>
      <c r="G1050" s="17"/>
      <c r="H1050" s="17"/>
      <c r="I1050" s="21"/>
      <c r="J1050" s="17"/>
      <c r="K1050" s="20">
        <f>IF(FluxoCaixa101315141921[[#This Row],[Movimento ]]="Saldo Inicial",FluxoCaixa101315141921[[#This Row],[R$ (Valores)]],K1049+FluxoCaixa101315141921[[#This Row],[Valores Receitas / Despesas]])</f>
        <v>3305810.2700000014</v>
      </c>
      <c r="L1050" s="5">
        <f>IF(FluxoCaixa101315141921[[#This Row],[Entrada / Saída]]="Saída",FluxoCaixa101315141921[[#This Row],[R$ (Valores)]]*-1,FluxoCaixa101315141921[[#This Row],[R$ (Valores)]])</f>
        <v>0</v>
      </c>
    </row>
    <row r="1051" spans="2:12">
      <c r="B1051" s="48"/>
      <c r="C1051" s="48"/>
      <c r="D1051" s="16"/>
      <c r="E1051" s="48"/>
      <c r="F1051" s="17"/>
      <c r="G1051" s="17"/>
      <c r="H1051" s="17"/>
      <c r="I1051" s="21"/>
      <c r="J1051" s="17"/>
      <c r="K1051" s="20">
        <f>IF(FluxoCaixa101315141921[[#This Row],[Movimento ]]="Saldo Inicial",FluxoCaixa101315141921[[#This Row],[R$ (Valores)]],K1050+FluxoCaixa101315141921[[#This Row],[Valores Receitas / Despesas]])</f>
        <v>3305810.2700000014</v>
      </c>
      <c r="L1051" s="5">
        <f>IF(FluxoCaixa101315141921[[#This Row],[Entrada / Saída]]="Saída",FluxoCaixa101315141921[[#This Row],[R$ (Valores)]]*-1,FluxoCaixa101315141921[[#This Row],[R$ (Valores)]])</f>
        <v>0</v>
      </c>
    </row>
    <row r="1052" spans="2:12">
      <c r="B1052" s="48"/>
      <c r="C1052" s="48"/>
      <c r="D1052" s="16"/>
      <c r="E1052" s="48"/>
      <c r="F1052" s="17"/>
      <c r="G1052" s="17"/>
      <c r="H1052" s="17"/>
      <c r="I1052" s="21"/>
      <c r="J1052" s="17"/>
      <c r="K1052" s="20">
        <f>IF(FluxoCaixa101315141921[[#This Row],[Movimento ]]="Saldo Inicial",FluxoCaixa101315141921[[#This Row],[R$ (Valores)]],K1051+FluxoCaixa101315141921[[#This Row],[Valores Receitas / Despesas]])</f>
        <v>3305810.2700000014</v>
      </c>
      <c r="L1052" s="5">
        <f>IF(FluxoCaixa101315141921[[#This Row],[Entrada / Saída]]="Saída",FluxoCaixa101315141921[[#This Row],[R$ (Valores)]]*-1,FluxoCaixa101315141921[[#This Row],[R$ (Valores)]])</f>
        <v>0</v>
      </c>
    </row>
    <row r="1053" spans="2:12">
      <c r="B1053" s="48"/>
      <c r="C1053" s="48"/>
      <c r="D1053" s="16"/>
      <c r="E1053" s="48"/>
      <c r="F1053" s="17"/>
      <c r="G1053" s="17"/>
      <c r="H1053" s="17"/>
      <c r="I1053" s="21"/>
      <c r="J1053" s="17"/>
      <c r="K1053" s="20">
        <f>IF(FluxoCaixa101315141921[[#This Row],[Movimento ]]="Saldo Inicial",FluxoCaixa101315141921[[#This Row],[R$ (Valores)]],K1052+FluxoCaixa101315141921[[#This Row],[Valores Receitas / Despesas]])</f>
        <v>3305810.2700000014</v>
      </c>
      <c r="L1053" s="5">
        <f>IF(FluxoCaixa101315141921[[#This Row],[Entrada / Saída]]="Saída",FluxoCaixa101315141921[[#This Row],[R$ (Valores)]]*-1,FluxoCaixa101315141921[[#This Row],[R$ (Valores)]])</f>
        <v>0</v>
      </c>
    </row>
    <row r="1054" spans="2:12">
      <c r="B1054" s="48"/>
      <c r="C1054" s="48"/>
      <c r="D1054" s="16"/>
      <c r="E1054" s="48"/>
      <c r="F1054" s="17"/>
      <c r="G1054" s="17"/>
      <c r="H1054" s="17"/>
      <c r="I1054" s="21"/>
      <c r="J1054" s="17"/>
      <c r="K1054" s="20">
        <f>IF(FluxoCaixa101315141921[[#This Row],[Movimento ]]="Saldo Inicial",FluxoCaixa101315141921[[#This Row],[R$ (Valores)]],K1053+FluxoCaixa101315141921[[#This Row],[Valores Receitas / Despesas]])</f>
        <v>3305810.2700000014</v>
      </c>
      <c r="L1054" s="5">
        <f>IF(FluxoCaixa101315141921[[#This Row],[Entrada / Saída]]="Saída",FluxoCaixa101315141921[[#This Row],[R$ (Valores)]]*-1,FluxoCaixa101315141921[[#This Row],[R$ (Valores)]])</f>
        <v>0</v>
      </c>
    </row>
    <row r="1055" spans="2:12">
      <c r="B1055" s="48"/>
      <c r="C1055" s="48"/>
      <c r="D1055" s="16"/>
      <c r="E1055" s="48"/>
      <c r="F1055" s="17"/>
      <c r="G1055" s="17"/>
      <c r="H1055" s="17"/>
      <c r="I1055" s="21"/>
      <c r="J1055" s="17"/>
      <c r="K1055" s="20">
        <f>IF(FluxoCaixa101315141921[[#This Row],[Movimento ]]="Saldo Inicial",FluxoCaixa101315141921[[#This Row],[R$ (Valores)]],K1054+FluxoCaixa101315141921[[#This Row],[Valores Receitas / Despesas]])</f>
        <v>3305810.2700000014</v>
      </c>
      <c r="L1055" s="5">
        <f>IF(FluxoCaixa101315141921[[#This Row],[Entrada / Saída]]="Saída",FluxoCaixa101315141921[[#This Row],[R$ (Valores)]]*-1,FluxoCaixa101315141921[[#This Row],[R$ (Valores)]])</f>
        <v>0</v>
      </c>
    </row>
    <row r="1056" spans="2:12">
      <c r="B1056" s="48"/>
      <c r="C1056" s="48"/>
      <c r="D1056" s="16"/>
      <c r="E1056" s="48"/>
      <c r="F1056" s="17"/>
      <c r="G1056" s="17"/>
      <c r="H1056" s="17"/>
      <c r="I1056" s="21"/>
      <c r="J1056" s="17"/>
      <c r="K1056" s="20">
        <f>IF(FluxoCaixa101315141921[[#This Row],[Movimento ]]="Saldo Inicial",FluxoCaixa101315141921[[#This Row],[R$ (Valores)]],K1055+FluxoCaixa101315141921[[#This Row],[Valores Receitas / Despesas]])</f>
        <v>3305810.2700000014</v>
      </c>
      <c r="L1056" s="5">
        <f>IF(FluxoCaixa101315141921[[#This Row],[Entrada / Saída]]="Saída",FluxoCaixa101315141921[[#This Row],[R$ (Valores)]]*-1,FluxoCaixa101315141921[[#This Row],[R$ (Valores)]])</f>
        <v>0</v>
      </c>
    </row>
    <row r="1057" spans="2:12">
      <c r="B1057" s="48"/>
      <c r="C1057" s="48"/>
      <c r="D1057" s="16"/>
      <c r="E1057" s="48"/>
      <c r="F1057" s="17"/>
      <c r="G1057" s="17"/>
      <c r="H1057" s="17"/>
      <c r="I1057" s="21"/>
      <c r="J1057" s="17"/>
      <c r="K1057" s="20">
        <f>IF(FluxoCaixa101315141921[[#This Row],[Movimento ]]="Saldo Inicial",FluxoCaixa101315141921[[#This Row],[R$ (Valores)]],K1056+FluxoCaixa101315141921[[#This Row],[Valores Receitas / Despesas]])</f>
        <v>3305810.2700000014</v>
      </c>
      <c r="L1057" s="5">
        <f>IF(FluxoCaixa101315141921[[#This Row],[Entrada / Saída]]="Saída",FluxoCaixa101315141921[[#This Row],[R$ (Valores)]]*-1,FluxoCaixa101315141921[[#This Row],[R$ (Valores)]])</f>
        <v>0</v>
      </c>
    </row>
    <row r="1058" spans="2:12">
      <c r="B1058" s="48"/>
      <c r="C1058" s="48"/>
      <c r="D1058" s="16"/>
      <c r="E1058" s="48"/>
      <c r="F1058" s="17"/>
      <c r="G1058" s="17"/>
      <c r="H1058" s="17"/>
      <c r="I1058" s="21"/>
      <c r="J1058" s="17"/>
      <c r="K1058" s="20">
        <f>IF(FluxoCaixa101315141921[[#This Row],[Movimento ]]="Saldo Inicial",FluxoCaixa101315141921[[#This Row],[R$ (Valores)]],K1057+FluxoCaixa101315141921[[#This Row],[Valores Receitas / Despesas]])</f>
        <v>3305810.2700000014</v>
      </c>
      <c r="L1058" s="5">
        <f>IF(FluxoCaixa101315141921[[#This Row],[Entrada / Saída]]="Saída",FluxoCaixa101315141921[[#This Row],[R$ (Valores)]]*-1,FluxoCaixa101315141921[[#This Row],[R$ (Valores)]])</f>
        <v>0</v>
      </c>
    </row>
    <row r="1059" spans="2:12">
      <c r="B1059" s="48"/>
      <c r="C1059" s="48"/>
      <c r="D1059" s="16"/>
      <c r="E1059" s="48"/>
      <c r="F1059" s="17"/>
      <c r="G1059" s="17"/>
      <c r="H1059" s="17"/>
      <c r="I1059" s="21"/>
      <c r="J1059" s="17"/>
      <c r="K1059" s="20">
        <f>IF(FluxoCaixa101315141921[[#This Row],[Movimento ]]="Saldo Inicial",FluxoCaixa101315141921[[#This Row],[R$ (Valores)]],K1058+FluxoCaixa101315141921[[#This Row],[Valores Receitas / Despesas]])</f>
        <v>3305810.2700000014</v>
      </c>
      <c r="L1059" s="5">
        <f>IF(FluxoCaixa101315141921[[#This Row],[Entrada / Saída]]="Saída",FluxoCaixa101315141921[[#This Row],[R$ (Valores)]]*-1,FluxoCaixa101315141921[[#This Row],[R$ (Valores)]])</f>
        <v>0</v>
      </c>
    </row>
    <row r="1060" spans="2:12">
      <c r="B1060" s="48"/>
      <c r="C1060" s="48"/>
      <c r="D1060" s="16"/>
      <c r="E1060" s="48"/>
      <c r="F1060" s="17"/>
      <c r="G1060" s="17"/>
      <c r="H1060" s="17"/>
      <c r="I1060" s="21"/>
      <c r="J1060" s="17"/>
      <c r="K1060" s="20">
        <f>IF(FluxoCaixa101315141921[[#This Row],[Movimento ]]="Saldo Inicial",FluxoCaixa101315141921[[#This Row],[R$ (Valores)]],K1059+FluxoCaixa101315141921[[#This Row],[Valores Receitas / Despesas]])</f>
        <v>3305810.2700000014</v>
      </c>
      <c r="L1060" s="5">
        <f>IF(FluxoCaixa101315141921[[#This Row],[Entrada / Saída]]="Saída",FluxoCaixa101315141921[[#This Row],[R$ (Valores)]]*-1,FluxoCaixa101315141921[[#This Row],[R$ (Valores)]])</f>
        <v>0</v>
      </c>
    </row>
    <row r="1061" spans="2:12">
      <c r="B1061" s="48"/>
      <c r="C1061" s="48"/>
      <c r="D1061" s="16"/>
      <c r="E1061" s="48"/>
      <c r="F1061" s="17"/>
      <c r="G1061" s="17"/>
      <c r="H1061" s="17"/>
      <c r="I1061" s="21"/>
      <c r="J1061" s="17"/>
      <c r="K1061" s="20">
        <f>IF(FluxoCaixa101315141921[[#This Row],[Movimento ]]="Saldo Inicial",FluxoCaixa101315141921[[#This Row],[R$ (Valores)]],K1060+FluxoCaixa101315141921[[#This Row],[Valores Receitas / Despesas]])</f>
        <v>3305810.2700000014</v>
      </c>
      <c r="L1061" s="5">
        <f>IF(FluxoCaixa101315141921[[#This Row],[Entrada / Saída]]="Saída",FluxoCaixa101315141921[[#This Row],[R$ (Valores)]]*-1,FluxoCaixa101315141921[[#This Row],[R$ (Valores)]])</f>
        <v>0</v>
      </c>
    </row>
    <row r="1062" spans="2:12">
      <c r="B1062" s="48"/>
      <c r="C1062" s="48"/>
      <c r="D1062" s="16"/>
      <c r="E1062" s="48"/>
      <c r="F1062" s="45"/>
      <c r="G1062" s="17"/>
      <c r="H1062" s="17"/>
      <c r="I1062" s="54"/>
      <c r="J1062" s="45"/>
      <c r="K1062" s="20">
        <f>IF(FluxoCaixa101315141921[[#This Row],[Movimento ]]="Saldo Inicial",FluxoCaixa101315141921[[#This Row],[R$ (Valores)]],K1061+FluxoCaixa101315141921[[#This Row],[Valores Receitas / Despesas]])</f>
        <v>3305810.2700000014</v>
      </c>
      <c r="L1062" s="53">
        <f>IF(FluxoCaixa101315141921[[#This Row],[Entrada / Saída]]="Saída",FluxoCaixa101315141921[[#This Row],[R$ (Valores)]]*-1,FluxoCaixa101315141921[[#This Row],[R$ (Valores)]])</f>
        <v>0</v>
      </c>
    </row>
    <row r="1063" spans="2:12">
      <c r="B1063" s="48"/>
      <c r="C1063" s="48"/>
      <c r="D1063" s="16"/>
      <c r="E1063" s="48"/>
      <c r="F1063" s="45"/>
      <c r="G1063" s="45"/>
      <c r="H1063" s="17"/>
      <c r="I1063" s="54"/>
      <c r="J1063" s="45"/>
      <c r="K1063" s="20">
        <f>IF(FluxoCaixa101315141921[[#This Row],[Movimento ]]="Saldo Inicial",FluxoCaixa101315141921[[#This Row],[R$ (Valores)]],K1062+FluxoCaixa101315141921[[#This Row],[Valores Receitas / Despesas]])</f>
        <v>3305810.2700000014</v>
      </c>
      <c r="L1063" s="53">
        <f>IF(FluxoCaixa101315141921[[#This Row],[Entrada / Saída]]="Saída",FluxoCaixa101315141921[[#This Row],[R$ (Valores)]]*-1,FluxoCaixa101315141921[[#This Row],[R$ (Valores)]])</f>
        <v>0</v>
      </c>
    </row>
    <row r="1064" spans="2:12">
      <c r="B1064" s="48"/>
      <c r="C1064" s="48"/>
      <c r="D1064" s="16"/>
      <c r="E1064" s="48"/>
      <c r="F1064" s="45"/>
      <c r="G1064" s="45"/>
      <c r="H1064" s="17"/>
      <c r="I1064" s="54"/>
      <c r="J1064" s="45"/>
      <c r="K1064" s="20">
        <f>IF(FluxoCaixa101315141921[[#This Row],[Movimento ]]="Saldo Inicial",FluxoCaixa101315141921[[#This Row],[R$ (Valores)]],K1063+FluxoCaixa101315141921[[#This Row],[Valores Receitas / Despesas]])</f>
        <v>3305810.2700000014</v>
      </c>
      <c r="L1064" s="53">
        <f>IF(FluxoCaixa101315141921[[#This Row],[Entrada / Saída]]="Saída",FluxoCaixa101315141921[[#This Row],[R$ (Valores)]]*-1,FluxoCaixa101315141921[[#This Row],[R$ (Valores)]])</f>
        <v>0</v>
      </c>
    </row>
    <row r="1065" spans="2:12">
      <c r="B1065" s="48"/>
      <c r="C1065" s="48"/>
      <c r="D1065" s="16"/>
      <c r="E1065" s="48"/>
      <c r="F1065" s="17"/>
      <c r="G1065" s="17"/>
      <c r="H1065" s="17"/>
      <c r="I1065" s="54"/>
      <c r="J1065" s="45"/>
      <c r="K1065" s="20">
        <f>IF(FluxoCaixa101315141921[[#This Row],[Movimento ]]="Saldo Inicial",FluxoCaixa101315141921[[#This Row],[R$ (Valores)]],K1064+FluxoCaixa101315141921[[#This Row],[Valores Receitas / Despesas]])</f>
        <v>3305810.2700000014</v>
      </c>
      <c r="L1065" s="53">
        <f>IF(FluxoCaixa101315141921[[#This Row],[Entrada / Saída]]="Saída",FluxoCaixa101315141921[[#This Row],[R$ (Valores)]]*-1,FluxoCaixa101315141921[[#This Row],[R$ (Valores)]])</f>
        <v>0</v>
      </c>
    </row>
    <row r="1066" spans="2:12">
      <c r="B1066" s="48"/>
      <c r="C1066" s="48"/>
      <c r="D1066" s="16"/>
      <c r="E1066" s="48"/>
      <c r="F1066" s="17"/>
      <c r="G1066" s="17"/>
      <c r="H1066" s="17"/>
      <c r="I1066" s="54"/>
      <c r="J1066" s="45"/>
      <c r="K1066" s="20">
        <f>IF(FluxoCaixa101315141921[[#This Row],[Movimento ]]="Saldo Inicial",FluxoCaixa101315141921[[#This Row],[R$ (Valores)]],K1065+FluxoCaixa101315141921[[#This Row],[Valores Receitas / Despesas]])</f>
        <v>3305810.2700000014</v>
      </c>
      <c r="L1066" s="53">
        <f>IF(FluxoCaixa101315141921[[#This Row],[Entrada / Saída]]="Saída",FluxoCaixa101315141921[[#This Row],[R$ (Valores)]]*-1,FluxoCaixa101315141921[[#This Row],[R$ (Valores)]])</f>
        <v>0</v>
      </c>
    </row>
    <row r="1067" spans="2:12">
      <c r="B1067" s="48"/>
      <c r="C1067" s="48"/>
      <c r="D1067" s="16"/>
      <c r="E1067" s="48"/>
      <c r="F1067" s="17"/>
      <c r="G1067" s="17"/>
      <c r="H1067" s="17"/>
      <c r="I1067" s="54"/>
      <c r="J1067" s="45"/>
      <c r="K1067" s="20">
        <f>IF(FluxoCaixa101315141921[[#This Row],[Movimento ]]="Saldo Inicial",FluxoCaixa101315141921[[#This Row],[R$ (Valores)]],K1066+FluxoCaixa101315141921[[#This Row],[Valores Receitas / Despesas]])</f>
        <v>3305810.2700000014</v>
      </c>
      <c r="L1067" s="53">
        <f>IF(FluxoCaixa101315141921[[#This Row],[Entrada / Saída]]="Saída",FluxoCaixa101315141921[[#This Row],[R$ (Valores)]]*-1,FluxoCaixa101315141921[[#This Row],[R$ (Valores)]])</f>
        <v>0</v>
      </c>
    </row>
    <row r="1068" spans="2:12">
      <c r="B1068" s="48"/>
      <c r="C1068" s="48"/>
      <c r="D1068" s="16"/>
      <c r="E1068" s="48"/>
      <c r="F1068" s="17"/>
      <c r="G1068" s="17"/>
      <c r="H1068" s="17"/>
      <c r="I1068" s="54"/>
      <c r="J1068" s="45"/>
      <c r="K1068" s="20">
        <f>IF(FluxoCaixa101315141921[[#This Row],[Movimento ]]="Saldo Inicial",FluxoCaixa101315141921[[#This Row],[R$ (Valores)]],K1067+FluxoCaixa101315141921[[#This Row],[Valores Receitas / Despesas]])</f>
        <v>3305810.2700000014</v>
      </c>
      <c r="L1068" s="53">
        <f>IF(FluxoCaixa101315141921[[#This Row],[Entrada / Saída]]="Saída",FluxoCaixa101315141921[[#This Row],[R$ (Valores)]]*-1,FluxoCaixa101315141921[[#This Row],[R$ (Valores)]])</f>
        <v>0</v>
      </c>
    </row>
    <row r="1069" spans="2:12">
      <c r="B1069" s="48"/>
      <c r="C1069" s="48"/>
      <c r="D1069" s="16"/>
      <c r="E1069" s="48"/>
      <c r="F1069" s="17"/>
      <c r="G1069" s="17"/>
      <c r="H1069" s="17"/>
      <c r="I1069" s="54"/>
      <c r="J1069" s="45"/>
      <c r="K1069" s="20">
        <f>IF(FluxoCaixa101315141921[[#This Row],[Movimento ]]="Saldo Inicial",FluxoCaixa101315141921[[#This Row],[R$ (Valores)]],K1068+FluxoCaixa101315141921[[#This Row],[Valores Receitas / Despesas]])</f>
        <v>3305810.2700000014</v>
      </c>
      <c r="L1069" s="53">
        <f>IF(FluxoCaixa101315141921[[#This Row],[Entrada / Saída]]="Saída",FluxoCaixa101315141921[[#This Row],[R$ (Valores)]]*-1,FluxoCaixa101315141921[[#This Row],[R$ (Valores)]])</f>
        <v>0</v>
      </c>
    </row>
    <row r="1070" spans="2:12">
      <c r="B1070" s="48"/>
      <c r="C1070" s="48"/>
      <c r="D1070" s="16"/>
      <c r="E1070" s="48"/>
      <c r="F1070" s="17"/>
      <c r="G1070" s="17"/>
      <c r="H1070" s="17"/>
      <c r="I1070" s="54"/>
      <c r="J1070" s="45"/>
      <c r="K1070" s="20">
        <f>IF(FluxoCaixa101315141921[[#This Row],[Movimento ]]="Saldo Inicial",FluxoCaixa101315141921[[#This Row],[R$ (Valores)]],K1069+FluxoCaixa101315141921[[#This Row],[Valores Receitas / Despesas]])</f>
        <v>3305810.2700000014</v>
      </c>
      <c r="L1070" s="53">
        <f>IF(FluxoCaixa101315141921[[#This Row],[Entrada / Saída]]="Saída",FluxoCaixa101315141921[[#This Row],[R$ (Valores)]]*-1,FluxoCaixa101315141921[[#This Row],[R$ (Valores)]])</f>
        <v>0</v>
      </c>
    </row>
    <row r="1071" spans="2:12">
      <c r="B1071" s="48"/>
      <c r="C1071" s="48"/>
      <c r="D1071" s="16"/>
      <c r="E1071" s="48"/>
      <c r="F1071" s="17"/>
      <c r="G1071" s="17"/>
      <c r="H1071" s="17"/>
      <c r="I1071" s="54"/>
      <c r="J1071" s="45"/>
      <c r="K1071" s="20">
        <f>IF(FluxoCaixa101315141921[[#This Row],[Movimento ]]="Saldo Inicial",FluxoCaixa101315141921[[#This Row],[R$ (Valores)]],K1070+FluxoCaixa101315141921[[#This Row],[Valores Receitas / Despesas]])</f>
        <v>3305810.2700000014</v>
      </c>
      <c r="L1071" s="53">
        <f>IF(FluxoCaixa101315141921[[#This Row],[Entrada / Saída]]="Saída",FluxoCaixa101315141921[[#This Row],[R$ (Valores)]]*-1,FluxoCaixa101315141921[[#This Row],[R$ (Valores)]])</f>
        <v>0</v>
      </c>
    </row>
    <row r="1072" spans="2:12">
      <c r="B1072" s="48"/>
      <c r="C1072" s="48"/>
      <c r="D1072" s="16"/>
      <c r="E1072" s="48"/>
      <c r="F1072" s="17"/>
      <c r="G1072" s="17"/>
      <c r="H1072" s="17"/>
      <c r="I1072" s="54"/>
      <c r="J1072" s="45"/>
      <c r="K1072" s="20">
        <f>IF(FluxoCaixa101315141921[[#This Row],[Movimento ]]="Saldo Inicial",FluxoCaixa101315141921[[#This Row],[R$ (Valores)]],K1071+FluxoCaixa101315141921[[#This Row],[Valores Receitas / Despesas]])</f>
        <v>3305810.2700000014</v>
      </c>
      <c r="L1072" s="53">
        <f>IF(FluxoCaixa101315141921[[#This Row],[Entrada / Saída]]="Saída",FluxoCaixa101315141921[[#This Row],[R$ (Valores)]]*-1,FluxoCaixa101315141921[[#This Row],[R$ (Valores)]])</f>
        <v>0</v>
      </c>
    </row>
    <row r="1073" spans="2:12">
      <c r="B1073" s="48"/>
      <c r="C1073" s="48"/>
      <c r="D1073" s="16"/>
      <c r="E1073" s="48"/>
      <c r="F1073" s="17"/>
      <c r="G1073" s="17"/>
      <c r="H1073" s="17"/>
      <c r="I1073" s="54"/>
      <c r="J1073" s="45"/>
      <c r="K1073" s="20">
        <f>IF(FluxoCaixa101315141921[[#This Row],[Movimento ]]="Saldo Inicial",FluxoCaixa101315141921[[#This Row],[R$ (Valores)]],K1072+FluxoCaixa101315141921[[#This Row],[Valores Receitas / Despesas]])</f>
        <v>3305810.2700000014</v>
      </c>
      <c r="L1073" s="53">
        <f>IF(FluxoCaixa101315141921[[#This Row],[Entrada / Saída]]="Saída",FluxoCaixa101315141921[[#This Row],[R$ (Valores)]]*-1,FluxoCaixa101315141921[[#This Row],[R$ (Valores)]])</f>
        <v>0</v>
      </c>
    </row>
    <row r="1074" spans="2:12">
      <c r="B1074" s="48"/>
      <c r="C1074" s="48"/>
      <c r="D1074" s="16"/>
      <c r="E1074" s="48"/>
      <c r="F1074" s="17"/>
      <c r="G1074" s="17"/>
      <c r="H1074" s="17"/>
      <c r="I1074" s="54"/>
      <c r="J1074" s="45"/>
      <c r="K1074" s="20">
        <f>IF(FluxoCaixa101315141921[[#This Row],[Movimento ]]="Saldo Inicial",FluxoCaixa101315141921[[#This Row],[R$ (Valores)]],K1073+FluxoCaixa101315141921[[#This Row],[Valores Receitas / Despesas]])</f>
        <v>3305810.2700000014</v>
      </c>
      <c r="L1074" s="53">
        <f>IF(FluxoCaixa101315141921[[#This Row],[Entrada / Saída]]="Saída",FluxoCaixa101315141921[[#This Row],[R$ (Valores)]]*-1,FluxoCaixa101315141921[[#This Row],[R$ (Valores)]])</f>
        <v>0</v>
      </c>
    </row>
    <row r="1075" spans="2:12">
      <c r="B1075" s="48"/>
      <c r="C1075" s="48"/>
      <c r="D1075" s="16"/>
      <c r="E1075" s="48"/>
      <c r="F1075" s="17"/>
      <c r="G1075" s="17"/>
      <c r="H1075" s="17"/>
      <c r="I1075" s="54"/>
      <c r="J1075" s="45"/>
      <c r="K1075" s="20">
        <f>IF(FluxoCaixa101315141921[[#This Row],[Movimento ]]="Saldo Inicial",FluxoCaixa101315141921[[#This Row],[R$ (Valores)]],K1074+FluxoCaixa101315141921[[#This Row],[Valores Receitas / Despesas]])</f>
        <v>3305810.2700000014</v>
      </c>
      <c r="L1075" s="53">
        <f>IF(FluxoCaixa101315141921[[#This Row],[Entrada / Saída]]="Saída",FluxoCaixa101315141921[[#This Row],[R$ (Valores)]]*-1,FluxoCaixa101315141921[[#This Row],[R$ (Valores)]])</f>
        <v>0</v>
      </c>
    </row>
    <row r="1076" spans="2:12">
      <c r="B1076" s="48"/>
      <c r="C1076" s="48"/>
      <c r="D1076" s="16"/>
      <c r="E1076" s="48"/>
      <c r="F1076" s="17"/>
      <c r="G1076" s="17"/>
      <c r="H1076" s="17"/>
      <c r="I1076" s="54"/>
      <c r="J1076" s="45"/>
      <c r="K1076" s="20">
        <f>IF(FluxoCaixa101315141921[[#This Row],[Movimento ]]="Saldo Inicial",FluxoCaixa101315141921[[#This Row],[R$ (Valores)]],K1075+FluxoCaixa101315141921[[#This Row],[Valores Receitas / Despesas]])</f>
        <v>3305810.2700000014</v>
      </c>
      <c r="L1076" s="53">
        <f>IF(FluxoCaixa101315141921[[#This Row],[Entrada / Saída]]="Saída",FluxoCaixa101315141921[[#This Row],[R$ (Valores)]]*-1,FluxoCaixa101315141921[[#This Row],[R$ (Valores)]])</f>
        <v>0</v>
      </c>
    </row>
    <row r="1077" spans="2:12">
      <c r="B1077" s="48"/>
      <c r="C1077" s="48"/>
      <c r="D1077" s="16"/>
      <c r="E1077" s="48"/>
      <c r="F1077" s="17"/>
      <c r="G1077" s="17"/>
      <c r="H1077" s="17"/>
      <c r="I1077" s="54"/>
      <c r="J1077" s="45"/>
      <c r="K1077" s="20">
        <f>IF(FluxoCaixa101315141921[[#This Row],[Movimento ]]="Saldo Inicial",FluxoCaixa101315141921[[#This Row],[R$ (Valores)]],K1076+FluxoCaixa101315141921[[#This Row],[Valores Receitas / Despesas]])</f>
        <v>3305810.2700000014</v>
      </c>
      <c r="L1077" s="53">
        <f>IF(FluxoCaixa101315141921[[#This Row],[Entrada / Saída]]="Saída",FluxoCaixa101315141921[[#This Row],[R$ (Valores)]]*-1,FluxoCaixa101315141921[[#This Row],[R$ (Valores)]])</f>
        <v>0</v>
      </c>
    </row>
    <row r="1078" spans="2:12">
      <c r="B1078" s="48"/>
      <c r="C1078" s="48"/>
      <c r="D1078" s="16"/>
      <c r="E1078" s="48"/>
      <c r="F1078" s="17"/>
      <c r="G1078" s="17"/>
      <c r="H1078" s="17"/>
      <c r="I1078" s="54"/>
      <c r="J1078" s="45"/>
      <c r="K1078" s="20">
        <f>IF(FluxoCaixa101315141921[[#This Row],[Movimento ]]="Saldo Inicial",FluxoCaixa101315141921[[#This Row],[R$ (Valores)]],K1077+FluxoCaixa101315141921[[#This Row],[Valores Receitas / Despesas]])</f>
        <v>3305810.2700000014</v>
      </c>
      <c r="L1078" s="53">
        <f>IF(FluxoCaixa101315141921[[#This Row],[Entrada / Saída]]="Saída",FluxoCaixa101315141921[[#This Row],[R$ (Valores)]]*-1,FluxoCaixa101315141921[[#This Row],[R$ (Valores)]])</f>
        <v>0</v>
      </c>
    </row>
    <row r="1079" spans="2:12">
      <c r="B1079" s="48"/>
      <c r="C1079" s="48"/>
      <c r="D1079" s="16"/>
      <c r="E1079" s="48"/>
      <c r="F1079" s="17"/>
      <c r="G1079" s="17"/>
      <c r="H1079" s="17"/>
      <c r="I1079" s="54"/>
      <c r="J1079" s="45"/>
      <c r="K1079" s="20">
        <f>IF(FluxoCaixa101315141921[[#This Row],[Movimento ]]="Saldo Inicial",FluxoCaixa101315141921[[#This Row],[R$ (Valores)]],K1078+FluxoCaixa101315141921[[#This Row],[Valores Receitas / Despesas]])</f>
        <v>3305810.2700000014</v>
      </c>
      <c r="L1079" s="53">
        <f>IF(FluxoCaixa101315141921[[#This Row],[Entrada / Saída]]="Saída",FluxoCaixa101315141921[[#This Row],[R$ (Valores)]]*-1,FluxoCaixa101315141921[[#This Row],[R$ (Valores)]])</f>
        <v>0</v>
      </c>
    </row>
    <row r="1080" spans="2:12">
      <c r="B1080" s="48"/>
      <c r="C1080" s="48"/>
      <c r="D1080" s="16"/>
      <c r="E1080" s="48"/>
      <c r="F1080" s="17"/>
      <c r="G1080" s="17"/>
      <c r="H1080" s="17"/>
      <c r="I1080" s="54"/>
      <c r="J1080" s="45"/>
      <c r="K1080" s="20">
        <f>IF(FluxoCaixa101315141921[[#This Row],[Movimento ]]="Saldo Inicial",FluxoCaixa101315141921[[#This Row],[R$ (Valores)]],K1079+FluxoCaixa101315141921[[#This Row],[Valores Receitas / Despesas]])</f>
        <v>3305810.2700000014</v>
      </c>
      <c r="L1080" s="53">
        <f>IF(FluxoCaixa101315141921[[#This Row],[Entrada / Saída]]="Saída",FluxoCaixa101315141921[[#This Row],[R$ (Valores)]]*-1,FluxoCaixa101315141921[[#This Row],[R$ (Valores)]])</f>
        <v>0</v>
      </c>
    </row>
    <row r="1081" spans="2:12">
      <c r="B1081" s="48"/>
      <c r="C1081" s="48"/>
      <c r="D1081" s="16"/>
      <c r="E1081" s="48"/>
      <c r="F1081" s="17"/>
      <c r="G1081" s="17"/>
      <c r="H1081" s="17"/>
      <c r="I1081" s="54"/>
      <c r="J1081" s="45"/>
      <c r="K1081" s="20">
        <f>IF(FluxoCaixa101315141921[[#This Row],[Movimento ]]="Saldo Inicial",FluxoCaixa101315141921[[#This Row],[R$ (Valores)]],K1080+FluxoCaixa101315141921[[#This Row],[Valores Receitas / Despesas]])</f>
        <v>3305810.2700000014</v>
      </c>
      <c r="L1081" s="53">
        <f>IF(FluxoCaixa101315141921[[#This Row],[Entrada / Saída]]="Saída",FluxoCaixa101315141921[[#This Row],[R$ (Valores)]]*-1,FluxoCaixa101315141921[[#This Row],[R$ (Valores)]])</f>
        <v>0</v>
      </c>
    </row>
    <row r="1082" spans="2:12">
      <c r="B1082" s="48"/>
      <c r="C1082" s="48"/>
      <c r="D1082" s="16"/>
      <c r="E1082" s="48"/>
      <c r="F1082" s="17"/>
      <c r="G1082" s="17"/>
      <c r="H1082" s="17"/>
      <c r="I1082" s="54"/>
      <c r="J1082" s="45"/>
      <c r="K1082" s="20">
        <f>IF(FluxoCaixa101315141921[[#This Row],[Movimento ]]="Saldo Inicial",FluxoCaixa101315141921[[#This Row],[R$ (Valores)]],K1081+FluxoCaixa101315141921[[#This Row],[Valores Receitas / Despesas]])</f>
        <v>3305810.2700000014</v>
      </c>
      <c r="L1082" s="53">
        <f>IF(FluxoCaixa101315141921[[#This Row],[Entrada / Saída]]="Saída",FluxoCaixa101315141921[[#This Row],[R$ (Valores)]]*-1,FluxoCaixa101315141921[[#This Row],[R$ (Valores)]])</f>
        <v>0</v>
      </c>
    </row>
    <row r="1083" spans="2:12">
      <c r="B1083" s="48"/>
      <c r="C1083" s="48"/>
      <c r="D1083" s="16"/>
      <c r="E1083" s="48"/>
      <c r="F1083" s="17"/>
      <c r="G1083" s="17"/>
      <c r="H1083" s="17"/>
      <c r="I1083" s="54"/>
      <c r="J1083" s="45"/>
      <c r="K1083" s="20">
        <f>IF(FluxoCaixa101315141921[[#This Row],[Movimento ]]="Saldo Inicial",FluxoCaixa101315141921[[#This Row],[R$ (Valores)]],K1082+FluxoCaixa101315141921[[#This Row],[Valores Receitas / Despesas]])</f>
        <v>3305810.2700000014</v>
      </c>
      <c r="L1083" s="53">
        <f>IF(FluxoCaixa101315141921[[#This Row],[Entrada / Saída]]="Saída",FluxoCaixa101315141921[[#This Row],[R$ (Valores)]]*-1,FluxoCaixa101315141921[[#This Row],[R$ (Valores)]])</f>
        <v>0</v>
      </c>
    </row>
    <row r="1084" spans="2:12">
      <c r="B1084" s="48"/>
      <c r="C1084" s="48"/>
      <c r="D1084" s="16"/>
      <c r="E1084" s="48"/>
      <c r="F1084" s="17"/>
      <c r="G1084" s="17"/>
      <c r="H1084" s="17"/>
      <c r="I1084" s="54"/>
      <c r="J1084" s="45"/>
      <c r="K1084" s="20">
        <f>IF(FluxoCaixa101315141921[[#This Row],[Movimento ]]="Saldo Inicial",FluxoCaixa101315141921[[#This Row],[R$ (Valores)]],K1083+FluxoCaixa101315141921[[#This Row],[Valores Receitas / Despesas]])</f>
        <v>3305810.2700000014</v>
      </c>
      <c r="L1084" s="53">
        <f>IF(FluxoCaixa101315141921[[#This Row],[Entrada / Saída]]="Saída",FluxoCaixa101315141921[[#This Row],[R$ (Valores)]]*-1,FluxoCaixa101315141921[[#This Row],[R$ (Valores)]])</f>
        <v>0</v>
      </c>
    </row>
    <row r="1085" spans="2:12">
      <c r="B1085" s="48"/>
      <c r="C1085" s="48"/>
      <c r="D1085" s="16"/>
      <c r="E1085" s="48"/>
      <c r="F1085" s="17"/>
      <c r="G1085" s="17"/>
      <c r="H1085" s="17"/>
      <c r="I1085" s="54"/>
      <c r="J1085" s="45"/>
      <c r="K1085" s="20">
        <f>IF(FluxoCaixa101315141921[[#This Row],[Movimento ]]="Saldo Inicial",FluxoCaixa101315141921[[#This Row],[R$ (Valores)]],K1084+FluxoCaixa101315141921[[#This Row],[Valores Receitas / Despesas]])</f>
        <v>3305810.2700000014</v>
      </c>
      <c r="L1085" s="53">
        <f>IF(FluxoCaixa101315141921[[#This Row],[Entrada / Saída]]="Saída",FluxoCaixa101315141921[[#This Row],[R$ (Valores)]]*-1,FluxoCaixa101315141921[[#This Row],[R$ (Valores)]])</f>
        <v>0</v>
      </c>
    </row>
    <row r="1086" spans="2:12">
      <c r="B1086" s="48"/>
      <c r="C1086" s="48"/>
      <c r="D1086" s="16"/>
      <c r="E1086" s="48"/>
      <c r="F1086" s="17"/>
      <c r="G1086" s="17"/>
      <c r="H1086" s="17"/>
      <c r="I1086" s="54"/>
      <c r="J1086" s="45"/>
      <c r="K1086" s="20">
        <f>IF(FluxoCaixa101315141921[[#This Row],[Movimento ]]="Saldo Inicial",FluxoCaixa101315141921[[#This Row],[R$ (Valores)]],K1085+FluxoCaixa101315141921[[#This Row],[Valores Receitas / Despesas]])</f>
        <v>3305810.2700000014</v>
      </c>
      <c r="L1086" s="53">
        <f>IF(FluxoCaixa101315141921[[#This Row],[Entrada / Saída]]="Saída",FluxoCaixa101315141921[[#This Row],[R$ (Valores)]]*-1,FluxoCaixa101315141921[[#This Row],[R$ (Valores)]])</f>
        <v>0</v>
      </c>
    </row>
    <row r="1087" spans="2:12">
      <c r="B1087" s="48"/>
      <c r="C1087" s="48"/>
      <c r="D1087" s="16"/>
      <c r="E1087" s="48"/>
      <c r="F1087" s="17"/>
      <c r="G1087" s="17"/>
      <c r="H1087" s="17"/>
      <c r="I1087" s="54"/>
      <c r="J1087" s="45"/>
      <c r="K1087" s="20">
        <f>IF(FluxoCaixa101315141921[[#This Row],[Movimento ]]="Saldo Inicial",FluxoCaixa101315141921[[#This Row],[R$ (Valores)]],K1086+FluxoCaixa101315141921[[#This Row],[Valores Receitas / Despesas]])</f>
        <v>3305810.2700000014</v>
      </c>
      <c r="L1087" s="53">
        <f>IF(FluxoCaixa101315141921[[#This Row],[Entrada / Saída]]="Saída",FluxoCaixa101315141921[[#This Row],[R$ (Valores)]]*-1,FluxoCaixa101315141921[[#This Row],[R$ (Valores)]])</f>
        <v>0</v>
      </c>
    </row>
    <row r="1088" spans="2:12">
      <c r="B1088" s="48"/>
      <c r="C1088" s="48"/>
      <c r="D1088" s="16"/>
      <c r="E1088" s="48"/>
      <c r="F1088" s="17"/>
      <c r="G1088" s="17"/>
      <c r="H1088" s="17"/>
      <c r="I1088" s="54"/>
      <c r="J1088" s="45"/>
      <c r="K1088" s="20">
        <f>IF(FluxoCaixa101315141921[[#This Row],[Movimento ]]="Saldo Inicial",FluxoCaixa101315141921[[#This Row],[R$ (Valores)]],K1087+FluxoCaixa101315141921[[#This Row],[Valores Receitas / Despesas]])</f>
        <v>3305810.2700000014</v>
      </c>
      <c r="L1088" s="53">
        <f>IF(FluxoCaixa101315141921[[#This Row],[Entrada / Saída]]="Saída",FluxoCaixa101315141921[[#This Row],[R$ (Valores)]]*-1,FluxoCaixa101315141921[[#This Row],[R$ (Valores)]])</f>
        <v>0</v>
      </c>
    </row>
    <row r="1089" spans="2:12">
      <c r="B1089" s="48"/>
      <c r="C1089" s="48"/>
      <c r="D1089" s="16"/>
      <c r="E1089" s="48"/>
      <c r="F1089" s="17"/>
      <c r="G1089" s="17"/>
      <c r="H1089" s="17"/>
      <c r="I1089" s="54"/>
      <c r="J1089" s="45"/>
      <c r="K1089" s="20">
        <f>IF(FluxoCaixa101315141921[[#This Row],[Movimento ]]="Saldo Inicial",FluxoCaixa101315141921[[#This Row],[R$ (Valores)]],K1088+FluxoCaixa101315141921[[#This Row],[Valores Receitas / Despesas]])</f>
        <v>3305810.2700000014</v>
      </c>
      <c r="L1089" s="53">
        <f>IF(FluxoCaixa101315141921[[#This Row],[Entrada / Saída]]="Saída",FluxoCaixa101315141921[[#This Row],[R$ (Valores)]]*-1,FluxoCaixa101315141921[[#This Row],[R$ (Valores)]])</f>
        <v>0</v>
      </c>
    </row>
    <row r="1090" spans="2:12">
      <c r="B1090" s="48"/>
      <c r="C1090" s="48"/>
      <c r="D1090" s="16"/>
      <c r="E1090" s="48"/>
      <c r="F1090" s="17"/>
      <c r="G1090" s="17"/>
      <c r="H1090" s="17"/>
      <c r="I1090" s="54"/>
      <c r="J1090" s="45"/>
      <c r="K1090" s="20">
        <f>IF(FluxoCaixa101315141921[[#This Row],[Movimento ]]="Saldo Inicial",FluxoCaixa101315141921[[#This Row],[R$ (Valores)]],K1089+FluxoCaixa101315141921[[#This Row],[Valores Receitas / Despesas]])</f>
        <v>3305810.2700000014</v>
      </c>
      <c r="L1090" s="53">
        <f>IF(FluxoCaixa101315141921[[#This Row],[Entrada / Saída]]="Saída",FluxoCaixa101315141921[[#This Row],[R$ (Valores)]]*-1,FluxoCaixa101315141921[[#This Row],[R$ (Valores)]])</f>
        <v>0</v>
      </c>
    </row>
    <row r="1091" spans="2:12">
      <c r="B1091" s="48"/>
      <c r="C1091" s="48"/>
      <c r="D1091" s="16"/>
      <c r="E1091" s="48"/>
      <c r="F1091" s="17"/>
      <c r="G1091" s="17"/>
      <c r="H1091" s="17"/>
      <c r="I1091" s="54"/>
      <c r="J1091" s="45"/>
      <c r="K1091" s="20">
        <f>IF(FluxoCaixa101315141921[[#This Row],[Movimento ]]="Saldo Inicial",FluxoCaixa101315141921[[#This Row],[R$ (Valores)]],K1090+FluxoCaixa101315141921[[#This Row],[Valores Receitas / Despesas]])</f>
        <v>3305810.2700000014</v>
      </c>
      <c r="L1091" s="53">
        <f>IF(FluxoCaixa101315141921[[#This Row],[Entrada / Saída]]="Saída",FluxoCaixa101315141921[[#This Row],[R$ (Valores)]]*-1,FluxoCaixa101315141921[[#This Row],[R$ (Valores)]])</f>
        <v>0</v>
      </c>
    </row>
    <row r="1092" spans="2:12">
      <c r="B1092" s="48"/>
      <c r="C1092" s="48"/>
      <c r="D1092" s="16"/>
      <c r="E1092" s="48"/>
      <c r="F1092" s="17"/>
      <c r="G1092" s="17"/>
      <c r="H1092" s="17"/>
      <c r="I1092" s="54"/>
      <c r="J1092" s="45"/>
      <c r="K1092" s="20">
        <f>IF(FluxoCaixa101315141921[[#This Row],[Movimento ]]="Saldo Inicial",FluxoCaixa101315141921[[#This Row],[R$ (Valores)]],K1091+FluxoCaixa101315141921[[#This Row],[Valores Receitas / Despesas]])</f>
        <v>3305810.2700000014</v>
      </c>
      <c r="L1092" s="53">
        <f>IF(FluxoCaixa101315141921[[#This Row],[Entrada / Saída]]="Saída",FluxoCaixa101315141921[[#This Row],[R$ (Valores)]]*-1,FluxoCaixa101315141921[[#This Row],[R$ (Valores)]])</f>
        <v>0</v>
      </c>
    </row>
    <row r="1093" spans="2:12">
      <c r="B1093" s="48"/>
      <c r="C1093" s="48"/>
      <c r="D1093" s="16"/>
      <c r="E1093" s="48"/>
      <c r="F1093" s="17"/>
      <c r="G1093" s="17"/>
      <c r="H1093" s="17"/>
      <c r="I1093" s="54"/>
      <c r="J1093" s="45"/>
      <c r="K1093" s="20">
        <f>IF(FluxoCaixa101315141921[[#This Row],[Movimento ]]="Saldo Inicial",FluxoCaixa101315141921[[#This Row],[R$ (Valores)]],K1092+FluxoCaixa101315141921[[#This Row],[Valores Receitas / Despesas]])</f>
        <v>3305810.2700000014</v>
      </c>
      <c r="L1093" s="53">
        <f>IF(FluxoCaixa101315141921[[#This Row],[Entrada / Saída]]="Saída",FluxoCaixa101315141921[[#This Row],[R$ (Valores)]]*-1,FluxoCaixa101315141921[[#This Row],[R$ (Valores)]])</f>
        <v>0</v>
      </c>
    </row>
    <row r="1094" spans="2:12">
      <c r="B1094" s="48"/>
      <c r="C1094" s="48"/>
      <c r="D1094" s="16"/>
      <c r="E1094" s="48"/>
      <c r="F1094" s="17"/>
      <c r="G1094" s="17"/>
      <c r="H1094" s="17"/>
      <c r="I1094" s="54"/>
      <c r="J1094" s="45"/>
      <c r="K1094" s="20">
        <f>IF(FluxoCaixa101315141921[[#This Row],[Movimento ]]="Saldo Inicial",FluxoCaixa101315141921[[#This Row],[R$ (Valores)]],K1093+FluxoCaixa101315141921[[#This Row],[Valores Receitas / Despesas]])</f>
        <v>3305810.2700000014</v>
      </c>
      <c r="L1094" s="53">
        <f>IF(FluxoCaixa101315141921[[#This Row],[Entrada / Saída]]="Saída",FluxoCaixa101315141921[[#This Row],[R$ (Valores)]]*-1,FluxoCaixa101315141921[[#This Row],[R$ (Valores)]])</f>
        <v>0</v>
      </c>
    </row>
    <row r="1095" spans="2:12">
      <c r="B1095" s="48"/>
      <c r="C1095" s="48"/>
      <c r="D1095" s="16"/>
      <c r="E1095" s="48"/>
      <c r="F1095" s="17"/>
      <c r="G1095" s="17"/>
      <c r="H1095" s="17"/>
      <c r="I1095" s="54"/>
      <c r="J1095" s="45"/>
      <c r="K1095" s="20">
        <f>IF(FluxoCaixa101315141921[[#This Row],[Movimento ]]="Saldo Inicial",FluxoCaixa101315141921[[#This Row],[R$ (Valores)]],K1094+FluxoCaixa101315141921[[#This Row],[Valores Receitas / Despesas]])</f>
        <v>3305810.2700000014</v>
      </c>
      <c r="L1095" s="53">
        <f>IF(FluxoCaixa101315141921[[#This Row],[Entrada / Saída]]="Saída",FluxoCaixa101315141921[[#This Row],[R$ (Valores)]]*-1,FluxoCaixa101315141921[[#This Row],[R$ (Valores)]])</f>
        <v>0</v>
      </c>
    </row>
    <row r="1096" spans="2:12">
      <c r="B1096" s="48"/>
      <c r="C1096" s="48"/>
      <c r="D1096" s="16"/>
      <c r="E1096" s="48"/>
      <c r="F1096" s="17"/>
      <c r="G1096" s="17"/>
      <c r="H1096" s="17"/>
      <c r="I1096" s="54"/>
      <c r="J1096" s="45"/>
      <c r="K1096" s="20">
        <f>IF(FluxoCaixa101315141921[[#This Row],[Movimento ]]="Saldo Inicial",FluxoCaixa101315141921[[#This Row],[R$ (Valores)]],K1095+FluxoCaixa101315141921[[#This Row],[Valores Receitas / Despesas]])</f>
        <v>3305810.2700000014</v>
      </c>
      <c r="L1096" s="53">
        <f>IF(FluxoCaixa101315141921[[#This Row],[Entrada / Saída]]="Saída",FluxoCaixa101315141921[[#This Row],[R$ (Valores)]]*-1,FluxoCaixa101315141921[[#This Row],[R$ (Valores)]])</f>
        <v>0</v>
      </c>
    </row>
    <row r="1097" spans="2:12">
      <c r="B1097" s="48"/>
      <c r="C1097" s="48"/>
      <c r="D1097" s="16"/>
      <c r="E1097" s="48"/>
      <c r="F1097" s="17"/>
      <c r="G1097" s="17"/>
      <c r="H1097" s="17"/>
      <c r="I1097" s="54"/>
      <c r="J1097" s="45"/>
      <c r="K1097" s="20">
        <f>IF(FluxoCaixa101315141921[[#This Row],[Movimento ]]="Saldo Inicial",FluxoCaixa101315141921[[#This Row],[R$ (Valores)]],K1096+FluxoCaixa101315141921[[#This Row],[Valores Receitas / Despesas]])</f>
        <v>3305810.2700000014</v>
      </c>
      <c r="L1097" s="53">
        <f>IF(FluxoCaixa101315141921[[#This Row],[Entrada / Saída]]="Saída",FluxoCaixa101315141921[[#This Row],[R$ (Valores)]]*-1,FluxoCaixa101315141921[[#This Row],[R$ (Valores)]])</f>
        <v>0</v>
      </c>
    </row>
    <row r="1098" spans="2:12">
      <c r="B1098" s="48"/>
      <c r="C1098" s="48"/>
      <c r="D1098" s="16"/>
      <c r="E1098" s="48"/>
      <c r="F1098" s="17"/>
      <c r="G1098" s="17"/>
      <c r="H1098" s="17"/>
      <c r="I1098" s="54"/>
      <c r="J1098" s="45"/>
      <c r="K1098" s="20">
        <f>IF(FluxoCaixa101315141921[[#This Row],[Movimento ]]="Saldo Inicial",FluxoCaixa101315141921[[#This Row],[R$ (Valores)]],K1097+FluxoCaixa101315141921[[#This Row],[Valores Receitas / Despesas]])</f>
        <v>3305810.2700000014</v>
      </c>
      <c r="L1098" s="53">
        <f>IF(FluxoCaixa101315141921[[#This Row],[Entrada / Saída]]="Saída",FluxoCaixa101315141921[[#This Row],[R$ (Valores)]]*-1,FluxoCaixa101315141921[[#This Row],[R$ (Valores)]])</f>
        <v>0</v>
      </c>
    </row>
    <row r="1099" spans="2:12">
      <c r="B1099" s="48"/>
      <c r="C1099" s="48"/>
      <c r="D1099" s="16"/>
      <c r="E1099" s="48"/>
      <c r="F1099" s="17"/>
      <c r="G1099" s="17"/>
      <c r="H1099" s="17"/>
      <c r="I1099" s="54"/>
      <c r="J1099" s="45"/>
      <c r="K1099" s="20">
        <f>IF(FluxoCaixa101315141921[[#This Row],[Movimento ]]="Saldo Inicial",FluxoCaixa101315141921[[#This Row],[R$ (Valores)]],K1098+FluxoCaixa101315141921[[#This Row],[Valores Receitas / Despesas]])</f>
        <v>3305810.2700000014</v>
      </c>
      <c r="L1099" s="53">
        <f>IF(FluxoCaixa101315141921[[#This Row],[Entrada / Saída]]="Saída",FluxoCaixa101315141921[[#This Row],[R$ (Valores)]]*-1,FluxoCaixa101315141921[[#This Row],[R$ (Valores)]])</f>
        <v>0</v>
      </c>
    </row>
    <row r="1100" spans="2:12">
      <c r="B1100" s="48"/>
      <c r="C1100" s="48"/>
      <c r="D1100" s="16"/>
      <c r="E1100" s="48"/>
      <c r="F1100" s="17"/>
      <c r="G1100" s="17"/>
      <c r="H1100" s="17"/>
      <c r="I1100" s="54"/>
      <c r="J1100" s="45"/>
      <c r="K1100" s="20">
        <f>IF(FluxoCaixa101315141921[[#This Row],[Movimento ]]="Saldo Inicial",FluxoCaixa101315141921[[#This Row],[R$ (Valores)]],K1099+FluxoCaixa101315141921[[#This Row],[Valores Receitas / Despesas]])</f>
        <v>3305810.2700000014</v>
      </c>
      <c r="L1100" s="53">
        <f>IF(FluxoCaixa101315141921[[#This Row],[Entrada / Saída]]="Saída",FluxoCaixa101315141921[[#This Row],[R$ (Valores)]]*-1,FluxoCaixa101315141921[[#This Row],[R$ (Valores)]])</f>
        <v>0</v>
      </c>
    </row>
    <row r="1101" spans="2:12">
      <c r="B1101" s="48"/>
      <c r="C1101" s="48"/>
      <c r="D1101" s="16"/>
      <c r="E1101" s="48"/>
      <c r="F1101" s="17"/>
      <c r="G1101" s="17"/>
      <c r="H1101" s="17"/>
      <c r="I1101" s="54"/>
      <c r="J1101" s="45"/>
      <c r="K1101" s="20">
        <f>IF(FluxoCaixa101315141921[[#This Row],[Movimento ]]="Saldo Inicial",FluxoCaixa101315141921[[#This Row],[R$ (Valores)]],K1100+FluxoCaixa101315141921[[#This Row],[Valores Receitas / Despesas]])</f>
        <v>3305810.2700000014</v>
      </c>
      <c r="L1101" s="53">
        <f>IF(FluxoCaixa101315141921[[#This Row],[Entrada / Saída]]="Saída",FluxoCaixa101315141921[[#This Row],[R$ (Valores)]]*-1,FluxoCaixa101315141921[[#This Row],[R$ (Valores)]])</f>
        <v>0</v>
      </c>
    </row>
    <row r="1102" spans="2:12">
      <c r="B1102" s="48"/>
      <c r="C1102" s="48"/>
      <c r="D1102" s="16"/>
      <c r="E1102" s="48"/>
      <c r="F1102" s="17"/>
      <c r="G1102" s="17"/>
      <c r="H1102" s="17"/>
      <c r="I1102" s="54"/>
      <c r="J1102" s="45"/>
      <c r="K1102" s="20">
        <f>IF(FluxoCaixa101315141921[[#This Row],[Movimento ]]="Saldo Inicial",FluxoCaixa101315141921[[#This Row],[R$ (Valores)]],K1101+FluxoCaixa101315141921[[#This Row],[Valores Receitas / Despesas]])</f>
        <v>3305810.2700000014</v>
      </c>
      <c r="L1102" s="53">
        <f>IF(FluxoCaixa101315141921[[#This Row],[Entrada / Saída]]="Saída",FluxoCaixa101315141921[[#This Row],[R$ (Valores)]]*-1,FluxoCaixa101315141921[[#This Row],[R$ (Valores)]])</f>
        <v>0</v>
      </c>
    </row>
    <row r="1103" spans="2:12">
      <c r="B1103" s="48"/>
      <c r="C1103" s="48"/>
      <c r="D1103" s="16"/>
      <c r="E1103" s="48"/>
      <c r="F1103" s="17"/>
      <c r="G1103" s="17"/>
      <c r="H1103" s="17"/>
      <c r="I1103" s="54"/>
      <c r="J1103" s="45"/>
      <c r="K1103" s="20">
        <f>IF(FluxoCaixa101315141921[[#This Row],[Movimento ]]="Saldo Inicial",FluxoCaixa101315141921[[#This Row],[R$ (Valores)]],K1102+FluxoCaixa101315141921[[#This Row],[Valores Receitas / Despesas]])</f>
        <v>3305810.2700000014</v>
      </c>
      <c r="L1103" s="53">
        <f>IF(FluxoCaixa101315141921[[#This Row],[Entrada / Saída]]="Saída",FluxoCaixa101315141921[[#This Row],[R$ (Valores)]]*-1,FluxoCaixa101315141921[[#This Row],[R$ (Valores)]])</f>
        <v>0</v>
      </c>
    </row>
    <row r="1104" spans="2:12">
      <c r="B1104" s="48"/>
      <c r="C1104" s="48"/>
      <c r="D1104" s="16"/>
      <c r="E1104" s="48"/>
      <c r="F1104" s="17"/>
      <c r="G1104" s="17"/>
      <c r="H1104" s="17"/>
      <c r="I1104" s="54"/>
      <c r="J1104" s="45"/>
      <c r="K1104" s="20">
        <f>IF(FluxoCaixa101315141921[[#This Row],[Movimento ]]="Saldo Inicial",FluxoCaixa101315141921[[#This Row],[R$ (Valores)]],K1103+FluxoCaixa101315141921[[#This Row],[Valores Receitas / Despesas]])</f>
        <v>3305810.2700000014</v>
      </c>
      <c r="L1104" s="53">
        <f>IF(FluxoCaixa101315141921[[#This Row],[Entrada / Saída]]="Saída",FluxoCaixa101315141921[[#This Row],[R$ (Valores)]]*-1,FluxoCaixa101315141921[[#This Row],[R$ (Valores)]])</f>
        <v>0</v>
      </c>
    </row>
    <row r="1105" spans="2:12">
      <c r="B1105" s="48"/>
      <c r="C1105" s="48"/>
      <c r="D1105" s="16"/>
      <c r="E1105" s="48"/>
      <c r="F1105" s="17"/>
      <c r="G1105" s="17"/>
      <c r="H1105" s="17"/>
      <c r="I1105" s="54"/>
      <c r="J1105" s="45"/>
      <c r="K1105" s="20">
        <f>IF(FluxoCaixa101315141921[[#This Row],[Movimento ]]="Saldo Inicial",FluxoCaixa101315141921[[#This Row],[R$ (Valores)]],K1104+FluxoCaixa101315141921[[#This Row],[Valores Receitas / Despesas]])</f>
        <v>3305810.2700000014</v>
      </c>
      <c r="L1105" s="53">
        <f>IF(FluxoCaixa101315141921[[#This Row],[Entrada / Saída]]="Saída",FluxoCaixa101315141921[[#This Row],[R$ (Valores)]]*-1,FluxoCaixa101315141921[[#This Row],[R$ (Valores)]])</f>
        <v>0</v>
      </c>
    </row>
    <row r="1106" spans="2:12">
      <c r="B1106" s="48"/>
      <c r="C1106" s="48"/>
      <c r="D1106" s="16"/>
      <c r="E1106" s="48"/>
      <c r="F1106" s="17"/>
      <c r="G1106" s="17"/>
      <c r="H1106" s="17"/>
      <c r="I1106" s="54"/>
      <c r="J1106" s="45"/>
      <c r="K1106" s="20">
        <f>IF(FluxoCaixa101315141921[[#This Row],[Movimento ]]="Saldo Inicial",FluxoCaixa101315141921[[#This Row],[R$ (Valores)]],K1105+FluxoCaixa101315141921[[#This Row],[Valores Receitas / Despesas]])</f>
        <v>3305810.2700000014</v>
      </c>
      <c r="L1106" s="53">
        <f>IF(FluxoCaixa101315141921[[#This Row],[Entrada / Saída]]="Saída",FluxoCaixa101315141921[[#This Row],[R$ (Valores)]]*-1,FluxoCaixa101315141921[[#This Row],[R$ (Valores)]])</f>
        <v>0</v>
      </c>
    </row>
    <row r="1107" spans="2:12">
      <c r="B1107" s="48"/>
      <c r="C1107" s="48"/>
      <c r="D1107" s="16"/>
      <c r="E1107" s="48"/>
      <c r="F1107" s="17"/>
      <c r="G1107" s="17"/>
      <c r="H1107" s="17"/>
      <c r="I1107" s="54"/>
      <c r="J1107" s="45"/>
      <c r="K1107" s="20">
        <f>IF(FluxoCaixa101315141921[[#This Row],[Movimento ]]="Saldo Inicial",FluxoCaixa101315141921[[#This Row],[R$ (Valores)]],K1106+FluxoCaixa101315141921[[#This Row],[Valores Receitas / Despesas]])</f>
        <v>3305810.2700000014</v>
      </c>
      <c r="L1107" s="53">
        <f>IF(FluxoCaixa101315141921[[#This Row],[Entrada / Saída]]="Saída",FluxoCaixa101315141921[[#This Row],[R$ (Valores)]]*-1,FluxoCaixa101315141921[[#This Row],[R$ (Valores)]])</f>
        <v>0</v>
      </c>
    </row>
    <row r="1108" spans="2:12">
      <c r="B1108" s="48"/>
      <c r="C1108" s="48"/>
      <c r="D1108" s="16"/>
      <c r="E1108" s="48"/>
      <c r="F1108" s="17"/>
      <c r="G1108" s="17"/>
      <c r="H1108" s="17"/>
      <c r="I1108" s="54"/>
      <c r="J1108" s="45"/>
      <c r="K1108" s="20">
        <f>IF(FluxoCaixa101315141921[[#This Row],[Movimento ]]="Saldo Inicial",FluxoCaixa101315141921[[#This Row],[R$ (Valores)]],K1107+FluxoCaixa101315141921[[#This Row],[Valores Receitas / Despesas]])</f>
        <v>3305810.2700000014</v>
      </c>
      <c r="L1108" s="53">
        <f>IF(FluxoCaixa101315141921[[#This Row],[Entrada / Saída]]="Saída",FluxoCaixa101315141921[[#This Row],[R$ (Valores)]]*-1,FluxoCaixa101315141921[[#This Row],[R$ (Valores)]])</f>
        <v>0</v>
      </c>
    </row>
    <row r="1109" spans="2:12">
      <c r="B1109" s="48"/>
      <c r="C1109" s="48"/>
      <c r="D1109" s="16"/>
      <c r="E1109" s="48"/>
      <c r="F1109" s="17"/>
      <c r="G1109" s="17"/>
      <c r="H1109" s="17"/>
      <c r="I1109" s="54"/>
      <c r="J1109" s="45"/>
      <c r="K1109" s="20">
        <f>IF(FluxoCaixa101315141921[[#This Row],[Movimento ]]="Saldo Inicial",FluxoCaixa101315141921[[#This Row],[R$ (Valores)]],K1108+FluxoCaixa101315141921[[#This Row],[Valores Receitas / Despesas]])</f>
        <v>3305810.2700000014</v>
      </c>
      <c r="L1109" s="53">
        <f>IF(FluxoCaixa101315141921[[#This Row],[Entrada / Saída]]="Saída",FluxoCaixa101315141921[[#This Row],[R$ (Valores)]]*-1,FluxoCaixa101315141921[[#This Row],[R$ (Valores)]])</f>
        <v>0</v>
      </c>
    </row>
    <row r="1110" spans="2:12">
      <c r="B1110" s="48"/>
      <c r="C1110" s="48"/>
      <c r="D1110" s="16"/>
      <c r="E1110" s="48"/>
      <c r="F1110" s="17"/>
      <c r="G1110" s="17"/>
      <c r="H1110" s="17"/>
      <c r="I1110" s="54"/>
      <c r="J1110" s="45"/>
      <c r="K1110" s="20">
        <f>IF(FluxoCaixa101315141921[[#This Row],[Movimento ]]="Saldo Inicial",FluxoCaixa101315141921[[#This Row],[R$ (Valores)]],K1109+FluxoCaixa101315141921[[#This Row],[Valores Receitas / Despesas]])</f>
        <v>3305810.2700000014</v>
      </c>
      <c r="L1110" s="53">
        <f>IF(FluxoCaixa101315141921[[#This Row],[Entrada / Saída]]="Saída",FluxoCaixa101315141921[[#This Row],[R$ (Valores)]]*-1,FluxoCaixa101315141921[[#This Row],[R$ (Valores)]])</f>
        <v>0</v>
      </c>
    </row>
    <row r="1111" spans="2:12">
      <c r="B1111" s="48"/>
      <c r="C1111" s="48"/>
      <c r="D1111" s="16"/>
      <c r="E1111" s="48"/>
      <c r="F1111" s="17"/>
      <c r="G1111" s="17"/>
      <c r="H1111" s="17"/>
      <c r="I1111" s="54"/>
      <c r="J1111" s="45"/>
      <c r="K1111" s="20">
        <f>IF(FluxoCaixa101315141921[[#This Row],[Movimento ]]="Saldo Inicial",FluxoCaixa101315141921[[#This Row],[R$ (Valores)]],K1110+FluxoCaixa101315141921[[#This Row],[Valores Receitas / Despesas]])</f>
        <v>3305810.2700000014</v>
      </c>
      <c r="L1111" s="53">
        <f>IF(FluxoCaixa101315141921[[#This Row],[Entrada / Saída]]="Saída",FluxoCaixa101315141921[[#This Row],[R$ (Valores)]]*-1,FluxoCaixa101315141921[[#This Row],[R$ (Valores)]])</f>
        <v>0</v>
      </c>
    </row>
    <row r="1112" spans="2:12">
      <c r="B1112" s="48"/>
      <c r="C1112" s="48"/>
      <c r="D1112" s="16"/>
      <c r="E1112" s="48"/>
      <c r="F1112" s="17"/>
      <c r="G1112" s="17"/>
      <c r="H1112" s="17"/>
      <c r="I1112" s="54"/>
      <c r="J1112" s="45"/>
      <c r="K1112" s="20">
        <f>IF(FluxoCaixa101315141921[[#This Row],[Movimento ]]="Saldo Inicial",FluxoCaixa101315141921[[#This Row],[R$ (Valores)]],K1111+FluxoCaixa101315141921[[#This Row],[Valores Receitas / Despesas]])</f>
        <v>3305810.2700000014</v>
      </c>
      <c r="L1112" s="53">
        <f>IF(FluxoCaixa101315141921[[#This Row],[Entrada / Saída]]="Saída",FluxoCaixa101315141921[[#This Row],[R$ (Valores)]]*-1,FluxoCaixa101315141921[[#This Row],[R$ (Valores)]])</f>
        <v>0</v>
      </c>
    </row>
    <row r="1113" spans="2:12">
      <c r="B1113" s="48"/>
      <c r="C1113" s="48"/>
      <c r="D1113" s="16"/>
      <c r="E1113" s="48"/>
      <c r="F1113" s="17"/>
      <c r="G1113" s="17"/>
      <c r="H1113" s="17"/>
      <c r="I1113" s="54"/>
      <c r="J1113" s="45"/>
      <c r="K1113" s="20">
        <f>IF(FluxoCaixa101315141921[[#This Row],[Movimento ]]="Saldo Inicial",FluxoCaixa101315141921[[#This Row],[R$ (Valores)]],K1112+FluxoCaixa101315141921[[#This Row],[Valores Receitas / Despesas]])</f>
        <v>3305810.2700000014</v>
      </c>
      <c r="L1113" s="53">
        <f>IF(FluxoCaixa101315141921[[#This Row],[Entrada / Saída]]="Saída",FluxoCaixa101315141921[[#This Row],[R$ (Valores)]]*-1,FluxoCaixa101315141921[[#This Row],[R$ (Valores)]])</f>
        <v>0</v>
      </c>
    </row>
    <row r="1114" spans="2:12">
      <c r="B1114" s="48"/>
      <c r="C1114" s="48"/>
      <c r="D1114" s="16"/>
      <c r="E1114" s="48"/>
      <c r="F1114" s="17"/>
      <c r="G1114" s="17"/>
      <c r="H1114" s="17"/>
      <c r="I1114" s="54"/>
      <c r="J1114" s="45"/>
      <c r="K1114" s="20">
        <f>IF(FluxoCaixa101315141921[[#This Row],[Movimento ]]="Saldo Inicial",FluxoCaixa101315141921[[#This Row],[R$ (Valores)]],K1113+FluxoCaixa101315141921[[#This Row],[Valores Receitas / Despesas]])</f>
        <v>3305810.2700000014</v>
      </c>
      <c r="L1114" s="53">
        <f>IF(FluxoCaixa101315141921[[#This Row],[Entrada / Saída]]="Saída",FluxoCaixa101315141921[[#This Row],[R$ (Valores)]]*-1,FluxoCaixa101315141921[[#This Row],[R$ (Valores)]])</f>
        <v>0</v>
      </c>
    </row>
    <row r="1115" spans="2:12">
      <c r="B1115" s="48"/>
      <c r="C1115" s="48"/>
      <c r="D1115" s="16"/>
      <c r="E1115" s="48"/>
      <c r="F1115" s="17"/>
      <c r="G1115" s="17"/>
      <c r="H1115" s="17"/>
      <c r="I1115" s="54"/>
      <c r="J1115" s="45"/>
      <c r="K1115" s="20">
        <f>IF(FluxoCaixa101315141921[[#This Row],[Movimento ]]="Saldo Inicial",FluxoCaixa101315141921[[#This Row],[R$ (Valores)]],K1114+FluxoCaixa101315141921[[#This Row],[Valores Receitas / Despesas]])</f>
        <v>3305810.2700000014</v>
      </c>
      <c r="L1115" s="53">
        <f>IF(FluxoCaixa101315141921[[#This Row],[Entrada / Saída]]="Saída",FluxoCaixa101315141921[[#This Row],[R$ (Valores)]]*-1,FluxoCaixa101315141921[[#This Row],[R$ (Valores)]])</f>
        <v>0</v>
      </c>
    </row>
    <row r="1116" spans="2:12">
      <c r="B1116" s="48"/>
      <c r="C1116" s="48"/>
      <c r="D1116" s="16"/>
      <c r="E1116" s="48"/>
      <c r="F1116" s="17"/>
      <c r="G1116" s="17"/>
      <c r="H1116" s="17"/>
      <c r="I1116" s="54"/>
      <c r="J1116" s="45"/>
      <c r="K1116" s="20">
        <f>IF(FluxoCaixa101315141921[[#This Row],[Movimento ]]="Saldo Inicial",FluxoCaixa101315141921[[#This Row],[R$ (Valores)]],K1115+FluxoCaixa101315141921[[#This Row],[Valores Receitas / Despesas]])</f>
        <v>3305810.2700000014</v>
      </c>
      <c r="L1116" s="53">
        <f>IF(FluxoCaixa101315141921[[#This Row],[Entrada / Saída]]="Saída",FluxoCaixa101315141921[[#This Row],[R$ (Valores)]]*-1,FluxoCaixa101315141921[[#This Row],[R$ (Valores)]])</f>
        <v>0</v>
      </c>
    </row>
    <row r="1117" spans="2:12">
      <c r="B1117" s="48"/>
      <c r="C1117" s="48"/>
      <c r="D1117" s="16"/>
      <c r="E1117" s="48"/>
      <c r="F1117" s="17"/>
      <c r="G1117" s="17"/>
      <c r="H1117" s="17"/>
      <c r="I1117" s="54"/>
      <c r="J1117" s="45"/>
      <c r="K1117" s="20">
        <f>IF(FluxoCaixa101315141921[[#This Row],[Movimento ]]="Saldo Inicial",FluxoCaixa101315141921[[#This Row],[R$ (Valores)]],K1116+FluxoCaixa101315141921[[#This Row],[Valores Receitas / Despesas]])</f>
        <v>3305810.2700000014</v>
      </c>
      <c r="L1117" s="53">
        <f>IF(FluxoCaixa101315141921[[#This Row],[Entrada / Saída]]="Saída",FluxoCaixa101315141921[[#This Row],[R$ (Valores)]]*-1,FluxoCaixa101315141921[[#This Row],[R$ (Valores)]])</f>
        <v>0</v>
      </c>
    </row>
    <row r="1118" spans="2:12">
      <c r="B1118" s="48"/>
      <c r="C1118" s="48"/>
      <c r="D1118" s="16"/>
      <c r="E1118" s="48"/>
      <c r="F1118" s="17"/>
      <c r="G1118" s="17"/>
      <c r="H1118" s="17"/>
      <c r="I1118" s="54"/>
      <c r="J1118" s="45"/>
      <c r="K1118" s="20">
        <f>IF(FluxoCaixa101315141921[[#This Row],[Movimento ]]="Saldo Inicial",FluxoCaixa101315141921[[#This Row],[R$ (Valores)]],K1117+FluxoCaixa101315141921[[#This Row],[Valores Receitas / Despesas]])</f>
        <v>3305810.2700000014</v>
      </c>
      <c r="L1118" s="53">
        <f>IF(FluxoCaixa101315141921[[#This Row],[Entrada / Saída]]="Saída",FluxoCaixa101315141921[[#This Row],[R$ (Valores)]]*-1,FluxoCaixa101315141921[[#This Row],[R$ (Valores)]])</f>
        <v>0</v>
      </c>
    </row>
    <row r="1119" spans="2:12">
      <c r="B1119" s="48"/>
      <c r="C1119" s="48"/>
      <c r="D1119" s="16"/>
      <c r="E1119" s="48"/>
      <c r="F1119" s="17"/>
      <c r="G1119" s="17"/>
      <c r="H1119" s="17"/>
      <c r="I1119" s="54"/>
      <c r="J1119" s="45"/>
      <c r="K1119" s="20">
        <f>IF(FluxoCaixa101315141921[[#This Row],[Movimento ]]="Saldo Inicial",FluxoCaixa101315141921[[#This Row],[R$ (Valores)]],K1118+FluxoCaixa101315141921[[#This Row],[Valores Receitas / Despesas]])</f>
        <v>3305810.2700000014</v>
      </c>
      <c r="L1119" s="53">
        <f>IF(FluxoCaixa101315141921[[#This Row],[Entrada / Saída]]="Saída",FluxoCaixa101315141921[[#This Row],[R$ (Valores)]]*-1,FluxoCaixa101315141921[[#This Row],[R$ (Valores)]])</f>
        <v>0</v>
      </c>
    </row>
    <row r="1120" spans="2:12">
      <c r="B1120" s="48"/>
      <c r="C1120" s="48"/>
      <c r="D1120" s="16"/>
      <c r="E1120" s="48"/>
      <c r="F1120" s="17"/>
      <c r="G1120" s="17"/>
      <c r="H1120" s="17"/>
      <c r="I1120" s="54"/>
      <c r="J1120" s="45"/>
      <c r="K1120" s="20">
        <f>IF(FluxoCaixa101315141921[[#This Row],[Movimento ]]="Saldo Inicial",FluxoCaixa101315141921[[#This Row],[R$ (Valores)]],K1119+FluxoCaixa101315141921[[#This Row],[Valores Receitas / Despesas]])</f>
        <v>3305810.2700000014</v>
      </c>
      <c r="L1120" s="53">
        <f>IF(FluxoCaixa101315141921[[#This Row],[Entrada / Saída]]="Saída",FluxoCaixa101315141921[[#This Row],[R$ (Valores)]]*-1,FluxoCaixa101315141921[[#This Row],[R$ (Valores)]])</f>
        <v>0</v>
      </c>
    </row>
    <row r="1121" spans="2:12">
      <c r="B1121" s="48"/>
      <c r="C1121" s="48"/>
      <c r="D1121" s="16"/>
      <c r="E1121" s="48"/>
      <c r="F1121" s="17"/>
      <c r="G1121" s="17"/>
      <c r="H1121" s="17"/>
      <c r="I1121" s="54"/>
      <c r="J1121" s="45"/>
      <c r="K1121" s="20">
        <f>IF(FluxoCaixa101315141921[[#This Row],[Movimento ]]="Saldo Inicial",FluxoCaixa101315141921[[#This Row],[R$ (Valores)]],K1120+FluxoCaixa101315141921[[#This Row],[Valores Receitas / Despesas]])</f>
        <v>3305810.2700000014</v>
      </c>
      <c r="L1121" s="53">
        <f>IF(FluxoCaixa101315141921[[#This Row],[Entrada / Saída]]="Saída",FluxoCaixa101315141921[[#This Row],[R$ (Valores)]]*-1,FluxoCaixa101315141921[[#This Row],[R$ (Valores)]])</f>
        <v>0</v>
      </c>
    </row>
    <row r="1122" spans="2:12">
      <c r="B1122" s="48"/>
      <c r="C1122" s="48"/>
      <c r="D1122" s="16"/>
      <c r="E1122" s="48"/>
      <c r="F1122" s="17"/>
      <c r="G1122" s="17"/>
      <c r="H1122" s="17"/>
      <c r="I1122" s="54"/>
      <c r="J1122" s="45"/>
      <c r="K1122" s="20">
        <f>IF(FluxoCaixa101315141921[[#This Row],[Movimento ]]="Saldo Inicial",FluxoCaixa101315141921[[#This Row],[R$ (Valores)]],K1121+FluxoCaixa101315141921[[#This Row],[Valores Receitas / Despesas]])</f>
        <v>3305810.2700000014</v>
      </c>
      <c r="L1122" s="53">
        <f>IF(FluxoCaixa101315141921[[#This Row],[Entrada / Saída]]="Saída",FluxoCaixa101315141921[[#This Row],[R$ (Valores)]]*-1,FluxoCaixa101315141921[[#This Row],[R$ (Valores)]])</f>
        <v>0</v>
      </c>
    </row>
    <row r="1123" spans="2:12">
      <c r="B1123" s="48"/>
      <c r="C1123" s="48"/>
      <c r="D1123" s="16"/>
      <c r="E1123" s="48"/>
      <c r="F1123" s="17"/>
      <c r="G1123" s="17"/>
      <c r="H1123" s="17"/>
      <c r="I1123" s="54"/>
      <c r="J1123" s="45"/>
      <c r="K1123" s="20">
        <f>IF(FluxoCaixa101315141921[[#This Row],[Movimento ]]="Saldo Inicial",FluxoCaixa101315141921[[#This Row],[R$ (Valores)]],K1122+FluxoCaixa101315141921[[#This Row],[Valores Receitas / Despesas]])</f>
        <v>3305810.2700000014</v>
      </c>
      <c r="L1123" s="53">
        <f>IF(FluxoCaixa101315141921[[#This Row],[Entrada / Saída]]="Saída",FluxoCaixa101315141921[[#This Row],[R$ (Valores)]]*-1,FluxoCaixa101315141921[[#This Row],[R$ (Valores)]])</f>
        <v>0</v>
      </c>
    </row>
    <row r="1124" spans="2:12">
      <c r="B1124" s="48"/>
      <c r="C1124" s="48"/>
      <c r="D1124" s="16"/>
      <c r="E1124" s="48"/>
      <c r="F1124" s="17"/>
      <c r="G1124" s="17"/>
      <c r="H1124" s="17"/>
      <c r="I1124" s="54"/>
      <c r="J1124" s="45"/>
      <c r="K1124" s="20">
        <f>IF(FluxoCaixa101315141921[[#This Row],[Movimento ]]="Saldo Inicial",FluxoCaixa101315141921[[#This Row],[R$ (Valores)]],K1123+FluxoCaixa101315141921[[#This Row],[Valores Receitas / Despesas]])</f>
        <v>3305810.2700000014</v>
      </c>
      <c r="L1124" s="53">
        <f>IF(FluxoCaixa101315141921[[#This Row],[Entrada / Saída]]="Saída",FluxoCaixa101315141921[[#This Row],[R$ (Valores)]]*-1,FluxoCaixa101315141921[[#This Row],[R$ (Valores)]])</f>
        <v>0</v>
      </c>
    </row>
    <row r="1125" spans="2:12">
      <c r="B1125" s="48"/>
      <c r="C1125" s="48"/>
      <c r="D1125" s="16"/>
      <c r="E1125" s="48"/>
      <c r="F1125" s="17"/>
      <c r="G1125" s="17"/>
      <c r="H1125" s="17"/>
      <c r="I1125" s="54"/>
      <c r="J1125" s="45"/>
      <c r="K1125" s="20">
        <f>IF(FluxoCaixa101315141921[[#This Row],[Movimento ]]="Saldo Inicial",FluxoCaixa101315141921[[#This Row],[R$ (Valores)]],K1124+FluxoCaixa101315141921[[#This Row],[Valores Receitas / Despesas]])</f>
        <v>3305810.2700000014</v>
      </c>
      <c r="L1125" s="53">
        <f>IF(FluxoCaixa101315141921[[#This Row],[Entrada / Saída]]="Saída",FluxoCaixa101315141921[[#This Row],[R$ (Valores)]]*-1,FluxoCaixa101315141921[[#This Row],[R$ (Valores)]])</f>
        <v>0</v>
      </c>
    </row>
    <row r="1126" spans="2:12">
      <c r="B1126" s="48"/>
      <c r="C1126" s="48"/>
      <c r="D1126" s="16"/>
      <c r="E1126" s="48"/>
      <c r="F1126" s="17"/>
      <c r="G1126" s="17"/>
      <c r="H1126" s="17"/>
      <c r="I1126" s="54"/>
      <c r="J1126" s="45"/>
      <c r="K1126" s="20">
        <f>IF(FluxoCaixa101315141921[[#This Row],[Movimento ]]="Saldo Inicial",FluxoCaixa101315141921[[#This Row],[R$ (Valores)]],K1125+FluxoCaixa101315141921[[#This Row],[Valores Receitas / Despesas]])</f>
        <v>3305810.2700000014</v>
      </c>
      <c r="L1126" s="53">
        <f>IF(FluxoCaixa101315141921[[#This Row],[Entrada / Saída]]="Saída",FluxoCaixa101315141921[[#This Row],[R$ (Valores)]]*-1,FluxoCaixa101315141921[[#This Row],[R$ (Valores)]])</f>
        <v>0</v>
      </c>
    </row>
    <row r="1127" spans="2:12">
      <c r="B1127" s="48"/>
      <c r="C1127" s="48"/>
      <c r="D1127" s="16"/>
      <c r="E1127" s="48"/>
      <c r="F1127" s="17"/>
      <c r="G1127" s="17"/>
      <c r="H1127" s="17"/>
      <c r="I1127" s="54"/>
      <c r="J1127" s="45"/>
      <c r="K1127" s="20">
        <f>IF(FluxoCaixa101315141921[[#This Row],[Movimento ]]="Saldo Inicial",FluxoCaixa101315141921[[#This Row],[R$ (Valores)]],K1126+FluxoCaixa101315141921[[#This Row],[Valores Receitas / Despesas]])</f>
        <v>3305810.2700000014</v>
      </c>
      <c r="L1127" s="53">
        <f>IF(FluxoCaixa101315141921[[#This Row],[Entrada / Saída]]="Saída",FluxoCaixa101315141921[[#This Row],[R$ (Valores)]]*-1,FluxoCaixa101315141921[[#This Row],[R$ (Valores)]])</f>
        <v>0</v>
      </c>
    </row>
    <row r="1128" spans="2:12">
      <c r="B1128" s="48"/>
      <c r="C1128" s="48"/>
      <c r="D1128" s="16"/>
      <c r="E1128" s="48"/>
      <c r="F1128" s="17"/>
      <c r="G1128" s="17"/>
      <c r="H1128" s="17"/>
      <c r="I1128" s="54"/>
      <c r="J1128" s="45"/>
      <c r="K1128" s="20">
        <f>IF(FluxoCaixa101315141921[[#This Row],[Movimento ]]="Saldo Inicial",FluxoCaixa101315141921[[#This Row],[R$ (Valores)]],K1127+FluxoCaixa101315141921[[#This Row],[Valores Receitas / Despesas]])</f>
        <v>3305810.2700000014</v>
      </c>
      <c r="L1128" s="53">
        <f>IF(FluxoCaixa101315141921[[#This Row],[Entrada / Saída]]="Saída",FluxoCaixa101315141921[[#This Row],[R$ (Valores)]]*-1,FluxoCaixa101315141921[[#This Row],[R$ (Valores)]])</f>
        <v>0</v>
      </c>
    </row>
    <row r="1129" spans="2:12">
      <c r="B1129" s="48"/>
      <c r="C1129" s="48"/>
      <c r="D1129" s="16"/>
      <c r="E1129" s="48"/>
      <c r="F1129" s="17"/>
      <c r="G1129" s="17"/>
      <c r="H1129" s="17"/>
      <c r="I1129" s="54"/>
      <c r="J1129" s="45"/>
      <c r="K1129" s="20">
        <f>IF(FluxoCaixa101315141921[[#This Row],[Movimento ]]="Saldo Inicial",FluxoCaixa101315141921[[#This Row],[R$ (Valores)]],K1128+FluxoCaixa101315141921[[#This Row],[Valores Receitas / Despesas]])</f>
        <v>3305810.2700000014</v>
      </c>
      <c r="L1129" s="53">
        <f>IF(FluxoCaixa101315141921[[#This Row],[Entrada / Saída]]="Saída",FluxoCaixa101315141921[[#This Row],[R$ (Valores)]]*-1,FluxoCaixa101315141921[[#This Row],[R$ (Valores)]])</f>
        <v>0</v>
      </c>
    </row>
    <row r="1130" spans="2:12">
      <c r="B1130" s="48"/>
      <c r="C1130" s="48"/>
      <c r="D1130" s="16"/>
      <c r="E1130" s="48"/>
      <c r="F1130" s="17"/>
      <c r="G1130" s="17"/>
      <c r="H1130" s="17"/>
      <c r="I1130" s="54"/>
      <c r="J1130" s="45"/>
      <c r="K1130" s="20">
        <f>IF(FluxoCaixa101315141921[[#This Row],[Movimento ]]="Saldo Inicial",FluxoCaixa101315141921[[#This Row],[R$ (Valores)]],K1129+FluxoCaixa101315141921[[#This Row],[Valores Receitas / Despesas]])</f>
        <v>3305810.2700000014</v>
      </c>
      <c r="L1130" s="53">
        <f>IF(FluxoCaixa101315141921[[#This Row],[Entrada / Saída]]="Saída",FluxoCaixa101315141921[[#This Row],[R$ (Valores)]]*-1,FluxoCaixa101315141921[[#This Row],[R$ (Valores)]])</f>
        <v>0</v>
      </c>
    </row>
    <row r="1131" spans="2:12">
      <c r="B1131" s="48"/>
      <c r="C1131" s="48"/>
      <c r="D1131" s="16"/>
      <c r="E1131" s="48"/>
      <c r="F1131" s="17"/>
      <c r="G1131" s="17"/>
      <c r="H1131" s="17"/>
      <c r="I1131" s="54"/>
      <c r="J1131" s="45"/>
      <c r="K1131" s="20">
        <f>IF(FluxoCaixa101315141921[[#This Row],[Movimento ]]="Saldo Inicial",FluxoCaixa101315141921[[#This Row],[R$ (Valores)]],K1130+FluxoCaixa101315141921[[#This Row],[Valores Receitas / Despesas]])</f>
        <v>3305810.2700000014</v>
      </c>
      <c r="L1131" s="53">
        <f>IF(FluxoCaixa101315141921[[#This Row],[Entrada / Saída]]="Saída",FluxoCaixa101315141921[[#This Row],[R$ (Valores)]]*-1,FluxoCaixa101315141921[[#This Row],[R$ (Valores)]])</f>
        <v>0</v>
      </c>
    </row>
    <row r="1132" spans="2:12">
      <c r="B1132" s="48"/>
      <c r="C1132" s="48"/>
      <c r="D1132" s="16"/>
      <c r="E1132" s="48"/>
      <c r="F1132" s="17"/>
      <c r="G1132" s="17"/>
      <c r="H1132" s="17"/>
      <c r="I1132" s="54"/>
      <c r="J1132" s="45"/>
      <c r="K1132" s="20">
        <f>IF(FluxoCaixa101315141921[[#This Row],[Movimento ]]="Saldo Inicial",FluxoCaixa101315141921[[#This Row],[R$ (Valores)]],K1131+FluxoCaixa101315141921[[#This Row],[Valores Receitas / Despesas]])</f>
        <v>3305810.2700000014</v>
      </c>
      <c r="L1132" s="53">
        <f>IF(FluxoCaixa101315141921[[#This Row],[Entrada / Saída]]="Saída",FluxoCaixa101315141921[[#This Row],[R$ (Valores)]]*-1,FluxoCaixa101315141921[[#This Row],[R$ (Valores)]])</f>
        <v>0</v>
      </c>
    </row>
    <row r="1133" spans="2:12">
      <c r="B1133" s="48"/>
      <c r="C1133" s="48"/>
      <c r="D1133" s="16"/>
      <c r="E1133" s="48"/>
      <c r="F1133" s="17"/>
      <c r="G1133" s="17"/>
      <c r="H1133" s="17"/>
      <c r="I1133" s="54"/>
      <c r="J1133" s="45"/>
      <c r="K1133" s="20">
        <f>IF(FluxoCaixa101315141921[[#This Row],[Movimento ]]="Saldo Inicial",FluxoCaixa101315141921[[#This Row],[R$ (Valores)]],K1132+FluxoCaixa101315141921[[#This Row],[Valores Receitas / Despesas]])</f>
        <v>3305810.2700000014</v>
      </c>
      <c r="L1133" s="53">
        <f>IF(FluxoCaixa101315141921[[#This Row],[Entrada / Saída]]="Saída",FluxoCaixa101315141921[[#This Row],[R$ (Valores)]]*-1,FluxoCaixa101315141921[[#This Row],[R$ (Valores)]])</f>
        <v>0</v>
      </c>
    </row>
    <row r="1134" spans="2:12">
      <c r="B1134" s="48"/>
      <c r="C1134" s="48"/>
      <c r="D1134" s="16"/>
      <c r="E1134" s="48"/>
      <c r="F1134" s="17"/>
      <c r="G1134" s="17"/>
      <c r="H1134" s="17"/>
      <c r="I1134" s="54"/>
      <c r="J1134" s="45"/>
      <c r="K1134" s="20">
        <f>IF(FluxoCaixa101315141921[[#This Row],[Movimento ]]="Saldo Inicial",FluxoCaixa101315141921[[#This Row],[R$ (Valores)]],K1133+FluxoCaixa101315141921[[#This Row],[Valores Receitas / Despesas]])</f>
        <v>3305810.2700000014</v>
      </c>
      <c r="L1134" s="53">
        <f>IF(FluxoCaixa101315141921[[#This Row],[Entrada / Saída]]="Saída",FluxoCaixa101315141921[[#This Row],[R$ (Valores)]]*-1,FluxoCaixa101315141921[[#This Row],[R$ (Valores)]])</f>
        <v>0</v>
      </c>
    </row>
    <row r="1135" spans="2:12">
      <c r="B1135" s="48"/>
      <c r="C1135" s="48"/>
      <c r="D1135" s="16"/>
      <c r="E1135" s="48"/>
      <c r="F1135" s="17"/>
      <c r="G1135" s="17"/>
      <c r="H1135" s="17"/>
      <c r="I1135" s="54"/>
      <c r="J1135" s="45"/>
      <c r="K1135" s="20">
        <f>IF(FluxoCaixa101315141921[[#This Row],[Movimento ]]="Saldo Inicial",FluxoCaixa101315141921[[#This Row],[R$ (Valores)]],K1134+FluxoCaixa101315141921[[#This Row],[Valores Receitas / Despesas]])</f>
        <v>3305810.2700000014</v>
      </c>
      <c r="L1135" s="53">
        <f>IF(FluxoCaixa101315141921[[#This Row],[Entrada / Saída]]="Saída",FluxoCaixa101315141921[[#This Row],[R$ (Valores)]]*-1,FluxoCaixa101315141921[[#This Row],[R$ (Valores)]])</f>
        <v>0</v>
      </c>
    </row>
    <row r="1136" spans="2:12">
      <c r="B1136" s="48"/>
      <c r="C1136" s="48"/>
      <c r="D1136" s="16"/>
      <c r="E1136" s="48"/>
      <c r="F1136" s="17"/>
      <c r="G1136" s="17"/>
      <c r="H1136" s="17"/>
      <c r="I1136" s="54"/>
      <c r="J1136" s="45"/>
      <c r="K1136" s="20">
        <f>IF(FluxoCaixa101315141921[[#This Row],[Movimento ]]="Saldo Inicial",FluxoCaixa101315141921[[#This Row],[R$ (Valores)]],K1135+FluxoCaixa101315141921[[#This Row],[Valores Receitas / Despesas]])</f>
        <v>3305810.2700000014</v>
      </c>
      <c r="L1136" s="53">
        <f>IF(FluxoCaixa101315141921[[#This Row],[Entrada / Saída]]="Saída",FluxoCaixa101315141921[[#This Row],[R$ (Valores)]]*-1,FluxoCaixa101315141921[[#This Row],[R$ (Valores)]])</f>
        <v>0</v>
      </c>
    </row>
    <row r="1137" spans="2:12">
      <c r="B1137" s="48"/>
      <c r="C1137" s="48"/>
      <c r="D1137" s="16"/>
      <c r="E1137" s="48"/>
      <c r="F1137" s="17"/>
      <c r="G1137" s="17"/>
      <c r="H1137" s="17"/>
      <c r="I1137" s="54"/>
      <c r="J1137" s="45"/>
      <c r="K1137" s="20">
        <f>IF(FluxoCaixa101315141921[[#This Row],[Movimento ]]="Saldo Inicial",FluxoCaixa101315141921[[#This Row],[R$ (Valores)]],K1136+FluxoCaixa101315141921[[#This Row],[Valores Receitas / Despesas]])</f>
        <v>3305810.2700000014</v>
      </c>
      <c r="L1137" s="53">
        <f>IF(FluxoCaixa101315141921[[#This Row],[Entrada / Saída]]="Saída",FluxoCaixa101315141921[[#This Row],[R$ (Valores)]]*-1,FluxoCaixa101315141921[[#This Row],[R$ (Valores)]])</f>
        <v>0</v>
      </c>
    </row>
    <row r="1138" spans="2:12">
      <c r="B1138" s="48"/>
      <c r="C1138" s="48"/>
      <c r="D1138" s="16"/>
      <c r="E1138" s="48"/>
      <c r="F1138" s="17"/>
      <c r="G1138" s="17"/>
      <c r="H1138" s="17"/>
      <c r="I1138" s="54"/>
      <c r="J1138" s="45"/>
      <c r="K1138" s="20">
        <f>IF(FluxoCaixa101315141921[[#This Row],[Movimento ]]="Saldo Inicial",FluxoCaixa101315141921[[#This Row],[R$ (Valores)]],K1137+FluxoCaixa101315141921[[#This Row],[Valores Receitas / Despesas]])</f>
        <v>3305810.2700000014</v>
      </c>
      <c r="L1138" s="53">
        <f>IF(FluxoCaixa101315141921[[#This Row],[Entrada / Saída]]="Saída",FluxoCaixa101315141921[[#This Row],[R$ (Valores)]]*-1,FluxoCaixa101315141921[[#This Row],[R$ (Valores)]])</f>
        <v>0</v>
      </c>
    </row>
    <row r="1139" spans="2:12">
      <c r="B1139" s="48"/>
      <c r="C1139" s="48"/>
      <c r="D1139" s="16"/>
      <c r="E1139" s="48"/>
      <c r="F1139" s="17"/>
      <c r="G1139" s="17"/>
      <c r="H1139" s="17"/>
      <c r="I1139" s="54"/>
      <c r="J1139" s="45"/>
      <c r="K1139" s="20">
        <f>IF(FluxoCaixa101315141921[[#This Row],[Movimento ]]="Saldo Inicial",FluxoCaixa101315141921[[#This Row],[R$ (Valores)]],K1138+FluxoCaixa101315141921[[#This Row],[Valores Receitas / Despesas]])</f>
        <v>3305810.2700000014</v>
      </c>
      <c r="L1139" s="53">
        <f>IF(FluxoCaixa101315141921[[#This Row],[Entrada / Saída]]="Saída",FluxoCaixa101315141921[[#This Row],[R$ (Valores)]]*-1,FluxoCaixa101315141921[[#This Row],[R$ (Valores)]])</f>
        <v>0</v>
      </c>
    </row>
    <row r="1140" spans="2:12">
      <c r="B1140" s="48"/>
      <c r="C1140" s="48"/>
      <c r="D1140" s="16"/>
      <c r="E1140" s="48"/>
      <c r="F1140" s="17"/>
      <c r="G1140" s="17"/>
      <c r="H1140" s="17"/>
      <c r="I1140" s="54"/>
      <c r="J1140" s="45"/>
      <c r="K1140" s="20">
        <f>IF(FluxoCaixa101315141921[[#This Row],[Movimento ]]="Saldo Inicial",FluxoCaixa101315141921[[#This Row],[R$ (Valores)]],K1139+FluxoCaixa101315141921[[#This Row],[Valores Receitas / Despesas]])</f>
        <v>3305810.2700000014</v>
      </c>
      <c r="L1140" s="53">
        <f>IF(FluxoCaixa101315141921[[#This Row],[Entrada / Saída]]="Saída",FluxoCaixa101315141921[[#This Row],[R$ (Valores)]]*-1,FluxoCaixa101315141921[[#This Row],[R$ (Valores)]])</f>
        <v>0</v>
      </c>
    </row>
    <row r="1141" spans="2:12">
      <c r="B1141" s="48"/>
      <c r="C1141" s="48"/>
      <c r="D1141" s="16"/>
      <c r="E1141" s="48"/>
      <c r="F1141" s="17"/>
      <c r="G1141" s="17"/>
      <c r="H1141" s="17"/>
      <c r="I1141" s="54"/>
      <c r="J1141" s="45"/>
      <c r="K1141" s="20">
        <f>IF(FluxoCaixa101315141921[[#This Row],[Movimento ]]="Saldo Inicial",FluxoCaixa101315141921[[#This Row],[R$ (Valores)]],K1140+FluxoCaixa101315141921[[#This Row],[Valores Receitas / Despesas]])</f>
        <v>3305810.2700000014</v>
      </c>
      <c r="L1141" s="53">
        <f>IF(FluxoCaixa101315141921[[#This Row],[Entrada / Saída]]="Saída",FluxoCaixa101315141921[[#This Row],[R$ (Valores)]]*-1,FluxoCaixa101315141921[[#This Row],[R$ (Valores)]])</f>
        <v>0</v>
      </c>
    </row>
    <row r="1142" spans="2:12">
      <c r="B1142" s="48"/>
      <c r="C1142" s="48"/>
      <c r="D1142" s="16"/>
      <c r="E1142" s="48"/>
      <c r="F1142" s="17"/>
      <c r="G1142" s="17"/>
      <c r="H1142" s="17"/>
      <c r="I1142" s="54"/>
      <c r="J1142" s="45"/>
      <c r="K1142" s="20">
        <f>IF(FluxoCaixa101315141921[[#This Row],[Movimento ]]="Saldo Inicial",FluxoCaixa101315141921[[#This Row],[R$ (Valores)]],K1141+FluxoCaixa101315141921[[#This Row],[Valores Receitas / Despesas]])</f>
        <v>3305810.2700000014</v>
      </c>
      <c r="L1142" s="53">
        <f>IF(FluxoCaixa101315141921[[#This Row],[Entrada / Saída]]="Saída",FluxoCaixa101315141921[[#This Row],[R$ (Valores)]]*-1,FluxoCaixa101315141921[[#This Row],[R$ (Valores)]])</f>
        <v>0</v>
      </c>
    </row>
    <row r="1143" spans="2:12">
      <c r="B1143" s="48"/>
      <c r="C1143" s="48"/>
      <c r="D1143" s="16"/>
      <c r="E1143" s="48"/>
      <c r="F1143" s="17"/>
      <c r="G1143" s="17"/>
      <c r="H1143" s="17"/>
      <c r="I1143" s="54"/>
      <c r="J1143" s="45"/>
      <c r="K1143" s="20">
        <f>IF(FluxoCaixa101315141921[[#This Row],[Movimento ]]="Saldo Inicial",FluxoCaixa101315141921[[#This Row],[R$ (Valores)]],K1142+FluxoCaixa101315141921[[#This Row],[Valores Receitas / Despesas]])</f>
        <v>3305810.2700000014</v>
      </c>
      <c r="L1143" s="53">
        <f>IF(FluxoCaixa101315141921[[#This Row],[Entrada / Saída]]="Saída",FluxoCaixa101315141921[[#This Row],[R$ (Valores)]]*-1,FluxoCaixa101315141921[[#This Row],[R$ (Valores)]])</f>
        <v>0</v>
      </c>
    </row>
    <row r="1144" spans="2:12">
      <c r="B1144" s="48"/>
      <c r="C1144" s="48"/>
      <c r="D1144" s="16"/>
      <c r="E1144" s="48"/>
      <c r="F1144" s="17"/>
      <c r="G1144" s="17"/>
      <c r="H1144" s="17"/>
      <c r="I1144" s="54"/>
      <c r="J1144" s="45"/>
      <c r="K1144" s="20">
        <f>IF(FluxoCaixa101315141921[[#This Row],[Movimento ]]="Saldo Inicial",FluxoCaixa101315141921[[#This Row],[R$ (Valores)]],K1143+FluxoCaixa101315141921[[#This Row],[Valores Receitas / Despesas]])</f>
        <v>3305810.2700000014</v>
      </c>
      <c r="L1144" s="53">
        <f>IF(FluxoCaixa101315141921[[#This Row],[Entrada / Saída]]="Saída",FluxoCaixa101315141921[[#This Row],[R$ (Valores)]]*-1,FluxoCaixa101315141921[[#This Row],[R$ (Valores)]])</f>
        <v>0</v>
      </c>
    </row>
    <row r="1145" spans="2:12">
      <c r="B1145" s="48"/>
      <c r="C1145" s="48"/>
      <c r="D1145" s="16"/>
      <c r="E1145" s="48"/>
      <c r="F1145" s="17"/>
      <c r="G1145" s="17"/>
      <c r="H1145" s="17"/>
      <c r="I1145" s="54"/>
      <c r="J1145" s="45"/>
      <c r="K1145" s="20">
        <f>IF(FluxoCaixa101315141921[[#This Row],[Movimento ]]="Saldo Inicial",FluxoCaixa101315141921[[#This Row],[R$ (Valores)]],K1144+FluxoCaixa101315141921[[#This Row],[Valores Receitas / Despesas]])</f>
        <v>3305810.2700000014</v>
      </c>
      <c r="L1145" s="53">
        <f>IF(FluxoCaixa101315141921[[#This Row],[Entrada / Saída]]="Saída",FluxoCaixa101315141921[[#This Row],[R$ (Valores)]]*-1,FluxoCaixa101315141921[[#This Row],[R$ (Valores)]])</f>
        <v>0</v>
      </c>
    </row>
    <row r="1146" spans="2:12">
      <c r="B1146" s="48"/>
      <c r="C1146" s="48"/>
      <c r="D1146" s="16"/>
      <c r="E1146" s="48"/>
      <c r="F1146" s="17"/>
      <c r="G1146" s="17"/>
      <c r="H1146" s="17"/>
      <c r="I1146" s="54"/>
      <c r="J1146" s="45"/>
      <c r="K1146" s="20">
        <f>IF(FluxoCaixa101315141921[[#This Row],[Movimento ]]="Saldo Inicial",FluxoCaixa101315141921[[#This Row],[R$ (Valores)]],K1145+FluxoCaixa101315141921[[#This Row],[Valores Receitas / Despesas]])</f>
        <v>3305810.2700000014</v>
      </c>
      <c r="L1146" s="53">
        <f>IF(FluxoCaixa101315141921[[#This Row],[Entrada / Saída]]="Saída",FluxoCaixa101315141921[[#This Row],[R$ (Valores)]]*-1,FluxoCaixa101315141921[[#This Row],[R$ (Valores)]])</f>
        <v>0</v>
      </c>
    </row>
    <row r="1147" spans="2:12">
      <c r="B1147" s="48"/>
      <c r="C1147" s="48"/>
      <c r="D1147" s="16"/>
      <c r="E1147" s="48"/>
      <c r="F1147" s="17"/>
      <c r="G1147" s="17"/>
      <c r="H1147" s="17"/>
      <c r="I1147" s="54"/>
      <c r="J1147" s="45"/>
      <c r="K1147" s="20">
        <f>IF(FluxoCaixa101315141921[[#This Row],[Movimento ]]="Saldo Inicial",FluxoCaixa101315141921[[#This Row],[R$ (Valores)]],K1146+FluxoCaixa101315141921[[#This Row],[Valores Receitas / Despesas]])</f>
        <v>3305810.2700000014</v>
      </c>
      <c r="L1147" s="53">
        <f>IF(FluxoCaixa101315141921[[#This Row],[Entrada / Saída]]="Saída",FluxoCaixa101315141921[[#This Row],[R$ (Valores)]]*-1,FluxoCaixa101315141921[[#This Row],[R$ (Valores)]])</f>
        <v>0</v>
      </c>
    </row>
    <row r="1148" spans="2:12">
      <c r="B1148" s="48"/>
      <c r="C1148" s="48"/>
      <c r="D1148" s="16"/>
      <c r="E1148" s="48"/>
      <c r="F1148" s="17"/>
      <c r="G1148" s="17"/>
      <c r="H1148" s="17"/>
      <c r="I1148" s="54"/>
      <c r="J1148" s="45"/>
      <c r="K1148" s="20">
        <f>IF(FluxoCaixa101315141921[[#This Row],[Movimento ]]="Saldo Inicial",FluxoCaixa101315141921[[#This Row],[R$ (Valores)]],K1147+FluxoCaixa101315141921[[#This Row],[Valores Receitas / Despesas]])</f>
        <v>3305810.2700000014</v>
      </c>
      <c r="L1148" s="53">
        <f>IF(FluxoCaixa101315141921[[#This Row],[Entrada / Saída]]="Saída",FluxoCaixa101315141921[[#This Row],[R$ (Valores)]]*-1,FluxoCaixa101315141921[[#This Row],[R$ (Valores)]])</f>
        <v>0</v>
      </c>
    </row>
    <row r="1149" spans="2:12">
      <c r="B1149" s="48"/>
      <c r="C1149" s="48"/>
      <c r="D1149" s="16"/>
      <c r="E1149" s="48"/>
      <c r="F1149" s="17"/>
      <c r="G1149" s="17"/>
      <c r="H1149" s="17"/>
      <c r="I1149" s="54"/>
      <c r="J1149" s="45"/>
      <c r="K1149" s="20">
        <f>IF(FluxoCaixa101315141921[[#This Row],[Movimento ]]="Saldo Inicial",FluxoCaixa101315141921[[#This Row],[R$ (Valores)]],K1148+FluxoCaixa101315141921[[#This Row],[Valores Receitas / Despesas]])</f>
        <v>3305810.2700000014</v>
      </c>
      <c r="L1149" s="53">
        <f>IF(FluxoCaixa101315141921[[#This Row],[Entrada / Saída]]="Saída",FluxoCaixa101315141921[[#This Row],[R$ (Valores)]]*-1,FluxoCaixa101315141921[[#This Row],[R$ (Valores)]])</f>
        <v>0</v>
      </c>
    </row>
    <row r="1150" spans="2:12">
      <c r="B1150" s="48"/>
      <c r="C1150" s="48"/>
      <c r="D1150" s="16"/>
      <c r="E1150" s="48"/>
      <c r="F1150" s="17"/>
      <c r="G1150" s="17"/>
      <c r="H1150" s="17"/>
      <c r="I1150" s="54"/>
      <c r="J1150" s="45"/>
      <c r="K1150" s="20">
        <f>IF(FluxoCaixa101315141921[[#This Row],[Movimento ]]="Saldo Inicial",FluxoCaixa101315141921[[#This Row],[R$ (Valores)]],K1149+FluxoCaixa101315141921[[#This Row],[Valores Receitas / Despesas]])</f>
        <v>3305810.2700000014</v>
      </c>
      <c r="L1150" s="53">
        <f>IF(FluxoCaixa101315141921[[#This Row],[Entrada / Saída]]="Saída",FluxoCaixa101315141921[[#This Row],[R$ (Valores)]]*-1,FluxoCaixa101315141921[[#This Row],[R$ (Valores)]])</f>
        <v>0</v>
      </c>
    </row>
    <row r="1151" spans="2:12">
      <c r="B1151" s="48"/>
      <c r="C1151" s="48"/>
      <c r="D1151" s="16"/>
      <c r="E1151" s="48"/>
      <c r="F1151" s="17"/>
      <c r="G1151" s="17"/>
      <c r="H1151" s="17"/>
      <c r="I1151" s="54"/>
      <c r="J1151" s="45"/>
      <c r="K1151" s="20">
        <f>IF(FluxoCaixa101315141921[[#This Row],[Movimento ]]="Saldo Inicial",FluxoCaixa101315141921[[#This Row],[R$ (Valores)]],K1150+FluxoCaixa101315141921[[#This Row],[Valores Receitas / Despesas]])</f>
        <v>3305810.2700000014</v>
      </c>
      <c r="L1151" s="53">
        <f>IF(FluxoCaixa101315141921[[#This Row],[Entrada / Saída]]="Saída",FluxoCaixa101315141921[[#This Row],[R$ (Valores)]]*-1,FluxoCaixa101315141921[[#This Row],[R$ (Valores)]])</f>
        <v>0</v>
      </c>
    </row>
    <row r="1152" spans="2:12">
      <c r="B1152" s="48"/>
      <c r="C1152" s="48"/>
      <c r="D1152" s="16"/>
      <c r="E1152" s="48"/>
      <c r="F1152" s="17"/>
      <c r="G1152" s="17"/>
      <c r="H1152" s="17"/>
      <c r="I1152" s="54"/>
      <c r="J1152" s="45"/>
      <c r="K1152" s="20">
        <f>IF(FluxoCaixa101315141921[[#This Row],[Movimento ]]="Saldo Inicial",FluxoCaixa101315141921[[#This Row],[R$ (Valores)]],K1151+FluxoCaixa101315141921[[#This Row],[Valores Receitas / Despesas]])</f>
        <v>3305810.2700000014</v>
      </c>
      <c r="L1152" s="53">
        <f>IF(FluxoCaixa101315141921[[#This Row],[Entrada / Saída]]="Saída",FluxoCaixa101315141921[[#This Row],[R$ (Valores)]]*-1,FluxoCaixa101315141921[[#This Row],[R$ (Valores)]])</f>
        <v>0</v>
      </c>
    </row>
    <row r="1153" spans="2:12">
      <c r="B1153" s="48"/>
      <c r="C1153" s="48"/>
      <c r="D1153" s="16"/>
      <c r="E1153" s="48"/>
      <c r="F1153" s="17"/>
      <c r="G1153" s="17"/>
      <c r="H1153" s="17"/>
      <c r="I1153" s="54"/>
      <c r="J1153" s="45"/>
      <c r="K1153" s="20">
        <f>IF(FluxoCaixa101315141921[[#This Row],[Movimento ]]="Saldo Inicial",FluxoCaixa101315141921[[#This Row],[R$ (Valores)]],K1152+FluxoCaixa101315141921[[#This Row],[Valores Receitas / Despesas]])</f>
        <v>3305810.2700000014</v>
      </c>
      <c r="L1153" s="53">
        <f>IF(FluxoCaixa101315141921[[#This Row],[Entrada / Saída]]="Saída",FluxoCaixa101315141921[[#This Row],[R$ (Valores)]]*-1,FluxoCaixa101315141921[[#This Row],[R$ (Valores)]])</f>
        <v>0</v>
      </c>
    </row>
    <row r="1154" spans="2:12">
      <c r="B1154" s="48"/>
      <c r="C1154" s="48"/>
      <c r="D1154" s="16"/>
      <c r="E1154" s="48"/>
      <c r="F1154" s="17"/>
      <c r="G1154" s="17"/>
      <c r="H1154" s="17"/>
      <c r="I1154" s="54"/>
      <c r="J1154" s="45"/>
      <c r="K1154" s="20">
        <f>IF(FluxoCaixa101315141921[[#This Row],[Movimento ]]="Saldo Inicial",FluxoCaixa101315141921[[#This Row],[R$ (Valores)]],K1153+FluxoCaixa101315141921[[#This Row],[Valores Receitas / Despesas]])</f>
        <v>3305810.2700000014</v>
      </c>
      <c r="L1154" s="53">
        <f>IF(FluxoCaixa101315141921[[#This Row],[Entrada / Saída]]="Saída",FluxoCaixa101315141921[[#This Row],[R$ (Valores)]]*-1,FluxoCaixa101315141921[[#This Row],[R$ (Valores)]])</f>
        <v>0</v>
      </c>
    </row>
    <row r="1155" spans="2:12">
      <c r="B1155" s="48"/>
      <c r="C1155" s="48"/>
      <c r="D1155" s="16"/>
      <c r="E1155" s="48"/>
      <c r="F1155" s="17"/>
      <c r="G1155" s="17"/>
      <c r="H1155" s="17"/>
      <c r="I1155" s="54"/>
      <c r="J1155" s="45"/>
      <c r="K1155" s="20">
        <f>IF(FluxoCaixa101315141921[[#This Row],[Movimento ]]="Saldo Inicial",FluxoCaixa101315141921[[#This Row],[R$ (Valores)]],K1154+FluxoCaixa101315141921[[#This Row],[Valores Receitas / Despesas]])</f>
        <v>3305810.2700000014</v>
      </c>
      <c r="L1155" s="53">
        <f>IF(FluxoCaixa101315141921[[#This Row],[Entrada / Saída]]="Saída",FluxoCaixa101315141921[[#This Row],[R$ (Valores)]]*-1,FluxoCaixa101315141921[[#This Row],[R$ (Valores)]])</f>
        <v>0</v>
      </c>
    </row>
    <row r="1156" spans="2:12">
      <c r="B1156" s="48"/>
      <c r="C1156" s="48"/>
      <c r="D1156" s="16"/>
      <c r="E1156" s="48"/>
      <c r="F1156" s="17"/>
      <c r="G1156" s="17"/>
      <c r="H1156" s="17"/>
      <c r="I1156" s="54"/>
      <c r="J1156" s="45"/>
      <c r="K1156" s="20">
        <f>IF(FluxoCaixa101315141921[[#This Row],[Movimento ]]="Saldo Inicial",FluxoCaixa101315141921[[#This Row],[R$ (Valores)]],K1155+FluxoCaixa101315141921[[#This Row],[Valores Receitas / Despesas]])</f>
        <v>3305810.2700000014</v>
      </c>
      <c r="L1156" s="53">
        <f>IF(FluxoCaixa101315141921[[#This Row],[Entrada / Saída]]="Saída",FluxoCaixa101315141921[[#This Row],[R$ (Valores)]]*-1,FluxoCaixa101315141921[[#This Row],[R$ (Valores)]])</f>
        <v>0</v>
      </c>
    </row>
    <row r="1157" spans="2:12">
      <c r="B1157" s="48"/>
      <c r="C1157" s="48"/>
      <c r="D1157" s="16"/>
      <c r="E1157" s="48"/>
      <c r="F1157" s="17"/>
      <c r="G1157" s="17"/>
      <c r="H1157" s="17"/>
      <c r="I1157" s="54"/>
      <c r="J1157" s="45"/>
      <c r="K1157" s="20">
        <f>IF(FluxoCaixa101315141921[[#This Row],[Movimento ]]="Saldo Inicial",FluxoCaixa101315141921[[#This Row],[R$ (Valores)]],K1156+FluxoCaixa101315141921[[#This Row],[Valores Receitas / Despesas]])</f>
        <v>3305810.2700000014</v>
      </c>
      <c r="L1157" s="53">
        <f>IF(FluxoCaixa101315141921[[#This Row],[Entrada / Saída]]="Saída",FluxoCaixa101315141921[[#This Row],[R$ (Valores)]]*-1,FluxoCaixa101315141921[[#This Row],[R$ (Valores)]])</f>
        <v>0</v>
      </c>
    </row>
    <row r="1158" spans="2:12">
      <c r="B1158" s="48"/>
      <c r="C1158" s="48"/>
      <c r="D1158" s="16"/>
      <c r="E1158" s="48"/>
      <c r="F1158" s="17"/>
      <c r="G1158" s="17"/>
      <c r="H1158" s="17"/>
      <c r="I1158" s="54"/>
      <c r="J1158" s="45"/>
      <c r="K1158" s="20">
        <f>IF(FluxoCaixa101315141921[[#This Row],[Movimento ]]="Saldo Inicial",FluxoCaixa101315141921[[#This Row],[R$ (Valores)]],K1157+FluxoCaixa101315141921[[#This Row],[Valores Receitas / Despesas]])</f>
        <v>3305810.2700000014</v>
      </c>
      <c r="L1158" s="53">
        <f>IF(FluxoCaixa101315141921[[#This Row],[Entrada / Saída]]="Saída",FluxoCaixa101315141921[[#This Row],[R$ (Valores)]]*-1,FluxoCaixa101315141921[[#This Row],[R$ (Valores)]])</f>
        <v>0</v>
      </c>
    </row>
    <row r="1159" spans="2:12">
      <c r="B1159" s="48"/>
      <c r="C1159" s="48"/>
      <c r="D1159" s="16"/>
      <c r="E1159" s="48"/>
      <c r="F1159" s="17"/>
      <c r="G1159" s="17"/>
      <c r="H1159" s="17"/>
      <c r="I1159" s="54"/>
      <c r="J1159" s="45"/>
      <c r="K1159" s="20">
        <f>IF(FluxoCaixa101315141921[[#This Row],[Movimento ]]="Saldo Inicial",FluxoCaixa101315141921[[#This Row],[R$ (Valores)]],K1158+FluxoCaixa101315141921[[#This Row],[Valores Receitas / Despesas]])</f>
        <v>3305810.2700000014</v>
      </c>
      <c r="L1159" s="53">
        <f>IF(FluxoCaixa101315141921[[#This Row],[Entrada / Saída]]="Saída",FluxoCaixa101315141921[[#This Row],[R$ (Valores)]]*-1,FluxoCaixa101315141921[[#This Row],[R$ (Valores)]])</f>
        <v>0</v>
      </c>
    </row>
    <row r="1160" spans="2:12">
      <c r="B1160" s="48"/>
      <c r="C1160" s="48"/>
      <c r="D1160" s="16"/>
      <c r="E1160" s="48"/>
      <c r="F1160" s="17"/>
      <c r="G1160" s="17"/>
      <c r="H1160" s="17"/>
      <c r="I1160" s="54"/>
      <c r="J1160" s="45"/>
      <c r="K1160" s="20">
        <f>IF(FluxoCaixa101315141921[[#This Row],[Movimento ]]="Saldo Inicial",FluxoCaixa101315141921[[#This Row],[R$ (Valores)]],K1159+FluxoCaixa101315141921[[#This Row],[Valores Receitas / Despesas]])</f>
        <v>3305810.2700000014</v>
      </c>
      <c r="L1160" s="53">
        <f>IF(FluxoCaixa101315141921[[#This Row],[Entrada / Saída]]="Saída",FluxoCaixa101315141921[[#This Row],[R$ (Valores)]]*-1,FluxoCaixa101315141921[[#This Row],[R$ (Valores)]])</f>
        <v>0</v>
      </c>
    </row>
    <row r="1161" spans="2:12">
      <c r="B1161" s="48"/>
      <c r="C1161" s="48"/>
      <c r="D1161" s="16"/>
      <c r="E1161" s="48"/>
      <c r="F1161" s="17"/>
      <c r="G1161" s="17"/>
      <c r="H1161" s="17"/>
      <c r="I1161" s="54"/>
      <c r="J1161" s="45"/>
      <c r="K1161" s="20">
        <f>IF(FluxoCaixa101315141921[[#This Row],[Movimento ]]="Saldo Inicial",FluxoCaixa101315141921[[#This Row],[R$ (Valores)]],K1160+FluxoCaixa101315141921[[#This Row],[Valores Receitas / Despesas]])</f>
        <v>3305810.2700000014</v>
      </c>
      <c r="L1161" s="53">
        <f>IF(FluxoCaixa101315141921[[#This Row],[Entrada / Saída]]="Saída",FluxoCaixa101315141921[[#This Row],[R$ (Valores)]]*-1,FluxoCaixa101315141921[[#This Row],[R$ (Valores)]])</f>
        <v>0</v>
      </c>
    </row>
    <row r="1162" spans="2:12">
      <c r="B1162" s="48"/>
      <c r="C1162" s="48"/>
      <c r="D1162" s="16"/>
      <c r="E1162" s="48"/>
      <c r="F1162" s="17"/>
      <c r="G1162" s="17"/>
      <c r="H1162" s="17"/>
      <c r="I1162" s="54"/>
      <c r="J1162" s="45"/>
      <c r="K1162" s="20">
        <f>IF(FluxoCaixa101315141921[[#This Row],[Movimento ]]="Saldo Inicial",FluxoCaixa101315141921[[#This Row],[R$ (Valores)]],K1161+FluxoCaixa101315141921[[#This Row],[Valores Receitas / Despesas]])</f>
        <v>3305810.2700000014</v>
      </c>
      <c r="L1162" s="53">
        <f>IF(FluxoCaixa101315141921[[#This Row],[Entrada / Saída]]="Saída",FluxoCaixa101315141921[[#This Row],[R$ (Valores)]]*-1,FluxoCaixa101315141921[[#This Row],[R$ (Valores)]])</f>
        <v>0</v>
      </c>
    </row>
    <row r="1163" spans="2:12">
      <c r="B1163" s="48"/>
      <c r="C1163" s="48"/>
      <c r="D1163" s="16"/>
      <c r="E1163" s="48"/>
      <c r="F1163" s="17"/>
      <c r="G1163" s="17"/>
      <c r="H1163" s="17"/>
      <c r="I1163" s="54"/>
      <c r="J1163" s="45"/>
      <c r="K1163" s="20">
        <f>IF(FluxoCaixa101315141921[[#This Row],[Movimento ]]="Saldo Inicial",FluxoCaixa101315141921[[#This Row],[R$ (Valores)]],K1162+FluxoCaixa101315141921[[#This Row],[Valores Receitas / Despesas]])</f>
        <v>3305810.2700000014</v>
      </c>
      <c r="L1163" s="53">
        <f>IF(FluxoCaixa101315141921[[#This Row],[Entrada / Saída]]="Saída",FluxoCaixa101315141921[[#This Row],[R$ (Valores)]]*-1,FluxoCaixa101315141921[[#This Row],[R$ (Valores)]])</f>
        <v>0</v>
      </c>
    </row>
    <row r="1164" spans="2:12">
      <c r="B1164" s="48"/>
      <c r="C1164" s="48"/>
      <c r="D1164" s="16"/>
      <c r="E1164" s="48"/>
      <c r="F1164" s="17"/>
      <c r="G1164" s="17"/>
      <c r="H1164" s="17"/>
      <c r="I1164" s="54"/>
      <c r="J1164" s="45"/>
      <c r="K1164" s="20">
        <f>IF(FluxoCaixa101315141921[[#This Row],[Movimento ]]="Saldo Inicial",FluxoCaixa101315141921[[#This Row],[R$ (Valores)]],K1163+FluxoCaixa101315141921[[#This Row],[Valores Receitas / Despesas]])</f>
        <v>3305810.2700000014</v>
      </c>
      <c r="L1164" s="53">
        <f>IF(FluxoCaixa101315141921[[#This Row],[Entrada / Saída]]="Saída",FluxoCaixa101315141921[[#This Row],[R$ (Valores)]]*-1,FluxoCaixa101315141921[[#This Row],[R$ (Valores)]])</f>
        <v>0</v>
      </c>
    </row>
    <row r="1165" spans="2:12">
      <c r="B1165" s="48"/>
      <c r="C1165" s="48"/>
      <c r="D1165" s="16"/>
      <c r="E1165" s="48"/>
      <c r="F1165" s="17"/>
      <c r="G1165" s="17"/>
      <c r="H1165" s="17"/>
      <c r="I1165" s="54"/>
      <c r="J1165" s="45"/>
      <c r="K1165" s="20">
        <f>IF(FluxoCaixa101315141921[[#This Row],[Movimento ]]="Saldo Inicial",FluxoCaixa101315141921[[#This Row],[R$ (Valores)]],K1164+FluxoCaixa101315141921[[#This Row],[Valores Receitas / Despesas]])</f>
        <v>3305810.2700000014</v>
      </c>
      <c r="L1165" s="53">
        <f>IF(FluxoCaixa101315141921[[#This Row],[Entrada / Saída]]="Saída",FluxoCaixa101315141921[[#This Row],[R$ (Valores)]]*-1,FluxoCaixa101315141921[[#This Row],[R$ (Valores)]])</f>
        <v>0</v>
      </c>
    </row>
    <row r="1166" spans="2:12">
      <c r="B1166" s="48"/>
      <c r="C1166" s="48"/>
      <c r="D1166" s="16"/>
      <c r="E1166" s="48"/>
      <c r="F1166" s="17"/>
      <c r="G1166" s="17"/>
      <c r="H1166" s="17"/>
      <c r="I1166" s="54"/>
      <c r="J1166" s="45"/>
      <c r="K1166" s="20">
        <f>IF(FluxoCaixa101315141921[[#This Row],[Movimento ]]="Saldo Inicial",FluxoCaixa101315141921[[#This Row],[R$ (Valores)]],K1165+FluxoCaixa101315141921[[#This Row],[Valores Receitas / Despesas]])</f>
        <v>3305810.2700000014</v>
      </c>
      <c r="L1166" s="53">
        <f>IF(FluxoCaixa101315141921[[#This Row],[Entrada / Saída]]="Saída",FluxoCaixa101315141921[[#This Row],[R$ (Valores)]]*-1,FluxoCaixa101315141921[[#This Row],[R$ (Valores)]])</f>
        <v>0</v>
      </c>
    </row>
    <row r="1167" spans="2:12">
      <c r="B1167" s="48"/>
      <c r="C1167" s="48"/>
      <c r="D1167" s="16"/>
      <c r="E1167" s="48"/>
      <c r="F1167" s="17"/>
      <c r="G1167" s="17"/>
      <c r="H1167" s="17"/>
      <c r="I1167" s="54"/>
      <c r="J1167" s="45"/>
      <c r="K1167" s="20">
        <f>IF(FluxoCaixa101315141921[[#This Row],[Movimento ]]="Saldo Inicial",FluxoCaixa101315141921[[#This Row],[R$ (Valores)]],K1166+FluxoCaixa101315141921[[#This Row],[Valores Receitas / Despesas]])</f>
        <v>3305810.2700000014</v>
      </c>
      <c r="L1167" s="53">
        <f>IF(FluxoCaixa101315141921[[#This Row],[Entrada / Saída]]="Saída",FluxoCaixa101315141921[[#This Row],[R$ (Valores)]]*-1,FluxoCaixa101315141921[[#This Row],[R$ (Valores)]])</f>
        <v>0</v>
      </c>
    </row>
    <row r="1168" spans="2:12">
      <c r="B1168" s="48"/>
      <c r="C1168" s="48"/>
      <c r="D1168" s="16"/>
      <c r="E1168" s="48"/>
      <c r="F1168" s="17"/>
      <c r="G1168" s="17"/>
      <c r="H1168" s="17"/>
      <c r="I1168" s="54"/>
      <c r="J1168" s="45"/>
      <c r="K1168" s="20">
        <f>IF(FluxoCaixa101315141921[[#This Row],[Movimento ]]="Saldo Inicial",FluxoCaixa101315141921[[#This Row],[R$ (Valores)]],K1167+FluxoCaixa101315141921[[#This Row],[Valores Receitas / Despesas]])</f>
        <v>3305810.2700000014</v>
      </c>
      <c r="L1168" s="53">
        <f>IF(FluxoCaixa101315141921[[#This Row],[Entrada / Saída]]="Saída",FluxoCaixa101315141921[[#This Row],[R$ (Valores)]]*-1,FluxoCaixa101315141921[[#This Row],[R$ (Valores)]])</f>
        <v>0</v>
      </c>
    </row>
    <row r="1169" spans="2:12">
      <c r="B1169" s="48"/>
      <c r="C1169" s="48"/>
      <c r="D1169" s="16"/>
      <c r="E1169" s="48"/>
      <c r="F1169" s="17"/>
      <c r="G1169" s="17"/>
      <c r="H1169" s="17"/>
      <c r="I1169" s="54"/>
      <c r="J1169" s="45"/>
      <c r="K1169" s="20">
        <f>IF(FluxoCaixa101315141921[[#This Row],[Movimento ]]="Saldo Inicial",FluxoCaixa101315141921[[#This Row],[R$ (Valores)]],K1168+FluxoCaixa101315141921[[#This Row],[Valores Receitas / Despesas]])</f>
        <v>3305810.2700000014</v>
      </c>
      <c r="L1169" s="53">
        <f>IF(FluxoCaixa101315141921[[#This Row],[Entrada / Saída]]="Saída",FluxoCaixa101315141921[[#This Row],[R$ (Valores)]]*-1,FluxoCaixa101315141921[[#This Row],[R$ (Valores)]])</f>
        <v>0</v>
      </c>
    </row>
    <row r="1170" spans="2:12">
      <c r="B1170" s="48"/>
      <c r="C1170" s="48"/>
      <c r="D1170" s="16"/>
      <c r="E1170" s="48"/>
      <c r="F1170" s="17"/>
      <c r="G1170" s="17"/>
      <c r="H1170" s="17"/>
      <c r="I1170" s="54"/>
      <c r="J1170" s="45"/>
      <c r="K1170" s="20">
        <f>IF(FluxoCaixa101315141921[[#This Row],[Movimento ]]="Saldo Inicial",FluxoCaixa101315141921[[#This Row],[R$ (Valores)]],K1169+FluxoCaixa101315141921[[#This Row],[Valores Receitas / Despesas]])</f>
        <v>3305810.2700000014</v>
      </c>
      <c r="L1170" s="53">
        <f>IF(FluxoCaixa101315141921[[#This Row],[Entrada / Saída]]="Saída",FluxoCaixa101315141921[[#This Row],[R$ (Valores)]]*-1,FluxoCaixa101315141921[[#This Row],[R$ (Valores)]])</f>
        <v>0</v>
      </c>
    </row>
    <row r="1171" spans="2:12">
      <c r="B1171" s="48"/>
      <c r="C1171" s="48"/>
      <c r="D1171" s="16"/>
      <c r="E1171" s="48"/>
      <c r="F1171" s="17"/>
      <c r="G1171" s="17"/>
      <c r="H1171" s="17"/>
      <c r="I1171" s="54"/>
      <c r="J1171" s="45"/>
      <c r="K1171" s="20">
        <f>IF(FluxoCaixa101315141921[[#This Row],[Movimento ]]="Saldo Inicial",FluxoCaixa101315141921[[#This Row],[R$ (Valores)]],K1170+FluxoCaixa101315141921[[#This Row],[Valores Receitas / Despesas]])</f>
        <v>3305810.2700000014</v>
      </c>
      <c r="L1171" s="53">
        <f>IF(FluxoCaixa101315141921[[#This Row],[Entrada / Saída]]="Saída",FluxoCaixa101315141921[[#This Row],[R$ (Valores)]]*-1,FluxoCaixa101315141921[[#This Row],[R$ (Valores)]])</f>
        <v>0</v>
      </c>
    </row>
    <row r="1172" spans="2:12">
      <c r="B1172" s="48"/>
      <c r="C1172" s="48"/>
      <c r="D1172" s="16"/>
      <c r="E1172" s="48"/>
      <c r="F1172" s="17"/>
      <c r="G1172" s="17"/>
      <c r="H1172" s="17"/>
      <c r="I1172" s="54"/>
      <c r="J1172" s="45"/>
      <c r="K1172" s="20">
        <f>IF(FluxoCaixa101315141921[[#This Row],[Movimento ]]="Saldo Inicial",FluxoCaixa101315141921[[#This Row],[R$ (Valores)]],K1171+FluxoCaixa101315141921[[#This Row],[Valores Receitas / Despesas]])</f>
        <v>3305810.2700000014</v>
      </c>
      <c r="L1172" s="53">
        <f>IF(FluxoCaixa101315141921[[#This Row],[Entrada / Saída]]="Saída",FluxoCaixa101315141921[[#This Row],[R$ (Valores)]]*-1,FluxoCaixa101315141921[[#This Row],[R$ (Valores)]])</f>
        <v>0</v>
      </c>
    </row>
    <row r="1173" spans="2:12">
      <c r="B1173" s="48"/>
      <c r="C1173" s="48"/>
      <c r="D1173" s="16"/>
      <c r="E1173" s="48"/>
      <c r="F1173" s="17"/>
      <c r="G1173" s="17"/>
      <c r="H1173" s="17"/>
      <c r="I1173" s="54"/>
      <c r="J1173" s="45"/>
      <c r="K1173" s="20">
        <f>IF(FluxoCaixa101315141921[[#This Row],[Movimento ]]="Saldo Inicial",FluxoCaixa101315141921[[#This Row],[R$ (Valores)]],K1172+FluxoCaixa101315141921[[#This Row],[Valores Receitas / Despesas]])</f>
        <v>3305810.2700000014</v>
      </c>
      <c r="L1173" s="53">
        <f>IF(FluxoCaixa101315141921[[#This Row],[Entrada / Saída]]="Saída",FluxoCaixa101315141921[[#This Row],[R$ (Valores)]]*-1,FluxoCaixa101315141921[[#This Row],[R$ (Valores)]])</f>
        <v>0</v>
      </c>
    </row>
    <row r="1174" spans="2:12">
      <c r="B1174" s="48"/>
      <c r="C1174" s="48"/>
      <c r="D1174" s="16"/>
      <c r="E1174" s="48"/>
      <c r="F1174" s="17"/>
      <c r="G1174" s="17"/>
      <c r="H1174" s="17"/>
      <c r="I1174" s="54"/>
      <c r="J1174" s="45"/>
      <c r="K1174" s="20">
        <f>IF(FluxoCaixa101315141921[[#This Row],[Movimento ]]="Saldo Inicial",FluxoCaixa101315141921[[#This Row],[R$ (Valores)]],K1173+FluxoCaixa101315141921[[#This Row],[Valores Receitas / Despesas]])</f>
        <v>3305810.2700000014</v>
      </c>
      <c r="L1174" s="53">
        <f>IF(FluxoCaixa101315141921[[#This Row],[Entrada / Saída]]="Saída",FluxoCaixa101315141921[[#This Row],[R$ (Valores)]]*-1,FluxoCaixa101315141921[[#This Row],[R$ (Valores)]])</f>
        <v>0</v>
      </c>
    </row>
    <row r="1175" spans="2:12">
      <c r="B1175" s="48"/>
      <c r="C1175" s="48"/>
      <c r="D1175" s="16"/>
      <c r="E1175" s="48"/>
      <c r="F1175" s="17"/>
      <c r="G1175" s="17"/>
      <c r="H1175" s="17"/>
      <c r="I1175" s="54"/>
      <c r="J1175" s="45"/>
      <c r="K1175" s="20">
        <f>IF(FluxoCaixa101315141921[[#This Row],[Movimento ]]="Saldo Inicial",FluxoCaixa101315141921[[#This Row],[R$ (Valores)]],K1174+FluxoCaixa101315141921[[#This Row],[Valores Receitas / Despesas]])</f>
        <v>3305810.2700000014</v>
      </c>
      <c r="L1175" s="53">
        <f>IF(FluxoCaixa101315141921[[#This Row],[Entrada / Saída]]="Saída",FluxoCaixa101315141921[[#This Row],[R$ (Valores)]]*-1,FluxoCaixa101315141921[[#This Row],[R$ (Valores)]])</f>
        <v>0</v>
      </c>
    </row>
    <row r="1176" spans="2:12">
      <c r="B1176" s="48"/>
      <c r="C1176" s="48"/>
      <c r="D1176" s="16"/>
      <c r="E1176" s="48"/>
      <c r="F1176" s="17"/>
      <c r="G1176" s="17"/>
      <c r="H1176" s="17"/>
      <c r="I1176" s="54"/>
      <c r="J1176" s="45"/>
      <c r="K1176" s="20">
        <f>IF(FluxoCaixa101315141921[[#This Row],[Movimento ]]="Saldo Inicial",FluxoCaixa101315141921[[#This Row],[R$ (Valores)]],K1175+FluxoCaixa101315141921[[#This Row],[Valores Receitas / Despesas]])</f>
        <v>3305810.2700000014</v>
      </c>
      <c r="L1176" s="53">
        <f>IF(FluxoCaixa101315141921[[#This Row],[Entrada / Saída]]="Saída",FluxoCaixa101315141921[[#This Row],[R$ (Valores)]]*-1,FluxoCaixa101315141921[[#This Row],[R$ (Valores)]])</f>
        <v>0</v>
      </c>
    </row>
    <row r="1177" spans="2:12">
      <c r="B1177" s="48"/>
      <c r="C1177" s="48"/>
      <c r="D1177" s="16"/>
      <c r="E1177" s="48"/>
      <c r="F1177" s="17"/>
      <c r="G1177" s="17"/>
      <c r="H1177" s="17"/>
      <c r="I1177" s="54"/>
      <c r="J1177" s="45"/>
      <c r="K1177" s="20">
        <f>IF(FluxoCaixa101315141921[[#This Row],[Movimento ]]="Saldo Inicial",FluxoCaixa101315141921[[#This Row],[R$ (Valores)]],K1176+FluxoCaixa101315141921[[#This Row],[Valores Receitas / Despesas]])</f>
        <v>3305810.2700000014</v>
      </c>
      <c r="L1177" s="53">
        <f>IF(FluxoCaixa101315141921[[#This Row],[Entrada / Saída]]="Saída",FluxoCaixa101315141921[[#This Row],[R$ (Valores)]]*-1,FluxoCaixa101315141921[[#This Row],[R$ (Valores)]])</f>
        <v>0</v>
      </c>
    </row>
    <row r="1178" spans="2:12">
      <c r="B1178" s="48"/>
      <c r="C1178" s="48"/>
      <c r="D1178" s="16"/>
      <c r="E1178" s="48"/>
      <c r="F1178" s="17"/>
      <c r="G1178" s="17"/>
      <c r="H1178" s="17"/>
      <c r="I1178" s="54"/>
      <c r="J1178" s="45"/>
      <c r="K1178" s="20">
        <f>IF(FluxoCaixa101315141921[[#This Row],[Movimento ]]="Saldo Inicial",FluxoCaixa101315141921[[#This Row],[R$ (Valores)]],K1177+FluxoCaixa101315141921[[#This Row],[Valores Receitas / Despesas]])</f>
        <v>3305810.2700000014</v>
      </c>
      <c r="L1178" s="53">
        <f>IF(FluxoCaixa101315141921[[#This Row],[Entrada / Saída]]="Saída",FluxoCaixa101315141921[[#This Row],[R$ (Valores)]]*-1,FluxoCaixa101315141921[[#This Row],[R$ (Valores)]])</f>
        <v>0</v>
      </c>
    </row>
    <row r="1179" spans="2:12">
      <c r="B1179" s="48"/>
      <c r="C1179" s="48"/>
      <c r="D1179" s="16"/>
      <c r="E1179" s="48"/>
      <c r="F1179" s="17"/>
      <c r="G1179" s="17"/>
      <c r="H1179" s="17"/>
      <c r="I1179" s="54"/>
      <c r="J1179" s="45"/>
      <c r="K1179" s="20">
        <f>IF(FluxoCaixa101315141921[[#This Row],[Movimento ]]="Saldo Inicial",FluxoCaixa101315141921[[#This Row],[R$ (Valores)]],K1178+FluxoCaixa101315141921[[#This Row],[Valores Receitas / Despesas]])</f>
        <v>3305810.2700000014</v>
      </c>
      <c r="L1179" s="53">
        <f>IF(FluxoCaixa101315141921[[#This Row],[Entrada / Saída]]="Saída",FluxoCaixa101315141921[[#This Row],[R$ (Valores)]]*-1,FluxoCaixa101315141921[[#This Row],[R$ (Valores)]])</f>
        <v>0</v>
      </c>
    </row>
    <row r="1180" spans="2:12">
      <c r="B1180" s="48"/>
      <c r="C1180" s="48"/>
      <c r="D1180" s="16"/>
      <c r="E1180" s="48"/>
      <c r="F1180" s="17"/>
      <c r="G1180" s="17"/>
      <c r="H1180" s="17"/>
      <c r="I1180" s="54"/>
      <c r="J1180" s="45"/>
      <c r="K1180" s="20">
        <f>IF(FluxoCaixa101315141921[[#This Row],[Movimento ]]="Saldo Inicial",FluxoCaixa101315141921[[#This Row],[R$ (Valores)]],K1179+FluxoCaixa101315141921[[#This Row],[Valores Receitas / Despesas]])</f>
        <v>3305810.2700000014</v>
      </c>
      <c r="L1180" s="53">
        <f>IF(FluxoCaixa101315141921[[#This Row],[Entrada / Saída]]="Saída",FluxoCaixa101315141921[[#This Row],[R$ (Valores)]]*-1,FluxoCaixa101315141921[[#This Row],[R$ (Valores)]])</f>
        <v>0</v>
      </c>
    </row>
    <row r="1181" spans="2:12">
      <c r="B1181" s="48"/>
      <c r="C1181" s="48"/>
      <c r="D1181" s="16"/>
      <c r="E1181" s="48"/>
      <c r="F1181" s="17"/>
      <c r="G1181" s="17"/>
      <c r="H1181" s="17"/>
      <c r="I1181" s="54"/>
      <c r="J1181" s="45"/>
      <c r="K1181" s="20">
        <f>IF(FluxoCaixa101315141921[[#This Row],[Movimento ]]="Saldo Inicial",FluxoCaixa101315141921[[#This Row],[R$ (Valores)]],K1180+FluxoCaixa101315141921[[#This Row],[Valores Receitas / Despesas]])</f>
        <v>3305810.2700000014</v>
      </c>
      <c r="L1181" s="53">
        <f>IF(FluxoCaixa101315141921[[#This Row],[Entrada / Saída]]="Saída",FluxoCaixa101315141921[[#This Row],[R$ (Valores)]]*-1,FluxoCaixa101315141921[[#This Row],[R$ (Valores)]])</f>
        <v>0</v>
      </c>
    </row>
    <row r="1182" spans="2:12">
      <c r="B1182" s="48"/>
      <c r="C1182" s="48"/>
      <c r="D1182" s="16"/>
      <c r="E1182" s="48"/>
      <c r="F1182" s="17"/>
      <c r="G1182" s="17"/>
      <c r="H1182" s="17"/>
      <c r="I1182" s="54"/>
      <c r="J1182" s="45"/>
      <c r="K1182" s="20">
        <f>IF(FluxoCaixa101315141921[[#This Row],[Movimento ]]="Saldo Inicial",FluxoCaixa101315141921[[#This Row],[R$ (Valores)]],K1181+FluxoCaixa101315141921[[#This Row],[Valores Receitas / Despesas]])</f>
        <v>3305810.2700000014</v>
      </c>
      <c r="L1182" s="53">
        <f>IF(FluxoCaixa101315141921[[#This Row],[Entrada / Saída]]="Saída",FluxoCaixa101315141921[[#This Row],[R$ (Valores)]]*-1,FluxoCaixa101315141921[[#This Row],[R$ (Valores)]])</f>
        <v>0</v>
      </c>
    </row>
    <row r="1183" spans="2:12">
      <c r="B1183" s="48"/>
      <c r="C1183" s="48"/>
      <c r="D1183" s="16"/>
      <c r="E1183" s="48"/>
      <c r="F1183" s="17"/>
      <c r="G1183" s="17"/>
      <c r="H1183" s="17"/>
      <c r="I1183" s="54"/>
      <c r="J1183" s="45"/>
      <c r="K1183" s="20">
        <f>IF(FluxoCaixa101315141921[[#This Row],[Movimento ]]="Saldo Inicial",FluxoCaixa101315141921[[#This Row],[R$ (Valores)]],K1182+FluxoCaixa101315141921[[#This Row],[Valores Receitas / Despesas]])</f>
        <v>3305810.2700000014</v>
      </c>
      <c r="L1183" s="53">
        <f>IF(FluxoCaixa101315141921[[#This Row],[Entrada / Saída]]="Saída",FluxoCaixa101315141921[[#This Row],[R$ (Valores)]]*-1,FluxoCaixa101315141921[[#This Row],[R$ (Valores)]])</f>
        <v>0</v>
      </c>
    </row>
    <row r="1184" spans="2:12">
      <c r="B1184" s="48"/>
      <c r="C1184" s="48"/>
      <c r="D1184" s="16"/>
      <c r="E1184" s="48"/>
      <c r="F1184" s="17"/>
      <c r="G1184" s="17"/>
      <c r="H1184" s="17"/>
      <c r="I1184" s="54"/>
      <c r="J1184" s="45"/>
      <c r="K1184" s="20">
        <f>IF(FluxoCaixa101315141921[[#This Row],[Movimento ]]="Saldo Inicial",FluxoCaixa101315141921[[#This Row],[R$ (Valores)]],K1183+FluxoCaixa101315141921[[#This Row],[Valores Receitas / Despesas]])</f>
        <v>3305810.2700000014</v>
      </c>
      <c r="L1184" s="53">
        <f>IF(FluxoCaixa101315141921[[#This Row],[Entrada / Saída]]="Saída",FluxoCaixa101315141921[[#This Row],[R$ (Valores)]]*-1,FluxoCaixa101315141921[[#This Row],[R$ (Valores)]])</f>
        <v>0</v>
      </c>
    </row>
    <row r="1185" spans="2:12">
      <c r="B1185" s="48"/>
      <c r="C1185" s="48"/>
      <c r="D1185" s="16"/>
      <c r="E1185" s="48"/>
      <c r="F1185" s="17"/>
      <c r="G1185" s="17"/>
      <c r="H1185" s="17"/>
      <c r="I1185" s="54"/>
      <c r="J1185" s="45"/>
      <c r="K1185" s="20">
        <f>IF(FluxoCaixa101315141921[[#This Row],[Movimento ]]="Saldo Inicial",FluxoCaixa101315141921[[#This Row],[R$ (Valores)]],K1184+FluxoCaixa101315141921[[#This Row],[Valores Receitas / Despesas]])</f>
        <v>3305810.2700000014</v>
      </c>
      <c r="L1185" s="53">
        <f>IF(FluxoCaixa101315141921[[#This Row],[Entrada / Saída]]="Saída",FluxoCaixa101315141921[[#This Row],[R$ (Valores)]]*-1,FluxoCaixa101315141921[[#This Row],[R$ (Valores)]])</f>
        <v>0</v>
      </c>
    </row>
    <row r="1186" spans="2:12">
      <c r="B1186" s="48"/>
      <c r="C1186" s="48"/>
      <c r="D1186" s="16"/>
      <c r="E1186" s="48"/>
      <c r="F1186" s="17"/>
      <c r="G1186" s="17"/>
      <c r="H1186" s="17"/>
      <c r="I1186" s="54"/>
      <c r="J1186" s="45"/>
      <c r="K1186" s="20">
        <f>IF(FluxoCaixa101315141921[[#This Row],[Movimento ]]="Saldo Inicial",FluxoCaixa101315141921[[#This Row],[R$ (Valores)]],K1185+FluxoCaixa101315141921[[#This Row],[Valores Receitas / Despesas]])</f>
        <v>3305810.2700000014</v>
      </c>
      <c r="L1186" s="53">
        <f>IF(FluxoCaixa101315141921[[#This Row],[Entrada / Saída]]="Saída",FluxoCaixa101315141921[[#This Row],[R$ (Valores)]]*-1,FluxoCaixa101315141921[[#This Row],[R$ (Valores)]])</f>
        <v>0</v>
      </c>
    </row>
    <row r="1187" spans="2:12">
      <c r="B1187" s="48"/>
      <c r="C1187" s="48"/>
      <c r="D1187" s="16"/>
      <c r="E1187" s="48"/>
      <c r="F1187" s="17"/>
      <c r="G1187" s="17"/>
      <c r="H1187" s="17"/>
      <c r="I1187" s="54"/>
      <c r="J1187" s="45"/>
      <c r="K1187" s="20">
        <f>IF(FluxoCaixa101315141921[[#This Row],[Movimento ]]="Saldo Inicial",FluxoCaixa101315141921[[#This Row],[R$ (Valores)]],K1186+FluxoCaixa101315141921[[#This Row],[Valores Receitas / Despesas]])</f>
        <v>3305810.2700000014</v>
      </c>
      <c r="L1187" s="53">
        <f>IF(FluxoCaixa101315141921[[#This Row],[Entrada / Saída]]="Saída",FluxoCaixa101315141921[[#This Row],[R$ (Valores)]]*-1,FluxoCaixa101315141921[[#This Row],[R$ (Valores)]])</f>
        <v>0</v>
      </c>
    </row>
    <row r="1188" spans="2:12">
      <c r="B1188" s="48"/>
      <c r="C1188" s="48"/>
      <c r="D1188" s="16"/>
      <c r="E1188" s="48"/>
      <c r="F1188" s="17"/>
      <c r="G1188" s="17"/>
      <c r="H1188" s="17"/>
      <c r="I1188" s="54"/>
      <c r="J1188" s="45"/>
      <c r="K1188" s="20">
        <f>IF(FluxoCaixa101315141921[[#This Row],[Movimento ]]="Saldo Inicial",FluxoCaixa101315141921[[#This Row],[R$ (Valores)]],K1187+FluxoCaixa101315141921[[#This Row],[Valores Receitas / Despesas]])</f>
        <v>3305810.2700000014</v>
      </c>
      <c r="L1188" s="53">
        <f>IF(FluxoCaixa101315141921[[#This Row],[Entrada / Saída]]="Saída",FluxoCaixa101315141921[[#This Row],[R$ (Valores)]]*-1,FluxoCaixa101315141921[[#This Row],[R$ (Valores)]])</f>
        <v>0</v>
      </c>
    </row>
    <row r="1189" spans="2:12">
      <c r="B1189" s="48"/>
      <c r="C1189" s="48"/>
      <c r="D1189" s="16"/>
      <c r="E1189" s="48"/>
      <c r="F1189" s="17"/>
      <c r="G1189" s="17"/>
      <c r="H1189" s="17"/>
      <c r="I1189" s="54"/>
      <c r="J1189" s="45"/>
      <c r="K1189" s="20">
        <f>IF(FluxoCaixa101315141921[[#This Row],[Movimento ]]="Saldo Inicial",FluxoCaixa101315141921[[#This Row],[R$ (Valores)]],K1188+FluxoCaixa101315141921[[#This Row],[Valores Receitas / Despesas]])</f>
        <v>3305810.2700000014</v>
      </c>
      <c r="L1189" s="53">
        <f>IF(FluxoCaixa101315141921[[#This Row],[Entrada / Saída]]="Saída",FluxoCaixa101315141921[[#This Row],[R$ (Valores)]]*-1,FluxoCaixa101315141921[[#This Row],[R$ (Valores)]])</f>
        <v>0</v>
      </c>
    </row>
    <row r="1190" spans="2:12">
      <c r="B1190" s="48"/>
      <c r="C1190" s="48"/>
      <c r="D1190" s="16"/>
      <c r="E1190" s="48"/>
      <c r="F1190" s="17"/>
      <c r="G1190" s="17"/>
      <c r="H1190" s="17"/>
      <c r="I1190" s="54"/>
      <c r="J1190" s="45"/>
      <c r="K1190" s="20">
        <f>IF(FluxoCaixa101315141921[[#This Row],[Movimento ]]="Saldo Inicial",FluxoCaixa101315141921[[#This Row],[R$ (Valores)]],K1189+FluxoCaixa101315141921[[#This Row],[Valores Receitas / Despesas]])</f>
        <v>3305810.2700000014</v>
      </c>
      <c r="L1190" s="53">
        <f>IF(FluxoCaixa101315141921[[#This Row],[Entrada / Saída]]="Saída",FluxoCaixa101315141921[[#This Row],[R$ (Valores)]]*-1,FluxoCaixa101315141921[[#This Row],[R$ (Valores)]])</f>
        <v>0</v>
      </c>
    </row>
    <row r="1191" spans="2:12">
      <c r="B1191" s="48"/>
      <c r="C1191" s="48"/>
      <c r="D1191" s="16"/>
      <c r="E1191" s="48"/>
      <c r="F1191" s="17"/>
      <c r="G1191" s="17"/>
      <c r="H1191" s="17"/>
      <c r="I1191" s="54"/>
      <c r="J1191" s="45"/>
      <c r="K1191" s="20">
        <f>IF(FluxoCaixa101315141921[[#This Row],[Movimento ]]="Saldo Inicial",FluxoCaixa101315141921[[#This Row],[R$ (Valores)]],K1190+FluxoCaixa101315141921[[#This Row],[Valores Receitas / Despesas]])</f>
        <v>3305810.2700000014</v>
      </c>
      <c r="L1191" s="53">
        <f>IF(FluxoCaixa101315141921[[#This Row],[Entrada / Saída]]="Saída",FluxoCaixa101315141921[[#This Row],[R$ (Valores)]]*-1,FluxoCaixa101315141921[[#This Row],[R$ (Valores)]])</f>
        <v>0</v>
      </c>
    </row>
    <row r="1192" spans="2:12">
      <c r="B1192" s="48"/>
      <c r="C1192" s="48"/>
      <c r="D1192" s="16"/>
      <c r="E1192" s="48"/>
      <c r="F1192" s="17"/>
      <c r="G1192" s="17"/>
      <c r="H1192" s="17"/>
      <c r="I1192" s="54"/>
      <c r="J1192" s="45"/>
      <c r="K1192" s="20">
        <f>IF(FluxoCaixa101315141921[[#This Row],[Movimento ]]="Saldo Inicial",FluxoCaixa101315141921[[#This Row],[R$ (Valores)]],K1191+FluxoCaixa101315141921[[#This Row],[Valores Receitas / Despesas]])</f>
        <v>3305810.2700000014</v>
      </c>
      <c r="L1192" s="53">
        <f>IF(FluxoCaixa101315141921[[#This Row],[Entrada / Saída]]="Saída",FluxoCaixa101315141921[[#This Row],[R$ (Valores)]]*-1,FluxoCaixa101315141921[[#This Row],[R$ (Valores)]])</f>
        <v>0</v>
      </c>
    </row>
    <row r="1193" spans="2:12">
      <c r="B1193" s="48"/>
      <c r="C1193" s="48"/>
      <c r="D1193" s="16"/>
      <c r="E1193" s="48"/>
      <c r="F1193" s="17"/>
      <c r="G1193" s="17"/>
      <c r="H1193" s="17"/>
      <c r="I1193" s="54"/>
      <c r="J1193" s="45"/>
      <c r="K1193" s="20">
        <f>IF(FluxoCaixa101315141921[[#This Row],[Movimento ]]="Saldo Inicial",FluxoCaixa101315141921[[#This Row],[R$ (Valores)]],K1192+FluxoCaixa101315141921[[#This Row],[Valores Receitas / Despesas]])</f>
        <v>3305810.2700000014</v>
      </c>
      <c r="L1193" s="53">
        <f>IF(FluxoCaixa101315141921[[#This Row],[Entrada / Saída]]="Saída",FluxoCaixa101315141921[[#This Row],[R$ (Valores)]]*-1,FluxoCaixa101315141921[[#This Row],[R$ (Valores)]])</f>
        <v>0</v>
      </c>
    </row>
    <row r="1194" spans="2:12">
      <c r="B1194" s="48"/>
      <c r="C1194" s="48"/>
      <c r="D1194" s="16"/>
      <c r="E1194" s="48"/>
      <c r="F1194" s="17"/>
      <c r="G1194" s="17"/>
      <c r="H1194" s="17"/>
      <c r="I1194" s="54"/>
      <c r="J1194" s="45"/>
      <c r="K1194" s="20">
        <f>IF(FluxoCaixa101315141921[[#This Row],[Movimento ]]="Saldo Inicial",FluxoCaixa101315141921[[#This Row],[R$ (Valores)]],K1193+FluxoCaixa101315141921[[#This Row],[Valores Receitas / Despesas]])</f>
        <v>3305810.2700000014</v>
      </c>
      <c r="L1194" s="53">
        <f>IF(FluxoCaixa101315141921[[#This Row],[Entrada / Saída]]="Saída",FluxoCaixa101315141921[[#This Row],[R$ (Valores)]]*-1,FluxoCaixa101315141921[[#This Row],[R$ (Valores)]])</f>
        <v>0</v>
      </c>
    </row>
    <row r="1195" spans="2:12">
      <c r="B1195" s="48"/>
      <c r="C1195" s="48"/>
      <c r="D1195" s="16"/>
      <c r="E1195" s="48"/>
      <c r="F1195" s="17"/>
      <c r="G1195" s="17"/>
      <c r="H1195" s="17"/>
      <c r="I1195" s="54"/>
      <c r="J1195" s="45"/>
      <c r="K1195" s="20">
        <f>IF(FluxoCaixa101315141921[[#This Row],[Movimento ]]="Saldo Inicial",FluxoCaixa101315141921[[#This Row],[R$ (Valores)]],K1194+FluxoCaixa101315141921[[#This Row],[Valores Receitas / Despesas]])</f>
        <v>3305810.2700000014</v>
      </c>
      <c r="L1195" s="53">
        <f>IF(FluxoCaixa101315141921[[#This Row],[Entrada / Saída]]="Saída",FluxoCaixa101315141921[[#This Row],[R$ (Valores)]]*-1,FluxoCaixa101315141921[[#This Row],[R$ (Valores)]])</f>
        <v>0</v>
      </c>
    </row>
    <row r="1196" spans="2:12">
      <c r="B1196" s="48"/>
      <c r="C1196" s="48"/>
      <c r="D1196" s="16"/>
      <c r="E1196" s="48"/>
      <c r="F1196" s="17"/>
      <c r="G1196" s="17"/>
      <c r="H1196" s="17"/>
      <c r="I1196" s="54"/>
      <c r="J1196" s="45"/>
      <c r="K1196" s="20">
        <f>IF(FluxoCaixa101315141921[[#This Row],[Movimento ]]="Saldo Inicial",FluxoCaixa101315141921[[#This Row],[R$ (Valores)]],K1195+FluxoCaixa101315141921[[#This Row],[Valores Receitas / Despesas]])</f>
        <v>3305810.2700000014</v>
      </c>
      <c r="L1196" s="53">
        <f>IF(FluxoCaixa101315141921[[#This Row],[Entrada / Saída]]="Saída",FluxoCaixa101315141921[[#This Row],[R$ (Valores)]]*-1,FluxoCaixa101315141921[[#This Row],[R$ (Valores)]])</f>
        <v>0</v>
      </c>
    </row>
    <row r="1197" spans="2:12">
      <c r="B1197" s="48"/>
      <c r="C1197" s="48"/>
      <c r="D1197" s="16"/>
      <c r="E1197" s="48"/>
      <c r="F1197" s="17"/>
      <c r="G1197" s="17"/>
      <c r="H1197" s="17"/>
      <c r="I1197" s="54"/>
      <c r="J1197" s="45"/>
      <c r="K1197" s="20">
        <f>IF(FluxoCaixa101315141921[[#This Row],[Movimento ]]="Saldo Inicial",FluxoCaixa101315141921[[#This Row],[R$ (Valores)]],K1196+FluxoCaixa101315141921[[#This Row],[Valores Receitas / Despesas]])</f>
        <v>3305810.2700000014</v>
      </c>
      <c r="L1197" s="53">
        <f>IF(FluxoCaixa101315141921[[#This Row],[Entrada / Saída]]="Saída",FluxoCaixa101315141921[[#This Row],[R$ (Valores)]]*-1,FluxoCaixa101315141921[[#This Row],[R$ (Valores)]])</f>
        <v>0</v>
      </c>
    </row>
    <row r="1198" spans="2:12">
      <c r="B1198" s="48"/>
      <c r="C1198" s="48"/>
      <c r="D1198" s="16"/>
      <c r="E1198" s="48"/>
      <c r="F1198" s="17"/>
      <c r="G1198" s="17"/>
      <c r="H1198" s="17"/>
      <c r="I1198" s="54"/>
      <c r="J1198" s="45"/>
      <c r="K1198" s="20">
        <f>IF(FluxoCaixa101315141921[[#This Row],[Movimento ]]="Saldo Inicial",FluxoCaixa101315141921[[#This Row],[R$ (Valores)]],K1197+FluxoCaixa101315141921[[#This Row],[Valores Receitas / Despesas]])</f>
        <v>3305810.2700000014</v>
      </c>
      <c r="L1198" s="53">
        <f>IF(FluxoCaixa101315141921[[#This Row],[Entrada / Saída]]="Saída",FluxoCaixa101315141921[[#This Row],[R$ (Valores)]]*-1,FluxoCaixa101315141921[[#This Row],[R$ (Valores)]])</f>
        <v>0</v>
      </c>
    </row>
    <row r="1199" spans="2:12">
      <c r="B1199" s="48"/>
      <c r="C1199" s="48"/>
      <c r="D1199" s="16"/>
      <c r="E1199" s="48"/>
      <c r="F1199" s="17"/>
      <c r="G1199" s="17"/>
      <c r="H1199" s="17"/>
      <c r="I1199" s="54"/>
      <c r="J1199" s="45"/>
      <c r="K1199" s="20">
        <f>IF(FluxoCaixa101315141921[[#This Row],[Movimento ]]="Saldo Inicial",FluxoCaixa101315141921[[#This Row],[R$ (Valores)]],K1198+FluxoCaixa101315141921[[#This Row],[Valores Receitas / Despesas]])</f>
        <v>3305810.2700000014</v>
      </c>
      <c r="L1199" s="53">
        <f>IF(FluxoCaixa101315141921[[#This Row],[Entrada / Saída]]="Saída",FluxoCaixa101315141921[[#This Row],[R$ (Valores)]]*-1,FluxoCaixa101315141921[[#This Row],[R$ (Valores)]])</f>
        <v>0</v>
      </c>
    </row>
    <row r="1200" spans="2:12">
      <c r="B1200" s="48"/>
      <c r="C1200" s="48"/>
      <c r="D1200" s="16"/>
      <c r="E1200" s="48"/>
      <c r="F1200" s="17"/>
      <c r="G1200" s="17"/>
      <c r="H1200" s="17"/>
      <c r="I1200" s="54"/>
      <c r="J1200" s="45"/>
      <c r="K1200" s="20">
        <f>IF(FluxoCaixa101315141921[[#This Row],[Movimento ]]="Saldo Inicial",FluxoCaixa101315141921[[#This Row],[R$ (Valores)]],K1199+FluxoCaixa101315141921[[#This Row],[Valores Receitas / Despesas]])</f>
        <v>3305810.2700000014</v>
      </c>
      <c r="L1200" s="53">
        <f>IF(FluxoCaixa101315141921[[#This Row],[Entrada / Saída]]="Saída",FluxoCaixa101315141921[[#This Row],[R$ (Valores)]]*-1,FluxoCaixa101315141921[[#This Row],[R$ (Valores)]])</f>
        <v>0</v>
      </c>
    </row>
    <row r="1201" spans="2:12">
      <c r="B1201" s="48"/>
      <c r="C1201" s="48"/>
      <c r="D1201" s="16"/>
      <c r="E1201" s="48"/>
      <c r="F1201" s="17"/>
      <c r="G1201" s="17"/>
      <c r="H1201" s="17"/>
      <c r="I1201" s="54"/>
      <c r="J1201" s="45"/>
      <c r="K1201" s="20">
        <f>IF(FluxoCaixa101315141921[[#This Row],[Movimento ]]="Saldo Inicial",FluxoCaixa101315141921[[#This Row],[R$ (Valores)]],K1200+FluxoCaixa101315141921[[#This Row],[Valores Receitas / Despesas]])</f>
        <v>3305810.2700000014</v>
      </c>
      <c r="L1201" s="53">
        <f>IF(FluxoCaixa101315141921[[#This Row],[Entrada / Saída]]="Saída",FluxoCaixa101315141921[[#This Row],[R$ (Valores)]]*-1,FluxoCaixa101315141921[[#This Row],[R$ (Valores)]])</f>
        <v>0</v>
      </c>
    </row>
    <row r="1202" spans="2:12">
      <c r="B1202" s="48"/>
      <c r="C1202" s="48"/>
      <c r="D1202" s="16"/>
      <c r="E1202" s="48"/>
      <c r="F1202" s="17"/>
      <c r="G1202" s="17"/>
      <c r="H1202" s="17"/>
      <c r="I1202" s="54"/>
      <c r="J1202" s="45"/>
      <c r="K1202" s="20">
        <f>IF(FluxoCaixa101315141921[[#This Row],[Movimento ]]="Saldo Inicial",FluxoCaixa101315141921[[#This Row],[R$ (Valores)]],K1201+FluxoCaixa101315141921[[#This Row],[Valores Receitas / Despesas]])</f>
        <v>3305810.2700000014</v>
      </c>
      <c r="L1202" s="53">
        <f>IF(FluxoCaixa101315141921[[#This Row],[Entrada / Saída]]="Saída",FluxoCaixa101315141921[[#This Row],[R$ (Valores)]]*-1,FluxoCaixa101315141921[[#This Row],[R$ (Valores)]])</f>
        <v>0</v>
      </c>
    </row>
    <row r="1203" spans="2:12">
      <c r="B1203" s="48"/>
      <c r="C1203" s="48"/>
      <c r="D1203" s="16"/>
      <c r="E1203" s="48"/>
      <c r="F1203" s="17"/>
      <c r="G1203" s="17"/>
      <c r="H1203" s="17"/>
      <c r="I1203" s="54"/>
      <c r="J1203" s="45"/>
      <c r="K1203" s="20">
        <f>IF(FluxoCaixa101315141921[[#This Row],[Movimento ]]="Saldo Inicial",FluxoCaixa101315141921[[#This Row],[R$ (Valores)]],K1202+FluxoCaixa101315141921[[#This Row],[Valores Receitas / Despesas]])</f>
        <v>3305810.2700000014</v>
      </c>
      <c r="L1203" s="53">
        <f>IF(FluxoCaixa101315141921[[#This Row],[Entrada / Saída]]="Saída",FluxoCaixa101315141921[[#This Row],[R$ (Valores)]]*-1,FluxoCaixa101315141921[[#This Row],[R$ (Valores)]])</f>
        <v>0</v>
      </c>
    </row>
    <row r="1204" spans="2:12">
      <c r="B1204" s="48"/>
      <c r="C1204" s="48"/>
      <c r="D1204" s="16"/>
      <c r="E1204" s="48"/>
      <c r="F1204" s="17"/>
      <c r="G1204" s="17"/>
      <c r="H1204" s="17"/>
      <c r="I1204" s="54"/>
      <c r="J1204" s="45"/>
      <c r="K1204" s="20">
        <f>IF(FluxoCaixa101315141921[[#This Row],[Movimento ]]="Saldo Inicial",FluxoCaixa101315141921[[#This Row],[R$ (Valores)]],K1203+FluxoCaixa101315141921[[#This Row],[Valores Receitas / Despesas]])</f>
        <v>3305810.2700000014</v>
      </c>
      <c r="L1204" s="53">
        <f>IF(FluxoCaixa101315141921[[#This Row],[Entrada / Saída]]="Saída",FluxoCaixa101315141921[[#This Row],[R$ (Valores)]]*-1,FluxoCaixa101315141921[[#This Row],[R$ (Valores)]])</f>
        <v>0</v>
      </c>
    </row>
    <row r="1205" spans="2:12">
      <c r="B1205" s="48"/>
      <c r="C1205" s="48"/>
      <c r="D1205" s="16"/>
      <c r="E1205" s="48"/>
      <c r="F1205" s="17"/>
      <c r="G1205" s="17"/>
      <c r="H1205" s="17"/>
      <c r="I1205" s="54"/>
      <c r="J1205" s="45"/>
      <c r="K1205" s="20">
        <f>IF(FluxoCaixa101315141921[[#This Row],[Movimento ]]="Saldo Inicial",FluxoCaixa101315141921[[#This Row],[R$ (Valores)]],K1204+FluxoCaixa101315141921[[#This Row],[Valores Receitas / Despesas]])</f>
        <v>3305810.2700000014</v>
      </c>
      <c r="L1205" s="53">
        <f>IF(FluxoCaixa101315141921[[#This Row],[Entrada / Saída]]="Saída",FluxoCaixa101315141921[[#This Row],[R$ (Valores)]]*-1,FluxoCaixa101315141921[[#This Row],[R$ (Valores)]])</f>
        <v>0</v>
      </c>
    </row>
    <row r="1206" spans="2:12">
      <c r="B1206" s="48"/>
      <c r="C1206" s="48"/>
      <c r="D1206" s="16"/>
      <c r="E1206" s="48"/>
      <c r="F1206" s="17"/>
      <c r="G1206" s="17"/>
      <c r="H1206" s="17"/>
      <c r="I1206" s="54"/>
      <c r="J1206" s="45"/>
      <c r="K1206" s="20">
        <f>IF(FluxoCaixa101315141921[[#This Row],[Movimento ]]="Saldo Inicial",FluxoCaixa101315141921[[#This Row],[R$ (Valores)]],K1205+FluxoCaixa101315141921[[#This Row],[Valores Receitas / Despesas]])</f>
        <v>3305810.2700000014</v>
      </c>
      <c r="L1206" s="53">
        <f>IF(FluxoCaixa101315141921[[#This Row],[Entrada / Saída]]="Saída",FluxoCaixa101315141921[[#This Row],[R$ (Valores)]]*-1,FluxoCaixa101315141921[[#This Row],[R$ (Valores)]])</f>
        <v>0</v>
      </c>
    </row>
    <row r="1207" spans="2:12">
      <c r="B1207" s="48"/>
      <c r="C1207" s="48"/>
      <c r="D1207" s="16"/>
      <c r="E1207" s="48"/>
      <c r="F1207" s="17"/>
      <c r="G1207" s="17"/>
      <c r="H1207" s="17"/>
      <c r="I1207" s="54"/>
      <c r="J1207" s="45"/>
      <c r="K1207" s="20">
        <f>IF(FluxoCaixa101315141921[[#This Row],[Movimento ]]="Saldo Inicial",FluxoCaixa101315141921[[#This Row],[R$ (Valores)]],K1206+FluxoCaixa101315141921[[#This Row],[Valores Receitas / Despesas]])</f>
        <v>3305810.2700000014</v>
      </c>
      <c r="L1207" s="53">
        <f>IF(FluxoCaixa101315141921[[#This Row],[Entrada / Saída]]="Saída",FluxoCaixa101315141921[[#This Row],[R$ (Valores)]]*-1,FluxoCaixa101315141921[[#This Row],[R$ (Valores)]])</f>
        <v>0</v>
      </c>
    </row>
    <row r="1208" spans="2:12">
      <c r="B1208" s="48"/>
      <c r="C1208" s="48"/>
      <c r="D1208" s="16"/>
      <c r="E1208" s="48"/>
      <c r="F1208" s="17"/>
      <c r="G1208" s="17"/>
      <c r="H1208" s="17"/>
      <c r="I1208" s="54"/>
      <c r="J1208" s="45"/>
      <c r="K1208" s="20">
        <f>IF(FluxoCaixa101315141921[[#This Row],[Movimento ]]="Saldo Inicial",FluxoCaixa101315141921[[#This Row],[R$ (Valores)]],K1207+FluxoCaixa101315141921[[#This Row],[Valores Receitas / Despesas]])</f>
        <v>3305810.2700000014</v>
      </c>
      <c r="L1208" s="53">
        <f>IF(FluxoCaixa101315141921[[#This Row],[Entrada / Saída]]="Saída",FluxoCaixa101315141921[[#This Row],[R$ (Valores)]]*-1,FluxoCaixa101315141921[[#This Row],[R$ (Valores)]])</f>
        <v>0</v>
      </c>
    </row>
    <row r="1209" spans="2:12">
      <c r="B1209" s="48"/>
      <c r="C1209" s="48"/>
      <c r="D1209" s="16"/>
      <c r="E1209" s="48"/>
      <c r="F1209" s="17"/>
      <c r="G1209" s="17"/>
      <c r="H1209" s="17"/>
      <c r="I1209" s="54"/>
      <c r="J1209" s="45"/>
      <c r="K1209" s="20">
        <f>IF(FluxoCaixa101315141921[[#This Row],[Movimento ]]="Saldo Inicial",FluxoCaixa101315141921[[#This Row],[R$ (Valores)]],K1208+FluxoCaixa101315141921[[#This Row],[Valores Receitas / Despesas]])</f>
        <v>3305810.2700000014</v>
      </c>
      <c r="L1209" s="53">
        <f>IF(FluxoCaixa101315141921[[#This Row],[Entrada / Saída]]="Saída",FluxoCaixa101315141921[[#This Row],[R$ (Valores)]]*-1,FluxoCaixa101315141921[[#This Row],[R$ (Valores)]])</f>
        <v>0</v>
      </c>
    </row>
    <row r="1210" spans="2:12">
      <c r="B1210" s="48"/>
      <c r="C1210" s="48"/>
      <c r="D1210" s="16"/>
      <c r="E1210" s="48"/>
      <c r="F1210" s="17"/>
      <c r="G1210" s="17"/>
      <c r="H1210" s="17"/>
      <c r="I1210" s="54"/>
      <c r="J1210" s="45"/>
      <c r="K1210" s="20">
        <f>IF(FluxoCaixa101315141921[[#This Row],[Movimento ]]="Saldo Inicial",FluxoCaixa101315141921[[#This Row],[R$ (Valores)]],K1209+FluxoCaixa101315141921[[#This Row],[Valores Receitas / Despesas]])</f>
        <v>3305810.2700000014</v>
      </c>
      <c r="L1210" s="53">
        <f>IF(FluxoCaixa101315141921[[#This Row],[Entrada / Saída]]="Saída",FluxoCaixa101315141921[[#This Row],[R$ (Valores)]]*-1,FluxoCaixa101315141921[[#This Row],[R$ (Valores)]])</f>
        <v>0</v>
      </c>
    </row>
    <row r="1211" spans="2:12">
      <c r="B1211" s="48"/>
      <c r="C1211" s="48"/>
      <c r="D1211" s="16"/>
      <c r="E1211" s="48"/>
      <c r="F1211" s="17"/>
      <c r="G1211" s="17"/>
      <c r="H1211" s="17"/>
      <c r="I1211" s="54"/>
      <c r="J1211" s="45"/>
      <c r="K1211" s="20">
        <f>IF(FluxoCaixa101315141921[[#This Row],[Movimento ]]="Saldo Inicial",FluxoCaixa101315141921[[#This Row],[R$ (Valores)]],K1210+FluxoCaixa101315141921[[#This Row],[Valores Receitas / Despesas]])</f>
        <v>3305810.2700000014</v>
      </c>
      <c r="L1211" s="53">
        <f>IF(FluxoCaixa101315141921[[#This Row],[Entrada / Saída]]="Saída",FluxoCaixa101315141921[[#This Row],[R$ (Valores)]]*-1,FluxoCaixa101315141921[[#This Row],[R$ (Valores)]])</f>
        <v>0</v>
      </c>
    </row>
    <row r="1212" spans="2:12">
      <c r="B1212" s="48"/>
      <c r="C1212" s="48"/>
      <c r="D1212" s="16"/>
      <c r="E1212" s="48"/>
      <c r="F1212" s="17"/>
      <c r="G1212" s="17"/>
      <c r="H1212" s="17"/>
      <c r="I1212" s="54"/>
      <c r="J1212" s="45"/>
      <c r="K1212" s="20">
        <f>IF(FluxoCaixa101315141921[[#This Row],[Movimento ]]="Saldo Inicial",FluxoCaixa101315141921[[#This Row],[R$ (Valores)]],K1211+FluxoCaixa101315141921[[#This Row],[Valores Receitas / Despesas]])</f>
        <v>3305810.2700000014</v>
      </c>
      <c r="L1212" s="53">
        <f>IF(FluxoCaixa101315141921[[#This Row],[Entrada / Saída]]="Saída",FluxoCaixa101315141921[[#This Row],[R$ (Valores)]]*-1,FluxoCaixa101315141921[[#This Row],[R$ (Valores)]])</f>
        <v>0</v>
      </c>
    </row>
    <row r="1213" spans="2:12">
      <c r="B1213" s="48"/>
      <c r="C1213" s="48"/>
      <c r="D1213" s="16"/>
      <c r="E1213" s="48"/>
      <c r="F1213" s="17"/>
      <c r="G1213" s="17"/>
      <c r="H1213" s="17"/>
      <c r="I1213" s="54"/>
      <c r="J1213" s="45"/>
      <c r="K1213" s="20">
        <f>IF(FluxoCaixa101315141921[[#This Row],[Movimento ]]="Saldo Inicial",FluxoCaixa101315141921[[#This Row],[R$ (Valores)]],K1212+FluxoCaixa101315141921[[#This Row],[Valores Receitas / Despesas]])</f>
        <v>3305810.2700000014</v>
      </c>
      <c r="L1213" s="53">
        <f>IF(FluxoCaixa101315141921[[#This Row],[Entrada / Saída]]="Saída",FluxoCaixa101315141921[[#This Row],[R$ (Valores)]]*-1,FluxoCaixa101315141921[[#This Row],[R$ (Valores)]])</f>
        <v>0</v>
      </c>
    </row>
    <row r="1214" spans="2:12">
      <c r="B1214" s="48"/>
      <c r="C1214" s="48"/>
      <c r="D1214" s="16"/>
      <c r="E1214" s="48"/>
      <c r="F1214" s="17"/>
      <c r="G1214" s="17"/>
      <c r="H1214" s="17"/>
      <c r="I1214" s="54"/>
      <c r="J1214" s="45"/>
      <c r="K1214" s="20">
        <f>IF(FluxoCaixa101315141921[[#This Row],[Movimento ]]="Saldo Inicial",FluxoCaixa101315141921[[#This Row],[R$ (Valores)]],K1213+FluxoCaixa101315141921[[#This Row],[Valores Receitas / Despesas]])</f>
        <v>3305810.2700000014</v>
      </c>
      <c r="L1214" s="53">
        <f>IF(FluxoCaixa101315141921[[#This Row],[Entrada / Saída]]="Saída",FluxoCaixa101315141921[[#This Row],[R$ (Valores)]]*-1,FluxoCaixa101315141921[[#This Row],[R$ (Valores)]])</f>
        <v>0</v>
      </c>
    </row>
    <row r="1215" spans="2:12">
      <c r="B1215" s="48"/>
      <c r="C1215" s="48"/>
      <c r="D1215" s="16"/>
      <c r="E1215" s="48"/>
      <c r="F1215" s="17"/>
      <c r="G1215" s="17"/>
      <c r="H1215" s="17"/>
      <c r="I1215" s="54"/>
      <c r="J1215" s="45"/>
      <c r="K1215" s="20">
        <f>IF(FluxoCaixa101315141921[[#This Row],[Movimento ]]="Saldo Inicial",FluxoCaixa101315141921[[#This Row],[R$ (Valores)]],K1214+FluxoCaixa101315141921[[#This Row],[Valores Receitas / Despesas]])</f>
        <v>3305810.2700000014</v>
      </c>
      <c r="L1215" s="53">
        <f>IF(FluxoCaixa101315141921[[#This Row],[Entrada / Saída]]="Saída",FluxoCaixa101315141921[[#This Row],[R$ (Valores)]]*-1,FluxoCaixa101315141921[[#This Row],[R$ (Valores)]])</f>
        <v>0</v>
      </c>
    </row>
    <row r="1216" spans="2:12">
      <c r="B1216" s="48"/>
      <c r="C1216" s="48"/>
      <c r="D1216" s="16"/>
      <c r="E1216" s="48"/>
      <c r="F1216" s="17"/>
      <c r="G1216" s="17"/>
      <c r="H1216" s="17"/>
      <c r="I1216" s="54"/>
      <c r="J1216" s="45"/>
      <c r="K1216" s="20">
        <f>IF(FluxoCaixa101315141921[[#This Row],[Movimento ]]="Saldo Inicial",FluxoCaixa101315141921[[#This Row],[R$ (Valores)]],K1215+FluxoCaixa101315141921[[#This Row],[Valores Receitas / Despesas]])</f>
        <v>3305810.2700000014</v>
      </c>
      <c r="L1216" s="53">
        <f>IF(FluxoCaixa101315141921[[#This Row],[Entrada / Saída]]="Saída",FluxoCaixa101315141921[[#This Row],[R$ (Valores)]]*-1,FluxoCaixa101315141921[[#This Row],[R$ (Valores)]])</f>
        <v>0</v>
      </c>
    </row>
    <row r="1217" spans="2:12">
      <c r="B1217" s="48"/>
      <c r="C1217" s="48"/>
      <c r="D1217" s="16"/>
      <c r="E1217" s="48"/>
      <c r="F1217" s="17"/>
      <c r="G1217" s="17"/>
      <c r="H1217" s="17"/>
      <c r="I1217" s="54"/>
      <c r="J1217" s="45"/>
      <c r="K1217" s="20">
        <f>IF(FluxoCaixa101315141921[[#This Row],[Movimento ]]="Saldo Inicial",FluxoCaixa101315141921[[#This Row],[R$ (Valores)]],K1216+FluxoCaixa101315141921[[#This Row],[Valores Receitas / Despesas]])</f>
        <v>3305810.2700000014</v>
      </c>
      <c r="L1217" s="53">
        <f>IF(FluxoCaixa101315141921[[#This Row],[Entrada / Saída]]="Saída",FluxoCaixa101315141921[[#This Row],[R$ (Valores)]]*-1,FluxoCaixa101315141921[[#This Row],[R$ (Valores)]])</f>
        <v>0</v>
      </c>
    </row>
    <row r="1218" spans="2:12">
      <c r="B1218" s="48"/>
      <c r="C1218" s="48"/>
      <c r="D1218" s="16"/>
      <c r="E1218" s="48"/>
      <c r="F1218" s="17"/>
      <c r="G1218" s="17"/>
      <c r="H1218" s="17"/>
      <c r="I1218" s="54"/>
      <c r="J1218" s="45"/>
      <c r="K1218" s="20">
        <f>IF(FluxoCaixa101315141921[[#This Row],[Movimento ]]="Saldo Inicial",FluxoCaixa101315141921[[#This Row],[R$ (Valores)]],K1217+FluxoCaixa101315141921[[#This Row],[Valores Receitas / Despesas]])</f>
        <v>3305810.2700000014</v>
      </c>
      <c r="L1218" s="53">
        <f>IF(FluxoCaixa101315141921[[#This Row],[Entrada / Saída]]="Saída",FluxoCaixa101315141921[[#This Row],[R$ (Valores)]]*-1,FluxoCaixa101315141921[[#This Row],[R$ (Valores)]])</f>
        <v>0</v>
      </c>
    </row>
    <row r="1219" spans="2:12">
      <c r="B1219" s="48"/>
      <c r="C1219" s="48"/>
      <c r="D1219" s="16"/>
      <c r="E1219" s="48"/>
      <c r="F1219" s="17"/>
      <c r="G1219" s="17"/>
      <c r="H1219" s="17"/>
      <c r="I1219" s="54"/>
      <c r="J1219" s="45"/>
      <c r="K1219" s="20">
        <f>IF(FluxoCaixa101315141921[[#This Row],[Movimento ]]="Saldo Inicial",FluxoCaixa101315141921[[#This Row],[R$ (Valores)]],K1218+FluxoCaixa101315141921[[#This Row],[Valores Receitas / Despesas]])</f>
        <v>3305810.2700000014</v>
      </c>
      <c r="L1219" s="53">
        <f>IF(FluxoCaixa101315141921[[#This Row],[Entrada / Saída]]="Saída",FluxoCaixa101315141921[[#This Row],[R$ (Valores)]]*-1,FluxoCaixa101315141921[[#This Row],[R$ (Valores)]])</f>
        <v>0</v>
      </c>
    </row>
    <row r="1220" spans="2:12">
      <c r="B1220" s="48"/>
      <c r="C1220" s="48"/>
      <c r="D1220" s="16"/>
      <c r="E1220" s="48"/>
      <c r="F1220" s="17"/>
      <c r="G1220" s="17"/>
      <c r="H1220" s="17"/>
      <c r="I1220" s="54"/>
      <c r="J1220" s="45"/>
      <c r="K1220" s="20">
        <f>IF(FluxoCaixa101315141921[[#This Row],[Movimento ]]="Saldo Inicial",FluxoCaixa101315141921[[#This Row],[R$ (Valores)]],K1219+FluxoCaixa101315141921[[#This Row],[Valores Receitas / Despesas]])</f>
        <v>3305810.2700000014</v>
      </c>
      <c r="L1220" s="53">
        <f>IF(FluxoCaixa101315141921[[#This Row],[Entrada / Saída]]="Saída",FluxoCaixa101315141921[[#This Row],[R$ (Valores)]]*-1,FluxoCaixa101315141921[[#This Row],[R$ (Valores)]])</f>
        <v>0</v>
      </c>
    </row>
    <row r="1221" spans="2:12">
      <c r="B1221" s="48"/>
      <c r="C1221" s="48"/>
      <c r="D1221" s="16"/>
      <c r="E1221" s="48"/>
      <c r="F1221" s="17"/>
      <c r="G1221" s="17"/>
      <c r="H1221" s="17"/>
      <c r="I1221" s="54"/>
      <c r="J1221" s="45"/>
      <c r="K1221" s="20">
        <f>IF(FluxoCaixa101315141921[[#This Row],[Movimento ]]="Saldo Inicial",FluxoCaixa101315141921[[#This Row],[R$ (Valores)]],K1220+FluxoCaixa101315141921[[#This Row],[Valores Receitas / Despesas]])</f>
        <v>3305810.2700000014</v>
      </c>
      <c r="L1221" s="53">
        <f>IF(FluxoCaixa101315141921[[#This Row],[Entrada / Saída]]="Saída",FluxoCaixa101315141921[[#This Row],[R$ (Valores)]]*-1,FluxoCaixa101315141921[[#This Row],[R$ (Valores)]])</f>
        <v>0</v>
      </c>
    </row>
    <row r="1222" spans="2:12">
      <c r="B1222" s="48"/>
      <c r="C1222" s="48"/>
      <c r="D1222" s="16"/>
      <c r="E1222" s="48"/>
      <c r="F1222" s="17"/>
      <c r="G1222" s="17"/>
      <c r="H1222" s="17"/>
      <c r="I1222" s="54"/>
      <c r="J1222" s="45"/>
      <c r="K1222" s="20">
        <f>IF(FluxoCaixa101315141921[[#This Row],[Movimento ]]="Saldo Inicial",FluxoCaixa101315141921[[#This Row],[R$ (Valores)]],K1221+FluxoCaixa101315141921[[#This Row],[Valores Receitas / Despesas]])</f>
        <v>3305810.2700000014</v>
      </c>
      <c r="L1222" s="53">
        <f>IF(FluxoCaixa101315141921[[#This Row],[Entrada / Saída]]="Saída",FluxoCaixa101315141921[[#This Row],[R$ (Valores)]]*-1,FluxoCaixa101315141921[[#This Row],[R$ (Valores)]])</f>
        <v>0</v>
      </c>
    </row>
    <row r="1223" spans="2:12">
      <c r="B1223" s="48"/>
      <c r="C1223" s="48"/>
      <c r="D1223" s="16"/>
      <c r="E1223" s="48"/>
      <c r="F1223" s="17"/>
      <c r="G1223" s="17"/>
      <c r="H1223" s="17"/>
      <c r="I1223" s="54"/>
      <c r="J1223" s="45"/>
      <c r="K1223" s="20">
        <f>IF(FluxoCaixa101315141921[[#This Row],[Movimento ]]="Saldo Inicial",FluxoCaixa101315141921[[#This Row],[R$ (Valores)]],K1222+FluxoCaixa101315141921[[#This Row],[Valores Receitas / Despesas]])</f>
        <v>3305810.2700000014</v>
      </c>
      <c r="L1223" s="53">
        <f>IF(FluxoCaixa101315141921[[#This Row],[Entrada / Saída]]="Saída",FluxoCaixa101315141921[[#This Row],[R$ (Valores)]]*-1,FluxoCaixa101315141921[[#This Row],[R$ (Valores)]])</f>
        <v>0</v>
      </c>
    </row>
    <row r="1224" spans="2:12">
      <c r="B1224" s="48"/>
      <c r="C1224" s="48"/>
      <c r="D1224" s="16"/>
      <c r="E1224" s="48"/>
      <c r="F1224" s="17"/>
      <c r="G1224" s="17"/>
      <c r="H1224" s="17"/>
      <c r="I1224" s="54"/>
      <c r="J1224" s="45"/>
      <c r="K1224" s="20">
        <f>IF(FluxoCaixa101315141921[[#This Row],[Movimento ]]="Saldo Inicial",FluxoCaixa101315141921[[#This Row],[R$ (Valores)]],K1223+FluxoCaixa101315141921[[#This Row],[Valores Receitas / Despesas]])</f>
        <v>3305810.2700000014</v>
      </c>
      <c r="L1224" s="53">
        <f>IF(FluxoCaixa101315141921[[#This Row],[Entrada / Saída]]="Saída",FluxoCaixa101315141921[[#This Row],[R$ (Valores)]]*-1,FluxoCaixa101315141921[[#This Row],[R$ (Valores)]])</f>
        <v>0</v>
      </c>
    </row>
    <row r="1225" spans="2:12">
      <c r="B1225" s="48"/>
      <c r="C1225" s="48"/>
      <c r="D1225" s="16"/>
      <c r="E1225" s="48"/>
      <c r="F1225" s="17"/>
      <c r="G1225" s="17"/>
      <c r="H1225" s="17"/>
      <c r="I1225" s="54"/>
      <c r="J1225" s="45"/>
      <c r="K1225" s="20">
        <f>IF(FluxoCaixa101315141921[[#This Row],[Movimento ]]="Saldo Inicial",FluxoCaixa101315141921[[#This Row],[R$ (Valores)]],K1224+FluxoCaixa101315141921[[#This Row],[Valores Receitas / Despesas]])</f>
        <v>3305810.2700000014</v>
      </c>
      <c r="L1225" s="53">
        <f>IF(FluxoCaixa101315141921[[#This Row],[Entrada / Saída]]="Saída",FluxoCaixa101315141921[[#This Row],[R$ (Valores)]]*-1,FluxoCaixa101315141921[[#This Row],[R$ (Valores)]])</f>
        <v>0</v>
      </c>
    </row>
    <row r="1226" spans="2:12">
      <c r="B1226" s="48"/>
      <c r="C1226" s="48"/>
      <c r="D1226" s="16"/>
      <c r="E1226" s="48"/>
      <c r="F1226" s="17"/>
      <c r="G1226" s="17"/>
      <c r="H1226" s="17"/>
      <c r="I1226" s="54"/>
      <c r="J1226" s="45"/>
      <c r="K1226" s="20">
        <f>IF(FluxoCaixa101315141921[[#This Row],[Movimento ]]="Saldo Inicial",FluxoCaixa101315141921[[#This Row],[R$ (Valores)]],K1225+FluxoCaixa101315141921[[#This Row],[Valores Receitas / Despesas]])</f>
        <v>3305810.2700000014</v>
      </c>
      <c r="L1226" s="53">
        <f>IF(FluxoCaixa101315141921[[#This Row],[Entrada / Saída]]="Saída",FluxoCaixa101315141921[[#This Row],[R$ (Valores)]]*-1,FluxoCaixa101315141921[[#This Row],[R$ (Valores)]])</f>
        <v>0</v>
      </c>
    </row>
    <row r="1227" spans="2:12">
      <c r="B1227" s="48"/>
      <c r="C1227" s="48"/>
      <c r="D1227" s="16"/>
      <c r="E1227" s="48"/>
      <c r="F1227" s="17"/>
      <c r="G1227" s="17"/>
      <c r="H1227" s="17"/>
      <c r="I1227" s="54"/>
      <c r="J1227" s="45"/>
      <c r="K1227" s="20">
        <f>IF(FluxoCaixa101315141921[[#This Row],[Movimento ]]="Saldo Inicial",FluxoCaixa101315141921[[#This Row],[R$ (Valores)]],K1226+FluxoCaixa101315141921[[#This Row],[Valores Receitas / Despesas]])</f>
        <v>3305810.2700000014</v>
      </c>
      <c r="L1227" s="53">
        <f>IF(FluxoCaixa101315141921[[#This Row],[Entrada / Saída]]="Saída",FluxoCaixa101315141921[[#This Row],[R$ (Valores)]]*-1,FluxoCaixa101315141921[[#This Row],[R$ (Valores)]])</f>
        <v>0</v>
      </c>
    </row>
    <row r="1228" spans="2:12">
      <c r="B1228" s="48"/>
      <c r="C1228" s="48"/>
      <c r="D1228" s="16"/>
      <c r="E1228" s="48"/>
      <c r="F1228" s="17"/>
      <c r="G1228" s="17"/>
      <c r="H1228" s="17"/>
      <c r="I1228" s="54"/>
      <c r="J1228" s="45"/>
      <c r="K1228" s="20">
        <f>IF(FluxoCaixa101315141921[[#This Row],[Movimento ]]="Saldo Inicial",FluxoCaixa101315141921[[#This Row],[R$ (Valores)]],K1227+FluxoCaixa101315141921[[#This Row],[Valores Receitas / Despesas]])</f>
        <v>3305810.2700000014</v>
      </c>
      <c r="L1228" s="53">
        <f>IF(FluxoCaixa101315141921[[#This Row],[Entrada / Saída]]="Saída",FluxoCaixa101315141921[[#This Row],[R$ (Valores)]]*-1,FluxoCaixa101315141921[[#This Row],[R$ (Valores)]])</f>
        <v>0</v>
      </c>
    </row>
    <row r="1229" spans="2:12">
      <c r="B1229" s="48"/>
      <c r="C1229" s="48"/>
      <c r="D1229" s="16"/>
      <c r="E1229" s="48"/>
      <c r="F1229" s="17"/>
      <c r="G1229" s="17"/>
      <c r="H1229" s="17"/>
      <c r="I1229" s="54"/>
      <c r="J1229" s="45"/>
      <c r="K1229" s="20">
        <f>IF(FluxoCaixa101315141921[[#This Row],[Movimento ]]="Saldo Inicial",FluxoCaixa101315141921[[#This Row],[R$ (Valores)]],K1228+FluxoCaixa101315141921[[#This Row],[Valores Receitas / Despesas]])</f>
        <v>3305810.2700000014</v>
      </c>
      <c r="L1229" s="53">
        <f>IF(FluxoCaixa101315141921[[#This Row],[Entrada / Saída]]="Saída",FluxoCaixa101315141921[[#This Row],[R$ (Valores)]]*-1,FluxoCaixa101315141921[[#This Row],[R$ (Valores)]])</f>
        <v>0</v>
      </c>
    </row>
    <row r="1230" spans="2:12">
      <c r="B1230" s="48"/>
      <c r="C1230" s="48"/>
      <c r="D1230" s="16"/>
      <c r="E1230" s="48"/>
      <c r="F1230" s="17"/>
      <c r="G1230" s="17"/>
      <c r="H1230" s="17"/>
      <c r="I1230" s="54"/>
      <c r="J1230" s="45"/>
      <c r="K1230" s="20">
        <f>IF(FluxoCaixa101315141921[[#This Row],[Movimento ]]="Saldo Inicial",FluxoCaixa101315141921[[#This Row],[R$ (Valores)]],K1229+FluxoCaixa101315141921[[#This Row],[Valores Receitas / Despesas]])</f>
        <v>3305810.2700000014</v>
      </c>
      <c r="L1230" s="53">
        <f>IF(FluxoCaixa101315141921[[#This Row],[Entrada / Saída]]="Saída",FluxoCaixa101315141921[[#This Row],[R$ (Valores)]]*-1,FluxoCaixa101315141921[[#This Row],[R$ (Valores)]])</f>
        <v>0</v>
      </c>
    </row>
    <row r="1231" spans="2:12">
      <c r="B1231" s="48"/>
      <c r="C1231" s="48"/>
      <c r="D1231" s="16"/>
      <c r="E1231" s="48"/>
      <c r="F1231" s="17"/>
      <c r="G1231" s="17"/>
      <c r="H1231" s="17"/>
      <c r="I1231" s="54"/>
      <c r="J1231" s="45"/>
      <c r="K1231" s="20">
        <f>IF(FluxoCaixa101315141921[[#This Row],[Movimento ]]="Saldo Inicial",FluxoCaixa101315141921[[#This Row],[R$ (Valores)]],K1230+FluxoCaixa101315141921[[#This Row],[Valores Receitas / Despesas]])</f>
        <v>3305810.2700000014</v>
      </c>
      <c r="L1231" s="53">
        <f>IF(FluxoCaixa101315141921[[#This Row],[Entrada / Saída]]="Saída",FluxoCaixa101315141921[[#This Row],[R$ (Valores)]]*-1,FluxoCaixa101315141921[[#This Row],[R$ (Valores)]])</f>
        <v>0</v>
      </c>
    </row>
    <row r="1232" spans="2:12">
      <c r="B1232" s="48"/>
      <c r="C1232" s="48"/>
      <c r="D1232" s="16"/>
      <c r="E1232" s="48"/>
      <c r="F1232" s="17"/>
      <c r="G1232" s="17"/>
      <c r="H1232" s="17"/>
      <c r="I1232" s="54"/>
      <c r="J1232" s="45"/>
      <c r="K1232" s="20">
        <f>IF(FluxoCaixa101315141921[[#This Row],[Movimento ]]="Saldo Inicial",FluxoCaixa101315141921[[#This Row],[R$ (Valores)]],K1231+FluxoCaixa101315141921[[#This Row],[Valores Receitas / Despesas]])</f>
        <v>3305810.2700000014</v>
      </c>
      <c r="L1232" s="53">
        <f>IF(FluxoCaixa101315141921[[#This Row],[Entrada / Saída]]="Saída",FluxoCaixa101315141921[[#This Row],[R$ (Valores)]]*-1,FluxoCaixa101315141921[[#This Row],[R$ (Valores)]])</f>
        <v>0</v>
      </c>
    </row>
    <row r="1233" spans="2:12">
      <c r="B1233" s="48"/>
      <c r="C1233" s="48"/>
      <c r="D1233" s="16"/>
      <c r="E1233" s="48"/>
      <c r="F1233" s="17"/>
      <c r="G1233" s="17"/>
      <c r="H1233" s="17"/>
      <c r="I1233" s="54"/>
      <c r="J1233" s="45"/>
      <c r="K1233" s="20">
        <f>IF(FluxoCaixa101315141921[[#This Row],[Movimento ]]="Saldo Inicial",FluxoCaixa101315141921[[#This Row],[R$ (Valores)]],K1232+FluxoCaixa101315141921[[#This Row],[Valores Receitas / Despesas]])</f>
        <v>3305810.2700000014</v>
      </c>
      <c r="L1233" s="53">
        <f>IF(FluxoCaixa101315141921[[#This Row],[Entrada / Saída]]="Saída",FluxoCaixa101315141921[[#This Row],[R$ (Valores)]]*-1,FluxoCaixa101315141921[[#This Row],[R$ (Valores)]])</f>
        <v>0</v>
      </c>
    </row>
    <row r="1234" spans="2:12">
      <c r="B1234" s="48"/>
      <c r="C1234" s="48"/>
      <c r="D1234" s="16"/>
      <c r="E1234" s="48"/>
      <c r="F1234" s="17"/>
      <c r="G1234" s="17"/>
      <c r="H1234" s="17"/>
      <c r="I1234" s="54"/>
      <c r="J1234" s="45"/>
      <c r="K1234" s="20">
        <f>IF(FluxoCaixa101315141921[[#This Row],[Movimento ]]="Saldo Inicial",FluxoCaixa101315141921[[#This Row],[R$ (Valores)]],K1233+FluxoCaixa101315141921[[#This Row],[Valores Receitas / Despesas]])</f>
        <v>3305810.2700000014</v>
      </c>
      <c r="L1234" s="53">
        <f>IF(FluxoCaixa101315141921[[#This Row],[Entrada / Saída]]="Saída",FluxoCaixa101315141921[[#This Row],[R$ (Valores)]]*-1,FluxoCaixa101315141921[[#This Row],[R$ (Valores)]])</f>
        <v>0</v>
      </c>
    </row>
    <row r="1235" spans="2:12">
      <c r="B1235" s="48"/>
      <c r="C1235" s="48"/>
      <c r="D1235" s="16"/>
      <c r="E1235" s="48"/>
      <c r="F1235" s="17"/>
      <c r="G1235" s="17"/>
      <c r="H1235" s="17"/>
      <c r="I1235" s="54"/>
      <c r="J1235" s="45"/>
      <c r="K1235" s="20">
        <f>IF(FluxoCaixa101315141921[[#This Row],[Movimento ]]="Saldo Inicial",FluxoCaixa101315141921[[#This Row],[R$ (Valores)]],K1234+FluxoCaixa101315141921[[#This Row],[Valores Receitas / Despesas]])</f>
        <v>3305810.2700000014</v>
      </c>
      <c r="L1235" s="53">
        <f>IF(FluxoCaixa101315141921[[#This Row],[Entrada / Saída]]="Saída",FluxoCaixa101315141921[[#This Row],[R$ (Valores)]]*-1,FluxoCaixa101315141921[[#This Row],[R$ (Valores)]])</f>
        <v>0</v>
      </c>
    </row>
    <row r="1236" spans="2:12">
      <c r="B1236" s="48"/>
      <c r="C1236" s="48"/>
      <c r="D1236" s="16"/>
      <c r="E1236" s="48"/>
      <c r="F1236" s="17"/>
      <c r="G1236" s="17"/>
      <c r="H1236" s="17"/>
      <c r="I1236" s="54"/>
      <c r="J1236" s="45"/>
      <c r="K1236" s="20">
        <f>IF(FluxoCaixa101315141921[[#This Row],[Movimento ]]="Saldo Inicial",FluxoCaixa101315141921[[#This Row],[R$ (Valores)]],K1235+FluxoCaixa101315141921[[#This Row],[Valores Receitas / Despesas]])</f>
        <v>3305810.2700000014</v>
      </c>
      <c r="L1236" s="53">
        <f>IF(FluxoCaixa101315141921[[#This Row],[Entrada / Saída]]="Saída",FluxoCaixa101315141921[[#This Row],[R$ (Valores)]]*-1,FluxoCaixa101315141921[[#This Row],[R$ (Valores)]])</f>
        <v>0</v>
      </c>
    </row>
    <row r="1237" spans="2:12">
      <c r="B1237" s="48"/>
      <c r="C1237" s="48"/>
      <c r="D1237" s="16"/>
      <c r="E1237" s="48"/>
      <c r="F1237" s="17"/>
      <c r="G1237" s="17"/>
      <c r="H1237" s="17"/>
      <c r="I1237" s="54"/>
      <c r="J1237" s="45"/>
      <c r="K1237" s="20">
        <f>IF(FluxoCaixa101315141921[[#This Row],[Movimento ]]="Saldo Inicial",FluxoCaixa101315141921[[#This Row],[R$ (Valores)]],K1236+FluxoCaixa101315141921[[#This Row],[Valores Receitas / Despesas]])</f>
        <v>3305810.2700000014</v>
      </c>
      <c r="L1237" s="53">
        <f>IF(FluxoCaixa101315141921[[#This Row],[Entrada / Saída]]="Saída",FluxoCaixa101315141921[[#This Row],[R$ (Valores)]]*-1,FluxoCaixa101315141921[[#This Row],[R$ (Valores)]])</f>
        <v>0</v>
      </c>
    </row>
    <row r="1238" spans="2:12">
      <c r="B1238" s="48"/>
      <c r="C1238" s="48"/>
      <c r="D1238" s="16"/>
      <c r="E1238" s="48"/>
      <c r="F1238" s="17"/>
      <c r="G1238" s="17"/>
      <c r="H1238" s="17"/>
      <c r="I1238" s="54"/>
      <c r="J1238" s="45"/>
      <c r="K1238" s="20">
        <f>IF(FluxoCaixa101315141921[[#This Row],[Movimento ]]="Saldo Inicial",FluxoCaixa101315141921[[#This Row],[R$ (Valores)]],K1237+FluxoCaixa101315141921[[#This Row],[Valores Receitas / Despesas]])</f>
        <v>3305810.2700000014</v>
      </c>
      <c r="L1238" s="53">
        <f>IF(FluxoCaixa101315141921[[#This Row],[Entrada / Saída]]="Saída",FluxoCaixa101315141921[[#This Row],[R$ (Valores)]]*-1,FluxoCaixa101315141921[[#This Row],[R$ (Valores)]])</f>
        <v>0</v>
      </c>
    </row>
    <row r="1239" spans="2:12">
      <c r="B1239" s="48"/>
      <c r="C1239" s="48"/>
      <c r="D1239" s="16"/>
      <c r="E1239" s="48"/>
      <c r="F1239" s="17"/>
      <c r="G1239" s="17"/>
      <c r="H1239" s="17"/>
      <c r="I1239" s="54"/>
      <c r="J1239" s="45"/>
      <c r="K1239" s="20">
        <f>IF(FluxoCaixa101315141921[[#This Row],[Movimento ]]="Saldo Inicial",FluxoCaixa101315141921[[#This Row],[R$ (Valores)]],K1238+FluxoCaixa101315141921[[#This Row],[Valores Receitas / Despesas]])</f>
        <v>3305810.2700000014</v>
      </c>
      <c r="L1239" s="53">
        <f>IF(FluxoCaixa101315141921[[#This Row],[Entrada / Saída]]="Saída",FluxoCaixa101315141921[[#This Row],[R$ (Valores)]]*-1,FluxoCaixa101315141921[[#This Row],[R$ (Valores)]])</f>
        <v>0</v>
      </c>
    </row>
    <row r="1240" spans="2:12">
      <c r="B1240" s="48"/>
      <c r="C1240" s="48"/>
      <c r="D1240" s="16"/>
      <c r="E1240" s="48"/>
      <c r="F1240" s="17"/>
      <c r="G1240" s="17"/>
      <c r="H1240" s="17"/>
      <c r="I1240" s="54"/>
      <c r="J1240" s="45"/>
      <c r="K1240" s="20">
        <f>IF(FluxoCaixa101315141921[[#This Row],[Movimento ]]="Saldo Inicial",FluxoCaixa101315141921[[#This Row],[R$ (Valores)]],K1239+FluxoCaixa101315141921[[#This Row],[Valores Receitas / Despesas]])</f>
        <v>3305810.2700000014</v>
      </c>
      <c r="L1240" s="53">
        <f>IF(FluxoCaixa101315141921[[#This Row],[Entrada / Saída]]="Saída",FluxoCaixa101315141921[[#This Row],[R$ (Valores)]]*-1,FluxoCaixa101315141921[[#This Row],[R$ (Valores)]])</f>
        <v>0</v>
      </c>
    </row>
    <row r="1241" spans="2:12">
      <c r="B1241" s="48"/>
      <c r="C1241" s="48"/>
      <c r="D1241" s="16"/>
      <c r="E1241" s="48"/>
      <c r="F1241" s="17"/>
      <c r="G1241" s="17"/>
      <c r="H1241" s="17"/>
      <c r="I1241" s="54"/>
      <c r="J1241" s="45"/>
      <c r="K1241" s="20">
        <f>IF(FluxoCaixa101315141921[[#This Row],[Movimento ]]="Saldo Inicial",FluxoCaixa101315141921[[#This Row],[R$ (Valores)]],K1240+FluxoCaixa101315141921[[#This Row],[Valores Receitas / Despesas]])</f>
        <v>3305810.2700000014</v>
      </c>
      <c r="L1241" s="53">
        <f>IF(FluxoCaixa101315141921[[#This Row],[Entrada / Saída]]="Saída",FluxoCaixa101315141921[[#This Row],[R$ (Valores)]]*-1,FluxoCaixa101315141921[[#This Row],[R$ (Valores)]])</f>
        <v>0</v>
      </c>
    </row>
    <row r="1242" spans="2:12">
      <c r="B1242" s="48"/>
      <c r="C1242" s="48"/>
      <c r="D1242" s="16"/>
      <c r="E1242" s="48"/>
      <c r="F1242" s="17"/>
      <c r="G1242" s="17"/>
      <c r="H1242" s="17"/>
      <c r="I1242" s="54"/>
      <c r="J1242" s="45"/>
      <c r="K1242" s="20">
        <f>IF(FluxoCaixa101315141921[[#This Row],[Movimento ]]="Saldo Inicial",FluxoCaixa101315141921[[#This Row],[R$ (Valores)]],K1241+FluxoCaixa101315141921[[#This Row],[Valores Receitas / Despesas]])</f>
        <v>3305810.2700000014</v>
      </c>
      <c r="L1242" s="53">
        <f>IF(FluxoCaixa101315141921[[#This Row],[Entrada / Saída]]="Saída",FluxoCaixa101315141921[[#This Row],[R$ (Valores)]]*-1,FluxoCaixa101315141921[[#This Row],[R$ (Valores)]])</f>
        <v>0</v>
      </c>
    </row>
    <row r="1243" spans="2:12">
      <c r="B1243" s="48"/>
      <c r="C1243" s="48"/>
      <c r="D1243" s="16"/>
      <c r="E1243" s="48"/>
      <c r="F1243" s="17"/>
      <c r="G1243" s="17"/>
      <c r="H1243" s="17"/>
      <c r="I1243" s="54"/>
      <c r="J1243" s="45"/>
      <c r="K1243" s="20">
        <f>IF(FluxoCaixa101315141921[[#This Row],[Movimento ]]="Saldo Inicial",FluxoCaixa101315141921[[#This Row],[R$ (Valores)]],K1242+FluxoCaixa101315141921[[#This Row],[Valores Receitas / Despesas]])</f>
        <v>3305810.2700000014</v>
      </c>
      <c r="L1243" s="53">
        <f>IF(FluxoCaixa101315141921[[#This Row],[Entrada / Saída]]="Saída",FluxoCaixa101315141921[[#This Row],[R$ (Valores)]]*-1,FluxoCaixa101315141921[[#This Row],[R$ (Valores)]])</f>
        <v>0</v>
      </c>
    </row>
    <row r="1244" spans="2:12">
      <c r="B1244" s="48"/>
      <c r="C1244" s="48"/>
      <c r="D1244" s="16"/>
      <c r="E1244" s="48"/>
      <c r="F1244" s="17"/>
      <c r="G1244" s="17"/>
      <c r="H1244" s="17"/>
      <c r="I1244" s="54"/>
      <c r="J1244" s="45"/>
      <c r="K1244" s="20">
        <f>IF(FluxoCaixa101315141921[[#This Row],[Movimento ]]="Saldo Inicial",FluxoCaixa101315141921[[#This Row],[R$ (Valores)]],K1243+FluxoCaixa101315141921[[#This Row],[Valores Receitas / Despesas]])</f>
        <v>3305810.2700000014</v>
      </c>
      <c r="L1244" s="53">
        <f>IF(FluxoCaixa101315141921[[#This Row],[Entrada / Saída]]="Saída",FluxoCaixa101315141921[[#This Row],[R$ (Valores)]]*-1,FluxoCaixa101315141921[[#This Row],[R$ (Valores)]])</f>
        <v>0</v>
      </c>
    </row>
    <row r="1245" spans="2:12">
      <c r="B1245" s="48"/>
      <c r="C1245" s="48"/>
      <c r="D1245" s="16"/>
      <c r="E1245" s="48"/>
      <c r="F1245" s="17"/>
      <c r="G1245" s="17"/>
      <c r="H1245" s="17"/>
      <c r="I1245" s="54"/>
      <c r="J1245" s="45"/>
      <c r="K1245" s="20">
        <f>IF(FluxoCaixa101315141921[[#This Row],[Movimento ]]="Saldo Inicial",FluxoCaixa101315141921[[#This Row],[R$ (Valores)]],K1244+FluxoCaixa101315141921[[#This Row],[Valores Receitas / Despesas]])</f>
        <v>3305810.2700000014</v>
      </c>
      <c r="L1245" s="53">
        <f>IF(FluxoCaixa101315141921[[#This Row],[Entrada / Saída]]="Saída",FluxoCaixa101315141921[[#This Row],[R$ (Valores)]]*-1,FluxoCaixa101315141921[[#This Row],[R$ (Valores)]])</f>
        <v>0</v>
      </c>
    </row>
    <row r="1246" spans="2:12">
      <c r="B1246" s="48"/>
      <c r="C1246" s="48"/>
      <c r="D1246" s="16"/>
      <c r="E1246" s="48"/>
      <c r="F1246" s="17"/>
      <c r="G1246" s="17"/>
      <c r="H1246" s="17"/>
      <c r="I1246" s="54"/>
      <c r="J1246" s="45"/>
      <c r="K1246" s="20">
        <f>IF(FluxoCaixa101315141921[[#This Row],[Movimento ]]="Saldo Inicial",FluxoCaixa101315141921[[#This Row],[R$ (Valores)]],K1245+FluxoCaixa101315141921[[#This Row],[Valores Receitas / Despesas]])</f>
        <v>3305810.2700000014</v>
      </c>
      <c r="L1246" s="53">
        <f>IF(FluxoCaixa101315141921[[#This Row],[Entrada / Saída]]="Saída",FluxoCaixa101315141921[[#This Row],[R$ (Valores)]]*-1,FluxoCaixa101315141921[[#This Row],[R$ (Valores)]])</f>
        <v>0</v>
      </c>
    </row>
    <row r="1247" spans="2:12">
      <c r="B1247" s="48"/>
      <c r="C1247" s="48"/>
      <c r="D1247" s="16"/>
      <c r="E1247" s="48"/>
      <c r="F1247" s="17"/>
      <c r="G1247" s="17"/>
      <c r="H1247" s="17"/>
      <c r="I1247" s="54"/>
      <c r="J1247" s="45"/>
      <c r="K1247" s="20">
        <f>IF(FluxoCaixa101315141921[[#This Row],[Movimento ]]="Saldo Inicial",FluxoCaixa101315141921[[#This Row],[R$ (Valores)]],K1246+FluxoCaixa101315141921[[#This Row],[Valores Receitas / Despesas]])</f>
        <v>3305810.2700000014</v>
      </c>
      <c r="L1247" s="53">
        <f>IF(FluxoCaixa101315141921[[#This Row],[Entrada / Saída]]="Saída",FluxoCaixa101315141921[[#This Row],[R$ (Valores)]]*-1,FluxoCaixa101315141921[[#This Row],[R$ (Valores)]])</f>
        <v>0</v>
      </c>
    </row>
    <row r="1248" spans="2:12">
      <c r="B1248" s="48"/>
      <c r="C1248" s="48"/>
      <c r="D1248" s="16"/>
      <c r="E1248" s="48"/>
      <c r="F1248" s="17"/>
      <c r="G1248" s="17"/>
      <c r="H1248" s="17"/>
      <c r="I1248" s="54"/>
      <c r="J1248" s="45"/>
      <c r="K1248" s="20">
        <f>IF(FluxoCaixa101315141921[[#This Row],[Movimento ]]="Saldo Inicial",FluxoCaixa101315141921[[#This Row],[R$ (Valores)]],K1247+FluxoCaixa101315141921[[#This Row],[Valores Receitas / Despesas]])</f>
        <v>3305810.2700000014</v>
      </c>
      <c r="L1248" s="53">
        <f>IF(FluxoCaixa101315141921[[#This Row],[Entrada / Saída]]="Saída",FluxoCaixa101315141921[[#This Row],[R$ (Valores)]]*-1,FluxoCaixa101315141921[[#This Row],[R$ (Valores)]])</f>
        <v>0</v>
      </c>
    </row>
    <row r="1249" spans="2:12">
      <c r="B1249" s="48"/>
      <c r="C1249" s="48"/>
      <c r="D1249" s="16"/>
      <c r="E1249" s="48"/>
      <c r="F1249" s="17"/>
      <c r="G1249" s="17"/>
      <c r="H1249" s="17"/>
      <c r="I1249" s="54"/>
      <c r="J1249" s="45"/>
      <c r="K1249" s="20">
        <f>IF(FluxoCaixa101315141921[[#This Row],[Movimento ]]="Saldo Inicial",FluxoCaixa101315141921[[#This Row],[R$ (Valores)]],K1248+FluxoCaixa101315141921[[#This Row],[Valores Receitas / Despesas]])</f>
        <v>3305810.2700000014</v>
      </c>
      <c r="L1249" s="53">
        <f>IF(FluxoCaixa101315141921[[#This Row],[Entrada / Saída]]="Saída",FluxoCaixa101315141921[[#This Row],[R$ (Valores)]]*-1,FluxoCaixa101315141921[[#This Row],[R$ (Valores)]])</f>
        <v>0</v>
      </c>
    </row>
    <row r="1250" spans="2:12">
      <c r="B1250" s="48"/>
      <c r="C1250" s="48"/>
      <c r="D1250" s="16"/>
      <c r="E1250" s="48"/>
      <c r="F1250" s="17"/>
      <c r="G1250" s="17"/>
      <c r="H1250" s="17"/>
      <c r="I1250" s="54"/>
      <c r="J1250" s="45"/>
      <c r="K1250" s="20">
        <f>IF(FluxoCaixa101315141921[[#This Row],[Movimento ]]="Saldo Inicial",FluxoCaixa101315141921[[#This Row],[R$ (Valores)]],K1249+FluxoCaixa101315141921[[#This Row],[Valores Receitas / Despesas]])</f>
        <v>3305810.2700000014</v>
      </c>
      <c r="L1250" s="53">
        <f>IF(FluxoCaixa101315141921[[#This Row],[Entrada / Saída]]="Saída",FluxoCaixa101315141921[[#This Row],[R$ (Valores)]]*-1,FluxoCaixa101315141921[[#This Row],[R$ (Valores)]])</f>
        <v>0</v>
      </c>
    </row>
    <row r="1251" spans="2:12">
      <c r="B1251" s="48"/>
      <c r="C1251" s="48"/>
      <c r="D1251" s="16"/>
      <c r="E1251" s="48"/>
      <c r="F1251" s="17"/>
      <c r="G1251" s="17"/>
      <c r="H1251" s="17"/>
      <c r="I1251" s="54"/>
      <c r="J1251" s="45"/>
      <c r="K1251" s="20">
        <f>IF(FluxoCaixa101315141921[[#This Row],[Movimento ]]="Saldo Inicial",FluxoCaixa101315141921[[#This Row],[R$ (Valores)]],K1250+FluxoCaixa101315141921[[#This Row],[Valores Receitas / Despesas]])</f>
        <v>3305810.2700000014</v>
      </c>
      <c r="L1251" s="53">
        <f>IF(FluxoCaixa101315141921[[#This Row],[Entrada / Saída]]="Saída",FluxoCaixa101315141921[[#This Row],[R$ (Valores)]]*-1,FluxoCaixa101315141921[[#This Row],[R$ (Valores)]])</f>
        <v>0</v>
      </c>
    </row>
    <row r="1252" spans="2:12">
      <c r="B1252" s="48"/>
      <c r="C1252" s="48"/>
      <c r="D1252" s="16"/>
      <c r="E1252" s="48"/>
      <c r="F1252" s="17"/>
      <c r="G1252" s="17"/>
      <c r="H1252" s="17"/>
      <c r="I1252" s="54"/>
      <c r="J1252" s="45"/>
      <c r="K1252" s="20">
        <f>IF(FluxoCaixa101315141921[[#This Row],[Movimento ]]="Saldo Inicial",FluxoCaixa101315141921[[#This Row],[R$ (Valores)]],K1251+FluxoCaixa101315141921[[#This Row],[Valores Receitas / Despesas]])</f>
        <v>3305810.2700000014</v>
      </c>
      <c r="L1252" s="53">
        <f>IF(FluxoCaixa101315141921[[#This Row],[Entrada / Saída]]="Saída",FluxoCaixa101315141921[[#This Row],[R$ (Valores)]]*-1,FluxoCaixa101315141921[[#This Row],[R$ (Valores)]])</f>
        <v>0</v>
      </c>
    </row>
    <row r="1253" spans="2:12">
      <c r="B1253" s="48"/>
      <c r="C1253" s="48"/>
      <c r="D1253" s="16"/>
      <c r="E1253" s="48"/>
      <c r="F1253" s="17"/>
      <c r="G1253" s="17"/>
      <c r="H1253" s="17"/>
      <c r="I1253" s="54"/>
      <c r="J1253" s="45"/>
      <c r="K1253" s="20">
        <f>IF(FluxoCaixa101315141921[[#This Row],[Movimento ]]="Saldo Inicial",FluxoCaixa101315141921[[#This Row],[R$ (Valores)]],K1252+FluxoCaixa101315141921[[#This Row],[Valores Receitas / Despesas]])</f>
        <v>3305810.2700000014</v>
      </c>
      <c r="L1253" s="53">
        <f>IF(FluxoCaixa101315141921[[#This Row],[Entrada / Saída]]="Saída",FluxoCaixa101315141921[[#This Row],[R$ (Valores)]]*-1,FluxoCaixa101315141921[[#This Row],[R$ (Valores)]])</f>
        <v>0</v>
      </c>
    </row>
    <row r="1254" spans="2:12">
      <c r="B1254" s="48"/>
      <c r="C1254" s="48"/>
      <c r="D1254" s="16"/>
      <c r="E1254" s="48"/>
      <c r="F1254" s="17"/>
      <c r="G1254" s="17"/>
      <c r="H1254" s="17"/>
      <c r="I1254" s="54"/>
      <c r="J1254" s="45"/>
      <c r="K1254" s="20">
        <f>IF(FluxoCaixa101315141921[[#This Row],[Movimento ]]="Saldo Inicial",FluxoCaixa101315141921[[#This Row],[R$ (Valores)]],K1253+FluxoCaixa101315141921[[#This Row],[Valores Receitas / Despesas]])</f>
        <v>3305810.2700000014</v>
      </c>
      <c r="L1254" s="53">
        <f>IF(FluxoCaixa101315141921[[#This Row],[Entrada / Saída]]="Saída",FluxoCaixa101315141921[[#This Row],[R$ (Valores)]]*-1,FluxoCaixa101315141921[[#This Row],[R$ (Valores)]])</f>
        <v>0</v>
      </c>
    </row>
    <row r="1255" spans="2:12">
      <c r="B1255" s="48"/>
      <c r="C1255" s="48"/>
      <c r="D1255" s="16"/>
      <c r="E1255" s="48"/>
      <c r="F1255" s="17"/>
      <c r="G1255" s="17"/>
      <c r="H1255" s="17"/>
      <c r="I1255" s="54"/>
      <c r="J1255" s="45"/>
      <c r="K1255" s="20">
        <f>IF(FluxoCaixa101315141921[[#This Row],[Movimento ]]="Saldo Inicial",FluxoCaixa101315141921[[#This Row],[R$ (Valores)]],K1254+FluxoCaixa101315141921[[#This Row],[Valores Receitas / Despesas]])</f>
        <v>3305810.2700000014</v>
      </c>
      <c r="L1255" s="53">
        <f>IF(FluxoCaixa101315141921[[#This Row],[Entrada / Saída]]="Saída",FluxoCaixa101315141921[[#This Row],[R$ (Valores)]]*-1,FluxoCaixa101315141921[[#This Row],[R$ (Valores)]])</f>
        <v>0</v>
      </c>
    </row>
    <row r="1256" spans="2:12">
      <c r="B1256" s="48"/>
      <c r="C1256" s="48"/>
      <c r="D1256" s="16"/>
      <c r="E1256" s="48"/>
      <c r="F1256" s="17"/>
      <c r="G1256" s="17"/>
      <c r="H1256" s="17"/>
      <c r="I1256" s="54"/>
      <c r="J1256" s="45"/>
      <c r="K1256" s="20">
        <f>IF(FluxoCaixa101315141921[[#This Row],[Movimento ]]="Saldo Inicial",FluxoCaixa101315141921[[#This Row],[R$ (Valores)]],K1255+FluxoCaixa101315141921[[#This Row],[Valores Receitas / Despesas]])</f>
        <v>3305810.2700000014</v>
      </c>
      <c r="L1256" s="53">
        <f>IF(FluxoCaixa101315141921[[#This Row],[Entrada / Saída]]="Saída",FluxoCaixa101315141921[[#This Row],[R$ (Valores)]]*-1,FluxoCaixa101315141921[[#This Row],[R$ (Valores)]])</f>
        <v>0</v>
      </c>
    </row>
    <row r="1257" spans="2:12">
      <c r="B1257" s="48"/>
      <c r="C1257" s="48"/>
      <c r="D1257" s="16"/>
      <c r="E1257" s="48"/>
      <c r="F1257" s="17"/>
      <c r="G1257" s="17"/>
      <c r="H1257" s="17"/>
      <c r="I1257" s="54"/>
      <c r="J1257" s="45"/>
      <c r="K1257" s="20">
        <f>IF(FluxoCaixa101315141921[[#This Row],[Movimento ]]="Saldo Inicial",FluxoCaixa101315141921[[#This Row],[R$ (Valores)]],K1256+FluxoCaixa101315141921[[#This Row],[Valores Receitas / Despesas]])</f>
        <v>3305810.2700000014</v>
      </c>
      <c r="L1257" s="53">
        <f>IF(FluxoCaixa101315141921[[#This Row],[Entrada / Saída]]="Saída",FluxoCaixa101315141921[[#This Row],[R$ (Valores)]]*-1,FluxoCaixa101315141921[[#This Row],[R$ (Valores)]])</f>
        <v>0</v>
      </c>
    </row>
    <row r="1258" spans="2:12">
      <c r="B1258" s="48"/>
      <c r="C1258" s="48"/>
      <c r="D1258" s="16"/>
      <c r="E1258" s="48"/>
      <c r="F1258" s="17"/>
      <c r="G1258" s="17"/>
      <c r="H1258" s="17"/>
      <c r="I1258" s="54"/>
      <c r="J1258" s="45"/>
      <c r="K1258" s="20">
        <f>IF(FluxoCaixa101315141921[[#This Row],[Movimento ]]="Saldo Inicial",FluxoCaixa101315141921[[#This Row],[R$ (Valores)]],K1257+FluxoCaixa101315141921[[#This Row],[Valores Receitas / Despesas]])</f>
        <v>3305810.2700000014</v>
      </c>
      <c r="L1258" s="53">
        <f>IF(FluxoCaixa101315141921[[#This Row],[Entrada / Saída]]="Saída",FluxoCaixa101315141921[[#This Row],[R$ (Valores)]]*-1,FluxoCaixa101315141921[[#This Row],[R$ (Valores)]])</f>
        <v>0</v>
      </c>
    </row>
    <row r="1259" spans="2:12" ht="12.75" customHeight="1">
      <c r="B1259" s="48"/>
      <c r="C1259" s="48"/>
      <c r="D1259" s="16"/>
      <c r="E1259" s="48"/>
      <c r="F1259" s="17"/>
      <c r="G1259" s="17"/>
      <c r="H1259" s="17"/>
      <c r="I1259" s="54"/>
      <c r="J1259" s="45"/>
      <c r="K1259" s="20">
        <f>IF(FluxoCaixa101315141921[[#This Row],[Movimento ]]="Saldo Inicial",FluxoCaixa101315141921[[#This Row],[R$ (Valores)]],K1258+FluxoCaixa101315141921[[#This Row],[Valores Receitas / Despesas]])</f>
        <v>3305810.2700000014</v>
      </c>
      <c r="L1259" s="53">
        <f>IF(FluxoCaixa101315141921[[#This Row],[Entrada / Saída]]="Saída",FluxoCaixa101315141921[[#This Row],[R$ (Valores)]]*-1,FluxoCaixa101315141921[[#This Row],[R$ (Valores)]])</f>
        <v>0</v>
      </c>
    </row>
    <row r="1260" spans="2:12">
      <c r="B1260" s="48"/>
      <c r="C1260" s="48"/>
      <c r="D1260" s="16"/>
      <c r="E1260" s="48"/>
      <c r="F1260" s="17"/>
      <c r="G1260" s="17"/>
      <c r="H1260" s="17"/>
      <c r="I1260" s="54"/>
      <c r="J1260" s="45"/>
      <c r="K1260" s="20">
        <f>IF(FluxoCaixa101315141921[[#This Row],[Movimento ]]="Saldo Inicial",FluxoCaixa101315141921[[#This Row],[R$ (Valores)]],K1259+FluxoCaixa101315141921[[#This Row],[Valores Receitas / Despesas]])</f>
        <v>3305810.2700000014</v>
      </c>
      <c r="L1260" s="53">
        <f>IF(FluxoCaixa101315141921[[#This Row],[Entrada / Saída]]="Saída",FluxoCaixa101315141921[[#This Row],[R$ (Valores)]]*-1,FluxoCaixa101315141921[[#This Row],[R$ (Valores)]])</f>
        <v>0</v>
      </c>
    </row>
    <row r="1261" spans="2:12">
      <c r="B1261" s="48"/>
      <c r="C1261" s="48"/>
      <c r="D1261" s="16"/>
      <c r="E1261" s="48"/>
      <c r="F1261" s="17"/>
      <c r="G1261" s="17"/>
      <c r="H1261" s="17"/>
      <c r="I1261" s="54"/>
      <c r="J1261" s="45"/>
      <c r="K1261" s="20">
        <f>IF(FluxoCaixa101315141921[[#This Row],[Movimento ]]="Saldo Inicial",FluxoCaixa101315141921[[#This Row],[R$ (Valores)]],K1260+FluxoCaixa101315141921[[#This Row],[Valores Receitas / Despesas]])</f>
        <v>3305810.2700000014</v>
      </c>
      <c r="L1261" s="53">
        <f>IF(FluxoCaixa101315141921[[#This Row],[Entrada / Saída]]="Saída",FluxoCaixa101315141921[[#This Row],[R$ (Valores)]]*-1,FluxoCaixa101315141921[[#This Row],[R$ (Valores)]])</f>
        <v>0</v>
      </c>
    </row>
    <row r="1262" spans="2:12">
      <c r="B1262" s="48"/>
      <c r="C1262" s="48"/>
      <c r="D1262" s="16"/>
      <c r="E1262" s="48"/>
      <c r="F1262" s="17"/>
      <c r="G1262" s="17"/>
      <c r="H1262" s="17"/>
      <c r="I1262" s="54"/>
      <c r="J1262" s="45"/>
      <c r="K1262" s="20">
        <f>IF(FluxoCaixa101315141921[[#This Row],[Movimento ]]="Saldo Inicial",FluxoCaixa101315141921[[#This Row],[R$ (Valores)]],K1261+FluxoCaixa101315141921[[#This Row],[Valores Receitas / Despesas]])</f>
        <v>3305810.2700000014</v>
      </c>
      <c r="L1262" s="53">
        <f>IF(FluxoCaixa101315141921[[#This Row],[Entrada / Saída]]="Saída",FluxoCaixa101315141921[[#This Row],[R$ (Valores)]]*-1,FluxoCaixa101315141921[[#This Row],[R$ (Valores)]])</f>
        <v>0</v>
      </c>
    </row>
    <row r="1263" spans="2:12">
      <c r="B1263" s="48"/>
      <c r="C1263" s="48"/>
      <c r="D1263" s="16"/>
      <c r="E1263" s="48"/>
      <c r="F1263" s="17"/>
      <c r="G1263" s="17"/>
      <c r="H1263" s="17"/>
      <c r="I1263" s="54"/>
      <c r="J1263" s="45"/>
      <c r="K1263" s="20">
        <f>IF(FluxoCaixa101315141921[[#This Row],[Movimento ]]="Saldo Inicial",FluxoCaixa101315141921[[#This Row],[R$ (Valores)]],K1262+FluxoCaixa101315141921[[#This Row],[Valores Receitas / Despesas]])</f>
        <v>3305810.2700000014</v>
      </c>
      <c r="L1263" s="53">
        <f>IF(FluxoCaixa101315141921[[#This Row],[Entrada / Saída]]="Saída",FluxoCaixa101315141921[[#This Row],[R$ (Valores)]]*-1,FluxoCaixa101315141921[[#This Row],[R$ (Valores)]])</f>
        <v>0</v>
      </c>
    </row>
    <row r="1264" spans="2:12">
      <c r="B1264" s="48"/>
      <c r="C1264" s="48"/>
      <c r="D1264" s="16"/>
      <c r="E1264" s="48"/>
      <c r="F1264" s="17"/>
      <c r="G1264" s="17"/>
      <c r="H1264" s="17"/>
      <c r="I1264" s="54"/>
      <c r="J1264" s="45"/>
      <c r="K1264" s="20">
        <f>IF(FluxoCaixa101315141921[[#This Row],[Movimento ]]="Saldo Inicial",FluxoCaixa101315141921[[#This Row],[R$ (Valores)]],K1263+FluxoCaixa101315141921[[#This Row],[Valores Receitas / Despesas]])</f>
        <v>3305810.2700000014</v>
      </c>
      <c r="L1264" s="53">
        <f>IF(FluxoCaixa101315141921[[#This Row],[Entrada / Saída]]="Saída",FluxoCaixa101315141921[[#This Row],[R$ (Valores)]]*-1,FluxoCaixa101315141921[[#This Row],[R$ (Valores)]])</f>
        <v>0</v>
      </c>
    </row>
    <row r="1265" spans="2:12">
      <c r="B1265" s="48"/>
      <c r="C1265" s="48"/>
      <c r="D1265" s="16"/>
      <c r="E1265" s="48"/>
      <c r="F1265" s="17"/>
      <c r="G1265" s="17"/>
      <c r="H1265" s="17"/>
      <c r="I1265" s="54"/>
      <c r="J1265" s="45"/>
      <c r="K1265" s="20">
        <f>IF(FluxoCaixa101315141921[[#This Row],[Movimento ]]="Saldo Inicial",FluxoCaixa101315141921[[#This Row],[R$ (Valores)]],K1264+FluxoCaixa101315141921[[#This Row],[Valores Receitas / Despesas]])</f>
        <v>3305810.2700000014</v>
      </c>
      <c r="L1265" s="53">
        <f>IF(FluxoCaixa101315141921[[#This Row],[Entrada / Saída]]="Saída",FluxoCaixa101315141921[[#This Row],[R$ (Valores)]]*-1,FluxoCaixa101315141921[[#This Row],[R$ (Valores)]])</f>
        <v>0</v>
      </c>
    </row>
    <row r="1266" spans="2:12">
      <c r="B1266" s="48"/>
      <c r="C1266" s="48"/>
      <c r="D1266" s="16"/>
      <c r="E1266" s="48"/>
      <c r="F1266" s="17"/>
      <c r="G1266" s="17"/>
      <c r="H1266" s="17"/>
      <c r="I1266" s="54"/>
      <c r="J1266" s="45"/>
      <c r="K1266" s="20">
        <f>IF(FluxoCaixa101315141921[[#This Row],[Movimento ]]="Saldo Inicial",FluxoCaixa101315141921[[#This Row],[R$ (Valores)]],K1265+FluxoCaixa101315141921[[#This Row],[Valores Receitas / Despesas]])</f>
        <v>3305810.2700000014</v>
      </c>
      <c r="L1266" s="53">
        <f>IF(FluxoCaixa101315141921[[#This Row],[Entrada / Saída]]="Saída",FluxoCaixa101315141921[[#This Row],[R$ (Valores)]]*-1,FluxoCaixa101315141921[[#This Row],[R$ (Valores)]])</f>
        <v>0</v>
      </c>
    </row>
    <row r="1267" spans="2:12">
      <c r="B1267" s="48"/>
      <c r="C1267" s="48"/>
      <c r="D1267" s="16"/>
      <c r="E1267" s="48"/>
      <c r="F1267" s="17"/>
      <c r="G1267" s="17"/>
      <c r="H1267" s="17"/>
      <c r="I1267" s="54"/>
      <c r="J1267" s="45"/>
      <c r="K1267" s="20">
        <f>IF(FluxoCaixa101315141921[[#This Row],[Movimento ]]="Saldo Inicial",FluxoCaixa101315141921[[#This Row],[R$ (Valores)]],K1266+FluxoCaixa101315141921[[#This Row],[Valores Receitas / Despesas]])</f>
        <v>3305810.2700000014</v>
      </c>
      <c r="L1267" s="53">
        <f>IF(FluxoCaixa101315141921[[#This Row],[Entrada / Saída]]="Saída",FluxoCaixa101315141921[[#This Row],[R$ (Valores)]]*-1,FluxoCaixa101315141921[[#This Row],[R$ (Valores)]])</f>
        <v>0</v>
      </c>
    </row>
    <row r="1268" spans="2:12">
      <c r="B1268" s="48"/>
      <c r="C1268" s="48"/>
      <c r="D1268" s="16"/>
      <c r="E1268" s="48"/>
      <c r="F1268" s="17"/>
      <c r="G1268" s="17"/>
      <c r="H1268" s="17"/>
      <c r="I1268" s="54"/>
      <c r="J1268" s="45"/>
      <c r="K1268" s="20">
        <f>IF(FluxoCaixa101315141921[[#This Row],[Movimento ]]="Saldo Inicial",FluxoCaixa101315141921[[#This Row],[R$ (Valores)]],K1267+FluxoCaixa101315141921[[#This Row],[Valores Receitas / Despesas]])</f>
        <v>3305810.2700000014</v>
      </c>
      <c r="L1268" s="53">
        <f>IF(FluxoCaixa101315141921[[#This Row],[Entrada / Saída]]="Saída",FluxoCaixa101315141921[[#This Row],[R$ (Valores)]]*-1,FluxoCaixa101315141921[[#This Row],[R$ (Valores)]])</f>
        <v>0</v>
      </c>
    </row>
    <row r="1269" spans="2:12">
      <c r="B1269" s="48"/>
      <c r="C1269" s="48"/>
      <c r="D1269" s="16"/>
      <c r="E1269" s="48"/>
      <c r="F1269" s="17"/>
      <c r="G1269" s="17"/>
      <c r="H1269" s="17"/>
      <c r="I1269" s="54"/>
      <c r="J1269" s="45"/>
      <c r="K1269" s="20">
        <f>IF(FluxoCaixa101315141921[[#This Row],[Movimento ]]="Saldo Inicial",FluxoCaixa101315141921[[#This Row],[R$ (Valores)]],K1268+FluxoCaixa101315141921[[#This Row],[Valores Receitas / Despesas]])</f>
        <v>3305810.2700000014</v>
      </c>
      <c r="L1269" s="53">
        <f>IF(FluxoCaixa101315141921[[#This Row],[Entrada / Saída]]="Saída",FluxoCaixa101315141921[[#This Row],[R$ (Valores)]]*-1,FluxoCaixa101315141921[[#This Row],[R$ (Valores)]])</f>
        <v>0</v>
      </c>
    </row>
    <row r="1270" spans="2:12">
      <c r="B1270" s="48"/>
      <c r="C1270" s="48"/>
      <c r="D1270" s="16"/>
      <c r="E1270" s="48"/>
      <c r="F1270" s="17"/>
      <c r="G1270" s="17"/>
      <c r="H1270" s="17"/>
      <c r="I1270" s="54"/>
      <c r="J1270" s="45"/>
      <c r="K1270" s="20">
        <f>IF(FluxoCaixa101315141921[[#This Row],[Movimento ]]="Saldo Inicial",FluxoCaixa101315141921[[#This Row],[R$ (Valores)]],K1269+FluxoCaixa101315141921[[#This Row],[Valores Receitas / Despesas]])</f>
        <v>3305810.2700000014</v>
      </c>
      <c r="L1270" s="53">
        <f>IF(FluxoCaixa101315141921[[#This Row],[Entrada / Saída]]="Saída",FluxoCaixa101315141921[[#This Row],[R$ (Valores)]]*-1,FluxoCaixa101315141921[[#This Row],[R$ (Valores)]])</f>
        <v>0</v>
      </c>
    </row>
    <row r="1271" spans="2:12">
      <c r="B1271" s="48"/>
      <c r="C1271" s="48"/>
      <c r="D1271" s="16"/>
      <c r="E1271" s="48"/>
      <c r="F1271" s="17"/>
      <c r="G1271" s="17"/>
      <c r="H1271" s="17"/>
      <c r="I1271" s="54"/>
      <c r="J1271" s="45"/>
      <c r="K1271" s="20">
        <f>IF(FluxoCaixa101315141921[[#This Row],[Movimento ]]="Saldo Inicial",FluxoCaixa101315141921[[#This Row],[R$ (Valores)]],K1270+FluxoCaixa101315141921[[#This Row],[Valores Receitas / Despesas]])</f>
        <v>3305810.2700000014</v>
      </c>
      <c r="L1271" s="53">
        <f>IF(FluxoCaixa101315141921[[#This Row],[Entrada / Saída]]="Saída",FluxoCaixa101315141921[[#This Row],[R$ (Valores)]]*-1,FluxoCaixa101315141921[[#This Row],[R$ (Valores)]])</f>
        <v>0</v>
      </c>
    </row>
    <row r="1272" spans="2:12">
      <c r="B1272" s="48"/>
      <c r="C1272" s="48"/>
      <c r="D1272" s="16"/>
      <c r="E1272" s="48"/>
      <c r="F1272" s="17"/>
      <c r="G1272" s="17"/>
      <c r="H1272" s="17"/>
      <c r="I1272" s="54"/>
      <c r="J1272" s="45"/>
      <c r="K1272" s="20">
        <f>IF(FluxoCaixa101315141921[[#This Row],[Movimento ]]="Saldo Inicial",FluxoCaixa101315141921[[#This Row],[R$ (Valores)]],K1271+FluxoCaixa101315141921[[#This Row],[Valores Receitas / Despesas]])</f>
        <v>3305810.2700000014</v>
      </c>
      <c r="L1272" s="53">
        <f>IF(FluxoCaixa101315141921[[#This Row],[Entrada / Saída]]="Saída",FluxoCaixa101315141921[[#This Row],[R$ (Valores)]]*-1,FluxoCaixa101315141921[[#This Row],[R$ (Valores)]])</f>
        <v>0</v>
      </c>
    </row>
    <row r="1273" spans="2:12">
      <c r="B1273" s="48"/>
      <c r="C1273" s="48"/>
      <c r="D1273" s="16"/>
      <c r="E1273" s="48"/>
      <c r="F1273" s="17"/>
      <c r="G1273" s="17"/>
      <c r="H1273" s="17"/>
      <c r="I1273" s="54"/>
      <c r="J1273" s="45"/>
      <c r="K1273" s="20">
        <f>IF(FluxoCaixa101315141921[[#This Row],[Movimento ]]="Saldo Inicial",FluxoCaixa101315141921[[#This Row],[R$ (Valores)]],K1272+FluxoCaixa101315141921[[#This Row],[Valores Receitas / Despesas]])</f>
        <v>3305810.2700000014</v>
      </c>
      <c r="L1273" s="53">
        <f>IF(FluxoCaixa101315141921[[#This Row],[Entrada / Saída]]="Saída",FluxoCaixa101315141921[[#This Row],[R$ (Valores)]]*-1,FluxoCaixa101315141921[[#This Row],[R$ (Valores)]])</f>
        <v>0</v>
      </c>
    </row>
    <row r="1274" spans="2:12">
      <c r="B1274" s="48"/>
      <c r="C1274" s="48"/>
      <c r="D1274" s="16"/>
      <c r="E1274" s="48"/>
      <c r="F1274" s="17"/>
      <c r="G1274" s="17"/>
      <c r="H1274" s="17"/>
      <c r="I1274" s="54"/>
      <c r="J1274" s="45"/>
      <c r="K1274" s="20">
        <f>IF(FluxoCaixa101315141921[[#This Row],[Movimento ]]="Saldo Inicial",FluxoCaixa101315141921[[#This Row],[R$ (Valores)]],K1273+FluxoCaixa101315141921[[#This Row],[Valores Receitas / Despesas]])</f>
        <v>3305810.2700000014</v>
      </c>
      <c r="L1274" s="53">
        <f>IF(FluxoCaixa101315141921[[#This Row],[Entrada / Saída]]="Saída",FluxoCaixa101315141921[[#This Row],[R$ (Valores)]]*-1,FluxoCaixa101315141921[[#This Row],[R$ (Valores)]])</f>
        <v>0</v>
      </c>
    </row>
    <row r="1275" spans="2:12">
      <c r="B1275" s="48"/>
      <c r="C1275" s="48"/>
      <c r="D1275" s="16"/>
      <c r="E1275" s="48"/>
      <c r="F1275" s="17"/>
      <c r="G1275" s="17"/>
      <c r="H1275" s="17"/>
      <c r="I1275" s="54"/>
      <c r="J1275" s="45"/>
      <c r="K1275" s="20">
        <f>IF(FluxoCaixa101315141921[[#This Row],[Movimento ]]="Saldo Inicial",FluxoCaixa101315141921[[#This Row],[R$ (Valores)]],K1274+FluxoCaixa101315141921[[#This Row],[Valores Receitas / Despesas]])</f>
        <v>3305810.2700000014</v>
      </c>
      <c r="L1275" s="53">
        <f>IF(FluxoCaixa101315141921[[#This Row],[Entrada / Saída]]="Saída",FluxoCaixa101315141921[[#This Row],[R$ (Valores)]]*-1,FluxoCaixa101315141921[[#This Row],[R$ (Valores)]])</f>
        <v>0</v>
      </c>
    </row>
    <row r="1276" spans="2:12">
      <c r="B1276" s="48"/>
      <c r="C1276" s="48"/>
      <c r="D1276" s="16"/>
      <c r="E1276" s="48"/>
      <c r="F1276" s="17"/>
      <c r="G1276" s="17"/>
      <c r="H1276" s="17"/>
      <c r="I1276" s="54"/>
      <c r="J1276" s="45"/>
      <c r="K1276" s="20">
        <f>IF(FluxoCaixa101315141921[[#This Row],[Movimento ]]="Saldo Inicial",FluxoCaixa101315141921[[#This Row],[R$ (Valores)]],K1275+FluxoCaixa101315141921[[#This Row],[Valores Receitas / Despesas]])</f>
        <v>3305810.2700000014</v>
      </c>
      <c r="L1276" s="53">
        <f>IF(FluxoCaixa101315141921[[#This Row],[Entrada / Saída]]="Saída",FluxoCaixa101315141921[[#This Row],[R$ (Valores)]]*-1,FluxoCaixa101315141921[[#This Row],[R$ (Valores)]])</f>
        <v>0</v>
      </c>
    </row>
    <row r="1277" spans="2:12">
      <c r="B1277" s="48"/>
      <c r="C1277" s="48"/>
      <c r="D1277" s="16"/>
      <c r="E1277" s="48"/>
      <c r="F1277" s="17"/>
      <c r="G1277" s="17"/>
      <c r="H1277" s="17"/>
      <c r="I1277" s="54"/>
      <c r="J1277" s="45"/>
      <c r="K1277" s="20">
        <f>IF(FluxoCaixa101315141921[[#This Row],[Movimento ]]="Saldo Inicial",FluxoCaixa101315141921[[#This Row],[R$ (Valores)]],K1276+FluxoCaixa101315141921[[#This Row],[Valores Receitas / Despesas]])</f>
        <v>3305810.2700000014</v>
      </c>
      <c r="L1277" s="53">
        <f>IF(FluxoCaixa101315141921[[#This Row],[Entrada / Saída]]="Saída",FluxoCaixa101315141921[[#This Row],[R$ (Valores)]]*-1,FluxoCaixa101315141921[[#This Row],[R$ (Valores)]])</f>
        <v>0</v>
      </c>
    </row>
    <row r="1278" spans="2:12">
      <c r="B1278" s="48"/>
      <c r="C1278" s="48"/>
      <c r="D1278" s="16"/>
      <c r="E1278" s="48"/>
      <c r="F1278" s="17"/>
      <c r="G1278" s="17"/>
      <c r="H1278" s="17"/>
      <c r="I1278" s="54"/>
      <c r="J1278" s="45"/>
      <c r="K1278" s="20">
        <f>IF(FluxoCaixa101315141921[[#This Row],[Movimento ]]="Saldo Inicial",FluxoCaixa101315141921[[#This Row],[R$ (Valores)]],K1277+FluxoCaixa101315141921[[#This Row],[Valores Receitas / Despesas]])</f>
        <v>3305810.2700000014</v>
      </c>
      <c r="L1278" s="53">
        <f>IF(FluxoCaixa101315141921[[#This Row],[Entrada / Saída]]="Saída",FluxoCaixa101315141921[[#This Row],[R$ (Valores)]]*-1,FluxoCaixa101315141921[[#This Row],[R$ (Valores)]])</f>
        <v>0</v>
      </c>
    </row>
    <row r="1279" spans="2:12">
      <c r="B1279" s="48"/>
      <c r="C1279" s="48"/>
      <c r="D1279" s="16"/>
      <c r="E1279" s="48"/>
      <c r="F1279" s="17"/>
      <c r="G1279" s="17"/>
      <c r="H1279" s="17"/>
      <c r="I1279" s="54"/>
      <c r="J1279" s="45"/>
      <c r="K1279" s="20">
        <f>IF(FluxoCaixa101315141921[[#This Row],[Movimento ]]="Saldo Inicial",FluxoCaixa101315141921[[#This Row],[R$ (Valores)]],K1278+FluxoCaixa101315141921[[#This Row],[Valores Receitas / Despesas]])</f>
        <v>3305810.2700000014</v>
      </c>
      <c r="L1279" s="53">
        <f>IF(FluxoCaixa101315141921[[#This Row],[Entrada / Saída]]="Saída",FluxoCaixa101315141921[[#This Row],[R$ (Valores)]]*-1,FluxoCaixa101315141921[[#This Row],[R$ (Valores)]])</f>
        <v>0</v>
      </c>
    </row>
    <row r="1280" spans="2:12">
      <c r="B1280" s="48"/>
      <c r="C1280" s="48"/>
      <c r="D1280" s="16"/>
      <c r="E1280" s="48"/>
      <c r="F1280" s="17"/>
      <c r="G1280" s="17"/>
      <c r="H1280" s="17"/>
      <c r="I1280" s="54"/>
      <c r="J1280" s="45"/>
      <c r="K1280" s="20">
        <f>IF(FluxoCaixa101315141921[[#This Row],[Movimento ]]="Saldo Inicial",FluxoCaixa101315141921[[#This Row],[R$ (Valores)]],K1279+FluxoCaixa101315141921[[#This Row],[Valores Receitas / Despesas]])</f>
        <v>3305810.2700000014</v>
      </c>
      <c r="L1280" s="53">
        <f>IF(FluxoCaixa101315141921[[#This Row],[Entrada / Saída]]="Saída",FluxoCaixa101315141921[[#This Row],[R$ (Valores)]]*-1,FluxoCaixa101315141921[[#This Row],[R$ (Valores)]])</f>
        <v>0</v>
      </c>
    </row>
    <row r="1281" spans="2:12">
      <c r="B1281" s="48"/>
      <c r="C1281" s="48"/>
      <c r="D1281" s="16"/>
      <c r="E1281" s="48"/>
      <c r="F1281" s="17"/>
      <c r="G1281" s="17"/>
      <c r="H1281" s="17"/>
      <c r="I1281" s="54"/>
      <c r="J1281" s="45"/>
      <c r="K1281" s="20">
        <f>IF(FluxoCaixa101315141921[[#This Row],[Movimento ]]="Saldo Inicial",FluxoCaixa101315141921[[#This Row],[R$ (Valores)]],K1280+FluxoCaixa101315141921[[#This Row],[Valores Receitas / Despesas]])</f>
        <v>3305810.2700000014</v>
      </c>
      <c r="L1281" s="53">
        <f>IF(FluxoCaixa101315141921[[#This Row],[Entrada / Saída]]="Saída",FluxoCaixa101315141921[[#This Row],[R$ (Valores)]]*-1,FluxoCaixa101315141921[[#This Row],[R$ (Valores)]])</f>
        <v>0</v>
      </c>
    </row>
    <row r="1282" spans="2:12">
      <c r="B1282" s="48"/>
      <c r="C1282" s="48"/>
      <c r="D1282" s="16"/>
      <c r="E1282" s="48"/>
      <c r="F1282" s="17"/>
      <c r="G1282" s="17"/>
      <c r="H1282" s="17"/>
      <c r="I1282" s="54"/>
      <c r="J1282" s="45"/>
      <c r="K1282" s="20">
        <f>IF(FluxoCaixa101315141921[[#This Row],[Movimento ]]="Saldo Inicial",FluxoCaixa101315141921[[#This Row],[R$ (Valores)]],K1281+FluxoCaixa101315141921[[#This Row],[Valores Receitas / Despesas]])</f>
        <v>3305810.2700000014</v>
      </c>
      <c r="L1282" s="53">
        <f>IF(FluxoCaixa101315141921[[#This Row],[Entrada / Saída]]="Saída",FluxoCaixa101315141921[[#This Row],[R$ (Valores)]]*-1,FluxoCaixa101315141921[[#This Row],[R$ (Valores)]])</f>
        <v>0</v>
      </c>
    </row>
    <row r="1283" spans="2:12">
      <c r="B1283" s="48"/>
      <c r="C1283" s="48"/>
      <c r="D1283" s="16"/>
      <c r="E1283" s="48"/>
      <c r="F1283" s="17"/>
      <c r="G1283" s="17"/>
      <c r="H1283" s="17"/>
      <c r="I1283" s="54"/>
      <c r="J1283" s="45"/>
      <c r="K1283" s="20">
        <f>IF(FluxoCaixa101315141921[[#This Row],[Movimento ]]="Saldo Inicial",FluxoCaixa101315141921[[#This Row],[R$ (Valores)]],K1282+FluxoCaixa101315141921[[#This Row],[Valores Receitas / Despesas]])</f>
        <v>3305810.2700000014</v>
      </c>
      <c r="L1283" s="53">
        <f>IF(FluxoCaixa101315141921[[#This Row],[Entrada / Saída]]="Saída",FluxoCaixa101315141921[[#This Row],[R$ (Valores)]]*-1,FluxoCaixa101315141921[[#This Row],[R$ (Valores)]])</f>
        <v>0</v>
      </c>
    </row>
    <row r="1284" spans="2:12">
      <c r="B1284" s="48"/>
      <c r="C1284" s="48"/>
      <c r="D1284" s="16"/>
      <c r="E1284" s="48"/>
      <c r="F1284" s="17"/>
      <c r="G1284" s="17"/>
      <c r="H1284" s="17"/>
      <c r="I1284" s="54"/>
      <c r="J1284" s="45"/>
      <c r="K1284" s="20">
        <f>IF(FluxoCaixa101315141921[[#This Row],[Movimento ]]="Saldo Inicial",FluxoCaixa101315141921[[#This Row],[R$ (Valores)]],K1283+FluxoCaixa101315141921[[#This Row],[Valores Receitas / Despesas]])</f>
        <v>3305810.2700000014</v>
      </c>
      <c r="L1284" s="53">
        <f>IF(FluxoCaixa101315141921[[#This Row],[Entrada / Saída]]="Saída",FluxoCaixa101315141921[[#This Row],[R$ (Valores)]]*-1,FluxoCaixa101315141921[[#This Row],[R$ (Valores)]])</f>
        <v>0</v>
      </c>
    </row>
    <row r="1285" spans="2:12">
      <c r="B1285" s="48"/>
      <c r="C1285" s="48"/>
      <c r="D1285" s="16"/>
      <c r="E1285" s="48"/>
      <c r="F1285" s="17"/>
      <c r="G1285" s="17"/>
      <c r="H1285" s="17"/>
      <c r="I1285" s="54"/>
      <c r="J1285" s="45"/>
      <c r="K1285" s="20">
        <f>IF(FluxoCaixa101315141921[[#This Row],[Movimento ]]="Saldo Inicial",FluxoCaixa101315141921[[#This Row],[R$ (Valores)]],K1284+FluxoCaixa101315141921[[#This Row],[Valores Receitas / Despesas]])</f>
        <v>3305810.2700000014</v>
      </c>
      <c r="L1285" s="53">
        <f>IF(FluxoCaixa101315141921[[#This Row],[Entrada / Saída]]="Saída",FluxoCaixa101315141921[[#This Row],[R$ (Valores)]]*-1,FluxoCaixa101315141921[[#This Row],[R$ (Valores)]])</f>
        <v>0</v>
      </c>
    </row>
    <row r="1286" spans="2:12">
      <c r="B1286" s="48"/>
      <c r="C1286" s="48"/>
      <c r="D1286" s="16"/>
      <c r="E1286" s="48"/>
      <c r="F1286" s="17"/>
      <c r="G1286" s="17"/>
      <c r="H1286" s="17"/>
      <c r="I1286" s="54"/>
      <c r="J1286" s="45"/>
      <c r="K1286" s="20">
        <f>IF(FluxoCaixa101315141921[[#This Row],[Movimento ]]="Saldo Inicial",FluxoCaixa101315141921[[#This Row],[R$ (Valores)]],K1285+FluxoCaixa101315141921[[#This Row],[Valores Receitas / Despesas]])</f>
        <v>3305810.2700000014</v>
      </c>
      <c r="L1286" s="53">
        <f>IF(FluxoCaixa101315141921[[#This Row],[Entrada / Saída]]="Saída",FluxoCaixa101315141921[[#This Row],[R$ (Valores)]]*-1,FluxoCaixa101315141921[[#This Row],[R$ (Valores)]])</f>
        <v>0</v>
      </c>
    </row>
    <row r="1287" spans="2:12">
      <c r="B1287" s="48"/>
      <c r="C1287" s="48"/>
      <c r="D1287" s="16"/>
      <c r="E1287" s="48"/>
      <c r="F1287" s="17"/>
      <c r="G1287" s="17"/>
      <c r="H1287" s="17"/>
      <c r="I1287" s="54"/>
      <c r="J1287" s="45"/>
      <c r="K1287" s="20">
        <f>IF(FluxoCaixa101315141921[[#This Row],[Movimento ]]="Saldo Inicial",FluxoCaixa101315141921[[#This Row],[R$ (Valores)]],K1286+FluxoCaixa101315141921[[#This Row],[Valores Receitas / Despesas]])</f>
        <v>3305810.2700000014</v>
      </c>
      <c r="L1287" s="53">
        <f>IF(FluxoCaixa101315141921[[#This Row],[Entrada / Saída]]="Saída",FluxoCaixa101315141921[[#This Row],[R$ (Valores)]]*-1,FluxoCaixa101315141921[[#This Row],[R$ (Valores)]])</f>
        <v>0</v>
      </c>
    </row>
    <row r="1288" spans="2:12">
      <c r="B1288" s="48"/>
      <c r="C1288" s="48"/>
      <c r="D1288" s="16"/>
      <c r="E1288" s="48"/>
      <c r="F1288" s="17"/>
      <c r="G1288" s="17"/>
      <c r="H1288" s="17"/>
      <c r="I1288" s="54"/>
      <c r="J1288" s="45"/>
      <c r="K1288" s="20">
        <f>IF(FluxoCaixa101315141921[[#This Row],[Movimento ]]="Saldo Inicial",FluxoCaixa101315141921[[#This Row],[R$ (Valores)]],K1287+FluxoCaixa101315141921[[#This Row],[Valores Receitas / Despesas]])</f>
        <v>3305810.2700000014</v>
      </c>
      <c r="L1288" s="53">
        <f>IF(FluxoCaixa101315141921[[#This Row],[Entrada / Saída]]="Saída",FluxoCaixa101315141921[[#This Row],[R$ (Valores)]]*-1,FluxoCaixa101315141921[[#This Row],[R$ (Valores)]])</f>
        <v>0</v>
      </c>
    </row>
    <row r="1289" spans="2:12">
      <c r="B1289" s="48"/>
      <c r="C1289" s="48"/>
      <c r="D1289" s="16"/>
      <c r="E1289" s="48"/>
      <c r="F1289" s="17"/>
      <c r="G1289" s="17"/>
      <c r="H1289" s="17"/>
      <c r="I1289" s="54"/>
      <c r="J1289" s="45"/>
      <c r="K1289" s="20">
        <f>IF(FluxoCaixa101315141921[[#This Row],[Movimento ]]="Saldo Inicial",FluxoCaixa101315141921[[#This Row],[R$ (Valores)]],K1288+FluxoCaixa101315141921[[#This Row],[Valores Receitas / Despesas]])</f>
        <v>3305810.2700000014</v>
      </c>
      <c r="L1289" s="53">
        <f>IF(FluxoCaixa101315141921[[#This Row],[Entrada / Saída]]="Saída",FluxoCaixa101315141921[[#This Row],[R$ (Valores)]]*-1,FluxoCaixa101315141921[[#This Row],[R$ (Valores)]])</f>
        <v>0</v>
      </c>
    </row>
    <row r="1290" spans="2:12">
      <c r="B1290" s="48"/>
      <c r="C1290" s="48"/>
      <c r="D1290" s="16"/>
      <c r="E1290" s="48"/>
      <c r="F1290" s="17"/>
      <c r="G1290" s="17"/>
      <c r="H1290" s="17"/>
      <c r="I1290" s="54"/>
      <c r="J1290" s="45"/>
      <c r="K1290" s="20">
        <f>IF(FluxoCaixa101315141921[[#This Row],[Movimento ]]="Saldo Inicial",FluxoCaixa101315141921[[#This Row],[R$ (Valores)]],K1289+FluxoCaixa101315141921[[#This Row],[Valores Receitas / Despesas]])</f>
        <v>3305810.2700000014</v>
      </c>
      <c r="L1290" s="53">
        <f>IF(FluxoCaixa101315141921[[#This Row],[Entrada / Saída]]="Saída",FluxoCaixa101315141921[[#This Row],[R$ (Valores)]]*-1,FluxoCaixa101315141921[[#This Row],[R$ (Valores)]])</f>
        <v>0</v>
      </c>
    </row>
    <row r="1291" spans="2:12">
      <c r="B1291" s="48"/>
      <c r="C1291" s="48"/>
      <c r="D1291" s="16"/>
      <c r="E1291" s="48"/>
      <c r="F1291" s="17"/>
      <c r="G1291" s="17"/>
      <c r="H1291" s="17"/>
      <c r="I1291" s="54"/>
      <c r="J1291" s="45"/>
      <c r="K1291" s="20">
        <f>IF(FluxoCaixa101315141921[[#This Row],[Movimento ]]="Saldo Inicial",FluxoCaixa101315141921[[#This Row],[R$ (Valores)]],K1290+FluxoCaixa101315141921[[#This Row],[Valores Receitas / Despesas]])</f>
        <v>3305810.2700000014</v>
      </c>
      <c r="L1291" s="53">
        <f>IF(FluxoCaixa101315141921[[#This Row],[Entrada / Saída]]="Saída",FluxoCaixa101315141921[[#This Row],[R$ (Valores)]]*-1,FluxoCaixa101315141921[[#This Row],[R$ (Valores)]])</f>
        <v>0</v>
      </c>
    </row>
    <row r="1292" spans="2:12">
      <c r="B1292" s="48"/>
      <c r="C1292" s="48"/>
      <c r="D1292" s="16"/>
      <c r="E1292" s="48"/>
      <c r="F1292" s="17"/>
      <c r="G1292" s="17"/>
      <c r="H1292" s="17"/>
      <c r="I1292" s="54"/>
      <c r="J1292" s="45"/>
      <c r="K1292" s="20">
        <f>IF(FluxoCaixa101315141921[[#This Row],[Movimento ]]="Saldo Inicial",FluxoCaixa101315141921[[#This Row],[R$ (Valores)]],K1291+FluxoCaixa101315141921[[#This Row],[Valores Receitas / Despesas]])</f>
        <v>3305810.2700000014</v>
      </c>
      <c r="L1292" s="53">
        <f>IF(FluxoCaixa101315141921[[#This Row],[Entrada / Saída]]="Saída",FluxoCaixa101315141921[[#This Row],[R$ (Valores)]]*-1,FluxoCaixa101315141921[[#This Row],[R$ (Valores)]])</f>
        <v>0</v>
      </c>
    </row>
    <row r="1293" spans="2:12">
      <c r="B1293" s="48"/>
      <c r="C1293" s="48"/>
      <c r="D1293" s="16"/>
      <c r="E1293" s="48"/>
      <c r="F1293" s="17"/>
      <c r="G1293" s="17"/>
      <c r="H1293" s="17"/>
      <c r="I1293" s="54"/>
      <c r="J1293" s="45"/>
      <c r="K1293" s="20">
        <f>IF(FluxoCaixa101315141921[[#This Row],[Movimento ]]="Saldo Inicial",FluxoCaixa101315141921[[#This Row],[R$ (Valores)]],K1292+FluxoCaixa101315141921[[#This Row],[Valores Receitas / Despesas]])</f>
        <v>3305810.2700000014</v>
      </c>
      <c r="L1293" s="53">
        <f>IF(FluxoCaixa101315141921[[#This Row],[Entrada / Saída]]="Saída",FluxoCaixa101315141921[[#This Row],[R$ (Valores)]]*-1,FluxoCaixa101315141921[[#This Row],[R$ (Valores)]])</f>
        <v>0</v>
      </c>
    </row>
    <row r="1294" spans="2:12">
      <c r="B1294" s="48"/>
      <c r="C1294" s="48"/>
      <c r="D1294" s="16"/>
      <c r="E1294" s="48"/>
      <c r="F1294" s="17"/>
      <c r="G1294" s="17"/>
      <c r="H1294" s="17"/>
      <c r="I1294" s="54"/>
      <c r="J1294" s="45"/>
      <c r="K1294" s="20">
        <f>IF(FluxoCaixa101315141921[[#This Row],[Movimento ]]="Saldo Inicial",FluxoCaixa101315141921[[#This Row],[R$ (Valores)]],K1293+FluxoCaixa101315141921[[#This Row],[Valores Receitas / Despesas]])</f>
        <v>3305810.2700000014</v>
      </c>
      <c r="L1294" s="53">
        <f>IF(FluxoCaixa101315141921[[#This Row],[Entrada / Saída]]="Saída",FluxoCaixa101315141921[[#This Row],[R$ (Valores)]]*-1,FluxoCaixa101315141921[[#This Row],[R$ (Valores)]])</f>
        <v>0</v>
      </c>
    </row>
    <row r="1295" spans="2:12">
      <c r="B1295" s="48"/>
      <c r="C1295" s="48"/>
      <c r="D1295" s="16"/>
      <c r="E1295" s="48"/>
      <c r="F1295" s="17"/>
      <c r="G1295" s="17"/>
      <c r="H1295" s="17"/>
      <c r="I1295" s="54"/>
      <c r="J1295" s="45"/>
      <c r="K1295" s="20">
        <f>IF(FluxoCaixa101315141921[[#This Row],[Movimento ]]="Saldo Inicial",FluxoCaixa101315141921[[#This Row],[R$ (Valores)]],K1294+FluxoCaixa101315141921[[#This Row],[Valores Receitas / Despesas]])</f>
        <v>3305810.2700000014</v>
      </c>
      <c r="L1295" s="53">
        <f>IF(FluxoCaixa101315141921[[#This Row],[Entrada / Saída]]="Saída",FluxoCaixa101315141921[[#This Row],[R$ (Valores)]]*-1,FluxoCaixa101315141921[[#This Row],[R$ (Valores)]])</f>
        <v>0</v>
      </c>
    </row>
    <row r="1296" spans="2:12">
      <c r="B1296" s="48"/>
      <c r="C1296" s="48"/>
      <c r="D1296" s="16"/>
      <c r="E1296" s="48"/>
      <c r="F1296" s="17"/>
      <c r="G1296" s="17"/>
      <c r="H1296" s="17"/>
      <c r="I1296" s="54"/>
      <c r="J1296" s="45"/>
      <c r="K1296" s="20">
        <f>IF(FluxoCaixa101315141921[[#This Row],[Movimento ]]="Saldo Inicial",FluxoCaixa101315141921[[#This Row],[R$ (Valores)]],K1295+FluxoCaixa101315141921[[#This Row],[Valores Receitas / Despesas]])</f>
        <v>3305810.2700000014</v>
      </c>
      <c r="L1296" s="53">
        <f>IF(FluxoCaixa101315141921[[#This Row],[Entrada / Saída]]="Saída",FluxoCaixa101315141921[[#This Row],[R$ (Valores)]]*-1,FluxoCaixa101315141921[[#This Row],[R$ (Valores)]])</f>
        <v>0</v>
      </c>
    </row>
    <row r="1297" spans="2:12">
      <c r="B1297" s="48"/>
      <c r="C1297" s="48"/>
      <c r="D1297" s="16"/>
      <c r="E1297" s="48"/>
      <c r="F1297" s="17"/>
      <c r="G1297" s="17"/>
      <c r="H1297" s="17"/>
      <c r="I1297" s="54"/>
      <c r="J1297" s="45"/>
      <c r="K1297" s="20">
        <f>IF(FluxoCaixa101315141921[[#This Row],[Movimento ]]="Saldo Inicial",FluxoCaixa101315141921[[#This Row],[R$ (Valores)]],K1296+FluxoCaixa101315141921[[#This Row],[Valores Receitas / Despesas]])</f>
        <v>3305810.2700000014</v>
      </c>
      <c r="L1297" s="53">
        <f>IF(FluxoCaixa101315141921[[#This Row],[Entrada / Saída]]="Saída",FluxoCaixa101315141921[[#This Row],[R$ (Valores)]]*-1,FluxoCaixa101315141921[[#This Row],[R$ (Valores)]])</f>
        <v>0</v>
      </c>
    </row>
    <row r="1298" spans="2:12">
      <c r="B1298" s="48"/>
      <c r="C1298" s="48"/>
      <c r="D1298" s="16"/>
      <c r="E1298" s="48"/>
      <c r="F1298" s="17"/>
      <c r="G1298" s="17"/>
      <c r="H1298" s="17"/>
      <c r="I1298" s="54"/>
      <c r="J1298" s="45"/>
      <c r="K1298" s="20">
        <f>IF(FluxoCaixa101315141921[[#This Row],[Movimento ]]="Saldo Inicial",FluxoCaixa101315141921[[#This Row],[R$ (Valores)]],K1297+FluxoCaixa101315141921[[#This Row],[Valores Receitas / Despesas]])</f>
        <v>3305810.2700000014</v>
      </c>
      <c r="L1298" s="53">
        <f>IF(FluxoCaixa101315141921[[#This Row],[Entrada / Saída]]="Saída",FluxoCaixa101315141921[[#This Row],[R$ (Valores)]]*-1,FluxoCaixa101315141921[[#This Row],[R$ (Valores)]])</f>
        <v>0</v>
      </c>
    </row>
    <row r="1299" spans="2:12">
      <c r="B1299" s="48"/>
      <c r="C1299" s="48"/>
      <c r="D1299" s="16"/>
      <c r="E1299" s="48"/>
      <c r="F1299" s="17"/>
      <c r="G1299" s="17"/>
      <c r="H1299" s="17"/>
      <c r="I1299" s="54"/>
      <c r="J1299" s="45"/>
      <c r="K1299" s="20">
        <f>IF(FluxoCaixa101315141921[[#This Row],[Movimento ]]="Saldo Inicial",FluxoCaixa101315141921[[#This Row],[R$ (Valores)]],K1298+FluxoCaixa101315141921[[#This Row],[Valores Receitas / Despesas]])</f>
        <v>3305810.2700000014</v>
      </c>
      <c r="L1299" s="53">
        <f>IF(FluxoCaixa101315141921[[#This Row],[Entrada / Saída]]="Saída",FluxoCaixa101315141921[[#This Row],[R$ (Valores)]]*-1,FluxoCaixa101315141921[[#This Row],[R$ (Valores)]])</f>
        <v>0</v>
      </c>
    </row>
    <row r="1300" spans="2:12">
      <c r="B1300" s="48"/>
      <c r="C1300" s="48"/>
      <c r="D1300" s="16"/>
      <c r="E1300" s="48"/>
      <c r="F1300" s="17"/>
      <c r="G1300" s="17"/>
      <c r="H1300" s="17"/>
      <c r="I1300" s="54"/>
      <c r="J1300" s="45"/>
      <c r="K1300" s="20">
        <f>IF(FluxoCaixa101315141921[[#This Row],[Movimento ]]="Saldo Inicial",FluxoCaixa101315141921[[#This Row],[R$ (Valores)]],K1299+FluxoCaixa101315141921[[#This Row],[Valores Receitas / Despesas]])</f>
        <v>3305810.2700000014</v>
      </c>
      <c r="L1300" s="53">
        <f>IF(FluxoCaixa101315141921[[#This Row],[Entrada / Saída]]="Saída",FluxoCaixa101315141921[[#This Row],[R$ (Valores)]]*-1,FluxoCaixa101315141921[[#This Row],[R$ (Valores)]])</f>
        <v>0</v>
      </c>
    </row>
    <row r="1301" spans="2:12">
      <c r="B1301" s="48"/>
      <c r="C1301" s="48"/>
      <c r="D1301" s="16"/>
      <c r="E1301" s="48"/>
      <c r="F1301" s="17"/>
      <c r="G1301" s="17"/>
      <c r="H1301" s="17"/>
      <c r="I1301" s="54"/>
      <c r="J1301" s="45"/>
      <c r="K1301" s="20">
        <f>IF(FluxoCaixa101315141921[[#This Row],[Movimento ]]="Saldo Inicial",FluxoCaixa101315141921[[#This Row],[R$ (Valores)]],K1300+FluxoCaixa101315141921[[#This Row],[Valores Receitas / Despesas]])</f>
        <v>3305810.2700000014</v>
      </c>
      <c r="L1301" s="53">
        <f>IF(FluxoCaixa101315141921[[#This Row],[Entrada / Saída]]="Saída",FluxoCaixa101315141921[[#This Row],[R$ (Valores)]]*-1,FluxoCaixa101315141921[[#This Row],[R$ (Valores)]])</f>
        <v>0</v>
      </c>
    </row>
    <row r="1302" spans="2:12">
      <c r="B1302" s="48"/>
      <c r="C1302" s="48"/>
      <c r="D1302" s="16"/>
      <c r="E1302" s="48"/>
      <c r="F1302" s="17"/>
      <c r="G1302" s="17"/>
      <c r="H1302" s="17"/>
      <c r="I1302" s="54"/>
      <c r="J1302" s="45"/>
      <c r="K1302" s="20">
        <f>IF(FluxoCaixa101315141921[[#This Row],[Movimento ]]="Saldo Inicial",FluxoCaixa101315141921[[#This Row],[R$ (Valores)]],K1301+FluxoCaixa101315141921[[#This Row],[Valores Receitas / Despesas]])</f>
        <v>3305810.2700000014</v>
      </c>
      <c r="L1302" s="53">
        <f>IF(FluxoCaixa101315141921[[#This Row],[Entrada / Saída]]="Saída",FluxoCaixa101315141921[[#This Row],[R$ (Valores)]]*-1,FluxoCaixa101315141921[[#This Row],[R$ (Valores)]])</f>
        <v>0</v>
      </c>
    </row>
    <row r="1303" spans="2:12">
      <c r="B1303" s="48"/>
      <c r="C1303" s="48"/>
      <c r="D1303" s="16"/>
      <c r="E1303" s="48"/>
      <c r="F1303" s="17"/>
      <c r="G1303" s="17"/>
      <c r="H1303" s="17"/>
      <c r="I1303" s="54"/>
      <c r="J1303" s="45"/>
      <c r="K1303" s="20">
        <f>IF(FluxoCaixa101315141921[[#This Row],[Movimento ]]="Saldo Inicial",FluxoCaixa101315141921[[#This Row],[R$ (Valores)]],K1302+FluxoCaixa101315141921[[#This Row],[Valores Receitas / Despesas]])</f>
        <v>3305810.2700000014</v>
      </c>
      <c r="L1303" s="53">
        <f>IF(FluxoCaixa101315141921[[#This Row],[Entrada / Saída]]="Saída",FluxoCaixa101315141921[[#This Row],[R$ (Valores)]]*-1,FluxoCaixa101315141921[[#This Row],[R$ (Valores)]])</f>
        <v>0</v>
      </c>
    </row>
    <row r="1304" spans="2:12">
      <c r="B1304" s="48"/>
      <c r="C1304" s="48"/>
      <c r="D1304" s="16"/>
      <c r="E1304" s="48"/>
      <c r="F1304" s="17"/>
      <c r="G1304" s="17"/>
      <c r="H1304" s="17"/>
      <c r="I1304" s="54"/>
      <c r="J1304" s="45"/>
      <c r="K1304" s="20">
        <f>IF(FluxoCaixa101315141921[[#This Row],[Movimento ]]="Saldo Inicial",FluxoCaixa101315141921[[#This Row],[R$ (Valores)]],K1303+FluxoCaixa101315141921[[#This Row],[Valores Receitas / Despesas]])</f>
        <v>3305810.2700000014</v>
      </c>
      <c r="L1304" s="53">
        <f>IF(FluxoCaixa101315141921[[#This Row],[Entrada / Saída]]="Saída",FluxoCaixa101315141921[[#This Row],[R$ (Valores)]]*-1,FluxoCaixa101315141921[[#This Row],[R$ (Valores)]])</f>
        <v>0</v>
      </c>
    </row>
    <row r="1305" spans="2:12">
      <c r="B1305" s="48"/>
      <c r="C1305" s="48"/>
      <c r="D1305" s="16"/>
      <c r="E1305" s="48"/>
      <c r="F1305" s="17"/>
      <c r="G1305" s="17"/>
      <c r="H1305" s="17"/>
      <c r="I1305" s="54"/>
      <c r="J1305" s="45"/>
      <c r="K1305" s="20">
        <f>IF(FluxoCaixa101315141921[[#This Row],[Movimento ]]="Saldo Inicial",FluxoCaixa101315141921[[#This Row],[R$ (Valores)]],K1304+FluxoCaixa101315141921[[#This Row],[Valores Receitas / Despesas]])</f>
        <v>3305810.2700000014</v>
      </c>
      <c r="L1305" s="53">
        <f>IF(FluxoCaixa101315141921[[#This Row],[Entrada / Saída]]="Saída",FluxoCaixa101315141921[[#This Row],[R$ (Valores)]]*-1,FluxoCaixa101315141921[[#This Row],[R$ (Valores)]])</f>
        <v>0</v>
      </c>
    </row>
    <row r="1306" spans="2:12">
      <c r="B1306" s="48"/>
      <c r="C1306" s="48"/>
      <c r="D1306" s="16"/>
      <c r="E1306" s="48"/>
      <c r="F1306" s="17"/>
      <c r="G1306" s="17"/>
      <c r="H1306" s="17"/>
      <c r="I1306" s="54"/>
      <c r="J1306" s="45"/>
      <c r="K1306" s="20">
        <f>IF(FluxoCaixa101315141921[[#This Row],[Movimento ]]="Saldo Inicial",FluxoCaixa101315141921[[#This Row],[R$ (Valores)]],K1305+FluxoCaixa101315141921[[#This Row],[Valores Receitas / Despesas]])</f>
        <v>3305810.2700000014</v>
      </c>
      <c r="L1306" s="53">
        <f>IF(FluxoCaixa101315141921[[#This Row],[Entrada / Saída]]="Saída",FluxoCaixa101315141921[[#This Row],[R$ (Valores)]]*-1,FluxoCaixa101315141921[[#This Row],[R$ (Valores)]])</f>
        <v>0</v>
      </c>
    </row>
    <row r="1307" spans="2:12">
      <c r="B1307" s="48"/>
      <c r="C1307" s="48"/>
      <c r="D1307" s="16"/>
      <c r="E1307" s="48"/>
      <c r="F1307" s="17"/>
      <c r="G1307" s="17"/>
      <c r="H1307" s="17"/>
      <c r="I1307" s="54"/>
      <c r="J1307" s="45"/>
      <c r="K1307" s="20">
        <f>IF(FluxoCaixa101315141921[[#This Row],[Movimento ]]="Saldo Inicial",FluxoCaixa101315141921[[#This Row],[R$ (Valores)]],K1306+FluxoCaixa101315141921[[#This Row],[Valores Receitas / Despesas]])</f>
        <v>3305810.2700000014</v>
      </c>
      <c r="L1307" s="53">
        <f>IF(FluxoCaixa101315141921[[#This Row],[Entrada / Saída]]="Saída",FluxoCaixa101315141921[[#This Row],[R$ (Valores)]]*-1,FluxoCaixa101315141921[[#This Row],[R$ (Valores)]])</f>
        <v>0</v>
      </c>
    </row>
    <row r="1308" spans="2:12">
      <c r="B1308" s="48"/>
      <c r="C1308" s="48"/>
      <c r="D1308" s="16"/>
      <c r="E1308" s="48"/>
      <c r="F1308" s="17"/>
      <c r="G1308" s="17"/>
      <c r="H1308" s="17"/>
      <c r="I1308" s="54"/>
      <c r="J1308" s="45"/>
      <c r="K1308" s="20">
        <f>IF(FluxoCaixa101315141921[[#This Row],[Movimento ]]="Saldo Inicial",FluxoCaixa101315141921[[#This Row],[R$ (Valores)]],K1307+FluxoCaixa101315141921[[#This Row],[Valores Receitas / Despesas]])</f>
        <v>3305810.2700000014</v>
      </c>
      <c r="L1308" s="53">
        <f>IF(FluxoCaixa101315141921[[#This Row],[Entrada / Saída]]="Saída",FluxoCaixa101315141921[[#This Row],[R$ (Valores)]]*-1,FluxoCaixa101315141921[[#This Row],[R$ (Valores)]])</f>
        <v>0</v>
      </c>
    </row>
    <row r="1309" spans="2:12">
      <c r="B1309" s="48"/>
      <c r="C1309" s="48"/>
      <c r="D1309" s="16"/>
      <c r="E1309" s="48"/>
      <c r="F1309" s="17"/>
      <c r="G1309" s="17"/>
      <c r="H1309" s="17"/>
      <c r="I1309" s="54"/>
      <c r="J1309" s="45"/>
      <c r="K1309" s="20">
        <f>IF(FluxoCaixa101315141921[[#This Row],[Movimento ]]="Saldo Inicial",FluxoCaixa101315141921[[#This Row],[R$ (Valores)]],K1308+FluxoCaixa101315141921[[#This Row],[Valores Receitas / Despesas]])</f>
        <v>3305810.2700000014</v>
      </c>
      <c r="L1309" s="53">
        <f>IF(FluxoCaixa101315141921[[#This Row],[Entrada / Saída]]="Saída",FluxoCaixa101315141921[[#This Row],[R$ (Valores)]]*-1,FluxoCaixa101315141921[[#This Row],[R$ (Valores)]])</f>
        <v>0</v>
      </c>
    </row>
    <row r="1310" spans="2:12">
      <c r="B1310" s="48"/>
      <c r="C1310" s="48"/>
      <c r="D1310" s="16"/>
      <c r="E1310" s="48"/>
      <c r="F1310" s="17"/>
      <c r="G1310" s="17"/>
      <c r="H1310" s="17"/>
      <c r="I1310" s="54"/>
      <c r="J1310" s="45"/>
      <c r="K1310" s="20">
        <f>IF(FluxoCaixa101315141921[[#This Row],[Movimento ]]="Saldo Inicial",FluxoCaixa101315141921[[#This Row],[R$ (Valores)]],K1309+FluxoCaixa101315141921[[#This Row],[Valores Receitas / Despesas]])</f>
        <v>3305810.2700000014</v>
      </c>
      <c r="L1310" s="53">
        <f>IF(FluxoCaixa101315141921[[#This Row],[Entrada / Saída]]="Saída",FluxoCaixa101315141921[[#This Row],[R$ (Valores)]]*-1,FluxoCaixa101315141921[[#This Row],[R$ (Valores)]])</f>
        <v>0</v>
      </c>
    </row>
    <row r="1311" spans="2:12">
      <c r="B1311" s="48"/>
      <c r="C1311" s="48"/>
      <c r="D1311" s="16"/>
      <c r="E1311" s="48"/>
      <c r="F1311" s="17"/>
      <c r="G1311" s="17"/>
      <c r="H1311" s="17"/>
      <c r="I1311" s="54"/>
      <c r="J1311" s="45"/>
      <c r="K1311" s="20">
        <f>IF(FluxoCaixa101315141921[[#This Row],[Movimento ]]="Saldo Inicial",FluxoCaixa101315141921[[#This Row],[R$ (Valores)]],K1310+FluxoCaixa101315141921[[#This Row],[Valores Receitas / Despesas]])</f>
        <v>3305810.2700000014</v>
      </c>
      <c r="L1311" s="53">
        <f>IF(FluxoCaixa101315141921[[#This Row],[Entrada / Saída]]="Saída",FluxoCaixa101315141921[[#This Row],[R$ (Valores)]]*-1,FluxoCaixa101315141921[[#This Row],[R$ (Valores)]])</f>
        <v>0</v>
      </c>
    </row>
    <row r="1312" spans="2:12">
      <c r="B1312" s="48"/>
      <c r="C1312" s="48"/>
      <c r="D1312" s="16"/>
      <c r="E1312" s="48"/>
      <c r="F1312" s="17"/>
      <c r="G1312" s="17"/>
      <c r="H1312" s="17"/>
      <c r="I1312" s="54"/>
      <c r="J1312" s="45"/>
      <c r="K1312" s="20">
        <f>IF(FluxoCaixa101315141921[[#This Row],[Movimento ]]="Saldo Inicial",FluxoCaixa101315141921[[#This Row],[R$ (Valores)]],K1311+FluxoCaixa101315141921[[#This Row],[Valores Receitas / Despesas]])</f>
        <v>3305810.2700000014</v>
      </c>
      <c r="L1312" s="53">
        <f>IF(FluxoCaixa101315141921[[#This Row],[Entrada / Saída]]="Saída",FluxoCaixa101315141921[[#This Row],[R$ (Valores)]]*-1,FluxoCaixa101315141921[[#This Row],[R$ (Valores)]])</f>
        <v>0</v>
      </c>
    </row>
    <row r="1313" spans="2:12">
      <c r="B1313" s="48"/>
      <c r="C1313" s="48"/>
      <c r="D1313" s="16"/>
      <c r="E1313" s="48"/>
      <c r="F1313" s="17"/>
      <c r="G1313" s="17"/>
      <c r="H1313" s="17"/>
      <c r="I1313" s="54"/>
      <c r="J1313" s="45"/>
      <c r="K1313" s="20">
        <f>IF(FluxoCaixa101315141921[[#This Row],[Movimento ]]="Saldo Inicial",FluxoCaixa101315141921[[#This Row],[R$ (Valores)]],K1312+FluxoCaixa101315141921[[#This Row],[Valores Receitas / Despesas]])</f>
        <v>3305810.2700000014</v>
      </c>
      <c r="L1313" s="53">
        <f>IF(FluxoCaixa101315141921[[#This Row],[Entrada / Saída]]="Saída",FluxoCaixa101315141921[[#This Row],[R$ (Valores)]]*-1,FluxoCaixa101315141921[[#This Row],[R$ (Valores)]])</f>
        <v>0</v>
      </c>
    </row>
    <row r="1314" spans="2:12">
      <c r="B1314" s="48"/>
      <c r="C1314" s="48"/>
      <c r="D1314" s="16"/>
      <c r="E1314" s="48"/>
      <c r="F1314" s="17"/>
      <c r="G1314" s="17"/>
      <c r="H1314" s="17"/>
      <c r="I1314" s="54"/>
      <c r="J1314" s="45"/>
      <c r="K1314" s="20">
        <f>IF(FluxoCaixa101315141921[[#This Row],[Movimento ]]="Saldo Inicial",FluxoCaixa101315141921[[#This Row],[R$ (Valores)]],K1313+FluxoCaixa101315141921[[#This Row],[Valores Receitas / Despesas]])</f>
        <v>3305810.2700000014</v>
      </c>
      <c r="L1314" s="53">
        <f>IF(FluxoCaixa101315141921[[#This Row],[Entrada / Saída]]="Saída",FluxoCaixa101315141921[[#This Row],[R$ (Valores)]]*-1,FluxoCaixa101315141921[[#This Row],[R$ (Valores)]])</f>
        <v>0</v>
      </c>
    </row>
    <row r="1315" spans="2:12">
      <c r="B1315" s="48"/>
      <c r="C1315" s="48"/>
      <c r="D1315" s="16"/>
      <c r="E1315" s="48"/>
      <c r="F1315" s="17"/>
      <c r="G1315" s="17"/>
      <c r="H1315" s="17"/>
      <c r="I1315" s="54"/>
      <c r="J1315" s="45"/>
      <c r="K1315" s="20">
        <f>IF(FluxoCaixa101315141921[[#This Row],[Movimento ]]="Saldo Inicial",FluxoCaixa101315141921[[#This Row],[R$ (Valores)]],K1314+FluxoCaixa101315141921[[#This Row],[Valores Receitas / Despesas]])</f>
        <v>3305810.2700000014</v>
      </c>
      <c r="L1315" s="53">
        <f>IF(FluxoCaixa101315141921[[#This Row],[Entrada / Saída]]="Saída",FluxoCaixa101315141921[[#This Row],[R$ (Valores)]]*-1,FluxoCaixa101315141921[[#This Row],[R$ (Valores)]])</f>
        <v>0</v>
      </c>
    </row>
    <row r="1316" spans="2:12">
      <c r="B1316" s="48"/>
      <c r="C1316" s="48"/>
      <c r="D1316" s="16"/>
      <c r="E1316" s="48"/>
      <c r="F1316" s="17"/>
      <c r="G1316" s="17"/>
      <c r="H1316" s="17"/>
      <c r="I1316" s="54"/>
      <c r="J1316" s="45"/>
      <c r="K1316" s="20">
        <f>IF(FluxoCaixa101315141921[[#This Row],[Movimento ]]="Saldo Inicial",FluxoCaixa101315141921[[#This Row],[R$ (Valores)]],K1315+FluxoCaixa101315141921[[#This Row],[Valores Receitas / Despesas]])</f>
        <v>3305810.2700000014</v>
      </c>
      <c r="L1316" s="53">
        <f>IF(FluxoCaixa101315141921[[#This Row],[Entrada / Saída]]="Saída",FluxoCaixa101315141921[[#This Row],[R$ (Valores)]]*-1,FluxoCaixa101315141921[[#This Row],[R$ (Valores)]])</f>
        <v>0</v>
      </c>
    </row>
    <row r="1317" spans="2:12">
      <c r="B1317" s="48"/>
      <c r="C1317" s="48"/>
      <c r="D1317" s="16"/>
      <c r="E1317" s="48"/>
      <c r="F1317" s="17"/>
      <c r="G1317" s="17"/>
      <c r="H1317" s="17"/>
      <c r="I1317" s="54"/>
      <c r="J1317" s="45"/>
      <c r="K1317" s="20">
        <f>IF(FluxoCaixa101315141921[[#This Row],[Movimento ]]="Saldo Inicial",FluxoCaixa101315141921[[#This Row],[R$ (Valores)]],K1316+FluxoCaixa101315141921[[#This Row],[Valores Receitas / Despesas]])</f>
        <v>3305810.2700000014</v>
      </c>
      <c r="L1317" s="53">
        <f>IF(FluxoCaixa101315141921[[#This Row],[Entrada / Saída]]="Saída",FluxoCaixa101315141921[[#This Row],[R$ (Valores)]]*-1,FluxoCaixa101315141921[[#This Row],[R$ (Valores)]])</f>
        <v>0</v>
      </c>
    </row>
    <row r="1318" spans="2:12">
      <c r="B1318" s="48"/>
      <c r="C1318" s="48"/>
      <c r="D1318" s="16"/>
      <c r="E1318" s="48"/>
      <c r="F1318" s="17"/>
      <c r="G1318" s="17"/>
      <c r="H1318" s="17"/>
      <c r="I1318" s="54"/>
      <c r="J1318" s="45"/>
      <c r="K1318" s="20">
        <f>IF(FluxoCaixa101315141921[[#This Row],[Movimento ]]="Saldo Inicial",FluxoCaixa101315141921[[#This Row],[R$ (Valores)]],K1317+FluxoCaixa101315141921[[#This Row],[Valores Receitas / Despesas]])</f>
        <v>3305810.2700000014</v>
      </c>
      <c r="L1318" s="53">
        <f>IF(FluxoCaixa101315141921[[#This Row],[Entrada / Saída]]="Saída",FluxoCaixa101315141921[[#This Row],[R$ (Valores)]]*-1,FluxoCaixa101315141921[[#This Row],[R$ (Valores)]])</f>
        <v>0</v>
      </c>
    </row>
    <row r="1319" spans="2:12">
      <c r="B1319" s="48"/>
      <c r="C1319" s="48"/>
      <c r="D1319" s="16"/>
      <c r="E1319" s="48"/>
      <c r="F1319" s="17"/>
      <c r="G1319" s="17"/>
      <c r="H1319" s="17"/>
      <c r="I1319" s="54"/>
      <c r="J1319" s="45"/>
      <c r="K1319" s="20">
        <f>IF(FluxoCaixa101315141921[[#This Row],[Movimento ]]="Saldo Inicial",FluxoCaixa101315141921[[#This Row],[R$ (Valores)]],K1318+FluxoCaixa101315141921[[#This Row],[Valores Receitas / Despesas]])</f>
        <v>3305810.2700000014</v>
      </c>
      <c r="L1319" s="53">
        <f>IF(FluxoCaixa101315141921[[#This Row],[Entrada / Saída]]="Saída",FluxoCaixa101315141921[[#This Row],[R$ (Valores)]]*-1,FluxoCaixa101315141921[[#This Row],[R$ (Valores)]])</f>
        <v>0</v>
      </c>
    </row>
    <row r="1320" spans="2:12">
      <c r="B1320" s="48"/>
      <c r="C1320" s="48"/>
      <c r="D1320" s="16"/>
      <c r="E1320" s="48"/>
      <c r="F1320" s="17"/>
      <c r="G1320" s="17"/>
      <c r="H1320" s="17"/>
      <c r="I1320" s="54"/>
      <c r="J1320" s="45"/>
      <c r="K1320" s="20">
        <f>IF(FluxoCaixa101315141921[[#This Row],[Movimento ]]="Saldo Inicial",FluxoCaixa101315141921[[#This Row],[R$ (Valores)]],K1319+FluxoCaixa101315141921[[#This Row],[Valores Receitas / Despesas]])</f>
        <v>3305810.2700000014</v>
      </c>
      <c r="L1320" s="53">
        <f>IF(FluxoCaixa101315141921[[#This Row],[Entrada / Saída]]="Saída",FluxoCaixa101315141921[[#This Row],[R$ (Valores)]]*-1,FluxoCaixa101315141921[[#This Row],[R$ (Valores)]])</f>
        <v>0</v>
      </c>
    </row>
    <row r="1321" spans="2:12">
      <c r="B1321" s="48"/>
      <c r="C1321" s="48"/>
      <c r="D1321" s="16"/>
      <c r="E1321" s="48"/>
      <c r="F1321" s="17"/>
      <c r="G1321" s="17"/>
      <c r="H1321" s="17"/>
      <c r="I1321" s="54"/>
      <c r="J1321" s="45"/>
      <c r="K1321" s="20">
        <f>IF(FluxoCaixa101315141921[[#This Row],[Movimento ]]="Saldo Inicial",FluxoCaixa101315141921[[#This Row],[R$ (Valores)]],K1320+FluxoCaixa101315141921[[#This Row],[Valores Receitas / Despesas]])</f>
        <v>3305810.2700000014</v>
      </c>
      <c r="L1321" s="53">
        <f>IF(FluxoCaixa101315141921[[#This Row],[Entrada / Saída]]="Saída",FluxoCaixa101315141921[[#This Row],[R$ (Valores)]]*-1,FluxoCaixa101315141921[[#This Row],[R$ (Valores)]])</f>
        <v>0</v>
      </c>
    </row>
    <row r="1322" spans="2:12">
      <c r="B1322" s="48"/>
      <c r="C1322" s="48"/>
      <c r="D1322" s="16"/>
      <c r="E1322" s="48"/>
      <c r="F1322" s="17"/>
      <c r="G1322" s="17"/>
      <c r="H1322" s="17"/>
      <c r="I1322" s="54"/>
      <c r="J1322" s="45"/>
      <c r="K1322" s="20">
        <f>IF(FluxoCaixa101315141921[[#This Row],[Movimento ]]="Saldo Inicial",FluxoCaixa101315141921[[#This Row],[R$ (Valores)]],K1321+FluxoCaixa101315141921[[#This Row],[Valores Receitas / Despesas]])</f>
        <v>3305810.2700000014</v>
      </c>
      <c r="L1322" s="53">
        <f>IF(FluxoCaixa101315141921[[#This Row],[Entrada / Saída]]="Saída",FluxoCaixa101315141921[[#This Row],[R$ (Valores)]]*-1,FluxoCaixa101315141921[[#This Row],[R$ (Valores)]])</f>
        <v>0</v>
      </c>
    </row>
    <row r="1323" spans="2:12">
      <c r="B1323" s="48"/>
      <c r="C1323" s="48"/>
      <c r="D1323" s="16"/>
      <c r="E1323" s="48"/>
      <c r="F1323" s="17"/>
      <c r="G1323" s="17"/>
      <c r="H1323" s="17"/>
      <c r="I1323" s="54"/>
      <c r="J1323" s="45"/>
      <c r="K1323" s="20">
        <f>IF(FluxoCaixa101315141921[[#This Row],[Movimento ]]="Saldo Inicial",FluxoCaixa101315141921[[#This Row],[R$ (Valores)]],K1322+FluxoCaixa101315141921[[#This Row],[Valores Receitas / Despesas]])</f>
        <v>3305810.2700000014</v>
      </c>
      <c r="L1323" s="53">
        <f>IF(FluxoCaixa101315141921[[#This Row],[Entrada / Saída]]="Saída",FluxoCaixa101315141921[[#This Row],[R$ (Valores)]]*-1,FluxoCaixa101315141921[[#This Row],[R$ (Valores)]])</f>
        <v>0</v>
      </c>
    </row>
    <row r="1324" spans="2:12">
      <c r="B1324" s="48"/>
      <c r="C1324" s="48"/>
      <c r="D1324" s="16"/>
      <c r="E1324" s="48"/>
      <c r="F1324" s="17"/>
      <c r="G1324" s="17"/>
      <c r="H1324" s="17"/>
      <c r="I1324" s="54"/>
      <c r="J1324" s="45"/>
      <c r="K1324" s="20">
        <f>IF(FluxoCaixa101315141921[[#This Row],[Movimento ]]="Saldo Inicial",FluxoCaixa101315141921[[#This Row],[R$ (Valores)]],K1323+FluxoCaixa101315141921[[#This Row],[Valores Receitas / Despesas]])</f>
        <v>3305810.2700000014</v>
      </c>
      <c r="L1324" s="53">
        <f>IF(FluxoCaixa101315141921[[#This Row],[Entrada / Saída]]="Saída",FluxoCaixa101315141921[[#This Row],[R$ (Valores)]]*-1,FluxoCaixa101315141921[[#This Row],[R$ (Valores)]])</f>
        <v>0</v>
      </c>
    </row>
    <row r="1325" spans="2:12">
      <c r="B1325" s="48"/>
      <c r="C1325" s="48"/>
      <c r="D1325" s="16"/>
      <c r="E1325" s="48"/>
      <c r="F1325" s="17"/>
      <c r="G1325" s="17"/>
      <c r="H1325" s="17"/>
      <c r="I1325" s="54"/>
      <c r="J1325" s="45"/>
      <c r="K1325" s="20">
        <f>IF(FluxoCaixa101315141921[[#This Row],[Movimento ]]="Saldo Inicial",FluxoCaixa101315141921[[#This Row],[R$ (Valores)]],K1324+FluxoCaixa101315141921[[#This Row],[Valores Receitas / Despesas]])</f>
        <v>3305810.2700000014</v>
      </c>
      <c r="L1325" s="53">
        <f>IF(FluxoCaixa101315141921[[#This Row],[Entrada / Saída]]="Saída",FluxoCaixa101315141921[[#This Row],[R$ (Valores)]]*-1,FluxoCaixa101315141921[[#This Row],[R$ (Valores)]])</f>
        <v>0</v>
      </c>
    </row>
    <row r="1326" spans="2:12">
      <c r="B1326" s="48"/>
      <c r="C1326" s="48"/>
      <c r="D1326" s="16"/>
      <c r="E1326" s="48"/>
      <c r="F1326" s="17"/>
      <c r="G1326" s="17"/>
      <c r="H1326" s="17"/>
      <c r="I1326" s="54"/>
      <c r="J1326" s="45"/>
      <c r="K1326" s="20">
        <f>IF(FluxoCaixa101315141921[[#This Row],[Movimento ]]="Saldo Inicial",FluxoCaixa101315141921[[#This Row],[R$ (Valores)]],K1325+FluxoCaixa101315141921[[#This Row],[Valores Receitas / Despesas]])</f>
        <v>3305810.2700000014</v>
      </c>
      <c r="L1326" s="53">
        <f>IF(FluxoCaixa101315141921[[#This Row],[Entrada / Saída]]="Saída",FluxoCaixa101315141921[[#This Row],[R$ (Valores)]]*-1,FluxoCaixa101315141921[[#This Row],[R$ (Valores)]])</f>
        <v>0</v>
      </c>
    </row>
    <row r="1327" spans="2:12">
      <c r="B1327" s="48"/>
      <c r="C1327" s="48"/>
      <c r="D1327" s="16"/>
      <c r="E1327" s="48"/>
      <c r="F1327" s="17"/>
      <c r="G1327" s="17"/>
      <c r="H1327" s="17"/>
      <c r="I1327" s="54"/>
      <c r="J1327" s="45"/>
      <c r="K1327" s="20">
        <f>IF(FluxoCaixa101315141921[[#This Row],[Movimento ]]="Saldo Inicial",FluxoCaixa101315141921[[#This Row],[R$ (Valores)]],K1326+FluxoCaixa101315141921[[#This Row],[Valores Receitas / Despesas]])</f>
        <v>3305810.2700000014</v>
      </c>
      <c r="L1327" s="53">
        <f>IF(FluxoCaixa101315141921[[#This Row],[Entrada / Saída]]="Saída",FluxoCaixa101315141921[[#This Row],[R$ (Valores)]]*-1,FluxoCaixa101315141921[[#This Row],[R$ (Valores)]])</f>
        <v>0</v>
      </c>
    </row>
    <row r="1328" spans="2:12">
      <c r="B1328" s="48"/>
      <c r="C1328" s="48"/>
      <c r="D1328" s="16"/>
      <c r="E1328" s="48"/>
      <c r="F1328" s="17"/>
      <c r="G1328" s="17"/>
      <c r="H1328" s="17"/>
      <c r="I1328" s="21"/>
      <c r="J1328" s="17"/>
      <c r="K1328" s="20">
        <f>IF(FluxoCaixa101315141921[[#This Row],[Movimento ]]="Saldo Inicial",FluxoCaixa101315141921[[#This Row],[R$ (Valores)]],K1327+FluxoCaixa101315141921[[#This Row],[Valores Receitas / Despesas]])</f>
        <v>3305810.2700000014</v>
      </c>
      <c r="L1328" s="53">
        <f>IF(FluxoCaixa101315141921[[#This Row],[Entrada / Saída]]="Saída",FluxoCaixa101315141921[[#This Row],[R$ (Valores)]]*-1,FluxoCaixa101315141921[[#This Row],[R$ (Valores)]])</f>
        <v>0</v>
      </c>
    </row>
    <row r="1329" spans="2:12">
      <c r="B1329" s="48"/>
      <c r="C1329" s="48"/>
      <c r="D1329" s="16"/>
      <c r="E1329" s="48"/>
      <c r="F1329" s="17"/>
      <c r="G1329" s="17"/>
      <c r="H1329" s="17"/>
      <c r="I1329" s="21"/>
      <c r="J1329" s="17"/>
      <c r="K1329" s="20">
        <f>IF(FluxoCaixa101315141921[[#This Row],[Movimento ]]="Saldo Inicial",FluxoCaixa101315141921[[#This Row],[R$ (Valores)]],K1328+FluxoCaixa101315141921[[#This Row],[Valores Receitas / Despesas]])</f>
        <v>3305810.2700000014</v>
      </c>
      <c r="L1329" s="5">
        <f>IF(FluxoCaixa101315141921[[#This Row],[Entrada / Saída]]="Saída",FluxoCaixa101315141921[[#This Row],[R$ (Valores)]]*-1,FluxoCaixa101315141921[[#This Row],[R$ (Valores)]])</f>
        <v>0</v>
      </c>
    </row>
    <row r="1330" spans="2:12">
      <c r="B1330" s="48"/>
      <c r="C1330" s="48"/>
      <c r="D1330" s="16"/>
      <c r="E1330" s="48"/>
      <c r="F1330" s="17"/>
      <c r="G1330" s="17"/>
      <c r="H1330" s="17"/>
      <c r="I1330" s="21"/>
      <c r="J1330" s="17"/>
      <c r="K1330" s="20">
        <f>IF(FluxoCaixa101315141921[[#This Row],[Movimento ]]="Saldo Inicial",FluxoCaixa101315141921[[#This Row],[R$ (Valores)]],K1329+FluxoCaixa101315141921[[#This Row],[Valores Receitas / Despesas]])</f>
        <v>3305810.2700000014</v>
      </c>
      <c r="L1330" s="5">
        <f>IF(FluxoCaixa101315141921[[#This Row],[Entrada / Saída]]="Saída",FluxoCaixa101315141921[[#This Row],[R$ (Valores)]]*-1,FluxoCaixa101315141921[[#This Row],[R$ (Valores)]])</f>
        <v>0</v>
      </c>
    </row>
    <row r="1331" spans="2:12">
      <c r="B1331" s="48"/>
      <c r="C1331" s="48"/>
      <c r="D1331" s="16"/>
      <c r="E1331" s="48"/>
      <c r="F1331" s="17"/>
      <c r="G1331" s="17"/>
      <c r="H1331" s="17"/>
      <c r="I1331" s="21"/>
      <c r="J1331" s="17"/>
      <c r="K1331" s="20">
        <f>IF(FluxoCaixa101315141921[[#This Row],[Movimento ]]="Saldo Inicial",FluxoCaixa101315141921[[#This Row],[R$ (Valores)]],K1330+FluxoCaixa101315141921[[#This Row],[Valores Receitas / Despesas]])</f>
        <v>3305810.2700000014</v>
      </c>
      <c r="L1331" s="5">
        <f>IF(FluxoCaixa101315141921[[#This Row],[Entrada / Saída]]="Saída",FluxoCaixa101315141921[[#This Row],[R$ (Valores)]]*-1,FluxoCaixa101315141921[[#This Row],[R$ (Valores)]])</f>
        <v>0</v>
      </c>
    </row>
    <row r="1332" spans="2:12">
      <c r="B1332" s="48"/>
      <c r="C1332" s="48"/>
      <c r="D1332" s="16"/>
      <c r="E1332" s="48"/>
      <c r="F1332" s="17"/>
      <c r="G1332" s="17"/>
      <c r="H1332" s="17"/>
      <c r="I1332" s="21"/>
      <c r="J1332" s="17"/>
      <c r="K1332" s="20">
        <f>IF(FluxoCaixa101315141921[[#This Row],[Movimento ]]="Saldo Inicial",FluxoCaixa101315141921[[#This Row],[R$ (Valores)]],K1331+FluxoCaixa101315141921[[#This Row],[Valores Receitas / Despesas]])</f>
        <v>3305810.2700000014</v>
      </c>
      <c r="L1332" s="5">
        <f>IF(FluxoCaixa101315141921[[#This Row],[Entrada / Saída]]="Saída",FluxoCaixa101315141921[[#This Row],[R$ (Valores)]]*-1,FluxoCaixa101315141921[[#This Row],[R$ (Valores)]])</f>
        <v>0</v>
      </c>
    </row>
    <row r="1333" spans="2:12">
      <c r="B1333" s="48"/>
      <c r="C1333" s="48"/>
      <c r="D1333" s="16"/>
      <c r="E1333" s="48"/>
      <c r="F1333" s="17"/>
      <c r="G1333" s="17"/>
      <c r="H1333" s="17"/>
      <c r="I1333" s="21"/>
      <c r="J1333" s="17"/>
      <c r="K1333" s="20">
        <f>IF(FluxoCaixa101315141921[[#This Row],[Movimento ]]="Saldo Inicial",FluxoCaixa101315141921[[#This Row],[R$ (Valores)]],K1332+FluxoCaixa101315141921[[#This Row],[Valores Receitas / Despesas]])</f>
        <v>3305810.2700000014</v>
      </c>
      <c r="L1333" s="5">
        <f>IF(FluxoCaixa101315141921[[#This Row],[Entrada / Saída]]="Saída",FluxoCaixa101315141921[[#This Row],[R$ (Valores)]]*-1,FluxoCaixa101315141921[[#This Row],[R$ (Valores)]])</f>
        <v>0</v>
      </c>
    </row>
    <row r="1334" spans="2:12">
      <c r="B1334" s="48"/>
      <c r="C1334" s="48"/>
      <c r="D1334" s="16"/>
      <c r="E1334" s="48"/>
      <c r="F1334" s="17"/>
      <c r="G1334" s="17"/>
      <c r="H1334" s="17"/>
      <c r="I1334" s="21"/>
      <c r="J1334" s="17"/>
      <c r="K1334" s="20">
        <f>IF(FluxoCaixa101315141921[[#This Row],[Movimento ]]="Saldo Inicial",FluxoCaixa101315141921[[#This Row],[R$ (Valores)]],K1333+FluxoCaixa101315141921[[#This Row],[Valores Receitas / Despesas]])</f>
        <v>3305810.2700000014</v>
      </c>
      <c r="L1334" s="5">
        <f>IF(FluxoCaixa101315141921[[#This Row],[Entrada / Saída]]="Saída",FluxoCaixa101315141921[[#This Row],[R$ (Valores)]]*-1,FluxoCaixa101315141921[[#This Row],[R$ (Valores)]])</f>
        <v>0</v>
      </c>
    </row>
    <row r="1335" spans="2:12">
      <c r="B1335" s="48"/>
      <c r="C1335" s="48"/>
      <c r="D1335" s="16"/>
      <c r="E1335" s="48"/>
      <c r="F1335" s="17"/>
      <c r="G1335" s="17"/>
      <c r="H1335" s="17"/>
      <c r="I1335" s="21"/>
      <c r="J1335" s="17"/>
      <c r="K1335" s="20">
        <f>IF(FluxoCaixa101315141921[[#This Row],[Movimento ]]="Saldo Inicial",FluxoCaixa101315141921[[#This Row],[R$ (Valores)]],K1334+FluxoCaixa101315141921[[#This Row],[Valores Receitas / Despesas]])</f>
        <v>3305810.2700000014</v>
      </c>
      <c r="L1335" s="5">
        <f>IF(FluxoCaixa101315141921[[#This Row],[Entrada / Saída]]="Saída",FluxoCaixa101315141921[[#This Row],[R$ (Valores)]]*-1,FluxoCaixa101315141921[[#This Row],[R$ (Valores)]])</f>
        <v>0</v>
      </c>
    </row>
    <row r="1336" spans="2:12">
      <c r="B1336" s="48"/>
      <c r="C1336" s="48"/>
      <c r="D1336" s="16"/>
      <c r="E1336" s="48"/>
      <c r="F1336" s="17"/>
      <c r="G1336" s="17"/>
      <c r="H1336" s="17"/>
      <c r="I1336" s="21"/>
      <c r="J1336" s="17"/>
      <c r="K1336" s="20">
        <f>IF(FluxoCaixa101315141921[[#This Row],[Movimento ]]="Saldo Inicial",FluxoCaixa101315141921[[#This Row],[R$ (Valores)]],K1335+FluxoCaixa101315141921[[#This Row],[Valores Receitas / Despesas]])</f>
        <v>3305810.2700000014</v>
      </c>
      <c r="L1336" s="5">
        <f>IF(FluxoCaixa101315141921[[#This Row],[Entrada / Saída]]="Saída",FluxoCaixa101315141921[[#This Row],[R$ (Valores)]]*-1,FluxoCaixa101315141921[[#This Row],[R$ (Valores)]])</f>
        <v>0</v>
      </c>
    </row>
    <row r="1337" spans="2:12">
      <c r="B1337" s="48"/>
      <c r="C1337" s="48"/>
      <c r="D1337" s="16"/>
      <c r="E1337" s="48"/>
      <c r="F1337" s="17"/>
      <c r="G1337" s="17"/>
      <c r="H1337" s="17"/>
      <c r="I1337" s="21"/>
      <c r="J1337" s="17"/>
      <c r="K1337" s="20">
        <f>IF(FluxoCaixa101315141921[[#This Row],[Movimento ]]="Saldo Inicial",FluxoCaixa101315141921[[#This Row],[R$ (Valores)]],K1336+FluxoCaixa101315141921[[#This Row],[Valores Receitas / Despesas]])</f>
        <v>3305810.2700000014</v>
      </c>
      <c r="L1337" s="5">
        <f>IF(FluxoCaixa101315141921[[#This Row],[Entrada / Saída]]="Saída",FluxoCaixa101315141921[[#This Row],[R$ (Valores)]]*-1,FluxoCaixa101315141921[[#This Row],[R$ (Valores)]])</f>
        <v>0</v>
      </c>
    </row>
    <row r="1338" spans="2:12">
      <c r="B1338" s="48"/>
      <c r="C1338" s="48"/>
      <c r="D1338" s="16"/>
      <c r="E1338" s="48"/>
      <c r="F1338" s="17"/>
      <c r="G1338" s="17"/>
      <c r="H1338" s="17"/>
      <c r="I1338" s="21"/>
      <c r="J1338" s="17"/>
      <c r="K1338" s="20">
        <f>IF(FluxoCaixa101315141921[[#This Row],[Movimento ]]="Saldo Inicial",FluxoCaixa101315141921[[#This Row],[R$ (Valores)]],K1337+FluxoCaixa101315141921[[#This Row],[Valores Receitas / Despesas]])</f>
        <v>3305810.2700000014</v>
      </c>
      <c r="L1338" s="5">
        <f>IF(FluxoCaixa101315141921[[#This Row],[Entrada / Saída]]="Saída",FluxoCaixa101315141921[[#This Row],[R$ (Valores)]]*-1,FluxoCaixa101315141921[[#This Row],[R$ (Valores)]])</f>
        <v>0</v>
      </c>
    </row>
    <row r="1339" spans="2:12">
      <c r="B1339" s="48"/>
      <c r="C1339" s="48"/>
      <c r="D1339" s="16"/>
      <c r="E1339" s="48"/>
      <c r="F1339" s="17"/>
      <c r="G1339" s="17"/>
      <c r="H1339" s="17"/>
      <c r="I1339" s="21"/>
      <c r="J1339" s="17"/>
      <c r="K1339" s="20">
        <f>IF(FluxoCaixa101315141921[[#This Row],[Movimento ]]="Saldo Inicial",FluxoCaixa101315141921[[#This Row],[R$ (Valores)]],K1338+FluxoCaixa101315141921[[#This Row],[Valores Receitas / Despesas]])</f>
        <v>3305810.2700000014</v>
      </c>
      <c r="L1339" s="5">
        <f>IF(FluxoCaixa101315141921[[#This Row],[Entrada / Saída]]="Saída",FluxoCaixa101315141921[[#This Row],[R$ (Valores)]]*-1,FluxoCaixa101315141921[[#This Row],[R$ (Valores)]])</f>
        <v>0</v>
      </c>
    </row>
    <row r="1340" spans="2:12">
      <c r="B1340" s="48"/>
      <c r="C1340" s="48"/>
      <c r="D1340" s="16"/>
      <c r="E1340" s="48"/>
      <c r="F1340" s="17"/>
      <c r="G1340" s="17"/>
      <c r="H1340" s="17"/>
      <c r="I1340" s="21"/>
      <c r="J1340" s="17"/>
      <c r="K1340" s="20">
        <f>IF(FluxoCaixa101315141921[[#This Row],[Movimento ]]="Saldo Inicial",FluxoCaixa101315141921[[#This Row],[R$ (Valores)]],K1339+FluxoCaixa101315141921[[#This Row],[Valores Receitas / Despesas]])</f>
        <v>3305810.2700000014</v>
      </c>
      <c r="L1340" s="5">
        <f>IF(FluxoCaixa101315141921[[#This Row],[Entrada / Saída]]="Saída",FluxoCaixa101315141921[[#This Row],[R$ (Valores)]]*-1,FluxoCaixa101315141921[[#This Row],[R$ (Valores)]])</f>
        <v>0</v>
      </c>
    </row>
    <row r="1341" spans="2:12">
      <c r="B1341" s="48"/>
      <c r="C1341" s="48"/>
      <c r="D1341" s="16"/>
      <c r="E1341" s="48"/>
      <c r="F1341" s="17"/>
      <c r="G1341" s="17"/>
      <c r="H1341" s="17"/>
      <c r="I1341" s="21"/>
      <c r="J1341" s="17"/>
      <c r="K1341" s="20">
        <f>IF(FluxoCaixa101315141921[[#This Row],[Movimento ]]="Saldo Inicial",FluxoCaixa101315141921[[#This Row],[R$ (Valores)]],K1340+FluxoCaixa101315141921[[#This Row],[Valores Receitas / Despesas]])</f>
        <v>3305810.2700000014</v>
      </c>
      <c r="L1341" s="5">
        <f>IF(FluxoCaixa101315141921[[#This Row],[Entrada / Saída]]="Saída",FluxoCaixa101315141921[[#This Row],[R$ (Valores)]]*-1,FluxoCaixa101315141921[[#This Row],[R$ (Valores)]])</f>
        <v>0</v>
      </c>
    </row>
    <row r="1342" spans="2:12">
      <c r="B1342" s="48"/>
      <c r="C1342" s="48"/>
      <c r="D1342" s="16"/>
      <c r="E1342" s="48"/>
      <c r="F1342" s="17"/>
      <c r="G1342" s="17"/>
      <c r="H1342" s="17"/>
      <c r="I1342" s="21"/>
      <c r="J1342" s="17"/>
      <c r="K1342" s="20">
        <f>IF(FluxoCaixa101315141921[[#This Row],[Movimento ]]="Saldo Inicial",FluxoCaixa101315141921[[#This Row],[R$ (Valores)]],K1341+FluxoCaixa101315141921[[#This Row],[Valores Receitas / Despesas]])</f>
        <v>3305810.2700000014</v>
      </c>
      <c r="L1342" s="5">
        <f>IF(FluxoCaixa101315141921[[#This Row],[Entrada / Saída]]="Saída",FluxoCaixa101315141921[[#This Row],[R$ (Valores)]]*-1,FluxoCaixa101315141921[[#This Row],[R$ (Valores)]])</f>
        <v>0</v>
      </c>
    </row>
    <row r="1343" spans="2:12">
      <c r="B1343" s="48"/>
      <c r="C1343" s="48"/>
      <c r="D1343" s="16"/>
      <c r="E1343" s="48"/>
      <c r="F1343" s="17"/>
      <c r="G1343" s="17"/>
      <c r="H1343" s="17"/>
      <c r="I1343" s="21"/>
      <c r="J1343" s="17"/>
      <c r="K1343" s="20">
        <f>IF(FluxoCaixa101315141921[[#This Row],[Movimento ]]="Saldo Inicial",FluxoCaixa101315141921[[#This Row],[R$ (Valores)]],K1342+FluxoCaixa101315141921[[#This Row],[Valores Receitas / Despesas]])</f>
        <v>3305810.2700000014</v>
      </c>
      <c r="L1343" s="5">
        <f>IF(FluxoCaixa101315141921[[#This Row],[Entrada / Saída]]="Saída",FluxoCaixa101315141921[[#This Row],[R$ (Valores)]]*-1,FluxoCaixa101315141921[[#This Row],[R$ (Valores)]])</f>
        <v>0</v>
      </c>
    </row>
    <row r="1344" spans="2:12">
      <c r="B1344" s="48"/>
      <c r="C1344" s="48"/>
      <c r="D1344" s="16"/>
      <c r="E1344" s="48"/>
      <c r="F1344" s="17"/>
      <c r="G1344" s="17"/>
      <c r="H1344" s="17"/>
      <c r="I1344" s="21"/>
      <c r="J1344" s="17"/>
      <c r="K1344" s="20">
        <f>IF(FluxoCaixa101315141921[[#This Row],[Movimento ]]="Saldo Inicial",FluxoCaixa101315141921[[#This Row],[R$ (Valores)]],K1343+FluxoCaixa101315141921[[#This Row],[Valores Receitas / Despesas]])</f>
        <v>3305810.2700000014</v>
      </c>
      <c r="L1344" s="5">
        <f>IF(FluxoCaixa101315141921[[#This Row],[Entrada / Saída]]="Saída",FluxoCaixa101315141921[[#This Row],[R$ (Valores)]]*-1,FluxoCaixa101315141921[[#This Row],[R$ (Valores)]])</f>
        <v>0</v>
      </c>
    </row>
    <row r="1345" spans="2:12">
      <c r="B1345" s="48"/>
      <c r="C1345" s="48"/>
      <c r="D1345" s="16"/>
      <c r="E1345" s="48"/>
      <c r="F1345" s="45"/>
      <c r="G1345" s="17"/>
      <c r="H1345" s="17"/>
      <c r="I1345" s="54"/>
      <c r="J1345" s="45"/>
      <c r="K1345" s="47">
        <f>IF(FluxoCaixa101315141921[[#This Row],[Movimento ]]="Saldo Inicial",FluxoCaixa101315141921[[#This Row],[R$ (Valores)]],K1344+FluxoCaixa101315141921[[#This Row],[Valores Receitas / Despesas]])</f>
        <v>3305810.2700000014</v>
      </c>
      <c r="L1345" s="53">
        <f>IF(FluxoCaixa101315141921[[#This Row],[Entrada / Saída]]="Saída",FluxoCaixa101315141921[[#This Row],[R$ (Valores)]]*-1,FluxoCaixa101315141921[[#This Row],[R$ (Valores)]])</f>
        <v>0</v>
      </c>
    </row>
    <row r="1346" spans="2:12">
      <c r="B1346" s="48"/>
      <c r="C1346" s="48"/>
      <c r="D1346" s="16"/>
      <c r="E1346" s="48"/>
      <c r="F1346" s="17"/>
      <c r="G1346" s="17"/>
      <c r="H1346" s="17"/>
      <c r="I1346" s="21"/>
      <c r="J1346" s="17"/>
      <c r="K1346" s="20">
        <f>IF(FluxoCaixa101315141921[[#This Row],[Movimento ]]="Saldo Inicial",FluxoCaixa101315141921[[#This Row],[R$ (Valores)]],K1345+FluxoCaixa101315141921[[#This Row],[Valores Receitas / Despesas]])</f>
        <v>3305810.2700000014</v>
      </c>
      <c r="L1346" s="5">
        <f>IF(FluxoCaixa101315141921[[#This Row],[Entrada / Saída]]="Saída",FluxoCaixa101315141921[[#This Row],[R$ (Valores)]]*-1,FluxoCaixa101315141921[[#This Row],[R$ (Valores)]])</f>
        <v>0</v>
      </c>
    </row>
    <row r="1347" spans="2:12">
      <c r="B1347" s="48"/>
      <c r="C1347" s="48"/>
      <c r="D1347" s="16"/>
      <c r="E1347" s="48"/>
      <c r="F1347" s="17"/>
      <c r="G1347" s="17"/>
      <c r="H1347" s="17"/>
      <c r="I1347" s="21"/>
      <c r="J1347" s="17"/>
      <c r="K1347" s="20">
        <f>IF(FluxoCaixa101315141921[[#This Row],[Movimento ]]="Saldo Inicial",FluxoCaixa101315141921[[#This Row],[R$ (Valores)]],K1346+FluxoCaixa101315141921[[#This Row],[Valores Receitas / Despesas]])</f>
        <v>3305810.2700000014</v>
      </c>
      <c r="L1347" s="5">
        <f>IF(FluxoCaixa101315141921[[#This Row],[Entrada / Saída]]="Saída",FluxoCaixa101315141921[[#This Row],[R$ (Valores)]]*-1,FluxoCaixa101315141921[[#This Row],[R$ (Valores)]])</f>
        <v>0</v>
      </c>
    </row>
    <row r="1348" spans="2:12">
      <c r="B1348" s="48"/>
      <c r="C1348" s="48"/>
      <c r="D1348" s="16"/>
      <c r="E1348" s="48"/>
      <c r="F1348" s="17"/>
      <c r="G1348" s="17"/>
      <c r="H1348" s="17"/>
      <c r="I1348" s="21"/>
      <c r="J1348" s="17"/>
      <c r="K1348" s="20">
        <f>IF(FluxoCaixa101315141921[[#This Row],[Movimento ]]="Saldo Inicial",FluxoCaixa101315141921[[#This Row],[R$ (Valores)]],K1347+FluxoCaixa101315141921[[#This Row],[Valores Receitas / Despesas]])</f>
        <v>3305810.2700000014</v>
      </c>
      <c r="L1348" s="5">
        <f>IF(FluxoCaixa101315141921[[#This Row],[Entrada / Saída]]="Saída",FluxoCaixa101315141921[[#This Row],[R$ (Valores)]]*-1,FluxoCaixa101315141921[[#This Row],[R$ (Valores)]])</f>
        <v>0</v>
      </c>
    </row>
    <row r="1349" spans="2:12">
      <c r="B1349" s="48"/>
      <c r="C1349" s="48"/>
      <c r="D1349" s="16"/>
      <c r="E1349" s="48"/>
      <c r="F1349" s="17"/>
      <c r="G1349" s="17"/>
      <c r="H1349" s="17"/>
      <c r="I1349" s="21"/>
      <c r="J1349" s="17"/>
      <c r="K1349" s="20">
        <f>IF(FluxoCaixa101315141921[[#This Row],[Movimento ]]="Saldo Inicial",FluxoCaixa101315141921[[#This Row],[R$ (Valores)]],K1348+FluxoCaixa101315141921[[#This Row],[Valores Receitas / Despesas]])</f>
        <v>3305810.2700000014</v>
      </c>
      <c r="L1349" s="5">
        <f>IF(FluxoCaixa101315141921[[#This Row],[Entrada / Saída]]="Saída",FluxoCaixa101315141921[[#This Row],[R$ (Valores)]]*-1,FluxoCaixa101315141921[[#This Row],[R$ (Valores)]])</f>
        <v>0</v>
      </c>
    </row>
    <row r="1350" spans="2:12">
      <c r="B1350" s="48"/>
      <c r="C1350" s="48"/>
      <c r="D1350" s="16"/>
      <c r="E1350" s="48"/>
      <c r="F1350" s="17"/>
      <c r="G1350" s="17"/>
      <c r="H1350" s="17"/>
      <c r="I1350" s="21"/>
      <c r="J1350" s="17"/>
      <c r="K1350" s="20">
        <f>IF(FluxoCaixa101315141921[[#This Row],[Movimento ]]="Saldo Inicial",FluxoCaixa101315141921[[#This Row],[R$ (Valores)]],K1349+FluxoCaixa101315141921[[#This Row],[Valores Receitas / Despesas]])</f>
        <v>3305810.2700000014</v>
      </c>
      <c r="L1350" s="5">
        <f>IF(FluxoCaixa101315141921[[#This Row],[Entrada / Saída]]="Saída",FluxoCaixa101315141921[[#This Row],[R$ (Valores)]]*-1,FluxoCaixa101315141921[[#This Row],[R$ (Valores)]])</f>
        <v>0</v>
      </c>
    </row>
    <row r="1351" spans="2:12">
      <c r="B1351" s="48"/>
      <c r="C1351" s="48"/>
      <c r="D1351" s="16"/>
      <c r="E1351" s="48"/>
      <c r="F1351" s="17"/>
      <c r="G1351" s="17"/>
      <c r="H1351" s="17"/>
      <c r="I1351" s="21"/>
      <c r="J1351" s="17"/>
      <c r="K1351" s="20">
        <f>IF(FluxoCaixa101315141921[[#This Row],[Movimento ]]="Saldo Inicial",FluxoCaixa101315141921[[#This Row],[R$ (Valores)]],K1350+FluxoCaixa101315141921[[#This Row],[Valores Receitas / Despesas]])</f>
        <v>3305810.2700000014</v>
      </c>
      <c r="L1351" s="5">
        <f>IF(FluxoCaixa101315141921[[#This Row],[Entrada / Saída]]="Saída",FluxoCaixa101315141921[[#This Row],[R$ (Valores)]]*-1,FluxoCaixa101315141921[[#This Row],[R$ (Valores)]])</f>
        <v>0</v>
      </c>
    </row>
    <row r="1352" spans="2:12">
      <c r="B1352" s="48"/>
      <c r="C1352" s="48"/>
      <c r="D1352" s="16"/>
      <c r="E1352" s="48"/>
      <c r="F1352" s="17"/>
      <c r="G1352" s="17"/>
      <c r="H1352" s="17"/>
      <c r="I1352" s="21"/>
      <c r="J1352" s="17"/>
      <c r="K1352" s="20">
        <f>IF(FluxoCaixa101315141921[[#This Row],[Movimento ]]="Saldo Inicial",FluxoCaixa101315141921[[#This Row],[R$ (Valores)]],K1351+FluxoCaixa101315141921[[#This Row],[Valores Receitas / Despesas]])</f>
        <v>3305810.2700000014</v>
      </c>
      <c r="L1352" s="5">
        <f>IF(FluxoCaixa101315141921[[#This Row],[Entrada / Saída]]="Saída",FluxoCaixa101315141921[[#This Row],[R$ (Valores)]]*-1,FluxoCaixa101315141921[[#This Row],[R$ (Valores)]])</f>
        <v>0</v>
      </c>
    </row>
    <row r="1353" spans="2:12">
      <c r="B1353" s="48"/>
      <c r="C1353" s="48"/>
      <c r="D1353" s="16"/>
      <c r="E1353" s="48"/>
      <c r="F1353" s="17"/>
      <c r="G1353" s="17"/>
      <c r="H1353" s="17"/>
      <c r="I1353" s="21"/>
      <c r="J1353" s="17"/>
      <c r="K1353" s="20">
        <f>IF(FluxoCaixa101315141921[[#This Row],[Movimento ]]="Saldo Inicial",FluxoCaixa101315141921[[#This Row],[R$ (Valores)]],K1352+FluxoCaixa101315141921[[#This Row],[Valores Receitas / Despesas]])</f>
        <v>3305810.2700000014</v>
      </c>
      <c r="L1353" s="5">
        <f>IF(FluxoCaixa101315141921[[#This Row],[Entrada / Saída]]="Saída",FluxoCaixa101315141921[[#This Row],[R$ (Valores)]]*-1,FluxoCaixa101315141921[[#This Row],[R$ (Valores)]])</f>
        <v>0</v>
      </c>
    </row>
    <row r="1354" spans="2:12">
      <c r="B1354" s="48"/>
      <c r="C1354" s="48"/>
      <c r="D1354" s="16"/>
      <c r="E1354" s="48"/>
      <c r="F1354" s="17"/>
      <c r="G1354" s="17"/>
      <c r="H1354" s="17"/>
      <c r="I1354" s="21"/>
      <c r="J1354" s="17"/>
      <c r="K1354" s="20">
        <f>IF(FluxoCaixa101315141921[[#This Row],[Movimento ]]="Saldo Inicial",FluxoCaixa101315141921[[#This Row],[R$ (Valores)]],K1353+FluxoCaixa101315141921[[#This Row],[Valores Receitas / Despesas]])</f>
        <v>3305810.2700000014</v>
      </c>
      <c r="L1354" s="5">
        <f>IF(FluxoCaixa101315141921[[#This Row],[Entrada / Saída]]="Saída",FluxoCaixa101315141921[[#This Row],[R$ (Valores)]]*-1,FluxoCaixa101315141921[[#This Row],[R$ (Valores)]])</f>
        <v>0</v>
      </c>
    </row>
    <row r="1355" spans="2:12" ht="15">
      <c r="B1355" s="48"/>
      <c r="C1355" s="48"/>
      <c r="D1355" s="16"/>
      <c r="E1355" s="48"/>
      <c r="F1355" s="17"/>
      <c r="G1355" s="17"/>
      <c r="H1355" s="17"/>
      <c r="I1355" s="17"/>
      <c r="J1355"/>
      <c r="K1355" s="20">
        <f>IF(FluxoCaixa101315141921[[#This Row],[Movimento ]]="Saldo Inicial",FluxoCaixa101315141921[[#This Row],[R$ (Valores)]],K1354+FluxoCaixa101315141921[[#This Row],[Valores Receitas / Despesas]])</f>
        <v>3305810.2700000014</v>
      </c>
      <c r="L1355" s="5">
        <f>IF(FluxoCaixa101315141921[[#This Row],[Entrada / Saída]]="Saída",FluxoCaixa101315141921[[#This Row],[R$ (Valores)]]*-1,FluxoCaixa101315141921[[#This Row],[R$ (Valores)]])</f>
        <v>0</v>
      </c>
    </row>
    <row r="1356" spans="2:12">
      <c r="B1356" s="48"/>
      <c r="C1356" s="48"/>
      <c r="D1356" s="16"/>
      <c r="E1356" s="48"/>
      <c r="F1356" s="17"/>
      <c r="G1356" s="17"/>
      <c r="H1356" s="17"/>
      <c r="I1356" s="21"/>
      <c r="J1356" s="17"/>
      <c r="K1356" s="20">
        <f>IF(FluxoCaixa101315141921[[#This Row],[Movimento ]]="Saldo Inicial",FluxoCaixa101315141921[[#This Row],[R$ (Valores)]],K1355+FluxoCaixa101315141921[[#This Row],[Valores Receitas / Despesas]])</f>
        <v>3305810.2700000014</v>
      </c>
      <c r="L1356" s="5">
        <f>IF(FluxoCaixa101315141921[[#This Row],[Entrada / Saída]]="Saída",FluxoCaixa101315141921[[#This Row],[R$ (Valores)]]*-1,FluxoCaixa101315141921[[#This Row],[R$ (Valores)]])</f>
        <v>0</v>
      </c>
    </row>
    <row r="1357" spans="2:12">
      <c r="B1357" s="48"/>
      <c r="C1357" s="48"/>
      <c r="D1357" s="16"/>
      <c r="E1357" s="48"/>
      <c r="F1357" s="17"/>
      <c r="G1357" s="17"/>
      <c r="H1357" s="17"/>
      <c r="I1357" s="21"/>
      <c r="J1357" s="17"/>
      <c r="K1357" s="20">
        <f>IF(FluxoCaixa101315141921[[#This Row],[Movimento ]]="Saldo Inicial",FluxoCaixa101315141921[[#This Row],[R$ (Valores)]],K1356+FluxoCaixa101315141921[[#This Row],[Valores Receitas / Despesas]])</f>
        <v>3305810.2700000014</v>
      </c>
      <c r="L1357" s="5">
        <f>IF(FluxoCaixa101315141921[[#This Row],[Entrada / Saída]]="Saída",FluxoCaixa101315141921[[#This Row],[R$ (Valores)]]*-1,FluxoCaixa101315141921[[#This Row],[R$ (Valores)]])</f>
        <v>0</v>
      </c>
    </row>
    <row r="1358" spans="2:12">
      <c r="B1358" s="48"/>
      <c r="C1358" s="48"/>
      <c r="D1358" s="16"/>
      <c r="E1358" s="48"/>
      <c r="F1358" s="17"/>
      <c r="G1358" s="17"/>
      <c r="H1358" s="17"/>
      <c r="I1358" s="21"/>
      <c r="J1358" s="17"/>
      <c r="K1358" s="20">
        <f>IF(FluxoCaixa101315141921[[#This Row],[Movimento ]]="Saldo Inicial",FluxoCaixa101315141921[[#This Row],[R$ (Valores)]],K1357+FluxoCaixa101315141921[[#This Row],[Valores Receitas / Despesas]])</f>
        <v>3305810.2700000014</v>
      </c>
      <c r="L1358" s="5">
        <f>IF(FluxoCaixa101315141921[[#This Row],[Entrada / Saída]]="Saída",FluxoCaixa101315141921[[#This Row],[R$ (Valores)]]*-1,FluxoCaixa101315141921[[#This Row],[R$ (Valores)]])</f>
        <v>0</v>
      </c>
    </row>
    <row r="1359" spans="2:12">
      <c r="B1359" s="48"/>
      <c r="C1359" s="48"/>
      <c r="D1359" s="16"/>
      <c r="E1359" s="48"/>
      <c r="F1359" s="17"/>
      <c r="G1359" s="17"/>
      <c r="H1359" s="17"/>
      <c r="I1359" s="21"/>
      <c r="J1359" s="17"/>
      <c r="K1359" s="20">
        <f>IF(FluxoCaixa101315141921[[#This Row],[Movimento ]]="Saldo Inicial",FluxoCaixa101315141921[[#This Row],[R$ (Valores)]],K1358+FluxoCaixa101315141921[[#This Row],[Valores Receitas / Despesas]])</f>
        <v>3305810.2700000014</v>
      </c>
      <c r="L1359" s="5">
        <f>IF(FluxoCaixa101315141921[[#This Row],[Entrada / Saída]]="Saída",FluxoCaixa101315141921[[#This Row],[R$ (Valores)]]*-1,FluxoCaixa101315141921[[#This Row],[R$ (Valores)]])</f>
        <v>0</v>
      </c>
    </row>
    <row r="1360" spans="2:12">
      <c r="B1360" s="48"/>
      <c r="C1360" s="48"/>
      <c r="D1360" s="16"/>
      <c r="E1360" s="48"/>
      <c r="F1360" s="17"/>
      <c r="G1360" s="17"/>
      <c r="H1360" s="17"/>
      <c r="I1360" s="21"/>
      <c r="J1360" s="17"/>
      <c r="K1360" s="20">
        <f>IF(FluxoCaixa101315141921[[#This Row],[Movimento ]]="Saldo Inicial",FluxoCaixa101315141921[[#This Row],[R$ (Valores)]],K1359+FluxoCaixa101315141921[[#This Row],[Valores Receitas / Despesas]])</f>
        <v>3305810.2700000014</v>
      </c>
      <c r="L1360" s="5">
        <f>IF(FluxoCaixa101315141921[[#This Row],[Entrada / Saída]]="Saída",FluxoCaixa101315141921[[#This Row],[R$ (Valores)]]*-1,FluxoCaixa101315141921[[#This Row],[R$ (Valores)]])</f>
        <v>0</v>
      </c>
    </row>
    <row r="1361" spans="2:12">
      <c r="B1361" s="48"/>
      <c r="C1361" s="48"/>
      <c r="D1361" s="16"/>
      <c r="E1361" s="48"/>
      <c r="F1361" s="17"/>
      <c r="G1361" s="17"/>
      <c r="H1361" s="17"/>
      <c r="I1361" s="21"/>
      <c r="J1361" s="17"/>
      <c r="K1361" s="20">
        <f>IF(FluxoCaixa101315141921[[#This Row],[Movimento ]]="Saldo Inicial",FluxoCaixa101315141921[[#This Row],[R$ (Valores)]],K1360+FluxoCaixa101315141921[[#This Row],[Valores Receitas / Despesas]])</f>
        <v>3305810.2700000014</v>
      </c>
      <c r="L1361" s="5">
        <f>IF(FluxoCaixa101315141921[[#This Row],[Entrada / Saída]]="Saída",FluxoCaixa101315141921[[#This Row],[R$ (Valores)]]*-1,FluxoCaixa101315141921[[#This Row],[R$ (Valores)]])</f>
        <v>0</v>
      </c>
    </row>
    <row r="1362" spans="2:12">
      <c r="B1362" s="48"/>
      <c r="C1362" s="48"/>
      <c r="D1362" s="16"/>
      <c r="E1362" s="48"/>
      <c r="F1362" s="17"/>
      <c r="G1362" s="17"/>
      <c r="H1362" s="17"/>
      <c r="I1362" s="21"/>
      <c r="J1362" s="17"/>
      <c r="K1362" s="20">
        <f>IF(FluxoCaixa101315141921[[#This Row],[Movimento ]]="Saldo Inicial",FluxoCaixa101315141921[[#This Row],[R$ (Valores)]],K1361+FluxoCaixa101315141921[[#This Row],[Valores Receitas / Despesas]])</f>
        <v>3305810.2700000014</v>
      </c>
      <c r="L1362" s="5">
        <f>IF(FluxoCaixa101315141921[[#This Row],[Entrada / Saída]]="Saída",FluxoCaixa101315141921[[#This Row],[R$ (Valores)]]*-1,FluxoCaixa101315141921[[#This Row],[R$ (Valores)]])</f>
        <v>0</v>
      </c>
    </row>
    <row r="1363" spans="2:12">
      <c r="B1363" s="48"/>
      <c r="C1363" s="48"/>
      <c r="D1363" s="16"/>
      <c r="E1363" s="48"/>
      <c r="F1363" s="17"/>
      <c r="G1363" s="17"/>
      <c r="H1363" s="17"/>
      <c r="I1363" s="21"/>
      <c r="J1363" s="17"/>
      <c r="K1363" s="20">
        <f>IF(FluxoCaixa101315141921[[#This Row],[Movimento ]]="Saldo Inicial",FluxoCaixa101315141921[[#This Row],[R$ (Valores)]],K1362+FluxoCaixa101315141921[[#This Row],[Valores Receitas / Despesas]])</f>
        <v>3305810.2700000014</v>
      </c>
      <c r="L1363" s="5">
        <f>IF(FluxoCaixa101315141921[[#This Row],[Entrada / Saída]]="Saída",FluxoCaixa101315141921[[#This Row],[R$ (Valores)]]*-1,FluxoCaixa101315141921[[#This Row],[R$ (Valores)]])</f>
        <v>0</v>
      </c>
    </row>
    <row r="1364" spans="2:12">
      <c r="B1364" s="48"/>
      <c r="C1364" s="48"/>
      <c r="D1364" s="16"/>
      <c r="E1364" s="48"/>
      <c r="F1364" s="17"/>
      <c r="G1364" s="17"/>
      <c r="H1364" s="17"/>
      <c r="I1364" s="21"/>
      <c r="J1364" s="17"/>
      <c r="K1364" s="20">
        <f>IF(FluxoCaixa101315141921[[#This Row],[Movimento ]]="Saldo Inicial",FluxoCaixa101315141921[[#This Row],[R$ (Valores)]],K1363+FluxoCaixa101315141921[[#This Row],[Valores Receitas / Despesas]])</f>
        <v>3305810.2700000014</v>
      </c>
      <c r="L1364" s="5">
        <f>IF(FluxoCaixa101315141921[[#This Row],[Entrada / Saída]]="Saída",FluxoCaixa101315141921[[#This Row],[R$ (Valores)]]*-1,FluxoCaixa101315141921[[#This Row],[R$ (Valores)]])</f>
        <v>0</v>
      </c>
    </row>
    <row r="1365" spans="2:12">
      <c r="B1365" s="48"/>
      <c r="C1365" s="48"/>
      <c r="D1365" s="16"/>
      <c r="E1365" s="48"/>
      <c r="F1365" s="17"/>
      <c r="G1365" s="17"/>
      <c r="H1365" s="17"/>
      <c r="I1365" s="21"/>
      <c r="J1365" s="17"/>
      <c r="K1365" s="20">
        <f>IF(FluxoCaixa101315141921[[#This Row],[Movimento ]]="Saldo Inicial",FluxoCaixa101315141921[[#This Row],[R$ (Valores)]],K1364+FluxoCaixa101315141921[[#This Row],[Valores Receitas / Despesas]])</f>
        <v>3305810.2700000014</v>
      </c>
      <c r="L1365" s="5">
        <f>IF(FluxoCaixa101315141921[[#This Row],[Entrada / Saída]]="Saída",FluxoCaixa101315141921[[#This Row],[R$ (Valores)]]*-1,FluxoCaixa101315141921[[#This Row],[R$ (Valores)]])</f>
        <v>0</v>
      </c>
    </row>
    <row r="1366" spans="2:12">
      <c r="B1366" s="48"/>
      <c r="C1366" s="48"/>
      <c r="D1366" s="16"/>
      <c r="E1366" s="48"/>
      <c r="F1366" s="17"/>
      <c r="G1366" s="17"/>
      <c r="H1366" s="17"/>
      <c r="I1366" s="21"/>
      <c r="J1366" s="17"/>
      <c r="K1366" s="20">
        <f>IF(FluxoCaixa101315141921[[#This Row],[Movimento ]]="Saldo Inicial",FluxoCaixa101315141921[[#This Row],[R$ (Valores)]],K1365+FluxoCaixa101315141921[[#This Row],[Valores Receitas / Despesas]])</f>
        <v>3305810.2700000014</v>
      </c>
      <c r="L1366" s="5">
        <f>IF(FluxoCaixa101315141921[[#This Row],[Entrada / Saída]]="Saída",FluxoCaixa101315141921[[#This Row],[R$ (Valores)]]*-1,FluxoCaixa101315141921[[#This Row],[R$ (Valores)]])</f>
        <v>0</v>
      </c>
    </row>
    <row r="1367" spans="2:12">
      <c r="B1367" s="48"/>
      <c r="C1367" s="48"/>
      <c r="D1367" s="16"/>
      <c r="E1367" s="48"/>
      <c r="F1367" s="17"/>
      <c r="G1367" s="17"/>
      <c r="H1367" s="17"/>
      <c r="I1367" s="21"/>
      <c r="J1367" s="17"/>
      <c r="K1367" s="20">
        <f>IF(FluxoCaixa101315141921[[#This Row],[Movimento ]]="Saldo Inicial",FluxoCaixa101315141921[[#This Row],[R$ (Valores)]],K1366+FluxoCaixa101315141921[[#This Row],[Valores Receitas / Despesas]])</f>
        <v>3305810.2700000014</v>
      </c>
      <c r="L1367" s="5">
        <f>IF(FluxoCaixa101315141921[[#This Row],[Entrada / Saída]]="Saída",FluxoCaixa101315141921[[#This Row],[R$ (Valores)]]*-1,FluxoCaixa101315141921[[#This Row],[R$ (Valores)]])</f>
        <v>0</v>
      </c>
    </row>
    <row r="1368" spans="2:12">
      <c r="B1368" s="48"/>
      <c r="C1368" s="48"/>
      <c r="D1368" s="16"/>
      <c r="E1368" s="48"/>
      <c r="F1368" s="17"/>
      <c r="G1368" s="17"/>
      <c r="H1368" s="17"/>
      <c r="I1368" s="21"/>
      <c r="J1368" s="17"/>
      <c r="K1368" s="20">
        <f>IF(FluxoCaixa101315141921[[#This Row],[Movimento ]]="Saldo Inicial",FluxoCaixa101315141921[[#This Row],[R$ (Valores)]],K1367+FluxoCaixa101315141921[[#This Row],[Valores Receitas / Despesas]])</f>
        <v>3305810.2700000014</v>
      </c>
      <c r="L1368" s="5">
        <f>IF(FluxoCaixa101315141921[[#This Row],[Entrada / Saída]]="Saída",FluxoCaixa101315141921[[#This Row],[R$ (Valores)]]*-1,FluxoCaixa101315141921[[#This Row],[R$ (Valores)]])</f>
        <v>0</v>
      </c>
    </row>
    <row r="1369" spans="2:12">
      <c r="B1369" s="48"/>
      <c r="C1369" s="48"/>
      <c r="D1369" s="16"/>
      <c r="E1369" s="48"/>
      <c r="F1369" s="17"/>
      <c r="G1369" s="17"/>
      <c r="H1369" s="17"/>
      <c r="I1369" s="21"/>
      <c r="J1369" s="17"/>
      <c r="K1369" s="20">
        <f>IF(FluxoCaixa101315141921[[#This Row],[Movimento ]]="Saldo Inicial",FluxoCaixa101315141921[[#This Row],[R$ (Valores)]],K1368+FluxoCaixa101315141921[[#This Row],[Valores Receitas / Despesas]])</f>
        <v>3305810.2700000014</v>
      </c>
      <c r="L1369" s="5">
        <f>IF(FluxoCaixa101315141921[[#This Row],[Entrada / Saída]]="Saída",FluxoCaixa101315141921[[#This Row],[R$ (Valores)]]*-1,FluxoCaixa101315141921[[#This Row],[R$ (Valores)]])</f>
        <v>0</v>
      </c>
    </row>
    <row r="1370" spans="2:12">
      <c r="B1370" s="48"/>
      <c r="C1370" s="48"/>
      <c r="D1370" s="16"/>
      <c r="E1370" s="48"/>
      <c r="F1370" s="17"/>
      <c r="G1370" s="17"/>
      <c r="H1370" s="17"/>
      <c r="I1370" s="21"/>
      <c r="J1370" s="17"/>
      <c r="K1370" s="20">
        <f>IF(FluxoCaixa101315141921[[#This Row],[Movimento ]]="Saldo Inicial",FluxoCaixa101315141921[[#This Row],[R$ (Valores)]],K1369+FluxoCaixa101315141921[[#This Row],[Valores Receitas / Despesas]])</f>
        <v>3305810.2700000014</v>
      </c>
      <c r="L1370" s="5">
        <f>IF(FluxoCaixa101315141921[[#This Row],[Entrada / Saída]]="Saída",FluxoCaixa101315141921[[#This Row],[R$ (Valores)]]*-1,FluxoCaixa101315141921[[#This Row],[R$ (Valores)]])</f>
        <v>0</v>
      </c>
    </row>
    <row r="1371" spans="2:12">
      <c r="B1371" s="48"/>
      <c r="C1371" s="48"/>
      <c r="D1371" s="16"/>
      <c r="E1371" s="48"/>
      <c r="F1371" s="17"/>
      <c r="G1371" s="17"/>
      <c r="H1371" s="17"/>
      <c r="I1371" s="21"/>
      <c r="J1371" s="17"/>
      <c r="K1371" s="20">
        <f>IF(FluxoCaixa101315141921[[#This Row],[Movimento ]]="Saldo Inicial",FluxoCaixa101315141921[[#This Row],[R$ (Valores)]],K1370+FluxoCaixa101315141921[[#This Row],[Valores Receitas / Despesas]])</f>
        <v>3305810.2700000014</v>
      </c>
      <c r="L1371" s="5">
        <f>IF(FluxoCaixa101315141921[[#This Row],[Entrada / Saída]]="Saída",FluxoCaixa101315141921[[#This Row],[R$ (Valores)]]*-1,FluxoCaixa101315141921[[#This Row],[R$ (Valores)]])</f>
        <v>0</v>
      </c>
    </row>
    <row r="1372" spans="2:12">
      <c r="B1372" s="48"/>
      <c r="C1372" s="48"/>
      <c r="D1372" s="56"/>
      <c r="E1372" s="52"/>
      <c r="F1372" s="45"/>
      <c r="G1372" s="17"/>
      <c r="H1372" s="17"/>
      <c r="I1372" s="54"/>
      <c r="J1372" s="45"/>
      <c r="K1372" s="47">
        <f>IF(FluxoCaixa101315141921[[#This Row],[Movimento ]]="Saldo Inicial",FluxoCaixa101315141921[[#This Row],[R$ (Valores)]],K1371+FluxoCaixa101315141921[[#This Row],[Valores Receitas / Despesas]])</f>
        <v>3305810.2700000014</v>
      </c>
      <c r="L1372" s="53">
        <f>IF(FluxoCaixa101315141921[[#This Row],[Entrada / Saída]]="Saída",FluxoCaixa101315141921[[#This Row],[R$ (Valores)]]*-1,FluxoCaixa101315141921[[#This Row],[R$ (Valores)]])</f>
        <v>0</v>
      </c>
    </row>
    <row r="1373" spans="2:12">
      <c r="B1373" s="48"/>
      <c r="C1373" s="48"/>
      <c r="D1373" s="56"/>
      <c r="E1373" s="52"/>
      <c r="F1373" s="17"/>
      <c r="G1373" s="17"/>
      <c r="H1373" s="17"/>
      <c r="I1373" s="21"/>
      <c r="J1373" s="17"/>
      <c r="K1373" s="20">
        <f>IF(FluxoCaixa101315141921[[#This Row],[Movimento ]]="Saldo Inicial",FluxoCaixa101315141921[[#This Row],[R$ (Valores)]],K1372+FluxoCaixa101315141921[[#This Row],[Valores Receitas / Despesas]])</f>
        <v>3305810.2700000014</v>
      </c>
      <c r="L1373" s="5">
        <f>IF(FluxoCaixa101315141921[[#This Row],[Entrada / Saída]]="Saída",FluxoCaixa101315141921[[#This Row],[R$ (Valores)]]*-1,FluxoCaixa101315141921[[#This Row],[R$ (Valores)]])</f>
        <v>0</v>
      </c>
    </row>
    <row r="1374" spans="2:12">
      <c r="B1374" s="48"/>
      <c r="C1374" s="48"/>
      <c r="D1374" s="56"/>
      <c r="E1374" s="52"/>
      <c r="F1374" s="17"/>
      <c r="G1374" s="17"/>
      <c r="H1374" s="17"/>
      <c r="I1374" s="21"/>
      <c r="J1374" s="17"/>
      <c r="K1374" s="20">
        <f>IF(FluxoCaixa101315141921[[#This Row],[Movimento ]]="Saldo Inicial",FluxoCaixa101315141921[[#This Row],[R$ (Valores)]],K1373+FluxoCaixa101315141921[[#This Row],[Valores Receitas / Despesas]])</f>
        <v>3305810.2700000014</v>
      </c>
      <c r="L1374" s="5">
        <f>IF(FluxoCaixa101315141921[[#This Row],[Entrada / Saída]]="Saída",FluxoCaixa101315141921[[#This Row],[R$ (Valores)]]*-1,FluxoCaixa101315141921[[#This Row],[R$ (Valores)]])</f>
        <v>0</v>
      </c>
    </row>
    <row r="1375" spans="2:12">
      <c r="B1375" s="48"/>
      <c r="C1375" s="48"/>
      <c r="D1375" s="56"/>
      <c r="E1375" s="52"/>
      <c r="F1375" s="17"/>
      <c r="G1375" s="17"/>
      <c r="H1375" s="17"/>
      <c r="I1375" s="21"/>
      <c r="J1375" s="17"/>
      <c r="K1375" s="20">
        <f>IF(FluxoCaixa101315141921[[#This Row],[Movimento ]]="Saldo Inicial",FluxoCaixa101315141921[[#This Row],[R$ (Valores)]],K1374+FluxoCaixa101315141921[[#This Row],[Valores Receitas / Despesas]])</f>
        <v>3305810.2700000014</v>
      </c>
      <c r="L1375" s="5">
        <f>IF(FluxoCaixa101315141921[[#This Row],[Entrada / Saída]]="Saída",FluxoCaixa101315141921[[#This Row],[R$ (Valores)]]*-1,FluxoCaixa101315141921[[#This Row],[R$ (Valores)]])</f>
        <v>0</v>
      </c>
    </row>
    <row r="1376" spans="2:12">
      <c r="B1376" s="48"/>
      <c r="C1376" s="48"/>
      <c r="D1376" s="56"/>
      <c r="E1376" s="52"/>
      <c r="F1376" s="17"/>
      <c r="G1376" s="17"/>
      <c r="H1376" s="17"/>
      <c r="I1376" s="21"/>
      <c r="J1376" s="17"/>
      <c r="K1376" s="20">
        <f>IF(FluxoCaixa101315141921[[#This Row],[Movimento ]]="Saldo Inicial",FluxoCaixa101315141921[[#This Row],[R$ (Valores)]],K1375+FluxoCaixa101315141921[[#This Row],[Valores Receitas / Despesas]])</f>
        <v>3305810.2700000014</v>
      </c>
      <c r="L1376" s="5">
        <f>IF(FluxoCaixa101315141921[[#This Row],[Entrada / Saída]]="Saída",FluxoCaixa101315141921[[#This Row],[R$ (Valores)]]*-1,FluxoCaixa101315141921[[#This Row],[R$ (Valores)]])</f>
        <v>0</v>
      </c>
    </row>
    <row r="1377" spans="2:12">
      <c r="B1377" s="48"/>
      <c r="C1377" s="48"/>
      <c r="D1377" s="56"/>
      <c r="E1377" s="52"/>
      <c r="F1377" s="17"/>
      <c r="G1377" s="17"/>
      <c r="H1377" s="17"/>
      <c r="I1377" s="21"/>
      <c r="J1377" s="17"/>
      <c r="K1377" s="20">
        <f>IF(FluxoCaixa101315141921[[#This Row],[Movimento ]]="Saldo Inicial",FluxoCaixa101315141921[[#This Row],[R$ (Valores)]],K1376+FluxoCaixa101315141921[[#This Row],[Valores Receitas / Despesas]])</f>
        <v>3305810.2700000014</v>
      </c>
      <c r="L1377" s="5">
        <f>IF(FluxoCaixa101315141921[[#This Row],[Entrada / Saída]]="Saída",FluxoCaixa101315141921[[#This Row],[R$ (Valores)]]*-1,FluxoCaixa101315141921[[#This Row],[R$ (Valores)]])</f>
        <v>0</v>
      </c>
    </row>
    <row r="1378" spans="2:12">
      <c r="B1378" s="48"/>
      <c r="C1378" s="48"/>
      <c r="D1378" s="56"/>
      <c r="E1378" s="52"/>
      <c r="F1378" s="17"/>
      <c r="G1378" s="17"/>
      <c r="H1378" s="17"/>
      <c r="I1378" s="21"/>
      <c r="J1378" s="17"/>
      <c r="K1378" s="20">
        <f>IF(FluxoCaixa101315141921[[#This Row],[Movimento ]]="Saldo Inicial",FluxoCaixa101315141921[[#This Row],[R$ (Valores)]],K1377+FluxoCaixa101315141921[[#This Row],[Valores Receitas / Despesas]])</f>
        <v>3305810.2700000014</v>
      </c>
      <c r="L1378" s="5">
        <f>IF(FluxoCaixa101315141921[[#This Row],[Entrada / Saída]]="Saída",FluxoCaixa101315141921[[#This Row],[R$ (Valores)]]*-1,FluxoCaixa101315141921[[#This Row],[R$ (Valores)]])</f>
        <v>0</v>
      </c>
    </row>
    <row r="1379" spans="2:12">
      <c r="B1379" s="48"/>
      <c r="C1379" s="48"/>
      <c r="D1379" s="56"/>
      <c r="E1379" s="52"/>
      <c r="F1379" s="17"/>
      <c r="G1379" s="17"/>
      <c r="H1379" s="17"/>
      <c r="I1379" s="21"/>
      <c r="J1379" s="17"/>
      <c r="K1379" s="20">
        <f>IF(FluxoCaixa101315141921[[#This Row],[Movimento ]]="Saldo Inicial",FluxoCaixa101315141921[[#This Row],[R$ (Valores)]],K1378+FluxoCaixa101315141921[[#This Row],[Valores Receitas / Despesas]])</f>
        <v>3305810.2700000014</v>
      </c>
      <c r="L1379" s="5">
        <f>IF(FluxoCaixa101315141921[[#This Row],[Entrada / Saída]]="Saída",FluxoCaixa101315141921[[#This Row],[R$ (Valores)]]*-1,FluxoCaixa101315141921[[#This Row],[R$ (Valores)]])</f>
        <v>0</v>
      </c>
    </row>
    <row r="1380" spans="2:12">
      <c r="B1380" s="48"/>
      <c r="C1380" s="48"/>
      <c r="D1380" s="56"/>
      <c r="E1380" s="52"/>
      <c r="F1380" s="17"/>
      <c r="G1380" s="17"/>
      <c r="H1380" s="17"/>
      <c r="I1380" s="21"/>
      <c r="J1380" s="17"/>
      <c r="K1380" s="20">
        <f>IF(FluxoCaixa101315141921[[#This Row],[Movimento ]]="Saldo Inicial",FluxoCaixa101315141921[[#This Row],[R$ (Valores)]],K1379+FluxoCaixa101315141921[[#This Row],[Valores Receitas / Despesas]])</f>
        <v>3305810.2700000014</v>
      </c>
      <c r="L1380" s="5">
        <f>IF(FluxoCaixa101315141921[[#This Row],[Entrada / Saída]]="Saída",FluxoCaixa101315141921[[#This Row],[R$ (Valores)]]*-1,FluxoCaixa101315141921[[#This Row],[R$ (Valores)]])</f>
        <v>0</v>
      </c>
    </row>
    <row r="1381" spans="2:12">
      <c r="B1381" s="48"/>
      <c r="C1381" s="48"/>
      <c r="D1381" s="56"/>
      <c r="E1381" s="52"/>
      <c r="F1381" s="17"/>
      <c r="G1381" s="17"/>
      <c r="H1381" s="17"/>
      <c r="I1381" s="21"/>
      <c r="J1381" s="17"/>
      <c r="K1381" s="20">
        <f>IF(FluxoCaixa101315141921[[#This Row],[Movimento ]]="Saldo Inicial",FluxoCaixa101315141921[[#This Row],[R$ (Valores)]],K1380+FluxoCaixa101315141921[[#This Row],[Valores Receitas / Despesas]])</f>
        <v>3305810.2700000014</v>
      </c>
      <c r="L1381" s="5">
        <f>IF(FluxoCaixa101315141921[[#This Row],[Entrada / Saída]]="Saída",FluxoCaixa101315141921[[#This Row],[R$ (Valores)]]*-1,FluxoCaixa101315141921[[#This Row],[R$ (Valores)]])</f>
        <v>0</v>
      </c>
    </row>
    <row r="1382" spans="2:12">
      <c r="B1382" s="48"/>
      <c r="C1382" s="48"/>
      <c r="D1382" s="56"/>
      <c r="E1382" s="52"/>
      <c r="F1382" s="17"/>
      <c r="G1382" s="17"/>
      <c r="H1382" s="17"/>
      <c r="I1382" s="54"/>
      <c r="J1382" s="45"/>
      <c r="K1382" s="47">
        <f>IF(FluxoCaixa101315141921[[#This Row],[Movimento ]]="Saldo Inicial",FluxoCaixa101315141921[[#This Row],[R$ (Valores)]],K1381+FluxoCaixa101315141921[[#This Row],[Valores Receitas / Despesas]])</f>
        <v>3305810.2700000014</v>
      </c>
      <c r="L1382" s="53">
        <f>IF(FluxoCaixa101315141921[[#This Row],[Entrada / Saída]]="Saída",FluxoCaixa101315141921[[#This Row],[R$ (Valores)]]*-1,FluxoCaixa101315141921[[#This Row],[R$ (Valores)]])</f>
        <v>0</v>
      </c>
    </row>
    <row r="1383" spans="2:12">
      <c r="B1383" s="48"/>
      <c r="C1383" s="48"/>
      <c r="D1383" s="56"/>
      <c r="E1383" s="52"/>
      <c r="F1383" s="17"/>
      <c r="G1383" s="17"/>
      <c r="H1383" s="17"/>
      <c r="I1383" s="54"/>
      <c r="J1383" s="45"/>
      <c r="K1383" s="47">
        <f>IF(FluxoCaixa101315141921[[#This Row],[Movimento ]]="Saldo Inicial",FluxoCaixa101315141921[[#This Row],[R$ (Valores)]],K1382+FluxoCaixa101315141921[[#This Row],[Valores Receitas / Despesas]])</f>
        <v>3305810.2700000014</v>
      </c>
      <c r="L1383" s="53">
        <f>IF(FluxoCaixa101315141921[[#This Row],[Entrada / Saída]]="Saída",FluxoCaixa101315141921[[#This Row],[R$ (Valores)]]*-1,FluxoCaixa101315141921[[#This Row],[R$ (Valores)]])</f>
        <v>0</v>
      </c>
    </row>
    <row r="1384" spans="2:12">
      <c r="B1384" s="48"/>
      <c r="C1384" s="48"/>
      <c r="D1384" s="56"/>
      <c r="E1384" s="52"/>
      <c r="F1384" s="17"/>
      <c r="G1384" s="17"/>
      <c r="H1384" s="17"/>
      <c r="I1384" s="54"/>
      <c r="J1384" s="45"/>
      <c r="K1384" s="47">
        <f>IF(FluxoCaixa101315141921[[#This Row],[Movimento ]]="Saldo Inicial",FluxoCaixa101315141921[[#This Row],[R$ (Valores)]],K1383+FluxoCaixa101315141921[[#This Row],[Valores Receitas / Despesas]])</f>
        <v>3305810.2700000014</v>
      </c>
      <c r="L1384" s="53">
        <f>IF(FluxoCaixa101315141921[[#This Row],[Entrada / Saída]]="Saída",FluxoCaixa101315141921[[#This Row],[R$ (Valores)]]*-1,FluxoCaixa101315141921[[#This Row],[R$ (Valores)]])</f>
        <v>0</v>
      </c>
    </row>
    <row r="1385" spans="2:12">
      <c r="B1385" s="48"/>
      <c r="C1385" s="48"/>
      <c r="D1385" s="56"/>
      <c r="E1385" s="52"/>
      <c r="F1385" s="17"/>
      <c r="G1385" s="17"/>
      <c r="H1385" s="17"/>
      <c r="I1385" s="54"/>
      <c r="J1385" s="45"/>
      <c r="K1385" s="47">
        <f>IF(FluxoCaixa101315141921[[#This Row],[Movimento ]]="Saldo Inicial",FluxoCaixa101315141921[[#This Row],[R$ (Valores)]],K1384+FluxoCaixa101315141921[[#This Row],[Valores Receitas / Despesas]])</f>
        <v>3305810.2700000014</v>
      </c>
      <c r="L1385" s="53">
        <f>IF(FluxoCaixa101315141921[[#This Row],[Entrada / Saída]]="Saída",FluxoCaixa101315141921[[#This Row],[R$ (Valores)]]*-1,FluxoCaixa101315141921[[#This Row],[R$ (Valores)]])</f>
        <v>0</v>
      </c>
    </row>
    <row r="1386" spans="2:12">
      <c r="B1386" s="48"/>
      <c r="C1386" s="48"/>
      <c r="D1386" s="56"/>
      <c r="E1386" s="52"/>
      <c r="F1386" s="17"/>
      <c r="G1386" s="17"/>
      <c r="H1386" s="17"/>
      <c r="I1386" s="54"/>
      <c r="J1386" s="45"/>
      <c r="K1386" s="47">
        <f>IF(FluxoCaixa101315141921[[#This Row],[Movimento ]]="Saldo Inicial",FluxoCaixa101315141921[[#This Row],[R$ (Valores)]],K1385+FluxoCaixa101315141921[[#This Row],[Valores Receitas / Despesas]])</f>
        <v>3305810.2700000014</v>
      </c>
      <c r="L1386" s="53">
        <f>IF(FluxoCaixa101315141921[[#This Row],[Entrada / Saída]]="Saída",FluxoCaixa101315141921[[#This Row],[R$ (Valores)]]*-1,FluxoCaixa101315141921[[#This Row],[R$ (Valores)]])</f>
        <v>0</v>
      </c>
    </row>
    <row r="1387" spans="2:12">
      <c r="B1387" s="48"/>
      <c r="C1387" s="48"/>
      <c r="D1387" s="56"/>
      <c r="E1387" s="52"/>
      <c r="F1387" s="17"/>
      <c r="G1387" s="17"/>
      <c r="H1387" s="17"/>
      <c r="I1387" s="54"/>
      <c r="J1387" s="45"/>
      <c r="K1387" s="47">
        <f>IF(FluxoCaixa101315141921[[#This Row],[Movimento ]]="Saldo Inicial",FluxoCaixa101315141921[[#This Row],[R$ (Valores)]],K1386+FluxoCaixa101315141921[[#This Row],[Valores Receitas / Despesas]])</f>
        <v>3305810.2700000014</v>
      </c>
      <c r="L1387" s="53">
        <f>IF(FluxoCaixa101315141921[[#This Row],[Entrada / Saída]]="Saída",FluxoCaixa101315141921[[#This Row],[R$ (Valores)]]*-1,FluxoCaixa101315141921[[#This Row],[R$ (Valores)]])</f>
        <v>0</v>
      </c>
    </row>
    <row r="1388" spans="2:12">
      <c r="B1388" s="48"/>
      <c r="C1388" s="48"/>
      <c r="D1388" s="56"/>
      <c r="E1388" s="52"/>
      <c r="F1388" s="17"/>
      <c r="G1388" s="17"/>
      <c r="H1388" s="17"/>
      <c r="I1388" s="54"/>
      <c r="J1388" s="45"/>
      <c r="K1388" s="47">
        <f>IF(FluxoCaixa101315141921[[#This Row],[Movimento ]]="Saldo Inicial",FluxoCaixa101315141921[[#This Row],[R$ (Valores)]],K1387+FluxoCaixa101315141921[[#This Row],[Valores Receitas / Despesas]])</f>
        <v>3305810.2700000014</v>
      </c>
      <c r="L1388" s="53">
        <f>IF(FluxoCaixa101315141921[[#This Row],[Entrada / Saída]]="Saída",FluxoCaixa101315141921[[#This Row],[R$ (Valores)]]*-1,FluxoCaixa101315141921[[#This Row],[R$ (Valores)]])</f>
        <v>0</v>
      </c>
    </row>
    <row r="1389" spans="2:12">
      <c r="B1389" s="48"/>
      <c r="C1389" s="48"/>
      <c r="D1389" s="56"/>
      <c r="E1389" s="52"/>
      <c r="F1389" s="17"/>
      <c r="G1389" s="17"/>
      <c r="H1389" s="17"/>
      <c r="I1389" s="21"/>
      <c r="J1389" s="17"/>
      <c r="K1389" s="20">
        <f>IF(FluxoCaixa101315141921[[#This Row],[Movimento ]]="Saldo Inicial",FluxoCaixa101315141921[[#This Row],[R$ (Valores)]],K1388+FluxoCaixa101315141921[[#This Row],[Valores Receitas / Despesas]])</f>
        <v>3305810.2700000014</v>
      </c>
      <c r="L1389" s="5">
        <f>IF(FluxoCaixa101315141921[[#This Row],[Entrada / Saída]]="Saída",FluxoCaixa101315141921[[#This Row],[R$ (Valores)]]*-1,FluxoCaixa101315141921[[#This Row],[R$ (Valores)]])</f>
        <v>0</v>
      </c>
    </row>
    <row r="1390" spans="2:12">
      <c r="B1390" s="48"/>
      <c r="C1390" s="48"/>
      <c r="D1390" s="56"/>
      <c r="E1390" s="52"/>
      <c r="F1390" s="17"/>
      <c r="G1390" s="17"/>
      <c r="H1390" s="17"/>
      <c r="I1390" s="21"/>
      <c r="J1390" s="17"/>
      <c r="K1390" s="20">
        <f>IF(FluxoCaixa101315141921[[#This Row],[Movimento ]]="Saldo Inicial",FluxoCaixa101315141921[[#This Row],[R$ (Valores)]],K1389+FluxoCaixa101315141921[[#This Row],[Valores Receitas / Despesas]])</f>
        <v>3305810.2700000014</v>
      </c>
      <c r="L1390" s="5">
        <f>IF(FluxoCaixa101315141921[[#This Row],[Entrada / Saída]]="Saída",FluxoCaixa101315141921[[#This Row],[R$ (Valores)]]*-1,FluxoCaixa101315141921[[#This Row],[R$ (Valores)]])</f>
        <v>0</v>
      </c>
    </row>
    <row r="1391" spans="2:12">
      <c r="B1391" s="48"/>
      <c r="C1391" s="48"/>
      <c r="D1391" s="56"/>
      <c r="E1391" s="52"/>
      <c r="F1391" s="17"/>
      <c r="G1391" s="17"/>
      <c r="H1391" s="17"/>
      <c r="I1391" s="21"/>
      <c r="J1391" s="17"/>
      <c r="K1391" s="20">
        <f>IF(FluxoCaixa101315141921[[#This Row],[Movimento ]]="Saldo Inicial",FluxoCaixa101315141921[[#This Row],[R$ (Valores)]],K1390+FluxoCaixa101315141921[[#This Row],[Valores Receitas / Despesas]])</f>
        <v>3305810.2700000014</v>
      </c>
      <c r="L1391" s="5">
        <f>IF(FluxoCaixa101315141921[[#This Row],[Entrada / Saída]]="Saída",FluxoCaixa101315141921[[#This Row],[R$ (Valores)]]*-1,FluxoCaixa101315141921[[#This Row],[R$ (Valores)]])</f>
        <v>0</v>
      </c>
    </row>
    <row r="1392" spans="2:12">
      <c r="B1392" s="48"/>
      <c r="C1392" s="48"/>
      <c r="D1392" s="56"/>
      <c r="E1392" s="52"/>
      <c r="F1392" s="17"/>
      <c r="G1392" s="17"/>
      <c r="H1392" s="17"/>
      <c r="I1392" s="21"/>
      <c r="J1392" s="17"/>
      <c r="K1392" s="20">
        <f>IF(FluxoCaixa101315141921[[#This Row],[Movimento ]]="Saldo Inicial",FluxoCaixa101315141921[[#This Row],[R$ (Valores)]],K1391+FluxoCaixa101315141921[[#This Row],[Valores Receitas / Despesas]])</f>
        <v>3305810.2700000014</v>
      </c>
      <c r="L1392" s="5">
        <f>IF(FluxoCaixa101315141921[[#This Row],[Entrada / Saída]]="Saída",FluxoCaixa101315141921[[#This Row],[R$ (Valores)]]*-1,FluxoCaixa101315141921[[#This Row],[R$ (Valores)]])</f>
        <v>0</v>
      </c>
    </row>
    <row r="1393" spans="2:12">
      <c r="B1393" s="48"/>
      <c r="C1393" s="48"/>
      <c r="D1393" s="56"/>
      <c r="E1393" s="52"/>
      <c r="F1393" s="17"/>
      <c r="G1393" s="17"/>
      <c r="H1393" s="17"/>
      <c r="I1393" s="21"/>
      <c r="J1393" s="17"/>
      <c r="K1393" s="20">
        <f>IF(FluxoCaixa101315141921[[#This Row],[Movimento ]]="Saldo Inicial",FluxoCaixa101315141921[[#This Row],[R$ (Valores)]],K1392+FluxoCaixa101315141921[[#This Row],[Valores Receitas / Despesas]])</f>
        <v>3305810.2700000014</v>
      </c>
      <c r="L1393" s="5">
        <f>IF(FluxoCaixa101315141921[[#This Row],[Entrada / Saída]]="Saída",FluxoCaixa101315141921[[#This Row],[R$ (Valores)]]*-1,FluxoCaixa101315141921[[#This Row],[R$ (Valores)]])</f>
        <v>0</v>
      </c>
    </row>
    <row r="1394" spans="2:12">
      <c r="B1394" s="48"/>
      <c r="C1394" s="48"/>
      <c r="D1394" s="56"/>
      <c r="E1394" s="52"/>
      <c r="F1394" s="17"/>
      <c r="G1394" s="17"/>
      <c r="H1394" s="17"/>
      <c r="I1394" s="21"/>
      <c r="J1394" s="17"/>
      <c r="K1394" s="20">
        <f>IF(FluxoCaixa101315141921[[#This Row],[Movimento ]]="Saldo Inicial",FluxoCaixa101315141921[[#This Row],[R$ (Valores)]],K1393+FluxoCaixa101315141921[[#This Row],[Valores Receitas / Despesas]])</f>
        <v>3305810.2700000014</v>
      </c>
      <c r="L1394" s="5">
        <f>IF(FluxoCaixa101315141921[[#This Row],[Entrada / Saída]]="Saída",FluxoCaixa101315141921[[#This Row],[R$ (Valores)]]*-1,FluxoCaixa101315141921[[#This Row],[R$ (Valores)]])</f>
        <v>0</v>
      </c>
    </row>
    <row r="1395" spans="2:12">
      <c r="B1395" s="48"/>
      <c r="C1395" s="48"/>
      <c r="D1395" s="56"/>
      <c r="E1395" s="52"/>
      <c r="F1395" s="17"/>
      <c r="G1395" s="17"/>
      <c r="H1395" s="17"/>
      <c r="I1395" s="21"/>
      <c r="J1395" s="17"/>
      <c r="K1395" s="20">
        <f>IF(FluxoCaixa101315141921[[#This Row],[Movimento ]]="Saldo Inicial",FluxoCaixa101315141921[[#This Row],[R$ (Valores)]],K1394+FluxoCaixa101315141921[[#This Row],[Valores Receitas / Despesas]])</f>
        <v>3305810.2700000014</v>
      </c>
      <c r="L1395" s="5">
        <f>IF(FluxoCaixa101315141921[[#This Row],[Entrada / Saída]]="Saída",FluxoCaixa101315141921[[#This Row],[R$ (Valores)]]*-1,FluxoCaixa101315141921[[#This Row],[R$ (Valores)]])</f>
        <v>0</v>
      </c>
    </row>
    <row r="1396" spans="2:12">
      <c r="B1396" s="48"/>
      <c r="C1396" s="48"/>
      <c r="D1396" s="56"/>
      <c r="E1396" s="52"/>
      <c r="F1396" s="17"/>
      <c r="G1396" s="17"/>
      <c r="H1396" s="17"/>
      <c r="I1396" s="21"/>
      <c r="J1396" s="17"/>
      <c r="K1396" s="20">
        <f>IF(FluxoCaixa101315141921[[#This Row],[Movimento ]]="Saldo Inicial",FluxoCaixa101315141921[[#This Row],[R$ (Valores)]],K1395+FluxoCaixa101315141921[[#This Row],[Valores Receitas / Despesas]])</f>
        <v>3305810.2700000014</v>
      </c>
      <c r="L1396" s="5">
        <f>IF(FluxoCaixa101315141921[[#This Row],[Entrada / Saída]]="Saída",FluxoCaixa101315141921[[#This Row],[R$ (Valores)]]*-1,FluxoCaixa101315141921[[#This Row],[R$ (Valores)]])</f>
        <v>0</v>
      </c>
    </row>
    <row r="1397" spans="2:12">
      <c r="B1397" s="48"/>
      <c r="C1397" s="48"/>
      <c r="D1397" s="56"/>
      <c r="E1397" s="52"/>
      <c r="F1397" s="17"/>
      <c r="G1397" s="17"/>
      <c r="H1397" s="17"/>
      <c r="I1397" s="21"/>
      <c r="J1397" s="17"/>
      <c r="K1397" s="20">
        <f>IF(FluxoCaixa101315141921[[#This Row],[Movimento ]]="Saldo Inicial",FluxoCaixa101315141921[[#This Row],[R$ (Valores)]],K1396+FluxoCaixa101315141921[[#This Row],[Valores Receitas / Despesas]])</f>
        <v>3305810.2700000014</v>
      </c>
      <c r="L1397" s="5">
        <f>IF(FluxoCaixa101315141921[[#This Row],[Entrada / Saída]]="Saída",FluxoCaixa101315141921[[#This Row],[R$ (Valores)]]*-1,FluxoCaixa101315141921[[#This Row],[R$ (Valores)]])</f>
        <v>0</v>
      </c>
    </row>
    <row r="1398" spans="2:12">
      <c r="B1398" s="48"/>
      <c r="C1398" s="48"/>
      <c r="D1398" s="56"/>
      <c r="E1398" s="52"/>
      <c r="F1398" s="17"/>
      <c r="G1398" s="17"/>
      <c r="H1398" s="17"/>
      <c r="I1398" s="21"/>
      <c r="J1398" s="17"/>
      <c r="K1398" s="20">
        <f>IF(FluxoCaixa101315141921[[#This Row],[Movimento ]]="Saldo Inicial",FluxoCaixa101315141921[[#This Row],[R$ (Valores)]],K1397+FluxoCaixa101315141921[[#This Row],[Valores Receitas / Despesas]])</f>
        <v>3305810.2700000014</v>
      </c>
      <c r="L1398" s="5">
        <f>IF(FluxoCaixa101315141921[[#This Row],[Entrada / Saída]]="Saída",FluxoCaixa101315141921[[#This Row],[R$ (Valores)]]*-1,FluxoCaixa101315141921[[#This Row],[R$ (Valores)]])</f>
        <v>0</v>
      </c>
    </row>
    <row r="1399" spans="2:12">
      <c r="B1399" s="48"/>
      <c r="C1399" s="48"/>
      <c r="D1399" s="56"/>
      <c r="E1399" s="52"/>
      <c r="F1399" s="17"/>
      <c r="G1399" s="17"/>
      <c r="H1399" s="17"/>
      <c r="I1399" s="21"/>
      <c r="J1399" s="17"/>
      <c r="K1399" s="20">
        <f>IF(FluxoCaixa101315141921[[#This Row],[Movimento ]]="Saldo Inicial",FluxoCaixa101315141921[[#This Row],[R$ (Valores)]],K1398+FluxoCaixa101315141921[[#This Row],[Valores Receitas / Despesas]])</f>
        <v>3305810.2700000014</v>
      </c>
      <c r="L1399" s="5">
        <f>IF(FluxoCaixa101315141921[[#This Row],[Entrada / Saída]]="Saída",FluxoCaixa101315141921[[#This Row],[R$ (Valores)]]*-1,FluxoCaixa101315141921[[#This Row],[R$ (Valores)]])</f>
        <v>0</v>
      </c>
    </row>
    <row r="1400" spans="2:12">
      <c r="B1400" s="48"/>
      <c r="C1400" s="48"/>
      <c r="D1400" s="56"/>
      <c r="E1400" s="52"/>
      <c r="F1400" s="17"/>
      <c r="G1400" s="17"/>
      <c r="H1400" s="17"/>
      <c r="I1400" s="21"/>
      <c r="J1400" s="17"/>
      <c r="K1400" s="20">
        <f>IF(FluxoCaixa101315141921[[#This Row],[Movimento ]]="Saldo Inicial",FluxoCaixa101315141921[[#This Row],[R$ (Valores)]],K1399+FluxoCaixa101315141921[[#This Row],[Valores Receitas / Despesas]])</f>
        <v>3305810.2700000014</v>
      </c>
      <c r="L1400" s="5">
        <f>IF(FluxoCaixa101315141921[[#This Row],[Entrada / Saída]]="Saída",FluxoCaixa101315141921[[#This Row],[R$ (Valores)]]*-1,FluxoCaixa101315141921[[#This Row],[R$ (Valores)]])</f>
        <v>0</v>
      </c>
    </row>
    <row r="1401" spans="2:12">
      <c r="B1401" s="48"/>
      <c r="C1401" s="48"/>
      <c r="D1401" s="56"/>
      <c r="E1401" s="52"/>
      <c r="F1401" s="17"/>
      <c r="G1401" s="17"/>
      <c r="H1401" s="17"/>
      <c r="I1401" s="21"/>
      <c r="J1401" s="17"/>
      <c r="K1401" s="20">
        <f>IF(FluxoCaixa101315141921[[#This Row],[Movimento ]]="Saldo Inicial",FluxoCaixa101315141921[[#This Row],[R$ (Valores)]],K1400+FluxoCaixa101315141921[[#This Row],[Valores Receitas / Despesas]])</f>
        <v>3305810.2700000014</v>
      </c>
      <c r="L1401" s="5">
        <f>IF(FluxoCaixa101315141921[[#This Row],[Entrada / Saída]]="Saída",FluxoCaixa101315141921[[#This Row],[R$ (Valores)]]*-1,FluxoCaixa101315141921[[#This Row],[R$ (Valores)]])</f>
        <v>0</v>
      </c>
    </row>
    <row r="1402" spans="2:12">
      <c r="B1402" s="48"/>
      <c r="C1402" s="48"/>
      <c r="D1402" s="56"/>
      <c r="E1402" s="52"/>
      <c r="F1402" s="17"/>
      <c r="G1402" s="17"/>
      <c r="H1402" s="17"/>
      <c r="I1402" s="21"/>
      <c r="J1402" s="17"/>
      <c r="K1402" s="20">
        <f>IF(FluxoCaixa101315141921[[#This Row],[Movimento ]]="Saldo Inicial",FluxoCaixa101315141921[[#This Row],[R$ (Valores)]],K1401+FluxoCaixa101315141921[[#This Row],[Valores Receitas / Despesas]])</f>
        <v>3305810.2700000014</v>
      </c>
      <c r="L1402" s="5">
        <f>IF(FluxoCaixa101315141921[[#This Row],[Entrada / Saída]]="Saída",FluxoCaixa101315141921[[#This Row],[R$ (Valores)]]*-1,FluxoCaixa101315141921[[#This Row],[R$ (Valores)]])</f>
        <v>0</v>
      </c>
    </row>
    <row r="1403" spans="2:12">
      <c r="B1403" s="48"/>
      <c r="C1403" s="48"/>
      <c r="D1403" s="56"/>
      <c r="E1403" s="52"/>
      <c r="F1403" s="45"/>
      <c r="G1403" s="17"/>
      <c r="H1403" s="17"/>
      <c r="I1403" s="54"/>
      <c r="J1403" s="45"/>
      <c r="K1403" s="47">
        <f>IF(FluxoCaixa101315141921[[#This Row],[Movimento ]]="Saldo Inicial",FluxoCaixa101315141921[[#This Row],[R$ (Valores)]],K1402+FluxoCaixa101315141921[[#This Row],[Valores Receitas / Despesas]])</f>
        <v>3305810.2700000014</v>
      </c>
      <c r="L1403" s="53">
        <f>IF(FluxoCaixa101315141921[[#This Row],[Entrada / Saída]]="Saída",FluxoCaixa101315141921[[#This Row],[R$ (Valores)]]*-1,FluxoCaixa101315141921[[#This Row],[R$ (Valores)]])</f>
        <v>0</v>
      </c>
    </row>
    <row r="1404" spans="2:12">
      <c r="B1404" s="48"/>
      <c r="C1404" s="48"/>
      <c r="D1404" s="56"/>
      <c r="E1404" s="52"/>
      <c r="F1404" s="17"/>
      <c r="G1404" s="17"/>
      <c r="H1404" s="17"/>
      <c r="I1404" s="21"/>
      <c r="J1404" s="17"/>
      <c r="K1404" s="20">
        <f>IF(FluxoCaixa101315141921[[#This Row],[Movimento ]]="Saldo Inicial",FluxoCaixa101315141921[[#This Row],[R$ (Valores)]],K1403+FluxoCaixa101315141921[[#This Row],[Valores Receitas / Despesas]])</f>
        <v>3305810.2700000014</v>
      </c>
      <c r="L1404" s="5">
        <f>IF(FluxoCaixa101315141921[[#This Row],[Entrada / Saída]]="Saída",FluxoCaixa101315141921[[#This Row],[R$ (Valores)]]*-1,FluxoCaixa101315141921[[#This Row],[R$ (Valores)]])</f>
        <v>0</v>
      </c>
    </row>
    <row r="1405" spans="2:12">
      <c r="B1405" s="48"/>
      <c r="C1405" s="48"/>
      <c r="D1405" s="56"/>
      <c r="E1405" s="52"/>
      <c r="F1405" s="17"/>
      <c r="G1405" s="17"/>
      <c r="H1405" s="17"/>
      <c r="I1405" s="21"/>
      <c r="J1405" s="17"/>
      <c r="K1405" s="20">
        <f>IF(FluxoCaixa101315141921[[#This Row],[Movimento ]]="Saldo Inicial",FluxoCaixa101315141921[[#This Row],[R$ (Valores)]],K1404+FluxoCaixa101315141921[[#This Row],[Valores Receitas / Despesas]])</f>
        <v>3305810.2700000014</v>
      </c>
      <c r="L1405" s="5">
        <f>IF(FluxoCaixa101315141921[[#This Row],[Entrada / Saída]]="Saída",FluxoCaixa101315141921[[#This Row],[R$ (Valores)]]*-1,FluxoCaixa101315141921[[#This Row],[R$ (Valores)]])</f>
        <v>0</v>
      </c>
    </row>
    <row r="1406" spans="2:12">
      <c r="B1406" s="48"/>
      <c r="C1406" s="48"/>
      <c r="D1406" s="56"/>
      <c r="E1406" s="52"/>
      <c r="F1406" s="17"/>
      <c r="G1406" s="17"/>
      <c r="H1406" s="17"/>
      <c r="I1406" s="21"/>
      <c r="J1406" s="17"/>
      <c r="K1406" s="20">
        <f>IF(FluxoCaixa101315141921[[#This Row],[Movimento ]]="Saldo Inicial",FluxoCaixa101315141921[[#This Row],[R$ (Valores)]],K1405+FluxoCaixa101315141921[[#This Row],[Valores Receitas / Despesas]])</f>
        <v>3305810.2700000014</v>
      </c>
      <c r="L1406" s="5">
        <f>IF(FluxoCaixa101315141921[[#This Row],[Entrada / Saída]]="Saída",FluxoCaixa101315141921[[#This Row],[R$ (Valores)]]*-1,FluxoCaixa101315141921[[#This Row],[R$ (Valores)]])</f>
        <v>0</v>
      </c>
    </row>
    <row r="1407" spans="2:12">
      <c r="B1407" s="48"/>
      <c r="C1407" s="48"/>
      <c r="D1407" s="56"/>
      <c r="E1407" s="52"/>
      <c r="F1407" s="17"/>
      <c r="G1407" s="17"/>
      <c r="H1407" s="17"/>
      <c r="I1407" s="21"/>
      <c r="J1407" s="17"/>
      <c r="K1407" s="20">
        <f>IF(FluxoCaixa101315141921[[#This Row],[Movimento ]]="Saldo Inicial",FluxoCaixa101315141921[[#This Row],[R$ (Valores)]],K1406+FluxoCaixa101315141921[[#This Row],[Valores Receitas / Despesas]])</f>
        <v>3305810.2700000014</v>
      </c>
      <c r="L1407" s="5">
        <f>IF(FluxoCaixa101315141921[[#This Row],[Entrada / Saída]]="Saída",FluxoCaixa101315141921[[#This Row],[R$ (Valores)]]*-1,FluxoCaixa101315141921[[#This Row],[R$ (Valores)]])</f>
        <v>0</v>
      </c>
    </row>
    <row r="1408" spans="2:12">
      <c r="B1408" s="48"/>
      <c r="C1408" s="48"/>
      <c r="D1408" s="56"/>
      <c r="E1408" s="52"/>
      <c r="F1408" s="17"/>
      <c r="G1408" s="17"/>
      <c r="H1408" s="17"/>
      <c r="I1408" s="21"/>
      <c r="J1408" s="17"/>
      <c r="K1408" s="20">
        <f>IF(FluxoCaixa101315141921[[#This Row],[Movimento ]]="Saldo Inicial",FluxoCaixa101315141921[[#This Row],[R$ (Valores)]],K1407+FluxoCaixa101315141921[[#This Row],[Valores Receitas / Despesas]])</f>
        <v>3305810.2700000014</v>
      </c>
      <c r="L1408" s="5">
        <f>IF(FluxoCaixa101315141921[[#This Row],[Entrada / Saída]]="Saída",FluxoCaixa101315141921[[#This Row],[R$ (Valores)]]*-1,FluxoCaixa101315141921[[#This Row],[R$ (Valores)]])</f>
        <v>0</v>
      </c>
    </row>
    <row r="1409" spans="2:12">
      <c r="B1409" s="48"/>
      <c r="C1409" s="48"/>
      <c r="D1409" s="56"/>
      <c r="E1409" s="52"/>
      <c r="F1409" s="17"/>
      <c r="G1409" s="17"/>
      <c r="H1409" s="17"/>
      <c r="I1409" s="21"/>
      <c r="J1409" s="17"/>
      <c r="K1409" s="20">
        <f>IF(FluxoCaixa101315141921[[#This Row],[Movimento ]]="Saldo Inicial",FluxoCaixa101315141921[[#This Row],[R$ (Valores)]],K1408+FluxoCaixa101315141921[[#This Row],[Valores Receitas / Despesas]])</f>
        <v>3305810.2700000014</v>
      </c>
      <c r="L1409" s="5">
        <f>IF(FluxoCaixa101315141921[[#This Row],[Entrada / Saída]]="Saída",FluxoCaixa101315141921[[#This Row],[R$ (Valores)]]*-1,FluxoCaixa101315141921[[#This Row],[R$ (Valores)]])</f>
        <v>0</v>
      </c>
    </row>
    <row r="1410" spans="2:12">
      <c r="B1410" s="48"/>
      <c r="C1410" s="48"/>
      <c r="D1410" s="56"/>
      <c r="E1410" s="52"/>
      <c r="F1410" s="17"/>
      <c r="G1410" s="17"/>
      <c r="H1410" s="17"/>
      <c r="I1410" s="21"/>
      <c r="J1410" s="17"/>
      <c r="K1410" s="20">
        <f>IF(FluxoCaixa101315141921[[#This Row],[Movimento ]]="Saldo Inicial",FluxoCaixa101315141921[[#This Row],[R$ (Valores)]],K1409+FluxoCaixa101315141921[[#This Row],[Valores Receitas / Despesas]])</f>
        <v>3305810.2700000014</v>
      </c>
      <c r="L1410" s="5">
        <f>IF(FluxoCaixa101315141921[[#This Row],[Entrada / Saída]]="Saída",FluxoCaixa101315141921[[#This Row],[R$ (Valores)]]*-1,FluxoCaixa101315141921[[#This Row],[R$ (Valores)]])</f>
        <v>0</v>
      </c>
    </row>
    <row r="1411" spans="2:12">
      <c r="B1411" s="48"/>
      <c r="C1411" s="48"/>
      <c r="D1411" s="16"/>
      <c r="E1411" s="48"/>
      <c r="F1411" s="17"/>
      <c r="G1411" s="17"/>
      <c r="H1411" s="17"/>
      <c r="I1411" s="21"/>
      <c r="J1411" s="17"/>
      <c r="K1411" s="20">
        <f>IF(FluxoCaixa101315141921[[#This Row],[Movimento ]]="Saldo Inicial",FluxoCaixa101315141921[[#This Row],[R$ (Valores)]],K1410+FluxoCaixa101315141921[[#This Row],[Valores Receitas / Despesas]])</f>
        <v>3305810.2700000014</v>
      </c>
      <c r="L1411" s="5">
        <f>IF(FluxoCaixa101315141921[[#This Row],[Entrada / Saída]]="Saída",FluxoCaixa101315141921[[#This Row],[R$ (Valores)]]*-1,FluxoCaixa101315141921[[#This Row],[R$ (Valores)]])</f>
        <v>0</v>
      </c>
    </row>
    <row r="1412" spans="2:12">
      <c r="B1412" s="48"/>
      <c r="C1412" s="48"/>
      <c r="D1412" s="16"/>
      <c r="E1412" s="48"/>
      <c r="F1412" s="17"/>
      <c r="G1412" s="17"/>
      <c r="H1412" s="17"/>
      <c r="I1412" s="21"/>
      <c r="J1412" s="17"/>
      <c r="K1412" s="20">
        <f>IF(FluxoCaixa101315141921[[#This Row],[Movimento ]]="Saldo Inicial",FluxoCaixa101315141921[[#This Row],[R$ (Valores)]],K1411+FluxoCaixa101315141921[[#This Row],[Valores Receitas / Despesas]])</f>
        <v>3305810.2700000014</v>
      </c>
      <c r="L1412" s="5">
        <f>IF(FluxoCaixa101315141921[[#This Row],[Entrada / Saída]]="Saída",FluxoCaixa101315141921[[#This Row],[R$ (Valores)]]*-1,FluxoCaixa101315141921[[#This Row],[R$ (Valores)]])</f>
        <v>0</v>
      </c>
    </row>
    <row r="1413" spans="2:12">
      <c r="B1413" s="48"/>
      <c r="C1413" s="48"/>
      <c r="D1413" s="16"/>
      <c r="E1413" s="48"/>
      <c r="F1413" s="17"/>
      <c r="G1413" s="17"/>
      <c r="H1413" s="17"/>
      <c r="I1413" s="21"/>
      <c r="J1413" s="17"/>
      <c r="K1413" s="20">
        <f>IF(FluxoCaixa101315141921[[#This Row],[Movimento ]]="Saldo Inicial",FluxoCaixa101315141921[[#This Row],[R$ (Valores)]],K1412+FluxoCaixa101315141921[[#This Row],[Valores Receitas / Despesas]])</f>
        <v>3305810.2700000014</v>
      </c>
      <c r="L1413" s="5">
        <f>IF(FluxoCaixa101315141921[[#This Row],[Entrada / Saída]]="Saída",FluxoCaixa101315141921[[#This Row],[R$ (Valores)]]*-1,FluxoCaixa101315141921[[#This Row],[R$ (Valores)]])</f>
        <v>0</v>
      </c>
    </row>
    <row r="1414" spans="2:12">
      <c r="B1414" s="48"/>
      <c r="C1414" s="48"/>
      <c r="D1414" s="16"/>
      <c r="E1414" s="48"/>
      <c r="F1414" s="17"/>
      <c r="G1414" s="17"/>
      <c r="H1414" s="17"/>
      <c r="I1414" s="21"/>
      <c r="J1414" s="17"/>
      <c r="K1414" s="20">
        <f>IF(FluxoCaixa101315141921[[#This Row],[Movimento ]]="Saldo Inicial",FluxoCaixa101315141921[[#This Row],[R$ (Valores)]],K1413+FluxoCaixa101315141921[[#This Row],[Valores Receitas / Despesas]])</f>
        <v>3305810.2700000014</v>
      </c>
      <c r="L1414" s="5">
        <f>IF(FluxoCaixa101315141921[[#This Row],[Entrada / Saída]]="Saída",FluxoCaixa101315141921[[#This Row],[R$ (Valores)]]*-1,FluxoCaixa101315141921[[#This Row],[R$ (Valores)]])</f>
        <v>0</v>
      </c>
    </row>
    <row r="1415" spans="2:12">
      <c r="B1415" s="48"/>
      <c r="C1415" s="48"/>
      <c r="D1415" s="16"/>
      <c r="E1415" s="48"/>
      <c r="F1415" s="17"/>
      <c r="G1415" s="17"/>
      <c r="H1415" s="17"/>
      <c r="I1415" s="21"/>
      <c r="J1415" s="17"/>
      <c r="K1415" s="20">
        <f>IF(FluxoCaixa101315141921[[#This Row],[Movimento ]]="Saldo Inicial",FluxoCaixa101315141921[[#This Row],[R$ (Valores)]],K1414+FluxoCaixa101315141921[[#This Row],[Valores Receitas / Despesas]])</f>
        <v>3305810.2700000014</v>
      </c>
      <c r="L1415" s="5">
        <f>IF(FluxoCaixa101315141921[[#This Row],[Entrada / Saída]]="Saída",FluxoCaixa101315141921[[#This Row],[R$ (Valores)]]*-1,FluxoCaixa101315141921[[#This Row],[R$ (Valores)]])</f>
        <v>0</v>
      </c>
    </row>
    <row r="1416" spans="2:12">
      <c r="B1416" s="48"/>
      <c r="C1416" s="48"/>
      <c r="D1416" s="16"/>
      <c r="E1416" s="48"/>
      <c r="F1416" s="17"/>
      <c r="G1416" s="17"/>
      <c r="H1416" s="17"/>
      <c r="I1416" s="21"/>
      <c r="J1416" s="17"/>
      <c r="K1416" s="20">
        <f>IF(FluxoCaixa101315141921[[#This Row],[Movimento ]]="Saldo Inicial",FluxoCaixa101315141921[[#This Row],[R$ (Valores)]],K1415+FluxoCaixa101315141921[[#This Row],[Valores Receitas / Despesas]])</f>
        <v>3305810.2700000014</v>
      </c>
      <c r="L1416" s="5">
        <f>IF(FluxoCaixa101315141921[[#This Row],[Entrada / Saída]]="Saída",FluxoCaixa101315141921[[#This Row],[R$ (Valores)]]*-1,FluxoCaixa101315141921[[#This Row],[R$ (Valores)]])</f>
        <v>0</v>
      </c>
    </row>
    <row r="1417" spans="2:12">
      <c r="B1417" s="48"/>
      <c r="C1417" s="48"/>
      <c r="D1417" s="16"/>
      <c r="E1417" s="48"/>
      <c r="F1417" s="17"/>
      <c r="G1417" s="17"/>
      <c r="H1417" s="17"/>
      <c r="I1417" s="21"/>
      <c r="J1417" s="17"/>
      <c r="K1417" s="20">
        <f>IF(FluxoCaixa101315141921[[#This Row],[Movimento ]]="Saldo Inicial",FluxoCaixa101315141921[[#This Row],[R$ (Valores)]],K1416+FluxoCaixa101315141921[[#This Row],[Valores Receitas / Despesas]])</f>
        <v>3305810.2700000014</v>
      </c>
      <c r="L1417" s="5">
        <f>IF(FluxoCaixa101315141921[[#This Row],[Entrada / Saída]]="Saída",FluxoCaixa101315141921[[#This Row],[R$ (Valores)]]*-1,FluxoCaixa101315141921[[#This Row],[R$ (Valores)]])</f>
        <v>0</v>
      </c>
    </row>
    <row r="1418" spans="2:12">
      <c r="B1418" s="48"/>
      <c r="C1418" s="48"/>
      <c r="D1418" s="16"/>
      <c r="E1418" s="48"/>
      <c r="F1418" s="17"/>
      <c r="G1418" s="17"/>
      <c r="H1418" s="17"/>
      <c r="I1418" s="21"/>
      <c r="J1418" s="17"/>
      <c r="K1418" s="20">
        <f>IF(FluxoCaixa101315141921[[#This Row],[Movimento ]]="Saldo Inicial",FluxoCaixa101315141921[[#This Row],[R$ (Valores)]],K1417+FluxoCaixa101315141921[[#This Row],[Valores Receitas / Despesas]])</f>
        <v>3305810.2700000014</v>
      </c>
      <c r="L1418" s="5">
        <f>IF(FluxoCaixa101315141921[[#This Row],[Entrada / Saída]]="Saída",FluxoCaixa101315141921[[#This Row],[R$ (Valores)]]*-1,FluxoCaixa101315141921[[#This Row],[R$ (Valores)]])</f>
        <v>0</v>
      </c>
    </row>
    <row r="1419" spans="2:12">
      <c r="B1419" s="48"/>
      <c r="C1419" s="48"/>
      <c r="D1419" s="56"/>
      <c r="E1419" s="52"/>
      <c r="F1419" s="45"/>
      <c r="G1419" s="45"/>
      <c r="H1419" s="17"/>
      <c r="I1419" s="54"/>
      <c r="J1419" s="45"/>
      <c r="K1419" s="47">
        <f>IF(FluxoCaixa101315141921[[#This Row],[Movimento ]]="Saldo Inicial",FluxoCaixa101315141921[[#This Row],[R$ (Valores)]],K1418+FluxoCaixa101315141921[[#This Row],[Valores Receitas / Despesas]])</f>
        <v>3305810.2700000014</v>
      </c>
      <c r="L1419" s="53">
        <f>IF(FluxoCaixa101315141921[[#This Row],[Entrada / Saída]]="Saída",FluxoCaixa101315141921[[#This Row],[R$ (Valores)]]*-1,FluxoCaixa101315141921[[#This Row],[R$ (Valores)]])</f>
        <v>0</v>
      </c>
    </row>
    <row r="1420" spans="2:12">
      <c r="B1420" s="48"/>
      <c r="C1420" s="48"/>
      <c r="D1420" s="56"/>
      <c r="E1420" s="52"/>
      <c r="F1420" s="17"/>
      <c r="G1420" s="17"/>
      <c r="H1420" s="17"/>
      <c r="I1420" s="21"/>
      <c r="J1420" s="17"/>
      <c r="K1420" s="20">
        <f>IF(FluxoCaixa101315141921[[#This Row],[Movimento ]]="Saldo Inicial",FluxoCaixa101315141921[[#This Row],[R$ (Valores)]],K1419+FluxoCaixa101315141921[[#This Row],[Valores Receitas / Despesas]])</f>
        <v>3305810.2700000014</v>
      </c>
      <c r="L1420" s="5">
        <f>IF(FluxoCaixa101315141921[[#This Row],[Entrada / Saída]]="Saída",FluxoCaixa101315141921[[#This Row],[R$ (Valores)]]*-1,FluxoCaixa101315141921[[#This Row],[R$ (Valores)]])</f>
        <v>0</v>
      </c>
    </row>
    <row r="1421" spans="2:12">
      <c r="B1421" s="48"/>
      <c r="C1421" s="48"/>
      <c r="D1421" s="56"/>
      <c r="E1421" s="52"/>
      <c r="F1421" s="17"/>
      <c r="G1421" s="17"/>
      <c r="H1421" s="17"/>
      <c r="I1421" s="21"/>
      <c r="J1421" s="17"/>
      <c r="K1421" s="20">
        <f>IF(FluxoCaixa101315141921[[#This Row],[Movimento ]]="Saldo Inicial",FluxoCaixa101315141921[[#This Row],[R$ (Valores)]],K1420+FluxoCaixa101315141921[[#This Row],[Valores Receitas / Despesas]])</f>
        <v>3305810.2700000014</v>
      </c>
      <c r="L1421" s="5">
        <f>IF(FluxoCaixa101315141921[[#This Row],[Entrada / Saída]]="Saída",FluxoCaixa101315141921[[#This Row],[R$ (Valores)]]*-1,FluxoCaixa101315141921[[#This Row],[R$ (Valores)]])</f>
        <v>0</v>
      </c>
    </row>
    <row r="1422" spans="2:12">
      <c r="B1422" s="48"/>
      <c r="C1422" s="48"/>
      <c r="D1422" s="56"/>
      <c r="E1422" s="52"/>
      <c r="F1422" s="17"/>
      <c r="G1422" s="17"/>
      <c r="H1422" s="17"/>
      <c r="I1422" s="21"/>
      <c r="J1422" s="17"/>
      <c r="K1422" s="20">
        <f>IF(FluxoCaixa101315141921[[#This Row],[Movimento ]]="Saldo Inicial",FluxoCaixa101315141921[[#This Row],[R$ (Valores)]],K1421+FluxoCaixa101315141921[[#This Row],[Valores Receitas / Despesas]])</f>
        <v>3305810.2700000014</v>
      </c>
      <c r="L1422" s="5">
        <f>IF(FluxoCaixa101315141921[[#This Row],[Entrada / Saída]]="Saída",FluxoCaixa101315141921[[#This Row],[R$ (Valores)]]*-1,FluxoCaixa101315141921[[#This Row],[R$ (Valores)]])</f>
        <v>0</v>
      </c>
    </row>
    <row r="1423" spans="2:12">
      <c r="B1423" s="48"/>
      <c r="C1423" s="48"/>
      <c r="D1423" s="56"/>
      <c r="E1423" s="52"/>
      <c r="F1423" s="17"/>
      <c r="G1423" s="17"/>
      <c r="H1423" s="17"/>
      <c r="I1423" s="21"/>
      <c r="J1423" s="17"/>
      <c r="K1423" s="20">
        <f>IF(FluxoCaixa101315141921[[#This Row],[Movimento ]]="Saldo Inicial",FluxoCaixa101315141921[[#This Row],[R$ (Valores)]],K1422+FluxoCaixa101315141921[[#This Row],[Valores Receitas / Despesas]])</f>
        <v>3305810.2700000014</v>
      </c>
      <c r="L1423" s="5">
        <f>IF(FluxoCaixa101315141921[[#This Row],[Entrada / Saída]]="Saída",FluxoCaixa101315141921[[#This Row],[R$ (Valores)]]*-1,FluxoCaixa101315141921[[#This Row],[R$ (Valores)]])</f>
        <v>0</v>
      </c>
    </row>
    <row r="1424" spans="2:12">
      <c r="B1424" s="48"/>
      <c r="C1424" s="48"/>
      <c r="D1424" s="56"/>
      <c r="E1424" s="52"/>
      <c r="F1424" s="17"/>
      <c r="G1424" s="17"/>
      <c r="H1424" s="17"/>
      <c r="I1424" s="21"/>
      <c r="J1424" s="17"/>
      <c r="K1424" s="20">
        <f>IF(FluxoCaixa101315141921[[#This Row],[Movimento ]]="Saldo Inicial",FluxoCaixa101315141921[[#This Row],[R$ (Valores)]],K1423+FluxoCaixa101315141921[[#This Row],[Valores Receitas / Despesas]])</f>
        <v>3305810.2700000014</v>
      </c>
      <c r="L1424" s="5">
        <f>IF(FluxoCaixa101315141921[[#This Row],[Entrada / Saída]]="Saída",FluxoCaixa101315141921[[#This Row],[R$ (Valores)]]*-1,FluxoCaixa101315141921[[#This Row],[R$ (Valores)]])</f>
        <v>0</v>
      </c>
    </row>
    <row r="1425" spans="2:12">
      <c r="B1425" s="48"/>
      <c r="C1425" s="48"/>
      <c r="D1425" s="56"/>
      <c r="E1425" s="52"/>
      <c r="F1425" s="17"/>
      <c r="G1425" s="17"/>
      <c r="H1425" s="17"/>
      <c r="I1425" s="21"/>
      <c r="J1425" s="17"/>
      <c r="K1425" s="20">
        <f>IF(FluxoCaixa101315141921[[#This Row],[Movimento ]]="Saldo Inicial",FluxoCaixa101315141921[[#This Row],[R$ (Valores)]],K1424+FluxoCaixa101315141921[[#This Row],[Valores Receitas / Despesas]])</f>
        <v>3305810.2700000014</v>
      </c>
      <c r="L1425" s="5">
        <f>IF(FluxoCaixa101315141921[[#This Row],[Entrada / Saída]]="Saída",FluxoCaixa101315141921[[#This Row],[R$ (Valores)]]*-1,FluxoCaixa101315141921[[#This Row],[R$ (Valores)]])</f>
        <v>0</v>
      </c>
    </row>
    <row r="1426" spans="2:12">
      <c r="B1426" s="48"/>
      <c r="C1426" s="48"/>
      <c r="D1426" s="56"/>
      <c r="E1426" s="52"/>
      <c r="F1426" s="45"/>
      <c r="G1426" s="17"/>
      <c r="H1426" s="17"/>
      <c r="I1426" s="54"/>
      <c r="J1426" s="45"/>
      <c r="K1426" s="47">
        <f>IF(FluxoCaixa101315141921[[#This Row],[Movimento ]]="Saldo Inicial",FluxoCaixa101315141921[[#This Row],[R$ (Valores)]],K1425+FluxoCaixa101315141921[[#This Row],[Valores Receitas / Despesas]])</f>
        <v>3305810.2700000014</v>
      </c>
      <c r="L1426" s="53">
        <f>IF(FluxoCaixa101315141921[[#This Row],[Entrada / Saída]]="Saída",FluxoCaixa101315141921[[#This Row],[R$ (Valores)]]*-1,FluxoCaixa101315141921[[#This Row],[R$ (Valores)]])</f>
        <v>0</v>
      </c>
    </row>
    <row r="1427" spans="2:12">
      <c r="B1427" s="48"/>
      <c r="C1427" s="48"/>
      <c r="D1427" s="56"/>
      <c r="E1427" s="52"/>
      <c r="F1427" s="17"/>
      <c r="G1427" s="17"/>
      <c r="H1427" s="17"/>
      <c r="I1427" s="21"/>
      <c r="J1427" s="17"/>
      <c r="K1427" s="20">
        <f>IF(FluxoCaixa101315141921[[#This Row],[Movimento ]]="Saldo Inicial",FluxoCaixa101315141921[[#This Row],[R$ (Valores)]],K1426+FluxoCaixa101315141921[[#This Row],[Valores Receitas / Despesas]])</f>
        <v>3305810.2700000014</v>
      </c>
      <c r="L1427" s="5">
        <f>IF(FluxoCaixa101315141921[[#This Row],[Entrada / Saída]]="Saída",FluxoCaixa101315141921[[#This Row],[R$ (Valores)]]*-1,FluxoCaixa101315141921[[#This Row],[R$ (Valores)]])</f>
        <v>0</v>
      </c>
    </row>
    <row r="1428" spans="2:12">
      <c r="B1428" s="48"/>
      <c r="C1428" s="48"/>
      <c r="D1428" s="56"/>
      <c r="E1428" s="52"/>
      <c r="F1428" s="17"/>
      <c r="G1428" s="17"/>
      <c r="H1428" s="17"/>
      <c r="I1428" s="21"/>
      <c r="J1428" s="17"/>
      <c r="K1428" s="20">
        <f>IF(FluxoCaixa101315141921[[#This Row],[Movimento ]]="Saldo Inicial",FluxoCaixa101315141921[[#This Row],[R$ (Valores)]],K1427+FluxoCaixa101315141921[[#This Row],[Valores Receitas / Despesas]])</f>
        <v>3305810.2700000014</v>
      </c>
      <c r="L1428" s="5">
        <f>IF(FluxoCaixa101315141921[[#This Row],[Entrada / Saída]]="Saída",FluxoCaixa101315141921[[#This Row],[R$ (Valores)]]*-1,FluxoCaixa101315141921[[#This Row],[R$ (Valores)]])</f>
        <v>0</v>
      </c>
    </row>
    <row r="1429" spans="2:12">
      <c r="B1429" s="48"/>
      <c r="C1429" s="48"/>
      <c r="D1429" s="56"/>
      <c r="E1429" s="52"/>
      <c r="F1429" s="17"/>
      <c r="G1429" s="17"/>
      <c r="H1429" s="17"/>
      <c r="I1429" s="21"/>
      <c r="J1429" s="17"/>
      <c r="K1429" s="20">
        <f>IF(FluxoCaixa101315141921[[#This Row],[Movimento ]]="Saldo Inicial",FluxoCaixa101315141921[[#This Row],[R$ (Valores)]],K1428+FluxoCaixa101315141921[[#This Row],[Valores Receitas / Despesas]])</f>
        <v>3305810.2700000014</v>
      </c>
      <c r="L1429" s="5">
        <f>IF(FluxoCaixa101315141921[[#This Row],[Entrada / Saída]]="Saída",FluxoCaixa101315141921[[#This Row],[R$ (Valores)]]*-1,FluxoCaixa101315141921[[#This Row],[R$ (Valores)]])</f>
        <v>0</v>
      </c>
    </row>
    <row r="1430" spans="2:12">
      <c r="B1430" s="48"/>
      <c r="C1430" s="48"/>
      <c r="D1430" s="56"/>
      <c r="E1430" s="52"/>
      <c r="F1430" s="17"/>
      <c r="G1430" s="17"/>
      <c r="H1430" s="17"/>
      <c r="I1430" s="21"/>
      <c r="J1430" s="17"/>
      <c r="K1430" s="20">
        <f>IF(FluxoCaixa101315141921[[#This Row],[Movimento ]]="Saldo Inicial",FluxoCaixa101315141921[[#This Row],[R$ (Valores)]],K1429+FluxoCaixa101315141921[[#This Row],[Valores Receitas / Despesas]])</f>
        <v>3305810.2700000014</v>
      </c>
      <c r="L1430" s="5">
        <f>IF(FluxoCaixa101315141921[[#This Row],[Entrada / Saída]]="Saída",FluxoCaixa101315141921[[#This Row],[R$ (Valores)]]*-1,FluxoCaixa101315141921[[#This Row],[R$ (Valores)]])</f>
        <v>0</v>
      </c>
    </row>
    <row r="1431" spans="2:12">
      <c r="B1431" s="48"/>
      <c r="C1431" s="48"/>
      <c r="D1431" s="56"/>
      <c r="E1431" s="52"/>
      <c r="F1431" s="17"/>
      <c r="G1431" s="17"/>
      <c r="H1431" s="17"/>
      <c r="I1431" s="21"/>
      <c r="J1431" s="17"/>
      <c r="K1431" s="20">
        <f>IF(FluxoCaixa101315141921[[#This Row],[Movimento ]]="Saldo Inicial",FluxoCaixa101315141921[[#This Row],[R$ (Valores)]],K1430+FluxoCaixa101315141921[[#This Row],[Valores Receitas / Despesas]])</f>
        <v>3305810.2700000014</v>
      </c>
      <c r="L1431" s="5">
        <f>IF(FluxoCaixa101315141921[[#This Row],[Entrada / Saída]]="Saída",FluxoCaixa101315141921[[#This Row],[R$ (Valores)]]*-1,FluxoCaixa101315141921[[#This Row],[R$ (Valores)]])</f>
        <v>0</v>
      </c>
    </row>
    <row r="1432" spans="2:12">
      <c r="B1432" s="48"/>
      <c r="C1432" s="48"/>
      <c r="D1432" s="16"/>
      <c r="E1432" s="48"/>
      <c r="F1432" s="17"/>
      <c r="G1432" s="17"/>
      <c r="H1432" s="17"/>
      <c r="I1432" s="21"/>
      <c r="J1432" s="17"/>
      <c r="K1432" s="20">
        <f>IF(FluxoCaixa101315141921[[#This Row],[Movimento ]]="Saldo Inicial",FluxoCaixa101315141921[[#This Row],[R$ (Valores)]],K1431+FluxoCaixa101315141921[[#This Row],[Valores Receitas / Despesas]])</f>
        <v>3305810.2700000014</v>
      </c>
      <c r="L1432" s="5">
        <f>IF(FluxoCaixa101315141921[[#This Row],[Entrada / Saída]]="Saída",FluxoCaixa101315141921[[#This Row],[R$ (Valores)]]*-1,FluxoCaixa101315141921[[#This Row],[R$ (Valores)]])</f>
        <v>0</v>
      </c>
    </row>
    <row r="1433" spans="2:12">
      <c r="B1433" s="48"/>
      <c r="C1433" s="48"/>
      <c r="D1433" s="16"/>
      <c r="E1433" s="48"/>
      <c r="F1433" s="17"/>
      <c r="G1433" s="17"/>
      <c r="H1433" s="17"/>
      <c r="I1433" s="21"/>
      <c r="J1433" s="17"/>
      <c r="K1433" s="20">
        <f>IF(FluxoCaixa101315141921[[#This Row],[Movimento ]]="Saldo Inicial",FluxoCaixa101315141921[[#This Row],[R$ (Valores)]],K1432+FluxoCaixa101315141921[[#This Row],[Valores Receitas / Despesas]])</f>
        <v>3305810.2700000014</v>
      </c>
      <c r="L1433" s="5">
        <f>IF(FluxoCaixa101315141921[[#This Row],[Entrada / Saída]]="Saída",FluxoCaixa101315141921[[#This Row],[R$ (Valores)]]*-1,FluxoCaixa101315141921[[#This Row],[R$ (Valores)]])</f>
        <v>0</v>
      </c>
    </row>
    <row r="1434" spans="2:12">
      <c r="B1434" s="48"/>
      <c r="C1434" s="48"/>
      <c r="D1434" s="16"/>
      <c r="E1434" s="48"/>
      <c r="F1434" s="17"/>
      <c r="G1434" s="17"/>
      <c r="H1434" s="17"/>
      <c r="I1434" s="21"/>
      <c r="J1434" s="17"/>
      <c r="K1434" s="20">
        <f>IF(FluxoCaixa101315141921[[#This Row],[Movimento ]]="Saldo Inicial",FluxoCaixa101315141921[[#This Row],[R$ (Valores)]],K1433+FluxoCaixa101315141921[[#This Row],[Valores Receitas / Despesas]])</f>
        <v>3305810.2700000014</v>
      </c>
      <c r="L1434" s="5">
        <f>IF(FluxoCaixa101315141921[[#This Row],[Entrada / Saída]]="Saída",FluxoCaixa101315141921[[#This Row],[R$ (Valores)]]*-1,FluxoCaixa101315141921[[#This Row],[R$ (Valores)]])</f>
        <v>0</v>
      </c>
    </row>
    <row r="1435" spans="2:12">
      <c r="B1435" s="48"/>
      <c r="C1435" s="48"/>
      <c r="D1435" s="16"/>
      <c r="E1435" s="48"/>
      <c r="F1435" s="17"/>
      <c r="G1435" s="17"/>
      <c r="H1435" s="17"/>
      <c r="I1435" s="21"/>
      <c r="J1435" s="17"/>
      <c r="K1435" s="20">
        <f>IF(FluxoCaixa101315141921[[#This Row],[Movimento ]]="Saldo Inicial",FluxoCaixa101315141921[[#This Row],[R$ (Valores)]],K1434+FluxoCaixa101315141921[[#This Row],[Valores Receitas / Despesas]])</f>
        <v>3305810.2700000014</v>
      </c>
      <c r="L1435" s="5">
        <f>IF(FluxoCaixa101315141921[[#This Row],[Entrada / Saída]]="Saída",FluxoCaixa101315141921[[#This Row],[R$ (Valores)]]*-1,FluxoCaixa101315141921[[#This Row],[R$ (Valores)]])</f>
        <v>0</v>
      </c>
    </row>
    <row r="1436" spans="2:12">
      <c r="B1436" s="48"/>
      <c r="C1436" s="48"/>
      <c r="D1436" s="16"/>
      <c r="E1436" s="48"/>
      <c r="F1436" s="17"/>
      <c r="G1436" s="17"/>
      <c r="H1436" s="17"/>
      <c r="I1436" s="21"/>
      <c r="J1436" s="17"/>
      <c r="K1436" s="20">
        <f>IF(FluxoCaixa101315141921[[#This Row],[Movimento ]]="Saldo Inicial",FluxoCaixa101315141921[[#This Row],[R$ (Valores)]],K1435+FluxoCaixa101315141921[[#This Row],[Valores Receitas / Despesas]])</f>
        <v>3305810.2700000014</v>
      </c>
      <c r="L1436" s="5">
        <f>IF(FluxoCaixa101315141921[[#This Row],[Entrada / Saída]]="Saída",FluxoCaixa101315141921[[#This Row],[R$ (Valores)]]*-1,FluxoCaixa101315141921[[#This Row],[R$ (Valores)]])</f>
        <v>0</v>
      </c>
    </row>
    <row r="1437" spans="2:12">
      <c r="B1437" s="48"/>
      <c r="C1437" s="48"/>
      <c r="D1437" s="16"/>
      <c r="E1437" s="48"/>
      <c r="F1437" s="17"/>
      <c r="G1437" s="17"/>
      <c r="H1437" s="17"/>
      <c r="I1437" s="21"/>
      <c r="J1437" s="17"/>
      <c r="K1437" s="20">
        <f>IF(FluxoCaixa101315141921[[#This Row],[Movimento ]]="Saldo Inicial",FluxoCaixa101315141921[[#This Row],[R$ (Valores)]],K1436+FluxoCaixa101315141921[[#This Row],[Valores Receitas / Despesas]])</f>
        <v>3305810.2700000014</v>
      </c>
      <c r="L1437" s="5">
        <f>IF(FluxoCaixa101315141921[[#This Row],[Entrada / Saída]]="Saída",FluxoCaixa101315141921[[#This Row],[R$ (Valores)]]*-1,FluxoCaixa101315141921[[#This Row],[R$ (Valores)]])</f>
        <v>0</v>
      </c>
    </row>
    <row r="1438" spans="2:12">
      <c r="B1438" s="48"/>
      <c r="C1438" s="48"/>
      <c r="D1438" s="16"/>
      <c r="E1438" s="48"/>
      <c r="F1438" s="17"/>
      <c r="G1438" s="17"/>
      <c r="H1438" s="17"/>
      <c r="I1438" s="21"/>
      <c r="J1438" s="17"/>
      <c r="K1438" s="20">
        <f>IF(FluxoCaixa101315141921[[#This Row],[Movimento ]]="Saldo Inicial",FluxoCaixa101315141921[[#This Row],[R$ (Valores)]],K1437+FluxoCaixa101315141921[[#This Row],[Valores Receitas / Despesas]])</f>
        <v>3305810.2700000014</v>
      </c>
      <c r="L1438" s="5">
        <f>IF(FluxoCaixa101315141921[[#This Row],[Entrada / Saída]]="Saída",FluxoCaixa101315141921[[#This Row],[R$ (Valores)]]*-1,FluxoCaixa101315141921[[#This Row],[R$ (Valores)]])</f>
        <v>0</v>
      </c>
    </row>
    <row r="1439" spans="2:12">
      <c r="B1439" s="48"/>
      <c r="C1439" s="48"/>
      <c r="D1439" s="16"/>
      <c r="E1439" s="48"/>
      <c r="F1439" s="17"/>
      <c r="G1439" s="17"/>
      <c r="H1439" s="17"/>
      <c r="I1439" s="21"/>
      <c r="J1439" s="17"/>
      <c r="K1439" s="20">
        <f>IF(FluxoCaixa101315141921[[#This Row],[Movimento ]]="Saldo Inicial",FluxoCaixa101315141921[[#This Row],[R$ (Valores)]],K1438+FluxoCaixa101315141921[[#This Row],[Valores Receitas / Despesas]])</f>
        <v>3305810.2700000014</v>
      </c>
      <c r="L1439" s="5">
        <f>IF(FluxoCaixa101315141921[[#This Row],[Entrada / Saída]]="Saída",FluxoCaixa101315141921[[#This Row],[R$ (Valores)]]*-1,FluxoCaixa101315141921[[#This Row],[R$ (Valores)]])</f>
        <v>0</v>
      </c>
    </row>
    <row r="1440" spans="2:12">
      <c r="B1440" s="48"/>
      <c r="C1440" s="48"/>
      <c r="D1440" s="56"/>
      <c r="E1440" s="52"/>
      <c r="F1440" s="17"/>
      <c r="G1440" s="17"/>
      <c r="H1440" s="17"/>
      <c r="I1440" s="54"/>
      <c r="J1440" s="45"/>
      <c r="K1440" s="47">
        <f>IF(FluxoCaixa101315141921[[#This Row],[Movimento ]]="Saldo Inicial",FluxoCaixa101315141921[[#This Row],[R$ (Valores)]],K1439+FluxoCaixa101315141921[[#This Row],[Valores Receitas / Despesas]])</f>
        <v>3305810.2700000014</v>
      </c>
      <c r="L1440" s="53">
        <f>IF(FluxoCaixa101315141921[[#This Row],[Entrada / Saída]]="Saída",FluxoCaixa101315141921[[#This Row],[R$ (Valores)]]*-1,FluxoCaixa101315141921[[#This Row],[R$ (Valores)]])</f>
        <v>0</v>
      </c>
    </row>
    <row r="1441" spans="2:12">
      <c r="B1441" s="48"/>
      <c r="C1441" s="48"/>
      <c r="D1441" s="56"/>
      <c r="E1441" s="52"/>
      <c r="F1441" s="17"/>
      <c r="G1441" s="17"/>
      <c r="H1441" s="17"/>
      <c r="I1441" s="21"/>
      <c r="J1441" s="17"/>
      <c r="K1441" s="20">
        <f>IF(FluxoCaixa101315141921[[#This Row],[Movimento ]]="Saldo Inicial",FluxoCaixa101315141921[[#This Row],[R$ (Valores)]],K1440+FluxoCaixa101315141921[[#This Row],[Valores Receitas / Despesas]])</f>
        <v>3305810.2700000014</v>
      </c>
      <c r="L1441" s="5">
        <f>IF(FluxoCaixa101315141921[[#This Row],[Entrada / Saída]]="Saída",FluxoCaixa101315141921[[#This Row],[R$ (Valores)]]*-1,FluxoCaixa101315141921[[#This Row],[R$ (Valores)]])</f>
        <v>0</v>
      </c>
    </row>
    <row r="1442" spans="2:12">
      <c r="B1442" s="48"/>
      <c r="C1442" s="48"/>
      <c r="D1442" s="56"/>
      <c r="E1442" s="52"/>
      <c r="F1442" s="17"/>
      <c r="G1442" s="17"/>
      <c r="H1442" s="17"/>
      <c r="I1442" s="21"/>
      <c r="J1442" s="17"/>
      <c r="K1442" s="20">
        <f>IF(FluxoCaixa101315141921[[#This Row],[Movimento ]]="Saldo Inicial",FluxoCaixa101315141921[[#This Row],[R$ (Valores)]],K1441+FluxoCaixa101315141921[[#This Row],[Valores Receitas / Despesas]])</f>
        <v>3305810.2700000014</v>
      </c>
      <c r="L1442" s="5">
        <f>IF(FluxoCaixa101315141921[[#This Row],[Entrada / Saída]]="Saída",FluxoCaixa101315141921[[#This Row],[R$ (Valores)]]*-1,FluxoCaixa101315141921[[#This Row],[R$ (Valores)]])</f>
        <v>0</v>
      </c>
    </row>
    <row r="1443" spans="2:12">
      <c r="B1443" s="48"/>
      <c r="C1443" s="48"/>
      <c r="D1443" s="56"/>
      <c r="E1443" s="52"/>
      <c r="F1443" s="17"/>
      <c r="G1443" s="17"/>
      <c r="H1443" s="17"/>
      <c r="I1443" s="21"/>
      <c r="J1443" s="17"/>
      <c r="K1443" s="20">
        <f>IF(FluxoCaixa101315141921[[#This Row],[Movimento ]]="Saldo Inicial",FluxoCaixa101315141921[[#This Row],[R$ (Valores)]],K1442+FluxoCaixa101315141921[[#This Row],[Valores Receitas / Despesas]])</f>
        <v>3305810.2700000014</v>
      </c>
      <c r="L1443" s="5">
        <f>IF(FluxoCaixa101315141921[[#This Row],[Entrada / Saída]]="Saída",FluxoCaixa101315141921[[#This Row],[R$ (Valores)]]*-1,FluxoCaixa101315141921[[#This Row],[R$ (Valores)]])</f>
        <v>0</v>
      </c>
    </row>
    <row r="1444" spans="2:12">
      <c r="B1444" s="48"/>
      <c r="C1444" s="48"/>
      <c r="D1444" s="56"/>
      <c r="E1444" s="52"/>
      <c r="F1444" s="17"/>
      <c r="G1444" s="17"/>
      <c r="H1444" s="17"/>
      <c r="I1444" s="21"/>
      <c r="J1444" s="17"/>
      <c r="K1444" s="20">
        <f>IF(FluxoCaixa101315141921[[#This Row],[Movimento ]]="Saldo Inicial",FluxoCaixa101315141921[[#This Row],[R$ (Valores)]],K1443+FluxoCaixa101315141921[[#This Row],[Valores Receitas / Despesas]])</f>
        <v>3305810.2700000014</v>
      </c>
      <c r="L1444" s="5">
        <f>IF(FluxoCaixa101315141921[[#This Row],[Entrada / Saída]]="Saída",FluxoCaixa101315141921[[#This Row],[R$ (Valores)]]*-1,FluxoCaixa101315141921[[#This Row],[R$ (Valores)]])</f>
        <v>0</v>
      </c>
    </row>
    <row r="1445" spans="2:12">
      <c r="B1445" s="48"/>
      <c r="C1445" s="48"/>
      <c r="D1445" s="56"/>
      <c r="E1445" s="52"/>
      <c r="F1445" s="17"/>
      <c r="G1445" s="17"/>
      <c r="H1445" s="17"/>
      <c r="I1445" s="21"/>
      <c r="J1445" s="17"/>
      <c r="K1445" s="20">
        <f>IF(FluxoCaixa101315141921[[#This Row],[Movimento ]]="Saldo Inicial",FluxoCaixa101315141921[[#This Row],[R$ (Valores)]],K1444+FluxoCaixa101315141921[[#This Row],[Valores Receitas / Despesas]])</f>
        <v>3305810.2700000014</v>
      </c>
      <c r="L1445" s="5">
        <f>IF(FluxoCaixa101315141921[[#This Row],[Entrada / Saída]]="Saída",FluxoCaixa101315141921[[#This Row],[R$ (Valores)]]*-1,FluxoCaixa101315141921[[#This Row],[R$ (Valores)]])</f>
        <v>0</v>
      </c>
    </row>
    <row r="1446" spans="2:12">
      <c r="B1446" s="48"/>
      <c r="C1446" s="48"/>
      <c r="D1446" s="56"/>
      <c r="E1446" s="52"/>
      <c r="F1446" s="17"/>
      <c r="G1446" s="17"/>
      <c r="H1446" s="17"/>
      <c r="I1446" s="21"/>
      <c r="J1446" s="17"/>
      <c r="K1446" s="20">
        <f>IF(FluxoCaixa101315141921[[#This Row],[Movimento ]]="Saldo Inicial",FluxoCaixa101315141921[[#This Row],[R$ (Valores)]],K1445+FluxoCaixa101315141921[[#This Row],[Valores Receitas / Despesas]])</f>
        <v>3305810.2700000014</v>
      </c>
      <c r="L1446" s="5">
        <f>IF(FluxoCaixa101315141921[[#This Row],[Entrada / Saída]]="Saída",FluxoCaixa101315141921[[#This Row],[R$ (Valores)]]*-1,FluxoCaixa101315141921[[#This Row],[R$ (Valores)]])</f>
        <v>0</v>
      </c>
    </row>
    <row r="1447" spans="2:12">
      <c r="B1447" s="48"/>
      <c r="C1447" s="48"/>
      <c r="D1447" s="56"/>
      <c r="E1447" s="52"/>
      <c r="F1447" s="17"/>
      <c r="G1447" s="17"/>
      <c r="H1447" s="17"/>
      <c r="I1447" s="21"/>
      <c r="J1447" s="17"/>
      <c r="K1447" s="20">
        <f>IF(FluxoCaixa101315141921[[#This Row],[Movimento ]]="Saldo Inicial",FluxoCaixa101315141921[[#This Row],[R$ (Valores)]],K1446+FluxoCaixa101315141921[[#This Row],[Valores Receitas / Despesas]])</f>
        <v>3305810.2700000014</v>
      </c>
      <c r="L1447" s="5">
        <f>IF(FluxoCaixa101315141921[[#This Row],[Entrada / Saída]]="Saída",FluxoCaixa101315141921[[#This Row],[R$ (Valores)]]*-1,FluxoCaixa101315141921[[#This Row],[R$ (Valores)]])</f>
        <v>0</v>
      </c>
    </row>
    <row r="1448" spans="2:12">
      <c r="B1448" s="48"/>
      <c r="C1448" s="48"/>
      <c r="D1448" s="56"/>
      <c r="E1448" s="52"/>
      <c r="F1448" s="17"/>
      <c r="G1448" s="17"/>
      <c r="H1448" s="17"/>
      <c r="I1448" s="21"/>
      <c r="J1448" s="17"/>
      <c r="K1448" s="20">
        <f>IF(FluxoCaixa101315141921[[#This Row],[Movimento ]]="Saldo Inicial",FluxoCaixa101315141921[[#This Row],[R$ (Valores)]],K1447+FluxoCaixa101315141921[[#This Row],[Valores Receitas / Despesas]])</f>
        <v>3305810.2700000014</v>
      </c>
      <c r="L1448" s="5">
        <f>IF(FluxoCaixa101315141921[[#This Row],[Entrada / Saída]]="Saída",FluxoCaixa101315141921[[#This Row],[R$ (Valores)]]*-1,FluxoCaixa101315141921[[#This Row],[R$ (Valores)]])</f>
        <v>0</v>
      </c>
    </row>
    <row r="1449" spans="2:12">
      <c r="B1449" s="48"/>
      <c r="C1449" s="48"/>
      <c r="D1449" s="56"/>
      <c r="E1449" s="52"/>
      <c r="F1449" s="17"/>
      <c r="G1449" s="17"/>
      <c r="H1449" s="17"/>
      <c r="I1449" s="21"/>
      <c r="J1449" s="17"/>
      <c r="K1449" s="20">
        <f>IF(FluxoCaixa101315141921[[#This Row],[Movimento ]]="Saldo Inicial",FluxoCaixa101315141921[[#This Row],[R$ (Valores)]],K1448+FluxoCaixa101315141921[[#This Row],[Valores Receitas / Despesas]])</f>
        <v>3305810.2700000014</v>
      </c>
      <c r="L1449" s="5">
        <f>IF(FluxoCaixa101315141921[[#This Row],[Entrada / Saída]]="Saída",FluxoCaixa101315141921[[#This Row],[R$ (Valores)]]*-1,FluxoCaixa101315141921[[#This Row],[R$ (Valores)]])</f>
        <v>0</v>
      </c>
    </row>
    <row r="1450" spans="2:12">
      <c r="B1450" s="48"/>
      <c r="C1450" s="48"/>
      <c r="D1450" s="56"/>
      <c r="E1450" s="52"/>
      <c r="F1450" s="45"/>
      <c r="G1450" s="17"/>
      <c r="H1450" s="17"/>
      <c r="I1450" s="54"/>
      <c r="J1450" s="45"/>
      <c r="K1450" s="47">
        <f>IF(FluxoCaixa101315141921[[#This Row],[Movimento ]]="Saldo Inicial",FluxoCaixa101315141921[[#This Row],[R$ (Valores)]],K1449+FluxoCaixa101315141921[[#This Row],[Valores Receitas / Despesas]])</f>
        <v>3305810.2700000014</v>
      </c>
      <c r="L1450" s="53">
        <f>IF(FluxoCaixa101315141921[[#This Row],[Entrada / Saída]]="Saída",FluxoCaixa101315141921[[#This Row],[R$ (Valores)]]*-1,FluxoCaixa101315141921[[#This Row],[R$ (Valores)]])</f>
        <v>0</v>
      </c>
    </row>
    <row r="1451" spans="2:12">
      <c r="B1451" s="48"/>
      <c r="C1451" s="48"/>
      <c r="D1451" s="56"/>
      <c r="E1451" s="52"/>
      <c r="F1451" s="17"/>
      <c r="G1451" s="17"/>
      <c r="H1451" s="17"/>
      <c r="I1451" s="21"/>
      <c r="J1451" s="17"/>
      <c r="K1451" s="20">
        <f>IF(FluxoCaixa101315141921[[#This Row],[Movimento ]]="Saldo Inicial",FluxoCaixa101315141921[[#This Row],[R$ (Valores)]],K1450+FluxoCaixa101315141921[[#This Row],[Valores Receitas / Despesas]])</f>
        <v>3305810.2700000014</v>
      </c>
      <c r="L1451" s="5">
        <f>IF(FluxoCaixa101315141921[[#This Row],[Entrada / Saída]]="Saída",FluxoCaixa101315141921[[#This Row],[R$ (Valores)]]*-1,FluxoCaixa101315141921[[#This Row],[R$ (Valores)]])</f>
        <v>0</v>
      </c>
    </row>
    <row r="1452" spans="2:12">
      <c r="B1452" s="48"/>
      <c r="C1452" s="48"/>
      <c r="D1452" s="56"/>
      <c r="E1452" s="52"/>
      <c r="F1452" s="17"/>
      <c r="G1452" s="17"/>
      <c r="H1452" s="17"/>
      <c r="I1452" s="21"/>
      <c r="J1452" s="17"/>
      <c r="K1452" s="20">
        <f>IF(FluxoCaixa101315141921[[#This Row],[Movimento ]]="Saldo Inicial",FluxoCaixa101315141921[[#This Row],[R$ (Valores)]],K1451+FluxoCaixa101315141921[[#This Row],[Valores Receitas / Despesas]])</f>
        <v>3305810.2700000014</v>
      </c>
      <c r="L1452" s="5">
        <f>IF(FluxoCaixa101315141921[[#This Row],[Entrada / Saída]]="Saída",FluxoCaixa101315141921[[#This Row],[R$ (Valores)]]*-1,FluxoCaixa101315141921[[#This Row],[R$ (Valores)]])</f>
        <v>0</v>
      </c>
    </row>
    <row r="1453" spans="2:12">
      <c r="B1453" s="48"/>
      <c r="C1453" s="48"/>
      <c r="D1453" s="56"/>
      <c r="E1453" s="52"/>
      <c r="F1453" s="17"/>
      <c r="G1453" s="17"/>
      <c r="H1453" s="17"/>
      <c r="I1453" s="21"/>
      <c r="J1453" s="17"/>
      <c r="K1453" s="20">
        <f>IF(FluxoCaixa101315141921[[#This Row],[Movimento ]]="Saldo Inicial",FluxoCaixa101315141921[[#This Row],[R$ (Valores)]],K1452+FluxoCaixa101315141921[[#This Row],[Valores Receitas / Despesas]])</f>
        <v>3305810.2700000014</v>
      </c>
      <c r="L1453" s="5">
        <f>IF(FluxoCaixa101315141921[[#This Row],[Entrada / Saída]]="Saída",FluxoCaixa101315141921[[#This Row],[R$ (Valores)]]*-1,FluxoCaixa101315141921[[#This Row],[R$ (Valores)]])</f>
        <v>0</v>
      </c>
    </row>
    <row r="1454" spans="2:12">
      <c r="B1454" s="48"/>
      <c r="C1454" s="48"/>
      <c r="D1454" s="56"/>
      <c r="E1454" s="52"/>
      <c r="F1454" s="17"/>
      <c r="G1454" s="17"/>
      <c r="H1454" s="17"/>
      <c r="I1454" s="21"/>
      <c r="J1454" s="17"/>
      <c r="K1454" s="20">
        <f>IF(FluxoCaixa101315141921[[#This Row],[Movimento ]]="Saldo Inicial",FluxoCaixa101315141921[[#This Row],[R$ (Valores)]],K1453+FluxoCaixa101315141921[[#This Row],[Valores Receitas / Despesas]])</f>
        <v>3305810.2700000014</v>
      </c>
      <c r="L1454" s="5">
        <f>IF(FluxoCaixa101315141921[[#This Row],[Entrada / Saída]]="Saída",FluxoCaixa101315141921[[#This Row],[R$ (Valores)]]*-1,FluxoCaixa101315141921[[#This Row],[R$ (Valores)]])</f>
        <v>0</v>
      </c>
    </row>
    <row r="1455" spans="2:12">
      <c r="B1455" s="48"/>
      <c r="C1455" s="48"/>
      <c r="D1455" s="56"/>
      <c r="E1455" s="52"/>
      <c r="F1455" s="17"/>
      <c r="G1455" s="17"/>
      <c r="H1455" s="17"/>
      <c r="I1455" s="21"/>
      <c r="J1455" s="17"/>
      <c r="K1455" s="20">
        <f>IF(FluxoCaixa101315141921[[#This Row],[Movimento ]]="Saldo Inicial",FluxoCaixa101315141921[[#This Row],[R$ (Valores)]],K1454+FluxoCaixa101315141921[[#This Row],[Valores Receitas / Despesas]])</f>
        <v>3305810.2700000014</v>
      </c>
      <c r="L1455" s="5">
        <f>IF(FluxoCaixa101315141921[[#This Row],[Entrada / Saída]]="Saída",FluxoCaixa101315141921[[#This Row],[R$ (Valores)]]*-1,FluxoCaixa101315141921[[#This Row],[R$ (Valores)]])</f>
        <v>0</v>
      </c>
    </row>
    <row r="1456" spans="2:12">
      <c r="B1456" s="48"/>
      <c r="C1456" s="48"/>
      <c r="D1456" s="56"/>
      <c r="E1456" s="52"/>
      <c r="F1456" s="17"/>
      <c r="G1456" s="17"/>
      <c r="H1456" s="17"/>
      <c r="I1456" s="21"/>
      <c r="J1456" s="17"/>
      <c r="K1456" s="20">
        <f>IF(FluxoCaixa101315141921[[#This Row],[Movimento ]]="Saldo Inicial",FluxoCaixa101315141921[[#This Row],[R$ (Valores)]],K1455+FluxoCaixa101315141921[[#This Row],[Valores Receitas / Despesas]])</f>
        <v>3305810.2700000014</v>
      </c>
      <c r="L1456" s="5">
        <f>IF(FluxoCaixa101315141921[[#This Row],[Entrada / Saída]]="Saída",FluxoCaixa101315141921[[#This Row],[R$ (Valores)]]*-1,FluxoCaixa101315141921[[#This Row],[R$ (Valores)]])</f>
        <v>0</v>
      </c>
    </row>
    <row r="1457" spans="2:12">
      <c r="B1457" s="48"/>
      <c r="C1457" s="48"/>
      <c r="D1457" s="56"/>
      <c r="E1457" s="52"/>
      <c r="F1457" s="17"/>
      <c r="G1457" s="45"/>
      <c r="H1457" s="17"/>
      <c r="I1457" s="21"/>
      <c r="J1457" s="17"/>
      <c r="K1457" s="20">
        <f>IF(FluxoCaixa101315141921[[#This Row],[Movimento ]]="Saldo Inicial",FluxoCaixa101315141921[[#This Row],[R$ (Valores)]],K1456+FluxoCaixa101315141921[[#This Row],[Valores Receitas / Despesas]])</f>
        <v>3305810.2700000014</v>
      </c>
      <c r="L1457" s="5">
        <f>IF(FluxoCaixa101315141921[[#This Row],[Entrada / Saída]]="Saída",FluxoCaixa101315141921[[#This Row],[R$ (Valores)]]*-1,FluxoCaixa101315141921[[#This Row],[R$ (Valores)]])</f>
        <v>0</v>
      </c>
    </row>
    <row r="1458" spans="2:12">
      <c r="B1458" s="48"/>
      <c r="C1458" s="48"/>
      <c r="D1458" s="56"/>
      <c r="E1458" s="52"/>
      <c r="F1458" s="45"/>
      <c r="G1458" s="17"/>
      <c r="H1458" s="17"/>
      <c r="I1458" s="54"/>
      <c r="J1458" s="45"/>
      <c r="K1458" s="47">
        <f>IF(FluxoCaixa101315141921[[#This Row],[Movimento ]]="Saldo Inicial",FluxoCaixa101315141921[[#This Row],[R$ (Valores)]],K1457+FluxoCaixa101315141921[[#This Row],[Valores Receitas / Despesas]])</f>
        <v>3305810.2700000014</v>
      </c>
      <c r="L1458" s="53">
        <f>IF(FluxoCaixa101315141921[[#This Row],[Entrada / Saída]]="Saída",FluxoCaixa101315141921[[#This Row],[R$ (Valores)]]*-1,FluxoCaixa101315141921[[#This Row],[R$ (Valores)]])</f>
        <v>0</v>
      </c>
    </row>
    <row r="1459" spans="2:12">
      <c r="B1459" s="48"/>
      <c r="C1459" s="48"/>
      <c r="D1459" s="56"/>
      <c r="E1459" s="52"/>
      <c r="F1459" s="17"/>
      <c r="G1459" s="17"/>
      <c r="H1459" s="17"/>
      <c r="I1459" s="21"/>
      <c r="J1459" s="17"/>
      <c r="K1459" s="20">
        <f>IF(FluxoCaixa101315141921[[#This Row],[Movimento ]]="Saldo Inicial",FluxoCaixa101315141921[[#This Row],[R$ (Valores)]],K1458+FluxoCaixa101315141921[[#This Row],[Valores Receitas / Despesas]])</f>
        <v>3305810.2700000014</v>
      </c>
      <c r="L1459" s="5">
        <f>IF(FluxoCaixa101315141921[[#This Row],[Entrada / Saída]]="Saída",FluxoCaixa101315141921[[#This Row],[R$ (Valores)]]*-1,FluxoCaixa101315141921[[#This Row],[R$ (Valores)]])</f>
        <v>0</v>
      </c>
    </row>
    <row r="1460" spans="2:12">
      <c r="B1460" s="48"/>
      <c r="C1460" s="48"/>
      <c r="D1460" s="56"/>
      <c r="E1460" s="52"/>
      <c r="F1460" s="17"/>
      <c r="G1460" s="17"/>
      <c r="H1460" s="17"/>
      <c r="I1460" s="21"/>
      <c r="J1460" s="17"/>
      <c r="K1460" s="20">
        <f>IF(FluxoCaixa101315141921[[#This Row],[Movimento ]]="Saldo Inicial",FluxoCaixa101315141921[[#This Row],[R$ (Valores)]],K1459+FluxoCaixa101315141921[[#This Row],[Valores Receitas / Despesas]])</f>
        <v>3305810.2700000014</v>
      </c>
      <c r="L1460" s="5">
        <f>IF(FluxoCaixa101315141921[[#This Row],[Entrada / Saída]]="Saída",FluxoCaixa101315141921[[#This Row],[R$ (Valores)]]*-1,FluxoCaixa101315141921[[#This Row],[R$ (Valores)]])</f>
        <v>0</v>
      </c>
    </row>
    <row r="1461" spans="2:12">
      <c r="B1461" s="48"/>
      <c r="C1461" s="48"/>
      <c r="D1461" s="56"/>
      <c r="E1461" s="52"/>
      <c r="F1461" s="17"/>
      <c r="G1461" s="17"/>
      <c r="H1461" s="17"/>
      <c r="I1461" s="21"/>
      <c r="J1461" s="17"/>
      <c r="K1461" s="20">
        <f>IF(FluxoCaixa101315141921[[#This Row],[Movimento ]]="Saldo Inicial",FluxoCaixa101315141921[[#This Row],[R$ (Valores)]],K1460+FluxoCaixa101315141921[[#This Row],[Valores Receitas / Despesas]])</f>
        <v>3305810.2700000014</v>
      </c>
      <c r="L1461" s="5">
        <f>IF(FluxoCaixa101315141921[[#This Row],[Entrada / Saída]]="Saída",FluxoCaixa101315141921[[#This Row],[R$ (Valores)]]*-1,FluxoCaixa101315141921[[#This Row],[R$ (Valores)]])</f>
        <v>0</v>
      </c>
    </row>
    <row r="1462" spans="2:12">
      <c r="B1462" s="48"/>
      <c r="C1462" s="48"/>
      <c r="D1462" s="56"/>
      <c r="E1462" s="52"/>
      <c r="F1462" s="17"/>
      <c r="G1462" s="17"/>
      <c r="H1462" s="17"/>
      <c r="I1462" s="21"/>
      <c r="J1462" s="17"/>
      <c r="K1462" s="20">
        <f>IF(FluxoCaixa101315141921[[#This Row],[Movimento ]]="Saldo Inicial",FluxoCaixa101315141921[[#This Row],[R$ (Valores)]],K1461+FluxoCaixa101315141921[[#This Row],[Valores Receitas / Despesas]])</f>
        <v>3305810.2700000014</v>
      </c>
      <c r="L1462" s="5">
        <f>IF(FluxoCaixa101315141921[[#This Row],[Entrada / Saída]]="Saída",FluxoCaixa101315141921[[#This Row],[R$ (Valores)]]*-1,FluxoCaixa101315141921[[#This Row],[R$ (Valores)]])</f>
        <v>0</v>
      </c>
    </row>
    <row r="1463" spans="2:12">
      <c r="B1463" s="48"/>
      <c r="C1463" s="48"/>
      <c r="D1463" s="56"/>
      <c r="E1463" s="52"/>
      <c r="F1463" s="17"/>
      <c r="G1463" s="17"/>
      <c r="H1463" s="17"/>
      <c r="I1463" s="21"/>
      <c r="J1463" s="17"/>
      <c r="K1463" s="20">
        <f>IF(FluxoCaixa101315141921[[#This Row],[Movimento ]]="Saldo Inicial",FluxoCaixa101315141921[[#This Row],[R$ (Valores)]],K1462+FluxoCaixa101315141921[[#This Row],[Valores Receitas / Despesas]])</f>
        <v>3305810.2700000014</v>
      </c>
      <c r="L1463" s="5">
        <f>IF(FluxoCaixa101315141921[[#This Row],[Entrada / Saída]]="Saída",FluxoCaixa101315141921[[#This Row],[R$ (Valores)]]*-1,FluxoCaixa101315141921[[#This Row],[R$ (Valores)]])</f>
        <v>0</v>
      </c>
    </row>
    <row r="1464" spans="2:12">
      <c r="B1464" s="48"/>
      <c r="C1464" s="48"/>
      <c r="D1464" s="56"/>
      <c r="E1464" s="52"/>
      <c r="F1464" s="17"/>
      <c r="G1464" s="17"/>
      <c r="H1464" s="17"/>
      <c r="I1464" s="21"/>
      <c r="J1464" s="17"/>
      <c r="K1464" s="20">
        <f>IF(FluxoCaixa101315141921[[#This Row],[Movimento ]]="Saldo Inicial",FluxoCaixa101315141921[[#This Row],[R$ (Valores)]],K1463+FluxoCaixa101315141921[[#This Row],[Valores Receitas / Despesas]])</f>
        <v>3305810.2700000014</v>
      </c>
      <c r="L1464" s="5">
        <f>IF(FluxoCaixa101315141921[[#This Row],[Entrada / Saída]]="Saída",FluxoCaixa101315141921[[#This Row],[R$ (Valores)]]*-1,FluxoCaixa101315141921[[#This Row],[R$ (Valores)]])</f>
        <v>0</v>
      </c>
    </row>
    <row r="1465" spans="2:12">
      <c r="B1465" s="48"/>
      <c r="C1465" s="48"/>
      <c r="D1465" s="16"/>
      <c r="E1465" s="48"/>
      <c r="F1465" s="17"/>
      <c r="G1465" s="17"/>
      <c r="H1465" s="17"/>
      <c r="I1465" s="21"/>
      <c r="J1465" s="17"/>
      <c r="K1465" s="20">
        <f>IF(FluxoCaixa101315141921[[#This Row],[Movimento ]]="Saldo Inicial",FluxoCaixa101315141921[[#This Row],[R$ (Valores)]],K1464+FluxoCaixa101315141921[[#This Row],[Valores Receitas / Despesas]])</f>
        <v>3305810.2700000014</v>
      </c>
      <c r="L1465" s="53">
        <f>IF(FluxoCaixa101315141921[[#This Row],[Entrada / Saída]]="Saída",FluxoCaixa101315141921[[#This Row],[R$ (Valores)]]*-1,FluxoCaixa101315141921[[#This Row],[R$ (Valores)]])</f>
        <v>0</v>
      </c>
    </row>
    <row r="1466" spans="2:12">
      <c r="B1466" s="48"/>
      <c r="C1466" s="48"/>
      <c r="D1466" s="16"/>
      <c r="E1466" s="48"/>
      <c r="F1466" s="17"/>
      <c r="G1466" s="17"/>
      <c r="H1466" s="17"/>
      <c r="I1466" s="21"/>
      <c r="J1466" s="17"/>
      <c r="K1466" s="20">
        <f>IF(FluxoCaixa101315141921[[#This Row],[Movimento ]]="Saldo Inicial",FluxoCaixa101315141921[[#This Row],[R$ (Valores)]],K1465+FluxoCaixa101315141921[[#This Row],[Valores Receitas / Despesas]])</f>
        <v>3305810.2700000014</v>
      </c>
      <c r="L1466" s="5">
        <f>IF(FluxoCaixa101315141921[[#This Row],[Entrada / Saída]]="Saída",FluxoCaixa101315141921[[#This Row],[R$ (Valores)]]*-1,FluxoCaixa101315141921[[#This Row],[R$ (Valores)]])</f>
        <v>0</v>
      </c>
    </row>
    <row r="1467" spans="2:12">
      <c r="B1467" s="48"/>
      <c r="C1467" s="48"/>
      <c r="D1467" s="16"/>
      <c r="E1467" s="48"/>
      <c r="F1467" s="17"/>
      <c r="G1467" s="17"/>
      <c r="H1467" s="17"/>
      <c r="I1467" s="21"/>
      <c r="J1467" s="17"/>
      <c r="K1467" s="20">
        <f>IF(FluxoCaixa101315141921[[#This Row],[Movimento ]]="Saldo Inicial",FluxoCaixa101315141921[[#This Row],[R$ (Valores)]],K1466+FluxoCaixa101315141921[[#This Row],[Valores Receitas / Despesas]])</f>
        <v>3305810.2700000014</v>
      </c>
      <c r="L1467" s="5">
        <f>IF(FluxoCaixa101315141921[[#This Row],[Entrada / Saída]]="Saída",FluxoCaixa101315141921[[#This Row],[R$ (Valores)]]*-1,FluxoCaixa101315141921[[#This Row],[R$ (Valores)]])</f>
        <v>0</v>
      </c>
    </row>
    <row r="1468" spans="2:12">
      <c r="B1468" s="48"/>
      <c r="C1468" s="48"/>
      <c r="D1468" s="16"/>
      <c r="E1468" s="48"/>
      <c r="F1468" s="17"/>
      <c r="G1468" s="17"/>
      <c r="H1468" s="17"/>
      <c r="I1468" s="21"/>
      <c r="J1468" s="17"/>
      <c r="K1468" s="20">
        <f>IF(FluxoCaixa101315141921[[#This Row],[Movimento ]]="Saldo Inicial",FluxoCaixa101315141921[[#This Row],[R$ (Valores)]],K1467+FluxoCaixa101315141921[[#This Row],[Valores Receitas / Despesas]])</f>
        <v>3305810.2700000014</v>
      </c>
      <c r="L1468" s="5">
        <f>IF(FluxoCaixa101315141921[[#This Row],[Entrada / Saída]]="Saída",FluxoCaixa101315141921[[#This Row],[R$ (Valores)]]*-1,FluxoCaixa101315141921[[#This Row],[R$ (Valores)]])</f>
        <v>0</v>
      </c>
    </row>
    <row r="1469" spans="2:12">
      <c r="B1469" s="48"/>
      <c r="C1469" s="48"/>
      <c r="D1469" s="16"/>
      <c r="E1469" s="48"/>
      <c r="F1469" s="17"/>
      <c r="G1469" s="17"/>
      <c r="H1469" s="17"/>
      <c r="I1469" s="21"/>
      <c r="J1469" s="17"/>
      <c r="K1469" s="20">
        <f>IF(FluxoCaixa101315141921[[#This Row],[Movimento ]]="Saldo Inicial",FluxoCaixa101315141921[[#This Row],[R$ (Valores)]],K1468+FluxoCaixa101315141921[[#This Row],[Valores Receitas / Despesas]])</f>
        <v>3305810.2700000014</v>
      </c>
      <c r="L1469" s="5">
        <f>IF(FluxoCaixa101315141921[[#This Row],[Entrada / Saída]]="Saída",FluxoCaixa101315141921[[#This Row],[R$ (Valores)]]*-1,FluxoCaixa101315141921[[#This Row],[R$ (Valores)]])</f>
        <v>0</v>
      </c>
    </row>
    <row r="1470" spans="2:12">
      <c r="B1470" s="48"/>
      <c r="C1470" s="48"/>
      <c r="D1470" s="16"/>
      <c r="E1470" s="48"/>
      <c r="F1470" s="17"/>
      <c r="G1470" s="17"/>
      <c r="H1470" s="17"/>
      <c r="I1470" s="21"/>
      <c r="J1470" s="17"/>
      <c r="K1470" s="20">
        <f>IF(FluxoCaixa101315141921[[#This Row],[Movimento ]]="Saldo Inicial",FluxoCaixa101315141921[[#This Row],[R$ (Valores)]],K1469+FluxoCaixa101315141921[[#This Row],[Valores Receitas / Despesas]])</f>
        <v>3305810.2700000014</v>
      </c>
      <c r="L1470" s="5">
        <f>IF(FluxoCaixa101315141921[[#This Row],[Entrada / Saída]]="Saída",FluxoCaixa101315141921[[#This Row],[R$ (Valores)]]*-1,FluxoCaixa101315141921[[#This Row],[R$ (Valores)]])</f>
        <v>0</v>
      </c>
    </row>
    <row r="1471" spans="2:12">
      <c r="B1471" s="48"/>
      <c r="C1471" s="48"/>
      <c r="D1471" s="16"/>
      <c r="E1471" s="48"/>
      <c r="F1471" s="17"/>
      <c r="G1471" s="17"/>
      <c r="H1471" s="17"/>
      <c r="I1471" s="21"/>
      <c r="J1471" s="17"/>
      <c r="K1471" s="20">
        <f>IF(FluxoCaixa101315141921[[#This Row],[Movimento ]]="Saldo Inicial",FluxoCaixa101315141921[[#This Row],[R$ (Valores)]],K1470+FluxoCaixa101315141921[[#This Row],[Valores Receitas / Despesas]])</f>
        <v>3305810.2700000014</v>
      </c>
      <c r="L1471" s="5">
        <f>IF(FluxoCaixa101315141921[[#This Row],[Entrada / Saída]]="Saída",FluxoCaixa101315141921[[#This Row],[R$ (Valores)]]*-1,FluxoCaixa101315141921[[#This Row],[R$ (Valores)]])</f>
        <v>0</v>
      </c>
    </row>
    <row r="1472" spans="2:12">
      <c r="B1472" s="48"/>
      <c r="C1472" s="48"/>
      <c r="D1472" s="56"/>
      <c r="E1472" s="52"/>
      <c r="F1472" s="45"/>
      <c r="G1472" s="17"/>
      <c r="H1472" s="17"/>
      <c r="I1472" s="54"/>
      <c r="J1472" s="45"/>
      <c r="K1472" s="47">
        <f>IF(FluxoCaixa101315141921[[#This Row],[Movimento ]]="Saldo Inicial",FluxoCaixa101315141921[[#This Row],[R$ (Valores)]],K1471+FluxoCaixa101315141921[[#This Row],[Valores Receitas / Despesas]])</f>
        <v>3305810.2700000014</v>
      </c>
      <c r="L1472" s="53">
        <f>IF(FluxoCaixa101315141921[[#This Row],[Entrada / Saída]]="Saída",FluxoCaixa101315141921[[#This Row],[R$ (Valores)]]*-1,FluxoCaixa101315141921[[#This Row],[R$ (Valores)]])</f>
        <v>0</v>
      </c>
    </row>
    <row r="1473" spans="2:12">
      <c r="B1473" s="48"/>
      <c r="C1473" s="48"/>
      <c r="D1473" s="56"/>
      <c r="E1473" s="52"/>
      <c r="F1473" s="17"/>
      <c r="G1473" s="17"/>
      <c r="H1473" s="17"/>
      <c r="I1473" s="21"/>
      <c r="J1473" s="17"/>
      <c r="K1473" s="20">
        <f>IF(FluxoCaixa101315141921[[#This Row],[Movimento ]]="Saldo Inicial",FluxoCaixa101315141921[[#This Row],[R$ (Valores)]],K1472+FluxoCaixa101315141921[[#This Row],[Valores Receitas / Despesas]])</f>
        <v>3305810.2700000014</v>
      </c>
      <c r="L1473" s="5">
        <f>IF(FluxoCaixa101315141921[[#This Row],[Entrada / Saída]]="Saída",FluxoCaixa101315141921[[#This Row],[R$ (Valores)]]*-1,FluxoCaixa101315141921[[#This Row],[R$ (Valores)]])</f>
        <v>0</v>
      </c>
    </row>
    <row r="1474" spans="2:12">
      <c r="B1474" s="48"/>
      <c r="C1474" s="48"/>
      <c r="D1474" s="56"/>
      <c r="E1474" s="52"/>
      <c r="F1474" s="17"/>
      <c r="G1474" s="17"/>
      <c r="H1474" s="17"/>
      <c r="I1474" s="21"/>
      <c r="J1474" s="17"/>
      <c r="K1474" s="20">
        <f>IF(FluxoCaixa101315141921[[#This Row],[Movimento ]]="Saldo Inicial",FluxoCaixa101315141921[[#This Row],[R$ (Valores)]],K1473+FluxoCaixa101315141921[[#This Row],[Valores Receitas / Despesas]])</f>
        <v>3305810.2700000014</v>
      </c>
      <c r="L1474" s="5">
        <f>IF(FluxoCaixa101315141921[[#This Row],[Entrada / Saída]]="Saída",FluxoCaixa101315141921[[#This Row],[R$ (Valores)]]*-1,FluxoCaixa101315141921[[#This Row],[R$ (Valores)]])</f>
        <v>0</v>
      </c>
    </row>
    <row r="1475" spans="2:12">
      <c r="B1475" s="48"/>
      <c r="C1475" s="48"/>
      <c r="D1475" s="56"/>
      <c r="E1475" s="52"/>
      <c r="F1475" s="17"/>
      <c r="G1475" s="17"/>
      <c r="H1475" s="17"/>
      <c r="I1475" s="21"/>
      <c r="J1475" s="17"/>
      <c r="K1475" s="20">
        <f>IF(FluxoCaixa101315141921[[#This Row],[Movimento ]]="Saldo Inicial",FluxoCaixa101315141921[[#This Row],[R$ (Valores)]],K1474+FluxoCaixa101315141921[[#This Row],[Valores Receitas / Despesas]])</f>
        <v>3305810.2700000014</v>
      </c>
      <c r="L1475" s="5">
        <f>IF(FluxoCaixa101315141921[[#This Row],[Entrada / Saída]]="Saída",FluxoCaixa101315141921[[#This Row],[R$ (Valores)]]*-1,FluxoCaixa101315141921[[#This Row],[R$ (Valores)]])</f>
        <v>0</v>
      </c>
    </row>
    <row r="1476" spans="2:12">
      <c r="B1476" s="48"/>
      <c r="C1476" s="48"/>
      <c r="D1476" s="56"/>
      <c r="E1476" s="52"/>
      <c r="F1476" s="17"/>
      <c r="G1476" s="17"/>
      <c r="H1476" s="17"/>
      <c r="I1476" s="21"/>
      <c r="J1476" s="17"/>
      <c r="K1476" s="20">
        <f>IF(FluxoCaixa101315141921[[#This Row],[Movimento ]]="Saldo Inicial",FluxoCaixa101315141921[[#This Row],[R$ (Valores)]],K1475+FluxoCaixa101315141921[[#This Row],[Valores Receitas / Despesas]])</f>
        <v>3305810.2700000014</v>
      </c>
      <c r="L1476" s="5">
        <f>IF(FluxoCaixa101315141921[[#This Row],[Entrada / Saída]]="Saída",FluxoCaixa101315141921[[#This Row],[R$ (Valores)]]*-1,FluxoCaixa101315141921[[#This Row],[R$ (Valores)]])</f>
        <v>0</v>
      </c>
    </row>
    <row r="1477" spans="2:12">
      <c r="B1477" s="48"/>
      <c r="C1477" s="48"/>
      <c r="D1477" s="56"/>
      <c r="E1477" s="52"/>
      <c r="F1477" s="17"/>
      <c r="G1477" s="17"/>
      <c r="H1477" s="17"/>
      <c r="I1477" s="21"/>
      <c r="J1477" s="17"/>
      <c r="K1477" s="20">
        <f>IF(FluxoCaixa101315141921[[#This Row],[Movimento ]]="Saldo Inicial",FluxoCaixa101315141921[[#This Row],[R$ (Valores)]],K1476+FluxoCaixa101315141921[[#This Row],[Valores Receitas / Despesas]])</f>
        <v>3305810.2700000014</v>
      </c>
      <c r="L1477" s="5">
        <f>IF(FluxoCaixa101315141921[[#This Row],[Entrada / Saída]]="Saída",FluxoCaixa101315141921[[#This Row],[R$ (Valores)]]*-1,FluxoCaixa101315141921[[#This Row],[R$ (Valores)]])</f>
        <v>0</v>
      </c>
    </row>
    <row r="1478" spans="2:12">
      <c r="B1478" s="48"/>
      <c r="C1478" s="48"/>
      <c r="D1478" s="56"/>
      <c r="E1478" s="52"/>
      <c r="F1478" s="45"/>
      <c r="G1478" s="17"/>
      <c r="H1478" s="17"/>
      <c r="I1478" s="54"/>
      <c r="J1478" s="45"/>
      <c r="K1478" s="47">
        <f>IF(FluxoCaixa101315141921[[#This Row],[Movimento ]]="Saldo Inicial",FluxoCaixa101315141921[[#This Row],[R$ (Valores)]],K1477+FluxoCaixa101315141921[[#This Row],[Valores Receitas / Despesas]])</f>
        <v>3305810.2700000014</v>
      </c>
      <c r="L1478" s="53">
        <f>IF(FluxoCaixa101315141921[[#This Row],[Entrada / Saída]]="Saída",FluxoCaixa101315141921[[#This Row],[R$ (Valores)]]*-1,FluxoCaixa101315141921[[#This Row],[R$ (Valores)]])</f>
        <v>0</v>
      </c>
    </row>
    <row r="1479" spans="2:12">
      <c r="B1479" s="48"/>
      <c r="C1479" s="48"/>
      <c r="D1479" s="56"/>
      <c r="E1479" s="52"/>
      <c r="F1479" s="17"/>
      <c r="G1479" s="17"/>
      <c r="H1479" s="17"/>
      <c r="I1479" s="21"/>
      <c r="J1479" s="17"/>
      <c r="K1479" s="20">
        <f>IF(FluxoCaixa101315141921[[#This Row],[Movimento ]]="Saldo Inicial",FluxoCaixa101315141921[[#This Row],[R$ (Valores)]],K1478+FluxoCaixa101315141921[[#This Row],[Valores Receitas / Despesas]])</f>
        <v>3305810.2700000014</v>
      </c>
      <c r="L1479" s="5">
        <f>IF(FluxoCaixa101315141921[[#This Row],[Entrada / Saída]]="Saída",FluxoCaixa101315141921[[#This Row],[R$ (Valores)]]*-1,FluxoCaixa101315141921[[#This Row],[R$ (Valores)]])</f>
        <v>0</v>
      </c>
    </row>
    <row r="1480" spans="2:12">
      <c r="B1480" s="48"/>
      <c r="C1480" s="48"/>
      <c r="D1480" s="56"/>
      <c r="E1480" s="52"/>
      <c r="F1480" s="17"/>
      <c r="G1480" s="17"/>
      <c r="H1480" s="17"/>
      <c r="I1480" s="21"/>
      <c r="J1480" s="17"/>
      <c r="K1480" s="20">
        <f>IF(FluxoCaixa101315141921[[#This Row],[Movimento ]]="Saldo Inicial",FluxoCaixa101315141921[[#This Row],[R$ (Valores)]],K1479+FluxoCaixa101315141921[[#This Row],[Valores Receitas / Despesas]])</f>
        <v>3305810.2700000014</v>
      </c>
      <c r="L1480" s="5">
        <f>IF(FluxoCaixa101315141921[[#This Row],[Entrada / Saída]]="Saída",FluxoCaixa101315141921[[#This Row],[R$ (Valores)]]*-1,FluxoCaixa101315141921[[#This Row],[R$ (Valores)]])</f>
        <v>0</v>
      </c>
    </row>
    <row r="1481" spans="2:12">
      <c r="B1481" s="48"/>
      <c r="C1481" s="48"/>
      <c r="D1481" s="56"/>
      <c r="E1481" s="52"/>
      <c r="F1481" s="17"/>
      <c r="G1481" s="45"/>
      <c r="H1481" s="17"/>
      <c r="I1481" s="54"/>
      <c r="J1481" s="45"/>
      <c r="K1481" s="47">
        <f>IF(FluxoCaixa101315141921[[#This Row],[Movimento ]]="Saldo Inicial",FluxoCaixa101315141921[[#This Row],[R$ (Valores)]],K1480+FluxoCaixa101315141921[[#This Row],[Valores Receitas / Despesas]])</f>
        <v>3305810.2700000014</v>
      </c>
      <c r="L1481" s="53">
        <f>IF(FluxoCaixa101315141921[[#This Row],[Entrada / Saída]]="Saída",FluxoCaixa101315141921[[#This Row],[R$ (Valores)]]*-1,FluxoCaixa101315141921[[#This Row],[R$ (Valores)]])</f>
        <v>0</v>
      </c>
    </row>
    <row r="1482" spans="2:12">
      <c r="B1482" s="48"/>
      <c r="C1482" s="48"/>
      <c r="D1482" s="56"/>
      <c r="E1482" s="52"/>
      <c r="F1482" s="17"/>
      <c r="G1482" s="17"/>
      <c r="H1482" s="17"/>
      <c r="I1482" s="21"/>
      <c r="J1482" s="17"/>
      <c r="K1482" s="20">
        <f>IF(FluxoCaixa101315141921[[#This Row],[Movimento ]]="Saldo Inicial",FluxoCaixa101315141921[[#This Row],[R$ (Valores)]],K1481+FluxoCaixa101315141921[[#This Row],[Valores Receitas / Despesas]])</f>
        <v>3305810.2700000014</v>
      </c>
      <c r="L1482" s="5">
        <f>IF(FluxoCaixa101315141921[[#This Row],[Entrada / Saída]]="Saída",FluxoCaixa101315141921[[#This Row],[R$ (Valores)]]*-1,FluxoCaixa101315141921[[#This Row],[R$ (Valores)]])</f>
        <v>0</v>
      </c>
    </row>
    <row r="1483" spans="2:12">
      <c r="B1483" s="48"/>
      <c r="C1483" s="48"/>
      <c r="D1483" s="56"/>
      <c r="E1483" s="52"/>
      <c r="F1483" s="17"/>
      <c r="G1483" s="17"/>
      <c r="H1483" s="17"/>
      <c r="I1483" s="21"/>
      <c r="J1483" s="17"/>
      <c r="K1483" s="20">
        <f>IF(FluxoCaixa101315141921[[#This Row],[Movimento ]]="Saldo Inicial",FluxoCaixa101315141921[[#This Row],[R$ (Valores)]],K1482+FluxoCaixa101315141921[[#This Row],[Valores Receitas / Despesas]])</f>
        <v>3305810.2700000014</v>
      </c>
      <c r="L1483" s="5">
        <f>IF(FluxoCaixa101315141921[[#This Row],[Entrada / Saída]]="Saída",FluxoCaixa101315141921[[#This Row],[R$ (Valores)]]*-1,FluxoCaixa101315141921[[#This Row],[R$ (Valores)]])</f>
        <v>0</v>
      </c>
    </row>
    <row r="1484" spans="2:12">
      <c r="B1484" s="48"/>
      <c r="C1484" s="48"/>
      <c r="D1484" s="56"/>
      <c r="E1484" s="52"/>
      <c r="F1484" s="17"/>
      <c r="G1484" s="17"/>
      <c r="H1484" s="17"/>
      <c r="I1484" s="21"/>
      <c r="J1484" s="17"/>
      <c r="K1484" s="20">
        <f>IF(FluxoCaixa101315141921[[#This Row],[Movimento ]]="Saldo Inicial",FluxoCaixa101315141921[[#This Row],[R$ (Valores)]],K1483+FluxoCaixa101315141921[[#This Row],[Valores Receitas / Despesas]])</f>
        <v>3305810.2700000014</v>
      </c>
      <c r="L1484" s="5">
        <f>IF(FluxoCaixa101315141921[[#This Row],[Entrada / Saída]]="Saída",FluxoCaixa101315141921[[#This Row],[R$ (Valores)]]*-1,FluxoCaixa101315141921[[#This Row],[R$ (Valores)]])</f>
        <v>0</v>
      </c>
    </row>
    <row r="1485" spans="2:12">
      <c r="B1485" s="48"/>
      <c r="C1485" s="48"/>
      <c r="D1485" s="56"/>
      <c r="E1485" s="52"/>
      <c r="F1485" s="17"/>
      <c r="G1485" s="17"/>
      <c r="H1485" s="17"/>
      <c r="I1485" s="21"/>
      <c r="J1485" s="17"/>
      <c r="K1485" s="20">
        <f>IF(FluxoCaixa101315141921[[#This Row],[Movimento ]]="Saldo Inicial",FluxoCaixa101315141921[[#This Row],[R$ (Valores)]],K1484+FluxoCaixa101315141921[[#This Row],[Valores Receitas / Despesas]])</f>
        <v>3305810.2700000014</v>
      </c>
      <c r="L1485" s="5">
        <f>IF(FluxoCaixa101315141921[[#This Row],[Entrada / Saída]]="Saída",FluxoCaixa101315141921[[#This Row],[R$ (Valores)]]*-1,FluxoCaixa101315141921[[#This Row],[R$ (Valores)]])</f>
        <v>0</v>
      </c>
    </row>
    <row r="1486" spans="2:12">
      <c r="B1486" s="48"/>
      <c r="C1486" s="48"/>
      <c r="D1486" s="56"/>
      <c r="E1486" s="52"/>
      <c r="F1486" s="17"/>
      <c r="G1486" s="17"/>
      <c r="H1486" s="17"/>
      <c r="I1486" s="21"/>
      <c r="J1486" s="17"/>
      <c r="K1486" s="20">
        <f>IF(FluxoCaixa101315141921[[#This Row],[Movimento ]]="Saldo Inicial",FluxoCaixa101315141921[[#This Row],[R$ (Valores)]],K1485+FluxoCaixa101315141921[[#This Row],[Valores Receitas / Despesas]])</f>
        <v>3305810.2700000014</v>
      </c>
      <c r="L1486" s="5">
        <f>IF(FluxoCaixa101315141921[[#This Row],[Entrada / Saída]]="Saída",FluxoCaixa101315141921[[#This Row],[R$ (Valores)]]*-1,FluxoCaixa101315141921[[#This Row],[R$ (Valores)]])</f>
        <v>0</v>
      </c>
    </row>
    <row r="1487" spans="2:12">
      <c r="B1487" s="48"/>
      <c r="C1487" s="48"/>
      <c r="D1487" s="56"/>
      <c r="E1487" s="52"/>
      <c r="F1487" s="17"/>
      <c r="G1487" s="17"/>
      <c r="H1487" s="17"/>
      <c r="I1487" s="21"/>
      <c r="J1487" s="17"/>
      <c r="K1487" s="20">
        <f>IF(FluxoCaixa101315141921[[#This Row],[Movimento ]]="Saldo Inicial",FluxoCaixa101315141921[[#This Row],[R$ (Valores)]],K1486+FluxoCaixa101315141921[[#This Row],[Valores Receitas / Despesas]])</f>
        <v>3305810.2700000014</v>
      </c>
      <c r="L1487" s="5">
        <f>IF(FluxoCaixa101315141921[[#This Row],[Entrada / Saída]]="Saída",FluxoCaixa101315141921[[#This Row],[R$ (Valores)]]*-1,FluxoCaixa101315141921[[#This Row],[R$ (Valores)]])</f>
        <v>0</v>
      </c>
    </row>
    <row r="1488" spans="2:12">
      <c r="B1488" s="48"/>
      <c r="C1488" s="48"/>
      <c r="D1488" s="56"/>
      <c r="E1488" s="52"/>
      <c r="F1488" s="17"/>
      <c r="G1488" s="17"/>
      <c r="H1488" s="17"/>
      <c r="I1488" s="21"/>
      <c r="J1488" s="17"/>
      <c r="K1488" s="20">
        <f>IF(FluxoCaixa101315141921[[#This Row],[Movimento ]]="Saldo Inicial",FluxoCaixa101315141921[[#This Row],[R$ (Valores)]],K1487+FluxoCaixa101315141921[[#This Row],[Valores Receitas / Despesas]])</f>
        <v>3305810.2700000014</v>
      </c>
      <c r="L1488" s="5">
        <f>IF(FluxoCaixa101315141921[[#This Row],[Entrada / Saída]]="Saída",FluxoCaixa101315141921[[#This Row],[R$ (Valores)]]*-1,FluxoCaixa101315141921[[#This Row],[R$ (Valores)]])</f>
        <v>0</v>
      </c>
    </row>
    <row r="1489" spans="2:12">
      <c r="B1489" s="48"/>
      <c r="C1489" s="48"/>
      <c r="D1489" s="56"/>
      <c r="E1489" s="52"/>
      <c r="F1489" s="17"/>
      <c r="G1489" s="17"/>
      <c r="H1489" s="17"/>
      <c r="I1489" s="21"/>
      <c r="J1489" s="17"/>
      <c r="K1489" s="20">
        <f>IF(FluxoCaixa101315141921[[#This Row],[Movimento ]]="Saldo Inicial",FluxoCaixa101315141921[[#This Row],[R$ (Valores)]],K1488+FluxoCaixa101315141921[[#This Row],[Valores Receitas / Despesas]])</f>
        <v>3305810.2700000014</v>
      </c>
      <c r="L1489" s="5">
        <f>IF(FluxoCaixa101315141921[[#This Row],[Entrada / Saída]]="Saída",FluxoCaixa101315141921[[#This Row],[R$ (Valores)]]*-1,FluxoCaixa101315141921[[#This Row],[R$ (Valores)]])</f>
        <v>0</v>
      </c>
    </row>
    <row r="1490" spans="2:12">
      <c r="B1490" s="48"/>
      <c r="C1490" s="48"/>
      <c r="D1490" s="56"/>
      <c r="E1490" s="52"/>
      <c r="F1490" s="17"/>
      <c r="G1490" s="17"/>
      <c r="H1490" s="17"/>
      <c r="I1490" s="21"/>
      <c r="J1490" s="17"/>
      <c r="K1490" s="20">
        <f>IF(FluxoCaixa101315141921[[#This Row],[Movimento ]]="Saldo Inicial",FluxoCaixa101315141921[[#This Row],[R$ (Valores)]],K1489+FluxoCaixa101315141921[[#This Row],[Valores Receitas / Despesas]])</f>
        <v>3305810.2700000014</v>
      </c>
      <c r="L1490" s="5">
        <f>IF(FluxoCaixa101315141921[[#This Row],[Entrada / Saída]]="Saída",FluxoCaixa101315141921[[#This Row],[R$ (Valores)]]*-1,FluxoCaixa101315141921[[#This Row],[R$ (Valores)]])</f>
        <v>0</v>
      </c>
    </row>
    <row r="1491" spans="2:12">
      <c r="B1491" s="48"/>
      <c r="C1491" s="48"/>
      <c r="D1491" s="56"/>
      <c r="E1491" s="52"/>
      <c r="F1491" s="17"/>
      <c r="G1491" s="17"/>
      <c r="H1491" s="17"/>
      <c r="I1491" s="21"/>
      <c r="J1491" s="17"/>
      <c r="K1491" s="20">
        <f>IF(FluxoCaixa101315141921[[#This Row],[Movimento ]]="Saldo Inicial",FluxoCaixa101315141921[[#This Row],[R$ (Valores)]],K1490+FluxoCaixa101315141921[[#This Row],[Valores Receitas / Despesas]])</f>
        <v>3305810.2700000014</v>
      </c>
      <c r="L1491" s="5">
        <f>IF(FluxoCaixa101315141921[[#This Row],[Entrada / Saída]]="Saída",FluxoCaixa101315141921[[#This Row],[R$ (Valores)]]*-1,FluxoCaixa101315141921[[#This Row],[R$ (Valores)]])</f>
        <v>0</v>
      </c>
    </row>
    <row r="1492" spans="2:12">
      <c r="B1492" s="48"/>
      <c r="C1492" s="48"/>
      <c r="D1492" s="56"/>
      <c r="E1492" s="52"/>
      <c r="F1492" s="17"/>
      <c r="G1492" s="17"/>
      <c r="H1492" s="17"/>
      <c r="I1492" s="21"/>
      <c r="J1492" s="17"/>
      <c r="K1492" s="20">
        <f>IF(FluxoCaixa101315141921[[#This Row],[Movimento ]]="Saldo Inicial",FluxoCaixa101315141921[[#This Row],[R$ (Valores)]],K1491+FluxoCaixa101315141921[[#This Row],[Valores Receitas / Despesas]])</f>
        <v>3305810.2700000014</v>
      </c>
      <c r="L1492" s="5">
        <f>IF(FluxoCaixa101315141921[[#This Row],[Entrada / Saída]]="Saída",FluxoCaixa101315141921[[#This Row],[R$ (Valores)]]*-1,FluxoCaixa101315141921[[#This Row],[R$ (Valores)]])</f>
        <v>0</v>
      </c>
    </row>
    <row r="1493" spans="2:12">
      <c r="B1493" s="48"/>
      <c r="C1493" s="48"/>
      <c r="D1493" s="56"/>
      <c r="E1493" s="52"/>
      <c r="F1493" s="17"/>
      <c r="G1493" s="17"/>
      <c r="H1493" s="17"/>
      <c r="I1493" s="21"/>
      <c r="J1493" s="17"/>
      <c r="K1493" s="20">
        <f>IF(FluxoCaixa101315141921[[#This Row],[Movimento ]]="Saldo Inicial",FluxoCaixa101315141921[[#This Row],[R$ (Valores)]],K1492+FluxoCaixa101315141921[[#This Row],[Valores Receitas / Despesas]])</f>
        <v>3305810.2700000014</v>
      </c>
      <c r="L1493" s="5">
        <f>IF(FluxoCaixa101315141921[[#This Row],[Entrada / Saída]]="Saída",FluxoCaixa101315141921[[#This Row],[R$ (Valores)]]*-1,FluxoCaixa101315141921[[#This Row],[R$ (Valores)]])</f>
        <v>0</v>
      </c>
    </row>
    <row r="1494" spans="2:12">
      <c r="B1494" s="48"/>
      <c r="C1494" s="48"/>
      <c r="D1494" s="56"/>
      <c r="E1494" s="52"/>
      <c r="F1494" s="17"/>
      <c r="G1494" s="17"/>
      <c r="H1494" s="17"/>
      <c r="I1494" s="21"/>
      <c r="J1494" s="17"/>
      <c r="K1494" s="20">
        <f>IF(FluxoCaixa101315141921[[#This Row],[Movimento ]]="Saldo Inicial",FluxoCaixa101315141921[[#This Row],[R$ (Valores)]],K1493+FluxoCaixa101315141921[[#This Row],[Valores Receitas / Despesas]])</f>
        <v>3305810.2700000014</v>
      </c>
      <c r="L1494" s="5">
        <f>IF(FluxoCaixa101315141921[[#This Row],[Entrada / Saída]]="Saída",FluxoCaixa101315141921[[#This Row],[R$ (Valores)]]*-1,FluxoCaixa101315141921[[#This Row],[R$ (Valores)]])</f>
        <v>0</v>
      </c>
    </row>
    <row r="1495" spans="2:12">
      <c r="B1495" s="48"/>
      <c r="C1495" s="48"/>
      <c r="D1495" s="56"/>
      <c r="E1495" s="52"/>
      <c r="F1495" s="17"/>
      <c r="G1495" s="17"/>
      <c r="H1495" s="17"/>
      <c r="I1495" s="21"/>
      <c r="J1495" s="17"/>
      <c r="K1495" s="20">
        <f>IF(FluxoCaixa101315141921[[#This Row],[Movimento ]]="Saldo Inicial",FluxoCaixa101315141921[[#This Row],[R$ (Valores)]],K1494+FluxoCaixa101315141921[[#This Row],[Valores Receitas / Despesas]])</f>
        <v>3305810.2700000014</v>
      </c>
      <c r="L1495" s="5">
        <f>IF(FluxoCaixa101315141921[[#This Row],[Entrada / Saída]]="Saída",FluxoCaixa101315141921[[#This Row],[R$ (Valores)]]*-1,FluxoCaixa101315141921[[#This Row],[R$ (Valores)]])</f>
        <v>0</v>
      </c>
    </row>
    <row r="1496" spans="2:12">
      <c r="B1496" s="48"/>
      <c r="C1496" s="48"/>
      <c r="D1496" s="56"/>
      <c r="E1496" s="52"/>
      <c r="F1496" s="17"/>
      <c r="G1496" s="17"/>
      <c r="H1496" s="17"/>
      <c r="I1496" s="21"/>
      <c r="J1496" s="17"/>
      <c r="K1496" s="20">
        <f>IF(FluxoCaixa101315141921[[#This Row],[Movimento ]]="Saldo Inicial",FluxoCaixa101315141921[[#This Row],[R$ (Valores)]],K1495+FluxoCaixa101315141921[[#This Row],[Valores Receitas / Despesas]])</f>
        <v>3305810.2700000014</v>
      </c>
      <c r="L1496" s="5">
        <f>IF(FluxoCaixa101315141921[[#This Row],[Entrada / Saída]]="Saída",FluxoCaixa101315141921[[#This Row],[R$ (Valores)]]*-1,FluxoCaixa101315141921[[#This Row],[R$ (Valores)]])</f>
        <v>0</v>
      </c>
    </row>
    <row r="1497" spans="2:12">
      <c r="B1497" s="48"/>
      <c r="C1497" s="48"/>
      <c r="D1497" s="56"/>
      <c r="E1497" s="52"/>
      <c r="F1497" s="17"/>
      <c r="G1497" s="17"/>
      <c r="H1497" s="17"/>
      <c r="I1497" s="21"/>
      <c r="J1497" s="17"/>
      <c r="K1497" s="20">
        <f>IF(FluxoCaixa101315141921[[#This Row],[Movimento ]]="Saldo Inicial",FluxoCaixa101315141921[[#This Row],[R$ (Valores)]],K1496+FluxoCaixa101315141921[[#This Row],[Valores Receitas / Despesas]])</f>
        <v>3305810.2700000014</v>
      </c>
      <c r="L1497" s="5">
        <f>IF(FluxoCaixa101315141921[[#This Row],[Entrada / Saída]]="Saída",FluxoCaixa101315141921[[#This Row],[R$ (Valores)]]*-1,FluxoCaixa101315141921[[#This Row],[R$ (Valores)]])</f>
        <v>0</v>
      </c>
    </row>
    <row r="1498" spans="2:12">
      <c r="B1498" s="48"/>
      <c r="C1498" s="48"/>
      <c r="D1498" s="56"/>
      <c r="E1498" s="52"/>
      <c r="F1498" s="17"/>
      <c r="G1498" s="17"/>
      <c r="H1498" s="17"/>
      <c r="I1498" s="21"/>
      <c r="J1498" s="17"/>
      <c r="K1498" s="20">
        <f>IF(FluxoCaixa101315141921[[#This Row],[Movimento ]]="Saldo Inicial",FluxoCaixa101315141921[[#This Row],[R$ (Valores)]],K1497+FluxoCaixa101315141921[[#This Row],[Valores Receitas / Despesas]])</f>
        <v>3305810.2700000014</v>
      </c>
      <c r="L1498" s="5">
        <f>IF(FluxoCaixa101315141921[[#This Row],[Entrada / Saída]]="Saída",FluxoCaixa101315141921[[#This Row],[R$ (Valores)]]*-1,FluxoCaixa101315141921[[#This Row],[R$ (Valores)]])</f>
        <v>0</v>
      </c>
    </row>
    <row r="1499" spans="2:12">
      <c r="B1499" s="48"/>
      <c r="C1499" s="48"/>
      <c r="D1499" s="56"/>
      <c r="E1499" s="52"/>
      <c r="F1499" s="17"/>
      <c r="G1499" s="17"/>
      <c r="H1499" s="17"/>
      <c r="I1499" s="21"/>
      <c r="J1499" s="17"/>
      <c r="K1499" s="20">
        <f>IF(FluxoCaixa101315141921[[#This Row],[Movimento ]]="Saldo Inicial",FluxoCaixa101315141921[[#This Row],[R$ (Valores)]],K1498+FluxoCaixa101315141921[[#This Row],[Valores Receitas / Despesas]])</f>
        <v>3305810.2700000014</v>
      </c>
      <c r="L1499" s="5">
        <f>IF(FluxoCaixa101315141921[[#This Row],[Entrada / Saída]]="Saída",FluxoCaixa101315141921[[#This Row],[R$ (Valores)]]*-1,FluxoCaixa101315141921[[#This Row],[R$ (Valores)]])</f>
        <v>0</v>
      </c>
    </row>
    <row r="1500" spans="2:12">
      <c r="B1500" s="48"/>
      <c r="C1500" s="48"/>
      <c r="D1500" s="56"/>
      <c r="E1500" s="52"/>
      <c r="F1500" s="17"/>
      <c r="G1500" s="17"/>
      <c r="H1500" s="17"/>
      <c r="I1500" s="21"/>
      <c r="J1500" s="17"/>
      <c r="K1500" s="20">
        <f>IF(FluxoCaixa101315141921[[#This Row],[Movimento ]]="Saldo Inicial",FluxoCaixa101315141921[[#This Row],[R$ (Valores)]],K1499+FluxoCaixa101315141921[[#This Row],[Valores Receitas / Despesas]])</f>
        <v>3305810.2700000014</v>
      </c>
      <c r="L1500" s="5">
        <f>IF(FluxoCaixa101315141921[[#This Row],[Entrada / Saída]]="Saída",FluxoCaixa101315141921[[#This Row],[R$ (Valores)]]*-1,FluxoCaixa101315141921[[#This Row],[R$ (Valores)]])</f>
        <v>0</v>
      </c>
    </row>
    <row r="1501" spans="2:12">
      <c r="B1501" s="48"/>
      <c r="C1501" s="48"/>
      <c r="D1501" s="56"/>
      <c r="E1501" s="52"/>
      <c r="F1501" s="17"/>
      <c r="G1501" s="17"/>
      <c r="H1501" s="17"/>
      <c r="I1501" s="21"/>
      <c r="J1501" s="17"/>
      <c r="K1501" s="20">
        <f>IF(FluxoCaixa101315141921[[#This Row],[Movimento ]]="Saldo Inicial",FluxoCaixa101315141921[[#This Row],[R$ (Valores)]],K1500+FluxoCaixa101315141921[[#This Row],[Valores Receitas / Despesas]])</f>
        <v>3305810.2700000014</v>
      </c>
      <c r="L1501" s="5">
        <f>IF(FluxoCaixa101315141921[[#This Row],[Entrada / Saída]]="Saída",FluxoCaixa101315141921[[#This Row],[R$ (Valores)]]*-1,FluxoCaixa101315141921[[#This Row],[R$ (Valores)]])</f>
        <v>0</v>
      </c>
    </row>
    <row r="1502" spans="2:12">
      <c r="B1502" s="48"/>
      <c r="C1502" s="48"/>
      <c r="D1502" s="56"/>
      <c r="E1502" s="52"/>
      <c r="F1502" s="17"/>
      <c r="G1502" s="17"/>
      <c r="H1502" s="17"/>
      <c r="I1502" s="21"/>
      <c r="J1502" s="17"/>
      <c r="K1502" s="20">
        <f>IF(FluxoCaixa101315141921[[#This Row],[Movimento ]]="Saldo Inicial",FluxoCaixa101315141921[[#This Row],[R$ (Valores)]],K1501+FluxoCaixa101315141921[[#This Row],[Valores Receitas / Despesas]])</f>
        <v>3305810.2700000014</v>
      </c>
      <c r="L1502" s="5">
        <f>IF(FluxoCaixa101315141921[[#This Row],[Entrada / Saída]]="Saída",FluxoCaixa101315141921[[#This Row],[R$ (Valores)]]*-1,FluxoCaixa101315141921[[#This Row],[R$ (Valores)]])</f>
        <v>0</v>
      </c>
    </row>
    <row r="1503" spans="2:12">
      <c r="B1503" s="48"/>
      <c r="C1503" s="48"/>
      <c r="D1503" s="56"/>
      <c r="E1503" s="52"/>
      <c r="F1503" s="17"/>
      <c r="G1503" s="17"/>
      <c r="H1503" s="17"/>
      <c r="I1503" s="21"/>
      <c r="J1503" s="17"/>
      <c r="K1503" s="20">
        <f>IF(FluxoCaixa101315141921[[#This Row],[Movimento ]]="Saldo Inicial",FluxoCaixa101315141921[[#This Row],[R$ (Valores)]],K1502+FluxoCaixa101315141921[[#This Row],[Valores Receitas / Despesas]])</f>
        <v>3305810.2700000014</v>
      </c>
      <c r="L1503" s="5">
        <f>IF(FluxoCaixa101315141921[[#This Row],[Entrada / Saída]]="Saída",FluxoCaixa101315141921[[#This Row],[R$ (Valores)]]*-1,FluxoCaixa101315141921[[#This Row],[R$ (Valores)]])</f>
        <v>0</v>
      </c>
    </row>
    <row r="1504" spans="2:12">
      <c r="B1504" s="48"/>
      <c r="C1504" s="48"/>
      <c r="D1504" s="56"/>
      <c r="E1504" s="52"/>
      <c r="F1504" s="45"/>
      <c r="G1504" s="45"/>
      <c r="H1504" s="17"/>
      <c r="I1504" s="54"/>
      <c r="J1504" s="45"/>
      <c r="K1504" s="47">
        <f>IF(FluxoCaixa101315141921[[#This Row],[Movimento ]]="Saldo Inicial",FluxoCaixa101315141921[[#This Row],[R$ (Valores)]],K1503+FluxoCaixa101315141921[[#This Row],[Valores Receitas / Despesas]])</f>
        <v>3305810.2700000014</v>
      </c>
      <c r="L1504" s="53">
        <f>IF(FluxoCaixa101315141921[[#This Row],[Entrada / Saída]]="Saída",FluxoCaixa101315141921[[#This Row],[R$ (Valores)]]*-1,FluxoCaixa101315141921[[#This Row],[R$ (Valores)]])</f>
        <v>0</v>
      </c>
    </row>
    <row r="1505" spans="2:12">
      <c r="B1505" s="48"/>
      <c r="C1505" s="48"/>
      <c r="D1505" s="56"/>
      <c r="E1505" s="52"/>
      <c r="F1505" s="17"/>
      <c r="G1505" s="17"/>
      <c r="H1505" s="17"/>
      <c r="I1505" s="21"/>
      <c r="J1505" s="17"/>
      <c r="K1505" s="20">
        <f>IF(FluxoCaixa101315141921[[#This Row],[Movimento ]]="Saldo Inicial",FluxoCaixa101315141921[[#This Row],[R$ (Valores)]],K1504+FluxoCaixa101315141921[[#This Row],[Valores Receitas / Despesas]])</f>
        <v>3305810.2700000014</v>
      </c>
      <c r="L1505" s="5">
        <f>IF(FluxoCaixa101315141921[[#This Row],[Entrada / Saída]]="Saída",FluxoCaixa101315141921[[#This Row],[R$ (Valores)]]*-1,FluxoCaixa101315141921[[#This Row],[R$ (Valores)]])</f>
        <v>0</v>
      </c>
    </row>
    <row r="1506" spans="2:12">
      <c r="B1506" s="48"/>
      <c r="C1506" s="48"/>
      <c r="D1506" s="56"/>
      <c r="E1506" s="52"/>
      <c r="F1506" s="17"/>
      <c r="G1506" s="17"/>
      <c r="H1506" s="17"/>
      <c r="I1506" s="21"/>
      <c r="J1506" s="17"/>
      <c r="K1506" s="20">
        <f>IF(FluxoCaixa101315141921[[#This Row],[Movimento ]]="Saldo Inicial",FluxoCaixa101315141921[[#This Row],[R$ (Valores)]],K1505+FluxoCaixa101315141921[[#This Row],[Valores Receitas / Despesas]])</f>
        <v>3305810.2700000014</v>
      </c>
      <c r="L1506" s="5">
        <f>IF(FluxoCaixa101315141921[[#This Row],[Entrada / Saída]]="Saída",FluxoCaixa101315141921[[#This Row],[R$ (Valores)]]*-1,FluxoCaixa101315141921[[#This Row],[R$ (Valores)]])</f>
        <v>0</v>
      </c>
    </row>
    <row r="1507" spans="2:12">
      <c r="B1507" s="48"/>
      <c r="C1507" s="48"/>
      <c r="D1507" s="56"/>
      <c r="E1507" s="52"/>
      <c r="F1507" s="17"/>
      <c r="G1507" s="17"/>
      <c r="H1507" s="17"/>
      <c r="I1507" s="21"/>
      <c r="J1507" s="17"/>
      <c r="K1507" s="20">
        <f>IF(FluxoCaixa101315141921[[#This Row],[Movimento ]]="Saldo Inicial",FluxoCaixa101315141921[[#This Row],[R$ (Valores)]],K1506+FluxoCaixa101315141921[[#This Row],[Valores Receitas / Despesas]])</f>
        <v>3305810.2700000014</v>
      </c>
      <c r="L1507" s="5">
        <f>IF(FluxoCaixa101315141921[[#This Row],[Entrada / Saída]]="Saída",FluxoCaixa101315141921[[#This Row],[R$ (Valores)]]*-1,FluxoCaixa101315141921[[#This Row],[R$ (Valores)]])</f>
        <v>0</v>
      </c>
    </row>
    <row r="1508" spans="2:12">
      <c r="B1508" s="48"/>
      <c r="C1508" s="48"/>
      <c r="D1508" s="56"/>
      <c r="E1508" s="52"/>
      <c r="F1508" s="17"/>
      <c r="G1508" s="17"/>
      <c r="H1508" s="17"/>
      <c r="I1508" s="21"/>
      <c r="J1508" s="17"/>
      <c r="K1508" s="20">
        <f>IF(FluxoCaixa101315141921[[#This Row],[Movimento ]]="Saldo Inicial",FluxoCaixa101315141921[[#This Row],[R$ (Valores)]],K1507+FluxoCaixa101315141921[[#This Row],[Valores Receitas / Despesas]])</f>
        <v>3305810.2700000014</v>
      </c>
      <c r="L1508" s="5">
        <f>IF(FluxoCaixa101315141921[[#This Row],[Entrada / Saída]]="Saída",FluxoCaixa101315141921[[#This Row],[R$ (Valores)]]*-1,FluxoCaixa101315141921[[#This Row],[R$ (Valores)]])</f>
        <v>0</v>
      </c>
    </row>
    <row r="1509" spans="2:12">
      <c r="B1509" s="48"/>
      <c r="C1509" s="48"/>
      <c r="D1509" s="56"/>
      <c r="E1509" s="52"/>
      <c r="F1509" s="17"/>
      <c r="G1509" s="17"/>
      <c r="H1509" s="17"/>
      <c r="I1509" s="21"/>
      <c r="J1509" s="17"/>
      <c r="K1509" s="20">
        <f>IF(FluxoCaixa101315141921[[#This Row],[Movimento ]]="Saldo Inicial",FluxoCaixa101315141921[[#This Row],[R$ (Valores)]],K1508+FluxoCaixa101315141921[[#This Row],[Valores Receitas / Despesas]])</f>
        <v>3305810.2700000014</v>
      </c>
      <c r="L1509" s="5">
        <f>IF(FluxoCaixa101315141921[[#This Row],[Entrada / Saída]]="Saída",FluxoCaixa101315141921[[#This Row],[R$ (Valores)]]*-1,FluxoCaixa101315141921[[#This Row],[R$ (Valores)]])</f>
        <v>0</v>
      </c>
    </row>
    <row r="1510" spans="2:12">
      <c r="B1510" s="48"/>
      <c r="C1510" s="48"/>
      <c r="D1510" s="56"/>
      <c r="E1510" s="52"/>
      <c r="F1510" s="17"/>
      <c r="G1510" s="17"/>
      <c r="H1510" s="17"/>
      <c r="I1510" s="21"/>
      <c r="J1510" s="17"/>
      <c r="K1510" s="20">
        <f>IF(FluxoCaixa101315141921[[#This Row],[Movimento ]]="Saldo Inicial",FluxoCaixa101315141921[[#This Row],[R$ (Valores)]],K1509+FluxoCaixa101315141921[[#This Row],[Valores Receitas / Despesas]])</f>
        <v>3305810.2700000014</v>
      </c>
      <c r="L1510" s="5">
        <f>IF(FluxoCaixa101315141921[[#This Row],[Entrada / Saída]]="Saída",FluxoCaixa101315141921[[#This Row],[R$ (Valores)]]*-1,FluxoCaixa101315141921[[#This Row],[R$ (Valores)]])</f>
        <v>0</v>
      </c>
    </row>
    <row r="1511" spans="2:12">
      <c r="B1511" s="48"/>
      <c r="C1511" s="48"/>
      <c r="D1511" s="56"/>
      <c r="E1511" s="52"/>
      <c r="F1511" s="17"/>
      <c r="G1511" s="17"/>
      <c r="H1511" s="17"/>
      <c r="I1511" s="21"/>
      <c r="J1511" s="17"/>
      <c r="K1511" s="20">
        <f>IF(FluxoCaixa101315141921[[#This Row],[Movimento ]]="Saldo Inicial",FluxoCaixa101315141921[[#This Row],[R$ (Valores)]],K1510+FluxoCaixa101315141921[[#This Row],[Valores Receitas / Despesas]])</f>
        <v>3305810.2700000014</v>
      </c>
      <c r="L1511" s="5">
        <f>IF(FluxoCaixa101315141921[[#This Row],[Entrada / Saída]]="Saída",FluxoCaixa101315141921[[#This Row],[R$ (Valores)]]*-1,FluxoCaixa101315141921[[#This Row],[R$ (Valores)]])</f>
        <v>0</v>
      </c>
    </row>
    <row r="1512" spans="2:12">
      <c r="B1512" s="48"/>
      <c r="C1512" s="48"/>
      <c r="D1512" s="56"/>
      <c r="E1512" s="52"/>
      <c r="F1512" s="17"/>
      <c r="G1512" s="17"/>
      <c r="H1512" s="17"/>
      <c r="I1512" s="21"/>
      <c r="J1512" s="17"/>
      <c r="K1512" s="20">
        <f>IF(FluxoCaixa101315141921[[#This Row],[Movimento ]]="Saldo Inicial",FluxoCaixa101315141921[[#This Row],[R$ (Valores)]],K1511+FluxoCaixa101315141921[[#This Row],[Valores Receitas / Despesas]])</f>
        <v>3305810.2700000014</v>
      </c>
      <c r="L1512" s="5">
        <f>IF(FluxoCaixa101315141921[[#This Row],[Entrada / Saída]]="Saída",FluxoCaixa101315141921[[#This Row],[R$ (Valores)]]*-1,FluxoCaixa101315141921[[#This Row],[R$ (Valores)]])</f>
        <v>0</v>
      </c>
    </row>
    <row r="1513" spans="2:12">
      <c r="B1513" s="48"/>
      <c r="C1513" s="48"/>
      <c r="D1513" s="56"/>
      <c r="E1513" s="52"/>
      <c r="F1513" s="17"/>
      <c r="G1513" s="17"/>
      <c r="H1513" s="17"/>
      <c r="I1513" s="21"/>
      <c r="J1513" s="17"/>
      <c r="K1513" s="20">
        <f>IF(FluxoCaixa101315141921[[#This Row],[Movimento ]]="Saldo Inicial",FluxoCaixa101315141921[[#This Row],[R$ (Valores)]],K1512+FluxoCaixa101315141921[[#This Row],[Valores Receitas / Despesas]])</f>
        <v>3305810.2700000014</v>
      </c>
      <c r="L1513" s="5">
        <f>IF(FluxoCaixa101315141921[[#This Row],[Entrada / Saída]]="Saída",FluxoCaixa101315141921[[#This Row],[R$ (Valores)]]*-1,FluxoCaixa101315141921[[#This Row],[R$ (Valores)]])</f>
        <v>0</v>
      </c>
    </row>
    <row r="1514" spans="2:12">
      <c r="B1514" s="48"/>
      <c r="C1514" s="48"/>
      <c r="D1514" s="56"/>
      <c r="E1514" s="52"/>
      <c r="F1514" s="17"/>
      <c r="G1514" s="17"/>
      <c r="H1514" s="17"/>
      <c r="I1514" s="21"/>
      <c r="J1514" s="17"/>
      <c r="K1514" s="20">
        <f>IF(FluxoCaixa101315141921[[#This Row],[Movimento ]]="Saldo Inicial",FluxoCaixa101315141921[[#This Row],[R$ (Valores)]],K1513+FluxoCaixa101315141921[[#This Row],[Valores Receitas / Despesas]])</f>
        <v>3305810.2700000014</v>
      </c>
      <c r="L1514" s="5">
        <f>IF(FluxoCaixa101315141921[[#This Row],[Entrada / Saída]]="Saída",FluxoCaixa101315141921[[#This Row],[R$ (Valores)]]*-1,FluxoCaixa101315141921[[#This Row],[R$ (Valores)]])</f>
        <v>0</v>
      </c>
    </row>
    <row r="1515" spans="2:12">
      <c r="B1515" s="48"/>
      <c r="C1515" s="48"/>
      <c r="D1515" s="56"/>
      <c r="E1515" s="52"/>
      <c r="F1515" s="17"/>
      <c r="G1515" s="17"/>
      <c r="H1515" s="17"/>
      <c r="I1515" s="21"/>
      <c r="J1515" s="17"/>
      <c r="K1515" s="20">
        <f>IF(FluxoCaixa101315141921[[#This Row],[Movimento ]]="Saldo Inicial",FluxoCaixa101315141921[[#This Row],[R$ (Valores)]],K1514+FluxoCaixa101315141921[[#This Row],[Valores Receitas / Despesas]])</f>
        <v>3305810.2700000014</v>
      </c>
      <c r="L1515" s="5">
        <f>IF(FluxoCaixa101315141921[[#This Row],[Entrada / Saída]]="Saída",FluxoCaixa101315141921[[#This Row],[R$ (Valores)]]*-1,FluxoCaixa101315141921[[#This Row],[R$ (Valores)]])</f>
        <v>0</v>
      </c>
    </row>
    <row r="1516" spans="2:12">
      <c r="B1516" s="48"/>
      <c r="C1516" s="48"/>
      <c r="D1516" s="56"/>
      <c r="E1516" s="52"/>
      <c r="F1516" s="17"/>
      <c r="G1516" s="17"/>
      <c r="H1516" s="17"/>
      <c r="I1516" s="21"/>
      <c r="J1516" s="17"/>
      <c r="K1516" s="20">
        <f>IF(FluxoCaixa101315141921[[#This Row],[Movimento ]]="Saldo Inicial",FluxoCaixa101315141921[[#This Row],[R$ (Valores)]],K1515+FluxoCaixa101315141921[[#This Row],[Valores Receitas / Despesas]])</f>
        <v>3305810.2700000014</v>
      </c>
      <c r="L1516" s="5">
        <f>IF(FluxoCaixa101315141921[[#This Row],[Entrada / Saída]]="Saída",FluxoCaixa101315141921[[#This Row],[R$ (Valores)]]*-1,FluxoCaixa101315141921[[#This Row],[R$ (Valores)]])</f>
        <v>0</v>
      </c>
    </row>
    <row r="1517" spans="2:12">
      <c r="B1517" s="48"/>
      <c r="C1517" s="48"/>
      <c r="D1517" s="56"/>
      <c r="E1517" s="52"/>
      <c r="F1517" s="17"/>
      <c r="G1517" s="17"/>
      <c r="H1517" s="17"/>
      <c r="I1517" s="21"/>
      <c r="J1517" s="17"/>
      <c r="K1517" s="20">
        <f>IF(FluxoCaixa101315141921[[#This Row],[Movimento ]]="Saldo Inicial",FluxoCaixa101315141921[[#This Row],[R$ (Valores)]],K1516+FluxoCaixa101315141921[[#This Row],[Valores Receitas / Despesas]])</f>
        <v>3305810.2700000014</v>
      </c>
      <c r="L1517" s="5">
        <f>IF(FluxoCaixa101315141921[[#This Row],[Entrada / Saída]]="Saída",FluxoCaixa101315141921[[#This Row],[R$ (Valores)]]*-1,FluxoCaixa101315141921[[#This Row],[R$ (Valores)]])</f>
        <v>0</v>
      </c>
    </row>
    <row r="1518" spans="2:12">
      <c r="B1518" s="48"/>
      <c r="C1518" s="48"/>
      <c r="D1518" s="56"/>
      <c r="E1518" s="52"/>
      <c r="F1518" s="17"/>
      <c r="G1518" s="17"/>
      <c r="H1518" s="17"/>
      <c r="I1518" s="21"/>
      <c r="J1518" s="17"/>
      <c r="K1518" s="20">
        <f>IF(FluxoCaixa101315141921[[#This Row],[Movimento ]]="Saldo Inicial",FluxoCaixa101315141921[[#This Row],[R$ (Valores)]],K1517+FluxoCaixa101315141921[[#This Row],[Valores Receitas / Despesas]])</f>
        <v>3305810.2700000014</v>
      </c>
      <c r="L1518" s="5">
        <f>IF(FluxoCaixa101315141921[[#This Row],[Entrada / Saída]]="Saída",FluxoCaixa101315141921[[#This Row],[R$ (Valores)]]*-1,FluxoCaixa101315141921[[#This Row],[R$ (Valores)]])</f>
        <v>0</v>
      </c>
    </row>
    <row r="1519" spans="2:12">
      <c r="B1519" s="48"/>
      <c r="C1519" s="48"/>
      <c r="D1519" s="56"/>
      <c r="E1519" s="52"/>
      <c r="F1519" s="17"/>
      <c r="G1519" s="17"/>
      <c r="H1519" s="17"/>
      <c r="I1519" s="21"/>
      <c r="J1519" s="17"/>
      <c r="K1519" s="20">
        <f>IF(FluxoCaixa101315141921[[#This Row],[Movimento ]]="Saldo Inicial",FluxoCaixa101315141921[[#This Row],[R$ (Valores)]],K1518+FluxoCaixa101315141921[[#This Row],[Valores Receitas / Despesas]])</f>
        <v>3305810.2700000014</v>
      </c>
      <c r="L1519" s="5">
        <f>IF(FluxoCaixa101315141921[[#This Row],[Entrada / Saída]]="Saída",FluxoCaixa101315141921[[#This Row],[R$ (Valores)]]*-1,FluxoCaixa101315141921[[#This Row],[R$ (Valores)]])</f>
        <v>0</v>
      </c>
    </row>
    <row r="1520" spans="2:12">
      <c r="B1520" s="48"/>
      <c r="C1520" s="48"/>
      <c r="D1520" s="56"/>
      <c r="E1520" s="52"/>
      <c r="F1520" s="17"/>
      <c r="G1520" s="17"/>
      <c r="H1520" s="17"/>
      <c r="I1520" s="21"/>
      <c r="J1520" s="17"/>
      <c r="K1520" s="20">
        <f>IF(FluxoCaixa101315141921[[#This Row],[Movimento ]]="Saldo Inicial",FluxoCaixa101315141921[[#This Row],[R$ (Valores)]],K1519+FluxoCaixa101315141921[[#This Row],[Valores Receitas / Despesas]])</f>
        <v>3305810.2700000014</v>
      </c>
      <c r="L1520" s="5">
        <f>IF(FluxoCaixa101315141921[[#This Row],[Entrada / Saída]]="Saída",FluxoCaixa101315141921[[#This Row],[R$ (Valores)]]*-1,FluxoCaixa101315141921[[#This Row],[R$ (Valores)]])</f>
        <v>0</v>
      </c>
    </row>
    <row r="1521" spans="2:12">
      <c r="B1521" s="48"/>
      <c r="C1521" s="48"/>
      <c r="D1521" s="56"/>
      <c r="E1521" s="52"/>
      <c r="F1521" s="17"/>
      <c r="G1521" s="17"/>
      <c r="H1521" s="17"/>
      <c r="I1521" s="21"/>
      <c r="J1521" s="17"/>
      <c r="K1521" s="20">
        <f>IF(FluxoCaixa101315141921[[#This Row],[Movimento ]]="Saldo Inicial",FluxoCaixa101315141921[[#This Row],[R$ (Valores)]],K1520+FluxoCaixa101315141921[[#This Row],[Valores Receitas / Despesas]])</f>
        <v>3305810.2700000014</v>
      </c>
      <c r="L1521" s="5">
        <f>IF(FluxoCaixa101315141921[[#This Row],[Entrada / Saída]]="Saída",FluxoCaixa101315141921[[#This Row],[R$ (Valores)]]*-1,FluxoCaixa101315141921[[#This Row],[R$ (Valores)]])</f>
        <v>0</v>
      </c>
    </row>
    <row r="1522" spans="2:12">
      <c r="B1522" s="48"/>
      <c r="C1522" s="48"/>
      <c r="D1522" s="56"/>
      <c r="E1522" s="52"/>
      <c r="F1522" s="17"/>
      <c r="G1522" s="17"/>
      <c r="H1522" s="17"/>
      <c r="I1522" s="21"/>
      <c r="J1522" s="17"/>
      <c r="K1522" s="20">
        <f>IF(FluxoCaixa101315141921[[#This Row],[Movimento ]]="Saldo Inicial",FluxoCaixa101315141921[[#This Row],[R$ (Valores)]],K1521+FluxoCaixa101315141921[[#This Row],[Valores Receitas / Despesas]])</f>
        <v>3305810.2700000014</v>
      </c>
      <c r="L1522" s="5">
        <f>IF(FluxoCaixa101315141921[[#This Row],[Entrada / Saída]]="Saída",FluxoCaixa101315141921[[#This Row],[R$ (Valores)]]*-1,FluxoCaixa101315141921[[#This Row],[R$ (Valores)]])</f>
        <v>0</v>
      </c>
    </row>
    <row r="1523" spans="2:12">
      <c r="B1523" s="48"/>
      <c r="C1523" s="48"/>
      <c r="D1523" s="56"/>
      <c r="E1523" s="52"/>
      <c r="F1523" s="17"/>
      <c r="G1523" s="17"/>
      <c r="H1523" s="17"/>
      <c r="I1523" s="21"/>
      <c r="J1523" s="17"/>
      <c r="K1523" s="20">
        <f>IF(FluxoCaixa101315141921[[#This Row],[Movimento ]]="Saldo Inicial",FluxoCaixa101315141921[[#This Row],[R$ (Valores)]],K1522+FluxoCaixa101315141921[[#This Row],[Valores Receitas / Despesas]])</f>
        <v>3305810.2700000014</v>
      </c>
      <c r="L1523" s="5">
        <f>IF(FluxoCaixa101315141921[[#This Row],[Entrada / Saída]]="Saída",FluxoCaixa101315141921[[#This Row],[R$ (Valores)]]*-1,FluxoCaixa101315141921[[#This Row],[R$ (Valores)]])</f>
        <v>0</v>
      </c>
    </row>
    <row r="1524" spans="2:12">
      <c r="B1524" s="48"/>
      <c r="C1524" s="48"/>
      <c r="D1524" s="56"/>
      <c r="E1524" s="52"/>
      <c r="F1524" s="17"/>
      <c r="G1524" s="17"/>
      <c r="H1524" s="17"/>
      <c r="I1524" s="21"/>
      <c r="J1524" s="17"/>
      <c r="K1524" s="20">
        <f>IF(FluxoCaixa101315141921[[#This Row],[Movimento ]]="Saldo Inicial",FluxoCaixa101315141921[[#This Row],[R$ (Valores)]],K1523+FluxoCaixa101315141921[[#This Row],[Valores Receitas / Despesas]])</f>
        <v>3305810.2700000014</v>
      </c>
      <c r="L1524" s="5">
        <f>IF(FluxoCaixa101315141921[[#This Row],[Entrada / Saída]]="Saída",FluxoCaixa101315141921[[#This Row],[R$ (Valores)]]*-1,FluxoCaixa101315141921[[#This Row],[R$ (Valores)]])</f>
        <v>0</v>
      </c>
    </row>
    <row r="1525" spans="2:12">
      <c r="B1525" s="48"/>
      <c r="C1525" s="48"/>
      <c r="D1525" s="56"/>
      <c r="E1525" s="52"/>
      <c r="F1525" s="17"/>
      <c r="G1525" s="17"/>
      <c r="H1525" s="17"/>
      <c r="I1525" s="54"/>
      <c r="J1525" s="45"/>
      <c r="K1525" s="47">
        <f>IF(FluxoCaixa101315141921[[#This Row],[Movimento ]]="Saldo Inicial",FluxoCaixa101315141921[[#This Row],[R$ (Valores)]],K1524+FluxoCaixa101315141921[[#This Row],[Valores Receitas / Despesas]])</f>
        <v>3305810.2700000014</v>
      </c>
      <c r="L1525" s="53">
        <f>IF(FluxoCaixa101315141921[[#This Row],[Entrada / Saída]]="Saída",FluxoCaixa101315141921[[#This Row],[R$ (Valores)]]*-1,FluxoCaixa101315141921[[#This Row],[R$ (Valores)]])</f>
        <v>0</v>
      </c>
    </row>
    <row r="1526" spans="2:12">
      <c r="B1526" s="48"/>
      <c r="C1526" s="48"/>
      <c r="D1526" s="56"/>
      <c r="E1526" s="52"/>
      <c r="F1526" s="17"/>
      <c r="G1526" s="17"/>
      <c r="H1526" s="17"/>
      <c r="I1526" s="54"/>
      <c r="J1526" s="45"/>
      <c r="K1526" s="47">
        <f>IF(FluxoCaixa101315141921[[#This Row],[Movimento ]]="Saldo Inicial",FluxoCaixa101315141921[[#This Row],[R$ (Valores)]],K1525+FluxoCaixa101315141921[[#This Row],[Valores Receitas / Despesas]])</f>
        <v>3305810.2700000014</v>
      </c>
      <c r="L1526" s="53">
        <f>IF(FluxoCaixa101315141921[[#This Row],[Entrada / Saída]]="Saída",FluxoCaixa101315141921[[#This Row],[R$ (Valores)]]*-1,FluxoCaixa101315141921[[#This Row],[R$ (Valores)]])</f>
        <v>0</v>
      </c>
    </row>
    <row r="1527" spans="2:12">
      <c r="B1527" s="48"/>
      <c r="C1527" s="48"/>
      <c r="D1527" s="56"/>
      <c r="E1527" s="52"/>
      <c r="F1527" s="17"/>
      <c r="G1527" s="17"/>
      <c r="H1527" s="17"/>
      <c r="I1527" s="54"/>
      <c r="J1527" s="45"/>
      <c r="K1527" s="47">
        <f>IF(FluxoCaixa101315141921[[#This Row],[Movimento ]]="Saldo Inicial",FluxoCaixa101315141921[[#This Row],[R$ (Valores)]],K1526+FluxoCaixa101315141921[[#This Row],[Valores Receitas / Despesas]])</f>
        <v>3305810.2700000014</v>
      </c>
      <c r="L1527" s="53">
        <f>IF(FluxoCaixa101315141921[[#This Row],[Entrada / Saída]]="Saída",FluxoCaixa101315141921[[#This Row],[R$ (Valores)]]*-1,FluxoCaixa101315141921[[#This Row],[R$ (Valores)]])</f>
        <v>0</v>
      </c>
    </row>
    <row r="1528" spans="2:12">
      <c r="B1528" s="48"/>
      <c r="C1528" s="48"/>
      <c r="D1528" s="56"/>
      <c r="E1528" s="52"/>
      <c r="F1528" s="17"/>
      <c r="G1528" s="17"/>
      <c r="H1528" s="17"/>
      <c r="I1528" s="54"/>
      <c r="J1528" s="45"/>
      <c r="K1528" s="47">
        <f>IF(FluxoCaixa101315141921[[#This Row],[Movimento ]]="Saldo Inicial",FluxoCaixa101315141921[[#This Row],[R$ (Valores)]],K1527+FluxoCaixa101315141921[[#This Row],[Valores Receitas / Despesas]])</f>
        <v>3305810.2700000014</v>
      </c>
      <c r="L1528" s="53">
        <f>IF(FluxoCaixa101315141921[[#This Row],[Entrada / Saída]]="Saída",FluxoCaixa101315141921[[#This Row],[R$ (Valores)]]*-1,FluxoCaixa101315141921[[#This Row],[R$ (Valores)]])</f>
        <v>0</v>
      </c>
    </row>
    <row r="1529" spans="2:12">
      <c r="B1529" s="48"/>
      <c r="C1529" s="48"/>
      <c r="D1529" s="56"/>
      <c r="E1529" s="52"/>
      <c r="F1529" s="17"/>
      <c r="G1529" s="17"/>
      <c r="H1529" s="17"/>
      <c r="I1529" s="54"/>
      <c r="J1529" s="45"/>
      <c r="K1529" s="47">
        <f>IF(FluxoCaixa101315141921[[#This Row],[Movimento ]]="Saldo Inicial",FluxoCaixa101315141921[[#This Row],[R$ (Valores)]],K1528+FluxoCaixa101315141921[[#This Row],[Valores Receitas / Despesas]])</f>
        <v>3305810.2700000014</v>
      </c>
      <c r="L1529" s="53">
        <f>IF(FluxoCaixa101315141921[[#This Row],[Entrada / Saída]]="Saída",FluxoCaixa101315141921[[#This Row],[R$ (Valores)]]*-1,FluxoCaixa101315141921[[#This Row],[R$ (Valores)]])</f>
        <v>0</v>
      </c>
    </row>
    <row r="1530" spans="2:12">
      <c r="B1530" s="48"/>
      <c r="C1530" s="48"/>
      <c r="D1530" s="56"/>
      <c r="E1530" s="52"/>
      <c r="F1530" s="17"/>
      <c r="G1530" s="17"/>
      <c r="H1530" s="17"/>
      <c r="I1530" s="54"/>
      <c r="J1530" s="45"/>
      <c r="K1530" s="47">
        <f>IF(FluxoCaixa101315141921[[#This Row],[Movimento ]]="Saldo Inicial",FluxoCaixa101315141921[[#This Row],[R$ (Valores)]],K1529+FluxoCaixa101315141921[[#This Row],[Valores Receitas / Despesas]])</f>
        <v>3305810.2700000014</v>
      </c>
      <c r="L1530" s="53">
        <f>IF(FluxoCaixa101315141921[[#This Row],[Entrada / Saída]]="Saída",FluxoCaixa101315141921[[#This Row],[R$ (Valores)]]*-1,FluxoCaixa101315141921[[#This Row],[R$ (Valores)]])</f>
        <v>0</v>
      </c>
    </row>
    <row r="1531" spans="2:12">
      <c r="B1531" s="48"/>
      <c r="C1531" s="48"/>
      <c r="D1531" s="56"/>
      <c r="E1531" s="52"/>
      <c r="F1531" s="17"/>
      <c r="G1531" s="17"/>
      <c r="H1531" s="17"/>
      <c r="I1531" s="54"/>
      <c r="J1531" s="45"/>
      <c r="K1531" s="47">
        <f>IF(FluxoCaixa101315141921[[#This Row],[Movimento ]]="Saldo Inicial",FluxoCaixa101315141921[[#This Row],[R$ (Valores)]],K1530+FluxoCaixa101315141921[[#This Row],[Valores Receitas / Despesas]])</f>
        <v>3305810.2700000014</v>
      </c>
      <c r="L1531" s="53">
        <f>IF(FluxoCaixa101315141921[[#This Row],[Entrada / Saída]]="Saída",FluxoCaixa101315141921[[#This Row],[R$ (Valores)]]*-1,FluxoCaixa101315141921[[#This Row],[R$ (Valores)]])</f>
        <v>0</v>
      </c>
    </row>
    <row r="1532" spans="2:12">
      <c r="B1532" s="48"/>
      <c r="C1532" s="48"/>
      <c r="D1532" s="56"/>
      <c r="E1532" s="52"/>
      <c r="F1532" s="17"/>
      <c r="G1532" s="17"/>
      <c r="H1532" s="17"/>
      <c r="I1532" s="54"/>
      <c r="J1532" s="45"/>
      <c r="K1532" s="47">
        <f>IF(FluxoCaixa101315141921[[#This Row],[Movimento ]]="Saldo Inicial",FluxoCaixa101315141921[[#This Row],[R$ (Valores)]],K1531+FluxoCaixa101315141921[[#This Row],[Valores Receitas / Despesas]])</f>
        <v>3305810.2700000014</v>
      </c>
      <c r="L1532" s="53">
        <f>IF(FluxoCaixa101315141921[[#This Row],[Entrada / Saída]]="Saída",FluxoCaixa101315141921[[#This Row],[R$ (Valores)]]*-1,FluxoCaixa101315141921[[#This Row],[R$ (Valores)]])</f>
        <v>0</v>
      </c>
    </row>
    <row r="1533" spans="2:12">
      <c r="B1533" s="48"/>
      <c r="C1533" s="48"/>
      <c r="D1533" s="56"/>
      <c r="E1533" s="52"/>
      <c r="F1533" s="17"/>
      <c r="G1533" s="17"/>
      <c r="H1533" s="17"/>
      <c r="I1533" s="54"/>
      <c r="J1533" s="45"/>
      <c r="K1533" s="47">
        <f>IF(FluxoCaixa101315141921[[#This Row],[Movimento ]]="Saldo Inicial",FluxoCaixa101315141921[[#This Row],[R$ (Valores)]],K1532+FluxoCaixa101315141921[[#This Row],[Valores Receitas / Despesas]])</f>
        <v>3305810.2700000014</v>
      </c>
      <c r="L1533" s="53">
        <f>IF(FluxoCaixa101315141921[[#This Row],[Entrada / Saída]]="Saída",FluxoCaixa101315141921[[#This Row],[R$ (Valores)]]*-1,FluxoCaixa101315141921[[#This Row],[R$ (Valores)]])</f>
        <v>0</v>
      </c>
    </row>
    <row r="1534" spans="2:12">
      <c r="B1534" s="48"/>
      <c r="C1534" s="48"/>
      <c r="D1534" s="56"/>
      <c r="E1534" s="52"/>
      <c r="F1534" s="17"/>
      <c r="G1534" s="17"/>
      <c r="H1534" s="17"/>
      <c r="I1534" s="54"/>
      <c r="J1534" s="45"/>
      <c r="K1534" s="47">
        <f>IF(FluxoCaixa101315141921[[#This Row],[Movimento ]]="Saldo Inicial",FluxoCaixa101315141921[[#This Row],[R$ (Valores)]],K1533+FluxoCaixa101315141921[[#This Row],[Valores Receitas / Despesas]])</f>
        <v>3305810.2700000014</v>
      </c>
      <c r="L1534" s="53">
        <f>IF(FluxoCaixa101315141921[[#This Row],[Entrada / Saída]]="Saída",FluxoCaixa101315141921[[#This Row],[R$ (Valores)]]*-1,FluxoCaixa101315141921[[#This Row],[R$ (Valores)]])</f>
        <v>0</v>
      </c>
    </row>
    <row r="1535" spans="2:12">
      <c r="B1535" s="48"/>
      <c r="C1535" s="48"/>
      <c r="D1535" s="56"/>
      <c r="E1535" s="52"/>
      <c r="F1535" s="45"/>
      <c r="G1535" s="45"/>
      <c r="H1535" s="58"/>
      <c r="I1535" s="54"/>
      <c r="J1535" s="45"/>
      <c r="K1535" s="47">
        <f>IF(FluxoCaixa101315141921[[#This Row],[Movimento ]]="Saldo Inicial",FluxoCaixa101315141921[[#This Row],[R$ (Valores)]],K1534+FluxoCaixa101315141921[[#This Row],[Valores Receitas / Despesas]])</f>
        <v>3305810.2700000014</v>
      </c>
      <c r="L1535" s="53">
        <f>IF(FluxoCaixa101315141921[[#This Row],[Entrada / Saída]]="Saída",FluxoCaixa101315141921[[#This Row],[R$ (Valores)]]*-1,FluxoCaixa101315141921[[#This Row],[R$ (Valores)]])</f>
        <v>0</v>
      </c>
    </row>
    <row r="1536" spans="2:12">
      <c r="B1536" s="48"/>
      <c r="C1536" s="48"/>
      <c r="D1536" s="56"/>
      <c r="E1536" s="52"/>
      <c r="F1536" s="45"/>
      <c r="G1536" s="45"/>
      <c r="H1536" s="58"/>
      <c r="I1536" s="54"/>
      <c r="J1536" s="45"/>
      <c r="K1536" s="47">
        <f>IF(FluxoCaixa101315141921[[#This Row],[Movimento ]]="Saldo Inicial",FluxoCaixa101315141921[[#This Row],[R$ (Valores)]],K1535+FluxoCaixa101315141921[[#This Row],[Valores Receitas / Despesas]])</f>
        <v>3305810.2700000014</v>
      </c>
      <c r="L1536" s="53">
        <f>IF(FluxoCaixa101315141921[[#This Row],[Entrada / Saída]]="Saída",FluxoCaixa101315141921[[#This Row],[R$ (Valores)]]*-1,FluxoCaixa101315141921[[#This Row],[R$ (Valores)]])</f>
        <v>0</v>
      </c>
    </row>
    <row r="1537" spans="2:12">
      <c r="B1537" s="48"/>
      <c r="C1537" s="48"/>
      <c r="D1537" s="56"/>
      <c r="E1537" s="52"/>
      <c r="F1537" s="45"/>
      <c r="G1537" s="45"/>
      <c r="H1537" s="58"/>
      <c r="I1537" s="54"/>
      <c r="J1537" s="45"/>
      <c r="K1537" s="47">
        <f>IF(FluxoCaixa101315141921[[#This Row],[Movimento ]]="Saldo Inicial",FluxoCaixa101315141921[[#This Row],[R$ (Valores)]],K1536+FluxoCaixa101315141921[[#This Row],[Valores Receitas / Despesas]])</f>
        <v>3305810.2700000014</v>
      </c>
      <c r="L1537" s="53">
        <f>IF(FluxoCaixa101315141921[[#This Row],[Entrada / Saída]]="Saída",FluxoCaixa101315141921[[#This Row],[R$ (Valores)]]*-1,FluxoCaixa101315141921[[#This Row],[R$ (Valores)]])</f>
        <v>0</v>
      </c>
    </row>
    <row r="1538" spans="2:12">
      <c r="B1538" s="48"/>
      <c r="C1538" s="48"/>
      <c r="D1538" s="56"/>
      <c r="E1538" s="52"/>
      <c r="F1538" s="45"/>
      <c r="G1538" s="45"/>
      <c r="H1538" s="58"/>
      <c r="I1538" s="54"/>
      <c r="J1538" s="45"/>
      <c r="K1538" s="47">
        <f>IF(FluxoCaixa101315141921[[#This Row],[Movimento ]]="Saldo Inicial",FluxoCaixa101315141921[[#This Row],[R$ (Valores)]],K1537+FluxoCaixa101315141921[[#This Row],[Valores Receitas / Despesas]])</f>
        <v>3305810.2700000014</v>
      </c>
      <c r="L1538" s="53">
        <f>IF(FluxoCaixa101315141921[[#This Row],[Entrada / Saída]]="Saída",FluxoCaixa101315141921[[#This Row],[R$ (Valores)]]*-1,FluxoCaixa101315141921[[#This Row],[R$ (Valores)]])</f>
        <v>0</v>
      </c>
    </row>
    <row r="1539" spans="2:12">
      <c r="B1539" s="48"/>
      <c r="C1539" s="48"/>
      <c r="D1539" s="56"/>
      <c r="E1539" s="52"/>
      <c r="F1539" s="45"/>
      <c r="G1539" s="45"/>
      <c r="H1539" s="58"/>
      <c r="I1539" s="54"/>
      <c r="J1539" s="45"/>
      <c r="K1539" s="47">
        <f>IF(FluxoCaixa101315141921[[#This Row],[Movimento ]]="Saldo Inicial",FluxoCaixa101315141921[[#This Row],[R$ (Valores)]],K1538+FluxoCaixa101315141921[[#This Row],[Valores Receitas / Despesas]])</f>
        <v>3305810.2700000014</v>
      </c>
      <c r="L1539" s="53">
        <f>IF(FluxoCaixa101315141921[[#This Row],[Entrada / Saída]]="Saída",FluxoCaixa101315141921[[#This Row],[R$ (Valores)]]*-1,FluxoCaixa101315141921[[#This Row],[R$ (Valores)]])</f>
        <v>0</v>
      </c>
    </row>
    <row r="1540" spans="2:12">
      <c r="B1540" s="48"/>
      <c r="C1540" s="48"/>
      <c r="D1540" s="56"/>
      <c r="E1540" s="52"/>
      <c r="F1540" s="45"/>
      <c r="G1540" s="45"/>
      <c r="H1540" s="58"/>
      <c r="I1540" s="54"/>
      <c r="J1540" s="45"/>
      <c r="K1540" s="47">
        <f>IF(FluxoCaixa101315141921[[#This Row],[Movimento ]]="Saldo Inicial",FluxoCaixa101315141921[[#This Row],[R$ (Valores)]],K1539+FluxoCaixa101315141921[[#This Row],[Valores Receitas / Despesas]])</f>
        <v>3305810.2700000014</v>
      </c>
      <c r="L1540" s="53">
        <f>IF(FluxoCaixa101315141921[[#This Row],[Entrada / Saída]]="Saída",FluxoCaixa101315141921[[#This Row],[R$ (Valores)]]*-1,FluxoCaixa101315141921[[#This Row],[R$ (Valores)]])</f>
        <v>0</v>
      </c>
    </row>
    <row r="1541" spans="2:12">
      <c r="B1541" s="48"/>
      <c r="C1541" s="48"/>
      <c r="D1541" s="56"/>
      <c r="E1541" s="52"/>
      <c r="F1541" s="45"/>
      <c r="G1541" s="45"/>
      <c r="H1541" s="58"/>
      <c r="I1541" s="54"/>
      <c r="J1541" s="45"/>
      <c r="K1541" s="47">
        <f>IF(FluxoCaixa101315141921[[#This Row],[Movimento ]]="Saldo Inicial",FluxoCaixa101315141921[[#This Row],[R$ (Valores)]],K1540+FluxoCaixa101315141921[[#This Row],[Valores Receitas / Despesas]])</f>
        <v>3305810.2700000014</v>
      </c>
      <c r="L1541" s="53">
        <f>IF(FluxoCaixa101315141921[[#This Row],[Entrada / Saída]]="Saída",FluxoCaixa101315141921[[#This Row],[R$ (Valores)]]*-1,FluxoCaixa101315141921[[#This Row],[R$ (Valores)]])</f>
        <v>0</v>
      </c>
    </row>
    <row r="1542" spans="2:12">
      <c r="B1542" s="48"/>
      <c r="C1542" s="48"/>
      <c r="D1542" s="56"/>
      <c r="E1542" s="52"/>
      <c r="F1542" s="17"/>
      <c r="G1542" s="17"/>
      <c r="H1542" s="58"/>
      <c r="I1542" s="21"/>
      <c r="J1542" s="17"/>
      <c r="K1542" s="20">
        <f>IF(FluxoCaixa101315141921[[#This Row],[Movimento ]]="Saldo Inicial",FluxoCaixa101315141921[[#This Row],[R$ (Valores)]],K1541+FluxoCaixa101315141921[[#This Row],[Valores Receitas / Despesas]])</f>
        <v>3305810.2700000014</v>
      </c>
      <c r="L1542" s="5">
        <f>IF(FluxoCaixa101315141921[[#This Row],[Entrada / Saída]]="Saída",FluxoCaixa101315141921[[#This Row],[R$ (Valores)]]*-1,FluxoCaixa101315141921[[#This Row],[R$ (Valores)]])</f>
        <v>0</v>
      </c>
    </row>
    <row r="1543" spans="2:12">
      <c r="B1543" s="48"/>
      <c r="C1543" s="48"/>
      <c r="D1543" s="56"/>
      <c r="E1543" s="52"/>
      <c r="F1543" s="17"/>
      <c r="G1543" s="17"/>
      <c r="H1543" s="58"/>
      <c r="I1543" s="21"/>
      <c r="J1543" s="17"/>
      <c r="K1543" s="20">
        <f>IF(FluxoCaixa101315141921[[#This Row],[Movimento ]]="Saldo Inicial",FluxoCaixa101315141921[[#This Row],[R$ (Valores)]],K1542+FluxoCaixa101315141921[[#This Row],[Valores Receitas / Despesas]])</f>
        <v>3305810.2700000014</v>
      </c>
      <c r="L1543" s="5">
        <f>IF(FluxoCaixa101315141921[[#This Row],[Entrada / Saída]]="Saída",FluxoCaixa101315141921[[#This Row],[R$ (Valores)]]*-1,FluxoCaixa101315141921[[#This Row],[R$ (Valores)]])</f>
        <v>0</v>
      </c>
    </row>
    <row r="1544" spans="2:12">
      <c r="B1544" s="48"/>
      <c r="C1544" s="48"/>
      <c r="D1544" s="56"/>
      <c r="E1544" s="52"/>
      <c r="F1544" s="17"/>
      <c r="G1544" s="17"/>
      <c r="H1544" s="58"/>
      <c r="I1544" s="21"/>
      <c r="J1544" s="17"/>
      <c r="K1544" s="20">
        <f>IF(FluxoCaixa101315141921[[#This Row],[Movimento ]]="Saldo Inicial",FluxoCaixa101315141921[[#This Row],[R$ (Valores)]],K1543+FluxoCaixa101315141921[[#This Row],[Valores Receitas / Despesas]])</f>
        <v>3305810.2700000014</v>
      </c>
      <c r="L1544" s="5">
        <f>IF(FluxoCaixa101315141921[[#This Row],[Entrada / Saída]]="Saída",FluxoCaixa101315141921[[#This Row],[R$ (Valores)]]*-1,FluxoCaixa101315141921[[#This Row],[R$ (Valores)]])</f>
        <v>0</v>
      </c>
    </row>
    <row r="1545" spans="2:12">
      <c r="B1545" s="48"/>
      <c r="C1545" s="48"/>
      <c r="D1545" s="56"/>
      <c r="E1545" s="52"/>
      <c r="F1545" s="17"/>
      <c r="G1545" s="17"/>
      <c r="H1545" s="58"/>
      <c r="I1545" s="21"/>
      <c r="J1545" s="17"/>
      <c r="K1545" s="20">
        <f>IF(FluxoCaixa101315141921[[#This Row],[Movimento ]]="Saldo Inicial",FluxoCaixa101315141921[[#This Row],[R$ (Valores)]],K1544+FluxoCaixa101315141921[[#This Row],[Valores Receitas / Despesas]])</f>
        <v>3305810.2700000014</v>
      </c>
      <c r="L1545" s="5">
        <f>IF(FluxoCaixa101315141921[[#This Row],[Entrada / Saída]]="Saída",FluxoCaixa101315141921[[#This Row],[R$ (Valores)]]*-1,FluxoCaixa101315141921[[#This Row],[R$ (Valores)]])</f>
        <v>0</v>
      </c>
    </row>
    <row r="1546" spans="2:12">
      <c r="B1546" s="48"/>
      <c r="C1546" s="48"/>
      <c r="D1546" s="56"/>
      <c r="E1546" s="52"/>
      <c r="F1546" s="45"/>
      <c r="G1546" s="45"/>
      <c r="H1546" s="57"/>
      <c r="I1546" s="54"/>
      <c r="J1546" s="45"/>
      <c r="K1546" s="47">
        <f>IF(FluxoCaixa101315141921[[#This Row],[Movimento ]]="Saldo Inicial",FluxoCaixa101315141921[[#This Row],[R$ (Valores)]],K1545+FluxoCaixa101315141921[[#This Row],[Valores Receitas / Despesas]])</f>
        <v>3305810.2700000014</v>
      </c>
      <c r="L1546" s="53">
        <f>IF(FluxoCaixa101315141921[[#This Row],[Entrada / Saída]]="Saída",FluxoCaixa101315141921[[#This Row],[R$ (Valores)]]*-1,FluxoCaixa101315141921[[#This Row],[R$ (Valores)]])</f>
        <v>0</v>
      </c>
    </row>
    <row r="1547" spans="2:12">
      <c r="B1547" s="48"/>
      <c r="C1547" s="48"/>
      <c r="D1547" s="56"/>
      <c r="E1547" s="52"/>
      <c r="F1547" s="17"/>
      <c r="G1547" s="17"/>
      <c r="H1547" s="17"/>
      <c r="I1547" s="21"/>
      <c r="J1547" s="17"/>
      <c r="K1547" s="20">
        <f>IF(FluxoCaixa101315141921[[#This Row],[Movimento ]]="Saldo Inicial",FluxoCaixa101315141921[[#This Row],[R$ (Valores)]],K1546+FluxoCaixa101315141921[[#This Row],[Valores Receitas / Despesas]])</f>
        <v>3305810.2700000014</v>
      </c>
      <c r="L1547" s="5">
        <f>IF(FluxoCaixa101315141921[[#This Row],[Entrada / Saída]]="Saída",FluxoCaixa101315141921[[#This Row],[R$ (Valores)]]*-1,FluxoCaixa101315141921[[#This Row],[R$ (Valores)]])</f>
        <v>0</v>
      </c>
    </row>
    <row r="1548" spans="2:12">
      <c r="B1548" s="48"/>
      <c r="C1548" s="48"/>
      <c r="D1548" s="56"/>
      <c r="E1548" s="52"/>
      <c r="F1548" s="17"/>
      <c r="G1548" s="17"/>
      <c r="H1548" s="17"/>
      <c r="I1548" s="21"/>
      <c r="J1548" s="17"/>
      <c r="K1548" s="20">
        <f>IF(FluxoCaixa101315141921[[#This Row],[Movimento ]]="Saldo Inicial",FluxoCaixa101315141921[[#This Row],[R$ (Valores)]],K1547+FluxoCaixa101315141921[[#This Row],[Valores Receitas / Despesas]])</f>
        <v>3305810.2700000014</v>
      </c>
      <c r="L1548" s="5">
        <f>IF(FluxoCaixa101315141921[[#This Row],[Entrada / Saída]]="Saída",FluxoCaixa101315141921[[#This Row],[R$ (Valores)]]*-1,FluxoCaixa101315141921[[#This Row],[R$ (Valores)]])</f>
        <v>0</v>
      </c>
    </row>
    <row r="1549" spans="2:12">
      <c r="B1549" s="48"/>
      <c r="C1549" s="48"/>
      <c r="D1549" s="56"/>
      <c r="E1549" s="52"/>
      <c r="F1549" s="17"/>
      <c r="G1549" s="17"/>
      <c r="H1549" s="17"/>
      <c r="I1549" s="21"/>
      <c r="J1549" s="17"/>
      <c r="K1549" s="20">
        <f>IF(FluxoCaixa101315141921[[#This Row],[Movimento ]]="Saldo Inicial",FluxoCaixa101315141921[[#This Row],[R$ (Valores)]],K1548+FluxoCaixa101315141921[[#This Row],[Valores Receitas / Despesas]])</f>
        <v>3305810.2700000014</v>
      </c>
      <c r="L1549" s="5">
        <f>IF(FluxoCaixa101315141921[[#This Row],[Entrada / Saída]]="Saída",FluxoCaixa101315141921[[#This Row],[R$ (Valores)]]*-1,FluxoCaixa101315141921[[#This Row],[R$ (Valores)]])</f>
        <v>0</v>
      </c>
    </row>
    <row r="1550" spans="2:12">
      <c r="B1550" s="48"/>
      <c r="C1550" s="48"/>
      <c r="D1550" s="56"/>
      <c r="E1550" s="52"/>
      <c r="F1550" s="17"/>
      <c r="G1550" s="17"/>
      <c r="H1550" s="17"/>
      <c r="I1550" s="21"/>
      <c r="J1550" s="17"/>
      <c r="K1550" s="20">
        <f>IF(FluxoCaixa101315141921[[#This Row],[Movimento ]]="Saldo Inicial",FluxoCaixa101315141921[[#This Row],[R$ (Valores)]],K1549+FluxoCaixa101315141921[[#This Row],[Valores Receitas / Despesas]])</f>
        <v>3305810.2700000014</v>
      </c>
      <c r="L1550" s="5">
        <f>IF(FluxoCaixa101315141921[[#This Row],[Entrada / Saída]]="Saída",FluxoCaixa101315141921[[#This Row],[R$ (Valores)]]*-1,FluxoCaixa101315141921[[#This Row],[R$ (Valores)]])</f>
        <v>0</v>
      </c>
    </row>
    <row r="1551" spans="2:12">
      <c r="B1551" s="48"/>
      <c r="C1551" s="48"/>
      <c r="D1551" s="56"/>
      <c r="E1551" s="52"/>
      <c r="F1551" s="17"/>
      <c r="G1551" s="17"/>
      <c r="H1551" s="17"/>
      <c r="I1551" s="21"/>
      <c r="J1551" s="17"/>
      <c r="K1551" s="20">
        <f>IF(FluxoCaixa101315141921[[#This Row],[Movimento ]]="Saldo Inicial",FluxoCaixa101315141921[[#This Row],[R$ (Valores)]],K1550+FluxoCaixa101315141921[[#This Row],[Valores Receitas / Despesas]])</f>
        <v>3305810.2700000014</v>
      </c>
      <c r="L1551" s="53">
        <f>IF(FluxoCaixa101315141921[[#This Row],[Entrada / Saída]]="Saída",FluxoCaixa101315141921[[#This Row],[R$ (Valores)]]*-1,FluxoCaixa101315141921[[#This Row],[R$ (Valores)]])</f>
        <v>0</v>
      </c>
    </row>
    <row r="1552" spans="2:12">
      <c r="B1552" s="48"/>
      <c r="C1552" s="48"/>
      <c r="D1552" s="56"/>
      <c r="E1552" s="52"/>
      <c r="F1552" s="45"/>
      <c r="G1552" s="17"/>
      <c r="H1552" s="17"/>
      <c r="I1552" s="54"/>
      <c r="J1552" s="45"/>
      <c r="K1552" s="47">
        <f>IF(FluxoCaixa101315141921[[#This Row],[Movimento ]]="Saldo Inicial",FluxoCaixa101315141921[[#This Row],[R$ (Valores)]],K1551+FluxoCaixa101315141921[[#This Row],[Valores Receitas / Despesas]])</f>
        <v>3305810.2700000014</v>
      </c>
      <c r="L1552" s="53">
        <f>IF(FluxoCaixa101315141921[[#This Row],[Entrada / Saída]]="Saída",FluxoCaixa101315141921[[#This Row],[R$ (Valores)]]*-1,FluxoCaixa101315141921[[#This Row],[R$ (Valores)]])</f>
        <v>0</v>
      </c>
    </row>
    <row r="1553" spans="2:12">
      <c r="B1553" s="48"/>
      <c r="C1553" s="48"/>
      <c r="D1553" s="56"/>
      <c r="E1553" s="52"/>
      <c r="F1553" s="45"/>
      <c r="G1553" s="45"/>
      <c r="H1553" s="45"/>
      <c r="I1553" s="21"/>
      <c r="J1553" s="17"/>
      <c r="K1553" s="20">
        <f>IF(FluxoCaixa101315141921[[#This Row],[Movimento ]]="Saldo Inicial",FluxoCaixa101315141921[[#This Row],[R$ (Valores)]],K1552+FluxoCaixa101315141921[[#This Row],[Valores Receitas / Despesas]])</f>
        <v>3305810.2700000014</v>
      </c>
      <c r="L1553" s="5">
        <f>IF(FluxoCaixa101315141921[[#This Row],[Entrada / Saída]]="Saída",FluxoCaixa101315141921[[#This Row],[R$ (Valores)]]*-1,FluxoCaixa101315141921[[#This Row],[R$ (Valores)]])</f>
        <v>0</v>
      </c>
    </row>
    <row r="1554" spans="2:12">
      <c r="B1554" s="48"/>
      <c r="C1554" s="48"/>
      <c r="D1554" s="56"/>
      <c r="E1554" s="52"/>
      <c r="F1554" s="45"/>
      <c r="G1554" s="45"/>
      <c r="H1554" s="45"/>
      <c r="I1554" s="21"/>
      <c r="J1554" s="17"/>
      <c r="K1554" s="20">
        <f>IF(FluxoCaixa101315141921[[#This Row],[Movimento ]]="Saldo Inicial",FluxoCaixa101315141921[[#This Row],[R$ (Valores)]],K1553+FluxoCaixa101315141921[[#This Row],[Valores Receitas / Despesas]])</f>
        <v>3305810.2700000014</v>
      </c>
      <c r="L1554" s="5">
        <f>IF(FluxoCaixa101315141921[[#This Row],[Entrada / Saída]]="Saída",FluxoCaixa101315141921[[#This Row],[R$ (Valores)]]*-1,FluxoCaixa101315141921[[#This Row],[R$ (Valores)]])</f>
        <v>0</v>
      </c>
    </row>
    <row r="1555" spans="2:12">
      <c r="B1555" s="48"/>
      <c r="C1555" s="48"/>
      <c r="D1555" s="56"/>
      <c r="E1555" s="52"/>
      <c r="F1555" s="45"/>
      <c r="G1555" s="45"/>
      <c r="H1555" s="45"/>
      <c r="I1555" s="21"/>
      <c r="J1555" s="17"/>
      <c r="K1555" s="20">
        <f>IF(FluxoCaixa101315141921[[#This Row],[Movimento ]]="Saldo Inicial",FluxoCaixa101315141921[[#This Row],[R$ (Valores)]],K1554+FluxoCaixa101315141921[[#This Row],[Valores Receitas / Despesas]])</f>
        <v>3305810.2700000014</v>
      </c>
      <c r="L1555" s="5">
        <f>IF(FluxoCaixa101315141921[[#This Row],[Entrada / Saída]]="Saída",FluxoCaixa101315141921[[#This Row],[R$ (Valores)]]*-1,FluxoCaixa101315141921[[#This Row],[R$ (Valores)]])</f>
        <v>0</v>
      </c>
    </row>
    <row r="1556" spans="2:12">
      <c r="B1556" s="48"/>
      <c r="C1556" s="48"/>
      <c r="D1556" s="56"/>
      <c r="E1556" s="52"/>
      <c r="F1556" s="17"/>
      <c r="G1556" s="17"/>
      <c r="H1556" s="17"/>
      <c r="I1556" s="21"/>
      <c r="J1556" s="17"/>
      <c r="K1556" s="20">
        <f>IF(FluxoCaixa101315141921[[#This Row],[Movimento ]]="Saldo Inicial",FluxoCaixa101315141921[[#This Row],[R$ (Valores)]],K1555+FluxoCaixa101315141921[[#This Row],[Valores Receitas / Despesas]])</f>
        <v>3305810.2700000014</v>
      </c>
      <c r="L1556" s="5">
        <f>IF(FluxoCaixa101315141921[[#This Row],[Entrada / Saída]]="Saída",FluxoCaixa101315141921[[#This Row],[R$ (Valores)]]*-1,FluxoCaixa101315141921[[#This Row],[R$ (Valores)]])</f>
        <v>0</v>
      </c>
    </row>
    <row r="1557" spans="2:12">
      <c r="B1557" s="48"/>
      <c r="C1557" s="48"/>
      <c r="D1557" s="56"/>
      <c r="E1557" s="52"/>
      <c r="F1557" s="17"/>
      <c r="G1557" s="17"/>
      <c r="H1557" s="17"/>
      <c r="I1557" s="21"/>
      <c r="J1557" s="17"/>
      <c r="K1557" s="20">
        <f>IF(FluxoCaixa101315141921[[#This Row],[Movimento ]]="Saldo Inicial",FluxoCaixa101315141921[[#This Row],[R$ (Valores)]],K1556+FluxoCaixa101315141921[[#This Row],[Valores Receitas / Despesas]])</f>
        <v>3305810.2700000014</v>
      </c>
      <c r="L1557" s="5">
        <f>IF(FluxoCaixa101315141921[[#This Row],[Entrada / Saída]]="Saída",FluxoCaixa101315141921[[#This Row],[R$ (Valores)]]*-1,FluxoCaixa101315141921[[#This Row],[R$ (Valores)]])</f>
        <v>0</v>
      </c>
    </row>
    <row r="1558" spans="2:12">
      <c r="B1558" s="48"/>
      <c r="C1558" s="48"/>
      <c r="D1558" s="56"/>
      <c r="E1558" s="52"/>
      <c r="F1558" s="17"/>
      <c r="G1558" s="17"/>
      <c r="H1558" s="17"/>
      <c r="I1558" s="21"/>
      <c r="J1558" s="17"/>
      <c r="K1558" s="20">
        <f>IF(FluxoCaixa101315141921[[#This Row],[Movimento ]]="Saldo Inicial",FluxoCaixa101315141921[[#This Row],[R$ (Valores)]],K1557+FluxoCaixa101315141921[[#This Row],[Valores Receitas / Despesas]])</f>
        <v>3305810.2700000014</v>
      </c>
      <c r="L1558" s="5">
        <f>IF(FluxoCaixa101315141921[[#This Row],[Entrada / Saída]]="Saída",FluxoCaixa101315141921[[#This Row],[R$ (Valores)]]*-1,FluxoCaixa101315141921[[#This Row],[R$ (Valores)]])</f>
        <v>0</v>
      </c>
    </row>
    <row r="1559" spans="2:12">
      <c r="B1559" s="48"/>
      <c r="C1559" s="48"/>
      <c r="D1559" s="56"/>
      <c r="E1559" s="52"/>
      <c r="F1559" s="17"/>
      <c r="G1559" s="17"/>
      <c r="H1559" s="17"/>
      <c r="I1559" s="21"/>
      <c r="J1559" s="17"/>
      <c r="K1559" s="20">
        <f>IF(FluxoCaixa101315141921[[#This Row],[Movimento ]]="Saldo Inicial",FluxoCaixa101315141921[[#This Row],[R$ (Valores)]],K1558+FluxoCaixa101315141921[[#This Row],[Valores Receitas / Despesas]])</f>
        <v>3305810.2700000014</v>
      </c>
      <c r="L1559" s="5">
        <f>IF(FluxoCaixa101315141921[[#This Row],[Entrada / Saída]]="Saída",FluxoCaixa101315141921[[#This Row],[R$ (Valores)]]*-1,FluxoCaixa101315141921[[#This Row],[R$ (Valores)]])</f>
        <v>0</v>
      </c>
    </row>
    <row r="1560" spans="2:12">
      <c r="B1560" s="48"/>
      <c r="C1560" s="48"/>
      <c r="D1560" s="56"/>
      <c r="E1560" s="52"/>
      <c r="F1560" s="17"/>
      <c r="G1560" s="17"/>
      <c r="H1560" s="17"/>
      <c r="I1560" s="21"/>
      <c r="J1560" s="17"/>
      <c r="K1560" s="20">
        <f>IF(FluxoCaixa101315141921[[#This Row],[Movimento ]]="Saldo Inicial",FluxoCaixa101315141921[[#This Row],[R$ (Valores)]],K1559+FluxoCaixa101315141921[[#This Row],[Valores Receitas / Despesas]])</f>
        <v>3305810.2700000014</v>
      </c>
      <c r="L1560" s="5">
        <f>IF(FluxoCaixa101315141921[[#This Row],[Entrada / Saída]]="Saída",FluxoCaixa101315141921[[#This Row],[R$ (Valores)]]*-1,FluxoCaixa101315141921[[#This Row],[R$ (Valores)]])</f>
        <v>0</v>
      </c>
    </row>
    <row r="1561" spans="2:12">
      <c r="B1561" s="48"/>
      <c r="C1561" s="48"/>
      <c r="D1561" s="56"/>
      <c r="E1561" s="52"/>
      <c r="F1561" s="17"/>
      <c r="G1561" s="17"/>
      <c r="H1561" s="17"/>
      <c r="I1561" s="21"/>
      <c r="J1561" s="17"/>
      <c r="K1561" s="20">
        <f>IF(FluxoCaixa101315141921[[#This Row],[Movimento ]]="Saldo Inicial",FluxoCaixa101315141921[[#This Row],[R$ (Valores)]],K1560+FluxoCaixa101315141921[[#This Row],[Valores Receitas / Despesas]])</f>
        <v>3305810.2700000014</v>
      </c>
      <c r="L1561" s="5">
        <f>IF(FluxoCaixa101315141921[[#This Row],[Entrada / Saída]]="Saída",FluxoCaixa101315141921[[#This Row],[R$ (Valores)]]*-1,FluxoCaixa101315141921[[#This Row],[R$ (Valores)]])</f>
        <v>0</v>
      </c>
    </row>
    <row r="1562" spans="2:12">
      <c r="B1562" s="48"/>
      <c r="C1562" s="48"/>
      <c r="D1562" s="56"/>
      <c r="E1562" s="52"/>
      <c r="F1562" s="17"/>
      <c r="G1562" s="17"/>
      <c r="H1562" s="17"/>
      <c r="I1562" s="21"/>
      <c r="J1562" s="17"/>
      <c r="K1562" s="20">
        <f>IF(FluxoCaixa101315141921[[#This Row],[Movimento ]]="Saldo Inicial",FluxoCaixa101315141921[[#This Row],[R$ (Valores)]],K1561+FluxoCaixa101315141921[[#This Row],[Valores Receitas / Despesas]])</f>
        <v>3305810.2700000014</v>
      </c>
      <c r="L1562" s="5">
        <f>IF(FluxoCaixa101315141921[[#This Row],[Entrada / Saída]]="Saída",FluxoCaixa101315141921[[#This Row],[R$ (Valores)]]*-1,FluxoCaixa101315141921[[#This Row],[R$ (Valores)]])</f>
        <v>0</v>
      </c>
    </row>
    <row r="1563" spans="2:12">
      <c r="B1563" s="48"/>
      <c r="C1563" s="48"/>
      <c r="D1563" s="56"/>
      <c r="E1563" s="52"/>
      <c r="F1563" s="17"/>
      <c r="G1563" s="17"/>
      <c r="H1563" s="17"/>
      <c r="I1563" s="21"/>
      <c r="J1563" s="17"/>
      <c r="K1563" s="20">
        <f>IF(FluxoCaixa101315141921[[#This Row],[Movimento ]]="Saldo Inicial",FluxoCaixa101315141921[[#This Row],[R$ (Valores)]],K1562+FluxoCaixa101315141921[[#This Row],[Valores Receitas / Despesas]])</f>
        <v>3305810.2700000014</v>
      </c>
      <c r="L1563" s="5">
        <f>IF(FluxoCaixa101315141921[[#This Row],[Entrada / Saída]]="Saída",FluxoCaixa101315141921[[#This Row],[R$ (Valores)]]*-1,FluxoCaixa101315141921[[#This Row],[R$ (Valores)]])</f>
        <v>0</v>
      </c>
    </row>
    <row r="1564" spans="2:12">
      <c r="B1564" s="48"/>
      <c r="C1564" s="48"/>
      <c r="D1564" s="56"/>
      <c r="E1564" s="52"/>
      <c r="F1564" s="17"/>
      <c r="G1564" s="17"/>
      <c r="H1564" s="17"/>
      <c r="I1564" s="21"/>
      <c r="J1564" s="17"/>
      <c r="K1564" s="20">
        <f>IF(FluxoCaixa101315141921[[#This Row],[Movimento ]]="Saldo Inicial",FluxoCaixa101315141921[[#This Row],[R$ (Valores)]],K1563+FluxoCaixa101315141921[[#This Row],[Valores Receitas / Despesas]])</f>
        <v>3305810.2700000014</v>
      </c>
      <c r="L1564" s="5">
        <f>IF(FluxoCaixa101315141921[[#This Row],[Entrada / Saída]]="Saída",FluxoCaixa101315141921[[#This Row],[R$ (Valores)]]*-1,FluxoCaixa101315141921[[#This Row],[R$ (Valores)]])</f>
        <v>0</v>
      </c>
    </row>
    <row r="1565" spans="2:12">
      <c r="B1565" s="48"/>
      <c r="C1565" s="48"/>
      <c r="D1565" s="56"/>
      <c r="E1565" s="52"/>
      <c r="F1565" s="17"/>
      <c r="G1565" s="17"/>
      <c r="H1565" s="17"/>
      <c r="I1565" s="54"/>
      <c r="J1565" s="45"/>
      <c r="K1565" s="47">
        <f>IF(FluxoCaixa101315141921[[#This Row],[Movimento ]]="Saldo Inicial",FluxoCaixa101315141921[[#This Row],[R$ (Valores)]],K1564+FluxoCaixa101315141921[[#This Row],[Valores Receitas / Despesas]])</f>
        <v>3305810.2700000014</v>
      </c>
      <c r="L1565" s="53">
        <f>IF(FluxoCaixa101315141921[[#This Row],[Entrada / Saída]]="Saída",FluxoCaixa101315141921[[#This Row],[R$ (Valores)]]*-1,FluxoCaixa101315141921[[#This Row],[R$ (Valores)]])</f>
        <v>0</v>
      </c>
    </row>
    <row r="1566" spans="2:12">
      <c r="B1566" s="48"/>
      <c r="C1566" s="48"/>
      <c r="D1566" s="56"/>
      <c r="E1566" s="52"/>
      <c r="F1566" s="17"/>
      <c r="G1566" s="17"/>
      <c r="H1566" s="17"/>
      <c r="I1566" s="21"/>
      <c r="J1566" s="17"/>
      <c r="K1566" s="20">
        <f>IF(FluxoCaixa101315141921[[#This Row],[Movimento ]]="Saldo Inicial",FluxoCaixa101315141921[[#This Row],[R$ (Valores)]],K1565+FluxoCaixa101315141921[[#This Row],[Valores Receitas / Despesas]])</f>
        <v>3305810.2700000014</v>
      </c>
      <c r="L1566" s="5">
        <f>IF(FluxoCaixa101315141921[[#This Row],[Entrada / Saída]]="Saída",FluxoCaixa101315141921[[#This Row],[R$ (Valores)]]*-1,FluxoCaixa101315141921[[#This Row],[R$ (Valores)]])</f>
        <v>0</v>
      </c>
    </row>
    <row r="1567" spans="2:12">
      <c r="B1567" s="48"/>
      <c r="C1567" s="48"/>
      <c r="D1567" s="56"/>
      <c r="E1567" s="52"/>
      <c r="F1567" s="17"/>
      <c r="G1567" s="17"/>
      <c r="H1567" s="17"/>
      <c r="I1567" s="21"/>
      <c r="J1567" s="17"/>
      <c r="K1567" s="20">
        <f>IF(FluxoCaixa101315141921[[#This Row],[Movimento ]]="Saldo Inicial",FluxoCaixa101315141921[[#This Row],[R$ (Valores)]],K1566+FluxoCaixa101315141921[[#This Row],[Valores Receitas / Despesas]])</f>
        <v>3305810.2700000014</v>
      </c>
      <c r="L1567" s="5">
        <f>IF(FluxoCaixa101315141921[[#This Row],[Entrada / Saída]]="Saída",FluxoCaixa101315141921[[#This Row],[R$ (Valores)]]*-1,FluxoCaixa101315141921[[#This Row],[R$ (Valores)]])</f>
        <v>0</v>
      </c>
    </row>
    <row r="1568" spans="2:12">
      <c r="B1568" s="48"/>
      <c r="C1568" s="48"/>
      <c r="D1568" s="56"/>
      <c r="E1568" s="52"/>
      <c r="F1568" s="17"/>
      <c r="G1568" s="17"/>
      <c r="H1568" s="17"/>
      <c r="I1568" s="21"/>
      <c r="J1568" s="17"/>
      <c r="K1568" s="20">
        <f>IF(FluxoCaixa101315141921[[#This Row],[Movimento ]]="Saldo Inicial",FluxoCaixa101315141921[[#This Row],[R$ (Valores)]],K1567+FluxoCaixa101315141921[[#This Row],[Valores Receitas / Despesas]])</f>
        <v>3305810.2700000014</v>
      </c>
      <c r="L1568" s="5">
        <f>IF(FluxoCaixa101315141921[[#This Row],[Entrada / Saída]]="Saída",FluxoCaixa101315141921[[#This Row],[R$ (Valores)]]*-1,FluxoCaixa101315141921[[#This Row],[R$ (Valores)]])</f>
        <v>0</v>
      </c>
    </row>
    <row r="1569" spans="2:12">
      <c r="B1569" s="48"/>
      <c r="C1569" s="48"/>
      <c r="D1569" s="56"/>
      <c r="E1569" s="52"/>
      <c r="F1569" s="17"/>
      <c r="G1569" s="17"/>
      <c r="H1569" s="17"/>
      <c r="I1569" s="21"/>
      <c r="J1569" s="17"/>
      <c r="K1569" s="20">
        <f>IF(FluxoCaixa101315141921[[#This Row],[Movimento ]]="Saldo Inicial",FluxoCaixa101315141921[[#This Row],[R$ (Valores)]],K1568+FluxoCaixa101315141921[[#This Row],[Valores Receitas / Despesas]])</f>
        <v>3305810.2700000014</v>
      </c>
      <c r="L1569" s="5">
        <f>IF(FluxoCaixa101315141921[[#This Row],[Entrada / Saída]]="Saída",FluxoCaixa101315141921[[#This Row],[R$ (Valores)]]*-1,FluxoCaixa101315141921[[#This Row],[R$ (Valores)]])</f>
        <v>0</v>
      </c>
    </row>
    <row r="1570" spans="2:12">
      <c r="B1570" s="48"/>
      <c r="C1570" s="48"/>
      <c r="D1570" s="56"/>
      <c r="E1570" s="52"/>
      <c r="F1570" s="17"/>
      <c r="G1570" s="17"/>
      <c r="H1570" s="17"/>
      <c r="I1570" s="21"/>
      <c r="J1570" s="17"/>
      <c r="K1570" s="20">
        <f>IF(FluxoCaixa101315141921[[#This Row],[Movimento ]]="Saldo Inicial",FluxoCaixa101315141921[[#This Row],[R$ (Valores)]],K1569+FluxoCaixa101315141921[[#This Row],[Valores Receitas / Despesas]])</f>
        <v>3305810.2700000014</v>
      </c>
      <c r="L1570" s="5">
        <f>IF(FluxoCaixa101315141921[[#This Row],[Entrada / Saída]]="Saída",FluxoCaixa101315141921[[#This Row],[R$ (Valores)]]*-1,FluxoCaixa101315141921[[#This Row],[R$ (Valores)]])</f>
        <v>0</v>
      </c>
    </row>
    <row r="1571" spans="2:12">
      <c r="B1571" s="48"/>
      <c r="C1571" s="48"/>
      <c r="D1571" s="56"/>
      <c r="E1571" s="52"/>
      <c r="F1571" s="17"/>
      <c r="G1571" s="17"/>
      <c r="H1571" s="17"/>
      <c r="I1571" s="21"/>
      <c r="J1571" s="17"/>
      <c r="K1571" s="20">
        <f>IF(FluxoCaixa101315141921[[#This Row],[Movimento ]]="Saldo Inicial",FluxoCaixa101315141921[[#This Row],[R$ (Valores)]],K1570+FluxoCaixa101315141921[[#This Row],[Valores Receitas / Despesas]])</f>
        <v>3305810.2700000014</v>
      </c>
      <c r="L1571" s="5">
        <f>IF(FluxoCaixa101315141921[[#This Row],[Entrada / Saída]]="Saída",FluxoCaixa101315141921[[#This Row],[R$ (Valores)]]*-1,FluxoCaixa101315141921[[#This Row],[R$ (Valores)]])</f>
        <v>0</v>
      </c>
    </row>
    <row r="1572" spans="2:12">
      <c r="B1572" s="48"/>
      <c r="C1572" s="48"/>
      <c r="D1572" s="56"/>
      <c r="E1572" s="52"/>
      <c r="F1572" s="17"/>
      <c r="G1572" s="17"/>
      <c r="H1572" s="17"/>
      <c r="I1572" s="21"/>
      <c r="J1572" s="17"/>
      <c r="K1572" s="20">
        <f>IF(FluxoCaixa101315141921[[#This Row],[Movimento ]]="Saldo Inicial",FluxoCaixa101315141921[[#This Row],[R$ (Valores)]],K1571+FluxoCaixa101315141921[[#This Row],[Valores Receitas / Despesas]])</f>
        <v>3305810.2700000014</v>
      </c>
      <c r="L1572" s="5">
        <f>IF(FluxoCaixa101315141921[[#This Row],[Entrada / Saída]]="Saída",FluxoCaixa101315141921[[#This Row],[R$ (Valores)]]*-1,FluxoCaixa101315141921[[#This Row],[R$ (Valores)]])</f>
        <v>0</v>
      </c>
    </row>
    <row r="1573" spans="2:12">
      <c r="B1573" s="48"/>
      <c r="C1573" s="48"/>
      <c r="D1573" s="56"/>
      <c r="E1573" s="52"/>
      <c r="F1573" s="17"/>
      <c r="G1573" s="17"/>
      <c r="H1573" s="17"/>
      <c r="I1573" s="21"/>
      <c r="J1573" s="17"/>
      <c r="K1573" s="20">
        <f>IF(FluxoCaixa101315141921[[#This Row],[Movimento ]]="Saldo Inicial",FluxoCaixa101315141921[[#This Row],[R$ (Valores)]],K1572+FluxoCaixa101315141921[[#This Row],[Valores Receitas / Despesas]])</f>
        <v>3305810.2700000014</v>
      </c>
      <c r="L1573" s="5">
        <f>IF(FluxoCaixa101315141921[[#This Row],[Entrada / Saída]]="Saída",FluxoCaixa101315141921[[#This Row],[R$ (Valores)]]*-1,FluxoCaixa101315141921[[#This Row],[R$ (Valores)]])</f>
        <v>0</v>
      </c>
    </row>
    <row r="1574" spans="2:12">
      <c r="B1574" s="48"/>
      <c r="C1574" s="48"/>
      <c r="D1574" s="56"/>
      <c r="E1574" s="52"/>
      <c r="F1574" s="17"/>
      <c r="G1574" s="17"/>
      <c r="H1574" s="17"/>
      <c r="I1574" s="21"/>
      <c r="J1574" s="17"/>
      <c r="K1574" s="20">
        <f>IF(FluxoCaixa101315141921[[#This Row],[Movimento ]]="Saldo Inicial",FluxoCaixa101315141921[[#This Row],[R$ (Valores)]],K1573+FluxoCaixa101315141921[[#This Row],[Valores Receitas / Despesas]])</f>
        <v>3305810.2700000014</v>
      </c>
      <c r="L1574" s="5">
        <f>IF(FluxoCaixa101315141921[[#This Row],[Entrada / Saída]]="Saída",FluxoCaixa101315141921[[#This Row],[R$ (Valores)]]*-1,FluxoCaixa101315141921[[#This Row],[R$ (Valores)]])</f>
        <v>0</v>
      </c>
    </row>
    <row r="1575" spans="2:12">
      <c r="B1575" s="48"/>
      <c r="C1575" s="48"/>
      <c r="D1575" s="56"/>
      <c r="E1575" s="52"/>
      <c r="F1575" s="17"/>
      <c r="G1575" s="17"/>
      <c r="H1575" s="17"/>
      <c r="I1575" s="21"/>
      <c r="J1575" s="17"/>
      <c r="K1575" s="20">
        <f>IF(FluxoCaixa101315141921[[#This Row],[Movimento ]]="Saldo Inicial",FluxoCaixa101315141921[[#This Row],[R$ (Valores)]],K1574+FluxoCaixa101315141921[[#This Row],[Valores Receitas / Despesas]])</f>
        <v>3305810.2700000014</v>
      </c>
      <c r="L1575" s="5">
        <f>IF(FluxoCaixa101315141921[[#This Row],[Entrada / Saída]]="Saída",FluxoCaixa101315141921[[#This Row],[R$ (Valores)]]*-1,FluxoCaixa101315141921[[#This Row],[R$ (Valores)]])</f>
        <v>0</v>
      </c>
    </row>
    <row r="1576" spans="2:12">
      <c r="B1576" s="48"/>
      <c r="C1576" s="48"/>
      <c r="D1576" s="56"/>
      <c r="E1576" s="52"/>
      <c r="F1576" s="17"/>
      <c r="G1576" s="17"/>
      <c r="H1576" s="17"/>
      <c r="I1576" s="21"/>
      <c r="J1576" s="17"/>
      <c r="K1576" s="20">
        <f>IF(FluxoCaixa101315141921[[#This Row],[Movimento ]]="Saldo Inicial",FluxoCaixa101315141921[[#This Row],[R$ (Valores)]],K1575+FluxoCaixa101315141921[[#This Row],[Valores Receitas / Despesas]])</f>
        <v>3305810.2700000014</v>
      </c>
      <c r="L1576" s="5">
        <f>IF(FluxoCaixa101315141921[[#This Row],[Entrada / Saída]]="Saída",FluxoCaixa101315141921[[#This Row],[R$ (Valores)]]*-1,FluxoCaixa101315141921[[#This Row],[R$ (Valores)]])</f>
        <v>0</v>
      </c>
    </row>
    <row r="1577" spans="2:12">
      <c r="B1577" s="48"/>
      <c r="C1577" s="48"/>
      <c r="D1577" s="56"/>
      <c r="E1577" s="52"/>
      <c r="F1577" s="17"/>
      <c r="G1577" s="17"/>
      <c r="H1577" s="17"/>
      <c r="I1577" s="21"/>
      <c r="J1577" s="17"/>
      <c r="K1577" s="20">
        <f>IF(FluxoCaixa101315141921[[#This Row],[Movimento ]]="Saldo Inicial",FluxoCaixa101315141921[[#This Row],[R$ (Valores)]],K1576+FluxoCaixa101315141921[[#This Row],[Valores Receitas / Despesas]])</f>
        <v>3305810.2700000014</v>
      </c>
      <c r="L1577" s="5">
        <f>IF(FluxoCaixa101315141921[[#This Row],[Entrada / Saída]]="Saída",FluxoCaixa101315141921[[#This Row],[R$ (Valores)]]*-1,FluxoCaixa101315141921[[#This Row],[R$ (Valores)]])</f>
        <v>0</v>
      </c>
    </row>
    <row r="1578" spans="2:12">
      <c r="B1578" s="48"/>
      <c r="C1578" s="48"/>
      <c r="D1578" s="56"/>
      <c r="E1578" s="52"/>
      <c r="F1578" s="17"/>
      <c r="G1578" s="17"/>
      <c r="H1578" s="17"/>
      <c r="I1578" s="21"/>
      <c r="J1578" s="17"/>
      <c r="K1578" s="20">
        <f>IF(FluxoCaixa101315141921[[#This Row],[Movimento ]]="Saldo Inicial",FluxoCaixa101315141921[[#This Row],[R$ (Valores)]],K1577+FluxoCaixa101315141921[[#This Row],[Valores Receitas / Despesas]])</f>
        <v>3305810.2700000014</v>
      </c>
      <c r="L1578" s="5">
        <f>IF(FluxoCaixa101315141921[[#This Row],[Entrada / Saída]]="Saída",FluxoCaixa101315141921[[#This Row],[R$ (Valores)]]*-1,FluxoCaixa101315141921[[#This Row],[R$ (Valores)]])</f>
        <v>0</v>
      </c>
    </row>
    <row r="1579" spans="2:12">
      <c r="B1579" s="48"/>
      <c r="C1579" s="48"/>
      <c r="D1579" s="16"/>
      <c r="E1579" s="48"/>
      <c r="F1579" s="17"/>
      <c r="G1579" s="17"/>
      <c r="H1579" s="17"/>
      <c r="I1579" s="21"/>
      <c r="J1579" s="17"/>
      <c r="K1579" s="20">
        <f>IF(FluxoCaixa101315141921[[#This Row],[Movimento ]]="Saldo Inicial",FluxoCaixa101315141921[[#This Row],[R$ (Valores)]],K1578+FluxoCaixa101315141921[[#This Row],[Valores Receitas / Despesas]])</f>
        <v>3305810.2700000014</v>
      </c>
      <c r="L1579" s="53">
        <f>IF(FluxoCaixa101315141921[[#This Row],[Entrada / Saída]]="Saída",FluxoCaixa101315141921[[#This Row],[R$ (Valores)]]*-1,FluxoCaixa101315141921[[#This Row],[R$ (Valores)]])</f>
        <v>0</v>
      </c>
    </row>
    <row r="1580" spans="2:12">
      <c r="B1580" s="48"/>
      <c r="C1580" s="48"/>
      <c r="D1580" s="56"/>
      <c r="E1580" s="52"/>
      <c r="F1580" s="17"/>
      <c r="G1580" s="17"/>
      <c r="H1580" s="17"/>
      <c r="I1580" s="54"/>
      <c r="J1580" s="45"/>
      <c r="K1580" s="47">
        <f>IF(FluxoCaixa101315141921[[#This Row],[Movimento ]]="Saldo Inicial",FluxoCaixa101315141921[[#This Row],[R$ (Valores)]],K1579+FluxoCaixa101315141921[[#This Row],[Valores Receitas / Despesas]])</f>
        <v>3305810.2700000014</v>
      </c>
      <c r="L1580" s="53">
        <f>IF(FluxoCaixa101315141921[[#This Row],[Entrada / Saída]]="Saída",FluxoCaixa101315141921[[#This Row],[R$ (Valores)]]*-1,FluxoCaixa101315141921[[#This Row],[R$ (Valores)]])</f>
        <v>0</v>
      </c>
    </row>
    <row r="1581" spans="2:12">
      <c r="B1581" s="48"/>
      <c r="C1581" s="48"/>
      <c r="D1581" s="16"/>
      <c r="E1581" s="48"/>
      <c r="F1581" s="17"/>
      <c r="G1581" s="17"/>
      <c r="H1581" s="17"/>
      <c r="I1581" s="54"/>
      <c r="J1581" s="45"/>
      <c r="K1581" s="47">
        <f>IF(FluxoCaixa101315141921[[#This Row],[Movimento ]]="Saldo Inicial",FluxoCaixa101315141921[[#This Row],[R$ (Valores)]],K1580+FluxoCaixa101315141921[[#This Row],[Valores Receitas / Despesas]])</f>
        <v>3305810.2700000014</v>
      </c>
      <c r="L1581" s="53">
        <f>IF(FluxoCaixa101315141921[[#This Row],[Entrada / Saída]]="Saída",FluxoCaixa101315141921[[#This Row],[R$ (Valores)]]*-1,FluxoCaixa101315141921[[#This Row],[R$ (Valores)]])</f>
        <v>0</v>
      </c>
    </row>
    <row r="1582" spans="2:12">
      <c r="B1582" s="48"/>
      <c r="C1582" s="48"/>
      <c r="D1582" s="16"/>
      <c r="E1582" s="48"/>
      <c r="F1582" s="17"/>
      <c r="G1582" s="17"/>
      <c r="H1582" s="17"/>
      <c r="I1582" s="21"/>
      <c r="J1582" s="17"/>
      <c r="K1582" s="20">
        <f>IF(FluxoCaixa101315141921[[#This Row],[Movimento ]]="Saldo Inicial",FluxoCaixa101315141921[[#This Row],[R$ (Valores)]],K1581+FluxoCaixa101315141921[[#This Row],[Valores Receitas / Despesas]])</f>
        <v>3305810.2700000014</v>
      </c>
      <c r="L1582" s="20">
        <f>IF(FluxoCaixa101315141921[[#This Row],[Entrada / Saída]]="Saída",FluxoCaixa101315141921[[#This Row],[R$ (Valores)]]*-1,FluxoCaixa101315141921[[#This Row],[R$ (Valores)]])</f>
        <v>0</v>
      </c>
    </row>
    <row r="1583" spans="2:12">
      <c r="B1583" s="48"/>
      <c r="C1583" s="48"/>
      <c r="D1583" s="17"/>
      <c r="E1583" s="48"/>
      <c r="F1583" s="17"/>
      <c r="G1583" s="17"/>
      <c r="H1583" s="17"/>
      <c r="I1583" s="17"/>
      <c r="J1583" s="17"/>
      <c r="K1583" s="17"/>
      <c r="L1583" s="17"/>
    </row>
  </sheetData>
  <autoFilter ref="B10:C10" xr:uid="{F45AEC0C-BE4A-4CC3-ADF1-1E5B8652A38A}"/>
  <dataConsolidate link="1"/>
  <mergeCells count="5">
    <mergeCell ref="G1:K1"/>
    <mergeCell ref="B3:D3"/>
    <mergeCell ref="B4:C4"/>
    <mergeCell ref="B5:C5"/>
    <mergeCell ref="B6:C6"/>
  </mergeCells>
  <conditionalFormatting sqref="D6">
    <cfRule type="cellIs" dxfId="11" priority="1" operator="greaterThan">
      <formula>0</formula>
    </cfRule>
    <cfRule type="cellIs" dxfId="10" priority="2" operator="lessThan">
      <formula>0</formula>
    </cfRule>
  </conditionalFormatting>
  <dataValidations count="3">
    <dataValidation type="list" allowBlank="1" showInputMessage="1" showErrorMessage="1" sqref="F11:F1582" xr:uid="{D80D4396-4700-482A-9361-AB0DFB92784F}">
      <formula1>"Entrada,Saída"</formula1>
    </dataValidation>
    <dataValidation type="list" allowBlank="1" showInputMessage="1" showErrorMessage="1" sqref="G1569:G1582 G923 G927 G932 G935:G938 G942:G949 G953:G960 G968 G970 G972:G985 G988 G1004:G1005 G1009 G1014:G1024 G1035:G1036 G1048 G1052:G1053 G1056:G1060 G1062:G1066 G1069:G1089 G1092 G1095:G1099 G1113:G1145 G1154:G1189 G1191 G1194:G1200 G1204:G1205 G1207:G1230 G1232:G1234 G1237:G1241 G1247 G1251:G1267 G1269:G1273 G1275:G1283 G1291 G1294 G1304:G1309 G1311:G1312 G1314 G1316 G1324:G1329 G1344:G1353 G1357:G1375 G1379:G1381 G1398:G1399 G1401:G1411 G1420:G1421 G1423:G1427 G1448:G1450 G1440 G1465:G1480 G1521:G1567 G11:G916" xr:uid="{F7D36176-7297-4114-A930-64CC926DC035}">
      <formula1>INDIRECT(F11)</formula1>
    </dataValidation>
    <dataValidation type="list" allowBlank="1" showInputMessage="1" showErrorMessage="1" sqref="H11" xr:uid="{0028F816-79F3-43C5-9123-1E38B471E961}">
      <formula1>INDIRECT($F11)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B1C67A-DD2B-477C-BC19-9EFC7E722EF3}">
          <x14:formula1>
            <xm:f>'Origem de Dados '!$F$3:$F$6</xm:f>
          </x14:formula1>
          <xm:sqref>J11:J969 J971:J1328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B079-CD0E-4060-B111-6FC0AC52E96F}">
  <dimension ref="B1:S1583"/>
  <sheetViews>
    <sheetView showGridLines="0" topLeftCell="B1" zoomScale="85" zoomScaleNormal="85" workbookViewId="0">
      <pane ySplit="10" topLeftCell="A114" activePane="bottomLeft" state="frozen"/>
      <selection pane="bottomLeft" activeCell="H133" sqref="H133"/>
    </sheetView>
  </sheetViews>
  <sheetFormatPr defaultColWidth="8.85546875" defaultRowHeight="12.75"/>
  <cols>
    <col min="1" max="1" width="1.5703125" style="1" customWidth="1"/>
    <col min="2" max="3" width="13" style="1" customWidth="1"/>
    <col min="4" max="4" width="15.140625" style="1" bestFit="1" customWidth="1"/>
    <col min="5" max="5" width="9.85546875" style="42" customWidth="1"/>
    <col min="6" max="6" width="20.85546875" style="1" bestFit="1" customWidth="1"/>
    <col min="7" max="7" width="24.140625" style="1" customWidth="1"/>
    <col min="8" max="8" width="84.7109375" style="1" bestFit="1" customWidth="1"/>
    <col min="9" max="9" width="24.42578125" style="1" customWidth="1"/>
    <col min="10" max="10" width="21.140625" style="1" customWidth="1"/>
    <col min="11" max="11" width="17.85546875" style="1" customWidth="1"/>
    <col min="12" max="12" width="31.42578125" style="1" hidden="1" customWidth="1"/>
    <col min="13" max="13" width="8.85546875" style="1" customWidth="1"/>
    <col min="14" max="14" width="8.85546875" style="1"/>
    <col min="15" max="16" width="10.28515625" style="1" bestFit="1" customWidth="1"/>
    <col min="17" max="17" width="10.5703125" style="1" bestFit="1" customWidth="1"/>
    <col min="18" max="18" width="11.5703125" style="6" bestFit="1" customWidth="1"/>
    <col min="19" max="19" width="10.28515625" style="1" bestFit="1" customWidth="1"/>
    <col min="20" max="16384" width="8.85546875" style="1"/>
  </cols>
  <sheetData>
    <row r="1" spans="2:19" ht="56.1" customHeight="1">
      <c r="D1" s="14" t="s">
        <v>67</v>
      </c>
      <c r="E1" s="41"/>
      <c r="F1" s="13"/>
      <c r="G1" s="106" t="s">
        <v>2398</v>
      </c>
      <c r="H1" s="106"/>
      <c r="I1" s="106"/>
      <c r="J1" s="106"/>
      <c r="K1" s="106"/>
    </row>
    <row r="2" spans="2:19" ht="23.1" customHeight="1">
      <c r="Q2" s="31"/>
    </row>
    <row r="3" spans="2:19" ht="18.95" customHeight="1">
      <c r="B3" s="111" t="s">
        <v>55</v>
      </c>
      <c r="C3" s="111"/>
      <c r="D3" s="111"/>
      <c r="P3" s="31"/>
    </row>
    <row r="4" spans="2:19" ht="15.75">
      <c r="B4" s="112" t="s">
        <v>50</v>
      </c>
      <c r="C4" s="113"/>
      <c r="D4" s="10">
        <f ca="1">SUMPRODUCT(SUBTOTAL(9,OFFSET(FluxoCaixa101315141622[R$ (Valores)],ROW(FluxoCaixa101315141622[R$ (Valores)])-ROW(I11),0,1)),--(FluxoCaixa101315141622[Entrada / Saída]="Entrada"))+SUMPRODUCT(SUBTOTAL(9,OFFSET(FluxoCaixa101315141622[R$ (Valores)],ROW(FluxoCaixa101315141622[R$ (Valores)])-ROW(I11),0,1)),--(FluxoCaixa101315141622[Entrada / Saída]="Saldo Inicial"))</f>
        <v>609162.41</v>
      </c>
      <c r="P4" s="31"/>
      <c r="Q4" s="26"/>
    </row>
    <row r="5" spans="2:19" ht="15.75">
      <c r="B5" s="112" t="s">
        <v>51</v>
      </c>
      <c r="C5" s="113"/>
      <c r="D5" s="8">
        <f ca="1">SUMPRODUCT(SUBTOTAL(9,OFFSET(FluxoCaixa101315141622[R$ (Valores)],ROW(FluxoCaixa101315141622[R$ (Valores)])-ROW(I11),0,1)),--(FluxoCaixa101315141622[Entrada / Saída]="Saída"))</f>
        <v>589969.96000000008</v>
      </c>
      <c r="P5" s="26"/>
      <c r="S5" s="31"/>
    </row>
    <row r="6" spans="2:19" ht="15.75">
      <c r="B6" s="112" t="s">
        <v>49</v>
      </c>
      <c r="C6" s="113"/>
      <c r="D6" s="9">
        <f ca="1">D4-D5</f>
        <v>19192.449999999953</v>
      </c>
      <c r="P6" s="26"/>
    </row>
    <row r="7" spans="2:19" ht="38.25" customHeight="1">
      <c r="S7" s="26"/>
    </row>
    <row r="8" spans="2:19" s="2" customFormat="1" ht="21" customHeight="1">
      <c r="E8" s="43"/>
      <c r="I8" s="22" t="s">
        <v>53</v>
      </c>
      <c r="J8" s="23"/>
      <c r="K8" s="24">
        <v>208.91</v>
      </c>
      <c r="R8" s="32"/>
    </row>
    <row r="9" spans="2:19" ht="6" customHeight="1"/>
    <row r="10" spans="2:19" s="3" customFormat="1" ht="15">
      <c r="B10" s="25" t="s">
        <v>2415</v>
      </c>
      <c r="C10" s="25" t="s">
        <v>2418</v>
      </c>
      <c r="D10" s="25" t="s">
        <v>43</v>
      </c>
      <c r="E10" s="25" t="s">
        <v>151</v>
      </c>
      <c r="F10" s="25" t="s">
        <v>44</v>
      </c>
      <c r="G10" s="25" t="s">
        <v>2397</v>
      </c>
      <c r="H10" s="25" t="s">
        <v>2414</v>
      </c>
      <c r="I10" s="25" t="s">
        <v>63</v>
      </c>
      <c r="J10" s="25" t="s">
        <v>62</v>
      </c>
      <c r="K10" s="25" t="s">
        <v>47</v>
      </c>
      <c r="L10" s="15" t="s">
        <v>52</v>
      </c>
      <c r="R10" s="33"/>
    </row>
    <row r="11" spans="2:19">
      <c r="B11" s="48" t="s">
        <v>2477</v>
      </c>
      <c r="C11" s="48" t="s">
        <v>3030</v>
      </c>
      <c r="D11" s="16">
        <v>46143</v>
      </c>
      <c r="E11" s="48" t="s">
        <v>2413</v>
      </c>
      <c r="F11" s="18" t="s">
        <v>1</v>
      </c>
      <c r="G11" s="18" t="s">
        <v>48</v>
      </c>
      <c r="H11" s="17" t="s">
        <v>75</v>
      </c>
      <c r="I11" s="19">
        <v>208.91</v>
      </c>
      <c r="J11" s="17" t="s">
        <v>13</v>
      </c>
      <c r="K11" s="20">
        <f>IF(FluxoCaixa101315141622[[#This Row],[Movimento ]]="Saldo Inicial",FluxoCaixa101315141622[[#This Row],[R$ (Valores)]],K10+FluxoCaixa101315141622[[#This Row],[Valores Receitas / Despesas]])</f>
        <v>208.91</v>
      </c>
      <c r="L11" s="20">
        <f>IF(FluxoCaixa101315141622[[#This Row],[Entrada / Saída]]="Saída",FluxoCaixa101315141622[[#This Row],[R$ (Valores)]]*-1,FluxoCaixa101315141622[[#This Row],[R$ (Valores)]])</f>
        <v>208.91</v>
      </c>
    </row>
    <row r="12" spans="2:19">
      <c r="B12" s="48" t="s">
        <v>2478</v>
      </c>
      <c r="C12" s="48" t="s">
        <v>3031</v>
      </c>
      <c r="D12" s="16">
        <v>46146</v>
      </c>
      <c r="E12" s="48" t="s">
        <v>2413</v>
      </c>
      <c r="F12" s="17" t="s">
        <v>2</v>
      </c>
      <c r="G12" s="17" t="s">
        <v>70</v>
      </c>
      <c r="H12" s="17" t="s">
        <v>3029</v>
      </c>
      <c r="I12" s="21">
        <v>7000</v>
      </c>
      <c r="J12" s="17" t="s">
        <v>525</v>
      </c>
      <c r="K12" s="20">
        <f>IF(FluxoCaixa101315141622[[#This Row],[Movimento ]]="Saldo Inicial",FluxoCaixa101315141622[[#This Row],[R$ (Valores)]],K11+FluxoCaixa101315141622[[#This Row],[Valores Receitas / Despesas]])</f>
        <v>-6791.09</v>
      </c>
      <c r="L12" s="20">
        <f>IF(FluxoCaixa101315141622[[#This Row],[Entrada / Saída]]="Saída",FluxoCaixa101315141622[[#This Row],[R$ (Valores)]]*-1,FluxoCaixa101315141622[[#This Row],[R$ (Valores)]])</f>
        <v>-7000</v>
      </c>
    </row>
    <row r="13" spans="2:19">
      <c r="B13" s="48" t="s">
        <v>2478</v>
      </c>
      <c r="C13" s="48" t="s">
        <v>3030</v>
      </c>
      <c r="D13" s="16">
        <v>46146</v>
      </c>
      <c r="E13" s="48" t="s">
        <v>2413</v>
      </c>
      <c r="F13" s="17" t="s">
        <v>2</v>
      </c>
      <c r="G13" s="17" t="s">
        <v>70</v>
      </c>
      <c r="H13" s="17" t="s">
        <v>3032</v>
      </c>
      <c r="I13" s="29">
        <v>7000</v>
      </c>
      <c r="J13" s="17" t="s">
        <v>525</v>
      </c>
      <c r="K13" s="20">
        <f>IF(FluxoCaixa101315141622[[#This Row],[Movimento ]]="Saldo Inicial",FluxoCaixa101315141622[[#This Row],[R$ (Valores)]],K12+FluxoCaixa101315141622[[#This Row],[Valores Receitas / Despesas]])</f>
        <v>-13791.09</v>
      </c>
      <c r="L13" s="20">
        <f>IF(FluxoCaixa101315141622[[#This Row],[Entrada / Saída]]="Saída",FluxoCaixa101315141622[[#This Row],[R$ (Valores)]]*-1,FluxoCaixa101315141622[[#This Row],[R$ (Valores)]])</f>
        <v>-7000</v>
      </c>
    </row>
    <row r="14" spans="2:19">
      <c r="B14" s="48" t="s">
        <v>2478</v>
      </c>
      <c r="C14" s="48" t="s">
        <v>3030</v>
      </c>
      <c r="D14" s="16">
        <v>46146</v>
      </c>
      <c r="E14" s="48" t="s">
        <v>2417</v>
      </c>
      <c r="F14" s="17" t="s">
        <v>2</v>
      </c>
      <c r="G14" s="17" t="s">
        <v>143</v>
      </c>
      <c r="H14" s="17" t="s">
        <v>3033</v>
      </c>
      <c r="I14" s="21">
        <v>440</v>
      </c>
      <c r="J14" s="17" t="s">
        <v>525</v>
      </c>
      <c r="K14" s="20">
        <f>IF(FluxoCaixa101315141622[[#This Row],[Movimento ]]="Saldo Inicial",FluxoCaixa101315141622[[#This Row],[R$ (Valores)]],K13+FluxoCaixa101315141622[[#This Row],[Valores Receitas / Despesas]])</f>
        <v>-14231.09</v>
      </c>
      <c r="L14" s="20">
        <f>IF(FluxoCaixa101315141622[[#This Row],[Entrada / Saída]]="Saída",FluxoCaixa101315141622[[#This Row],[R$ (Valores)]]*-1,FluxoCaixa101315141622[[#This Row],[R$ (Valores)]])</f>
        <v>-440</v>
      </c>
    </row>
    <row r="15" spans="2:19">
      <c r="B15" s="48" t="s">
        <v>2478</v>
      </c>
      <c r="C15" s="48" t="s">
        <v>3030</v>
      </c>
      <c r="D15" s="16">
        <v>46146</v>
      </c>
      <c r="E15" s="48" t="s">
        <v>2417</v>
      </c>
      <c r="F15" s="17" t="s">
        <v>2</v>
      </c>
      <c r="G15" s="17" t="s">
        <v>146</v>
      </c>
      <c r="H15" s="17" t="s">
        <v>3034</v>
      </c>
      <c r="I15" s="21">
        <v>400</v>
      </c>
      <c r="J15" s="17" t="s">
        <v>525</v>
      </c>
      <c r="K15" s="20">
        <f>IF(FluxoCaixa101315141622[[#This Row],[Movimento ]]="Saldo Inicial",FluxoCaixa101315141622[[#This Row],[R$ (Valores)]],K14+FluxoCaixa101315141622[[#This Row],[Valores Receitas / Despesas]])</f>
        <v>-14631.09</v>
      </c>
      <c r="L15" s="20">
        <f>IF(FluxoCaixa101315141622[[#This Row],[Entrada / Saída]]="Saída",FluxoCaixa101315141622[[#This Row],[R$ (Valores)]]*-1,FluxoCaixa101315141622[[#This Row],[R$ (Valores)]])</f>
        <v>-400</v>
      </c>
    </row>
    <row r="16" spans="2:19">
      <c r="B16" s="48" t="s">
        <v>2478</v>
      </c>
      <c r="C16" s="48" t="s">
        <v>3030</v>
      </c>
      <c r="D16" s="16">
        <v>46146</v>
      </c>
      <c r="E16" s="48" t="s">
        <v>2413</v>
      </c>
      <c r="F16" s="17" t="s">
        <v>1</v>
      </c>
      <c r="G16" s="17" t="s">
        <v>6</v>
      </c>
      <c r="H16" s="17" t="s">
        <v>1476</v>
      </c>
      <c r="I16" s="21">
        <v>17100</v>
      </c>
      <c r="J16" s="17" t="s">
        <v>525</v>
      </c>
      <c r="K16" s="20">
        <f>IF(FluxoCaixa101315141622[[#This Row],[Movimento ]]="Saldo Inicial",FluxoCaixa101315141622[[#This Row],[R$ (Valores)]],K15+FluxoCaixa101315141622[[#This Row],[Valores Receitas / Despesas]])</f>
        <v>2468.91</v>
      </c>
      <c r="L16" s="20">
        <f>IF(FluxoCaixa101315141622[[#This Row],[Entrada / Saída]]="Saída",FluxoCaixa101315141622[[#This Row],[R$ (Valores)]]*-1,FluxoCaixa101315141622[[#This Row],[R$ (Valores)]])</f>
        <v>17100</v>
      </c>
    </row>
    <row r="17" spans="2:17">
      <c r="B17" s="48" t="s">
        <v>2478</v>
      </c>
      <c r="C17" s="48" t="s">
        <v>3030</v>
      </c>
      <c r="D17" s="16">
        <v>46146</v>
      </c>
      <c r="E17" s="48" t="s">
        <v>2413</v>
      </c>
      <c r="F17" s="17" t="s">
        <v>1</v>
      </c>
      <c r="G17" s="17" t="s">
        <v>6</v>
      </c>
      <c r="H17" s="17" t="s">
        <v>1476</v>
      </c>
      <c r="I17" s="21">
        <v>15843.75</v>
      </c>
      <c r="J17" s="17" t="s">
        <v>525</v>
      </c>
      <c r="K17" s="20">
        <f>IF(FluxoCaixa101315141622[[#This Row],[Movimento ]]="Saldo Inicial",FluxoCaixa101315141622[[#This Row],[R$ (Valores)]],K16+FluxoCaixa101315141622[[#This Row],[Valores Receitas / Despesas]])</f>
        <v>18312.66</v>
      </c>
      <c r="L17" s="20">
        <f>IF(FluxoCaixa101315141622[[#This Row],[Entrada / Saída]]="Saída",FluxoCaixa101315141622[[#This Row],[R$ (Valores)]]*-1,FluxoCaixa101315141622[[#This Row],[R$ (Valores)]])</f>
        <v>15843.75</v>
      </c>
    </row>
    <row r="18" spans="2:17">
      <c r="B18" s="48" t="s">
        <v>2478</v>
      </c>
      <c r="C18" s="48" t="s">
        <v>3030</v>
      </c>
      <c r="D18" s="16">
        <v>46146</v>
      </c>
      <c r="E18" s="48" t="s">
        <v>2413</v>
      </c>
      <c r="F18" s="17" t="s">
        <v>1</v>
      </c>
      <c r="G18" s="17" t="s">
        <v>6</v>
      </c>
      <c r="H18" s="17" t="s">
        <v>1476</v>
      </c>
      <c r="I18" s="21">
        <v>17100</v>
      </c>
      <c r="J18" s="17" t="s">
        <v>525</v>
      </c>
      <c r="K18" s="20">
        <f>IF(FluxoCaixa101315141622[[#This Row],[Movimento ]]="Saldo Inicial",FluxoCaixa101315141622[[#This Row],[R$ (Valores)]],K17+FluxoCaixa101315141622[[#This Row],[Valores Receitas / Despesas]])</f>
        <v>35412.660000000003</v>
      </c>
      <c r="L18" s="20">
        <f>IF(FluxoCaixa101315141622[[#This Row],[Entrada / Saída]]="Saída",FluxoCaixa101315141622[[#This Row],[R$ (Valores)]]*-1,FluxoCaixa101315141622[[#This Row],[R$ (Valores)]])</f>
        <v>17100</v>
      </c>
    </row>
    <row r="19" spans="2:17">
      <c r="B19" s="48" t="s">
        <v>2478</v>
      </c>
      <c r="C19" s="48" t="s">
        <v>3030</v>
      </c>
      <c r="D19" s="16">
        <v>46146</v>
      </c>
      <c r="E19" s="48" t="s">
        <v>2413</v>
      </c>
      <c r="F19" s="17" t="s">
        <v>1</v>
      </c>
      <c r="G19" s="17" t="s">
        <v>6</v>
      </c>
      <c r="H19" s="17" t="s">
        <v>1476</v>
      </c>
      <c r="I19" s="21">
        <v>15843.75</v>
      </c>
      <c r="J19" s="17" t="s">
        <v>525</v>
      </c>
      <c r="K19" s="20">
        <f>IF(FluxoCaixa101315141622[[#This Row],[Movimento ]]="Saldo Inicial",FluxoCaixa101315141622[[#This Row],[R$ (Valores)]],K18+FluxoCaixa101315141622[[#This Row],[Valores Receitas / Despesas]])</f>
        <v>51256.41</v>
      </c>
      <c r="L19" s="20">
        <f>IF(FluxoCaixa101315141622[[#This Row],[Entrada / Saída]]="Saída",FluxoCaixa101315141622[[#This Row],[R$ (Valores)]]*-1,FluxoCaixa101315141622[[#This Row],[R$ (Valores)]])</f>
        <v>15843.75</v>
      </c>
    </row>
    <row r="20" spans="2:17">
      <c r="B20" s="48" t="s">
        <v>2478</v>
      </c>
      <c r="C20" s="48" t="s">
        <v>3030</v>
      </c>
      <c r="D20" s="16">
        <v>46146</v>
      </c>
      <c r="E20" s="48" t="s">
        <v>2413</v>
      </c>
      <c r="F20" s="17" t="s">
        <v>1</v>
      </c>
      <c r="G20" s="17" t="s">
        <v>6</v>
      </c>
      <c r="H20" s="17" t="s">
        <v>1476</v>
      </c>
      <c r="I20" s="21">
        <v>1938.34</v>
      </c>
      <c r="J20" s="17" t="s">
        <v>525</v>
      </c>
      <c r="K20" s="20">
        <f>IF(FluxoCaixa101315141622[[#This Row],[Movimento ]]="Saldo Inicial",FluxoCaixa101315141622[[#This Row],[R$ (Valores)]],K19+FluxoCaixa101315141622[[#This Row],[Valores Receitas / Despesas]])</f>
        <v>53194.75</v>
      </c>
      <c r="L20" s="20">
        <f>IF(FluxoCaixa101315141622[[#This Row],[Entrada / Saída]]="Saída",FluxoCaixa101315141622[[#This Row],[R$ (Valores)]]*-1,FluxoCaixa101315141622[[#This Row],[R$ (Valores)]])</f>
        <v>1938.34</v>
      </c>
    </row>
    <row r="21" spans="2:17">
      <c r="B21" s="48" t="s">
        <v>2478</v>
      </c>
      <c r="C21" s="48" t="s">
        <v>3030</v>
      </c>
      <c r="D21" s="16">
        <v>46146</v>
      </c>
      <c r="E21" s="48" t="s">
        <v>2413</v>
      </c>
      <c r="F21" s="17" t="s">
        <v>2</v>
      </c>
      <c r="G21" s="17" t="s">
        <v>71</v>
      </c>
      <c r="H21" s="17" t="s">
        <v>3035</v>
      </c>
      <c r="I21" s="21">
        <v>647.9</v>
      </c>
      <c r="J21" s="17" t="s">
        <v>525</v>
      </c>
      <c r="K21" s="20">
        <f>IF(FluxoCaixa101315141622[[#This Row],[Movimento ]]="Saldo Inicial",FluxoCaixa101315141622[[#This Row],[R$ (Valores)]],K20+FluxoCaixa101315141622[[#This Row],[Valores Receitas / Despesas]])</f>
        <v>52546.85</v>
      </c>
      <c r="L21" s="20">
        <f>IF(FluxoCaixa101315141622[[#This Row],[Entrada / Saída]]="Saída",FluxoCaixa101315141622[[#This Row],[R$ (Valores)]]*-1,FluxoCaixa101315141622[[#This Row],[R$ (Valores)]])</f>
        <v>-647.9</v>
      </c>
    </row>
    <row r="22" spans="2:17">
      <c r="B22" s="48" t="s">
        <v>2478</v>
      </c>
      <c r="C22" s="48" t="s">
        <v>3030</v>
      </c>
      <c r="D22" s="16">
        <v>46146</v>
      </c>
      <c r="E22" s="48" t="s">
        <v>2413</v>
      </c>
      <c r="F22" s="17" t="s">
        <v>1</v>
      </c>
      <c r="G22" s="17" t="s">
        <v>75</v>
      </c>
      <c r="H22" s="17" t="s">
        <v>75</v>
      </c>
      <c r="I22" s="21">
        <v>1500</v>
      </c>
      <c r="J22" s="17" t="s">
        <v>525</v>
      </c>
      <c r="K22" s="20">
        <f>IF(FluxoCaixa101315141622[[#This Row],[Movimento ]]="Saldo Inicial",FluxoCaixa101315141622[[#This Row],[R$ (Valores)]],K21+FluxoCaixa101315141622[[#This Row],[Valores Receitas / Despesas]])</f>
        <v>54046.85</v>
      </c>
      <c r="L22" s="20">
        <f>IF(FluxoCaixa101315141622[[#This Row],[Entrada / Saída]]="Saída",FluxoCaixa101315141622[[#This Row],[R$ (Valores)]]*-1,FluxoCaixa101315141622[[#This Row],[R$ (Valores)]])</f>
        <v>1500</v>
      </c>
      <c r="P22" s="26"/>
      <c r="Q22" s="30"/>
    </row>
    <row r="23" spans="2:17">
      <c r="B23" s="48" t="s">
        <v>2478</v>
      </c>
      <c r="C23" s="48" t="s">
        <v>3030</v>
      </c>
      <c r="D23" s="16">
        <v>46147</v>
      </c>
      <c r="E23" s="48" t="s">
        <v>2413</v>
      </c>
      <c r="F23" s="17" t="s">
        <v>2</v>
      </c>
      <c r="G23" s="17" t="s">
        <v>225</v>
      </c>
      <c r="H23" s="17" t="s">
        <v>2943</v>
      </c>
      <c r="I23" s="21">
        <v>5.7</v>
      </c>
      <c r="J23" s="17" t="s">
        <v>525</v>
      </c>
      <c r="K23" s="20">
        <f>IF(FluxoCaixa101315141622[[#This Row],[Movimento ]]="Saldo Inicial",FluxoCaixa101315141622[[#This Row],[R$ (Valores)]],K22+FluxoCaixa101315141622[[#This Row],[Valores Receitas / Despesas]])</f>
        <v>54041.15</v>
      </c>
      <c r="L23" s="20">
        <f>IF(FluxoCaixa101315141622[[#This Row],[Entrada / Saída]]="Saída",FluxoCaixa101315141622[[#This Row],[R$ (Valores)]]*-1,FluxoCaixa101315141622[[#This Row],[R$ (Valores)]])</f>
        <v>-5.7</v>
      </c>
    </row>
    <row r="24" spans="2:17">
      <c r="B24" s="48" t="s">
        <v>2478</v>
      </c>
      <c r="C24" s="48" t="s">
        <v>3030</v>
      </c>
      <c r="D24" s="16">
        <v>46147</v>
      </c>
      <c r="E24" s="48" t="s">
        <v>2413</v>
      </c>
      <c r="F24" s="17" t="s">
        <v>2</v>
      </c>
      <c r="G24" s="17" t="s">
        <v>225</v>
      </c>
      <c r="H24" s="17" t="s">
        <v>2943</v>
      </c>
      <c r="I24" s="21">
        <v>11.4</v>
      </c>
      <c r="J24" s="17" t="s">
        <v>525</v>
      </c>
      <c r="K24" s="20">
        <f>IF(FluxoCaixa101315141622[[#This Row],[Movimento ]]="Saldo Inicial",FluxoCaixa101315141622[[#This Row],[R$ (Valores)]],K23+FluxoCaixa101315141622[[#This Row],[Valores Receitas / Despesas]])</f>
        <v>54029.75</v>
      </c>
      <c r="L24" s="20">
        <f>IF(FluxoCaixa101315141622[[#This Row],[Entrada / Saída]]="Saída",FluxoCaixa101315141622[[#This Row],[R$ (Valores)]]*-1,FluxoCaixa101315141622[[#This Row],[R$ (Valores)]])</f>
        <v>-11.4</v>
      </c>
      <c r="Q24" s="30"/>
    </row>
    <row r="25" spans="2:17">
      <c r="B25" s="48" t="s">
        <v>2478</v>
      </c>
      <c r="C25" s="48" t="s">
        <v>3030</v>
      </c>
      <c r="D25" s="16">
        <v>46147</v>
      </c>
      <c r="E25" s="48" t="s">
        <v>2413</v>
      </c>
      <c r="F25" s="17" t="s">
        <v>2</v>
      </c>
      <c r="G25" s="17" t="s">
        <v>225</v>
      </c>
      <c r="H25" s="17" t="s">
        <v>2943</v>
      </c>
      <c r="I25" s="21">
        <v>44</v>
      </c>
      <c r="J25" s="17" t="s">
        <v>525</v>
      </c>
      <c r="K25" s="20">
        <f>IF(FluxoCaixa101315141622[[#This Row],[Movimento ]]="Saldo Inicial",FluxoCaixa101315141622[[#This Row],[R$ (Valores)]],K24+FluxoCaixa101315141622[[#This Row],[Valores Receitas / Despesas]])</f>
        <v>53985.75</v>
      </c>
      <c r="L25" s="20">
        <f>IF(FluxoCaixa101315141622[[#This Row],[Entrada / Saída]]="Saída",FluxoCaixa101315141622[[#This Row],[R$ (Valores)]]*-1,FluxoCaixa101315141622[[#This Row],[R$ (Valores)]])</f>
        <v>-44</v>
      </c>
    </row>
    <row r="26" spans="2:17">
      <c r="B26" s="48" t="s">
        <v>2478</v>
      </c>
      <c r="C26" s="48" t="s">
        <v>3030</v>
      </c>
      <c r="D26" s="16">
        <v>46147</v>
      </c>
      <c r="E26" s="48" t="s">
        <v>2496</v>
      </c>
      <c r="F26" s="17" t="s">
        <v>2</v>
      </c>
      <c r="G26" s="17" t="s">
        <v>12</v>
      </c>
      <c r="H26" s="17" t="s">
        <v>3061</v>
      </c>
      <c r="I26" s="21">
        <v>2900</v>
      </c>
      <c r="J26" s="17" t="s">
        <v>525</v>
      </c>
      <c r="K26" s="20">
        <f>IF(FluxoCaixa101315141622[[#This Row],[Movimento ]]="Saldo Inicial",FluxoCaixa101315141622[[#This Row],[R$ (Valores)]],K25+FluxoCaixa101315141622[[#This Row],[Valores Receitas / Despesas]])</f>
        <v>51085.75</v>
      </c>
      <c r="L26" s="20">
        <f>IF(FluxoCaixa101315141622[[#This Row],[Entrada / Saída]]="Saída",FluxoCaixa101315141622[[#This Row],[R$ (Valores)]]*-1,FluxoCaixa101315141622[[#This Row],[R$ (Valores)]])</f>
        <v>-2900</v>
      </c>
      <c r="Q26" s="30"/>
    </row>
    <row r="27" spans="2:17">
      <c r="B27" s="48" t="s">
        <v>2478</v>
      </c>
      <c r="C27" s="48" t="s">
        <v>3030</v>
      </c>
      <c r="D27" s="16">
        <v>46147</v>
      </c>
      <c r="E27" s="48" t="s">
        <v>2413</v>
      </c>
      <c r="F27" s="17" t="s">
        <v>1</v>
      </c>
      <c r="G27" s="17" t="s">
        <v>6</v>
      </c>
      <c r="H27" s="17" t="s">
        <v>3062</v>
      </c>
      <c r="I27" s="21">
        <v>70541.23</v>
      </c>
      <c r="J27" s="17" t="s">
        <v>525</v>
      </c>
      <c r="K27" s="20">
        <f>IF(FluxoCaixa101315141622[[#This Row],[Movimento ]]="Saldo Inicial",FluxoCaixa101315141622[[#This Row],[R$ (Valores)]],K26+FluxoCaixa101315141622[[#This Row],[Valores Receitas / Despesas]])</f>
        <v>121626.98</v>
      </c>
      <c r="L27" s="20">
        <f>IF(FluxoCaixa101315141622[[#This Row],[Entrada / Saída]]="Saída",FluxoCaixa101315141622[[#This Row],[R$ (Valores)]]*-1,FluxoCaixa101315141622[[#This Row],[R$ (Valores)]])</f>
        <v>70541.23</v>
      </c>
    </row>
    <row r="28" spans="2:17">
      <c r="B28" s="48" t="s">
        <v>2478</v>
      </c>
      <c r="C28" s="48" t="s">
        <v>3030</v>
      </c>
      <c r="D28" s="16">
        <v>46147</v>
      </c>
      <c r="E28" s="48" t="s">
        <v>2496</v>
      </c>
      <c r="F28" s="17" t="s">
        <v>2</v>
      </c>
      <c r="G28" s="17" t="s">
        <v>82</v>
      </c>
      <c r="H28" s="17" t="s">
        <v>3063</v>
      </c>
      <c r="I28" s="21">
        <v>32.450000000000003</v>
      </c>
      <c r="J28" s="17" t="s">
        <v>525</v>
      </c>
      <c r="K28" s="20">
        <f>IF(FluxoCaixa101315141622[[#This Row],[Movimento ]]="Saldo Inicial",FluxoCaixa101315141622[[#This Row],[R$ (Valores)]],K27+FluxoCaixa101315141622[[#This Row],[Valores Receitas / Despesas]])</f>
        <v>121594.53</v>
      </c>
      <c r="L28" s="20">
        <f>IF(FluxoCaixa101315141622[[#This Row],[Entrada / Saída]]="Saída",FluxoCaixa101315141622[[#This Row],[R$ (Valores)]]*-1,FluxoCaixa101315141622[[#This Row],[R$ (Valores)]])</f>
        <v>-32.450000000000003</v>
      </c>
    </row>
    <row r="29" spans="2:17">
      <c r="B29" s="48" t="s">
        <v>2478</v>
      </c>
      <c r="C29" s="48" t="s">
        <v>3030</v>
      </c>
      <c r="D29" s="16">
        <v>46147</v>
      </c>
      <c r="E29" s="48" t="s">
        <v>2417</v>
      </c>
      <c r="F29" s="17" t="s">
        <v>2</v>
      </c>
      <c r="G29" s="17" t="s">
        <v>507</v>
      </c>
      <c r="H29" s="17" t="s">
        <v>3064</v>
      </c>
      <c r="I29" s="21">
        <v>108.39</v>
      </c>
      <c r="J29" s="17" t="s">
        <v>525</v>
      </c>
      <c r="K29" s="20">
        <f>IF(FluxoCaixa101315141622[[#This Row],[Movimento ]]="Saldo Inicial",FluxoCaixa101315141622[[#This Row],[R$ (Valores)]],K28+FluxoCaixa101315141622[[#This Row],[Valores Receitas / Despesas]])</f>
        <v>121486.14</v>
      </c>
      <c r="L29" s="20">
        <f>IF(FluxoCaixa101315141622[[#This Row],[Entrada / Saída]]="Saída",FluxoCaixa101315141622[[#This Row],[R$ (Valores)]]*-1,FluxoCaixa101315141622[[#This Row],[R$ (Valores)]])</f>
        <v>-108.39</v>
      </c>
    </row>
    <row r="30" spans="2:17">
      <c r="B30" s="48" t="s">
        <v>2478</v>
      </c>
      <c r="C30" s="48" t="s">
        <v>3030</v>
      </c>
      <c r="D30" s="16">
        <v>46147</v>
      </c>
      <c r="E30" s="48" t="s">
        <v>2417</v>
      </c>
      <c r="F30" s="17" t="s">
        <v>2</v>
      </c>
      <c r="G30" s="17" t="s">
        <v>507</v>
      </c>
      <c r="H30" s="17" t="s">
        <v>3065</v>
      </c>
      <c r="I30" s="21">
        <v>68.17</v>
      </c>
      <c r="J30" s="17" t="s">
        <v>525</v>
      </c>
      <c r="K30" s="20">
        <f>IF(FluxoCaixa101315141622[[#This Row],[Movimento ]]="Saldo Inicial",FluxoCaixa101315141622[[#This Row],[R$ (Valores)]],K29+FluxoCaixa101315141622[[#This Row],[Valores Receitas / Despesas]])</f>
        <v>121417.97</v>
      </c>
      <c r="L30" s="20">
        <f>IF(FluxoCaixa101315141622[[#This Row],[Entrada / Saída]]="Saída",FluxoCaixa101315141622[[#This Row],[R$ (Valores)]]*-1,FluxoCaixa101315141622[[#This Row],[R$ (Valores)]])</f>
        <v>-68.17</v>
      </c>
    </row>
    <row r="31" spans="2:17">
      <c r="B31" s="48" t="s">
        <v>2478</v>
      </c>
      <c r="C31" s="48" t="s">
        <v>3030</v>
      </c>
      <c r="D31" s="16">
        <v>46147</v>
      </c>
      <c r="E31" s="48" t="s">
        <v>2417</v>
      </c>
      <c r="F31" s="17" t="s">
        <v>2</v>
      </c>
      <c r="G31" s="17" t="s">
        <v>507</v>
      </c>
      <c r="H31" s="17" t="s">
        <v>3066</v>
      </c>
      <c r="I31" s="21">
        <v>68.17</v>
      </c>
      <c r="J31" s="17" t="s">
        <v>525</v>
      </c>
      <c r="K31" s="20">
        <f>IF(FluxoCaixa101315141622[[#This Row],[Movimento ]]="Saldo Inicial",FluxoCaixa101315141622[[#This Row],[R$ (Valores)]],K30+FluxoCaixa101315141622[[#This Row],[Valores Receitas / Despesas]])</f>
        <v>121349.8</v>
      </c>
      <c r="L31" s="20">
        <f>IF(FluxoCaixa101315141622[[#This Row],[Entrada / Saída]]="Saída",FluxoCaixa101315141622[[#This Row],[R$ (Valores)]]*-1,FluxoCaixa101315141622[[#This Row],[R$ (Valores)]])</f>
        <v>-68.17</v>
      </c>
    </row>
    <row r="32" spans="2:17">
      <c r="B32" s="48" t="s">
        <v>2478</v>
      </c>
      <c r="C32" s="48" t="s">
        <v>3030</v>
      </c>
      <c r="D32" s="16">
        <v>46147</v>
      </c>
      <c r="E32" s="48" t="s">
        <v>2417</v>
      </c>
      <c r="F32" s="17" t="s">
        <v>2</v>
      </c>
      <c r="G32" s="17" t="s">
        <v>507</v>
      </c>
      <c r="H32" s="17" t="s">
        <v>3067</v>
      </c>
      <c r="I32" s="21">
        <v>68.17</v>
      </c>
      <c r="J32" s="17" t="s">
        <v>525</v>
      </c>
      <c r="K32" s="20">
        <f>IF(FluxoCaixa101315141622[[#This Row],[Movimento ]]="Saldo Inicial",FluxoCaixa101315141622[[#This Row],[R$ (Valores)]],K31+FluxoCaixa101315141622[[#This Row],[Valores Receitas / Despesas]])</f>
        <v>121281.63</v>
      </c>
      <c r="L32" s="20">
        <f>IF(FluxoCaixa101315141622[[#This Row],[Entrada / Saída]]="Saída",FluxoCaixa101315141622[[#This Row],[R$ (Valores)]]*-1,FluxoCaixa101315141622[[#This Row],[R$ (Valores)]])</f>
        <v>-68.17</v>
      </c>
    </row>
    <row r="33" spans="2:12">
      <c r="B33" s="48" t="s">
        <v>2478</v>
      </c>
      <c r="C33" s="48" t="s">
        <v>3030</v>
      </c>
      <c r="D33" s="16">
        <v>46147</v>
      </c>
      <c r="E33" s="48" t="s">
        <v>2413</v>
      </c>
      <c r="F33" s="17" t="s">
        <v>2</v>
      </c>
      <c r="G33" s="17" t="s">
        <v>19</v>
      </c>
      <c r="H33" s="17" t="s">
        <v>1856</v>
      </c>
      <c r="I33" s="21">
        <v>861.62</v>
      </c>
      <c r="J33" s="17" t="s">
        <v>525</v>
      </c>
      <c r="K33" s="20">
        <f>IF(FluxoCaixa101315141622[[#This Row],[Movimento ]]="Saldo Inicial",FluxoCaixa101315141622[[#This Row],[R$ (Valores)]],K32+FluxoCaixa101315141622[[#This Row],[Valores Receitas / Despesas]])</f>
        <v>120420.01000000001</v>
      </c>
      <c r="L33" s="20">
        <f>IF(FluxoCaixa101315141622[[#This Row],[Entrada / Saída]]="Saída",FluxoCaixa101315141622[[#This Row],[R$ (Valores)]]*-1,FluxoCaixa101315141622[[#This Row],[R$ (Valores)]])</f>
        <v>-861.62</v>
      </c>
    </row>
    <row r="34" spans="2:12">
      <c r="B34" s="48" t="s">
        <v>2478</v>
      </c>
      <c r="C34" s="48" t="s">
        <v>3030</v>
      </c>
      <c r="D34" s="16">
        <v>46147</v>
      </c>
      <c r="E34" s="48" t="s">
        <v>2417</v>
      </c>
      <c r="F34" s="17" t="s">
        <v>2</v>
      </c>
      <c r="G34" s="17" t="s">
        <v>26</v>
      </c>
      <c r="H34" s="17" t="s">
        <v>3068</v>
      </c>
      <c r="I34" s="21">
        <v>3500</v>
      </c>
      <c r="J34" s="17" t="s">
        <v>525</v>
      </c>
      <c r="K34" s="20">
        <f>IF(FluxoCaixa101315141622[[#This Row],[Movimento ]]="Saldo Inicial",FluxoCaixa101315141622[[#This Row],[R$ (Valores)]],K33+FluxoCaixa101315141622[[#This Row],[Valores Receitas / Despesas]])</f>
        <v>116920.01000000001</v>
      </c>
      <c r="L34" s="20">
        <f>IF(FluxoCaixa101315141622[[#This Row],[Entrada / Saída]]="Saída",FluxoCaixa101315141622[[#This Row],[R$ (Valores)]]*-1,FluxoCaixa101315141622[[#This Row],[R$ (Valores)]])</f>
        <v>-3500</v>
      </c>
    </row>
    <row r="35" spans="2:12">
      <c r="B35" s="48" t="s">
        <v>2478</v>
      </c>
      <c r="C35" s="48" t="s">
        <v>3030</v>
      </c>
      <c r="D35" s="16">
        <v>46147</v>
      </c>
      <c r="E35" s="48" t="s">
        <v>2417</v>
      </c>
      <c r="F35" s="17" t="s">
        <v>2</v>
      </c>
      <c r="G35" s="17" t="s">
        <v>70</v>
      </c>
      <c r="H35" s="17" t="s">
        <v>3069</v>
      </c>
      <c r="I35" s="21">
        <v>4500</v>
      </c>
      <c r="J35" s="17" t="s">
        <v>525</v>
      </c>
      <c r="K35" s="20">
        <f>IF(FluxoCaixa101315141622[[#This Row],[Movimento ]]="Saldo Inicial",FluxoCaixa101315141622[[#This Row],[R$ (Valores)]],K34+FluxoCaixa101315141622[[#This Row],[Valores Receitas / Despesas]])</f>
        <v>112420.01000000001</v>
      </c>
      <c r="L35" s="20">
        <f>IF(FluxoCaixa101315141622[[#This Row],[Entrada / Saída]]="Saída",FluxoCaixa101315141622[[#This Row],[R$ (Valores)]]*-1,FluxoCaixa101315141622[[#This Row],[R$ (Valores)]])</f>
        <v>-4500</v>
      </c>
    </row>
    <row r="36" spans="2:12">
      <c r="B36" s="48" t="s">
        <v>2478</v>
      </c>
      <c r="C36" s="48" t="s">
        <v>3030</v>
      </c>
      <c r="D36" s="16">
        <v>46147</v>
      </c>
      <c r="E36" s="48" t="s">
        <v>2413</v>
      </c>
      <c r="F36" s="17" t="s">
        <v>2</v>
      </c>
      <c r="G36" s="17" t="s">
        <v>70</v>
      </c>
      <c r="H36" s="17" t="s">
        <v>899</v>
      </c>
      <c r="I36" s="21">
        <v>1000</v>
      </c>
      <c r="J36" s="17" t="s">
        <v>525</v>
      </c>
      <c r="K36" s="20">
        <f>IF(FluxoCaixa101315141622[[#This Row],[Movimento ]]="Saldo Inicial",FluxoCaixa101315141622[[#This Row],[R$ (Valores)]],K35+FluxoCaixa101315141622[[#This Row],[Valores Receitas / Despesas]])</f>
        <v>111420.01000000001</v>
      </c>
      <c r="L36" s="20">
        <f>IF(FluxoCaixa101315141622[[#This Row],[Entrada / Saída]]="Saída",FluxoCaixa101315141622[[#This Row],[R$ (Valores)]]*-1,FluxoCaixa101315141622[[#This Row],[R$ (Valores)]])</f>
        <v>-1000</v>
      </c>
    </row>
    <row r="37" spans="2:12">
      <c r="B37" s="48" t="s">
        <v>2478</v>
      </c>
      <c r="C37" s="48" t="s">
        <v>3030</v>
      </c>
      <c r="D37" s="16">
        <v>46147</v>
      </c>
      <c r="E37" s="48" t="s">
        <v>2413</v>
      </c>
      <c r="F37" s="17" t="s">
        <v>2</v>
      </c>
      <c r="G37" s="17" t="s">
        <v>431</v>
      </c>
      <c r="H37" s="17" t="s">
        <v>3070</v>
      </c>
      <c r="I37" s="21">
        <v>131.82</v>
      </c>
      <c r="J37" s="17" t="s">
        <v>525</v>
      </c>
      <c r="K37" s="20">
        <f>IF(FluxoCaixa101315141622[[#This Row],[Movimento ]]="Saldo Inicial",FluxoCaixa101315141622[[#This Row],[R$ (Valores)]],K36+FluxoCaixa101315141622[[#This Row],[Valores Receitas / Despesas]])</f>
        <v>111288.19</v>
      </c>
      <c r="L37" s="20">
        <f>IF(FluxoCaixa101315141622[[#This Row],[Entrada / Saída]]="Saída",FluxoCaixa101315141622[[#This Row],[R$ (Valores)]]*-1,FluxoCaixa101315141622[[#This Row],[R$ (Valores)]])</f>
        <v>-131.82</v>
      </c>
    </row>
    <row r="38" spans="2:12">
      <c r="B38" s="48" t="s">
        <v>2478</v>
      </c>
      <c r="C38" s="48" t="s">
        <v>3030</v>
      </c>
      <c r="D38" s="16">
        <v>46147</v>
      </c>
      <c r="E38" s="48" t="s">
        <v>2413</v>
      </c>
      <c r="F38" s="17" t="s">
        <v>2</v>
      </c>
      <c r="G38" s="17" t="s">
        <v>21</v>
      </c>
      <c r="H38" s="17" t="s">
        <v>3072</v>
      </c>
      <c r="I38" s="21">
        <v>114.09</v>
      </c>
      <c r="J38" s="17" t="s">
        <v>525</v>
      </c>
      <c r="K38" s="20">
        <f>IF(FluxoCaixa101315141622[[#This Row],[Movimento ]]="Saldo Inicial",FluxoCaixa101315141622[[#This Row],[R$ (Valores)]],K37+FluxoCaixa101315141622[[#This Row],[Valores Receitas / Despesas]])</f>
        <v>111174.1</v>
      </c>
      <c r="L38" s="20">
        <f>IF(FluxoCaixa101315141622[[#This Row],[Entrada / Saída]]="Saída",FluxoCaixa101315141622[[#This Row],[R$ (Valores)]]*-1,FluxoCaixa101315141622[[#This Row],[R$ (Valores)]])</f>
        <v>-114.09</v>
      </c>
    </row>
    <row r="39" spans="2:12">
      <c r="B39" s="48" t="s">
        <v>2478</v>
      </c>
      <c r="C39" s="48" t="s">
        <v>3030</v>
      </c>
      <c r="D39" s="16">
        <v>46147</v>
      </c>
      <c r="E39" s="48" t="s">
        <v>2413</v>
      </c>
      <c r="F39" s="17" t="s">
        <v>2</v>
      </c>
      <c r="G39" s="17" t="s">
        <v>21</v>
      </c>
      <c r="H39" s="17" t="s">
        <v>3071</v>
      </c>
      <c r="I39" s="21">
        <v>131.46</v>
      </c>
      <c r="J39" s="17" t="s">
        <v>525</v>
      </c>
      <c r="K39" s="20">
        <f>IF(FluxoCaixa101315141622[[#This Row],[Movimento ]]="Saldo Inicial",FluxoCaixa101315141622[[#This Row],[R$ (Valores)]],K38+FluxoCaixa101315141622[[#This Row],[Valores Receitas / Despesas]])</f>
        <v>111042.64</v>
      </c>
      <c r="L39" s="20">
        <f>IF(FluxoCaixa101315141622[[#This Row],[Entrada / Saída]]="Saída",FluxoCaixa101315141622[[#This Row],[R$ (Valores)]]*-1,FluxoCaixa101315141622[[#This Row],[R$ (Valores)]])</f>
        <v>-131.46</v>
      </c>
    </row>
    <row r="40" spans="2:12">
      <c r="B40" s="48" t="s">
        <v>2478</v>
      </c>
      <c r="C40" s="48" t="s">
        <v>3030</v>
      </c>
      <c r="D40" s="16">
        <v>46148</v>
      </c>
      <c r="E40" s="48" t="s">
        <v>2413</v>
      </c>
      <c r="F40" s="17" t="s">
        <v>2</v>
      </c>
      <c r="G40" s="17" t="s">
        <v>225</v>
      </c>
      <c r="H40" s="17" t="s">
        <v>2943</v>
      </c>
      <c r="I40" s="29">
        <v>1.49</v>
      </c>
      <c r="J40" s="17" t="s">
        <v>525</v>
      </c>
      <c r="K40" s="20">
        <f>IF(FluxoCaixa101315141622[[#This Row],[Movimento ]]="Saldo Inicial",FluxoCaixa101315141622[[#This Row],[R$ (Valores)]],K39+FluxoCaixa101315141622[[#This Row],[Valores Receitas / Despesas]])</f>
        <v>111041.15</v>
      </c>
      <c r="L40" s="20">
        <f>IF(FluxoCaixa101315141622[[#This Row],[Entrada / Saída]]="Saída",FluxoCaixa101315141622[[#This Row],[R$ (Valores)]]*-1,FluxoCaixa101315141622[[#This Row],[R$ (Valores)]])</f>
        <v>-1.49</v>
      </c>
    </row>
    <row r="41" spans="2:12">
      <c r="B41" s="48" t="s">
        <v>2478</v>
      </c>
      <c r="C41" s="48" t="s">
        <v>3030</v>
      </c>
      <c r="D41" s="16">
        <v>46148</v>
      </c>
      <c r="E41" s="48" t="s">
        <v>2413</v>
      </c>
      <c r="F41" s="17" t="s">
        <v>2</v>
      </c>
      <c r="G41" s="17" t="s">
        <v>225</v>
      </c>
      <c r="H41" s="17" t="s">
        <v>2943</v>
      </c>
      <c r="I41" s="21">
        <v>5.5</v>
      </c>
      <c r="J41" s="17" t="s">
        <v>525</v>
      </c>
      <c r="K41" s="20">
        <f>IF(FluxoCaixa101315141622[[#This Row],[Movimento ]]="Saldo Inicial",FluxoCaixa101315141622[[#This Row],[R$ (Valores)]],K40+FluxoCaixa101315141622[[#This Row],[Valores Receitas / Despesas]])</f>
        <v>111035.65</v>
      </c>
      <c r="L41" s="20">
        <f>IF(FluxoCaixa101315141622[[#This Row],[Entrada / Saída]]="Saída",FluxoCaixa101315141622[[#This Row],[R$ (Valores)]]*-1,FluxoCaixa101315141622[[#This Row],[R$ (Valores)]])</f>
        <v>-5.5</v>
      </c>
    </row>
    <row r="42" spans="2:12">
      <c r="B42" s="48" t="s">
        <v>2478</v>
      </c>
      <c r="C42" s="48" t="s">
        <v>3030</v>
      </c>
      <c r="D42" s="16">
        <v>46148</v>
      </c>
      <c r="E42" s="48" t="s">
        <v>2413</v>
      </c>
      <c r="F42" s="17" t="s">
        <v>2</v>
      </c>
      <c r="G42" s="17" t="s">
        <v>79</v>
      </c>
      <c r="H42" s="17" t="s">
        <v>3073</v>
      </c>
      <c r="I42" s="21">
        <v>165.38</v>
      </c>
      <c r="J42" s="17" t="s">
        <v>525</v>
      </c>
      <c r="K42" s="20">
        <f>IF(FluxoCaixa101315141622[[#This Row],[Movimento ]]="Saldo Inicial",FluxoCaixa101315141622[[#This Row],[R$ (Valores)]],K41+FluxoCaixa101315141622[[#This Row],[Valores Receitas / Despesas]])</f>
        <v>110870.26999999999</v>
      </c>
      <c r="L42" s="20">
        <f>IF(FluxoCaixa101315141622[[#This Row],[Entrada / Saída]]="Saída",FluxoCaixa101315141622[[#This Row],[R$ (Valores)]]*-1,FluxoCaixa101315141622[[#This Row],[R$ (Valores)]])</f>
        <v>-165.38</v>
      </c>
    </row>
    <row r="43" spans="2:12">
      <c r="B43" s="48" t="s">
        <v>2478</v>
      </c>
      <c r="C43" s="48" t="s">
        <v>3030</v>
      </c>
      <c r="D43" s="16">
        <v>46148</v>
      </c>
      <c r="E43" s="48" t="s">
        <v>2496</v>
      </c>
      <c r="F43" s="17" t="s">
        <v>2</v>
      </c>
      <c r="G43" s="17" t="s">
        <v>103</v>
      </c>
      <c r="H43" s="17" t="s">
        <v>1971</v>
      </c>
      <c r="I43" s="21">
        <v>3300</v>
      </c>
      <c r="J43" s="17" t="s">
        <v>525</v>
      </c>
      <c r="K43" s="20">
        <f>IF(FluxoCaixa101315141622[[#This Row],[Movimento ]]="Saldo Inicial",FluxoCaixa101315141622[[#This Row],[R$ (Valores)]],K42+FluxoCaixa101315141622[[#This Row],[Valores Receitas / Despesas]])</f>
        <v>107570.26999999999</v>
      </c>
      <c r="L43" s="20">
        <f>IF(FluxoCaixa101315141622[[#This Row],[Entrada / Saída]]="Saída",FluxoCaixa101315141622[[#This Row],[R$ (Valores)]]*-1,FluxoCaixa101315141622[[#This Row],[R$ (Valores)]])</f>
        <v>-3300</v>
      </c>
    </row>
    <row r="44" spans="2:12">
      <c r="B44" s="48" t="s">
        <v>2478</v>
      </c>
      <c r="C44" s="48" t="s">
        <v>3030</v>
      </c>
      <c r="D44" s="16">
        <v>46148</v>
      </c>
      <c r="E44" s="48" t="s">
        <v>2413</v>
      </c>
      <c r="F44" s="17" t="s">
        <v>2</v>
      </c>
      <c r="G44" s="17" t="s">
        <v>25</v>
      </c>
      <c r="H44" s="17" t="s">
        <v>3074</v>
      </c>
      <c r="I44" s="21">
        <v>1938</v>
      </c>
      <c r="J44" s="17" t="s">
        <v>525</v>
      </c>
      <c r="K44" s="20">
        <f>IF(FluxoCaixa101315141622[[#This Row],[Movimento ]]="Saldo Inicial",FluxoCaixa101315141622[[#This Row],[R$ (Valores)]],K43+FluxoCaixa101315141622[[#This Row],[Valores Receitas / Despesas]])</f>
        <v>105632.26999999999</v>
      </c>
      <c r="L44" s="20">
        <f>IF(FluxoCaixa101315141622[[#This Row],[Entrada / Saída]]="Saída",FluxoCaixa101315141622[[#This Row],[R$ (Valores)]]*-1,FluxoCaixa101315141622[[#This Row],[R$ (Valores)]])</f>
        <v>-1938</v>
      </c>
    </row>
    <row r="45" spans="2:12">
      <c r="B45" s="48" t="s">
        <v>2478</v>
      </c>
      <c r="C45" s="48" t="s">
        <v>3030</v>
      </c>
      <c r="D45" s="16">
        <v>46148</v>
      </c>
      <c r="E45" s="48" t="s">
        <v>2413</v>
      </c>
      <c r="F45" s="17" t="s">
        <v>2</v>
      </c>
      <c r="G45" s="17" t="s">
        <v>25</v>
      </c>
      <c r="H45" s="17" t="s">
        <v>3075</v>
      </c>
      <c r="I45" s="21">
        <v>238</v>
      </c>
      <c r="J45" s="17" t="s">
        <v>525</v>
      </c>
      <c r="K45" s="20">
        <f>IF(FluxoCaixa101315141622[[#This Row],[Movimento ]]="Saldo Inicial",FluxoCaixa101315141622[[#This Row],[R$ (Valores)]],K44+FluxoCaixa101315141622[[#This Row],[Valores Receitas / Despesas]])</f>
        <v>105394.26999999999</v>
      </c>
      <c r="L45" s="20">
        <f>IF(FluxoCaixa101315141622[[#This Row],[Entrada / Saída]]="Saída",FluxoCaixa101315141622[[#This Row],[R$ (Valores)]]*-1,FluxoCaixa101315141622[[#This Row],[R$ (Valores)]])</f>
        <v>-238</v>
      </c>
    </row>
    <row r="46" spans="2:12">
      <c r="B46" s="48" t="s">
        <v>2478</v>
      </c>
      <c r="C46" s="48" t="s">
        <v>3030</v>
      </c>
      <c r="D46" s="16">
        <v>46148</v>
      </c>
      <c r="E46" s="48" t="s">
        <v>2417</v>
      </c>
      <c r="F46" s="17" t="s">
        <v>2</v>
      </c>
      <c r="G46" s="17" t="s">
        <v>353</v>
      </c>
      <c r="H46" s="17" t="s">
        <v>3076</v>
      </c>
      <c r="I46" s="21">
        <v>4985.57</v>
      </c>
      <c r="J46" s="17" t="s">
        <v>525</v>
      </c>
      <c r="K46" s="20">
        <f>IF(FluxoCaixa101315141622[[#This Row],[Movimento ]]="Saldo Inicial",FluxoCaixa101315141622[[#This Row],[R$ (Valores)]],K45+FluxoCaixa101315141622[[#This Row],[Valores Receitas / Despesas]])</f>
        <v>100408.69999999998</v>
      </c>
      <c r="L46" s="20">
        <f>IF(FluxoCaixa101315141622[[#This Row],[Entrada / Saída]]="Saída",FluxoCaixa101315141622[[#This Row],[R$ (Valores)]]*-1,FluxoCaixa101315141622[[#This Row],[R$ (Valores)]])</f>
        <v>-4985.57</v>
      </c>
    </row>
    <row r="47" spans="2:12">
      <c r="B47" s="48" t="s">
        <v>2478</v>
      </c>
      <c r="C47" s="48" t="s">
        <v>3030</v>
      </c>
      <c r="D47" s="16">
        <v>46148</v>
      </c>
      <c r="E47" s="48" t="s">
        <v>2417</v>
      </c>
      <c r="F47" s="17" t="s">
        <v>2</v>
      </c>
      <c r="G47" s="17" t="s">
        <v>32</v>
      </c>
      <c r="H47" s="17" t="s">
        <v>3077</v>
      </c>
      <c r="I47" s="21">
        <v>562.23</v>
      </c>
      <c r="J47" s="17" t="s">
        <v>525</v>
      </c>
      <c r="K47" s="20">
        <f>IF(FluxoCaixa101315141622[[#This Row],[Movimento ]]="Saldo Inicial",FluxoCaixa101315141622[[#This Row],[R$ (Valores)]],K46+FluxoCaixa101315141622[[#This Row],[Valores Receitas / Despesas]])</f>
        <v>99846.469999999987</v>
      </c>
      <c r="L47" s="20">
        <f>IF(FluxoCaixa101315141622[[#This Row],[Entrada / Saída]]="Saída",FluxoCaixa101315141622[[#This Row],[R$ (Valores)]]*-1,FluxoCaixa101315141622[[#This Row],[R$ (Valores)]])</f>
        <v>-562.23</v>
      </c>
    </row>
    <row r="48" spans="2:12">
      <c r="B48" s="48" t="s">
        <v>2478</v>
      </c>
      <c r="C48" s="48" t="s">
        <v>3030</v>
      </c>
      <c r="D48" s="16">
        <v>46148</v>
      </c>
      <c r="E48" s="48" t="s">
        <v>2417</v>
      </c>
      <c r="F48" s="17" t="s">
        <v>2</v>
      </c>
      <c r="G48" s="17" t="s">
        <v>25</v>
      </c>
      <c r="H48" s="17" t="s">
        <v>3078</v>
      </c>
      <c r="I48" s="21">
        <v>995</v>
      </c>
      <c r="J48" s="17" t="s">
        <v>525</v>
      </c>
      <c r="K48" s="20">
        <f>IF(FluxoCaixa101315141622[[#This Row],[Movimento ]]="Saldo Inicial",FluxoCaixa101315141622[[#This Row],[R$ (Valores)]],K47+FluxoCaixa101315141622[[#This Row],[Valores Receitas / Despesas]])</f>
        <v>98851.469999999987</v>
      </c>
      <c r="L48" s="20">
        <f>IF(FluxoCaixa101315141622[[#This Row],[Entrada / Saída]]="Saída",FluxoCaixa101315141622[[#This Row],[R$ (Valores)]]*-1,FluxoCaixa101315141622[[#This Row],[R$ (Valores)]])</f>
        <v>-995</v>
      </c>
    </row>
    <row r="49" spans="2:16">
      <c r="B49" s="48" t="s">
        <v>2478</v>
      </c>
      <c r="C49" s="48" t="s">
        <v>3030</v>
      </c>
      <c r="D49" s="16">
        <v>46148</v>
      </c>
      <c r="E49" s="48" t="s">
        <v>2417</v>
      </c>
      <c r="F49" s="17" t="s">
        <v>2</v>
      </c>
      <c r="G49" s="17" t="s">
        <v>70</v>
      </c>
      <c r="H49" s="17" t="s">
        <v>3079</v>
      </c>
      <c r="I49" s="21">
        <v>1000</v>
      </c>
      <c r="J49" s="17" t="s">
        <v>525</v>
      </c>
      <c r="K49" s="20">
        <f>IF(FluxoCaixa101315141622[[#This Row],[Movimento ]]="Saldo Inicial",FluxoCaixa101315141622[[#This Row],[R$ (Valores)]],K48+FluxoCaixa101315141622[[#This Row],[Valores Receitas / Despesas]])</f>
        <v>97851.469999999987</v>
      </c>
      <c r="L49" s="20">
        <f>IF(FluxoCaixa101315141622[[#This Row],[Entrada / Saída]]="Saída",FluxoCaixa101315141622[[#This Row],[R$ (Valores)]]*-1,FluxoCaixa101315141622[[#This Row],[R$ (Valores)]])</f>
        <v>-1000</v>
      </c>
    </row>
    <row r="50" spans="2:16">
      <c r="B50" s="48" t="s">
        <v>2478</v>
      </c>
      <c r="C50" s="48" t="s">
        <v>3030</v>
      </c>
      <c r="D50" s="16">
        <v>46149</v>
      </c>
      <c r="E50" s="48" t="s">
        <v>2413</v>
      </c>
      <c r="F50" s="17" t="s">
        <v>2</v>
      </c>
      <c r="G50" s="17" t="s">
        <v>28</v>
      </c>
      <c r="H50" s="17" t="s">
        <v>634</v>
      </c>
      <c r="I50" s="21">
        <v>48961.13</v>
      </c>
      <c r="J50" s="17" t="s">
        <v>525</v>
      </c>
      <c r="K50" s="20">
        <f>IF(FluxoCaixa101315141622[[#This Row],[Movimento ]]="Saldo Inicial",FluxoCaixa101315141622[[#This Row],[R$ (Valores)]],K49+FluxoCaixa101315141622[[#This Row],[Valores Receitas / Despesas]])</f>
        <v>48890.339999999989</v>
      </c>
      <c r="L50" s="20">
        <f>IF(FluxoCaixa101315141622[[#This Row],[Entrada / Saída]]="Saída",FluxoCaixa101315141622[[#This Row],[R$ (Valores)]]*-1,FluxoCaixa101315141622[[#This Row],[R$ (Valores)]])</f>
        <v>-48961.13</v>
      </c>
    </row>
    <row r="51" spans="2:16">
      <c r="B51" s="48" t="s">
        <v>2478</v>
      </c>
      <c r="C51" s="48" t="s">
        <v>3030</v>
      </c>
      <c r="D51" s="16">
        <v>46149</v>
      </c>
      <c r="E51" s="48" t="s">
        <v>2417</v>
      </c>
      <c r="F51" s="17" t="s">
        <v>2</v>
      </c>
      <c r="G51" s="17" t="s">
        <v>28</v>
      </c>
      <c r="H51" s="17" t="s">
        <v>635</v>
      </c>
      <c r="I51" s="21">
        <v>31961.72</v>
      </c>
      <c r="J51" s="17" t="s">
        <v>525</v>
      </c>
      <c r="K51" s="20">
        <f>IF(FluxoCaixa101315141622[[#This Row],[Movimento ]]="Saldo Inicial",FluxoCaixa101315141622[[#This Row],[R$ (Valores)]],K50+FluxoCaixa101315141622[[#This Row],[Valores Receitas / Despesas]])</f>
        <v>16928.619999999988</v>
      </c>
      <c r="L51" s="20">
        <f>IF(FluxoCaixa101315141622[[#This Row],[Entrada / Saída]]="Saída",FluxoCaixa101315141622[[#This Row],[R$ (Valores)]]*-1,FluxoCaixa101315141622[[#This Row],[R$ (Valores)]])</f>
        <v>-31961.72</v>
      </c>
    </row>
    <row r="52" spans="2:16">
      <c r="B52" s="48" t="s">
        <v>2478</v>
      </c>
      <c r="C52" s="48" t="s">
        <v>3030</v>
      </c>
      <c r="D52" s="16">
        <v>46149</v>
      </c>
      <c r="E52" s="48" t="s">
        <v>2496</v>
      </c>
      <c r="F52" s="17" t="s">
        <v>2</v>
      </c>
      <c r="G52" s="17" t="s">
        <v>28</v>
      </c>
      <c r="H52" s="17" t="s">
        <v>1109</v>
      </c>
      <c r="I52" s="21">
        <v>3666.11</v>
      </c>
      <c r="J52" s="17" t="s">
        <v>525</v>
      </c>
      <c r="K52" s="20">
        <f>IF(FluxoCaixa101315141622[[#This Row],[Movimento ]]="Saldo Inicial",FluxoCaixa101315141622[[#This Row],[R$ (Valores)]],K51+FluxoCaixa101315141622[[#This Row],[Valores Receitas / Despesas]])</f>
        <v>13262.509999999987</v>
      </c>
      <c r="L52" s="20">
        <f>IF(FluxoCaixa101315141622[[#This Row],[Entrada / Saída]]="Saída",FluxoCaixa101315141622[[#This Row],[R$ (Valores)]]*-1,FluxoCaixa101315141622[[#This Row],[R$ (Valores)]])</f>
        <v>-3666.11</v>
      </c>
    </row>
    <row r="53" spans="2:16">
      <c r="B53" s="48" t="s">
        <v>2478</v>
      </c>
      <c r="C53" s="48" t="s">
        <v>3030</v>
      </c>
      <c r="D53" s="16">
        <v>46150</v>
      </c>
      <c r="E53" s="48" t="s">
        <v>2417</v>
      </c>
      <c r="F53" s="17" t="s">
        <v>2</v>
      </c>
      <c r="G53" s="17" t="s">
        <v>70</v>
      </c>
      <c r="H53" s="17" t="s">
        <v>3097</v>
      </c>
      <c r="I53" s="21">
        <v>8000</v>
      </c>
      <c r="J53" s="17" t="s">
        <v>525</v>
      </c>
      <c r="K53" s="20">
        <f>IF(FluxoCaixa101315141622[[#This Row],[Movimento ]]="Saldo Inicial",FluxoCaixa101315141622[[#This Row],[R$ (Valores)]],K52+FluxoCaixa101315141622[[#This Row],[Valores Receitas / Despesas]])</f>
        <v>5262.5099999999875</v>
      </c>
      <c r="L53" s="20">
        <f>IF(FluxoCaixa101315141622[[#This Row],[Entrada / Saída]]="Saída",FluxoCaixa101315141622[[#This Row],[R$ (Valores)]]*-1,FluxoCaixa101315141622[[#This Row],[R$ (Valores)]])</f>
        <v>-8000</v>
      </c>
      <c r="P53" s="31"/>
    </row>
    <row r="54" spans="2:16">
      <c r="B54" s="48" t="s">
        <v>2478</v>
      </c>
      <c r="C54" s="48" t="s">
        <v>3030</v>
      </c>
      <c r="D54" s="16">
        <v>46153</v>
      </c>
      <c r="E54" s="48" t="s">
        <v>2417</v>
      </c>
      <c r="F54" s="17" t="s">
        <v>2</v>
      </c>
      <c r="G54" s="17" t="s">
        <v>519</v>
      </c>
      <c r="H54" s="17" t="s">
        <v>3200</v>
      </c>
      <c r="I54" s="21">
        <v>1125</v>
      </c>
      <c r="J54" s="17" t="s">
        <v>525</v>
      </c>
      <c r="K54" s="20">
        <f>IF(FluxoCaixa101315141622[[#This Row],[Movimento ]]="Saldo Inicial",FluxoCaixa101315141622[[#This Row],[R$ (Valores)]],K53+FluxoCaixa101315141622[[#This Row],[Valores Receitas / Despesas]])</f>
        <v>4137.5099999999875</v>
      </c>
      <c r="L54" s="20">
        <f>IF(FluxoCaixa101315141622[[#This Row],[Entrada / Saída]]="Saída",FluxoCaixa101315141622[[#This Row],[R$ (Valores)]]*-1,FluxoCaixa101315141622[[#This Row],[R$ (Valores)]])</f>
        <v>-1125</v>
      </c>
    </row>
    <row r="55" spans="2:16">
      <c r="B55" s="48" t="s">
        <v>2478</v>
      </c>
      <c r="C55" s="48" t="s">
        <v>3030</v>
      </c>
      <c r="D55" s="16">
        <v>46153</v>
      </c>
      <c r="E55" s="48" t="s">
        <v>2496</v>
      </c>
      <c r="F55" s="17" t="s">
        <v>2</v>
      </c>
      <c r="G55" s="17" t="s">
        <v>36</v>
      </c>
      <c r="H55" s="17" t="s">
        <v>3201</v>
      </c>
      <c r="I55" s="21">
        <v>4000</v>
      </c>
      <c r="J55" s="17" t="s">
        <v>525</v>
      </c>
      <c r="K55" s="20">
        <f>IF(FluxoCaixa101315141622[[#This Row],[Movimento ]]="Saldo Inicial",FluxoCaixa101315141622[[#This Row],[R$ (Valores)]],K54+FluxoCaixa101315141622[[#This Row],[Valores Receitas / Despesas]])</f>
        <v>137.50999999998749</v>
      </c>
      <c r="L55" s="20">
        <f>IF(FluxoCaixa101315141622[[#This Row],[Entrada / Saída]]="Saída",FluxoCaixa101315141622[[#This Row],[R$ (Valores)]]*-1,FluxoCaixa101315141622[[#This Row],[R$ (Valores)]])</f>
        <v>-4000</v>
      </c>
      <c r="P55" s="26"/>
    </row>
    <row r="56" spans="2:16">
      <c r="B56" s="48" t="s">
        <v>2478</v>
      </c>
      <c r="C56" s="48" t="s">
        <v>3030</v>
      </c>
      <c r="D56" s="16">
        <v>46153</v>
      </c>
      <c r="E56" s="48" t="s">
        <v>2496</v>
      </c>
      <c r="F56" s="17" t="s">
        <v>2</v>
      </c>
      <c r="G56" s="17" t="s">
        <v>70</v>
      </c>
      <c r="H56" s="17" t="s">
        <v>590</v>
      </c>
      <c r="I56" s="21">
        <v>175</v>
      </c>
      <c r="J56" s="17" t="s">
        <v>525</v>
      </c>
      <c r="K56" s="20">
        <f>IF(FluxoCaixa101315141622[[#This Row],[Movimento ]]="Saldo Inicial",FluxoCaixa101315141622[[#This Row],[R$ (Valores)]],K55+FluxoCaixa101315141622[[#This Row],[Valores Receitas / Despesas]])</f>
        <v>-37.490000000012515</v>
      </c>
      <c r="L56" s="20">
        <f>IF(FluxoCaixa101315141622[[#This Row],[Entrada / Saída]]="Saída",FluxoCaixa101315141622[[#This Row],[R$ (Valores)]]*-1,FluxoCaixa101315141622[[#This Row],[R$ (Valores)]])</f>
        <v>-175</v>
      </c>
    </row>
    <row r="57" spans="2:16">
      <c r="B57" s="48" t="s">
        <v>2478</v>
      </c>
      <c r="C57" s="48" t="s">
        <v>3030</v>
      </c>
      <c r="D57" s="16">
        <v>46153</v>
      </c>
      <c r="E57" s="48" t="s">
        <v>2417</v>
      </c>
      <c r="F57" s="17" t="s">
        <v>2</v>
      </c>
      <c r="G57" s="17" t="s">
        <v>105</v>
      </c>
      <c r="H57" s="17" t="s">
        <v>3202</v>
      </c>
      <c r="I57" s="21">
        <v>400</v>
      </c>
      <c r="J57" s="17" t="s">
        <v>525</v>
      </c>
      <c r="K57" s="20">
        <f>IF(FluxoCaixa101315141622[[#This Row],[Movimento ]]="Saldo Inicial",FluxoCaixa101315141622[[#This Row],[R$ (Valores)]],K56+FluxoCaixa101315141622[[#This Row],[Valores Receitas / Despesas]])</f>
        <v>-437.49000000001251</v>
      </c>
      <c r="L57" s="20">
        <f>IF(FluxoCaixa101315141622[[#This Row],[Entrada / Saída]]="Saída",FluxoCaixa101315141622[[#This Row],[R$ (Valores)]]*-1,FluxoCaixa101315141622[[#This Row],[R$ (Valores)]])</f>
        <v>-400</v>
      </c>
    </row>
    <row r="58" spans="2:16">
      <c r="B58" s="48" t="s">
        <v>2478</v>
      </c>
      <c r="C58" s="48" t="s">
        <v>3030</v>
      </c>
      <c r="D58" s="16">
        <v>46153</v>
      </c>
      <c r="E58" s="48" t="s">
        <v>2413</v>
      </c>
      <c r="F58" s="17" t="s">
        <v>1</v>
      </c>
      <c r="G58" s="17" t="s">
        <v>75</v>
      </c>
      <c r="H58" s="17" t="s">
        <v>75</v>
      </c>
      <c r="I58" s="21">
        <v>20000</v>
      </c>
      <c r="J58" s="17" t="s">
        <v>525</v>
      </c>
      <c r="K58" s="20">
        <f>IF(FluxoCaixa101315141622[[#This Row],[Movimento ]]="Saldo Inicial",FluxoCaixa101315141622[[#This Row],[R$ (Valores)]],K57+FluxoCaixa101315141622[[#This Row],[Valores Receitas / Despesas]])</f>
        <v>19562.509999999987</v>
      </c>
      <c r="L58" s="20">
        <f>IF(FluxoCaixa101315141622[[#This Row],[Entrada / Saída]]="Saída",FluxoCaixa101315141622[[#This Row],[R$ (Valores)]]*-1,FluxoCaixa101315141622[[#This Row],[R$ (Valores)]])</f>
        <v>20000</v>
      </c>
    </row>
    <row r="59" spans="2:16">
      <c r="B59" s="48" t="s">
        <v>2478</v>
      </c>
      <c r="C59" s="48" t="s">
        <v>3030</v>
      </c>
      <c r="D59" s="16">
        <v>46153</v>
      </c>
      <c r="E59" s="48" t="s">
        <v>2413</v>
      </c>
      <c r="F59" s="17" t="s">
        <v>2</v>
      </c>
      <c r="G59" s="17" t="s">
        <v>26</v>
      </c>
      <c r="H59" s="17" t="s">
        <v>3203</v>
      </c>
      <c r="I59" s="21">
        <v>106</v>
      </c>
      <c r="J59" s="17" t="s">
        <v>525</v>
      </c>
      <c r="K59" s="20">
        <f>IF(FluxoCaixa101315141622[[#This Row],[Movimento ]]="Saldo Inicial",FluxoCaixa101315141622[[#This Row],[R$ (Valores)]],K58+FluxoCaixa101315141622[[#This Row],[Valores Receitas / Despesas]])</f>
        <v>19456.509999999987</v>
      </c>
      <c r="L59" s="20">
        <f>IF(FluxoCaixa101315141622[[#This Row],[Entrada / Saída]]="Saída",FluxoCaixa101315141622[[#This Row],[R$ (Valores)]]*-1,FluxoCaixa101315141622[[#This Row],[R$ (Valores)]])</f>
        <v>-106</v>
      </c>
    </row>
    <row r="60" spans="2:16">
      <c r="B60" s="48" t="s">
        <v>2478</v>
      </c>
      <c r="C60" s="48" t="s">
        <v>3030</v>
      </c>
      <c r="D60" s="16">
        <v>46153</v>
      </c>
      <c r="E60" s="48" t="s">
        <v>2413</v>
      </c>
      <c r="F60" s="17" t="s">
        <v>2</v>
      </c>
      <c r="G60" s="17" t="s">
        <v>152</v>
      </c>
      <c r="H60" s="17" t="s">
        <v>2727</v>
      </c>
      <c r="I60" s="21">
        <v>12914.56</v>
      </c>
      <c r="J60" s="17" t="s">
        <v>525</v>
      </c>
      <c r="K60" s="20">
        <f>IF(FluxoCaixa101315141622[[#This Row],[Movimento ]]="Saldo Inicial",FluxoCaixa101315141622[[#This Row],[R$ (Valores)]],K59+FluxoCaixa101315141622[[#This Row],[Valores Receitas / Despesas]])</f>
        <v>6541.949999999988</v>
      </c>
      <c r="L60" s="20">
        <f>IF(FluxoCaixa101315141622[[#This Row],[Entrada / Saída]]="Saída",FluxoCaixa101315141622[[#This Row],[R$ (Valores)]]*-1,FluxoCaixa101315141622[[#This Row],[R$ (Valores)]])</f>
        <v>-12914.56</v>
      </c>
    </row>
    <row r="61" spans="2:16">
      <c r="B61" s="48" t="s">
        <v>2478</v>
      </c>
      <c r="C61" s="48" t="s">
        <v>3030</v>
      </c>
      <c r="D61" s="16">
        <v>46155</v>
      </c>
      <c r="E61" s="48" t="s">
        <v>2413</v>
      </c>
      <c r="F61" s="17" t="s">
        <v>2</v>
      </c>
      <c r="G61" s="17" t="s">
        <v>79</v>
      </c>
      <c r="H61" s="17" t="s">
        <v>3204</v>
      </c>
      <c r="I61" s="21">
        <v>23.06</v>
      </c>
      <c r="J61" s="17" t="s">
        <v>525</v>
      </c>
      <c r="K61" s="20">
        <f>IF(FluxoCaixa101315141622[[#This Row],[Movimento ]]="Saldo Inicial",FluxoCaixa101315141622[[#This Row],[R$ (Valores)]],K60+FluxoCaixa101315141622[[#This Row],[Valores Receitas / Despesas]])</f>
        <v>6518.8899999999876</v>
      </c>
      <c r="L61" s="20">
        <f>IF(FluxoCaixa101315141622[[#This Row],[Entrada / Saída]]="Saída",FluxoCaixa101315141622[[#This Row],[R$ (Valores)]]*-1,FluxoCaixa101315141622[[#This Row],[R$ (Valores)]])</f>
        <v>-23.06</v>
      </c>
    </row>
    <row r="62" spans="2:16">
      <c r="B62" s="48" t="s">
        <v>2478</v>
      </c>
      <c r="C62" s="48" t="s">
        <v>3031</v>
      </c>
      <c r="D62" s="16">
        <v>46156</v>
      </c>
      <c r="E62" s="48" t="s">
        <v>2413</v>
      </c>
      <c r="F62" s="17" t="s">
        <v>2</v>
      </c>
      <c r="G62" s="17" t="s">
        <v>103</v>
      </c>
      <c r="H62" s="17" t="s">
        <v>3209</v>
      </c>
      <c r="I62" s="21">
        <v>1025</v>
      </c>
      <c r="J62" s="17" t="s">
        <v>525</v>
      </c>
      <c r="K62" s="20">
        <f>IF(FluxoCaixa101315141622[[#This Row],[Movimento ]]="Saldo Inicial",FluxoCaixa101315141622[[#This Row],[R$ (Valores)]],K61+FluxoCaixa101315141622[[#This Row],[Valores Receitas / Despesas]])</f>
        <v>5493.8899999999876</v>
      </c>
      <c r="L62" s="20">
        <f>IF(FluxoCaixa101315141622[[#This Row],[Entrada / Saída]]="Saída",FluxoCaixa101315141622[[#This Row],[R$ (Valores)]]*-1,FluxoCaixa101315141622[[#This Row],[R$ (Valores)]])</f>
        <v>-1025</v>
      </c>
    </row>
    <row r="63" spans="2:16">
      <c r="B63" s="48" t="s">
        <v>2478</v>
      </c>
      <c r="C63" s="48" t="s">
        <v>3031</v>
      </c>
      <c r="D63" s="16">
        <v>46156</v>
      </c>
      <c r="E63" s="48" t="s">
        <v>2413</v>
      </c>
      <c r="F63" s="17" t="s">
        <v>2</v>
      </c>
      <c r="G63" s="17" t="s">
        <v>507</v>
      </c>
      <c r="H63" s="17" t="s">
        <v>3210</v>
      </c>
      <c r="I63" s="21">
        <v>68.17</v>
      </c>
      <c r="J63" s="17" t="s">
        <v>525</v>
      </c>
      <c r="K63" s="20">
        <f>IF(FluxoCaixa101315141622[[#This Row],[Movimento ]]="Saldo Inicial",FluxoCaixa101315141622[[#This Row],[R$ (Valores)]],K62+FluxoCaixa101315141622[[#This Row],[Valores Receitas / Despesas]])</f>
        <v>5425.7199999999875</v>
      </c>
      <c r="L63" s="20">
        <f>IF(FluxoCaixa101315141622[[#This Row],[Entrada / Saída]]="Saída",FluxoCaixa101315141622[[#This Row],[R$ (Valores)]]*-1,FluxoCaixa101315141622[[#This Row],[R$ (Valores)]])</f>
        <v>-68.17</v>
      </c>
    </row>
    <row r="64" spans="2:16">
      <c r="B64" s="48" t="s">
        <v>2478</v>
      </c>
      <c r="C64" s="48" t="s">
        <v>3031</v>
      </c>
      <c r="D64" s="16">
        <v>46156</v>
      </c>
      <c r="E64" s="48" t="s">
        <v>2413</v>
      </c>
      <c r="F64" s="17" t="s">
        <v>2</v>
      </c>
      <c r="G64" s="17" t="s">
        <v>507</v>
      </c>
      <c r="H64" s="17" t="s">
        <v>3211</v>
      </c>
      <c r="I64" s="21">
        <v>68.17</v>
      </c>
      <c r="J64" s="17" t="s">
        <v>525</v>
      </c>
      <c r="K64" s="20">
        <f>IF(FluxoCaixa101315141622[[#This Row],[Movimento ]]="Saldo Inicial",FluxoCaixa101315141622[[#This Row],[R$ (Valores)]],K63+FluxoCaixa101315141622[[#This Row],[Valores Receitas / Despesas]])</f>
        <v>5357.5499999999874</v>
      </c>
      <c r="L64" s="20">
        <f>IF(FluxoCaixa101315141622[[#This Row],[Entrada / Saída]]="Saída",FluxoCaixa101315141622[[#This Row],[R$ (Valores)]]*-1,FluxoCaixa101315141622[[#This Row],[R$ (Valores)]])</f>
        <v>-68.17</v>
      </c>
    </row>
    <row r="65" spans="2:12">
      <c r="B65" s="48" t="s">
        <v>2478</v>
      </c>
      <c r="C65" s="48" t="s">
        <v>3031</v>
      </c>
      <c r="D65" s="16">
        <v>46156</v>
      </c>
      <c r="E65" s="48" t="s">
        <v>2413</v>
      </c>
      <c r="F65" s="17" t="s">
        <v>2</v>
      </c>
      <c r="G65" s="17" t="s">
        <v>79</v>
      </c>
      <c r="H65" s="17" t="s">
        <v>2726</v>
      </c>
      <c r="I65" s="21">
        <v>21.74</v>
      </c>
      <c r="J65" s="17" t="s">
        <v>525</v>
      </c>
      <c r="K65" s="20">
        <f>IF(FluxoCaixa101315141622[[#This Row],[Movimento ]]="Saldo Inicial",FluxoCaixa101315141622[[#This Row],[R$ (Valores)]],K64+FluxoCaixa101315141622[[#This Row],[Valores Receitas / Despesas]])</f>
        <v>5335.8099999999877</v>
      </c>
      <c r="L65" s="20">
        <f>IF(FluxoCaixa101315141622[[#This Row],[Entrada / Saída]]="Saída",FluxoCaixa101315141622[[#This Row],[R$ (Valores)]]*-1,FluxoCaixa101315141622[[#This Row],[R$ (Valores)]])</f>
        <v>-21.74</v>
      </c>
    </row>
    <row r="66" spans="2:12">
      <c r="B66" s="48" t="s">
        <v>2478</v>
      </c>
      <c r="C66" s="48" t="s">
        <v>3031</v>
      </c>
      <c r="D66" s="16">
        <v>46157</v>
      </c>
      <c r="E66" s="48" t="s">
        <v>2413</v>
      </c>
      <c r="F66" s="17" t="s">
        <v>1</v>
      </c>
      <c r="G66" s="17" t="s">
        <v>60</v>
      </c>
      <c r="H66" s="17" t="s">
        <v>977</v>
      </c>
      <c r="I66" s="21">
        <v>200</v>
      </c>
      <c r="J66" s="17" t="s">
        <v>525</v>
      </c>
      <c r="K66" s="20">
        <f>IF(FluxoCaixa101315141622[[#This Row],[Movimento ]]="Saldo Inicial",FluxoCaixa101315141622[[#This Row],[R$ (Valores)]],K65+FluxoCaixa101315141622[[#This Row],[Valores Receitas / Despesas]])</f>
        <v>5535.8099999999877</v>
      </c>
      <c r="L66" s="20">
        <f>IF(FluxoCaixa101315141622[[#This Row],[Entrada / Saída]]="Saída",FluxoCaixa101315141622[[#This Row],[R$ (Valores)]]*-1,FluxoCaixa101315141622[[#This Row],[R$ (Valores)]])</f>
        <v>200</v>
      </c>
    </row>
    <row r="67" spans="2:12">
      <c r="B67" s="48" t="s">
        <v>2478</v>
      </c>
      <c r="C67" s="48" t="s">
        <v>3031</v>
      </c>
      <c r="D67" s="16">
        <v>46157</v>
      </c>
      <c r="E67" s="48" t="s">
        <v>2413</v>
      </c>
      <c r="F67" s="17" t="s">
        <v>2</v>
      </c>
      <c r="G67" s="17" t="s">
        <v>103</v>
      </c>
      <c r="H67" s="17" t="s">
        <v>1620</v>
      </c>
      <c r="I67" s="21">
        <v>1569</v>
      </c>
      <c r="J67" s="17" t="s">
        <v>525</v>
      </c>
      <c r="K67" s="20">
        <f>IF(FluxoCaixa101315141622[[#This Row],[Movimento ]]="Saldo Inicial",FluxoCaixa101315141622[[#This Row],[R$ (Valores)]],K66+FluxoCaixa101315141622[[#This Row],[Valores Receitas / Despesas]])</f>
        <v>3966.8099999999877</v>
      </c>
      <c r="L67" s="20">
        <f>IF(FluxoCaixa101315141622[[#This Row],[Entrada / Saída]]="Saída",FluxoCaixa101315141622[[#This Row],[R$ (Valores)]]*-1,FluxoCaixa101315141622[[#This Row],[R$ (Valores)]])</f>
        <v>-1569</v>
      </c>
    </row>
    <row r="68" spans="2:12">
      <c r="B68" s="48" t="s">
        <v>2478</v>
      </c>
      <c r="C68" s="48" t="s">
        <v>3031</v>
      </c>
      <c r="D68" s="16">
        <v>46157</v>
      </c>
      <c r="E68" s="48" t="s">
        <v>2413</v>
      </c>
      <c r="F68" s="17" t="s">
        <v>2</v>
      </c>
      <c r="G68" s="17" t="s">
        <v>222</v>
      </c>
      <c r="H68" s="17" t="s">
        <v>1007</v>
      </c>
      <c r="I68" s="21">
        <v>522.34</v>
      </c>
      <c r="J68" s="17" t="s">
        <v>525</v>
      </c>
      <c r="K68" s="20">
        <f>IF(FluxoCaixa101315141622[[#This Row],[Movimento ]]="Saldo Inicial",FluxoCaixa101315141622[[#This Row],[R$ (Valores)]],K67+FluxoCaixa101315141622[[#This Row],[Valores Receitas / Despesas]])</f>
        <v>3444.4699999999875</v>
      </c>
      <c r="L68" s="20">
        <f>IF(FluxoCaixa101315141622[[#This Row],[Entrada / Saída]]="Saída",FluxoCaixa101315141622[[#This Row],[R$ (Valores)]]*-1,FluxoCaixa101315141622[[#This Row],[R$ (Valores)]])</f>
        <v>-522.34</v>
      </c>
    </row>
    <row r="69" spans="2:12">
      <c r="B69" s="48" t="s">
        <v>2478</v>
      </c>
      <c r="C69" s="48" t="s">
        <v>3031</v>
      </c>
      <c r="D69" s="16">
        <v>46157</v>
      </c>
      <c r="E69" s="48" t="s">
        <v>2413</v>
      </c>
      <c r="F69" s="17" t="s">
        <v>2</v>
      </c>
      <c r="G69" s="17" t="s">
        <v>222</v>
      </c>
      <c r="H69" s="17" t="s">
        <v>1007</v>
      </c>
      <c r="I69" s="21">
        <v>1903.12</v>
      </c>
      <c r="J69" s="17" t="s">
        <v>525</v>
      </c>
      <c r="K69" s="20">
        <f>IF(FluxoCaixa101315141622[[#This Row],[Movimento ]]="Saldo Inicial",FluxoCaixa101315141622[[#This Row],[R$ (Valores)]],K68+FluxoCaixa101315141622[[#This Row],[Valores Receitas / Despesas]])</f>
        <v>1541.3499999999876</v>
      </c>
      <c r="L69" s="20">
        <f>IF(FluxoCaixa101315141622[[#This Row],[Entrada / Saída]]="Saída",FluxoCaixa101315141622[[#This Row],[R$ (Valores)]]*-1,FluxoCaixa101315141622[[#This Row],[R$ (Valores)]])</f>
        <v>-1903.12</v>
      </c>
    </row>
    <row r="70" spans="2:12">
      <c r="B70" s="48" t="s">
        <v>2478</v>
      </c>
      <c r="C70" s="48" t="s">
        <v>3031</v>
      </c>
      <c r="D70" s="16">
        <v>46160</v>
      </c>
      <c r="E70" s="48" t="s">
        <v>2413</v>
      </c>
      <c r="F70" s="17" t="s">
        <v>2</v>
      </c>
      <c r="G70" s="17" t="s">
        <v>225</v>
      </c>
      <c r="H70" s="17" t="s">
        <v>2943</v>
      </c>
      <c r="I70" s="21">
        <v>11.04</v>
      </c>
      <c r="J70" s="17" t="s">
        <v>525</v>
      </c>
      <c r="K70" s="20">
        <f>IF(FluxoCaixa101315141622[[#This Row],[Movimento ]]="Saldo Inicial",FluxoCaixa101315141622[[#This Row],[R$ (Valores)]],K69+FluxoCaixa101315141622[[#This Row],[Valores Receitas / Despesas]])</f>
        <v>1530.3099999999877</v>
      </c>
      <c r="L70" s="20">
        <f>IF(FluxoCaixa101315141622[[#This Row],[Entrada / Saída]]="Saída",FluxoCaixa101315141622[[#This Row],[R$ (Valores)]]*-1,FluxoCaixa101315141622[[#This Row],[R$ (Valores)]])</f>
        <v>-11.04</v>
      </c>
    </row>
    <row r="71" spans="2:12">
      <c r="B71" s="48" t="s">
        <v>2478</v>
      </c>
      <c r="C71" s="48" t="s">
        <v>3031</v>
      </c>
      <c r="D71" s="16">
        <v>46160</v>
      </c>
      <c r="E71" s="48" t="s">
        <v>2413</v>
      </c>
      <c r="F71" s="17" t="s">
        <v>2</v>
      </c>
      <c r="G71" s="17" t="s">
        <v>79</v>
      </c>
      <c r="H71" s="17" t="s">
        <v>3234</v>
      </c>
      <c r="I71" s="21">
        <v>125</v>
      </c>
      <c r="J71" s="17" t="s">
        <v>525</v>
      </c>
      <c r="K71" s="20">
        <f>IF(FluxoCaixa101315141622[[#This Row],[Movimento ]]="Saldo Inicial",FluxoCaixa101315141622[[#This Row],[R$ (Valores)]],K70+FluxoCaixa101315141622[[#This Row],[Valores Receitas / Despesas]])</f>
        <v>1405.3099999999877</v>
      </c>
      <c r="L71" s="20">
        <f>IF(FluxoCaixa101315141622[[#This Row],[Entrada / Saída]]="Saída",FluxoCaixa101315141622[[#This Row],[R$ (Valores)]]*-1,FluxoCaixa101315141622[[#This Row],[R$ (Valores)]])</f>
        <v>-125</v>
      </c>
    </row>
    <row r="72" spans="2:12">
      <c r="B72" s="48" t="s">
        <v>2478</v>
      </c>
      <c r="C72" s="48" t="s">
        <v>3031</v>
      </c>
      <c r="D72" s="16">
        <v>46161</v>
      </c>
      <c r="E72" s="48" t="s">
        <v>2413</v>
      </c>
      <c r="F72" s="17" t="s">
        <v>2</v>
      </c>
      <c r="G72" s="17" t="s">
        <v>225</v>
      </c>
      <c r="H72" s="17" t="s">
        <v>2943</v>
      </c>
      <c r="I72" s="21">
        <v>5.7</v>
      </c>
      <c r="J72" s="17" t="s">
        <v>525</v>
      </c>
      <c r="K72" s="20">
        <f>IF(FluxoCaixa101315141622[[#This Row],[Movimento ]]="Saldo Inicial",FluxoCaixa101315141622[[#This Row],[R$ (Valores)]],K71+FluxoCaixa101315141622[[#This Row],[Valores Receitas / Despesas]])</f>
        <v>1399.6099999999876</v>
      </c>
      <c r="L72" s="20">
        <f>IF(FluxoCaixa101315141622[[#This Row],[Entrada / Saída]]="Saída",FluxoCaixa101315141622[[#This Row],[R$ (Valores)]]*-1,FluxoCaixa101315141622[[#This Row],[R$ (Valores)]])</f>
        <v>-5.7</v>
      </c>
    </row>
    <row r="73" spans="2:12">
      <c r="B73" s="48" t="s">
        <v>2478</v>
      </c>
      <c r="C73" s="48" t="s">
        <v>3031</v>
      </c>
      <c r="D73" s="16">
        <v>46161</v>
      </c>
      <c r="E73" s="48" t="s">
        <v>2413</v>
      </c>
      <c r="F73" s="17" t="s">
        <v>2</v>
      </c>
      <c r="G73" s="17" t="s">
        <v>79</v>
      </c>
      <c r="H73" s="17" t="s">
        <v>3204</v>
      </c>
      <c r="I73" s="21">
        <v>23.6</v>
      </c>
      <c r="J73" s="17" t="s">
        <v>525</v>
      </c>
      <c r="K73" s="20">
        <f>IF(FluxoCaixa101315141622[[#This Row],[Movimento ]]="Saldo Inicial",FluxoCaixa101315141622[[#This Row],[R$ (Valores)]],K72+FluxoCaixa101315141622[[#This Row],[Valores Receitas / Despesas]])</f>
        <v>1376.0099999999877</v>
      </c>
      <c r="L73" s="20">
        <f>IF(FluxoCaixa101315141622[[#This Row],[Entrada / Saída]]="Saída",FluxoCaixa101315141622[[#This Row],[R$ (Valores)]]*-1,FluxoCaixa101315141622[[#This Row],[R$ (Valores)]])</f>
        <v>-23.6</v>
      </c>
    </row>
    <row r="74" spans="2:12">
      <c r="B74" s="48" t="s">
        <v>2478</v>
      </c>
      <c r="C74" s="48" t="s">
        <v>3031</v>
      </c>
      <c r="D74" s="16">
        <v>46161</v>
      </c>
      <c r="E74" s="48" t="s">
        <v>2413</v>
      </c>
      <c r="F74" s="17" t="s">
        <v>2</v>
      </c>
      <c r="G74" s="17" t="s">
        <v>507</v>
      </c>
      <c r="H74" s="17" t="s">
        <v>3255</v>
      </c>
      <c r="I74" s="21">
        <v>108.39</v>
      </c>
      <c r="J74" s="17" t="s">
        <v>525</v>
      </c>
      <c r="K74" s="20">
        <f>IF(FluxoCaixa101315141622[[#This Row],[Movimento ]]="Saldo Inicial",FluxoCaixa101315141622[[#This Row],[R$ (Valores)]],K73+FluxoCaixa101315141622[[#This Row],[Valores Receitas / Despesas]])</f>
        <v>1267.6199999999876</v>
      </c>
      <c r="L74" s="20">
        <f>IF(FluxoCaixa101315141622[[#This Row],[Entrada / Saída]]="Saída",FluxoCaixa101315141622[[#This Row],[R$ (Valores)]]*-1,FluxoCaixa101315141622[[#This Row],[R$ (Valores)]])</f>
        <v>-108.39</v>
      </c>
    </row>
    <row r="75" spans="2:12">
      <c r="B75" s="48" t="s">
        <v>2478</v>
      </c>
      <c r="C75" s="48" t="s">
        <v>3031</v>
      </c>
      <c r="D75" s="16">
        <v>46162</v>
      </c>
      <c r="E75" s="48" t="s">
        <v>2413</v>
      </c>
      <c r="F75" s="17" t="s">
        <v>2</v>
      </c>
      <c r="G75" s="17" t="s">
        <v>28</v>
      </c>
      <c r="H75" s="17" t="s">
        <v>3260</v>
      </c>
      <c r="I75" s="21">
        <v>2334.2600000000002</v>
      </c>
      <c r="J75" s="17" t="s">
        <v>525</v>
      </c>
      <c r="K75" s="20">
        <f>IF(FluxoCaixa101315141622[[#This Row],[Movimento ]]="Saldo Inicial",FluxoCaixa101315141622[[#This Row],[R$ (Valores)]],K74+FluxoCaixa101315141622[[#This Row],[Valores Receitas / Despesas]])</f>
        <v>-1066.6400000000126</v>
      </c>
      <c r="L75" s="20">
        <f>IF(FluxoCaixa101315141622[[#This Row],[Entrada / Saída]]="Saída",FluxoCaixa101315141622[[#This Row],[R$ (Valores)]]*-1,FluxoCaixa101315141622[[#This Row],[R$ (Valores)]])</f>
        <v>-2334.2600000000002</v>
      </c>
    </row>
    <row r="76" spans="2:12">
      <c r="B76" s="48" t="s">
        <v>2478</v>
      </c>
      <c r="C76" s="48" t="s">
        <v>3031</v>
      </c>
      <c r="D76" s="16">
        <v>46162</v>
      </c>
      <c r="E76" s="48" t="s">
        <v>2413</v>
      </c>
      <c r="F76" s="17" t="s">
        <v>2</v>
      </c>
      <c r="G76" s="17" t="s">
        <v>507</v>
      </c>
      <c r="H76" s="17" t="s">
        <v>3261</v>
      </c>
      <c r="I76" s="21">
        <v>141666.66</v>
      </c>
      <c r="J76" s="17" t="s">
        <v>525</v>
      </c>
      <c r="K76" s="20">
        <f>IF(FluxoCaixa101315141622[[#This Row],[Movimento ]]="Saldo Inicial",FluxoCaixa101315141622[[#This Row],[R$ (Valores)]],K75+FluxoCaixa101315141622[[#This Row],[Valores Receitas / Despesas]])</f>
        <v>-142733.30000000002</v>
      </c>
      <c r="L76" s="20">
        <f>IF(FluxoCaixa101315141622[[#This Row],[Entrada / Saída]]="Saída",FluxoCaixa101315141622[[#This Row],[R$ (Valores)]]*-1,FluxoCaixa101315141622[[#This Row],[R$ (Valores)]])</f>
        <v>-141666.66</v>
      </c>
    </row>
    <row r="77" spans="2:12">
      <c r="B77" s="48" t="s">
        <v>2478</v>
      </c>
      <c r="C77" s="48" t="s">
        <v>3031</v>
      </c>
      <c r="D77" s="16">
        <v>46162</v>
      </c>
      <c r="E77" s="48" t="s">
        <v>2413</v>
      </c>
      <c r="F77" s="17" t="s">
        <v>1</v>
      </c>
      <c r="G77" s="17" t="s">
        <v>75</v>
      </c>
      <c r="H77" s="17" t="s">
        <v>75</v>
      </c>
      <c r="I77" s="21">
        <v>120000</v>
      </c>
      <c r="J77" s="17" t="s">
        <v>525</v>
      </c>
      <c r="K77" s="20">
        <f>IF(FluxoCaixa101315141622[[#This Row],[Movimento ]]="Saldo Inicial",FluxoCaixa101315141622[[#This Row],[R$ (Valores)]],K76+FluxoCaixa101315141622[[#This Row],[Valores Receitas / Despesas]])</f>
        <v>-22733.300000000017</v>
      </c>
      <c r="L77" s="20">
        <f>IF(FluxoCaixa101315141622[[#This Row],[Entrada / Saída]]="Saída",FluxoCaixa101315141622[[#This Row],[R$ (Valores)]]*-1,FluxoCaixa101315141622[[#This Row],[R$ (Valores)]])</f>
        <v>120000</v>
      </c>
    </row>
    <row r="78" spans="2:12">
      <c r="B78" s="48" t="s">
        <v>2478</v>
      </c>
      <c r="C78" s="48" t="s">
        <v>3031</v>
      </c>
      <c r="D78" s="16">
        <v>46162</v>
      </c>
      <c r="E78" s="48" t="s">
        <v>2417</v>
      </c>
      <c r="F78" s="17" t="s">
        <v>2</v>
      </c>
      <c r="G78" s="17" t="s">
        <v>431</v>
      </c>
      <c r="H78" s="17" t="s">
        <v>3262</v>
      </c>
      <c r="I78" s="21">
        <v>78.09</v>
      </c>
      <c r="J78" s="17" t="s">
        <v>525</v>
      </c>
      <c r="K78" s="20">
        <f>IF(FluxoCaixa101315141622[[#This Row],[Movimento ]]="Saldo Inicial",FluxoCaixa101315141622[[#This Row],[R$ (Valores)]],K77+FluxoCaixa101315141622[[#This Row],[Valores Receitas / Despesas]])</f>
        <v>-22811.390000000018</v>
      </c>
      <c r="L78" s="20">
        <f>IF(FluxoCaixa101315141622[[#This Row],[Entrada / Saída]]="Saída",FluxoCaixa101315141622[[#This Row],[R$ (Valores)]]*-1,FluxoCaixa101315141622[[#This Row],[R$ (Valores)]])</f>
        <v>-78.09</v>
      </c>
    </row>
    <row r="79" spans="2:12">
      <c r="B79" s="48" t="s">
        <v>2478</v>
      </c>
      <c r="C79" s="48" t="s">
        <v>3031</v>
      </c>
      <c r="D79" s="16">
        <v>46162</v>
      </c>
      <c r="E79" s="48" t="s">
        <v>2413</v>
      </c>
      <c r="F79" s="17" t="s">
        <v>2</v>
      </c>
      <c r="G79" s="17" t="s">
        <v>507</v>
      </c>
      <c r="H79" s="17" t="s">
        <v>3263</v>
      </c>
      <c r="I79" s="21">
        <v>175.28</v>
      </c>
      <c r="J79" s="17" t="s">
        <v>525</v>
      </c>
      <c r="K79" s="20">
        <f>IF(FluxoCaixa101315141622[[#This Row],[Movimento ]]="Saldo Inicial",FluxoCaixa101315141622[[#This Row],[R$ (Valores)]],K78+FluxoCaixa101315141622[[#This Row],[Valores Receitas / Despesas]])</f>
        <v>-22986.670000000016</v>
      </c>
      <c r="L79" s="20">
        <f>IF(FluxoCaixa101315141622[[#This Row],[Entrada / Saída]]="Saída",FluxoCaixa101315141622[[#This Row],[R$ (Valores)]]*-1,FluxoCaixa101315141622[[#This Row],[R$ (Valores)]])</f>
        <v>-175.28</v>
      </c>
    </row>
    <row r="80" spans="2:12">
      <c r="B80" s="48" t="s">
        <v>2478</v>
      </c>
      <c r="C80" s="48" t="s">
        <v>3031</v>
      </c>
      <c r="D80" s="16">
        <v>46162</v>
      </c>
      <c r="E80" s="48" t="s">
        <v>2417</v>
      </c>
      <c r="F80" s="17" t="s">
        <v>2</v>
      </c>
      <c r="G80" s="17" t="s">
        <v>25</v>
      </c>
      <c r="H80" s="17" t="s">
        <v>3264</v>
      </c>
      <c r="I80" s="21">
        <v>2140</v>
      </c>
      <c r="J80" s="17" t="s">
        <v>525</v>
      </c>
      <c r="K80" s="20">
        <f>IF(FluxoCaixa101315141622[[#This Row],[Movimento ]]="Saldo Inicial",FluxoCaixa101315141622[[#This Row],[R$ (Valores)]],K79+FluxoCaixa101315141622[[#This Row],[Valores Receitas / Despesas]])</f>
        <v>-25126.670000000016</v>
      </c>
      <c r="L80" s="20">
        <f>IF(FluxoCaixa101315141622[[#This Row],[Entrada / Saída]]="Saída",FluxoCaixa101315141622[[#This Row],[R$ (Valores)]]*-1,FluxoCaixa101315141622[[#This Row],[R$ (Valores)]])</f>
        <v>-2140</v>
      </c>
    </row>
    <row r="81" spans="2:12">
      <c r="B81" s="48" t="s">
        <v>2478</v>
      </c>
      <c r="C81" s="48" t="s">
        <v>3031</v>
      </c>
      <c r="D81" s="16">
        <v>46162</v>
      </c>
      <c r="E81" s="48" t="s">
        <v>2417</v>
      </c>
      <c r="F81" s="17" t="s">
        <v>2</v>
      </c>
      <c r="G81" s="17" t="s">
        <v>25</v>
      </c>
      <c r="H81" s="17" t="s">
        <v>3265</v>
      </c>
      <c r="I81" s="21">
        <v>3370</v>
      </c>
      <c r="J81" s="17" t="s">
        <v>525</v>
      </c>
      <c r="K81" s="20">
        <f>IF(FluxoCaixa101315141622[[#This Row],[Movimento ]]="Saldo Inicial",FluxoCaixa101315141622[[#This Row],[R$ (Valores)]],K80+FluxoCaixa101315141622[[#This Row],[Valores Receitas / Despesas]])</f>
        <v>-28496.670000000016</v>
      </c>
      <c r="L81" s="20">
        <f>IF(FluxoCaixa101315141622[[#This Row],[Entrada / Saída]]="Saída",FluxoCaixa101315141622[[#This Row],[R$ (Valores)]]*-1,FluxoCaixa101315141622[[#This Row],[R$ (Valores)]])</f>
        <v>-3370</v>
      </c>
    </row>
    <row r="82" spans="2:12">
      <c r="B82" s="48" t="s">
        <v>2478</v>
      </c>
      <c r="C82" s="48" t="s">
        <v>3031</v>
      </c>
      <c r="D82" s="16">
        <v>46162</v>
      </c>
      <c r="E82" s="48" t="s">
        <v>2413</v>
      </c>
      <c r="F82" s="17" t="s">
        <v>1</v>
      </c>
      <c r="G82" s="17" t="s">
        <v>60</v>
      </c>
      <c r="H82" s="17" t="s">
        <v>3266</v>
      </c>
      <c r="I82" s="21">
        <v>33000</v>
      </c>
      <c r="J82" s="17" t="s">
        <v>525</v>
      </c>
      <c r="K82" s="20">
        <f>IF(FluxoCaixa101315141622[[#This Row],[Movimento ]]="Saldo Inicial",FluxoCaixa101315141622[[#This Row],[R$ (Valores)]],K81+FluxoCaixa101315141622[[#This Row],[Valores Receitas / Despesas]])</f>
        <v>4503.3299999999836</v>
      </c>
      <c r="L82" s="20">
        <f>IF(FluxoCaixa101315141622[[#This Row],[Entrada / Saída]]="Saída",FluxoCaixa101315141622[[#This Row],[R$ (Valores)]]*-1,FluxoCaixa101315141622[[#This Row],[R$ (Valores)]])</f>
        <v>33000</v>
      </c>
    </row>
    <row r="83" spans="2:12">
      <c r="B83" s="48" t="s">
        <v>2478</v>
      </c>
      <c r="C83" s="48" t="s">
        <v>3031</v>
      </c>
      <c r="D83" s="16">
        <v>46162</v>
      </c>
      <c r="E83" s="48" t="s">
        <v>2413</v>
      </c>
      <c r="F83" s="17" t="s">
        <v>1</v>
      </c>
      <c r="G83" s="17" t="s">
        <v>60</v>
      </c>
      <c r="H83" s="17" t="s">
        <v>3267</v>
      </c>
      <c r="I83" s="21">
        <v>549</v>
      </c>
      <c r="J83" s="17" t="s">
        <v>525</v>
      </c>
      <c r="K83" s="20">
        <f>IF(FluxoCaixa101315141622[[#This Row],[Movimento ]]="Saldo Inicial",FluxoCaixa101315141622[[#This Row],[R$ (Valores)]],K82+FluxoCaixa101315141622[[#This Row],[Valores Receitas / Despesas]])</f>
        <v>5052.3299999999836</v>
      </c>
      <c r="L83" s="20">
        <f>IF(FluxoCaixa101315141622[[#This Row],[Entrada / Saída]]="Saída",FluxoCaixa101315141622[[#This Row],[R$ (Valores)]]*-1,FluxoCaixa101315141622[[#This Row],[R$ (Valores)]])</f>
        <v>549</v>
      </c>
    </row>
    <row r="84" spans="2:12">
      <c r="B84" s="48" t="s">
        <v>2478</v>
      </c>
      <c r="C84" s="48" t="s">
        <v>3031</v>
      </c>
      <c r="D84" s="16">
        <v>46162</v>
      </c>
      <c r="E84" s="48" t="s">
        <v>2496</v>
      </c>
      <c r="F84" s="17" t="s">
        <v>2</v>
      </c>
      <c r="G84" s="17" t="s">
        <v>3269</v>
      </c>
      <c r="H84" s="17" t="s">
        <v>3268</v>
      </c>
      <c r="I84" s="21">
        <v>3000</v>
      </c>
      <c r="J84" s="17" t="s">
        <v>525</v>
      </c>
      <c r="K84" s="20">
        <f>IF(FluxoCaixa101315141622[[#This Row],[Movimento ]]="Saldo Inicial",FluxoCaixa101315141622[[#This Row],[R$ (Valores)]],K83+FluxoCaixa101315141622[[#This Row],[Valores Receitas / Despesas]])</f>
        <v>2052.3299999999836</v>
      </c>
      <c r="L84" s="20">
        <f>IF(FluxoCaixa101315141622[[#This Row],[Entrada / Saída]]="Saída",FluxoCaixa101315141622[[#This Row],[R$ (Valores)]]*-1,FluxoCaixa101315141622[[#This Row],[R$ (Valores)]])</f>
        <v>-3000</v>
      </c>
    </row>
    <row r="85" spans="2:12">
      <c r="B85" s="48" t="s">
        <v>2478</v>
      </c>
      <c r="C85" s="48" t="s">
        <v>3031</v>
      </c>
      <c r="D85" s="16">
        <v>46162</v>
      </c>
      <c r="E85" s="48" t="s">
        <v>2417</v>
      </c>
      <c r="F85" s="17" t="s">
        <v>2</v>
      </c>
      <c r="G85" s="17" t="s">
        <v>519</v>
      </c>
      <c r="H85" s="17" t="s">
        <v>3270</v>
      </c>
      <c r="I85" s="21">
        <v>775</v>
      </c>
      <c r="J85" s="17" t="s">
        <v>525</v>
      </c>
      <c r="K85" s="20">
        <f>IF(FluxoCaixa101315141622[[#This Row],[Movimento ]]="Saldo Inicial",FluxoCaixa101315141622[[#This Row],[R$ (Valores)]],K84+FluxoCaixa101315141622[[#This Row],[Valores Receitas / Despesas]])</f>
        <v>1277.3299999999836</v>
      </c>
      <c r="L85" s="20">
        <f>IF(FluxoCaixa101315141622[[#This Row],[Entrada / Saída]]="Saída",FluxoCaixa101315141622[[#This Row],[R$ (Valores)]]*-1,FluxoCaixa101315141622[[#This Row],[R$ (Valores)]])</f>
        <v>-775</v>
      </c>
    </row>
    <row r="86" spans="2:12">
      <c r="B86" s="48" t="s">
        <v>2478</v>
      </c>
      <c r="C86" s="48" t="s">
        <v>3031</v>
      </c>
      <c r="D86" s="16">
        <v>46162</v>
      </c>
      <c r="E86" s="48" t="s">
        <v>2413</v>
      </c>
      <c r="F86" s="17" t="s">
        <v>2</v>
      </c>
      <c r="G86" s="17" t="s">
        <v>79</v>
      </c>
      <c r="H86" s="17" t="s">
        <v>2726</v>
      </c>
      <c r="I86" s="21">
        <v>11.99</v>
      </c>
      <c r="J86" s="17" t="s">
        <v>525</v>
      </c>
      <c r="K86" s="20">
        <f>IF(FluxoCaixa101315141622[[#This Row],[Movimento ]]="Saldo Inicial",FluxoCaixa101315141622[[#This Row],[R$ (Valores)]],K85+FluxoCaixa101315141622[[#This Row],[Valores Receitas / Despesas]])</f>
        <v>1265.3399999999835</v>
      </c>
      <c r="L86" s="20">
        <f>IF(FluxoCaixa101315141622[[#This Row],[Entrada / Saída]]="Saída",FluxoCaixa101315141622[[#This Row],[R$ (Valores)]]*-1,FluxoCaixa101315141622[[#This Row],[R$ (Valores)]])</f>
        <v>-11.99</v>
      </c>
    </row>
    <row r="87" spans="2:12">
      <c r="B87" s="48" t="s">
        <v>2478</v>
      </c>
      <c r="C87" s="48" t="s">
        <v>3031</v>
      </c>
      <c r="D87" s="16">
        <v>46162</v>
      </c>
      <c r="E87" s="48" t="s">
        <v>2413</v>
      </c>
      <c r="F87" s="17" t="s">
        <v>2</v>
      </c>
      <c r="G87" s="17" t="s">
        <v>28</v>
      </c>
      <c r="H87" s="17" t="s">
        <v>634</v>
      </c>
      <c r="I87" s="21">
        <v>33228.29</v>
      </c>
      <c r="J87" s="17" t="s">
        <v>525</v>
      </c>
      <c r="K87" s="20">
        <f>IF(FluxoCaixa101315141622[[#This Row],[Movimento ]]="Saldo Inicial",FluxoCaixa101315141622[[#This Row],[R$ (Valores)]],K86+FluxoCaixa101315141622[[#This Row],[Valores Receitas / Despesas]])</f>
        <v>-31962.950000000019</v>
      </c>
      <c r="L87" s="20">
        <f>IF(FluxoCaixa101315141622[[#This Row],[Entrada / Saída]]="Saída",FluxoCaixa101315141622[[#This Row],[R$ (Valores)]]*-1,FluxoCaixa101315141622[[#This Row],[R$ (Valores)]])</f>
        <v>-33228.29</v>
      </c>
    </row>
    <row r="88" spans="2:12">
      <c r="B88" s="48" t="s">
        <v>2478</v>
      </c>
      <c r="C88" s="48" t="s">
        <v>3031</v>
      </c>
      <c r="D88" s="16">
        <v>46162</v>
      </c>
      <c r="E88" s="48" t="s">
        <v>2417</v>
      </c>
      <c r="F88" s="17" t="s">
        <v>2</v>
      </c>
      <c r="G88" s="17" t="s">
        <v>28</v>
      </c>
      <c r="H88" s="17" t="s">
        <v>635</v>
      </c>
      <c r="I88" s="21">
        <v>15570.95</v>
      </c>
      <c r="J88" s="17" t="s">
        <v>525</v>
      </c>
      <c r="K88" s="20">
        <f>IF(FluxoCaixa101315141622[[#This Row],[Movimento ]]="Saldo Inicial",FluxoCaixa101315141622[[#This Row],[R$ (Valores)]],K87+FluxoCaixa101315141622[[#This Row],[Valores Receitas / Despesas]])</f>
        <v>-47533.900000000023</v>
      </c>
      <c r="L88" s="20">
        <f>IF(FluxoCaixa101315141622[[#This Row],[Entrada / Saída]]="Saída",FluxoCaixa101315141622[[#This Row],[R$ (Valores)]]*-1,FluxoCaixa101315141622[[#This Row],[R$ (Valores)]])</f>
        <v>-15570.95</v>
      </c>
    </row>
    <row r="89" spans="2:12">
      <c r="B89" s="48" t="s">
        <v>2478</v>
      </c>
      <c r="C89" s="48" t="s">
        <v>3031</v>
      </c>
      <c r="D89" s="16">
        <v>46162</v>
      </c>
      <c r="E89" s="48" t="s">
        <v>2496</v>
      </c>
      <c r="F89" s="17" t="s">
        <v>2</v>
      </c>
      <c r="G89" s="17" t="s">
        <v>28</v>
      </c>
      <c r="H89" s="17" t="s">
        <v>1109</v>
      </c>
      <c r="I89" s="21">
        <v>1053.27</v>
      </c>
      <c r="J89" s="17" t="s">
        <v>525</v>
      </c>
      <c r="K89" s="20">
        <f>IF(FluxoCaixa101315141622[[#This Row],[Movimento ]]="Saldo Inicial",FluxoCaixa101315141622[[#This Row],[R$ (Valores)]],K88+FluxoCaixa101315141622[[#This Row],[Valores Receitas / Despesas]])</f>
        <v>-48587.17000000002</v>
      </c>
      <c r="L89" s="20">
        <f>IF(FluxoCaixa101315141622[[#This Row],[Entrada / Saída]]="Saída",FluxoCaixa101315141622[[#This Row],[R$ (Valores)]]*-1,FluxoCaixa101315141622[[#This Row],[R$ (Valores)]])</f>
        <v>-1053.27</v>
      </c>
    </row>
    <row r="90" spans="2:12">
      <c r="B90" s="48" t="s">
        <v>2478</v>
      </c>
      <c r="C90" s="48" t="s">
        <v>3031</v>
      </c>
      <c r="D90" s="16">
        <v>46162</v>
      </c>
      <c r="E90" s="48" t="s">
        <v>2413</v>
      </c>
      <c r="F90" s="17" t="s">
        <v>1</v>
      </c>
      <c r="G90" s="17" t="s">
        <v>75</v>
      </c>
      <c r="H90" s="17" t="s">
        <v>75</v>
      </c>
      <c r="I90" s="21">
        <v>65000</v>
      </c>
      <c r="J90" s="17" t="s">
        <v>525</v>
      </c>
      <c r="K90" s="20">
        <f>IF(FluxoCaixa101315141622[[#This Row],[Movimento ]]="Saldo Inicial",FluxoCaixa101315141622[[#This Row],[R$ (Valores)]],K89+FluxoCaixa101315141622[[#This Row],[Valores Receitas / Despesas]])</f>
        <v>16412.82999999998</v>
      </c>
      <c r="L90" s="20">
        <f>IF(FluxoCaixa101315141622[[#This Row],[Entrada / Saída]]="Saída",FluxoCaixa101315141622[[#This Row],[R$ (Valores)]]*-1,FluxoCaixa101315141622[[#This Row],[R$ (Valores)]])</f>
        <v>65000</v>
      </c>
    </row>
    <row r="91" spans="2:12">
      <c r="B91" s="48" t="s">
        <v>2478</v>
      </c>
      <c r="C91" s="48" t="s">
        <v>3030</v>
      </c>
      <c r="D91" s="16">
        <v>46163</v>
      </c>
      <c r="E91" s="48" t="s">
        <v>2413</v>
      </c>
      <c r="F91" s="17" t="s">
        <v>2</v>
      </c>
      <c r="G91" s="17" t="s">
        <v>79</v>
      </c>
      <c r="H91" s="17" t="s">
        <v>3234</v>
      </c>
      <c r="I91" s="21">
        <v>91</v>
      </c>
      <c r="J91" s="17" t="s">
        <v>525</v>
      </c>
      <c r="K91" s="20">
        <f>IF(FluxoCaixa101315141622[[#This Row],[Movimento ]]="Saldo Inicial",FluxoCaixa101315141622[[#This Row],[R$ (Valores)]],K90+FluxoCaixa101315141622[[#This Row],[Valores Receitas / Despesas]])</f>
        <v>16321.82999999998</v>
      </c>
      <c r="L91" s="20">
        <f>IF(FluxoCaixa101315141622[[#This Row],[Entrada / Saída]]="Saída",FluxoCaixa101315141622[[#This Row],[R$ (Valores)]]*-1,FluxoCaixa101315141622[[#This Row],[R$ (Valores)]])</f>
        <v>-91</v>
      </c>
    </row>
    <row r="92" spans="2:12">
      <c r="B92" s="48" t="s">
        <v>2478</v>
      </c>
      <c r="C92" s="48" t="s">
        <v>3030</v>
      </c>
      <c r="D92" s="16">
        <v>46163</v>
      </c>
      <c r="E92" s="48" t="s">
        <v>2413</v>
      </c>
      <c r="F92" s="17" t="s">
        <v>2</v>
      </c>
      <c r="G92" s="17" t="s">
        <v>34</v>
      </c>
      <c r="H92" s="17" t="s">
        <v>3284</v>
      </c>
      <c r="I92" s="21">
        <v>1200</v>
      </c>
      <c r="J92" s="17" t="s">
        <v>525</v>
      </c>
      <c r="K92" s="20">
        <f>IF(FluxoCaixa101315141622[[#This Row],[Movimento ]]="Saldo Inicial",FluxoCaixa101315141622[[#This Row],[R$ (Valores)]],K91+FluxoCaixa101315141622[[#This Row],[Valores Receitas / Despesas]])</f>
        <v>15121.82999999998</v>
      </c>
      <c r="L92" s="20">
        <f>IF(FluxoCaixa101315141622[[#This Row],[Entrada / Saída]]="Saída",FluxoCaixa101315141622[[#This Row],[R$ (Valores)]]*-1,FluxoCaixa101315141622[[#This Row],[R$ (Valores)]])</f>
        <v>-1200</v>
      </c>
    </row>
    <row r="93" spans="2:12">
      <c r="B93" s="48" t="s">
        <v>2478</v>
      </c>
      <c r="C93" s="48" t="s">
        <v>3030</v>
      </c>
      <c r="D93" s="16">
        <v>46163</v>
      </c>
      <c r="E93" s="48" t="s">
        <v>2413</v>
      </c>
      <c r="F93" s="17" t="s">
        <v>2</v>
      </c>
      <c r="G93" s="17" t="s">
        <v>79</v>
      </c>
      <c r="H93" s="17" t="s">
        <v>3285</v>
      </c>
      <c r="I93" s="21">
        <v>255.53</v>
      </c>
      <c r="J93" s="17" t="s">
        <v>525</v>
      </c>
      <c r="K93" s="20">
        <f>IF(FluxoCaixa101315141622[[#This Row],[Movimento ]]="Saldo Inicial",FluxoCaixa101315141622[[#This Row],[R$ (Valores)]],K92+FluxoCaixa101315141622[[#This Row],[Valores Receitas / Despesas]])</f>
        <v>14866.299999999979</v>
      </c>
      <c r="L93" s="20">
        <f>IF(FluxoCaixa101315141622[[#This Row],[Entrada / Saída]]="Saída",FluxoCaixa101315141622[[#This Row],[R$ (Valores)]]*-1,FluxoCaixa101315141622[[#This Row],[R$ (Valores)]])</f>
        <v>-255.53</v>
      </c>
    </row>
    <row r="94" spans="2:12">
      <c r="B94" s="48" t="s">
        <v>2478</v>
      </c>
      <c r="C94" s="48" t="s">
        <v>3030</v>
      </c>
      <c r="D94" s="16">
        <v>46163</v>
      </c>
      <c r="E94" s="48" t="s">
        <v>2417</v>
      </c>
      <c r="F94" s="17" t="s">
        <v>1</v>
      </c>
      <c r="G94" s="17" t="s">
        <v>60</v>
      </c>
      <c r="H94" s="17" t="s">
        <v>3286</v>
      </c>
      <c r="I94" s="21">
        <v>602</v>
      </c>
      <c r="J94" s="17" t="s">
        <v>525</v>
      </c>
      <c r="K94" s="20">
        <f>IF(FluxoCaixa101315141622[[#This Row],[Movimento ]]="Saldo Inicial",FluxoCaixa101315141622[[#This Row],[R$ (Valores)]],K93+FluxoCaixa101315141622[[#This Row],[Valores Receitas / Despesas]])</f>
        <v>15468.299999999979</v>
      </c>
      <c r="L94" s="20">
        <f>IF(FluxoCaixa101315141622[[#This Row],[Entrada / Saída]]="Saída",FluxoCaixa101315141622[[#This Row],[R$ (Valores)]]*-1,FluxoCaixa101315141622[[#This Row],[R$ (Valores)]])</f>
        <v>602</v>
      </c>
    </row>
    <row r="95" spans="2:12">
      <c r="B95" s="48" t="s">
        <v>2478</v>
      </c>
      <c r="C95" s="48" t="s">
        <v>3030</v>
      </c>
      <c r="D95" s="16">
        <v>46163</v>
      </c>
      <c r="E95" s="48" t="s">
        <v>2417</v>
      </c>
      <c r="F95" s="17" t="s">
        <v>2</v>
      </c>
      <c r="G95" s="17" t="s">
        <v>25</v>
      </c>
      <c r="H95" s="17" t="s">
        <v>3287</v>
      </c>
      <c r="I95" s="21">
        <v>940</v>
      </c>
      <c r="J95" s="17" t="s">
        <v>525</v>
      </c>
      <c r="K95" s="20">
        <f>IF(FluxoCaixa101315141622[[#This Row],[Movimento ]]="Saldo Inicial",FluxoCaixa101315141622[[#This Row],[R$ (Valores)]],K94+FluxoCaixa101315141622[[#This Row],[Valores Receitas / Despesas]])</f>
        <v>14528.299999999979</v>
      </c>
      <c r="L95" s="20">
        <f>IF(FluxoCaixa101315141622[[#This Row],[Entrada / Saída]]="Saída",FluxoCaixa101315141622[[#This Row],[R$ (Valores)]]*-1,FluxoCaixa101315141622[[#This Row],[R$ (Valores)]])</f>
        <v>-940</v>
      </c>
    </row>
    <row r="96" spans="2:12">
      <c r="B96" s="48" t="s">
        <v>2478</v>
      </c>
      <c r="C96" s="48" t="s">
        <v>3030</v>
      </c>
      <c r="D96" s="16">
        <v>46164</v>
      </c>
      <c r="E96" s="48" t="s">
        <v>2417</v>
      </c>
      <c r="F96" s="17" t="s">
        <v>2</v>
      </c>
      <c r="G96" s="17" t="s">
        <v>519</v>
      </c>
      <c r="H96" s="17" t="s">
        <v>3310</v>
      </c>
      <c r="I96" s="21">
        <v>3000</v>
      </c>
      <c r="J96" s="17" t="s">
        <v>525</v>
      </c>
      <c r="K96" s="20">
        <f>IF(FluxoCaixa101315141622[[#This Row],[Movimento ]]="Saldo Inicial",FluxoCaixa101315141622[[#This Row],[R$ (Valores)]],K95+FluxoCaixa101315141622[[#This Row],[Valores Receitas / Despesas]])</f>
        <v>11528.299999999979</v>
      </c>
      <c r="L96" s="20">
        <f>IF(FluxoCaixa101315141622[[#This Row],[Entrada / Saída]]="Saída",FluxoCaixa101315141622[[#This Row],[R$ (Valores)]]*-1,FluxoCaixa101315141622[[#This Row],[R$ (Valores)]])</f>
        <v>-3000</v>
      </c>
    </row>
    <row r="97" spans="2:12">
      <c r="B97" s="48" t="s">
        <v>2478</v>
      </c>
      <c r="C97" s="48" t="s">
        <v>3030</v>
      </c>
      <c r="D97" s="16">
        <v>46164</v>
      </c>
      <c r="E97" s="48" t="s">
        <v>2417</v>
      </c>
      <c r="F97" s="17" t="s">
        <v>2</v>
      </c>
      <c r="G97" s="17" t="s">
        <v>519</v>
      </c>
      <c r="H97" s="17" t="s">
        <v>3311</v>
      </c>
      <c r="I97" s="21">
        <v>1000</v>
      </c>
      <c r="J97" s="17" t="s">
        <v>525</v>
      </c>
      <c r="K97" s="20">
        <f>IF(FluxoCaixa101315141622[[#This Row],[Movimento ]]="Saldo Inicial",FluxoCaixa101315141622[[#This Row],[R$ (Valores)]],K96+FluxoCaixa101315141622[[#This Row],[Valores Receitas / Despesas]])</f>
        <v>10528.299999999979</v>
      </c>
      <c r="L97" s="20">
        <f>IF(FluxoCaixa101315141622[[#This Row],[Entrada / Saída]]="Saída",FluxoCaixa101315141622[[#This Row],[R$ (Valores)]]*-1,FluxoCaixa101315141622[[#This Row],[R$ (Valores)]])</f>
        <v>-1000</v>
      </c>
    </row>
    <row r="98" spans="2:12">
      <c r="B98" s="48" t="s">
        <v>2478</v>
      </c>
      <c r="C98" s="48" t="s">
        <v>3030</v>
      </c>
      <c r="D98" s="16">
        <v>46167</v>
      </c>
      <c r="E98" s="48" t="s">
        <v>2413</v>
      </c>
      <c r="F98" s="17" t="s">
        <v>2</v>
      </c>
      <c r="G98" s="17" t="s">
        <v>20</v>
      </c>
      <c r="H98" s="17" t="s">
        <v>3345</v>
      </c>
      <c r="I98" s="21">
        <v>10528.3</v>
      </c>
      <c r="J98" s="17" t="s">
        <v>525</v>
      </c>
      <c r="K98" s="20">
        <f>IF(FluxoCaixa101315141622[[#This Row],[Movimento ]]="Saldo Inicial",FluxoCaixa101315141622[[#This Row],[R$ (Valores)]],K97+FluxoCaixa101315141622[[#This Row],[Valores Receitas / Despesas]])</f>
        <v>-2.0008883439004421E-11</v>
      </c>
      <c r="L98" s="20">
        <f>IF(FluxoCaixa101315141622[[#This Row],[Entrada / Saída]]="Saída",FluxoCaixa101315141622[[#This Row],[R$ (Valores)]]*-1,FluxoCaixa101315141622[[#This Row],[R$ (Valores)]])</f>
        <v>-10528.3</v>
      </c>
    </row>
    <row r="99" spans="2:12">
      <c r="B99" s="48" t="s">
        <v>2478</v>
      </c>
      <c r="C99" s="48" t="s">
        <v>3030</v>
      </c>
      <c r="D99" s="16">
        <v>46168</v>
      </c>
      <c r="E99" s="48" t="s">
        <v>2413</v>
      </c>
      <c r="F99" s="17" t="s">
        <v>1</v>
      </c>
      <c r="G99" s="17" t="s">
        <v>75</v>
      </c>
      <c r="H99" s="17" t="s">
        <v>75</v>
      </c>
      <c r="I99" s="21">
        <v>15000</v>
      </c>
      <c r="J99" s="17" t="s">
        <v>525</v>
      </c>
      <c r="K99" s="20">
        <f>IF(FluxoCaixa101315141622[[#This Row],[Movimento ]]="Saldo Inicial",FluxoCaixa101315141622[[#This Row],[R$ (Valores)]],K98+FluxoCaixa101315141622[[#This Row],[Valores Receitas / Despesas]])</f>
        <v>14999.99999999998</v>
      </c>
      <c r="L99" s="20">
        <f>IF(FluxoCaixa101315141622[[#This Row],[Entrada / Saída]]="Saída",FluxoCaixa101315141622[[#This Row],[R$ (Valores)]]*-1,FluxoCaixa101315141622[[#This Row],[R$ (Valores)]])</f>
        <v>15000</v>
      </c>
    </row>
    <row r="100" spans="2:12">
      <c r="B100" s="48" t="s">
        <v>2478</v>
      </c>
      <c r="C100" s="48" t="s">
        <v>3030</v>
      </c>
      <c r="D100" s="16">
        <v>46168</v>
      </c>
      <c r="E100" s="48" t="s">
        <v>2413</v>
      </c>
      <c r="F100" s="17" t="s">
        <v>2</v>
      </c>
      <c r="G100" s="17" t="s">
        <v>20</v>
      </c>
      <c r="H100" s="17" t="s">
        <v>3345</v>
      </c>
      <c r="I100" s="21">
        <v>5557.95</v>
      </c>
      <c r="J100" s="17" t="s">
        <v>525</v>
      </c>
      <c r="K100" s="20">
        <f>IF(FluxoCaixa101315141622[[#This Row],[Movimento ]]="Saldo Inicial",FluxoCaixa101315141622[[#This Row],[R$ (Valores)]],K99+FluxoCaixa101315141622[[#This Row],[Valores Receitas / Despesas]])</f>
        <v>9442.0499999999811</v>
      </c>
      <c r="L100" s="20">
        <f>IF(FluxoCaixa101315141622[[#This Row],[Entrada / Saída]]="Saída",FluxoCaixa101315141622[[#This Row],[R$ (Valores)]]*-1,FluxoCaixa101315141622[[#This Row],[R$ (Valores)]])</f>
        <v>-5557.95</v>
      </c>
    </row>
    <row r="101" spans="2:12">
      <c r="B101" s="48" t="s">
        <v>2478</v>
      </c>
      <c r="C101" s="48" t="s">
        <v>3030</v>
      </c>
      <c r="D101" s="16">
        <v>46169</v>
      </c>
      <c r="E101" s="48" t="s">
        <v>2413</v>
      </c>
      <c r="F101" s="17" t="s">
        <v>2</v>
      </c>
      <c r="G101" s="17" t="s">
        <v>225</v>
      </c>
      <c r="H101" s="17" t="s">
        <v>2943</v>
      </c>
      <c r="I101" s="21">
        <v>5.7</v>
      </c>
      <c r="J101" s="17" t="s">
        <v>525</v>
      </c>
      <c r="K101" s="20">
        <f>IF(FluxoCaixa101315141622[[#This Row],[Movimento ]]="Saldo Inicial",FluxoCaixa101315141622[[#This Row],[R$ (Valores)]],K100+FluxoCaixa101315141622[[#This Row],[Valores Receitas / Despesas]])</f>
        <v>9436.3499999999804</v>
      </c>
      <c r="L101" s="20">
        <f>IF(FluxoCaixa101315141622[[#This Row],[Entrada / Saída]]="Saída",FluxoCaixa101315141622[[#This Row],[R$ (Valores)]]*-1,FluxoCaixa101315141622[[#This Row],[R$ (Valores)]])</f>
        <v>-5.7</v>
      </c>
    </row>
    <row r="102" spans="2:12">
      <c r="B102" s="48" t="s">
        <v>2478</v>
      </c>
      <c r="C102" s="48" t="s">
        <v>3030</v>
      </c>
      <c r="D102" s="16">
        <v>46169</v>
      </c>
      <c r="E102" s="48" t="s">
        <v>2413</v>
      </c>
      <c r="F102" s="17" t="s">
        <v>2</v>
      </c>
      <c r="G102" s="17" t="s">
        <v>79</v>
      </c>
      <c r="H102" s="17" t="s">
        <v>3352</v>
      </c>
      <c r="I102" s="21">
        <v>134</v>
      </c>
      <c r="J102" s="17" t="s">
        <v>525</v>
      </c>
      <c r="K102" s="20">
        <f>IF(FluxoCaixa101315141622[[#This Row],[Movimento ]]="Saldo Inicial",FluxoCaixa101315141622[[#This Row],[R$ (Valores)]],K101+FluxoCaixa101315141622[[#This Row],[Valores Receitas / Despesas]])</f>
        <v>9302.3499999999804</v>
      </c>
      <c r="L102" s="20">
        <f>IF(FluxoCaixa101315141622[[#This Row],[Entrada / Saída]]="Saída",FluxoCaixa101315141622[[#This Row],[R$ (Valores)]]*-1,FluxoCaixa101315141622[[#This Row],[R$ (Valores)]])</f>
        <v>-134</v>
      </c>
    </row>
    <row r="103" spans="2:12">
      <c r="B103" s="48" t="s">
        <v>2478</v>
      </c>
      <c r="C103" s="48" t="s">
        <v>3030</v>
      </c>
      <c r="D103" s="16">
        <v>46169</v>
      </c>
      <c r="E103" s="48" t="s">
        <v>2413</v>
      </c>
      <c r="F103" s="17" t="s">
        <v>2</v>
      </c>
      <c r="G103" s="17" t="s">
        <v>75</v>
      </c>
      <c r="H103" s="17" t="s">
        <v>75</v>
      </c>
      <c r="I103" s="29">
        <v>200000</v>
      </c>
      <c r="J103" s="17" t="s">
        <v>525</v>
      </c>
      <c r="K103" s="20">
        <f>IF(FluxoCaixa101315141622[[#This Row],[Movimento ]]="Saldo Inicial",FluxoCaixa101315141622[[#This Row],[R$ (Valores)]],K102+FluxoCaixa101315141622[[#This Row],[Valores Receitas / Despesas]])</f>
        <v>-190697.65000000002</v>
      </c>
      <c r="L103" s="20">
        <f>IF(FluxoCaixa101315141622[[#This Row],[Entrada / Saída]]="Saída",FluxoCaixa101315141622[[#This Row],[R$ (Valores)]]*-1,FluxoCaixa101315141622[[#This Row],[R$ (Valores)]])</f>
        <v>-200000</v>
      </c>
    </row>
    <row r="104" spans="2:12">
      <c r="B104" s="48" t="s">
        <v>2478</v>
      </c>
      <c r="C104" s="48" t="s">
        <v>3030</v>
      </c>
      <c r="D104" s="16">
        <v>46169</v>
      </c>
      <c r="E104" s="48" t="s">
        <v>2413</v>
      </c>
      <c r="F104" s="17" t="s">
        <v>2</v>
      </c>
      <c r="G104" s="17" t="s">
        <v>25</v>
      </c>
      <c r="H104" s="17" t="s">
        <v>3353</v>
      </c>
      <c r="I104" s="29">
        <v>3310</v>
      </c>
      <c r="J104" s="17" t="s">
        <v>525</v>
      </c>
      <c r="K104" s="20">
        <f>IF(FluxoCaixa101315141622[[#This Row],[Movimento ]]="Saldo Inicial",FluxoCaixa101315141622[[#This Row],[R$ (Valores)]],K103+FluxoCaixa101315141622[[#This Row],[Valores Receitas / Despesas]])</f>
        <v>-194007.65000000002</v>
      </c>
      <c r="L104" s="20">
        <f>IF(FluxoCaixa101315141622[[#This Row],[Entrada / Saída]]="Saída",FluxoCaixa101315141622[[#This Row],[R$ (Valores)]]*-1,FluxoCaixa101315141622[[#This Row],[R$ (Valores)]])</f>
        <v>-3310</v>
      </c>
    </row>
    <row r="105" spans="2:12">
      <c r="B105" s="48" t="s">
        <v>2478</v>
      </c>
      <c r="C105" s="48" t="s">
        <v>3030</v>
      </c>
      <c r="D105" s="16">
        <v>46169</v>
      </c>
      <c r="E105" s="48" t="s">
        <v>2413</v>
      </c>
      <c r="F105" s="17" t="s">
        <v>2</v>
      </c>
      <c r="G105" s="17" t="s">
        <v>79</v>
      </c>
      <c r="H105" s="17" t="s">
        <v>3354</v>
      </c>
      <c r="I105" s="29">
        <v>61.7</v>
      </c>
      <c r="J105" s="17" t="s">
        <v>525</v>
      </c>
      <c r="K105" s="20">
        <f>IF(FluxoCaixa101315141622[[#This Row],[Movimento ]]="Saldo Inicial",FluxoCaixa101315141622[[#This Row],[R$ (Valores)]],K104+FluxoCaixa101315141622[[#This Row],[Valores Receitas / Despesas]])</f>
        <v>-194069.35000000003</v>
      </c>
      <c r="L105" s="20">
        <f>IF(FluxoCaixa101315141622[[#This Row],[Entrada / Saída]]="Saída",FluxoCaixa101315141622[[#This Row],[R$ (Valores)]]*-1,FluxoCaixa101315141622[[#This Row],[R$ (Valores)]])</f>
        <v>-61.7</v>
      </c>
    </row>
    <row r="106" spans="2:12">
      <c r="B106" s="48" t="s">
        <v>3355</v>
      </c>
      <c r="C106" s="48" t="s">
        <v>3030</v>
      </c>
      <c r="D106" s="16">
        <v>46169</v>
      </c>
      <c r="E106" s="48" t="s">
        <v>2413</v>
      </c>
      <c r="F106" s="17" t="s">
        <v>1</v>
      </c>
      <c r="G106" s="17" t="s">
        <v>6</v>
      </c>
      <c r="H106" s="17" t="s">
        <v>1476</v>
      </c>
      <c r="I106" s="29">
        <v>8414.59</v>
      </c>
      <c r="J106" s="17" t="s">
        <v>525</v>
      </c>
      <c r="K106" s="20">
        <f>IF(FluxoCaixa101315141622[[#This Row],[Movimento ]]="Saldo Inicial",FluxoCaixa101315141622[[#This Row],[R$ (Valores)]],K105+FluxoCaixa101315141622[[#This Row],[Valores Receitas / Despesas]])</f>
        <v>-185654.76000000004</v>
      </c>
      <c r="L106" s="20">
        <f>IF(FluxoCaixa101315141622[[#This Row],[Entrada / Saída]]="Saída",FluxoCaixa101315141622[[#This Row],[R$ (Valores)]]*-1,FluxoCaixa101315141622[[#This Row],[R$ (Valores)]])</f>
        <v>8414.59</v>
      </c>
    </row>
    <row r="107" spans="2:12">
      <c r="B107" s="48" t="s">
        <v>3355</v>
      </c>
      <c r="C107" s="48" t="s">
        <v>3030</v>
      </c>
      <c r="D107" s="16">
        <v>46169</v>
      </c>
      <c r="E107" s="48" t="s">
        <v>2413</v>
      </c>
      <c r="F107" s="17" t="s">
        <v>1</v>
      </c>
      <c r="G107" s="17" t="s">
        <v>6</v>
      </c>
      <c r="H107" s="17" t="s">
        <v>1476</v>
      </c>
      <c r="I107" s="29">
        <v>15843.75</v>
      </c>
      <c r="J107" s="17" t="s">
        <v>525</v>
      </c>
      <c r="K107" s="20">
        <f>IF(FluxoCaixa101315141622[[#This Row],[Movimento ]]="Saldo Inicial",FluxoCaixa101315141622[[#This Row],[R$ (Valores)]],K106+FluxoCaixa101315141622[[#This Row],[Valores Receitas / Despesas]])</f>
        <v>-169811.01000000004</v>
      </c>
      <c r="L107" s="20">
        <f>IF(FluxoCaixa101315141622[[#This Row],[Entrada / Saída]]="Saída",FluxoCaixa101315141622[[#This Row],[R$ (Valores)]]*-1,FluxoCaixa101315141622[[#This Row],[R$ (Valores)]])</f>
        <v>15843.75</v>
      </c>
    </row>
    <row r="108" spans="2:12">
      <c r="B108" s="48" t="s">
        <v>3355</v>
      </c>
      <c r="C108" s="48" t="s">
        <v>3030</v>
      </c>
      <c r="D108" s="16">
        <v>46169</v>
      </c>
      <c r="E108" s="48" t="s">
        <v>2413</v>
      </c>
      <c r="F108" s="17" t="s">
        <v>1</v>
      </c>
      <c r="G108" s="17" t="s">
        <v>6</v>
      </c>
      <c r="H108" s="17" t="s">
        <v>1476</v>
      </c>
      <c r="I108" s="29">
        <v>243.75</v>
      </c>
      <c r="J108" s="17" t="s">
        <v>525</v>
      </c>
      <c r="K108" s="20">
        <f>IF(FluxoCaixa101315141622[[#This Row],[Movimento ]]="Saldo Inicial",FluxoCaixa101315141622[[#This Row],[R$ (Valores)]],K107+FluxoCaixa101315141622[[#This Row],[Valores Receitas / Despesas]])</f>
        <v>-169567.26000000004</v>
      </c>
      <c r="L108" s="20">
        <f>IF(FluxoCaixa101315141622[[#This Row],[Entrada / Saída]]="Saída",FluxoCaixa101315141622[[#This Row],[R$ (Valores)]]*-1,FluxoCaixa101315141622[[#This Row],[R$ (Valores)]])</f>
        <v>243.75</v>
      </c>
    </row>
    <row r="109" spans="2:12">
      <c r="B109" s="48" t="s">
        <v>3355</v>
      </c>
      <c r="C109" s="48" t="s">
        <v>3030</v>
      </c>
      <c r="D109" s="16">
        <v>46169</v>
      </c>
      <c r="E109" s="48" t="s">
        <v>2413</v>
      </c>
      <c r="F109" s="17" t="s">
        <v>1</v>
      </c>
      <c r="G109" s="17" t="s">
        <v>6</v>
      </c>
      <c r="H109" s="17" t="s">
        <v>1476</v>
      </c>
      <c r="I109" s="29">
        <v>243.75</v>
      </c>
      <c r="J109" s="17" t="s">
        <v>525</v>
      </c>
      <c r="K109" s="20">
        <f>IF(FluxoCaixa101315141622[[#This Row],[Movimento ]]="Saldo Inicial",FluxoCaixa101315141622[[#This Row],[R$ (Valores)]],K108+FluxoCaixa101315141622[[#This Row],[Valores Receitas / Despesas]])</f>
        <v>-169323.51000000004</v>
      </c>
      <c r="L109" s="20">
        <f>IF(FluxoCaixa101315141622[[#This Row],[Entrada / Saída]]="Saída",FluxoCaixa101315141622[[#This Row],[R$ (Valores)]]*-1,FluxoCaixa101315141622[[#This Row],[R$ (Valores)]])</f>
        <v>243.75</v>
      </c>
    </row>
    <row r="110" spans="2:12">
      <c r="B110" s="48" t="s">
        <v>3355</v>
      </c>
      <c r="C110" s="48" t="s">
        <v>3030</v>
      </c>
      <c r="D110" s="16">
        <v>46169</v>
      </c>
      <c r="E110" s="48" t="s">
        <v>2413</v>
      </c>
      <c r="F110" s="17" t="s">
        <v>1</v>
      </c>
      <c r="G110" s="17" t="s">
        <v>6</v>
      </c>
      <c r="H110" s="17" t="s">
        <v>1476</v>
      </c>
      <c r="I110" s="29">
        <v>17100</v>
      </c>
      <c r="J110" s="17" t="s">
        <v>525</v>
      </c>
      <c r="K110" s="20">
        <f>IF(FluxoCaixa101315141622[[#This Row],[Movimento ]]="Saldo Inicial",FluxoCaixa101315141622[[#This Row],[R$ (Valores)]],K109+FluxoCaixa101315141622[[#This Row],[Valores Receitas / Despesas]])</f>
        <v>-152223.51000000004</v>
      </c>
      <c r="L110" s="20">
        <f>IF(FluxoCaixa101315141622[[#This Row],[Entrada / Saída]]="Saída",FluxoCaixa101315141622[[#This Row],[R$ (Valores)]]*-1,FluxoCaixa101315141622[[#This Row],[R$ (Valores)]])</f>
        <v>17100</v>
      </c>
    </row>
    <row r="111" spans="2:12">
      <c r="B111" s="48" t="s">
        <v>3355</v>
      </c>
      <c r="C111" s="48" t="s">
        <v>3030</v>
      </c>
      <c r="D111" s="16">
        <v>46169</v>
      </c>
      <c r="E111" s="48" t="s">
        <v>2413</v>
      </c>
      <c r="F111" s="17" t="s">
        <v>1</v>
      </c>
      <c r="G111" s="17" t="s">
        <v>6</v>
      </c>
      <c r="H111" s="17" t="s">
        <v>1476</v>
      </c>
      <c r="I111" s="29">
        <v>243.75</v>
      </c>
      <c r="J111" s="17" t="s">
        <v>525</v>
      </c>
      <c r="K111" s="20">
        <f>IF(FluxoCaixa101315141622[[#This Row],[Movimento ]]="Saldo Inicial",FluxoCaixa101315141622[[#This Row],[R$ (Valores)]],K110+FluxoCaixa101315141622[[#This Row],[Valores Receitas / Despesas]])</f>
        <v>-151979.76000000004</v>
      </c>
      <c r="L111" s="20">
        <f>IF(FluxoCaixa101315141622[[#This Row],[Entrada / Saída]]="Saída",FluxoCaixa101315141622[[#This Row],[R$ (Valores)]]*-1,FluxoCaixa101315141622[[#This Row],[R$ (Valores)]])</f>
        <v>243.75</v>
      </c>
    </row>
    <row r="112" spans="2:12">
      <c r="B112" s="48" t="s">
        <v>3355</v>
      </c>
      <c r="C112" s="48" t="s">
        <v>3030</v>
      </c>
      <c r="D112" s="16">
        <v>46169</v>
      </c>
      <c r="E112" s="48" t="s">
        <v>2413</v>
      </c>
      <c r="F112" s="17" t="s">
        <v>1</v>
      </c>
      <c r="G112" s="17" t="s">
        <v>6</v>
      </c>
      <c r="H112" s="17" t="s">
        <v>1476</v>
      </c>
      <c r="I112" s="29">
        <v>17100</v>
      </c>
      <c r="J112" s="17" t="s">
        <v>525</v>
      </c>
      <c r="K112" s="20">
        <f>IF(FluxoCaixa101315141622[[#This Row],[Movimento ]]="Saldo Inicial",FluxoCaixa101315141622[[#This Row],[R$ (Valores)]],K111+FluxoCaixa101315141622[[#This Row],[Valores Receitas / Despesas]])</f>
        <v>-134879.76000000004</v>
      </c>
      <c r="L112" s="20">
        <f>IF(FluxoCaixa101315141622[[#This Row],[Entrada / Saída]]="Saída",FluxoCaixa101315141622[[#This Row],[R$ (Valores)]]*-1,FluxoCaixa101315141622[[#This Row],[R$ (Valores)]])</f>
        <v>17100</v>
      </c>
    </row>
    <row r="113" spans="2:12">
      <c r="B113" s="48" t="s">
        <v>3355</v>
      </c>
      <c r="C113" s="48" t="s">
        <v>3030</v>
      </c>
      <c r="D113" s="16">
        <v>46169</v>
      </c>
      <c r="E113" s="48" t="s">
        <v>2413</v>
      </c>
      <c r="F113" s="17" t="s">
        <v>1</v>
      </c>
      <c r="G113" s="17" t="s">
        <v>6</v>
      </c>
      <c r="H113" s="17" t="s">
        <v>1476</v>
      </c>
      <c r="I113" s="29">
        <v>15112.5</v>
      </c>
      <c r="J113" s="17" t="s">
        <v>525</v>
      </c>
      <c r="K113" s="20">
        <f>IF(FluxoCaixa101315141622[[#This Row],[Movimento ]]="Saldo Inicial",FluxoCaixa101315141622[[#This Row],[R$ (Valores)]],K112+FluxoCaixa101315141622[[#This Row],[Valores Receitas / Despesas]])</f>
        <v>-119767.26000000004</v>
      </c>
      <c r="L113" s="20">
        <f>IF(FluxoCaixa101315141622[[#This Row],[Entrada / Saída]]="Saída",FluxoCaixa101315141622[[#This Row],[R$ (Valores)]]*-1,FluxoCaixa101315141622[[#This Row],[R$ (Valores)]])</f>
        <v>15112.5</v>
      </c>
    </row>
    <row r="114" spans="2:12">
      <c r="B114" s="48" t="s">
        <v>3355</v>
      </c>
      <c r="C114" s="48" t="s">
        <v>3030</v>
      </c>
      <c r="D114" s="16">
        <v>46169</v>
      </c>
      <c r="E114" s="48" t="s">
        <v>2413</v>
      </c>
      <c r="F114" s="17" t="s">
        <v>1</v>
      </c>
      <c r="G114" s="17" t="s">
        <v>6</v>
      </c>
      <c r="H114" s="17" t="s">
        <v>1476</v>
      </c>
      <c r="I114" s="29">
        <v>17100</v>
      </c>
      <c r="J114" s="17" t="s">
        <v>525</v>
      </c>
      <c r="K114" s="20">
        <f>IF(FluxoCaixa101315141622[[#This Row],[Movimento ]]="Saldo Inicial",FluxoCaixa101315141622[[#This Row],[R$ (Valores)]],K113+FluxoCaixa101315141622[[#This Row],[Valores Receitas / Despesas]])</f>
        <v>-102667.26000000004</v>
      </c>
      <c r="L114" s="20">
        <f>IF(FluxoCaixa101315141622[[#This Row],[Entrada / Saída]]="Saída",FluxoCaixa101315141622[[#This Row],[R$ (Valores)]]*-1,FluxoCaixa101315141622[[#This Row],[R$ (Valores)]])</f>
        <v>17100</v>
      </c>
    </row>
    <row r="115" spans="2:12">
      <c r="B115" s="48" t="s">
        <v>3355</v>
      </c>
      <c r="C115" s="48" t="s">
        <v>3030</v>
      </c>
      <c r="D115" s="16">
        <v>46169</v>
      </c>
      <c r="E115" s="48" t="s">
        <v>2413</v>
      </c>
      <c r="F115" s="17" t="s">
        <v>1</v>
      </c>
      <c r="G115" s="17" t="s">
        <v>6</v>
      </c>
      <c r="H115" s="17" t="s">
        <v>1476</v>
      </c>
      <c r="I115" s="29">
        <v>15843.75</v>
      </c>
      <c r="J115" s="17" t="s">
        <v>525</v>
      </c>
      <c r="K115" s="20">
        <f>IF(FluxoCaixa101315141622[[#This Row],[Movimento ]]="Saldo Inicial",FluxoCaixa101315141622[[#This Row],[R$ (Valores)]],K114+FluxoCaixa101315141622[[#This Row],[Valores Receitas / Despesas]])</f>
        <v>-86823.510000000038</v>
      </c>
      <c r="L115" s="20">
        <f>IF(FluxoCaixa101315141622[[#This Row],[Entrada / Saída]]="Saída",FluxoCaixa101315141622[[#This Row],[R$ (Valores)]]*-1,FluxoCaixa101315141622[[#This Row],[R$ (Valores)]])</f>
        <v>15843.75</v>
      </c>
    </row>
    <row r="116" spans="2:12">
      <c r="B116" s="48" t="s">
        <v>3355</v>
      </c>
      <c r="C116" s="48" t="s">
        <v>3030</v>
      </c>
      <c r="D116" s="16">
        <v>46169</v>
      </c>
      <c r="E116" s="48" t="s">
        <v>2413</v>
      </c>
      <c r="F116" s="17" t="s">
        <v>1</v>
      </c>
      <c r="G116" s="17" t="s">
        <v>6</v>
      </c>
      <c r="H116" s="17" t="s">
        <v>1476</v>
      </c>
      <c r="I116" s="29">
        <v>243.75</v>
      </c>
      <c r="J116" s="17" t="s">
        <v>525</v>
      </c>
      <c r="K116" s="20">
        <f>IF(FluxoCaixa101315141622[[#This Row],[Movimento ]]="Saldo Inicial",FluxoCaixa101315141622[[#This Row],[R$ (Valores)]],K115+FluxoCaixa101315141622[[#This Row],[Valores Receitas / Despesas]])</f>
        <v>-86579.760000000038</v>
      </c>
      <c r="L116" s="20">
        <f>IF(FluxoCaixa101315141622[[#This Row],[Entrada / Saída]]="Saída",FluxoCaixa101315141622[[#This Row],[R$ (Valores)]]*-1,FluxoCaixa101315141622[[#This Row],[R$ (Valores)]])</f>
        <v>243.75</v>
      </c>
    </row>
    <row r="117" spans="2:12">
      <c r="B117" s="48" t="s">
        <v>3355</v>
      </c>
      <c r="C117" s="48" t="s">
        <v>3030</v>
      </c>
      <c r="D117" s="16">
        <v>46169</v>
      </c>
      <c r="E117" s="48" t="s">
        <v>2413</v>
      </c>
      <c r="F117" s="17" t="s">
        <v>1</v>
      </c>
      <c r="G117" s="17" t="s">
        <v>6</v>
      </c>
      <c r="H117" s="17" t="s">
        <v>1476</v>
      </c>
      <c r="I117" s="29">
        <v>243.75</v>
      </c>
      <c r="J117" s="17" t="s">
        <v>525</v>
      </c>
      <c r="K117" s="20">
        <f>IF(FluxoCaixa101315141622[[#This Row],[Movimento ]]="Saldo Inicial",FluxoCaixa101315141622[[#This Row],[R$ (Valores)]],K116+FluxoCaixa101315141622[[#This Row],[Valores Receitas / Despesas]])</f>
        <v>-86336.010000000038</v>
      </c>
      <c r="L117" s="20">
        <f>IF(FluxoCaixa101315141622[[#This Row],[Entrada / Saída]]="Saída",FluxoCaixa101315141622[[#This Row],[R$ (Valores)]]*-1,FluxoCaixa101315141622[[#This Row],[R$ (Valores)]])</f>
        <v>243.75</v>
      </c>
    </row>
    <row r="118" spans="2:12">
      <c r="B118" s="48" t="s">
        <v>3355</v>
      </c>
      <c r="C118" s="48" t="s">
        <v>3030</v>
      </c>
      <c r="D118" s="16">
        <v>46169</v>
      </c>
      <c r="E118" s="48" t="s">
        <v>2413</v>
      </c>
      <c r="F118" s="17" t="s">
        <v>1</v>
      </c>
      <c r="G118" s="17" t="s">
        <v>6</v>
      </c>
      <c r="H118" s="17" t="s">
        <v>1476</v>
      </c>
      <c r="I118" s="29">
        <v>15843.75</v>
      </c>
      <c r="J118" s="17" t="s">
        <v>525</v>
      </c>
      <c r="K118" s="20">
        <f>IF(FluxoCaixa101315141622[[#This Row],[Movimento ]]="Saldo Inicial",FluxoCaixa101315141622[[#This Row],[R$ (Valores)]],K117+FluxoCaixa101315141622[[#This Row],[Valores Receitas / Despesas]])</f>
        <v>-70492.260000000038</v>
      </c>
      <c r="L118" s="20">
        <f>IF(FluxoCaixa101315141622[[#This Row],[Entrada / Saída]]="Saída",FluxoCaixa101315141622[[#This Row],[R$ (Valores)]]*-1,FluxoCaixa101315141622[[#This Row],[R$ (Valores)]])</f>
        <v>15843.75</v>
      </c>
    </row>
    <row r="119" spans="2:12">
      <c r="B119" s="48" t="s">
        <v>3355</v>
      </c>
      <c r="C119" s="48" t="s">
        <v>3030</v>
      </c>
      <c r="D119" s="16">
        <v>46169</v>
      </c>
      <c r="E119" s="48" t="s">
        <v>2413</v>
      </c>
      <c r="F119" s="17" t="s">
        <v>1</v>
      </c>
      <c r="G119" s="17" t="s">
        <v>6</v>
      </c>
      <c r="H119" s="17" t="s">
        <v>1476</v>
      </c>
      <c r="I119" s="29">
        <v>15843.75</v>
      </c>
      <c r="J119" s="17" t="s">
        <v>525</v>
      </c>
      <c r="K119" s="20">
        <f>IF(FluxoCaixa101315141622[[#This Row],[Movimento ]]="Saldo Inicial",FluxoCaixa101315141622[[#This Row],[R$ (Valores)]],K118+FluxoCaixa101315141622[[#This Row],[Valores Receitas / Despesas]])</f>
        <v>-54648.510000000038</v>
      </c>
      <c r="L119" s="20">
        <f>IF(FluxoCaixa101315141622[[#This Row],[Entrada / Saída]]="Saída",FluxoCaixa101315141622[[#This Row],[R$ (Valores)]]*-1,FluxoCaixa101315141622[[#This Row],[R$ (Valores)]])</f>
        <v>15843.75</v>
      </c>
    </row>
    <row r="120" spans="2:12">
      <c r="B120" s="48" t="s">
        <v>3355</v>
      </c>
      <c r="C120" s="48" t="s">
        <v>3030</v>
      </c>
      <c r="D120" s="16">
        <v>46169</v>
      </c>
      <c r="E120" s="48" t="s">
        <v>2413</v>
      </c>
      <c r="F120" s="17" t="s">
        <v>1</v>
      </c>
      <c r="G120" s="17" t="s">
        <v>6</v>
      </c>
      <c r="H120" s="17" t="s">
        <v>1476</v>
      </c>
      <c r="I120" s="29">
        <v>8414.59</v>
      </c>
      <c r="J120" s="17" t="s">
        <v>525</v>
      </c>
      <c r="K120" s="20">
        <f>IF(FluxoCaixa101315141622[[#This Row],[Movimento ]]="Saldo Inicial",FluxoCaixa101315141622[[#This Row],[R$ (Valores)]],K119+FluxoCaixa101315141622[[#This Row],[Valores Receitas / Despesas]])</f>
        <v>-46233.920000000042</v>
      </c>
      <c r="L120" s="20">
        <f>IF(FluxoCaixa101315141622[[#This Row],[Entrada / Saída]]="Saída",FluxoCaixa101315141622[[#This Row],[R$ (Valores)]]*-1,FluxoCaixa101315141622[[#This Row],[R$ (Valores)]])</f>
        <v>8414.59</v>
      </c>
    </row>
    <row r="121" spans="2:12">
      <c r="B121" s="48" t="s">
        <v>3355</v>
      </c>
      <c r="C121" s="48" t="s">
        <v>3030</v>
      </c>
      <c r="D121" s="16">
        <v>46169</v>
      </c>
      <c r="E121" s="48" t="s">
        <v>2413</v>
      </c>
      <c r="F121" s="17" t="s">
        <v>1</v>
      </c>
      <c r="G121" s="17" t="s">
        <v>6</v>
      </c>
      <c r="H121" s="17" t="s">
        <v>1476</v>
      </c>
      <c r="I121" s="29">
        <v>17100</v>
      </c>
      <c r="J121" s="17" t="s">
        <v>525</v>
      </c>
      <c r="K121" s="20">
        <f>IF(FluxoCaixa101315141622[[#This Row],[Movimento ]]="Saldo Inicial",FluxoCaixa101315141622[[#This Row],[R$ (Valores)]],K120+FluxoCaixa101315141622[[#This Row],[Valores Receitas / Despesas]])</f>
        <v>-29133.920000000042</v>
      </c>
      <c r="L121" s="20">
        <f>IF(FluxoCaixa101315141622[[#This Row],[Entrada / Saída]]="Saída",FluxoCaixa101315141622[[#This Row],[R$ (Valores)]]*-1,FluxoCaixa101315141622[[#This Row],[R$ (Valores)]])</f>
        <v>17100</v>
      </c>
    </row>
    <row r="122" spans="2:12">
      <c r="B122" s="48" t="s">
        <v>3355</v>
      </c>
      <c r="C122" s="48" t="s">
        <v>3030</v>
      </c>
      <c r="D122" s="16">
        <v>46169</v>
      </c>
      <c r="E122" s="48" t="s">
        <v>2413</v>
      </c>
      <c r="F122" s="17" t="s">
        <v>1</v>
      </c>
      <c r="G122" s="17" t="s">
        <v>6</v>
      </c>
      <c r="H122" s="17" t="s">
        <v>1476</v>
      </c>
      <c r="I122" s="29">
        <v>17100</v>
      </c>
      <c r="J122" s="17" t="s">
        <v>525</v>
      </c>
      <c r="K122" s="20">
        <f>IF(FluxoCaixa101315141622[[#This Row],[Movimento ]]="Saldo Inicial",FluxoCaixa101315141622[[#This Row],[R$ (Valores)]],K121+FluxoCaixa101315141622[[#This Row],[Valores Receitas / Despesas]])</f>
        <v>-12033.920000000042</v>
      </c>
      <c r="L122" s="20">
        <f>IF(FluxoCaixa101315141622[[#This Row],[Entrada / Saída]]="Saída",FluxoCaixa101315141622[[#This Row],[R$ (Valores)]]*-1,FluxoCaixa101315141622[[#This Row],[R$ (Valores)]])</f>
        <v>17100</v>
      </c>
    </row>
    <row r="123" spans="2:12">
      <c r="B123" s="48" t="s">
        <v>3355</v>
      </c>
      <c r="C123" s="48" t="s">
        <v>3030</v>
      </c>
      <c r="D123" s="16">
        <v>46169</v>
      </c>
      <c r="E123" s="48" t="s">
        <v>2413</v>
      </c>
      <c r="F123" s="17" t="s">
        <v>1</v>
      </c>
      <c r="G123" s="17" t="s">
        <v>6</v>
      </c>
      <c r="H123" s="17" t="s">
        <v>1476</v>
      </c>
      <c r="I123" s="29">
        <v>17100</v>
      </c>
      <c r="J123" s="17" t="s">
        <v>525</v>
      </c>
      <c r="K123" s="20">
        <f>IF(FluxoCaixa101315141622[[#This Row],[Movimento ]]="Saldo Inicial",FluxoCaixa101315141622[[#This Row],[R$ (Valores)]],K122+FluxoCaixa101315141622[[#This Row],[Valores Receitas / Despesas]])</f>
        <v>5066.0799999999581</v>
      </c>
      <c r="L123" s="20">
        <f>IF(FluxoCaixa101315141622[[#This Row],[Entrada / Saída]]="Saída",FluxoCaixa101315141622[[#This Row],[R$ (Valores)]]*-1,FluxoCaixa101315141622[[#This Row],[R$ (Valores)]])</f>
        <v>17100</v>
      </c>
    </row>
    <row r="124" spans="2:12">
      <c r="B124" s="48" t="s">
        <v>3355</v>
      </c>
      <c r="C124" s="48" t="s">
        <v>3030</v>
      </c>
      <c r="D124" s="16">
        <v>46169</v>
      </c>
      <c r="E124" s="48" t="s">
        <v>2413</v>
      </c>
      <c r="F124" s="17" t="s">
        <v>1</v>
      </c>
      <c r="G124" s="17" t="s">
        <v>6</v>
      </c>
      <c r="H124" s="17" t="s">
        <v>1476</v>
      </c>
      <c r="I124" s="29">
        <v>243.75</v>
      </c>
      <c r="J124" s="17" t="s">
        <v>525</v>
      </c>
      <c r="K124" s="20">
        <f>IF(FluxoCaixa101315141622[[#This Row],[Movimento ]]="Saldo Inicial",FluxoCaixa101315141622[[#This Row],[R$ (Valores)]],K123+FluxoCaixa101315141622[[#This Row],[Valores Receitas / Despesas]])</f>
        <v>5309.8299999999581</v>
      </c>
      <c r="L124" s="20">
        <f>IF(FluxoCaixa101315141622[[#This Row],[Entrada / Saída]]="Saída",FluxoCaixa101315141622[[#This Row],[R$ (Valores)]]*-1,FluxoCaixa101315141622[[#This Row],[R$ (Valores)]])</f>
        <v>243.75</v>
      </c>
    </row>
    <row r="125" spans="2:12">
      <c r="B125" s="48" t="s">
        <v>3355</v>
      </c>
      <c r="C125" s="48" t="s">
        <v>3030</v>
      </c>
      <c r="D125" s="16">
        <v>46169</v>
      </c>
      <c r="E125" s="48" t="s">
        <v>2413</v>
      </c>
      <c r="F125" s="17" t="s">
        <v>1</v>
      </c>
      <c r="G125" s="17" t="s">
        <v>6</v>
      </c>
      <c r="H125" s="17" t="s">
        <v>1476</v>
      </c>
      <c r="I125" s="29">
        <v>15112.5</v>
      </c>
      <c r="J125" s="17" t="s">
        <v>525</v>
      </c>
      <c r="K125" s="20">
        <f>IF(FluxoCaixa101315141622[[#This Row],[Movimento ]]="Saldo Inicial",FluxoCaixa101315141622[[#This Row],[R$ (Valores)]],K124+FluxoCaixa101315141622[[#This Row],[Valores Receitas / Despesas]])</f>
        <v>20422.329999999958</v>
      </c>
      <c r="L125" s="20">
        <f>IF(FluxoCaixa101315141622[[#This Row],[Entrada / Saída]]="Saída",FluxoCaixa101315141622[[#This Row],[R$ (Valores)]]*-1,FluxoCaixa101315141622[[#This Row],[R$ (Valores)]])</f>
        <v>15112.5</v>
      </c>
    </row>
    <row r="126" spans="2:12">
      <c r="B126" s="48" t="s">
        <v>3355</v>
      </c>
      <c r="C126" s="48" t="s">
        <v>3030</v>
      </c>
      <c r="D126" s="16">
        <v>46169</v>
      </c>
      <c r="E126" s="48" t="s">
        <v>2413</v>
      </c>
      <c r="F126" s="17" t="s">
        <v>1</v>
      </c>
      <c r="G126" s="17" t="s">
        <v>6</v>
      </c>
      <c r="H126" s="17" t="s">
        <v>1476</v>
      </c>
      <c r="I126" s="29">
        <v>243.75</v>
      </c>
      <c r="J126" s="17" t="s">
        <v>525</v>
      </c>
      <c r="K126" s="20">
        <f>IF(FluxoCaixa101315141622[[#This Row],[Movimento ]]="Saldo Inicial",FluxoCaixa101315141622[[#This Row],[R$ (Valores)]],K125+FluxoCaixa101315141622[[#This Row],[Valores Receitas / Despesas]])</f>
        <v>20666.079999999958</v>
      </c>
      <c r="L126" s="20">
        <f>IF(FluxoCaixa101315141622[[#This Row],[Entrada / Saída]]="Saída",FluxoCaixa101315141622[[#This Row],[R$ (Valores)]]*-1,FluxoCaixa101315141622[[#This Row],[R$ (Valores)]])</f>
        <v>243.75</v>
      </c>
    </row>
    <row r="127" spans="2:12">
      <c r="B127" s="48" t="s">
        <v>3355</v>
      </c>
      <c r="C127" s="48" t="s">
        <v>3030</v>
      </c>
      <c r="D127" s="16">
        <v>46169</v>
      </c>
      <c r="E127" s="48" t="s">
        <v>2417</v>
      </c>
      <c r="F127" s="17" t="s">
        <v>2</v>
      </c>
      <c r="G127" s="17" t="s">
        <v>143</v>
      </c>
      <c r="H127" s="17" t="s">
        <v>3356</v>
      </c>
      <c r="I127" s="29">
        <v>180</v>
      </c>
      <c r="J127" s="17" t="s">
        <v>525</v>
      </c>
      <c r="K127" s="20">
        <f>IF(FluxoCaixa101315141622[[#This Row],[Movimento ]]="Saldo Inicial",FluxoCaixa101315141622[[#This Row],[R$ (Valores)]],K126+FluxoCaixa101315141622[[#This Row],[Valores Receitas / Despesas]])</f>
        <v>20486.079999999958</v>
      </c>
      <c r="L127" s="20">
        <f>IF(FluxoCaixa101315141622[[#This Row],[Entrada / Saída]]="Saída",FluxoCaixa101315141622[[#This Row],[R$ (Valores)]]*-1,FluxoCaixa101315141622[[#This Row],[R$ (Valores)]])</f>
        <v>-180</v>
      </c>
    </row>
    <row r="128" spans="2:12">
      <c r="B128" s="48" t="s">
        <v>2478</v>
      </c>
      <c r="C128" s="48" t="s">
        <v>3030</v>
      </c>
      <c r="D128" s="16">
        <v>46170</v>
      </c>
      <c r="E128" s="48" t="s">
        <v>2413</v>
      </c>
      <c r="F128" s="17" t="s">
        <v>2</v>
      </c>
      <c r="G128" s="17" t="s">
        <v>225</v>
      </c>
      <c r="H128" s="17" t="s">
        <v>2943</v>
      </c>
      <c r="I128" s="29">
        <v>12.6</v>
      </c>
      <c r="J128" s="17" t="s">
        <v>525</v>
      </c>
      <c r="K128" s="20">
        <f>IF(FluxoCaixa101315141622[[#This Row],[Movimento ]]="Saldo Inicial",FluxoCaixa101315141622[[#This Row],[R$ (Valores)]],K127+FluxoCaixa101315141622[[#This Row],[Valores Receitas / Despesas]])</f>
        <v>20473.47999999996</v>
      </c>
      <c r="L128" s="20">
        <f>IF(FluxoCaixa101315141622[[#This Row],[Entrada / Saída]]="Saída",FluxoCaixa101315141622[[#This Row],[R$ (Valores)]]*-1,FluxoCaixa101315141622[[#This Row],[R$ (Valores)]])</f>
        <v>-12.6</v>
      </c>
    </row>
    <row r="129" spans="2:12">
      <c r="B129" s="48" t="s">
        <v>2478</v>
      </c>
      <c r="C129" s="48" t="s">
        <v>3030</v>
      </c>
      <c r="D129" s="16">
        <v>46170</v>
      </c>
      <c r="E129" s="48" t="s">
        <v>2413</v>
      </c>
      <c r="F129" s="17" t="s">
        <v>2</v>
      </c>
      <c r="G129" s="17" t="s">
        <v>71</v>
      </c>
      <c r="H129" s="17" t="s">
        <v>3366</v>
      </c>
      <c r="I129" s="29">
        <v>11.99</v>
      </c>
      <c r="J129" s="17" t="s">
        <v>525</v>
      </c>
      <c r="K129" s="20">
        <f>IF(FluxoCaixa101315141622[[#This Row],[Movimento ]]="Saldo Inicial",FluxoCaixa101315141622[[#This Row],[R$ (Valores)]],K128+FluxoCaixa101315141622[[#This Row],[Valores Receitas / Despesas]])</f>
        <v>20461.489999999958</v>
      </c>
      <c r="L129" s="20">
        <f>IF(FluxoCaixa101315141622[[#This Row],[Entrada / Saída]]="Saída",FluxoCaixa101315141622[[#This Row],[R$ (Valores)]]*-1,FluxoCaixa101315141622[[#This Row],[R$ (Valores)]])</f>
        <v>-11.99</v>
      </c>
    </row>
    <row r="130" spans="2:12">
      <c r="B130" s="48" t="s">
        <v>2478</v>
      </c>
      <c r="C130" s="48" t="s">
        <v>3030</v>
      </c>
      <c r="D130" s="16">
        <v>46170</v>
      </c>
      <c r="E130" s="48" t="s">
        <v>2413</v>
      </c>
      <c r="F130" s="17" t="s">
        <v>2</v>
      </c>
      <c r="G130" s="17" t="s">
        <v>507</v>
      </c>
      <c r="H130" s="17" t="s">
        <v>3367</v>
      </c>
      <c r="I130" s="29">
        <v>108.39</v>
      </c>
      <c r="J130" s="17" t="s">
        <v>525</v>
      </c>
      <c r="K130" s="20">
        <f>IF(FluxoCaixa101315141622[[#This Row],[Movimento ]]="Saldo Inicial",FluxoCaixa101315141622[[#This Row],[R$ (Valores)]],K129+FluxoCaixa101315141622[[#This Row],[Valores Receitas / Despesas]])</f>
        <v>20353.099999999959</v>
      </c>
      <c r="L130" s="20">
        <f>IF(FluxoCaixa101315141622[[#This Row],[Entrada / Saída]]="Saída",FluxoCaixa101315141622[[#This Row],[R$ (Valores)]]*-1,FluxoCaixa101315141622[[#This Row],[R$ (Valores)]])</f>
        <v>-108.39</v>
      </c>
    </row>
    <row r="131" spans="2:12">
      <c r="B131" s="48" t="s">
        <v>2478</v>
      </c>
      <c r="C131" s="48" t="s">
        <v>3030</v>
      </c>
      <c r="D131" s="16">
        <v>46170</v>
      </c>
      <c r="E131" s="48" t="s">
        <v>2417</v>
      </c>
      <c r="F131" s="17" t="s">
        <v>2</v>
      </c>
      <c r="G131" s="17" t="s">
        <v>26</v>
      </c>
      <c r="H131" s="17" t="s">
        <v>1008</v>
      </c>
      <c r="I131" s="29">
        <v>180</v>
      </c>
      <c r="J131" s="17" t="s">
        <v>525</v>
      </c>
      <c r="K131" s="20">
        <f>IF(FluxoCaixa101315141622[[#This Row],[Movimento ]]="Saldo Inicial",FluxoCaixa101315141622[[#This Row],[R$ (Valores)]],K130+FluxoCaixa101315141622[[#This Row],[Valores Receitas / Despesas]])</f>
        <v>20173.099999999959</v>
      </c>
      <c r="L131" s="20">
        <f>IF(FluxoCaixa101315141622[[#This Row],[Entrada / Saída]]="Saída",FluxoCaixa101315141622[[#This Row],[R$ (Valores)]]*-1,FluxoCaixa101315141622[[#This Row],[R$ (Valores)]])</f>
        <v>-180</v>
      </c>
    </row>
    <row r="132" spans="2:12">
      <c r="B132" s="48" t="s">
        <v>2478</v>
      </c>
      <c r="C132" s="48" t="s">
        <v>3030</v>
      </c>
      <c r="D132" s="16">
        <v>46170</v>
      </c>
      <c r="E132" s="48" t="s">
        <v>2417</v>
      </c>
      <c r="F132" s="17" t="s">
        <v>2</v>
      </c>
      <c r="G132" s="17" t="s">
        <v>143</v>
      </c>
      <c r="H132" s="17" t="s">
        <v>3368</v>
      </c>
      <c r="I132" s="29">
        <v>47.64</v>
      </c>
      <c r="J132" s="17" t="s">
        <v>525</v>
      </c>
      <c r="K132" s="20">
        <f>IF(FluxoCaixa101315141622[[#This Row],[Movimento ]]="Saldo Inicial",FluxoCaixa101315141622[[#This Row],[R$ (Valores)]],K131+FluxoCaixa101315141622[[#This Row],[Valores Receitas / Despesas]])</f>
        <v>20125.459999999959</v>
      </c>
      <c r="L132" s="20">
        <f>IF(FluxoCaixa101315141622[[#This Row],[Entrada / Saída]]="Saída",FluxoCaixa101315141622[[#This Row],[R$ (Valores)]]*-1,FluxoCaixa101315141622[[#This Row],[R$ (Valores)]])</f>
        <v>-47.64</v>
      </c>
    </row>
    <row r="133" spans="2:12">
      <c r="B133" s="48" t="s">
        <v>2478</v>
      </c>
      <c r="C133" s="48" t="s">
        <v>3030</v>
      </c>
      <c r="D133" s="16">
        <v>46170</v>
      </c>
      <c r="E133" s="48" t="s">
        <v>2413</v>
      </c>
      <c r="F133" s="17" t="s">
        <v>2</v>
      </c>
      <c r="G133" s="17" t="s">
        <v>507</v>
      </c>
      <c r="H133" s="17" t="s">
        <v>1938</v>
      </c>
      <c r="I133" s="29">
        <v>765.01</v>
      </c>
      <c r="J133" s="17" t="s">
        <v>525</v>
      </c>
      <c r="K133" s="20">
        <f>IF(FluxoCaixa101315141622[[#This Row],[Movimento ]]="Saldo Inicial",FluxoCaixa101315141622[[#This Row],[R$ (Valores)]],K132+FluxoCaixa101315141622[[#This Row],[Valores Receitas / Despesas]])</f>
        <v>19360.449999999961</v>
      </c>
      <c r="L133" s="20">
        <f>IF(FluxoCaixa101315141622[[#This Row],[Entrada / Saída]]="Saída",FluxoCaixa101315141622[[#This Row],[R$ (Valores)]]*-1,FluxoCaixa101315141622[[#This Row],[R$ (Valores)]])</f>
        <v>-765.01</v>
      </c>
    </row>
    <row r="134" spans="2:12">
      <c r="B134" s="48" t="s">
        <v>2478</v>
      </c>
      <c r="C134" s="48" t="s">
        <v>3030</v>
      </c>
      <c r="D134" s="16">
        <v>46171</v>
      </c>
      <c r="E134" s="48" t="s">
        <v>2417</v>
      </c>
      <c r="F134" s="17" t="s">
        <v>2</v>
      </c>
      <c r="G134" s="17" t="s">
        <v>71</v>
      </c>
      <c r="H134" s="17" t="s">
        <v>3369</v>
      </c>
      <c r="I134" s="29">
        <v>168</v>
      </c>
      <c r="J134" s="17" t="s">
        <v>525</v>
      </c>
      <c r="K134" s="20">
        <f>IF(FluxoCaixa101315141622[[#This Row],[Movimento ]]="Saldo Inicial",FluxoCaixa101315141622[[#This Row],[R$ (Valores)]],K133+FluxoCaixa101315141622[[#This Row],[Valores Receitas / Despesas]])</f>
        <v>19192.449999999961</v>
      </c>
      <c r="L134" s="20">
        <f>IF(FluxoCaixa101315141622[[#This Row],[Entrada / Saída]]="Saída",FluxoCaixa101315141622[[#This Row],[R$ (Valores)]]*-1,FluxoCaixa101315141622[[#This Row],[R$ (Valores)]])</f>
        <v>-168</v>
      </c>
    </row>
    <row r="135" spans="2:12">
      <c r="B135" s="48"/>
      <c r="C135" s="48"/>
      <c r="D135" s="16"/>
      <c r="E135" s="48"/>
      <c r="F135" s="17"/>
      <c r="G135" s="17"/>
      <c r="H135" s="17"/>
      <c r="I135" s="29"/>
      <c r="J135" s="17" t="s">
        <v>525</v>
      </c>
      <c r="K135" s="20">
        <f>IF(FluxoCaixa101315141622[[#This Row],[Movimento ]]="Saldo Inicial",FluxoCaixa101315141622[[#This Row],[R$ (Valores)]],K134+FluxoCaixa101315141622[[#This Row],[Valores Receitas / Despesas]])</f>
        <v>19192.449999999961</v>
      </c>
      <c r="L135" s="20">
        <f>IF(FluxoCaixa101315141622[[#This Row],[Entrada / Saída]]="Saída",FluxoCaixa101315141622[[#This Row],[R$ (Valores)]]*-1,FluxoCaixa101315141622[[#This Row],[R$ (Valores)]])</f>
        <v>0</v>
      </c>
    </row>
    <row r="136" spans="2:12">
      <c r="B136" s="48"/>
      <c r="C136" s="48"/>
      <c r="D136" s="16"/>
      <c r="E136" s="48"/>
      <c r="F136" s="17"/>
      <c r="G136" s="17"/>
      <c r="H136" s="17"/>
      <c r="I136" s="29"/>
      <c r="J136" s="17" t="s">
        <v>525</v>
      </c>
      <c r="K136" s="20">
        <f>IF(FluxoCaixa101315141622[[#This Row],[Movimento ]]="Saldo Inicial",FluxoCaixa101315141622[[#This Row],[R$ (Valores)]],K135+FluxoCaixa101315141622[[#This Row],[Valores Receitas / Despesas]])</f>
        <v>19192.449999999961</v>
      </c>
      <c r="L136" s="20">
        <f>IF(FluxoCaixa101315141622[[#This Row],[Entrada / Saída]]="Saída",FluxoCaixa101315141622[[#This Row],[R$ (Valores)]]*-1,FluxoCaixa101315141622[[#This Row],[R$ (Valores)]])</f>
        <v>0</v>
      </c>
    </row>
    <row r="137" spans="2:12">
      <c r="B137" s="48"/>
      <c r="C137" s="48"/>
      <c r="D137" s="16"/>
      <c r="E137" s="48"/>
      <c r="F137" s="17"/>
      <c r="G137" s="17"/>
      <c r="H137" s="17"/>
      <c r="I137" s="29"/>
      <c r="J137" s="17" t="s">
        <v>525</v>
      </c>
      <c r="K137" s="20">
        <f>IF(FluxoCaixa101315141622[[#This Row],[Movimento ]]="Saldo Inicial",FluxoCaixa101315141622[[#This Row],[R$ (Valores)]],K136+FluxoCaixa101315141622[[#This Row],[Valores Receitas / Despesas]])</f>
        <v>19192.449999999961</v>
      </c>
      <c r="L137" s="20">
        <f>IF(FluxoCaixa101315141622[[#This Row],[Entrada / Saída]]="Saída",FluxoCaixa101315141622[[#This Row],[R$ (Valores)]]*-1,FluxoCaixa101315141622[[#This Row],[R$ (Valores)]])</f>
        <v>0</v>
      </c>
    </row>
    <row r="138" spans="2:12">
      <c r="B138" s="48"/>
      <c r="C138" s="48"/>
      <c r="D138" s="16"/>
      <c r="E138" s="48"/>
      <c r="F138" s="17"/>
      <c r="G138" s="17"/>
      <c r="H138" s="17"/>
      <c r="I138" s="29"/>
      <c r="J138" s="17" t="s">
        <v>525</v>
      </c>
      <c r="K138" s="20">
        <f>IF(FluxoCaixa101315141622[[#This Row],[Movimento ]]="Saldo Inicial",FluxoCaixa101315141622[[#This Row],[R$ (Valores)]],K137+FluxoCaixa101315141622[[#This Row],[Valores Receitas / Despesas]])</f>
        <v>19192.449999999961</v>
      </c>
      <c r="L138" s="20">
        <f>IF(FluxoCaixa101315141622[[#This Row],[Entrada / Saída]]="Saída",FluxoCaixa101315141622[[#This Row],[R$ (Valores)]]*-1,FluxoCaixa101315141622[[#This Row],[R$ (Valores)]])</f>
        <v>0</v>
      </c>
    </row>
    <row r="139" spans="2:12">
      <c r="B139" s="48"/>
      <c r="C139" s="48"/>
      <c r="D139" s="16"/>
      <c r="E139" s="48"/>
      <c r="F139" s="17"/>
      <c r="G139" s="17"/>
      <c r="H139" s="17"/>
      <c r="I139" s="29"/>
      <c r="J139" s="17" t="s">
        <v>525</v>
      </c>
      <c r="K139" s="20">
        <f>IF(FluxoCaixa101315141622[[#This Row],[Movimento ]]="Saldo Inicial",FluxoCaixa101315141622[[#This Row],[R$ (Valores)]],K138+FluxoCaixa101315141622[[#This Row],[Valores Receitas / Despesas]])</f>
        <v>19192.449999999961</v>
      </c>
      <c r="L139" s="20">
        <f>IF(FluxoCaixa101315141622[[#This Row],[Entrada / Saída]]="Saída",FluxoCaixa101315141622[[#This Row],[R$ (Valores)]]*-1,FluxoCaixa101315141622[[#This Row],[R$ (Valores)]])</f>
        <v>0</v>
      </c>
    </row>
    <row r="140" spans="2:12">
      <c r="B140" s="48"/>
      <c r="C140" s="48"/>
      <c r="D140" s="16"/>
      <c r="E140" s="48"/>
      <c r="F140" s="17"/>
      <c r="G140" s="17"/>
      <c r="H140" s="17"/>
      <c r="I140" s="29"/>
      <c r="J140" s="17" t="s">
        <v>525</v>
      </c>
      <c r="K140" s="20">
        <f>IF(FluxoCaixa101315141622[[#This Row],[Movimento ]]="Saldo Inicial",FluxoCaixa101315141622[[#This Row],[R$ (Valores)]],K139+FluxoCaixa101315141622[[#This Row],[Valores Receitas / Despesas]])</f>
        <v>19192.449999999961</v>
      </c>
      <c r="L140" s="20">
        <f>IF(FluxoCaixa101315141622[[#This Row],[Entrada / Saída]]="Saída",FluxoCaixa101315141622[[#This Row],[R$ (Valores)]]*-1,FluxoCaixa101315141622[[#This Row],[R$ (Valores)]])</f>
        <v>0</v>
      </c>
    </row>
    <row r="141" spans="2:12">
      <c r="B141" s="48"/>
      <c r="C141" s="48"/>
      <c r="D141" s="16"/>
      <c r="E141" s="48"/>
      <c r="F141" s="17"/>
      <c r="G141" s="17"/>
      <c r="H141" s="17"/>
      <c r="I141" s="29"/>
      <c r="J141" s="17" t="s">
        <v>525</v>
      </c>
      <c r="K141" s="20">
        <f>IF(FluxoCaixa101315141622[[#This Row],[Movimento ]]="Saldo Inicial",FluxoCaixa101315141622[[#This Row],[R$ (Valores)]],K140+FluxoCaixa101315141622[[#This Row],[Valores Receitas / Despesas]])</f>
        <v>19192.449999999961</v>
      </c>
      <c r="L141" s="20">
        <f>IF(FluxoCaixa101315141622[[#This Row],[Entrada / Saída]]="Saída",FluxoCaixa101315141622[[#This Row],[R$ (Valores)]]*-1,FluxoCaixa101315141622[[#This Row],[R$ (Valores)]])</f>
        <v>0</v>
      </c>
    </row>
    <row r="142" spans="2:12">
      <c r="B142" s="48"/>
      <c r="C142" s="48"/>
      <c r="D142" s="16"/>
      <c r="E142" s="48"/>
      <c r="F142" s="17"/>
      <c r="G142" s="17"/>
      <c r="H142" s="17"/>
      <c r="I142" s="29"/>
      <c r="J142" s="17" t="s">
        <v>525</v>
      </c>
      <c r="K142" s="20">
        <f>IF(FluxoCaixa101315141622[[#This Row],[Movimento ]]="Saldo Inicial",FluxoCaixa101315141622[[#This Row],[R$ (Valores)]],K141+FluxoCaixa101315141622[[#This Row],[Valores Receitas / Despesas]])</f>
        <v>19192.449999999961</v>
      </c>
      <c r="L142" s="20">
        <f>IF(FluxoCaixa101315141622[[#This Row],[Entrada / Saída]]="Saída",FluxoCaixa101315141622[[#This Row],[R$ (Valores)]]*-1,FluxoCaixa101315141622[[#This Row],[R$ (Valores)]])</f>
        <v>0</v>
      </c>
    </row>
    <row r="143" spans="2:12">
      <c r="B143" s="48"/>
      <c r="C143" s="48"/>
      <c r="D143" s="16"/>
      <c r="E143" s="48"/>
      <c r="F143" s="17"/>
      <c r="G143" s="17"/>
      <c r="H143" s="17"/>
      <c r="I143" s="29"/>
      <c r="J143" s="17" t="s">
        <v>525</v>
      </c>
      <c r="K143" s="20">
        <f>IF(FluxoCaixa101315141622[[#This Row],[Movimento ]]="Saldo Inicial",FluxoCaixa101315141622[[#This Row],[R$ (Valores)]],K142+FluxoCaixa101315141622[[#This Row],[Valores Receitas / Despesas]])</f>
        <v>19192.449999999961</v>
      </c>
      <c r="L143" s="20">
        <f>IF(FluxoCaixa101315141622[[#This Row],[Entrada / Saída]]="Saída",FluxoCaixa101315141622[[#This Row],[R$ (Valores)]]*-1,FluxoCaixa101315141622[[#This Row],[R$ (Valores)]])</f>
        <v>0</v>
      </c>
    </row>
    <row r="144" spans="2:12">
      <c r="B144" s="48"/>
      <c r="C144" s="48"/>
      <c r="D144" s="16"/>
      <c r="E144" s="48"/>
      <c r="F144" s="17"/>
      <c r="G144" s="17"/>
      <c r="H144" s="17"/>
      <c r="I144" s="29"/>
      <c r="J144" s="17" t="s">
        <v>525</v>
      </c>
      <c r="K144" s="20">
        <f>IF(FluxoCaixa101315141622[[#This Row],[Movimento ]]="Saldo Inicial",FluxoCaixa101315141622[[#This Row],[R$ (Valores)]],K143+FluxoCaixa101315141622[[#This Row],[Valores Receitas / Despesas]])</f>
        <v>19192.449999999961</v>
      </c>
      <c r="L144" s="20">
        <f>IF(FluxoCaixa101315141622[[#This Row],[Entrada / Saída]]="Saída",FluxoCaixa101315141622[[#This Row],[R$ (Valores)]]*-1,FluxoCaixa101315141622[[#This Row],[R$ (Valores)]])</f>
        <v>0</v>
      </c>
    </row>
    <row r="145" spans="2:12">
      <c r="B145" s="48"/>
      <c r="C145" s="48"/>
      <c r="D145" s="16"/>
      <c r="E145" s="48"/>
      <c r="F145" s="17"/>
      <c r="G145" s="17"/>
      <c r="H145" s="17"/>
      <c r="I145" s="29"/>
      <c r="J145" s="17" t="s">
        <v>525</v>
      </c>
      <c r="K145" s="20">
        <f>IF(FluxoCaixa101315141622[[#This Row],[Movimento ]]="Saldo Inicial",FluxoCaixa101315141622[[#This Row],[R$ (Valores)]],K144+FluxoCaixa101315141622[[#This Row],[Valores Receitas / Despesas]])</f>
        <v>19192.449999999961</v>
      </c>
      <c r="L145" s="20">
        <f>IF(FluxoCaixa101315141622[[#This Row],[Entrada / Saída]]="Saída",FluxoCaixa101315141622[[#This Row],[R$ (Valores)]]*-1,FluxoCaixa101315141622[[#This Row],[R$ (Valores)]])</f>
        <v>0</v>
      </c>
    </row>
    <row r="146" spans="2:12">
      <c r="B146" s="48"/>
      <c r="C146" s="48"/>
      <c r="D146" s="16"/>
      <c r="E146" s="48"/>
      <c r="F146" s="17"/>
      <c r="G146" s="17"/>
      <c r="H146" s="17"/>
      <c r="I146" s="29"/>
      <c r="J146" s="17" t="s">
        <v>525</v>
      </c>
      <c r="K146" s="20">
        <f>IF(FluxoCaixa101315141622[[#This Row],[Movimento ]]="Saldo Inicial",FluxoCaixa101315141622[[#This Row],[R$ (Valores)]],K145+FluxoCaixa101315141622[[#This Row],[Valores Receitas / Despesas]])</f>
        <v>19192.449999999961</v>
      </c>
      <c r="L146" s="20">
        <f>IF(FluxoCaixa101315141622[[#This Row],[Entrada / Saída]]="Saída",FluxoCaixa101315141622[[#This Row],[R$ (Valores)]]*-1,FluxoCaixa101315141622[[#This Row],[R$ (Valores)]])</f>
        <v>0</v>
      </c>
    </row>
    <row r="147" spans="2:12">
      <c r="B147" s="48"/>
      <c r="C147" s="48"/>
      <c r="D147" s="16"/>
      <c r="E147" s="48"/>
      <c r="F147" s="17"/>
      <c r="G147" s="17"/>
      <c r="H147" s="17"/>
      <c r="I147" s="29"/>
      <c r="J147" s="17" t="s">
        <v>525</v>
      </c>
      <c r="K147" s="20">
        <f>IF(FluxoCaixa101315141622[[#This Row],[Movimento ]]="Saldo Inicial",FluxoCaixa101315141622[[#This Row],[R$ (Valores)]],K146+FluxoCaixa101315141622[[#This Row],[Valores Receitas / Despesas]])</f>
        <v>19192.449999999961</v>
      </c>
      <c r="L147" s="20">
        <f>IF(FluxoCaixa101315141622[[#This Row],[Entrada / Saída]]="Saída",FluxoCaixa101315141622[[#This Row],[R$ (Valores)]]*-1,FluxoCaixa101315141622[[#This Row],[R$ (Valores)]])</f>
        <v>0</v>
      </c>
    </row>
    <row r="148" spans="2:12">
      <c r="B148" s="48"/>
      <c r="C148" s="48"/>
      <c r="D148" s="16"/>
      <c r="E148" s="48"/>
      <c r="F148" s="17"/>
      <c r="G148" s="17"/>
      <c r="H148" s="17"/>
      <c r="I148" s="21"/>
      <c r="J148" s="17" t="s">
        <v>525</v>
      </c>
      <c r="K148" s="20">
        <f>IF(FluxoCaixa101315141622[[#This Row],[Movimento ]]="Saldo Inicial",FluxoCaixa101315141622[[#This Row],[R$ (Valores)]],K147+FluxoCaixa101315141622[[#This Row],[Valores Receitas / Despesas]])</f>
        <v>19192.449999999961</v>
      </c>
      <c r="L148" s="20">
        <f>IF(FluxoCaixa101315141622[[#This Row],[Entrada / Saída]]="Saída",FluxoCaixa101315141622[[#This Row],[R$ (Valores)]]*-1,FluxoCaixa101315141622[[#This Row],[R$ (Valores)]])</f>
        <v>0</v>
      </c>
    </row>
    <row r="149" spans="2:12">
      <c r="B149" s="48"/>
      <c r="C149" s="48"/>
      <c r="D149" s="16"/>
      <c r="E149" s="48"/>
      <c r="F149" s="17"/>
      <c r="G149" s="17"/>
      <c r="H149" s="17"/>
      <c r="I149" s="29"/>
      <c r="J149" s="17" t="s">
        <v>525</v>
      </c>
      <c r="K149" s="20">
        <f>IF(FluxoCaixa101315141622[[#This Row],[Movimento ]]="Saldo Inicial",FluxoCaixa101315141622[[#This Row],[R$ (Valores)]],K148+FluxoCaixa101315141622[[#This Row],[Valores Receitas / Despesas]])</f>
        <v>19192.449999999961</v>
      </c>
      <c r="L149" s="20">
        <f>IF(FluxoCaixa101315141622[[#This Row],[Entrada / Saída]]="Saída",FluxoCaixa101315141622[[#This Row],[R$ (Valores)]]*-1,FluxoCaixa101315141622[[#This Row],[R$ (Valores)]])</f>
        <v>0</v>
      </c>
    </row>
    <row r="150" spans="2:12">
      <c r="B150" s="48"/>
      <c r="C150" s="48"/>
      <c r="D150" s="16"/>
      <c r="E150" s="48"/>
      <c r="F150" s="17"/>
      <c r="G150" s="17"/>
      <c r="H150" s="17"/>
      <c r="I150" s="21"/>
      <c r="J150" s="17" t="s">
        <v>525</v>
      </c>
      <c r="K150" s="20">
        <f>IF(FluxoCaixa101315141622[[#This Row],[Movimento ]]="Saldo Inicial",FluxoCaixa101315141622[[#This Row],[R$ (Valores)]],K149+FluxoCaixa101315141622[[#This Row],[Valores Receitas / Despesas]])</f>
        <v>19192.449999999961</v>
      </c>
      <c r="L150" s="20">
        <f>IF(FluxoCaixa101315141622[[#This Row],[Entrada / Saída]]="Saída",FluxoCaixa101315141622[[#This Row],[R$ (Valores)]]*-1,FluxoCaixa101315141622[[#This Row],[R$ (Valores)]])</f>
        <v>0</v>
      </c>
    </row>
    <row r="151" spans="2:12">
      <c r="B151" s="48"/>
      <c r="C151" s="48"/>
      <c r="D151" s="16"/>
      <c r="E151" s="48"/>
      <c r="F151" s="17"/>
      <c r="G151" s="17"/>
      <c r="H151" s="17"/>
      <c r="I151" s="21"/>
      <c r="J151" s="17" t="s">
        <v>525</v>
      </c>
      <c r="K151" s="20">
        <f>IF(FluxoCaixa101315141622[[#This Row],[Movimento ]]="Saldo Inicial",FluxoCaixa101315141622[[#This Row],[R$ (Valores)]],K150+FluxoCaixa101315141622[[#This Row],[Valores Receitas / Despesas]])</f>
        <v>19192.449999999961</v>
      </c>
      <c r="L151" s="20">
        <f>IF(FluxoCaixa101315141622[[#This Row],[Entrada / Saída]]="Saída",FluxoCaixa101315141622[[#This Row],[R$ (Valores)]]*-1,FluxoCaixa101315141622[[#This Row],[R$ (Valores)]])</f>
        <v>0</v>
      </c>
    </row>
    <row r="152" spans="2:12">
      <c r="B152" s="48"/>
      <c r="C152" s="48"/>
      <c r="D152" s="16"/>
      <c r="E152" s="48"/>
      <c r="F152" s="17"/>
      <c r="G152" s="17"/>
      <c r="H152" s="17"/>
      <c r="I152" s="21"/>
      <c r="J152" s="17" t="s">
        <v>525</v>
      </c>
      <c r="K152" s="20">
        <f>IF(FluxoCaixa101315141622[[#This Row],[Movimento ]]="Saldo Inicial",FluxoCaixa101315141622[[#This Row],[R$ (Valores)]],K151+FluxoCaixa101315141622[[#This Row],[Valores Receitas / Despesas]])</f>
        <v>19192.449999999961</v>
      </c>
      <c r="L152" s="20">
        <f>IF(FluxoCaixa101315141622[[#This Row],[Entrada / Saída]]="Saída",FluxoCaixa101315141622[[#This Row],[R$ (Valores)]]*-1,FluxoCaixa101315141622[[#This Row],[R$ (Valores)]])</f>
        <v>0</v>
      </c>
    </row>
    <row r="153" spans="2:12">
      <c r="B153" s="48"/>
      <c r="C153" s="48"/>
      <c r="D153" s="16"/>
      <c r="E153" s="48"/>
      <c r="F153" s="17"/>
      <c r="G153" s="17"/>
      <c r="H153" s="17"/>
      <c r="I153" s="21"/>
      <c r="J153" s="17" t="s">
        <v>525</v>
      </c>
      <c r="K153" s="20">
        <f>IF(FluxoCaixa101315141622[[#This Row],[Movimento ]]="Saldo Inicial",FluxoCaixa101315141622[[#This Row],[R$ (Valores)]],K152+FluxoCaixa101315141622[[#This Row],[Valores Receitas / Despesas]])</f>
        <v>19192.449999999961</v>
      </c>
      <c r="L153" s="20">
        <f>IF(FluxoCaixa101315141622[[#This Row],[Entrada / Saída]]="Saída",FluxoCaixa101315141622[[#This Row],[R$ (Valores)]]*-1,FluxoCaixa101315141622[[#This Row],[R$ (Valores)]])</f>
        <v>0</v>
      </c>
    </row>
    <row r="154" spans="2:12">
      <c r="B154" s="48"/>
      <c r="C154" s="48"/>
      <c r="D154" s="16"/>
      <c r="E154" s="48"/>
      <c r="F154" s="17"/>
      <c r="G154" s="17"/>
      <c r="H154" s="17"/>
      <c r="I154" s="21"/>
      <c r="J154" s="17" t="s">
        <v>525</v>
      </c>
      <c r="K154" s="20">
        <f>IF(FluxoCaixa101315141622[[#This Row],[Movimento ]]="Saldo Inicial",FluxoCaixa101315141622[[#This Row],[R$ (Valores)]],K153+FluxoCaixa101315141622[[#This Row],[Valores Receitas / Despesas]])</f>
        <v>19192.449999999961</v>
      </c>
      <c r="L154" s="20">
        <f>IF(FluxoCaixa101315141622[[#This Row],[Entrada / Saída]]="Saída",FluxoCaixa101315141622[[#This Row],[R$ (Valores)]]*-1,FluxoCaixa101315141622[[#This Row],[R$ (Valores)]])</f>
        <v>0</v>
      </c>
    </row>
    <row r="155" spans="2:12">
      <c r="B155" s="48"/>
      <c r="C155" s="48"/>
      <c r="D155" s="16"/>
      <c r="E155" s="48"/>
      <c r="F155" s="17"/>
      <c r="G155" s="17"/>
      <c r="H155" s="17"/>
      <c r="I155" s="21"/>
      <c r="J155" s="17" t="s">
        <v>525</v>
      </c>
      <c r="K155" s="20">
        <f>IF(FluxoCaixa101315141622[[#This Row],[Movimento ]]="Saldo Inicial",FluxoCaixa101315141622[[#This Row],[R$ (Valores)]],K154+FluxoCaixa101315141622[[#This Row],[Valores Receitas / Despesas]])</f>
        <v>19192.449999999961</v>
      </c>
      <c r="L155" s="20">
        <f>IF(FluxoCaixa101315141622[[#This Row],[Entrada / Saída]]="Saída",FluxoCaixa101315141622[[#This Row],[R$ (Valores)]]*-1,FluxoCaixa101315141622[[#This Row],[R$ (Valores)]])</f>
        <v>0</v>
      </c>
    </row>
    <row r="156" spans="2:12">
      <c r="B156" s="48"/>
      <c r="C156" s="48"/>
      <c r="D156" s="16"/>
      <c r="E156" s="48"/>
      <c r="F156" s="17"/>
      <c r="G156" s="17"/>
      <c r="H156" s="17"/>
      <c r="I156" s="21"/>
      <c r="J156" s="17" t="s">
        <v>525</v>
      </c>
      <c r="K156" s="20">
        <f>IF(FluxoCaixa101315141622[[#This Row],[Movimento ]]="Saldo Inicial",FluxoCaixa101315141622[[#This Row],[R$ (Valores)]],K155+FluxoCaixa101315141622[[#This Row],[Valores Receitas / Despesas]])</f>
        <v>19192.449999999961</v>
      </c>
      <c r="L156" s="20">
        <f>IF(FluxoCaixa101315141622[[#This Row],[Entrada / Saída]]="Saída",FluxoCaixa101315141622[[#This Row],[R$ (Valores)]]*-1,FluxoCaixa101315141622[[#This Row],[R$ (Valores)]])</f>
        <v>0</v>
      </c>
    </row>
    <row r="157" spans="2:12">
      <c r="B157" s="48"/>
      <c r="C157" s="48"/>
      <c r="D157" s="16"/>
      <c r="E157" s="48"/>
      <c r="F157" s="17"/>
      <c r="G157" s="17"/>
      <c r="H157" s="17"/>
      <c r="I157" s="21"/>
      <c r="J157" s="17" t="s">
        <v>525</v>
      </c>
      <c r="K157" s="20">
        <f>IF(FluxoCaixa101315141622[[#This Row],[Movimento ]]="Saldo Inicial",FluxoCaixa101315141622[[#This Row],[R$ (Valores)]],K156+FluxoCaixa101315141622[[#This Row],[Valores Receitas / Despesas]])</f>
        <v>19192.449999999961</v>
      </c>
      <c r="L157" s="20">
        <f>IF(FluxoCaixa101315141622[[#This Row],[Entrada / Saída]]="Saída",FluxoCaixa101315141622[[#This Row],[R$ (Valores)]]*-1,FluxoCaixa101315141622[[#This Row],[R$ (Valores)]])</f>
        <v>0</v>
      </c>
    </row>
    <row r="158" spans="2:12">
      <c r="B158" s="48"/>
      <c r="C158" s="48"/>
      <c r="D158" s="16"/>
      <c r="E158" s="48"/>
      <c r="F158" s="17"/>
      <c r="G158" s="17"/>
      <c r="H158" s="17"/>
      <c r="I158" s="21"/>
      <c r="J158" s="17" t="s">
        <v>525</v>
      </c>
      <c r="K158" s="20">
        <f>IF(FluxoCaixa101315141622[[#This Row],[Movimento ]]="Saldo Inicial",FluxoCaixa101315141622[[#This Row],[R$ (Valores)]],K157+FluxoCaixa101315141622[[#This Row],[Valores Receitas / Despesas]])</f>
        <v>19192.449999999961</v>
      </c>
      <c r="L158" s="20">
        <f>IF(FluxoCaixa101315141622[[#This Row],[Entrada / Saída]]="Saída",FluxoCaixa101315141622[[#This Row],[R$ (Valores)]]*-1,FluxoCaixa101315141622[[#This Row],[R$ (Valores)]])</f>
        <v>0</v>
      </c>
    </row>
    <row r="159" spans="2:12">
      <c r="B159" s="48"/>
      <c r="C159" s="48"/>
      <c r="D159" s="16"/>
      <c r="E159" s="48"/>
      <c r="F159" s="17"/>
      <c r="G159" s="17"/>
      <c r="H159" s="17"/>
      <c r="I159" s="21"/>
      <c r="J159" s="17" t="s">
        <v>525</v>
      </c>
      <c r="K159" s="20">
        <f>IF(FluxoCaixa101315141622[[#This Row],[Movimento ]]="Saldo Inicial",FluxoCaixa101315141622[[#This Row],[R$ (Valores)]],K158+FluxoCaixa101315141622[[#This Row],[Valores Receitas / Despesas]])</f>
        <v>19192.449999999961</v>
      </c>
      <c r="L159" s="20">
        <f>IF(FluxoCaixa101315141622[[#This Row],[Entrada / Saída]]="Saída",FluxoCaixa101315141622[[#This Row],[R$ (Valores)]]*-1,FluxoCaixa101315141622[[#This Row],[R$ (Valores)]])</f>
        <v>0</v>
      </c>
    </row>
    <row r="160" spans="2:12">
      <c r="B160" s="48"/>
      <c r="C160" s="48"/>
      <c r="D160" s="16"/>
      <c r="E160" s="48"/>
      <c r="F160" s="17"/>
      <c r="G160" s="17"/>
      <c r="H160" s="17"/>
      <c r="I160" s="21"/>
      <c r="J160" s="17" t="s">
        <v>525</v>
      </c>
      <c r="K160" s="20">
        <f>IF(FluxoCaixa101315141622[[#This Row],[Movimento ]]="Saldo Inicial",FluxoCaixa101315141622[[#This Row],[R$ (Valores)]],K159+FluxoCaixa101315141622[[#This Row],[Valores Receitas / Despesas]])</f>
        <v>19192.449999999961</v>
      </c>
      <c r="L160" s="20">
        <f>IF(FluxoCaixa101315141622[[#This Row],[Entrada / Saída]]="Saída",FluxoCaixa101315141622[[#This Row],[R$ (Valores)]]*-1,FluxoCaixa101315141622[[#This Row],[R$ (Valores)]])</f>
        <v>0</v>
      </c>
    </row>
    <row r="161" spans="2:12">
      <c r="B161" s="48"/>
      <c r="C161" s="48"/>
      <c r="D161" s="16"/>
      <c r="E161" s="48"/>
      <c r="F161" s="17"/>
      <c r="G161" s="17"/>
      <c r="H161" s="17"/>
      <c r="I161" s="21"/>
      <c r="J161" s="17" t="s">
        <v>525</v>
      </c>
      <c r="K161" s="20">
        <f>IF(FluxoCaixa101315141622[[#This Row],[Movimento ]]="Saldo Inicial",FluxoCaixa101315141622[[#This Row],[R$ (Valores)]],K160+FluxoCaixa101315141622[[#This Row],[Valores Receitas / Despesas]])</f>
        <v>19192.449999999961</v>
      </c>
      <c r="L161" s="20">
        <f>IF(FluxoCaixa101315141622[[#This Row],[Entrada / Saída]]="Saída",FluxoCaixa101315141622[[#This Row],[R$ (Valores)]]*-1,FluxoCaixa101315141622[[#This Row],[R$ (Valores)]])</f>
        <v>0</v>
      </c>
    </row>
    <row r="162" spans="2:12">
      <c r="B162" s="48"/>
      <c r="C162" s="48"/>
      <c r="D162" s="16"/>
      <c r="E162" s="48"/>
      <c r="F162" s="17"/>
      <c r="G162" s="17"/>
      <c r="H162" s="17"/>
      <c r="I162" s="21"/>
      <c r="J162" s="17" t="s">
        <v>525</v>
      </c>
      <c r="K162" s="20">
        <f>IF(FluxoCaixa101315141622[[#This Row],[Movimento ]]="Saldo Inicial",FluxoCaixa101315141622[[#This Row],[R$ (Valores)]],K161+FluxoCaixa101315141622[[#This Row],[Valores Receitas / Despesas]])</f>
        <v>19192.449999999961</v>
      </c>
      <c r="L162" s="20">
        <f>IF(FluxoCaixa101315141622[[#This Row],[Entrada / Saída]]="Saída",FluxoCaixa101315141622[[#This Row],[R$ (Valores)]]*-1,FluxoCaixa101315141622[[#This Row],[R$ (Valores)]])</f>
        <v>0</v>
      </c>
    </row>
    <row r="163" spans="2:12">
      <c r="B163" s="48"/>
      <c r="C163" s="48"/>
      <c r="D163" s="16"/>
      <c r="E163" s="48"/>
      <c r="F163" s="17"/>
      <c r="G163" s="17"/>
      <c r="H163" s="17"/>
      <c r="I163" s="21"/>
      <c r="J163" s="17" t="s">
        <v>525</v>
      </c>
      <c r="K163" s="20">
        <f>IF(FluxoCaixa101315141622[[#This Row],[Movimento ]]="Saldo Inicial",FluxoCaixa101315141622[[#This Row],[R$ (Valores)]],K162+FluxoCaixa101315141622[[#This Row],[Valores Receitas / Despesas]])</f>
        <v>19192.449999999961</v>
      </c>
      <c r="L163" s="20">
        <f>IF(FluxoCaixa101315141622[[#This Row],[Entrada / Saída]]="Saída",FluxoCaixa101315141622[[#This Row],[R$ (Valores)]]*-1,FluxoCaixa101315141622[[#This Row],[R$ (Valores)]])</f>
        <v>0</v>
      </c>
    </row>
    <row r="164" spans="2:12">
      <c r="B164" s="48"/>
      <c r="C164" s="48"/>
      <c r="D164" s="16"/>
      <c r="E164" s="48"/>
      <c r="F164" s="17"/>
      <c r="G164" s="17"/>
      <c r="H164" s="17"/>
      <c r="I164" s="21"/>
      <c r="J164" s="17" t="s">
        <v>525</v>
      </c>
      <c r="K164" s="20">
        <f>IF(FluxoCaixa101315141622[[#This Row],[Movimento ]]="Saldo Inicial",FluxoCaixa101315141622[[#This Row],[R$ (Valores)]],K163+FluxoCaixa101315141622[[#This Row],[Valores Receitas / Despesas]])</f>
        <v>19192.449999999961</v>
      </c>
      <c r="L164" s="20">
        <f>IF(FluxoCaixa101315141622[[#This Row],[Entrada / Saída]]="Saída",FluxoCaixa101315141622[[#This Row],[R$ (Valores)]]*-1,FluxoCaixa101315141622[[#This Row],[R$ (Valores)]])</f>
        <v>0</v>
      </c>
    </row>
    <row r="165" spans="2:12">
      <c r="B165" s="48"/>
      <c r="C165" s="48"/>
      <c r="D165" s="16"/>
      <c r="E165" s="48"/>
      <c r="F165" s="17"/>
      <c r="G165" s="17"/>
      <c r="H165" s="17"/>
      <c r="I165" s="21"/>
      <c r="J165" s="17" t="s">
        <v>525</v>
      </c>
      <c r="K165" s="20">
        <f>IF(FluxoCaixa101315141622[[#This Row],[Movimento ]]="Saldo Inicial",FluxoCaixa101315141622[[#This Row],[R$ (Valores)]],K164+FluxoCaixa101315141622[[#This Row],[Valores Receitas / Despesas]])</f>
        <v>19192.449999999961</v>
      </c>
      <c r="L165" s="20">
        <f>IF(FluxoCaixa101315141622[[#This Row],[Entrada / Saída]]="Saída",FluxoCaixa101315141622[[#This Row],[R$ (Valores)]]*-1,FluxoCaixa101315141622[[#This Row],[R$ (Valores)]])</f>
        <v>0</v>
      </c>
    </row>
    <row r="166" spans="2:12">
      <c r="B166" s="48"/>
      <c r="C166" s="48"/>
      <c r="D166" s="16"/>
      <c r="E166" s="48"/>
      <c r="F166" s="17"/>
      <c r="G166" s="17"/>
      <c r="H166" s="17"/>
      <c r="I166" s="21"/>
      <c r="J166" s="17" t="s">
        <v>525</v>
      </c>
      <c r="K166" s="20">
        <f>IF(FluxoCaixa101315141622[[#This Row],[Movimento ]]="Saldo Inicial",FluxoCaixa101315141622[[#This Row],[R$ (Valores)]],K165+FluxoCaixa101315141622[[#This Row],[Valores Receitas / Despesas]])</f>
        <v>19192.449999999961</v>
      </c>
      <c r="L166" s="20">
        <f>IF(FluxoCaixa101315141622[[#This Row],[Entrada / Saída]]="Saída",FluxoCaixa101315141622[[#This Row],[R$ (Valores)]]*-1,FluxoCaixa101315141622[[#This Row],[R$ (Valores)]])</f>
        <v>0</v>
      </c>
    </row>
    <row r="167" spans="2:12">
      <c r="B167" s="48"/>
      <c r="C167" s="48"/>
      <c r="D167" s="16"/>
      <c r="E167" s="48"/>
      <c r="F167" s="17"/>
      <c r="G167" s="17"/>
      <c r="H167" s="17"/>
      <c r="I167" s="21"/>
      <c r="J167" s="17" t="s">
        <v>525</v>
      </c>
      <c r="K167" s="20">
        <f>IF(FluxoCaixa101315141622[[#This Row],[Movimento ]]="Saldo Inicial",FluxoCaixa101315141622[[#This Row],[R$ (Valores)]],K166+FluxoCaixa101315141622[[#This Row],[Valores Receitas / Despesas]])</f>
        <v>19192.449999999961</v>
      </c>
      <c r="L167" s="20">
        <f>IF(FluxoCaixa101315141622[[#This Row],[Entrada / Saída]]="Saída",FluxoCaixa101315141622[[#This Row],[R$ (Valores)]]*-1,FluxoCaixa101315141622[[#This Row],[R$ (Valores)]])</f>
        <v>0</v>
      </c>
    </row>
    <row r="168" spans="2:12">
      <c r="B168" s="48"/>
      <c r="C168" s="48"/>
      <c r="D168" s="16"/>
      <c r="E168" s="48"/>
      <c r="F168" s="17"/>
      <c r="G168" s="17"/>
      <c r="H168" s="17"/>
      <c r="I168" s="21"/>
      <c r="J168" s="17" t="s">
        <v>525</v>
      </c>
      <c r="K168" s="20">
        <f>IF(FluxoCaixa101315141622[[#This Row],[Movimento ]]="Saldo Inicial",FluxoCaixa101315141622[[#This Row],[R$ (Valores)]],K167+FluxoCaixa101315141622[[#This Row],[Valores Receitas / Despesas]])</f>
        <v>19192.449999999961</v>
      </c>
      <c r="L168" s="20">
        <f>IF(FluxoCaixa101315141622[[#This Row],[Entrada / Saída]]="Saída",FluxoCaixa101315141622[[#This Row],[R$ (Valores)]]*-1,FluxoCaixa101315141622[[#This Row],[R$ (Valores)]])</f>
        <v>0</v>
      </c>
    </row>
    <row r="169" spans="2:12">
      <c r="B169" s="48"/>
      <c r="C169" s="48"/>
      <c r="D169" s="16"/>
      <c r="E169" s="48"/>
      <c r="F169" s="17"/>
      <c r="G169" s="17"/>
      <c r="H169" s="17"/>
      <c r="I169" s="21"/>
      <c r="J169" s="17" t="s">
        <v>525</v>
      </c>
      <c r="K169" s="20">
        <f>IF(FluxoCaixa101315141622[[#This Row],[Movimento ]]="Saldo Inicial",FluxoCaixa101315141622[[#This Row],[R$ (Valores)]],K168+FluxoCaixa101315141622[[#This Row],[Valores Receitas / Despesas]])</f>
        <v>19192.449999999961</v>
      </c>
      <c r="L169" s="20">
        <f>IF(FluxoCaixa101315141622[[#This Row],[Entrada / Saída]]="Saída",FluxoCaixa101315141622[[#This Row],[R$ (Valores)]]*-1,FluxoCaixa101315141622[[#This Row],[R$ (Valores)]])</f>
        <v>0</v>
      </c>
    </row>
    <row r="170" spans="2:12">
      <c r="B170" s="48"/>
      <c r="C170" s="48"/>
      <c r="D170" s="16"/>
      <c r="E170" s="48"/>
      <c r="F170" s="17"/>
      <c r="G170" s="17"/>
      <c r="H170" s="17"/>
      <c r="I170" s="21"/>
      <c r="J170" s="17" t="s">
        <v>525</v>
      </c>
      <c r="K170" s="20">
        <f>IF(FluxoCaixa101315141622[[#This Row],[Movimento ]]="Saldo Inicial",FluxoCaixa101315141622[[#This Row],[R$ (Valores)]],K169+FluxoCaixa101315141622[[#This Row],[Valores Receitas / Despesas]])</f>
        <v>19192.449999999961</v>
      </c>
      <c r="L170" s="20">
        <f>IF(FluxoCaixa101315141622[[#This Row],[Entrada / Saída]]="Saída",FluxoCaixa101315141622[[#This Row],[R$ (Valores)]]*-1,FluxoCaixa101315141622[[#This Row],[R$ (Valores)]])</f>
        <v>0</v>
      </c>
    </row>
    <row r="171" spans="2:12">
      <c r="B171" s="48"/>
      <c r="C171" s="48"/>
      <c r="D171" s="16"/>
      <c r="E171" s="48"/>
      <c r="F171" s="17"/>
      <c r="G171" s="17"/>
      <c r="H171" s="17"/>
      <c r="I171" s="21"/>
      <c r="J171" s="17" t="s">
        <v>525</v>
      </c>
      <c r="K171" s="20">
        <f>IF(FluxoCaixa101315141622[[#This Row],[Movimento ]]="Saldo Inicial",FluxoCaixa101315141622[[#This Row],[R$ (Valores)]],K170+FluxoCaixa101315141622[[#This Row],[Valores Receitas / Despesas]])</f>
        <v>19192.449999999961</v>
      </c>
      <c r="L171" s="20">
        <f>IF(FluxoCaixa101315141622[[#This Row],[Entrada / Saída]]="Saída",FluxoCaixa101315141622[[#This Row],[R$ (Valores)]]*-1,FluxoCaixa101315141622[[#This Row],[R$ (Valores)]])</f>
        <v>0</v>
      </c>
    </row>
    <row r="172" spans="2:12">
      <c r="B172" s="48"/>
      <c r="C172" s="48"/>
      <c r="D172" s="16"/>
      <c r="E172" s="48"/>
      <c r="F172" s="17"/>
      <c r="G172" s="17"/>
      <c r="H172" s="17"/>
      <c r="I172" s="21"/>
      <c r="J172" s="17" t="s">
        <v>525</v>
      </c>
      <c r="K172" s="20">
        <f>IF(FluxoCaixa101315141622[[#This Row],[Movimento ]]="Saldo Inicial",FluxoCaixa101315141622[[#This Row],[R$ (Valores)]],K171+FluxoCaixa101315141622[[#This Row],[Valores Receitas / Despesas]])</f>
        <v>19192.449999999961</v>
      </c>
      <c r="L172" s="20">
        <f>IF(FluxoCaixa101315141622[[#This Row],[Entrada / Saída]]="Saída",FluxoCaixa101315141622[[#This Row],[R$ (Valores)]]*-1,FluxoCaixa101315141622[[#This Row],[R$ (Valores)]])</f>
        <v>0</v>
      </c>
    </row>
    <row r="173" spans="2:12">
      <c r="B173" s="48"/>
      <c r="C173" s="48"/>
      <c r="D173" s="16"/>
      <c r="E173" s="48"/>
      <c r="F173" s="17"/>
      <c r="G173" s="17"/>
      <c r="H173" s="17"/>
      <c r="I173" s="21"/>
      <c r="J173" s="17" t="s">
        <v>525</v>
      </c>
      <c r="K173" s="20">
        <f>IF(FluxoCaixa101315141622[[#This Row],[Movimento ]]="Saldo Inicial",FluxoCaixa101315141622[[#This Row],[R$ (Valores)]],K172+FluxoCaixa101315141622[[#This Row],[Valores Receitas / Despesas]])</f>
        <v>19192.449999999961</v>
      </c>
      <c r="L173" s="20">
        <f>IF(FluxoCaixa101315141622[[#This Row],[Entrada / Saída]]="Saída",FluxoCaixa101315141622[[#This Row],[R$ (Valores)]]*-1,FluxoCaixa101315141622[[#This Row],[R$ (Valores)]])</f>
        <v>0</v>
      </c>
    </row>
    <row r="174" spans="2:12">
      <c r="B174" s="48"/>
      <c r="C174" s="48"/>
      <c r="D174" s="16"/>
      <c r="E174" s="48"/>
      <c r="F174" s="17"/>
      <c r="G174" s="17"/>
      <c r="H174" s="17"/>
      <c r="I174" s="21"/>
      <c r="J174" s="17" t="s">
        <v>525</v>
      </c>
      <c r="K174" s="20">
        <f>IF(FluxoCaixa101315141622[[#This Row],[Movimento ]]="Saldo Inicial",FluxoCaixa101315141622[[#This Row],[R$ (Valores)]],K173+FluxoCaixa101315141622[[#This Row],[Valores Receitas / Despesas]])</f>
        <v>19192.449999999961</v>
      </c>
      <c r="L174" s="20">
        <f>IF(FluxoCaixa101315141622[[#This Row],[Entrada / Saída]]="Saída",FluxoCaixa101315141622[[#This Row],[R$ (Valores)]]*-1,FluxoCaixa101315141622[[#This Row],[R$ (Valores)]])</f>
        <v>0</v>
      </c>
    </row>
    <row r="175" spans="2:12">
      <c r="B175" s="48"/>
      <c r="C175" s="48"/>
      <c r="D175" s="16"/>
      <c r="E175" s="48"/>
      <c r="F175" s="17"/>
      <c r="G175" s="17"/>
      <c r="H175" s="17"/>
      <c r="I175" s="21"/>
      <c r="J175" s="17" t="s">
        <v>525</v>
      </c>
      <c r="K175" s="20">
        <f>IF(FluxoCaixa101315141622[[#This Row],[Movimento ]]="Saldo Inicial",FluxoCaixa101315141622[[#This Row],[R$ (Valores)]],K174+FluxoCaixa101315141622[[#This Row],[Valores Receitas / Despesas]])</f>
        <v>19192.449999999961</v>
      </c>
      <c r="L175" s="20">
        <f>IF(FluxoCaixa101315141622[[#This Row],[Entrada / Saída]]="Saída",FluxoCaixa101315141622[[#This Row],[R$ (Valores)]]*-1,FluxoCaixa101315141622[[#This Row],[R$ (Valores)]])</f>
        <v>0</v>
      </c>
    </row>
    <row r="176" spans="2:12">
      <c r="B176" s="48"/>
      <c r="C176" s="48"/>
      <c r="D176" s="16"/>
      <c r="E176" s="48"/>
      <c r="F176" s="17"/>
      <c r="G176" s="17"/>
      <c r="H176" s="17"/>
      <c r="I176" s="21"/>
      <c r="J176" s="17" t="s">
        <v>525</v>
      </c>
      <c r="K176" s="20">
        <f>IF(FluxoCaixa101315141622[[#This Row],[Movimento ]]="Saldo Inicial",FluxoCaixa101315141622[[#This Row],[R$ (Valores)]],K175+FluxoCaixa101315141622[[#This Row],[Valores Receitas / Despesas]])</f>
        <v>19192.449999999961</v>
      </c>
      <c r="L176" s="20">
        <f>IF(FluxoCaixa101315141622[[#This Row],[Entrada / Saída]]="Saída",FluxoCaixa101315141622[[#This Row],[R$ (Valores)]]*-1,FluxoCaixa101315141622[[#This Row],[R$ (Valores)]])</f>
        <v>0</v>
      </c>
    </row>
    <row r="177" spans="2:12">
      <c r="B177" s="48"/>
      <c r="C177" s="48"/>
      <c r="D177" s="16"/>
      <c r="E177" s="48"/>
      <c r="F177" s="17"/>
      <c r="G177" s="17"/>
      <c r="H177" s="17"/>
      <c r="I177" s="21"/>
      <c r="J177" s="17" t="s">
        <v>525</v>
      </c>
      <c r="K177" s="20">
        <f>IF(FluxoCaixa101315141622[[#This Row],[Movimento ]]="Saldo Inicial",FluxoCaixa101315141622[[#This Row],[R$ (Valores)]],K176+FluxoCaixa101315141622[[#This Row],[Valores Receitas / Despesas]])</f>
        <v>19192.449999999961</v>
      </c>
      <c r="L177" s="20">
        <f>IF(FluxoCaixa101315141622[[#This Row],[Entrada / Saída]]="Saída",FluxoCaixa101315141622[[#This Row],[R$ (Valores)]]*-1,FluxoCaixa101315141622[[#This Row],[R$ (Valores)]])</f>
        <v>0</v>
      </c>
    </row>
    <row r="178" spans="2:12">
      <c r="B178" s="48"/>
      <c r="C178" s="48"/>
      <c r="D178" s="16"/>
      <c r="E178" s="48"/>
      <c r="F178" s="17"/>
      <c r="G178" s="17"/>
      <c r="H178" s="17"/>
      <c r="I178" s="21"/>
      <c r="J178" s="17" t="s">
        <v>525</v>
      </c>
      <c r="K178" s="20">
        <f>IF(FluxoCaixa101315141622[[#This Row],[Movimento ]]="Saldo Inicial",FluxoCaixa101315141622[[#This Row],[R$ (Valores)]],K177+FluxoCaixa101315141622[[#This Row],[Valores Receitas / Despesas]])</f>
        <v>19192.449999999961</v>
      </c>
      <c r="L178" s="20">
        <f>IF(FluxoCaixa101315141622[[#This Row],[Entrada / Saída]]="Saída",FluxoCaixa101315141622[[#This Row],[R$ (Valores)]]*-1,FluxoCaixa101315141622[[#This Row],[R$ (Valores)]])</f>
        <v>0</v>
      </c>
    </row>
    <row r="179" spans="2:12">
      <c r="B179" s="48"/>
      <c r="C179" s="48"/>
      <c r="D179" s="16"/>
      <c r="E179" s="48"/>
      <c r="F179" s="17"/>
      <c r="G179" s="17"/>
      <c r="H179" s="17"/>
      <c r="I179" s="21"/>
      <c r="J179" s="17" t="s">
        <v>525</v>
      </c>
      <c r="K179" s="20">
        <f>IF(FluxoCaixa101315141622[[#This Row],[Movimento ]]="Saldo Inicial",FluxoCaixa101315141622[[#This Row],[R$ (Valores)]],K178+FluxoCaixa101315141622[[#This Row],[Valores Receitas / Despesas]])</f>
        <v>19192.449999999961</v>
      </c>
      <c r="L179" s="20">
        <f>IF(FluxoCaixa101315141622[[#This Row],[Entrada / Saída]]="Saída",FluxoCaixa101315141622[[#This Row],[R$ (Valores)]]*-1,FluxoCaixa101315141622[[#This Row],[R$ (Valores)]])</f>
        <v>0</v>
      </c>
    </row>
    <row r="180" spans="2:12">
      <c r="B180" s="48"/>
      <c r="C180" s="48"/>
      <c r="D180" s="16"/>
      <c r="E180" s="48"/>
      <c r="F180" s="17"/>
      <c r="G180" s="17"/>
      <c r="H180" s="17"/>
      <c r="I180" s="21"/>
      <c r="J180" s="17" t="s">
        <v>525</v>
      </c>
      <c r="K180" s="20">
        <f>IF(FluxoCaixa101315141622[[#This Row],[Movimento ]]="Saldo Inicial",FluxoCaixa101315141622[[#This Row],[R$ (Valores)]],K179+FluxoCaixa101315141622[[#This Row],[Valores Receitas / Despesas]])</f>
        <v>19192.449999999961</v>
      </c>
      <c r="L180" s="20">
        <f>IF(FluxoCaixa101315141622[[#This Row],[Entrada / Saída]]="Saída",FluxoCaixa101315141622[[#This Row],[R$ (Valores)]]*-1,FluxoCaixa101315141622[[#This Row],[R$ (Valores)]])</f>
        <v>0</v>
      </c>
    </row>
    <row r="181" spans="2:12">
      <c r="B181" s="48"/>
      <c r="C181" s="48"/>
      <c r="D181" s="16"/>
      <c r="E181" s="48"/>
      <c r="F181" s="17"/>
      <c r="G181" s="17"/>
      <c r="H181" s="17"/>
      <c r="I181" s="21"/>
      <c r="J181" s="17" t="s">
        <v>525</v>
      </c>
      <c r="K181" s="20">
        <f>IF(FluxoCaixa101315141622[[#This Row],[Movimento ]]="Saldo Inicial",FluxoCaixa101315141622[[#This Row],[R$ (Valores)]],K180+FluxoCaixa101315141622[[#This Row],[Valores Receitas / Despesas]])</f>
        <v>19192.449999999961</v>
      </c>
      <c r="L181" s="20">
        <f>IF(FluxoCaixa101315141622[[#This Row],[Entrada / Saída]]="Saída",FluxoCaixa101315141622[[#This Row],[R$ (Valores)]]*-1,FluxoCaixa101315141622[[#This Row],[R$ (Valores)]])</f>
        <v>0</v>
      </c>
    </row>
    <row r="182" spans="2:12">
      <c r="B182" s="48"/>
      <c r="C182" s="48"/>
      <c r="D182" s="16"/>
      <c r="E182" s="48"/>
      <c r="F182" s="17"/>
      <c r="G182" s="17"/>
      <c r="H182" s="17"/>
      <c r="I182" s="21"/>
      <c r="J182" s="17" t="s">
        <v>525</v>
      </c>
      <c r="K182" s="20">
        <f>IF(FluxoCaixa101315141622[[#This Row],[Movimento ]]="Saldo Inicial",FluxoCaixa101315141622[[#This Row],[R$ (Valores)]],K181+FluxoCaixa101315141622[[#This Row],[Valores Receitas / Despesas]])</f>
        <v>19192.449999999961</v>
      </c>
      <c r="L182" s="20">
        <f>IF(FluxoCaixa101315141622[[#This Row],[Entrada / Saída]]="Saída",FluxoCaixa101315141622[[#This Row],[R$ (Valores)]]*-1,FluxoCaixa101315141622[[#This Row],[R$ (Valores)]])</f>
        <v>0</v>
      </c>
    </row>
    <row r="183" spans="2:12">
      <c r="B183" s="48"/>
      <c r="C183" s="48"/>
      <c r="D183" s="16"/>
      <c r="E183" s="48"/>
      <c r="F183" s="17"/>
      <c r="G183" s="17"/>
      <c r="H183" s="17"/>
      <c r="I183" s="21"/>
      <c r="J183" s="17" t="s">
        <v>525</v>
      </c>
      <c r="K183" s="20">
        <f>IF(FluxoCaixa101315141622[[#This Row],[Movimento ]]="Saldo Inicial",FluxoCaixa101315141622[[#This Row],[R$ (Valores)]],K182+FluxoCaixa101315141622[[#This Row],[Valores Receitas / Despesas]])</f>
        <v>19192.449999999961</v>
      </c>
      <c r="L183" s="20">
        <f>IF(FluxoCaixa101315141622[[#This Row],[Entrada / Saída]]="Saída",FluxoCaixa101315141622[[#This Row],[R$ (Valores)]]*-1,FluxoCaixa101315141622[[#This Row],[R$ (Valores)]])</f>
        <v>0</v>
      </c>
    </row>
    <row r="184" spans="2:12">
      <c r="B184" s="48"/>
      <c r="C184" s="48"/>
      <c r="D184" s="16"/>
      <c r="E184" s="48"/>
      <c r="F184" s="17"/>
      <c r="G184" s="17"/>
      <c r="H184" s="17"/>
      <c r="I184" s="21"/>
      <c r="J184" s="17" t="s">
        <v>525</v>
      </c>
      <c r="K184" s="20">
        <f>IF(FluxoCaixa101315141622[[#This Row],[Movimento ]]="Saldo Inicial",FluxoCaixa101315141622[[#This Row],[R$ (Valores)]],K183+FluxoCaixa101315141622[[#This Row],[Valores Receitas / Despesas]])</f>
        <v>19192.449999999961</v>
      </c>
      <c r="L184" s="20">
        <f>IF(FluxoCaixa101315141622[[#This Row],[Entrada / Saída]]="Saída",FluxoCaixa101315141622[[#This Row],[R$ (Valores)]]*-1,FluxoCaixa101315141622[[#This Row],[R$ (Valores)]])</f>
        <v>0</v>
      </c>
    </row>
    <row r="185" spans="2:12">
      <c r="B185" s="48"/>
      <c r="C185" s="48"/>
      <c r="D185" s="16"/>
      <c r="E185" s="48"/>
      <c r="F185" s="17"/>
      <c r="G185" s="17"/>
      <c r="H185" s="17"/>
      <c r="I185" s="21"/>
      <c r="J185" s="17" t="s">
        <v>525</v>
      </c>
      <c r="K185" s="20">
        <f>IF(FluxoCaixa101315141622[[#This Row],[Movimento ]]="Saldo Inicial",FluxoCaixa101315141622[[#This Row],[R$ (Valores)]],K184+FluxoCaixa101315141622[[#This Row],[Valores Receitas / Despesas]])</f>
        <v>19192.449999999961</v>
      </c>
      <c r="L185" s="20">
        <f>IF(FluxoCaixa101315141622[[#This Row],[Entrada / Saída]]="Saída",FluxoCaixa101315141622[[#This Row],[R$ (Valores)]]*-1,FluxoCaixa101315141622[[#This Row],[R$ (Valores)]])</f>
        <v>0</v>
      </c>
    </row>
    <row r="186" spans="2:12">
      <c r="B186" s="48"/>
      <c r="C186" s="48"/>
      <c r="D186" s="16"/>
      <c r="E186" s="48"/>
      <c r="F186" s="17"/>
      <c r="G186" s="17"/>
      <c r="H186" s="17"/>
      <c r="I186" s="21"/>
      <c r="J186" s="17" t="s">
        <v>525</v>
      </c>
      <c r="K186" s="20">
        <f>IF(FluxoCaixa101315141622[[#This Row],[Movimento ]]="Saldo Inicial",FluxoCaixa101315141622[[#This Row],[R$ (Valores)]],K185+FluxoCaixa101315141622[[#This Row],[Valores Receitas / Despesas]])</f>
        <v>19192.449999999961</v>
      </c>
      <c r="L186" s="20">
        <f>IF(FluxoCaixa101315141622[[#This Row],[Entrada / Saída]]="Saída",FluxoCaixa101315141622[[#This Row],[R$ (Valores)]]*-1,FluxoCaixa101315141622[[#This Row],[R$ (Valores)]])</f>
        <v>0</v>
      </c>
    </row>
    <row r="187" spans="2:12">
      <c r="B187" s="48"/>
      <c r="C187" s="48"/>
      <c r="D187" s="16"/>
      <c r="E187" s="48"/>
      <c r="F187" s="17"/>
      <c r="G187" s="17"/>
      <c r="H187" s="17"/>
      <c r="I187" s="21"/>
      <c r="J187" s="17" t="s">
        <v>525</v>
      </c>
      <c r="K187" s="20">
        <f>IF(FluxoCaixa101315141622[[#This Row],[Movimento ]]="Saldo Inicial",FluxoCaixa101315141622[[#This Row],[R$ (Valores)]],K186+FluxoCaixa101315141622[[#This Row],[Valores Receitas / Despesas]])</f>
        <v>19192.449999999961</v>
      </c>
      <c r="L187" s="20">
        <f>IF(FluxoCaixa101315141622[[#This Row],[Entrada / Saída]]="Saída",FluxoCaixa101315141622[[#This Row],[R$ (Valores)]]*-1,FluxoCaixa101315141622[[#This Row],[R$ (Valores)]])</f>
        <v>0</v>
      </c>
    </row>
    <row r="188" spans="2:12">
      <c r="B188" s="48"/>
      <c r="C188" s="48"/>
      <c r="D188" s="16"/>
      <c r="E188" s="48"/>
      <c r="F188" s="17"/>
      <c r="G188" s="17"/>
      <c r="H188" s="17"/>
      <c r="I188" s="21"/>
      <c r="J188" s="17" t="s">
        <v>525</v>
      </c>
      <c r="K188" s="20">
        <f>IF(FluxoCaixa101315141622[[#This Row],[Movimento ]]="Saldo Inicial",FluxoCaixa101315141622[[#This Row],[R$ (Valores)]],K187+FluxoCaixa101315141622[[#This Row],[Valores Receitas / Despesas]])</f>
        <v>19192.449999999961</v>
      </c>
      <c r="L188" s="20">
        <f>IF(FluxoCaixa101315141622[[#This Row],[Entrada / Saída]]="Saída",FluxoCaixa101315141622[[#This Row],[R$ (Valores)]]*-1,FluxoCaixa101315141622[[#This Row],[R$ (Valores)]])</f>
        <v>0</v>
      </c>
    </row>
    <row r="189" spans="2:12">
      <c r="B189" s="48"/>
      <c r="C189" s="48"/>
      <c r="D189" s="16"/>
      <c r="E189" s="48"/>
      <c r="F189" s="17"/>
      <c r="G189" s="17"/>
      <c r="H189" s="17"/>
      <c r="I189" s="21"/>
      <c r="J189" s="17" t="s">
        <v>525</v>
      </c>
      <c r="K189" s="20">
        <f>IF(FluxoCaixa101315141622[[#This Row],[Movimento ]]="Saldo Inicial",FluxoCaixa101315141622[[#This Row],[R$ (Valores)]],K188+FluxoCaixa101315141622[[#This Row],[Valores Receitas / Despesas]])</f>
        <v>19192.449999999961</v>
      </c>
      <c r="L189" s="20">
        <f>IF(FluxoCaixa101315141622[[#This Row],[Entrada / Saída]]="Saída",FluxoCaixa101315141622[[#This Row],[R$ (Valores)]]*-1,FluxoCaixa101315141622[[#This Row],[R$ (Valores)]])</f>
        <v>0</v>
      </c>
    </row>
    <row r="190" spans="2:12">
      <c r="B190" s="48"/>
      <c r="C190" s="48"/>
      <c r="D190" s="16"/>
      <c r="E190" s="48"/>
      <c r="F190" s="17"/>
      <c r="G190" s="17"/>
      <c r="H190" s="17"/>
      <c r="I190" s="21"/>
      <c r="J190" s="17" t="s">
        <v>525</v>
      </c>
      <c r="K190" s="20">
        <f>IF(FluxoCaixa101315141622[[#This Row],[Movimento ]]="Saldo Inicial",FluxoCaixa101315141622[[#This Row],[R$ (Valores)]],K189+FluxoCaixa101315141622[[#This Row],[Valores Receitas / Despesas]])</f>
        <v>19192.449999999961</v>
      </c>
      <c r="L190" s="20">
        <f>IF(FluxoCaixa101315141622[[#This Row],[Entrada / Saída]]="Saída",FluxoCaixa101315141622[[#This Row],[R$ (Valores)]]*-1,FluxoCaixa101315141622[[#This Row],[R$ (Valores)]])</f>
        <v>0</v>
      </c>
    </row>
    <row r="191" spans="2:12">
      <c r="B191" s="48"/>
      <c r="C191" s="48"/>
      <c r="D191" s="16"/>
      <c r="E191" s="48"/>
      <c r="F191" s="17"/>
      <c r="G191" s="17"/>
      <c r="H191" s="17"/>
      <c r="I191" s="21"/>
      <c r="J191" s="17" t="s">
        <v>525</v>
      </c>
      <c r="K191" s="20">
        <f>IF(FluxoCaixa101315141622[[#This Row],[Movimento ]]="Saldo Inicial",FluxoCaixa101315141622[[#This Row],[R$ (Valores)]],K190+FluxoCaixa101315141622[[#This Row],[Valores Receitas / Despesas]])</f>
        <v>19192.449999999961</v>
      </c>
      <c r="L191" s="20">
        <f>IF(FluxoCaixa101315141622[[#This Row],[Entrada / Saída]]="Saída",FluxoCaixa101315141622[[#This Row],[R$ (Valores)]]*-1,FluxoCaixa101315141622[[#This Row],[R$ (Valores)]])</f>
        <v>0</v>
      </c>
    </row>
    <row r="192" spans="2:12">
      <c r="B192" s="48"/>
      <c r="C192" s="48"/>
      <c r="D192" s="16"/>
      <c r="E192" s="48"/>
      <c r="F192" s="17"/>
      <c r="G192" s="17"/>
      <c r="H192" s="17"/>
      <c r="I192" s="21"/>
      <c r="J192" s="17" t="s">
        <v>525</v>
      </c>
      <c r="K192" s="20">
        <f>IF(FluxoCaixa101315141622[[#This Row],[Movimento ]]="Saldo Inicial",FluxoCaixa101315141622[[#This Row],[R$ (Valores)]],K191+FluxoCaixa101315141622[[#This Row],[Valores Receitas / Despesas]])</f>
        <v>19192.449999999961</v>
      </c>
      <c r="L192" s="20">
        <f>IF(FluxoCaixa101315141622[[#This Row],[Entrada / Saída]]="Saída",FluxoCaixa101315141622[[#This Row],[R$ (Valores)]]*-1,FluxoCaixa101315141622[[#This Row],[R$ (Valores)]])</f>
        <v>0</v>
      </c>
    </row>
    <row r="193" spans="2:12">
      <c r="B193" s="48"/>
      <c r="C193" s="48"/>
      <c r="D193" s="16"/>
      <c r="E193" s="48"/>
      <c r="F193" s="17"/>
      <c r="G193" s="17"/>
      <c r="H193" s="17"/>
      <c r="I193" s="21"/>
      <c r="J193" s="17" t="s">
        <v>525</v>
      </c>
      <c r="K193" s="20">
        <f>IF(FluxoCaixa101315141622[[#This Row],[Movimento ]]="Saldo Inicial",FluxoCaixa101315141622[[#This Row],[R$ (Valores)]],K192+FluxoCaixa101315141622[[#This Row],[Valores Receitas / Despesas]])</f>
        <v>19192.449999999961</v>
      </c>
      <c r="L193" s="20">
        <f>IF(FluxoCaixa101315141622[[#This Row],[Entrada / Saída]]="Saída",FluxoCaixa101315141622[[#This Row],[R$ (Valores)]]*-1,FluxoCaixa101315141622[[#This Row],[R$ (Valores)]])</f>
        <v>0</v>
      </c>
    </row>
    <row r="194" spans="2:12">
      <c r="B194" s="48"/>
      <c r="C194" s="48"/>
      <c r="D194" s="16"/>
      <c r="E194" s="48"/>
      <c r="F194" s="17"/>
      <c r="G194" s="17"/>
      <c r="H194" s="17"/>
      <c r="I194" s="21"/>
      <c r="J194" s="17" t="s">
        <v>525</v>
      </c>
      <c r="K194" s="20">
        <f>IF(FluxoCaixa101315141622[[#This Row],[Movimento ]]="Saldo Inicial",FluxoCaixa101315141622[[#This Row],[R$ (Valores)]],K193+FluxoCaixa101315141622[[#This Row],[Valores Receitas / Despesas]])</f>
        <v>19192.449999999961</v>
      </c>
      <c r="L194" s="20">
        <f>IF(FluxoCaixa101315141622[[#This Row],[Entrada / Saída]]="Saída",FluxoCaixa101315141622[[#This Row],[R$ (Valores)]]*-1,FluxoCaixa101315141622[[#This Row],[R$ (Valores)]])</f>
        <v>0</v>
      </c>
    </row>
    <row r="195" spans="2:12">
      <c r="B195" s="48"/>
      <c r="C195" s="48"/>
      <c r="D195" s="16"/>
      <c r="E195" s="48"/>
      <c r="F195" s="17"/>
      <c r="G195" s="17"/>
      <c r="H195" s="17"/>
      <c r="I195" s="21"/>
      <c r="J195" s="17" t="s">
        <v>525</v>
      </c>
      <c r="K195" s="20">
        <f>IF(FluxoCaixa101315141622[[#This Row],[Movimento ]]="Saldo Inicial",FluxoCaixa101315141622[[#This Row],[R$ (Valores)]],K194+FluxoCaixa101315141622[[#This Row],[Valores Receitas / Despesas]])</f>
        <v>19192.449999999961</v>
      </c>
      <c r="L195" s="20">
        <f>IF(FluxoCaixa101315141622[[#This Row],[Entrada / Saída]]="Saída",FluxoCaixa101315141622[[#This Row],[R$ (Valores)]]*-1,FluxoCaixa101315141622[[#This Row],[R$ (Valores)]])</f>
        <v>0</v>
      </c>
    </row>
    <row r="196" spans="2:12">
      <c r="B196" s="48"/>
      <c r="C196" s="48"/>
      <c r="D196" s="16"/>
      <c r="E196" s="48"/>
      <c r="F196" s="17"/>
      <c r="G196" s="17"/>
      <c r="H196" s="17"/>
      <c r="I196" s="21"/>
      <c r="J196" s="17" t="s">
        <v>525</v>
      </c>
      <c r="K196" s="20">
        <f>IF(FluxoCaixa101315141622[[#This Row],[Movimento ]]="Saldo Inicial",FluxoCaixa101315141622[[#This Row],[R$ (Valores)]],K195+FluxoCaixa101315141622[[#This Row],[Valores Receitas / Despesas]])</f>
        <v>19192.449999999961</v>
      </c>
      <c r="L196" s="20">
        <f>IF(FluxoCaixa101315141622[[#This Row],[Entrada / Saída]]="Saída",FluxoCaixa101315141622[[#This Row],[R$ (Valores)]]*-1,FluxoCaixa101315141622[[#This Row],[R$ (Valores)]])</f>
        <v>0</v>
      </c>
    </row>
    <row r="197" spans="2:12">
      <c r="B197" s="48"/>
      <c r="C197" s="48"/>
      <c r="D197" s="16"/>
      <c r="E197" s="48"/>
      <c r="F197" s="17"/>
      <c r="G197" s="17"/>
      <c r="H197" s="17"/>
      <c r="I197" s="21"/>
      <c r="J197" s="17" t="s">
        <v>525</v>
      </c>
      <c r="K197" s="20">
        <f>IF(FluxoCaixa101315141622[[#This Row],[Movimento ]]="Saldo Inicial",FluxoCaixa101315141622[[#This Row],[R$ (Valores)]],K196+FluxoCaixa101315141622[[#This Row],[Valores Receitas / Despesas]])</f>
        <v>19192.449999999961</v>
      </c>
      <c r="L197" s="20">
        <f>IF(FluxoCaixa101315141622[[#This Row],[Entrada / Saída]]="Saída",FluxoCaixa101315141622[[#This Row],[R$ (Valores)]]*-1,FluxoCaixa101315141622[[#This Row],[R$ (Valores)]])</f>
        <v>0</v>
      </c>
    </row>
    <row r="198" spans="2:12">
      <c r="B198" s="48"/>
      <c r="C198" s="48"/>
      <c r="D198" s="16"/>
      <c r="E198" s="48"/>
      <c r="F198" s="17"/>
      <c r="G198" s="17"/>
      <c r="H198" s="17"/>
      <c r="I198" s="21"/>
      <c r="J198" s="17" t="s">
        <v>525</v>
      </c>
      <c r="K198" s="20">
        <f>IF(FluxoCaixa101315141622[[#This Row],[Movimento ]]="Saldo Inicial",FluxoCaixa101315141622[[#This Row],[R$ (Valores)]],K197+FluxoCaixa101315141622[[#This Row],[Valores Receitas / Despesas]])</f>
        <v>19192.449999999961</v>
      </c>
      <c r="L198" s="20">
        <f>IF(FluxoCaixa101315141622[[#This Row],[Entrada / Saída]]="Saída",FluxoCaixa101315141622[[#This Row],[R$ (Valores)]]*-1,FluxoCaixa101315141622[[#This Row],[R$ (Valores)]])</f>
        <v>0</v>
      </c>
    </row>
    <row r="199" spans="2:12">
      <c r="B199" s="48"/>
      <c r="C199" s="48"/>
      <c r="D199" s="16"/>
      <c r="E199" s="48"/>
      <c r="F199" s="17"/>
      <c r="G199" s="17"/>
      <c r="H199" s="17"/>
      <c r="I199" s="21"/>
      <c r="J199" s="17" t="s">
        <v>525</v>
      </c>
      <c r="K199" s="20">
        <f>IF(FluxoCaixa101315141622[[#This Row],[Movimento ]]="Saldo Inicial",FluxoCaixa101315141622[[#This Row],[R$ (Valores)]],K198+FluxoCaixa101315141622[[#This Row],[Valores Receitas / Despesas]])</f>
        <v>19192.449999999961</v>
      </c>
      <c r="L199" s="20">
        <f>IF(FluxoCaixa101315141622[[#This Row],[Entrada / Saída]]="Saída",FluxoCaixa101315141622[[#This Row],[R$ (Valores)]]*-1,FluxoCaixa101315141622[[#This Row],[R$ (Valores)]])</f>
        <v>0</v>
      </c>
    </row>
    <row r="200" spans="2:12">
      <c r="B200" s="48"/>
      <c r="C200" s="48"/>
      <c r="D200" s="16"/>
      <c r="E200" s="48"/>
      <c r="F200" s="17"/>
      <c r="G200" s="17"/>
      <c r="H200" s="17"/>
      <c r="I200" s="21"/>
      <c r="J200" s="17" t="s">
        <v>525</v>
      </c>
      <c r="K200" s="20">
        <f>IF(FluxoCaixa101315141622[[#This Row],[Movimento ]]="Saldo Inicial",FluxoCaixa101315141622[[#This Row],[R$ (Valores)]],K199+FluxoCaixa101315141622[[#This Row],[Valores Receitas / Despesas]])</f>
        <v>19192.449999999961</v>
      </c>
      <c r="L200" s="20">
        <f>IF(FluxoCaixa101315141622[[#This Row],[Entrada / Saída]]="Saída",FluxoCaixa101315141622[[#This Row],[R$ (Valores)]]*-1,FluxoCaixa101315141622[[#This Row],[R$ (Valores)]])</f>
        <v>0</v>
      </c>
    </row>
    <row r="201" spans="2:12">
      <c r="B201" s="48"/>
      <c r="C201" s="48"/>
      <c r="D201" s="16"/>
      <c r="E201" s="48"/>
      <c r="F201" s="17"/>
      <c r="G201" s="17"/>
      <c r="H201" s="17"/>
      <c r="I201" s="21"/>
      <c r="J201" s="17" t="s">
        <v>525</v>
      </c>
      <c r="K201" s="20">
        <f>IF(FluxoCaixa101315141622[[#This Row],[Movimento ]]="Saldo Inicial",FluxoCaixa101315141622[[#This Row],[R$ (Valores)]],K200+FluxoCaixa101315141622[[#This Row],[Valores Receitas / Despesas]])</f>
        <v>19192.449999999961</v>
      </c>
      <c r="L201" s="20">
        <f>IF(FluxoCaixa101315141622[[#This Row],[Entrada / Saída]]="Saída",FluxoCaixa101315141622[[#This Row],[R$ (Valores)]]*-1,FluxoCaixa101315141622[[#This Row],[R$ (Valores)]])</f>
        <v>0</v>
      </c>
    </row>
    <row r="202" spans="2:12">
      <c r="B202" s="48"/>
      <c r="C202" s="48"/>
      <c r="D202" s="16"/>
      <c r="E202" s="48"/>
      <c r="F202" s="17"/>
      <c r="G202" s="17"/>
      <c r="H202" s="17"/>
      <c r="I202" s="21"/>
      <c r="J202" s="17" t="s">
        <v>525</v>
      </c>
      <c r="K202" s="20">
        <f>IF(FluxoCaixa101315141622[[#This Row],[Movimento ]]="Saldo Inicial",FluxoCaixa101315141622[[#This Row],[R$ (Valores)]],K201+FluxoCaixa101315141622[[#This Row],[Valores Receitas / Despesas]])</f>
        <v>19192.449999999961</v>
      </c>
      <c r="L202" s="20">
        <f>IF(FluxoCaixa101315141622[[#This Row],[Entrada / Saída]]="Saída",FluxoCaixa101315141622[[#This Row],[R$ (Valores)]]*-1,FluxoCaixa101315141622[[#This Row],[R$ (Valores)]])</f>
        <v>0</v>
      </c>
    </row>
    <row r="203" spans="2:12">
      <c r="B203" s="48"/>
      <c r="C203" s="48"/>
      <c r="D203" s="16"/>
      <c r="E203" s="48"/>
      <c r="F203" s="17"/>
      <c r="G203" s="17"/>
      <c r="H203" s="17"/>
      <c r="I203" s="21"/>
      <c r="J203" s="17" t="s">
        <v>525</v>
      </c>
      <c r="K203" s="20">
        <f>IF(FluxoCaixa101315141622[[#This Row],[Movimento ]]="Saldo Inicial",FluxoCaixa101315141622[[#This Row],[R$ (Valores)]],K202+FluxoCaixa101315141622[[#This Row],[Valores Receitas / Despesas]])</f>
        <v>19192.449999999961</v>
      </c>
      <c r="L203" s="20">
        <f>IF(FluxoCaixa101315141622[[#This Row],[Entrada / Saída]]="Saída",FluxoCaixa101315141622[[#This Row],[R$ (Valores)]]*-1,FluxoCaixa101315141622[[#This Row],[R$ (Valores)]])</f>
        <v>0</v>
      </c>
    </row>
    <row r="204" spans="2:12">
      <c r="B204" s="48"/>
      <c r="C204" s="48"/>
      <c r="D204" s="16"/>
      <c r="E204" s="48"/>
      <c r="F204" s="17"/>
      <c r="G204" s="17"/>
      <c r="H204" s="17"/>
      <c r="I204" s="21"/>
      <c r="J204" s="17" t="s">
        <v>525</v>
      </c>
      <c r="K204" s="20">
        <f>IF(FluxoCaixa101315141622[[#This Row],[Movimento ]]="Saldo Inicial",FluxoCaixa101315141622[[#This Row],[R$ (Valores)]],K203+FluxoCaixa101315141622[[#This Row],[Valores Receitas / Despesas]])</f>
        <v>19192.449999999961</v>
      </c>
      <c r="L204" s="20">
        <f>IF(FluxoCaixa101315141622[[#This Row],[Entrada / Saída]]="Saída",FluxoCaixa101315141622[[#This Row],[R$ (Valores)]]*-1,FluxoCaixa101315141622[[#This Row],[R$ (Valores)]])</f>
        <v>0</v>
      </c>
    </row>
    <row r="205" spans="2:12">
      <c r="B205" s="48"/>
      <c r="C205" s="48"/>
      <c r="D205" s="16"/>
      <c r="E205" s="48"/>
      <c r="F205" s="17"/>
      <c r="G205" s="17"/>
      <c r="H205" s="17"/>
      <c r="I205" s="21"/>
      <c r="J205" s="17" t="s">
        <v>525</v>
      </c>
      <c r="K205" s="20">
        <f>IF(FluxoCaixa101315141622[[#This Row],[Movimento ]]="Saldo Inicial",FluxoCaixa101315141622[[#This Row],[R$ (Valores)]],K204+FluxoCaixa101315141622[[#This Row],[Valores Receitas / Despesas]])</f>
        <v>19192.449999999961</v>
      </c>
      <c r="L205" s="20">
        <f>IF(FluxoCaixa101315141622[[#This Row],[Entrada / Saída]]="Saída",FluxoCaixa101315141622[[#This Row],[R$ (Valores)]]*-1,FluxoCaixa101315141622[[#This Row],[R$ (Valores)]])</f>
        <v>0</v>
      </c>
    </row>
    <row r="206" spans="2:12">
      <c r="B206" s="48"/>
      <c r="C206" s="48"/>
      <c r="D206" s="16"/>
      <c r="E206" s="48"/>
      <c r="F206" s="17"/>
      <c r="G206" s="17"/>
      <c r="H206" s="17"/>
      <c r="I206" s="21"/>
      <c r="J206" s="17" t="s">
        <v>525</v>
      </c>
      <c r="K206" s="20">
        <f>IF(FluxoCaixa101315141622[[#This Row],[Movimento ]]="Saldo Inicial",FluxoCaixa101315141622[[#This Row],[R$ (Valores)]],K205+FluxoCaixa101315141622[[#This Row],[Valores Receitas / Despesas]])</f>
        <v>19192.449999999961</v>
      </c>
      <c r="L206" s="20">
        <f>IF(FluxoCaixa101315141622[[#This Row],[Entrada / Saída]]="Saída",FluxoCaixa101315141622[[#This Row],[R$ (Valores)]]*-1,FluxoCaixa101315141622[[#This Row],[R$ (Valores)]])</f>
        <v>0</v>
      </c>
    </row>
    <row r="207" spans="2:12">
      <c r="B207" s="48"/>
      <c r="C207" s="48"/>
      <c r="D207" s="16"/>
      <c r="E207" s="48"/>
      <c r="F207" s="17"/>
      <c r="G207" s="17"/>
      <c r="H207" s="17"/>
      <c r="I207" s="21"/>
      <c r="J207" s="17" t="s">
        <v>525</v>
      </c>
      <c r="K207" s="20">
        <f>IF(FluxoCaixa101315141622[[#This Row],[Movimento ]]="Saldo Inicial",FluxoCaixa101315141622[[#This Row],[R$ (Valores)]],K206+FluxoCaixa101315141622[[#This Row],[Valores Receitas / Despesas]])</f>
        <v>19192.449999999961</v>
      </c>
      <c r="L207" s="20">
        <f>IF(FluxoCaixa101315141622[[#This Row],[Entrada / Saída]]="Saída",FluxoCaixa101315141622[[#This Row],[R$ (Valores)]]*-1,FluxoCaixa101315141622[[#This Row],[R$ (Valores)]])</f>
        <v>0</v>
      </c>
    </row>
    <row r="208" spans="2:12">
      <c r="B208" s="48"/>
      <c r="C208" s="48"/>
      <c r="D208" s="16"/>
      <c r="E208" s="48"/>
      <c r="F208" s="17"/>
      <c r="G208" s="17"/>
      <c r="H208" s="17"/>
      <c r="I208" s="21"/>
      <c r="J208" s="17" t="s">
        <v>525</v>
      </c>
      <c r="K208" s="20">
        <f>IF(FluxoCaixa101315141622[[#This Row],[Movimento ]]="Saldo Inicial",FluxoCaixa101315141622[[#This Row],[R$ (Valores)]],K207+FluxoCaixa101315141622[[#This Row],[Valores Receitas / Despesas]])</f>
        <v>19192.449999999961</v>
      </c>
      <c r="L208" s="20">
        <f>IF(FluxoCaixa101315141622[[#This Row],[Entrada / Saída]]="Saída",FluxoCaixa101315141622[[#This Row],[R$ (Valores)]]*-1,FluxoCaixa101315141622[[#This Row],[R$ (Valores)]])</f>
        <v>0</v>
      </c>
    </row>
    <row r="209" spans="2:12">
      <c r="B209" s="48"/>
      <c r="C209" s="48"/>
      <c r="D209" s="16"/>
      <c r="E209" s="48"/>
      <c r="F209" s="17"/>
      <c r="G209" s="17"/>
      <c r="H209" s="17"/>
      <c r="I209" s="21"/>
      <c r="J209" s="17" t="s">
        <v>525</v>
      </c>
      <c r="K209" s="20">
        <f>IF(FluxoCaixa101315141622[[#This Row],[Movimento ]]="Saldo Inicial",FluxoCaixa101315141622[[#This Row],[R$ (Valores)]],K208+FluxoCaixa101315141622[[#This Row],[Valores Receitas / Despesas]])</f>
        <v>19192.449999999961</v>
      </c>
      <c r="L209" s="20">
        <f>IF(FluxoCaixa101315141622[[#This Row],[Entrada / Saída]]="Saída",FluxoCaixa101315141622[[#This Row],[R$ (Valores)]]*-1,FluxoCaixa101315141622[[#This Row],[R$ (Valores)]])</f>
        <v>0</v>
      </c>
    </row>
    <row r="210" spans="2:12">
      <c r="B210" s="48"/>
      <c r="C210" s="48"/>
      <c r="D210" s="16"/>
      <c r="E210" s="48"/>
      <c r="F210" s="17"/>
      <c r="G210" s="17"/>
      <c r="H210" s="17"/>
      <c r="I210" s="21"/>
      <c r="J210" s="17" t="s">
        <v>525</v>
      </c>
      <c r="K210" s="20">
        <f>IF(FluxoCaixa101315141622[[#This Row],[Movimento ]]="Saldo Inicial",FluxoCaixa101315141622[[#This Row],[R$ (Valores)]],K209+FluxoCaixa101315141622[[#This Row],[Valores Receitas / Despesas]])</f>
        <v>19192.449999999961</v>
      </c>
      <c r="L210" s="20">
        <f>IF(FluxoCaixa101315141622[[#This Row],[Entrada / Saída]]="Saída",FluxoCaixa101315141622[[#This Row],[R$ (Valores)]]*-1,FluxoCaixa101315141622[[#This Row],[R$ (Valores)]])</f>
        <v>0</v>
      </c>
    </row>
    <row r="211" spans="2:12">
      <c r="B211" s="48"/>
      <c r="C211" s="48"/>
      <c r="D211" s="16"/>
      <c r="E211" s="48"/>
      <c r="F211" s="17"/>
      <c r="G211" s="17"/>
      <c r="H211" s="17"/>
      <c r="I211" s="21"/>
      <c r="J211" s="17" t="s">
        <v>525</v>
      </c>
      <c r="K211" s="20">
        <f>IF(FluxoCaixa101315141622[[#This Row],[Movimento ]]="Saldo Inicial",FluxoCaixa101315141622[[#This Row],[R$ (Valores)]],K210+FluxoCaixa101315141622[[#This Row],[Valores Receitas / Despesas]])</f>
        <v>19192.449999999961</v>
      </c>
      <c r="L211" s="20">
        <f>IF(FluxoCaixa101315141622[[#This Row],[Entrada / Saída]]="Saída",FluxoCaixa101315141622[[#This Row],[R$ (Valores)]]*-1,FluxoCaixa101315141622[[#This Row],[R$ (Valores)]])</f>
        <v>0</v>
      </c>
    </row>
    <row r="212" spans="2:12">
      <c r="B212" s="48"/>
      <c r="C212" s="48"/>
      <c r="D212" s="16"/>
      <c r="E212" s="48"/>
      <c r="F212" s="17"/>
      <c r="G212" s="17"/>
      <c r="H212" s="17"/>
      <c r="I212" s="21"/>
      <c r="J212" s="17" t="s">
        <v>525</v>
      </c>
      <c r="K212" s="20">
        <f>IF(FluxoCaixa101315141622[[#This Row],[Movimento ]]="Saldo Inicial",FluxoCaixa101315141622[[#This Row],[R$ (Valores)]],K211+FluxoCaixa101315141622[[#This Row],[Valores Receitas / Despesas]])</f>
        <v>19192.449999999961</v>
      </c>
      <c r="L212" s="20">
        <f>IF(FluxoCaixa101315141622[[#This Row],[Entrada / Saída]]="Saída",FluxoCaixa101315141622[[#This Row],[R$ (Valores)]]*-1,FluxoCaixa101315141622[[#This Row],[R$ (Valores)]])</f>
        <v>0</v>
      </c>
    </row>
    <row r="213" spans="2:12">
      <c r="B213" s="48"/>
      <c r="C213" s="48"/>
      <c r="D213" s="16"/>
      <c r="E213" s="48"/>
      <c r="F213" s="17"/>
      <c r="G213" s="17"/>
      <c r="H213" s="17"/>
      <c r="I213" s="21"/>
      <c r="J213" s="17" t="s">
        <v>525</v>
      </c>
      <c r="K213" s="20">
        <f>IF(FluxoCaixa101315141622[[#This Row],[Movimento ]]="Saldo Inicial",FluxoCaixa101315141622[[#This Row],[R$ (Valores)]],K212+FluxoCaixa101315141622[[#This Row],[Valores Receitas / Despesas]])</f>
        <v>19192.449999999961</v>
      </c>
      <c r="L213" s="20">
        <f>IF(FluxoCaixa101315141622[[#This Row],[Entrada / Saída]]="Saída",FluxoCaixa101315141622[[#This Row],[R$ (Valores)]]*-1,FluxoCaixa101315141622[[#This Row],[R$ (Valores)]])</f>
        <v>0</v>
      </c>
    </row>
    <row r="214" spans="2:12">
      <c r="B214" s="48"/>
      <c r="C214" s="48"/>
      <c r="D214" s="16"/>
      <c r="E214" s="48"/>
      <c r="F214" s="17"/>
      <c r="G214" s="17"/>
      <c r="H214" s="17"/>
      <c r="I214" s="21"/>
      <c r="J214" s="17" t="s">
        <v>525</v>
      </c>
      <c r="K214" s="20">
        <f>IF(FluxoCaixa101315141622[[#This Row],[Movimento ]]="Saldo Inicial",FluxoCaixa101315141622[[#This Row],[R$ (Valores)]],K213+FluxoCaixa101315141622[[#This Row],[Valores Receitas / Despesas]])</f>
        <v>19192.449999999961</v>
      </c>
      <c r="L214" s="20">
        <f>IF(FluxoCaixa101315141622[[#This Row],[Entrada / Saída]]="Saída",FluxoCaixa101315141622[[#This Row],[R$ (Valores)]]*-1,FluxoCaixa101315141622[[#This Row],[R$ (Valores)]])</f>
        <v>0</v>
      </c>
    </row>
    <row r="215" spans="2:12">
      <c r="B215" s="48"/>
      <c r="C215" s="48"/>
      <c r="D215" s="16"/>
      <c r="E215" s="48"/>
      <c r="F215" s="17"/>
      <c r="G215" s="17"/>
      <c r="H215" s="17"/>
      <c r="I215" s="21"/>
      <c r="J215" s="17" t="s">
        <v>525</v>
      </c>
      <c r="K215" s="20">
        <f>IF(FluxoCaixa101315141622[[#This Row],[Movimento ]]="Saldo Inicial",FluxoCaixa101315141622[[#This Row],[R$ (Valores)]],K214+FluxoCaixa101315141622[[#This Row],[Valores Receitas / Despesas]])</f>
        <v>19192.449999999961</v>
      </c>
      <c r="L215" s="20">
        <f>IF(FluxoCaixa101315141622[[#This Row],[Entrada / Saída]]="Saída",FluxoCaixa101315141622[[#This Row],[R$ (Valores)]]*-1,FluxoCaixa101315141622[[#This Row],[R$ (Valores)]])</f>
        <v>0</v>
      </c>
    </row>
    <row r="216" spans="2:12">
      <c r="B216" s="48"/>
      <c r="C216" s="48"/>
      <c r="D216" s="16"/>
      <c r="E216" s="48"/>
      <c r="F216" s="17"/>
      <c r="G216" s="17"/>
      <c r="H216" s="17"/>
      <c r="I216" s="21"/>
      <c r="J216" s="17" t="s">
        <v>525</v>
      </c>
      <c r="K216" s="20">
        <f>IF(FluxoCaixa101315141622[[#This Row],[Movimento ]]="Saldo Inicial",FluxoCaixa101315141622[[#This Row],[R$ (Valores)]],K215+FluxoCaixa101315141622[[#This Row],[Valores Receitas / Despesas]])</f>
        <v>19192.449999999961</v>
      </c>
      <c r="L216" s="20">
        <f>IF(FluxoCaixa101315141622[[#This Row],[Entrada / Saída]]="Saída",FluxoCaixa101315141622[[#This Row],[R$ (Valores)]]*-1,FluxoCaixa101315141622[[#This Row],[R$ (Valores)]])</f>
        <v>0</v>
      </c>
    </row>
    <row r="217" spans="2:12">
      <c r="B217" s="48"/>
      <c r="C217" s="48"/>
      <c r="D217" s="16"/>
      <c r="E217" s="48"/>
      <c r="F217" s="17"/>
      <c r="G217" s="17"/>
      <c r="H217" s="17"/>
      <c r="I217" s="29"/>
      <c r="J217" s="17" t="s">
        <v>525</v>
      </c>
      <c r="K217" s="20">
        <f>IF(FluxoCaixa101315141622[[#This Row],[Movimento ]]="Saldo Inicial",FluxoCaixa101315141622[[#This Row],[R$ (Valores)]],K216+FluxoCaixa101315141622[[#This Row],[Valores Receitas / Despesas]])</f>
        <v>19192.449999999961</v>
      </c>
      <c r="L217" s="20">
        <f>IF(FluxoCaixa101315141622[[#This Row],[Entrada / Saída]]="Saída",FluxoCaixa101315141622[[#This Row],[R$ (Valores)]]*-1,FluxoCaixa101315141622[[#This Row],[R$ (Valores)]])</f>
        <v>0</v>
      </c>
    </row>
    <row r="218" spans="2:12">
      <c r="B218" s="48"/>
      <c r="C218" s="48"/>
      <c r="D218" s="16"/>
      <c r="E218" s="48"/>
      <c r="F218" s="17"/>
      <c r="G218" s="17"/>
      <c r="H218" s="17"/>
      <c r="I218" s="21"/>
      <c r="J218" s="17" t="s">
        <v>525</v>
      </c>
      <c r="K218" s="20">
        <f>IF(FluxoCaixa101315141622[[#This Row],[Movimento ]]="Saldo Inicial",FluxoCaixa101315141622[[#This Row],[R$ (Valores)]],K217+FluxoCaixa101315141622[[#This Row],[Valores Receitas / Despesas]])</f>
        <v>19192.449999999961</v>
      </c>
      <c r="L218" s="20">
        <f>IF(FluxoCaixa101315141622[[#This Row],[Entrada / Saída]]="Saída",FluxoCaixa101315141622[[#This Row],[R$ (Valores)]]*-1,FluxoCaixa101315141622[[#This Row],[R$ (Valores)]])</f>
        <v>0</v>
      </c>
    </row>
    <row r="219" spans="2:12">
      <c r="B219" s="48"/>
      <c r="C219" s="48"/>
      <c r="D219" s="16"/>
      <c r="E219" s="48"/>
      <c r="F219" s="17"/>
      <c r="G219" s="17"/>
      <c r="H219" s="17"/>
      <c r="I219" s="21"/>
      <c r="J219" s="17" t="s">
        <v>525</v>
      </c>
      <c r="K219" s="20">
        <f>IF(FluxoCaixa101315141622[[#This Row],[Movimento ]]="Saldo Inicial",FluxoCaixa101315141622[[#This Row],[R$ (Valores)]],K218+FluxoCaixa101315141622[[#This Row],[Valores Receitas / Despesas]])</f>
        <v>19192.449999999961</v>
      </c>
      <c r="L219" s="20">
        <f>IF(FluxoCaixa101315141622[[#This Row],[Entrada / Saída]]="Saída",FluxoCaixa101315141622[[#This Row],[R$ (Valores)]]*-1,FluxoCaixa101315141622[[#This Row],[R$ (Valores)]])</f>
        <v>0</v>
      </c>
    </row>
    <row r="220" spans="2:12">
      <c r="B220" s="48"/>
      <c r="C220" s="48"/>
      <c r="D220" s="16"/>
      <c r="E220" s="48"/>
      <c r="F220" s="17"/>
      <c r="G220" s="17"/>
      <c r="H220" s="17"/>
      <c r="I220" s="21"/>
      <c r="J220" s="17" t="s">
        <v>525</v>
      </c>
      <c r="K220" s="20">
        <f>IF(FluxoCaixa101315141622[[#This Row],[Movimento ]]="Saldo Inicial",FluxoCaixa101315141622[[#This Row],[R$ (Valores)]],K219+FluxoCaixa101315141622[[#This Row],[Valores Receitas / Despesas]])</f>
        <v>19192.449999999961</v>
      </c>
      <c r="L220" s="20">
        <f>IF(FluxoCaixa101315141622[[#This Row],[Entrada / Saída]]="Saída",FluxoCaixa101315141622[[#This Row],[R$ (Valores)]]*-1,FluxoCaixa101315141622[[#This Row],[R$ (Valores)]])</f>
        <v>0</v>
      </c>
    </row>
    <row r="221" spans="2:12">
      <c r="B221" s="48"/>
      <c r="C221" s="48"/>
      <c r="D221" s="16"/>
      <c r="E221" s="48"/>
      <c r="F221" s="17"/>
      <c r="G221" s="17"/>
      <c r="H221" s="17"/>
      <c r="I221" s="21"/>
      <c r="J221" s="17" t="s">
        <v>525</v>
      </c>
      <c r="K221" s="20">
        <f>IF(FluxoCaixa101315141622[[#This Row],[Movimento ]]="Saldo Inicial",FluxoCaixa101315141622[[#This Row],[R$ (Valores)]],K220+FluxoCaixa101315141622[[#This Row],[Valores Receitas / Despesas]])</f>
        <v>19192.449999999961</v>
      </c>
      <c r="L221" s="20">
        <f>IF(FluxoCaixa101315141622[[#This Row],[Entrada / Saída]]="Saída",FluxoCaixa101315141622[[#This Row],[R$ (Valores)]]*-1,FluxoCaixa101315141622[[#This Row],[R$ (Valores)]])</f>
        <v>0</v>
      </c>
    </row>
    <row r="222" spans="2:12">
      <c r="B222" s="48"/>
      <c r="C222" s="48"/>
      <c r="D222" s="16"/>
      <c r="E222" s="48"/>
      <c r="F222" s="17"/>
      <c r="G222" s="17"/>
      <c r="H222" s="17"/>
      <c r="I222" s="21"/>
      <c r="J222" s="17" t="s">
        <v>525</v>
      </c>
      <c r="K222" s="20">
        <f>IF(FluxoCaixa101315141622[[#This Row],[Movimento ]]="Saldo Inicial",FluxoCaixa101315141622[[#This Row],[R$ (Valores)]],K221+FluxoCaixa101315141622[[#This Row],[Valores Receitas / Despesas]])</f>
        <v>19192.449999999961</v>
      </c>
      <c r="L222" s="20">
        <f>IF(FluxoCaixa101315141622[[#This Row],[Entrada / Saída]]="Saída",FluxoCaixa101315141622[[#This Row],[R$ (Valores)]]*-1,FluxoCaixa101315141622[[#This Row],[R$ (Valores)]])</f>
        <v>0</v>
      </c>
    </row>
    <row r="223" spans="2:12">
      <c r="B223" s="48"/>
      <c r="C223" s="48"/>
      <c r="D223" s="16"/>
      <c r="E223" s="48"/>
      <c r="F223" s="17"/>
      <c r="G223" s="17"/>
      <c r="H223" s="17"/>
      <c r="I223" s="21"/>
      <c r="J223" s="17" t="s">
        <v>525</v>
      </c>
      <c r="K223" s="20">
        <f>IF(FluxoCaixa101315141622[[#This Row],[Movimento ]]="Saldo Inicial",FluxoCaixa101315141622[[#This Row],[R$ (Valores)]],K222+FluxoCaixa101315141622[[#This Row],[Valores Receitas / Despesas]])</f>
        <v>19192.449999999961</v>
      </c>
      <c r="L223" s="20">
        <f>IF(FluxoCaixa101315141622[[#This Row],[Entrada / Saída]]="Saída",FluxoCaixa101315141622[[#This Row],[R$ (Valores)]]*-1,FluxoCaixa101315141622[[#This Row],[R$ (Valores)]])</f>
        <v>0</v>
      </c>
    </row>
    <row r="224" spans="2:12">
      <c r="B224" s="48"/>
      <c r="C224" s="48"/>
      <c r="D224" s="16"/>
      <c r="E224" s="48"/>
      <c r="F224" s="17"/>
      <c r="G224" s="17"/>
      <c r="H224" s="17"/>
      <c r="I224" s="21"/>
      <c r="J224" s="17" t="s">
        <v>525</v>
      </c>
      <c r="K224" s="20">
        <f>IF(FluxoCaixa101315141622[[#This Row],[Movimento ]]="Saldo Inicial",FluxoCaixa101315141622[[#This Row],[R$ (Valores)]],K223+FluxoCaixa101315141622[[#This Row],[Valores Receitas / Despesas]])</f>
        <v>19192.449999999961</v>
      </c>
      <c r="L224" s="20">
        <f>IF(FluxoCaixa101315141622[[#This Row],[Entrada / Saída]]="Saída",FluxoCaixa101315141622[[#This Row],[R$ (Valores)]]*-1,FluxoCaixa101315141622[[#This Row],[R$ (Valores)]])</f>
        <v>0</v>
      </c>
    </row>
    <row r="225" spans="2:12">
      <c r="B225" s="48"/>
      <c r="C225" s="48"/>
      <c r="D225" s="16"/>
      <c r="E225" s="48"/>
      <c r="F225" s="17"/>
      <c r="G225" s="17"/>
      <c r="H225" s="17"/>
      <c r="I225" s="21"/>
      <c r="J225" s="17" t="s">
        <v>525</v>
      </c>
      <c r="K225" s="20">
        <f>IF(FluxoCaixa101315141622[[#This Row],[Movimento ]]="Saldo Inicial",FluxoCaixa101315141622[[#This Row],[R$ (Valores)]],K224+FluxoCaixa101315141622[[#This Row],[Valores Receitas / Despesas]])</f>
        <v>19192.449999999961</v>
      </c>
      <c r="L225" s="20">
        <f>IF(FluxoCaixa101315141622[[#This Row],[Entrada / Saída]]="Saída",FluxoCaixa101315141622[[#This Row],[R$ (Valores)]]*-1,FluxoCaixa101315141622[[#This Row],[R$ (Valores)]])</f>
        <v>0</v>
      </c>
    </row>
    <row r="226" spans="2:12">
      <c r="B226" s="48"/>
      <c r="C226" s="48"/>
      <c r="D226" s="16"/>
      <c r="E226" s="48"/>
      <c r="F226" s="17"/>
      <c r="G226" s="17"/>
      <c r="H226" s="17"/>
      <c r="I226" s="21"/>
      <c r="J226" s="17" t="s">
        <v>525</v>
      </c>
      <c r="K226" s="20">
        <f>IF(FluxoCaixa101315141622[[#This Row],[Movimento ]]="Saldo Inicial",FluxoCaixa101315141622[[#This Row],[R$ (Valores)]],K225+FluxoCaixa101315141622[[#This Row],[Valores Receitas / Despesas]])</f>
        <v>19192.449999999961</v>
      </c>
      <c r="L226" s="20">
        <f>IF(FluxoCaixa101315141622[[#This Row],[Entrada / Saída]]="Saída",FluxoCaixa101315141622[[#This Row],[R$ (Valores)]]*-1,FluxoCaixa101315141622[[#This Row],[R$ (Valores)]])</f>
        <v>0</v>
      </c>
    </row>
    <row r="227" spans="2:12">
      <c r="B227" s="48"/>
      <c r="C227" s="48"/>
      <c r="D227" s="16"/>
      <c r="E227" s="48"/>
      <c r="F227" s="17"/>
      <c r="G227" s="17"/>
      <c r="H227" s="17"/>
      <c r="I227" s="21"/>
      <c r="J227" s="17" t="s">
        <v>525</v>
      </c>
      <c r="K227" s="20">
        <f>IF(FluxoCaixa101315141622[[#This Row],[Movimento ]]="Saldo Inicial",FluxoCaixa101315141622[[#This Row],[R$ (Valores)]],K226+FluxoCaixa101315141622[[#This Row],[Valores Receitas / Despesas]])</f>
        <v>19192.449999999961</v>
      </c>
      <c r="L227" s="20">
        <f>IF(FluxoCaixa101315141622[[#This Row],[Entrada / Saída]]="Saída",FluxoCaixa101315141622[[#This Row],[R$ (Valores)]]*-1,FluxoCaixa101315141622[[#This Row],[R$ (Valores)]])</f>
        <v>0</v>
      </c>
    </row>
    <row r="228" spans="2:12">
      <c r="B228" s="48"/>
      <c r="C228" s="48"/>
      <c r="D228" s="16"/>
      <c r="E228" s="48"/>
      <c r="F228" s="17"/>
      <c r="G228" s="17"/>
      <c r="H228" s="17"/>
      <c r="I228" s="21"/>
      <c r="J228" s="17" t="s">
        <v>525</v>
      </c>
      <c r="K228" s="20">
        <f>IF(FluxoCaixa101315141622[[#This Row],[Movimento ]]="Saldo Inicial",FluxoCaixa101315141622[[#This Row],[R$ (Valores)]],K227+FluxoCaixa101315141622[[#This Row],[Valores Receitas / Despesas]])</f>
        <v>19192.449999999961</v>
      </c>
      <c r="L228" s="20">
        <f>IF(FluxoCaixa101315141622[[#This Row],[Entrada / Saída]]="Saída",FluxoCaixa101315141622[[#This Row],[R$ (Valores)]]*-1,FluxoCaixa101315141622[[#This Row],[R$ (Valores)]])</f>
        <v>0</v>
      </c>
    </row>
    <row r="229" spans="2:12">
      <c r="B229" s="48"/>
      <c r="C229" s="48"/>
      <c r="D229" s="16"/>
      <c r="E229" s="48"/>
      <c r="F229" s="17"/>
      <c r="G229" s="17"/>
      <c r="H229" s="17"/>
      <c r="I229" s="21"/>
      <c r="J229" s="17" t="s">
        <v>525</v>
      </c>
      <c r="K229" s="20">
        <f>IF(FluxoCaixa101315141622[[#This Row],[Movimento ]]="Saldo Inicial",FluxoCaixa101315141622[[#This Row],[R$ (Valores)]],K228+FluxoCaixa101315141622[[#This Row],[Valores Receitas / Despesas]])</f>
        <v>19192.449999999961</v>
      </c>
      <c r="L229" s="20">
        <f>IF(FluxoCaixa101315141622[[#This Row],[Entrada / Saída]]="Saída",FluxoCaixa101315141622[[#This Row],[R$ (Valores)]]*-1,FluxoCaixa101315141622[[#This Row],[R$ (Valores)]])</f>
        <v>0</v>
      </c>
    </row>
    <row r="230" spans="2:12">
      <c r="B230" s="48"/>
      <c r="C230" s="48"/>
      <c r="D230" s="16"/>
      <c r="E230" s="48"/>
      <c r="F230" s="17"/>
      <c r="G230" s="17"/>
      <c r="H230" s="17"/>
      <c r="I230" s="21"/>
      <c r="J230" s="17" t="s">
        <v>525</v>
      </c>
      <c r="K230" s="20">
        <f>IF(FluxoCaixa101315141622[[#This Row],[Movimento ]]="Saldo Inicial",FluxoCaixa101315141622[[#This Row],[R$ (Valores)]],K229+FluxoCaixa101315141622[[#This Row],[Valores Receitas / Despesas]])</f>
        <v>19192.449999999961</v>
      </c>
      <c r="L230" s="20">
        <f>IF(FluxoCaixa101315141622[[#This Row],[Entrada / Saída]]="Saída",FluxoCaixa101315141622[[#This Row],[R$ (Valores)]]*-1,FluxoCaixa101315141622[[#This Row],[R$ (Valores)]])</f>
        <v>0</v>
      </c>
    </row>
    <row r="231" spans="2:12">
      <c r="B231" s="48"/>
      <c r="C231" s="48"/>
      <c r="D231" s="16"/>
      <c r="E231" s="48"/>
      <c r="F231" s="17"/>
      <c r="G231" s="17"/>
      <c r="H231" s="17"/>
      <c r="I231" s="21"/>
      <c r="J231" s="17" t="s">
        <v>525</v>
      </c>
      <c r="K231" s="20">
        <f>IF(FluxoCaixa101315141622[[#This Row],[Movimento ]]="Saldo Inicial",FluxoCaixa101315141622[[#This Row],[R$ (Valores)]],K230+FluxoCaixa101315141622[[#This Row],[Valores Receitas / Despesas]])</f>
        <v>19192.449999999961</v>
      </c>
      <c r="L231" s="20">
        <f>IF(FluxoCaixa101315141622[[#This Row],[Entrada / Saída]]="Saída",FluxoCaixa101315141622[[#This Row],[R$ (Valores)]]*-1,FluxoCaixa101315141622[[#This Row],[R$ (Valores)]])</f>
        <v>0</v>
      </c>
    </row>
    <row r="232" spans="2:12">
      <c r="B232" s="48"/>
      <c r="C232" s="48"/>
      <c r="D232" s="16"/>
      <c r="E232" s="48"/>
      <c r="F232" s="17"/>
      <c r="G232" s="17"/>
      <c r="H232" s="17"/>
      <c r="I232" s="21"/>
      <c r="J232" s="17" t="s">
        <v>525</v>
      </c>
      <c r="K232" s="20">
        <f>IF(FluxoCaixa101315141622[[#This Row],[Movimento ]]="Saldo Inicial",FluxoCaixa101315141622[[#This Row],[R$ (Valores)]],K231+FluxoCaixa101315141622[[#This Row],[Valores Receitas / Despesas]])</f>
        <v>19192.449999999961</v>
      </c>
      <c r="L232" s="20">
        <f>IF(FluxoCaixa101315141622[[#This Row],[Entrada / Saída]]="Saída",FluxoCaixa101315141622[[#This Row],[R$ (Valores)]]*-1,FluxoCaixa101315141622[[#This Row],[R$ (Valores)]])</f>
        <v>0</v>
      </c>
    </row>
    <row r="233" spans="2:12">
      <c r="B233" s="48"/>
      <c r="C233" s="48"/>
      <c r="D233" s="16"/>
      <c r="E233" s="48"/>
      <c r="F233" s="17"/>
      <c r="G233" s="17"/>
      <c r="H233" s="17"/>
      <c r="I233" s="21"/>
      <c r="J233" s="17" t="s">
        <v>525</v>
      </c>
      <c r="K233" s="20">
        <f>IF(FluxoCaixa101315141622[[#This Row],[Movimento ]]="Saldo Inicial",FluxoCaixa101315141622[[#This Row],[R$ (Valores)]],K232+FluxoCaixa101315141622[[#This Row],[Valores Receitas / Despesas]])</f>
        <v>19192.449999999961</v>
      </c>
      <c r="L233" s="20">
        <f>IF(FluxoCaixa101315141622[[#This Row],[Entrada / Saída]]="Saída",FluxoCaixa101315141622[[#This Row],[R$ (Valores)]]*-1,FluxoCaixa101315141622[[#This Row],[R$ (Valores)]])</f>
        <v>0</v>
      </c>
    </row>
    <row r="234" spans="2:12">
      <c r="B234" s="48"/>
      <c r="C234" s="48"/>
      <c r="D234" s="16"/>
      <c r="E234" s="48"/>
      <c r="F234" s="17"/>
      <c r="G234" s="17"/>
      <c r="H234" s="17"/>
      <c r="I234" s="21"/>
      <c r="J234" s="17" t="s">
        <v>525</v>
      </c>
      <c r="K234" s="20">
        <f>IF(FluxoCaixa101315141622[[#This Row],[Movimento ]]="Saldo Inicial",FluxoCaixa101315141622[[#This Row],[R$ (Valores)]],K233+FluxoCaixa101315141622[[#This Row],[Valores Receitas / Despesas]])</f>
        <v>19192.449999999961</v>
      </c>
      <c r="L234" s="20">
        <f>IF(FluxoCaixa101315141622[[#This Row],[Entrada / Saída]]="Saída",FluxoCaixa101315141622[[#This Row],[R$ (Valores)]]*-1,FluxoCaixa101315141622[[#This Row],[R$ (Valores)]])</f>
        <v>0</v>
      </c>
    </row>
    <row r="235" spans="2:12">
      <c r="B235" s="48"/>
      <c r="C235" s="48"/>
      <c r="D235" s="16"/>
      <c r="E235" s="48"/>
      <c r="F235" s="17"/>
      <c r="G235" s="17"/>
      <c r="H235" s="17"/>
      <c r="I235" s="21"/>
      <c r="J235" s="17" t="s">
        <v>525</v>
      </c>
      <c r="K235" s="20">
        <f>IF(FluxoCaixa101315141622[[#This Row],[Movimento ]]="Saldo Inicial",FluxoCaixa101315141622[[#This Row],[R$ (Valores)]],K234+FluxoCaixa101315141622[[#This Row],[Valores Receitas / Despesas]])</f>
        <v>19192.449999999961</v>
      </c>
      <c r="L235" s="20">
        <f>IF(FluxoCaixa101315141622[[#This Row],[Entrada / Saída]]="Saída",FluxoCaixa101315141622[[#This Row],[R$ (Valores)]]*-1,FluxoCaixa101315141622[[#This Row],[R$ (Valores)]])</f>
        <v>0</v>
      </c>
    </row>
    <row r="236" spans="2:12">
      <c r="B236" s="48"/>
      <c r="C236" s="48"/>
      <c r="D236" s="16"/>
      <c r="E236" s="48"/>
      <c r="F236" s="17"/>
      <c r="G236" s="17"/>
      <c r="H236" s="17"/>
      <c r="I236" s="21"/>
      <c r="J236" s="17" t="s">
        <v>525</v>
      </c>
      <c r="K236" s="20">
        <f>IF(FluxoCaixa101315141622[[#This Row],[Movimento ]]="Saldo Inicial",FluxoCaixa101315141622[[#This Row],[R$ (Valores)]],K235+FluxoCaixa101315141622[[#This Row],[Valores Receitas / Despesas]])</f>
        <v>19192.449999999961</v>
      </c>
      <c r="L236" s="20">
        <f>IF(FluxoCaixa101315141622[[#This Row],[Entrada / Saída]]="Saída",FluxoCaixa101315141622[[#This Row],[R$ (Valores)]]*-1,FluxoCaixa101315141622[[#This Row],[R$ (Valores)]])</f>
        <v>0</v>
      </c>
    </row>
    <row r="237" spans="2:12">
      <c r="B237" s="48"/>
      <c r="C237" s="48"/>
      <c r="D237" s="16"/>
      <c r="E237" s="48"/>
      <c r="F237" s="17"/>
      <c r="G237" s="17"/>
      <c r="H237" s="17"/>
      <c r="I237" s="21"/>
      <c r="J237" s="17" t="s">
        <v>525</v>
      </c>
      <c r="K237" s="20">
        <f>IF(FluxoCaixa101315141622[[#This Row],[Movimento ]]="Saldo Inicial",FluxoCaixa101315141622[[#This Row],[R$ (Valores)]],K236+FluxoCaixa101315141622[[#This Row],[Valores Receitas / Despesas]])</f>
        <v>19192.449999999961</v>
      </c>
      <c r="L237" s="20">
        <f>IF(FluxoCaixa101315141622[[#This Row],[Entrada / Saída]]="Saída",FluxoCaixa101315141622[[#This Row],[R$ (Valores)]]*-1,FluxoCaixa101315141622[[#This Row],[R$ (Valores)]])</f>
        <v>0</v>
      </c>
    </row>
    <row r="238" spans="2:12">
      <c r="B238" s="48"/>
      <c r="C238" s="48"/>
      <c r="D238" s="16"/>
      <c r="E238" s="48"/>
      <c r="F238" s="17"/>
      <c r="G238" s="17"/>
      <c r="H238" s="17"/>
      <c r="I238" s="21"/>
      <c r="J238" s="17" t="s">
        <v>525</v>
      </c>
      <c r="K238" s="20">
        <f>IF(FluxoCaixa101315141622[[#This Row],[Movimento ]]="Saldo Inicial",FluxoCaixa101315141622[[#This Row],[R$ (Valores)]],K237+FluxoCaixa101315141622[[#This Row],[Valores Receitas / Despesas]])</f>
        <v>19192.449999999961</v>
      </c>
      <c r="L238" s="20">
        <f>IF(FluxoCaixa101315141622[[#This Row],[Entrada / Saída]]="Saída",FluxoCaixa101315141622[[#This Row],[R$ (Valores)]]*-1,FluxoCaixa101315141622[[#This Row],[R$ (Valores)]])</f>
        <v>0</v>
      </c>
    </row>
    <row r="239" spans="2:12">
      <c r="B239" s="48"/>
      <c r="C239" s="48"/>
      <c r="D239" s="16"/>
      <c r="E239" s="48"/>
      <c r="F239" s="17"/>
      <c r="G239" s="17"/>
      <c r="H239" s="17"/>
      <c r="I239" s="21"/>
      <c r="J239" s="17" t="s">
        <v>525</v>
      </c>
      <c r="K239" s="20">
        <f>IF(FluxoCaixa101315141622[[#This Row],[Movimento ]]="Saldo Inicial",FluxoCaixa101315141622[[#This Row],[R$ (Valores)]],K238+FluxoCaixa101315141622[[#This Row],[Valores Receitas / Despesas]])</f>
        <v>19192.449999999961</v>
      </c>
      <c r="L239" s="20">
        <f>IF(FluxoCaixa101315141622[[#This Row],[Entrada / Saída]]="Saída",FluxoCaixa101315141622[[#This Row],[R$ (Valores)]]*-1,FluxoCaixa101315141622[[#This Row],[R$ (Valores)]])</f>
        <v>0</v>
      </c>
    </row>
    <row r="240" spans="2:12">
      <c r="B240" s="48"/>
      <c r="C240" s="48"/>
      <c r="D240" s="16"/>
      <c r="E240" s="48"/>
      <c r="F240" s="17"/>
      <c r="G240" s="17"/>
      <c r="H240" s="17"/>
      <c r="I240" s="21"/>
      <c r="J240" s="17" t="s">
        <v>525</v>
      </c>
      <c r="K240" s="20">
        <f>IF(FluxoCaixa101315141622[[#This Row],[Movimento ]]="Saldo Inicial",FluxoCaixa101315141622[[#This Row],[R$ (Valores)]],K239+FluxoCaixa101315141622[[#This Row],[Valores Receitas / Despesas]])</f>
        <v>19192.449999999961</v>
      </c>
      <c r="L240" s="20">
        <f>IF(FluxoCaixa101315141622[[#This Row],[Entrada / Saída]]="Saída",FluxoCaixa101315141622[[#This Row],[R$ (Valores)]]*-1,FluxoCaixa101315141622[[#This Row],[R$ (Valores)]])</f>
        <v>0</v>
      </c>
    </row>
    <row r="241" spans="2:12">
      <c r="B241" s="48"/>
      <c r="C241" s="48"/>
      <c r="D241" s="16"/>
      <c r="E241" s="48"/>
      <c r="F241" s="17"/>
      <c r="G241" s="17"/>
      <c r="H241" s="17"/>
      <c r="I241" s="21"/>
      <c r="J241" s="17" t="s">
        <v>525</v>
      </c>
      <c r="K241" s="20">
        <f>IF(FluxoCaixa101315141622[[#This Row],[Movimento ]]="Saldo Inicial",FluxoCaixa101315141622[[#This Row],[R$ (Valores)]],K240+FluxoCaixa101315141622[[#This Row],[Valores Receitas / Despesas]])</f>
        <v>19192.449999999961</v>
      </c>
      <c r="L241" s="20">
        <f>IF(FluxoCaixa101315141622[[#This Row],[Entrada / Saída]]="Saída",FluxoCaixa101315141622[[#This Row],[R$ (Valores)]]*-1,FluxoCaixa101315141622[[#This Row],[R$ (Valores)]])</f>
        <v>0</v>
      </c>
    </row>
    <row r="242" spans="2:12">
      <c r="B242" s="48"/>
      <c r="C242" s="48"/>
      <c r="D242" s="16"/>
      <c r="E242" s="48"/>
      <c r="F242" s="17"/>
      <c r="G242" s="17"/>
      <c r="H242" s="17"/>
      <c r="I242" s="21"/>
      <c r="J242" s="17" t="s">
        <v>525</v>
      </c>
      <c r="K242" s="20">
        <f>IF(FluxoCaixa101315141622[[#This Row],[Movimento ]]="Saldo Inicial",FluxoCaixa101315141622[[#This Row],[R$ (Valores)]],K241+FluxoCaixa101315141622[[#This Row],[Valores Receitas / Despesas]])</f>
        <v>19192.449999999961</v>
      </c>
      <c r="L242" s="20">
        <f>IF(FluxoCaixa101315141622[[#This Row],[Entrada / Saída]]="Saída",FluxoCaixa101315141622[[#This Row],[R$ (Valores)]]*-1,FluxoCaixa101315141622[[#This Row],[R$ (Valores)]])</f>
        <v>0</v>
      </c>
    </row>
    <row r="243" spans="2:12">
      <c r="B243" s="48"/>
      <c r="C243" s="48"/>
      <c r="D243" s="16"/>
      <c r="E243" s="48"/>
      <c r="F243" s="17"/>
      <c r="G243" s="17"/>
      <c r="H243" s="17"/>
      <c r="I243" s="21"/>
      <c r="J243" s="17" t="s">
        <v>525</v>
      </c>
      <c r="K243" s="20">
        <f>IF(FluxoCaixa101315141622[[#This Row],[Movimento ]]="Saldo Inicial",FluxoCaixa101315141622[[#This Row],[R$ (Valores)]],K242+FluxoCaixa101315141622[[#This Row],[Valores Receitas / Despesas]])</f>
        <v>19192.449999999961</v>
      </c>
      <c r="L243" s="20">
        <f>IF(FluxoCaixa101315141622[[#This Row],[Entrada / Saída]]="Saída",FluxoCaixa101315141622[[#This Row],[R$ (Valores)]]*-1,FluxoCaixa101315141622[[#This Row],[R$ (Valores)]])</f>
        <v>0</v>
      </c>
    </row>
    <row r="244" spans="2:12">
      <c r="B244" s="48"/>
      <c r="C244" s="48"/>
      <c r="D244" s="16"/>
      <c r="E244" s="48"/>
      <c r="F244" s="17"/>
      <c r="G244" s="17"/>
      <c r="H244" s="17"/>
      <c r="I244" s="21"/>
      <c r="J244" s="17" t="s">
        <v>525</v>
      </c>
      <c r="K244" s="20">
        <f>IF(FluxoCaixa101315141622[[#This Row],[Movimento ]]="Saldo Inicial",FluxoCaixa101315141622[[#This Row],[R$ (Valores)]],K243+FluxoCaixa101315141622[[#This Row],[Valores Receitas / Despesas]])</f>
        <v>19192.449999999961</v>
      </c>
      <c r="L244" s="20">
        <f>IF(FluxoCaixa101315141622[[#This Row],[Entrada / Saída]]="Saída",FluxoCaixa101315141622[[#This Row],[R$ (Valores)]]*-1,FluxoCaixa101315141622[[#This Row],[R$ (Valores)]])</f>
        <v>0</v>
      </c>
    </row>
    <row r="245" spans="2:12">
      <c r="B245" s="48"/>
      <c r="C245" s="48"/>
      <c r="D245" s="16"/>
      <c r="E245" s="48"/>
      <c r="F245" s="17"/>
      <c r="G245" s="17"/>
      <c r="H245" s="17"/>
      <c r="I245" s="21"/>
      <c r="J245" s="17" t="s">
        <v>525</v>
      </c>
      <c r="K245" s="20">
        <f>IF(FluxoCaixa101315141622[[#This Row],[Movimento ]]="Saldo Inicial",FluxoCaixa101315141622[[#This Row],[R$ (Valores)]],K244+FluxoCaixa101315141622[[#This Row],[Valores Receitas / Despesas]])</f>
        <v>19192.449999999961</v>
      </c>
      <c r="L245" s="20">
        <f>IF(FluxoCaixa101315141622[[#This Row],[Entrada / Saída]]="Saída",FluxoCaixa101315141622[[#This Row],[R$ (Valores)]]*-1,FluxoCaixa101315141622[[#This Row],[R$ (Valores)]])</f>
        <v>0</v>
      </c>
    </row>
    <row r="246" spans="2:12">
      <c r="B246" s="48"/>
      <c r="C246" s="48"/>
      <c r="D246" s="16"/>
      <c r="E246" s="48"/>
      <c r="F246" s="17"/>
      <c r="G246" s="17"/>
      <c r="H246" s="17"/>
      <c r="I246" s="21"/>
      <c r="J246" s="17" t="s">
        <v>525</v>
      </c>
      <c r="K246" s="20">
        <f>IF(FluxoCaixa101315141622[[#This Row],[Movimento ]]="Saldo Inicial",FluxoCaixa101315141622[[#This Row],[R$ (Valores)]],K245+FluxoCaixa101315141622[[#This Row],[Valores Receitas / Despesas]])</f>
        <v>19192.449999999961</v>
      </c>
      <c r="L246" s="20">
        <f>IF(FluxoCaixa101315141622[[#This Row],[Entrada / Saída]]="Saída",FluxoCaixa101315141622[[#This Row],[R$ (Valores)]]*-1,FluxoCaixa101315141622[[#This Row],[R$ (Valores)]])</f>
        <v>0</v>
      </c>
    </row>
    <row r="247" spans="2:12">
      <c r="B247" s="48"/>
      <c r="C247" s="48"/>
      <c r="D247" s="16"/>
      <c r="E247" s="48"/>
      <c r="F247" s="17"/>
      <c r="G247" s="17"/>
      <c r="H247" s="17"/>
      <c r="I247" s="21"/>
      <c r="J247" s="17" t="s">
        <v>525</v>
      </c>
      <c r="K247" s="20">
        <f>IF(FluxoCaixa101315141622[[#This Row],[Movimento ]]="Saldo Inicial",FluxoCaixa101315141622[[#This Row],[R$ (Valores)]],K246+FluxoCaixa101315141622[[#This Row],[Valores Receitas / Despesas]])</f>
        <v>19192.449999999961</v>
      </c>
      <c r="L247" s="20">
        <f>IF(FluxoCaixa101315141622[[#This Row],[Entrada / Saída]]="Saída",FluxoCaixa101315141622[[#This Row],[R$ (Valores)]]*-1,FluxoCaixa101315141622[[#This Row],[R$ (Valores)]])</f>
        <v>0</v>
      </c>
    </row>
    <row r="248" spans="2:12">
      <c r="B248" s="48"/>
      <c r="C248" s="48"/>
      <c r="D248" s="16"/>
      <c r="E248" s="48"/>
      <c r="F248" s="17"/>
      <c r="G248" s="17"/>
      <c r="H248" s="17"/>
      <c r="I248" s="21"/>
      <c r="J248" s="17" t="s">
        <v>525</v>
      </c>
      <c r="K248" s="20">
        <f>IF(FluxoCaixa101315141622[[#This Row],[Movimento ]]="Saldo Inicial",FluxoCaixa101315141622[[#This Row],[R$ (Valores)]],K247+FluxoCaixa101315141622[[#This Row],[Valores Receitas / Despesas]])</f>
        <v>19192.449999999961</v>
      </c>
      <c r="L248" s="20">
        <f>IF(FluxoCaixa101315141622[[#This Row],[Entrada / Saída]]="Saída",FluxoCaixa101315141622[[#This Row],[R$ (Valores)]]*-1,FluxoCaixa101315141622[[#This Row],[R$ (Valores)]])</f>
        <v>0</v>
      </c>
    </row>
    <row r="249" spans="2:12">
      <c r="B249" s="48"/>
      <c r="C249" s="48"/>
      <c r="D249" s="16"/>
      <c r="E249" s="48"/>
      <c r="F249" s="17"/>
      <c r="G249" s="17"/>
      <c r="H249" s="17"/>
      <c r="I249" s="21"/>
      <c r="J249" s="17" t="s">
        <v>525</v>
      </c>
      <c r="K249" s="20">
        <f>IF(FluxoCaixa101315141622[[#This Row],[Movimento ]]="Saldo Inicial",FluxoCaixa101315141622[[#This Row],[R$ (Valores)]],K248+FluxoCaixa101315141622[[#This Row],[Valores Receitas / Despesas]])</f>
        <v>19192.449999999961</v>
      </c>
      <c r="L249" s="20">
        <f>IF(FluxoCaixa101315141622[[#This Row],[Entrada / Saída]]="Saída",FluxoCaixa101315141622[[#This Row],[R$ (Valores)]]*-1,FluxoCaixa101315141622[[#This Row],[R$ (Valores)]])</f>
        <v>0</v>
      </c>
    </row>
    <row r="250" spans="2:12">
      <c r="B250" s="48"/>
      <c r="C250" s="48"/>
      <c r="D250" s="16"/>
      <c r="E250" s="48"/>
      <c r="F250" s="17"/>
      <c r="G250" s="17"/>
      <c r="H250" s="17"/>
      <c r="I250" s="21"/>
      <c r="J250" s="17" t="s">
        <v>525</v>
      </c>
      <c r="K250" s="20">
        <f>IF(FluxoCaixa101315141622[[#This Row],[Movimento ]]="Saldo Inicial",FluxoCaixa101315141622[[#This Row],[R$ (Valores)]],K249+FluxoCaixa101315141622[[#This Row],[Valores Receitas / Despesas]])</f>
        <v>19192.449999999961</v>
      </c>
      <c r="L250" s="20">
        <f>IF(FluxoCaixa101315141622[[#This Row],[Entrada / Saída]]="Saída",FluxoCaixa101315141622[[#This Row],[R$ (Valores)]]*-1,FluxoCaixa101315141622[[#This Row],[R$ (Valores)]])</f>
        <v>0</v>
      </c>
    </row>
    <row r="251" spans="2:12">
      <c r="B251" s="48"/>
      <c r="C251" s="48"/>
      <c r="D251" s="16"/>
      <c r="E251" s="48"/>
      <c r="F251" s="17"/>
      <c r="G251" s="17"/>
      <c r="H251" s="17"/>
      <c r="I251" s="21"/>
      <c r="J251" s="17" t="s">
        <v>525</v>
      </c>
      <c r="K251" s="20">
        <f>IF(FluxoCaixa101315141622[[#This Row],[Movimento ]]="Saldo Inicial",FluxoCaixa101315141622[[#This Row],[R$ (Valores)]],K250+FluxoCaixa101315141622[[#This Row],[Valores Receitas / Despesas]])</f>
        <v>19192.449999999961</v>
      </c>
      <c r="L251" s="20">
        <f>IF(FluxoCaixa101315141622[[#This Row],[Entrada / Saída]]="Saída",FluxoCaixa101315141622[[#This Row],[R$ (Valores)]]*-1,FluxoCaixa101315141622[[#This Row],[R$ (Valores)]])</f>
        <v>0</v>
      </c>
    </row>
    <row r="252" spans="2:12">
      <c r="B252" s="48"/>
      <c r="C252" s="48"/>
      <c r="D252" s="16"/>
      <c r="E252" s="48"/>
      <c r="F252" s="17"/>
      <c r="G252" s="17"/>
      <c r="H252" s="17"/>
      <c r="I252" s="21"/>
      <c r="J252" s="17" t="s">
        <v>525</v>
      </c>
      <c r="K252" s="20">
        <f>IF(FluxoCaixa101315141622[[#This Row],[Movimento ]]="Saldo Inicial",FluxoCaixa101315141622[[#This Row],[R$ (Valores)]],K251+FluxoCaixa101315141622[[#This Row],[Valores Receitas / Despesas]])</f>
        <v>19192.449999999961</v>
      </c>
      <c r="L252" s="20">
        <f>IF(FluxoCaixa101315141622[[#This Row],[Entrada / Saída]]="Saída",FluxoCaixa101315141622[[#This Row],[R$ (Valores)]]*-1,FluxoCaixa101315141622[[#This Row],[R$ (Valores)]])</f>
        <v>0</v>
      </c>
    </row>
    <row r="253" spans="2:12">
      <c r="B253" s="48"/>
      <c r="C253" s="48"/>
      <c r="D253" s="16"/>
      <c r="E253" s="48"/>
      <c r="F253" s="17"/>
      <c r="G253" s="17"/>
      <c r="H253" s="17"/>
      <c r="I253" s="21"/>
      <c r="J253" s="17" t="s">
        <v>525</v>
      </c>
      <c r="K253" s="20">
        <f>IF(FluxoCaixa101315141622[[#This Row],[Movimento ]]="Saldo Inicial",FluxoCaixa101315141622[[#This Row],[R$ (Valores)]],K252+FluxoCaixa101315141622[[#This Row],[Valores Receitas / Despesas]])</f>
        <v>19192.449999999961</v>
      </c>
      <c r="L253" s="20">
        <f>IF(FluxoCaixa101315141622[[#This Row],[Entrada / Saída]]="Saída",FluxoCaixa101315141622[[#This Row],[R$ (Valores)]]*-1,FluxoCaixa101315141622[[#This Row],[R$ (Valores)]])</f>
        <v>0</v>
      </c>
    </row>
    <row r="254" spans="2:12">
      <c r="B254" s="48"/>
      <c r="C254" s="48"/>
      <c r="D254" s="16"/>
      <c r="E254" s="48"/>
      <c r="F254" s="17"/>
      <c r="G254" s="17"/>
      <c r="H254" s="17"/>
      <c r="I254" s="21"/>
      <c r="J254" s="17" t="s">
        <v>525</v>
      </c>
      <c r="K254" s="20">
        <f>IF(FluxoCaixa101315141622[[#This Row],[Movimento ]]="Saldo Inicial",FluxoCaixa101315141622[[#This Row],[R$ (Valores)]],K253+FluxoCaixa101315141622[[#This Row],[Valores Receitas / Despesas]])</f>
        <v>19192.449999999961</v>
      </c>
      <c r="L254" s="20">
        <f>IF(FluxoCaixa101315141622[[#This Row],[Entrada / Saída]]="Saída",FluxoCaixa101315141622[[#This Row],[R$ (Valores)]]*-1,FluxoCaixa101315141622[[#This Row],[R$ (Valores)]])</f>
        <v>0</v>
      </c>
    </row>
    <row r="255" spans="2:12">
      <c r="B255" s="48"/>
      <c r="C255" s="48"/>
      <c r="D255" s="16"/>
      <c r="E255" s="48"/>
      <c r="F255" s="17"/>
      <c r="G255" s="17"/>
      <c r="H255" s="17"/>
      <c r="I255" s="21"/>
      <c r="J255" s="17" t="s">
        <v>525</v>
      </c>
      <c r="K255" s="20">
        <f>IF(FluxoCaixa101315141622[[#This Row],[Movimento ]]="Saldo Inicial",FluxoCaixa101315141622[[#This Row],[R$ (Valores)]],K254+FluxoCaixa101315141622[[#This Row],[Valores Receitas / Despesas]])</f>
        <v>19192.449999999961</v>
      </c>
      <c r="L255" s="20">
        <f>IF(FluxoCaixa101315141622[[#This Row],[Entrada / Saída]]="Saída",FluxoCaixa101315141622[[#This Row],[R$ (Valores)]]*-1,FluxoCaixa101315141622[[#This Row],[R$ (Valores)]])</f>
        <v>0</v>
      </c>
    </row>
    <row r="256" spans="2:12">
      <c r="B256" s="48"/>
      <c r="C256" s="48"/>
      <c r="D256" s="16"/>
      <c r="E256" s="48"/>
      <c r="F256" s="17"/>
      <c r="G256" s="17"/>
      <c r="H256" s="17"/>
      <c r="I256" s="21"/>
      <c r="J256" s="17" t="s">
        <v>525</v>
      </c>
      <c r="K256" s="20">
        <f>IF(FluxoCaixa101315141622[[#This Row],[Movimento ]]="Saldo Inicial",FluxoCaixa101315141622[[#This Row],[R$ (Valores)]],K255+FluxoCaixa101315141622[[#This Row],[Valores Receitas / Despesas]])</f>
        <v>19192.449999999961</v>
      </c>
      <c r="L256" s="20">
        <f>IF(FluxoCaixa101315141622[[#This Row],[Entrada / Saída]]="Saída",FluxoCaixa101315141622[[#This Row],[R$ (Valores)]]*-1,FluxoCaixa101315141622[[#This Row],[R$ (Valores)]])</f>
        <v>0</v>
      </c>
    </row>
    <row r="257" spans="2:12">
      <c r="B257" s="48"/>
      <c r="C257" s="48"/>
      <c r="D257" s="16"/>
      <c r="E257" s="48"/>
      <c r="F257" s="17"/>
      <c r="G257" s="17"/>
      <c r="H257" s="17"/>
      <c r="I257" s="21"/>
      <c r="J257" s="17" t="s">
        <v>525</v>
      </c>
      <c r="K257" s="20">
        <f>IF(FluxoCaixa101315141622[[#This Row],[Movimento ]]="Saldo Inicial",FluxoCaixa101315141622[[#This Row],[R$ (Valores)]],K256+FluxoCaixa101315141622[[#This Row],[Valores Receitas / Despesas]])</f>
        <v>19192.449999999961</v>
      </c>
      <c r="L257" s="20">
        <f>IF(FluxoCaixa101315141622[[#This Row],[Entrada / Saída]]="Saída",FluxoCaixa101315141622[[#This Row],[R$ (Valores)]]*-1,FluxoCaixa101315141622[[#This Row],[R$ (Valores)]])</f>
        <v>0</v>
      </c>
    </row>
    <row r="258" spans="2:12">
      <c r="B258" s="48"/>
      <c r="C258" s="48"/>
      <c r="D258" s="16"/>
      <c r="E258" s="48"/>
      <c r="F258" s="17"/>
      <c r="G258" s="17"/>
      <c r="H258" s="17"/>
      <c r="I258" s="21"/>
      <c r="J258" s="17" t="s">
        <v>525</v>
      </c>
      <c r="K258" s="20">
        <f>IF(FluxoCaixa101315141622[[#This Row],[Movimento ]]="Saldo Inicial",FluxoCaixa101315141622[[#This Row],[R$ (Valores)]],K257+FluxoCaixa101315141622[[#This Row],[Valores Receitas / Despesas]])</f>
        <v>19192.449999999961</v>
      </c>
      <c r="L258" s="20">
        <f>IF(FluxoCaixa101315141622[[#This Row],[Entrada / Saída]]="Saída",FluxoCaixa101315141622[[#This Row],[R$ (Valores)]]*-1,FluxoCaixa101315141622[[#This Row],[R$ (Valores)]])</f>
        <v>0</v>
      </c>
    </row>
    <row r="259" spans="2:12">
      <c r="B259" s="48"/>
      <c r="C259" s="48"/>
      <c r="D259" s="16"/>
      <c r="E259" s="48"/>
      <c r="F259" s="17"/>
      <c r="G259" s="17"/>
      <c r="H259" s="17"/>
      <c r="I259" s="21"/>
      <c r="J259" s="17" t="s">
        <v>525</v>
      </c>
      <c r="K259" s="20">
        <f>IF(FluxoCaixa101315141622[[#This Row],[Movimento ]]="Saldo Inicial",FluxoCaixa101315141622[[#This Row],[R$ (Valores)]],K258+FluxoCaixa101315141622[[#This Row],[Valores Receitas / Despesas]])</f>
        <v>19192.449999999961</v>
      </c>
      <c r="L259" s="20">
        <f>IF(FluxoCaixa101315141622[[#This Row],[Entrada / Saída]]="Saída",FluxoCaixa101315141622[[#This Row],[R$ (Valores)]]*-1,FluxoCaixa101315141622[[#This Row],[R$ (Valores)]])</f>
        <v>0</v>
      </c>
    </row>
    <row r="260" spans="2:12">
      <c r="B260" s="48"/>
      <c r="C260" s="48"/>
      <c r="D260" s="16"/>
      <c r="E260" s="48"/>
      <c r="F260" s="17"/>
      <c r="G260" s="17"/>
      <c r="H260" s="17"/>
      <c r="I260" s="21"/>
      <c r="J260" s="17" t="s">
        <v>525</v>
      </c>
      <c r="K260" s="20">
        <f>IF(FluxoCaixa101315141622[[#This Row],[Movimento ]]="Saldo Inicial",FluxoCaixa101315141622[[#This Row],[R$ (Valores)]],K259+FluxoCaixa101315141622[[#This Row],[Valores Receitas / Despesas]])</f>
        <v>19192.449999999961</v>
      </c>
      <c r="L260" s="20">
        <f>IF(FluxoCaixa101315141622[[#This Row],[Entrada / Saída]]="Saída",FluxoCaixa101315141622[[#This Row],[R$ (Valores)]]*-1,FluxoCaixa101315141622[[#This Row],[R$ (Valores)]])</f>
        <v>0</v>
      </c>
    </row>
    <row r="261" spans="2:12">
      <c r="B261" s="48"/>
      <c r="C261" s="48"/>
      <c r="D261" s="16"/>
      <c r="E261" s="48"/>
      <c r="F261" s="17"/>
      <c r="G261" s="17"/>
      <c r="H261" s="17"/>
      <c r="I261" s="21"/>
      <c r="J261" s="17" t="s">
        <v>525</v>
      </c>
      <c r="K261" s="20">
        <f>IF(FluxoCaixa101315141622[[#This Row],[Movimento ]]="Saldo Inicial",FluxoCaixa101315141622[[#This Row],[R$ (Valores)]],K260+FluxoCaixa101315141622[[#This Row],[Valores Receitas / Despesas]])</f>
        <v>19192.449999999961</v>
      </c>
      <c r="L261" s="20">
        <f>IF(FluxoCaixa101315141622[[#This Row],[Entrada / Saída]]="Saída",FluxoCaixa101315141622[[#This Row],[R$ (Valores)]]*-1,FluxoCaixa101315141622[[#This Row],[R$ (Valores)]])</f>
        <v>0</v>
      </c>
    </row>
    <row r="262" spans="2:12">
      <c r="B262" s="48"/>
      <c r="C262" s="48"/>
      <c r="D262" s="16"/>
      <c r="E262" s="48"/>
      <c r="F262" s="17"/>
      <c r="G262" s="17"/>
      <c r="H262" s="17"/>
      <c r="I262" s="21"/>
      <c r="J262" s="17" t="s">
        <v>525</v>
      </c>
      <c r="K262" s="20">
        <f>IF(FluxoCaixa101315141622[[#This Row],[Movimento ]]="Saldo Inicial",FluxoCaixa101315141622[[#This Row],[R$ (Valores)]],K261+FluxoCaixa101315141622[[#This Row],[Valores Receitas / Despesas]])</f>
        <v>19192.449999999961</v>
      </c>
      <c r="L262" s="20">
        <f>IF(FluxoCaixa101315141622[[#This Row],[Entrada / Saída]]="Saída",FluxoCaixa101315141622[[#This Row],[R$ (Valores)]]*-1,FluxoCaixa101315141622[[#This Row],[R$ (Valores)]])</f>
        <v>0</v>
      </c>
    </row>
    <row r="263" spans="2:12">
      <c r="B263" s="48"/>
      <c r="C263" s="48"/>
      <c r="D263" s="16"/>
      <c r="E263" s="48"/>
      <c r="F263" s="17"/>
      <c r="G263" s="17"/>
      <c r="H263" s="17"/>
      <c r="I263" s="21"/>
      <c r="J263" s="17" t="s">
        <v>525</v>
      </c>
      <c r="K263" s="20">
        <f>IF(FluxoCaixa101315141622[[#This Row],[Movimento ]]="Saldo Inicial",FluxoCaixa101315141622[[#This Row],[R$ (Valores)]],K262+FluxoCaixa101315141622[[#This Row],[Valores Receitas / Despesas]])</f>
        <v>19192.449999999961</v>
      </c>
      <c r="L263" s="20">
        <f>IF(FluxoCaixa101315141622[[#This Row],[Entrada / Saída]]="Saída",FluxoCaixa101315141622[[#This Row],[R$ (Valores)]]*-1,FluxoCaixa101315141622[[#This Row],[R$ (Valores)]])</f>
        <v>0</v>
      </c>
    </row>
    <row r="264" spans="2:12">
      <c r="B264" s="48"/>
      <c r="C264" s="48"/>
      <c r="D264" s="16"/>
      <c r="E264" s="48"/>
      <c r="F264" s="17"/>
      <c r="G264" s="17"/>
      <c r="H264" s="17"/>
      <c r="I264" s="21"/>
      <c r="J264" s="17" t="s">
        <v>525</v>
      </c>
      <c r="K264" s="20">
        <f>IF(FluxoCaixa101315141622[[#This Row],[Movimento ]]="Saldo Inicial",FluxoCaixa101315141622[[#This Row],[R$ (Valores)]],K263+FluxoCaixa101315141622[[#This Row],[Valores Receitas / Despesas]])</f>
        <v>19192.449999999961</v>
      </c>
      <c r="L264" s="20">
        <f>IF(FluxoCaixa101315141622[[#This Row],[Entrada / Saída]]="Saída",FluxoCaixa101315141622[[#This Row],[R$ (Valores)]]*-1,FluxoCaixa101315141622[[#This Row],[R$ (Valores)]])</f>
        <v>0</v>
      </c>
    </row>
    <row r="265" spans="2:12">
      <c r="B265" s="48"/>
      <c r="C265" s="48"/>
      <c r="D265" s="16"/>
      <c r="E265" s="48"/>
      <c r="F265" s="17"/>
      <c r="G265" s="17"/>
      <c r="H265" s="17"/>
      <c r="I265" s="21"/>
      <c r="J265" s="17" t="s">
        <v>525</v>
      </c>
      <c r="K265" s="20">
        <f>IF(FluxoCaixa101315141622[[#This Row],[Movimento ]]="Saldo Inicial",FluxoCaixa101315141622[[#This Row],[R$ (Valores)]],K264+FluxoCaixa101315141622[[#This Row],[Valores Receitas / Despesas]])</f>
        <v>19192.449999999961</v>
      </c>
      <c r="L265" s="20">
        <f>IF(FluxoCaixa101315141622[[#This Row],[Entrada / Saída]]="Saída",FluxoCaixa101315141622[[#This Row],[R$ (Valores)]]*-1,FluxoCaixa101315141622[[#This Row],[R$ (Valores)]])</f>
        <v>0</v>
      </c>
    </row>
    <row r="266" spans="2:12">
      <c r="B266" s="48"/>
      <c r="C266" s="48"/>
      <c r="D266" s="16"/>
      <c r="E266" s="48"/>
      <c r="F266" s="17"/>
      <c r="G266" s="17"/>
      <c r="H266" s="17"/>
      <c r="I266" s="21"/>
      <c r="J266" s="17" t="s">
        <v>525</v>
      </c>
      <c r="K266" s="20">
        <f>IF(FluxoCaixa101315141622[[#This Row],[Movimento ]]="Saldo Inicial",FluxoCaixa101315141622[[#This Row],[R$ (Valores)]],K265+FluxoCaixa101315141622[[#This Row],[Valores Receitas / Despesas]])</f>
        <v>19192.449999999961</v>
      </c>
      <c r="L266" s="20">
        <f>IF(FluxoCaixa101315141622[[#This Row],[Entrada / Saída]]="Saída",FluxoCaixa101315141622[[#This Row],[R$ (Valores)]]*-1,FluxoCaixa101315141622[[#This Row],[R$ (Valores)]])</f>
        <v>0</v>
      </c>
    </row>
    <row r="267" spans="2:12">
      <c r="B267" s="48"/>
      <c r="C267" s="48"/>
      <c r="D267" s="16"/>
      <c r="E267" s="48"/>
      <c r="F267" s="17"/>
      <c r="G267" s="17"/>
      <c r="H267" s="17"/>
      <c r="I267" s="21"/>
      <c r="J267" s="17" t="s">
        <v>525</v>
      </c>
      <c r="K267" s="20">
        <f>IF(FluxoCaixa101315141622[[#This Row],[Movimento ]]="Saldo Inicial",FluxoCaixa101315141622[[#This Row],[R$ (Valores)]],K266+FluxoCaixa101315141622[[#This Row],[Valores Receitas / Despesas]])</f>
        <v>19192.449999999961</v>
      </c>
      <c r="L267" s="20">
        <f>IF(FluxoCaixa101315141622[[#This Row],[Entrada / Saída]]="Saída",FluxoCaixa101315141622[[#This Row],[R$ (Valores)]]*-1,FluxoCaixa101315141622[[#This Row],[R$ (Valores)]])</f>
        <v>0</v>
      </c>
    </row>
    <row r="268" spans="2:12">
      <c r="B268" s="48"/>
      <c r="C268" s="48"/>
      <c r="D268" s="16"/>
      <c r="E268" s="48"/>
      <c r="F268" s="17"/>
      <c r="G268" s="17"/>
      <c r="H268" s="17"/>
      <c r="I268" s="21"/>
      <c r="J268" s="17" t="s">
        <v>525</v>
      </c>
      <c r="K268" s="20">
        <f>IF(FluxoCaixa101315141622[[#This Row],[Movimento ]]="Saldo Inicial",FluxoCaixa101315141622[[#This Row],[R$ (Valores)]],K267+FluxoCaixa101315141622[[#This Row],[Valores Receitas / Despesas]])</f>
        <v>19192.449999999961</v>
      </c>
      <c r="L268" s="20">
        <f>IF(FluxoCaixa101315141622[[#This Row],[Entrada / Saída]]="Saída",FluxoCaixa101315141622[[#This Row],[R$ (Valores)]]*-1,FluxoCaixa101315141622[[#This Row],[R$ (Valores)]])</f>
        <v>0</v>
      </c>
    </row>
    <row r="269" spans="2:12">
      <c r="B269" s="48"/>
      <c r="C269" s="48"/>
      <c r="D269" s="16"/>
      <c r="E269" s="48"/>
      <c r="F269" s="17"/>
      <c r="G269" s="17"/>
      <c r="H269" s="17"/>
      <c r="I269" s="21"/>
      <c r="J269" s="17" t="s">
        <v>525</v>
      </c>
      <c r="K269" s="20">
        <f>IF(FluxoCaixa101315141622[[#This Row],[Movimento ]]="Saldo Inicial",FluxoCaixa101315141622[[#This Row],[R$ (Valores)]],K268+FluxoCaixa101315141622[[#This Row],[Valores Receitas / Despesas]])</f>
        <v>19192.449999999961</v>
      </c>
      <c r="L269" s="20">
        <f>IF(FluxoCaixa101315141622[[#This Row],[Entrada / Saída]]="Saída",FluxoCaixa101315141622[[#This Row],[R$ (Valores)]]*-1,FluxoCaixa101315141622[[#This Row],[R$ (Valores)]])</f>
        <v>0</v>
      </c>
    </row>
    <row r="270" spans="2:12">
      <c r="B270" s="48"/>
      <c r="C270" s="48"/>
      <c r="D270" s="16"/>
      <c r="E270" s="48"/>
      <c r="F270" s="17"/>
      <c r="G270" s="17"/>
      <c r="H270" s="17"/>
      <c r="I270" s="21"/>
      <c r="J270" s="17" t="s">
        <v>525</v>
      </c>
      <c r="K270" s="20">
        <f>IF(FluxoCaixa101315141622[[#This Row],[Movimento ]]="Saldo Inicial",FluxoCaixa101315141622[[#This Row],[R$ (Valores)]],K269+FluxoCaixa101315141622[[#This Row],[Valores Receitas / Despesas]])</f>
        <v>19192.449999999961</v>
      </c>
      <c r="L270" s="20">
        <f>IF(FluxoCaixa101315141622[[#This Row],[Entrada / Saída]]="Saída",FluxoCaixa101315141622[[#This Row],[R$ (Valores)]]*-1,FluxoCaixa101315141622[[#This Row],[R$ (Valores)]])</f>
        <v>0</v>
      </c>
    </row>
    <row r="271" spans="2:12">
      <c r="B271" s="48"/>
      <c r="C271" s="48"/>
      <c r="D271" s="16"/>
      <c r="E271" s="48"/>
      <c r="F271" s="17"/>
      <c r="G271" s="17"/>
      <c r="H271" s="17"/>
      <c r="I271" s="21"/>
      <c r="J271" s="17" t="s">
        <v>525</v>
      </c>
      <c r="K271" s="20">
        <f>IF(FluxoCaixa101315141622[[#This Row],[Movimento ]]="Saldo Inicial",FluxoCaixa101315141622[[#This Row],[R$ (Valores)]],K270+FluxoCaixa101315141622[[#This Row],[Valores Receitas / Despesas]])</f>
        <v>19192.449999999961</v>
      </c>
      <c r="L271" s="20">
        <f>IF(FluxoCaixa101315141622[[#This Row],[Entrada / Saída]]="Saída",FluxoCaixa101315141622[[#This Row],[R$ (Valores)]]*-1,FluxoCaixa101315141622[[#This Row],[R$ (Valores)]])</f>
        <v>0</v>
      </c>
    </row>
    <row r="272" spans="2:12">
      <c r="B272" s="48"/>
      <c r="C272" s="48"/>
      <c r="D272" s="16"/>
      <c r="E272" s="48"/>
      <c r="F272" s="17"/>
      <c r="G272" s="17"/>
      <c r="H272" s="17"/>
      <c r="I272" s="21"/>
      <c r="J272" s="17" t="s">
        <v>525</v>
      </c>
      <c r="K272" s="20">
        <f>IF(FluxoCaixa101315141622[[#This Row],[Movimento ]]="Saldo Inicial",FluxoCaixa101315141622[[#This Row],[R$ (Valores)]],K271+FluxoCaixa101315141622[[#This Row],[Valores Receitas / Despesas]])</f>
        <v>19192.449999999961</v>
      </c>
      <c r="L272" s="20">
        <f>IF(FluxoCaixa101315141622[[#This Row],[Entrada / Saída]]="Saída",FluxoCaixa101315141622[[#This Row],[R$ (Valores)]]*-1,FluxoCaixa101315141622[[#This Row],[R$ (Valores)]])</f>
        <v>0</v>
      </c>
    </row>
    <row r="273" spans="2:18">
      <c r="B273" s="48"/>
      <c r="C273" s="48"/>
      <c r="D273" s="16"/>
      <c r="E273" s="48"/>
      <c r="F273" s="17"/>
      <c r="G273" s="17"/>
      <c r="H273" s="17"/>
      <c r="I273" s="21"/>
      <c r="J273" s="17" t="s">
        <v>525</v>
      </c>
      <c r="K273" s="20">
        <f>IF(FluxoCaixa101315141622[[#This Row],[Movimento ]]="Saldo Inicial",FluxoCaixa101315141622[[#This Row],[R$ (Valores)]],K272+FluxoCaixa101315141622[[#This Row],[Valores Receitas / Despesas]])</f>
        <v>19192.449999999961</v>
      </c>
      <c r="L273" s="20">
        <f>IF(FluxoCaixa101315141622[[#This Row],[Entrada / Saída]]="Saída",FluxoCaixa101315141622[[#This Row],[R$ (Valores)]]*-1,FluxoCaixa101315141622[[#This Row],[R$ (Valores)]])</f>
        <v>0</v>
      </c>
    </row>
    <row r="274" spans="2:18">
      <c r="B274" s="48"/>
      <c r="C274" s="48"/>
      <c r="D274" s="16"/>
      <c r="E274" s="48"/>
      <c r="F274" s="17"/>
      <c r="G274" s="17"/>
      <c r="H274" s="17"/>
      <c r="I274" s="21"/>
      <c r="J274" s="17" t="s">
        <v>525</v>
      </c>
      <c r="K274" s="20">
        <f>IF(FluxoCaixa101315141622[[#This Row],[Movimento ]]="Saldo Inicial",FluxoCaixa101315141622[[#This Row],[R$ (Valores)]],K273+FluxoCaixa101315141622[[#This Row],[Valores Receitas / Despesas]])</f>
        <v>19192.449999999961</v>
      </c>
      <c r="L274" s="20">
        <f>IF(FluxoCaixa101315141622[[#This Row],[Entrada / Saída]]="Saída",FluxoCaixa101315141622[[#This Row],[R$ (Valores)]]*-1,FluxoCaixa101315141622[[#This Row],[R$ (Valores)]])</f>
        <v>0</v>
      </c>
    </row>
    <row r="275" spans="2:18">
      <c r="B275" s="48"/>
      <c r="C275" s="48"/>
      <c r="D275" s="16"/>
      <c r="E275" s="48"/>
      <c r="F275" s="17"/>
      <c r="G275" s="17"/>
      <c r="H275" s="17"/>
      <c r="I275" s="21"/>
      <c r="J275" s="17" t="s">
        <v>525</v>
      </c>
      <c r="K275" s="20">
        <f>IF(FluxoCaixa101315141622[[#This Row],[Movimento ]]="Saldo Inicial",FluxoCaixa101315141622[[#This Row],[R$ (Valores)]],K274+FluxoCaixa101315141622[[#This Row],[Valores Receitas / Despesas]])</f>
        <v>19192.449999999961</v>
      </c>
      <c r="L275" s="20">
        <f>IF(FluxoCaixa101315141622[[#This Row],[Entrada / Saída]]="Saída",FluxoCaixa101315141622[[#This Row],[R$ (Valores)]]*-1,FluxoCaixa101315141622[[#This Row],[R$ (Valores)]])</f>
        <v>0</v>
      </c>
    </row>
    <row r="276" spans="2:18">
      <c r="B276" s="48"/>
      <c r="C276" s="48"/>
      <c r="D276" s="16"/>
      <c r="E276" s="48"/>
      <c r="F276" s="17"/>
      <c r="G276" s="17"/>
      <c r="H276" s="17"/>
      <c r="I276" s="21"/>
      <c r="J276" s="17" t="s">
        <v>525</v>
      </c>
      <c r="K276" s="20">
        <f>IF(FluxoCaixa101315141622[[#This Row],[Movimento ]]="Saldo Inicial",FluxoCaixa101315141622[[#This Row],[R$ (Valores)]],K275+FluxoCaixa101315141622[[#This Row],[Valores Receitas / Despesas]])</f>
        <v>19192.449999999961</v>
      </c>
      <c r="L276" s="20">
        <f>IF(FluxoCaixa101315141622[[#This Row],[Entrada / Saída]]="Saída",FluxoCaixa101315141622[[#This Row],[R$ (Valores)]]*-1,FluxoCaixa101315141622[[#This Row],[R$ (Valores)]])</f>
        <v>0</v>
      </c>
    </row>
    <row r="277" spans="2:18">
      <c r="B277" s="48"/>
      <c r="C277" s="48"/>
      <c r="D277" s="16"/>
      <c r="E277" s="48"/>
      <c r="F277" s="17"/>
      <c r="G277" s="17"/>
      <c r="H277" s="17"/>
      <c r="I277" s="21"/>
      <c r="J277" s="17" t="s">
        <v>525</v>
      </c>
      <c r="K277" s="20">
        <f>IF(FluxoCaixa101315141622[[#This Row],[Movimento ]]="Saldo Inicial",FluxoCaixa101315141622[[#This Row],[R$ (Valores)]],K276+FluxoCaixa101315141622[[#This Row],[Valores Receitas / Despesas]])</f>
        <v>19192.449999999961</v>
      </c>
      <c r="L277" s="20">
        <f>IF(FluxoCaixa101315141622[[#This Row],[Entrada / Saída]]="Saída",FluxoCaixa101315141622[[#This Row],[R$ (Valores)]]*-1,FluxoCaixa101315141622[[#This Row],[R$ (Valores)]])</f>
        <v>0</v>
      </c>
    </row>
    <row r="278" spans="2:18">
      <c r="B278" s="48"/>
      <c r="C278" s="48"/>
      <c r="D278" s="16"/>
      <c r="E278" s="48"/>
      <c r="F278" s="17"/>
      <c r="G278" s="17"/>
      <c r="H278" s="17"/>
      <c r="I278" s="21"/>
      <c r="J278" s="17" t="s">
        <v>525</v>
      </c>
      <c r="K278" s="20">
        <f>IF(FluxoCaixa101315141622[[#This Row],[Movimento ]]="Saldo Inicial",FluxoCaixa101315141622[[#This Row],[R$ (Valores)]],K277+FluxoCaixa101315141622[[#This Row],[Valores Receitas / Despesas]])</f>
        <v>19192.449999999961</v>
      </c>
      <c r="L278" s="20">
        <f>IF(FluxoCaixa101315141622[[#This Row],[Entrada / Saída]]="Saída",FluxoCaixa101315141622[[#This Row],[R$ (Valores)]]*-1,FluxoCaixa101315141622[[#This Row],[R$ (Valores)]])</f>
        <v>0</v>
      </c>
    </row>
    <row r="279" spans="2:18">
      <c r="B279" s="48"/>
      <c r="C279" s="48"/>
      <c r="D279" s="16"/>
      <c r="E279" s="48"/>
      <c r="F279" s="17"/>
      <c r="G279" s="17"/>
      <c r="H279" s="17"/>
      <c r="I279" s="29"/>
      <c r="J279" s="17" t="s">
        <v>525</v>
      </c>
      <c r="K279" s="20">
        <f>IF(FluxoCaixa101315141622[[#This Row],[Movimento ]]="Saldo Inicial",FluxoCaixa101315141622[[#This Row],[R$ (Valores)]],K278+FluxoCaixa101315141622[[#This Row],[Valores Receitas / Despesas]])</f>
        <v>19192.449999999961</v>
      </c>
      <c r="L279" s="20">
        <f>IF(FluxoCaixa101315141622[[#This Row],[Entrada / Saída]]="Saída",FluxoCaixa101315141622[[#This Row],[R$ (Valores)]]*-1,FluxoCaixa101315141622[[#This Row],[R$ (Valores)]])</f>
        <v>0</v>
      </c>
    </row>
    <row r="280" spans="2:18">
      <c r="B280" s="48"/>
      <c r="C280" s="48"/>
      <c r="D280" s="16"/>
      <c r="E280" s="48"/>
      <c r="F280" s="17"/>
      <c r="G280" s="17"/>
      <c r="H280" s="17"/>
      <c r="I280" s="21"/>
      <c r="J280" s="17" t="s">
        <v>525</v>
      </c>
      <c r="K280" s="20">
        <f>IF(FluxoCaixa101315141622[[#This Row],[Movimento ]]="Saldo Inicial",FluxoCaixa101315141622[[#This Row],[R$ (Valores)]],K279+FluxoCaixa101315141622[[#This Row],[Valores Receitas / Despesas]])</f>
        <v>19192.449999999961</v>
      </c>
      <c r="L280" s="20">
        <f>IF(FluxoCaixa101315141622[[#This Row],[Entrada / Saída]]="Saída",FluxoCaixa101315141622[[#This Row],[R$ (Valores)]]*-1,FluxoCaixa101315141622[[#This Row],[R$ (Valores)]])</f>
        <v>0</v>
      </c>
    </row>
    <row r="281" spans="2:18">
      <c r="B281" s="48"/>
      <c r="C281" s="48"/>
      <c r="D281" s="16"/>
      <c r="E281" s="48"/>
      <c r="F281" s="17"/>
      <c r="G281" s="17"/>
      <c r="H281" s="17"/>
      <c r="I281" s="21"/>
      <c r="J281" s="17" t="s">
        <v>525</v>
      </c>
      <c r="K281" s="20">
        <f>IF(FluxoCaixa101315141622[[#This Row],[Movimento ]]="Saldo Inicial",FluxoCaixa101315141622[[#This Row],[R$ (Valores)]],K280+FluxoCaixa101315141622[[#This Row],[Valores Receitas / Despesas]])</f>
        <v>19192.449999999961</v>
      </c>
      <c r="L281" s="20">
        <f>IF(FluxoCaixa101315141622[[#This Row],[Entrada / Saída]]="Saída",FluxoCaixa101315141622[[#This Row],[R$ (Valores)]]*-1,FluxoCaixa101315141622[[#This Row],[R$ (Valores)]])</f>
        <v>0</v>
      </c>
    </row>
    <row r="282" spans="2:18">
      <c r="B282" s="48"/>
      <c r="C282" s="48"/>
      <c r="D282" s="16"/>
      <c r="E282" s="48"/>
      <c r="F282" s="17"/>
      <c r="G282" s="17"/>
      <c r="H282" s="17"/>
      <c r="I282" s="21"/>
      <c r="J282" s="17" t="s">
        <v>525</v>
      </c>
      <c r="K282" s="20">
        <f>IF(FluxoCaixa101315141622[[#This Row],[Movimento ]]="Saldo Inicial",FluxoCaixa101315141622[[#This Row],[R$ (Valores)]],K281+FluxoCaixa101315141622[[#This Row],[Valores Receitas / Despesas]])</f>
        <v>19192.449999999961</v>
      </c>
      <c r="L282" s="20">
        <f>IF(FluxoCaixa101315141622[[#This Row],[Entrada / Saída]]="Saída",FluxoCaixa101315141622[[#This Row],[R$ (Valores)]]*-1,FluxoCaixa101315141622[[#This Row],[R$ (Valores)]])</f>
        <v>0</v>
      </c>
    </row>
    <row r="283" spans="2:18">
      <c r="B283" s="48"/>
      <c r="C283" s="48"/>
      <c r="D283" s="16"/>
      <c r="E283" s="48"/>
      <c r="F283" s="17"/>
      <c r="G283" s="17"/>
      <c r="H283" s="17"/>
      <c r="I283" s="21"/>
      <c r="J283" s="17" t="s">
        <v>525</v>
      </c>
      <c r="K283" s="20">
        <f>IF(FluxoCaixa101315141622[[#This Row],[Movimento ]]="Saldo Inicial",FluxoCaixa101315141622[[#This Row],[R$ (Valores)]],K282+FluxoCaixa101315141622[[#This Row],[Valores Receitas / Despesas]])</f>
        <v>19192.449999999961</v>
      </c>
      <c r="L283" s="20">
        <f>IF(FluxoCaixa101315141622[[#This Row],[Entrada / Saída]]="Saída",FluxoCaixa101315141622[[#This Row],[R$ (Valores)]]*-1,FluxoCaixa101315141622[[#This Row],[R$ (Valores)]])</f>
        <v>0</v>
      </c>
    </row>
    <row r="284" spans="2:18" s="35" customFormat="1" ht="12" customHeight="1">
      <c r="B284" s="48"/>
      <c r="C284" s="48"/>
      <c r="D284" s="16"/>
      <c r="E284" s="48"/>
      <c r="F284" s="17"/>
      <c r="G284" s="17"/>
      <c r="H284" s="17"/>
      <c r="I284" s="21"/>
      <c r="J284" s="37" t="s">
        <v>525</v>
      </c>
      <c r="K284" s="20">
        <f>IF(FluxoCaixa101315141622[[#This Row],[Movimento ]]="Saldo Inicial",FluxoCaixa101315141622[[#This Row],[R$ (Valores)]],K283+FluxoCaixa101315141622[[#This Row],[Valores Receitas / Despesas]])</f>
        <v>19192.449999999961</v>
      </c>
      <c r="L284" s="39">
        <f>IF(FluxoCaixa101315141622[[#This Row],[Entrada / Saída]]="Saída",FluxoCaixa101315141622[[#This Row],[R$ (Valores)]]*-1,FluxoCaixa101315141622[[#This Row],[R$ (Valores)]])</f>
        <v>0</v>
      </c>
      <c r="R284" s="40"/>
    </row>
    <row r="285" spans="2:18">
      <c r="B285" s="48"/>
      <c r="C285" s="48"/>
      <c r="D285" s="16"/>
      <c r="E285" s="48"/>
      <c r="F285" s="17"/>
      <c r="G285" s="17"/>
      <c r="H285" s="17"/>
      <c r="I285" s="21"/>
      <c r="J285" s="17" t="s">
        <v>525</v>
      </c>
      <c r="K285" s="20">
        <f>IF(FluxoCaixa101315141622[[#This Row],[Movimento ]]="Saldo Inicial",FluxoCaixa101315141622[[#This Row],[R$ (Valores)]],K284+FluxoCaixa101315141622[[#This Row],[Valores Receitas / Despesas]])</f>
        <v>19192.449999999961</v>
      </c>
      <c r="L285" s="20">
        <f>IF(FluxoCaixa101315141622[[#This Row],[Entrada / Saída]]="Saída",FluxoCaixa101315141622[[#This Row],[R$ (Valores)]]*-1,FluxoCaixa101315141622[[#This Row],[R$ (Valores)]])</f>
        <v>0</v>
      </c>
    </row>
    <row r="286" spans="2:18">
      <c r="B286" s="48"/>
      <c r="C286" s="48"/>
      <c r="D286" s="16"/>
      <c r="E286" s="48"/>
      <c r="F286" s="17"/>
      <c r="G286" s="17"/>
      <c r="H286" s="17"/>
      <c r="I286" s="21"/>
      <c r="J286" s="17" t="s">
        <v>525</v>
      </c>
      <c r="K286" s="20">
        <f>IF(FluxoCaixa101315141622[[#This Row],[Movimento ]]="Saldo Inicial",FluxoCaixa101315141622[[#This Row],[R$ (Valores)]],K285+FluxoCaixa101315141622[[#This Row],[Valores Receitas / Despesas]])</f>
        <v>19192.449999999961</v>
      </c>
      <c r="L286" s="20">
        <f>IF(FluxoCaixa101315141622[[#This Row],[Entrada / Saída]]="Saída",FluxoCaixa101315141622[[#This Row],[R$ (Valores)]]*-1,FluxoCaixa101315141622[[#This Row],[R$ (Valores)]])</f>
        <v>0</v>
      </c>
    </row>
    <row r="287" spans="2:18">
      <c r="B287" s="48"/>
      <c r="C287" s="48"/>
      <c r="D287" s="16"/>
      <c r="E287" s="48"/>
      <c r="F287" s="17"/>
      <c r="G287" s="17"/>
      <c r="H287" s="17"/>
      <c r="I287" s="21"/>
      <c r="J287" s="17" t="s">
        <v>525</v>
      </c>
      <c r="K287" s="20">
        <f>IF(FluxoCaixa101315141622[[#This Row],[Movimento ]]="Saldo Inicial",FluxoCaixa101315141622[[#This Row],[R$ (Valores)]],K286+FluxoCaixa101315141622[[#This Row],[Valores Receitas / Despesas]])</f>
        <v>19192.449999999961</v>
      </c>
      <c r="L287" s="20">
        <f>IF(FluxoCaixa101315141622[[#This Row],[Entrada / Saída]]="Saída",FluxoCaixa101315141622[[#This Row],[R$ (Valores)]]*-1,FluxoCaixa101315141622[[#This Row],[R$ (Valores)]])</f>
        <v>0</v>
      </c>
    </row>
    <row r="288" spans="2:18">
      <c r="B288" s="48"/>
      <c r="C288" s="48"/>
      <c r="D288" s="16"/>
      <c r="E288" s="48"/>
      <c r="F288" s="17"/>
      <c r="G288" s="17"/>
      <c r="H288" s="17"/>
      <c r="I288" s="21"/>
      <c r="J288" s="17" t="s">
        <v>525</v>
      </c>
      <c r="K288" s="20">
        <f>IF(FluxoCaixa101315141622[[#This Row],[Movimento ]]="Saldo Inicial",FluxoCaixa101315141622[[#This Row],[R$ (Valores)]],K287+FluxoCaixa101315141622[[#This Row],[Valores Receitas / Despesas]])</f>
        <v>19192.449999999961</v>
      </c>
      <c r="L288" s="20">
        <f>IF(FluxoCaixa101315141622[[#This Row],[Entrada / Saída]]="Saída",FluxoCaixa101315141622[[#This Row],[R$ (Valores)]]*-1,FluxoCaixa101315141622[[#This Row],[R$ (Valores)]])</f>
        <v>0</v>
      </c>
    </row>
    <row r="289" spans="2:15">
      <c r="B289" s="48"/>
      <c r="C289" s="48"/>
      <c r="D289" s="16"/>
      <c r="E289" s="48"/>
      <c r="F289" s="17"/>
      <c r="G289" s="17"/>
      <c r="H289" s="17"/>
      <c r="I289" s="21"/>
      <c r="J289" s="17" t="s">
        <v>525</v>
      </c>
      <c r="K289" s="20">
        <f>IF(FluxoCaixa101315141622[[#This Row],[Movimento ]]="Saldo Inicial",FluxoCaixa101315141622[[#This Row],[R$ (Valores)]],K288+FluxoCaixa101315141622[[#This Row],[Valores Receitas / Despesas]])</f>
        <v>19192.449999999961</v>
      </c>
      <c r="L289" s="20">
        <f>IF(FluxoCaixa101315141622[[#This Row],[Entrada / Saída]]="Saída",FluxoCaixa101315141622[[#This Row],[R$ (Valores)]]*-1,FluxoCaixa101315141622[[#This Row],[R$ (Valores)]])</f>
        <v>0</v>
      </c>
    </row>
    <row r="290" spans="2:15">
      <c r="B290" s="48"/>
      <c r="C290" s="48"/>
      <c r="D290" s="16"/>
      <c r="E290" s="48"/>
      <c r="F290" s="17"/>
      <c r="G290" s="17"/>
      <c r="H290" s="17"/>
      <c r="I290" s="21"/>
      <c r="J290" s="17" t="s">
        <v>525</v>
      </c>
      <c r="K290" s="20">
        <f>IF(FluxoCaixa101315141622[[#This Row],[Movimento ]]="Saldo Inicial",FluxoCaixa101315141622[[#This Row],[R$ (Valores)]],K289+FluxoCaixa101315141622[[#This Row],[Valores Receitas / Despesas]])</f>
        <v>19192.449999999961</v>
      </c>
      <c r="L290" s="20">
        <f>IF(FluxoCaixa101315141622[[#This Row],[Entrada / Saída]]="Saída",FluxoCaixa101315141622[[#This Row],[R$ (Valores)]]*-1,FluxoCaixa101315141622[[#This Row],[R$ (Valores)]])</f>
        <v>0</v>
      </c>
    </row>
    <row r="291" spans="2:15">
      <c r="B291" s="48"/>
      <c r="C291" s="48"/>
      <c r="D291" s="16"/>
      <c r="E291" s="48"/>
      <c r="F291" s="17"/>
      <c r="G291" s="17"/>
      <c r="H291" s="17"/>
      <c r="I291" s="21"/>
      <c r="J291" s="17" t="s">
        <v>525</v>
      </c>
      <c r="K291" s="20">
        <f>IF(FluxoCaixa101315141622[[#This Row],[Movimento ]]="Saldo Inicial",FluxoCaixa101315141622[[#This Row],[R$ (Valores)]],K290+FluxoCaixa101315141622[[#This Row],[Valores Receitas / Despesas]])</f>
        <v>19192.449999999961</v>
      </c>
      <c r="L291" s="20">
        <f>IF(FluxoCaixa101315141622[[#This Row],[Entrada / Saída]]="Saída",FluxoCaixa101315141622[[#This Row],[R$ (Valores)]]*-1,FluxoCaixa101315141622[[#This Row],[R$ (Valores)]])</f>
        <v>0</v>
      </c>
    </row>
    <row r="292" spans="2:15">
      <c r="B292" s="48"/>
      <c r="C292" s="48"/>
      <c r="D292" s="16"/>
      <c r="E292" s="48"/>
      <c r="F292" s="17"/>
      <c r="G292" s="17"/>
      <c r="H292" s="17"/>
      <c r="I292" s="21"/>
      <c r="J292" s="17" t="s">
        <v>525</v>
      </c>
      <c r="K292" s="20">
        <f>IF(FluxoCaixa101315141622[[#This Row],[Movimento ]]="Saldo Inicial",FluxoCaixa101315141622[[#This Row],[R$ (Valores)]],K291+FluxoCaixa101315141622[[#This Row],[Valores Receitas / Despesas]])</f>
        <v>19192.449999999961</v>
      </c>
      <c r="L292" s="20">
        <f>IF(FluxoCaixa101315141622[[#This Row],[Entrada / Saída]]="Saída",FluxoCaixa101315141622[[#This Row],[R$ (Valores)]]*-1,FluxoCaixa101315141622[[#This Row],[R$ (Valores)]])</f>
        <v>0</v>
      </c>
    </row>
    <row r="293" spans="2:15">
      <c r="B293" s="48"/>
      <c r="C293" s="48"/>
      <c r="D293" s="16"/>
      <c r="E293" s="48"/>
      <c r="F293" s="17"/>
      <c r="G293" s="17"/>
      <c r="H293" s="17"/>
      <c r="I293" s="21"/>
      <c r="J293" s="17" t="s">
        <v>525</v>
      </c>
      <c r="K293" s="20">
        <f>IF(FluxoCaixa101315141622[[#This Row],[Movimento ]]="Saldo Inicial",FluxoCaixa101315141622[[#This Row],[R$ (Valores)]],K292+FluxoCaixa101315141622[[#This Row],[Valores Receitas / Despesas]])</f>
        <v>19192.449999999961</v>
      </c>
      <c r="L293" s="20">
        <f>IF(FluxoCaixa101315141622[[#This Row],[Entrada / Saída]]="Saída",FluxoCaixa101315141622[[#This Row],[R$ (Valores)]]*-1,FluxoCaixa101315141622[[#This Row],[R$ (Valores)]])</f>
        <v>0</v>
      </c>
    </row>
    <row r="294" spans="2:15">
      <c r="B294" s="48"/>
      <c r="C294" s="48"/>
      <c r="D294" s="16"/>
      <c r="E294" s="48"/>
      <c r="F294" s="17"/>
      <c r="G294" s="17"/>
      <c r="H294" s="17"/>
      <c r="I294" s="21"/>
      <c r="J294" s="17" t="s">
        <v>525</v>
      </c>
      <c r="K294" s="20">
        <f>IF(FluxoCaixa101315141622[[#This Row],[Movimento ]]="Saldo Inicial",FluxoCaixa101315141622[[#This Row],[R$ (Valores)]],K293+FluxoCaixa101315141622[[#This Row],[Valores Receitas / Despesas]])</f>
        <v>19192.449999999961</v>
      </c>
      <c r="L294" s="20">
        <f>IF(FluxoCaixa101315141622[[#This Row],[Entrada / Saída]]="Saída",FluxoCaixa101315141622[[#This Row],[R$ (Valores)]]*-1,FluxoCaixa101315141622[[#This Row],[R$ (Valores)]])</f>
        <v>0</v>
      </c>
    </row>
    <row r="295" spans="2:15">
      <c r="B295" s="48"/>
      <c r="C295" s="48"/>
      <c r="D295" s="16"/>
      <c r="E295" s="48"/>
      <c r="F295" s="17"/>
      <c r="G295" s="17"/>
      <c r="H295" s="17"/>
      <c r="I295" s="21"/>
      <c r="J295" s="17" t="s">
        <v>525</v>
      </c>
      <c r="K295" s="20">
        <f>IF(FluxoCaixa101315141622[[#This Row],[Movimento ]]="Saldo Inicial",FluxoCaixa101315141622[[#This Row],[R$ (Valores)]],K294+FluxoCaixa101315141622[[#This Row],[Valores Receitas / Despesas]])</f>
        <v>19192.449999999961</v>
      </c>
      <c r="L295" s="20">
        <f>IF(FluxoCaixa101315141622[[#This Row],[Entrada / Saída]]="Saída",FluxoCaixa101315141622[[#This Row],[R$ (Valores)]]*-1,FluxoCaixa101315141622[[#This Row],[R$ (Valores)]])</f>
        <v>0</v>
      </c>
    </row>
    <row r="296" spans="2:15">
      <c r="B296" s="48"/>
      <c r="C296" s="48"/>
      <c r="D296" s="16"/>
      <c r="E296" s="48"/>
      <c r="F296" s="17"/>
      <c r="G296" s="17"/>
      <c r="H296" s="17"/>
      <c r="I296" s="21"/>
      <c r="J296" s="17" t="s">
        <v>525</v>
      </c>
      <c r="K296" s="20">
        <f>IF(FluxoCaixa101315141622[[#This Row],[Movimento ]]="Saldo Inicial",FluxoCaixa101315141622[[#This Row],[R$ (Valores)]],K295+FluxoCaixa101315141622[[#This Row],[Valores Receitas / Despesas]])</f>
        <v>19192.449999999961</v>
      </c>
      <c r="L296" s="20">
        <f>IF(FluxoCaixa101315141622[[#This Row],[Entrada / Saída]]="Saída",FluxoCaixa101315141622[[#This Row],[R$ (Valores)]]*-1,FluxoCaixa101315141622[[#This Row],[R$ (Valores)]])</f>
        <v>0</v>
      </c>
    </row>
    <row r="297" spans="2:15">
      <c r="B297" s="48"/>
      <c r="C297" s="48"/>
      <c r="D297" s="16"/>
      <c r="E297" s="48"/>
      <c r="F297" s="17"/>
      <c r="G297" s="17"/>
      <c r="H297" s="17"/>
      <c r="I297" s="21"/>
      <c r="J297" s="17" t="s">
        <v>525</v>
      </c>
      <c r="K297" s="20">
        <f>IF(FluxoCaixa101315141622[[#This Row],[Movimento ]]="Saldo Inicial",FluxoCaixa101315141622[[#This Row],[R$ (Valores)]],K296+FluxoCaixa101315141622[[#This Row],[Valores Receitas / Despesas]])</f>
        <v>19192.449999999961</v>
      </c>
      <c r="L297" s="20">
        <f>IF(FluxoCaixa101315141622[[#This Row],[Entrada / Saída]]="Saída",FluxoCaixa101315141622[[#This Row],[R$ (Valores)]]*-1,FluxoCaixa101315141622[[#This Row],[R$ (Valores)]])</f>
        <v>0</v>
      </c>
      <c r="O297" s="31"/>
    </row>
    <row r="298" spans="2:15">
      <c r="B298" s="48"/>
      <c r="C298" s="48"/>
      <c r="D298" s="16"/>
      <c r="E298" s="48"/>
      <c r="F298" s="17"/>
      <c r="G298" s="17"/>
      <c r="H298" s="17"/>
      <c r="I298" s="29"/>
      <c r="J298" s="17" t="s">
        <v>525</v>
      </c>
      <c r="K298" s="20">
        <f>IF(FluxoCaixa101315141622[[#This Row],[Movimento ]]="Saldo Inicial",FluxoCaixa101315141622[[#This Row],[R$ (Valores)]],K297+FluxoCaixa101315141622[[#This Row],[Valores Receitas / Despesas]])</f>
        <v>19192.449999999961</v>
      </c>
      <c r="L298" s="20">
        <f>IF(FluxoCaixa101315141622[[#This Row],[Entrada / Saída]]="Saída",FluxoCaixa101315141622[[#This Row],[R$ (Valores)]]*-1,FluxoCaixa101315141622[[#This Row],[R$ (Valores)]])</f>
        <v>0</v>
      </c>
      <c r="O298" s="26"/>
    </row>
    <row r="299" spans="2:15">
      <c r="B299" s="48"/>
      <c r="C299" s="48"/>
      <c r="D299" s="16"/>
      <c r="E299" s="48"/>
      <c r="F299" s="17"/>
      <c r="G299" s="17"/>
      <c r="H299" s="17"/>
      <c r="I299" s="21"/>
      <c r="J299" s="17" t="s">
        <v>525</v>
      </c>
      <c r="K299" s="20">
        <f>IF(FluxoCaixa101315141622[[#This Row],[Movimento ]]="Saldo Inicial",FluxoCaixa101315141622[[#This Row],[R$ (Valores)]],K298+FluxoCaixa101315141622[[#This Row],[Valores Receitas / Despesas]])</f>
        <v>19192.449999999961</v>
      </c>
      <c r="L299" s="20">
        <f>IF(FluxoCaixa101315141622[[#This Row],[Entrada / Saída]]="Saída",FluxoCaixa101315141622[[#This Row],[R$ (Valores)]]*-1,FluxoCaixa101315141622[[#This Row],[R$ (Valores)]])</f>
        <v>0</v>
      </c>
    </row>
    <row r="300" spans="2:15">
      <c r="B300" s="48"/>
      <c r="C300" s="48"/>
      <c r="D300" s="16"/>
      <c r="E300" s="48"/>
      <c r="F300" s="17"/>
      <c r="G300" s="17"/>
      <c r="H300" s="17"/>
      <c r="I300" s="21"/>
      <c r="J300" s="17" t="s">
        <v>525</v>
      </c>
      <c r="K300" s="20">
        <f>IF(FluxoCaixa101315141622[[#This Row],[Movimento ]]="Saldo Inicial",FluxoCaixa101315141622[[#This Row],[R$ (Valores)]],K299+FluxoCaixa101315141622[[#This Row],[Valores Receitas / Despesas]])</f>
        <v>19192.449999999961</v>
      </c>
      <c r="L300" s="20">
        <f>IF(FluxoCaixa101315141622[[#This Row],[Entrada / Saída]]="Saída",FluxoCaixa101315141622[[#This Row],[R$ (Valores)]]*-1,FluxoCaixa101315141622[[#This Row],[R$ (Valores)]])</f>
        <v>0</v>
      </c>
    </row>
    <row r="301" spans="2:15">
      <c r="B301" s="48"/>
      <c r="C301" s="48"/>
      <c r="D301" s="16"/>
      <c r="E301" s="48"/>
      <c r="F301" s="17"/>
      <c r="G301" s="17"/>
      <c r="H301" s="17"/>
      <c r="I301" s="21"/>
      <c r="J301" s="17" t="s">
        <v>525</v>
      </c>
      <c r="K301" s="20">
        <f>IF(FluxoCaixa101315141622[[#This Row],[Movimento ]]="Saldo Inicial",FluxoCaixa101315141622[[#This Row],[R$ (Valores)]],K300+FluxoCaixa101315141622[[#This Row],[Valores Receitas / Despesas]])</f>
        <v>19192.449999999961</v>
      </c>
      <c r="L301" s="20">
        <f>IF(FluxoCaixa101315141622[[#This Row],[Entrada / Saída]]="Saída",FluxoCaixa101315141622[[#This Row],[R$ (Valores)]]*-1,FluxoCaixa101315141622[[#This Row],[R$ (Valores)]])</f>
        <v>0</v>
      </c>
    </row>
    <row r="302" spans="2:15">
      <c r="B302" s="48"/>
      <c r="C302" s="48"/>
      <c r="D302" s="16"/>
      <c r="E302" s="48"/>
      <c r="F302" s="17"/>
      <c r="G302" s="17"/>
      <c r="H302" s="17"/>
      <c r="I302" s="21"/>
      <c r="J302" s="17" t="s">
        <v>525</v>
      </c>
      <c r="K302" s="20">
        <f>IF(FluxoCaixa101315141622[[#This Row],[Movimento ]]="Saldo Inicial",FluxoCaixa101315141622[[#This Row],[R$ (Valores)]],K301+FluxoCaixa101315141622[[#This Row],[Valores Receitas / Despesas]])</f>
        <v>19192.449999999961</v>
      </c>
      <c r="L302" s="20">
        <f>IF(FluxoCaixa101315141622[[#This Row],[Entrada / Saída]]="Saída",FluxoCaixa101315141622[[#This Row],[R$ (Valores)]]*-1,FluxoCaixa101315141622[[#This Row],[R$ (Valores)]])</f>
        <v>0</v>
      </c>
    </row>
    <row r="303" spans="2:15">
      <c r="B303" s="48"/>
      <c r="C303" s="48"/>
      <c r="D303" s="16"/>
      <c r="E303" s="48"/>
      <c r="F303" s="17"/>
      <c r="G303" s="17"/>
      <c r="H303" s="17"/>
      <c r="I303" s="21"/>
      <c r="J303" s="17" t="s">
        <v>525</v>
      </c>
      <c r="K303" s="20">
        <f>IF(FluxoCaixa101315141622[[#This Row],[Movimento ]]="Saldo Inicial",FluxoCaixa101315141622[[#This Row],[R$ (Valores)]],K302+FluxoCaixa101315141622[[#This Row],[Valores Receitas / Despesas]])</f>
        <v>19192.449999999961</v>
      </c>
      <c r="L303" s="20">
        <f>IF(FluxoCaixa101315141622[[#This Row],[Entrada / Saída]]="Saída",FluxoCaixa101315141622[[#This Row],[R$ (Valores)]]*-1,FluxoCaixa101315141622[[#This Row],[R$ (Valores)]])</f>
        <v>0</v>
      </c>
    </row>
    <row r="304" spans="2:15">
      <c r="B304" s="48"/>
      <c r="C304" s="48"/>
      <c r="D304" s="16"/>
      <c r="E304" s="48"/>
      <c r="F304" s="17"/>
      <c r="G304" s="17"/>
      <c r="H304" s="17"/>
      <c r="I304" s="21"/>
      <c r="J304" s="17" t="s">
        <v>525</v>
      </c>
      <c r="K304" s="20">
        <f>IF(FluxoCaixa101315141622[[#This Row],[Movimento ]]="Saldo Inicial",FluxoCaixa101315141622[[#This Row],[R$ (Valores)]],K303+FluxoCaixa101315141622[[#This Row],[Valores Receitas / Despesas]])</f>
        <v>19192.449999999961</v>
      </c>
      <c r="L304" s="20">
        <f>IF(FluxoCaixa101315141622[[#This Row],[Entrada / Saída]]="Saída",FluxoCaixa101315141622[[#This Row],[R$ (Valores)]]*-1,FluxoCaixa101315141622[[#This Row],[R$ (Valores)]])</f>
        <v>0</v>
      </c>
    </row>
    <row r="305" spans="2:12">
      <c r="B305" s="48"/>
      <c r="C305" s="48"/>
      <c r="D305" s="16"/>
      <c r="E305" s="48"/>
      <c r="F305" s="17"/>
      <c r="G305" s="17"/>
      <c r="H305" s="17"/>
      <c r="I305" s="21"/>
      <c r="J305" s="17" t="s">
        <v>525</v>
      </c>
      <c r="K305" s="20">
        <f>IF(FluxoCaixa101315141622[[#This Row],[Movimento ]]="Saldo Inicial",FluxoCaixa101315141622[[#This Row],[R$ (Valores)]],K304+FluxoCaixa101315141622[[#This Row],[Valores Receitas / Despesas]])</f>
        <v>19192.449999999961</v>
      </c>
      <c r="L305" s="20">
        <f>IF(FluxoCaixa101315141622[[#This Row],[Entrada / Saída]]="Saída",FluxoCaixa101315141622[[#This Row],[R$ (Valores)]]*-1,FluxoCaixa101315141622[[#This Row],[R$ (Valores)]])</f>
        <v>0</v>
      </c>
    </row>
    <row r="306" spans="2:12">
      <c r="B306" s="48"/>
      <c r="C306" s="48"/>
      <c r="D306" s="16"/>
      <c r="E306" s="48"/>
      <c r="F306" s="17"/>
      <c r="G306" s="17"/>
      <c r="H306" s="17"/>
      <c r="I306" s="21"/>
      <c r="J306" s="17" t="s">
        <v>525</v>
      </c>
      <c r="K306" s="20">
        <f>IF(FluxoCaixa101315141622[[#This Row],[Movimento ]]="Saldo Inicial",FluxoCaixa101315141622[[#This Row],[R$ (Valores)]],K305+FluxoCaixa101315141622[[#This Row],[Valores Receitas / Despesas]])</f>
        <v>19192.449999999961</v>
      </c>
      <c r="L306" s="20">
        <f>IF(FluxoCaixa101315141622[[#This Row],[Entrada / Saída]]="Saída",FluxoCaixa101315141622[[#This Row],[R$ (Valores)]]*-1,FluxoCaixa101315141622[[#This Row],[R$ (Valores)]])</f>
        <v>0</v>
      </c>
    </row>
    <row r="307" spans="2:12">
      <c r="B307" s="48"/>
      <c r="C307" s="48"/>
      <c r="D307" s="16"/>
      <c r="E307" s="48"/>
      <c r="F307" s="17"/>
      <c r="G307" s="17"/>
      <c r="H307" s="17"/>
      <c r="I307" s="21"/>
      <c r="J307" s="17" t="s">
        <v>525</v>
      </c>
      <c r="K307" s="20">
        <f>IF(FluxoCaixa101315141622[[#This Row],[Movimento ]]="Saldo Inicial",FluxoCaixa101315141622[[#This Row],[R$ (Valores)]],K306+FluxoCaixa101315141622[[#This Row],[Valores Receitas / Despesas]])</f>
        <v>19192.449999999961</v>
      </c>
      <c r="L307" s="20">
        <f>IF(FluxoCaixa101315141622[[#This Row],[Entrada / Saída]]="Saída",FluxoCaixa101315141622[[#This Row],[R$ (Valores)]]*-1,FluxoCaixa101315141622[[#This Row],[R$ (Valores)]])</f>
        <v>0</v>
      </c>
    </row>
    <row r="308" spans="2:12">
      <c r="B308" s="48"/>
      <c r="C308" s="48"/>
      <c r="D308" s="16"/>
      <c r="E308" s="48"/>
      <c r="F308" s="17"/>
      <c r="G308" s="17"/>
      <c r="H308" s="17"/>
      <c r="I308" s="21"/>
      <c r="J308" s="17" t="s">
        <v>525</v>
      </c>
      <c r="K308" s="20">
        <f>IF(FluxoCaixa101315141622[[#This Row],[Movimento ]]="Saldo Inicial",FluxoCaixa101315141622[[#This Row],[R$ (Valores)]],K307+FluxoCaixa101315141622[[#This Row],[Valores Receitas / Despesas]])</f>
        <v>19192.449999999961</v>
      </c>
      <c r="L308" s="20">
        <f>IF(FluxoCaixa101315141622[[#This Row],[Entrada / Saída]]="Saída",FluxoCaixa101315141622[[#This Row],[R$ (Valores)]]*-1,FluxoCaixa101315141622[[#This Row],[R$ (Valores)]])</f>
        <v>0</v>
      </c>
    </row>
    <row r="309" spans="2:12">
      <c r="B309" s="48"/>
      <c r="C309" s="48"/>
      <c r="D309" s="16"/>
      <c r="E309" s="48"/>
      <c r="F309" s="17"/>
      <c r="G309" s="17"/>
      <c r="H309" s="17"/>
      <c r="I309" s="21"/>
      <c r="J309" s="17" t="s">
        <v>525</v>
      </c>
      <c r="K309" s="20">
        <f>IF(FluxoCaixa101315141622[[#This Row],[Movimento ]]="Saldo Inicial",FluxoCaixa101315141622[[#This Row],[R$ (Valores)]],K308+FluxoCaixa101315141622[[#This Row],[Valores Receitas / Despesas]])</f>
        <v>19192.449999999961</v>
      </c>
      <c r="L309" s="20">
        <f>IF(FluxoCaixa101315141622[[#This Row],[Entrada / Saída]]="Saída",FluxoCaixa101315141622[[#This Row],[R$ (Valores)]]*-1,FluxoCaixa101315141622[[#This Row],[R$ (Valores)]])</f>
        <v>0</v>
      </c>
    </row>
    <row r="310" spans="2:12">
      <c r="B310" s="48"/>
      <c r="C310" s="48"/>
      <c r="D310" s="16"/>
      <c r="E310" s="48"/>
      <c r="F310" s="17"/>
      <c r="G310" s="17"/>
      <c r="H310" s="17"/>
      <c r="I310" s="21"/>
      <c r="J310" s="17" t="s">
        <v>525</v>
      </c>
      <c r="K310" s="20">
        <f>IF(FluxoCaixa101315141622[[#This Row],[Movimento ]]="Saldo Inicial",FluxoCaixa101315141622[[#This Row],[R$ (Valores)]],K309+FluxoCaixa101315141622[[#This Row],[Valores Receitas / Despesas]])</f>
        <v>19192.449999999961</v>
      </c>
      <c r="L310" s="20">
        <f>IF(FluxoCaixa101315141622[[#This Row],[Entrada / Saída]]="Saída",FluxoCaixa101315141622[[#This Row],[R$ (Valores)]]*-1,FluxoCaixa101315141622[[#This Row],[R$ (Valores)]])</f>
        <v>0</v>
      </c>
    </row>
    <row r="311" spans="2:12">
      <c r="B311" s="48"/>
      <c r="C311" s="48"/>
      <c r="D311" s="16"/>
      <c r="E311" s="48"/>
      <c r="F311" s="17"/>
      <c r="G311" s="17"/>
      <c r="H311" s="17"/>
      <c r="I311" s="21"/>
      <c r="J311" s="17" t="s">
        <v>525</v>
      </c>
      <c r="K311" s="20">
        <f>IF(FluxoCaixa101315141622[[#This Row],[Movimento ]]="Saldo Inicial",FluxoCaixa101315141622[[#This Row],[R$ (Valores)]],K310+FluxoCaixa101315141622[[#This Row],[Valores Receitas / Despesas]])</f>
        <v>19192.449999999961</v>
      </c>
      <c r="L311" s="20">
        <f>IF(FluxoCaixa101315141622[[#This Row],[Entrada / Saída]]="Saída",FluxoCaixa101315141622[[#This Row],[R$ (Valores)]]*-1,FluxoCaixa101315141622[[#This Row],[R$ (Valores)]])</f>
        <v>0</v>
      </c>
    </row>
    <row r="312" spans="2:12">
      <c r="B312" s="48"/>
      <c r="C312" s="48"/>
      <c r="D312" s="16"/>
      <c r="E312" s="48"/>
      <c r="F312" s="17"/>
      <c r="G312" s="17"/>
      <c r="H312" s="17"/>
      <c r="I312" s="21"/>
      <c r="J312" s="17" t="s">
        <v>525</v>
      </c>
      <c r="K312" s="20">
        <f>IF(FluxoCaixa101315141622[[#This Row],[Movimento ]]="Saldo Inicial",FluxoCaixa101315141622[[#This Row],[R$ (Valores)]],K311+FluxoCaixa101315141622[[#This Row],[Valores Receitas / Despesas]])</f>
        <v>19192.449999999961</v>
      </c>
      <c r="L312" s="20">
        <f>IF(FluxoCaixa101315141622[[#This Row],[Entrada / Saída]]="Saída",FluxoCaixa101315141622[[#This Row],[R$ (Valores)]]*-1,FluxoCaixa101315141622[[#This Row],[R$ (Valores)]])</f>
        <v>0</v>
      </c>
    </row>
    <row r="313" spans="2:12">
      <c r="B313" s="48"/>
      <c r="C313" s="48"/>
      <c r="D313" s="16"/>
      <c r="E313" s="48"/>
      <c r="F313" s="17"/>
      <c r="G313" s="17"/>
      <c r="H313" s="17"/>
      <c r="I313" s="21"/>
      <c r="J313" s="17" t="s">
        <v>525</v>
      </c>
      <c r="K313" s="20">
        <f>IF(FluxoCaixa101315141622[[#This Row],[Movimento ]]="Saldo Inicial",FluxoCaixa101315141622[[#This Row],[R$ (Valores)]],K312+FluxoCaixa101315141622[[#This Row],[Valores Receitas / Despesas]])</f>
        <v>19192.449999999961</v>
      </c>
      <c r="L313" s="20">
        <f>IF(FluxoCaixa101315141622[[#This Row],[Entrada / Saída]]="Saída",FluxoCaixa101315141622[[#This Row],[R$ (Valores)]]*-1,FluxoCaixa101315141622[[#This Row],[R$ (Valores)]])</f>
        <v>0</v>
      </c>
    </row>
    <row r="314" spans="2:12">
      <c r="B314" s="48"/>
      <c r="C314" s="48"/>
      <c r="D314" s="16"/>
      <c r="E314" s="48"/>
      <c r="F314" s="17"/>
      <c r="G314" s="17"/>
      <c r="H314" s="17"/>
      <c r="I314" s="21"/>
      <c r="J314" s="17" t="s">
        <v>525</v>
      </c>
      <c r="K314" s="20">
        <f>IF(FluxoCaixa101315141622[[#This Row],[Movimento ]]="Saldo Inicial",FluxoCaixa101315141622[[#This Row],[R$ (Valores)]],K313+FluxoCaixa101315141622[[#This Row],[Valores Receitas / Despesas]])</f>
        <v>19192.449999999961</v>
      </c>
      <c r="L314" s="20">
        <f>IF(FluxoCaixa101315141622[[#This Row],[Entrada / Saída]]="Saída",FluxoCaixa101315141622[[#This Row],[R$ (Valores)]]*-1,FluxoCaixa101315141622[[#This Row],[R$ (Valores)]])</f>
        <v>0</v>
      </c>
    </row>
    <row r="315" spans="2:12">
      <c r="B315" s="48"/>
      <c r="C315" s="48"/>
      <c r="D315" s="16"/>
      <c r="E315" s="48"/>
      <c r="F315" s="17"/>
      <c r="G315" s="17"/>
      <c r="H315" s="17"/>
      <c r="I315" s="21"/>
      <c r="J315" s="17" t="s">
        <v>525</v>
      </c>
      <c r="K315" s="20">
        <f>IF(FluxoCaixa101315141622[[#This Row],[Movimento ]]="Saldo Inicial",FluxoCaixa101315141622[[#This Row],[R$ (Valores)]],K314+FluxoCaixa101315141622[[#This Row],[Valores Receitas / Despesas]])</f>
        <v>19192.449999999961</v>
      </c>
      <c r="L315" s="20">
        <f>IF(FluxoCaixa101315141622[[#This Row],[Entrada / Saída]]="Saída",FluxoCaixa101315141622[[#This Row],[R$ (Valores)]]*-1,FluxoCaixa101315141622[[#This Row],[R$ (Valores)]])</f>
        <v>0</v>
      </c>
    </row>
    <row r="316" spans="2:12">
      <c r="B316" s="48"/>
      <c r="C316" s="48"/>
      <c r="D316" s="16"/>
      <c r="E316" s="48"/>
      <c r="F316" s="17"/>
      <c r="G316" s="17"/>
      <c r="H316" s="17"/>
      <c r="I316" s="21"/>
      <c r="J316" s="17" t="s">
        <v>525</v>
      </c>
      <c r="K316" s="20">
        <f>IF(FluxoCaixa101315141622[[#This Row],[Movimento ]]="Saldo Inicial",FluxoCaixa101315141622[[#This Row],[R$ (Valores)]],K315+FluxoCaixa101315141622[[#This Row],[Valores Receitas / Despesas]])</f>
        <v>19192.449999999961</v>
      </c>
      <c r="L316" s="20">
        <f>IF(FluxoCaixa101315141622[[#This Row],[Entrada / Saída]]="Saída",FluxoCaixa101315141622[[#This Row],[R$ (Valores)]]*-1,FluxoCaixa101315141622[[#This Row],[R$ (Valores)]])</f>
        <v>0</v>
      </c>
    </row>
    <row r="317" spans="2:12">
      <c r="B317" s="48"/>
      <c r="C317" s="48"/>
      <c r="D317" s="16"/>
      <c r="E317" s="48"/>
      <c r="F317" s="17"/>
      <c r="G317" s="17"/>
      <c r="H317" s="17"/>
      <c r="I317" s="21"/>
      <c r="J317" s="17" t="s">
        <v>525</v>
      </c>
      <c r="K317" s="20">
        <f>IF(FluxoCaixa101315141622[[#This Row],[Movimento ]]="Saldo Inicial",FluxoCaixa101315141622[[#This Row],[R$ (Valores)]],K316+FluxoCaixa101315141622[[#This Row],[Valores Receitas / Despesas]])</f>
        <v>19192.449999999961</v>
      </c>
      <c r="L317" s="20">
        <f>IF(FluxoCaixa101315141622[[#This Row],[Entrada / Saída]]="Saída",FluxoCaixa101315141622[[#This Row],[R$ (Valores)]]*-1,FluxoCaixa101315141622[[#This Row],[R$ (Valores)]])</f>
        <v>0</v>
      </c>
    </row>
    <row r="318" spans="2:12">
      <c r="B318" s="48"/>
      <c r="C318" s="48"/>
      <c r="D318" s="16"/>
      <c r="E318" s="48"/>
      <c r="F318" s="17"/>
      <c r="G318" s="17"/>
      <c r="H318" s="17"/>
      <c r="I318" s="21"/>
      <c r="J318" s="17" t="s">
        <v>525</v>
      </c>
      <c r="K318" s="20">
        <f>IF(FluxoCaixa101315141622[[#This Row],[Movimento ]]="Saldo Inicial",FluxoCaixa101315141622[[#This Row],[R$ (Valores)]],K317+FluxoCaixa101315141622[[#This Row],[Valores Receitas / Despesas]])</f>
        <v>19192.449999999961</v>
      </c>
      <c r="L318" s="20">
        <f>IF(FluxoCaixa101315141622[[#This Row],[Entrada / Saída]]="Saída",FluxoCaixa101315141622[[#This Row],[R$ (Valores)]]*-1,FluxoCaixa101315141622[[#This Row],[R$ (Valores)]])</f>
        <v>0</v>
      </c>
    </row>
    <row r="319" spans="2:12">
      <c r="B319" s="48"/>
      <c r="C319" s="48"/>
      <c r="D319" s="16"/>
      <c r="E319" s="48"/>
      <c r="F319" s="17"/>
      <c r="G319" s="17"/>
      <c r="H319" s="17"/>
      <c r="I319" s="21"/>
      <c r="J319" s="17" t="s">
        <v>525</v>
      </c>
      <c r="K319" s="20">
        <f>IF(FluxoCaixa101315141622[[#This Row],[Movimento ]]="Saldo Inicial",FluxoCaixa101315141622[[#This Row],[R$ (Valores)]],K318+FluxoCaixa101315141622[[#This Row],[Valores Receitas / Despesas]])</f>
        <v>19192.449999999961</v>
      </c>
      <c r="L319" s="20">
        <f>IF(FluxoCaixa101315141622[[#This Row],[Entrada / Saída]]="Saída",FluxoCaixa101315141622[[#This Row],[R$ (Valores)]]*-1,FluxoCaixa101315141622[[#This Row],[R$ (Valores)]])</f>
        <v>0</v>
      </c>
    </row>
    <row r="320" spans="2:12">
      <c r="B320" s="48"/>
      <c r="C320" s="48"/>
      <c r="D320" s="16"/>
      <c r="E320" s="48"/>
      <c r="F320" s="17"/>
      <c r="G320" s="17"/>
      <c r="H320" s="17"/>
      <c r="I320" s="21"/>
      <c r="J320" s="17" t="s">
        <v>525</v>
      </c>
      <c r="K320" s="20">
        <f>IF(FluxoCaixa101315141622[[#This Row],[Movimento ]]="Saldo Inicial",FluxoCaixa101315141622[[#This Row],[R$ (Valores)]],K319+FluxoCaixa101315141622[[#This Row],[Valores Receitas / Despesas]])</f>
        <v>19192.449999999961</v>
      </c>
      <c r="L320" s="20">
        <f>IF(FluxoCaixa101315141622[[#This Row],[Entrada / Saída]]="Saída",FluxoCaixa101315141622[[#This Row],[R$ (Valores)]]*-1,FluxoCaixa101315141622[[#This Row],[R$ (Valores)]])</f>
        <v>0</v>
      </c>
    </row>
    <row r="321" spans="2:12">
      <c r="B321" s="48"/>
      <c r="C321" s="48"/>
      <c r="D321" s="16"/>
      <c r="E321" s="48"/>
      <c r="F321" s="17"/>
      <c r="G321" s="17"/>
      <c r="H321" s="17"/>
      <c r="I321" s="21"/>
      <c r="J321" s="17" t="s">
        <v>525</v>
      </c>
      <c r="K321" s="20">
        <f>IF(FluxoCaixa101315141622[[#This Row],[Movimento ]]="Saldo Inicial",FluxoCaixa101315141622[[#This Row],[R$ (Valores)]],K320+FluxoCaixa101315141622[[#This Row],[Valores Receitas / Despesas]])</f>
        <v>19192.449999999961</v>
      </c>
      <c r="L321" s="20">
        <f>IF(FluxoCaixa101315141622[[#This Row],[Entrada / Saída]]="Saída",FluxoCaixa101315141622[[#This Row],[R$ (Valores)]]*-1,FluxoCaixa101315141622[[#This Row],[R$ (Valores)]])</f>
        <v>0</v>
      </c>
    </row>
    <row r="322" spans="2:12">
      <c r="B322" s="48"/>
      <c r="C322" s="48"/>
      <c r="D322" s="16"/>
      <c r="E322" s="48"/>
      <c r="F322" s="17"/>
      <c r="G322" s="17"/>
      <c r="H322" s="17"/>
      <c r="I322" s="21"/>
      <c r="J322" s="17" t="s">
        <v>525</v>
      </c>
      <c r="K322" s="20">
        <f>IF(FluxoCaixa101315141622[[#This Row],[Movimento ]]="Saldo Inicial",FluxoCaixa101315141622[[#This Row],[R$ (Valores)]],K321+FluxoCaixa101315141622[[#This Row],[Valores Receitas / Despesas]])</f>
        <v>19192.449999999961</v>
      </c>
      <c r="L322" s="20">
        <f>IF(FluxoCaixa101315141622[[#This Row],[Entrada / Saída]]="Saída",FluxoCaixa101315141622[[#This Row],[R$ (Valores)]]*-1,FluxoCaixa101315141622[[#This Row],[R$ (Valores)]])</f>
        <v>0</v>
      </c>
    </row>
    <row r="323" spans="2:12">
      <c r="B323" s="48"/>
      <c r="C323" s="48"/>
      <c r="D323" s="16"/>
      <c r="E323" s="48"/>
      <c r="F323" s="17"/>
      <c r="G323" s="17"/>
      <c r="H323" s="17"/>
      <c r="I323" s="21"/>
      <c r="J323" s="17" t="s">
        <v>525</v>
      </c>
      <c r="K323" s="20">
        <f>IF(FluxoCaixa101315141622[[#This Row],[Movimento ]]="Saldo Inicial",FluxoCaixa101315141622[[#This Row],[R$ (Valores)]],K322+FluxoCaixa101315141622[[#This Row],[Valores Receitas / Despesas]])</f>
        <v>19192.449999999961</v>
      </c>
      <c r="L323" s="20">
        <f>IF(FluxoCaixa101315141622[[#This Row],[Entrada / Saída]]="Saída",FluxoCaixa101315141622[[#This Row],[R$ (Valores)]]*-1,FluxoCaixa101315141622[[#This Row],[R$ (Valores)]])</f>
        <v>0</v>
      </c>
    </row>
    <row r="324" spans="2:12">
      <c r="B324" s="48"/>
      <c r="C324" s="48"/>
      <c r="D324" s="16"/>
      <c r="E324" s="48"/>
      <c r="F324" s="17"/>
      <c r="G324" s="17"/>
      <c r="H324" s="17"/>
      <c r="I324" s="21"/>
      <c r="J324" s="17" t="s">
        <v>525</v>
      </c>
      <c r="K324" s="20">
        <f>IF(FluxoCaixa101315141622[[#This Row],[Movimento ]]="Saldo Inicial",FluxoCaixa101315141622[[#This Row],[R$ (Valores)]],K323+FluxoCaixa101315141622[[#This Row],[Valores Receitas / Despesas]])</f>
        <v>19192.449999999961</v>
      </c>
      <c r="L324" s="20">
        <f>IF(FluxoCaixa101315141622[[#This Row],[Entrada / Saída]]="Saída",FluxoCaixa101315141622[[#This Row],[R$ (Valores)]]*-1,FluxoCaixa101315141622[[#This Row],[R$ (Valores)]])</f>
        <v>0</v>
      </c>
    </row>
    <row r="325" spans="2:12">
      <c r="B325" s="48"/>
      <c r="C325" s="48"/>
      <c r="D325" s="16"/>
      <c r="E325" s="48"/>
      <c r="F325" s="17"/>
      <c r="G325" s="17"/>
      <c r="H325" s="17"/>
      <c r="I325" s="21"/>
      <c r="J325" s="17" t="s">
        <v>525</v>
      </c>
      <c r="K325" s="20">
        <f>IF(FluxoCaixa101315141622[[#This Row],[Movimento ]]="Saldo Inicial",FluxoCaixa101315141622[[#This Row],[R$ (Valores)]],K324+FluxoCaixa101315141622[[#This Row],[Valores Receitas / Despesas]])</f>
        <v>19192.449999999961</v>
      </c>
      <c r="L325" s="20">
        <f>IF(FluxoCaixa101315141622[[#This Row],[Entrada / Saída]]="Saída",FluxoCaixa101315141622[[#This Row],[R$ (Valores)]]*-1,FluxoCaixa101315141622[[#This Row],[R$ (Valores)]])</f>
        <v>0</v>
      </c>
    </row>
    <row r="326" spans="2:12">
      <c r="B326" s="48"/>
      <c r="C326" s="48"/>
      <c r="D326" s="16"/>
      <c r="E326" s="48"/>
      <c r="F326" s="17"/>
      <c r="G326" s="17"/>
      <c r="H326" s="17"/>
      <c r="I326" s="21"/>
      <c r="J326" s="17" t="s">
        <v>525</v>
      </c>
      <c r="K326" s="20">
        <f>IF(FluxoCaixa101315141622[[#This Row],[Movimento ]]="Saldo Inicial",FluxoCaixa101315141622[[#This Row],[R$ (Valores)]],K325+FluxoCaixa101315141622[[#This Row],[Valores Receitas / Despesas]])</f>
        <v>19192.449999999961</v>
      </c>
      <c r="L326" s="20">
        <f>IF(FluxoCaixa101315141622[[#This Row],[Entrada / Saída]]="Saída",FluxoCaixa101315141622[[#This Row],[R$ (Valores)]]*-1,FluxoCaixa101315141622[[#This Row],[R$ (Valores)]])</f>
        <v>0</v>
      </c>
    </row>
    <row r="327" spans="2:12">
      <c r="B327" s="48"/>
      <c r="C327" s="48"/>
      <c r="D327" s="16"/>
      <c r="E327" s="48"/>
      <c r="F327" s="17"/>
      <c r="G327" s="17"/>
      <c r="H327" s="17"/>
      <c r="I327" s="21"/>
      <c r="J327" s="17" t="s">
        <v>525</v>
      </c>
      <c r="K327" s="20">
        <f>IF(FluxoCaixa101315141622[[#This Row],[Movimento ]]="Saldo Inicial",FluxoCaixa101315141622[[#This Row],[R$ (Valores)]],K326+FluxoCaixa101315141622[[#This Row],[Valores Receitas / Despesas]])</f>
        <v>19192.449999999961</v>
      </c>
      <c r="L327" s="20">
        <f>IF(FluxoCaixa101315141622[[#This Row],[Entrada / Saída]]="Saída",FluxoCaixa101315141622[[#This Row],[R$ (Valores)]]*-1,FluxoCaixa101315141622[[#This Row],[R$ (Valores)]])</f>
        <v>0</v>
      </c>
    </row>
    <row r="328" spans="2:12">
      <c r="B328" s="48"/>
      <c r="C328" s="48"/>
      <c r="D328" s="16"/>
      <c r="E328" s="48"/>
      <c r="F328" s="17"/>
      <c r="G328" s="17"/>
      <c r="H328" s="17"/>
      <c r="I328" s="21"/>
      <c r="J328" s="17" t="s">
        <v>525</v>
      </c>
      <c r="K328" s="20">
        <f>IF(FluxoCaixa101315141622[[#This Row],[Movimento ]]="Saldo Inicial",FluxoCaixa101315141622[[#This Row],[R$ (Valores)]],K327+FluxoCaixa101315141622[[#This Row],[Valores Receitas / Despesas]])</f>
        <v>19192.449999999961</v>
      </c>
      <c r="L328" s="20">
        <f>IF(FluxoCaixa101315141622[[#This Row],[Entrada / Saída]]="Saída",FluxoCaixa101315141622[[#This Row],[R$ (Valores)]]*-1,FluxoCaixa101315141622[[#This Row],[R$ (Valores)]])</f>
        <v>0</v>
      </c>
    </row>
    <row r="329" spans="2:12">
      <c r="B329" s="48"/>
      <c r="C329" s="48"/>
      <c r="D329" s="16"/>
      <c r="E329" s="48"/>
      <c r="F329" s="17"/>
      <c r="G329" s="17"/>
      <c r="H329" s="17"/>
      <c r="I329" s="21"/>
      <c r="J329" s="17" t="s">
        <v>525</v>
      </c>
      <c r="K329" s="20">
        <f>IF(FluxoCaixa101315141622[[#This Row],[Movimento ]]="Saldo Inicial",FluxoCaixa101315141622[[#This Row],[R$ (Valores)]],K328+FluxoCaixa101315141622[[#This Row],[Valores Receitas / Despesas]])</f>
        <v>19192.449999999961</v>
      </c>
      <c r="L329" s="20">
        <f>IF(FluxoCaixa101315141622[[#This Row],[Entrada / Saída]]="Saída",FluxoCaixa101315141622[[#This Row],[R$ (Valores)]]*-1,FluxoCaixa101315141622[[#This Row],[R$ (Valores)]])</f>
        <v>0</v>
      </c>
    </row>
    <row r="330" spans="2:12">
      <c r="B330" s="48"/>
      <c r="C330" s="48"/>
      <c r="D330" s="16"/>
      <c r="E330" s="48"/>
      <c r="F330" s="17"/>
      <c r="G330" s="17"/>
      <c r="H330" s="17"/>
      <c r="I330" s="21"/>
      <c r="J330" s="17" t="s">
        <v>525</v>
      </c>
      <c r="K330" s="20">
        <f>IF(FluxoCaixa101315141622[[#This Row],[Movimento ]]="Saldo Inicial",FluxoCaixa101315141622[[#This Row],[R$ (Valores)]],K329+FluxoCaixa101315141622[[#This Row],[Valores Receitas / Despesas]])</f>
        <v>19192.449999999961</v>
      </c>
      <c r="L330" s="20">
        <f>IF(FluxoCaixa101315141622[[#This Row],[Entrada / Saída]]="Saída",FluxoCaixa101315141622[[#This Row],[R$ (Valores)]]*-1,FluxoCaixa101315141622[[#This Row],[R$ (Valores)]])</f>
        <v>0</v>
      </c>
    </row>
    <row r="331" spans="2:12">
      <c r="B331" s="48"/>
      <c r="C331" s="48"/>
      <c r="D331" s="16"/>
      <c r="E331" s="48"/>
      <c r="F331" s="17"/>
      <c r="G331" s="17"/>
      <c r="H331" s="17"/>
      <c r="I331" s="21"/>
      <c r="J331" s="17" t="s">
        <v>525</v>
      </c>
      <c r="K331" s="20">
        <f>IF(FluxoCaixa101315141622[[#This Row],[Movimento ]]="Saldo Inicial",FluxoCaixa101315141622[[#This Row],[R$ (Valores)]],K330+FluxoCaixa101315141622[[#This Row],[Valores Receitas / Despesas]])</f>
        <v>19192.449999999961</v>
      </c>
      <c r="L331" s="20">
        <f>IF(FluxoCaixa101315141622[[#This Row],[Entrada / Saída]]="Saída",FluxoCaixa101315141622[[#This Row],[R$ (Valores)]]*-1,FluxoCaixa101315141622[[#This Row],[R$ (Valores)]])</f>
        <v>0</v>
      </c>
    </row>
    <row r="332" spans="2:12">
      <c r="B332" s="48"/>
      <c r="C332" s="48"/>
      <c r="D332" s="16"/>
      <c r="E332" s="48"/>
      <c r="F332" s="17"/>
      <c r="G332" s="17"/>
      <c r="H332" s="17"/>
      <c r="I332" s="21"/>
      <c r="J332" s="17" t="s">
        <v>525</v>
      </c>
      <c r="K332" s="20">
        <f>IF(FluxoCaixa101315141622[[#This Row],[Movimento ]]="Saldo Inicial",FluxoCaixa101315141622[[#This Row],[R$ (Valores)]],K331+FluxoCaixa101315141622[[#This Row],[Valores Receitas / Despesas]])</f>
        <v>19192.449999999961</v>
      </c>
      <c r="L332" s="20">
        <f>IF(FluxoCaixa101315141622[[#This Row],[Entrada / Saída]]="Saída",FluxoCaixa101315141622[[#This Row],[R$ (Valores)]]*-1,FluxoCaixa101315141622[[#This Row],[R$ (Valores)]])</f>
        <v>0</v>
      </c>
    </row>
    <row r="333" spans="2:12">
      <c r="B333" s="48"/>
      <c r="C333" s="48"/>
      <c r="D333" s="16"/>
      <c r="E333" s="48"/>
      <c r="F333" s="17"/>
      <c r="G333" s="17"/>
      <c r="H333" s="17"/>
      <c r="I333" s="21"/>
      <c r="J333" s="17" t="s">
        <v>525</v>
      </c>
      <c r="K333" s="20">
        <f>IF(FluxoCaixa101315141622[[#This Row],[Movimento ]]="Saldo Inicial",FluxoCaixa101315141622[[#This Row],[R$ (Valores)]],K332+FluxoCaixa101315141622[[#This Row],[Valores Receitas / Despesas]])</f>
        <v>19192.449999999961</v>
      </c>
      <c r="L333" s="20">
        <f>IF(FluxoCaixa101315141622[[#This Row],[Entrada / Saída]]="Saída",FluxoCaixa101315141622[[#This Row],[R$ (Valores)]]*-1,FluxoCaixa101315141622[[#This Row],[R$ (Valores)]])</f>
        <v>0</v>
      </c>
    </row>
    <row r="334" spans="2:12">
      <c r="B334" s="48"/>
      <c r="C334" s="48"/>
      <c r="D334" s="16"/>
      <c r="E334" s="48"/>
      <c r="F334" s="17"/>
      <c r="G334" s="17"/>
      <c r="H334" s="17"/>
      <c r="I334" s="29"/>
      <c r="J334" s="17" t="s">
        <v>525</v>
      </c>
      <c r="K334" s="20">
        <f>IF(FluxoCaixa101315141622[[#This Row],[Movimento ]]="Saldo Inicial",FluxoCaixa101315141622[[#This Row],[R$ (Valores)]],K333+FluxoCaixa101315141622[[#This Row],[Valores Receitas / Despesas]])</f>
        <v>19192.449999999961</v>
      </c>
      <c r="L334" s="20">
        <f>IF(FluxoCaixa101315141622[[#This Row],[Entrada / Saída]]="Saída",FluxoCaixa101315141622[[#This Row],[R$ (Valores)]]*-1,FluxoCaixa101315141622[[#This Row],[R$ (Valores)]])</f>
        <v>0</v>
      </c>
    </row>
    <row r="335" spans="2:12">
      <c r="B335" s="48"/>
      <c r="C335" s="48"/>
      <c r="D335" s="16"/>
      <c r="E335" s="48"/>
      <c r="F335" s="17"/>
      <c r="G335" s="17"/>
      <c r="H335" s="17"/>
      <c r="I335" s="21"/>
      <c r="J335" s="17" t="s">
        <v>525</v>
      </c>
      <c r="K335" s="20">
        <f>IF(FluxoCaixa101315141622[[#This Row],[Movimento ]]="Saldo Inicial",FluxoCaixa101315141622[[#This Row],[R$ (Valores)]],K334+FluxoCaixa101315141622[[#This Row],[Valores Receitas / Despesas]])</f>
        <v>19192.449999999961</v>
      </c>
      <c r="L335" s="20">
        <f>IF(FluxoCaixa101315141622[[#This Row],[Entrada / Saída]]="Saída",FluxoCaixa101315141622[[#This Row],[R$ (Valores)]]*-1,FluxoCaixa101315141622[[#This Row],[R$ (Valores)]])</f>
        <v>0</v>
      </c>
    </row>
    <row r="336" spans="2:12">
      <c r="B336" s="48"/>
      <c r="C336" s="48"/>
      <c r="D336" s="16"/>
      <c r="E336" s="48"/>
      <c r="F336" s="17"/>
      <c r="G336" s="17"/>
      <c r="H336" s="17"/>
      <c r="I336" s="21"/>
      <c r="J336" s="17" t="s">
        <v>525</v>
      </c>
      <c r="K336" s="20">
        <f>IF(FluxoCaixa101315141622[[#This Row],[Movimento ]]="Saldo Inicial",FluxoCaixa101315141622[[#This Row],[R$ (Valores)]],K335+FluxoCaixa101315141622[[#This Row],[Valores Receitas / Despesas]])</f>
        <v>19192.449999999961</v>
      </c>
      <c r="L336" s="20">
        <f>IF(FluxoCaixa101315141622[[#This Row],[Entrada / Saída]]="Saída",FluxoCaixa101315141622[[#This Row],[R$ (Valores)]]*-1,FluxoCaixa101315141622[[#This Row],[R$ (Valores)]])</f>
        <v>0</v>
      </c>
    </row>
    <row r="337" spans="2:12">
      <c r="B337" s="48"/>
      <c r="C337" s="48"/>
      <c r="D337" s="16"/>
      <c r="E337" s="48"/>
      <c r="F337" s="17"/>
      <c r="G337" s="17"/>
      <c r="H337" s="17"/>
      <c r="I337" s="21"/>
      <c r="J337" s="17" t="s">
        <v>525</v>
      </c>
      <c r="K337" s="20">
        <f>IF(FluxoCaixa101315141622[[#This Row],[Movimento ]]="Saldo Inicial",FluxoCaixa101315141622[[#This Row],[R$ (Valores)]],K336+FluxoCaixa101315141622[[#This Row],[Valores Receitas / Despesas]])</f>
        <v>19192.449999999961</v>
      </c>
      <c r="L337" s="20">
        <f>IF(FluxoCaixa101315141622[[#This Row],[Entrada / Saída]]="Saída",FluxoCaixa101315141622[[#This Row],[R$ (Valores)]]*-1,FluxoCaixa101315141622[[#This Row],[R$ (Valores)]])</f>
        <v>0</v>
      </c>
    </row>
    <row r="338" spans="2:12">
      <c r="B338" s="48"/>
      <c r="C338" s="48"/>
      <c r="D338" s="16"/>
      <c r="E338" s="48"/>
      <c r="F338" s="17"/>
      <c r="G338" s="17"/>
      <c r="H338" s="17"/>
      <c r="I338" s="21"/>
      <c r="J338" s="17" t="s">
        <v>525</v>
      </c>
      <c r="K338" s="20">
        <f>IF(FluxoCaixa101315141622[[#This Row],[Movimento ]]="Saldo Inicial",FluxoCaixa101315141622[[#This Row],[R$ (Valores)]],K337+FluxoCaixa101315141622[[#This Row],[Valores Receitas / Despesas]])</f>
        <v>19192.449999999961</v>
      </c>
      <c r="L338" s="20">
        <f>IF(FluxoCaixa101315141622[[#This Row],[Entrada / Saída]]="Saída",FluxoCaixa101315141622[[#This Row],[R$ (Valores)]]*-1,FluxoCaixa101315141622[[#This Row],[R$ (Valores)]])</f>
        <v>0</v>
      </c>
    </row>
    <row r="339" spans="2:12">
      <c r="B339" s="48"/>
      <c r="C339" s="48"/>
      <c r="D339" s="16"/>
      <c r="E339" s="48"/>
      <c r="F339" s="17"/>
      <c r="G339" s="17"/>
      <c r="H339" s="17"/>
      <c r="I339" s="21"/>
      <c r="J339" s="17" t="s">
        <v>525</v>
      </c>
      <c r="K339" s="20">
        <f>IF(FluxoCaixa101315141622[[#This Row],[Movimento ]]="Saldo Inicial",FluxoCaixa101315141622[[#This Row],[R$ (Valores)]],K338+FluxoCaixa101315141622[[#This Row],[Valores Receitas / Despesas]])</f>
        <v>19192.449999999961</v>
      </c>
      <c r="L339" s="20">
        <f>IF(FluxoCaixa101315141622[[#This Row],[Entrada / Saída]]="Saída",FluxoCaixa101315141622[[#This Row],[R$ (Valores)]]*-1,FluxoCaixa101315141622[[#This Row],[R$ (Valores)]])</f>
        <v>0</v>
      </c>
    </row>
    <row r="340" spans="2:12">
      <c r="B340" s="48"/>
      <c r="C340" s="48"/>
      <c r="D340" s="16"/>
      <c r="E340" s="48"/>
      <c r="F340" s="17"/>
      <c r="G340" s="17"/>
      <c r="H340" s="17"/>
      <c r="I340" s="21"/>
      <c r="J340" s="17" t="s">
        <v>525</v>
      </c>
      <c r="K340" s="20">
        <f>IF(FluxoCaixa101315141622[[#This Row],[Movimento ]]="Saldo Inicial",FluxoCaixa101315141622[[#This Row],[R$ (Valores)]],K339+FluxoCaixa101315141622[[#This Row],[Valores Receitas / Despesas]])</f>
        <v>19192.449999999961</v>
      </c>
      <c r="L340" s="20">
        <f>IF(FluxoCaixa101315141622[[#This Row],[Entrada / Saída]]="Saída",FluxoCaixa101315141622[[#This Row],[R$ (Valores)]]*-1,FluxoCaixa101315141622[[#This Row],[R$ (Valores)]])</f>
        <v>0</v>
      </c>
    </row>
    <row r="341" spans="2:12">
      <c r="B341" s="48"/>
      <c r="C341" s="48"/>
      <c r="D341" s="16"/>
      <c r="E341" s="48"/>
      <c r="F341" s="17"/>
      <c r="G341" s="17"/>
      <c r="H341" s="17"/>
      <c r="I341" s="21"/>
      <c r="J341" s="17" t="s">
        <v>525</v>
      </c>
      <c r="K341" s="20">
        <f>IF(FluxoCaixa101315141622[[#This Row],[Movimento ]]="Saldo Inicial",FluxoCaixa101315141622[[#This Row],[R$ (Valores)]],K340+FluxoCaixa101315141622[[#This Row],[Valores Receitas / Despesas]])</f>
        <v>19192.449999999961</v>
      </c>
      <c r="L341" s="20">
        <f>IF(FluxoCaixa101315141622[[#This Row],[Entrada / Saída]]="Saída",FluxoCaixa101315141622[[#This Row],[R$ (Valores)]]*-1,FluxoCaixa101315141622[[#This Row],[R$ (Valores)]])</f>
        <v>0</v>
      </c>
    </row>
    <row r="342" spans="2:12">
      <c r="B342" s="48"/>
      <c r="C342" s="48"/>
      <c r="D342" s="16"/>
      <c r="E342" s="48"/>
      <c r="F342" s="17"/>
      <c r="G342" s="17"/>
      <c r="H342" s="17"/>
      <c r="I342" s="21"/>
      <c r="J342" s="17" t="s">
        <v>525</v>
      </c>
      <c r="K342" s="20">
        <f>IF(FluxoCaixa101315141622[[#This Row],[Movimento ]]="Saldo Inicial",FluxoCaixa101315141622[[#This Row],[R$ (Valores)]],K341+FluxoCaixa101315141622[[#This Row],[Valores Receitas / Despesas]])</f>
        <v>19192.449999999961</v>
      </c>
      <c r="L342" s="20">
        <f>IF(FluxoCaixa101315141622[[#This Row],[Entrada / Saída]]="Saída",FluxoCaixa101315141622[[#This Row],[R$ (Valores)]]*-1,FluxoCaixa101315141622[[#This Row],[R$ (Valores)]])</f>
        <v>0</v>
      </c>
    </row>
    <row r="343" spans="2:12">
      <c r="B343" s="48"/>
      <c r="C343" s="48"/>
      <c r="D343" s="16"/>
      <c r="E343" s="48"/>
      <c r="F343" s="17"/>
      <c r="G343" s="17"/>
      <c r="H343" s="17"/>
      <c r="I343" s="21"/>
      <c r="J343" s="17" t="s">
        <v>525</v>
      </c>
      <c r="K343" s="20">
        <f>IF(FluxoCaixa101315141622[[#This Row],[Movimento ]]="Saldo Inicial",FluxoCaixa101315141622[[#This Row],[R$ (Valores)]],K342+FluxoCaixa101315141622[[#This Row],[Valores Receitas / Despesas]])</f>
        <v>19192.449999999961</v>
      </c>
      <c r="L343" s="20">
        <f>IF(FluxoCaixa101315141622[[#This Row],[Entrada / Saída]]="Saída",FluxoCaixa101315141622[[#This Row],[R$ (Valores)]]*-1,FluxoCaixa101315141622[[#This Row],[R$ (Valores)]])</f>
        <v>0</v>
      </c>
    </row>
    <row r="344" spans="2:12">
      <c r="B344" s="48"/>
      <c r="C344" s="48"/>
      <c r="D344" s="16"/>
      <c r="E344" s="48"/>
      <c r="F344" s="17"/>
      <c r="G344" s="17"/>
      <c r="H344" s="17"/>
      <c r="I344" s="21"/>
      <c r="J344" s="17" t="s">
        <v>525</v>
      </c>
      <c r="K344" s="20">
        <f>IF(FluxoCaixa101315141622[[#This Row],[Movimento ]]="Saldo Inicial",FluxoCaixa101315141622[[#This Row],[R$ (Valores)]],K343+FluxoCaixa101315141622[[#This Row],[Valores Receitas / Despesas]])</f>
        <v>19192.449999999961</v>
      </c>
      <c r="L344" s="20">
        <f>IF(FluxoCaixa101315141622[[#This Row],[Entrada / Saída]]="Saída",FluxoCaixa101315141622[[#This Row],[R$ (Valores)]]*-1,FluxoCaixa101315141622[[#This Row],[R$ (Valores)]])</f>
        <v>0</v>
      </c>
    </row>
    <row r="345" spans="2:12">
      <c r="B345" s="48"/>
      <c r="C345" s="48"/>
      <c r="D345" s="16"/>
      <c r="E345" s="48"/>
      <c r="F345" s="17"/>
      <c r="G345" s="17"/>
      <c r="H345" s="17"/>
      <c r="I345" s="21"/>
      <c r="J345" s="17" t="s">
        <v>525</v>
      </c>
      <c r="K345" s="20">
        <f>IF(FluxoCaixa101315141622[[#This Row],[Movimento ]]="Saldo Inicial",FluxoCaixa101315141622[[#This Row],[R$ (Valores)]],K344+FluxoCaixa101315141622[[#This Row],[Valores Receitas / Despesas]])</f>
        <v>19192.449999999961</v>
      </c>
      <c r="L345" s="20">
        <f>IF(FluxoCaixa101315141622[[#This Row],[Entrada / Saída]]="Saída",FluxoCaixa101315141622[[#This Row],[R$ (Valores)]]*-1,FluxoCaixa101315141622[[#This Row],[R$ (Valores)]])</f>
        <v>0</v>
      </c>
    </row>
    <row r="346" spans="2:12">
      <c r="B346" s="48"/>
      <c r="C346" s="48"/>
      <c r="D346" s="16"/>
      <c r="E346" s="48"/>
      <c r="F346" s="17"/>
      <c r="G346" s="17"/>
      <c r="H346" s="17"/>
      <c r="I346" s="21"/>
      <c r="J346" s="17" t="s">
        <v>525</v>
      </c>
      <c r="K346" s="20">
        <f>IF(FluxoCaixa101315141622[[#This Row],[Movimento ]]="Saldo Inicial",FluxoCaixa101315141622[[#This Row],[R$ (Valores)]],K345+FluxoCaixa101315141622[[#This Row],[Valores Receitas / Despesas]])</f>
        <v>19192.449999999961</v>
      </c>
      <c r="L346" s="20">
        <f>IF(FluxoCaixa101315141622[[#This Row],[Entrada / Saída]]="Saída",FluxoCaixa101315141622[[#This Row],[R$ (Valores)]]*-1,FluxoCaixa101315141622[[#This Row],[R$ (Valores)]])</f>
        <v>0</v>
      </c>
    </row>
    <row r="347" spans="2:12">
      <c r="B347" s="48"/>
      <c r="C347" s="48"/>
      <c r="D347" s="16"/>
      <c r="E347" s="48"/>
      <c r="F347" s="17"/>
      <c r="G347" s="17"/>
      <c r="H347" s="17"/>
      <c r="I347" s="21"/>
      <c r="J347" s="17" t="s">
        <v>525</v>
      </c>
      <c r="K347" s="20">
        <f>IF(FluxoCaixa101315141622[[#This Row],[Movimento ]]="Saldo Inicial",FluxoCaixa101315141622[[#This Row],[R$ (Valores)]],K346+FluxoCaixa101315141622[[#This Row],[Valores Receitas / Despesas]])</f>
        <v>19192.449999999961</v>
      </c>
      <c r="L347" s="20">
        <f>IF(FluxoCaixa101315141622[[#This Row],[Entrada / Saída]]="Saída",FluxoCaixa101315141622[[#This Row],[R$ (Valores)]]*-1,FluxoCaixa101315141622[[#This Row],[R$ (Valores)]])</f>
        <v>0</v>
      </c>
    </row>
    <row r="348" spans="2:12">
      <c r="B348" s="48"/>
      <c r="C348" s="48"/>
      <c r="D348" s="16"/>
      <c r="E348" s="48"/>
      <c r="F348" s="17"/>
      <c r="G348" s="17"/>
      <c r="H348" s="17"/>
      <c r="I348" s="21"/>
      <c r="J348" s="17" t="s">
        <v>525</v>
      </c>
      <c r="K348" s="20">
        <f>IF(FluxoCaixa101315141622[[#This Row],[Movimento ]]="Saldo Inicial",FluxoCaixa101315141622[[#This Row],[R$ (Valores)]],K347+FluxoCaixa101315141622[[#This Row],[Valores Receitas / Despesas]])</f>
        <v>19192.449999999961</v>
      </c>
      <c r="L348" s="20">
        <f>IF(FluxoCaixa101315141622[[#This Row],[Entrada / Saída]]="Saída",FluxoCaixa101315141622[[#This Row],[R$ (Valores)]]*-1,FluxoCaixa101315141622[[#This Row],[R$ (Valores)]])</f>
        <v>0</v>
      </c>
    </row>
    <row r="349" spans="2:12">
      <c r="B349" s="48"/>
      <c r="C349" s="48"/>
      <c r="D349" s="16"/>
      <c r="E349" s="48"/>
      <c r="F349" s="17"/>
      <c r="G349" s="17"/>
      <c r="H349" s="17"/>
      <c r="I349" s="21"/>
      <c r="J349" s="17" t="s">
        <v>525</v>
      </c>
      <c r="K349" s="20">
        <f>IF(FluxoCaixa101315141622[[#This Row],[Movimento ]]="Saldo Inicial",FluxoCaixa101315141622[[#This Row],[R$ (Valores)]],K348+FluxoCaixa101315141622[[#This Row],[Valores Receitas / Despesas]])</f>
        <v>19192.449999999961</v>
      </c>
      <c r="L349" s="20">
        <f>IF(FluxoCaixa101315141622[[#This Row],[Entrada / Saída]]="Saída",FluxoCaixa101315141622[[#This Row],[R$ (Valores)]]*-1,FluxoCaixa101315141622[[#This Row],[R$ (Valores)]])</f>
        <v>0</v>
      </c>
    </row>
    <row r="350" spans="2:12">
      <c r="B350" s="48"/>
      <c r="C350" s="48"/>
      <c r="D350" s="16"/>
      <c r="E350" s="48"/>
      <c r="F350" s="17"/>
      <c r="G350" s="17"/>
      <c r="H350" s="17"/>
      <c r="I350" s="21"/>
      <c r="J350" s="17" t="s">
        <v>525</v>
      </c>
      <c r="K350" s="20">
        <f>IF(FluxoCaixa101315141622[[#This Row],[Movimento ]]="Saldo Inicial",FluxoCaixa101315141622[[#This Row],[R$ (Valores)]],K349+FluxoCaixa101315141622[[#This Row],[Valores Receitas / Despesas]])</f>
        <v>19192.449999999961</v>
      </c>
      <c r="L350" s="20">
        <f>IF(FluxoCaixa101315141622[[#This Row],[Entrada / Saída]]="Saída",FluxoCaixa101315141622[[#This Row],[R$ (Valores)]]*-1,FluxoCaixa101315141622[[#This Row],[R$ (Valores)]])</f>
        <v>0</v>
      </c>
    </row>
    <row r="351" spans="2:12">
      <c r="B351" s="48"/>
      <c r="C351" s="48"/>
      <c r="D351" s="16"/>
      <c r="E351" s="48"/>
      <c r="F351" s="17"/>
      <c r="G351" s="17"/>
      <c r="H351" s="17"/>
      <c r="I351" s="21"/>
      <c r="J351" s="17" t="s">
        <v>525</v>
      </c>
      <c r="K351" s="20">
        <f>IF(FluxoCaixa101315141622[[#This Row],[Movimento ]]="Saldo Inicial",FluxoCaixa101315141622[[#This Row],[R$ (Valores)]],K350+FluxoCaixa101315141622[[#This Row],[Valores Receitas / Despesas]])</f>
        <v>19192.449999999961</v>
      </c>
      <c r="L351" s="20">
        <f>IF(FluxoCaixa101315141622[[#This Row],[Entrada / Saída]]="Saída",FluxoCaixa101315141622[[#This Row],[R$ (Valores)]]*-1,FluxoCaixa101315141622[[#This Row],[R$ (Valores)]])</f>
        <v>0</v>
      </c>
    </row>
    <row r="352" spans="2:12">
      <c r="B352" s="48"/>
      <c r="C352" s="48"/>
      <c r="D352" s="16"/>
      <c r="E352" s="48"/>
      <c r="F352" s="17"/>
      <c r="G352" s="17"/>
      <c r="H352" s="17"/>
      <c r="I352" s="21"/>
      <c r="J352" s="17" t="s">
        <v>525</v>
      </c>
      <c r="K352" s="20">
        <f>IF(FluxoCaixa101315141622[[#This Row],[Movimento ]]="Saldo Inicial",FluxoCaixa101315141622[[#This Row],[R$ (Valores)]],K351+FluxoCaixa101315141622[[#This Row],[Valores Receitas / Despesas]])</f>
        <v>19192.449999999961</v>
      </c>
      <c r="L352" s="20">
        <f>IF(FluxoCaixa101315141622[[#This Row],[Entrada / Saída]]="Saída",FluxoCaixa101315141622[[#This Row],[R$ (Valores)]]*-1,FluxoCaixa101315141622[[#This Row],[R$ (Valores)]])</f>
        <v>0</v>
      </c>
    </row>
    <row r="353" spans="2:12">
      <c r="B353" s="48"/>
      <c r="C353" s="48"/>
      <c r="D353" s="16"/>
      <c r="E353" s="48"/>
      <c r="F353" s="17"/>
      <c r="G353" s="17"/>
      <c r="H353" s="17"/>
      <c r="I353" s="21"/>
      <c r="J353" s="17" t="s">
        <v>525</v>
      </c>
      <c r="K353" s="20">
        <f>IF(FluxoCaixa101315141622[[#This Row],[Movimento ]]="Saldo Inicial",FluxoCaixa101315141622[[#This Row],[R$ (Valores)]],K352+FluxoCaixa101315141622[[#This Row],[Valores Receitas / Despesas]])</f>
        <v>19192.449999999961</v>
      </c>
      <c r="L353" s="20">
        <f>IF(FluxoCaixa101315141622[[#This Row],[Entrada / Saída]]="Saída",FluxoCaixa101315141622[[#This Row],[R$ (Valores)]]*-1,FluxoCaixa101315141622[[#This Row],[R$ (Valores)]])</f>
        <v>0</v>
      </c>
    </row>
    <row r="354" spans="2:12">
      <c r="B354" s="48"/>
      <c r="C354" s="48"/>
      <c r="D354" s="16"/>
      <c r="E354" s="48"/>
      <c r="F354" s="17"/>
      <c r="G354" s="17"/>
      <c r="H354" s="17"/>
      <c r="I354" s="21"/>
      <c r="J354" s="17" t="s">
        <v>525</v>
      </c>
      <c r="K354" s="20">
        <f>IF(FluxoCaixa101315141622[[#This Row],[Movimento ]]="Saldo Inicial",FluxoCaixa101315141622[[#This Row],[R$ (Valores)]],K353+FluxoCaixa101315141622[[#This Row],[Valores Receitas / Despesas]])</f>
        <v>19192.449999999961</v>
      </c>
      <c r="L354" s="20">
        <f>IF(FluxoCaixa101315141622[[#This Row],[Entrada / Saída]]="Saída",FluxoCaixa101315141622[[#This Row],[R$ (Valores)]]*-1,FluxoCaixa101315141622[[#This Row],[R$ (Valores)]])</f>
        <v>0</v>
      </c>
    </row>
    <row r="355" spans="2:12">
      <c r="B355" s="48"/>
      <c r="C355" s="48"/>
      <c r="D355" s="16"/>
      <c r="E355" s="48"/>
      <c r="F355" s="17"/>
      <c r="G355" s="17"/>
      <c r="H355" s="17"/>
      <c r="I355" s="21"/>
      <c r="J355" s="17" t="s">
        <v>525</v>
      </c>
      <c r="K355" s="20">
        <f>IF(FluxoCaixa101315141622[[#This Row],[Movimento ]]="Saldo Inicial",FluxoCaixa101315141622[[#This Row],[R$ (Valores)]],K354+FluxoCaixa101315141622[[#This Row],[Valores Receitas / Despesas]])</f>
        <v>19192.449999999961</v>
      </c>
      <c r="L355" s="20">
        <f>IF(FluxoCaixa101315141622[[#This Row],[Entrada / Saída]]="Saída",FluxoCaixa101315141622[[#This Row],[R$ (Valores)]]*-1,FluxoCaixa101315141622[[#This Row],[R$ (Valores)]])</f>
        <v>0</v>
      </c>
    </row>
    <row r="356" spans="2:12">
      <c r="B356" s="48"/>
      <c r="C356" s="48"/>
      <c r="D356" s="16"/>
      <c r="E356" s="48"/>
      <c r="F356" s="17"/>
      <c r="G356" s="17"/>
      <c r="H356" s="17"/>
      <c r="I356" s="21"/>
      <c r="J356" s="17" t="s">
        <v>525</v>
      </c>
      <c r="K356" s="20">
        <f>IF(FluxoCaixa101315141622[[#This Row],[Movimento ]]="Saldo Inicial",FluxoCaixa101315141622[[#This Row],[R$ (Valores)]],K355+FluxoCaixa101315141622[[#This Row],[Valores Receitas / Despesas]])</f>
        <v>19192.449999999961</v>
      </c>
      <c r="L356" s="20">
        <f>IF(FluxoCaixa101315141622[[#This Row],[Entrada / Saída]]="Saída",FluxoCaixa101315141622[[#This Row],[R$ (Valores)]]*-1,FluxoCaixa101315141622[[#This Row],[R$ (Valores)]])</f>
        <v>0</v>
      </c>
    </row>
    <row r="357" spans="2:12">
      <c r="B357" s="48"/>
      <c r="C357" s="48"/>
      <c r="D357" s="16"/>
      <c r="E357" s="48"/>
      <c r="F357" s="17"/>
      <c r="G357" s="17"/>
      <c r="H357" s="17"/>
      <c r="I357" s="21"/>
      <c r="J357" s="17" t="s">
        <v>525</v>
      </c>
      <c r="K357" s="20">
        <f>IF(FluxoCaixa101315141622[[#This Row],[Movimento ]]="Saldo Inicial",FluxoCaixa101315141622[[#This Row],[R$ (Valores)]],K356+FluxoCaixa101315141622[[#This Row],[Valores Receitas / Despesas]])</f>
        <v>19192.449999999961</v>
      </c>
      <c r="L357" s="20">
        <f>IF(FluxoCaixa101315141622[[#This Row],[Entrada / Saída]]="Saída",FluxoCaixa101315141622[[#This Row],[R$ (Valores)]]*-1,FluxoCaixa101315141622[[#This Row],[R$ (Valores)]])</f>
        <v>0</v>
      </c>
    </row>
    <row r="358" spans="2:12">
      <c r="B358" s="48"/>
      <c r="C358" s="48"/>
      <c r="D358" s="16"/>
      <c r="E358" s="48"/>
      <c r="F358" s="17"/>
      <c r="G358" s="17"/>
      <c r="H358" s="17"/>
      <c r="I358" s="21"/>
      <c r="J358" s="17" t="s">
        <v>525</v>
      </c>
      <c r="K358" s="20">
        <f>IF(FluxoCaixa101315141622[[#This Row],[Movimento ]]="Saldo Inicial",FluxoCaixa101315141622[[#This Row],[R$ (Valores)]],K357+FluxoCaixa101315141622[[#This Row],[Valores Receitas / Despesas]])</f>
        <v>19192.449999999961</v>
      </c>
      <c r="L358" s="20">
        <f>IF(FluxoCaixa101315141622[[#This Row],[Entrada / Saída]]="Saída",FluxoCaixa101315141622[[#This Row],[R$ (Valores)]]*-1,FluxoCaixa101315141622[[#This Row],[R$ (Valores)]])</f>
        <v>0</v>
      </c>
    </row>
    <row r="359" spans="2:12">
      <c r="B359" s="48"/>
      <c r="C359" s="48"/>
      <c r="D359" s="16"/>
      <c r="E359" s="48"/>
      <c r="F359" s="17"/>
      <c r="G359" s="17"/>
      <c r="H359" s="17"/>
      <c r="I359" s="21"/>
      <c r="J359" s="17" t="s">
        <v>525</v>
      </c>
      <c r="K359" s="20">
        <f>IF(FluxoCaixa101315141622[[#This Row],[Movimento ]]="Saldo Inicial",FluxoCaixa101315141622[[#This Row],[R$ (Valores)]],K358+FluxoCaixa101315141622[[#This Row],[Valores Receitas / Despesas]])</f>
        <v>19192.449999999961</v>
      </c>
      <c r="L359" s="20">
        <f>IF(FluxoCaixa101315141622[[#This Row],[Entrada / Saída]]="Saída",FluxoCaixa101315141622[[#This Row],[R$ (Valores)]]*-1,FluxoCaixa101315141622[[#This Row],[R$ (Valores)]])</f>
        <v>0</v>
      </c>
    </row>
    <row r="360" spans="2:12">
      <c r="B360" s="48"/>
      <c r="C360" s="48"/>
      <c r="D360" s="16"/>
      <c r="E360" s="48"/>
      <c r="F360" s="17"/>
      <c r="G360" s="17"/>
      <c r="H360" s="17"/>
      <c r="I360" s="21"/>
      <c r="J360" s="17" t="s">
        <v>525</v>
      </c>
      <c r="K360" s="20">
        <f>IF(FluxoCaixa101315141622[[#This Row],[Movimento ]]="Saldo Inicial",FluxoCaixa101315141622[[#This Row],[R$ (Valores)]],K359+FluxoCaixa101315141622[[#This Row],[Valores Receitas / Despesas]])</f>
        <v>19192.449999999961</v>
      </c>
      <c r="L360" s="20">
        <f>IF(FluxoCaixa101315141622[[#This Row],[Entrada / Saída]]="Saída",FluxoCaixa101315141622[[#This Row],[R$ (Valores)]]*-1,FluxoCaixa101315141622[[#This Row],[R$ (Valores)]])</f>
        <v>0</v>
      </c>
    </row>
    <row r="361" spans="2:12">
      <c r="B361" s="48"/>
      <c r="C361" s="48"/>
      <c r="D361" s="16"/>
      <c r="E361" s="48"/>
      <c r="F361" s="17"/>
      <c r="G361" s="17"/>
      <c r="H361" s="17"/>
      <c r="I361" s="21"/>
      <c r="J361" s="17" t="s">
        <v>525</v>
      </c>
      <c r="K361" s="20">
        <f>IF(FluxoCaixa101315141622[[#This Row],[Movimento ]]="Saldo Inicial",FluxoCaixa101315141622[[#This Row],[R$ (Valores)]],K360+FluxoCaixa101315141622[[#This Row],[Valores Receitas / Despesas]])</f>
        <v>19192.449999999961</v>
      </c>
      <c r="L361" s="20">
        <f>IF(FluxoCaixa101315141622[[#This Row],[Entrada / Saída]]="Saída",FluxoCaixa101315141622[[#This Row],[R$ (Valores)]]*-1,FluxoCaixa101315141622[[#This Row],[R$ (Valores)]])</f>
        <v>0</v>
      </c>
    </row>
    <row r="362" spans="2:12">
      <c r="B362" s="48"/>
      <c r="C362" s="48"/>
      <c r="D362" s="16"/>
      <c r="E362" s="48"/>
      <c r="F362" s="17"/>
      <c r="G362" s="17"/>
      <c r="H362" s="17"/>
      <c r="I362" s="21"/>
      <c r="J362" s="17" t="s">
        <v>525</v>
      </c>
      <c r="K362" s="20">
        <f>IF(FluxoCaixa101315141622[[#This Row],[Movimento ]]="Saldo Inicial",FluxoCaixa101315141622[[#This Row],[R$ (Valores)]],K361+FluxoCaixa101315141622[[#This Row],[Valores Receitas / Despesas]])</f>
        <v>19192.449999999961</v>
      </c>
      <c r="L362" s="20">
        <f>IF(FluxoCaixa101315141622[[#This Row],[Entrada / Saída]]="Saída",FluxoCaixa101315141622[[#This Row],[R$ (Valores)]]*-1,FluxoCaixa101315141622[[#This Row],[R$ (Valores)]])</f>
        <v>0</v>
      </c>
    </row>
    <row r="363" spans="2:12">
      <c r="B363" s="48"/>
      <c r="C363" s="48"/>
      <c r="D363" s="16"/>
      <c r="E363" s="48"/>
      <c r="F363" s="17"/>
      <c r="G363" s="17"/>
      <c r="H363" s="17"/>
      <c r="I363" s="21"/>
      <c r="J363" s="17" t="s">
        <v>525</v>
      </c>
      <c r="K363" s="20">
        <f>IF(FluxoCaixa101315141622[[#This Row],[Movimento ]]="Saldo Inicial",FluxoCaixa101315141622[[#This Row],[R$ (Valores)]],K362+FluxoCaixa101315141622[[#This Row],[Valores Receitas / Despesas]])</f>
        <v>19192.449999999961</v>
      </c>
      <c r="L363" s="20">
        <f>IF(FluxoCaixa101315141622[[#This Row],[Entrada / Saída]]="Saída",FluxoCaixa101315141622[[#This Row],[R$ (Valores)]]*-1,FluxoCaixa101315141622[[#This Row],[R$ (Valores)]])</f>
        <v>0</v>
      </c>
    </row>
    <row r="364" spans="2:12">
      <c r="B364" s="48"/>
      <c r="C364" s="48"/>
      <c r="D364" s="16"/>
      <c r="E364" s="48"/>
      <c r="F364" s="17"/>
      <c r="G364" s="17"/>
      <c r="H364" s="17"/>
      <c r="I364" s="21"/>
      <c r="J364" s="17" t="s">
        <v>525</v>
      </c>
      <c r="K364" s="20">
        <f>IF(FluxoCaixa101315141622[[#This Row],[Movimento ]]="Saldo Inicial",FluxoCaixa101315141622[[#This Row],[R$ (Valores)]],K363+FluxoCaixa101315141622[[#This Row],[Valores Receitas / Despesas]])</f>
        <v>19192.449999999961</v>
      </c>
      <c r="L364" s="20">
        <f>IF(FluxoCaixa101315141622[[#This Row],[Entrada / Saída]]="Saída",FluxoCaixa101315141622[[#This Row],[R$ (Valores)]]*-1,FluxoCaixa101315141622[[#This Row],[R$ (Valores)]])</f>
        <v>0</v>
      </c>
    </row>
    <row r="365" spans="2:12">
      <c r="B365" s="48"/>
      <c r="C365" s="48"/>
      <c r="D365" s="16"/>
      <c r="E365" s="48"/>
      <c r="F365" s="17"/>
      <c r="G365" s="17"/>
      <c r="H365" s="17"/>
      <c r="I365" s="21"/>
      <c r="J365" s="17" t="s">
        <v>525</v>
      </c>
      <c r="K365" s="20">
        <f>IF(FluxoCaixa101315141622[[#This Row],[Movimento ]]="Saldo Inicial",FluxoCaixa101315141622[[#This Row],[R$ (Valores)]],K364+FluxoCaixa101315141622[[#This Row],[Valores Receitas / Despesas]])</f>
        <v>19192.449999999961</v>
      </c>
      <c r="L365" s="20">
        <f>IF(FluxoCaixa101315141622[[#This Row],[Entrada / Saída]]="Saída",FluxoCaixa101315141622[[#This Row],[R$ (Valores)]]*-1,FluxoCaixa101315141622[[#This Row],[R$ (Valores)]])</f>
        <v>0</v>
      </c>
    </row>
    <row r="366" spans="2:12">
      <c r="B366" s="48"/>
      <c r="C366" s="48"/>
      <c r="D366" s="16"/>
      <c r="E366" s="48"/>
      <c r="F366" s="17"/>
      <c r="G366" s="17"/>
      <c r="H366" s="17"/>
      <c r="I366" s="21"/>
      <c r="J366" s="17" t="s">
        <v>525</v>
      </c>
      <c r="K366" s="20">
        <f>IF(FluxoCaixa101315141622[[#This Row],[Movimento ]]="Saldo Inicial",FluxoCaixa101315141622[[#This Row],[R$ (Valores)]],K365+FluxoCaixa101315141622[[#This Row],[Valores Receitas / Despesas]])</f>
        <v>19192.449999999961</v>
      </c>
      <c r="L366" s="20">
        <f>IF(FluxoCaixa101315141622[[#This Row],[Entrada / Saída]]="Saída",FluxoCaixa101315141622[[#This Row],[R$ (Valores)]]*-1,FluxoCaixa101315141622[[#This Row],[R$ (Valores)]])</f>
        <v>0</v>
      </c>
    </row>
    <row r="367" spans="2:12">
      <c r="B367" s="48"/>
      <c r="C367" s="48"/>
      <c r="D367" s="16"/>
      <c r="E367" s="48"/>
      <c r="F367" s="17"/>
      <c r="G367" s="17"/>
      <c r="H367" s="17"/>
      <c r="I367" s="21"/>
      <c r="J367" s="17" t="s">
        <v>525</v>
      </c>
      <c r="K367" s="20">
        <f>IF(FluxoCaixa101315141622[[#This Row],[Movimento ]]="Saldo Inicial",FluxoCaixa101315141622[[#This Row],[R$ (Valores)]],K366+FluxoCaixa101315141622[[#This Row],[Valores Receitas / Despesas]])</f>
        <v>19192.449999999961</v>
      </c>
      <c r="L367" s="20">
        <f>IF(FluxoCaixa101315141622[[#This Row],[Entrada / Saída]]="Saída",FluxoCaixa101315141622[[#This Row],[R$ (Valores)]]*-1,FluxoCaixa101315141622[[#This Row],[R$ (Valores)]])</f>
        <v>0</v>
      </c>
    </row>
    <row r="368" spans="2:12">
      <c r="B368" s="48"/>
      <c r="C368" s="48"/>
      <c r="D368" s="16"/>
      <c r="E368" s="48"/>
      <c r="F368" s="17"/>
      <c r="G368" s="17"/>
      <c r="H368" s="17"/>
      <c r="I368" s="21"/>
      <c r="J368" s="17" t="s">
        <v>525</v>
      </c>
      <c r="K368" s="20">
        <f>IF(FluxoCaixa101315141622[[#This Row],[Movimento ]]="Saldo Inicial",FluxoCaixa101315141622[[#This Row],[R$ (Valores)]],K367+FluxoCaixa101315141622[[#This Row],[Valores Receitas / Despesas]])</f>
        <v>19192.449999999961</v>
      </c>
      <c r="L368" s="20">
        <f>IF(FluxoCaixa101315141622[[#This Row],[Entrada / Saída]]="Saída",FluxoCaixa101315141622[[#This Row],[R$ (Valores)]]*-1,FluxoCaixa101315141622[[#This Row],[R$ (Valores)]])</f>
        <v>0</v>
      </c>
    </row>
    <row r="369" spans="2:12">
      <c r="B369" s="48"/>
      <c r="C369" s="48"/>
      <c r="D369" s="16"/>
      <c r="E369" s="48"/>
      <c r="F369" s="17"/>
      <c r="G369" s="17"/>
      <c r="H369" s="17"/>
      <c r="I369" s="21"/>
      <c r="J369" s="17" t="s">
        <v>525</v>
      </c>
      <c r="K369" s="20">
        <f>IF(FluxoCaixa101315141622[[#This Row],[Movimento ]]="Saldo Inicial",FluxoCaixa101315141622[[#This Row],[R$ (Valores)]],K368+FluxoCaixa101315141622[[#This Row],[Valores Receitas / Despesas]])</f>
        <v>19192.449999999961</v>
      </c>
      <c r="L369" s="20">
        <f>IF(FluxoCaixa101315141622[[#This Row],[Entrada / Saída]]="Saída",FluxoCaixa101315141622[[#This Row],[R$ (Valores)]]*-1,FluxoCaixa101315141622[[#This Row],[R$ (Valores)]])</f>
        <v>0</v>
      </c>
    </row>
    <row r="370" spans="2:12">
      <c r="B370" s="48"/>
      <c r="C370" s="48"/>
      <c r="D370" s="16"/>
      <c r="E370" s="48"/>
      <c r="F370" s="17"/>
      <c r="G370" s="17"/>
      <c r="H370" s="17"/>
      <c r="I370" s="21"/>
      <c r="J370" s="17" t="s">
        <v>525</v>
      </c>
      <c r="K370" s="20">
        <f>IF(FluxoCaixa101315141622[[#This Row],[Movimento ]]="Saldo Inicial",FluxoCaixa101315141622[[#This Row],[R$ (Valores)]],K369+FluxoCaixa101315141622[[#This Row],[Valores Receitas / Despesas]])</f>
        <v>19192.449999999961</v>
      </c>
      <c r="L370" s="20">
        <f>IF(FluxoCaixa101315141622[[#This Row],[Entrada / Saída]]="Saída",FluxoCaixa101315141622[[#This Row],[R$ (Valores)]]*-1,FluxoCaixa101315141622[[#This Row],[R$ (Valores)]])</f>
        <v>0</v>
      </c>
    </row>
    <row r="371" spans="2:12">
      <c r="B371" s="48"/>
      <c r="C371" s="48"/>
      <c r="D371" s="16"/>
      <c r="E371" s="48"/>
      <c r="F371" s="17"/>
      <c r="G371" s="17"/>
      <c r="H371" s="17"/>
      <c r="I371" s="21"/>
      <c r="J371" s="17" t="s">
        <v>525</v>
      </c>
      <c r="K371" s="20">
        <f>IF(FluxoCaixa101315141622[[#This Row],[Movimento ]]="Saldo Inicial",FluxoCaixa101315141622[[#This Row],[R$ (Valores)]],K370+FluxoCaixa101315141622[[#This Row],[Valores Receitas / Despesas]])</f>
        <v>19192.449999999961</v>
      </c>
      <c r="L371" s="20">
        <f>IF(FluxoCaixa101315141622[[#This Row],[Entrada / Saída]]="Saída",FluxoCaixa101315141622[[#This Row],[R$ (Valores)]]*-1,FluxoCaixa101315141622[[#This Row],[R$ (Valores)]])</f>
        <v>0</v>
      </c>
    </row>
    <row r="372" spans="2:12">
      <c r="B372" s="48"/>
      <c r="C372" s="48"/>
      <c r="D372" s="16"/>
      <c r="E372" s="48"/>
      <c r="F372" s="17"/>
      <c r="G372" s="17"/>
      <c r="H372" s="17"/>
      <c r="I372" s="21"/>
      <c r="J372" s="17" t="s">
        <v>525</v>
      </c>
      <c r="K372" s="20">
        <f>IF(FluxoCaixa101315141622[[#This Row],[Movimento ]]="Saldo Inicial",FluxoCaixa101315141622[[#This Row],[R$ (Valores)]],K371+FluxoCaixa101315141622[[#This Row],[Valores Receitas / Despesas]])</f>
        <v>19192.449999999961</v>
      </c>
      <c r="L372" s="20">
        <f>IF(FluxoCaixa101315141622[[#This Row],[Entrada / Saída]]="Saída",FluxoCaixa101315141622[[#This Row],[R$ (Valores)]]*-1,FluxoCaixa101315141622[[#This Row],[R$ (Valores)]])</f>
        <v>0</v>
      </c>
    </row>
    <row r="373" spans="2:12">
      <c r="B373" s="48"/>
      <c r="C373" s="48"/>
      <c r="D373" s="16"/>
      <c r="E373" s="48"/>
      <c r="F373" s="17"/>
      <c r="G373" s="17"/>
      <c r="H373" s="17"/>
      <c r="I373" s="21"/>
      <c r="J373" s="17" t="s">
        <v>525</v>
      </c>
      <c r="K373" s="20">
        <f>IF(FluxoCaixa101315141622[[#This Row],[Movimento ]]="Saldo Inicial",FluxoCaixa101315141622[[#This Row],[R$ (Valores)]],K372+FluxoCaixa101315141622[[#This Row],[Valores Receitas / Despesas]])</f>
        <v>19192.449999999961</v>
      </c>
      <c r="L373" s="20">
        <f>IF(FluxoCaixa101315141622[[#This Row],[Entrada / Saída]]="Saída",FluxoCaixa101315141622[[#This Row],[R$ (Valores)]]*-1,FluxoCaixa101315141622[[#This Row],[R$ (Valores)]])</f>
        <v>0</v>
      </c>
    </row>
    <row r="374" spans="2:12">
      <c r="B374" s="48"/>
      <c r="C374" s="48"/>
      <c r="D374" s="16"/>
      <c r="E374" s="48"/>
      <c r="F374" s="17"/>
      <c r="G374" s="17"/>
      <c r="H374" s="17"/>
      <c r="I374" s="21"/>
      <c r="J374" s="17" t="s">
        <v>525</v>
      </c>
      <c r="K374" s="20">
        <f>IF(FluxoCaixa101315141622[[#This Row],[Movimento ]]="Saldo Inicial",FluxoCaixa101315141622[[#This Row],[R$ (Valores)]],K373+FluxoCaixa101315141622[[#This Row],[Valores Receitas / Despesas]])</f>
        <v>19192.449999999961</v>
      </c>
      <c r="L374" s="20">
        <f>IF(FluxoCaixa101315141622[[#This Row],[Entrada / Saída]]="Saída",FluxoCaixa101315141622[[#This Row],[R$ (Valores)]]*-1,FluxoCaixa101315141622[[#This Row],[R$ (Valores)]])</f>
        <v>0</v>
      </c>
    </row>
    <row r="375" spans="2:12">
      <c r="B375" s="48"/>
      <c r="C375" s="48"/>
      <c r="D375" s="16"/>
      <c r="E375" s="48"/>
      <c r="F375" s="17"/>
      <c r="G375" s="17"/>
      <c r="H375" s="17"/>
      <c r="I375" s="21"/>
      <c r="J375" s="17" t="s">
        <v>525</v>
      </c>
      <c r="K375" s="20">
        <f>IF(FluxoCaixa101315141622[[#This Row],[Movimento ]]="Saldo Inicial",FluxoCaixa101315141622[[#This Row],[R$ (Valores)]],K374+FluxoCaixa101315141622[[#This Row],[Valores Receitas / Despesas]])</f>
        <v>19192.449999999961</v>
      </c>
      <c r="L375" s="20">
        <f>IF(FluxoCaixa101315141622[[#This Row],[Entrada / Saída]]="Saída",FluxoCaixa101315141622[[#This Row],[R$ (Valores)]]*-1,FluxoCaixa101315141622[[#This Row],[R$ (Valores)]])</f>
        <v>0</v>
      </c>
    </row>
    <row r="376" spans="2:12">
      <c r="B376" s="48"/>
      <c r="C376" s="48"/>
      <c r="D376" s="16"/>
      <c r="E376" s="48"/>
      <c r="F376" s="17"/>
      <c r="G376" s="17"/>
      <c r="H376" s="17"/>
      <c r="I376" s="21"/>
      <c r="J376" s="17" t="s">
        <v>525</v>
      </c>
      <c r="K376" s="20">
        <f>IF(FluxoCaixa101315141622[[#This Row],[Movimento ]]="Saldo Inicial",FluxoCaixa101315141622[[#This Row],[R$ (Valores)]],K375+FluxoCaixa101315141622[[#This Row],[Valores Receitas / Despesas]])</f>
        <v>19192.449999999961</v>
      </c>
      <c r="L376" s="20">
        <f>IF(FluxoCaixa101315141622[[#This Row],[Entrada / Saída]]="Saída",FluxoCaixa101315141622[[#This Row],[R$ (Valores)]]*-1,FluxoCaixa101315141622[[#This Row],[R$ (Valores)]])</f>
        <v>0</v>
      </c>
    </row>
    <row r="377" spans="2:12">
      <c r="B377" s="48"/>
      <c r="C377" s="48"/>
      <c r="D377" s="16"/>
      <c r="E377" s="48"/>
      <c r="F377" s="17"/>
      <c r="G377" s="17"/>
      <c r="H377" s="17"/>
      <c r="I377" s="21"/>
      <c r="J377" s="17" t="s">
        <v>525</v>
      </c>
      <c r="K377" s="20">
        <f>IF(FluxoCaixa101315141622[[#This Row],[Movimento ]]="Saldo Inicial",FluxoCaixa101315141622[[#This Row],[R$ (Valores)]],K376+FluxoCaixa101315141622[[#This Row],[Valores Receitas / Despesas]])</f>
        <v>19192.449999999961</v>
      </c>
      <c r="L377" s="20">
        <f>IF(FluxoCaixa101315141622[[#This Row],[Entrada / Saída]]="Saída",FluxoCaixa101315141622[[#This Row],[R$ (Valores)]]*-1,FluxoCaixa101315141622[[#This Row],[R$ (Valores)]])</f>
        <v>0</v>
      </c>
    </row>
    <row r="378" spans="2:12">
      <c r="B378" s="48"/>
      <c r="C378" s="48"/>
      <c r="D378" s="16"/>
      <c r="E378" s="48"/>
      <c r="F378" s="17"/>
      <c r="G378" s="17"/>
      <c r="H378" s="17"/>
      <c r="I378" s="21"/>
      <c r="J378" s="17" t="s">
        <v>525</v>
      </c>
      <c r="K378" s="20">
        <f>IF(FluxoCaixa101315141622[[#This Row],[Movimento ]]="Saldo Inicial",FluxoCaixa101315141622[[#This Row],[R$ (Valores)]],K377+FluxoCaixa101315141622[[#This Row],[Valores Receitas / Despesas]])</f>
        <v>19192.449999999961</v>
      </c>
      <c r="L378" s="20">
        <f>IF(FluxoCaixa101315141622[[#This Row],[Entrada / Saída]]="Saída",FluxoCaixa101315141622[[#This Row],[R$ (Valores)]]*-1,FluxoCaixa101315141622[[#This Row],[R$ (Valores)]])</f>
        <v>0</v>
      </c>
    </row>
    <row r="379" spans="2:12">
      <c r="B379" s="48"/>
      <c r="C379" s="48"/>
      <c r="D379" s="16"/>
      <c r="E379" s="48"/>
      <c r="F379" s="17"/>
      <c r="G379" s="17"/>
      <c r="H379" s="17"/>
      <c r="I379" s="21"/>
      <c r="J379" s="17" t="s">
        <v>525</v>
      </c>
      <c r="K379" s="20">
        <f>IF(FluxoCaixa101315141622[[#This Row],[Movimento ]]="Saldo Inicial",FluxoCaixa101315141622[[#This Row],[R$ (Valores)]],K378+FluxoCaixa101315141622[[#This Row],[Valores Receitas / Despesas]])</f>
        <v>19192.449999999961</v>
      </c>
      <c r="L379" s="20">
        <f>IF(FluxoCaixa101315141622[[#This Row],[Entrada / Saída]]="Saída",FluxoCaixa101315141622[[#This Row],[R$ (Valores)]]*-1,FluxoCaixa101315141622[[#This Row],[R$ (Valores)]])</f>
        <v>0</v>
      </c>
    </row>
    <row r="380" spans="2:12">
      <c r="B380" s="48"/>
      <c r="C380" s="48"/>
      <c r="D380" s="16"/>
      <c r="E380" s="48"/>
      <c r="F380" s="17"/>
      <c r="G380" s="17"/>
      <c r="H380" s="17"/>
      <c r="I380" s="21"/>
      <c r="J380" s="17" t="s">
        <v>525</v>
      </c>
      <c r="K380" s="20">
        <f>IF(FluxoCaixa101315141622[[#This Row],[Movimento ]]="Saldo Inicial",FluxoCaixa101315141622[[#This Row],[R$ (Valores)]],K379+FluxoCaixa101315141622[[#This Row],[Valores Receitas / Despesas]])</f>
        <v>19192.449999999961</v>
      </c>
      <c r="L380" s="20">
        <f>IF(FluxoCaixa101315141622[[#This Row],[Entrada / Saída]]="Saída",FluxoCaixa101315141622[[#This Row],[R$ (Valores)]]*-1,FluxoCaixa101315141622[[#This Row],[R$ (Valores)]])</f>
        <v>0</v>
      </c>
    </row>
    <row r="381" spans="2:12">
      <c r="B381" s="48"/>
      <c r="C381" s="48"/>
      <c r="D381" s="16"/>
      <c r="E381" s="48"/>
      <c r="F381" s="17"/>
      <c r="G381" s="17"/>
      <c r="H381" s="17"/>
      <c r="I381" s="21"/>
      <c r="J381" s="17" t="s">
        <v>525</v>
      </c>
      <c r="K381" s="20">
        <f>IF(FluxoCaixa101315141622[[#This Row],[Movimento ]]="Saldo Inicial",FluxoCaixa101315141622[[#This Row],[R$ (Valores)]],K380+FluxoCaixa101315141622[[#This Row],[Valores Receitas / Despesas]])</f>
        <v>19192.449999999961</v>
      </c>
      <c r="L381" s="20">
        <f>IF(FluxoCaixa101315141622[[#This Row],[Entrada / Saída]]="Saída",FluxoCaixa101315141622[[#This Row],[R$ (Valores)]]*-1,FluxoCaixa101315141622[[#This Row],[R$ (Valores)]])</f>
        <v>0</v>
      </c>
    </row>
    <row r="382" spans="2:12">
      <c r="B382" s="48"/>
      <c r="C382" s="48"/>
      <c r="D382" s="16"/>
      <c r="E382" s="48"/>
      <c r="F382" s="17"/>
      <c r="G382" s="17"/>
      <c r="H382" s="17"/>
      <c r="I382" s="21"/>
      <c r="J382" s="17" t="s">
        <v>525</v>
      </c>
      <c r="K382" s="20">
        <f>IF(FluxoCaixa101315141622[[#This Row],[Movimento ]]="Saldo Inicial",FluxoCaixa101315141622[[#This Row],[R$ (Valores)]],K381+FluxoCaixa101315141622[[#This Row],[Valores Receitas / Despesas]])</f>
        <v>19192.449999999961</v>
      </c>
      <c r="L382" s="20">
        <f>IF(FluxoCaixa101315141622[[#This Row],[Entrada / Saída]]="Saída",FluxoCaixa101315141622[[#This Row],[R$ (Valores)]]*-1,FluxoCaixa101315141622[[#This Row],[R$ (Valores)]])</f>
        <v>0</v>
      </c>
    </row>
    <row r="383" spans="2:12">
      <c r="B383" s="48"/>
      <c r="C383" s="48"/>
      <c r="D383" s="16"/>
      <c r="E383" s="48"/>
      <c r="F383" s="17"/>
      <c r="G383" s="17"/>
      <c r="H383" s="17"/>
      <c r="I383" s="21"/>
      <c r="J383" s="17" t="s">
        <v>525</v>
      </c>
      <c r="K383" s="20">
        <f>IF(FluxoCaixa101315141622[[#This Row],[Movimento ]]="Saldo Inicial",FluxoCaixa101315141622[[#This Row],[R$ (Valores)]],K382+FluxoCaixa101315141622[[#This Row],[Valores Receitas / Despesas]])</f>
        <v>19192.449999999961</v>
      </c>
      <c r="L383" s="20">
        <f>IF(FluxoCaixa101315141622[[#This Row],[Entrada / Saída]]="Saída",FluxoCaixa101315141622[[#This Row],[R$ (Valores)]]*-1,FluxoCaixa101315141622[[#This Row],[R$ (Valores)]])</f>
        <v>0</v>
      </c>
    </row>
    <row r="384" spans="2:12">
      <c r="B384" s="48"/>
      <c r="C384" s="48"/>
      <c r="D384" s="16"/>
      <c r="E384" s="48"/>
      <c r="F384" s="17"/>
      <c r="G384" s="17"/>
      <c r="H384" s="17"/>
      <c r="I384" s="21"/>
      <c r="J384" s="17" t="s">
        <v>525</v>
      </c>
      <c r="K384" s="20">
        <f>IF(FluxoCaixa101315141622[[#This Row],[Movimento ]]="Saldo Inicial",FluxoCaixa101315141622[[#This Row],[R$ (Valores)]],K383+FluxoCaixa101315141622[[#This Row],[Valores Receitas / Despesas]])</f>
        <v>19192.449999999961</v>
      </c>
      <c r="L384" s="20">
        <f>IF(FluxoCaixa101315141622[[#This Row],[Entrada / Saída]]="Saída",FluxoCaixa101315141622[[#This Row],[R$ (Valores)]]*-1,FluxoCaixa101315141622[[#This Row],[R$ (Valores)]])</f>
        <v>0</v>
      </c>
    </row>
    <row r="385" spans="2:12">
      <c r="B385" s="48"/>
      <c r="C385" s="48"/>
      <c r="D385" s="16"/>
      <c r="E385" s="48"/>
      <c r="F385" s="17"/>
      <c r="G385" s="17"/>
      <c r="H385" s="17"/>
      <c r="I385" s="21"/>
      <c r="J385" s="17" t="s">
        <v>525</v>
      </c>
      <c r="K385" s="20">
        <f>IF(FluxoCaixa101315141622[[#This Row],[Movimento ]]="Saldo Inicial",FluxoCaixa101315141622[[#This Row],[R$ (Valores)]],K384+FluxoCaixa101315141622[[#This Row],[Valores Receitas / Despesas]])</f>
        <v>19192.449999999961</v>
      </c>
      <c r="L385" s="20">
        <f>IF(FluxoCaixa101315141622[[#This Row],[Entrada / Saída]]="Saída",FluxoCaixa101315141622[[#This Row],[R$ (Valores)]]*-1,FluxoCaixa101315141622[[#This Row],[R$ (Valores)]])</f>
        <v>0</v>
      </c>
    </row>
    <row r="386" spans="2:12">
      <c r="B386" s="48"/>
      <c r="C386" s="48"/>
      <c r="D386" s="16"/>
      <c r="E386" s="48"/>
      <c r="F386" s="17"/>
      <c r="G386" s="17"/>
      <c r="H386" s="17"/>
      <c r="I386" s="21"/>
      <c r="J386" s="17" t="s">
        <v>525</v>
      </c>
      <c r="K386" s="20">
        <f>IF(FluxoCaixa101315141622[[#This Row],[Movimento ]]="Saldo Inicial",FluxoCaixa101315141622[[#This Row],[R$ (Valores)]],K385+FluxoCaixa101315141622[[#This Row],[Valores Receitas / Despesas]])</f>
        <v>19192.449999999961</v>
      </c>
      <c r="L386" s="20">
        <f>IF(FluxoCaixa101315141622[[#This Row],[Entrada / Saída]]="Saída",FluxoCaixa101315141622[[#This Row],[R$ (Valores)]]*-1,FluxoCaixa101315141622[[#This Row],[R$ (Valores)]])</f>
        <v>0</v>
      </c>
    </row>
    <row r="387" spans="2:12">
      <c r="B387" s="48"/>
      <c r="C387" s="48"/>
      <c r="D387" s="16"/>
      <c r="E387" s="48"/>
      <c r="F387" s="17"/>
      <c r="G387" s="17"/>
      <c r="H387" s="17"/>
      <c r="I387" s="21"/>
      <c r="J387" s="17" t="s">
        <v>525</v>
      </c>
      <c r="K387" s="20">
        <f>IF(FluxoCaixa101315141622[[#This Row],[Movimento ]]="Saldo Inicial",FluxoCaixa101315141622[[#This Row],[R$ (Valores)]],K386+FluxoCaixa101315141622[[#This Row],[Valores Receitas / Despesas]])</f>
        <v>19192.449999999961</v>
      </c>
      <c r="L387" s="20">
        <f>IF(FluxoCaixa101315141622[[#This Row],[Entrada / Saída]]="Saída",FluxoCaixa101315141622[[#This Row],[R$ (Valores)]]*-1,FluxoCaixa101315141622[[#This Row],[R$ (Valores)]])</f>
        <v>0</v>
      </c>
    </row>
    <row r="388" spans="2:12">
      <c r="B388" s="48"/>
      <c r="C388" s="48"/>
      <c r="D388" s="16"/>
      <c r="E388" s="48"/>
      <c r="F388" s="17"/>
      <c r="G388" s="17"/>
      <c r="H388" s="17"/>
      <c r="I388" s="21"/>
      <c r="J388" s="17" t="s">
        <v>525</v>
      </c>
      <c r="K388" s="20">
        <f>IF(FluxoCaixa101315141622[[#This Row],[Movimento ]]="Saldo Inicial",FluxoCaixa101315141622[[#This Row],[R$ (Valores)]],K387+FluxoCaixa101315141622[[#This Row],[Valores Receitas / Despesas]])</f>
        <v>19192.449999999961</v>
      </c>
      <c r="L388" s="20">
        <f>IF(FluxoCaixa101315141622[[#This Row],[Entrada / Saída]]="Saída",FluxoCaixa101315141622[[#This Row],[R$ (Valores)]]*-1,FluxoCaixa101315141622[[#This Row],[R$ (Valores)]])</f>
        <v>0</v>
      </c>
    </row>
    <row r="389" spans="2:12">
      <c r="B389" s="48"/>
      <c r="C389" s="48"/>
      <c r="D389" s="16"/>
      <c r="E389" s="48"/>
      <c r="F389" s="17"/>
      <c r="G389" s="17"/>
      <c r="H389" s="17"/>
      <c r="I389" s="21"/>
      <c r="J389" s="17" t="s">
        <v>525</v>
      </c>
      <c r="K389" s="20">
        <f>IF(FluxoCaixa101315141622[[#This Row],[Movimento ]]="Saldo Inicial",FluxoCaixa101315141622[[#This Row],[R$ (Valores)]],K388+FluxoCaixa101315141622[[#This Row],[Valores Receitas / Despesas]])</f>
        <v>19192.449999999961</v>
      </c>
      <c r="L389" s="20">
        <f>IF(FluxoCaixa101315141622[[#This Row],[Entrada / Saída]]="Saída",FluxoCaixa101315141622[[#This Row],[R$ (Valores)]]*-1,FluxoCaixa101315141622[[#This Row],[R$ (Valores)]])</f>
        <v>0</v>
      </c>
    </row>
    <row r="390" spans="2:12">
      <c r="B390" s="48"/>
      <c r="C390" s="48"/>
      <c r="D390" s="16"/>
      <c r="E390" s="48"/>
      <c r="F390" s="17"/>
      <c r="G390" s="17"/>
      <c r="H390" s="17"/>
      <c r="I390" s="21"/>
      <c r="J390" s="17" t="s">
        <v>525</v>
      </c>
      <c r="K390" s="20">
        <f>IF(FluxoCaixa101315141622[[#This Row],[Movimento ]]="Saldo Inicial",FluxoCaixa101315141622[[#This Row],[R$ (Valores)]],K389+FluxoCaixa101315141622[[#This Row],[Valores Receitas / Despesas]])</f>
        <v>19192.449999999961</v>
      </c>
      <c r="L390" s="20">
        <f>IF(FluxoCaixa101315141622[[#This Row],[Entrada / Saída]]="Saída",FluxoCaixa101315141622[[#This Row],[R$ (Valores)]]*-1,FluxoCaixa101315141622[[#This Row],[R$ (Valores)]])</f>
        <v>0</v>
      </c>
    </row>
    <row r="391" spans="2:12">
      <c r="B391" s="48"/>
      <c r="C391" s="48"/>
      <c r="D391" s="16"/>
      <c r="E391" s="48"/>
      <c r="F391" s="17"/>
      <c r="G391" s="17"/>
      <c r="H391" s="17"/>
      <c r="I391" s="21"/>
      <c r="J391" s="17" t="s">
        <v>525</v>
      </c>
      <c r="K391" s="20">
        <f>IF(FluxoCaixa101315141622[[#This Row],[Movimento ]]="Saldo Inicial",FluxoCaixa101315141622[[#This Row],[R$ (Valores)]],K390+FluxoCaixa101315141622[[#This Row],[Valores Receitas / Despesas]])</f>
        <v>19192.449999999961</v>
      </c>
      <c r="L391" s="20">
        <f>IF(FluxoCaixa101315141622[[#This Row],[Entrada / Saída]]="Saída",FluxoCaixa101315141622[[#This Row],[R$ (Valores)]]*-1,FluxoCaixa101315141622[[#This Row],[R$ (Valores)]])</f>
        <v>0</v>
      </c>
    </row>
    <row r="392" spans="2:12">
      <c r="B392" s="48"/>
      <c r="C392" s="48"/>
      <c r="D392" s="16"/>
      <c r="E392" s="48"/>
      <c r="F392" s="17"/>
      <c r="G392" s="17"/>
      <c r="H392" s="17"/>
      <c r="I392" s="21"/>
      <c r="J392" s="17" t="s">
        <v>525</v>
      </c>
      <c r="K392" s="20">
        <f>IF(FluxoCaixa101315141622[[#This Row],[Movimento ]]="Saldo Inicial",FluxoCaixa101315141622[[#This Row],[R$ (Valores)]],K391+FluxoCaixa101315141622[[#This Row],[Valores Receitas / Despesas]])</f>
        <v>19192.449999999961</v>
      </c>
      <c r="L392" s="20">
        <f>IF(FluxoCaixa101315141622[[#This Row],[Entrada / Saída]]="Saída",FluxoCaixa101315141622[[#This Row],[R$ (Valores)]]*-1,FluxoCaixa101315141622[[#This Row],[R$ (Valores)]])</f>
        <v>0</v>
      </c>
    </row>
    <row r="393" spans="2:12">
      <c r="B393" s="48"/>
      <c r="C393" s="48"/>
      <c r="D393" s="16"/>
      <c r="E393" s="48"/>
      <c r="F393" s="17"/>
      <c r="G393" s="17"/>
      <c r="H393" s="17"/>
      <c r="I393" s="21"/>
      <c r="J393" s="17" t="s">
        <v>525</v>
      </c>
      <c r="K393" s="20">
        <f>IF(FluxoCaixa101315141622[[#This Row],[Movimento ]]="Saldo Inicial",FluxoCaixa101315141622[[#This Row],[R$ (Valores)]],K392+FluxoCaixa101315141622[[#This Row],[Valores Receitas / Despesas]])</f>
        <v>19192.449999999961</v>
      </c>
      <c r="L393" s="20">
        <f>IF(FluxoCaixa101315141622[[#This Row],[Entrada / Saída]]="Saída",FluxoCaixa101315141622[[#This Row],[R$ (Valores)]]*-1,FluxoCaixa101315141622[[#This Row],[R$ (Valores)]])</f>
        <v>0</v>
      </c>
    </row>
    <row r="394" spans="2:12">
      <c r="B394" s="48"/>
      <c r="C394" s="48"/>
      <c r="D394" s="16"/>
      <c r="E394" s="48"/>
      <c r="F394" s="17"/>
      <c r="G394" s="17"/>
      <c r="H394" s="17"/>
      <c r="I394" s="21"/>
      <c r="J394" s="17" t="s">
        <v>525</v>
      </c>
      <c r="K394" s="20">
        <f>IF(FluxoCaixa101315141622[[#This Row],[Movimento ]]="Saldo Inicial",FluxoCaixa101315141622[[#This Row],[R$ (Valores)]],K393+FluxoCaixa101315141622[[#This Row],[Valores Receitas / Despesas]])</f>
        <v>19192.449999999961</v>
      </c>
      <c r="L394" s="20">
        <f>IF(FluxoCaixa101315141622[[#This Row],[Entrada / Saída]]="Saída",FluxoCaixa101315141622[[#This Row],[R$ (Valores)]]*-1,FluxoCaixa101315141622[[#This Row],[R$ (Valores)]])</f>
        <v>0</v>
      </c>
    </row>
    <row r="395" spans="2:12">
      <c r="B395" s="48"/>
      <c r="C395" s="48"/>
      <c r="D395" s="16"/>
      <c r="E395" s="48"/>
      <c r="F395" s="17"/>
      <c r="G395" s="17"/>
      <c r="H395" s="17"/>
      <c r="I395" s="21"/>
      <c r="J395" s="17" t="s">
        <v>525</v>
      </c>
      <c r="K395" s="20">
        <f>IF(FluxoCaixa101315141622[[#This Row],[Movimento ]]="Saldo Inicial",FluxoCaixa101315141622[[#This Row],[R$ (Valores)]],K394+FluxoCaixa101315141622[[#This Row],[Valores Receitas / Despesas]])</f>
        <v>19192.449999999961</v>
      </c>
      <c r="L395" s="20">
        <f>IF(FluxoCaixa101315141622[[#This Row],[Entrada / Saída]]="Saída",FluxoCaixa101315141622[[#This Row],[R$ (Valores)]]*-1,FluxoCaixa101315141622[[#This Row],[R$ (Valores)]])</f>
        <v>0</v>
      </c>
    </row>
    <row r="396" spans="2:12">
      <c r="B396" s="48"/>
      <c r="C396" s="48"/>
      <c r="D396" s="16"/>
      <c r="E396" s="48"/>
      <c r="F396" s="17"/>
      <c r="G396" s="17"/>
      <c r="H396" s="17"/>
      <c r="I396" s="21"/>
      <c r="J396" s="17" t="s">
        <v>525</v>
      </c>
      <c r="K396" s="20">
        <f>IF(FluxoCaixa101315141622[[#This Row],[Movimento ]]="Saldo Inicial",FluxoCaixa101315141622[[#This Row],[R$ (Valores)]],K395+FluxoCaixa101315141622[[#This Row],[Valores Receitas / Despesas]])</f>
        <v>19192.449999999961</v>
      </c>
      <c r="L396" s="20">
        <f>IF(FluxoCaixa101315141622[[#This Row],[Entrada / Saída]]="Saída",FluxoCaixa101315141622[[#This Row],[R$ (Valores)]]*-1,FluxoCaixa101315141622[[#This Row],[R$ (Valores)]])</f>
        <v>0</v>
      </c>
    </row>
    <row r="397" spans="2:12">
      <c r="B397" s="48"/>
      <c r="C397" s="48"/>
      <c r="D397" s="16"/>
      <c r="E397" s="48"/>
      <c r="F397" s="17"/>
      <c r="G397" s="17"/>
      <c r="H397" s="17"/>
      <c r="I397" s="21"/>
      <c r="J397" s="17" t="s">
        <v>525</v>
      </c>
      <c r="K397" s="20">
        <f>IF(FluxoCaixa101315141622[[#This Row],[Movimento ]]="Saldo Inicial",FluxoCaixa101315141622[[#This Row],[R$ (Valores)]],K396+FluxoCaixa101315141622[[#This Row],[Valores Receitas / Despesas]])</f>
        <v>19192.449999999961</v>
      </c>
      <c r="L397" s="20">
        <f>IF(FluxoCaixa101315141622[[#This Row],[Entrada / Saída]]="Saída",FluxoCaixa101315141622[[#This Row],[R$ (Valores)]]*-1,FluxoCaixa101315141622[[#This Row],[R$ (Valores)]])</f>
        <v>0</v>
      </c>
    </row>
    <row r="398" spans="2:12">
      <c r="B398" s="48"/>
      <c r="C398" s="48"/>
      <c r="D398" s="16"/>
      <c r="E398" s="48"/>
      <c r="F398" s="17"/>
      <c r="G398" s="17"/>
      <c r="H398" s="17"/>
      <c r="I398" s="21"/>
      <c r="J398" s="17" t="s">
        <v>525</v>
      </c>
      <c r="K398" s="20">
        <f>IF(FluxoCaixa101315141622[[#This Row],[Movimento ]]="Saldo Inicial",FluxoCaixa101315141622[[#This Row],[R$ (Valores)]],K397+FluxoCaixa101315141622[[#This Row],[Valores Receitas / Despesas]])</f>
        <v>19192.449999999961</v>
      </c>
      <c r="L398" s="20">
        <f>IF(FluxoCaixa101315141622[[#This Row],[Entrada / Saída]]="Saída",FluxoCaixa101315141622[[#This Row],[R$ (Valores)]]*-1,FluxoCaixa101315141622[[#This Row],[R$ (Valores)]])</f>
        <v>0</v>
      </c>
    </row>
    <row r="399" spans="2:12">
      <c r="B399" s="48"/>
      <c r="C399" s="48"/>
      <c r="D399" s="16"/>
      <c r="E399" s="48"/>
      <c r="F399" s="17"/>
      <c r="G399" s="17"/>
      <c r="H399" s="17"/>
      <c r="I399" s="21"/>
      <c r="J399" s="17" t="s">
        <v>525</v>
      </c>
      <c r="K399" s="20">
        <f>IF(FluxoCaixa101315141622[[#This Row],[Movimento ]]="Saldo Inicial",FluxoCaixa101315141622[[#This Row],[R$ (Valores)]],K398+FluxoCaixa101315141622[[#This Row],[Valores Receitas / Despesas]])</f>
        <v>19192.449999999961</v>
      </c>
      <c r="L399" s="20">
        <f>IF(FluxoCaixa101315141622[[#This Row],[Entrada / Saída]]="Saída",FluxoCaixa101315141622[[#This Row],[R$ (Valores)]]*-1,FluxoCaixa101315141622[[#This Row],[R$ (Valores)]])</f>
        <v>0</v>
      </c>
    </row>
    <row r="400" spans="2:12">
      <c r="B400" s="48"/>
      <c r="C400" s="48"/>
      <c r="D400" s="16"/>
      <c r="E400" s="48"/>
      <c r="F400" s="17"/>
      <c r="G400" s="17"/>
      <c r="H400" s="17"/>
      <c r="I400" s="21"/>
      <c r="J400" s="17" t="s">
        <v>525</v>
      </c>
      <c r="K400" s="20">
        <f>IF(FluxoCaixa101315141622[[#This Row],[Movimento ]]="Saldo Inicial",FluxoCaixa101315141622[[#This Row],[R$ (Valores)]],K399+FluxoCaixa101315141622[[#This Row],[Valores Receitas / Despesas]])</f>
        <v>19192.449999999961</v>
      </c>
      <c r="L400" s="20">
        <f>IF(FluxoCaixa101315141622[[#This Row],[Entrada / Saída]]="Saída",FluxoCaixa101315141622[[#This Row],[R$ (Valores)]]*-1,FluxoCaixa101315141622[[#This Row],[R$ (Valores)]])</f>
        <v>0</v>
      </c>
    </row>
    <row r="401" spans="2:12">
      <c r="B401" s="48"/>
      <c r="C401" s="48"/>
      <c r="D401" s="16"/>
      <c r="E401" s="48"/>
      <c r="F401" s="17"/>
      <c r="G401" s="17"/>
      <c r="H401" s="17"/>
      <c r="I401" s="21"/>
      <c r="J401" s="17" t="s">
        <v>525</v>
      </c>
      <c r="K401" s="20">
        <f>IF(FluxoCaixa101315141622[[#This Row],[Movimento ]]="Saldo Inicial",FluxoCaixa101315141622[[#This Row],[R$ (Valores)]],K400+FluxoCaixa101315141622[[#This Row],[Valores Receitas / Despesas]])</f>
        <v>19192.449999999961</v>
      </c>
      <c r="L401" s="20">
        <f>IF(FluxoCaixa101315141622[[#This Row],[Entrada / Saída]]="Saída",FluxoCaixa101315141622[[#This Row],[R$ (Valores)]]*-1,FluxoCaixa101315141622[[#This Row],[R$ (Valores)]])</f>
        <v>0</v>
      </c>
    </row>
    <row r="402" spans="2:12">
      <c r="B402" s="48"/>
      <c r="C402" s="48"/>
      <c r="D402" s="16"/>
      <c r="E402" s="48"/>
      <c r="F402" s="17"/>
      <c r="G402" s="17"/>
      <c r="H402" s="17"/>
      <c r="I402" s="21"/>
      <c r="J402" s="17" t="s">
        <v>525</v>
      </c>
      <c r="K402" s="20">
        <f>IF(FluxoCaixa101315141622[[#This Row],[Movimento ]]="Saldo Inicial",FluxoCaixa101315141622[[#This Row],[R$ (Valores)]],K401+FluxoCaixa101315141622[[#This Row],[Valores Receitas / Despesas]])</f>
        <v>19192.449999999961</v>
      </c>
      <c r="L402" s="20">
        <f>IF(FluxoCaixa101315141622[[#This Row],[Entrada / Saída]]="Saída",FluxoCaixa101315141622[[#This Row],[R$ (Valores)]]*-1,FluxoCaixa101315141622[[#This Row],[R$ (Valores)]])</f>
        <v>0</v>
      </c>
    </row>
    <row r="403" spans="2:12">
      <c r="B403" s="48"/>
      <c r="C403" s="48"/>
      <c r="D403" s="16"/>
      <c r="E403" s="48"/>
      <c r="F403" s="17"/>
      <c r="G403" s="17"/>
      <c r="H403" s="17"/>
      <c r="I403" s="21"/>
      <c r="J403" s="17" t="s">
        <v>525</v>
      </c>
      <c r="K403" s="20">
        <f>IF(FluxoCaixa101315141622[[#This Row],[Movimento ]]="Saldo Inicial",FluxoCaixa101315141622[[#This Row],[R$ (Valores)]],K402+FluxoCaixa101315141622[[#This Row],[Valores Receitas / Despesas]])</f>
        <v>19192.449999999961</v>
      </c>
      <c r="L403" s="20">
        <f>IF(FluxoCaixa101315141622[[#This Row],[Entrada / Saída]]="Saída",FluxoCaixa101315141622[[#This Row],[R$ (Valores)]]*-1,FluxoCaixa101315141622[[#This Row],[R$ (Valores)]])</f>
        <v>0</v>
      </c>
    </row>
    <row r="404" spans="2:12">
      <c r="B404" s="48"/>
      <c r="C404" s="48"/>
      <c r="D404" s="16"/>
      <c r="E404" s="48"/>
      <c r="F404" s="17"/>
      <c r="G404" s="17"/>
      <c r="H404" s="17"/>
      <c r="I404" s="21"/>
      <c r="J404" s="17" t="s">
        <v>525</v>
      </c>
      <c r="K404" s="20">
        <f>IF(FluxoCaixa101315141622[[#This Row],[Movimento ]]="Saldo Inicial",FluxoCaixa101315141622[[#This Row],[R$ (Valores)]],K403+FluxoCaixa101315141622[[#This Row],[Valores Receitas / Despesas]])</f>
        <v>19192.449999999961</v>
      </c>
      <c r="L404" s="20">
        <f>IF(FluxoCaixa101315141622[[#This Row],[Entrada / Saída]]="Saída",FluxoCaixa101315141622[[#This Row],[R$ (Valores)]]*-1,FluxoCaixa101315141622[[#This Row],[R$ (Valores)]])</f>
        <v>0</v>
      </c>
    </row>
    <row r="405" spans="2:12">
      <c r="B405" s="48"/>
      <c r="C405" s="48"/>
      <c r="D405" s="16"/>
      <c r="E405" s="48"/>
      <c r="F405" s="17"/>
      <c r="G405" s="17"/>
      <c r="H405" s="17"/>
      <c r="I405" s="21"/>
      <c r="J405" s="17" t="s">
        <v>525</v>
      </c>
      <c r="K405" s="20">
        <f>IF(FluxoCaixa101315141622[[#This Row],[Movimento ]]="Saldo Inicial",FluxoCaixa101315141622[[#This Row],[R$ (Valores)]],K404+FluxoCaixa101315141622[[#This Row],[Valores Receitas / Despesas]])</f>
        <v>19192.449999999961</v>
      </c>
      <c r="L405" s="20">
        <f>IF(FluxoCaixa101315141622[[#This Row],[Entrada / Saída]]="Saída",FluxoCaixa101315141622[[#This Row],[R$ (Valores)]]*-1,FluxoCaixa101315141622[[#This Row],[R$ (Valores)]])</f>
        <v>0</v>
      </c>
    </row>
    <row r="406" spans="2:12">
      <c r="B406" s="48"/>
      <c r="C406" s="48"/>
      <c r="D406" s="16"/>
      <c r="E406" s="48"/>
      <c r="F406" s="17"/>
      <c r="G406" s="17"/>
      <c r="H406" s="17"/>
      <c r="I406" s="21"/>
      <c r="J406" s="17" t="s">
        <v>525</v>
      </c>
      <c r="K406" s="20">
        <f>IF(FluxoCaixa101315141622[[#This Row],[Movimento ]]="Saldo Inicial",FluxoCaixa101315141622[[#This Row],[R$ (Valores)]],K405+FluxoCaixa101315141622[[#This Row],[Valores Receitas / Despesas]])</f>
        <v>19192.449999999961</v>
      </c>
      <c r="L406" s="20">
        <f>IF(FluxoCaixa101315141622[[#This Row],[Entrada / Saída]]="Saída",FluxoCaixa101315141622[[#This Row],[R$ (Valores)]]*-1,FluxoCaixa101315141622[[#This Row],[R$ (Valores)]])</f>
        <v>0</v>
      </c>
    </row>
    <row r="407" spans="2:12">
      <c r="B407" s="48"/>
      <c r="C407" s="48"/>
      <c r="D407" s="16"/>
      <c r="E407" s="48"/>
      <c r="F407" s="17"/>
      <c r="G407" s="17"/>
      <c r="H407" s="17"/>
      <c r="I407" s="21"/>
      <c r="J407" s="17" t="s">
        <v>525</v>
      </c>
      <c r="K407" s="20">
        <f>IF(FluxoCaixa101315141622[[#This Row],[Movimento ]]="Saldo Inicial",FluxoCaixa101315141622[[#This Row],[R$ (Valores)]],K406+FluxoCaixa101315141622[[#This Row],[Valores Receitas / Despesas]])</f>
        <v>19192.449999999961</v>
      </c>
      <c r="L407" s="20">
        <f>IF(FluxoCaixa101315141622[[#This Row],[Entrada / Saída]]="Saída",FluxoCaixa101315141622[[#This Row],[R$ (Valores)]]*-1,FluxoCaixa101315141622[[#This Row],[R$ (Valores)]])</f>
        <v>0</v>
      </c>
    </row>
    <row r="408" spans="2:12">
      <c r="B408" s="48"/>
      <c r="C408" s="48"/>
      <c r="D408" s="16"/>
      <c r="E408" s="48"/>
      <c r="F408" s="17"/>
      <c r="G408" s="17"/>
      <c r="H408" s="17"/>
      <c r="I408" s="21"/>
      <c r="J408" s="17" t="s">
        <v>525</v>
      </c>
      <c r="K408" s="20">
        <f>IF(FluxoCaixa101315141622[[#This Row],[Movimento ]]="Saldo Inicial",FluxoCaixa101315141622[[#This Row],[R$ (Valores)]],K407+FluxoCaixa101315141622[[#This Row],[Valores Receitas / Despesas]])</f>
        <v>19192.449999999961</v>
      </c>
      <c r="L408" s="20">
        <f>IF(FluxoCaixa101315141622[[#This Row],[Entrada / Saída]]="Saída",FluxoCaixa101315141622[[#This Row],[R$ (Valores)]]*-1,FluxoCaixa101315141622[[#This Row],[R$ (Valores)]])</f>
        <v>0</v>
      </c>
    </row>
    <row r="409" spans="2:12">
      <c r="B409" s="48"/>
      <c r="C409" s="48"/>
      <c r="D409" s="16"/>
      <c r="E409" s="48"/>
      <c r="F409" s="17"/>
      <c r="G409" s="17"/>
      <c r="H409" s="17"/>
      <c r="I409" s="21"/>
      <c r="J409" s="17" t="s">
        <v>525</v>
      </c>
      <c r="K409" s="20">
        <f>IF(FluxoCaixa101315141622[[#This Row],[Movimento ]]="Saldo Inicial",FluxoCaixa101315141622[[#This Row],[R$ (Valores)]],K408+FluxoCaixa101315141622[[#This Row],[Valores Receitas / Despesas]])</f>
        <v>19192.449999999961</v>
      </c>
      <c r="L409" s="20">
        <f>IF(FluxoCaixa101315141622[[#This Row],[Entrada / Saída]]="Saída",FluxoCaixa101315141622[[#This Row],[R$ (Valores)]]*-1,FluxoCaixa101315141622[[#This Row],[R$ (Valores)]])</f>
        <v>0</v>
      </c>
    </row>
    <row r="410" spans="2:12">
      <c r="B410" s="48"/>
      <c r="C410" s="48"/>
      <c r="D410" s="16"/>
      <c r="E410" s="48"/>
      <c r="F410" s="17"/>
      <c r="G410" s="17"/>
      <c r="H410" s="17"/>
      <c r="I410" s="21"/>
      <c r="J410" s="17" t="s">
        <v>525</v>
      </c>
      <c r="K410" s="20">
        <f>IF(FluxoCaixa101315141622[[#This Row],[Movimento ]]="Saldo Inicial",FluxoCaixa101315141622[[#This Row],[R$ (Valores)]],K409+FluxoCaixa101315141622[[#This Row],[Valores Receitas / Despesas]])</f>
        <v>19192.449999999961</v>
      </c>
      <c r="L410" s="20">
        <f>IF(FluxoCaixa101315141622[[#This Row],[Entrada / Saída]]="Saída",FluxoCaixa101315141622[[#This Row],[R$ (Valores)]]*-1,FluxoCaixa101315141622[[#This Row],[R$ (Valores)]])</f>
        <v>0</v>
      </c>
    </row>
    <row r="411" spans="2:12">
      <c r="B411" s="48"/>
      <c r="C411" s="48"/>
      <c r="D411" s="16"/>
      <c r="E411" s="48"/>
      <c r="F411" s="17"/>
      <c r="G411" s="17"/>
      <c r="H411" s="17"/>
      <c r="I411" s="21"/>
      <c r="J411" s="17" t="s">
        <v>525</v>
      </c>
      <c r="K411" s="20">
        <f>IF(FluxoCaixa101315141622[[#This Row],[Movimento ]]="Saldo Inicial",FluxoCaixa101315141622[[#This Row],[R$ (Valores)]],K410+FluxoCaixa101315141622[[#This Row],[Valores Receitas / Despesas]])</f>
        <v>19192.449999999961</v>
      </c>
      <c r="L411" s="20">
        <f>IF(FluxoCaixa101315141622[[#This Row],[Entrada / Saída]]="Saída",FluxoCaixa101315141622[[#This Row],[R$ (Valores)]]*-1,FluxoCaixa101315141622[[#This Row],[R$ (Valores)]])</f>
        <v>0</v>
      </c>
    </row>
    <row r="412" spans="2:12">
      <c r="B412" s="48"/>
      <c r="C412" s="48"/>
      <c r="D412" s="16"/>
      <c r="E412" s="48"/>
      <c r="F412" s="17"/>
      <c r="G412" s="17"/>
      <c r="H412" s="17"/>
      <c r="I412" s="21"/>
      <c r="J412" s="17" t="s">
        <v>525</v>
      </c>
      <c r="K412" s="20">
        <f>IF(FluxoCaixa101315141622[[#This Row],[Movimento ]]="Saldo Inicial",FluxoCaixa101315141622[[#This Row],[R$ (Valores)]],K411+FluxoCaixa101315141622[[#This Row],[Valores Receitas / Despesas]])</f>
        <v>19192.449999999961</v>
      </c>
      <c r="L412" s="20">
        <f>IF(FluxoCaixa101315141622[[#This Row],[Entrada / Saída]]="Saída",FluxoCaixa101315141622[[#This Row],[R$ (Valores)]]*-1,FluxoCaixa101315141622[[#This Row],[R$ (Valores)]])</f>
        <v>0</v>
      </c>
    </row>
    <row r="413" spans="2:12">
      <c r="B413" s="48"/>
      <c r="C413" s="48"/>
      <c r="D413" s="16"/>
      <c r="E413" s="48"/>
      <c r="F413" s="17"/>
      <c r="G413" s="17"/>
      <c r="H413" s="17"/>
      <c r="I413" s="21"/>
      <c r="J413" s="17" t="s">
        <v>525</v>
      </c>
      <c r="K413" s="20">
        <f>IF(FluxoCaixa101315141622[[#This Row],[Movimento ]]="Saldo Inicial",FluxoCaixa101315141622[[#This Row],[R$ (Valores)]],K412+FluxoCaixa101315141622[[#This Row],[Valores Receitas / Despesas]])</f>
        <v>19192.449999999961</v>
      </c>
      <c r="L413" s="20">
        <f>IF(FluxoCaixa101315141622[[#This Row],[Entrada / Saída]]="Saída",FluxoCaixa101315141622[[#This Row],[R$ (Valores)]]*-1,FluxoCaixa101315141622[[#This Row],[R$ (Valores)]])</f>
        <v>0</v>
      </c>
    </row>
    <row r="414" spans="2:12">
      <c r="B414" s="48"/>
      <c r="C414" s="48"/>
      <c r="D414" s="16"/>
      <c r="E414" s="48"/>
      <c r="F414" s="17"/>
      <c r="G414" s="17"/>
      <c r="H414" s="17"/>
      <c r="I414" s="21"/>
      <c r="J414" s="17" t="s">
        <v>525</v>
      </c>
      <c r="K414" s="20">
        <f>IF(FluxoCaixa101315141622[[#This Row],[Movimento ]]="Saldo Inicial",FluxoCaixa101315141622[[#This Row],[R$ (Valores)]],K413+FluxoCaixa101315141622[[#This Row],[Valores Receitas / Despesas]])</f>
        <v>19192.449999999961</v>
      </c>
      <c r="L414" s="20">
        <f>IF(FluxoCaixa101315141622[[#This Row],[Entrada / Saída]]="Saída",FluxoCaixa101315141622[[#This Row],[R$ (Valores)]]*-1,FluxoCaixa101315141622[[#This Row],[R$ (Valores)]])</f>
        <v>0</v>
      </c>
    </row>
    <row r="415" spans="2:12">
      <c r="B415" s="48"/>
      <c r="C415" s="48"/>
      <c r="D415" s="16"/>
      <c r="E415" s="48"/>
      <c r="F415" s="17"/>
      <c r="G415" s="17"/>
      <c r="H415" s="17"/>
      <c r="I415" s="21"/>
      <c r="J415" s="17" t="s">
        <v>525</v>
      </c>
      <c r="K415" s="20">
        <f>IF(FluxoCaixa101315141622[[#This Row],[Movimento ]]="Saldo Inicial",FluxoCaixa101315141622[[#This Row],[R$ (Valores)]],K414+FluxoCaixa101315141622[[#This Row],[Valores Receitas / Despesas]])</f>
        <v>19192.449999999961</v>
      </c>
      <c r="L415" s="20">
        <f>IF(FluxoCaixa101315141622[[#This Row],[Entrada / Saída]]="Saída",FluxoCaixa101315141622[[#This Row],[R$ (Valores)]]*-1,FluxoCaixa101315141622[[#This Row],[R$ (Valores)]])</f>
        <v>0</v>
      </c>
    </row>
    <row r="416" spans="2:12">
      <c r="B416" s="48"/>
      <c r="C416" s="48"/>
      <c r="D416" s="16"/>
      <c r="E416" s="48"/>
      <c r="F416" s="17"/>
      <c r="G416" s="17"/>
      <c r="H416" s="17"/>
      <c r="I416" s="21"/>
      <c r="J416" s="17" t="s">
        <v>525</v>
      </c>
      <c r="K416" s="20">
        <f>IF(FluxoCaixa101315141622[[#This Row],[Movimento ]]="Saldo Inicial",FluxoCaixa101315141622[[#This Row],[R$ (Valores)]],K415+FluxoCaixa101315141622[[#This Row],[Valores Receitas / Despesas]])</f>
        <v>19192.449999999961</v>
      </c>
      <c r="L416" s="20">
        <f>IF(FluxoCaixa101315141622[[#This Row],[Entrada / Saída]]="Saída",FluxoCaixa101315141622[[#This Row],[R$ (Valores)]]*-1,FluxoCaixa101315141622[[#This Row],[R$ (Valores)]])</f>
        <v>0</v>
      </c>
    </row>
    <row r="417" spans="2:12">
      <c r="B417" s="48"/>
      <c r="C417" s="48"/>
      <c r="D417" s="16"/>
      <c r="E417" s="48"/>
      <c r="F417" s="17"/>
      <c r="G417" s="17"/>
      <c r="H417" s="17"/>
      <c r="I417" s="21"/>
      <c r="J417" s="17" t="s">
        <v>525</v>
      </c>
      <c r="K417" s="20">
        <f>IF(FluxoCaixa101315141622[[#This Row],[Movimento ]]="Saldo Inicial",FluxoCaixa101315141622[[#This Row],[R$ (Valores)]],K416+FluxoCaixa101315141622[[#This Row],[Valores Receitas / Despesas]])</f>
        <v>19192.449999999961</v>
      </c>
      <c r="L417" s="20">
        <f>IF(FluxoCaixa101315141622[[#This Row],[Entrada / Saída]]="Saída",FluxoCaixa101315141622[[#This Row],[R$ (Valores)]]*-1,FluxoCaixa101315141622[[#This Row],[R$ (Valores)]])</f>
        <v>0</v>
      </c>
    </row>
    <row r="418" spans="2:12">
      <c r="B418" s="48"/>
      <c r="C418" s="48"/>
      <c r="D418" s="16"/>
      <c r="E418" s="48"/>
      <c r="F418" s="17"/>
      <c r="G418" s="17"/>
      <c r="H418" s="17"/>
      <c r="I418" s="21"/>
      <c r="J418" s="17" t="s">
        <v>525</v>
      </c>
      <c r="K418" s="20">
        <f>IF(FluxoCaixa101315141622[[#This Row],[Movimento ]]="Saldo Inicial",FluxoCaixa101315141622[[#This Row],[R$ (Valores)]],K417+FluxoCaixa101315141622[[#This Row],[Valores Receitas / Despesas]])</f>
        <v>19192.449999999961</v>
      </c>
      <c r="L418" s="20">
        <f>IF(FluxoCaixa101315141622[[#This Row],[Entrada / Saída]]="Saída",FluxoCaixa101315141622[[#This Row],[R$ (Valores)]]*-1,FluxoCaixa101315141622[[#This Row],[R$ (Valores)]])</f>
        <v>0</v>
      </c>
    </row>
    <row r="419" spans="2:12">
      <c r="B419" s="48"/>
      <c r="C419" s="48"/>
      <c r="D419" s="16"/>
      <c r="E419" s="48"/>
      <c r="F419" s="17"/>
      <c r="G419" s="17"/>
      <c r="H419" s="17"/>
      <c r="I419" s="21"/>
      <c r="J419" s="17" t="s">
        <v>525</v>
      </c>
      <c r="K419" s="20">
        <f>IF(FluxoCaixa101315141622[[#This Row],[Movimento ]]="Saldo Inicial",FluxoCaixa101315141622[[#This Row],[R$ (Valores)]],K418+FluxoCaixa101315141622[[#This Row],[Valores Receitas / Despesas]])</f>
        <v>19192.449999999961</v>
      </c>
      <c r="L419" s="20">
        <f>IF(FluxoCaixa101315141622[[#This Row],[Entrada / Saída]]="Saída",FluxoCaixa101315141622[[#This Row],[R$ (Valores)]]*-1,FluxoCaixa101315141622[[#This Row],[R$ (Valores)]])</f>
        <v>0</v>
      </c>
    </row>
    <row r="420" spans="2:12">
      <c r="B420" s="48"/>
      <c r="C420" s="48"/>
      <c r="D420" s="16"/>
      <c r="E420" s="48"/>
      <c r="F420" s="17"/>
      <c r="G420" s="17"/>
      <c r="H420" s="17"/>
      <c r="I420" s="21"/>
      <c r="J420" s="17" t="s">
        <v>525</v>
      </c>
      <c r="K420" s="20">
        <f>IF(FluxoCaixa101315141622[[#This Row],[Movimento ]]="Saldo Inicial",FluxoCaixa101315141622[[#This Row],[R$ (Valores)]],K419+FluxoCaixa101315141622[[#This Row],[Valores Receitas / Despesas]])</f>
        <v>19192.449999999961</v>
      </c>
      <c r="L420" s="20">
        <f>IF(FluxoCaixa101315141622[[#This Row],[Entrada / Saída]]="Saída",FluxoCaixa101315141622[[#This Row],[R$ (Valores)]]*-1,FluxoCaixa101315141622[[#This Row],[R$ (Valores)]])</f>
        <v>0</v>
      </c>
    </row>
    <row r="421" spans="2:12">
      <c r="B421" s="48"/>
      <c r="C421" s="48"/>
      <c r="D421" s="16"/>
      <c r="E421" s="48"/>
      <c r="F421" s="17"/>
      <c r="G421" s="17"/>
      <c r="H421" s="17"/>
      <c r="I421" s="21"/>
      <c r="J421" s="17" t="s">
        <v>525</v>
      </c>
      <c r="K421" s="20">
        <f>IF(FluxoCaixa101315141622[[#This Row],[Movimento ]]="Saldo Inicial",FluxoCaixa101315141622[[#This Row],[R$ (Valores)]],K420+FluxoCaixa101315141622[[#This Row],[Valores Receitas / Despesas]])</f>
        <v>19192.449999999961</v>
      </c>
      <c r="L421" s="20">
        <f>IF(FluxoCaixa101315141622[[#This Row],[Entrada / Saída]]="Saída",FluxoCaixa101315141622[[#This Row],[R$ (Valores)]]*-1,FluxoCaixa101315141622[[#This Row],[R$ (Valores)]])</f>
        <v>0</v>
      </c>
    </row>
    <row r="422" spans="2:12">
      <c r="B422" s="48"/>
      <c r="C422" s="48"/>
      <c r="D422" s="16"/>
      <c r="E422" s="48"/>
      <c r="F422" s="17"/>
      <c r="G422" s="17"/>
      <c r="H422" s="17"/>
      <c r="I422" s="21"/>
      <c r="J422" s="17" t="s">
        <v>525</v>
      </c>
      <c r="K422" s="20">
        <f>IF(FluxoCaixa101315141622[[#This Row],[Movimento ]]="Saldo Inicial",FluxoCaixa101315141622[[#This Row],[R$ (Valores)]],K421+FluxoCaixa101315141622[[#This Row],[Valores Receitas / Despesas]])</f>
        <v>19192.449999999961</v>
      </c>
      <c r="L422" s="20">
        <f>IF(FluxoCaixa101315141622[[#This Row],[Entrada / Saída]]="Saída",FluxoCaixa101315141622[[#This Row],[R$ (Valores)]]*-1,FluxoCaixa101315141622[[#This Row],[R$ (Valores)]])</f>
        <v>0</v>
      </c>
    </row>
    <row r="423" spans="2:12">
      <c r="B423" s="48"/>
      <c r="C423" s="48"/>
      <c r="D423" s="16"/>
      <c r="E423" s="48"/>
      <c r="F423" s="17"/>
      <c r="G423" s="17"/>
      <c r="H423" s="17"/>
      <c r="I423" s="21"/>
      <c r="J423" s="17" t="s">
        <v>525</v>
      </c>
      <c r="K423" s="20">
        <f>IF(FluxoCaixa101315141622[[#This Row],[Movimento ]]="Saldo Inicial",FluxoCaixa101315141622[[#This Row],[R$ (Valores)]],K422+FluxoCaixa101315141622[[#This Row],[Valores Receitas / Despesas]])</f>
        <v>19192.449999999961</v>
      </c>
      <c r="L423" s="20">
        <f>IF(FluxoCaixa101315141622[[#This Row],[Entrada / Saída]]="Saída",FluxoCaixa101315141622[[#This Row],[R$ (Valores)]]*-1,FluxoCaixa101315141622[[#This Row],[R$ (Valores)]])</f>
        <v>0</v>
      </c>
    </row>
    <row r="424" spans="2:12">
      <c r="B424" s="48"/>
      <c r="C424" s="48"/>
      <c r="D424" s="16"/>
      <c r="E424" s="48"/>
      <c r="F424" s="17"/>
      <c r="G424" s="17"/>
      <c r="H424" s="17"/>
      <c r="I424" s="21"/>
      <c r="J424" s="17" t="s">
        <v>525</v>
      </c>
      <c r="K424" s="20">
        <f>IF(FluxoCaixa101315141622[[#This Row],[Movimento ]]="Saldo Inicial",FluxoCaixa101315141622[[#This Row],[R$ (Valores)]],K423+FluxoCaixa101315141622[[#This Row],[Valores Receitas / Despesas]])</f>
        <v>19192.449999999961</v>
      </c>
      <c r="L424" s="20">
        <f>IF(FluxoCaixa101315141622[[#This Row],[Entrada / Saída]]="Saída",FluxoCaixa101315141622[[#This Row],[R$ (Valores)]]*-1,FluxoCaixa101315141622[[#This Row],[R$ (Valores)]])</f>
        <v>0</v>
      </c>
    </row>
    <row r="425" spans="2:12">
      <c r="B425" s="48"/>
      <c r="C425" s="48"/>
      <c r="D425" s="16"/>
      <c r="E425" s="48"/>
      <c r="F425" s="17"/>
      <c r="G425" s="17"/>
      <c r="H425" s="17"/>
      <c r="I425" s="21"/>
      <c r="J425" s="17" t="s">
        <v>525</v>
      </c>
      <c r="K425" s="20">
        <f>IF(FluxoCaixa101315141622[[#This Row],[Movimento ]]="Saldo Inicial",FluxoCaixa101315141622[[#This Row],[R$ (Valores)]],K424+FluxoCaixa101315141622[[#This Row],[Valores Receitas / Despesas]])</f>
        <v>19192.449999999961</v>
      </c>
      <c r="L425" s="20">
        <f>IF(FluxoCaixa101315141622[[#This Row],[Entrada / Saída]]="Saída",FluxoCaixa101315141622[[#This Row],[R$ (Valores)]]*-1,FluxoCaixa101315141622[[#This Row],[R$ (Valores)]])</f>
        <v>0</v>
      </c>
    </row>
    <row r="426" spans="2:12">
      <c r="B426" s="48"/>
      <c r="C426" s="48"/>
      <c r="D426" s="16"/>
      <c r="E426" s="48"/>
      <c r="F426" s="17"/>
      <c r="G426" s="17"/>
      <c r="H426" s="17"/>
      <c r="I426" s="21"/>
      <c r="J426" s="17" t="s">
        <v>525</v>
      </c>
      <c r="K426" s="20">
        <f>IF(FluxoCaixa101315141622[[#This Row],[Movimento ]]="Saldo Inicial",FluxoCaixa101315141622[[#This Row],[R$ (Valores)]],K425+FluxoCaixa101315141622[[#This Row],[Valores Receitas / Despesas]])</f>
        <v>19192.449999999961</v>
      </c>
      <c r="L426" s="20">
        <f>IF(FluxoCaixa101315141622[[#This Row],[Entrada / Saída]]="Saída",FluxoCaixa101315141622[[#This Row],[R$ (Valores)]]*-1,FluxoCaixa101315141622[[#This Row],[R$ (Valores)]])</f>
        <v>0</v>
      </c>
    </row>
    <row r="427" spans="2:12">
      <c r="B427" s="48"/>
      <c r="C427" s="48"/>
      <c r="D427" s="16"/>
      <c r="E427" s="48"/>
      <c r="F427" s="17"/>
      <c r="G427" s="17"/>
      <c r="H427" s="17"/>
      <c r="I427" s="21"/>
      <c r="J427" s="17" t="s">
        <v>525</v>
      </c>
      <c r="K427" s="20">
        <f>IF(FluxoCaixa101315141622[[#This Row],[Movimento ]]="Saldo Inicial",FluxoCaixa101315141622[[#This Row],[R$ (Valores)]],K426+FluxoCaixa101315141622[[#This Row],[Valores Receitas / Despesas]])</f>
        <v>19192.449999999961</v>
      </c>
      <c r="L427" s="20">
        <f>IF(FluxoCaixa101315141622[[#This Row],[Entrada / Saída]]="Saída",FluxoCaixa101315141622[[#This Row],[R$ (Valores)]]*-1,FluxoCaixa101315141622[[#This Row],[R$ (Valores)]])</f>
        <v>0</v>
      </c>
    </row>
    <row r="428" spans="2:12">
      <c r="B428" s="48"/>
      <c r="C428" s="48"/>
      <c r="D428" s="16"/>
      <c r="E428" s="48"/>
      <c r="F428" s="17"/>
      <c r="G428" s="17"/>
      <c r="H428" s="17"/>
      <c r="I428" s="21"/>
      <c r="J428" s="17" t="s">
        <v>525</v>
      </c>
      <c r="K428" s="20">
        <f>IF(FluxoCaixa101315141622[[#This Row],[Movimento ]]="Saldo Inicial",FluxoCaixa101315141622[[#This Row],[R$ (Valores)]],K427+FluxoCaixa101315141622[[#This Row],[Valores Receitas / Despesas]])</f>
        <v>19192.449999999961</v>
      </c>
      <c r="L428" s="20">
        <f>IF(FluxoCaixa101315141622[[#This Row],[Entrada / Saída]]="Saída",FluxoCaixa101315141622[[#This Row],[R$ (Valores)]]*-1,FluxoCaixa101315141622[[#This Row],[R$ (Valores)]])</f>
        <v>0</v>
      </c>
    </row>
    <row r="429" spans="2:12">
      <c r="B429" s="48"/>
      <c r="C429" s="48"/>
      <c r="D429" s="16"/>
      <c r="E429" s="48"/>
      <c r="F429" s="17"/>
      <c r="G429" s="17"/>
      <c r="H429" s="17"/>
      <c r="I429" s="21"/>
      <c r="J429" s="17" t="s">
        <v>525</v>
      </c>
      <c r="K429" s="20">
        <f>IF(FluxoCaixa101315141622[[#This Row],[Movimento ]]="Saldo Inicial",FluxoCaixa101315141622[[#This Row],[R$ (Valores)]],K428+FluxoCaixa101315141622[[#This Row],[Valores Receitas / Despesas]])</f>
        <v>19192.449999999961</v>
      </c>
      <c r="L429" s="20">
        <f>IF(FluxoCaixa101315141622[[#This Row],[Entrada / Saída]]="Saída",FluxoCaixa101315141622[[#This Row],[R$ (Valores)]]*-1,FluxoCaixa101315141622[[#This Row],[R$ (Valores)]])</f>
        <v>0</v>
      </c>
    </row>
    <row r="430" spans="2:12">
      <c r="B430" s="48"/>
      <c r="C430" s="48"/>
      <c r="D430" s="16"/>
      <c r="E430" s="48"/>
      <c r="F430" s="17"/>
      <c r="G430" s="17"/>
      <c r="H430" s="17"/>
      <c r="I430" s="21"/>
      <c r="J430" s="17" t="s">
        <v>525</v>
      </c>
      <c r="K430" s="20">
        <f>IF(FluxoCaixa101315141622[[#This Row],[Movimento ]]="Saldo Inicial",FluxoCaixa101315141622[[#This Row],[R$ (Valores)]],K429+FluxoCaixa101315141622[[#This Row],[Valores Receitas / Despesas]])</f>
        <v>19192.449999999961</v>
      </c>
      <c r="L430" s="20">
        <f>IF(FluxoCaixa101315141622[[#This Row],[Entrada / Saída]]="Saída",FluxoCaixa101315141622[[#This Row],[R$ (Valores)]]*-1,FluxoCaixa101315141622[[#This Row],[R$ (Valores)]])</f>
        <v>0</v>
      </c>
    </row>
    <row r="431" spans="2:12">
      <c r="B431" s="48"/>
      <c r="C431" s="48"/>
      <c r="D431" s="16"/>
      <c r="E431" s="48"/>
      <c r="F431" s="17"/>
      <c r="G431" s="17"/>
      <c r="H431" s="17"/>
      <c r="I431" s="21"/>
      <c r="J431" s="17" t="s">
        <v>525</v>
      </c>
      <c r="K431" s="20">
        <f>IF(FluxoCaixa101315141622[[#This Row],[Movimento ]]="Saldo Inicial",FluxoCaixa101315141622[[#This Row],[R$ (Valores)]],K430+FluxoCaixa101315141622[[#This Row],[Valores Receitas / Despesas]])</f>
        <v>19192.449999999961</v>
      </c>
      <c r="L431" s="20">
        <f>IF(FluxoCaixa101315141622[[#This Row],[Entrada / Saída]]="Saída",FluxoCaixa101315141622[[#This Row],[R$ (Valores)]]*-1,FluxoCaixa101315141622[[#This Row],[R$ (Valores)]])</f>
        <v>0</v>
      </c>
    </row>
    <row r="432" spans="2:12">
      <c r="B432" s="48"/>
      <c r="C432" s="48"/>
      <c r="D432" s="16"/>
      <c r="E432" s="48"/>
      <c r="F432" s="17"/>
      <c r="G432" s="17"/>
      <c r="H432" s="17"/>
      <c r="I432" s="21"/>
      <c r="J432" s="17" t="s">
        <v>525</v>
      </c>
      <c r="K432" s="20">
        <f>IF(FluxoCaixa101315141622[[#This Row],[Movimento ]]="Saldo Inicial",FluxoCaixa101315141622[[#This Row],[R$ (Valores)]],K431+FluxoCaixa101315141622[[#This Row],[Valores Receitas / Despesas]])</f>
        <v>19192.449999999961</v>
      </c>
      <c r="L432" s="20">
        <f>IF(FluxoCaixa101315141622[[#This Row],[Entrada / Saída]]="Saída",FluxoCaixa101315141622[[#This Row],[R$ (Valores)]]*-1,FluxoCaixa101315141622[[#This Row],[R$ (Valores)]])</f>
        <v>0</v>
      </c>
    </row>
    <row r="433" spans="2:12">
      <c r="B433" s="48"/>
      <c r="C433" s="48"/>
      <c r="D433" s="16"/>
      <c r="E433" s="48"/>
      <c r="F433" s="17"/>
      <c r="G433" s="17"/>
      <c r="H433" s="17"/>
      <c r="I433" s="21"/>
      <c r="J433" s="17" t="s">
        <v>525</v>
      </c>
      <c r="K433" s="20">
        <f>IF(FluxoCaixa101315141622[[#This Row],[Movimento ]]="Saldo Inicial",FluxoCaixa101315141622[[#This Row],[R$ (Valores)]],K432+FluxoCaixa101315141622[[#This Row],[Valores Receitas / Despesas]])</f>
        <v>19192.449999999961</v>
      </c>
      <c r="L433" s="20">
        <f>IF(FluxoCaixa101315141622[[#This Row],[Entrada / Saída]]="Saída",FluxoCaixa101315141622[[#This Row],[R$ (Valores)]]*-1,FluxoCaixa101315141622[[#This Row],[R$ (Valores)]])</f>
        <v>0</v>
      </c>
    </row>
    <row r="434" spans="2:12">
      <c r="B434" s="48"/>
      <c r="C434" s="48"/>
      <c r="D434" s="16"/>
      <c r="E434" s="48"/>
      <c r="F434" s="17"/>
      <c r="G434" s="17"/>
      <c r="H434" s="17"/>
      <c r="I434" s="21"/>
      <c r="J434" s="17" t="s">
        <v>525</v>
      </c>
      <c r="K434" s="20">
        <f>IF(FluxoCaixa101315141622[[#This Row],[Movimento ]]="Saldo Inicial",FluxoCaixa101315141622[[#This Row],[R$ (Valores)]],K433+FluxoCaixa101315141622[[#This Row],[Valores Receitas / Despesas]])</f>
        <v>19192.449999999961</v>
      </c>
      <c r="L434" s="20">
        <f>IF(FluxoCaixa101315141622[[#This Row],[Entrada / Saída]]="Saída",FluxoCaixa101315141622[[#This Row],[R$ (Valores)]]*-1,FluxoCaixa101315141622[[#This Row],[R$ (Valores)]])</f>
        <v>0</v>
      </c>
    </row>
    <row r="435" spans="2:12">
      <c r="B435" s="48"/>
      <c r="C435" s="48"/>
      <c r="D435" s="16"/>
      <c r="E435" s="48"/>
      <c r="F435" s="17"/>
      <c r="G435" s="17"/>
      <c r="H435" s="17"/>
      <c r="I435" s="21"/>
      <c r="J435" s="17" t="s">
        <v>525</v>
      </c>
      <c r="K435" s="20">
        <f>IF(FluxoCaixa101315141622[[#This Row],[Movimento ]]="Saldo Inicial",FluxoCaixa101315141622[[#This Row],[R$ (Valores)]],K434+FluxoCaixa101315141622[[#This Row],[Valores Receitas / Despesas]])</f>
        <v>19192.449999999961</v>
      </c>
      <c r="L435" s="20">
        <f>IF(FluxoCaixa101315141622[[#This Row],[Entrada / Saída]]="Saída",FluxoCaixa101315141622[[#This Row],[R$ (Valores)]]*-1,FluxoCaixa101315141622[[#This Row],[R$ (Valores)]])</f>
        <v>0</v>
      </c>
    </row>
    <row r="436" spans="2:12">
      <c r="B436" s="48"/>
      <c r="C436" s="48"/>
      <c r="D436" s="16"/>
      <c r="E436" s="48"/>
      <c r="F436" s="17"/>
      <c r="G436" s="17"/>
      <c r="H436" s="17"/>
      <c r="I436" s="21"/>
      <c r="J436" s="17" t="s">
        <v>525</v>
      </c>
      <c r="K436" s="20">
        <f>IF(FluxoCaixa101315141622[[#This Row],[Movimento ]]="Saldo Inicial",FluxoCaixa101315141622[[#This Row],[R$ (Valores)]],K435+FluxoCaixa101315141622[[#This Row],[Valores Receitas / Despesas]])</f>
        <v>19192.449999999961</v>
      </c>
      <c r="L436" s="20">
        <f>IF(FluxoCaixa101315141622[[#This Row],[Entrada / Saída]]="Saída",FluxoCaixa101315141622[[#This Row],[R$ (Valores)]]*-1,FluxoCaixa101315141622[[#This Row],[R$ (Valores)]])</f>
        <v>0</v>
      </c>
    </row>
    <row r="437" spans="2:12">
      <c r="B437" s="48"/>
      <c r="C437" s="48"/>
      <c r="D437" s="16"/>
      <c r="E437" s="48"/>
      <c r="F437" s="17"/>
      <c r="G437" s="17"/>
      <c r="H437" s="17"/>
      <c r="I437" s="21"/>
      <c r="J437" s="17" t="s">
        <v>525</v>
      </c>
      <c r="K437" s="20">
        <f>IF(FluxoCaixa101315141622[[#This Row],[Movimento ]]="Saldo Inicial",FluxoCaixa101315141622[[#This Row],[R$ (Valores)]],K436+FluxoCaixa101315141622[[#This Row],[Valores Receitas / Despesas]])</f>
        <v>19192.449999999961</v>
      </c>
      <c r="L437" s="20">
        <f>IF(FluxoCaixa101315141622[[#This Row],[Entrada / Saída]]="Saída",FluxoCaixa101315141622[[#This Row],[R$ (Valores)]]*-1,FluxoCaixa101315141622[[#This Row],[R$ (Valores)]])</f>
        <v>0</v>
      </c>
    </row>
    <row r="438" spans="2:12">
      <c r="B438" s="48"/>
      <c r="C438" s="48"/>
      <c r="D438" s="16"/>
      <c r="E438" s="48"/>
      <c r="F438" s="17"/>
      <c r="G438" s="17"/>
      <c r="H438" s="17"/>
      <c r="I438" s="21"/>
      <c r="J438" s="17" t="s">
        <v>525</v>
      </c>
      <c r="K438" s="20">
        <f>IF(FluxoCaixa101315141622[[#This Row],[Movimento ]]="Saldo Inicial",FluxoCaixa101315141622[[#This Row],[R$ (Valores)]],K437+FluxoCaixa101315141622[[#This Row],[Valores Receitas / Despesas]])</f>
        <v>19192.449999999961</v>
      </c>
      <c r="L438" s="20">
        <f>IF(FluxoCaixa101315141622[[#This Row],[Entrada / Saída]]="Saída",FluxoCaixa101315141622[[#This Row],[R$ (Valores)]]*-1,FluxoCaixa101315141622[[#This Row],[R$ (Valores)]])</f>
        <v>0</v>
      </c>
    </row>
    <row r="439" spans="2:12">
      <c r="B439" s="48"/>
      <c r="C439" s="48"/>
      <c r="D439" s="16"/>
      <c r="E439" s="48"/>
      <c r="F439" s="17"/>
      <c r="G439" s="17"/>
      <c r="H439" s="17"/>
      <c r="I439" s="21"/>
      <c r="J439" s="17" t="s">
        <v>525</v>
      </c>
      <c r="K439" s="20">
        <f>IF(FluxoCaixa101315141622[[#This Row],[Movimento ]]="Saldo Inicial",FluxoCaixa101315141622[[#This Row],[R$ (Valores)]],K438+FluxoCaixa101315141622[[#This Row],[Valores Receitas / Despesas]])</f>
        <v>19192.449999999961</v>
      </c>
      <c r="L439" s="20">
        <f>IF(FluxoCaixa101315141622[[#This Row],[Entrada / Saída]]="Saída",FluxoCaixa101315141622[[#This Row],[R$ (Valores)]]*-1,FluxoCaixa101315141622[[#This Row],[R$ (Valores)]])</f>
        <v>0</v>
      </c>
    </row>
    <row r="440" spans="2:12">
      <c r="B440" s="48"/>
      <c r="C440" s="48"/>
      <c r="D440" s="16"/>
      <c r="E440" s="48"/>
      <c r="F440" s="17"/>
      <c r="G440" s="17"/>
      <c r="H440" s="17"/>
      <c r="I440" s="21"/>
      <c r="J440" s="17" t="s">
        <v>525</v>
      </c>
      <c r="K440" s="20">
        <f>IF(FluxoCaixa101315141622[[#This Row],[Movimento ]]="Saldo Inicial",FluxoCaixa101315141622[[#This Row],[R$ (Valores)]],K439+FluxoCaixa101315141622[[#This Row],[Valores Receitas / Despesas]])</f>
        <v>19192.449999999961</v>
      </c>
      <c r="L440" s="20">
        <f>IF(FluxoCaixa101315141622[[#This Row],[Entrada / Saída]]="Saída",FluxoCaixa101315141622[[#This Row],[R$ (Valores)]]*-1,FluxoCaixa101315141622[[#This Row],[R$ (Valores)]])</f>
        <v>0</v>
      </c>
    </row>
    <row r="441" spans="2:12">
      <c r="B441" s="48"/>
      <c r="C441" s="48"/>
      <c r="D441" s="16"/>
      <c r="E441" s="48"/>
      <c r="F441" s="17"/>
      <c r="G441" s="17"/>
      <c r="H441" s="17"/>
      <c r="I441" s="21"/>
      <c r="J441" s="17" t="s">
        <v>525</v>
      </c>
      <c r="K441" s="20">
        <f>IF(FluxoCaixa101315141622[[#This Row],[Movimento ]]="Saldo Inicial",FluxoCaixa101315141622[[#This Row],[R$ (Valores)]],K440+FluxoCaixa101315141622[[#This Row],[Valores Receitas / Despesas]])</f>
        <v>19192.449999999961</v>
      </c>
      <c r="L441" s="20">
        <f>IF(FluxoCaixa101315141622[[#This Row],[Entrada / Saída]]="Saída",FluxoCaixa101315141622[[#This Row],[R$ (Valores)]]*-1,FluxoCaixa101315141622[[#This Row],[R$ (Valores)]])</f>
        <v>0</v>
      </c>
    </row>
    <row r="442" spans="2:12">
      <c r="B442" s="48"/>
      <c r="C442" s="48"/>
      <c r="D442" s="16"/>
      <c r="E442" s="48"/>
      <c r="F442" s="17"/>
      <c r="G442" s="17"/>
      <c r="H442" s="17"/>
      <c r="I442" s="21"/>
      <c r="J442" s="17" t="s">
        <v>525</v>
      </c>
      <c r="K442" s="20">
        <f>IF(FluxoCaixa101315141622[[#This Row],[Movimento ]]="Saldo Inicial",FluxoCaixa101315141622[[#This Row],[R$ (Valores)]],K441+FluxoCaixa101315141622[[#This Row],[Valores Receitas / Despesas]])</f>
        <v>19192.449999999961</v>
      </c>
      <c r="L442" s="20">
        <f>IF(FluxoCaixa101315141622[[#This Row],[Entrada / Saída]]="Saída",FluxoCaixa101315141622[[#This Row],[R$ (Valores)]]*-1,FluxoCaixa101315141622[[#This Row],[R$ (Valores)]])</f>
        <v>0</v>
      </c>
    </row>
    <row r="443" spans="2:12">
      <c r="B443" s="48"/>
      <c r="C443" s="48"/>
      <c r="D443" s="16"/>
      <c r="E443" s="48"/>
      <c r="F443" s="17"/>
      <c r="G443" s="17"/>
      <c r="H443" s="17"/>
      <c r="I443" s="21"/>
      <c r="J443" s="17" t="s">
        <v>525</v>
      </c>
      <c r="K443" s="20">
        <f>IF(FluxoCaixa101315141622[[#This Row],[Movimento ]]="Saldo Inicial",FluxoCaixa101315141622[[#This Row],[R$ (Valores)]],K442+FluxoCaixa101315141622[[#This Row],[Valores Receitas / Despesas]])</f>
        <v>19192.449999999961</v>
      </c>
      <c r="L443" s="20">
        <f>IF(FluxoCaixa101315141622[[#This Row],[Entrada / Saída]]="Saída",FluxoCaixa101315141622[[#This Row],[R$ (Valores)]]*-1,FluxoCaixa101315141622[[#This Row],[R$ (Valores)]])</f>
        <v>0</v>
      </c>
    </row>
    <row r="444" spans="2:12">
      <c r="B444" s="48"/>
      <c r="C444" s="48"/>
      <c r="D444" s="16"/>
      <c r="E444" s="48"/>
      <c r="F444" s="17"/>
      <c r="G444" s="17"/>
      <c r="H444" s="17"/>
      <c r="I444" s="21"/>
      <c r="J444" s="17" t="s">
        <v>525</v>
      </c>
      <c r="K444" s="20">
        <f>IF(FluxoCaixa101315141622[[#This Row],[Movimento ]]="Saldo Inicial",FluxoCaixa101315141622[[#This Row],[R$ (Valores)]],K443+FluxoCaixa101315141622[[#This Row],[Valores Receitas / Despesas]])</f>
        <v>19192.449999999961</v>
      </c>
      <c r="L444" s="20">
        <f>IF(FluxoCaixa101315141622[[#This Row],[Entrada / Saída]]="Saída",FluxoCaixa101315141622[[#This Row],[R$ (Valores)]]*-1,FluxoCaixa101315141622[[#This Row],[R$ (Valores)]])</f>
        <v>0</v>
      </c>
    </row>
    <row r="445" spans="2:12">
      <c r="B445" s="48"/>
      <c r="C445" s="48"/>
      <c r="D445" s="16"/>
      <c r="E445" s="48"/>
      <c r="F445" s="17"/>
      <c r="G445" s="17"/>
      <c r="H445" s="17"/>
      <c r="I445" s="21"/>
      <c r="J445" s="17" t="s">
        <v>525</v>
      </c>
      <c r="K445" s="20">
        <f>IF(FluxoCaixa101315141622[[#This Row],[Movimento ]]="Saldo Inicial",FluxoCaixa101315141622[[#This Row],[R$ (Valores)]],K444+FluxoCaixa101315141622[[#This Row],[Valores Receitas / Despesas]])</f>
        <v>19192.449999999961</v>
      </c>
      <c r="L445" s="20">
        <f>IF(FluxoCaixa101315141622[[#This Row],[Entrada / Saída]]="Saída",FluxoCaixa101315141622[[#This Row],[R$ (Valores)]]*-1,FluxoCaixa101315141622[[#This Row],[R$ (Valores)]])</f>
        <v>0</v>
      </c>
    </row>
    <row r="446" spans="2:12">
      <c r="B446" s="48"/>
      <c r="C446" s="48"/>
      <c r="D446" s="16"/>
      <c r="E446" s="48"/>
      <c r="F446" s="17"/>
      <c r="G446" s="17"/>
      <c r="H446" s="17"/>
      <c r="I446" s="21"/>
      <c r="J446" s="17" t="s">
        <v>525</v>
      </c>
      <c r="K446" s="20">
        <f>IF(FluxoCaixa101315141622[[#This Row],[Movimento ]]="Saldo Inicial",FluxoCaixa101315141622[[#This Row],[R$ (Valores)]],K445+FluxoCaixa101315141622[[#This Row],[Valores Receitas / Despesas]])</f>
        <v>19192.449999999961</v>
      </c>
      <c r="L446" s="20">
        <f>IF(FluxoCaixa101315141622[[#This Row],[Entrada / Saída]]="Saída",FluxoCaixa101315141622[[#This Row],[R$ (Valores)]]*-1,FluxoCaixa101315141622[[#This Row],[R$ (Valores)]])</f>
        <v>0</v>
      </c>
    </row>
    <row r="447" spans="2:12">
      <c r="B447" s="48"/>
      <c r="C447" s="48"/>
      <c r="D447" s="16"/>
      <c r="E447" s="48"/>
      <c r="F447" s="17"/>
      <c r="G447" s="17"/>
      <c r="H447" s="17"/>
      <c r="I447" s="21"/>
      <c r="J447" s="17" t="s">
        <v>525</v>
      </c>
      <c r="K447" s="20">
        <f>IF(FluxoCaixa101315141622[[#This Row],[Movimento ]]="Saldo Inicial",FluxoCaixa101315141622[[#This Row],[R$ (Valores)]],K446+FluxoCaixa101315141622[[#This Row],[Valores Receitas / Despesas]])</f>
        <v>19192.449999999961</v>
      </c>
      <c r="L447" s="20">
        <f>IF(FluxoCaixa101315141622[[#This Row],[Entrada / Saída]]="Saída",FluxoCaixa101315141622[[#This Row],[R$ (Valores)]]*-1,FluxoCaixa101315141622[[#This Row],[R$ (Valores)]])</f>
        <v>0</v>
      </c>
    </row>
    <row r="448" spans="2:12">
      <c r="B448" s="48"/>
      <c r="C448" s="48"/>
      <c r="D448" s="16"/>
      <c r="E448" s="48"/>
      <c r="F448" s="17"/>
      <c r="G448" s="17"/>
      <c r="H448" s="17"/>
      <c r="I448" s="21"/>
      <c r="J448" s="17" t="s">
        <v>525</v>
      </c>
      <c r="K448" s="20">
        <f>IF(FluxoCaixa101315141622[[#This Row],[Movimento ]]="Saldo Inicial",FluxoCaixa101315141622[[#This Row],[R$ (Valores)]],K447+FluxoCaixa101315141622[[#This Row],[Valores Receitas / Despesas]])</f>
        <v>19192.449999999961</v>
      </c>
      <c r="L448" s="20">
        <f>IF(FluxoCaixa101315141622[[#This Row],[Entrada / Saída]]="Saída",FluxoCaixa101315141622[[#This Row],[R$ (Valores)]]*-1,FluxoCaixa101315141622[[#This Row],[R$ (Valores)]])</f>
        <v>0</v>
      </c>
    </row>
    <row r="449" spans="2:15">
      <c r="B449" s="48"/>
      <c r="C449" s="48"/>
      <c r="D449" s="16"/>
      <c r="E449" s="48"/>
      <c r="F449" s="17"/>
      <c r="G449" s="17"/>
      <c r="H449" s="17"/>
      <c r="I449" s="21"/>
      <c r="J449" s="17" t="s">
        <v>525</v>
      </c>
      <c r="K449" s="20">
        <f>IF(FluxoCaixa101315141622[[#This Row],[Movimento ]]="Saldo Inicial",FluxoCaixa101315141622[[#This Row],[R$ (Valores)]],K448+FluxoCaixa101315141622[[#This Row],[Valores Receitas / Despesas]])</f>
        <v>19192.449999999961</v>
      </c>
      <c r="L449" s="20">
        <f>IF(FluxoCaixa101315141622[[#This Row],[Entrada / Saída]]="Saída",FluxoCaixa101315141622[[#This Row],[R$ (Valores)]]*-1,FluxoCaixa101315141622[[#This Row],[R$ (Valores)]])</f>
        <v>0</v>
      </c>
    </row>
    <row r="450" spans="2:15">
      <c r="B450" s="48"/>
      <c r="C450" s="48"/>
      <c r="D450" s="16"/>
      <c r="E450" s="48"/>
      <c r="F450" s="17"/>
      <c r="G450" s="17"/>
      <c r="H450" s="17"/>
      <c r="I450" s="21"/>
      <c r="J450" s="17" t="s">
        <v>525</v>
      </c>
      <c r="K450" s="20">
        <f>IF(FluxoCaixa101315141622[[#This Row],[Movimento ]]="Saldo Inicial",FluxoCaixa101315141622[[#This Row],[R$ (Valores)]],K449+FluxoCaixa101315141622[[#This Row],[Valores Receitas / Despesas]])</f>
        <v>19192.449999999961</v>
      </c>
      <c r="L450" s="20">
        <f>IF(FluxoCaixa101315141622[[#This Row],[Entrada / Saída]]="Saída",FluxoCaixa101315141622[[#This Row],[R$ (Valores)]]*-1,FluxoCaixa101315141622[[#This Row],[R$ (Valores)]])</f>
        <v>0</v>
      </c>
    </row>
    <row r="451" spans="2:15">
      <c r="B451" s="48"/>
      <c r="C451" s="48"/>
      <c r="D451" s="16"/>
      <c r="E451" s="48"/>
      <c r="F451" s="17"/>
      <c r="G451" s="17"/>
      <c r="H451" s="17"/>
      <c r="I451" s="21"/>
      <c r="J451" s="17" t="s">
        <v>525</v>
      </c>
      <c r="K451" s="20">
        <f>IF(FluxoCaixa101315141622[[#This Row],[Movimento ]]="Saldo Inicial",FluxoCaixa101315141622[[#This Row],[R$ (Valores)]],K450+FluxoCaixa101315141622[[#This Row],[Valores Receitas / Despesas]])</f>
        <v>19192.449999999961</v>
      </c>
      <c r="L451" s="20">
        <f>IF(FluxoCaixa101315141622[[#This Row],[Entrada / Saída]]="Saída",FluxoCaixa101315141622[[#This Row],[R$ (Valores)]]*-1,FluxoCaixa101315141622[[#This Row],[R$ (Valores)]])</f>
        <v>0</v>
      </c>
    </row>
    <row r="452" spans="2:15">
      <c r="B452" s="48"/>
      <c r="C452" s="48"/>
      <c r="D452" s="16"/>
      <c r="E452" s="48"/>
      <c r="F452" s="17"/>
      <c r="G452" s="17"/>
      <c r="H452" s="17"/>
      <c r="I452" s="21"/>
      <c r="J452" s="17" t="s">
        <v>525</v>
      </c>
      <c r="K452" s="20">
        <f>IF(FluxoCaixa101315141622[[#This Row],[Movimento ]]="Saldo Inicial",FluxoCaixa101315141622[[#This Row],[R$ (Valores)]],K451+FluxoCaixa101315141622[[#This Row],[Valores Receitas / Despesas]])</f>
        <v>19192.449999999961</v>
      </c>
      <c r="L452" s="20">
        <f>IF(FluxoCaixa101315141622[[#This Row],[Entrada / Saída]]="Saída",FluxoCaixa101315141622[[#This Row],[R$ (Valores)]]*-1,FluxoCaixa101315141622[[#This Row],[R$ (Valores)]])</f>
        <v>0</v>
      </c>
    </row>
    <row r="453" spans="2:15">
      <c r="B453" s="48"/>
      <c r="C453" s="48"/>
      <c r="D453" s="16"/>
      <c r="E453" s="48"/>
      <c r="F453" s="17"/>
      <c r="G453" s="17"/>
      <c r="H453" s="17"/>
      <c r="I453" s="21"/>
      <c r="J453" s="17" t="s">
        <v>525</v>
      </c>
      <c r="K453" s="20">
        <f>IF(FluxoCaixa101315141622[[#This Row],[Movimento ]]="Saldo Inicial",FluxoCaixa101315141622[[#This Row],[R$ (Valores)]],K452+FluxoCaixa101315141622[[#This Row],[Valores Receitas / Despesas]])</f>
        <v>19192.449999999961</v>
      </c>
      <c r="L453" s="20">
        <f>IF(FluxoCaixa101315141622[[#This Row],[Entrada / Saída]]="Saída",FluxoCaixa101315141622[[#This Row],[R$ (Valores)]]*-1,FluxoCaixa101315141622[[#This Row],[R$ (Valores)]])</f>
        <v>0</v>
      </c>
    </row>
    <row r="454" spans="2:15">
      <c r="B454" s="48"/>
      <c r="C454" s="48"/>
      <c r="D454" s="16"/>
      <c r="E454" s="48"/>
      <c r="F454" s="17"/>
      <c r="G454" s="17"/>
      <c r="H454" s="17"/>
      <c r="I454" s="21"/>
      <c r="J454" s="17" t="s">
        <v>525</v>
      </c>
      <c r="K454" s="20">
        <f>IF(FluxoCaixa101315141622[[#This Row],[Movimento ]]="Saldo Inicial",FluxoCaixa101315141622[[#This Row],[R$ (Valores)]],K453+FluxoCaixa101315141622[[#This Row],[Valores Receitas / Despesas]])</f>
        <v>19192.449999999961</v>
      </c>
      <c r="L454" s="20">
        <f>IF(FluxoCaixa101315141622[[#This Row],[Entrada / Saída]]="Saída",FluxoCaixa101315141622[[#This Row],[R$ (Valores)]]*-1,FluxoCaixa101315141622[[#This Row],[R$ (Valores)]])</f>
        <v>0</v>
      </c>
    </row>
    <row r="455" spans="2:15">
      <c r="B455" s="48"/>
      <c r="C455" s="48"/>
      <c r="D455" s="16"/>
      <c r="E455" s="48"/>
      <c r="F455" s="17"/>
      <c r="G455" s="17"/>
      <c r="H455" s="17"/>
      <c r="I455" s="21"/>
      <c r="J455" s="17" t="s">
        <v>525</v>
      </c>
      <c r="K455" s="20">
        <f>IF(FluxoCaixa101315141622[[#This Row],[Movimento ]]="Saldo Inicial",FluxoCaixa101315141622[[#This Row],[R$ (Valores)]],K454+FluxoCaixa101315141622[[#This Row],[Valores Receitas / Despesas]])</f>
        <v>19192.449999999961</v>
      </c>
      <c r="L455" s="20">
        <f>IF(FluxoCaixa101315141622[[#This Row],[Entrada / Saída]]="Saída",FluxoCaixa101315141622[[#This Row],[R$ (Valores)]]*-1,FluxoCaixa101315141622[[#This Row],[R$ (Valores)]])</f>
        <v>0</v>
      </c>
    </row>
    <row r="456" spans="2:15">
      <c r="B456" s="48"/>
      <c r="C456" s="48"/>
      <c r="D456" s="16"/>
      <c r="E456" s="48"/>
      <c r="F456" s="17"/>
      <c r="G456" s="17"/>
      <c r="H456" s="17"/>
      <c r="I456" s="21"/>
      <c r="J456" s="17" t="s">
        <v>525</v>
      </c>
      <c r="K456" s="20">
        <f>IF(FluxoCaixa101315141622[[#This Row],[Movimento ]]="Saldo Inicial",FluxoCaixa101315141622[[#This Row],[R$ (Valores)]],K455+FluxoCaixa101315141622[[#This Row],[Valores Receitas / Despesas]])</f>
        <v>19192.449999999961</v>
      </c>
      <c r="L456" s="20">
        <f>IF(FluxoCaixa101315141622[[#This Row],[Entrada / Saída]]="Saída",FluxoCaixa101315141622[[#This Row],[R$ (Valores)]]*-1,FluxoCaixa101315141622[[#This Row],[R$ (Valores)]])</f>
        <v>0</v>
      </c>
    </row>
    <row r="457" spans="2:15">
      <c r="B457" s="48"/>
      <c r="C457" s="48"/>
      <c r="D457" s="16"/>
      <c r="E457" s="48"/>
      <c r="F457" s="17"/>
      <c r="G457" s="17"/>
      <c r="H457" s="17"/>
      <c r="I457" s="21"/>
      <c r="J457" s="17" t="s">
        <v>525</v>
      </c>
      <c r="K457" s="20">
        <f>IF(FluxoCaixa101315141622[[#This Row],[Movimento ]]="Saldo Inicial",FluxoCaixa101315141622[[#This Row],[R$ (Valores)]],K456+FluxoCaixa101315141622[[#This Row],[Valores Receitas / Despesas]])</f>
        <v>19192.449999999961</v>
      </c>
      <c r="L457" s="20">
        <f>IF(FluxoCaixa101315141622[[#This Row],[Entrada / Saída]]="Saída",FluxoCaixa101315141622[[#This Row],[R$ (Valores)]]*-1,FluxoCaixa101315141622[[#This Row],[R$ (Valores)]])</f>
        <v>0</v>
      </c>
    </row>
    <row r="458" spans="2:15">
      <c r="B458" s="48"/>
      <c r="C458" s="48"/>
      <c r="D458" s="16"/>
      <c r="E458" s="48"/>
      <c r="F458" s="17"/>
      <c r="G458" s="17"/>
      <c r="H458" s="17"/>
      <c r="I458" s="21"/>
      <c r="J458" s="17" t="s">
        <v>525</v>
      </c>
      <c r="K458" s="20">
        <f>IF(FluxoCaixa101315141622[[#This Row],[Movimento ]]="Saldo Inicial",FluxoCaixa101315141622[[#This Row],[R$ (Valores)]],K457+FluxoCaixa101315141622[[#This Row],[Valores Receitas / Despesas]])</f>
        <v>19192.449999999961</v>
      </c>
      <c r="L458" s="20">
        <f>IF(FluxoCaixa101315141622[[#This Row],[Entrada / Saída]]="Saída",FluxoCaixa101315141622[[#This Row],[R$ (Valores)]]*-1,FluxoCaixa101315141622[[#This Row],[R$ (Valores)]])</f>
        <v>0</v>
      </c>
      <c r="O458" s="31"/>
    </row>
    <row r="459" spans="2:15">
      <c r="B459" s="48"/>
      <c r="C459" s="48"/>
      <c r="D459" s="16"/>
      <c r="E459" s="48"/>
      <c r="F459" s="17"/>
      <c r="G459" s="17"/>
      <c r="H459" s="17"/>
      <c r="I459" s="21"/>
      <c r="J459" s="17" t="s">
        <v>525</v>
      </c>
      <c r="K459" s="20">
        <f>IF(FluxoCaixa101315141622[[#This Row],[Movimento ]]="Saldo Inicial",FluxoCaixa101315141622[[#This Row],[R$ (Valores)]],K458+FluxoCaixa101315141622[[#This Row],[Valores Receitas / Despesas]])</f>
        <v>19192.449999999961</v>
      </c>
      <c r="L459" s="20">
        <f>IF(FluxoCaixa101315141622[[#This Row],[Entrada / Saída]]="Saída",FluxoCaixa101315141622[[#This Row],[R$ (Valores)]]*-1,FluxoCaixa101315141622[[#This Row],[R$ (Valores)]])</f>
        <v>0</v>
      </c>
    </row>
    <row r="460" spans="2:15">
      <c r="B460" s="48"/>
      <c r="C460" s="48"/>
      <c r="D460" s="16"/>
      <c r="E460" s="48"/>
      <c r="F460" s="17"/>
      <c r="G460" s="17"/>
      <c r="H460" s="17"/>
      <c r="I460" s="21"/>
      <c r="J460" s="17" t="s">
        <v>525</v>
      </c>
      <c r="K460" s="20">
        <f>IF(FluxoCaixa101315141622[[#This Row],[Movimento ]]="Saldo Inicial",FluxoCaixa101315141622[[#This Row],[R$ (Valores)]],K459+FluxoCaixa101315141622[[#This Row],[Valores Receitas / Despesas]])</f>
        <v>19192.449999999961</v>
      </c>
      <c r="L460" s="20">
        <f>IF(FluxoCaixa101315141622[[#This Row],[Entrada / Saída]]="Saída",FluxoCaixa101315141622[[#This Row],[R$ (Valores)]]*-1,FluxoCaixa101315141622[[#This Row],[R$ (Valores)]])</f>
        <v>0</v>
      </c>
      <c r="O460" s="26"/>
    </row>
    <row r="461" spans="2:15">
      <c r="B461" s="48"/>
      <c r="C461" s="48"/>
      <c r="D461" s="16"/>
      <c r="E461" s="48"/>
      <c r="F461" s="17"/>
      <c r="G461" s="17"/>
      <c r="H461" s="17"/>
      <c r="I461" s="21"/>
      <c r="J461" s="17" t="s">
        <v>525</v>
      </c>
      <c r="K461" s="20">
        <f>IF(FluxoCaixa101315141622[[#This Row],[Movimento ]]="Saldo Inicial",FluxoCaixa101315141622[[#This Row],[R$ (Valores)]],K460+FluxoCaixa101315141622[[#This Row],[Valores Receitas / Despesas]])</f>
        <v>19192.449999999961</v>
      </c>
      <c r="L461" s="20">
        <f>IF(FluxoCaixa101315141622[[#This Row],[Entrada / Saída]]="Saída",FluxoCaixa101315141622[[#This Row],[R$ (Valores)]]*-1,FluxoCaixa101315141622[[#This Row],[R$ (Valores)]])</f>
        <v>0</v>
      </c>
    </row>
    <row r="462" spans="2:15">
      <c r="B462" s="48"/>
      <c r="C462" s="48"/>
      <c r="D462" s="56"/>
      <c r="E462" s="52"/>
      <c r="F462" s="17"/>
      <c r="G462" s="17"/>
      <c r="H462" s="17"/>
      <c r="I462" s="21"/>
      <c r="J462" s="17" t="s">
        <v>525</v>
      </c>
      <c r="K462" s="20">
        <f>IF(FluxoCaixa101315141622[[#This Row],[Movimento ]]="Saldo Inicial",FluxoCaixa101315141622[[#This Row],[R$ (Valores)]],K461+FluxoCaixa101315141622[[#This Row],[Valores Receitas / Despesas]])</f>
        <v>19192.449999999961</v>
      </c>
      <c r="L462" s="20">
        <f>IF(FluxoCaixa101315141622[[#This Row],[Entrada / Saída]]="Saída",FluxoCaixa101315141622[[#This Row],[R$ (Valores)]]*-1,FluxoCaixa101315141622[[#This Row],[R$ (Valores)]])</f>
        <v>0</v>
      </c>
    </row>
    <row r="463" spans="2:15">
      <c r="B463" s="48"/>
      <c r="C463" s="48"/>
      <c r="D463" s="56"/>
      <c r="E463" s="52"/>
      <c r="F463" s="17"/>
      <c r="G463" s="17"/>
      <c r="H463" s="17"/>
      <c r="I463" s="21"/>
      <c r="J463" s="17" t="s">
        <v>525</v>
      </c>
      <c r="K463" s="20">
        <f>IF(FluxoCaixa101315141622[[#This Row],[Movimento ]]="Saldo Inicial",FluxoCaixa101315141622[[#This Row],[R$ (Valores)]],K462+FluxoCaixa101315141622[[#This Row],[Valores Receitas / Despesas]])</f>
        <v>19192.449999999961</v>
      </c>
      <c r="L463" s="20">
        <f>IF(FluxoCaixa101315141622[[#This Row],[Entrada / Saída]]="Saída",FluxoCaixa101315141622[[#This Row],[R$ (Valores)]]*-1,FluxoCaixa101315141622[[#This Row],[R$ (Valores)]])</f>
        <v>0</v>
      </c>
    </row>
    <row r="464" spans="2:15">
      <c r="B464" s="48"/>
      <c r="C464" s="48"/>
      <c r="D464" s="56"/>
      <c r="E464" s="52"/>
      <c r="F464" s="17"/>
      <c r="G464" s="17"/>
      <c r="H464" s="17"/>
      <c r="I464" s="21"/>
      <c r="J464" s="17" t="s">
        <v>525</v>
      </c>
      <c r="K464" s="20">
        <f>IF(FluxoCaixa101315141622[[#This Row],[Movimento ]]="Saldo Inicial",FluxoCaixa101315141622[[#This Row],[R$ (Valores)]],K463+FluxoCaixa101315141622[[#This Row],[Valores Receitas / Despesas]])</f>
        <v>19192.449999999961</v>
      </c>
      <c r="L464" s="20">
        <f>IF(FluxoCaixa101315141622[[#This Row],[Entrada / Saída]]="Saída",FluxoCaixa101315141622[[#This Row],[R$ (Valores)]]*-1,FluxoCaixa101315141622[[#This Row],[R$ (Valores)]])</f>
        <v>0</v>
      </c>
    </row>
    <row r="465" spans="2:12">
      <c r="B465" s="48"/>
      <c r="C465" s="48"/>
      <c r="D465" s="56"/>
      <c r="E465" s="52"/>
      <c r="F465" s="17"/>
      <c r="G465" s="17"/>
      <c r="H465" s="17"/>
      <c r="I465" s="21"/>
      <c r="J465" s="17" t="s">
        <v>525</v>
      </c>
      <c r="K465" s="20">
        <f>IF(FluxoCaixa101315141622[[#This Row],[Movimento ]]="Saldo Inicial",FluxoCaixa101315141622[[#This Row],[R$ (Valores)]],K464+FluxoCaixa101315141622[[#This Row],[Valores Receitas / Despesas]])</f>
        <v>19192.449999999961</v>
      </c>
      <c r="L465" s="20">
        <f>IF(FluxoCaixa101315141622[[#This Row],[Entrada / Saída]]="Saída",FluxoCaixa101315141622[[#This Row],[R$ (Valores)]]*-1,FluxoCaixa101315141622[[#This Row],[R$ (Valores)]])</f>
        <v>0</v>
      </c>
    </row>
    <row r="466" spans="2:12">
      <c r="B466" s="48"/>
      <c r="C466" s="48"/>
      <c r="D466" s="56"/>
      <c r="E466" s="52"/>
      <c r="F466" s="17"/>
      <c r="G466" s="17"/>
      <c r="H466" s="17"/>
      <c r="I466" s="21"/>
      <c r="J466" s="17" t="s">
        <v>525</v>
      </c>
      <c r="K466" s="20">
        <f>IF(FluxoCaixa101315141622[[#This Row],[Movimento ]]="Saldo Inicial",FluxoCaixa101315141622[[#This Row],[R$ (Valores)]],K465+FluxoCaixa101315141622[[#This Row],[Valores Receitas / Despesas]])</f>
        <v>19192.449999999961</v>
      </c>
      <c r="L466" s="20">
        <f>IF(FluxoCaixa101315141622[[#This Row],[Entrada / Saída]]="Saída",FluxoCaixa101315141622[[#This Row],[R$ (Valores)]]*-1,FluxoCaixa101315141622[[#This Row],[R$ (Valores)]])</f>
        <v>0</v>
      </c>
    </row>
    <row r="467" spans="2:12">
      <c r="B467" s="48"/>
      <c r="C467" s="48"/>
      <c r="D467" s="56"/>
      <c r="E467" s="52"/>
      <c r="F467" s="17"/>
      <c r="G467" s="17"/>
      <c r="H467" s="17"/>
      <c r="I467" s="21"/>
      <c r="J467" s="17" t="s">
        <v>525</v>
      </c>
      <c r="K467" s="20">
        <f>IF(FluxoCaixa101315141622[[#This Row],[Movimento ]]="Saldo Inicial",FluxoCaixa101315141622[[#This Row],[R$ (Valores)]],K466+FluxoCaixa101315141622[[#This Row],[Valores Receitas / Despesas]])</f>
        <v>19192.449999999961</v>
      </c>
      <c r="L467" s="20">
        <f>IF(FluxoCaixa101315141622[[#This Row],[Entrada / Saída]]="Saída",FluxoCaixa101315141622[[#This Row],[R$ (Valores)]]*-1,FluxoCaixa101315141622[[#This Row],[R$ (Valores)]])</f>
        <v>0</v>
      </c>
    </row>
    <row r="468" spans="2:12">
      <c r="B468" s="48"/>
      <c r="C468" s="48"/>
      <c r="D468" s="56"/>
      <c r="E468" s="52"/>
      <c r="F468" s="17"/>
      <c r="G468" s="17"/>
      <c r="H468" s="17"/>
      <c r="I468" s="21"/>
      <c r="J468" s="17" t="s">
        <v>525</v>
      </c>
      <c r="K468" s="20">
        <f>IF(FluxoCaixa101315141622[[#This Row],[Movimento ]]="Saldo Inicial",FluxoCaixa101315141622[[#This Row],[R$ (Valores)]],K467+FluxoCaixa101315141622[[#This Row],[Valores Receitas / Despesas]])</f>
        <v>19192.449999999961</v>
      </c>
      <c r="L468" s="20">
        <f>IF(FluxoCaixa101315141622[[#This Row],[Entrada / Saída]]="Saída",FluxoCaixa101315141622[[#This Row],[R$ (Valores)]]*-1,FluxoCaixa101315141622[[#This Row],[R$ (Valores)]])</f>
        <v>0</v>
      </c>
    </row>
    <row r="469" spans="2:12">
      <c r="B469" s="48"/>
      <c r="C469" s="48"/>
      <c r="D469" s="56"/>
      <c r="E469" s="52"/>
      <c r="F469" s="17"/>
      <c r="G469" s="17"/>
      <c r="H469" s="17"/>
      <c r="I469" s="21"/>
      <c r="J469" s="17" t="s">
        <v>525</v>
      </c>
      <c r="K469" s="20">
        <f>IF(FluxoCaixa101315141622[[#This Row],[Movimento ]]="Saldo Inicial",FluxoCaixa101315141622[[#This Row],[R$ (Valores)]],K468+FluxoCaixa101315141622[[#This Row],[Valores Receitas / Despesas]])</f>
        <v>19192.449999999961</v>
      </c>
      <c r="L469" s="20">
        <f>IF(FluxoCaixa101315141622[[#This Row],[Entrada / Saída]]="Saída",FluxoCaixa101315141622[[#This Row],[R$ (Valores)]]*-1,FluxoCaixa101315141622[[#This Row],[R$ (Valores)]])</f>
        <v>0</v>
      </c>
    </row>
    <row r="470" spans="2:12">
      <c r="B470" s="48"/>
      <c r="C470" s="48"/>
      <c r="D470" s="56"/>
      <c r="E470" s="52"/>
      <c r="F470" s="17"/>
      <c r="G470" s="17"/>
      <c r="H470" s="17"/>
      <c r="I470" s="21"/>
      <c r="J470" s="17" t="s">
        <v>525</v>
      </c>
      <c r="K470" s="20">
        <f>IF(FluxoCaixa101315141622[[#This Row],[Movimento ]]="Saldo Inicial",FluxoCaixa101315141622[[#This Row],[R$ (Valores)]],K469+FluxoCaixa101315141622[[#This Row],[Valores Receitas / Despesas]])</f>
        <v>19192.449999999961</v>
      </c>
      <c r="L470" s="20">
        <f>IF(FluxoCaixa101315141622[[#This Row],[Entrada / Saída]]="Saída",FluxoCaixa101315141622[[#This Row],[R$ (Valores)]]*-1,FluxoCaixa101315141622[[#This Row],[R$ (Valores)]])</f>
        <v>0</v>
      </c>
    </row>
    <row r="471" spans="2:12">
      <c r="B471" s="48"/>
      <c r="C471" s="48"/>
      <c r="D471" s="56"/>
      <c r="E471" s="48"/>
      <c r="F471" s="17"/>
      <c r="G471" s="17"/>
      <c r="H471" s="17"/>
      <c r="I471" s="21"/>
      <c r="J471" s="17" t="s">
        <v>525</v>
      </c>
      <c r="K471" s="20">
        <f>IF(FluxoCaixa101315141622[[#This Row],[Movimento ]]="Saldo Inicial",FluxoCaixa101315141622[[#This Row],[R$ (Valores)]],K470+FluxoCaixa101315141622[[#This Row],[Valores Receitas / Despesas]])</f>
        <v>19192.449999999961</v>
      </c>
      <c r="L471" s="20">
        <f>IF(FluxoCaixa101315141622[[#This Row],[Entrada / Saída]]="Saída",FluxoCaixa101315141622[[#This Row],[R$ (Valores)]]*-1,FluxoCaixa101315141622[[#This Row],[R$ (Valores)]])</f>
        <v>0</v>
      </c>
    </row>
    <row r="472" spans="2:12">
      <c r="B472" s="48"/>
      <c r="C472" s="48"/>
      <c r="D472" s="56"/>
      <c r="E472" s="48"/>
      <c r="F472" s="17"/>
      <c r="G472" s="17"/>
      <c r="H472" s="17"/>
      <c r="I472" s="21"/>
      <c r="J472" s="17" t="s">
        <v>525</v>
      </c>
      <c r="K472" s="20">
        <f>IF(FluxoCaixa101315141622[[#This Row],[Movimento ]]="Saldo Inicial",FluxoCaixa101315141622[[#This Row],[R$ (Valores)]],K471+FluxoCaixa101315141622[[#This Row],[Valores Receitas / Despesas]])</f>
        <v>19192.449999999961</v>
      </c>
      <c r="L472" s="20">
        <f>IF(FluxoCaixa101315141622[[#This Row],[Entrada / Saída]]="Saída",FluxoCaixa101315141622[[#This Row],[R$ (Valores)]]*-1,FluxoCaixa101315141622[[#This Row],[R$ (Valores)]])</f>
        <v>0</v>
      </c>
    </row>
    <row r="473" spans="2:12">
      <c r="B473" s="48"/>
      <c r="C473" s="48"/>
      <c r="D473" s="56"/>
      <c r="E473" s="48"/>
      <c r="F473" s="17"/>
      <c r="G473" s="17"/>
      <c r="H473" s="17"/>
      <c r="I473" s="21"/>
      <c r="J473" s="17" t="s">
        <v>525</v>
      </c>
      <c r="K473" s="20">
        <f>IF(FluxoCaixa101315141622[[#This Row],[Movimento ]]="Saldo Inicial",FluxoCaixa101315141622[[#This Row],[R$ (Valores)]],K472+FluxoCaixa101315141622[[#This Row],[Valores Receitas / Despesas]])</f>
        <v>19192.449999999961</v>
      </c>
      <c r="L473" s="20">
        <f>IF(FluxoCaixa101315141622[[#This Row],[Entrada / Saída]]="Saída",FluxoCaixa101315141622[[#This Row],[R$ (Valores)]]*-1,FluxoCaixa101315141622[[#This Row],[R$ (Valores)]])</f>
        <v>0</v>
      </c>
    </row>
    <row r="474" spans="2:12">
      <c r="B474" s="48"/>
      <c r="C474" s="48"/>
      <c r="D474" s="56"/>
      <c r="E474" s="48"/>
      <c r="F474" s="17"/>
      <c r="G474" s="17"/>
      <c r="H474" s="17"/>
      <c r="I474" s="21"/>
      <c r="J474" s="17" t="s">
        <v>525</v>
      </c>
      <c r="K474" s="20">
        <f>IF(FluxoCaixa101315141622[[#This Row],[Movimento ]]="Saldo Inicial",FluxoCaixa101315141622[[#This Row],[R$ (Valores)]],K473+FluxoCaixa101315141622[[#This Row],[Valores Receitas / Despesas]])</f>
        <v>19192.449999999961</v>
      </c>
      <c r="L474" s="20">
        <f>IF(FluxoCaixa101315141622[[#This Row],[Entrada / Saída]]="Saída",FluxoCaixa101315141622[[#This Row],[R$ (Valores)]]*-1,FluxoCaixa101315141622[[#This Row],[R$ (Valores)]])</f>
        <v>0</v>
      </c>
    </row>
    <row r="475" spans="2:12">
      <c r="B475" s="48"/>
      <c r="C475" s="48"/>
      <c r="D475" s="56"/>
      <c r="E475" s="48"/>
      <c r="F475" s="17"/>
      <c r="G475" s="17"/>
      <c r="H475" s="17"/>
      <c r="I475" s="21"/>
      <c r="J475" s="17" t="s">
        <v>525</v>
      </c>
      <c r="K475" s="20">
        <f>IF(FluxoCaixa101315141622[[#This Row],[Movimento ]]="Saldo Inicial",FluxoCaixa101315141622[[#This Row],[R$ (Valores)]],K474+FluxoCaixa101315141622[[#This Row],[Valores Receitas / Despesas]])</f>
        <v>19192.449999999961</v>
      </c>
      <c r="L475" s="20">
        <f>IF(FluxoCaixa101315141622[[#This Row],[Entrada / Saída]]="Saída",FluxoCaixa101315141622[[#This Row],[R$ (Valores)]]*-1,FluxoCaixa101315141622[[#This Row],[R$ (Valores)]])</f>
        <v>0</v>
      </c>
    </row>
    <row r="476" spans="2:12">
      <c r="B476" s="48"/>
      <c r="C476" s="48"/>
      <c r="D476" s="56"/>
      <c r="E476" s="48"/>
      <c r="F476" s="17"/>
      <c r="G476" s="17"/>
      <c r="H476" s="17"/>
      <c r="I476" s="21"/>
      <c r="J476" s="17" t="s">
        <v>525</v>
      </c>
      <c r="K476" s="20">
        <f>IF(FluxoCaixa101315141622[[#This Row],[Movimento ]]="Saldo Inicial",FluxoCaixa101315141622[[#This Row],[R$ (Valores)]],K475+FluxoCaixa101315141622[[#This Row],[Valores Receitas / Despesas]])</f>
        <v>19192.449999999961</v>
      </c>
      <c r="L476" s="20">
        <f>IF(FluxoCaixa101315141622[[#This Row],[Entrada / Saída]]="Saída",FluxoCaixa101315141622[[#This Row],[R$ (Valores)]]*-1,FluxoCaixa101315141622[[#This Row],[R$ (Valores)]])</f>
        <v>0</v>
      </c>
    </row>
    <row r="477" spans="2:12">
      <c r="B477" s="48"/>
      <c r="C477" s="48"/>
      <c r="D477" s="56"/>
      <c r="E477" s="48"/>
      <c r="F477" s="17"/>
      <c r="G477" s="17"/>
      <c r="H477" s="17"/>
      <c r="I477" s="21"/>
      <c r="J477" s="17" t="s">
        <v>525</v>
      </c>
      <c r="K477" s="20">
        <f>IF(FluxoCaixa101315141622[[#This Row],[Movimento ]]="Saldo Inicial",FluxoCaixa101315141622[[#This Row],[R$ (Valores)]],K476+FluxoCaixa101315141622[[#This Row],[Valores Receitas / Despesas]])</f>
        <v>19192.449999999961</v>
      </c>
      <c r="L477" s="20">
        <f>IF(FluxoCaixa101315141622[[#This Row],[Entrada / Saída]]="Saída",FluxoCaixa101315141622[[#This Row],[R$ (Valores)]]*-1,FluxoCaixa101315141622[[#This Row],[R$ (Valores)]])</f>
        <v>0</v>
      </c>
    </row>
    <row r="478" spans="2:12">
      <c r="B478" s="48"/>
      <c r="C478" s="48"/>
      <c r="D478" s="56"/>
      <c r="E478" s="48"/>
      <c r="F478" s="17"/>
      <c r="G478" s="17"/>
      <c r="H478" s="17"/>
      <c r="I478" s="21"/>
      <c r="J478" s="17" t="s">
        <v>525</v>
      </c>
      <c r="K478" s="20">
        <f>IF(FluxoCaixa101315141622[[#This Row],[Movimento ]]="Saldo Inicial",FluxoCaixa101315141622[[#This Row],[R$ (Valores)]],K477+FluxoCaixa101315141622[[#This Row],[Valores Receitas / Despesas]])</f>
        <v>19192.449999999961</v>
      </c>
      <c r="L478" s="20">
        <f>IF(FluxoCaixa101315141622[[#This Row],[Entrada / Saída]]="Saída",FluxoCaixa101315141622[[#This Row],[R$ (Valores)]]*-1,FluxoCaixa101315141622[[#This Row],[R$ (Valores)]])</f>
        <v>0</v>
      </c>
    </row>
    <row r="479" spans="2:12">
      <c r="B479" s="48"/>
      <c r="C479" s="48"/>
      <c r="D479" s="56"/>
      <c r="E479" s="48"/>
      <c r="F479" s="17"/>
      <c r="G479" s="17"/>
      <c r="H479" s="17"/>
      <c r="I479" s="21"/>
      <c r="J479" s="17" t="s">
        <v>525</v>
      </c>
      <c r="K479" s="20">
        <f>IF(FluxoCaixa101315141622[[#This Row],[Movimento ]]="Saldo Inicial",FluxoCaixa101315141622[[#This Row],[R$ (Valores)]],K478+FluxoCaixa101315141622[[#This Row],[Valores Receitas / Despesas]])</f>
        <v>19192.449999999961</v>
      </c>
      <c r="L479" s="20">
        <f>IF(FluxoCaixa101315141622[[#This Row],[Entrada / Saída]]="Saída",FluxoCaixa101315141622[[#This Row],[R$ (Valores)]]*-1,FluxoCaixa101315141622[[#This Row],[R$ (Valores)]])</f>
        <v>0</v>
      </c>
    </row>
    <row r="480" spans="2:12">
      <c r="B480" s="48"/>
      <c r="C480" s="48"/>
      <c r="D480" s="56"/>
      <c r="E480" s="48"/>
      <c r="F480" s="17"/>
      <c r="G480" s="17"/>
      <c r="H480" s="17"/>
      <c r="I480" s="21"/>
      <c r="J480" s="17" t="s">
        <v>525</v>
      </c>
      <c r="K480" s="20">
        <f>IF(FluxoCaixa101315141622[[#This Row],[Movimento ]]="Saldo Inicial",FluxoCaixa101315141622[[#This Row],[R$ (Valores)]],K479+FluxoCaixa101315141622[[#This Row],[Valores Receitas / Despesas]])</f>
        <v>19192.449999999961</v>
      </c>
      <c r="L480" s="20">
        <f>IF(FluxoCaixa101315141622[[#This Row],[Entrada / Saída]]="Saída",FluxoCaixa101315141622[[#This Row],[R$ (Valores)]]*-1,FluxoCaixa101315141622[[#This Row],[R$ (Valores)]])</f>
        <v>0</v>
      </c>
    </row>
    <row r="481" spans="2:12">
      <c r="B481" s="48"/>
      <c r="C481" s="48"/>
      <c r="D481" s="56"/>
      <c r="E481" s="48"/>
      <c r="F481" s="17"/>
      <c r="G481" s="17"/>
      <c r="H481" s="17"/>
      <c r="I481" s="21"/>
      <c r="J481" s="17" t="s">
        <v>525</v>
      </c>
      <c r="K481" s="20">
        <f>IF(FluxoCaixa101315141622[[#This Row],[Movimento ]]="Saldo Inicial",FluxoCaixa101315141622[[#This Row],[R$ (Valores)]],K480+FluxoCaixa101315141622[[#This Row],[Valores Receitas / Despesas]])</f>
        <v>19192.449999999961</v>
      </c>
      <c r="L481" s="20">
        <f>IF(FluxoCaixa101315141622[[#This Row],[Entrada / Saída]]="Saída",FluxoCaixa101315141622[[#This Row],[R$ (Valores)]]*-1,FluxoCaixa101315141622[[#This Row],[R$ (Valores)]])</f>
        <v>0</v>
      </c>
    </row>
    <row r="482" spans="2:12">
      <c r="B482" s="48"/>
      <c r="C482" s="48"/>
      <c r="D482" s="56"/>
      <c r="E482" s="48"/>
      <c r="F482" s="17"/>
      <c r="G482" s="17"/>
      <c r="H482" s="17"/>
      <c r="I482" s="21"/>
      <c r="J482" s="17" t="s">
        <v>525</v>
      </c>
      <c r="K482" s="20">
        <f>IF(FluxoCaixa101315141622[[#This Row],[Movimento ]]="Saldo Inicial",FluxoCaixa101315141622[[#This Row],[R$ (Valores)]],K481+FluxoCaixa101315141622[[#This Row],[Valores Receitas / Despesas]])</f>
        <v>19192.449999999961</v>
      </c>
      <c r="L482" s="20">
        <f>IF(FluxoCaixa101315141622[[#This Row],[Entrada / Saída]]="Saída",FluxoCaixa101315141622[[#This Row],[R$ (Valores)]]*-1,FluxoCaixa101315141622[[#This Row],[R$ (Valores)]])</f>
        <v>0</v>
      </c>
    </row>
    <row r="483" spans="2:12">
      <c r="B483" s="48"/>
      <c r="C483" s="48"/>
      <c r="D483" s="56"/>
      <c r="E483" s="48"/>
      <c r="F483" s="17"/>
      <c r="G483" s="17"/>
      <c r="H483" s="17"/>
      <c r="I483" s="21"/>
      <c r="J483" s="17" t="s">
        <v>525</v>
      </c>
      <c r="K483" s="20">
        <f>IF(FluxoCaixa101315141622[[#This Row],[Movimento ]]="Saldo Inicial",FluxoCaixa101315141622[[#This Row],[R$ (Valores)]],K482+FluxoCaixa101315141622[[#This Row],[Valores Receitas / Despesas]])</f>
        <v>19192.449999999961</v>
      </c>
      <c r="L483" s="20">
        <f>IF(FluxoCaixa101315141622[[#This Row],[Entrada / Saída]]="Saída",FluxoCaixa101315141622[[#This Row],[R$ (Valores)]]*-1,FluxoCaixa101315141622[[#This Row],[R$ (Valores)]])</f>
        <v>0</v>
      </c>
    </row>
    <row r="484" spans="2:12">
      <c r="B484" s="48"/>
      <c r="C484" s="48"/>
      <c r="D484" s="56"/>
      <c r="E484" s="48"/>
      <c r="F484" s="17"/>
      <c r="G484" s="17"/>
      <c r="H484" s="17"/>
      <c r="I484" s="21"/>
      <c r="J484" s="17" t="s">
        <v>525</v>
      </c>
      <c r="K484" s="20">
        <f>IF(FluxoCaixa101315141622[[#This Row],[Movimento ]]="Saldo Inicial",FluxoCaixa101315141622[[#This Row],[R$ (Valores)]],K483+FluxoCaixa101315141622[[#This Row],[Valores Receitas / Despesas]])</f>
        <v>19192.449999999961</v>
      </c>
      <c r="L484" s="20">
        <f>IF(FluxoCaixa101315141622[[#This Row],[Entrada / Saída]]="Saída",FluxoCaixa101315141622[[#This Row],[R$ (Valores)]]*-1,FluxoCaixa101315141622[[#This Row],[R$ (Valores)]])</f>
        <v>0</v>
      </c>
    </row>
    <row r="485" spans="2:12">
      <c r="B485" s="48"/>
      <c r="C485" s="48"/>
      <c r="D485" s="56"/>
      <c r="E485" s="48"/>
      <c r="F485" s="17"/>
      <c r="G485" s="17"/>
      <c r="H485" s="17"/>
      <c r="I485" s="21"/>
      <c r="J485" s="17" t="s">
        <v>525</v>
      </c>
      <c r="K485" s="20">
        <f>IF(FluxoCaixa101315141622[[#This Row],[Movimento ]]="Saldo Inicial",FluxoCaixa101315141622[[#This Row],[R$ (Valores)]],K484+FluxoCaixa101315141622[[#This Row],[Valores Receitas / Despesas]])</f>
        <v>19192.449999999961</v>
      </c>
      <c r="L485" s="20">
        <f>IF(FluxoCaixa101315141622[[#This Row],[Entrada / Saída]]="Saída",FluxoCaixa101315141622[[#This Row],[R$ (Valores)]]*-1,FluxoCaixa101315141622[[#This Row],[R$ (Valores)]])</f>
        <v>0</v>
      </c>
    </row>
    <row r="486" spans="2:12">
      <c r="B486" s="48"/>
      <c r="C486" s="48"/>
      <c r="D486" s="56"/>
      <c r="E486" s="48"/>
      <c r="F486" s="17"/>
      <c r="G486" s="17"/>
      <c r="H486" s="17"/>
      <c r="I486" s="21"/>
      <c r="J486" s="17" t="s">
        <v>525</v>
      </c>
      <c r="K486" s="20">
        <f>IF(FluxoCaixa101315141622[[#This Row],[Movimento ]]="Saldo Inicial",FluxoCaixa101315141622[[#This Row],[R$ (Valores)]],K485+FluxoCaixa101315141622[[#This Row],[Valores Receitas / Despesas]])</f>
        <v>19192.449999999961</v>
      </c>
      <c r="L486" s="20">
        <f>IF(FluxoCaixa101315141622[[#This Row],[Entrada / Saída]]="Saída",FluxoCaixa101315141622[[#This Row],[R$ (Valores)]]*-1,FluxoCaixa101315141622[[#This Row],[R$ (Valores)]])</f>
        <v>0</v>
      </c>
    </row>
    <row r="487" spans="2:12">
      <c r="B487" s="48"/>
      <c r="C487" s="48"/>
      <c r="D487" s="56"/>
      <c r="E487" s="48"/>
      <c r="F487" s="17"/>
      <c r="G487" s="17"/>
      <c r="H487" s="17"/>
      <c r="I487" s="21"/>
      <c r="J487" s="17" t="s">
        <v>525</v>
      </c>
      <c r="K487" s="20">
        <f>IF(FluxoCaixa101315141622[[#This Row],[Movimento ]]="Saldo Inicial",FluxoCaixa101315141622[[#This Row],[R$ (Valores)]],K486+FluxoCaixa101315141622[[#This Row],[Valores Receitas / Despesas]])</f>
        <v>19192.449999999961</v>
      </c>
      <c r="L487" s="20">
        <f>IF(FluxoCaixa101315141622[[#This Row],[Entrada / Saída]]="Saída",FluxoCaixa101315141622[[#This Row],[R$ (Valores)]]*-1,FluxoCaixa101315141622[[#This Row],[R$ (Valores)]])</f>
        <v>0</v>
      </c>
    </row>
    <row r="488" spans="2:12">
      <c r="B488" s="48"/>
      <c r="C488" s="48"/>
      <c r="D488" s="16"/>
      <c r="E488" s="48"/>
      <c r="F488" s="17"/>
      <c r="G488" s="17"/>
      <c r="H488" s="17"/>
      <c r="I488" s="21"/>
      <c r="J488" s="17" t="s">
        <v>525</v>
      </c>
      <c r="K488" s="20">
        <f>IF(FluxoCaixa101315141622[[#This Row],[Movimento ]]="Saldo Inicial",FluxoCaixa101315141622[[#This Row],[R$ (Valores)]],K487+FluxoCaixa101315141622[[#This Row],[Valores Receitas / Despesas]])</f>
        <v>19192.449999999961</v>
      </c>
      <c r="L488" s="20">
        <f>IF(FluxoCaixa101315141622[[#This Row],[Entrada / Saída]]="Saída",FluxoCaixa101315141622[[#This Row],[R$ (Valores)]]*-1,FluxoCaixa101315141622[[#This Row],[R$ (Valores)]])</f>
        <v>0</v>
      </c>
    </row>
    <row r="489" spans="2:12">
      <c r="B489" s="48"/>
      <c r="C489" s="48"/>
      <c r="D489" s="16"/>
      <c r="E489" s="48"/>
      <c r="F489" s="17"/>
      <c r="G489" s="17"/>
      <c r="H489" s="17"/>
      <c r="I489" s="21"/>
      <c r="J489" s="17" t="s">
        <v>525</v>
      </c>
      <c r="K489" s="20">
        <f>IF(FluxoCaixa101315141622[[#This Row],[Movimento ]]="Saldo Inicial",FluxoCaixa101315141622[[#This Row],[R$ (Valores)]],K488+FluxoCaixa101315141622[[#This Row],[Valores Receitas / Despesas]])</f>
        <v>19192.449999999961</v>
      </c>
      <c r="L489" s="20">
        <f>IF(FluxoCaixa101315141622[[#This Row],[Entrada / Saída]]="Saída",FluxoCaixa101315141622[[#This Row],[R$ (Valores)]]*-1,FluxoCaixa101315141622[[#This Row],[R$ (Valores)]])</f>
        <v>0</v>
      </c>
    </row>
    <row r="490" spans="2:12">
      <c r="B490" s="48"/>
      <c r="C490" s="48"/>
      <c r="D490" s="16"/>
      <c r="E490" s="48"/>
      <c r="F490" s="17"/>
      <c r="G490" s="17"/>
      <c r="H490" s="17"/>
      <c r="I490" s="21"/>
      <c r="J490" s="17" t="s">
        <v>525</v>
      </c>
      <c r="K490" s="20">
        <f>IF(FluxoCaixa101315141622[[#This Row],[Movimento ]]="Saldo Inicial",FluxoCaixa101315141622[[#This Row],[R$ (Valores)]],K489+FluxoCaixa101315141622[[#This Row],[Valores Receitas / Despesas]])</f>
        <v>19192.449999999961</v>
      </c>
      <c r="L490" s="20">
        <f>IF(FluxoCaixa101315141622[[#This Row],[Entrada / Saída]]="Saída",FluxoCaixa101315141622[[#This Row],[R$ (Valores)]]*-1,FluxoCaixa101315141622[[#This Row],[R$ (Valores)]])</f>
        <v>0</v>
      </c>
    </row>
    <row r="491" spans="2:12">
      <c r="B491" s="48"/>
      <c r="C491" s="48"/>
      <c r="D491" s="16"/>
      <c r="E491" s="48"/>
      <c r="F491" s="17"/>
      <c r="G491" s="17"/>
      <c r="H491" s="17"/>
      <c r="I491" s="21"/>
      <c r="J491" s="17" t="s">
        <v>525</v>
      </c>
      <c r="K491" s="20">
        <f>IF(FluxoCaixa101315141622[[#This Row],[Movimento ]]="Saldo Inicial",FluxoCaixa101315141622[[#This Row],[R$ (Valores)]],K490+FluxoCaixa101315141622[[#This Row],[Valores Receitas / Despesas]])</f>
        <v>19192.449999999961</v>
      </c>
      <c r="L491" s="20">
        <f>IF(FluxoCaixa101315141622[[#This Row],[Entrada / Saída]]="Saída",FluxoCaixa101315141622[[#This Row],[R$ (Valores)]]*-1,FluxoCaixa101315141622[[#This Row],[R$ (Valores)]])</f>
        <v>0</v>
      </c>
    </row>
    <row r="492" spans="2:12">
      <c r="B492" s="48"/>
      <c r="C492" s="48"/>
      <c r="D492" s="16"/>
      <c r="E492" s="48"/>
      <c r="F492" s="17"/>
      <c r="G492" s="17"/>
      <c r="H492" s="17"/>
      <c r="I492" s="21"/>
      <c r="J492" s="17" t="s">
        <v>525</v>
      </c>
      <c r="K492" s="20">
        <f>IF(FluxoCaixa101315141622[[#This Row],[Movimento ]]="Saldo Inicial",FluxoCaixa101315141622[[#This Row],[R$ (Valores)]],K491+FluxoCaixa101315141622[[#This Row],[Valores Receitas / Despesas]])</f>
        <v>19192.449999999961</v>
      </c>
      <c r="L492" s="20">
        <f>IF(FluxoCaixa101315141622[[#This Row],[Entrada / Saída]]="Saída",FluxoCaixa101315141622[[#This Row],[R$ (Valores)]]*-1,FluxoCaixa101315141622[[#This Row],[R$ (Valores)]])</f>
        <v>0</v>
      </c>
    </row>
    <row r="493" spans="2:12">
      <c r="B493" s="48"/>
      <c r="C493" s="48"/>
      <c r="D493" s="16"/>
      <c r="E493" s="48"/>
      <c r="F493" s="17"/>
      <c r="G493" s="17"/>
      <c r="H493" s="17"/>
      <c r="I493" s="21"/>
      <c r="J493" s="17" t="s">
        <v>525</v>
      </c>
      <c r="K493" s="20">
        <f>IF(FluxoCaixa101315141622[[#This Row],[Movimento ]]="Saldo Inicial",FluxoCaixa101315141622[[#This Row],[R$ (Valores)]],K492+FluxoCaixa101315141622[[#This Row],[Valores Receitas / Despesas]])</f>
        <v>19192.449999999961</v>
      </c>
      <c r="L493" s="20">
        <f>IF(FluxoCaixa101315141622[[#This Row],[Entrada / Saída]]="Saída",FluxoCaixa101315141622[[#This Row],[R$ (Valores)]]*-1,FluxoCaixa101315141622[[#This Row],[R$ (Valores)]])</f>
        <v>0</v>
      </c>
    </row>
    <row r="494" spans="2:12">
      <c r="B494" s="48"/>
      <c r="C494" s="48"/>
      <c r="D494" s="16"/>
      <c r="E494" s="48"/>
      <c r="F494" s="17"/>
      <c r="G494" s="17"/>
      <c r="H494" s="17"/>
      <c r="I494" s="21"/>
      <c r="J494" s="17" t="s">
        <v>525</v>
      </c>
      <c r="K494" s="20">
        <f>IF(FluxoCaixa101315141622[[#This Row],[Movimento ]]="Saldo Inicial",FluxoCaixa101315141622[[#This Row],[R$ (Valores)]],K493+FluxoCaixa101315141622[[#This Row],[Valores Receitas / Despesas]])</f>
        <v>19192.449999999961</v>
      </c>
      <c r="L494" s="20">
        <f>IF(FluxoCaixa101315141622[[#This Row],[Entrada / Saída]]="Saída",FluxoCaixa101315141622[[#This Row],[R$ (Valores)]]*-1,FluxoCaixa101315141622[[#This Row],[R$ (Valores)]])</f>
        <v>0</v>
      </c>
    </row>
    <row r="495" spans="2:12">
      <c r="B495" s="48"/>
      <c r="C495" s="48"/>
      <c r="D495" s="16"/>
      <c r="E495" s="48"/>
      <c r="F495" s="17"/>
      <c r="G495" s="17"/>
      <c r="H495" s="17"/>
      <c r="I495" s="21"/>
      <c r="J495" s="17" t="s">
        <v>525</v>
      </c>
      <c r="K495" s="20">
        <f>IF(FluxoCaixa101315141622[[#This Row],[Movimento ]]="Saldo Inicial",FluxoCaixa101315141622[[#This Row],[R$ (Valores)]],K494+FluxoCaixa101315141622[[#This Row],[Valores Receitas / Despesas]])</f>
        <v>19192.449999999961</v>
      </c>
      <c r="L495" s="20">
        <f>IF(FluxoCaixa101315141622[[#This Row],[Entrada / Saída]]="Saída",FluxoCaixa101315141622[[#This Row],[R$ (Valores)]]*-1,FluxoCaixa101315141622[[#This Row],[R$ (Valores)]])</f>
        <v>0</v>
      </c>
    </row>
    <row r="496" spans="2:12">
      <c r="B496" s="48"/>
      <c r="C496" s="48"/>
      <c r="D496" s="16"/>
      <c r="E496" s="48"/>
      <c r="F496" s="17"/>
      <c r="G496" s="17"/>
      <c r="H496" s="17"/>
      <c r="I496" s="21"/>
      <c r="J496" s="17" t="s">
        <v>525</v>
      </c>
      <c r="K496" s="20">
        <f>IF(FluxoCaixa101315141622[[#This Row],[Movimento ]]="Saldo Inicial",FluxoCaixa101315141622[[#This Row],[R$ (Valores)]],K495+FluxoCaixa101315141622[[#This Row],[Valores Receitas / Despesas]])</f>
        <v>19192.449999999961</v>
      </c>
      <c r="L496" s="20">
        <f>IF(FluxoCaixa101315141622[[#This Row],[Entrada / Saída]]="Saída",FluxoCaixa101315141622[[#This Row],[R$ (Valores)]]*-1,FluxoCaixa101315141622[[#This Row],[R$ (Valores)]])</f>
        <v>0</v>
      </c>
    </row>
    <row r="497" spans="2:12">
      <c r="B497" s="48"/>
      <c r="C497" s="48"/>
      <c r="D497" s="16"/>
      <c r="E497" s="48"/>
      <c r="F497" s="17"/>
      <c r="G497" s="17"/>
      <c r="H497" s="17"/>
      <c r="I497" s="21"/>
      <c r="J497" s="17" t="s">
        <v>525</v>
      </c>
      <c r="K497" s="20">
        <f>IF(FluxoCaixa101315141622[[#This Row],[Movimento ]]="Saldo Inicial",FluxoCaixa101315141622[[#This Row],[R$ (Valores)]],K496+FluxoCaixa101315141622[[#This Row],[Valores Receitas / Despesas]])</f>
        <v>19192.449999999961</v>
      </c>
      <c r="L497" s="20">
        <f>IF(FluxoCaixa101315141622[[#This Row],[Entrada / Saída]]="Saída",FluxoCaixa101315141622[[#This Row],[R$ (Valores)]]*-1,FluxoCaixa101315141622[[#This Row],[R$ (Valores)]])</f>
        <v>0</v>
      </c>
    </row>
    <row r="498" spans="2:12">
      <c r="B498" s="48"/>
      <c r="C498" s="48"/>
      <c r="D498" s="16"/>
      <c r="E498" s="48"/>
      <c r="F498" s="17"/>
      <c r="G498" s="17"/>
      <c r="H498" s="17"/>
      <c r="I498" s="21"/>
      <c r="J498" s="17" t="s">
        <v>525</v>
      </c>
      <c r="K498" s="20">
        <f>IF(FluxoCaixa101315141622[[#This Row],[Movimento ]]="Saldo Inicial",FluxoCaixa101315141622[[#This Row],[R$ (Valores)]],K497+FluxoCaixa101315141622[[#This Row],[Valores Receitas / Despesas]])</f>
        <v>19192.449999999961</v>
      </c>
      <c r="L498" s="20">
        <f>IF(FluxoCaixa101315141622[[#This Row],[Entrada / Saída]]="Saída",FluxoCaixa101315141622[[#This Row],[R$ (Valores)]]*-1,FluxoCaixa101315141622[[#This Row],[R$ (Valores)]])</f>
        <v>0</v>
      </c>
    </row>
    <row r="499" spans="2:12">
      <c r="B499" s="48"/>
      <c r="C499" s="48"/>
      <c r="D499" s="16"/>
      <c r="E499" s="48"/>
      <c r="F499" s="17"/>
      <c r="G499" s="17"/>
      <c r="H499" s="17"/>
      <c r="I499" s="21"/>
      <c r="J499" s="17" t="s">
        <v>525</v>
      </c>
      <c r="K499" s="20">
        <f>IF(FluxoCaixa101315141622[[#This Row],[Movimento ]]="Saldo Inicial",FluxoCaixa101315141622[[#This Row],[R$ (Valores)]],K498+FluxoCaixa101315141622[[#This Row],[Valores Receitas / Despesas]])</f>
        <v>19192.449999999961</v>
      </c>
      <c r="L499" s="20">
        <f>IF(FluxoCaixa101315141622[[#This Row],[Entrada / Saída]]="Saída",FluxoCaixa101315141622[[#This Row],[R$ (Valores)]]*-1,FluxoCaixa101315141622[[#This Row],[R$ (Valores)]])</f>
        <v>0</v>
      </c>
    </row>
    <row r="500" spans="2:12">
      <c r="B500" s="48"/>
      <c r="C500" s="48"/>
      <c r="D500" s="16"/>
      <c r="E500" s="48"/>
      <c r="F500" s="17"/>
      <c r="G500" s="17"/>
      <c r="H500" s="17"/>
      <c r="I500" s="21"/>
      <c r="J500" s="17" t="s">
        <v>525</v>
      </c>
      <c r="K500" s="20">
        <f>IF(FluxoCaixa101315141622[[#This Row],[Movimento ]]="Saldo Inicial",FluxoCaixa101315141622[[#This Row],[R$ (Valores)]],K499+FluxoCaixa101315141622[[#This Row],[Valores Receitas / Despesas]])</f>
        <v>19192.449999999961</v>
      </c>
      <c r="L500" s="20">
        <f>IF(FluxoCaixa101315141622[[#This Row],[Entrada / Saída]]="Saída",FluxoCaixa101315141622[[#This Row],[R$ (Valores)]]*-1,FluxoCaixa101315141622[[#This Row],[R$ (Valores)]])</f>
        <v>0</v>
      </c>
    </row>
    <row r="501" spans="2:12">
      <c r="B501" s="48"/>
      <c r="C501" s="48"/>
      <c r="D501" s="16"/>
      <c r="E501" s="48"/>
      <c r="F501" s="17"/>
      <c r="G501" s="17"/>
      <c r="H501" s="17"/>
      <c r="I501" s="21"/>
      <c r="J501" s="17" t="s">
        <v>525</v>
      </c>
      <c r="K501" s="20">
        <f>IF(FluxoCaixa101315141622[[#This Row],[Movimento ]]="Saldo Inicial",FluxoCaixa101315141622[[#This Row],[R$ (Valores)]],K500+FluxoCaixa101315141622[[#This Row],[Valores Receitas / Despesas]])</f>
        <v>19192.449999999961</v>
      </c>
      <c r="L501" s="20">
        <f>IF(FluxoCaixa101315141622[[#This Row],[Entrada / Saída]]="Saída",FluxoCaixa101315141622[[#This Row],[R$ (Valores)]]*-1,FluxoCaixa101315141622[[#This Row],[R$ (Valores)]])</f>
        <v>0</v>
      </c>
    </row>
    <row r="502" spans="2:12">
      <c r="B502" s="48"/>
      <c r="C502" s="48"/>
      <c r="D502" s="16"/>
      <c r="E502" s="48"/>
      <c r="F502" s="17"/>
      <c r="G502" s="17"/>
      <c r="H502" s="17"/>
      <c r="I502" s="21"/>
      <c r="J502" s="17" t="s">
        <v>525</v>
      </c>
      <c r="K502" s="20">
        <f>IF(FluxoCaixa101315141622[[#This Row],[Movimento ]]="Saldo Inicial",FluxoCaixa101315141622[[#This Row],[R$ (Valores)]],K501+FluxoCaixa101315141622[[#This Row],[Valores Receitas / Despesas]])</f>
        <v>19192.449999999961</v>
      </c>
      <c r="L502" s="20">
        <f>IF(FluxoCaixa101315141622[[#This Row],[Entrada / Saída]]="Saída",FluxoCaixa101315141622[[#This Row],[R$ (Valores)]]*-1,FluxoCaixa101315141622[[#This Row],[R$ (Valores)]])</f>
        <v>0</v>
      </c>
    </row>
    <row r="503" spans="2:12">
      <c r="B503" s="48"/>
      <c r="C503" s="48"/>
      <c r="D503" s="16"/>
      <c r="E503" s="48"/>
      <c r="F503" s="17"/>
      <c r="G503" s="17"/>
      <c r="H503" s="17"/>
      <c r="I503" s="21"/>
      <c r="J503" s="17" t="s">
        <v>525</v>
      </c>
      <c r="K503" s="20">
        <f>IF(FluxoCaixa101315141622[[#This Row],[Movimento ]]="Saldo Inicial",FluxoCaixa101315141622[[#This Row],[R$ (Valores)]],K502+FluxoCaixa101315141622[[#This Row],[Valores Receitas / Despesas]])</f>
        <v>19192.449999999961</v>
      </c>
      <c r="L503" s="20">
        <f>IF(FluxoCaixa101315141622[[#This Row],[Entrada / Saída]]="Saída",FluxoCaixa101315141622[[#This Row],[R$ (Valores)]]*-1,FluxoCaixa101315141622[[#This Row],[R$ (Valores)]])</f>
        <v>0</v>
      </c>
    </row>
    <row r="504" spans="2:12">
      <c r="B504" s="48"/>
      <c r="C504" s="48"/>
      <c r="D504" s="16"/>
      <c r="E504" s="48"/>
      <c r="F504" s="17"/>
      <c r="G504" s="17"/>
      <c r="H504" s="17"/>
      <c r="I504" s="21"/>
      <c r="J504" s="17" t="s">
        <v>525</v>
      </c>
      <c r="K504" s="20">
        <f>IF(FluxoCaixa101315141622[[#This Row],[Movimento ]]="Saldo Inicial",FluxoCaixa101315141622[[#This Row],[R$ (Valores)]],K503+FluxoCaixa101315141622[[#This Row],[Valores Receitas / Despesas]])</f>
        <v>19192.449999999961</v>
      </c>
      <c r="L504" s="20">
        <f>IF(FluxoCaixa101315141622[[#This Row],[Entrada / Saída]]="Saída",FluxoCaixa101315141622[[#This Row],[R$ (Valores)]]*-1,FluxoCaixa101315141622[[#This Row],[R$ (Valores)]])</f>
        <v>0</v>
      </c>
    </row>
    <row r="505" spans="2:12">
      <c r="B505" s="48"/>
      <c r="C505" s="48"/>
      <c r="D505" s="16"/>
      <c r="E505" s="48"/>
      <c r="F505" s="17"/>
      <c r="G505" s="17"/>
      <c r="H505" s="17"/>
      <c r="I505" s="21"/>
      <c r="J505" s="17" t="s">
        <v>525</v>
      </c>
      <c r="K505" s="20">
        <f>IF(FluxoCaixa101315141622[[#This Row],[Movimento ]]="Saldo Inicial",FluxoCaixa101315141622[[#This Row],[R$ (Valores)]],K504+FluxoCaixa101315141622[[#This Row],[Valores Receitas / Despesas]])</f>
        <v>19192.449999999961</v>
      </c>
      <c r="L505" s="20">
        <f>IF(FluxoCaixa101315141622[[#This Row],[Entrada / Saída]]="Saída",FluxoCaixa101315141622[[#This Row],[R$ (Valores)]]*-1,FluxoCaixa101315141622[[#This Row],[R$ (Valores)]])</f>
        <v>0</v>
      </c>
    </row>
    <row r="506" spans="2:12">
      <c r="B506" s="48"/>
      <c r="C506" s="48"/>
      <c r="D506" s="16"/>
      <c r="E506" s="48"/>
      <c r="F506" s="17"/>
      <c r="G506" s="17"/>
      <c r="H506" s="17"/>
      <c r="I506" s="21"/>
      <c r="J506" s="17" t="s">
        <v>525</v>
      </c>
      <c r="K506" s="20">
        <f>IF(FluxoCaixa101315141622[[#This Row],[Movimento ]]="Saldo Inicial",FluxoCaixa101315141622[[#This Row],[R$ (Valores)]],K505+FluxoCaixa101315141622[[#This Row],[Valores Receitas / Despesas]])</f>
        <v>19192.449999999961</v>
      </c>
      <c r="L506" s="20">
        <f>IF(FluxoCaixa101315141622[[#This Row],[Entrada / Saída]]="Saída",FluxoCaixa101315141622[[#This Row],[R$ (Valores)]]*-1,FluxoCaixa101315141622[[#This Row],[R$ (Valores)]])</f>
        <v>0</v>
      </c>
    </row>
    <row r="507" spans="2:12">
      <c r="B507" s="48"/>
      <c r="C507" s="48"/>
      <c r="D507" s="16"/>
      <c r="E507" s="48"/>
      <c r="F507" s="17"/>
      <c r="G507" s="17"/>
      <c r="H507" s="17"/>
      <c r="I507" s="21"/>
      <c r="J507" s="17" t="s">
        <v>525</v>
      </c>
      <c r="K507" s="20">
        <f>IF(FluxoCaixa101315141622[[#This Row],[Movimento ]]="Saldo Inicial",FluxoCaixa101315141622[[#This Row],[R$ (Valores)]],K506+FluxoCaixa101315141622[[#This Row],[Valores Receitas / Despesas]])</f>
        <v>19192.449999999961</v>
      </c>
      <c r="L507" s="20">
        <f>IF(FluxoCaixa101315141622[[#This Row],[Entrada / Saída]]="Saída",FluxoCaixa101315141622[[#This Row],[R$ (Valores)]]*-1,FluxoCaixa101315141622[[#This Row],[R$ (Valores)]])</f>
        <v>0</v>
      </c>
    </row>
    <row r="508" spans="2:12">
      <c r="B508" s="48"/>
      <c r="C508" s="48"/>
      <c r="D508" s="16"/>
      <c r="E508" s="48"/>
      <c r="F508" s="17"/>
      <c r="G508" s="17"/>
      <c r="H508" s="17"/>
      <c r="I508" s="21"/>
      <c r="J508" s="17" t="s">
        <v>525</v>
      </c>
      <c r="K508" s="20">
        <f>IF(FluxoCaixa101315141622[[#This Row],[Movimento ]]="Saldo Inicial",FluxoCaixa101315141622[[#This Row],[R$ (Valores)]],K507+FluxoCaixa101315141622[[#This Row],[Valores Receitas / Despesas]])</f>
        <v>19192.449999999961</v>
      </c>
      <c r="L508" s="20">
        <f>IF(FluxoCaixa101315141622[[#This Row],[Entrada / Saída]]="Saída",FluxoCaixa101315141622[[#This Row],[R$ (Valores)]]*-1,FluxoCaixa101315141622[[#This Row],[R$ (Valores)]])</f>
        <v>0</v>
      </c>
    </row>
    <row r="509" spans="2:12">
      <c r="B509" s="48"/>
      <c r="C509" s="48"/>
      <c r="D509" s="16"/>
      <c r="E509" s="48"/>
      <c r="F509" s="17"/>
      <c r="G509" s="17"/>
      <c r="H509" s="17"/>
      <c r="I509" s="21"/>
      <c r="J509" s="17" t="s">
        <v>525</v>
      </c>
      <c r="K509" s="20">
        <f>IF(FluxoCaixa101315141622[[#This Row],[Movimento ]]="Saldo Inicial",FluxoCaixa101315141622[[#This Row],[R$ (Valores)]],K508+FluxoCaixa101315141622[[#This Row],[Valores Receitas / Despesas]])</f>
        <v>19192.449999999961</v>
      </c>
      <c r="L509" s="20">
        <f>IF(FluxoCaixa101315141622[[#This Row],[Entrada / Saída]]="Saída",FluxoCaixa101315141622[[#This Row],[R$ (Valores)]]*-1,FluxoCaixa101315141622[[#This Row],[R$ (Valores)]])</f>
        <v>0</v>
      </c>
    </row>
    <row r="510" spans="2:12">
      <c r="B510" s="48"/>
      <c r="C510" s="48"/>
      <c r="D510" s="16"/>
      <c r="E510" s="48"/>
      <c r="F510" s="17"/>
      <c r="G510" s="17"/>
      <c r="H510" s="17"/>
      <c r="I510" s="21"/>
      <c r="J510" s="17" t="s">
        <v>525</v>
      </c>
      <c r="K510" s="20">
        <f>IF(FluxoCaixa101315141622[[#This Row],[Movimento ]]="Saldo Inicial",FluxoCaixa101315141622[[#This Row],[R$ (Valores)]],K509+FluxoCaixa101315141622[[#This Row],[Valores Receitas / Despesas]])</f>
        <v>19192.449999999961</v>
      </c>
      <c r="L510" s="20">
        <f>IF(FluxoCaixa101315141622[[#This Row],[Entrada / Saída]]="Saída",FluxoCaixa101315141622[[#This Row],[R$ (Valores)]]*-1,FluxoCaixa101315141622[[#This Row],[R$ (Valores)]])</f>
        <v>0</v>
      </c>
    </row>
    <row r="511" spans="2:12">
      <c r="B511" s="48"/>
      <c r="C511" s="48"/>
      <c r="D511" s="16"/>
      <c r="E511" s="48"/>
      <c r="F511" s="17"/>
      <c r="G511" s="17"/>
      <c r="H511" s="17"/>
      <c r="I511" s="21"/>
      <c r="J511" s="17" t="s">
        <v>525</v>
      </c>
      <c r="K511" s="20">
        <f>IF(FluxoCaixa101315141622[[#This Row],[Movimento ]]="Saldo Inicial",FluxoCaixa101315141622[[#This Row],[R$ (Valores)]],K510+FluxoCaixa101315141622[[#This Row],[Valores Receitas / Despesas]])</f>
        <v>19192.449999999961</v>
      </c>
      <c r="L511" s="20">
        <f>IF(FluxoCaixa101315141622[[#This Row],[Entrada / Saída]]="Saída",FluxoCaixa101315141622[[#This Row],[R$ (Valores)]]*-1,FluxoCaixa101315141622[[#This Row],[R$ (Valores)]])</f>
        <v>0</v>
      </c>
    </row>
    <row r="512" spans="2:12">
      <c r="B512" s="48"/>
      <c r="C512" s="48"/>
      <c r="D512" s="16"/>
      <c r="E512" s="48"/>
      <c r="F512" s="17"/>
      <c r="G512" s="17"/>
      <c r="H512" s="17"/>
      <c r="I512" s="21"/>
      <c r="J512" s="17" t="s">
        <v>525</v>
      </c>
      <c r="K512" s="20">
        <f>IF(FluxoCaixa101315141622[[#This Row],[Movimento ]]="Saldo Inicial",FluxoCaixa101315141622[[#This Row],[R$ (Valores)]],K511+FluxoCaixa101315141622[[#This Row],[Valores Receitas / Despesas]])</f>
        <v>19192.449999999961</v>
      </c>
      <c r="L512" s="20">
        <f>IF(FluxoCaixa101315141622[[#This Row],[Entrada / Saída]]="Saída",FluxoCaixa101315141622[[#This Row],[R$ (Valores)]]*-1,FluxoCaixa101315141622[[#This Row],[R$ (Valores)]])</f>
        <v>0</v>
      </c>
    </row>
    <row r="513" spans="2:12">
      <c r="B513" s="48"/>
      <c r="C513" s="48"/>
      <c r="D513" s="16"/>
      <c r="E513" s="48"/>
      <c r="F513" s="17"/>
      <c r="G513" s="17"/>
      <c r="H513" s="17"/>
      <c r="I513" s="21"/>
      <c r="J513" s="17" t="s">
        <v>525</v>
      </c>
      <c r="K513" s="20">
        <f>IF(FluxoCaixa101315141622[[#This Row],[Movimento ]]="Saldo Inicial",FluxoCaixa101315141622[[#This Row],[R$ (Valores)]],K512+FluxoCaixa101315141622[[#This Row],[Valores Receitas / Despesas]])</f>
        <v>19192.449999999961</v>
      </c>
      <c r="L513" s="20">
        <f>IF(FluxoCaixa101315141622[[#This Row],[Entrada / Saída]]="Saída",FluxoCaixa101315141622[[#This Row],[R$ (Valores)]]*-1,FluxoCaixa101315141622[[#This Row],[R$ (Valores)]])</f>
        <v>0</v>
      </c>
    </row>
    <row r="514" spans="2:12">
      <c r="B514" s="48"/>
      <c r="C514" s="48"/>
      <c r="D514" s="16"/>
      <c r="E514" s="48"/>
      <c r="F514" s="17"/>
      <c r="G514" s="17"/>
      <c r="H514" s="17"/>
      <c r="I514" s="21"/>
      <c r="J514" s="17" t="s">
        <v>525</v>
      </c>
      <c r="K514" s="20">
        <f>IF(FluxoCaixa101315141622[[#This Row],[Movimento ]]="Saldo Inicial",FluxoCaixa101315141622[[#This Row],[R$ (Valores)]],K513+FluxoCaixa101315141622[[#This Row],[Valores Receitas / Despesas]])</f>
        <v>19192.449999999961</v>
      </c>
      <c r="L514" s="20">
        <f>IF(FluxoCaixa101315141622[[#This Row],[Entrada / Saída]]="Saída",FluxoCaixa101315141622[[#This Row],[R$ (Valores)]]*-1,FluxoCaixa101315141622[[#This Row],[R$ (Valores)]])</f>
        <v>0</v>
      </c>
    </row>
    <row r="515" spans="2:12">
      <c r="B515" s="48"/>
      <c r="C515" s="48"/>
      <c r="D515" s="16"/>
      <c r="E515" s="48"/>
      <c r="F515" s="17"/>
      <c r="G515" s="17"/>
      <c r="H515" s="17"/>
      <c r="I515" s="21"/>
      <c r="J515" s="17" t="s">
        <v>525</v>
      </c>
      <c r="K515" s="20">
        <f>IF(FluxoCaixa101315141622[[#This Row],[Movimento ]]="Saldo Inicial",FluxoCaixa101315141622[[#This Row],[R$ (Valores)]],K514+FluxoCaixa101315141622[[#This Row],[Valores Receitas / Despesas]])</f>
        <v>19192.449999999961</v>
      </c>
      <c r="L515" s="20">
        <f>IF(FluxoCaixa101315141622[[#This Row],[Entrada / Saída]]="Saída",FluxoCaixa101315141622[[#This Row],[R$ (Valores)]]*-1,FluxoCaixa101315141622[[#This Row],[R$ (Valores)]])</f>
        <v>0</v>
      </c>
    </row>
    <row r="516" spans="2:12">
      <c r="B516" s="48"/>
      <c r="C516" s="48"/>
      <c r="D516" s="16"/>
      <c r="E516" s="48"/>
      <c r="F516" s="17"/>
      <c r="G516" s="17"/>
      <c r="H516" s="17"/>
      <c r="I516" s="21"/>
      <c r="J516" s="17" t="s">
        <v>525</v>
      </c>
      <c r="K516" s="20">
        <f>IF(FluxoCaixa101315141622[[#This Row],[Movimento ]]="Saldo Inicial",FluxoCaixa101315141622[[#This Row],[R$ (Valores)]],K515+FluxoCaixa101315141622[[#This Row],[Valores Receitas / Despesas]])</f>
        <v>19192.449999999961</v>
      </c>
      <c r="L516" s="20">
        <f>IF(FluxoCaixa101315141622[[#This Row],[Entrada / Saída]]="Saída",FluxoCaixa101315141622[[#This Row],[R$ (Valores)]]*-1,FluxoCaixa101315141622[[#This Row],[R$ (Valores)]])</f>
        <v>0</v>
      </c>
    </row>
    <row r="517" spans="2:12">
      <c r="B517" s="48"/>
      <c r="C517" s="48"/>
      <c r="D517" s="16"/>
      <c r="E517" s="48"/>
      <c r="F517" s="17"/>
      <c r="G517" s="17"/>
      <c r="H517" s="17"/>
      <c r="I517" s="21"/>
      <c r="J517" s="17" t="s">
        <v>525</v>
      </c>
      <c r="K517" s="20">
        <f>IF(FluxoCaixa101315141622[[#This Row],[Movimento ]]="Saldo Inicial",FluxoCaixa101315141622[[#This Row],[R$ (Valores)]],K516+FluxoCaixa101315141622[[#This Row],[Valores Receitas / Despesas]])</f>
        <v>19192.449999999961</v>
      </c>
      <c r="L517" s="20">
        <f>IF(FluxoCaixa101315141622[[#This Row],[Entrada / Saída]]="Saída",FluxoCaixa101315141622[[#This Row],[R$ (Valores)]]*-1,FluxoCaixa101315141622[[#This Row],[R$ (Valores)]])</f>
        <v>0</v>
      </c>
    </row>
    <row r="518" spans="2:12">
      <c r="B518" s="48"/>
      <c r="C518" s="48"/>
      <c r="D518" s="16"/>
      <c r="E518" s="48"/>
      <c r="F518" s="17"/>
      <c r="G518" s="17"/>
      <c r="H518" s="17"/>
      <c r="I518" s="21"/>
      <c r="J518" s="17" t="s">
        <v>525</v>
      </c>
      <c r="K518" s="20">
        <f>IF(FluxoCaixa101315141622[[#This Row],[Movimento ]]="Saldo Inicial",FluxoCaixa101315141622[[#This Row],[R$ (Valores)]],K517+FluxoCaixa101315141622[[#This Row],[Valores Receitas / Despesas]])</f>
        <v>19192.449999999961</v>
      </c>
      <c r="L518" s="20">
        <f>IF(FluxoCaixa101315141622[[#This Row],[Entrada / Saída]]="Saída",FluxoCaixa101315141622[[#This Row],[R$ (Valores)]]*-1,FluxoCaixa101315141622[[#This Row],[R$ (Valores)]])</f>
        <v>0</v>
      </c>
    </row>
    <row r="519" spans="2:12">
      <c r="B519" s="48"/>
      <c r="C519" s="48"/>
      <c r="D519" s="16"/>
      <c r="E519" s="48"/>
      <c r="F519" s="17"/>
      <c r="G519" s="17"/>
      <c r="H519" s="17"/>
      <c r="I519" s="21"/>
      <c r="J519" s="17" t="s">
        <v>525</v>
      </c>
      <c r="K519" s="20">
        <f>IF(FluxoCaixa101315141622[[#This Row],[Movimento ]]="Saldo Inicial",FluxoCaixa101315141622[[#This Row],[R$ (Valores)]],K518+FluxoCaixa101315141622[[#This Row],[Valores Receitas / Despesas]])</f>
        <v>19192.449999999961</v>
      </c>
      <c r="L519" s="20">
        <f>IF(FluxoCaixa101315141622[[#This Row],[Entrada / Saída]]="Saída",FluxoCaixa101315141622[[#This Row],[R$ (Valores)]]*-1,FluxoCaixa101315141622[[#This Row],[R$ (Valores)]])</f>
        <v>0</v>
      </c>
    </row>
    <row r="520" spans="2:12">
      <c r="B520" s="48"/>
      <c r="C520" s="48"/>
      <c r="D520" s="16"/>
      <c r="E520" s="48"/>
      <c r="F520" s="17"/>
      <c r="G520" s="17"/>
      <c r="H520" s="17"/>
      <c r="I520" s="21"/>
      <c r="J520" s="17" t="s">
        <v>525</v>
      </c>
      <c r="K520" s="20">
        <f>IF(FluxoCaixa101315141622[[#This Row],[Movimento ]]="Saldo Inicial",FluxoCaixa101315141622[[#This Row],[R$ (Valores)]],K519+FluxoCaixa101315141622[[#This Row],[Valores Receitas / Despesas]])</f>
        <v>19192.449999999961</v>
      </c>
      <c r="L520" s="20">
        <f>IF(FluxoCaixa101315141622[[#This Row],[Entrada / Saída]]="Saída",FluxoCaixa101315141622[[#This Row],[R$ (Valores)]]*-1,FluxoCaixa101315141622[[#This Row],[R$ (Valores)]])</f>
        <v>0</v>
      </c>
    </row>
    <row r="521" spans="2:12">
      <c r="B521" s="48"/>
      <c r="C521" s="48"/>
      <c r="D521" s="16"/>
      <c r="E521" s="48"/>
      <c r="F521" s="17"/>
      <c r="G521" s="17"/>
      <c r="H521" s="17"/>
      <c r="I521" s="21"/>
      <c r="J521" s="17" t="s">
        <v>525</v>
      </c>
      <c r="K521" s="20">
        <f>IF(FluxoCaixa101315141622[[#This Row],[Movimento ]]="Saldo Inicial",FluxoCaixa101315141622[[#This Row],[R$ (Valores)]],K520+FluxoCaixa101315141622[[#This Row],[Valores Receitas / Despesas]])</f>
        <v>19192.449999999961</v>
      </c>
      <c r="L521" s="20">
        <f>IF(FluxoCaixa101315141622[[#This Row],[Entrada / Saída]]="Saída",FluxoCaixa101315141622[[#This Row],[R$ (Valores)]]*-1,FluxoCaixa101315141622[[#This Row],[R$ (Valores)]])</f>
        <v>0</v>
      </c>
    </row>
    <row r="522" spans="2:12">
      <c r="B522" s="48"/>
      <c r="C522" s="48"/>
      <c r="D522" s="16"/>
      <c r="E522" s="48"/>
      <c r="F522" s="17"/>
      <c r="G522" s="17"/>
      <c r="H522" s="17"/>
      <c r="I522" s="21"/>
      <c r="J522" s="17" t="s">
        <v>525</v>
      </c>
      <c r="K522" s="20">
        <f>IF(FluxoCaixa101315141622[[#This Row],[Movimento ]]="Saldo Inicial",FluxoCaixa101315141622[[#This Row],[R$ (Valores)]],K521+FluxoCaixa101315141622[[#This Row],[Valores Receitas / Despesas]])</f>
        <v>19192.449999999961</v>
      </c>
      <c r="L522" s="20">
        <f>IF(FluxoCaixa101315141622[[#This Row],[Entrada / Saída]]="Saída",FluxoCaixa101315141622[[#This Row],[R$ (Valores)]]*-1,FluxoCaixa101315141622[[#This Row],[R$ (Valores)]])</f>
        <v>0</v>
      </c>
    </row>
    <row r="523" spans="2:12">
      <c r="B523" s="48"/>
      <c r="C523" s="48"/>
      <c r="D523" s="16"/>
      <c r="E523" s="48"/>
      <c r="F523" s="17"/>
      <c r="G523" s="17"/>
      <c r="H523" s="17"/>
      <c r="I523" s="21"/>
      <c r="J523" s="17" t="s">
        <v>525</v>
      </c>
      <c r="K523" s="20">
        <f>IF(FluxoCaixa101315141622[[#This Row],[Movimento ]]="Saldo Inicial",FluxoCaixa101315141622[[#This Row],[R$ (Valores)]],K522+FluxoCaixa101315141622[[#This Row],[Valores Receitas / Despesas]])</f>
        <v>19192.449999999961</v>
      </c>
      <c r="L523" s="20">
        <f>IF(FluxoCaixa101315141622[[#This Row],[Entrada / Saída]]="Saída",FluxoCaixa101315141622[[#This Row],[R$ (Valores)]]*-1,FluxoCaixa101315141622[[#This Row],[R$ (Valores)]])</f>
        <v>0</v>
      </c>
    </row>
    <row r="524" spans="2:12">
      <c r="B524" s="48"/>
      <c r="C524" s="48"/>
      <c r="D524" s="16"/>
      <c r="E524" s="48"/>
      <c r="F524" s="17"/>
      <c r="G524" s="17"/>
      <c r="H524" s="17"/>
      <c r="I524" s="21"/>
      <c r="J524" s="17" t="s">
        <v>525</v>
      </c>
      <c r="K524" s="20">
        <f>IF(FluxoCaixa101315141622[[#This Row],[Movimento ]]="Saldo Inicial",FluxoCaixa101315141622[[#This Row],[R$ (Valores)]],K523+FluxoCaixa101315141622[[#This Row],[Valores Receitas / Despesas]])</f>
        <v>19192.449999999961</v>
      </c>
      <c r="L524" s="20">
        <f>IF(FluxoCaixa101315141622[[#This Row],[Entrada / Saída]]="Saída",FluxoCaixa101315141622[[#This Row],[R$ (Valores)]]*-1,FluxoCaixa101315141622[[#This Row],[R$ (Valores)]])</f>
        <v>0</v>
      </c>
    </row>
    <row r="525" spans="2:12">
      <c r="B525" s="48"/>
      <c r="C525" s="48"/>
      <c r="D525" s="16"/>
      <c r="E525" s="48"/>
      <c r="F525" s="17"/>
      <c r="G525" s="17"/>
      <c r="H525" s="17"/>
      <c r="I525" s="21"/>
      <c r="J525" s="17" t="s">
        <v>525</v>
      </c>
      <c r="K525" s="20">
        <f>IF(FluxoCaixa101315141622[[#This Row],[Movimento ]]="Saldo Inicial",FluxoCaixa101315141622[[#This Row],[R$ (Valores)]],K524+FluxoCaixa101315141622[[#This Row],[Valores Receitas / Despesas]])</f>
        <v>19192.449999999961</v>
      </c>
      <c r="L525" s="20">
        <f>IF(FluxoCaixa101315141622[[#This Row],[Entrada / Saída]]="Saída",FluxoCaixa101315141622[[#This Row],[R$ (Valores)]]*-1,FluxoCaixa101315141622[[#This Row],[R$ (Valores)]])</f>
        <v>0</v>
      </c>
    </row>
    <row r="526" spans="2:12">
      <c r="B526" s="48"/>
      <c r="C526" s="48"/>
      <c r="D526" s="16"/>
      <c r="E526" s="48"/>
      <c r="F526" s="17"/>
      <c r="G526" s="17"/>
      <c r="H526" s="17"/>
      <c r="I526" s="21"/>
      <c r="J526" s="17" t="s">
        <v>525</v>
      </c>
      <c r="K526" s="20">
        <f>IF(FluxoCaixa101315141622[[#This Row],[Movimento ]]="Saldo Inicial",FluxoCaixa101315141622[[#This Row],[R$ (Valores)]],K525+FluxoCaixa101315141622[[#This Row],[Valores Receitas / Despesas]])</f>
        <v>19192.449999999961</v>
      </c>
      <c r="L526" s="20">
        <f>IF(FluxoCaixa101315141622[[#This Row],[Entrada / Saída]]="Saída",FluxoCaixa101315141622[[#This Row],[R$ (Valores)]]*-1,FluxoCaixa101315141622[[#This Row],[R$ (Valores)]])</f>
        <v>0</v>
      </c>
    </row>
    <row r="527" spans="2:12">
      <c r="B527" s="48"/>
      <c r="C527" s="48"/>
      <c r="D527" s="16"/>
      <c r="E527" s="48"/>
      <c r="F527" s="17"/>
      <c r="G527" s="17"/>
      <c r="H527" s="17"/>
      <c r="I527" s="21"/>
      <c r="J527" s="17" t="s">
        <v>525</v>
      </c>
      <c r="K527" s="20">
        <f>IF(FluxoCaixa101315141622[[#This Row],[Movimento ]]="Saldo Inicial",FluxoCaixa101315141622[[#This Row],[R$ (Valores)]],K526+FluxoCaixa101315141622[[#This Row],[Valores Receitas / Despesas]])</f>
        <v>19192.449999999961</v>
      </c>
      <c r="L527" s="20">
        <f>IF(FluxoCaixa101315141622[[#This Row],[Entrada / Saída]]="Saída",FluxoCaixa101315141622[[#This Row],[R$ (Valores)]]*-1,FluxoCaixa101315141622[[#This Row],[R$ (Valores)]])</f>
        <v>0</v>
      </c>
    </row>
    <row r="528" spans="2:12">
      <c r="B528" s="48"/>
      <c r="C528" s="48"/>
      <c r="D528" s="16"/>
      <c r="E528" s="48"/>
      <c r="F528" s="17"/>
      <c r="G528" s="17"/>
      <c r="H528" s="17"/>
      <c r="I528" s="21"/>
      <c r="J528" s="17" t="s">
        <v>525</v>
      </c>
      <c r="K528" s="20">
        <f>IF(FluxoCaixa101315141622[[#This Row],[Movimento ]]="Saldo Inicial",FluxoCaixa101315141622[[#This Row],[R$ (Valores)]],K527+FluxoCaixa101315141622[[#This Row],[Valores Receitas / Despesas]])</f>
        <v>19192.449999999961</v>
      </c>
      <c r="L528" s="20">
        <f>IF(FluxoCaixa101315141622[[#This Row],[Entrada / Saída]]="Saída",FluxoCaixa101315141622[[#This Row],[R$ (Valores)]]*-1,FluxoCaixa101315141622[[#This Row],[R$ (Valores)]])</f>
        <v>0</v>
      </c>
    </row>
    <row r="529" spans="2:18">
      <c r="B529" s="48"/>
      <c r="C529" s="48"/>
      <c r="D529" s="16"/>
      <c r="E529" s="48"/>
      <c r="F529" s="17"/>
      <c r="G529" s="17"/>
      <c r="H529" s="17"/>
      <c r="I529" s="21"/>
      <c r="J529" s="17" t="s">
        <v>525</v>
      </c>
      <c r="K529" s="20">
        <f>IF(FluxoCaixa101315141622[[#This Row],[Movimento ]]="Saldo Inicial",FluxoCaixa101315141622[[#This Row],[R$ (Valores)]],K528+FluxoCaixa101315141622[[#This Row],[Valores Receitas / Despesas]])</f>
        <v>19192.449999999961</v>
      </c>
      <c r="L529" s="20">
        <f>IF(FluxoCaixa101315141622[[#This Row],[Entrada / Saída]]="Saída",FluxoCaixa101315141622[[#This Row],[R$ (Valores)]]*-1,FluxoCaixa101315141622[[#This Row],[R$ (Valores)]])</f>
        <v>0</v>
      </c>
    </row>
    <row r="530" spans="2:18" s="50" customFormat="1">
      <c r="B530" s="48"/>
      <c r="C530" s="48"/>
      <c r="D530" s="16"/>
      <c r="E530" s="48"/>
      <c r="F530" s="17"/>
      <c r="G530" s="17"/>
      <c r="H530" s="17"/>
      <c r="I530" s="21"/>
      <c r="J530" s="17" t="s">
        <v>525</v>
      </c>
      <c r="K530" s="20">
        <f>IF(FluxoCaixa101315141622[[#This Row],[Movimento ]]="Saldo Inicial",FluxoCaixa101315141622[[#This Row],[R$ (Valores)]],K529+FluxoCaixa101315141622[[#This Row],[Valores Receitas / Despesas]])</f>
        <v>19192.449999999961</v>
      </c>
      <c r="L530" s="49">
        <f>IF(FluxoCaixa101315141622[[#This Row],[Entrada / Saída]]="Saída",FluxoCaixa101315141622[[#This Row],[R$ (Valores)]]*-1,FluxoCaixa101315141622[[#This Row],[R$ (Valores)]])</f>
        <v>0</v>
      </c>
      <c r="R530" s="51"/>
    </row>
    <row r="531" spans="2:18">
      <c r="B531" s="48"/>
      <c r="C531" s="48"/>
      <c r="D531" s="16"/>
      <c r="E531" s="48"/>
      <c r="F531" s="17"/>
      <c r="G531" s="17"/>
      <c r="H531" s="17"/>
      <c r="I531" s="21"/>
      <c r="J531" s="17" t="s">
        <v>525</v>
      </c>
      <c r="K531" s="20">
        <f>IF(FluxoCaixa101315141622[[#This Row],[Movimento ]]="Saldo Inicial",FluxoCaixa101315141622[[#This Row],[R$ (Valores)]],K530+FluxoCaixa101315141622[[#This Row],[Valores Receitas / Despesas]])</f>
        <v>19192.449999999961</v>
      </c>
      <c r="L531" s="20">
        <f>IF(FluxoCaixa101315141622[[#This Row],[Entrada / Saída]]="Saída",FluxoCaixa101315141622[[#This Row],[R$ (Valores)]]*-1,FluxoCaixa101315141622[[#This Row],[R$ (Valores)]])</f>
        <v>0</v>
      </c>
    </row>
    <row r="532" spans="2:18">
      <c r="B532" s="48"/>
      <c r="C532" s="48"/>
      <c r="D532" s="16"/>
      <c r="E532" s="48"/>
      <c r="F532" s="17"/>
      <c r="G532" s="17"/>
      <c r="H532" s="17"/>
      <c r="I532" s="21"/>
      <c r="J532" s="17" t="s">
        <v>525</v>
      </c>
      <c r="K532" s="20">
        <f>IF(FluxoCaixa101315141622[[#This Row],[Movimento ]]="Saldo Inicial",FluxoCaixa101315141622[[#This Row],[R$ (Valores)]],K531+FluxoCaixa101315141622[[#This Row],[Valores Receitas / Despesas]])</f>
        <v>19192.449999999961</v>
      </c>
      <c r="L532" s="20">
        <f>IF(FluxoCaixa101315141622[[#This Row],[Entrada / Saída]]="Saída",FluxoCaixa101315141622[[#This Row],[R$ (Valores)]]*-1,FluxoCaixa101315141622[[#This Row],[R$ (Valores)]])</f>
        <v>0</v>
      </c>
    </row>
    <row r="533" spans="2:18">
      <c r="B533" s="48"/>
      <c r="C533" s="48"/>
      <c r="D533" s="16"/>
      <c r="E533" s="48"/>
      <c r="F533" s="17"/>
      <c r="G533" s="17"/>
      <c r="H533" s="17"/>
      <c r="I533" s="21"/>
      <c r="J533" s="17" t="s">
        <v>525</v>
      </c>
      <c r="K533" s="20">
        <f>IF(FluxoCaixa101315141622[[#This Row],[Movimento ]]="Saldo Inicial",FluxoCaixa101315141622[[#This Row],[R$ (Valores)]],K532+FluxoCaixa101315141622[[#This Row],[Valores Receitas / Despesas]])</f>
        <v>19192.449999999961</v>
      </c>
      <c r="L533" s="20">
        <f>IF(FluxoCaixa101315141622[[#This Row],[Entrada / Saída]]="Saída",FluxoCaixa101315141622[[#This Row],[R$ (Valores)]]*-1,FluxoCaixa101315141622[[#This Row],[R$ (Valores)]])</f>
        <v>0</v>
      </c>
    </row>
    <row r="534" spans="2:18">
      <c r="B534" s="48"/>
      <c r="C534" s="48"/>
      <c r="D534" s="16"/>
      <c r="E534" s="48"/>
      <c r="F534" s="17"/>
      <c r="G534" s="17"/>
      <c r="H534" s="17"/>
      <c r="I534" s="21"/>
      <c r="J534" s="17" t="s">
        <v>525</v>
      </c>
      <c r="K534" s="20">
        <f>IF(FluxoCaixa101315141622[[#This Row],[Movimento ]]="Saldo Inicial",FluxoCaixa101315141622[[#This Row],[R$ (Valores)]],K533+FluxoCaixa101315141622[[#This Row],[Valores Receitas / Despesas]])</f>
        <v>19192.449999999961</v>
      </c>
      <c r="L534" s="20">
        <f>IF(FluxoCaixa101315141622[[#This Row],[Entrada / Saída]]="Saída",FluxoCaixa101315141622[[#This Row],[R$ (Valores)]]*-1,FluxoCaixa101315141622[[#This Row],[R$ (Valores)]])</f>
        <v>0</v>
      </c>
    </row>
    <row r="535" spans="2:18">
      <c r="B535" s="48"/>
      <c r="C535" s="48"/>
      <c r="D535" s="16"/>
      <c r="E535" s="48"/>
      <c r="F535" s="17"/>
      <c r="G535" s="17"/>
      <c r="H535" s="17"/>
      <c r="I535" s="21"/>
      <c r="J535" s="17" t="s">
        <v>525</v>
      </c>
      <c r="K535" s="20">
        <f>IF(FluxoCaixa101315141622[[#This Row],[Movimento ]]="Saldo Inicial",FluxoCaixa101315141622[[#This Row],[R$ (Valores)]],K534+FluxoCaixa101315141622[[#This Row],[Valores Receitas / Despesas]])</f>
        <v>19192.449999999961</v>
      </c>
      <c r="L535" s="20">
        <f>IF(FluxoCaixa101315141622[[#This Row],[Entrada / Saída]]="Saída",FluxoCaixa101315141622[[#This Row],[R$ (Valores)]]*-1,FluxoCaixa101315141622[[#This Row],[R$ (Valores)]])</f>
        <v>0</v>
      </c>
    </row>
    <row r="536" spans="2:18">
      <c r="B536" s="48"/>
      <c r="C536" s="48"/>
      <c r="D536" s="16"/>
      <c r="E536" s="48"/>
      <c r="F536" s="17"/>
      <c r="G536" s="17"/>
      <c r="H536" s="17"/>
      <c r="I536" s="21"/>
      <c r="J536" s="17" t="s">
        <v>525</v>
      </c>
      <c r="K536" s="20">
        <f>IF(FluxoCaixa101315141622[[#This Row],[Movimento ]]="Saldo Inicial",FluxoCaixa101315141622[[#This Row],[R$ (Valores)]],K535+FluxoCaixa101315141622[[#This Row],[Valores Receitas / Despesas]])</f>
        <v>19192.449999999961</v>
      </c>
      <c r="L536" s="20">
        <f>IF(FluxoCaixa101315141622[[#This Row],[Entrada / Saída]]="Saída",FluxoCaixa101315141622[[#This Row],[R$ (Valores)]]*-1,FluxoCaixa101315141622[[#This Row],[R$ (Valores)]])</f>
        <v>0</v>
      </c>
    </row>
    <row r="537" spans="2:18">
      <c r="B537" s="48"/>
      <c r="C537" s="48"/>
      <c r="D537" s="16"/>
      <c r="E537" s="48"/>
      <c r="F537" s="17"/>
      <c r="G537" s="17"/>
      <c r="H537" s="17"/>
      <c r="I537" s="21"/>
      <c r="J537" s="17" t="s">
        <v>525</v>
      </c>
      <c r="K537" s="20">
        <f>IF(FluxoCaixa101315141622[[#This Row],[Movimento ]]="Saldo Inicial",FluxoCaixa101315141622[[#This Row],[R$ (Valores)]],K536+FluxoCaixa101315141622[[#This Row],[Valores Receitas / Despesas]])</f>
        <v>19192.449999999961</v>
      </c>
      <c r="L537" s="20">
        <f>IF(FluxoCaixa101315141622[[#This Row],[Entrada / Saída]]="Saída",FluxoCaixa101315141622[[#This Row],[R$ (Valores)]]*-1,FluxoCaixa101315141622[[#This Row],[R$ (Valores)]])</f>
        <v>0</v>
      </c>
    </row>
    <row r="538" spans="2:18">
      <c r="B538" s="48"/>
      <c r="C538" s="48"/>
      <c r="D538" s="16"/>
      <c r="E538" s="48"/>
      <c r="F538" s="17"/>
      <c r="G538" s="17"/>
      <c r="H538" s="17"/>
      <c r="I538" s="21"/>
      <c r="J538" s="17" t="s">
        <v>525</v>
      </c>
      <c r="K538" s="20">
        <f>IF(FluxoCaixa101315141622[[#This Row],[Movimento ]]="Saldo Inicial",FluxoCaixa101315141622[[#This Row],[R$ (Valores)]],K537+FluxoCaixa101315141622[[#This Row],[Valores Receitas / Despesas]])</f>
        <v>19192.449999999961</v>
      </c>
      <c r="L538" s="20">
        <f>IF(FluxoCaixa101315141622[[#This Row],[Entrada / Saída]]="Saída",FluxoCaixa101315141622[[#This Row],[R$ (Valores)]]*-1,FluxoCaixa101315141622[[#This Row],[R$ (Valores)]])</f>
        <v>0</v>
      </c>
    </row>
    <row r="539" spans="2:18">
      <c r="B539" s="48"/>
      <c r="C539" s="48"/>
      <c r="D539" s="16"/>
      <c r="E539" s="48"/>
      <c r="F539" s="17"/>
      <c r="G539" s="17"/>
      <c r="H539" s="17"/>
      <c r="I539" s="21"/>
      <c r="J539" s="17" t="s">
        <v>525</v>
      </c>
      <c r="K539" s="20">
        <f>IF(FluxoCaixa101315141622[[#This Row],[Movimento ]]="Saldo Inicial",FluxoCaixa101315141622[[#This Row],[R$ (Valores)]],K538+FluxoCaixa101315141622[[#This Row],[Valores Receitas / Despesas]])</f>
        <v>19192.449999999961</v>
      </c>
      <c r="L539" s="20">
        <f>IF(FluxoCaixa101315141622[[#This Row],[Entrada / Saída]]="Saída",FluxoCaixa101315141622[[#This Row],[R$ (Valores)]]*-1,FluxoCaixa101315141622[[#This Row],[R$ (Valores)]])</f>
        <v>0</v>
      </c>
    </row>
    <row r="540" spans="2:18">
      <c r="B540" s="48"/>
      <c r="C540" s="48"/>
      <c r="D540" s="16"/>
      <c r="E540" s="48"/>
      <c r="F540" s="17"/>
      <c r="G540" s="17"/>
      <c r="H540" s="17"/>
      <c r="I540" s="21"/>
      <c r="J540" s="17" t="s">
        <v>525</v>
      </c>
      <c r="K540" s="20">
        <f>IF(FluxoCaixa101315141622[[#This Row],[Movimento ]]="Saldo Inicial",FluxoCaixa101315141622[[#This Row],[R$ (Valores)]],K539+FluxoCaixa101315141622[[#This Row],[Valores Receitas / Despesas]])</f>
        <v>19192.449999999961</v>
      </c>
      <c r="L540" s="20">
        <f>IF(FluxoCaixa101315141622[[#This Row],[Entrada / Saída]]="Saída",FluxoCaixa101315141622[[#This Row],[R$ (Valores)]]*-1,FluxoCaixa101315141622[[#This Row],[R$ (Valores)]])</f>
        <v>0</v>
      </c>
    </row>
    <row r="541" spans="2:18">
      <c r="B541" s="48"/>
      <c r="C541" s="48"/>
      <c r="D541" s="16"/>
      <c r="E541" s="48"/>
      <c r="F541" s="17"/>
      <c r="G541" s="17"/>
      <c r="H541" s="17"/>
      <c r="I541" s="21"/>
      <c r="J541" s="17" t="s">
        <v>525</v>
      </c>
      <c r="K541" s="20">
        <f>IF(FluxoCaixa101315141622[[#This Row],[Movimento ]]="Saldo Inicial",FluxoCaixa101315141622[[#This Row],[R$ (Valores)]],K540+FluxoCaixa101315141622[[#This Row],[Valores Receitas / Despesas]])</f>
        <v>19192.449999999961</v>
      </c>
      <c r="L541" s="20">
        <f>IF(FluxoCaixa101315141622[[#This Row],[Entrada / Saída]]="Saída",FluxoCaixa101315141622[[#This Row],[R$ (Valores)]]*-1,FluxoCaixa101315141622[[#This Row],[R$ (Valores)]])</f>
        <v>0</v>
      </c>
    </row>
    <row r="542" spans="2:18">
      <c r="B542" s="48"/>
      <c r="C542" s="48"/>
      <c r="D542" s="16"/>
      <c r="E542" s="48"/>
      <c r="F542" s="17"/>
      <c r="G542" s="17"/>
      <c r="H542" s="17"/>
      <c r="I542" s="21"/>
      <c r="J542" s="17" t="s">
        <v>525</v>
      </c>
      <c r="K542" s="20">
        <f>IF(FluxoCaixa101315141622[[#This Row],[Movimento ]]="Saldo Inicial",FluxoCaixa101315141622[[#This Row],[R$ (Valores)]],K541+FluxoCaixa101315141622[[#This Row],[Valores Receitas / Despesas]])</f>
        <v>19192.449999999961</v>
      </c>
      <c r="L542" s="20">
        <f>IF(FluxoCaixa101315141622[[#This Row],[Entrada / Saída]]="Saída",FluxoCaixa101315141622[[#This Row],[R$ (Valores)]]*-1,FluxoCaixa101315141622[[#This Row],[R$ (Valores)]])</f>
        <v>0</v>
      </c>
    </row>
    <row r="543" spans="2:18">
      <c r="B543" s="48"/>
      <c r="C543" s="48"/>
      <c r="D543" s="16"/>
      <c r="E543" s="48"/>
      <c r="F543" s="17"/>
      <c r="G543" s="17"/>
      <c r="H543" s="17"/>
      <c r="I543" s="21"/>
      <c r="J543" s="17" t="s">
        <v>525</v>
      </c>
      <c r="K543" s="20">
        <f>IF(FluxoCaixa101315141622[[#This Row],[Movimento ]]="Saldo Inicial",FluxoCaixa101315141622[[#This Row],[R$ (Valores)]],K542+FluxoCaixa101315141622[[#This Row],[Valores Receitas / Despesas]])</f>
        <v>19192.449999999961</v>
      </c>
      <c r="L543" s="20">
        <f>IF(FluxoCaixa101315141622[[#This Row],[Entrada / Saída]]="Saída",FluxoCaixa101315141622[[#This Row],[R$ (Valores)]]*-1,FluxoCaixa101315141622[[#This Row],[R$ (Valores)]])</f>
        <v>0</v>
      </c>
    </row>
    <row r="544" spans="2:18">
      <c r="B544" s="48"/>
      <c r="C544" s="48"/>
      <c r="D544" s="16"/>
      <c r="E544" s="48"/>
      <c r="F544" s="17"/>
      <c r="G544" s="17"/>
      <c r="H544" s="17"/>
      <c r="I544" s="21"/>
      <c r="J544" s="17" t="s">
        <v>525</v>
      </c>
      <c r="K544" s="20">
        <f>IF(FluxoCaixa101315141622[[#This Row],[Movimento ]]="Saldo Inicial",FluxoCaixa101315141622[[#This Row],[R$ (Valores)]],K543+FluxoCaixa101315141622[[#This Row],[Valores Receitas / Despesas]])</f>
        <v>19192.449999999961</v>
      </c>
      <c r="L544" s="20">
        <f>IF(FluxoCaixa101315141622[[#This Row],[Entrada / Saída]]="Saída",FluxoCaixa101315141622[[#This Row],[R$ (Valores)]]*-1,FluxoCaixa101315141622[[#This Row],[R$ (Valores)]])</f>
        <v>0</v>
      </c>
    </row>
    <row r="545" spans="2:12">
      <c r="B545" s="48"/>
      <c r="C545" s="48"/>
      <c r="D545" s="16"/>
      <c r="E545" s="48"/>
      <c r="F545" s="17"/>
      <c r="G545" s="17"/>
      <c r="H545" s="17"/>
      <c r="I545" s="21"/>
      <c r="J545" s="17" t="s">
        <v>525</v>
      </c>
      <c r="K545" s="20">
        <f>IF(FluxoCaixa101315141622[[#This Row],[Movimento ]]="Saldo Inicial",FluxoCaixa101315141622[[#This Row],[R$ (Valores)]],K544+FluxoCaixa101315141622[[#This Row],[Valores Receitas / Despesas]])</f>
        <v>19192.449999999961</v>
      </c>
      <c r="L545" s="20">
        <f>IF(FluxoCaixa101315141622[[#This Row],[Entrada / Saída]]="Saída",FluxoCaixa101315141622[[#This Row],[R$ (Valores)]]*-1,FluxoCaixa101315141622[[#This Row],[R$ (Valores)]])</f>
        <v>0</v>
      </c>
    </row>
    <row r="546" spans="2:12">
      <c r="B546" s="48"/>
      <c r="C546" s="48"/>
      <c r="D546" s="16"/>
      <c r="E546" s="48"/>
      <c r="F546" s="17"/>
      <c r="G546" s="17"/>
      <c r="H546" s="17"/>
      <c r="I546" s="21"/>
      <c r="J546" s="17" t="s">
        <v>525</v>
      </c>
      <c r="K546" s="20">
        <f>IF(FluxoCaixa101315141622[[#This Row],[Movimento ]]="Saldo Inicial",FluxoCaixa101315141622[[#This Row],[R$ (Valores)]],K545+FluxoCaixa101315141622[[#This Row],[Valores Receitas / Despesas]])</f>
        <v>19192.449999999961</v>
      </c>
      <c r="L546" s="20">
        <f>IF(FluxoCaixa101315141622[[#This Row],[Entrada / Saída]]="Saída",FluxoCaixa101315141622[[#This Row],[R$ (Valores)]]*-1,FluxoCaixa101315141622[[#This Row],[R$ (Valores)]])</f>
        <v>0</v>
      </c>
    </row>
    <row r="547" spans="2:12">
      <c r="B547" s="48"/>
      <c r="C547" s="48"/>
      <c r="D547" s="16"/>
      <c r="E547" s="48"/>
      <c r="F547" s="17"/>
      <c r="G547" s="17"/>
      <c r="H547" s="17"/>
      <c r="I547" s="21"/>
      <c r="J547" s="17" t="s">
        <v>525</v>
      </c>
      <c r="K547" s="20">
        <f>IF(FluxoCaixa101315141622[[#This Row],[Movimento ]]="Saldo Inicial",FluxoCaixa101315141622[[#This Row],[R$ (Valores)]],K546+FluxoCaixa101315141622[[#This Row],[Valores Receitas / Despesas]])</f>
        <v>19192.449999999961</v>
      </c>
      <c r="L547" s="20">
        <f>IF(FluxoCaixa101315141622[[#This Row],[Entrada / Saída]]="Saída",FluxoCaixa101315141622[[#This Row],[R$ (Valores)]]*-1,FluxoCaixa101315141622[[#This Row],[R$ (Valores)]])</f>
        <v>0</v>
      </c>
    </row>
    <row r="548" spans="2:12">
      <c r="B548" s="48"/>
      <c r="C548" s="48"/>
      <c r="D548" s="16"/>
      <c r="E548" s="48"/>
      <c r="F548" s="17"/>
      <c r="G548" s="17"/>
      <c r="H548" s="17"/>
      <c r="I548" s="21"/>
      <c r="J548" s="17" t="s">
        <v>525</v>
      </c>
      <c r="K548" s="20">
        <f>IF(FluxoCaixa101315141622[[#This Row],[Movimento ]]="Saldo Inicial",FluxoCaixa101315141622[[#This Row],[R$ (Valores)]],K547+FluxoCaixa101315141622[[#This Row],[Valores Receitas / Despesas]])</f>
        <v>19192.449999999961</v>
      </c>
      <c r="L548" s="20">
        <f>IF(FluxoCaixa101315141622[[#This Row],[Entrada / Saída]]="Saída",FluxoCaixa101315141622[[#This Row],[R$ (Valores)]]*-1,FluxoCaixa101315141622[[#This Row],[R$ (Valores)]])</f>
        <v>0</v>
      </c>
    </row>
    <row r="549" spans="2:12">
      <c r="B549" s="48"/>
      <c r="C549" s="48"/>
      <c r="D549" s="16"/>
      <c r="E549" s="48"/>
      <c r="F549" s="17"/>
      <c r="G549" s="17"/>
      <c r="H549" s="17"/>
      <c r="I549" s="21"/>
      <c r="J549" s="17" t="s">
        <v>525</v>
      </c>
      <c r="K549" s="20">
        <f>IF(FluxoCaixa101315141622[[#This Row],[Movimento ]]="Saldo Inicial",FluxoCaixa101315141622[[#This Row],[R$ (Valores)]],K548+FluxoCaixa101315141622[[#This Row],[Valores Receitas / Despesas]])</f>
        <v>19192.449999999961</v>
      </c>
      <c r="L549" s="20">
        <f>IF(FluxoCaixa101315141622[[#This Row],[Entrada / Saída]]="Saída",FluxoCaixa101315141622[[#This Row],[R$ (Valores)]]*-1,FluxoCaixa101315141622[[#This Row],[R$ (Valores)]])</f>
        <v>0</v>
      </c>
    </row>
    <row r="550" spans="2:12">
      <c r="B550" s="48"/>
      <c r="C550" s="48"/>
      <c r="D550" s="16"/>
      <c r="E550" s="48"/>
      <c r="F550" s="17"/>
      <c r="G550" s="17"/>
      <c r="H550" s="17"/>
      <c r="I550" s="21"/>
      <c r="J550" s="17" t="s">
        <v>525</v>
      </c>
      <c r="K550" s="20">
        <f>IF(FluxoCaixa101315141622[[#This Row],[Movimento ]]="Saldo Inicial",FluxoCaixa101315141622[[#This Row],[R$ (Valores)]],K549+FluxoCaixa101315141622[[#This Row],[Valores Receitas / Despesas]])</f>
        <v>19192.449999999961</v>
      </c>
      <c r="L550" s="20">
        <f>IF(FluxoCaixa101315141622[[#This Row],[Entrada / Saída]]="Saída",FluxoCaixa101315141622[[#This Row],[R$ (Valores)]]*-1,FluxoCaixa101315141622[[#This Row],[R$ (Valores)]])</f>
        <v>0</v>
      </c>
    </row>
    <row r="551" spans="2:12">
      <c r="B551" s="48"/>
      <c r="C551" s="48"/>
      <c r="D551" s="16"/>
      <c r="E551" s="48"/>
      <c r="F551" s="17"/>
      <c r="G551" s="17"/>
      <c r="H551" s="17"/>
      <c r="I551" s="21"/>
      <c r="J551" s="17" t="s">
        <v>525</v>
      </c>
      <c r="K551" s="20">
        <f>IF(FluxoCaixa101315141622[[#This Row],[Movimento ]]="Saldo Inicial",FluxoCaixa101315141622[[#This Row],[R$ (Valores)]],K550+FluxoCaixa101315141622[[#This Row],[Valores Receitas / Despesas]])</f>
        <v>19192.449999999961</v>
      </c>
      <c r="L551" s="20">
        <f>IF(FluxoCaixa101315141622[[#This Row],[Entrada / Saída]]="Saída",FluxoCaixa101315141622[[#This Row],[R$ (Valores)]]*-1,FluxoCaixa101315141622[[#This Row],[R$ (Valores)]])</f>
        <v>0</v>
      </c>
    </row>
    <row r="552" spans="2:12">
      <c r="B552" s="48"/>
      <c r="C552" s="48"/>
      <c r="D552" s="16"/>
      <c r="E552" s="48"/>
      <c r="F552" s="17"/>
      <c r="G552" s="17"/>
      <c r="H552" s="17"/>
      <c r="I552" s="21"/>
      <c r="J552" s="17" t="s">
        <v>525</v>
      </c>
      <c r="K552" s="20">
        <f>IF(FluxoCaixa101315141622[[#This Row],[Movimento ]]="Saldo Inicial",FluxoCaixa101315141622[[#This Row],[R$ (Valores)]],K551+FluxoCaixa101315141622[[#This Row],[Valores Receitas / Despesas]])</f>
        <v>19192.449999999961</v>
      </c>
      <c r="L552" s="20">
        <f>IF(FluxoCaixa101315141622[[#This Row],[Entrada / Saída]]="Saída",FluxoCaixa101315141622[[#This Row],[R$ (Valores)]]*-1,FluxoCaixa101315141622[[#This Row],[R$ (Valores)]])</f>
        <v>0</v>
      </c>
    </row>
    <row r="553" spans="2:12">
      <c r="B553" s="48"/>
      <c r="C553" s="48"/>
      <c r="D553" s="16"/>
      <c r="E553" s="48"/>
      <c r="F553" s="17"/>
      <c r="G553" s="17"/>
      <c r="H553" s="17"/>
      <c r="I553" s="21"/>
      <c r="J553" s="17" t="s">
        <v>525</v>
      </c>
      <c r="K553" s="20">
        <f>IF(FluxoCaixa101315141622[[#This Row],[Movimento ]]="Saldo Inicial",FluxoCaixa101315141622[[#This Row],[R$ (Valores)]],K552+FluxoCaixa101315141622[[#This Row],[Valores Receitas / Despesas]])</f>
        <v>19192.449999999961</v>
      </c>
      <c r="L553" s="20">
        <f>IF(FluxoCaixa101315141622[[#This Row],[Entrada / Saída]]="Saída",FluxoCaixa101315141622[[#This Row],[R$ (Valores)]]*-1,FluxoCaixa101315141622[[#This Row],[R$ (Valores)]])</f>
        <v>0</v>
      </c>
    </row>
    <row r="554" spans="2:12">
      <c r="B554" s="48"/>
      <c r="C554" s="48"/>
      <c r="D554" s="16"/>
      <c r="E554" s="48"/>
      <c r="F554" s="17"/>
      <c r="G554" s="17"/>
      <c r="H554" s="17"/>
      <c r="I554" s="21"/>
      <c r="J554" s="17" t="s">
        <v>525</v>
      </c>
      <c r="K554" s="20">
        <f>IF(FluxoCaixa101315141622[[#This Row],[Movimento ]]="Saldo Inicial",FluxoCaixa101315141622[[#This Row],[R$ (Valores)]],K553+FluxoCaixa101315141622[[#This Row],[Valores Receitas / Despesas]])</f>
        <v>19192.449999999961</v>
      </c>
      <c r="L554" s="20">
        <f>IF(FluxoCaixa101315141622[[#This Row],[Entrada / Saída]]="Saída",FluxoCaixa101315141622[[#This Row],[R$ (Valores)]]*-1,FluxoCaixa101315141622[[#This Row],[R$ (Valores)]])</f>
        <v>0</v>
      </c>
    </row>
    <row r="555" spans="2:12">
      <c r="B555" s="48"/>
      <c r="C555" s="48"/>
      <c r="D555" s="16"/>
      <c r="E555" s="48"/>
      <c r="F555" s="17"/>
      <c r="G555" s="17"/>
      <c r="H555" s="17"/>
      <c r="I555" s="21"/>
      <c r="J555" s="17" t="s">
        <v>525</v>
      </c>
      <c r="K555" s="20">
        <f>IF(FluxoCaixa101315141622[[#This Row],[Movimento ]]="Saldo Inicial",FluxoCaixa101315141622[[#This Row],[R$ (Valores)]],K554+FluxoCaixa101315141622[[#This Row],[Valores Receitas / Despesas]])</f>
        <v>19192.449999999961</v>
      </c>
      <c r="L555" s="20">
        <f>IF(FluxoCaixa101315141622[[#This Row],[Entrada / Saída]]="Saída",FluxoCaixa101315141622[[#This Row],[R$ (Valores)]]*-1,FluxoCaixa101315141622[[#This Row],[R$ (Valores)]])</f>
        <v>0</v>
      </c>
    </row>
    <row r="556" spans="2:12">
      <c r="B556" s="48"/>
      <c r="C556" s="48"/>
      <c r="D556" s="16"/>
      <c r="E556" s="48"/>
      <c r="F556" s="17"/>
      <c r="G556" s="17"/>
      <c r="H556" s="17"/>
      <c r="I556" s="21"/>
      <c r="J556" s="17" t="s">
        <v>525</v>
      </c>
      <c r="K556" s="20">
        <f>IF(FluxoCaixa101315141622[[#This Row],[Movimento ]]="Saldo Inicial",FluxoCaixa101315141622[[#This Row],[R$ (Valores)]],K555+FluxoCaixa101315141622[[#This Row],[Valores Receitas / Despesas]])</f>
        <v>19192.449999999961</v>
      </c>
      <c r="L556" s="20">
        <f>IF(FluxoCaixa101315141622[[#This Row],[Entrada / Saída]]="Saída",FluxoCaixa101315141622[[#This Row],[R$ (Valores)]]*-1,FluxoCaixa101315141622[[#This Row],[R$ (Valores)]])</f>
        <v>0</v>
      </c>
    </row>
    <row r="557" spans="2:12">
      <c r="B557" s="48"/>
      <c r="C557" s="48"/>
      <c r="D557" s="16"/>
      <c r="E557" s="48"/>
      <c r="F557" s="17"/>
      <c r="G557" s="17"/>
      <c r="H557" s="17"/>
      <c r="I557" s="21"/>
      <c r="J557" s="17" t="s">
        <v>525</v>
      </c>
      <c r="K557" s="20">
        <f>IF(FluxoCaixa101315141622[[#This Row],[Movimento ]]="Saldo Inicial",FluxoCaixa101315141622[[#This Row],[R$ (Valores)]],K556+FluxoCaixa101315141622[[#This Row],[Valores Receitas / Despesas]])</f>
        <v>19192.449999999961</v>
      </c>
      <c r="L557" s="20">
        <f>IF(FluxoCaixa101315141622[[#This Row],[Entrada / Saída]]="Saída",FluxoCaixa101315141622[[#This Row],[R$ (Valores)]]*-1,FluxoCaixa101315141622[[#This Row],[R$ (Valores)]])</f>
        <v>0</v>
      </c>
    </row>
    <row r="558" spans="2:12">
      <c r="B558" s="48"/>
      <c r="C558" s="48"/>
      <c r="D558" s="16"/>
      <c r="E558" s="48"/>
      <c r="F558" s="17"/>
      <c r="G558" s="17"/>
      <c r="H558" s="17"/>
      <c r="I558" s="21"/>
      <c r="J558" s="17" t="s">
        <v>525</v>
      </c>
      <c r="K558" s="20">
        <f>IF(FluxoCaixa101315141622[[#This Row],[Movimento ]]="Saldo Inicial",FluxoCaixa101315141622[[#This Row],[R$ (Valores)]],K557+FluxoCaixa101315141622[[#This Row],[Valores Receitas / Despesas]])</f>
        <v>19192.449999999961</v>
      </c>
      <c r="L558" s="20">
        <f>IF(FluxoCaixa101315141622[[#This Row],[Entrada / Saída]]="Saída",FluxoCaixa101315141622[[#This Row],[R$ (Valores)]]*-1,FluxoCaixa101315141622[[#This Row],[R$ (Valores)]])</f>
        <v>0</v>
      </c>
    </row>
    <row r="559" spans="2:12">
      <c r="B559" s="48"/>
      <c r="C559" s="48"/>
      <c r="D559" s="16"/>
      <c r="E559" s="48"/>
      <c r="F559" s="17"/>
      <c r="G559" s="17"/>
      <c r="H559" s="17"/>
      <c r="I559" s="21"/>
      <c r="J559" s="17" t="s">
        <v>525</v>
      </c>
      <c r="K559" s="20">
        <f>IF(FluxoCaixa101315141622[[#This Row],[Movimento ]]="Saldo Inicial",FluxoCaixa101315141622[[#This Row],[R$ (Valores)]],K558+FluxoCaixa101315141622[[#This Row],[Valores Receitas / Despesas]])</f>
        <v>19192.449999999961</v>
      </c>
      <c r="L559" s="20">
        <f>IF(FluxoCaixa101315141622[[#This Row],[Entrada / Saída]]="Saída",FluxoCaixa101315141622[[#This Row],[R$ (Valores)]]*-1,FluxoCaixa101315141622[[#This Row],[R$ (Valores)]])</f>
        <v>0</v>
      </c>
    </row>
    <row r="560" spans="2:12">
      <c r="B560" s="48"/>
      <c r="C560" s="48"/>
      <c r="D560" s="16"/>
      <c r="E560" s="48"/>
      <c r="F560" s="17"/>
      <c r="G560" s="17"/>
      <c r="H560" s="17"/>
      <c r="I560" s="21"/>
      <c r="J560" s="17" t="s">
        <v>525</v>
      </c>
      <c r="K560" s="20">
        <f>IF(FluxoCaixa101315141622[[#This Row],[Movimento ]]="Saldo Inicial",FluxoCaixa101315141622[[#This Row],[R$ (Valores)]],K559+FluxoCaixa101315141622[[#This Row],[Valores Receitas / Despesas]])</f>
        <v>19192.449999999961</v>
      </c>
      <c r="L560" s="20">
        <f>IF(FluxoCaixa101315141622[[#This Row],[Entrada / Saída]]="Saída",FluxoCaixa101315141622[[#This Row],[R$ (Valores)]]*-1,FluxoCaixa101315141622[[#This Row],[R$ (Valores)]])</f>
        <v>0</v>
      </c>
    </row>
    <row r="561" spans="2:12">
      <c r="B561" s="48"/>
      <c r="C561" s="48"/>
      <c r="D561" s="16"/>
      <c r="E561" s="48"/>
      <c r="F561" s="17"/>
      <c r="G561" s="17"/>
      <c r="H561" s="17"/>
      <c r="I561" s="21"/>
      <c r="J561" s="17" t="s">
        <v>525</v>
      </c>
      <c r="K561" s="20">
        <f>IF(FluxoCaixa101315141622[[#This Row],[Movimento ]]="Saldo Inicial",FluxoCaixa101315141622[[#This Row],[R$ (Valores)]],K560+FluxoCaixa101315141622[[#This Row],[Valores Receitas / Despesas]])</f>
        <v>19192.449999999961</v>
      </c>
      <c r="L561" s="20">
        <f>IF(FluxoCaixa101315141622[[#This Row],[Entrada / Saída]]="Saída",FluxoCaixa101315141622[[#This Row],[R$ (Valores)]]*-1,FluxoCaixa101315141622[[#This Row],[R$ (Valores)]])</f>
        <v>0</v>
      </c>
    </row>
    <row r="562" spans="2:12">
      <c r="B562" s="48"/>
      <c r="C562" s="48"/>
      <c r="D562" s="16"/>
      <c r="E562" s="48"/>
      <c r="F562" s="17"/>
      <c r="G562" s="17"/>
      <c r="H562" s="17"/>
      <c r="I562" s="21"/>
      <c r="J562" s="17" t="s">
        <v>525</v>
      </c>
      <c r="K562" s="20">
        <f>IF(FluxoCaixa101315141622[[#This Row],[Movimento ]]="Saldo Inicial",FluxoCaixa101315141622[[#This Row],[R$ (Valores)]],K561+FluxoCaixa101315141622[[#This Row],[Valores Receitas / Despesas]])</f>
        <v>19192.449999999961</v>
      </c>
      <c r="L562" s="20">
        <f>IF(FluxoCaixa101315141622[[#This Row],[Entrada / Saída]]="Saída",FluxoCaixa101315141622[[#This Row],[R$ (Valores)]]*-1,FluxoCaixa101315141622[[#This Row],[R$ (Valores)]])</f>
        <v>0</v>
      </c>
    </row>
    <row r="563" spans="2:12">
      <c r="B563" s="48"/>
      <c r="C563" s="48"/>
      <c r="D563" s="16"/>
      <c r="E563" s="48"/>
      <c r="F563" s="17"/>
      <c r="G563" s="17"/>
      <c r="H563" s="17"/>
      <c r="I563" s="21"/>
      <c r="J563" s="17" t="s">
        <v>525</v>
      </c>
      <c r="K563" s="20">
        <f>IF(FluxoCaixa101315141622[[#This Row],[Movimento ]]="Saldo Inicial",FluxoCaixa101315141622[[#This Row],[R$ (Valores)]],K562+FluxoCaixa101315141622[[#This Row],[Valores Receitas / Despesas]])</f>
        <v>19192.449999999961</v>
      </c>
      <c r="L563" s="20">
        <f>IF(FluxoCaixa101315141622[[#This Row],[Entrada / Saída]]="Saída",FluxoCaixa101315141622[[#This Row],[R$ (Valores)]]*-1,FluxoCaixa101315141622[[#This Row],[R$ (Valores)]])</f>
        <v>0</v>
      </c>
    </row>
    <row r="564" spans="2:12">
      <c r="B564" s="48"/>
      <c r="C564" s="48"/>
      <c r="D564" s="16"/>
      <c r="E564" s="48"/>
      <c r="F564" s="17"/>
      <c r="G564" s="17"/>
      <c r="H564" s="17"/>
      <c r="I564" s="21"/>
      <c r="J564" s="17" t="s">
        <v>525</v>
      </c>
      <c r="K564" s="20">
        <f>IF(FluxoCaixa101315141622[[#This Row],[Movimento ]]="Saldo Inicial",FluxoCaixa101315141622[[#This Row],[R$ (Valores)]],K563+FluxoCaixa101315141622[[#This Row],[Valores Receitas / Despesas]])</f>
        <v>19192.449999999961</v>
      </c>
      <c r="L564" s="20">
        <f>IF(FluxoCaixa101315141622[[#This Row],[Entrada / Saída]]="Saída",FluxoCaixa101315141622[[#This Row],[R$ (Valores)]]*-1,FluxoCaixa101315141622[[#This Row],[R$ (Valores)]])</f>
        <v>0</v>
      </c>
    </row>
    <row r="565" spans="2:12">
      <c r="B565" s="48"/>
      <c r="C565" s="48"/>
      <c r="D565" s="16"/>
      <c r="E565" s="48"/>
      <c r="F565" s="17"/>
      <c r="G565" s="17"/>
      <c r="H565" s="17"/>
      <c r="I565" s="21"/>
      <c r="J565" s="17" t="s">
        <v>525</v>
      </c>
      <c r="K565" s="20">
        <f>IF(FluxoCaixa101315141622[[#This Row],[Movimento ]]="Saldo Inicial",FluxoCaixa101315141622[[#This Row],[R$ (Valores)]],K564+FluxoCaixa101315141622[[#This Row],[Valores Receitas / Despesas]])</f>
        <v>19192.449999999961</v>
      </c>
      <c r="L565" s="20">
        <f>IF(FluxoCaixa101315141622[[#This Row],[Entrada / Saída]]="Saída",FluxoCaixa101315141622[[#This Row],[R$ (Valores)]]*-1,FluxoCaixa101315141622[[#This Row],[R$ (Valores)]])</f>
        <v>0</v>
      </c>
    </row>
    <row r="566" spans="2:12">
      <c r="B566" s="48"/>
      <c r="C566" s="48"/>
      <c r="D566" s="16"/>
      <c r="E566" s="48"/>
      <c r="F566" s="17"/>
      <c r="G566" s="17"/>
      <c r="H566" s="17"/>
      <c r="I566" s="21"/>
      <c r="J566" s="17" t="s">
        <v>525</v>
      </c>
      <c r="K566" s="20">
        <f>IF(FluxoCaixa101315141622[[#This Row],[Movimento ]]="Saldo Inicial",FluxoCaixa101315141622[[#This Row],[R$ (Valores)]],K565+FluxoCaixa101315141622[[#This Row],[Valores Receitas / Despesas]])</f>
        <v>19192.449999999961</v>
      </c>
      <c r="L566" s="20">
        <f>IF(FluxoCaixa101315141622[[#This Row],[Entrada / Saída]]="Saída",FluxoCaixa101315141622[[#This Row],[R$ (Valores)]]*-1,FluxoCaixa101315141622[[#This Row],[R$ (Valores)]])</f>
        <v>0</v>
      </c>
    </row>
    <row r="567" spans="2:12">
      <c r="B567" s="48"/>
      <c r="C567" s="48"/>
      <c r="D567" s="16"/>
      <c r="E567" s="48"/>
      <c r="F567" s="17"/>
      <c r="G567" s="17"/>
      <c r="H567" s="17"/>
      <c r="I567" s="21"/>
      <c r="J567" s="17" t="s">
        <v>525</v>
      </c>
      <c r="K567" s="20">
        <f>IF(FluxoCaixa101315141622[[#This Row],[Movimento ]]="Saldo Inicial",FluxoCaixa101315141622[[#This Row],[R$ (Valores)]],K566+FluxoCaixa101315141622[[#This Row],[Valores Receitas / Despesas]])</f>
        <v>19192.449999999961</v>
      </c>
      <c r="L567" s="20">
        <f>IF(FluxoCaixa101315141622[[#This Row],[Entrada / Saída]]="Saída",FluxoCaixa101315141622[[#This Row],[R$ (Valores)]]*-1,FluxoCaixa101315141622[[#This Row],[R$ (Valores)]])</f>
        <v>0</v>
      </c>
    </row>
    <row r="568" spans="2:12">
      <c r="B568" s="48"/>
      <c r="C568" s="48"/>
      <c r="D568" s="16"/>
      <c r="E568" s="48"/>
      <c r="F568" s="17"/>
      <c r="G568" s="17"/>
      <c r="H568" s="17"/>
      <c r="I568" s="21"/>
      <c r="J568" s="17" t="s">
        <v>525</v>
      </c>
      <c r="K568" s="20">
        <f>IF(FluxoCaixa101315141622[[#This Row],[Movimento ]]="Saldo Inicial",FluxoCaixa101315141622[[#This Row],[R$ (Valores)]],K567+FluxoCaixa101315141622[[#This Row],[Valores Receitas / Despesas]])</f>
        <v>19192.449999999961</v>
      </c>
      <c r="L568" s="20">
        <f>IF(FluxoCaixa101315141622[[#This Row],[Entrada / Saída]]="Saída",FluxoCaixa101315141622[[#This Row],[R$ (Valores)]]*-1,FluxoCaixa101315141622[[#This Row],[R$ (Valores)]])</f>
        <v>0</v>
      </c>
    </row>
    <row r="569" spans="2:12">
      <c r="B569" s="48"/>
      <c r="C569" s="48"/>
      <c r="D569" s="16"/>
      <c r="E569" s="48"/>
      <c r="F569" s="17"/>
      <c r="G569" s="17"/>
      <c r="H569" s="17"/>
      <c r="I569" s="21"/>
      <c r="J569" s="17" t="s">
        <v>525</v>
      </c>
      <c r="K569" s="20">
        <f>IF(FluxoCaixa101315141622[[#This Row],[Movimento ]]="Saldo Inicial",FluxoCaixa101315141622[[#This Row],[R$ (Valores)]],K568+FluxoCaixa101315141622[[#This Row],[Valores Receitas / Despesas]])</f>
        <v>19192.449999999961</v>
      </c>
      <c r="L569" s="20">
        <f>IF(FluxoCaixa101315141622[[#This Row],[Entrada / Saída]]="Saída",FluxoCaixa101315141622[[#This Row],[R$ (Valores)]]*-1,FluxoCaixa101315141622[[#This Row],[R$ (Valores)]])</f>
        <v>0</v>
      </c>
    </row>
    <row r="570" spans="2:12">
      <c r="B570" s="48"/>
      <c r="C570" s="48"/>
      <c r="D570" s="16"/>
      <c r="E570" s="48"/>
      <c r="F570" s="17"/>
      <c r="G570" s="17"/>
      <c r="H570" s="17"/>
      <c r="I570" s="21"/>
      <c r="J570" s="17" t="s">
        <v>525</v>
      </c>
      <c r="K570" s="20">
        <f>IF(FluxoCaixa101315141622[[#This Row],[Movimento ]]="Saldo Inicial",FluxoCaixa101315141622[[#This Row],[R$ (Valores)]],K569+FluxoCaixa101315141622[[#This Row],[Valores Receitas / Despesas]])</f>
        <v>19192.449999999961</v>
      </c>
      <c r="L570" s="20">
        <f>IF(FluxoCaixa101315141622[[#This Row],[Entrada / Saída]]="Saída",FluxoCaixa101315141622[[#This Row],[R$ (Valores)]]*-1,FluxoCaixa101315141622[[#This Row],[R$ (Valores)]])</f>
        <v>0</v>
      </c>
    </row>
    <row r="571" spans="2:12">
      <c r="B571" s="48"/>
      <c r="C571" s="48"/>
      <c r="D571" s="16"/>
      <c r="E571" s="48"/>
      <c r="F571" s="17"/>
      <c r="G571" s="17"/>
      <c r="H571" s="17"/>
      <c r="I571" s="21"/>
      <c r="J571" s="17" t="s">
        <v>525</v>
      </c>
      <c r="K571" s="20">
        <f>IF(FluxoCaixa101315141622[[#This Row],[Movimento ]]="Saldo Inicial",FluxoCaixa101315141622[[#This Row],[R$ (Valores)]],K570+FluxoCaixa101315141622[[#This Row],[Valores Receitas / Despesas]])</f>
        <v>19192.449999999961</v>
      </c>
      <c r="L571" s="20">
        <f>IF(FluxoCaixa101315141622[[#This Row],[Entrada / Saída]]="Saída",FluxoCaixa101315141622[[#This Row],[R$ (Valores)]]*-1,FluxoCaixa101315141622[[#This Row],[R$ (Valores)]])</f>
        <v>0</v>
      </c>
    </row>
    <row r="572" spans="2:12">
      <c r="B572" s="48"/>
      <c r="C572" s="48"/>
      <c r="D572" s="16"/>
      <c r="E572" s="48"/>
      <c r="F572" s="17"/>
      <c r="G572" s="17"/>
      <c r="H572" s="17"/>
      <c r="I572" s="21"/>
      <c r="J572" s="17" t="s">
        <v>525</v>
      </c>
      <c r="K572" s="20">
        <f>IF(FluxoCaixa101315141622[[#This Row],[Movimento ]]="Saldo Inicial",FluxoCaixa101315141622[[#This Row],[R$ (Valores)]],K571+FluxoCaixa101315141622[[#This Row],[Valores Receitas / Despesas]])</f>
        <v>19192.449999999961</v>
      </c>
      <c r="L572" s="20">
        <f>IF(FluxoCaixa101315141622[[#This Row],[Entrada / Saída]]="Saída",FluxoCaixa101315141622[[#This Row],[R$ (Valores)]]*-1,FluxoCaixa101315141622[[#This Row],[R$ (Valores)]])</f>
        <v>0</v>
      </c>
    </row>
    <row r="573" spans="2:12">
      <c r="B573" s="48"/>
      <c r="C573" s="48"/>
      <c r="D573" s="16"/>
      <c r="E573" s="48"/>
      <c r="F573" s="17"/>
      <c r="G573" s="17"/>
      <c r="H573" s="17"/>
      <c r="I573" s="21"/>
      <c r="J573" s="17" t="s">
        <v>525</v>
      </c>
      <c r="K573" s="20">
        <f>IF(FluxoCaixa101315141622[[#This Row],[Movimento ]]="Saldo Inicial",FluxoCaixa101315141622[[#This Row],[R$ (Valores)]],K572+FluxoCaixa101315141622[[#This Row],[Valores Receitas / Despesas]])</f>
        <v>19192.449999999961</v>
      </c>
      <c r="L573" s="20">
        <f>IF(FluxoCaixa101315141622[[#This Row],[Entrada / Saída]]="Saída",FluxoCaixa101315141622[[#This Row],[R$ (Valores)]]*-1,FluxoCaixa101315141622[[#This Row],[R$ (Valores)]])</f>
        <v>0</v>
      </c>
    </row>
    <row r="574" spans="2:12">
      <c r="B574" s="48"/>
      <c r="C574" s="48"/>
      <c r="D574" s="16"/>
      <c r="E574" s="48"/>
      <c r="F574" s="17"/>
      <c r="G574" s="17"/>
      <c r="H574" s="17"/>
      <c r="I574" s="21"/>
      <c r="J574" s="17" t="s">
        <v>525</v>
      </c>
      <c r="K574" s="20">
        <f>IF(FluxoCaixa101315141622[[#This Row],[Movimento ]]="Saldo Inicial",FluxoCaixa101315141622[[#This Row],[R$ (Valores)]],K573+FluxoCaixa101315141622[[#This Row],[Valores Receitas / Despesas]])</f>
        <v>19192.449999999961</v>
      </c>
      <c r="L574" s="20">
        <f>IF(FluxoCaixa101315141622[[#This Row],[Entrada / Saída]]="Saída",FluxoCaixa101315141622[[#This Row],[R$ (Valores)]]*-1,FluxoCaixa101315141622[[#This Row],[R$ (Valores)]])</f>
        <v>0</v>
      </c>
    </row>
    <row r="575" spans="2:12">
      <c r="B575" s="48"/>
      <c r="C575" s="48"/>
      <c r="D575" s="16"/>
      <c r="E575" s="48"/>
      <c r="F575" s="17"/>
      <c r="G575" s="17"/>
      <c r="H575" s="17"/>
      <c r="I575" s="21"/>
      <c r="J575" s="17" t="s">
        <v>525</v>
      </c>
      <c r="K575" s="20">
        <f>IF(FluxoCaixa101315141622[[#This Row],[Movimento ]]="Saldo Inicial",FluxoCaixa101315141622[[#This Row],[R$ (Valores)]],K574+FluxoCaixa101315141622[[#This Row],[Valores Receitas / Despesas]])</f>
        <v>19192.449999999961</v>
      </c>
      <c r="L575" s="20">
        <f>IF(FluxoCaixa101315141622[[#This Row],[Entrada / Saída]]="Saída",FluxoCaixa101315141622[[#This Row],[R$ (Valores)]]*-1,FluxoCaixa101315141622[[#This Row],[R$ (Valores)]])</f>
        <v>0</v>
      </c>
    </row>
    <row r="576" spans="2:12">
      <c r="B576" s="48"/>
      <c r="C576" s="48"/>
      <c r="D576" s="16"/>
      <c r="E576" s="48"/>
      <c r="F576" s="17"/>
      <c r="G576" s="17"/>
      <c r="H576" s="17"/>
      <c r="I576" s="21"/>
      <c r="J576" s="17" t="s">
        <v>525</v>
      </c>
      <c r="K576" s="20">
        <f>IF(FluxoCaixa101315141622[[#This Row],[Movimento ]]="Saldo Inicial",FluxoCaixa101315141622[[#This Row],[R$ (Valores)]],K575+FluxoCaixa101315141622[[#This Row],[Valores Receitas / Despesas]])</f>
        <v>19192.449999999961</v>
      </c>
      <c r="L576" s="20">
        <f>IF(FluxoCaixa101315141622[[#This Row],[Entrada / Saída]]="Saída",FluxoCaixa101315141622[[#This Row],[R$ (Valores)]]*-1,FluxoCaixa101315141622[[#This Row],[R$ (Valores)]])</f>
        <v>0</v>
      </c>
    </row>
    <row r="577" spans="2:12">
      <c r="B577" s="48"/>
      <c r="C577" s="48"/>
      <c r="D577" s="16"/>
      <c r="E577" s="48"/>
      <c r="F577" s="17"/>
      <c r="G577" s="17"/>
      <c r="H577" s="17"/>
      <c r="I577" s="21"/>
      <c r="J577" s="17" t="s">
        <v>525</v>
      </c>
      <c r="K577" s="20">
        <f>IF(FluxoCaixa101315141622[[#This Row],[Movimento ]]="Saldo Inicial",FluxoCaixa101315141622[[#This Row],[R$ (Valores)]],K576+FluxoCaixa101315141622[[#This Row],[Valores Receitas / Despesas]])</f>
        <v>19192.449999999961</v>
      </c>
      <c r="L577" s="20">
        <f>IF(FluxoCaixa101315141622[[#This Row],[Entrada / Saída]]="Saída",FluxoCaixa101315141622[[#This Row],[R$ (Valores)]]*-1,FluxoCaixa101315141622[[#This Row],[R$ (Valores)]])</f>
        <v>0</v>
      </c>
    </row>
    <row r="578" spans="2:12">
      <c r="B578" s="48"/>
      <c r="C578" s="48"/>
      <c r="D578" s="16"/>
      <c r="E578" s="48"/>
      <c r="F578" s="17"/>
      <c r="G578" s="17"/>
      <c r="H578" s="17"/>
      <c r="I578" s="21"/>
      <c r="J578" s="17" t="s">
        <v>525</v>
      </c>
      <c r="K578" s="20">
        <f>IF(FluxoCaixa101315141622[[#This Row],[Movimento ]]="Saldo Inicial",FluxoCaixa101315141622[[#This Row],[R$ (Valores)]],K577+FluxoCaixa101315141622[[#This Row],[Valores Receitas / Despesas]])</f>
        <v>19192.449999999961</v>
      </c>
      <c r="L578" s="20">
        <f>IF(FluxoCaixa101315141622[[#This Row],[Entrada / Saída]]="Saída",FluxoCaixa101315141622[[#This Row],[R$ (Valores)]]*-1,FluxoCaixa101315141622[[#This Row],[R$ (Valores)]])</f>
        <v>0</v>
      </c>
    </row>
    <row r="579" spans="2:12">
      <c r="B579" s="48"/>
      <c r="C579" s="48"/>
      <c r="D579" s="16"/>
      <c r="E579" s="48"/>
      <c r="F579" s="17"/>
      <c r="G579" s="17"/>
      <c r="H579" s="17"/>
      <c r="I579" s="21"/>
      <c r="J579" s="17" t="s">
        <v>525</v>
      </c>
      <c r="K579" s="20">
        <f>IF(FluxoCaixa101315141622[[#This Row],[Movimento ]]="Saldo Inicial",FluxoCaixa101315141622[[#This Row],[R$ (Valores)]],K578+FluxoCaixa101315141622[[#This Row],[Valores Receitas / Despesas]])</f>
        <v>19192.449999999961</v>
      </c>
      <c r="L579" s="20">
        <f>IF(FluxoCaixa101315141622[[#This Row],[Entrada / Saída]]="Saída",FluxoCaixa101315141622[[#This Row],[R$ (Valores)]]*-1,FluxoCaixa101315141622[[#This Row],[R$ (Valores)]])</f>
        <v>0</v>
      </c>
    </row>
    <row r="580" spans="2:12">
      <c r="B580" s="48"/>
      <c r="C580" s="48"/>
      <c r="D580" s="16"/>
      <c r="E580" s="48"/>
      <c r="F580" s="17"/>
      <c r="G580" s="17"/>
      <c r="H580" s="17"/>
      <c r="I580" s="21"/>
      <c r="J580" s="17" t="s">
        <v>525</v>
      </c>
      <c r="K580" s="20">
        <f>IF(FluxoCaixa101315141622[[#This Row],[Movimento ]]="Saldo Inicial",FluxoCaixa101315141622[[#This Row],[R$ (Valores)]],K579+FluxoCaixa101315141622[[#This Row],[Valores Receitas / Despesas]])</f>
        <v>19192.449999999961</v>
      </c>
      <c r="L580" s="20">
        <f>IF(FluxoCaixa101315141622[[#This Row],[Entrada / Saída]]="Saída",FluxoCaixa101315141622[[#This Row],[R$ (Valores)]]*-1,FluxoCaixa101315141622[[#This Row],[R$ (Valores)]])</f>
        <v>0</v>
      </c>
    </row>
    <row r="581" spans="2:12">
      <c r="B581" s="48"/>
      <c r="C581" s="48"/>
      <c r="D581" s="16"/>
      <c r="E581" s="48"/>
      <c r="F581" s="17"/>
      <c r="G581" s="17"/>
      <c r="H581" s="17"/>
      <c r="I581" s="21"/>
      <c r="J581" s="17" t="s">
        <v>525</v>
      </c>
      <c r="K581" s="20">
        <f>IF(FluxoCaixa101315141622[[#This Row],[Movimento ]]="Saldo Inicial",FluxoCaixa101315141622[[#This Row],[R$ (Valores)]],K580+FluxoCaixa101315141622[[#This Row],[Valores Receitas / Despesas]])</f>
        <v>19192.449999999961</v>
      </c>
      <c r="L581" s="20">
        <f>IF(FluxoCaixa101315141622[[#This Row],[Entrada / Saída]]="Saída",FluxoCaixa101315141622[[#This Row],[R$ (Valores)]]*-1,FluxoCaixa101315141622[[#This Row],[R$ (Valores)]])</f>
        <v>0</v>
      </c>
    </row>
    <row r="582" spans="2:12">
      <c r="B582" s="48"/>
      <c r="C582" s="48"/>
      <c r="D582" s="16"/>
      <c r="E582" s="48"/>
      <c r="F582" s="17"/>
      <c r="G582" s="17"/>
      <c r="H582" s="17"/>
      <c r="I582" s="21"/>
      <c r="J582" s="17" t="s">
        <v>525</v>
      </c>
      <c r="K582" s="20">
        <f>IF(FluxoCaixa101315141622[[#This Row],[Movimento ]]="Saldo Inicial",FluxoCaixa101315141622[[#This Row],[R$ (Valores)]],K581+FluxoCaixa101315141622[[#This Row],[Valores Receitas / Despesas]])</f>
        <v>19192.449999999961</v>
      </c>
      <c r="L582" s="20">
        <f>IF(FluxoCaixa101315141622[[#This Row],[Entrada / Saída]]="Saída",FluxoCaixa101315141622[[#This Row],[R$ (Valores)]]*-1,FluxoCaixa101315141622[[#This Row],[R$ (Valores)]])</f>
        <v>0</v>
      </c>
    </row>
    <row r="583" spans="2:12">
      <c r="B583" s="48"/>
      <c r="C583" s="48"/>
      <c r="D583" s="16"/>
      <c r="E583" s="48"/>
      <c r="F583" s="17"/>
      <c r="G583" s="17"/>
      <c r="H583" s="17"/>
      <c r="I583" s="21"/>
      <c r="J583" s="17" t="s">
        <v>525</v>
      </c>
      <c r="K583" s="20">
        <f>IF(FluxoCaixa101315141622[[#This Row],[Movimento ]]="Saldo Inicial",FluxoCaixa101315141622[[#This Row],[R$ (Valores)]],K582+FluxoCaixa101315141622[[#This Row],[Valores Receitas / Despesas]])</f>
        <v>19192.449999999961</v>
      </c>
      <c r="L583" s="20">
        <f>IF(FluxoCaixa101315141622[[#This Row],[Entrada / Saída]]="Saída",FluxoCaixa101315141622[[#This Row],[R$ (Valores)]]*-1,FluxoCaixa101315141622[[#This Row],[R$ (Valores)]])</f>
        <v>0</v>
      </c>
    </row>
    <row r="584" spans="2:12">
      <c r="B584" s="48"/>
      <c r="C584" s="48"/>
      <c r="D584" s="16"/>
      <c r="E584" s="48"/>
      <c r="F584" s="17"/>
      <c r="G584" s="17"/>
      <c r="H584" s="17"/>
      <c r="I584" s="21"/>
      <c r="J584" s="17" t="s">
        <v>525</v>
      </c>
      <c r="K584" s="20">
        <f>IF(FluxoCaixa101315141622[[#This Row],[Movimento ]]="Saldo Inicial",FluxoCaixa101315141622[[#This Row],[R$ (Valores)]],K583+FluxoCaixa101315141622[[#This Row],[Valores Receitas / Despesas]])</f>
        <v>19192.449999999961</v>
      </c>
      <c r="L584" s="20">
        <f>IF(FluxoCaixa101315141622[[#This Row],[Entrada / Saída]]="Saída",FluxoCaixa101315141622[[#This Row],[R$ (Valores)]]*-1,FluxoCaixa101315141622[[#This Row],[R$ (Valores)]])</f>
        <v>0</v>
      </c>
    </row>
    <row r="585" spans="2:12">
      <c r="B585" s="48"/>
      <c r="C585" s="48"/>
      <c r="D585" s="16"/>
      <c r="E585" s="48"/>
      <c r="F585" s="17"/>
      <c r="G585" s="17"/>
      <c r="H585" s="17"/>
      <c r="I585" s="21"/>
      <c r="J585" s="17" t="s">
        <v>525</v>
      </c>
      <c r="K585" s="20">
        <f>IF(FluxoCaixa101315141622[[#This Row],[Movimento ]]="Saldo Inicial",FluxoCaixa101315141622[[#This Row],[R$ (Valores)]],K584+FluxoCaixa101315141622[[#This Row],[Valores Receitas / Despesas]])</f>
        <v>19192.449999999961</v>
      </c>
      <c r="L585" s="20">
        <f>IF(FluxoCaixa101315141622[[#This Row],[Entrada / Saída]]="Saída",FluxoCaixa101315141622[[#This Row],[R$ (Valores)]]*-1,FluxoCaixa101315141622[[#This Row],[R$ (Valores)]])</f>
        <v>0</v>
      </c>
    </row>
    <row r="586" spans="2:12">
      <c r="B586" s="48"/>
      <c r="C586" s="48"/>
      <c r="D586" s="16"/>
      <c r="E586" s="48"/>
      <c r="F586" s="17"/>
      <c r="G586" s="17"/>
      <c r="H586" s="17"/>
      <c r="I586" s="21"/>
      <c r="J586" s="17" t="s">
        <v>525</v>
      </c>
      <c r="K586" s="20">
        <f>IF(FluxoCaixa101315141622[[#This Row],[Movimento ]]="Saldo Inicial",FluxoCaixa101315141622[[#This Row],[R$ (Valores)]],K585+FluxoCaixa101315141622[[#This Row],[Valores Receitas / Despesas]])</f>
        <v>19192.449999999961</v>
      </c>
      <c r="L586" s="20">
        <f>IF(FluxoCaixa101315141622[[#This Row],[Entrada / Saída]]="Saída",FluxoCaixa101315141622[[#This Row],[R$ (Valores)]]*-1,FluxoCaixa101315141622[[#This Row],[R$ (Valores)]])</f>
        <v>0</v>
      </c>
    </row>
    <row r="587" spans="2:12">
      <c r="B587" s="48"/>
      <c r="C587" s="48"/>
      <c r="D587" s="16"/>
      <c r="E587" s="48"/>
      <c r="F587" s="17"/>
      <c r="G587" s="17"/>
      <c r="H587" s="17"/>
      <c r="I587" s="21"/>
      <c r="J587" s="17" t="s">
        <v>525</v>
      </c>
      <c r="K587" s="20">
        <f>IF(FluxoCaixa101315141622[[#This Row],[Movimento ]]="Saldo Inicial",FluxoCaixa101315141622[[#This Row],[R$ (Valores)]],K586+FluxoCaixa101315141622[[#This Row],[Valores Receitas / Despesas]])</f>
        <v>19192.449999999961</v>
      </c>
      <c r="L587" s="20">
        <f>IF(FluxoCaixa101315141622[[#This Row],[Entrada / Saída]]="Saída",FluxoCaixa101315141622[[#This Row],[R$ (Valores)]]*-1,FluxoCaixa101315141622[[#This Row],[R$ (Valores)]])</f>
        <v>0</v>
      </c>
    </row>
    <row r="588" spans="2:12">
      <c r="B588" s="48"/>
      <c r="C588" s="48"/>
      <c r="D588" s="16"/>
      <c r="E588" s="48"/>
      <c r="F588" s="17"/>
      <c r="G588" s="17"/>
      <c r="H588" s="17"/>
      <c r="I588" s="21"/>
      <c r="J588" s="17" t="s">
        <v>525</v>
      </c>
      <c r="K588" s="20">
        <f>IF(FluxoCaixa101315141622[[#This Row],[Movimento ]]="Saldo Inicial",FluxoCaixa101315141622[[#This Row],[R$ (Valores)]],K587+FluxoCaixa101315141622[[#This Row],[Valores Receitas / Despesas]])</f>
        <v>19192.449999999961</v>
      </c>
      <c r="L588" s="20">
        <f>IF(FluxoCaixa101315141622[[#This Row],[Entrada / Saída]]="Saída",FluxoCaixa101315141622[[#This Row],[R$ (Valores)]]*-1,FluxoCaixa101315141622[[#This Row],[R$ (Valores)]])</f>
        <v>0</v>
      </c>
    </row>
    <row r="589" spans="2:12">
      <c r="B589" s="48"/>
      <c r="C589" s="48"/>
      <c r="D589" s="16"/>
      <c r="E589" s="48"/>
      <c r="F589" s="17"/>
      <c r="G589" s="17"/>
      <c r="H589" s="17"/>
      <c r="I589" s="21"/>
      <c r="J589" s="17" t="s">
        <v>525</v>
      </c>
      <c r="K589" s="20">
        <f>IF(FluxoCaixa101315141622[[#This Row],[Movimento ]]="Saldo Inicial",FluxoCaixa101315141622[[#This Row],[R$ (Valores)]],K588+FluxoCaixa101315141622[[#This Row],[Valores Receitas / Despesas]])</f>
        <v>19192.449999999961</v>
      </c>
      <c r="L589" s="20">
        <f>IF(FluxoCaixa101315141622[[#This Row],[Entrada / Saída]]="Saída",FluxoCaixa101315141622[[#This Row],[R$ (Valores)]]*-1,FluxoCaixa101315141622[[#This Row],[R$ (Valores)]])</f>
        <v>0</v>
      </c>
    </row>
    <row r="590" spans="2:12">
      <c r="B590" s="48"/>
      <c r="C590" s="48"/>
      <c r="D590" s="16"/>
      <c r="E590" s="48"/>
      <c r="F590" s="17"/>
      <c r="G590" s="17"/>
      <c r="H590" s="17"/>
      <c r="I590" s="21"/>
      <c r="J590" s="17" t="s">
        <v>525</v>
      </c>
      <c r="K590" s="20">
        <f>IF(FluxoCaixa101315141622[[#This Row],[Movimento ]]="Saldo Inicial",FluxoCaixa101315141622[[#This Row],[R$ (Valores)]],K589+FluxoCaixa101315141622[[#This Row],[Valores Receitas / Despesas]])</f>
        <v>19192.449999999961</v>
      </c>
      <c r="L590" s="20">
        <f>IF(FluxoCaixa101315141622[[#This Row],[Entrada / Saída]]="Saída",FluxoCaixa101315141622[[#This Row],[R$ (Valores)]]*-1,FluxoCaixa101315141622[[#This Row],[R$ (Valores)]])</f>
        <v>0</v>
      </c>
    </row>
    <row r="591" spans="2:12">
      <c r="B591" s="48"/>
      <c r="C591" s="48"/>
      <c r="D591" s="16"/>
      <c r="E591" s="48"/>
      <c r="F591" s="17"/>
      <c r="G591" s="17"/>
      <c r="H591" s="17"/>
      <c r="I591" s="21"/>
      <c r="J591" s="17" t="s">
        <v>525</v>
      </c>
      <c r="K591" s="20">
        <f>IF(FluxoCaixa101315141622[[#This Row],[Movimento ]]="Saldo Inicial",FluxoCaixa101315141622[[#This Row],[R$ (Valores)]],K590+FluxoCaixa101315141622[[#This Row],[Valores Receitas / Despesas]])</f>
        <v>19192.449999999961</v>
      </c>
      <c r="L591" s="20">
        <f>IF(FluxoCaixa101315141622[[#This Row],[Entrada / Saída]]="Saída",FluxoCaixa101315141622[[#This Row],[R$ (Valores)]]*-1,FluxoCaixa101315141622[[#This Row],[R$ (Valores)]])</f>
        <v>0</v>
      </c>
    </row>
    <row r="592" spans="2:12">
      <c r="B592" s="48"/>
      <c r="C592" s="48"/>
      <c r="D592" s="16"/>
      <c r="E592" s="48"/>
      <c r="F592" s="17"/>
      <c r="G592" s="17"/>
      <c r="H592" s="17"/>
      <c r="I592" s="21"/>
      <c r="J592" s="17" t="s">
        <v>525</v>
      </c>
      <c r="K592" s="20">
        <f>IF(FluxoCaixa101315141622[[#This Row],[Movimento ]]="Saldo Inicial",FluxoCaixa101315141622[[#This Row],[R$ (Valores)]],K591+FluxoCaixa101315141622[[#This Row],[Valores Receitas / Despesas]])</f>
        <v>19192.449999999961</v>
      </c>
      <c r="L592" s="20">
        <f>IF(FluxoCaixa101315141622[[#This Row],[Entrada / Saída]]="Saída",FluxoCaixa101315141622[[#This Row],[R$ (Valores)]]*-1,FluxoCaixa101315141622[[#This Row],[R$ (Valores)]])</f>
        <v>0</v>
      </c>
    </row>
    <row r="593" spans="2:12">
      <c r="B593" s="48"/>
      <c r="C593" s="48"/>
      <c r="D593" s="16"/>
      <c r="E593" s="48"/>
      <c r="F593" s="17"/>
      <c r="G593" s="17"/>
      <c r="H593" s="17"/>
      <c r="I593" s="21"/>
      <c r="J593" s="17" t="s">
        <v>525</v>
      </c>
      <c r="K593" s="20">
        <f>IF(FluxoCaixa101315141622[[#This Row],[Movimento ]]="Saldo Inicial",FluxoCaixa101315141622[[#This Row],[R$ (Valores)]],K592+FluxoCaixa101315141622[[#This Row],[Valores Receitas / Despesas]])</f>
        <v>19192.449999999961</v>
      </c>
      <c r="L593" s="20">
        <f>IF(FluxoCaixa101315141622[[#This Row],[Entrada / Saída]]="Saída",FluxoCaixa101315141622[[#This Row],[R$ (Valores)]]*-1,FluxoCaixa101315141622[[#This Row],[R$ (Valores)]])</f>
        <v>0</v>
      </c>
    </row>
    <row r="594" spans="2:12">
      <c r="B594" s="48"/>
      <c r="C594" s="48"/>
      <c r="D594" s="16"/>
      <c r="E594" s="48"/>
      <c r="F594" s="17"/>
      <c r="G594" s="17"/>
      <c r="H594" s="17"/>
      <c r="I594" s="21"/>
      <c r="J594" s="17" t="s">
        <v>525</v>
      </c>
      <c r="K594" s="20">
        <f>IF(FluxoCaixa101315141622[[#This Row],[Movimento ]]="Saldo Inicial",FluxoCaixa101315141622[[#This Row],[R$ (Valores)]],K593+FluxoCaixa101315141622[[#This Row],[Valores Receitas / Despesas]])</f>
        <v>19192.449999999961</v>
      </c>
      <c r="L594" s="20">
        <f>IF(FluxoCaixa101315141622[[#This Row],[Entrada / Saída]]="Saída",FluxoCaixa101315141622[[#This Row],[R$ (Valores)]]*-1,FluxoCaixa101315141622[[#This Row],[R$ (Valores)]])</f>
        <v>0</v>
      </c>
    </row>
    <row r="595" spans="2:12">
      <c r="B595" s="48"/>
      <c r="C595" s="48"/>
      <c r="D595" s="16"/>
      <c r="E595" s="48"/>
      <c r="F595" s="17"/>
      <c r="G595" s="17"/>
      <c r="H595" s="17"/>
      <c r="I595" s="21"/>
      <c r="J595" s="17" t="s">
        <v>525</v>
      </c>
      <c r="K595" s="20">
        <f>IF(FluxoCaixa101315141622[[#This Row],[Movimento ]]="Saldo Inicial",FluxoCaixa101315141622[[#This Row],[R$ (Valores)]],K594+FluxoCaixa101315141622[[#This Row],[Valores Receitas / Despesas]])</f>
        <v>19192.449999999961</v>
      </c>
      <c r="L595" s="20">
        <f>IF(FluxoCaixa101315141622[[#This Row],[Entrada / Saída]]="Saída",FluxoCaixa101315141622[[#This Row],[R$ (Valores)]]*-1,FluxoCaixa101315141622[[#This Row],[R$ (Valores)]])</f>
        <v>0</v>
      </c>
    </row>
    <row r="596" spans="2:12">
      <c r="B596" s="48"/>
      <c r="C596" s="48"/>
      <c r="D596" s="16"/>
      <c r="E596" s="48"/>
      <c r="F596" s="17"/>
      <c r="G596" s="17"/>
      <c r="H596" s="17"/>
      <c r="I596" s="21"/>
      <c r="J596" s="17" t="s">
        <v>525</v>
      </c>
      <c r="K596" s="20">
        <f>IF(FluxoCaixa101315141622[[#This Row],[Movimento ]]="Saldo Inicial",FluxoCaixa101315141622[[#This Row],[R$ (Valores)]],K595+FluxoCaixa101315141622[[#This Row],[Valores Receitas / Despesas]])</f>
        <v>19192.449999999961</v>
      </c>
      <c r="L596" s="20">
        <f>IF(FluxoCaixa101315141622[[#This Row],[Entrada / Saída]]="Saída",FluxoCaixa101315141622[[#This Row],[R$ (Valores)]]*-1,FluxoCaixa101315141622[[#This Row],[R$ (Valores)]])</f>
        <v>0</v>
      </c>
    </row>
    <row r="597" spans="2:12">
      <c r="B597" s="48"/>
      <c r="C597" s="48"/>
      <c r="D597" s="16"/>
      <c r="E597" s="48"/>
      <c r="F597" s="17"/>
      <c r="G597" s="17"/>
      <c r="H597" s="17"/>
      <c r="I597" s="21"/>
      <c r="J597" s="17" t="s">
        <v>525</v>
      </c>
      <c r="K597" s="20">
        <f>IF(FluxoCaixa101315141622[[#This Row],[Movimento ]]="Saldo Inicial",FluxoCaixa101315141622[[#This Row],[R$ (Valores)]],K596+FluxoCaixa101315141622[[#This Row],[Valores Receitas / Despesas]])</f>
        <v>19192.449999999961</v>
      </c>
      <c r="L597" s="20">
        <f>IF(FluxoCaixa101315141622[[#This Row],[Entrada / Saída]]="Saída",FluxoCaixa101315141622[[#This Row],[R$ (Valores)]]*-1,FluxoCaixa101315141622[[#This Row],[R$ (Valores)]])</f>
        <v>0</v>
      </c>
    </row>
    <row r="598" spans="2:12">
      <c r="B598" s="48"/>
      <c r="C598" s="48"/>
      <c r="D598" s="56"/>
      <c r="E598" s="52"/>
      <c r="F598" s="17"/>
      <c r="G598" s="17"/>
      <c r="H598" s="17"/>
      <c r="I598" s="21"/>
      <c r="J598" s="17" t="s">
        <v>525</v>
      </c>
      <c r="K598" s="20">
        <f>IF(FluxoCaixa101315141622[[#This Row],[Movimento ]]="Saldo Inicial",FluxoCaixa101315141622[[#This Row],[R$ (Valores)]],K597+FluxoCaixa101315141622[[#This Row],[Valores Receitas / Despesas]])</f>
        <v>19192.449999999961</v>
      </c>
      <c r="L598" s="20">
        <f>IF(FluxoCaixa101315141622[[#This Row],[Entrada / Saída]]="Saída",FluxoCaixa101315141622[[#This Row],[R$ (Valores)]]*-1,FluxoCaixa101315141622[[#This Row],[R$ (Valores)]])</f>
        <v>0</v>
      </c>
    </row>
    <row r="599" spans="2:12">
      <c r="B599" s="48"/>
      <c r="C599" s="48"/>
      <c r="D599" s="56"/>
      <c r="E599" s="52"/>
      <c r="F599" s="17"/>
      <c r="G599" s="17"/>
      <c r="H599" s="17"/>
      <c r="I599" s="21"/>
      <c r="J599" s="17" t="s">
        <v>525</v>
      </c>
      <c r="K599" s="20">
        <f>IF(FluxoCaixa101315141622[[#This Row],[Movimento ]]="Saldo Inicial",FluxoCaixa101315141622[[#This Row],[R$ (Valores)]],K598+FluxoCaixa101315141622[[#This Row],[Valores Receitas / Despesas]])</f>
        <v>19192.449999999961</v>
      </c>
      <c r="L599" s="20">
        <f>IF(FluxoCaixa101315141622[[#This Row],[Entrada / Saída]]="Saída",FluxoCaixa101315141622[[#This Row],[R$ (Valores)]]*-1,FluxoCaixa101315141622[[#This Row],[R$ (Valores)]])</f>
        <v>0</v>
      </c>
    </row>
    <row r="600" spans="2:12">
      <c r="B600" s="48"/>
      <c r="C600" s="48"/>
      <c r="D600" s="56"/>
      <c r="E600" s="52"/>
      <c r="F600" s="17"/>
      <c r="G600" s="17"/>
      <c r="H600" s="17"/>
      <c r="I600" s="21"/>
      <c r="J600" s="17" t="s">
        <v>525</v>
      </c>
      <c r="K600" s="20">
        <f>IF(FluxoCaixa101315141622[[#This Row],[Movimento ]]="Saldo Inicial",FluxoCaixa101315141622[[#This Row],[R$ (Valores)]],K599+FluxoCaixa101315141622[[#This Row],[Valores Receitas / Despesas]])</f>
        <v>19192.449999999961</v>
      </c>
      <c r="L600" s="20">
        <f>IF(FluxoCaixa101315141622[[#This Row],[Entrada / Saída]]="Saída",FluxoCaixa101315141622[[#This Row],[R$ (Valores)]]*-1,FluxoCaixa101315141622[[#This Row],[R$ (Valores)]])</f>
        <v>0</v>
      </c>
    </row>
    <row r="601" spans="2:12">
      <c r="B601" s="48"/>
      <c r="C601" s="48"/>
      <c r="D601" s="56"/>
      <c r="E601" s="52"/>
      <c r="F601" s="17"/>
      <c r="G601" s="17"/>
      <c r="H601" s="17"/>
      <c r="I601" s="21"/>
      <c r="J601" s="17" t="s">
        <v>525</v>
      </c>
      <c r="K601" s="20">
        <f>IF(FluxoCaixa101315141622[[#This Row],[Movimento ]]="Saldo Inicial",FluxoCaixa101315141622[[#This Row],[R$ (Valores)]],K600+FluxoCaixa101315141622[[#This Row],[Valores Receitas / Despesas]])</f>
        <v>19192.449999999961</v>
      </c>
      <c r="L601" s="20">
        <f>IF(FluxoCaixa101315141622[[#This Row],[Entrada / Saída]]="Saída",FluxoCaixa101315141622[[#This Row],[R$ (Valores)]]*-1,FluxoCaixa101315141622[[#This Row],[R$ (Valores)]])</f>
        <v>0</v>
      </c>
    </row>
    <row r="602" spans="2:12">
      <c r="B602" s="48"/>
      <c r="C602" s="48"/>
      <c r="D602" s="56"/>
      <c r="E602" s="52"/>
      <c r="F602" s="17"/>
      <c r="G602" s="17"/>
      <c r="H602" s="17"/>
      <c r="I602" s="21"/>
      <c r="J602" s="17" t="s">
        <v>525</v>
      </c>
      <c r="K602" s="20">
        <f>IF(FluxoCaixa101315141622[[#This Row],[Movimento ]]="Saldo Inicial",FluxoCaixa101315141622[[#This Row],[R$ (Valores)]],K601+FluxoCaixa101315141622[[#This Row],[Valores Receitas / Despesas]])</f>
        <v>19192.449999999961</v>
      </c>
      <c r="L602" s="20">
        <f>IF(FluxoCaixa101315141622[[#This Row],[Entrada / Saída]]="Saída",FluxoCaixa101315141622[[#This Row],[R$ (Valores)]]*-1,FluxoCaixa101315141622[[#This Row],[R$ (Valores)]])</f>
        <v>0</v>
      </c>
    </row>
    <row r="603" spans="2:12">
      <c r="B603" s="48"/>
      <c r="C603" s="48"/>
      <c r="D603" s="56"/>
      <c r="E603" s="52"/>
      <c r="F603" s="17"/>
      <c r="G603" s="17"/>
      <c r="H603" s="17"/>
      <c r="I603" s="21"/>
      <c r="J603" s="17" t="s">
        <v>525</v>
      </c>
      <c r="K603" s="20">
        <f>IF(FluxoCaixa101315141622[[#This Row],[Movimento ]]="Saldo Inicial",FluxoCaixa101315141622[[#This Row],[R$ (Valores)]],K602+FluxoCaixa101315141622[[#This Row],[Valores Receitas / Despesas]])</f>
        <v>19192.449999999961</v>
      </c>
      <c r="L603" s="20">
        <f>IF(FluxoCaixa101315141622[[#This Row],[Entrada / Saída]]="Saída",FluxoCaixa101315141622[[#This Row],[R$ (Valores)]]*-1,FluxoCaixa101315141622[[#This Row],[R$ (Valores)]])</f>
        <v>0</v>
      </c>
    </row>
    <row r="604" spans="2:12">
      <c r="B604" s="48"/>
      <c r="C604" s="48"/>
      <c r="D604" s="56"/>
      <c r="E604" s="52"/>
      <c r="F604" s="17"/>
      <c r="G604" s="17"/>
      <c r="H604" s="17"/>
      <c r="I604" s="21"/>
      <c r="J604" s="17" t="s">
        <v>525</v>
      </c>
      <c r="K604" s="20">
        <f>IF(FluxoCaixa101315141622[[#This Row],[Movimento ]]="Saldo Inicial",FluxoCaixa101315141622[[#This Row],[R$ (Valores)]],K603+FluxoCaixa101315141622[[#This Row],[Valores Receitas / Despesas]])</f>
        <v>19192.449999999961</v>
      </c>
      <c r="L604" s="20">
        <f>IF(FluxoCaixa101315141622[[#This Row],[Entrada / Saída]]="Saída",FluxoCaixa101315141622[[#This Row],[R$ (Valores)]]*-1,FluxoCaixa101315141622[[#This Row],[R$ (Valores)]])</f>
        <v>0</v>
      </c>
    </row>
    <row r="605" spans="2:12">
      <c r="B605" s="48"/>
      <c r="C605" s="48"/>
      <c r="D605" s="56"/>
      <c r="E605" s="52"/>
      <c r="F605" s="17"/>
      <c r="G605" s="17"/>
      <c r="H605" s="17"/>
      <c r="I605" s="21"/>
      <c r="J605" s="17" t="s">
        <v>525</v>
      </c>
      <c r="K605" s="20">
        <f>IF(FluxoCaixa101315141622[[#This Row],[Movimento ]]="Saldo Inicial",FluxoCaixa101315141622[[#This Row],[R$ (Valores)]],K604+FluxoCaixa101315141622[[#This Row],[Valores Receitas / Despesas]])</f>
        <v>19192.449999999961</v>
      </c>
      <c r="L605" s="20">
        <f>IF(FluxoCaixa101315141622[[#This Row],[Entrada / Saída]]="Saída",FluxoCaixa101315141622[[#This Row],[R$ (Valores)]]*-1,FluxoCaixa101315141622[[#This Row],[R$ (Valores)]])</f>
        <v>0</v>
      </c>
    </row>
    <row r="606" spans="2:12">
      <c r="B606" s="48"/>
      <c r="C606" s="48"/>
      <c r="D606" s="56"/>
      <c r="E606" s="52"/>
      <c r="F606" s="17"/>
      <c r="G606" s="17"/>
      <c r="H606" s="17"/>
      <c r="I606" s="21"/>
      <c r="J606" s="17" t="s">
        <v>525</v>
      </c>
      <c r="K606" s="20">
        <f>IF(FluxoCaixa101315141622[[#This Row],[Movimento ]]="Saldo Inicial",FluxoCaixa101315141622[[#This Row],[R$ (Valores)]],K605+FluxoCaixa101315141622[[#This Row],[Valores Receitas / Despesas]])</f>
        <v>19192.449999999961</v>
      </c>
      <c r="L606" s="20">
        <f>IF(FluxoCaixa101315141622[[#This Row],[Entrada / Saída]]="Saída",FluxoCaixa101315141622[[#This Row],[R$ (Valores)]]*-1,FluxoCaixa101315141622[[#This Row],[R$ (Valores)]])</f>
        <v>0</v>
      </c>
    </row>
    <row r="607" spans="2:12">
      <c r="B607" s="48"/>
      <c r="C607" s="48"/>
      <c r="D607" s="56"/>
      <c r="E607" s="52"/>
      <c r="F607" s="17"/>
      <c r="G607" s="17"/>
      <c r="H607" s="17"/>
      <c r="I607" s="21"/>
      <c r="J607" s="17" t="s">
        <v>525</v>
      </c>
      <c r="K607" s="20">
        <f>IF(FluxoCaixa101315141622[[#This Row],[Movimento ]]="Saldo Inicial",FluxoCaixa101315141622[[#This Row],[R$ (Valores)]],K606+FluxoCaixa101315141622[[#This Row],[Valores Receitas / Despesas]])</f>
        <v>19192.449999999961</v>
      </c>
      <c r="L607" s="20">
        <f>IF(FluxoCaixa101315141622[[#This Row],[Entrada / Saída]]="Saída",FluxoCaixa101315141622[[#This Row],[R$ (Valores)]]*-1,FluxoCaixa101315141622[[#This Row],[R$ (Valores)]])</f>
        <v>0</v>
      </c>
    </row>
    <row r="608" spans="2:12">
      <c r="B608" s="48"/>
      <c r="C608" s="48"/>
      <c r="D608" s="56"/>
      <c r="E608" s="52"/>
      <c r="F608" s="17"/>
      <c r="G608" s="17"/>
      <c r="H608" s="17"/>
      <c r="I608" s="21"/>
      <c r="J608" s="17" t="s">
        <v>525</v>
      </c>
      <c r="K608" s="20">
        <f>IF(FluxoCaixa101315141622[[#This Row],[Movimento ]]="Saldo Inicial",FluxoCaixa101315141622[[#This Row],[R$ (Valores)]],K607+FluxoCaixa101315141622[[#This Row],[Valores Receitas / Despesas]])</f>
        <v>19192.449999999961</v>
      </c>
      <c r="L608" s="20">
        <f>IF(FluxoCaixa101315141622[[#This Row],[Entrada / Saída]]="Saída",FluxoCaixa101315141622[[#This Row],[R$ (Valores)]]*-1,FluxoCaixa101315141622[[#This Row],[R$ (Valores)]])</f>
        <v>0</v>
      </c>
    </row>
    <row r="609" spans="2:12">
      <c r="B609" s="48"/>
      <c r="C609" s="48"/>
      <c r="D609" s="56"/>
      <c r="E609" s="52"/>
      <c r="F609" s="17"/>
      <c r="G609" s="17"/>
      <c r="H609" s="17"/>
      <c r="I609" s="21"/>
      <c r="J609" s="17" t="s">
        <v>525</v>
      </c>
      <c r="K609" s="20">
        <f>IF(FluxoCaixa101315141622[[#This Row],[Movimento ]]="Saldo Inicial",FluxoCaixa101315141622[[#This Row],[R$ (Valores)]],K608+FluxoCaixa101315141622[[#This Row],[Valores Receitas / Despesas]])</f>
        <v>19192.449999999961</v>
      </c>
      <c r="L609" s="20">
        <f>IF(FluxoCaixa101315141622[[#This Row],[Entrada / Saída]]="Saída",FluxoCaixa101315141622[[#This Row],[R$ (Valores)]]*-1,FluxoCaixa101315141622[[#This Row],[R$ (Valores)]])</f>
        <v>0</v>
      </c>
    </row>
    <row r="610" spans="2:12">
      <c r="B610" s="48"/>
      <c r="C610" s="48"/>
      <c r="D610" s="56"/>
      <c r="E610" s="52"/>
      <c r="F610" s="17"/>
      <c r="G610" s="17"/>
      <c r="H610" s="17"/>
      <c r="I610" s="21"/>
      <c r="J610" s="17" t="s">
        <v>525</v>
      </c>
      <c r="K610" s="20">
        <f>IF(FluxoCaixa101315141622[[#This Row],[Movimento ]]="Saldo Inicial",FluxoCaixa101315141622[[#This Row],[R$ (Valores)]],K609+FluxoCaixa101315141622[[#This Row],[Valores Receitas / Despesas]])</f>
        <v>19192.449999999961</v>
      </c>
      <c r="L610" s="20">
        <f>IF(FluxoCaixa101315141622[[#This Row],[Entrada / Saída]]="Saída",FluxoCaixa101315141622[[#This Row],[R$ (Valores)]]*-1,FluxoCaixa101315141622[[#This Row],[R$ (Valores)]])</f>
        <v>0</v>
      </c>
    </row>
    <row r="611" spans="2:12">
      <c r="B611" s="48"/>
      <c r="C611" s="48"/>
      <c r="D611" s="56"/>
      <c r="E611" s="52"/>
      <c r="F611" s="17"/>
      <c r="G611" s="17"/>
      <c r="H611" s="17"/>
      <c r="I611" s="21"/>
      <c r="J611" s="17" t="s">
        <v>525</v>
      </c>
      <c r="K611" s="20">
        <f>IF(FluxoCaixa101315141622[[#This Row],[Movimento ]]="Saldo Inicial",FluxoCaixa101315141622[[#This Row],[R$ (Valores)]],K610+FluxoCaixa101315141622[[#This Row],[Valores Receitas / Despesas]])</f>
        <v>19192.449999999961</v>
      </c>
      <c r="L611" s="20">
        <f>IF(FluxoCaixa101315141622[[#This Row],[Entrada / Saída]]="Saída",FluxoCaixa101315141622[[#This Row],[R$ (Valores)]]*-1,FluxoCaixa101315141622[[#This Row],[R$ (Valores)]])</f>
        <v>0</v>
      </c>
    </row>
    <row r="612" spans="2:12">
      <c r="B612" s="48"/>
      <c r="C612" s="48"/>
      <c r="D612" s="56"/>
      <c r="E612" s="52"/>
      <c r="F612" s="17"/>
      <c r="G612" s="17"/>
      <c r="H612" s="17"/>
      <c r="I612" s="21"/>
      <c r="J612" s="17" t="s">
        <v>525</v>
      </c>
      <c r="K612" s="20">
        <f>IF(FluxoCaixa101315141622[[#This Row],[Movimento ]]="Saldo Inicial",FluxoCaixa101315141622[[#This Row],[R$ (Valores)]],K611+FluxoCaixa101315141622[[#This Row],[Valores Receitas / Despesas]])</f>
        <v>19192.449999999961</v>
      </c>
      <c r="L612" s="20">
        <f>IF(FluxoCaixa101315141622[[#This Row],[Entrada / Saída]]="Saída",FluxoCaixa101315141622[[#This Row],[R$ (Valores)]]*-1,FluxoCaixa101315141622[[#This Row],[R$ (Valores)]])</f>
        <v>0</v>
      </c>
    </row>
    <row r="613" spans="2:12">
      <c r="B613" s="48"/>
      <c r="C613" s="48"/>
      <c r="D613" s="56"/>
      <c r="E613" s="52"/>
      <c r="F613" s="17"/>
      <c r="G613" s="17"/>
      <c r="H613" s="17"/>
      <c r="I613" s="21"/>
      <c r="J613" s="17" t="s">
        <v>525</v>
      </c>
      <c r="K613" s="20">
        <f>IF(FluxoCaixa101315141622[[#This Row],[Movimento ]]="Saldo Inicial",FluxoCaixa101315141622[[#This Row],[R$ (Valores)]],K612+FluxoCaixa101315141622[[#This Row],[Valores Receitas / Despesas]])</f>
        <v>19192.449999999961</v>
      </c>
      <c r="L613" s="20">
        <f>IF(FluxoCaixa101315141622[[#This Row],[Entrada / Saída]]="Saída",FluxoCaixa101315141622[[#This Row],[R$ (Valores)]]*-1,FluxoCaixa101315141622[[#This Row],[R$ (Valores)]])</f>
        <v>0</v>
      </c>
    </row>
    <row r="614" spans="2:12">
      <c r="B614" s="48"/>
      <c r="C614" s="48"/>
      <c r="D614" s="56"/>
      <c r="E614" s="52"/>
      <c r="F614" s="17"/>
      <c r="G614" s="17"/>
      <c r="H614" s="17"/>
      <c r="I614" s="21"/>
      <c r="J614" s="17" t="s">
        <v>525</v>
      </c>
      <c r="K614" s="20">
        <f>IF(FluxoCaixa101315141622[[#This Row],[Movimento ]]="Saldo Inicial",FluxoCaixa101315141622[[#This Row],[R$ (Valores)]],K613+FluxoCaixa101315141622[[#This Row],[Valores Receitas / Despesas]])</f>
        <v>19192.449999999961</v>
      </c>
      <c r="L614" s="20">
        <f>IF(FluxoCaixa101315141622[[#This Row],[Entrada / Saída]]="Saída",FluxoCaixa101315141622[[#This Row],[R$ (Valores)]]*-1,FluxoCaixa101315141622[[#This Row],[R$ (Valores)]])</f>
        <v>0</v>
      </c>
    </row>
    <row r="615" spans="2:12">
      <c r="B615" s="48"/>
      <c r="C615" s="48"/>
      <c r="D615" s="56"/>
      <c r="E615" s="52"/>
      <c r="F615" s="17"/>
      <c r="G615" s="17"/>
      <c r="H615" s="17"/>
      <c r="I615" s="21"/>
      <c r="J615" s="17" t="s">
        <v>525</v>
      </c>
      <c r="K615" s="20">
        <f>IF(FluxoCaixa101315141622[[#This Row],[Movimento ]]="Saldo Inicial",FluxoCaixa101315141622[[#This Row],[R$ (Valores)]],K614+FluxoCaixa101315141622[[#This Row],[Valores Receitas / Despesas]])</f>
        <v>19192.449999999961</v>
      </c>
      <c r="L615" s="20">
        <f>IF(FluxoCaixa101315141622[[#This Row],[Entrada / Saída]]="Saída",FluxoCaixa101315141622[[#This Row],[R$ (Valores)]]*-1,FluxoCaixa101315141622[[#This Row],[R$ (Valores)]])</f>
        <v>0</v>
      </c>
    </row>
    <row r="616" spans="2:12">
      <c r="B616" s="48"/>
      <c r="C616" s="48"/>
      <c r="D616" s="56"/>
      <c r="E616" s="52"/>
      <c r="F616" s="17"/>
      <c r="G616" s="17"/>
      <c r="H616" s="17"/>
      <c r="I616" s="21"/>
      <c r="J616" s="17" t="s">
        <v>525</v>
      </c>
      <c r="K616" s="20">
        <f>IF(FluxoCaixa101315141622[[#This Row],[Movimento ]]="Saldo Inicial",FluxoCaixa101315141622[[#This Row],[R$ (Valores)]],K615+FluxoCaixa101315141622[[#This Row],[Valores Receitas / Despesas]])</f>
        <v>19192.449999999961</v>
      </c>
      <c r="L616" s="20">
        <f>IF(FluxoCaixa101315141622[[#This Row],[Entrada / Saída]]="Saída",FluxoCaixa101315141622[[#This Row],[R$ (Valores)]]*-1,FluxoCaixa101315141622[[#This Row],[R$ (Valores)]])</f>
        <v>0</v>
      </c>
    </row>
    <row r="617" spans="2:12">
      <c r="B617" s="48"/>
      <c r="C617" s="48"/>
      <c r="D617" s="56"/>
      <c r="E617" s="52"/>
      <c r="F617" s="17"/>
      <c r="G617" s="17"/>
      <c r="H617" s="17"/>
      <c r="I617" s="21"/>
      <c r="J617" s="17" t="s">
        <v>525</v>
      </c>
      <c r="K617" s="20">
        <f>IF(FluxoCaixa101315141622[[#This Row],[Movimento ]]="Saldo Inicial",FluxoCaixa101315141622[[#This Row],[R$ (Valores)]],K616+FluxoCaixa101315141622[[#This Row],[Valores Receitas / Despesas]])</f>
        <v>19192.449999999961</v>
      </c>
      <c r="L617" s="20">
        <f>IF(FluxoCaixa101315141622[[#This Row],[Entrada / Saída]]="Saída",FluxoCaixa101315141622[[#This Row],[R$ (Valores)]]*-1,FluxoCaixa101315141622[[#This Row],[R$ (Valores)]])</f>
        <v>0</v>
      </c>
    </row>
    <row r="618" spans="2:12">
      <c r="B618" s="48"/>
      <c r="C618" s="48"/>
      <c r="D618" s="56"/>
      <c r="E618" s="52"/>
      <c r="F618" s="17"/>
      <c r="G618" s="17"/>
      <c r="H618" s="17"/>
      <c r="I618" s="21"/>
      <c r="J618" s="17" t="s">
        <v>525</v>
      </c>
      <c r="K618" s="20">
        <f>IF(FluxoCaixa101315141622[[#This Row],[Movimento ]]="Saldo Inicial",FluxoCaixa101315141622[[#This Row],[R$ (Valores)]],K617+FluxoCaixa101315141622[[#This Row],[Valores Receitas / Despesas]])</f>
        <v>19192.449999999961</v>
      </c>
      <c r="L618" s="20">
        <f>IF(FluxoCaixa101315141622[[#This Row],[Entrada / Saída]]="Saída",FluxoCaixa101315141622[[#This Row],[R$ (Valores)]]*-1,FluxoCaixa101315141622[[#This Row],[R$ (Valores)]])</f>
        <v>0</v>
      </c>
    </row>
    <row r="619" spans="2:12">
      <c r="B619" s="48"/>
      <c r="C619" s="48"/>
      <c r="D619" s="56"/>
      <c r="E619" s="52"/>
      <c r="F619" s="17"/>
      <c r="G619" s="17"/>
      <c r="H619" s="17"/>
      <c r="I619" s="21"/>
      <c r="J619" s="17" t="s">
        <v>525</v>
      </c>
      <c r="K619" s="20">
        <f>IF(FluxoCaixa101315141622[[#This Row],[Movimento ]]="Saldo Inicial",FluxoCaixa101315141622[[#This Row],[R$ (Valores)]],K618+FluxoCaixa101315141622[[#This Row],[Valores Receitas / Despesas]])</f>
        <v>19192.449999999961</v>
      </c>
      <c r="L619" s="20">
        <f>IF(FluxoCaixa101315141622[[#This Row],[Entrada / Saída]]="Saída",FluxoCaixa101315141622[[#This Row],[R$ (Valores)]]*-1,FluxoCaixa101315141622[[#This Row],[R$ (Valores)]])</f>
        <v>0</v>
      </c>
    </row>
    <row r="620" spans="2:12">
      <c r="B620" s="48"/>
      <c r="C620" s="48"/>
      <c r="D620" s="56"/>
      <c r="E620" s="52"/>
      <c r="F620" s="17"/>
      <c r="G620" s="17"/>
      <c r="H620" s="17"/>
      <c r="I620" s="21"/>
      <c r="J620" s="17" t="s">
        <v>525</v>
      </c>
      <c r="K620" s="20">
        <f>IF(FluxoCaixa101315141622[[#This Row],[Movimento ]]="Saldo Inicial",FluxoCaixa101315141622[[#This Row],[R$ (Valores)]],K619+FluxoCaixa101315141622[[#This Row],[Valores Receitas / Despesas]])</f>
        <v>19192.449999999961</v>
      </c>
      <c r="L620" s="20">
        <f>IF(FluxoCaixa101315141622[[#This Row],[Entrada / Saída]]="Saída",FluxoCaixa101315141622[[#This Row],[R$ (Valores)]]*-1,FluxoCaixa101315141622[[#This Row],[R$ (Valores)]])</f>
        <v>0</v>
      </c>
    </row>
    <row r="621" spans="2:12">
      <c r="B621" s="48"/>
      <c r="C621" s="48"/>
      <c r="D621" s="56"/>
      <c r="E621" s="52"/>
      <c r="F621" s="17"/>
      <c r="G621" s="17"/>
      <c r="H621" s="17"/>
      <c r="I621" s="21"/>
      <c r="J621" s="17" t="s">
        <v>525</v>
      </c>
      <c r="K621" s="20">
        <f>IF(FluxoCaixa101315141622[[#This Row],[Movimento ]]="Saldo Inicial",FluxoCaixa101315141622[[#This Row],[R$ (Valores)]],K620+FluxoCaixa101315141622[[#This Row],[Valores Receitas / Despesas]])</f>
        <v>19192.449999999961</v>
      </c>
      <c r="L621" s="20">
        <f>IF(FluxoCaixa101315141622[[#This Row],[Entrada / Saída]]="Saída",FluxoCaixa101315141622[[#This Row],[R$ (Valores)]]*-1,FluxoCaixa101315141622[[#This Row],[R$ (Valores)]])</f>
        <v>0</v>
      </c>
    </row>
    <row r="622" spans="2:12">
      <c r="B622" s="48"/>
      <c r="C622" s="48"/>
      <c r="D622" s="56"/>
      <c r="E622" s="52"/>
      <c r="F622" s="17"/>
      <c r="G622" s="17"/>
      <c r="H622" s="17"/>
      <c r="I622" s="21"/>
      <c r="J622" s="17" t="s">
        <v>525</v>
      </c>
      <c r="K622" s="20">
        <f>IF(FluxoCaixa101315141622[[#This Row],[Movimento ]]="Saldo Inicial",FluxoCaixa101315141622[[#This Row],[R$ (Valores)]],K621+FluxoCaixa101315141622[[#This Row],[Valores Receitas / Despesas]])</f>
        <v>19192.449999999961</v>
      </c>
      <c r="L622" s="20">
        <f>IF(FluxoCaixa101315141622[[#This Row],[Entrada / Saída]]="Saída",FluxoCaixa101315141622[[#This Row],[R$ (Valores)]]*-1,FluxoCaixa101315141622[[#This Row],[R$ (Valores)]])</f>
        <v>0</v>
      </c>
    </row>
    <row r="623" spans="2:12">
      <c r="B623" s="48"/>
      <c r="C623" s="48"/>
      <c r="D623" s="56"/>
      <c r="E623" s="52"/>
      <c r="F623" s="17"/>
      <c r="G623" s="17"/>
      <c r="H623" s="17"/>
      <c r="I623" s="21"/>
      <c r="J623" s="17" t="s">
        <v>525</v>
      </c>
      <c r="K623" s="20">
        <f>IF(FluxoCaixa101315141622[[#This Row],[Movimento ]]="Saldo Inicial",FluxoCaixa101315141622[[#This Row],[R$ (Valores)]],K622+FluxoCaixa101315141622[[#This Row],[Valores Receitas / Despesas]])</f>
        <v>19192.449999999961</v>
      </c>
      <c r="L623" s="20">
        <f>IF(FluxoCaixa101315141622[[#This Row],[Entrada / Saída]]="Saída",FluxoCaixa101315141622[[#This Row],[R$ (Valores)]]*-1,FluxoCaixa101315141622[[#This Row],[R$ (Valores)]])</f>
        <v>0</v>
      </c>
    </row>
    <row r="624" spans="2:12">
      <c r="B624" s="48"/>
      <c r="C624" s="48"/>
      <c r="D624" s="56"/>
      <c r="E624" s="52"/>
      <c r="F624" s="17"/>
      <c r="G624" s="17"/>
      <c r="H624" s="17"/>
      <c r="I624" s="21"/>
      <c r="J624" s="17" t="s">
        <v>525</v>
      </c>
      <c r="K624" s="20">
        <f>IF(FluxoCaixa101315141622[[#This Row],[Movimento ]]="Saldo Inicial",FluxoCaixa101315141622[[#This Row],[R$ (Valores)]],K623+FluxoCaixa101315141622[[#This Row],[Valores Receitas / Despesas]])</f>
        <v>19192.449999999961</v>
      </c>
      <c r="L624" s="20">
        <f>IF(FluxoCaixa101315141622[[#This Row],[Entrada / Saída]]="Saída",FluxoCaixa101315141622[[#This Row],[R$ (Valores)]]*-1,FluxoCaixa101315141622[[#This Row],[R$ (Valores)]])</f>
        <v>0</v>
      </c>
    </row>
    <row r="625" spans="2:12">
      <c r="B625" s="48"/>
      <c r="C625" s="48"/>
      <c r="D625" s="56"/>
      <c r="E625" s="52"/>
      <c r="F625" s="17"/>
      <c r="G625" s="17"/>
      <c r="H625" s="17"/>
      <c r="I625" s="21"/>
      <c r="J625" s="17" t="s">
        <v>525</v>
      </c>
      <c r="K625" s="20">
        <f>IF(FluxoCaixa101315141622[[#This Row],[Movimento ]]="Saldo Inicial",FluxoCaixa101315141622[[#This Row],[R$ (Valores)]],K624+FluxoCaixa101315141622[[#This Row],[Valores Receitas / Despesas]])</f>
        <v>19192.449999999961</v>
      </c>
      <c r="L625" s="20">
        <f>IF(FluxoCaixa101315141622[[#This Row],[Entrada / Saída]]="Saída",FluxoCaixa101315141622[[#This Row],[R$ (Valores)]]*-1,FluxoCaixa101315141622[[#This Row],[R$ (Valores)]])</f>
        <v>0</v>
      </c>
    </row>
    <row r="626" spans="2:12">
      <c r="B626" s="48"/>
      <c r="C626" s="48"/>
      <c r="D626" s="56"/>
      <c r="E626" s="52"/>
      <c r="F626" s="17"/>
      <c r="G626" s="17"/>
      <c r="H626" s="17"/>
      <c r="I626" s="21"/>
      <c r="J626" s="17" t="s">
        <v>525</v>
      </c>
      <c r="K626" s="20">
        <f>IF(FluxoCaixa101315141622[[#This Row],[Movimento ]]="Saldo Inicial",FluxoCaixa101315141622[[#This Row],[R$ (Valores)]],K625+FluxoCaixa101315141622[[#This Row],[Valores Receitas / Despesas]])</f>
        <v>19192.449999999961</v>
      </c>
      <c r="L626" s="20">
        <f>IF(FluxoCaixa101315141622[[#This Row],[Entrada / Saída]]="Saída",FluxoCaixa101315141622[[#This Row],[R$ (Valores)]]*-1,FluxoCaixa101315141622[[#This Row],[R$ (Valores)]])</f>
        <v>0</v>
      </c>
    </row>
    <row r="627" spans="2:12">
      <c r="B627" s="48"/>
      <c r="C627" s="48"/>
      <c r="D627" s="56"/>
      <c r="E627" s="52"/>
      <c r="F627" s="17"/>
      <c r="G627" s="17"/>
      <c r="H627" s="17"/>
      <c r="I627" s="21"/>
      <c r="J627" s="17" t="s">
        <v>525</v>
      </c>
      <c r="K627" s="20">
        <f>IF(FluxoCaixa101315141622[[#This Row],[Movimento ]]="Saldo Inicial",FluxoCaixa101315141622[[#This Row],[R$ (Valores)]],K626+FluxoCaixa101315141622[[#This Row],[Valores Receitas / Despesas]])</f>
        <v>19192.449999999961</v>
      </c>
      <c r="L627" s="20">
        <f>IF(FluxoCaixa101315141622[[#This Row],[Entrada / Saída]]="Saída",FluxoCaixa101315141622[[#This Row],[R$ (Valores)]]*-1,FluxoCaixa101315141622[[#This Row],[R$ (Valores)]])</f>
        <v>0</v>
      </c>
    </row>
    <row r="628" spans="2:12">
      <c r="B628" s="48"/>
      <c r="C628" s="48"/>
      <c r="D628" s="56"/>
      <c r="E628" s="52"/>
      <c r="F628" s="17"/>
      <c r="G628" s="17"/>
      <c r="H628" s="17"/>
      <c r="I628" s="21"/>
      <c r="J628" s="17" t="s">
        <v>525</v>
      </c>
      <c r="K628" s="20">
        <f>IF(FluxoCaixa101315141622[[#This Row],[Movimento ]]="Saldo Inicial",FluxoCaixa101315141622[[#This Row],[R$ (Valores)]],K627+FluxoCaixa101315141622[[#This Row],[Valores Receitas / Despesas]])</f>
        <v>19192.449999999961</v>
      </c>
      <c r="L628" s="20">
        <f>IF(FluxoCaixa101315141622[[#This Row],[Entrada / Saída]]="Saída",FluxoCaixa101315141622[[#This Row],[R$ (Valores)]]*-1,FluxoCaixa101315141622[[#This Row],[R$ (Valores)]])</f>
        <v>0</v>
      </c>
    </row>
    <row r="629" spans="2:12">
      <c r="B629" s="48"/>
      <c r="C629" s="48"/>
      <c r="D629" s="56"/>
      <c r="E629" s="52"/>
      <c r="F629" s="17"/>
      <c r="G629" s="17"/>
      <c r="H629" s="17"/>
      <c r="I629" s="21"/>
      <c r="J629" s="17" t="s">
        <v>525</v>
      </c>
      <c r="K629" s="20">
        <f>IF(FluxoCaixa101315141622[[#This Row],[Movimento ]]="Saldo Inicial",FluxoCaixa101315141622[[#This Row],[R$ (Valores)]],K628+FluxoCaixa101315141622[[#This Row],[Valores Receitas / Despesas]])</f>
        <v>19192.449999999961</v>
      </c>
      <c r="L629" s="20">
        <f>IF(FluxoCaixa101315141622[[#This Row],[Entrada / Saída]]="Saída",FluxoCaixa101315141622[[#This Row],[R$ (Valores)]]*-1,FluxoCaixa101315141622[[#This Row],[R$ (Valores)]])</f>
        <v>0</v>
      </c>
    </row>
    <row r="630" spans="2:12">
      <c r="B630" s="48"/>
      <c r="C630" s="48"/>
      <c r="D630" s="56"/>
      <c r="E630" s="52"/>
      <c r="F630" s="17"/>
      <c r="G630" s="17"/>
      <c r="H630" s="17"/>
      <c r="I630" s="21"/>
      <c r="J630" s="17" t="s">
        <v>525</v>
      </c>
      <c r="K630" s="20">
        <f>IF(FluxoCaixa101315141622[[#This Row],[Movimento ]]="Saldo Inicial",FluxoCaixa101315141622[[#This Row],[R$ (Valores)]],K629+FluxoCaixa101315141622[[#This Row],[Valores Receitas / Despesas]])</f>
        <v>19192.449999999961</v>
      </c>
      <c r="L630" s="20">
        <f>IF(FluxoCaixa101315141622[[#This Row],[Entrada / Saída]]="Saída",FluxoCaixa101315141622[[#This Row],[R$ (Valores)]]*-1,FluxoCaixa101315141622[[#This Row],[R$ (Valores)]])</f>
        <v>0</v>
      </c>
    </row>
    <row r="631" spans="2:12">
      <c r="B631" s="48"/>
      <c r="C631" s="48"/>
      <c r="D631" s="56"/>
      <c r="E631" s="52"/>
      <c r="F631" s="17"/>
      <c r="G631" s="17"/>
      <c r="H631" s="17"/>
      <c r="I631" s="21"/>
      <c r="J631" s="17" t="s">
        <v>525</v>
      </c>
      <c r="K631" s="20">
        <f>IF(FluxoCaixa101315141622[[#This Row],[Movimento ]]="Saldo Inicial",FluxoCaixa101315141622[[#This Row],[R$ (Valores)]],K630+FluxoCaixa101315141622[[#This Row],[Valores Receitas / Despesas]])</f>
        <v>19192.449999999961</v>
      </c>
      <c r="L631" s="20">
        <f>IF(FluxoCaixa101315141622[[#This Row],[Entrada / Saída]]="Saída",FluxoCaixa101315141622[[#This Row],[R$ (Valores)]]*-1,FluxoCaixa101315141622[[#This Row],[R$ (Valores)]])</f>
        <v>0</v>
      </c>
    </row>
    <row r="632" spans="2:12">
      <c r="B632" s="48"/>
      <c r="C632" s="48"/>
      <c r="D632" s="56"/>
      <c r="E632" s="52"/>
      <c r="F632" s="17"/>
      <c r="G632" s="17"/>
      <c r="H632" s="17"/>
      <c r="I632" s="21"/>
      <c r="J632" s="17" t="s">
        <v>525</v>
      </c>
      <c r="K632" s="20">
        <f>IF(FluxoCaixa101315141622[[#This Row],[Movimento ]]="Saldo Inicial",FluxoCaixa101315141622[[#This Row],[R$ (Valores)]],K631+FluxoCaixa101315141622[[#This Row],[Valores Receitas / Despesas]])</f>
        <v>19192.449999999961</v>
      </c>
      <c r="L632" s="20">
        <f>IF(FluxoCaixa101315141622[[#This Row],[Entrada / Saída]]="Saída",FluxoCaixa101315141622[[#This Row],[R$ (Valores)]]*-1,FluxoCaixa101315141622[[#This Row],[R$ (Valores)]])</f>
        <v>0</v>
      </c>
    </row>
    <row r="633" spans="2:12">
      <c r="B633" s="48"/>
      <c r="C633" s="48"/>
      <c r="D633" s="56"/>
      <c r="E633" s="52"/>
      <c r="F633" s="17"/>
      <c r="G633" s="17"/>
      <c r="H633" s="17"/>
      <c r="I633" s="21"/>
      <c r="J633" s="17" t="s">
        <v>525</v>
      </c>
      <c r="K633" s="20">
        <f>IF(FluxoCaixa101315141622[[#This Row],[Movimento ]]="Saldo Inicial",FluxoCaixa101315141622[[#This Row],[R$ (Valores)]],K632+FluxoCaixa101315141622[[#This Row],[Valores Receitas / Despesas]])</f>
        <v>19192.449999999961</v>
      </c>
      <c r="L633" s="20">
        <f>IF(FluxoCaixa101315141622[[#This Row],[Entrada / Saída]]="Saída",FluxoCaixa101315141622[[#This Row],[R$ (Valores)]]*-1,FluxoCaixa101315141622[[#This Row],[R$ (Valores)]])</f>
        <v>0</v>
      </c>
    </row>
    <row r="634" spans="2:12">
      <c r="B634" s="48"/>
      <c r="C634" s="48"/>
      <c r="D634" s="56"/>
      <c r="E634" s="52"/>
      <c r="F634" s="17"/>
      <c r="G634" s="17"/>
      <c r="H634" s="17"/>
      <c r="I634" s="21"/>
      <c r="J634" s="17" t="s">
        <v>525</v>
      </c>
      <c r="K634" s="20">
        <f>IF(FluxoCaixa101315141622[[#This Row],[Movimento ]]="Saldo Inicial",FluxoCaixa101315141622[[#This Row],[R$ (Valores)]],K633+FluxoCaixa101315141622[[#This Row],[Valores Receitas / Despesas]])</f>
        <v>19192.449999999961</v>
      </c>
      <c r="L634" s="20">
        <f>IF(FluxoCaixa101315141622[[#This Row],[Entrada / Saída]]="Saída",FluxoCaixa101315141622[[#This Row],[R$ (Valores)]]*-1,FluxoCaixa101315141622[[#This Row],[R$ (Valores)]])</f>
        <v>0</v>
      </c>
    </row>
    <row r="635" spans="2:12">
      <c r="B635" s="48"/>
      <c r="C635" s="48"/>
      <c r="D635" s="56"/>
      <c r="E635" s="52"/>
      <c r="F635" s="17"/>
      <c r="G635" s="17"/>
      <c r="H635" s="17"/>
      <c r="I635" s="29"/>
      <c r="J635" s="17" t="s">
        <v>525</v>
      </c>
      <c r="K635" s="20">
        <f>IF(FluxoCaixa101315141622[[#This Row],[Movimento ]]="Saldo Inicial",FluxoCaixa101315141622[[#This Row],[R$ (Valores)]],K634+FluxoCaixa101315141622[[#This Row],[Valores Receitas / Despesas]])</f>
        <v>19192.449999999961</v>
      </c>
      <c r="L635" s="20">
        <f>IF(FluxoCaixa101315141622[[#This Row],[Entrada / Saída]]="Saída",FluxoCaixa101315141622[[#This Row],[R$ (Valores)]]*-1,FluxoCaixa101315141622[[#This Row],[R$ (Valores)]])</f>
        <v>0</v>
      </c>
    </row>
    <row r="636" spans="2:12">
      <c r="B636" s="48"/>
      <c r="C636" s="48"/>
      <c r="D636" s="56"/>
      <c r="E636" s="52"/>
      <c r="F636" s="17"/>
      <c r="G636" s="17"/>
      <c r="H636" s="17"/>
      <c r="I636" s="21"/>
      <c r="J636" s="17" t="s">
        <v>525</v>
      </c>
      <c r="K636" s="20">
        <f>IF(FluxoCaixa101315141622[[#This Row],[Movimento ]]="Saldo Inicial",FluxoCaixa101315141622[[#This Row],[R$ (Valores)]],K635+FluxoCaixa101315141622[[#This Row],[Valores Receitas / Despesas]])</f>
        <v>19192.449999999961</v>
      </c>
      <c r="L636" s="20">
        <f>IF(FluxoCaixa101315141622[[#This Row],[Entrada / Saída]]="Saída",FluxoCaixa101315141622[[#This Row],[R$ (Valores)]]*-1,FluxoCaixa101315141622[[#This Row],[R$ (Valores)]])</f>
        <v>0</v>
      </c>
    </row>
    <row r="637" spans="2:12">
      <c r="B637" s="48"/>
      <c r="C637" s="48"/>
      <c r="D637" s="56"/>
      <c r="E637" s="52"/>
      <c r="F637" s="17"/>
      <c r="G637" s="17"/>
      <c r="H637" s="17"/>
      <c r="I637" s="29"/>
      <c r="J637" s="17" t="s">
        <v>525</v>
      </c>
      <c r="K637" s="20">
        <f>IF(FluxoCaixa101315141622[[#This Row],[Movimento ]]="Saldo Inicial",FluxoCaixa101315141622[[#This Row],[R$ (Valores)]],K636+FluxoCaixa101315141622[[#This Row],[Valores Receitas / Despesas]])</f>
        <v>19192.449999999961</v>
      </c>
      <c r="L637" s="20">
        <f>IF(FluxoCaixa101315141622[[#This Row],[Entrada / Saída]]="Saída",FluxoCaixa101315141622[[#This Row],[R$ (Valores)]]*-1,FluxoCaixa101315141622[[#This Row],[R$ (Valores)]])</f>
        <v>0</v>
      </c>
    </row>
    <row r="638" spans="2:12">
      <c r="B638" s="48"/>
      <c r="C638" s="48"/>
      <c r="D638" s="56"/>
      <c r="E638" s="52"/>
      <c r="F638" s="17"/>
      <c r="G638" s="17"/>
      <c r="H638" s="17"/>
      <c r="I638" s="29"/>
      <c r="J638" s="17" t="s">
        <v>525</v>
      </c>
      <c r="K638" s="20">
        <f>IF(FluxoCaixa101315141622[[#This Row],[Movimento ]]="Saldo Inicial",FluxoCaixa101315141622[[#This Row],[R$ (Valores)]],K637+FluxoCaixa101315141622[[#This Row],[Valores Receitas / Despesas]])</f>
        <v>19192.449999999961</v>
      </c>
      <c r="L638" s="20">
        <f>IF(FluxoCaixa101315141622[[#This Row],[Entrada / Saída]]="Saída",FluxoCaixa101315141622[[#This Row],[R$ (Valores)]]*-1,FluxoCaixa101315141622[[#This Row],[R$ (Valores)]])</f>
        <v>0</v>
      </c>
    </row>
    <row r="639" spans="2:12">
      <c r="B639" s="48"/>
      <c r="C639" s="48"/>
      <c r="D639" s="56"/>
      <c r="E639" s="52"/>
      <c r="F639" s="17"/>
      <c r="G639" s="17"/>
      <c r="H639" s="17"/>
      <c r="I639" s="29"/>
      <c r="J639" s="17" t="s">
        <v>525</v>
      </c>
      <c r="K639" s="20">
        <f>IF(FluxoCaixa101315141622[[#This Row],[Movimento ]]="Saldo Inicial",FluxoCaixa101315141622[[#This Row],[R$ (Valores)]],K638+FluxoCaixa101315141622[[#This Row],[Valores Receitas / Despesas]])</f>
        <v>19192.449999999961</v>
      </c>
      <c r="L639" s="20">
        <f>IF(FluxoCaixa101315141622[[#This Row],[Entrada / Saída]]="Saída",FluxoCaixa101315141622[[#This Row],[R$ (Valores)]]*-1,FluxoCaixa101315141622[[#This Row],[R$ (Valores)]])</f>
        <v>0</v>
      </c>
    </row>
    <row r="640" spans="2:12">
      <c r="B640" s="48"/>
      <c r="C640" s="48"/>
      <c r="D640" s="56"/>
      <c r="E640" s="52"/>
      <c r="F640" s="17"/>
      <c r="G640" s="17"/>
      <c r="H640" s="17"/>
      <c r="I640" s="29"/>
      <c r="J640" s="17" t="s">
        <v>525</v>
      </c>
      <c r="K640" s="20">
        <f>IF(FluxoCaixa101315141622[[#This Row],[Movimento ]]="Saldo Inicial",FluxoCaixa101315141622[[#This Row],[R$ (Valores)]],K639+FluxoCaixa101315141622[[#This Row],[Valores Receitas / Despesas]])</f>
        <v>19192.449999999961</v>
      </c>
      <c r="L640" s="20">
        <f>IF(FluxoCaixa101315141622[[#This Row],[Entrada / Saída]]="Saída",FluxoCaixa101315141622[[#This Row],[R$ (Valores)]]*-1,FluxoCaixa101315141622[[#This Row],[R$ (Valores)]])</f>
        <v>0</v>
      </c>
    </row>
    <row r="641" spans="2:12">
      <c r="B641" s="48"/>
      <c r="C641" s="48"/>
      <c r="D641" s="56"/>
      <c r="E641" s="52"/>
      <c r="F641" s="17"/>
      <c r="G641" s="17"/>
      <c r="H641" s="17"/>
      <c r="I641" s="21"/>
      <c r="J641" s="17" t="s">
        <v>525</v>
      </c>
      <c r="K641" s="20">
        <f>IF(FluxoCaixa101315141622[[#This Row],[Movimento ]]="Saldo Inicial",FluxoCaixa101315141622[[#This Row],[R$ (Valores)]],K640+FluxoCaixa101315141622[[#This Row],[Valores Receitas / Despesas]])</f>
        <v>19192.449999999961</v>
      </c>
      <c r="L641" s="20">
        <f>IF(FluxoCaixa101315141622[[#This Row],[Entrada / Saída]]="Saída",FluxoCaixa101315141622[[#This Row],[R$ (Valores)]]*-1,FluxoCaixa101315141622[[#This Row],[R$ (Valores)]])</f>
        <v>0</v>
      </c>
    </row>
    <row r="642" spans="2:12">
      <c r="B642" s="48"/>
      <c r="C642" s="48"/>
      <c r="D642" s="56"/>
      <c r="E642" s="52"/>
      <c r="F642" s="17"/>
      <c r="G642" s="17"/>
      <c r="H642" s="17"/>
      <c r="I642" s="29"/>
      <c r="J642" s="17" t="s">
        <v>525</v>
      </c>
      <c r="K642" s="20">
        <f>IF(FluxoCaixa101315141622[[#This Row],[Movimento ]]="Saldo Inicial",FluxoCaixa101315141622[[#This Row],[R$ (Valores)]],K641+FluxoCaixa101315141622[[#This Row],[Valores Receitas / Despesas]])</f>
        <v>19192.449999999961</v>
      </c>
      <c r="L642" s="20">
        <f>IF(FluxoCaixa101315141622[[#This Row],[Entrada / Saída]]="Saída",FluxoCaixa101315141622[[#This Row],[R$ (Valores)]]*-1,FluxoCaixa101315141622[[#This Row],[R$ (Valores)]])</f>
        <v>0</v>
      </c>
    </row>
    <row r="643" spans="2:12">
      <c r="B643" s="48"/>
      <c r="C643" s="48"/>
      <c r="D643" s="56"/>
      <c r="E643" s="52"/>
      <c r="F643" s="17"/>
      <c r="G643" s="17"/>
      <c r="H643" s="17"/>
      <c r="I643" s="29"/>
      <c r="J643" s="17" t="s">
        <v>525</v>
      </c>
      <c r="K643" s="20">
        <f>IF(FluxoCaixa101315141622[[#This Row],[Movimento ]]="Saldo Inicial",FluxoCaixa101315141622[[#This Row],[R$ (Valores)]],K642+FluxoCaixa101315141622[[#This Row],[Valores Receitas / Despesas]])</f>
        <v>19192.449999999961</v>
      </c>
      <c r="L643" s="20">
        <f>IF(FluxoCaixa101315141622[[#This Row],[Entrada / Saída]]="Saída",FluxoCaixa101315141622[[#This Row],[R$ (Valores)]]*-1,FluxoCaixa101315141622[[#This Row],[R$ (Valores)]])</f>
        <v>0</v>
      </c>
    </row>
    <row r="644" spans="2:12">
      <c r="B644" s="48"/>
      <c r="C644" s="48"/>
      <c r="D644" s="56"/>
      <c r="E644" s="52"/>
      <c r="F644" s="17"/>
      <c r="G644" s="17"/>
      <c r="H644" s="17"/>
      <c r="I644" s="29"/>
      <c r="J644" s="17" t="s">
        <v>525</v>
      </c>
      <c r="K644" s="20">
        <f>IF(FluxoCaixa101315141622[[#This Row],[Movimento ]]="Saldo Inicial",FluxoCaixa101315141622[[#This Row],[R$ (Valores)]],K643+FluxoCaixa101315141622[[#This Row],[Valores Receitas / Despesas]])</f>
        <v>19192.449999999961</v>
      </c>
      <c r="L644" s="20">
        <f>IF(FluxoCaixa101315141622[[#This Row],[Entrada / Saída]]="Saída",FluxoCaixa101315141622[[#This Row],[R$ (Valores)]]*-1,FluxoCaixa101315141622[[#This Row],[R$ (Valores)]])</f>
        <v>0</v>
      </c>
    </row>
    <row r="645" spans="2:12">
      <c r="B645" s="48"/>
      <c r="C645" s="48"/>
      <c r="D645" s="56"/>
      <c r="E645" s="52"/>
      <c r="F645" s="17"/>
      <c r="G645" s="17"/>
      <c r="H645" s="17"/>
      <c r="I645" s="21"/>
      <c r="J645" s="17" t="s">
        <v>525</v>
      </c>
      <c r="K645" s="20">
        <f>IF(FluxoCaixa101315141622[[#This Row],[Movimento ]]="Saldo Inicial",FluxoCaixa101315141622[[#This Row],[R$ (Valores)]],K644+FluxoCaixa101315141622[[#This Row],[Valores Receitas / Despesas]])</f>
        <v>19192.449999999961</v>
      </c>
      <c r="L645" s="20">
        <f>IF(FluxoCaixa101315141622[[#This Row],[Entrada / Saída]]="Saída",FluxoCaixa101315141622[[#This Row],[R$ (Valores)]]*-1,FluxoCaixa101315141622[[#This Row],[R$ (Valores)]])</f>
        <v>0</v>
      </c>
    </row>
    <row r="646" spans="2:12">
      <c r="B646" s="48"/>
      <c r="C646" s="48"/>
      <c r="D646" s="56"/>
      <c r="E646" s="52"/>
      <c r="F646" s="17"/>
      <c r="G646" s="17"/>
      <c r="H646" s="17"/>
      <c r="I646" s="21"/>
      <c r="J646" s="17" t="s">
        <v>525</v>
      </c>
      <c r="K646" s="20">
        <f>IF(FluxoCaixa101315141622[[#This Row],[Movimento ]]="Saldo Inicial",FluxoCaixa101315141622[[#This Row],[R$ (Valores)]],K645+FluxoCaixa101315141622[[#This Row],[Valores Receitas / Despesas]])</f>
        <v>19192.449999999961</v>
      </c>
      <c r="L646" s="20">
        <f>IF(FluxoCaixa101315141622[[#This Row],[Entrada / Saída]]="Saída",FluxoCaixa101315141622[[#This Row],[R$ (Valores)]]*-1,FluxoCaixa101315141622[[#This Row],[R$ (Valores)]])</f>
        <v>0</v>
      </c>
    </row>
    <row r="647" spans="2:12">
      <c r="B647" s="48"/>
      <c r="C647" s="48"/>
      <c r="D647" s="56"/>
      <c r="E647" s="52"/>
      <c r="F647" s="17"/>
      <c r="G647" s="17"/>
      <c r="H647" s="17"/>
      <c r="I647" s="21"/>
      <c r="J647" s="17" t="s">
        <v>525</v>
      </c>
      <c r="K647" s="20">
        <f>IF(FluxoCaixa101315141622[[#This Row],[Movimento ]]="Saldo Inicial",FluxoCaixa101315141622[[#This Row],[R$ (Valores)]],K646+FluxoCaixa101315141622[[#This Row],[Valores Receitas / Despesas]])</f>
        <v>19192.449999999961</v>
      </c>
      <c r="L647" s="20">
        <f>IF(FluxoCaixa101315141622[[#This Row],[Entrada / Saída]]="Saída",FluxoCaixa101315141622[[#This Row],[R$ (Valores)]]*-1,FluxoCaixa101315141622[[#This Row],[R$ (Valores)]])</f>
        <v>0</v>
      </c>
    </row>
    <row r="648" spans="2:12">
      <c r="B648" s="48"/>
      <c r="C648" s="48"/>
      <c r="D648" s="56"/>
      <c r="E648" s="52"/>
      <c r="F648" s="17"/>
      <c r="G648" s="17"/>
      <c r="H648" s="17"/>
      <c r="I648" s="21"/>
      <c r="J648" s="17" t="s">
        <v>525</v>
      </c>
      <c r="K648" s="20">
        <f>IF(FluxoCaixa101315141622[[#This Row],[Movimento ]]="Saldo Inicial",FluxoCaixa101315141622[[#This Row],[R$ (Valores)]],K647+FluxoCaixa101315141622[[#This Row],[Valores Receitas / Despesas]])</f>
        <v>19192.449999999961</v>
      </c>
      <c r="L648" s="20">
        <f>IF(FluxoCaixa101315141622[[#This Row],[Entrada / Saída]]="Saída",FluxoCaixa101315141622[[#This Row],[R$ (Valores)]]*-1,FluxoCaixa101315141622[[#This Row],[R$ (Valores)]])</f>
        <v>0</v>
      </c>
    </row>
    <row r="649" spans="2:12">
      <c r="B649" s="48"/>
      <c r="C649" s="48"/>
      <c r="D649" s="56"/>
      <c r="E649" s="52"/>
      <c r="F649" s="17"/>
      <c r="G649" s="17"/>
      <c r="H649" s="17"/>
      <c r="I649" s="21"/>
      <c r="J649" s="17" t="s">
        <v>525</v>
      </c>
      <c r="K649" s="20">
        <f>IF(FluxoCaixa101315141622[[#This Row],[Movimento ]]="Saldo Inicial",FluxoCaixa101315141622[[#This Row],[R$ (Valores)]],K648+FluxoCaixa101315141622[[#This Row],[Valores Receitas / Despesas]])</f>
        <v>19192.449999999961</v>
      </c>
      <c r="L649" s="20">
        <f>IF(FluxoCaixa101315141622[[#This Row],[Entrada / Saída]]="Saída",FluxoCaixa101315141622[[#This Row],[R$ (Valores)]]*-1,FluxoCaixa101315141622[[#This Row],[R$ (Valores)]])</f>
        <v>0</v>
      </c>
    </row>
    <row r="650" spans="2:12">
      <c r="B650" s="48"/>
      <c r="C650" s="48"/>
      <c r="D650" s="56"/>
      <c r="E650" s="52"/>
      <c r="F650" s="17"/>
      <c r="G650" s="17"/>
      <c r="H650" s="17"/>
      <c r="I650" s="21"/>
      <c r="J650" s="17" t="s">
        <v>525</v>
      </c>
      <c r="K650" s="20">
        <f>IF(FluxoCaixa101315141622[[#This Row],[Movimento ]]="Saldo Inicial",FluxoCaixa101315141622[[#This Row],[R$ (Valores)]],K649+FluxoCaixa101315141622[[#This Row],[Valores Receitas / Despesas]])</f>
        <v>19192.449999999961</v>
      </c>
      <c r="L650" s="20">
        <f>IF(FluxoCaixa101315141622[[#This Row],[Entrada / Saída]]="Saída",FluxoCaixa101315141622[[#This Row],[R$ (Valores)]]*-1,FluxoCaixa101315141622[[#This Row],[R$ (Valores)]])</f>
        <v>0</v>
      </c>
    </row>
    <row r="651" spans="2:12">
      <c r="B651" s="48"/>
      <c r="C651" s="48"/>
      <c r="D651" s="56"/>
      <c r="E651" s="52"/>
      <c r="F651" s="17"/>
      <c r="G651" s="17"/>
      <c r="H651" s="17"/>
      <c r="I651" s="21"/>
      <c r="J651" s="17" t="s">
        <v>525</v>
      </c>
      <c r="K651" s="20">
        <f>IF(FluxoCaixa101315141622[[#This Row],[Movimento ]]="Saldo Inicial",FluxoCaixa101315141622[[#This Row],[R$ (Valores)]],K650+FluxoCaixa101315141622[[#This Row],[Valores Receitas / Despesas]])</f>
        <v>19192.449999999961</v>
      </c>
      <c r="L651" s="20">
        <f>IF(FluxoCaixa101315141622[[#This Row],[Entrada / Saída]]="Saída",FluxoCaixa101315141622[[#This Row],[R$ (Valores)]]*-1,FluxoCaixa101315141622[[#This Row],[R$ (Valores)]])</f>
        <v>0</v>
      </c>
    </row>
    <row r="652" spans="2:12">
      <c r="B652" s="48"/>
      <c r="C652" s="48"/>
      <c r="D652" s="56"/>
      <c r="E652" s="52"/>
      <c r="F652" s="17"/>
      <c r="G652" s="17"/>
      <c r="H652" s="17"/>
      <c r="I652" s="21"/>
      <c r="J652" s="17" t="s">
        <v>525</v>
      </c>
      <c r="K652" s="20">
        <f>IF(FluxoCaixa101315141622[[#This Row],[Movimento ]]="Saldo Inicial",FluxoCaixa101315141622[[#This Row],[R$ (Valores)]],K651+FluxoCaixa101315141622[[#This Row],[Valores Receitas / Despesas]])</f>
        <v>19192.449999999961</v>
      </c>
      <c r="L652" s="20">
        <f>IF(FluxoCaixa101315141622[[#This Row],[Entrada / Saída]]="Saída",FluxoCaixa101315141622[[#This Row],[R$ (Valores)]]*-1,FluxoCaixa101315141622[[#This Row],[R$ (Valores)]])</f>
        <v>0</v>
      </c>
    </row>
    <row r="653" spans="2:12">
      <c r="B653" s="48"/>
      <c r="C653" s="48"/>
      <c r="D653" s="56"/>
      <c r="E653" s="52"/>
      <c r="F653" s="17"/>
      <c r="G653" s="17"/>
      <c r="H653" s="17"/>
      <c r="I653" s="21"/>
      <c r="J653" s="17" t="s">
        <v>525</v>
      </c>
      <c r="K653" s="20">
        <f>IF(FluxoCaixa101315141622[[#This Row],[Movimento ]]="Saldo Inicial",FluxoCaixa101315141622[[#This Row],[R$ (Valores)]],K652+FluxoCaixa101315141622[[#This Row],[Valores Receitas / Despesas]])</f>
        <v>19192.449999999961</v>
      </c>
      <c r="L653" s="20">
        <f>IF(FluxoCaixa101315141622[[#This Row],[Entrada / Saída]]="Saída",FluxoCaixa101315141622[[#This Row],[R$ (Valores)]]*-1,FluxoCaixa101315141622[[#This Row],[R$ (Valores)]])</f>
        <v>0</v>
      </c>
    </row>
    <row r="654" spans="2:12">
      <c r="B654" s="48"/>
      <c r="C654" s="48"/>
      <c r="D654" s="56"/>
      <c r="E654" s="52"/>
      <c r="F654" s="17"/>
      <c r="G654" s="17"/>
      <c r="H654" s="17"/>
      <c r="I654" s="21"/>
      <c r="J654" s="17" t="s">
        <v>525</v>
      </c>
      <c r="K654" s="20">
        <f>IF(FluxoCaixa101315141622[[#This Row],[Movimento ]]="Saldo Inicial",FluxoCaixa101315141622[[#This Row],[R$ (Valores)]],K653+FluxoCaixa101315141622[[#This Row],[Valores Receitas / Despesas]])</f>
        <v>19192.449999999961</v>
      </c>
      <c r="L654" s="20">
        <f>IF(FluxoCaixa101315141622[[#This Row],[Entrada / Saída]]="Saída",FluxoCaixa101315141622[[#This Row],[R$ (Valores)]]*-1,FluxoCaixa101315141622[[#This Row],[R$ (Valores)]])</f>
        <v>0</v>
      </c>
    </row>
    <row r="655" spans="2:12">
      <c r="B655" s="48"/>
      <c r="C655" s="48"/>
      <c r="D655" s="56"/>
      <c r="E655" s="52"/>
      <c r="F655" s="17"/>
      <c r="G655" s="17"/>
      <c r="H655" s="17"/>
      <c r="I655" s="21"/>
      <c r="J655" s="17" t="s">
        <v>525</v>
      </c>
      <c r="K655" s="20">
        <f>IF(FluxoCaixa101315141622[[#This Row],[Movimento ]]="Saldo Inicial",FluxoCaixa101315141622[[#This Row],[R$ (Valores)]],K654+FluxoCaixa101315141622[[#This Row],[Valores Receitas / Despesas]])</f>
        <v>19192.449999999961</v>
      </c>
      <c r="L655" s="20">
        <f>IF(FluxoCaixa101315141622[[#This Row],[Entrada / Saída]]="Saída",FluxoCaixa101315141622[[#This Row],[R$ (Valores)]]*-1,FluxoCaixa101315141622[[#This Row],[R$ (Valores)]])</f>
        <v>0</v>
      </c>
    </row>
    <row r="656" spans="2:12">
      <c r="B656" s="48"/>
      <c r="C656" s="48"/>
      <c r="D656" s="56"/>
      <c r="E656" s="52"/>
      <c r="F656" s="17"/>
      <c r="G656" s="17"/>
      <c r="H656" s="17"/>
      <c r="I656" s="21"/>
      <c r="J656" s="17" t="s">
        <v>525</v>
      </c>
      <c r="K656" s="20">
        <f>IF(FluxoCaixa101315141622[[#This Row],[Movimento ]]="Saldo Inicial",FluxoCaixa101315141622[[#This Row],[R$ (Valores)]],K655+FluxoCaixa101315141622[[#This Row],[Valores Receitas / Despesas]])</f>
        <v>19192.449999999961</v>
      </c>
      <c r="L656" s="20">
        <f>IF(FluxoCaixa101315141622[[#This Row],[Entrada / Saída]]="Saída",FluxoCaixa101315141622[[#This Row],[R$ (Valores)]]*-1,FluxoCaixa101315141622[[#This Row],[R$ (Valores)]])</f>
        <v>0</v>
      </c>
    </row>
    <row r="657" spans="2:12">
      <c r="B657" s="48"/>
      <c r="C657" s="48"/>
      <c r="D657" s="56"/>
      <c r="E657" s="52"/>
      <c r="F657" s="17"/>
      <c r="G657" s="17"/>
      <c r="H657" s="17"/>
      <c r="I657" s="21"/>
      <c r="J657" s="17" t="s">
        <v>525</v>
      </c>
      <c r="K657" s="20">
        <f>IF(FluxoCaixa101315141622[[#This Row],[Movimento ]]="Saldo Inicial",FluxoCaixa101315141622[[#This Row],[R$ (Valores)]],K656+FluxoCaixa101315141622[[#This Row],[Valores Receitas / Despesas]])</f>
        <v>19192.449999999961</v>
      </c>
      <c r="L657" s="20">
        <f>IF(FluxoCaixa101315141622[[#This Row],[Entrada / Saída]]="Saída",FluxoCaixa101315141622[[#This Row],[R$ (Valores)]]*-1,FluxoCaixa101315141622[[#This Row],[R$ (Valores)]])</f>
        <v>0</v>
      </c>
    </row>
    <row r="658" spans="2:12">
      <c r="B658" s="48"/>
      <c r="C658" s="48"/>
      <c r="D658" s="56"/>
      <c r="E658" s="52"/>
      <c r="F658" s="17"/>
      <c r="G658" s="17"/>
      <c r="H658" s="17"/>
      <c r="I658" s="21"/>
      <c r="J658" s="17" t="s">
        <v>525</v>
      </c>
      <c r="K658" s="20">
        <f>IF(FluxoCaixa101315141622[[#This Row],[Movimento ]]="Saldo Inicial",FluxoCaixa101315141622[[#This Row],[R$ (Valores)]],K657+FluxoCaixa101315141622[[#This Row],[Valores Receitas / Despesas]])</f>
        <v>19192.449999999961</v>
      </c>
      <c r="L658" s="20">
        <f>IF(FluxoCaixa101315141622[[#This Row],[Entrada / Saída]]="Saída",FluxoCaixa101315141622[[#This Row],[R$ (Valores)]]*-1,FluxoCaixa101315141622[[#This Row],[R$ (Valores)]])</f>
        <v>0</v>
      </c>
    </row>
    <row r="659" spans="2:12">
      <c r="B659" s="48"/>
      <c r="C659" s="48"/>
      <c r="D659" s="56"/>
      <c r="E659" s="52"/>
      <c r="F659" s="17"/>
      <c r="G659" s="17"/>
      <c r="H659" s="17"/>
      <c r="I659" s="21"/>
      <c r="J659" s="17" t="s">
        <v>525</v>
      </c>
      <c r="K659" s="20">
        <f>IF(FluxoCaixa101315141622[[#This Row],[Movimento ]]="Saldo Inicial",FluxoCaixa101315141622[[#This Row],[R$ (Valores)]],K658+FluxoCaixa101315141622[[#This Row],[Valores Receitas / Despesas]])</f>
        <v>19192.449999999961</v>
      </c>
      <c r="L659" s="20">
        <f>IF(FluxoCaixa101315141622[[#This Row],[Entrada / Saída]]="Saída",FluxoCaixa101315141622[[#This Row],[R$ (Valores)]]*-1,FluxoCaixa101315141622[[#This Row],[R$ (Valores)]])</f>
        <v>0</v>
      </c>
    </row>
    <row r="660" spans="2:12">
      <c r="B660" s="48"/>
      <c r="C660" s="48"/>
      <c r="D660" s="56"/>
      <c r="E660" s="52"/>
      <c r="F660" s="17"/>
      <c r="G660" s="17"/>
      <c r="H660" s="17"/>
      <c r="I660" s="21"/>
      <c r="J660" s="17" t="s">
        <v>525</v>
      </c>
      <c r="K660" s="20">
        <f>IF(FluxoCaixa101315141622[[#This Row],[Movimento ]]="Saldo Inicial",FluxoCaixa101315141622[[#This Row],[R$ (Valores)]],K659+FluxoCaixa101315141622[[#This Row],[Valores Receitas / Despesas]])</f>
        <v>19192.449999999961</v>
      </c>
      <c r="L660" s="20">
        <f>IF(FluxoCaixa101315141622[[#This Row],[Entrada / Saída]]="Saída",FluxoCaixa101315141622[[#This Row],[R$ (Valores)]]*-1,FluxoCaixa101315141622[[#This Row],[R$ (Valores)]])</f>
        <v>0</v>
      </c>
    </row>
    <row r="661" spans="2:12">
      <c r="B661" s="48"/>
      <c r="C661" s="48"/>
      <c r="D661" s="56"/>
      <c r="E661" s="52"/>
      <c r="F661" s="17"/>
      <c r="G661" s="17"/>
      <c r="H661" s="17"/>
      <c r="I661" s="21"/>
      <c r="J661" s="17" t="s">
        <v>525</v>
      </c>
      <c r="K661" s="20">
        <f>IF(FluxoCaixa101315141622[[#This Row],[Movimento ]]="Saldo Inicial",FluxoCaixa101315141622[[#This Row],[R$ (Valores)]],K660+FluxoCaixa101315141622[[#This Row],[Valores Receitas / Despesas]])</f>
        <v>19192.449999999961</v>
      </c>
      <c r="L661" s="20">
        <f>IF(FluxoCaixa101315141622[[#This Row],[Entrada / Saída]]="Saída",FluxoCaixa101315141622[[#This Row],[R$ (Valores)]]*-1,FluxoCaixa101315141622[[#This Row],[R$ (Valores)]])</f>
        <v>0</v>
      </c>
    </row>
    <row r="662" spans="2:12">
      <c r="B662" s="48"/>
      <c r="C662" s="48"/>
      <c r="D662" s="56"/>
      <c r="E662" s="52"/>
      <c r="F662" s="17"/>
      <c r="G662" s="17"/>
      <c r="H662" s="17"/>
      <c r="I662" s="21"/>
      <c r="J662" s="17" t="s">
        <v>525</v>
      </c>
      <c r="K662" s="20">
        <f>IF(FluxoCaixa101315141622[[#This Row],[Movimento ]]="Saldo Inicial",FluxoCaixa101315141622[[#This Row],[R$ (Valores)]],K661+FluxoCaixa101315141622[[#This Row],[Valores Receitas / Despesas]])</f>
        <v>19192.449999999961</v>
      </c>
      <c r="L662" s="20">
        <f>IF(FluxoCaixa101315141622[[#This Row],[Entrada / Saída]]="Saída",FluxoCaixa101315141622[[#This Row],[R$ (Valores)]]*-1,FluxoCaixa101315141622[[#This Row],[R$ (Valores)]])</f>
        <v>0</v>
      </c>
    </row>
    <row r="663" spans="2:12">
      <c r="B663" s="48"/>
      <c r="C663" s="48"/>
      <c r="D663" s="56"/>
      <c r="E663" s="52"/>
      <c r="F663" s="17"/>
      <c r="G663" s="17"/>
      <c r="H663" s="17"/>
      <c r="I663" s="21"/>
      <c r="J663" s="17" t="s">
        <v>525</v>
      </c>
      <c r="K663" s="20">
        <f>IF(FluxoCaixa101315141622[[#This Row],[Movimento ]]="Saldo Inicial",FluxoCaixa101315141622[[#This Row],[R$ (Valores)]],K662+FluxoCaixa101315141622[[#This Row],[Valores Receitas / Despesas]])</f>
        <v>19192.449999999961</v>
      </c>
      <c r="L663" s="20">
        <f>IF(FluxoCaixa101315141622[[#This Row],[Entrada / Saída]]="Saída",FluxoCaixa101315141622[[#This Row],[R$ (Valores)]]*-1,FluxoCaixa101315141622[[#This Row],[R$ (Valores)]])</f>
        <v>0</v>
      </c>
    </row>
    <row r="664" spans="2:12">
      <c r="B664" s="48"/>
      <c r="C664" s="48"/>
      <c r="D664" s="56"/>
      <c r="E664" s="52"/>
      <c r="F664" s="17"/>
      <c r="G664" s="17"/>
      <c r="H664" s="17"/>
      <c r="I664" s="21"/>
      <c r="J664" s="17" t="s">
        <v>525</v>
      </c>
      <c r="K664" s="20">
        <f>IF(FluxoCaixa101315141622[[#This Row],[Movimento ]]="Saldo Inicial",FluxoCaixa101315141622[[#This Row],[R$ (Valores)]],K663+FluxoCaixa101315141622[[#This Row],[Valores Receitas / Despesas]])</f>
        <v>19192.449999999961</v>
      </c>
      <c r="L664" s="20">
        <f>IF(FluxoCaixa101315141622[[#This Row],[Entrada / Saída]]="Saída",FluxoCaixa101315141622[[#This Row],[R$ (Valores)]]*-1,FluxoCaixa101315141622[[#This Row],[R$ (Valores)]])</f>
        <v>0</v>
      </c>
    </row>
    <row r="665" spans="2:12">
      <c r="B665" s="48"/>
      <c r="C665" s="48"/>
      <c r="D665" s="56"/>
      <c r="E665" s="52"/>
      <c r="F665" s="17"/>
      <c r="G665" s="17"/>
      <c r="H665" s="17"/>
      <c r="I665" s="21"/>
      <c r="J665" s="17" t="s">
        <v>525</v>
      </c>
      <c r="K665" s="20">
        <f>IF(FluxoCaixa101315141622[[#This Row],[Movimento ]]="Saldo Inicial",FluxoCaixa101315141622[[#This Row],[R$ (Valores)]],K664+FluxoCaixa101315141622[[#This Row],[Valores Receitas / Despesas]])</f>
        <v>19192.449999999961</v>
      </c>
      <c r="L665" s="20">
        <f>IF(FluxoCaixa101315141622[[#This Row],[Entrada / Saída]]="Saída",FluxoCaixa101315141622[[#This Row],[R$ (Valores)]]*-1,FluxoCaixa101315141622[[#This Row],[R$ (Valores)]])</f>
        <v>0</v>
      </c>
    </row>
    <row r="666" spans="2:12">
      <c r="B666" s="48"/>
      <c r="C666" s="48"/>
      <c r="D666" s="56"/>
      <c r="E666" s="52"/>
      <c r="F666" s="17"/>
      <c r="G666" s="17"/>
      <c r="H666" s="17"/>
      <c r="I666" s="21"/>
      <c r="J666" s="17" t="s">
        <v>525</v>
      </c>
      <c r="K666" s="20">
        <f>IF(FluxoCaixa101315141622[[#This Row],[Movimento ]]="Saldo Inicial",FluxoCaixa101315141622[[#This Row],[R$ (Valores)]],K665+FluxoCaixa101315141622[[#This Row],[Valores Receitas / Despesas]])</f>
        <v>19192.449999999961</v>
      </c>
      <c r="L666" s="20">
        <f>IF(FluxoCaixa101315141622[[#This Row],[Entrada / Saída]]="Saída",FluxoCaixa101315141622[[#This Row],[R$ (Valores)]]*-1,FluxoCaixa101315141622[[#This Row],[R$ (Valores)]])</f>
        <v>0</v>
      </c>
    </row>
    <row r="667" spans="2:12">
      <c r="B667" s="48"/>
      <c r="C667" s="48"/>
      <c r="D667" s="56"/>
      <c r="E667" s="52"/>
      <c r="F667" s="17"/>
      <c r="G667" s="17"/>
      <c r="H667" s="17"/>
      <c r="I667" s="21"/>
      <c r="J667" s="17" t="s">
        <v>525</v>
      </c>
      <c r="K667" s="20">
        <f>IF(FluxoCaixa101315141622[[#This Row],[Movimento ]]="Saldo Inicial",FluxoCaixa101315141622[[#This Row],[R$ (Valores)]],K666+FluxoCaixa101315141622[[#This Row],[Valores Receitas / Despesas]])</f>
        <v>19192.449999999961</v>
      </c>
      <c r="L667" s="20">
        <f>IF(FluxoCaixa101315141622[[#This Row],[Entrada / Saída]]="Saída",FluxoCaixa101315141622[[#This Row],[R$ (Valores)]]*-1,FluxoCaixa101315141622[[#This Row],[R$ (Valores)]])</f>
        <v>0</v>
      </c>
    </row>
    <row r="668" spans="2:12">
      <c r="B668" s="48"/>
      <c r="C668" s="48"/>
      <c r="D668" s="56"/>
      <c r="E668" s="52"/>
      <c r="F668" s="17"/>
      <c r="G668" s="17"/>
      <c r="H668" s="17"/>
      <c r="I668" s="21"/>
      <c r="J668" s="17" t="s">
        <v>525</v>
      </c>
      <c r="K668" s="20">
        <f>IF(FluxoCaixa101315141622[[#This Row],[Movimento ]]="Saldo Inicial",FluxoCaixa101315141622[[#This Row],[R$ (Valores)]],K667+FluxoCaixa101315141622[[#This Row],[Valores Receitas / Despesas]])</f>
        <v>19192.449999999961</v>
      </c>
      <c r="L668" s="20">
        <f>IF(FluxoCaixa101315141622[[#This Row],[Entrada / Saída]]="Saída",FluxoCaixa101315141622[[#This Row],[R$ (Valores)]]*-1,FluxoCaixa101315141622[[#This Row],[R$ (Valores)]])</f>
        <v>0</v>
      </c>
    </row>
    <row r="669" spans="2:12">
      <c r="B669" s="48"/>
      <c r="C669" s="48"/>
      <c r="D669" s="56"/>
      <c r="E669" s="52"/>
      <c r="F669" s="17"/>
      <c r="G669" s="17"/>
      <c r="H669" s="17"/>
      <c r="I669" s="21"/>
      <c r="J669" s="17" t="s">
        <v>525</v>
      </c>
      <c r="K669" s="20">
        <f>IF(FluxoCaixa101315141622[[#This Row],[Movimento ]]="Saldo Inicial",FluxoCaixa101315141622[[#This Row],[R$ (Valores)]],K668+FluxoCaixa101315141622[[#This Row],[Valores Receitas / Despesas]])</f>
        <v>19192.449999999961</v>
      </c>
      <c r="L669" s="20">
        <f>IF(FluxoCaixa101315141622[[#This Row],[Entrada / Saída]]="Saída",FluxoCaixa101315141622[[#This Row],[R$ (Valores)]]*-1,FluxoCaixa101315141622[[#This Row],[R$ (Valores)]])</f>
        <v>0</v>
      </c>
    </row>
    <row r="670" spans="2:12">
      <c r="B670" s="48"/>
      <c r="C670" s="48"/>
      <c r="D670" s="56"/>
      <c r="E670" s="52"/>
      <c r="F670" s="17"/>
      <c r="G670" s="17"/>
      <c r="H670" s="17"/>
      <c r="I670" s="21"/>
      <c r="J670" s="17" t="s">
        <v>525</v>
      </c>
      <c r="K670" s="20">
        <f>IF(FluxoCaixa101315141622[[#This Row],[Movimento ]]="Saldo Inicial",FluxoCaixa101315141622[[#This Row],[R$ (Valores)]],K669+FluxoCaixa101315141622[[#This Row],[Valores Receitas / Despesas]])</f>
        <v>19192.449999999961</v>
      </c>
      <c r="L670" s="20">
        <f>IF(FluxoCaixa101315141622[[#This Row],[Entrada / Saída]]="Saída",FluxoCaixa101315141622[[#This Row],[R$ (Valores)]]*-1,FluxoCaixa101315141622[[#This Row],[R$ (Valores)]])</f>
        <v>0</v>
      </c>
    </row>
    <row r="671" spans="2:12">
      <c r="B671" s="48"/>
      <c r="C671" s="48"/>
      <c r="D671" s="56"/>
      <c r="E671" s="52"/>
      <c r="F671" s="17"/>
      <c r="G671" s="17"/>
      <c r="H671" s="17"/>
      <c r="I671" s="21"/>
      <c r="J671" s="17" t="s">
        <v>525</v>
      </c>
      <c r="K671" s="20">
        <f>IF(FluxoCaixa101315141622[[#This Row],[Movimento ]]="Saldo Inicial",FluxoCaixa101315141622[[#This Row],[R$ (Valores)]],K670+FluxoCaixa101315141622[[#This Row],[Valores Receitas / Despesas]])</f>
        <v>19192.449999999961</v>
      </c>
      <c r="L671" s="20">
        <f>IF(FluxoCaixa101315141622[[#This Row],[Entrada / Saída]]="Saída",FluxoCaixa101315141622[[#This Row],[R$ (Valores)]]*-1,FluxoCaixa101315141622[[#This Row],[R$ (Valores)]])</f>
        <v>0</v>
      </c>
    </row>
    <row r="672" spans="2:12">
      <c r="B672" s="48"/>
      <c r="C672" s="48"/>
      <c r="D672" s="56"/>
      <c r="E672" s="52"/>
      <c r="F672" s="17"/>
      <c r="G672" s="17"/>
      <c r="H672" s="17"/>
      <c r="I672" s="21"/>
      <c r="J672" s="17" t="s">
        <v>525</v>
      </c>
      <c r="K672" s="20">
        <f>IF(FluxoCaixa101315141622[[#This Row],[Movimento ]]="Saldo Inicial",FluxoCaixa101315141622[[#This Row],[R$ (Valores)]],K671+FluxoCaixa101315141622[[#This Row],[Valores Receitas / Despesas]])</f>
        <v>19192.449999999961</v>
      </c>
      <c r="L672" s="20">
        <f>IF(FluxoCaixa101315141622[[#This Row],[Entrada / Saída]]="Saída",FluxoCaixa101315141622[[#This Row],[R$ (Valores)]]*-1,FluxoCaixa101315141622[[#This Row],[R$ (Valores)]])</f>
        <v>0</v>
      </c>
    </row>
    <row r="673" spans="2:12">
      <c r="B673" s="48"/>
      <c r="C673" s="48"/>
      <c r="D673" s="56"/>
      <c r="E673" s="52"/>
      <c r="F673" s="17"/>
      <c r="G673" s="17"/>
      <c r="H673" s="17"/>
      <c r="I673" s="21"/>
      <c r="J673" s="17" t="s">
        <v>525</v>
      </c>
      <c r="K673" s="20">
        <f>IF(FluxoCaixa101315141622[[#This Row],[Movimento ]]="Saldo Inicial",FluxoCaixa101315141622[[#This Row],[R$ (Valores)]],K672+FluxoCaixa101315141622[[#This Row],[Valores Receitas / Despesas]])</f>
        <v>19192.449999999961</v>
      </c>
      <c r="L673" s="20">
        <f>IF(FluxoCaixa101315141622[[#This Row],[Entrada / Saída]]="Saída",FluxoCaixa101315141622[[#This Row],[R$ (Valores)]]*-1,FluxoCaixa101315141622[[#This Row],[R$ (Valores)]])</f>
        <v>0</v>
      </c>
    </row>
    <row r="674" spans="2:12">
      <c r="B674" s="48"/>
      <c r="C674" s="48"/>
      <c r="D674" s="56"/>
      <c r="E674" s="52"/>
      <c r="F674" s="17"/>
      <c r="G674" s="17"/>
      <c r="H674" s="17"/>
      <c r="I674" s="21"/>
      <c r="J674" s="17" t="s">
        <v>525</v>
      </c>
      <c r="K674" s="20">
        <f>IF(FluxoCaixa101315141622[[#This Row],[Movimento ]]="Saldo Inicial",FluxoCaixa101315141622[[#This Row],[R$ (Valores)]],K673+FluxoCaixa101315141622[[#This Row],[Valores Receitas / Despesas]])</f>
        <v>19192.449999999961</v>
      </c>
      <c r="L674" s="20">
        <f>IF(FluxoCaixa101315141622[[#This Row],[Entrada / Saída]]="Saída",FluxoCaixa101315141622[[#This Row],[R$ (Valores)]]*-1,FluxoCaixa101315141622[[#This Row],[R$ (Valores)]])</f>
        <v>0</v>
      </c>
    </row>
    <row r="675" spans="2:12">
      <c r="B675" s="48"/>
      <c r="C675" s="48"/>
      <c r="D675" s="56"/>
      <c r="E675" s="52"/>
      <c r="F675" s="17"/>
      <c r="G675" s="17"/>
      <c r="H675" s="17"/>
      <c r="I675" s="21"/>
      <c r="J675" s="17" t="s">
        <v>525</v>
      </c>
      <c r="K675" s="20">
        <f>IF(FluxoCaixa101315141622[[#This Row],[Movimento ]]="Saldo Inicial",FluxoCaixa101315141622[[#This Row],[R$ (Valores)]],K674+FluxoCaixa101315141622[[#This Row],[Valores Receitas / Despesas]])</f>
        <v>19192.449999999961</v>
      </c>
      <c r="L675" s="20">
        <f>IF(FluxoCaixa101315141622[[#This Row],[Entrada / Saída]]="Saída",FluxoCaixa101315141622[[#This Row],[R$ (Valores)]]*-1,FluxoCaixa101315141622[[#This Row],[R$ (Valores)]])</f>
        <v>0</v>
      </c>
    </row>
    <row r="676" spans="2:12">
      <c r="B676" s="48"/>
      <c r="C676" s="48"/>
      <c r="D676" s="56"/>
      <c r="E676" s="52"/>
      <c r="F676" s="17"/>
      <c r="G676" s="17"/>
      <c r="H676" s="17"/>
      <c r="I676" s="21"/>
      <c r="J676" s="17" t="s">
        <v>525</v>
      </c>
      <c r="K676" s="20">
        <f>IF(FluxoCaixa101315141622[[#This Row],[Movimento ]]="Saldo Inicial",FluxoCaixa101315141622[[#This Row],[R$ (Valores)]],K675+FluxoCaixa101315141622[[#This Row],[Valores Receitas / Despesas]])</f>
        <v>19192.449999999961</v>
      </c>
      <c r="L676" s="20">
        <f>IF(FluxoCaixa101315141622[[#This Row],[Entrada / Saída]]="Saída",FluxoCaixa101315141622[[#This Row],[R$ (Valores)]]*-1,FluxoCaixa101315141622[[#This Row],[R$ (Valores)]])</f>
        <v>0</v>
      </c>
    </row>
    <row r="677" spans="2:12">
      <c r="B677" s="48"/>
      <c r="C677" s="48"/>
      <c r="D677" s="56"/>
      <c r="E677" s="52"/>
      <c r="F677" s="17"/>
      <c r="G677" s="17"/>
      <c r="H677" s="17"/>
      <c r="I677" s="21"/>
      <c r="J677" s="17" t="s">
        <v>525</v>
      </c>
      <c r="K677" s="20">
        <f>IF(FluxoCaixa101315141622[[#This Row],[Movimento ]]="Saldo Inicial",FluxoCaixa101315141622[[#This Row],[R$ (Valores)]],K676+FluxoCaixa101315141622[[#This Row],[Valores Receitas / Despesas]])</f>
        <v>19192.449999999961</v>
      </c>
      <c r="L677" s="20">
        <f>IF(FluxoCaixa101315141622[[#This Row],[Entrada / Saída]]="Saída",FluxoCaixa101315141622[[#This Row],[R$ (Valores)]]*-1,FluxoCaixa101315141622[[#This Row],[R$ (Valores)]])</f>
        <v>0</v>
      </c>
    </row>
    <row r="678" spans="2:12">
      <c r="B678" s="48"/>
      <c r="C678" s="48"/>
      <c r="D678" s="56"/>
      <c r="E678" s="52"/>
      <c r="F678" s="17"/>
      <c r="G678" s="17"/>
      <c r="H678" s="17"/>
      <c r="I678" s="21"/>
      <c r="J678" s="17" t="s">
        <v>525</v>
      </c>
      <c r="K678" s="20">
        <f>IF(FluxoCaixa101315141622[[#This Row],[Movimento ]]="Saldo Inicial",FluxoCaixa101315141622[[#This Row],[R$ (Valores)]],K677+FluxoCaixa101315141622[[#This Row],[Valores Receitas / Despesas]])</f>
        <v>19192.449999999961</v>
      </c>
      <c r="L678" s="20">
        <f>IF(FluxoCaixa101315141622[[#This Row],[Entrada / Saída]]="Saída",FluxoCaixa101315141622[[#This Row],[R$ (Valores)]]*-1,FluxoCaixa101315141622[[#This Row],[R$ (Valores)]])</f>
        <v>0</v>
      </c>
    </row>
    <row r="679" spans="2:12">
      <c r="B679" s="48"/>
      <c r="C679" s="48"/>
      <c r="D679" s="56"/>
      <c r="E679" s="52"/>
      <c r="F679" s="17"/>
      <c r="G679" s="17"/>
      <c r="H679" s="17"/>
      <c r="I679" s="21"/>
      <c r="J679" s="17" t="s">
        <v>525</v>
      </c>
      <c r="K679" s="20">
        <f>IF(FluxoCaixa101315141622[[#This Row],[Movimento ]]="Saldo Inicial",FluxoCaixa101315141622[[#This Row],[R$ (Valores)]],K678+FluxoCaixa101315141622[[#This Row],[Valores Receitas / Despesas]])</f>
        <v>19192.449999999961</v>
      </c>
      <c r="L679" s="17">
        <f>IF(FluxoCaixa101315141622[[#This Row],[Entrada / Saída]]="Saída",FluxoCaixa101315141622[[#This Row],[R$ (Valores)]]*-1,FluxoCaixa101315141622[[#This Row],[R$ (Valores)]])</f>
        <v>0</v>
      </c>
    </row>
    <row r="680" spans="2:12">
      <c r="B680" s="48"/>
      <c r="C680" s="48"/>
      <c r="D680" s="56"/>
      <c r="E680" s="52"/>
      <c r="F680" s="17"/>
      <c r="G680" s="17"/>
      <c r="H680" s="17"/>
      <c r="I680" s="21"/>
      <c r="J680" s="17" t="s">
        <v>525</v>
      </c>
      <c r="K680" s="20">
        <f>IF(FluxoCaixa101315141622[[#This Row],[Movimento ]]="Saldo Inicial",FluxoCaixa101315141622[[#This Row],[R$ (Valores)]],K679+FluxoCaixa101315141622[[#This Row],[Valores Receitas / Despesas]])</f>
        <v>19192.449999999961</v>
      </c>
      <c r="L680" s="20">
        <f>IF(FluxoCaixa101315141622[[#This Row],[Entrada / Saída]]="Saída",FluxoCaixa101315141622[[#This Row],[R$ (Valores)]]*-1,FluxoCaixa101315141622[[#This Row],[R$ (Valores)]])</f>
        <v>0</v>
      </c>
    </row>
    <row r="681" spans="2:12">
      <c r="B681" s="48"/>
      <c r="C681" s="48"/>
      <c r="D681" s="56"/>
      <c r="E681" s="52"/>
      <c r="F681" s="17"/>
      <c r="G681" s="17"/>
      <c r="H681" s="17"/>
      <c r="I681" s="21"/>
      <c r="J681" s="17" t="s">
        <v>525</v>
      </c>
      <c r="K681" s="20">
        <f>IF(FluxoCaixa101315141622[[#This Row],[Movimento ]]="Saldo Inicial",FluxoCaixa101315141622[[#This Row],[R$ (Valores)]],K680+FluxoCaixa101315141622[[#This Row],[Valores Receitas / Despesas]])</f>
        <v>19192.449999999961</v>
      </c>
      <c r="L681" s="20">
        <f>IF(FluxoCaixa101315141622[[#This Row],[Entrada / Saída]]="Saída",FluxoCaixa101315141622[[#This Row],[R$ (Valores)]]*-1,FluxoCaixa101315141622[[#This Row],[R$ (Valores)]])</f>
        <v>0</v>
      </c>
    </row>
    <row r="682" spans="2:12">
      <c r="B682" s="48"/>
      <c r="C682" s="48"/>
      <c r="D682" s="56"/>
      <c r="E682" s="52"/>
      <c r="F682" s="17"/>
      <c r="G682" s="17"/>
      <c r="H682" s="17"/>
      <c r="I682" s="21"/>
      <c r="J682" s="17" t="s">
        <v>525</v>
      </c>
      <c r="K682" s="20">
        <f>IF(FluxoCaixa101315141622[[#This Row],[Movimento ]]="Saldo Inicial",FluxoCaixa101315141622[[#This Row],[R$ (Valores)]],K681+FluxoCaixa101315141622[[#This Row],[Valores Receitas / Despesas]])</f>
        <v>19192.449999999961</v>
      </c>
      <c r="L682" s="20">
        <f>IF(FluxoCaixa101315141622[[#This Row],[Entrada / Saída]]="Saída",FluxoCaixa101315141622[[#This Row],[R$ (Valores)]]*-1,FluxoCaixa101315141622[[#This Row],[R$ (Valores)]])</f>
        <v>0</v>
      </c>
    </row>
    <row r="683" spans="2:12">
      <c r="B683" s="48"/>
      <c r="C683" s="48"/>
      <c r="D683" s="56"/>
      <c r="E683" s="52"/>
      <c r="F683" s="17"/>
      <c r="G683" s="17"/>
      <c r="H683" s="17"/>
      <c r="I683" s="21"/>
      <c r="J683" s="17" t="s">
        <v>525</v>
      </c>
      <c r="K683" s="20">
        <f>IF(FluxoCaixa101315141622[[#This Row],[Movimento ]]="Saldo Inicial",FluxoCaixa101315141622[[#This Row],[R$ (Valores)]],K682+FluxoCaixa101315141622[[#This Row],[Valores Receitas / Despesas]])</f>
        <v>19192.449999999961</v>
      </c>
      <c r="L683" s="20">
        <f>IF(FluxoCaixa101315141622[[#This Row],[Entrada / Saída]]="Saída",FluxoCaixa101315141622[[#This Row],[R$ (Valores)]]*-1,FluxoCaixa101315141622[[#This Row],[R$ (Valores)]])</f>
        <v>0</v>
      </c>
    </row>
    <row r="684" spans="2:12">
      <c r="B684" s="48"/>
      <c r="C684" s="48"/>
      <c r="D684" s="56"/>
      <c r="E684" s="52"/>
      <c r="F684" s="17"/>
      <c r="G684" s="17"/>
      <c r="H684" s="17"/>
      <c r="I684" s="21"/>
      <c r="J684" s="17" t="s">
        <v>525</v>
      </c>
      <c r="K684" s="20">
        <f>IF(FluxoCaixa101315141622[[#This Row],[Movimento ]]="Saldo Inicial",FluxoCaixa101315141622[[#This Row],[R$ (Valores)]],K683+FluxoCaixa101315141622[[#This Row],[Valores Receitas / Despesas]])</f>
        <v>19192.449999999961</v>
      </c>
      <c r="L684" s="5">
        <f>IF(FluxoCaixa101315141622[[#This Row],[Entrada / Saída]]="Saída",FluxoCaixa101315141622[[#This Row],[R$ (Valores)]]*-1,FluxoCaixa101315141622[[#This Row],[R$ (Valores)]])</f>
        <v>0</v>
      </c>
    </row>
    <row r="685" spans="2:12">
      <c r="B685" s="48"/>
      <c r="C685" s="48"/>
      <c r="D685" s="56"/>
      <c r="E685" s="52"/>
      <c r="F685" s="17"/>
      <c r="G685" s="17"/>
      <c r="H685" s="17"/>
      <c r="I685" s="21"/>
      <c r="J685" s="17" t="s">
        <v>525</v>
      </c>
      <c r="K685" s="20">
        <f>IF(FluxoCaixa101315141622[[#This Row],[Movimento ]]="Saldo Inicial",FluxoCaixa101315141622[[#This Row],[R$ (Valores)]],K684+FluxoCaixa101315141622[[#This Row],[Valores Receitas / Despesas]])</f>
        <v>19192.449999999961</v>
      </c>
      <c r="L685" s="5">
        <f>IF(FluxoCaixa101315141622[[#This Row],[Entrada / Saída]]="Saída",FluxoCaixa101315141622[[#This Row],[R$ (Valores)]]*-1,FluxoCaixa101315141622[[#This Row],[R$ (Valores)]])</f>
        <v>0</v>
      </c>
    </row>
    <row r="686" spans="2:12">
      <c r="B686" s="48"/>
      <c r="C686" s="48"/>
      <c r="D686" s="56"/>
      <c r="E686" s="52"/>
      <c r="F686" s="17"/>
      <c r="G686" s="17"/>
      <c r="H686" s="17"/>
      <c r="I686" s="21"/>
      <c r="J686" s="17" t="s">
        <v>525</v>
      </c>
      <c r="K686" s="20">
        <f>IF(FluxoCaixa101315141622[[#This Row],[Movimento ]]="Saldo Inicial",FluxoCaixa101315141622[[#This Row],[R$ (Valores)]],K685+FluxoCaixa101315141622[[#This Row],[Valores Receitas / Despesas]])</f>
        <v>19192.449999999961</v>
      </c>
      <c r="L686" s="5">
        <f>IF(FluxoCaixa101315141622[[#This Row],[Entrada / Saída]]="Saída",FluxoCaixa101315141622[[#This Row],[R$ (Valores)]]*-1,FluxoCaixa101315141622[[#This Row],[R$ (Valores)]])</f>
        <v>0</v>
      </c>
    </row>
    <row r="687" spans="2:12">
      <c r="B687" s="48"/>
      <c r="C687" s="48"/>
      <c r="D687" s="56"/>
      <c r="E687" s="52"/>
      <c r="F687" s="17"/>
      <c r="G687" s="17"/>
      <c r="H687" s="17"/>
      <c r="I687" s="21"/>
      <c r="J687" s="17" t="s">
        <v>525</v>
      </c>
      <c r="K687" s="20">
        <f>IF(FluxoCaixa101315141622[[#This Row],[Movimento ]]="Saldo Inicial",FluxoCaixa101315141622[[#This Row],[R$ (Valores)]],K686+FluxoCaixa101315141622[[#This Row],[Valores Receitas / Despesas]])</f>
        <v>19192.449999999961</v>
      </c>
      <c r="L687" s="5">
        <f>IF(FluxoCaixa101315141622[[#This Row],[Entrada / Saída]]="Saída",FluxoCaixa101315141622[[#This Row],[R$ (Valores)]]*-1,FluxoCaixa101315141622[[#This Row],[R$ (Valores)]])</f>
        <v>0</v>
      </c>
    </row>
    <row r="688" spans="2:12">
      <c r="B688" s="48"/>
      <c r="C688" s="48"/>
      <c r="D688" s="56"/>
      <c r="E688" s="52"/>
      <c r="F688" s="17"/>
      <c r="G688" s="17"/>
      <c r="H688" s="17"/>
      <c r="I688" s="21"/>
      <c r="J688" s="17" t="s">
        <v>525</v>
      </c>
      <c r="K688" s="20">
        <f>IF(FluxoCaixa101315141622[[#This Row],[Movimento ]]="Saldo Inicial",FluxoCaixa101315141622[[#This Row],[R$ (Valores)]],K687+FluxoCaixa101315141622[[#This Row],[Valores Receitas / Despesas]])</f>
        <v>19192.449999999961</v>
      </c>
      <c r="L688" s="5">
        <f>IF(FluxoCaixa101315141622[[#This Row],[Entrada / Saída]]="Saída",FluxoCaixa101315141622[[#This Row],[R$ (Valores)]]*-1,FluxoCaixa101315141622[[#This Row],[R$ (Valores)]])</f>
        <v>0</v>
      </c>
    </row>
    <row r="689" spans="2:12">
      <c r="B689" s="48"/>
      <c r="C689" s="48"/>
      <c r="D689" s="56"/>
      <c r="E689" s="52"/>
      <c r="F689" s="17"/>
      <c r="G689" s="17"/>
      <c r="H689" s="17"/>
      <c r="I689" s="21"/>
      <c r="J689" s="17" t="s">
        <v>525</v>
      </c>
      <c r="K689" s="20">
        <f>IF(FluxoCaixa101315141622[[#This Row],[Movimento ]]="Saldo Inicial",FluxoCaixa101315141622[[#This Row],[R$ (Valores)]],K688+FluxoCaixa101315141622[[#This Row],[Valores Receitas / Despesas]])</f>
        <v>19192.449999999961</v>
      </c>
      <c r="L689" s="5">
        <f>IF(FluxoCaixa101315141622[[#This Row],[Entrada / Saída]]="Saída",FluxoCaixa101315141622[[#This Row],[R$ (Valores)]]*-1,FluxoCaixa101315141622[[#This Row],[R$ (Valores)]])</f>
        <v>0</v>
      </c>
    </row>
    <row r="690" spans="2:12">
      <c r="B690" s="48"/>
      <c r="C690" s="48"/>
      <c r="D690" s="56"/>
      <c r="E690" s="52"/>
      <c r="F690" s="17"/>
      <c r="G690" s="17"/>
      <c r="H690" s="17"/>
      <c r="I690" s="21"/>
      <c r="J690" s="17" t="s">
        <v>525</v>
      </c>
      <c r="K690" s="20">
        <f>IF(FluxoCaixa101315141622[[#This Row],[Movimento ]]="Saldo Inicial",FluxoCaixa101315141622[[#This Row],[R$ (Valores)]],K689+FluxoCaixa101315141622[[#This Row],[Valores Receitas / Despesas]])</f>
        <v>19192.449999999961</v>
      </c>
      <c r="L690" s="5">
        <f>IF(FluxoCaixa101315141622[[#This Row],[Entrada / Saída]]="Saída",FluxoCaixa101315141622[[#This Row],[R$ (Valores)]]*-1,FluxoCaixa101315141622[[#This Row],[R$ (Valores)]])</f>
        <v>0</v>
      </c>
    </row>
    <row r="691" spans="2:12">
      <c r="B691" s="48"/>
      <c r="C691" s="48"/>
      <c r="D691" s="56"/>
      <c r="E691" s="52"/>
      <c r="F691" s="17"/>
      <c r="G691" s="17"/>
      <c r="H691" s="17"/>
      <c r="I691" s="21"/>
      <c r="J691" s="17" t="s">
        <v>525</v>
      </c>
      <c r="K691" s="20">
        <f>IF(FluxoCaixa101315141622[[#This Row],[Movimento ]]="Saldo Inicial",FluxoCaixa101315141622[[#This Row],[R$ (Valores)]],K690+FluxoCaixa101315141622[[#This Row],[Valores Receitas / Despesas]])</f>
        <v>19192.449999999961</v>
      </c>
      <c r="L691" s="53">
        <f>IF(FluxoCaixa101315141622[[#This Row],[Entrada / Saída]]="Saída",FluxoCaixa101315141622[[#This Row],[R$ (Valores)]]*-1,FluxoCaixa101315141622[[#This Row],[R$ (Valores)]])</f>
        <v>0</v>
      </c>
    </row>
    <row r="692" spans="2:12">
      <c r="B692" s="48"/>
      <c r="C692" s="48"/>
      <c r="D692" s="56"/>
      <c r="E692" s="52"/>
      <c r="F692" s="17"/>
      <c r="G692" s="17"/>
      <c r="H692" s="17"/>
      <c r="I692" s="21"/>
      <c r="J692" s="17" t="s">
        <v>525</v>
      </c>
      <c r="K692" s="20">
        <f>IF(FluxoCaixa101315141622[[#This Row],[Movimento ]]="Saldo Inicial",FluxoCaixa101315141622[[#This Row],[R$ (Valores)]],K691+FluxoCaixa101315141622[[#This Row],[Valores Receitas / Despesas]])</f>
        <v>19192.449999999961</v>
      </c>
      <c r="L692" s="5">
        <f>IF(FluxoCaixa101315141622[[#This Row],[Entrada / Saída]]="Saída",FluxoCaixa101315141622[[#This Row],[R$ (Valores)]]*-1,FluxoCaixa101315141622[[#This Row],[R$ (Valores)]])</f>
        <v>0</v>
      </c>
    </row>
    <row r="693" spans="2:12">
      <c r="B693" s="48"/>
      <c r="C693" s="48"/>
      <c r="D693" s="56"/>
      <c r="E693" s="52"/>
      <c r="F693" s="17"/>
      <c r="G693" s="17"/>
      <c r="H693" s="17"/>
      <c r="I693" s="21"/>
      <c r="J693" s="17" t="s">
        <v>525</v>
      </c>
      <c r="K693" s="20">
        <f>IF(FluxoCaixa101315141622[[#This Row],[Movimento ]]="Saldo Inicial",FluxoCaixa101315141622[[#This Row],[R$ (Valores)]],K692+FluxoCaixa101315141622[[#This Row],[Valores Receitas / Despesas]])</f>
        <v>19192.449999999961</v>
      </c>
      <c r="L693" s="5">
        <f>IF(FluxoCaixa101315141622[[#This Row],[Entrada / Saída]]="Saída",FluxoCaixa101315141622[[#This Row],[R$ (Valores)]]*-1,FluxoCaixa101315141622[[#This Row],[R$ (Valores)]])</f>
        <v>0</v>
      </c>
    </row>
    <row r="694" spans="2:12">
      <c r="B694" s="48"/>
      <c r="C694" s="48"/>
      <c r="D694" s="56"/>
      <c r="E694" s="52"/>
      <c r="F694" s="17"/>
      <c r="G694" s="17"/>
      <c r="H694" s="17"/>
      <c r="I694" s="21"/>
      <c r="J694" s="17" t="s">
        <v>525</v>
      </c>
      <c r="K694" s="20">
        <f>IF(FluxoCaixa101315141622[[#This Row],[Movimento ]]="Saldo Inicial",FluxoCaixa101315141622[[#This Row],[R$ (Valores)]],K693+FluxoCaixa101315141622[[#This Row],[Valores Receitas / Despesas]])</f>
        <v>19192.449999999961</v>
      </c>
      <c r="L694" s="5">
        <f>IF(FluxoCaixa101315141622[[#This Row],[Entrada / Saída]]="Saída",FluxoCaixa101315141622[[#This Row],[R$ (Valores)]]*-1,FluxoCaixa101315141622[[#This Row],[R$ (Valores)]])</f>
        <v>0</v>
      </c>
    </row>
    <row r="695" spans="2:12">
      <c r="B695" s="48"/>
      <c r="C695" s="48"/>
      <c r="D695" s="56"/>
      <c r="E695" s="52"/>
      <c r="F695" s="17"/>
      <c r="G695" s="17"/>
      <c r="H695" s="17"/>
      <c r="I695" s="21"/>
      <c r="J695" s="17" t="s">
        <v>525</v>
      </c>
      <c r="K695" s="20">
        <f>IF(FluxoCaixa101315141622[[#This Row],[Movimento ]]="Saldo Inicial",FluxoCaixa101315141622[[#This Row],[R$ (Valores)]],K694+FluxoCaixa101315141622[[#This Row],[Valores Receitas / Despesas]])</f>
        <v>19192.449999999961</v>
      </c>
      <c r="L695" s="5">
        <f>IF(FluxoCaixa101315141622[[#This Row],[Entrada / Saída]]="Saída",FluxoCaixa101315141622[[#This Row],[R$ (Valores)]]*-1,FluxoCaixa101315141622[[#This Row],[R$ (Valores)]])</f>
        <v>0</v>
      </c>
    </row>
    <row r="696" spans="2:12">
      <c r="B696" s="48"/>
      <c r="C696" s="48"/>
      <c r="D696" s="56"/>
      <c r="E696" s="52"/>
      <c r="F696" s="17"/>
      <c r="G696" s="17"/>
      <c r="H696" s="17"/>
      <c r="I696" s="21"/>
      <c r="J696" s="17" t="s">
        <v>525</v>
      </c>
      <c r="K696" s="20">
        <f>IF(FluxoCaixa101315141622[[#This Row],[Movimento ]]="Saldo Inicial",FluxoCaixa101315141622[[#This Row],[R$ (Valores)]],K695+FluxoCaixa101315141622[[#This Row],[Valores Receitas / Despesas]])</f>
        <v>19192.449999999961</v>
      </c>
      <c r="L696" s="5">
        <f>IF(FluxoCaixa101315141622[[#This Row],[Entrada / Saída]]="Saída",FluxoCaixa101315141622[[#This Row],[R$ (Valores)]]*-1,FluxoCaixa101315141622[[#This Row],[R$ (Valores)]])</f>
        <v>0</v>
      </c>
    </row>
    <row r="697" spans="2:12">
      <c r="B697" s="48"/>
      <c r="C697" s="48"/>
      <c r="D697" s="56"/>
      <c r="E697" s="52"/>
      <c r="F697" s="17"/>
      <c r="G697" s="17"/>
      <c r="H697" s="17"/>
      <c r="I697" s="21"/>
      <c r="J697" s="17" t="s">
        <v>525</v>
      </c>
      <c r="K697" s="20">
        <f>IF(FluxoCaixa101315141622[[#This Row],[Movimento ]]="Saldo Inicial",FluxoCaixa101315141622[[#This Row],[R$ (Valores)]],K696+FluxoCaixa101315141622[[#This Row],[Valores Receitas / Despesas]])</f>
        <v>19192.449999999961</v>
      </c>
      <c r="L697" s="5">
        <f>IF(FluxoCaixa101315141622[[#This Row],[Entrada / Saída]]="Saída",FluxoCaixa101315141622[[#This Row],[R$ (Valores)]]*-1,FluxoCaixa101315141622[[#This Row],[R$ (Valores)]])</f>
        <v>0</v>
      </c>
    </row>
    <row r="698" spans="2:12">
      <c r="B698" s="48"/>
      <c r="C698" s="48"/>
      <c r="D698" s="56"/>
      <c r="E698" s="52"/>
      <c r="F698" s="17"/>
      <c r="G698" s="17"/>
      <c r="H698" s="17"/>
      <c r="I698" s="21"/>
      <c r="J698" s="17" t="s">
        <v>525</v>
      </c>
      <c r="K698" s="20">
        <f>IF(FluxoCaixa101315141622[[#This Row],[Movimento ]]="Saldo Inicial",FluxoCaixa101315141622[[#This Row],[R$ (Valores)]],K697+FluxoCaixa101315141622[[#This Row],[Valores Receitas / Despesas]])</f>
        <v>19192.449999999961</v>
      </c>
      <c r="L698" s="5">
        <f>IF(FluxoCaixa101315141622[[#This Row],[Entrada / Saída]]="Saída",FluxoCaixa101315141622[[#This Row],[R$ (Valores)]]*-1,FluxoCaixa101315141622[[#This Row],[R$ (Valores)]])</f>
        <v>0</v>
      </c>
    </row>
    <row r="699" spans="2:12">
      <c r="B699" s="48"/>
      <c r="C699" s="48"/>
      <c r="D699" s="56"/>
      <c r="E699" s="52"/>
      <c r="F699" s="17"/>
      <c r="G699" s="17"/>
      <c r="H699" s="17"/>
      <c r="I699" s="21"/>
      <c r="J699" s="17" t="s">
        <v>525</v>
      </c>
      <c r="K699" s="20">
        <f>IF(FluxoCaixa101315141622[[#This Row],[Movimento ]]="Saldo Inicial",FluxoCaixa101315141622[[#This Row],[R$ (Valores)]],K698+FluxoCaixa101315141622[[#This Row],[Valores Receitas / Despesas]])</f>
        <v>19192.449999999961</v>
      </c>
      <c r="L699" s="5">
        <f>IF(FluxoCaixa101315141622[[#This Row],[Entrada / Saída]]="Saída",FluxoCaixa101315141622[[#This Row],[R$ (Valores)]]*-1,FluxoCaixa101315141622[[#This Row],[R$ (Valores)]])</f>
        <v>0</v>
      </c>
    </row>
    <row r="700" spans="2:12">
      <c r="B700" s="48"/>
      <c r="C700" s="48"/>
      <c r="D700" s="56"/>
      <c r="E700" s="52"/>
      <c r="F700" s="17"/>
      <c r="G700" s="17"/>
      <c r="H700" s="17"/>
      <c r="I700" s="21"/>
      <c r="J700" s="17" t="s">
        <v>525</v>
      </c>
      <c r="K700" s="20">
        <f>IF(FluxoCaixa101315141622[[#This Row],[Movimento ]]="Saldo Inicial",FluxoCaixa101315141622[[#This Row],[R$ (Valores)]],K699+FluxoCaixa101315141622[[#This Row],[Valores Receitas / Despesas]])</f>
        <v>19192.449999999961</v>
      </c>
      <c r="L700" s="5">
        <f>IF(FluxoCaixa101315141622[[#This Row],[Entrada / Saída]]="Saída",FluxoCaixa101315141622[[#This Row],[R$ (Valores)]]*-1,FluxoCaixa101315141622[[#This Row],[R$ (Valores)]])</f>
        <v>0</v>
      </c>
    </row>
    <row r="701" spans="2:12">
      <c r="B701" s="48"/>
      <c r="C701" s="48"/>
      <c r="D701" s="56"/>
      <c r="E701" s="52"/>
      <c r="F701" s="17"/>
      <c r="G701" s="17"/>
      <c r="H701" s="17"/>
      <c r="I701" s="21"/>
      <c r="J701" s="17" t="s">
        <v>525</v>
      </c>
      <c r="K701" s="20">
        <f>IF(FluxoCaixa101315141622[[#This Row],[Movimento ]]="Saldo Inicial",FluxoCaixa101315141622[[#This Row],[R$ (Valores)]],K700+FluxoCaixa101315141622[[#This Row],[Valores Receitas / Despesas]])</f>
        <v>19192.449999999961</v>
      </c>
      <c r="L701" s="5">
        <f>IF(FluxoCaixa101315141622[[#This Row],[Entrada / Saída]]="Saída",FluxoCaixa101315141622[[#This Row],[R$ (Valores)]]*-1,FluxoCaixa101315141622[[#This Row],[R$ (Valores)]])</f>
        <v>0</v>
      </c>
    </row>
    <row r="702" spans="2:12">
      <c r="B702" s="48"/>
      <c r="C702" s="48"/>
      <c r="D702" s="56"/>
      <c r="E702" s="52"/>
      <c r="F702" s="17"/>
      <c r="G702" s="17"/>
      <c r="H702" s="17"/>
      <c r="I702" s="21"/>
      <c r="J702" s="17" t="s">
        <v>525</v>
      </c>
      <c r="K702" s="20">
        <f>IF(FluxoCaixa101315141622[[#This Row],[Movimento ]]="Saldo Inicial",FluxoCaixa101315141622[[#This Row],[R$ (Valores)]],K701+FluxoCaixa101315141622[[#This Row],[Valores Receitas / Despesas]])</f>
        <v>19192.449999999961</v>
      </c>
      <c r="L702" s="5">
        <f>IF(FluxoCaixa101315141622[[#This Row],[Entrada / Saída]]="Saída",FluxoCaixa101315141622[[#This Row],[R$ (Valores)]]*-1,FluxoCaixa101315141622[[#This Row],[R$ (Valores)]])</f>
        <v>0</v>
      </c>
    </row>
    <row r="703" spans="2:12">
      <c r="B703" s="48"/>
      <c r="C703" s="48"/>
      <c r="D703" s="56"/>
      <c r="E703" s="52"/>
      <c r="F703" s="17"/>
      <c r="G703" s="17"/>
      <c r="H703" s="17"/>
      <c r="I703" s="21"/>
      <c r="J703" s="17" t="s">
        <v>525</v>
      </c>
      <c r="K703" s="20">
        <f>IF(FluxoCaixa101315141622[[#This Row],[Movimento ]]="Saldo Inicial",FluxoCaixa101315141622[[#This Row],[R$ (Valores)]],K702+FluxoCaixa101315141622[[#This Row],[Valores Receitas / Despesas]])</f>
        <v>19192.449999999961</v>
      </c>
      <c r="L703" s="5">
        <f>IF(FluxoCaixa101315141622[[#This Row],[Entrada / Saída]]="Saída",FluxoCaixa101315141622[[#This Row],[R$ (Valores)]]*-1,FluxoCaixa101315141622[[#This Row],[R$ (Valores)]])</f>
        <v>0</v>
      </c>
    </row>
    <row r="704" spans="2:12">
      <c r="B704" s="48"/>
      <c r="C704" s="48"/>
      <c r="D704" s="56"/>
      <c r="E704" s="52"/>
      <c r="F704" s="17"/>
      <c r="G704" s="17"/>
      <c r="H704" s="17"/>
      <c r="I704" s="21"/>
      <c r="J704" s="17" t="s">
        <v>525</v>
      </c>
      <c r="K704" s="20">
        <f>IF(FluxoCaixa101315141622[[#This Row],[Movimento ]]="Saldo Inicial",FluxoCaixa101315141622[[#This Row],[R$ (Valores)]],K703+FluxoCaixa101315141622[[#This Row],[Valores Receitas / Despesas]])</f>
        <v>19192.449999999961</v>
      </c>
      <c r="L704" s="5">
        <f>IF(FluxoCaixa101315141622[[#This Row],[Entrada / Saída]]="Saída",FluxoCaixa101315141622[[#This Row],[R$ (Valores)]]*-1,FluxoCaixa101315141622[[#This Row],[R$ (Valores)]])</f>
        <v>0</v>
      </c>
    </row>
    <row r="705" spans="2:12">
      <c r="B705" s="48"/>
      <c r="C705" s="48"/>
      <c r="D705" s="56"/>
      <c r="E705" s="52"/>
      <c r="F705" s="17"/>
      <c r="G705" s="17"/>
      <c r="H705" s="17"/>
      <c r="I705" s="21"/>
      <c r="J705" s="17" t="s">
        <v>525</v>
      </c>
      <c r="K705" s="20">
        <f>IF(FluxoCaixa101315141622[[#This Row],[Movimento ]]="Saldo Inicial",FluxoCaixa101315141622[[#This Row],[R$ (Valores)]],K704+FluxoCaixa101315141622[[#This Row],[Valores Receitas / Despesas]])</f>
        <v>19192.449999999961</v>
      </c>
      <c r="L705" s="5">
        <f>IF(FluxoCaixa101315141622[[#This Row],[Entrada / Saída]]="Saída",FluxoCaixa101315141622[[#This Row],[R$ (Valores)]]*-1,FluxoCaixa101315141622[[#This Row],[R$ (Valores)]])</f>
        <v>0</v>
      </c>
    </row>
    <row r="706" spans="2:12">
      <c r="B706" s="48"/>
      <c r="C706" s="48"/>
      <c r="D706" s="56"/>
      <c r="E706" s="52"/>
      <c r="F706" s="17"/>
      <c r="G706" s="17"/>
      <c r="H706" s="17"/>
      <c r="I706" s="21"/>
      <c r="J706" s="17" t="s">
        <v>525</v>
      </c>
      <c r="K706" s="20">
        <f>IF(FluxoCaixa101315141622[[#This Row],[Movimento ]]="Saldo Inicial",FluxoCaixa101315141622[[#This Row],[R$ (Valores)]],K705+FluxoCaixa101315141622[[#This Row],[Valores Receitas / Despesas]])</f>
        <v>19192.449999999961</v>
      </c>
      <c r="L706" s="5">
        <f>IF(FluxoCaixa101315141622[[#This Row],[Entrada / Saída]]="Saída",FluxoCaixa101315141622[[#This Row],[R$ (Valores)]]*-1,FluxoCaixa101315141622[[#This Row],[R$ (Valores)]])</f>
        <v>0</v>
      </c>
    </row>
    <row r="707" spans="2:12">
      <c r="B707" s="48"/>
      <c r="C707" s="48"/>
      <c r="D707" s="56"/>
      <c r="E707" s="52"/>
      <c r="F707" s="17"/>
      <c r="G707" s="17"/>
      <c r="H707" s="17"/>
      <c r="I707" s="21"/>
      <c r="J707" s="17" t="s">
        <v>525</v>
      </c>
      <c r="K707" s="20">
        <f>IF(FluxoCaixa101315141622[[#This Row],[Movimento ]]="Saldo Inicial",FluxoCaixa101315141622[[#This Row],[R$ (Valores)]],K706+FluxoCaixa101315141622[[#This Row],[Valores Receitas / Despesas]])</f>
        <v>19192.449999999961</v>
      </c>
      <c r="L707" s="5">
        <f>IF(FluxoCaixa101315141622[[#This Row],[Entrada / Saída]]="Saída",FluxoCaixa101315141622[[#This Row],[R$ (Valores)]]*-1,FluxoCaixa101315141622[[#This Row],[R$ (Valores)]])</f>
        <v>0</v>
      </c>
    </row>
    <row r="708" spans="2:12">
      <c r="B708" s="48"/>
      <c r="C708" s="48"/>
      <c r="D708" s="56"/>
      <c r="E708" s="52"/>
      <c r="F708" s="17"/>
      <c r="G708" s="17"/>
      <c r="H708" s="17"/>
      <c r="I708" s="21"/>
      <c r="J708" s="17" t="s">
        <v>525</v>
      </c>
      <c r="K708" s="20">
        <f>IF(FluxoCaixa101315141622[[#This Row],[Movimento ]]="Saldo Inicial",FluxoCaixa101315141622[[#This Row],[R$ (Valores)]],K707+FluxoCaixa101315141622[[#This Row],[Valores Receitas / Despesas]])</f>
        <v>19192.449999999961</v>
      </c>
      <c r="L708" s="5">
        <f>IF(FluxoCaixa101315141622[[#This Row],[Entrada / Saída]]="Saída",FluxoCaixa101315141622[[#This Row],[R$ (Valores)]]*-1,FluxoCaixa101315141622[[#This Row],[R$ (Valores)]])</f>
        <v>0</v>
      </c>
    </row>
    <row r="709" spans="2:12">
      <c r="B709" s="48"/>
      <c r="C709" s="48"/>
      <c r="D709" s="56"/>
      <c r="E709" s="52"/>
      <c r="F709" s="17"/>
      <c r="G709" s="17"/>
      <c r="H709" s="17"/>
      <c r="I709" s="21"/>
      <c r="J709" s="17" t="s">
        <v>525</v>
      </c>
      <c r="K709" s="20">
        <f>IF(FluxoCaixa101315141622[[#This Row],[Movimento ]]="Saldo Inicial",FluxoCaixa101315141622[[#This Row],[R$ (Valores)]],K708+FluxoCaixa101315141622[[#This Row],[Valores Receitas / Despesas]])</f>
        <v>19192.449999999961</v>
      </c>
      <c r="L709" s="5">
        <f>IF(FluxoCaixa101315141622[[#This Row],[Entrada / Saída]]="Saída",FluxoCaixa101315141622[[#This Row],[R$ (Valores)]]*-1,FluxoCaixa101315141622[[#This Row],[R$ (Valores)]])</f>
        <v>0</v>
      </c>
    </row>
    <row r="710" spans="2:12">
      <c r="B710" s="48"/>
      <c r="C710" s="48"/>
      <c r="D710" s="56"/>
      <c r="E710" s="52"/>
      <c r="F710" s="17"/>
      <c r="G710" s="17"/>
      <c r="H710" s="17"/>
      <c r="I710" s="21"/>
      <c r="J710" s="17" t="s">
        <v>525</v>
      </c>
      <c r="K710" s="20">
        <f>IF(FluxoCaixa101315141622[[#This Row],[Movimento ]]="Saldo Inicial",FluxoCaixa101315141622[[#This Row],[R$ (Valores)]],K709+FluxoCaixa101315141622[[#This Row],[Valores Receitas / Despesas]])</f>
        <v>19192.449999999961</v>
      </c>
      <c r="L710" s="5">
        <f>IF(FluxoCaixa101315141622[[#This Row],[Entrada / Saída]]="Saída",FluxoCaixa101315141622[[#This Row],[R$ (Valores)]]*-1,FluxoCaixa101315141622[[#This Row],[R$ (Valores)]])</f>
        <v>0</v>
      </c>
    </row>
    <row r="711" spans="2:12">
      <c r="B711" s="48"/>
      <c r="C711" s="48"/>
      <c r="D711" s="56"/>
      <c r="E711" s="52"/>
      <c r="F711" s="17"/>
      <c r="G711" s="17"/>
      <c r="H711" s="17"/>
      <c r="I711" s="21"/>
      <c r="J711" s="17" t="s">
        <v>525</v>
      </c>
      <c r="K711" s="20">
        <f>IF(FluxoCaixa101315141622[[#This Row],[Movimento ]]="Saldo Inicial",FluxoCaixa101315141622[[#This Row],[R$ (Valores)]],K710+FluxoCaixa101315141622[[#This Row],[Valores Receitas / Despesas]])</f>
        <v>19192.449999999961</v>
      </c>
      <c r="L711" s="5">
        <f>IF(FluxoCaixa101315141622[[#This Row],[Entrada / Saída]]="Saída",FluxoCaixa101315141622[[#This Row],[R$ (Valores)]]*-1,FluxoCaixa101315141622[[#This Row],[R$ (Valores)]])</f>
        <v>0</v>
      </c>
    </row>
    <row r="712" spans="2:12">
      <c r="B712" s="48"/>
      <c r="C712" s="48"/>
      <c r="D712" s="56"/>
      <c r="E712" s="52"/>
      <c r="F712" s="17"/>
      <c r="G712" s="17"/>
      <c r="H712" s="17"/>
      <c r="I712" s="21"/>
      <c r="J712" s="17" t="s">
        <v>525</v>
      </c>
      <c r="K712" s="20">
        <f>IF(FluxoCaixa101315141622[[#This Row],[Movimento ]]="Saldo Inicial",FluxoCaixa101315141622[[#This Row],[R$ (Valores)]],K711+FluxoCaixa101315141622[[#This Row],[Valores Receitas / Despesas]])</f>
        <v>19192.449999999961</v>
      </c>
      <c r="L712" s="5">
        <f>IF(FluxoCaixa101315141622[[#This Row],[Entrada / Saída]]="Saída",FluxoCaixa101315141622[[#This Row],[R$ (Valores)]]*-1,FluxoCaixa101315141622[[#This Row],[R$ (Valores)]])</f>
        <v>0</v>
      </c>
    </row>
    <row r="713" spans="2:12">
      <c r="B713" s="48"/>
      <c r="C713" s="48"/>
      <c r="D713" s="56"/>
      <c r="E713" s="52"/>
      <c r="F713" s="17"/>
      <c r="G713" s="17"/>
      <c r="H713" s="17"/>
      <c r="I713" s="21"/>
      <c r="J713" s="17" t="s">
        <v>525</v>
      </c>
      <c r="K713" s="20">
        <f>IF(FluxoCaixa101315141622[[#This Row],[Movimento ]]="Saldo Inicial",FluxoCaixa101315141622[[#This Row],[R$ (Valores)]],K712+FluxoCaixa101315141622[[#This Row],[Valores Receitas / Despesas]])</f>
        <v>19192.449999999961</v>
      </c>
      <c r="L713" s="5">
        <f>IF(FluxoCaixa101315141622[[#This Row],[Entrada / Saída]]="Saída",FluxoCaixa101315141622[[#This Row],[R$ (Valores)]]*-1,FluxoCaixa101315141622[[#This Row],[R$ (Valores)]])</f>
        <v>0</v>
      </c>
    </row>
    <row r="714" spans="2:12">
      <c r="B714" s="48"/>
      <c r="C714" s="48"/>
      <c r="D714" s="56"/>
      <c r="E714" s="52"/>
      <c r="F714" s="17"/>
      <c r="G714" s="17"/>
      <c r="H714" s="17"/>
      <c r="I714" s="21"/>
      <c r="J714" s="17" t="s">
        <v>525</v>
      </c>
      <c r="K714" s="20">
        <f>IF(FluxoCaixa101315141622[[#This Row],[Movimento ]]="Saldo Inicial",FluxoCaixa101315141622[[#This Row],[R$ (Valores)]],K713+FluxoCaixa101315141622[[#This Row],[Valores Receitas / Despesas]])</f>
        <v>19192.449999999961</v>
      </c>
      <c r="L714" s="5">
        <f>IF(FluxoCaixa101315141622[[#This Row],[Entrada / Saída]]="Saída",FluxoCaixa101315141622[[#This Row],[R$ (Valores)]]*-1,FluxoCaixa101315141622[[#This Row],[R$ (Valores)]])</f>
        <v>0</v>
      </c>
    </row>
    <row r="715" spans="2:12">
      <c r="B715" s="48"/>
      <c r="C715" s="48"/>
      <c r="D715" s="56"/>
      <c r="E715" s="52"/>
      <c r="F715" s="17"/>
      <c r="G715" s="17"/>
      <c r="H715" s="17"/>
      <c r="I715" s="21"/>
      <c r="J715" s="17" t="s">
        <v>525</v>
      </c>
      <c r="K715" s="20">
        <f>IF(FluxoCaixa101315141622[[#This Row],[Movimento ]]="Saldo Inicial",FluxoCaixa101315141622[[#This Row],[R$ (Valores)]],K714+FluxoCaixa101315141622[[#This Row],[Valores Receitas / Despesas]])</f>
        <v>19192.449999999961</v>
      </c>
      <c r="L715" s="5">
        <f>IF(FluxoCaixa101315141622[[#This Row],[Entrada / Saída]]="Saída",FluxoCaixa101315141622[[#This Row],[R$ (Valores)]]*-1,FluxoCaixa101315141622[[#This Row],[R$ (Valores)]])</f>
        <v>0</v>
      </c>
    </row>
    <row r="716" spans="2:12">
      <c r="B716" s="48"/>
      <c r="C716" s="48"/>
      <c r="D716" s="56"/>
      <c r="E716" s="52"/>
      <c r="F716" s="17"/>
      <c r="G716" s="17"/>
      <c r="H716" s="17"/>
      <c r="I716" s="21"/>
      <c r="J716" s="17" t="s">
        <v>525</v>
      </c>
      <c r="K716" s="20">
        <f>IF(FluxoCaixa101315141622[[#This Row],[Movimento ]]="Saldo Inicial",FluxoCaixa101315141622[[#This Row],[R$ (Valores)]],K715+FluxoCaixa101315141622[[#This Row],[Valores Receitas / Despesas]])</f>
        <v>19192.449999999961</v>
      </c>
      <c r="L716" s="5">
        <f>IF(FluxoCaixa101315141622[[#This Row],[Entrada / Saída]]="Saída",FluxoCaixa101315141622[[#This Row],[R$ (Valores)]]*-1,FluxoCaixa101315141622[[#This Row],[R$ (Valores)]])</f>
        <v>0</v>
      </c>
    </row>
    <row r="717" spans="2:12">
      <c r="B717" s="48"/>
      <c r="C717" s="48"/>
      <c r="D717" s="56"/>
      <c r="E717" s="52"/>
      <c r="F717" s="17"/>
      <c r="G717" s="17"/>
      <c r="H717" s="17"/>
      <c r="I717" s="21"/>
      <c r="J717" s="17" t="s">
        <v>525</v>
      </c>
      <c r="K717" s="20">
        <f>IF(FluxoCaixa101315141622[[#This Row],[Movimento ]]="Saldo Inicial",FluxoCaixa101315141622[[#This Row],[R$ (Valores)]],K716+FluxoCaixa101315141622[[#This Row],[Valores Receitas / Despesas]])</f>
        <v>19192.449999999961</v>
      </c>
      <c r="L717" s="5">
        <f>IF(FluxoCaixa101315141622[[#This Row],[Entrada / Saída]]="Saída",FluxoCaixa101315141622[[#This Row],[R$ (Valores)]]*-1,FluxoCaixa101315141622[[#This Row],[R$ (Valores)]])</f>
        <v>0</v>
      </c>
    </row>
    <row r="718" spans="2:12">
      <c r="B718" s="48"/>
      <c r="C718" s="48"/>
      <c r="D718" s="56"/>
      <c r="E718" s="52"/>
      <c r="F718" s="17"/>
      <c r="G718" s="17"/>
      <c r="H718" s="17"/>
      <c r="I718" s="21"/>
      <c r="J718" s="17" t="s">
        <v>525</v>
      </c>
      <c r="K718" s="20">
        <f>IF(FluxoCaixa101315141622[[#This Row],[Movimento ]]="Saldo Inicial",FluxoCaixa101315141622[[#This Row],[R$ (Valores)]],K717+FluxoCaixa101315141622[[#This Row],[Valores Receitas / Despesas]])</f>
        <v>19192.449999999961</v>
      </c>
      <c r="L718" s="5">
        <f>IF(FluxoCaixa101315141622[[#This Row],[Entrada / Saída]]="Saída",FluxoCaixa101315141622[[#This Row],[R$ (Valores)]]*-1,FluxoCaixa101315141622[[#This Row],[R$ (Valores)]])</f>
        <v>0</v>
      </c>
    </row>
    <row r="719" spans="2:12">
      <c r="B719" s="48"/>
      <c r="C719" s="48"/>
      <c r="D719" s="56"/>
      <c r="E719" s="52"/>
      <c r="F719" s="17"/>
      <c r="G719" s="17"/>
      <c r="H719" s="17"/>
      <c r="I719" s="21"/>
      <c r="J719" s="17" t="s">
        <v>525</v>
      </c>
      <c r="K719" s="20">
        <f>IF(FluxoCaixa101315141622[[#This Row],[Movimento ]]="Saldo Inicial",FluxoCaixa101315141622[[#This Row],[R$ (Valores)]],K718+FluxoCaixa101315141622[[#This Row],[Valores Receitas / Despesas]])</f>
        <v>19192.449999999961</v>
      </c>
      <c r="L719" s="5">
        <f>IF(FluxoCaixa101315141622[[#This Row],[Entrada / Saída]]="Saída",FluxoCaixa101315141622[[#This Row],[R$ (Valores)]]*-1,FluxoCaixa101315141622[[#This Row],[R$ (Valores)]])</f>
        <v>0</v>
      </c>
    </row>
    <row r="720" spans="2:12">
      <c r="B720" s="48"/>
      <c r="C720" s="48"/>
      <c r="D720" s="56"/>
      <c r="E720" s="52"/>
      <c r="F720" s="17"/>
      <c r="G720" s="17"/>
      <c r="H720" s="17"/>
      <c r="I720" s="21"/>
      <c r="J720" s="17" t="s">
        <v>525</v>
      </c>
      <c r="K720" s="20">
        <f>IF(FluxoCaixa101315141622[[#This Row],[Movimento ]]="Saldo Inicial",FluxoCaixa101315141622[[#This Row],[R$ (Valores)]],K719+FluxoCaixa101315141622[[#This Row],[Valores Receitas / Despesas]])</f>
        <v>19192.449999999961</v>
      </c>
      <c r="L720" s="5">
        <f>IF(FluxoCaixa101315141622[[#This Row],[Entrada / Saída]]="Saída",FluxoCaixa101315141622[[#This Row],[R$ (Valores)]]*-1,FluxoCaixa101315141622[[#This Row],[R$ (Valores)]])</f>
        <v>0</v>
      </c>
    </row>
    <row r="721" spans="2:12">
      <c r="B721" s="48"/>
      <c r="C721" s="48"/>
      <c r="D721" s="56"/>
      <c r="E721" s="52"/>
      <c r="F721" s="17"/>
      <c r="G721" s="17"/>
      <c r="H721" s="17"/>
      <c r="I721" s="21"/>
      <c r="J721" s="17" t="s">
        <v>525</v>
      </c>
      <c r="K721" s="20">
        <f>IF(FluxoCaixa101315141622[[#This Row],[Movimento ]]="Saldo Inicial",FluxoCaixa101315141622[[#This Row],[R$ (Valores)]],K720+FluxoCaixa101315141622[[#This Row],[Valores Receitas / Despesas]])</f>
        <v>19192.449999999961</v>
      </c>
      <c r="L721" s="5">
        <f>IF(FluxoCaixa101315141622[[#This Row],[Entrada / Saída]]="Saída",FluxoCaixa101315141622[[#This Row],[R$ (Valores)]]*-1,FluxoCaixa101315141622[[#This Row],[R$ (Valores)]])</f>
        <v>0</v>
      </c>
    </row>
    <row r="722" spans="2:12">
      <c r="B722" s="48"/>
      <c r="C722" s="48"/>
      <c r="D722" s="56"/>
      <c r="E722" s="52"/>
      <c r="F722" s="17"/>
      <c r="G722" s="17"/>
      <c r="H722" s="17"/>
      <c r="I722" s="21"/>
      <c r="J722" s="17" t="s">
        <v>525</v>
      </c>
      <c r="K722" s="20">
        <f>IF(FluxoCaixa101315141622[[#This Row],[Movimento ]]="Saldo Inicial",FluxoCaixa101315141622[[#This Row],[R$ (Valores)]],K721+FluxoCaixa101315141622[[#This Row],[Valores Receitas / Despesas]])</f>
        <v>19192.449999999961</v>
      </c>
      <c r="L722" s="5">
        <f>IF(FluxoCaixa101315141622[[#This Row],[Entrada / Saída]]="Saída",FluxoCaixa101315141622[[#This Row],[R$ (Valores)]]*-1,FluxoCaixa101315141622[[#This Row],[R$ (Valores)]])</f>
        <v>0</v>
      </c>
    </row>
    <row r="723" spans="2:12">
      <c r="B723" s="48"/>
      <c r="C723" s="48"/>
      <c r="D723" s="56"/>
      <c r="E723" s="52"/>
      <c r="F723" s="17"/>
      <c r="G723" s="17"/>
      <c r="H723" s="17"/>
      <c r="I723" s="21"/>
      <c r="J723" s="17" t="s">
        <v>525</v>
      </c>
      <c r="K723" s="20">
        <f>IF(FluxoCaixa101315141622[[#This Row],[Movimento ]]="Saldo Inicial",FluxoCaixa101315141622[[#This Row],[R$ (Valores)]],K722+FluxoCaixa101315141622[[#This Row],[Valores Receitas / Despesas]])</f>
        <v>19192.449999999961</v>
      </c>
      <c r="L723" s="5">
        <f>IF(FluxoCaixa101315141622[[#This Row],[Entrada / Saída]]="Saída",FluxoCaixa101315141622[[#This Row],[R$ (Valores)]]*-1,FluxoCaixa101315141622[[#This Row],[R$ (Valores)]])</f>
        <v>0</v>
      </c>
    </row>
    <row r="724" spans="2:12">
      <c r="B724" s="48"/>
      <c r="C724" s="48"/>
      <c r="D724" s="56"/>
      <c r="E724" s="52"/>
      <c r="F724" s="17"/>
      <c r="G724" s="17"/>
      <c r="H724" s="17"/>
      <c r="I724" s="21"/>
      <c r="J724" s="17" t="s">
        <v>525</v>
      </c>
      <c r="K724" s="20">
        <f>IF(FluxoCaixa101315141622[[#This Row],[Movimento ]]="Saldo Inicial",FluxoCaixa101315141622[[#This Row],[R$ (Valores)]],K723+FluxoCaixa101315141622[[#This Row],[Valores Receitas / Despesas]])</f>
        <v>19192.449999999961</v>
      </c>
      <c r="L724" s="5">
        <f>IF(FluxoCaixa101315141622[[#This Row],[Entrada / Saída]]="Saída",FluxoCaixa101315141622[[#This Row],[R$ (Valores)]]*-1,FluxoCaixa101315141622[[#This Row],[R$ (Valores)]])</f>
        <v>0</v>
      </c>
    </row>
    <row r="725" spans="2:12">
      <c r="B725" s="48"/>
      <c r="C725" s="48"/>
      <c r="D725" s="56"/>
      <c r="E725" s="52"/>
      <c r="F725" s="17"/>
      <c r="G725" s="17"/>
      <c r="H725" s="17"/>
      <c r="I725" s="21"/>
      <c r="J725" s="17" t="s">
        <v>525</v>
      </c>
      <c r="K725" s="20">
        <f>IF(FluxoCaixa101315141622[[#This Row],[Movimento ]]="Saldo Inicial",FluxoCaixa101315141622[[#This Row],[R$ (Valores)]],K724+FluxoCaixa101315141622[[#This Row],[Valores Receitas / Despesas]])</f>
        <v>19192.449999999961</v>
      </c>
      <c r="L725" s="5">
        <f>IF(FluxoCaixa101315141622[[#This Row],[Entrada / Saída]]="Saída",FluxoCaixa101315141622[[#This Row],[R$ (Valores)]]*-1,FluxoCaixa101315141622[[#This Row],[R$ (Valores)]])</f>
        <v>0</v>
      </c>
    </row>
    <row r="726" spans="2:12">
      <c r="B726" s="48"/>
      <c r="C726" s="48"/>
      <c r="D726" s="56"/>
      <c r="E726" s="52"/>
      <c r="F726" s="17"/>
      <c r="G726" s="17"/>
      <c r="H726" s="17"/>
      <c r="I726" s="21"/>
      <c r="J726" s="17" t="s">
        <v>525</v>
      </c>
      <c r="K726" s="20">
        <f>IF(FluxoCaixa101315141622[[#This Row],[Movimento ]]="Saldo Inicial",FluxoCaixa101315141622[[#This Row],[R$ (Valores)]],K725+FluxoCaixa101315141622[[#This Row],[Valores Receitas / Despesas]])</f>
        <v>19192.449999999961</v>
      </c>
      <c r="L726" s="5">
        <f>IF(FluxoCaixa101315141622[[#This Row],[Entrada / Saída]]="Saída",FluxoCaixa101315141622[[#This Row],[R$ (Valores)]]*-1,FluxoCaixa101315141622[[#This Row],[R$ (Valores)]])</f>
        <v>0</v>
      </c>
    </row>
    <row r="727" spans="2:12">
      <c r="B727" s="48"/>
      <c r="C727" s="48"/>
      <c r="D727" s="56"/>
      <c r="E727" s="52"/>
      <c r="F727" s="17"/>
      <c r="G727" s="17"/>
      <c r="H727" s="17"/>
      <c r="I727" s="21"/>
      <c r="J727" s="17" t="s">
        <v>525</v>
      </c>
      <c r="K727" s="20">
        <f>IF(FluxoCaixa101315141622[[#This Row],[Movimento ]]="Saldo Inicial",FluxoCaixa101315141622[[#This Row],[R$ (Valores)]],K726+FluxoCaixa101315141622[[#This Row],[Valores Receitas / Despesas]])</f>
        <v>19192.449999999961</v>
      </c>
      <c r="L727" s="5">
        <f>IF(FluxoCaixa101315141622[[#This Row],[Entrada / Saída]]="Saída",FluxoCaixa101315141622[[#This Row],[R$ (Valores)]]*-1,FluxoCaixa101315141622[[#This Row],[R$ (Valores)]])</f>
        <v>0</v>
      </c>
    </row>
    <row r="728" spans="2:12">
      <c r="B728" s="48"/>
      <c r="C728" s="48"/>
      <c r="D728" s="56"/>
      <c r="E728" s="52"/>
      <c r="F728" s="17"/>
      <c r="G728" s="17"/>
      <c r="H728" s="17"/>
      <c r="I728" s="21"/>
      <c r="J728" s="17" t="s">
        <v>525</v>
      </c>
      <c r="K728" s="20">
        <f>IF(FluxoCaixa101315141622[[#This Row],[Movimento ]]="Saldo Inicial",FluxoCaixa101315141622[[#This Row],[R$ (Valores)]],K727+FluxoCaixa101315141622[[#This Row],[Valores Receitas / Despesas]])</f>
        <v>19192.449999999961</v>
      </c>
      <c r="L728" s="5">
        <f>IF(FluxoCaixa101315141622[[#This Row],[Entrada / Saída]]="Saída",FluxoCaixa101315141622[[#This Row],[R$ (Valores)]]*-1,FluxoCaixa101315141622[[#This Row],[R$ (Valores)]])</f>
        <v>0</v>
      </c>
    </row>
    <row r="729" spans="2:12">
      <c r="B729" s="48"/>
      <c r="C729" s="48"/>
      <c r="D729" s="56"/>
      <c r="E729" s="52"/>
      <c r="F729" s="17"/>
      <c r="G729" s="17"/>
      <c r="H729" s="17"/>
      <c r="I729" s="21"/>
      <c r="J729" s="17" t="s">
        <v>525</v>
      </c>
      <c r="K729" s="20">
        <f>IF(FluxoCaixa101315141622[[#This Row],[Movimento ]]="Saldo Inicial",FluxoCaixa101315141622[[#This Row],[R$ (Valores)]],K728+FluxoCaixa101315141622[[#This Row],[Valores Receitas / Despesas]])</f>
        <v>19192.449999999961</v>
      </c>
      <c r="L729" s="5">
        <f>IF(FluxoCaixa101315141622[[#This Row],[Entrada / Saída]]="Saída",FluxoCaixa101315141622[[#This Row],[R$ (Valores)]]*-1,FluxoCaixa101315141622[[#This Row],[R$ (Valores)]])</f>
        <v>0</v>
      </c>
    </row>
    <row r="730" spans="2:12">
      <c r="B730" s="48"/>
      <c r="C730" s="48"/>
      <c r="D730" s="56"/>
      <c r="E730" s="52"/>
      <c r="F730" s="17"/>
      <c r="G730" s="17"/>
      <c r="H730" s="17"/>
      <c r="I730" s="21"/>
      <c r="J730" s="17" t="s">
        <v>525</v>
      </c>
      <c r="K730" s="20">
        <f>IF(FluxoCaixa101315141622[[#This Row],[Movimento ]]="Saldo Inicial",FluxoCaixa101315141622[[#This Row],[R$ (Valores)]],K729+FluxoCaixa101315141622[[#This Row],[Valores Receitas / Despesas]])</f>
        <v>19192.449999999961</v>
      </c>
      <c r="L730" s="5">
        <f>IF(FluxoCaixa101315141622[[#This Row],[Entrada / Saída]]="Saída",FluxoCaixa101315141622[[#This Row],[R$ (Valores)]]*-1,FluxoCaixa101315141622[[#This Row],[R$ (Valores)]])</f>
        <v>0</v>
      </c>
    </row>
    <row r="731" spans="2:12">
      <c r="B731" s="48"/>
      <c r="C731" s="48"/>
      <c r="D731" s="56"/>
      <c r="E731" s="52"/>
      <c r="F731" s="17"/>
      <c r="G731" s="17"/>
      <c r="H731" s="17"/>
      <c r="I731" s="29"/>
      <c r="J731" s="17"/>
      <c r="K731" s="20">
        <f>IF(FluxoCaixa101315141622[[#This Row],[Movimento ]]="Saldo Inicial",FluxoCaixa101315141622[[#This Row],[R$ (Valores)]],K730+FluxoCaixa101315141622[[#This Row],[Valores Receitas / Despesas]])</f>
        <v>19192.449999999961</v>
      </c>
      <c r="L731" s="5">
        <f>IF(FluxoCaixa101315141622[[#This Row],[Entrada / Saída]]="Saída",FluxoCaixa101315141622[[#This Row],[R$ (Valores)]]*-1,FluxoCaixa101315141622[[#This Row],[R$ (Valores)]])</f>
        <v>0</v>
      </c>
    </row>
    <row r="732" spans="2:12">
      <c r="B732" s="48"/>
      <c r="C732" s="48"/>
      <c r="D732" s="16"/>
      <c r="E732" s="48"/>
      <c r="F732" s="17"/>
      <c r="G732" s="17"/>
      <c r="H732" s="17"/>
      <c r="I732" s="21"/>
      <c r="J732" s="17"/>
      <c r="K732" s="20">
        <f>IF(FluxoCaixa101315141622[[#This Row],[Movimento ]]="Saldo Inicial",FluxoCaixa101315141622[[#This Row],[R$ (Valores)]],K731+FluxoCaixa101315141622[[#This Row],[Valores Receitas / Despesas]])</f>
        <v>19192.449999999961</v>
      </c>
      <c r="L732" s="5">
        <f>IF(FluxoCaixa101315141622[[#This Row],[Entrada / Saída]]="Saída",FluxoCaixa101315141622[[#This Row],[R$ (Valores)]]*-1,FluxoCaixa101315141622[[#This Row],[R$ (Valores)]])</f>
        <v>0</v>
      </c>
    </row>
    <row r="733" spans="2:12">
      <c r="B733" s="48"/>
      <c r="C733" s="48"/>
      <c r="D733" s="16"/>
      <c r="E733" s="48"/>
      <c r="F733" s="17"/>
      <c r="G733" s="17"/>
      <c r="H733" s="17"/>
      <c r="I733" s="21"/>
      <c r="J733" s="17"/>
      <c r="K733" s="20">
        <f>IF(FluxoCaixa101315141622[[#This Row],[Movimento ]]="Saldo Inicial",FluxoCaixa101315141622[[#This Row],[R$ (Valores)]],K732+FluxoCaixa101315141622[[#This Row],[Valores Receitas / Despesas]])</f>
        <v>19192.449999999961</v>
      </c>
      <c r="L733" s="17">
        <f>IF(FluxoCaixa101315141622[[#This Row],[Entrada / Saída]]="Saída",FluxoCaixa101315141622[[#This Row],[R$ (Valores)]]*-1,FluxoCaixa101315141622[[#This Row],[R$ (Valores)]])</f>
        <v>0</v>
      </c>
    </row>
    <row r="734" spans="2:12">
      <c r="B734" s="48"/>
      <c r="C734" s="48"/>
      <c r="D734" s="16"/>
      <c r="E734" s="48"/>
      <c r="F734" s="17"/>
      <c r="G734" s="17"/>
      <c r="H734" s="17"/>
      <c r="I734" s="29"/>
      <c r="J734" s="17"/>
      <c r="K734" s="20">
        <f>IF(FluxoCaixa101315141622[[#This Row],[Movimento ]]="Saldo Inicial",FluxoCaixa101315141622[[#This Row],[R$ (Valores)]],K733+FluxoCaixa101315141622[[#This Row],[Valores Receitas / Despesas]])</f>
        <v>19192.449999999961</v>
      </c>
      <c r="L734" s="5">
        <f>IF(FluxoCaixa101315141622[[#This Row],[Entrada / Saída]]="Saída",FluxoCaixa101315141622[[#This Row],[R$ (Valores)]]*-1,FluxoCaixa101315141622[[#This Row],[R$ (Valores)]])</f>
        <v>0</v>
      </c>
    </row>
    <row r="735" spans="2:12">
      <c r="B735" s="48"/>
      <c r="C735" s="48"/>
      <c r="D735" s="16"/>
      <c r="E735" s="48"/>
      <c r="F735" s="17"/>
      <c r="G735" s="17"/>
      <c r="H735" s="17"/>
      <c r="I735" s="21"/>
      <c r="J735" s="17"/>
      <c r="K735" s="20">
        <f>IF(FluxoCaixa101315141622[[#This Row],[Movimento ]]="Saldo Inicial",FluxoCaixa101315141622[[#This Row],[R$ (Valores)]],K734+FluxoCaixa101315141622[[#This Row],[Valores Receitas / Despesas]])</f>
        <v>19192.449999999961</v>
      </c>
      <c r="L735" s="5">
        <f>IF(FluxoCaixa101315141622[[#This Row],[Entrada / Saída]]="Saída",FluxoCaixa101315141622[[#This Row],[R$ (Valores)]]*-1,FluxoCaixa101315141622[[#This Row],[R$ (Valores)]])</f>
        <v>0</v>
      </c>
    </row>
    <row r="736" spans="2:12">
      <c r="B736" s="48"/>
      <c r="C736" s="48"/>
      <c r="D736" s="16"/>
      <c r="E736" s="48"/>
      <c r="F736" s="17"/>
      <c r="G736" s="17"/>
      <c r="H736" s="17"/>
      <c r="I736" s="21"/>
      <c r="J736" s="17"/>
      <c r="K736" s="20">
        <f>IF(FluxoCaixa101315141622[[#This Row],[Movimento ]]="Saldo Inicial",FluxoCaixa101315141622[[#This Row],[R$ (Valores)]],K735+FluxoCaixa101315141622[[#This Row],[Valores Receitas / Despesas]])</f>
        <v>19192.449999999961</v>
      </c>
      <c r="L736" s="5">
        <f>IF(FluxoCaixa101315141622[[#This Row],[Entrada / Saída]]="Saída",FluxoCaixa101315141622[[#This Row],[R$ (Valores)]]*-1,FluxoCaixa101315141622[[#This Row],[R$ (Valores)]])</f>
        <v>0</v>
      </c>
    </row>
    <row r="737" spans="2:12">
      <c r="B737" s="48"/>
      <c r="C737" s="48"/>
      <c r="D737" s="16"/>
      <c r="E737" s="48"/>
      <c r="F737" s="17"/>
      <c r="G737" s="17"/>
      <c r="H737" s="17"/>
      <c r="I737" s="21"/>
      <c r="J737" s="17"/>
      <c r="K737" s="20">
        <f>IF(FluxoCaixa101315141622[[#This Row],[Movimento ]]="Saldo Inicial",FluxoCaixa101315141622[[#This Row],[R$ (Valores)]],K736+FluxoCaixa101315141622[[#This Row],[Valores Receitas / Despesas]])</f>
        <v>19192.449999999961</v>
      </c>
      <c r="L737" s="5">
        <f>IF(FluxoCaixa101315141622[[#This Row],[Entrada / Saída]]="Saída",FluxoCaixa101315141622[[#This Row],[R$ (Valores)]]*-1,FluxoCaixa101315141622[[#This Row],[R$ (Valores)]])</f>
        <v>0</v>
      </c>
    </row>
    <row r="738" spans="2:12">
      <c r="B738" s="48"/>
      <c r="C738" s="48"/>
      <c r="D738" s="16"/>
      <c r="E738" s="48"/>
      <c r="F738" s="17"/>
      <c r="G738" s="17"/>
      <c r="H738" s="17"/>
      <c r="I738" s="21"/>
      <c r="J738" s="17"/>
      <c r="K738" s="20">
        <f>IF(FluxoCaixa101315141622[[#This Row],[Movimento ]]="Saldo Inicial",FluxoCaixa101315141622[[#This Row],[R$ (Valores)]],K737+FluxoCaixa101315141622[[#This Row],[Valores Receitas / Despesas]])</f>
        <v>19192.449999999961</v>
      </c>
      <c r="L738" s="5">
        <f>IF(FluxoCaixa101315141622[[#This Row],[Entrada / Saída]]="Saída",FluxoCaixa101315141622[[#This Row],[R$ (Valores)]]*-1,FluxoCaixa101315141622[[#This Row],[R$ (Valores)]])</f>
        <v>0</v>
      </c>
    </row>
    <row r="739" spans="2:12">
      <c r="B739" s="48"/>
      <c r="C739" s="48"/>
      <c r="D739" s="16"/>
      <c r="E739" s="48"/>
      <c r="F739" s="17"/>
      <c r="G739" s="17"/>
      <c r="H739" s="17"/>
      <c r="I739" s="21"/>
      <c r="J739" s="17"/>
      <c r="K739" s="20">
        <f>IF(FluxoCaixa101315141622[[#This Row],[Movimento ]]="Saldo Inicial",FluxoCaixa101315141622[[#This Row],[R$ (Valores)]],K738+FluxoCaixa101315141622[[#This Row],[Valores Receitas / Despesas]])</f>
        <v>19192.449999999961</v>
      </c>
      <c r="L739" s="5">
        <f>IF(FluxoCaixa101315141622[[#This Row],[Entrada / Saída]]="Saída",FluxoCaixa101315141622[[#This Row],[R$ (Valores)]]*-1,FluxoCaixa101315141622[[#This Row],[R$ (Valores)]])</f>
        <v>0</v>
      </c>
    </row>
    <row r="740" spans="2:12">
      <c r="B740" s="48"/>
      <c r="C740" s="48"/>
      <c r="D740" s="16"/>
      <c r="E740" s="48"/>
      <c r="F740" s="17"/>
      <c r="G740" s="17"/>
      <c r="H740" s="17"/>
      <c r="I740" s="21"/>
      <c r="J740" s="17"/>
      <c r="K740" s="20">
        <f>IF(FluxoCaixa101315141622[[#This Row],[Movimento ]]="Saldo Inicial",FluxoCaixa101315141622[[#This Row],[R$ (Valores)]],K739+FluxoCaixa101315141622[[#This Row],[Valores Receitas / Despesas]])</f>
        <v>19192.449999999961</v>
      </c>
      <c r="L740" s="5">
        <f>IF(FluxoCaixa101315141622[[#This Row],[Entrada / Saída]]="Saída",FluxoCaixa101315141622[[#This Row],[R$ (Valores)]]*-1,FluxoCaixa101315141622[[#This Row],[R$ (Valores)]])</f>
        <v>0</v>
      </c>
    </row>
    <row r="741" spans="2:12">
      <c r="B741" s="48"/>
      <c r="C741" s="48"/>
      <c r="D741" s="16"/>
      <c r="E741" s="48"/>
      <c r="F741" s="17"/>
      <c r="G741" s="17"/>
      <c r="H741" s="17"/>
      <c r="I741" s="21"/>
      <c r="J741" s="17"/>
      <c r="K741" s="20">
        <f>IF(FluxoCaixa101315141622[[#This Row],[Movimento ]]="Saldo Inicial",FluxoCaixa101315141622[[#This Row],[R$ (Valores)]],K740+FluxoCaixa101315141622[[#This Row],[Valores Receitas / Despesas]])</f>
        <v>19192.449999999961</v>
      </c>
      <c r="L741" s="5">
        <f>IF(FluxoCaixa101315141622[[#This Row],[Entrada / Saída]]="Saída",FluxoCaixa101315141622[[#This Row],[R$ (Valores)]]*-1,FluxoCaixa101315141622[[#This Row],[R$ (Valores)]])</f>
        <v>0</v>
      </c>
    </row>
    <row r="742" spans="2:12">
      <c r="B742" s="48"/>
      <c r="C742" s="48"/>
      <c r="D742" s="16"/>
      <c r="E742" s="48"/>
      <c r="F742" s="17"/>
      <c r="G742" s="17"/>
      <c r="H742" s="17"/>
      <c r="I742" s="21"/>
      <c r="J742" s="17"/>
      <c r="K742" s="20">
        <f>IF(FluxoCaixa101315141622[[#This Row],[Movimento ]]="Saldo Inicial",FluxoCaixa101315141622[[#This Row],[R$ (Valores)]],K741+FluxoCaixa101315141622[[#This Row],[Valores Receitas / Despesas]])</f>
        <v>19192.449999999961</v>
      </c>
      <c r="L742" s="5">
        <f>IF(FluxoCaixa101315141622[[#This Row],[Entrada / Saída]]="Saída",FluxoCaixa101315141622[[#This Row],[R$ (Valores)]]*-1,FluxoCaixa101315141622[[#This Row],[R$ (Valores)]])</f>
        <v>0</v>
      </c>
    </row>
    <row r="743" spans="2:12">
      <c r="B743" s="48"/>
      <c r="C743" s="48"/>
      <c r="D743" s="16"/>
      <c r="E743" s="48"/>
      <c r="F743" s="17"/>
      <c r="G743" s="17"/>
      <c r="H743" s="17"/>
      <c r="I743" s="21"/>
      <c r="J743" s="17"/>
      <c r="K743" s="20">
        <f>IF(FluxoCaixa101315141622[[#This Row],[Movimento ]]="Saldo Inicial",FluxoCaixa101315141622[[#This Row],[R$ (Valores)]],K742+FluxoCaixa101315141622[[#This Row],[Valores Receitas / Despesas]])</f>
        <v>19192.449999999961</v>
      </c>
      <c r="L743" s="5">
        <f>IF(FluxoCaixa101315141622[[#This Row],[Entrada / Saída]]="Saída",FluxoCaixa101315141622[[#This Row],[R$ (Valores)]]*-1,FluxoCaixa101315141622[[#This Row],[R$ (Valores)]])</f>
        <v>0</v>
      </c>
    </row>
    <row r="744" spans="2:12">
      <c r="B744" s="48"/>
      <c r="C744" s="48"/>
      <c r="D744" s="16"/>
      <c r="E744" s="48"/>
      <c r="F744" s="17"/>
      <c r="G744" s="17"/>
      <c r="H744" s="17"/>
      <c r="I744" s="21"/>
      <c r="J744" s="17"/>
      <c r="K744" s="20">
        <f>IF(FluxoCaixa101315141622[[#This Row],[Movimento ]]="Saldo Inicial",FluxoCaixa101315141622[[#This Row],[R$ (Valores)]],K743+FluxoCaixa101315141622[[#This Row],[Valores Receitas / Despesas]])</f>
        <v>19192.449999999961</v>
      </c>
      <c r="L744" s="5">
        <f>IF(FluxoCaixa101315141622[[#This Row],[Entrada / Saída]]="Saída",FluxoCaixa101315141622[[#This Row],[R$ (Valores)]]*-1,FluxoCaixa101315141622[[#This Row],[R$ (Valores)]])</f>
        <v>0</v>
      </c>
    </row>
    <row r="745" spans="2:12">
      <c r="B745" s="48"/>
      <c r="C745" s="48"/>
      <c r="D745" s="16"/>
      <c r="E745" s="48"/>
      <c r="F745" s="17"/>
      <c r="G745" s="17"/>
      <c r="H745" s="17"/>
      <c r="I745" s="21"/>
      <c r="J745" s="17"/>
      <c r="K745" s="20">
        <f>IF(FluxoCaixa101315141622[[#This Row],[Movimento ]]="Saldo Inicial",FluxoCaixa101315141622[[#This Row],[R$ (Valores)]],K744+FluxoCaixa101315141622[[#This Row],[Valores Receitas / Despesas]])</f>
        <v>19192.449999999961</v>
      </c>
      <c r="L745" s="5">
        <f>IF(FluxoCaixa101315141622[[#This Row],[Entrada / Saída]]="Saída",FluxoCaixa101315141622[[#This Row],[R$ (Valores)]]*-1,FluxoCaixa101315141622[[#This Row],[R$ (Valores)]])</f>
        <v>0</v>
      </c>
    </row>
    <row r="746" spans="2:12">
      <c r="B746" s="48"/>
      <c r="C746" s="48"/>
      <c r="D746" s="16"/>
      <c r="E746" s="48"/>
      <c r="F746" s="17"/>
      <c r="G746" s="17"/>
      <c r="H746" s="17"/>
      <c r="I746" s="21"/>
      <c r="J746" s="17"/>
      <c r="K746" s="20">
        <f>IF(FluxoCaixa101315141622[[#This Row],[Movimento ]]="Saldo Inicial",FluxoCaixa101315141622[[#This Row],[R$ (Valores)]],K745+FluxoCaixa101315141622[[#This Row],[Valores Receitas / Despesas]])</f>
        <v>19192.449999999961</v>
      </c>
      <c r="L746" s="5">
        <f>IF(FluxoCaixa101315141622[[#This Row],[Entrada / Saída]]="Saída",FluxoCaixa101315141622[[#This Row],[R$ (Valores)]]*-1,FluxoCaixa101315141622[[#This Row],[R$ (Valores)]])</f>
        <v>0</v>
      </c>
    </row>
    <row r="747" spans="2:12">
      <c r="B747" s="48"/>
      <c r="C747" s="48"/>
      <c r="D747" s="16"/>
      <c r="E747" s="48"/>
      <c r="F747" s="17"/>
      <c r="G747" s="17"/>
      <c r="H747" s="17"/>
      <c r="I747" s="21"/>
      <c r="J747" s="17"/>
      <c r="K747" s="20">
        <f>IF(FluxoCaixa101315141622[[#This Row],[Movimento ]]="Saldo Inicial",FluxoCaixa101315141622[[#This Row],[R$ (Valores)]],K746+FluxoCaixa101315141622[[#This Row],[Valores Receitas / Despesas]])</f>
        <v>19192.449999999961</v>
      </c>
      <c r="L747" s="5">
        <f>IF(FluxoCaixa101315141622[[#This Row],[Entrada / Saída]]="Saída",FluxoCaixa101315141622[[#This Row],[R$ (Valores)]]*-1,FluxoCaixa101315141622[[#This Row],[R$ (Valores)]])</f>
        <v>0</v>
      </c>
    </row>
    <row r="748" spans="2:12">
      <c r="B748" s="48"/>
      <c r="C748" s="48"/>
      <c r="D748" s="16"/>
      <c r="E748" s="48"/>
      <c r="F748" s="17"/>
      <c r="G748" s="17"/>
      <c r="H748" s="17"/>
      <c r="I748" s="21"/>
      <c r="J748" s="17"/>
      <c r="K748" s="20">
        <f>IF(FluxoCaixa101315141622[[#This Row],[Movimento ]]="Saldo Inicial",FluxoCaixa101315141622[[#This Row],[R$ (Valores)]],K747+FluxoCaixa101315141622[[#This Row],[Valores Receitas / Despesas]])</f>
        <v>19192.449999999961</v>
      </c>
      <c r="L748" s="5">
        <f>IF(FluxoCaixa101315141622[[#This Row],[Entrada / Saída]]="Saída",FluxoCaixa101315141622[[#This Row],[R$ (Valores)]]*-1,FluxoCaixa101315141622[[#This Row],[R$ (Valores)]])</f>
        <v>0</v>
      </c>
    </row>
    <row r="749" spans="2:12">
      <c r="B749" s="48"/>
      <c r="C749" s="48"/>
      <c r="D749" s="16"/>
      <c r="E749" s="48"/>
      <c r="F749" s="17"/>
      <c r="G749" s="17"/>
      <c r="H749" s="17"/>
      <c r="I749" s="21"/>
      <c r="J749" s="17"/>
      <c r="K749" s="20">
        <f>IF(FluxoCaixa101315141622[[#This Row],[Movimento ]]="Saldo Inicial",FluxoCaixa101315141622[[#This Row],[R$ (Valores)]],K748+FluxoCaixa101315141622[[#This Row],[Valores Receitas / Despesas]])</f>
        <v>19192.449999999961</v>
      </c>
      <c r="L749" s="5">
        <f>IF(FluxoCaixa101315141622[[#This Row],[Entrada / Saída]]="Saída",FluxoCaixa101315141622[[#This Row],[R$ (Valores)]]*-1,FluxoCaixa101315141622[[#This Row],[R$ (Valores)]])</f>
        <v>0</v>
      </c>
    </row>
    <row r="750" spans="2:12">
      <c r="B750" s="48"/>
      <c r="C750" s="48"/>
      <c r="D750" s="16"/>
      <c r="E750" s="48"/>
      <c r="F750" s="17"/>
      <c r="G750" s="17"/>
      <c r="H750" s="17"/>
      <c r="I750" s="21"/>
      <c r="J750" s="17"/>
      <c r="K750" s="20">
        <f>IF(FluxoCaixa101315141622[[#This Row],[Movimento ]]="Saldo Inicial",FluxoCaixa101315141622[[#This Row],[R$ (Valores)]],K749+FluxoCaixa101315141622[[#This Row],[Valores Receitas / Despesas]])</f>
        <v>19192.449999999961</v>
      </c>
      <c r="L750" s="5">
        <f>IF(FluxoCaixa101315141622[[#This Row],[Entrada / Saída]]="Saída",FluxoCaixa101315141622[[#This Row],[R$ (Valores)]]*-1,FluxoCaixa101315141622[[#This Row],[R$ (Valores)]])</f>
        <v>0</v>
      </c>
    </row>
    <row r="751" spans="2:12">
      <c r="B751" s="48"/>
      <c r="C751" s="48"/>
      <c r="D751" s="16"/>
      <c r="E751" s="48"/>
      <c r="F751" s="17"/>
      <c r="G751" s="17"/>
      <c r="H751" s="17"/>
      <c r="I751" s="21"/>
      <c r="J751" s="17"/>
      <c r="K751" s="20">
        <f>IF(FluxoCaixa101315141622[[#This Row],[Movimento ]]="Saldo Inicial",FluxoCaixa101315141622[[#This Row],[R$ (Valores)]],K750+FluxoCaixa101315141622[[#This Row],[Valores Receitas / Despesas]])</f>
        <v>19192.449999999961</v>
      </c>
      <c r="L751" s="5">
        <f>IF(FluxoCaixa101315141622[[#This Row],[Entrada / Saída]]="Saída",FluxoCaixa101315141622[[#This Row],[R$ (Valores)]]*-1,FluxoCaixa101315141622[[#This Row],[R$ (Valores)]])</f>
        <v>0</v>
      </c>
    </row>
    <row r="752" spans="2:12">
      <c r="B752" s="48"/>
      <c r="C752" s="48"/>
      <c r="D752" s="16"/>
      <c r="E752" s="48"/>
      <c r="F752" s="17"/>
      <c r="G752" s="17"/>
      <c r="H752" s="17"/>
      <c r="I752" s="21"/>
      <c r="J752" s="17"/>
      <c r="K752" s="20">
        <f>IF(FluxoCaixa101315141622[[#This Row],[Movimento ]]="Saldo Inicial",FluxoCaixa101315141622[[#This Row],[R$ (Valores)]],K751+FluxoCaixa101315141622[[#This Row],[Valores Receitas / Despesas]])</f>
        <v>19192.449999999961</v>
      </c>
      <c r="L752" s="5">
        <f>IF(FluxoCaixa101315141622[[#This Row],[Entrada / Saída]]="Saída",FluxoCaixa101315141622[[#This Row],[R$ (Valores)]]*-1,FluxoCaixa101315141622[[#This Row],[R$ (Valores)]])</f>
        <v>0</v>
      </c>
    </row>
    <row r="753" spans="2:12">
      <c r="B753" s="48"/>
      <c r="C753" s="48"/>
      <c r="D753" s="16"/>
      <c r="E753" s="48"/>
      <c r="F753" s="17"/>
      <c r="G753" s="17"/>
      <c r="H753" s="17"/>
      <c r="I753" s="21"/>
      <c r="J753" s="17"/>
      <c r="K753" s="20">
        <f>IF(FluxoCaixa101315141622[[#This Row],[Movimento ]]="Saldo Inicial",FluxoCaixa101315141622[[#This Row],[R$ (Valores)]],K752+FluxoCaixa101315141622[[#This Row],[Valores Receitas / Despesas]])</f>
        <v>19192.449999999961</v>
      </c>
      <c r="L753" s="5">
        <f>IF(FluxoCaixa101315141622[[#This Row],[Entrada / Saída]]="Saída",FluxoCaixa101315141622[[#This Row],[R$ (Valores)]]*-1,FluxoCaixa101315141622[[#This Row],[R$ (Valores)]])</f>
        <v>0</v>
      </c>
    </row>
    <row r="754" spans="2:12">
      <c r="B754" s="48"/>
      <c r="C754" s="48"/>
      <c r="D754" s="16"/>
      <c r="E754" s="48"/>
      <c r="F754" s="17"/>
      <c r="G754" s="17"/>
      <c r="H754" s="17"/>
      <c r="I754" s="21"/>
      <c r="J754" s="17"/>
      <c r="K754" s="20">
        <f>IF(FluxoCaixa101315141622[[#This Row],[Movimento ]]="Saldo Inicial",FluxoCaixa101315141622[[#This Row],[R$ (Valores)]],K753+FluxoCaixa101315141622[[#This Row],[Valores Receitas / Despesas]])</f>
        <v>19192.449999999961</v>
      </c>
      <c r="L754" s="5">
        <f>IF(FluxoCaixa101315141622[[#This Row],[Entrada / Saída]]="Saída",FluxoCaixa101315141622[[#This Row],[R$ (Valores)]]*-1,FluxoCaixa101315141622[[#This Row],[R$ (Valores)]])</f>
        <v>0</v>
      </c>
    </row>
    <row r="755" spans="2:12">
      <c r="B755" s="48"/>
      <c r="C755" s="48"/>
      <c r="D755" s="16"/>
      <c r="E755" s="48"/>
      <c r="F755" s="17"/>
      <c r="G755" s="17"/>
      <c r="H755" s="17"/>
      <c r="I755" s="21"/>
      <c r="J755" s="17"/>
      <c r="K755" s="20">
        <f>IF(FluxoCaixa101315141622[[#This Row],[Movimento ]]="Saldo Inicial",FluxoCaixa101315141622[[#This Row],[R$ (Valores)]],K754+FluxoCaixa101315141622[[#This Row],[Valores Receitas / Despesas]])</f>
        <v>19192.449999999961</v>
      </c>
      <c r="L755" s="5">
        <f>IF(FluxoCaixa101315141622[[#This Row],[Entrada / Saída]]="Saída",FluxoCaixa101315141622[[#This Row],[R$ (Valores)]]*-1,FluxoCaixa101315141622[[#This Row],[R$ (Valores)]])</f>
        <v>0</v>
      </c>
    </row>
    <row r="756" spans="2:12">
      <c r="B756" s="48"/>
      <c r="C756" s="48"/>
      <c r="D756" s="16"/>
      <c r="E756" s="48"/>
      <c r="F756" s="17"/>
      <c r="G756" s="17"/>
      <c r="H756" s="17"/>
      <c r="I756" s="21"/>
      <c r="J756" s="17"/>
      <c r="K756" s="20">
        <f>IF(FluxoCaixa101315141622[[#This Row],[Movimento ]]="Saldo Inicial",FluxoCaixa101315141622[[#This Row],[R$ (Valores)]],K755+FluxoCaixa101315141622[[#This Row],[Valores Receitas / Despesas]])</f>
        <v>19192.449999999961</v>
      </c>
      <c r="L756" s="5">
        <f>IF(FluxoCaixa101315141622[[#This Row],[Entrada / Saída]]="Saída",FluxoCaixa101315141622[[#This Row],[R$ (Valores)]]*-1,FluxoCaixa101315141622[[#This Row],[R$ (Valores)]])</f>
        <v>0</v>
      </c>
    </row>
    <row r="757" spans="2:12">
      <c r="B757" s="48"/>
      <c r="C757" s="48"/>
      <c r="D757" s="16"/>
      <c r="E757" s="48"/>
      <c r="F757" s="17"/>
      <c r="G757" s="17"/>
      <c r="H757" s="17"/>
      <c r="I757" s="21"/>
      <c r="J757" s="17"/>
      <c r="K757" s="20">
        <f>IF(FluxoCaixa101315141622[[#This Row],[Movimento ]]="Saldo Inicial",FluxoCaixa101315141622[[#This Row],[R$ (Valores)]],K756+FluxoCaixa101315141622[[#This Row],[Valores Receitas / Despesas]])</f>
        <v>19192.449999999961</v>
      </c>
      <c r="L757" s="5">
        <f>IF(FluxoCaixa101315141622[[#This Row],[Entrada / Saída]]="Saída",FluxoCaixa101315141622[[#This Row],[R$ (Valores)]]*-1,FluxoCaixa101315141622[[#This Row],[R$ (Valores)]])</f>
        <v>0</v>
      </c>
    </row>
    <row r="758" spans="2:12">
      <c r="B758" s="48"/>
      <c r="C758" s="48"/>
      <c r="D758" s="16"/>
      <c r="E758" s="48"/>
      <c r="F758" s="17"/>
      <c r="G758" s="17"/>
      <c r="H758" s="17"/>
      <c r="I758" s="21"/>
      <c r="J758" s="17"/>
      <c r="K758" s="20">
        <f>IF(FluxoCaixa101315141622[[#This Row],[Movimento ]]="Saldo Inicial",FluxoCaixa101315141622[[#This Row],[R$ (Valores)]],K757+FluxoCaixa101315141622[[#This Row],[Valores Receitas / Despesas]])</f>
        <v>19192.449999999961</v>
      </c>
      <c r="L758" s="5">
        <f>IF(FluxoCaixa101315141622[[#This Row],[Entrada / Saída]]="Saída",FluxoCaixa101315141622[[#This Row],[R$ (Valores)]]*-1,FluxoCaixa101315141622[[#This Row],[R$ (Valores)]])</f>
        <v>0</v>
      </c>
    </row>
    <row r="759" spans="2:12">
      <c r="B759" s="48"/>
      <c r="C759" s="48"/>
      <c r="D759" s="16"/>
      <c r="E759" s="48"/>
      <c r="F759" s="17"/>
      <c r="G759" s="17"/>
      <c r="H759" s="17"/>
      <c r="I759" s="21"/>
      <c r="J759" s="17"/>
      <c r="K759" s="20">
        <f>IF(FluxoCaixa101315141622[[#This Row],[Movimento ]]="Saldo Inicial",FluxoCaixa101315141622[[#This Row],[R$ (Valores)]],K758+FluxoCaixa101315141622[[#This Row],[Valores Receitas / Despesas]])</f>
        <v>19192.449999999961</v>
      </c>
      <c r="L759" s="5">
        <f>IF(FluxoCaixa101315141622[[#This Row],[Entrada / Saída]]="Saída",FluxoCaixa101315141622[[#This Row],[R$ (Valores)]]*-1,FluxoCaixa101315141622[[#This Row],[R$ (Valores)]])</f>
        <v>0</v>
      </c>
    </row>
    <row r="760" spans="2:12">
      <c r="B760" s="48"/>
      <c r="C760" s="48"/>
      <c r="D760" s="16"/>
      <c r="E760" s="48"/>
      <c r="F760" s="17"/>
      <c r="G760" s="17"/>
      <c r="H760" s="17"/>
      <c r="I760" s="21"/>
      <c r="J760" s="17"/>
      <c r="K760" s="20">
        <f>IF(FluxoCaixa101315141622[[#This Row],[Movimento ]]="Saldo Inicial",FluxoCaixa101315141622[[#This Row],[R$ (Valores)]],K759+FluxoCaixa101315141622[[#This Row],[Valores Receitas / Despesas]])</f>
        <v>19192.449999999961</v>
      </c>
      <c r="L760" s="5">
        <f>IF(FluxoCaixa101315141622[[#This Row],[Entrada / Saída]]="Saída",FluxoCaixa101315141622[[#This Row],[R$ (Valores)]]*-1,FluxoCaixa101315141622[[#This Row],[R$ (Valores)]])</f>
        <v>0</v>
      </c>
    </row>
    <row r="761" spans="2:12">
      <c r="B761" s="48"/>
      <c r="C761" s="48"/>
      <c r="D761" s="16"/>
      <c r="E761" s="48"/>
      <c r="F761" s="17"/>
      <c r="G761" s="17"/>
      <c r="H761" s="17"/>
      <c r="I761" s="21"/>
      <c r="J761" s="17"/>
      <c r="K761" s="20">
        <f>IF(FluxoCaixa101315141622[[#This Row],[Movimento ]]="Saldo Inicial",FluxoCaixa101315141622[[#This Row],[R$ (Valores)]],K760+FluxoCaixa101315141622[[#This Row],[Valores Receitas / Despesas]])</f>
        <v>19192.449999999961</v>
      </c>
      <c r="L761" s="5">
        <f>IF(FluxoCaixa101315141622[[#This Row],[Entrada / Saída]]="Saída",FluxoCaixa101315141622[[#This Row],[R$ (Valores)]]*-1,FluxoCaixa101315141622[[#This Row],[R$ (Valores)]])</f>
        <v>0</v>
      </c>
    </row>
    <row r="762" spans="2:12">
      <c r="B762" s="48"/>
      <c r="C762" s="48"/>
      <c r="D762" s="16"/>
      <c r="E762" s="48"/>
      <c r="F762" s="17"/>
      <c r="G762" s="17"/>
      <c r="H762" s="17"/>
      <c r="I762" s="21"/>
      <c r="J762" s="17"/>
      <c r="K762" s="20">
        <f>IF(FluxoCaixa101315141622[[#This Row],[Movimento ]]="Saldo Inicial",FluxoCaixa101315141622[[#This Row],[R$ (Valores)]],K761+FluxoCaixa101315141622[[#This Row],[Valores Receitas / Despesas]])</f>
        <v>19192.449999999961</v>
      </c>
      <c r="L762" s="5">
        <f>IF(FluxoCaixa101315141622[[#This Row],[Entrada / Saída]]="Saída",FluxoCaixa101315141622[[#This Row],[R$ (Valores)]]*-1,FluxoCaixa101315141622[[#This Row],[R$ (Valores)]])</f>
        <v>0</v>
      </c>
    </row>
    <row r="763" spans="2:12">
      <c r="B763" s="48"/>
      <c r="C763" s="48"/>
      <c r="D763" s="16"/>
      <c r="E763" s="48"/>
      <c r="F763" s="17"/>
      <c r="G763" s="17"/>
      <c r="H763" s="17"/>
      <c r="I763" s="21"/>
      <c r="J763" s="17"/>
      <c r="K763" s="20">
        <f>IF(FluxoCaixa101315141622[[#This Row],[Movimento ]]="Saldo Inicial",FluxoCaixa101315141622[[#This Row],[R$ (Valores)]],K762+FluxoCaixa101315141622[[#This Row],[Valores Receitas / Despesas]])</f>
        <v>19192.449999999961</v>
      </c>
      <c r="L763" s="5">
        <f>IF(FluxoCaixa101315141622[[#This Row],[Entrada / Saída]]="Saída",FluxoCaixa101315141622[[#This Row],[R$ (Valores)]]*-1,FluxoCaixa101315141622[[#This Row],[R$ (Valores)]])</f>
        <v>0</v>
      </c>
    </row>
    <row r="764" spans="2:12">
      <c r="B764" s="48"/>
      <c r="C764" s="48"/>
      <c r="D764" s="16"/>
      <c r="E764" s="48"/>
      <c r="F764" s="17"/>
      <c r="G764" s="17"/>
      <c r="H764" s="17"/>
      <c r="I764" s="21"/>
      <c r="J764" s="17"/>
      <c r="K764" s="20">
        <f>IF(FluxoCaixa101315141622[[#This Row],[Movimento ]]="Saldo Inicial",FluxoCaixa101315141622[[#This Row],[R$ (Valores)]],K763+FluxoCaixa101315141622[[#This Row],[Valores Receitas / Despesas]])</f>
        <v>19192.449999999961</v>
      </c>
      <c r="L764" s="5">
        <f>IF(FluxoCaixa101315141622[[#This Row],[Entrada / Saída]]="Saída",FluxoCaixa101315141622[[#This Row],[R$ (Valores)]]*-1,FluxoCaixa101315141622[[#This Row],[R$ (Valores)]])</f>
        <v>0</v>
      </c>
    </row>
    <row r="765" spans="2:12">
      <c r="B765" s="48"/>
      <c r="C765" s="48"/>
      <c r="D765" s="16"/>
      <c r="E765" s="48"/>
      <c r="F765" s="17"/>
      <c r="G765" s="17"/>
      <c r="H765" s="17"/>
      <c r="I765" s="21"/>
      <c r="J765" s="17"/>
      <c r="K765" s="20">
        <f>IF(FluxoCaixa101315141622[[#This Row],[Movimento ]]="Saldo Inicial",FluxoCaixa101315141622[[#This Row],[R$ (Valores)]],K764+FluxoCaixa101315141622[[#This Row],[Valores Receitas / Despesas]])</f>
        <v>19192.449999999961</v>
      </c>
      <c r="L765" s="5">
        <f>IF(FluxoCaixa101315141622[[#This Row],[Entrada / Saída]]="Saída",FluxoCaixa101315141622[[#This Row],[R$ (Valores)]]*-1,FluxoCaixa101315141622[[#This Row],[R$ (Valores)]])</f>
        <v>0</v>
      </c>
    </row>
    <row r="766" spans="2:12">
      <c r="B766" s="48"/>
      <c r="C766" s="48"/>
      <c r="D766" s="16"/>
      <c r="E766" s="48"/>
      <c r="F766" s="17"/>
      <c r="G766" s="17"/>
      <c r="H766" s="17"/>
      <c r="I766" s="54"/>
      <c r="J766" s="17"/>
      <c r="K766" s="47">
        <f>IF(FluxoCaixa101315141622[[#This Row],[Movimento ]]="Saldo Inicial",FluxoCaixa101315141622[[#This Row],[R$ (Valores)]],K765+FluxoCaixa101315141622[[#This Row],[Valores Receitas / Despesas]])</f>
        <v>19192.449999999961</v>
      </c>
      <c r="L766" s="53">
        <f>IF(FluxoCaixa101315141622[[#This Row],[Entrada / Saída]]="Saída",FluxoCaixa101315141622[[#This Row],[R$ (Valores)]]*-1,FluxoCaixa101315141622[[#This Row],[R$ (Valores)]])</f>
        <v>0</v>
      </c>
    </row>
    <row r="767" spans="2:12">
      <c r="B767" s="48"/>
      <c r="C767" s="48"/>
      <c r="D767" s="16"/>
      <c r="E767" s="48"/>
      <c r="F767" s="17"/>
      <c r="G767" s="17"/>
      <c r="H767" s="17"/>
      <c r="I767" s="54"/>
      <c r="J767" s="17"/>
      <c r="K767" s="47">
        <f>IF(FluxoCaixa101315141622[[#This Row],[Movimento ]]="Saldo Inicial",FluxoCaixa101315141622[[#This Row],[R$ (Valores)]],K766+FluxoCaixa101315141622[[#This Row],[Valores Receitas / Despesas]])</f>
        <v>19192.449999999961</v>
      </c>
      <c r="L767" s="53">
        <f>IF(FluxoCaixa101315141622[[#This Row],[Entrada / Saída]]="Saída",FluxoCaixa101315141622[[#This Row],[R$ (Valores)]]*-1,FluxoCaixa101315141622[[#This Row],[R$ (Valores)]])</f>
        <v>0</v>
      </c>
    </row>
    <row r="768" spans="2:12">
      <c r="B768" s="48"/>
      <c r="C768" s="48"/>
      <c r="D768" s="16"/>
      <c r="E768" s="48"/>
      <c r="F768" s="17"/>
      <c r="G768" s="17"/>
      <c r="H768" s="17"/>
      <c r="I768" s="54"/>
      <c r="J768" s="17"/>
      <c r="K768" s="47">
        <f>IF(FluxoCaixa101315141622[[#This Row],[Movimento ]]="Saldo Inicial",FluxoCaixa101315141622[[#This Row],[R$ (Valores)]],K767+FluxoCaixa101315141622[[#This Row],[Valores Receitas / Despesas]])</f>
        <v>19192.449999999961</v>
      </c>
      <c r="L768" s="53">
        <f>IF(FluxoCaixa101315141622[[#This Row],[Entrada / Saída]]="Saída",FluxoCaixa101315141622[[#This Row],[R$ (Valores)]]*-1,FluxoCaixa101315141622[[#This Row],[R$ (Valores)]])</f>
        <v>0</v>
      </c>
    </row>
    <row r="769" spans="2:12">
      <c r="B769" s="48"/>
      <c r="C769" s="48"/>
      <c r="D769" s="16"/>
      <c r="E769" s="48"/>
      <c r="F769" s="17"/>
      <c r="G769" s="17"/>
      <c r="H769" s="17"/>
      <c r="I769" s="54"/>
      <c r="J769" s="17"/>
      <c r="K769" s="47">
        <f>IF(FluxoCaixa101315141622[[#This Row],[Movimento ]]="Saldo Inicial",FluxoCaixa101315141622[[#This Row],[R$ (Valores)]],K768+FluxoCaixa101315141622[[#This Row],[Valores Receitas / Despesas]])</f>
        <v>19192.449999999961</v>
      </c>
      <c r="L769" s="53">
        <f>IF(FluxoCaixa101315141622[[#This Row],[Entrada / Saída]]="Saída",FluxoCaixa101315141622[[#This Row],[R$ (Valores)]]*-1,FluxoCaixa101315141622[[#This Row],[R$ (Valores)]])</f>
        <v>0</v>
      </c>
    </row>
    <row r="770" spans="2:12">
      <c r="B770" s="48"/>
      <c r="C770" s="48"/>
      <c r="D770" s="16"/>
      <c r="E770" s="48"/>
      <c r="F770" s="17"/>
      <c r="G770" s="17"/>
      <c r="H770" s="17"/>
      <c r="I770" s="54"/>
      <c r="J770" s="17"/>
      <c r="K770" s="47">
        <f>IF(FluxoCaixa101315141622[[#This Row],[Movimento ]]="Saldo Inicial",FluxoCaixa101315141622[[#This Row],[R$ (Valores)]],K769+FluxoCaixa101315141622[[#This Row],[Valores Receitas / Despesas]])</f>
        <v>19192.449999999961</v>
      </c>
      <c r="L770" s="53">
        <f>IF(FluxoCaixa101315141622[[#This Row],[Entrada / Saída]]="Saída",FluxoCaixa101315141622[[#This Row],[R$ (Valores)]]*-1,FluxoCaixa101315141622[[#This Row],[R$ (Valores)]])</f>
        <v>0</v>
      </c>
    </row>
    <row r="771" spans="2:12">
      <c r="B771" s="48"/>
      <c r="C771" s="48"/>
      <c r="D771" s="16"/>
      <c r="E771" s="48"/>
      <c r="F771" s="17"/>
      <c r="G771" s="17"/>
      <c r="H771" s="17"/>
      <c r="I771" s="54"/>
      <c r="J771" s="17"/>
      <c r="K771" s="47">
        <f>IF(FluxoCaixa101315141622[[#This Row],[Movimento ]]="Saldo Inicial",FluxoCaixa101315141622[[#This Row],[R$ (Valores)]],K770+FluxoCaixa101315141622[[#This Row],[Valores Receitas / Despesas]])</f>
        <v>19192.449999999961</v>
      </c>
      <c r="L771" s="53">
        <f>IF(FluxoCaixa101315141622[[#This Row],[Entrada / Saída]]="Saída",FluxoCaixa101315141622[[#This Row],[R$ (Valores)]]*-1,FluxoCaixa101315141622[[#This Row],[R$ (Valores)]])</f>
        <v>0</v>
      </c>
    </row>
    <row r="772" spans="2:12">
      <c r="B772" s="48"/>
      <c r="C772" s="48"/>
      <c r="D772" s="16"/>
      <c r="E772" s="48"/>
      <c r="F772" s="17"/>
      <c r="G772" s="17"/>
      <c r="H772" s="17"/>
      <c r="I772" s="54"/>
      <c r="J772" s="17"/>
      <c r="K772" s="47">
        <f>IF(FluxoCaixa101315141622[[#This Row],[Movimento ]]="Saldo Inicial",FluxoCaixa101315141622[[#This Row],[R$ (Valores)]],K771+FluxoCaixa101315141622[[#This Row],[Valores Receitas / Despesas]])</f>
        <v>19192.449999999961</v>
      </c>
      <c r="L772" s="53">
        <f>IF(FluxoCaixa101315141622[[#This Row],[Entrada / Saída]]="Saída",FluxoCaixa101315141622[[#This Row],[R$ (Valores)]]*-1,FluxoCaixa101315141622[[#This Row],[R$ (Valores)]])</f>
        <v>0</v>
      </c>
    </row>
    <row r="773" spans="2:12">
      <c r="B773" s="48"/>
      <c r="C773" s="48"/>
      <c r="D773" s="16"/>
      <c r="E773" s="48"/>
      <c r="F773" s="17"/>
      <c r="G773" s="17"/>
      <c r="H773" s="17"/>
      <c r="I773" s="54"/>
      <c r="J773" s="17"/>
      <c r="K773" s="47">
        <f>IF(FluxoCaixa101315141622[[#This Row],[Movimento ]]="Saldo Inicial",FluxoCaixa101315141622[[#This Row],[R$ (Valores)]],K772+FluxoCaixa101315141622[[#This Row],[Valores Receitas / Despesas]])</f>
        <v>19192.449999999961</v>
      </c>
      <c r="L773" s="53">
        <f>IF(FluxoCaixa101315141622[[#This Row],[Entrada / Saída]]="Saída",FluxoCaixa101315141622[[#This Row],[R$ (Valores)]]*-1,FluxoCaixa101315141622[[#This Row],[R$ (Valores)]])</f>
        <v>0</v>
      </c>
    </row>
    <row r="774" spans="2:12">
      <c r="B774" s="48"/>
      <c r="C774" s="48"/>
      <c r="D774" s="16"/>
      <c r="E774" s="48"/>
      <c r="F774" s="17"/>
      <c r="G774" s="17"/>
      <c r="H774" s="17"/>
      <c r="I774" s="54"/>
      <c r="J774" s="17"/>
      <c r="K774" s="47">
        <f>IF(FluxoCaixa101315141622[[#This Row],[Movimento ]]="Saldo Inicial",FluxoCaixa101315141622[[#This Row],[R$ (Valores)]],K773+FluxoCaixa101315141622[[#This Row],[Valores Receitas / Despesas]])</f>
        <v>19192.449999999961</v>
      </c>
      <c r="L774" s="53">
        <f>IF(FluxoCaixa101315141622[[#This Row],[Entrada / Saída]]="Saída",FluxoCaixa101315141622[[#This Row],[R$ (Valores)]]*-1,FluxoCaixa101315141622[[#This Row],[R$ (Valores)]])</f>
        <v>0</v>
      </c>
    </row>
    <row r="775" spans="2:12">
      <c r="B775" s="48"/>
      <c r="C775" s="48"/>
      <c r="D775" s="16"/>
      <c r="E775" s="48"/>
      <c r="F775" s="17"/>
      <c r="G775" s="17"/>
      <c r="H775" s="17"/>
      <c r="I775" s="54"/>
      <c r="J775" s="17"/>
      <c r="K775" s="47">
        <f>IF(FluxoCaixa101315141622[[#This Row],[Movimento ]]="Saldo Inicial",FluxoCaixa101315141622[[#This Row],[R$ (Valores)]],K774+FluxoCaixa101315141622[[#This Row],[Valores Receitas / Despesas]])</f>
        <v>19192.449999999961</v>
      </c>
      <c r="L775" s="53">
        <f>IF(FluxoCaixa101315141622[[#This Row],[Entrada / Saída]]="Saída",FluxoCaixa101315141622[[#This Row],[R$ (Valores)]]*-1,FluxoCaixa101315141622[[#This Row],[R$ (Valores)]])</f>
        <v>0</v>
      </c>
    </row>
    <row r="776" spans="2:12">
      <c r="B776" s="48"/>
      <c r="C776" s="48"/>
      <c r="D776" s="16"/>
      <c r="E776" s="48"/>
      <c r="F776" s="17"/>
      <c r="G776" s="17"/>
      <c r="H776" s="17"/>
      <c r="I776" s="54"/>
      <c r="J776" s="17"/>
      <c r="K776" s="47">
        <f>IF(FluxoCaixa101315141622[[#This Row],[Movimento ]]="Saldo Inicial",FluxoCaixa101315141622[[#This Row],[R$ (Valores)]],K775+FluxoCaixa101315141622[[#This Row],[Valores Receitas / Despesas]])</f>
        <v>19192.449999999961</v>
      </c>
      <c r="L776" s="53">
        <f>IF(FluxoCaixa101315141622[[#This Row],[Entrada / Saída]]="Saída",FluxoCaixa101315141622[[#This Row],[R$ (Valores)]]*-1,FluxoCaixa101315141622[[#This Row],[R$ (Valores)]])</f>
        <v>0</v>
      </c>
    </row>
    <row r="777" spans="2:12">
      <c r="B777" s="48"/>
      <c r="C777" s="48"/>
      <c r="D777" s="16"/>
      <c r="E777" s="48"/>
      <c r="F777" s="17"/>
      <c r="G777" s="17"/>
      <c r="H777" s="17"/>
      <c r="I777" s="54"/>
      <c r="J777" s="17"/>
      <c r="K777" s="47">
        <f>IF(FluxoCaixa101315141622[[#This Row],[Movimento ]]="Saldo Inicial",FluxoCaixa101315141622[[#This Row],[R$ (Valores)]],K776+FluxoCaixa101315141622[[#This Row],[Valores Receitas / Despesas]])</f>
        <v>19192.449999999961</v>
      </c>
      <c r="L777" s="53">
        <f>IF(FluxoCaixa101315141622[[#This Row],[Entrada / Saída]]="Saída",FluxoCaixa101315141622[[#This Row],[R$ (Valores)]]*-1,FluxoCaixa101315141622[[#This Row],[R$ (Valores)]])</f>
        <v>0</v>
      </c>
    </row>
    <row r="778" spans="2:12">
      <c r="B778" s="48"/>
      <c r="C778" s="48"/>
      <c r="D778" s="16"/>
      <c r="E778" s="48"/>
      <c r="F778" s="17"/>
      <c r="G778" s="17"/>
      <c r="H778" s="17"/>
      <c r="I778" s="54"/>
      <c r="J778" s="17"/>
      <c r="K778" s="47">
        <f>IF(FluxoCaixa101315141622[[#This Row],[Movimento ]]="Saldo Inicial",FluxoCaixa101315141622[[#This Row],[R$ (Valores)]],K777+FluxoCaixa101315141622[[#This Row],[Valores Receitas / Despesas]])</f>
        <v>19192.449999999961</v>
      </c>
      <c r="L778" s="53">
        <f>IF(FluxoCaixa101315141622[[#This Row],[Entrada / Saída]]="Saída",FluxoCaixa101315141622[[#This Row],[R$ (Valores)]]*-1,FluxoCaixa101315141622[[#This Row],[R$ (Valores)]])</f>
        <v>0</v>
      </c>
    </row>
    <row r="779" spans="2:12">
      <c r="B779" s="48"/>
      <c r="C779" s="48"/>
      <c r="D779" s="16"/>
      <c r="E779" s="48"/>
      <c r="F779" s="17"/>
      <c r="G779" s="17"/>
      <c r="H779" s="17"/>
      <c r="I779" s="54"/>
      <c r="J779" s="17"/>
      <c r="K779" s="47">
        <f>IF(FluxoCaixa101315141622[[#This Row],[Movimento ]]="Saldo Inicial",FluxoCaixa101315141622[[#This Row],[R$ (Valores)]],K778+FluxoCaixa101315141622[[#This Row],[Valores Receitas / Despesas]])</f>
        <v>19192.449999999961</v>
      </c>
      <c r="L779" s="53">
        <f>IF(FluxoCaixa101315141622[[#This Row],[Entrada / Saída]]="Saída",FluxoCaixa101315141622[[#This Row],[R$ (Valores)]]*-1,FluxoCaixa101315141622[[#This Row],[R$ (Valores)]])</f>
        <v>0</v>
      </c>
    </row>
    <row r="780" spans="2:12">
      <c r="B780" s="48"/>
      <c r="C780" s="48"/>
      <c r="D780" s="16"/>
      <c r="E780" s="48"/>
      <c r="F780" s="17"/>
      <c r="G780" s="17"/>
      <c r="H780" s="17"/>
      <c r="I780" s="54"/>
      <c r="J780" s="17"/>
      <c r="K780" s="47">
        <f>IF(FluxoCaixa101315141622[[#This Row],[Movimento ]]="Saldo Inicial",FluxoCaixa101315141622[[#This Row],[R$ (Valores)]],K779+FluxoCaixa101315141622[[#This Row],[Valores Receitas / Despesas]])</f>
        <v>19192.449999999961</v>
      </c>
      <c r="L780" s="53">
        <f>IF(FluxoCaixa101315141622[[#This Row],[Entrada / Saída]]="Saída",FluxoCaixa101315141622[[#This Row],[R$ (Valores)]]*-1,FluxoCaixa101315141622[[#This Row],[R$ (Valores)]])</f>
        <v>0</v>
      </c>
    </row>
    <row r="781" spans="2:12">
      <c r="B781" s="48"/>
      <c r="C781" s="48"/>
      <c r="D781" s="16"/>
      <c r="E781" s="48"/>
      <c r="F781" s="17"/>
      <c r="G781" s="17"/>
      <c r="H781" s="17"/>
      <c r="I781" s="21"/>
      <c r="J781" s="45"/>
      <c r="K781" s="47">
        <f>IF(FluxoCaixa101315141622[[#This Row],[Movimento ]]="Saldo Inicial",FluxoCaixa101315141622[[#This Row],[R$ (Valores)]],K780+FluxoCaixa101315141622[[#This Row],[Valores Receitas / Despesas]])</f>
        <v>19192.449999999961</v>
      </c>
      <c r="L781" s="53">
        <f>IF(FluxoCaixa101315141622[[#This Row],[Entrada / Saída]]="Saída",FluxoCaixa101315141622[[#This Row],[R$ (Valores)]]*-1,FluxoCaixa101315141622[[#This Row],[R$ (Valores)]])</f>
        <v>0</v>
      </c>
    </row>
    <row r="782" spans="2:12">
      <c r="B782" s="48"/>
      <c r="C782" s="48"/>
      <c r="D782" s="16"/>
      <c r="E782" s="48"/>
      <c r="F782" s="17"/>
      <c r="G782" s="17"/>
      <c r="H782" s="17"/>
      <c r="I782" s="21"/>
      <c r="J782" s="45"/>
      <c r="K782" s="47">
        <f>IF(FluxoCaixa101315141622[[#This Row],[Movimento ]]="Saldo Inicial",FluxoCaixa101315141622[[#This Row],[R$ (Valores)]],K781+FluxoCaixa101315141622[[#This Row],[Valores Receitas / Despesas]])</f>
        <v>19192.449999999961</v>
      </c>
      <c r="L782" s="53">
        <f>IF(FluxoCaixa101315141622[[#This Row],[Entrada / Saída]]="Saída",FluxoCaixa101315141622[[#This Row],[R$ (Valores)]]*-1,FluxoCaixa101315141622[[#This Row],[R$ (Valores)]])</f>
        <v>0</v>
      </c>
    </row>
    <row r="783" spans="2:12">
      <c r="B783" s="48"/>
      <c r="C783" s="48"/>
      <c r="D783" s="16"/>
      <c r="E783" s="48"/>
      <c r="F783" s="45"/>
      <c r="G783" s="45"/>
      <c r="H783" s="17"/>
      <c r="I783" s="54"/>
      <c r="J783" s="45"/>
      <c r="K783" s="47">
        <f>IF(FluxoCaixa101315141622[[#This Row],[Movimento ]]="Saldo Inicial",FluxoCaixa101315141622[[#This Row],[R$ (Valores)]],K782+FluxoCaixa101315141622[[#This Row],[Valores Receitas / Despesas]])</f>
        <v>19192.449999999961</v>
      </c>
      <c r="L783" s="53">
        <f>IF(FluxoCaixa101315141622[[#This Row],[Entrada / Saída]]="Saída",FluxoCaixa101315141622[[#This Row],[R$ (Valores)]]*-1,FluxoCaixa101315141622[[#This Row],[R$ (Valores)]])</f>
        <v>0</v>
      </c>
    </row>
    <row r="784" spans="2:12">
      <c r="B784" s="48"/>
      <c r="C784" s="48"/>
      <c r="D784" s="16"/>
      <c r="E784" s="48"/>
      <c r="F784" s="45"/>
      <c r="G784" s="45"/>
      <c r="H784" s="17"/>
      <c r="I784" s="54"/>
      <c r="J784" s="45"/>
      <c r="K784" s="47">
        <f>IF(FluxoCaixa101315141622[[#This Row],[Movimento ]]="Saldo Inicial",FluxoCaixa101315141622[[#This Row],[R$ (Valores)]],K783+FluxoCaixa101315141622[[#This Row],[Valores Receitas / Despesas]])</f>
        <v>19192.449999999961</v>
      </c>
      <c r="L784" s="53">
        <f>IF(FluxoCaixa101315141622[[#This Row],[Entrada / Saída]]="Saída",FluxoCaixa101315141622[[#This Row],[R$ (Valores)]]*-1,FluxoCaixa101315141622[[#This Row],[R$ (Valores)]])</f>
        <v>0</v>
      </c>
    </row>
    <row r="785" spans="2:12">
      <c r="B785" s="48"/>
      <c r="C785" s="48"/>
      <c r="D785" s="16"/>
      <c r="E785" s="48"/>
      <c r="F785" s="17"/>
      <c r="G785" s="45"/>
      <c r="H785" s="17"/>
      <c r="I785" s="54"/>
      <c r="J785" s="45"/>
      <c r="K785" s="47">
        <f>IF(FluxoCaixa101315141622[[#This Row],[Movimento ]]="Saldo Inicial",FluxoCaixa101315141622[[#This Row],[R$ (Valores)]],K784+FluxoCaixa101315141622[[#This Row],[Valores Receitas / Despesas]])</f>
        <v>19192.449999999961</v>
      </c>
      <c r="L785" s="53">
        <f>IF(FluxoCaixa101315141622[[#This Row],[Entrada / Saída]]="Saída",FluxoCaixa101315141622[[#This Row],[R$ (Valores)]]*-1,FluxoCaixa101315141622[[#This Row],[R$ (Valores)]])</f>
        <v>0</v>
      </c>
    </row>
    <row r="786" spans="2:12">
      <c r="B786" s="48"/>
      <c r="C786" s="48"/>
      <c r="D786" s="16"/>
      <c r="E786" s="48"/>
      <c r="F786" s="17"/>
      <c r="G786" s="45"/>
      <c r="H786" s="17"/>
      <c r="I786" s="54"/>
      <c r="J786" s="45"/>
      <c r="K786" s="47">
        <f>IF(FluxoCaixa101315141622[[#This Row],[Movimento ]]="Saldo Inicial",FluxoCaixa101315141622[[#This Row],[R$ (Valores)]],K785+FluxoCaixa101315141622[[#This Row],[Valores Receitas / Despesas]])</f>
        <v>19192.449999999961</v>
      </c>
      <c r="L786" s="53">
        <f>IF(FluxoCaixa101315141622[[#This Row],[Entrada / Saída]]="Saída",FluxoCaixa101315141622[[#This Row],[R$ (Valores)]]*-1,FluxoCaixa101315141622[[#This Row],[R$ (Valores)]])</f>
        <v>0</v>
      </c>
    </row>
    <row r="787" spans="2:12">
      <c r="B787" s="48"/>
      <c r="C787" s="48"/>
      <c r="D787" s="16"/>
      <c r="E787" s="48"/>
      <c r="F787" s="45"/>
      <c r="G787" s="45"/>
      <c r="H787" s="17"/>
      <c r="I787" s="54"/>
      <c r="J787" s="45"/>
      <c r="K787" s="47">
        <f>IF(FluxoCaixa101315141622[[#This Row],[Movimento ]]="Saldo Inicial",FluxoCaixa101315141622[[#This Row],[R$ (Valores)]],K786+FluxoCaixa101315141622[[#This Row],[Valores Receitas / Despesas]])</f>
        <v>19192.449999999961</v>
      </c>
      <c r="L787" s="53">
        <f>IF(FluxoCaixa101315141622[[#This Row],[Entrada / Saída]]="Saída",FluxoCaixa101315141622[[#This Row],[R$ (Valores)]]*-1,FluxoCaixa101315141622[[#This Row],[R$ (Valores)]])</f>
        <v>0</v>
      </c>
    </row>
    <row r="788" spans="2:12">
      <c r="B788" s="48"/>
      <c r="C788" s="48"/>
      <c r="D788" s="16"/>
      <c r="E788" s="48"/>
      <c r="F788" s="45"/>
      <c r="G788" s="45"/>
      <c r="H788" s="17"/>
      <c r="I788" s="54"/>
      <c r="J788" s="45"/>
      <c r="K788" s="47">
        <f>IF(FluxoCaixa101315141622[[#This Row],[Movimento ]]="Saldo Inicial",FluxoCaixa101315141622[[#This Row],[R$ (Valores)]],K787+FluxoCaixa101315141622[[#This Row],[Valores Receitas / Despesas]])</f>
        <v>19192.449999999961</v>
      </c>
      <c r="L788" s="53">
        <f>IF(FluxoCaixa101315141622[[#This Row],[Entrada / Saída]]="Saída",FluxoCaixa101315141622[[#This Row],[R$ (Valores)]]*-1,FluxoCaixa101315141622[[#This Row],[R$ (Valores)]])</f>
        <v>0</v>
      </c>
    </row>
    <row r="789" spans="2:12">
      <c r="B789" s="48"/>
      <c r="C789" s="48"/>
      <c r="D789" s="16"/>
      <c r="E789" s="48"/>
      <c r="F789" s="17"/>
      <c r="G789" s="17"/>
      <c r="H789" s="17"/>
      <c r="I789" s="54"/>
      <c r="J789" s="45"/>
      <c r="K789" s="47">
        <f>IF(FluxoCaixa101315141622[[#This Row],[Movimento ]]="Saldo Inicial",FluxoCaixa101315141622[[#This Row],[R$ (Valores)]],K788+FluxoCaixa101315141622[[#This Row],[Valores Receitas / Despesas]])</f>
        <v>19192.449999999961</v>
      </c>
      <c r="L789" s="53">
        <f>IF(FluxoCaixa101315141622[[#This Row],[Entrada / Saída]]="Saída",FluxoCaixa101315141622[[#This Row],[R$ (Valores)]]*-1,FluxoCaixa101315141622[[#This Row],[R$ (Valores)]])</f>
        <v>0</v>
      </c>
    </row>
    <row r="790" spans="2:12">
      <c r="B790" s="48"/>
      <c r="C790" s="48"/>
      <c r="D790" s="16"/>
      <c r="E790" s="48"/>
      <c r="F790" s="17"/>
      <c r="G790" s="17"/>
      <c r="H790" s="17"/>
      <c r="I790" s="54"/>
      <c r="J790" s="45"/>
      <c r="K790" s="47">
        <f>IF(FluxoCaixa101315141622[[#This Row],[Movimento ]]="Saldo Inicial",FluxoCaixa101315141622[[#This Row],[R$ (Valores)]],K789+FluxoCaixa101315141622[[#This Row],[Valores Receitas / Despesas]])</f>
        <v>19192.449999999961</v>
      </c>
      <c r="L790" s="53">
        <f>IF(FluxoCaixa101315141622[[#This Row],[Entrada / Saída]]="Saída",FluxoCaixa101315141622[[#This Row],[R$ (Valores)]]*-1,FluxoCaixa101315141622[[#This Row],[R$ (Valores)]])</f>
        <v>0</v>
      </c>
    </row>
    <row r="791" spans="2:12">
      <c r="B791" s="48"/>
      <c r="C791" s="48"/>
      <c r="D791" s="16"/>
      <c r="E791" s="48"/>
      <c r="F791" s="17"/>
      <c r="G791" s="17"/>
      <c r="H791" s="17"/>
      <c r="I791" s="54"/>
      <c r="J791" s="45"/>
      <c r="K791" s="47">
        <f>IF(FluxoCaixa101315141622[[#This Row],[Movimento ]]="Saldo Inicial",FluxoCaixa101315141622[[#This Row],[R$ (Valores)]],K790+FluxoCaixa101315141622[[#This Row],[Valores Receitas / Despesas]])</f>
        <v>19192.449999999961</v>
      </c>
      <c r="L791" s="53">
        <f>IF(FluxoCaixa101315141622[[#This Row],[Entrada / Saída]]="Saída",FluxoCaixa101315141622[[#This Row],[R$ (Valores)]]*-1,FluxoCaixa101315141622[[#This Row],[R$ (Valores)]])</f>
        <v>0</v>
      </c>
    </row>
    <row r="792" spans="2:12">
      <c r="B792" s="48"/>
      <c r="C792" s="48"/>
      <c r="D792" s="16"/>
      <c r="E792" s="48"/>
      <c r="F792" s="45"/>
      <c r="G792" s="45"/>
      <c r="H792" s="17"/>
      <c r="I792" s="54"/>
      <c r="J792" s="45"/>
      <c r="K792" s="47">
        <f>IF(FluxoCaixa101315141622[[#This Row],[Movimento ]]="Saldo Inicial",FluxoCaixa101315141622[[#This Row],[R$ (Valores)]],K791+FluxoCaixa101315141622[[#This Row],[Valores Receitas / Despesas]])</f>
        <v>19192.449999999961</v>
      </c>
      <c r="L792" s="53">
        <f>IF(FluxoCaixa101315141622[[#This Row],[Entrada / Saída]]="Saída",FluxoCaixa101315141622[[#This Row],[R$ (Valores)]]*-1,FluxoCaixa101315141622[[#This Row],[R$ (Valores)]])</f>
        <v>0</v>
      </c>
    </row>
    <row r="793" spans="2:12">
      <c r="B793" s="48"/>
      <c r="C793" s="48"/>
      <c r="D793" s="16"/>
      <c r="E793" s="48"/>
      <c r="F793" s="45"/>
      <c r="G793" s="17"/>
      <c r="H793" s="17"/>
      <c r="I793" s="54"/>
      <c r="J793" s="45"/>
      <c r="K793" s="47">
        <f>IF(FluxoCaixa101315141622[[#This Row],[Movimento ]]="Saldo Inicial",FluxoCaixa101315141622[[#This Row],[R$ (Valores)]],K792+FluxoCaixa101315141622[[#This Row],[Valores Receitas / Despesas]])</f>
        <v>19192.449999999961</v>
      </c>
      <c r="L793" s="53">
        <f>IF(FluxoCaixa101315141622[[#This Row],[Entrada / Saída]]="Saída",FluxoCaixa101315141622[[#This Row],[R$ (Valores)]]*-1,FluxoCaixa101315141622[[#This Row],[R$ (Valores)]])</f>
        <v>0</v>
      </c>
    </row>
    <row r="794" spans="2:12">
      <c r="B794" s="48"/>
      <c r="C794" s="48"/>
      <c r="D794" s="16"/>
      <c r="E794" s="48"/>
      <c r="F794" s="45"/>
      <c r="G794" s="17"/>
      <c r="H794" s="17"/>
      <c r="I794" s="54"/>
      <c r="J794" s="45"/>
      <c r="K794" s="47">
        <f>IF(FluxoCaixa101315141622[[#This Row],[Movimento ]]="Saldo Inicial",FluxoCaixa101315141622[[#This Row],[R$ (Valores)]],K793+FluxoCaixa101315141622[[#This Row],[Valores Receitas / Despesas]])</f>
        <v>19192.449999999961</v>
      </c>
      <c r="L794" s="53">
        <f>IF(FluxoCaixa101315141622[[#This Row],[Entrada / Saída]]="Saída",FluxoCaixa101315141622[[#This Row],[R$ (Valores)]]*-1,FluxoCaixa101315141622[[#This Row],[R$ (Valores)]])</f>
        <v>0</v>
      </c>
    </row>
    <row r="795" spans="2:12">
      <c r="B795" s="48"/>
      <c r="C795" s="48"/>
      <c r="D795" s="16"/>
      <c r="E795" s="48"/>
      <c r="F795" s="17"/>
      <c r="G795" s="17"/>
      <c r="H795" s="17"/>
      <c r="I795" s="54"/>
      <c r="J795" s="45"/>
      <c r="K795" s="47">
        <f>IF(FluxoCaixa101315141622[[#This Row],[Movimento ]]="Saldo Inicial",FluxoCaixa101315141622[[#This Row],[R$ (Valores)]],K794+FluxoCaixa101315141622[[#This Row],[Valores Receitas / Despesas]])</f>
        <v>19192.449999999961</v>
      </c>
      <c r="L795" s="53">
        <f>IF(FluxoCaixa101315141622[[#This Row],[Entrada / Saída]]="Saída",FluxoCaixa101315141622[[#This Row],[R$ (Valores)]]*-1,FluxoCaixa101315141622[[#This Row],[R$ (Valores)]])</f>
        <v>0</v>
      </c>
    </row>
    <row r="796" spans="2:12">
      <c r="B796" s="48"/>
      <c r="C796" s="48"/>
      <c r="D796" s="16"/>
      <c r="E796" s="48"/>
      <c r="F796" s="17"/>
      <c r="G796" s="17"/>
      <c r="H796" s="17"/>
      <c r="I796" s="54"/>
      <c r="J796" s="45"/>
      <c r="K796" s="47">
        <f>IF(FluxoCaixa101315141622[[#This Row],[Movimento ]]="Saldo Inicial",FluxoCaixa101315141622[[#This Row],[R$ (Valores)]],K795+FluxoCaixa101315141622[[#This Row],[Valores Receitas / Despesas]])</f>
        <v>19192.449999999961</v>
      </c>
      <c r="L796" s="53">
        <f>IF(FluxoCaixa101315141622[[#This Row],[Entrada / Saída]]="Saída",FluxoCaixa101315141622[[#This Row],[R$ (Valores)]]*-1,FluxoCaixa101315141622[[#This Row],[R$ (Valores)]])</f>
        <v>0</v>
      </c>
    </row>
    <row r="797" spans="2:12">
      <c r="B797" s="48"/>
      <c r="C797" s="48"/>
      <c r="D797" s="16"/>
      <c r="E797" s="48"/>
      <c r="F797" s="45"/>
      <c r="G797" s="17"/>
      <c r="H797" s="17"/>
      <c r="I797" s="54"/>
      <c r="J797" s="45"/>
      <c r="K797" s="47">
        <f>IF(FluxoCaixa101315141622[[#This Row],[Movimento ]]="Saldo Inicial",FluxoCaixa101315141622[[#This Row],[R$ (Valores)]],K796+FluxoCaixa101315141622[[#This Row],[Valores Receitas / Despesas]])</f>
        <v>19192.449999999961</v>
      </c>
      <c r="L797" s="53">
        <f>IF(FluxoCaixa101315141622[[#This Row],[Entrada / Saída]]="Saída",FluxoCaixa101315141622[[#This Row],[R$ (Valores)]]*-1,FluxoCaixa101315141622[[#This Row],[R$ (Valores)]])</f>
        <v>0</v>
      </c>
    </row>
    <row r="798" spans="2:12">
      <c r="B798" s="48"/>
      <c r="C798" s="48"/>
      <c r="D798" s="16"/>
      <c r="E798" s="48"/>
      <c r="F798" s="17"/>
      <c r="G798" s="17"/>
      <c r="H798" s="17"/>
      <c r="I798" s="21"/>
      <c r="J798" s="45"/>
      <c r="K798" s="47">
        <f>IF(FluxoCaixa101315141622[[#This Row],[Movimento ]]="Saldo Inicial",FluxoCaixa101315141622[[#This Row],[R$ (Valores)]],K797+FluxoCaixa101315141622[[#This Row],[Valores Receitas / Despesas]])</f>
        <v>19192.449999999961</v>
      </c>
      <c r="L798" s="53">
        <f>IF(FluxoCaixa101315141622[[#This Row],[Entrada / Saída]]="Saída",FluxoCaixa101315141622[[#This Row],[R$ (Valores)]]*-1,FluxoCaixa101315141622[[#This Row],[R$ (Valores)]])</f>
        <v>0</v>
      </c>
    </row>
    <row r="799" spans="2:12">
      <c r="B799" s="48"/>
      <c r="C799" s="48"/>
      <c r="D799" s="16"/>
      <c r="E799" s="48"/>
      <c r="F799" s="17"/>
      <c r="G799" s="17"/>
      <c r="H799" s="17"/>
      <c r="I799" s="54"/>
      <c r="J799" s="45"/>
      <c r="K799" s="47">
        <f>IF(FluxoCaixa101315141622[[#This Row],[Movimento ]]="Saldo Inicial",FluxoCaixa101315141622[[#This Row],[R$ (Valores)]],K798+FluxoCaixa101315141622[[#This Row],[Valores Receitas / Despesas]])</f>
        <v>19192.449999999961</v>
      </c>
      <c r="L799" s="53">
        <f>IF(FluxoCaixa101315141622[[#This Row],[Entrada / Saída]]="Saída",FluxoCaixa101315141622[[#This Row],[R$ (Valores)]]*-1,FluxoCaixa101315141622[[#This Row],[R$ (Valores)]])</f>
        <v>0</v>
      </c>
    </row>
    <row r="800" spans="2:12">
      <c r="B800" s="48"/>
      <c r="C800" s="48"/>
      <c r="D800" s="16"/>
      <c r="E800" s="48"/>
      <c r="F800" s="17"/>
      <c r="G800" s="17"/>
      <c r="H800" s="17"/>
      <c r="I800" s="54"/>
      <c r="J800" s="45"/>
      <c r="K800" s="47">
        <f>IF(FluxoCaixa101315141622[[#This Row],[Movimento ]]="Saldo Inicial",FluxoCaixa101315141622[[#This Row],[R$ (Valores)]],K799+FluxoCaixa101315141622[[#This Row],[Valores Receitas / Despesas]])</f>
        <v>19192.449999999961</v>
      </c>
      <c r="L800" s="53">
        <f>IF(FluxoCaixa101315141622[[#This Row],[Entrada / Saída]]="Saída",FluxoCaixa101315141622[[#This Row],[R$ (Valores)]]*-1,FluxoCaixa101315141622[[#This Row],[R$ (Valores)]])</f>
        <v>0</v>
      </c>
    </row>
    <row r="801" spans="2:12">
      <c r="B801" s="48"/>
      <c r="C801" s="48"/>
      <c r="D801" s="16"/>
      <c r="E801" s="48"/>
      <c r="F801" s="17"/>
      <c r="G801" s="17"/>
      <c r="H801" s="17"/>
      <c r="I801" s="54"/>
      <c r="J801" s="45"/>
      <c r="K801" s="47">
        <f>IF(FluxoCaixa101315141622[[#This Row],[Movimento ]]="Saldo Inicial",FluxoCaixa101315141622[[#This Row],[R$ (Valores)]],K800+FluxoCaixa101315141622[[#This Row],[Valores Receitas / Despesas]])</f>
        <v>19192.449999999961</v>
      </c>
      <c r="L801" s="53">
        <f>IF(FluxoCaixa101315141622[[#This Row],[Entrada / Saída]]="Saída",FluxoCaixa101315141622[[#This Row],[R$ (Valores)]]*-1,FluxoCaixa101315141622[[#This Row],[R$ (Valores)]])</f>
        <v>0</v>
      </c>
    </row>
    <row r="802" spans="2:12">
      <c r="B802" s="48"/>
      <c r="C802" s="48"/>
      <c r="D802" s="16"/>
      <c r="E802" s="48"/>
      <c r="F802" s="17"/>
      <c r="G802" s="17"/>
      <c r="H802" s="17"/>
      <c r="I802" s="54"/>
      <c r="J802" s="45"/>
      <c r="K802" s="47">
        <f>IF(FluxoCaixa101315141622[[#This Row],[Movimento ]]="Saldo Inicial",FluxoCaixa101315141622[[#This Row],[R$ (Valores)]],K801+FluxoCaixa101315141622[[#This Row],[Valores Receitas / Despesas]])</f>
        <v>19192.449999999961</v>
      </c>
      <c r="L802" s="53">
        <f>IF(FluxoCaixa101315141622[[#This Row],[Entrada / Saída]]="Saída",FluxoCaixa101315141622[[#This Row],[R$ (Valores)]]*-1,FluxoCaixa101315141622[[#This Row],[R$ (Valores)]])</f>
        <v>0</v>
      </c>
    </row>
    <row r="803" spans="2:12">
      <c r="B803" s="48"/>
      <c r="C803" s="48"/>
      <c r="D803" s="16"/>
      <c r="E803" s="48"/>
      <c r="F803" s="17"/>
      <c r="G803" s="17"/>
      <c r="H803" s="17"/>
      <c r="I803" s="54"/>
      <c r="J803" s="45"/>
      <c r="K803" s="47">
        <f>IF(FluxoCaixa101315141622[[#This Row],[Movimento ]]="Saldo Inicial",FluxoCaixa101315141622[[#This Row],[R$ (Valores)]],K802+FluxoCaixa101315141622[[#This Row],[Valores Receitas / Despesas]])</f>
        <v>19192.449999999961</v>
      </c>
      <c r="L803" s="53">
        <f>IF(FluxoCaixa101315141622[[#This Row],[Entrada / Saída]]="Saída",FluxoCaixa101315141622[[#This Row],[R$ (Valores)]]*-1,FluxoCaixa101315141622[[#This Row],[R$ (Valores)]])</f>
        <v>0</v>
      </c>
    </row>
    <row r="804" spans="2:12">
      <c r="B804" s="48"/>
      <c r="C804" s="48"/>
      <c r="D804" s="16"/>
      <c r="E804" s="48"/>
      <c r="F804" s="17"/>
      <c r="G804" s="17"/>
      <c r="H804" s="17"/>
      <c r="I804" s="54"/>
      <c r="J804" s="45"/>
      <c r="K804" s="47">
        <f>IF(FluxoCaixa101315141622[[#This Row],[Movimento ]]="Saldo Inicial",FluxoCaixa101315141622[[#This Row],[R$ (Valores)]],K803+FluxoCaixa101315141622[[#This Row],[Valores Receitas / Despesas]])</f>
        <v>19192.449999999961</v>
      </c>
      <c r="L804" s="53">
        <f>IF(FluxoCaixa101315141622[[#This Row],[Entrada / Saída]]="Saída",FluxoCaixa101315141622[[#This Row],[R$ (Valores)]]*-1,FluxoCaixa101315141622[[#This Row],[R$ (Valores)]])</f>
        <v>0</v>
      </c>
    </row>
    <row r="805" spans="2:12">
      <c r="B805" s="48"/>
      <c r="C805" s="48"/>
      <c r="D805" s="16"/>
      <c r="E805" s="48"/>
      <c r="F805" s="17"/>
      <c r="G805" s="17"/>
      <c r="H805" s="17"/>
      <c r="I805" s="54"/>
      <c r="J805" s="45"/>
      <c r="K805" s="47">
        <f>IF(FluxoCaixa101315141622[[#This Row],[Movimento ]]="Saldo Inicial",FluxoCaixa101315141622[[#This Row],[R$ (Valores)]],K804+FluxoCaixa101315141622[[#This Row],[Valores Receitas / Despesas]])</f>
        <v>19192.449999999961</v>
      </c>
      <c r="L805" s="53">
        <f>IF(FluxoCaixa101315141622[[#This Row],[Entrada / Saída]]="Saída",FluxoCaixa101315141622[[#This Row],[R$ (Valores)]]*-1,FluxoCaixa101315141622[[#This Row],[R$ (Valores)]])</f>
        <v>0</v>
      </c>
    </row>
    <row r="806" spans="2:12">
      <c r="B806" s="48"/>
      <c r="C806" s="48"/>
      <c r="D806" s="16"/>
      <c r="E806" s="48"/>
      <c r="F806" s="17"/>
      <c r="G806" s="17"/>
      <c r="H806" s="17"/>
      <c r="I806" s="54"/>
      <c r="J806" s="45"/>
      <c r="K806" s="47">
        <f>IF(FluxoCaixa101315141622[[#This Row],[Movimento ]]="Saldo Inicial",FluxoCaixa101315141622[[#This Row],[R$ (Valores)]],K805+FluxoCaixa101315141622[[#This Row],[Valores Receitas / Despesas]])</f>
        <v>19192.449999999961</v>
      </c>
      <c r="L806" s="53">
        <f>IF(FluxoCaixa101315141622[[#This Row],[Entrada / Saída]]="Saída",FluxoCaixa101315141622[[#This Row],[R$ (Valores)]]*-1,FluxoCaixa101315141622[[#This Row],[R$ (Valores)]])</f>
        <v>0</v>
      </c>
    </row>
    <row r="807" spans="2:12">
      <c r="B807" s="48"/>
      <c r="C807" s="48"/>
      <c r="D807" s="16"/>
      <c r="E807" s="48"/>
      <c r="F807" s="17"/>
      <c r="G807" s="17"/>
      <c r="H807" s="17"/>
      <c r="I807" s="54"/>
      <c r="J807" s="45"/>
      <c r="K807" s="47">
        <f>IF(FluxoCaixa101315141622[[#This Row],[Movimento ]]="Saldo Inicial",FluxoCaixa101315141622[[#This Row],[R$ (Valores)]],K806+FluxoCaixa101315141622[[#This Row],[Valores Receitas / Despesas]])</f>
        <v>19192.449999999961</v>
      </c>
      <c r="L807" s="53">
        <f>IF(FluxoCaixa101315141622[[#This Row],[Entrada / Saída]]="Saída",FluxoCaixa101315141622[[#This Row],[R$ (Valores)]]*-1,FluxoCaixa101315141622[[#This Row],[R$ (Valores)]])</f>
        <v>0</v>
      </c>
    </row>
    <row r="808" spans="2:12">
      <c r="B808" s="48"/>
      <c r="C808" s="48"/>
      <c r="D808" s="16"/>
      <c r="E808" s="48"/>
      <c r="F808" s="45"/>
      <c r="G808" s="45"/>
      <c r="H808" s="17"/>
      <c r="I808" s="54"/>
      <c r="J808" s="45"/>
      <c r="K808" s="47">
        <f>IF(FluxoCaixa101315141622[[#This Row],[Movimento ]]="Saldo Inicial",FluxoCaixa101315141622[[#This Row],[R$ (Valores)]],K807+FluxoCaixa101315141622[[#This Row],[Valores Receitas / Despesas]])</f>
        <v>19192.449999999961</v>
      </c>
      <c r="L808" s="53">
        <f>IF(FluxoCaixa101315141622[[#This Row],[Entrada / Saída]]="Saída",FluxoCaixa101315141622[[#This Row],[R$ (Valores)]]*-1,FluxoCaixa101315141622[[#This Row],[R$ (Valores)]])</f>
        <v>0</v>
      </c>
    </row>
    <row r="809" spans="2:12">
      <c r="B809" s="48"/>
      <c r="C809" s="48"/>
      <c r="D809" s="16"/>
      <c r="E809" s="48"/>
      <c r="F809" s="45"/>
      <c r="G809" s="45"/>
      <c r="H809" s="17"/>
      <c r="I809" s="54"/>
      <c r="J809" s="45"/>
      <c r="K809" s="47">
        <f>IF(FluxoCaixa101315141622[[#This Row],[Movimento ]]="Saldo Inicial",FluxoCaixa101315141622[[#This Row],[R$ (Valores)]],K808+FluxoCaixa101315141622[[#This Row],[Valores Receitas / Despesas]])</f>
        <v>19192.449999999961</v>
      </c>
      <c r="L809" s="53">
        <f>IF(FluxoCaixa101315141622[[#This Row],[Entrada / Saída]]="Saída",FluxoCaixa101315141622[[#This Row],[R$ (Valores)]]*-1,FluxoCaixa101315141622[[#This Row],[R$ (Valores)]])</f>
        <v>0</v>
      </c>
    </row>
    <row r="810" spans="2:12">
      <c r="B810" s="48"/>
      <c r="C810" s="48"/>
      <c r="D810" s="16"/>
      <c r="E810" s="48"/>
      <c r="F810" s="45"/>
      <c r="G810" s="45"/>
      <c r="H810" s="17"/>
      <c r="I810" s="54"/>
      <c r="J810" s="45"/>
      <c r="K810" s="47">
        <f>IF(FluxoCaixa101315141622[[#This Row],[Movimento ]]="Saldo Inicial",FluxoCaixa101315141622[[#This Row],[R$ (Valores)]],K809+FluxoCaixa101315141622[[#This Row],[Valores Receitas / Despesas]])</f>
        <v>19192.449999999961</v>
      </c>
      <c r="L810" s="53">
        <f>IF(FluxoCaixa101315141622[[#This Row],[Entrada / Saída]]="Saída",FluxoCaixa101315141622[[#This Row],[R$ (Valores)]]*-1,FluxoCaixa101315141622[[#This Row],[R$ (Valores)]])</f>
        <v>0</v>
      </c>
    </row>
    <row r="811" spans="2:12">
      <c r="B811" s="48"/>
      <c r="C811" s="48"/>
      <c r="D811" s="16"/>
      <c r="E811" s="48"/>
      <c r="F811" s="45"/>
      <c r="G811" s="45"/>
      <c r="H811" s="17"/>
      <c r="I811" s="54"/>
      <c r="J811" s="45"/>
      <c r="K811" s="47">
        <f>IF(FluxoCaixa101315141622[[#This Row],[Movimento ]]="Saldo Inicial",FluxoCaixa101315141622[[#This Row],[R$ (Valores)]],K810+FluxoCaixa101315141622[[#This Row],[Valores Receitas / Despesas]])</f>
        <v>19192.449999999961</v>
      </c>
      <c r="L811" s="53">
        <f>IF(FluxoCaixa101315141622[[#This Row],[Entrada / Saída]]="Saída",FluxoCaixa101315141622[[#This Row],[R$ (Valores)]]*-1,FluxoCaixa101315141622[[#This Row],[R$ (Valores)]])</f>
        <v>0</v>
      </c>
    </row>
    <row r="812" spans="2:12">
      <c r="B812" s="48"/>
      <c r="C812" s="48"/>
      <c r="D812" s="16"/>
      <c r="E812" s="48"/>
      <c r="F812" s="17"/>
      <c r="G812" s="17"/>
      <c r="H812" s="17"/>
      <c r="I812" s="54"/>
      <c r="J812" s="45"/>
      <c r="K812" s="47">
        <f>IF(FluxoCaixa101315141622[[#This Row],[Movimento ]]="Saldo Inicial",FluxoCaixa101315141622[[#This Row],[R$ (Valores)]],K811+FluxoCaixa101315141622[[#This Row],[Valores Receitas / Despesas]])</f>
        <v>19192.449999999961</v>
      </c>
      <c r="L812" s="53">
        <f>IF(FluxoCaixa101315141622[[#This Row],[Entrada / Saída]]="Saída",FluxoCaixa101315141622[[#This Row],[R$ (Valores)]]*-1,FluxoCaixa101315141622[[#This Row],[R$ (Valores)]])</f>
        <v>0</v>
      </c>
    </row>
    <row r="813" spans="2:12">
      <c r="B813" s="48"/>
      <c r="C813" s="48"/>
      <c r="D813" s="16"/>
      <c r="E813" s="48"/>
      <c r="F813" s="17"/>
      <c r="G813" s="17"/>
      <c r="H813" s="17"/>
      <c r="I813" s="54"/>
      <c r="J813" s="45"/>
      <c r="K813" s="47">
        <f>IF(FluxoCaixa101315141622[[#This Row],[Movimento ]]="Saldo Inicial",FluxoCaixa101315141622[[#This Row],[R$ (Valores)]],K812+FluxoCaixa101315141622[[#This Row],[Valores Receitas / Despesas]])</f>
        <v>19192.449999999961</v>
      </c>
      <c r="L813" s="53">
        <f>IF(FluxoCaixa101315141622[[#This Row],[Entrada / Saída]]="Saída",FluxoCaixa101315141622[[#This Row],[R$ (Valores)]]*-1,FluxoCaixa101315141622[[#This Row],[R$ (Valores)]])</f>
        <v>0</v>
      </c>
    </row>
    <row r="814" spans="2:12">
      <c r="B814" s="48"/>
      <c r="C814" s="48"/>
      <c r="D814" s="16"/>
      <c r="E814" s="48"/>
      <c r="F814" s="45"/>
      <c r="G814" s="45"/>
      <c r="H814" s="17"/>
      <c r="I814" s="54"/>
      <c r="J814" s="45"/>
      <c r="K814" s="47">
        <f>IF(FluxoCaixa101315141622[[#This Row],[Movimento ]]="Saldo Inicial",FluxoCaixa101315141622[[#This Row],[R$ (Valores)]],K813+FluxoCaixa101315141622[[#This Row],[Valores Receitas / Despesas]])</f>
        <v>19192.449999999961</v>
      </c>
      <c r="L814" s="53">
        <f>IF(FluxoCaixa101315141622[[#This Row],[Entrada / Saída]]="Saída",FluxoCaixa101315141622[[#This Row],[R$ (Valores)]]*-1,FluxoCaixa101315141622[[#This Row],[R$ (Valores)]])</f>
        <v>0</v>
      </c>
    </row>
    <row r="815" spans="2:12">
      <c r="B815" s="48"/>
      <c r="C815" s="48"/>
      <c r="D815" s="16"/>
      <c r="E815" s="48"/>
      <c r="F815" s="17"/>
      <c r="G815" s="17"/>
      <c r="H815" s="17"/>
      <c r="I815" s="54"/>
      <c r="J815" s="45"/>
      <c r="K815" s="47">
        <f>IF(FluxoCaixa101315141622[[#This Row],[Movimento ]]="Saldo Inicial",FluxoCaixa101315141622[[#This Row],[R$ (Valores)]],K814+FluxoCaixa101315141622[[#This Row],[Valores Receitas / Despesas]])</f>
        <v>19192.449999999961</v>
      </c>
      <c r="L815" s="53">
        <f>IF(FluxoCaixa101315141622[[#This Row],[Entrada / Saída]]="Saída",FluxoCaixa101315141622[[#This Row],[R$ (Valores)]]*-1,FluxoCaixa101315141622[[#This Row],[R$ (Valores)]])</f>
        <v>0</v>
      </c>
    </row>
    <row r="816" spans="2:12">
      <c r="B816" s="48"/>
      <c r="C816" s="48"/>
      <c r="D816" s="16"/>
      <c r="E816" s="48"/>
      <c r="F816" s="17"/>
      <c r="G816" s="17"/>
      <c r="H816" s="17"/>
      <c r="I816" s="54"/>
      <c r="J816" s="45"/>
      <c r="K816" s="47">
        <f>IF(FluxoCaixa101315141622[[#This Row],[Movimento ]]="Saldo Inicial",FluxoCaixa101315141622[[#This Row],[R$ (Valores)]],K815+FluxoCaixa101315141622[[#This Row],[Valores Receitas / Despesas]])</f>
        <v>19192.449999999961</v>
      </c>
      <c r="L816" s="53">
        <f>IF(FluxoCaixa101315141622[[#This Row],[Entrada / Saída]]="Saída",FluxoCaixa101315141622[[#This Row],[R$ (Valores)]]*-1,FluxoCaixa101315141622[[#This Row],[R$ (Valores)]])</f>
        <v>0</v>
      </c>
    </row>
    <row r="817" spans="2:12">
      <c r="B817" s="48"/>
      <c r="C817" s="48"/>
      <c r="D817" s="16"/>
      <c r="E817" s="48"/>
      <c r="F817" s="17"/>
      <c r="G817" s="17"/>
      <c r="H817" s="17"/>
      <c r="I817" s="54"/>
      <c r="J817" s="45"/>
      <c r="K817" s="47">
        <f>IF(FluxoCaixa101315141622[[#This Row],[Movimento ]]="Saldo Inicial",FluxoCaixa101315141622[[#This Row],[R$ (Valores)]],K816+FluxoCaixa101315141622[[#This Row],[Valores Receitas / Despesas]])</f>
        <v>19192.449999999961</v>
      </c>
      <c r="L817" s="53">
        <f>IF(FluxoCaixa101315141622[[#This Row],[Entrada / Saída]]="Saída",FluxoCaixa101315141622[[#This Row],[R$ (Valores)]]*-1,FluxoCaixa101315141622[[#This Row],[R$ (Valores)]])</f>
        <v>0</v>
      </c>
    </row>
    <row r="818" spans="2:12">
      <c r="B818" s="48"/>
      <c r="C818" s="48"/>
      <c r="D818" s="16"/>
      <c r="E818" s="48"/>
      <c r="F818" s="17"/>
      <c r="G818" s="17"/>
      <c r="H818" s="17"/>
      <c r="I818" s="54"/>
      <c r="J818" s="45"/>
      <c r="K818" s="47">
        <f>IF(FluxoCaixa101315141622[[#This Row],[Movimento ]]="Saldo Inicial",FluxoCaixa101315141622[[#This Row],[R$ (Valores)]],K817+FluxoCaixa101315141622[[#This Row],[Valores Receitas / Despesas]])</f>
        <v>19192.449999999961</v>
      </c>
      <c r="L818" s="53">
        <f>IF(FluxoCaixa101315141622[[#This Row],[Entrada / Saída]]="Saída",FluxoCaixa101315141622[[#This Row],[R$ (Valores)]]*-1,FluxoCaixa101315141622[[#This Row],[R$ (Valores)]])</f>
        <v>0</v>
      </c>
    </row>
    <row r="819" spans="2:12">
      <c r="B819" s="48"/>
      <c r="C819" s="48"/>
      <c r="D819" s="16"/>
      <c r="E819" s="48"/>
      <c r="F819" s="17"/>
      <c r="G819" s="17"/>
      <c r="H819" s="17"/>
      <c r="I819" s="54"/>
      <c r="J819" s="45"/>
      <c r="K819" s="47">
        <f>IF(FluxoCaixa101315141622[[#This Row],[Movimento ]]="Saldo Inicial",FluxoCaixa101315141622[[#This Row],[R$ (Valores)]],K818+FluxoCaixa101315141622[[#This Row],[Valores Receitas / Despesas]])</f>
        <v>19192.449999999961</v>
      </c>
      <c r="L819" s="53">
        <f>IF(FluxoCaixa101315141622[[#This Row],[Entrada / Saída]]="Saída",FluxoCaixa101315141622[[#This Row],[R$ (Valores)]]*-1,FluxoCaixa101315141622[[#This Row],[R$ (Valores)]])</f>
        <v>0</v>
      </c>
    </row>
    <row r="820" spans="2:12">
      <c r="B820" s="48"/>
      <c r="C820" s="48"/>
      <c r="D820" s="16"/>
      <c r="E820" s="48"/>
      <c r="F820" s="17"/>
      <c r="G820" s="17"/>
      <c r="H820" s="17"/>
      <c r="I820" s="54"/>
      <c r="J820" s="45"/>
      <c r="K820" s="47">
        <f>IF(FluxoCaixa101315141622[[#This Row],[Movimento ]]="Saldo Inicial",FluxoCaixa101315141622[[#This Row],[R$ (Valores)]],K819+FluxoCaixa101315141622[[#This Row],[Valores Receitas / Despesas]])</f>
        <v>19192.449999999961</v>
      </c>
      <c r="L820" s="53">
        <f>IF(FluxoCaixa101315141622[[#This Row],[Entrada / Saída]]="Saída",FluxoCaixa101315141622[[#This Row],[R$ (Valores)]]*-1,FluxoCaixa101315141622[[#This Row],[R$ (Valores)]])</f>
        <v>0</v>
      </c>
    </row>
    <row r="821" spans="2:12">
      <c r="B821" s="48"/>
      <c r="C821" s="48"/>
      <c r="D821" s="16"/>
      <c r="E821" s="48"/>
      <c r="F821" s="17"/>
      <c r="G821" s="17"/>
      <c r="H821" s="17"/>
      <c r="I821" s="54"/>
      <c r="J821" s="45"/>
      <c r="K821" s="47">
        <f>IF(FluxoCaixa101315141622[[#This Row],[Movimento ]]="Saldo Inicial",FluxoCaixa101315141622[[#This Row],[R$ (Valores)]],K820+FluxoCaixa101315141622[[#This Row],[Valores Receitas / Despesas]])</f>
        <v>19192.449999999961</v>
      </c>
      <c r="L821" s="53">
        <f>IF(FluxoCaixa101315141622[[#This Row],[Entrada / Saída]]="Saída",FluxoCaixa101315141622[[#This Row],[R$ (Valores)]]*-1,FluxoCaixa101315141622[[#This Row],[R$ (Valores)]])</f>
        <v>0</v>
      </c>
    </row>
    <row r="822" spans="2:12">
      <c r="B822" s="48"/>
      <c r="C822" s="48"/>
      <c r="D822" s="16"/>
      <c r="E822" s="48"/>
      <c r="F822" s="17"/>
      <c r="G822" s="17"/>
      <c r="H822" s="17"/>
      <c r="I822" s="54"/>
      <c r="J822" s="45"/>
      <c r="K822" s="47">
        <f>IF(FluxoCaixa101315141622[[#This Row],[Movimento ]]="Saldo Inicial",FluxoCaixa101315141622[[#This Row],[R$ (Valores)]],K821+FluxoCaixa101315141622[[#This Row],[Valores Receitas / Despesas]])</f>
        <v>19192.449999999961</v>
      </c>
      <c r="L822" s="53">
        <f>IF(FluxoCaixa101315141622[[#This Row],[Entrada / Saída]]="Saída",FluxoCaixa101315141622[[#This Row],[R$ (Valores)]]*-1,FluxoCaixa101315141622[[#This Row],[R$ (Valores)]])</f>
        <v>0</v>
      </c>
    </row>
    <row r="823" spans="2:12">
      <c r="B823" s="48"/>
      <c r="C823" s="48"/>
      <c r="D823" s="16"/>
      <c r="E823" s="48"/>
      <c r="F823" s="17"/>
      <c r="G823" s="17"/>
      <c r="H823" s="17"/>
      <c r="I823" s="54"/>
      <c r="J823" s="45"/>
      <c r="K823" s="47">
        <f>IF(FluxoCaixa101315141622[[#This Row],[Movimento ]]="Saldo Inicial",FluxoCaixa101315141622[[#This Row],[R$ (Valores)]],K822+FluxoCaixa101315141622[[#This Row],[Valores Receitas / Despesas]])</f>
        <v>19192.449999999961</v>
      </c>
      <c r="L823" s="53">
        <f>IF(FluxoCaixa101315141622[[#This Row],[Entrada / Saída]]="Saída",FluxoCaixa101315141622[[#This Row],[R$ (Valores)]]*-1,FluxoCaixa101315141622[[#This Row],[R$ (Valores)]])</f>
        <v>0</v>
      </c>
    </row>
    <row r="824" spans="2:12">
      <c r="B824" s="48"/>
      <c r="C824" s="48"/>
      <c r="D824" s="16"/>
      <c r="E824" s="48"/>
      <c r="F824" s="17"/>
      <c r="G824" s="17"/>
      <c r="H824" s="17"/>
      <c r="I824" s="54"/>
      <c r="J824" s="45"/>
      <c r="K824" s="47">
        <f>IF(FluxoCaixa101315141622[[#This Row],[Movimento ]]="Saldo Inicial",FluxoCaixa101315141622[[#This Row],[R$ (Valores)]],K823+FluxoCaixa101315141622[[#This Row],[Valores Receitas / Despesas]])</f>
        <v>19192.449999999961</v>
      </c>
      <c r="L824" s="53">
        <f>IF(FluxoCaixa101315141622[[#This Row],[Entrada / Saída]]="Saída",FluxoCaixa101315141622[[#This Row],[R$ (Valores)]]*-1,FluxoCaixa101315141622[[#This Row],[R$ (Valores)]])</f>
        <v>0</v>
      </c>
    </row>
    <row r="825" spans="2:12">
      <c r="B825" s="48"/>
      <c r="C825" s="48"/>
      <c r="D825" s="16"/>
      <c r="E825" s="48"/>
      <c r="F825" s="17"/>
      <c r="G825" s="17"/>
      <c r="H825" s="17"/>
      <c r="I825" s="54"/>
      <c r="J825" s="45"/>
      <c r="K825" s="47">
        <f>IF(FluxoCaixa101315141622[[#This Row],[Movimento ]]="Saldo Inicial",FluxoCaixa101315141622[[#This Row],[R$ (Valores)]],K824+FluxoCaixa101315141622[[#This Row],[Valores Receitas / Despesas]])</f>
        <v>19192.449999999961</v>
      </c>
      <c r="L825" s="53">
        <f>IF(FluxoCaixa101315141622[[#This Row],[Entrada / Saída]]="Saída",FluxoCaixa101315141622[[#This Row],[R$ (Valores)]]*-1,FluxoCaixa101315141622[[#This Row],[R$ (Valores)]])</f>
        <v>0</v>
      </c>
    </row>
    <row r="826" spans="2:12">
      <c r="B826" s="48"/>
      <c r="C826" s="48"/>
      <c r="D826" s="16"/>
      <c r="E826" s="48"/>
      <c r="F826" s="17"/>
      <c r="G826" s="17"/>
      <c r="H826" s="17"/>
      <c r="I826" s="54"/>
      <c r="J826" s="45"/>
      <c r="K826" s="47">
        <f>IF(FluxoCaixa101315141622[[#This Row],[Movimento ]]="Saldo Inicial",FluxoCaixa101315141622[[#This Row],[R$ (Valores)]],K825+FluxoCaixa101315141622[[#This Row],[Valores Receitas / Despesas]])</f>
        <v>19192.449999999961</v>
      </c>
      <c r="L826" s="53">
        <f>IF(FluxoCaixa101315141622[[#This Row],[Entrada / Saída]]="Saída",FluxoCaixa101315141622[[#This Row],[R$ (Valores)]]*-1,FluxoCaixa101315141622[[#This Row],[R$ (Valores)]])</f>
        <v>0</v>
      </c>
    </row>
    <row r="827" spans="2:12">
      <c r="B827" s="48"/>
      <c r="C827" s="48"/>
      <c r="D827" s="16"/>
      <c r="E827" s="48"/>
      <c r="F827" s="17"/>
      <c r="G827" s="17"/>
      <c r="H827" s="17"/>
      <c r="I827" s="54"/>
      <c r="J827" s="45"/>
      <c r="K827" s="47">
        <f>IF(FluxoCaixa101315141622[[#This Row],[Movimento ]]="Saldo Inicial",FluxoCaixa101315141622[[#This Row],[R$ (Valores)]],K826+FluxoCaixa101315141622[[#This Row],[Valores Receitas / Despesas]])</f>
        <v>19192.449999999961</v>
      </c>
      <c r="L827" s="53">
        <f>IF(FluxoCaixa101315141622[[#This Row],[Entrada / Saída]]="Saída",FluxoCaixa101315141622[[#This Row],[R$ (Valores)]]*-1,FluxoCaixa101315141622[[#This Row],[R$ (Valores)]])</f>
        <v>0</v>
      </c>
    </row>
    <row r="828" spans="2:12">
      <c r="B828" s="48"/>
      <c r="C828" s="48"/>
      <c r="D828" s="16"/>
      <c r="E828" s="48"/>
      <c r="F828" s="17"/>
      <c r="G828" s="17"/>
      <c r="H828" s="17"/>
      <c r="I828" s="54"/>
      <c r="J828" s="45"/>
      <c r="K828" s="47">
        <f>IF(FluxoCaixa101315141622[[#This Row],[Movimento ]]="Saldo Inicial",FluxoCaixa101315141622[[#This Row],[R$ (Valores)]],K827+FluxoCaixa101315141622[[#This Row],[Valores Receitas / Despesas]])</f>
        <v>19192.449999999961</v>
      </c>
      <c r="L828" s="53">
        <f>IF(FluxoCaixa101315141622[[#This Row],[Entrada / Saída]]="Saída",FluxoCaixa101315141622[[#This Row],[R$ (Valores)]]*-1,FluxoCaixa101315141622[[#This Row],[R$ (Valores)]])</f>
        <v>0</v>
      </c>
    </row>
    <row r="829" spans="2:12">
      <c r="B829" s="48"/>
      <c r="C829" s="48"/>
      <c r="D829" s="16"/>
      <c r="E829" s="48"/>
      <c r="F829" s="17"/>
      <c r="G829" s="17"/>
      <c r="H829" s="17"/>
      <c r="I829" s="54"/>
      <c r="J829" s="45"/>
      <c r="K829" s="47">
        <f>IF(FluxoCaixa101315141622[[#This Row],[Movimento ]]="Saldo Inicial",FluxoCaixa101315141622[[#This Row],[R$ (Valores)]],K828+FluxoCaixa101315141622[[#This Row],[Valores Receitas / Despesas]])</f>
        <v>19192.449999999961</v>
      </c>
      <c r="L829" s="53">
        <f>IF(FluxoCaixa101315141622[[#This Row],[Entrada / Saída]]="Saída",FluxoCaixa101315141622[[#This Row],[R$ (Valores)]]*-1,FluxoCaixa101315141622[[#This Row],[R$ (Valores)]])</f>
        <v>0</v>
      </c>
    </row>
    <row r="830" spans="2:12">
      <c r="B830" s="48"/>
      <c r="C830" s="48"/>
      <c r="D830" s="16"/>
      <c r="E830" s="48"/>
      <c r="F830" s="17"/>
      <c r="G830" s="17"/>
      <c r="H830" s="17"/>
      <c r="I830" s="54"/>
      <c r="J830" s="45"/>
      <c r="K830" s="47">
        <f>IF(FluxoCaixa101315141622[[#This Row],[Movimento ]]="Saldo Inicial",FluxoCaixa101315141622[[#This Row],[R$ (Valores)]],K829+FluxoCaixa101315141622[[#This Row],[Valores Receitas / Despesas]])</f>
        <v>19192.449999999961</v>
      </c>
      <c r="L830" s="53">
        <f>IF(FluxoCaixa101315141622[[#This Row],[Entrada / Saída]]="Saída",FluxoCaixa101315141622[[#This Row],[R$ (Valores)]]*-1,FluxoCaixa101315141622[[#This Row],[R$ (Valores)]])</f>
        <v>0</v>
      </c>
    </row>
    <row r="831" spans="2:12">
      <c r="B831" s="48"/>
      <c r="C831" s="48"/>
      <c r="D831" s="16"/>
      <c r="E831" s="48"/>
      <c r="F831" s="17"/>
      <c r="G831" s="17"/>
      <c r="H831" s="17"/>
      <c r="I831" s="54"/>
      <c r="J831" s="45"/>
      <c r="K831" s="47">
        <f>IF(FluxoCaixa101315141622[[#This Row],[Movimento ]]="Saldo Inicial",FluxoCaixa101315141622[[#This Row],[R$ (Valores)]],K830+FluxoCaixa101315141622[[#This Row],[Valores Receitas / Despesas]])</f>
        <v>19192.449999999961</v>
      </c>
      <c r="L831" s="53">
        <f>IF(FluxoCaixa101315141622[[#This Row],[Entrada / Saída]]="Saída",FluxoCaixa101315141622[[#This Row],[R$ (Valores)]]*-1,FluxoCaixa101315141622[[#This Row],[R$ (Valores)]])</f>
        <v>0</v>
      </c>
    </row>
    <row r="832" spans="2:12">
      <c r="B832" s="48"/>
      <c r="C832" s="48"/>
      <c r="D832" s="16"/>
      <c r="E832" s="48"/>
      <c r="F832" s="17"/>
      <c r="G832" s="17"/>
      <c r="H832" s="17"/>
      <c r="I832" s="54"/>
      <c r="J832" s="45"/>
      <c r="K832" s="47">
        <f>IF(FluxoCaixa101315141622[[#This Row],[Movimento ]]="Saldo Inicial",FluxoCaixa101315141622[[#This Row],[R$ (Valores)]],K831+FluxoCaixa101315141622[[#This Row],[Valores Receitas / Despesas]])</f>
        <v>19192.449999999961</v>
      </c>
      <c r="L832" s="53">
        <f>IF(FluxoCaixa101315141622[[#This Row],[Entrada / Saída]]="Saída",FluxoCaixa101315141622[[#This Row],[R$ (Valores)]]*-1,FluxoCaixa101315141622[[#This Row],[R$ (Valores)]])</f>
        <v>0</v>
      </c>
    </row>
    <row r="833" spans="2:12">
      <c r="B833" s="48"/>
      <c r="C833" s="48"/>
      <c r="D833" s="16"/>
      <c r="E833" s="48"/>
      <c r="F833" s="17"/>
      <c r="G833" s="17"/>
      <c r="H833" s="17"/>
      <c r="I833" s="54"/>
      <c r="J833" s="45"/>
      <c r="K833" s="47">
        <f>IF(FluxoCaixa101315141622[[#This Row],[Movimento ]]="Saldo Inicial",FluxoCaixa101315141622[[#This Row],[R$ (Valores)]],K832+FluxoCaixa101315141622[[#This Row],[Valores Receitas / Despesas]])</f>
        <v>19192.449999999961</v>
      </c>
      <c r="L833" s="53">
        <f>IF(FluxoCaixa101315141622[[#This Row],[Entrada / Saída]]="Saída",FluxoCaixa101315141622[[#This Row],[R$ (Valores)]]*-1,FluxoCaixa101315141622[[#This Row],[R$ (Valores)]])</f>
        <v>0</v>
      </c>
    </row>
    <row r="834" spans="2:12">
      <c r="B834" s="48"/>
      <c r="C834" s="48"/>
      <c r="D834" s="16"/>
      <c r="E834" s="48"/>
      <c r="F834" s="17"/>
      <c r="G834" s="17"/>
      <c r="H834" s="17"/>
      <c r="I834" s="54"/>
      <c r="J834" s="45"/>
      <c r="K834" s="47">
        <f>IF(FluxoCaixa101315141622[[#This Row],[Movimento ]]="Saldo Inicial",FluxoCaixa101315141622[[#This Row],[R$ (Valores)]],K833+FluxoCaixa101315141622[[#This Row],[Valores Receitas / Despesas]])</f>
        <v>19192.449999999961</v>
      </c>
      <c r="L834" s="53">
        <f>IF(FluxoCaixa101315141622[[#This Row],[Entrada / Saída]]="Saída",FluxoCaixa101315141622[[#This Row],[R$ (Valores)]]*-1,FluxoCaixa101315141622[[#This Row],[R$ (Valores)]])</f>
        <v>0</v>
      </c>
    </row>
    <row r="835" spans="2:12">
      <c r="B835" s="48"/>
      <c r="C835" s="48"/>
      <c r="D835" s="16"/>
      <c r="E835" s="48"/>
      <c r="F835" s="45"/>
      <c r="G835" s="17"/>
      <c r="H835" s="17"/>
      <c r="I835" s="54"/>
      <c r="J835" s="45"/>
      <c r="K835" s="47">
        <f>IF(FluxoCaixa101315141622[[#This Row],[Movimento ]]="Saldo Inicial",FluxoCaixa101315141622[[#This Row],[R$ (Valores)]],K834+FluxoCaixa101315141622[[#This Row],[Valores Receitas / Despesas]])</f>
        <v>19192.449999999961</v>
      </c>
      <c r="L835" s="53">
        <f>IF(FluxoCaixa101315141622[[#This Row],[Entrada / Saída]]="Saída",FluxoCaixa101315141622[[#This Row],[R$ (Valores)]]*-1,FluxoCaixa101315141622[[#This Row],[R$ (Valores)]])</f>
        <v>0</v>
      </c>
    </row>
    <row r="836" spans="2:12">
      <c r="B836" s="48"/>
      <c r="C836" s="48"/>
      <c r="D836" s="16"/>
      <c r="E836" s="48"/>
      <c r="F836" s="17"/>
      <c r="G836" s="17"/>
      <c r="H836" s="17"/>
      <c r="I836" s="54"/>
      <c r="J836" s="45"/>
      <c r="K836" s="47">
        <f>IF(FluxoCaixa101315141622[[#This Row],[Movimento ]]="Saldo Inicial",FluxoCaixa101315141622[[#This Row],[R$ (Valores)]],K835+FluxoCaixa101315141622[[#This Row],[Valores Receitas / Despesas]])</f>
        <v>19192.449999999961</v>
      </c>
      <c r="L836" s="53">
        <f>IF(FluxoCaixa101315141622[[#This Row],[Entrada / Saída]]="Saída",FluxoCaixa101315141622[[#This Row],[R$ (Valores)]]*-1,FluxoCaixa101315141622[[#This Row],[R$ (Valores)]])</f>
        <v>0</v>
      </c>
    </row>
    <row r="837" spans="2:12">
      <c r="B837" s="48"/>
      <c r="C837" s="48"/>
      <c r="D837" s="16"/>
      <c r="E837" s="48"/>
      <c r="F837" s="45"/>
      <c r="G837" s="45"/>
      <c r="H837" s="17"/>
      <c r="I837" s="54"/>
      <c r="J837" s="45"/>
      <c r="K837" s="47">
        <f>IF(FluxoCaixa101315141622[[#This Row],[Movimento ]]="Saldo Inicial",FluxoCaixa101315141622[[#This Row],[R$ (Valores)]],K836+FluxoCaixa101315141622[[#This Row],[Valores Receitas / Despesas]])</f>
        <v>19192.449999999961</v>
      </c>
      <c r="L837" s="53">
        <f>IF(FluxoCaixa101315141622[[#This Row],[Entrada / Saída]]="Saída",FluxoCaixa101315141622[[#This Row],[R$ (Valores)]]*-1,FluxoCaixa101315141622[[#This Row],[R$ (Valores)]])</f>
        <v>0</v>
      </c>
    </row>
    <row r="838" spans="2:12">
      <c r="B838" s="48"/>
      <c r="C838" s="48"/>
      <c r="D838" s="16"/>
      <c r="E838" s="48"/>
      <c r="F838" s="45"/>
      <c r="G838" s="17"/>
      <c r="H838" s="17"/>
      <c r="I838" s="54"/>
      <c r="J838" s="45"/>
      <c r="K838" s="47">
        <f>IF(FluxoCaixa101315141622[[#This Row],[Movimento ]]="Saldo Inicial",FluxoCaixa101315141622[[#This Row],[R$ (Valores)]],K837+FluxoCaixa101315141622[[#This Row],[Valores Receitas / Despesas]])</f>
        <v>19192.449999999961</v>
      </c>
      <c r="L838" s="53">
        <f>IF(FluxoCaixa101315141622[[#This Row],[Entrada / Saída]]="Saída",FluxoCaixa101315141622[[#This Row],[R$ (Valores)]]*-1,FluxoCaixa101315141622[[#This Row],[R$ (Valores)]])</f>
        <v>0</v>
      </c>
    </row>
    <row r="839" spans="2:12">
      <c r="B839" s="48"/>
      <c r="C839" s="48"/>
      <c r="D839" s="16"/>
      <c r="E839" s="48"/>
      <c r="F839" s="45"/>
      <c r="G839" s="17"/>
      <c r="H839" s="17"/>
      <c r="I839" s="54"/>
      <c r="J839" s="45"/>
      <c r="K839" s="47">
        <f>IF(FluxoCaixa101315141622[[#This Row],[Movimento ]]="Saldo Inicial",FluxoCaixa101315141622[[#This Row],[R$ (Valores)]],K838+FluxoCaixa101315141622[[#This Row],[Valores Receitas / Despesas]])</f>
        <v>19192.449999999961</v>
      </c>
      <c r="L839" s="53">
        <f>IF(FluxoCaixa101315141622[[#This Row],[Entrada / Saída]]="Saída",FluxoCaixa101315141622[[#This Row],[R$ (Valores)]]*-1,FluxoCaixa101315141622[[#This Row],[R$ (Valores)]])</f>
        <v>0</v>
      </c>
    </row>
    <row r="840" spans="2:12">
      <c r="B840" s="48"/>
      <c r="C840" s="48"/>
      <c r="D840" s="16"/>
      <c r="E840" s="48"/>
      <c r="F840" s="45"/>
      <c r="G840" s="17"/>
      <c r="H840" s="17"/>
      <c r="I840" s="54"/>
      <c r="J840" s="45"/>
      <c r="K840" s="47">
        <f>IF(FluxoCaixa101315141622[[#This Row],[Movimento ]]="Saldo Inicial",FluxoCaixa101315141622[[#This Row],[R$ (Valores)]],K839+FluxoCaixa101315141622[[#This Row],[Valores Receitas / Despesas]])</f>
        <v>19192.449999999961</v>
      </c>
      <c r="L840" s="53">
        <f>IF(FluxoCaixa101315141622[[#This Row],[Entrada / Saída]]="Saída",FluxoCaixa101315141622[[#This Row],[R$ (Valores)]]*-1,FluxoCaixa101315141622[[#This Row],[R$ (Valores)]])</f>
        <v>0</v>
      </c>
    </row>
    <row r="841" spans="2:12">
      <c r="B841" s="48"/>
      <c r="C841" s="48"/>
      <c r="D841" s="16"/>
      <c r="E841" s="48"/>
      <c r="F841" s="45"/>
      <c r="G841" s="17"/>
      <c r="H841" s="17"/>
      <c r="I841" s="54"/>
      <c r="J841" s="45"/>
      <c r="K841" s="47">
        <f>IF(FluxoCaixa101315141622[[#This Row],[Movimento ]]="Saldo Inicial",FluxoCaixa101315141622[[#This Row],[R$ (Valores)]],K840+FluxoCaixa101315141622[[#This Row],[Valores Receitas / Despesas]])</f>
        <v>19192.449999999961</v>
      </c>
      <c r="L841" s="53">
        <f>IF(FluxoCaixa101315141622[[#This Row],[Entrada / Saída]]="Saída",FluxoCaixa101315141622[[#This Row],[R$ (Valores)]]*-1,FluxoCaixa101315141622[[#This Row],[R$ (Valores)]])</f>
        <v>0</v>
      </c>
    </row>
    <row r="842" spans="2:12">
      <c r="B842" s="48"/>
      <c r="C842" s="48"/>
      <c r="D842" s="16"/>
      <c r="E842" s="48"/>
      <c r="F842" s="45"/>
      <c r="G842" s="45"/>
      <c r="H842" s="17"/>
      <c r="I842" s="54"/>
      <c r="J842" s="45"/>
      <c r="K842" s="47">
        <f>IF(FluxoCaixa101315141622[[#This Row],[Movimento ]]="Saldo Inicial",FluxoCaixa101315141622[[#This Row],[R$ (Valores)]],K841+FluxoCaixa101315141622[[#This Row],[Valores Receitas / Despesas]])</f>
        <v>19192.449999999961</v>
      </c>
      <c r="L842" s="53">
        <f>IF(FluxoCaixa101315141622[[#This Row],[Entrada / Saída]]="Saída",FluxoCaixa101315141622[[#This Row],[R$ (Valores)]]*-1,FluxoCaixa101315141622[[#This Row],[R$ (Valores)]])</f>
        <v>0</v>
      </c>
    </row>
    <row r="843" spans="2:12">
      <c r="B843" s="48"/>
      <c r="C843" s="48"/>
      <c r="D843" s="16"/>
      <c r="E843" s="48"/>
      <c r="F843" s="17"/>
      <c r="G843" s="17"/>
      <c r="H843" s="17"/>
      <c r="I843" s="54"/>
      <c r="J843" s="45"/>
      <c r="K843" s="47">
        <f>IF(FluxoCaixa101315141622[[#This Row],[Movimento ]]="Saldo Inicial",FluxoCaixa101315141622[[#This Row],[R$ (Valores)]],K842+FluxoCaixa101315141622[[#This Row],[Valores Receitas / Despesas]])</f>
        <v>19192.449999999961</v>
      </c>
      <c r="L843" s="53">
        <f>IF(FluxoCaixa101315141622[[#This Row],[Entrada / Saída]]="Saída",FluxoCaixa101315141622[[#This Row],[R$ (Valores)]]*-1,FluxoCaixa101315141622[[#This Row],[R$ (Valores)]])</f>
        <v>0</v>
      </c>
    </row>
    <row r="844" spans="2:12">
      <c r="B844" s="48"/>
      <c r="C844" s="48"/>
      <c r="D844" s="16"/>
      <c r="E844" s="48"/>
      <c r="F844" s="45"/>
      <c r="G844" s="45"/>
      <c r="H844" s="17"/>
      <c r="I844" s="54"/>
      <c r="J844" s="45"/>
      <c r="K844" s="47">
        <f>IF(FluxoCaixa101315141622[[#This Row],[Movimento ]]="Saldo Inicial",FluxoCaixa101315141622[[#This Row],[R$ (Valores)]],K843+FluxoCaixa101315141622[[#This Row],[Valores Receitas / Despesas]])</f>
        <v>19192.449999999961</v>
      </c>
      <c r="L844" s="53">
        <f>IF(FluxoCaixa101315141622[[#This Row],[Entrada / Saída]]="Saída",FluxoCaixa101315141622[[#This Row],[R$ (Valores)]]*-1,FluxoCaixa101315141622[[#This Row],[R$ (Valores)]])</f>
        <v>0</v>
      </c>
    </row>
    <row r="845" spans="2:12">
      <c r="B845" s="48"/>
      <c r="C845" s="48"/>
      <c r="D845" s="16"/>
      <c r="E845" s="48"/>
      <c r="F845" s="45"/>
      <c r="G845" s="45"/>
      <c r="H845" s="17"/>
      <c r="I845" s="54"/>
      <c r="J845" s="45"/>
      <c r="K845" s="47">
        <f>IF(FluxoCaixa101315141622[[#This Row],[Movimento ]]="Saldo Inicial",FluxoCaixa101315141622[[#This Row],[R$ (Valores)]],K844+FluxoCaixa101315141622[[#This Row],[Valores Receitas / Despesas]])</f>
        <v>19192.449999999961</v>
      </c>
      <c r="L845" s="53">
        <f>IF(FluxoCaixa101315141622[[#This Row],[Entrada / Saída]]="Saída",FluxoCaixa101315141622[[#This Row],[R$ (Valores)]]*-1,FluxoCaixa101315141622[[#This Row],[R$ (Valores)]])</f>
        <v>0</v>
      </c>
    </row>
    <row r="846" spans="2:12">
      <c r="B846" s="48"/>
      <c r="C846" s="48"/>
      <c r="D846" s="16"/>
      <c r="E846" s="48"/>
      <c r="F846" s="45"/>
      <c r="G846" s="45"/>
      <c r="H846" s="17"/>
      <c r="I846" s="54"/>
      <c r="J846" s="45"/>
      <c r="K846" s="47">
        <f>IF(FluxoCaixa101315141622[[#This Row],[Movimento ]]="Saldo Inicial",FluxoCaixa101315141622[[#This Row],[R$ (Valores)]],K845+FluxoCaixa101315141622[[#This Row],[Valores Receitas / Despesas]])</f>
        <v>19192.449999999961</v>
      </c>
      <c r="L846" s="53">
        <f>IF(FluxoCaixa101315141622[[#This Row],[Entrada / Saída]]="Saída",FluxoCaixa101315141622[[#This Row],[R$ (Valores)]]*-1,FluxoCaixa101315141622[[#This Row],[R$ (Valores)]])</f>
        <v>0</v>
      </c>
    </row>
    <row r="847" spans="2:12">
      <c r="B847" s="48"/>
      <c r="C847" s="48"/>
      <c r="D847" s="16"/>
      <c r="E847" s="48"/>
      <c r="F847" s="17"/>
      <c r="G847" s="45"/>
      <c r="H847" s="17"/>
      <c r="I847" s="21"/>
      <c r="J847" s="17"/>
      <c r="K847" s="20">
        <f>IF(FluxoCaixa101315141622[[#This Row],[Movimento ]]="Saldo Inicial",FluxoCaixa101315141622[[#This Row],[R$ (Valores)]],K846+FluxoCaixa101315141622[[#This Row],[Valores Receitas / Despesas]])</f>
        <v>19192.449999999961</v>
      </c>
      <c r="L847" s="53">
        <f>IF(FluxoCaixa101315141622[[#This Row],[Entrada / Saída]]="Saída",FluxoCaixa101315141622[[#This Row],[R$ (Valores)]]*-1,FluxoCaixa101315141622[[#This Row],[R$ (Valores)]])</f>
        <v>0</v>
      </c>
    </row>
    <row r="848" spans="2:12">
      <c r="B848" s="48"/>
      <c r="C848" s="48"/>
      <c r="D848" s="16"/>
      <c r="E848" s="48"/>
      <c r="F848" s="45"/>
      <c r="G848" s="17"/>
      <c r="H848" s="17"/>
      <c r="I848" s="54"/>
      <c r="J848" s="45"/>
      <c r="K848" s="47">
        <f>IF(FluxoCaixa101315141622[[#This Row],[Movimento ]]="Saldo Inicial",FluxoCaixa101315141622[[#This Row],[R$ (Valores)]],K847+FluxoCaixa101315141622[[#This Row],[Valores Receitas / Despesas]])</f>
        <v>19192.449999999961</v>
      </c>
      <c r="L848" s="53">
        <f>IF(FluxoCaixa101315141622[[#This Row],[Entrada / Saída]]="Saída",FluxoCaixa101315141622[[#This Row],[R$ (Valores)]]*-1,FluxoCaixa101315141622[[#This Row],[R$ (Valores)]])</f>
        <v>0</v>
      </c>
    </row>
    <row r="849" spans="2:12">
      <c r="B849" s="48"/>
      <c r="C849" s="48"/>
      <c r="D849" s="16"/>
      <c r="E849" s="48"/>
      <c r="F849" s="17"/>
      <c r="G849" s="45"/>
      <c r="H849" s="17"/>
      <c r="I849" s="21"/>
      <c r="J849" s="17"/>
      <c r="K849" s="20">
        <f>IF(FluxoCaixa101315141622[[#This Row],[Movimento ]]="Saldo Inicial",FluxoCaixa101315141622[[#This Row],[R$ (Valores)]],K848+FluxoCaixa101315141622[[#This Row],[Valores Receitas / Despesas]])</f>
        <v>19192.449999999961</v>
      </c>
      <c r="L849" s="53">
        <f>IF(FluxoCaixa101315141622[[#This Row],[Entrada / Saída]]="Saída",FluxoCaixa101315141622[[#This Row],[R$ (Valores)]]*-1,FluxoCaixa101315141622[[#This Row],[R$ (Valores)]])</f>
        <v>0</v>
      </c>
    </row>
    <row r="850" spans="2:12">
      <c r="B850" s="48"/>
      <c r="C850" s="48"/>
      <c r="D850" s="16"/>
      <c r="E850" s="48"/>
      <c r="F850" s="17"/>
      <c r="G850" s="45"/>
      <c r="H850" s="17"/>
      <c r="I850" s="21"/>
      <c r="J850" s="17"/>
      <c r="K850" s="20">
        <f>IF(FluxoCaixa101315141622[[#This Row],[Movimento ]]="Saldo Inicial",FluxoCaixa101315141622[[#This Row],[R$ (Valores)]],K849+FluxoCaixa101315141622[[#This Row],[Valores Receitas / Despesas]])</f>
        <v>19192.449999999961</v>
      </c>
      <c r="L850" s="53">
        <f>IF(FluxoCaixa101315141622[[#This Row],[Entrada / Saída]]="Saída",FluxoCaixa101315141622[[#This Row],[R$ (Valores)]]*-1,FluxoCaixa101315141622[[#This Row],[R$ (Valores)]])</f>
        <v>0</v>
      </c>
    </row>
    <row r="851" spans="2:12">
      <c r="B851" s="48"/>
      <c r="C851" s="48"/>
      <c r="D851" s="16"/>
      <c r="E851" s="48"/>
      <c r="F851" s="17"/>
      <c r="G851" s="45"/>
      <c r="H851" s="17"/>
      <c r="I851" s="21"/>
      <c r="J851" s="17"/>
      <c r="K851" s="20">
        <f>IF(FluxoCaixa101315141622[[#This Row],[Movimento ]]="Saldo Inicial",FluxoCaixa101315141622[[#This Row],[R$ (Valores)]],K850+FluxoCaixa101315141622[[#This Row],[Valores Receitas / Despesas]])</f>
        <v>19192.449999999961</v>
      </c>
      <c r="L851" s="53">
        <f>IF(FluxoCaixa101315141622[[#This Row],[Entrada / Saída]]="Saída",FluxoCaixa101315141622[[#This Row],[R$ (Valores)]]*-1,FluxoCaixa101315141622[[#This Row],[R$ (Valores)]])</f>
        <v>0</v>
      </c>
    </row>
    <row r="852" spans="2:12">
      <c r="B852" s="48"/>
      <c r="C852" s="48"/>
      <c r="D852" s="16"/>
      <c r="E852" s="48"/>
      <c r="F852" s="17"/>
      <c r="G852" s="45"/>
      <c r="H852" s="17"/>
      <c r="I852" s="21"/>
      <c r="J852" s="17"/>
      <c r="K852" s="20">
        <f>IF(FluxoCaixa101315141622[[#This Row],[Movimento ]]="Saldo Inicial",FluxoCaixa101315141622[[#This Row],[R$ (Valores)]],K851+FluxoCaixa101315141622[[#This Row],[Valores Receitas / Despesas]])</f>
        <v>19192.449999999961</v>
      </c>
      <c r="L852" s="53">
        <f>IF(FluxoCaixa101315141622[[#This Row],[Entrada / Saída]]="Saída",FluxoCaixa101315141622[[#This Row],[R$ (Valores)]]*-1,FluxoCaixa101315141622[[#This Row],[R$ (Valores)]])</f>
        <v>0</v>
      </c>
    </row>
    <row r="853" spans="2:12">
      <c r="B853" s="48"/>
      <c r="C853" s="48"/>
      <c r="D853" s="16"/>
      <c r="E853" s="48"/>
      <c r="F853" s="17"/>
      <c r="G853" s="17"/>
      <c r="H853" s="17"/>
      <c r="I853" s="21"/>
      <c r="J853" s="17"/>
      <c r="K853" s="20">
        <f>IF(FluxoCaixa101315141622[[#This Row],[Movimento ]]="Saldo Inicial",FluxoCaixa101315141622[[#This Row],[R$ (Valores)]],K852+FluxoCaixa101315141622[[#This Row],[Valores Receitas / Despesas]])</f>
        <v>19192.449999999961</v>
      </c>
      <c r="L853" s="53">
        <f>IF(FluxoCaixa101315141622[[#This Row],[Entrada / Saída]]="Saída",FluxoCaixa101315141622[[#This Row],[R$ (Valores)]]*-1,FluxoCaixa101315141622[[#This Row],[R$ (Valores)]])</f>
        <v>0</v>
      </c>
    </row>
    <row r="854" spans="2:12">
      <c r="B854" s="48"/>
      <c r="C854" s="48"/>
      <c r="D854" s="16"/>
      <c r="E854" s="48"/>
      <c r="F854" s="17"/>
      <c r="G854" s="17"/>
      <c r="H854" s="17"/>
      <c r="I854" s="21"/>
      <c r="J854" s="17"/>
      <c r="K854" s="20">
        <f>IF(FluxoCaixa101315141622[[#This Row],[Movimento ]]="Saldo Inicial",FluxoCaixa101315141622[[#This Row],[R$ (Valores)]],K853+FluxoCaixa101315141622[[#This Row],[Valores Receitas / Despesas]])</f>
        <v>19192.449999999961</v>
      </c>
      <c r="L854" s="53">
        <f>IF(FluxoCaixa101315141622[[#This Row],[Entrada / Saída]]="Saída",FluxoCaixa101315141622[[#This Row],[R$ (Valores)]]*-1,FluxoCaixa101315141622[[#This Row],[R$ (Valores)]])</f>
        <v>0</v>
      </c>
    </row>
    <row r="855" spans="2:12">
      <c r="B855" s="48"/>
      <c r="C855" s="48"/>
      <c r="D855" s="16"/>
      <c r="E855" s="48"/>
      <c r="F855" s="17"/>
      <c r="G855" s="17"/>
      <c r="H855" s="17"/>
      <c r="I855" s="21"/>
      <c r="J855" s="17"/>
      <c r="K855" s="20">
        <f>IF(FluxoCaixa101315141622[[#This Row],[Movimento ]]="Saldo Inicial",FluxoCaixa101315141622[[#This Row],[R$ (Valores)]],K854+FluxoCaixa101315141622[[#This Row],[Valores Receitas / Despesas]])</f>
        <v>19192.449999999961</v>
      </c>
      <c r="L855" s="53">
        <f>IF(FluxoCaixa101315141622[[#This Row],[Entrada / Saída]]="Saída",FluxoCaixa101315141622[[#This Row],[R$ (Valores)]]*-1,FluxoCaixa101315141622[[#This Row],[R$ (Valores)]])</f>
        <v>0</v>
      </c>
    </row>
    <row r="856" spans="2:12">
      <c r="B856" s="48"/>
      <c r="C856" s="48"/>
      <c r="D856" s="16"/>
      <c r="E856" s="48"/>
      <c r="F856" s="17"/>
      <c r="G856" s="17"/>
      <c r="H856" s="17"/>
      <c r="I856" s="21"/>
      <c r="J856" s="17"/>
      <c r="K856" s="20">
        <f>IF(FluxoCaixa101315141622[[#This Row],[Movimento ]]="Saldo Inicial",FluxoCaixa101315141622[[#This Row],[R$ (Valores)]],K855+FluxoCaixa101315141622[[#This Row],[Valores Receitas / Despesas]])</f>
        <v>19192.449999999961</v>
      </c>
      <c r="L856" s="53">
        <f>IF(FluxoCaixa101315141622[[#This Row],[Entrada / Saída]]="Saída",FluxoCaixa101315141622[[#This Row],[R$ (Valores)]]*-1,FluxoCaixa101315141622[[#This Row],[R$ (Valores)]])</f>
        <v>0</v>
      </c>
    </row>
    <row r="857" spans="2:12">
      <c r="B857" s="48"/>
      <c r="C857" s="48"/>
      <c r="D857" s="16"/>
      <c r="E857" s="48"/>
      <c r="F857" s="17"/>
      <c r="G857" s="17"/>
      <c r="H857" s="17"/>
      <c r="I857" s="21"/>
      <c r="J857" s="17"/>
      <c r="K857" s="20">
        <f>IF(FluxoCaixa101315141622[[#This Row],[Movimento ]]="Saldo Inicial",FluxoCaixa101315141622[[#This Row],[R$ (Valores)]],K856+FluxoCaixa101315141622[[#This Row],[Valores Receitas / Despesas]])</f>
        <v>19192.449999999961</v>
      </c>
      <c r="L857" s="53">
        <f>IF(FluxoCaixa101315141622[[#This Row],[Entrada / Saída]]="Saída",FluxoCaixa101315141622[[#This Row],[R$ (Valores)]]*-1,FluxoCaixa101315141622[[#This Row],[R$ (Valores)]])</f>
        <v>0</v>
      </c>
    </row>
    <row r="858" spans="2:12">
      <c r="B858" s="48"/>
      <c r="C858" s="48"/>
      <c r="D858" s="16"/>
      <c r="E858" s="48"/>
      <c r="F858" s="17"/>
      <c r="G858" s="17"/>
      <c r="H858" s="17"/>
      <c r="I858" s="21"/>
      <c r="J858" s="17"/>
      <c r="K858" s="20">
        <f>IF(FluxoCaixa101315141622[[#This Row],[Movimento ]]="Saldo Inicial",FluxoCaixa101315141622[[#This Row],[R$ (Valores)]],K857+FluxoCaixa101315141622[[#This Row],[Valores Receitas / Despesas]])</f>
        <v>19192.449999999961</v>
      </c>
      <c r="L858" s="53">
        <f>IF(FluxoCaixa101315141622[[#This Row],[Entrada / Saída]]="Saída",FluxoCaixa101315141622[[#This Row],[R$ (Valores)]]*-1,FluxoCaixa101315141622[[#This Row],[R$ (Valores)]])</f>
        <v>0</v>
      </c>
    </row>
    <row r="859" spans="2:12">
      <c r="B859" s="48"/>
      <c r="C859" s="48"/>
      <c r="D859" s="16"/>
      <c r="E859" s="48"/>
      <c r="F859" s="17"/>
      <c r="G859" s="17"/>
      <c r="H859" s="17"/>
      <c r="I859" s="21"/>
      <c r="J859" s="17"/>
      <c r="K859" s="20">
        <f>IF(FluxoCaixa101315141622[[#This Row],[Movimento ]]="Saldo Inicial",FluxoCaixa101315141622[[#This Row],[R$ (Valores)]],K858+FluxoCaixa101315141622[[#This Row],[Valores Receitas / Despesas]])</f>
        <v>19192.449999999961</v>
      </c>
      <c r="L859" s="53">
        <f>IF(FluxoCaixa101315141622[[#This Row],[Entrada / Saída]]="Saída",FluxoCaixa101315141622[[#This Row],[R$ (Valores)]]*-1,FluxoCaixa101315141622[[#This Row],[R$ (Valores)]])</f>
        <v>0</v>
      </c>
    </row>
    <row r="860" spans="2:12">
      <c r="B860" s="48"/>
      <c r="C860" s="48"/>
      <c r="D860" s="16"/>
      <c r="E860" s="48"/>
      <c r="F860" s="17"/>
      <c r="G860" s="17"/>
      <c r="H860" s="17"/>
      <c r="I860" s="21"/>
      <c r="J860" s="17"/>
      <c r="K860" s="20">
        <f>IF(FluxoCaixa101315141622[[#This Row],[Movimento ]]="Saldo Inicial",FluxoCaixa101315141622[[#This Row],[R$ (Valores)]],K859+FluxoCaixa101315141622[[#This Row],[Valores Receitas / Despesas]])</f>
        <v>19192.449999999961</v>
      </c>
      <c r="L860" s="53">
        <f>IF(FluxoCaixa101315141622[[#This Row],[Entrada / Saída]]="Saída",FluxoCaixa101315141622[[#This Row],[R$ (Valores)]]*-1,FluxoCaixa101315141622[[#This Row],[R$ (Valores)]])</f>
        <v>0</v>
      </c>
    </row>
    <row r="861" spans="2:12">
      <c r="B861" s="48"/>
      <c r="C861" s="48"/>
      <c r="D861" s="16"/>
      <c r="E861" s="48"/>
      <c r="F861" s="17"/>
      <c r="G861" s="17"/>
      <c r="H861" s="17"/>
      <c r="I861" s="21"/>
      <c r="J861" s="17"/>
      <c r="K861" s="20">
        <f>IF(FluxoCaixa101315141622[[#This Row],[Movimento ]]="Saldo Inicial",FluxoCaixa101315141622[[#This Row],[R$ (Valores)]],K860+FluxoCaixa101315141622[[#This Row],[Valores Receitas / Despesas]])</f>
        <v>19192.449999999961</v>
      </c>
      <c r="L861" s="53">
        <f>IF(FluxoCaixa101315141622[[#This Row],[Entrada / Saída]]="Saída",FluxoCaixa101315141622[[#This Row],[R$ (Valores)]]*-1,FluxoCaixa101315141622[[#This Row],[R$ (Valores)]])</f>
        <v>0</v>
      </c>
    </row>
    <row r="862" spans="2:12">
      <c r="B862" s="48"/>
      <c r="C862" s="48"/>
      <c r="D862" s="16"/>
      <c r="E862" s="48"/>
      <c r="F862" s="17"/>
      <c r="G862" s="17"/>
      <c r="H862" s="17"/>
      <c r="I862" s="21"/>
      <c r="J862" s="17"/>
      <c r="K862" s="20">
        <f>IF(FluxoCaixa101315141622[[#This Row],[Movimento ]]="Saldo Inicial",FluxoCaixa101315141622[[#This Row],[R$ (Valores)]],K861+FluxoCaixa101315141622[[#This Row],[Valores Receitas / Despesas]])</f>
        <v>19192.449999999961</v>
      </c>
      <c r="L862" s="53">
        <f>IF(FluxoCaixa101315141622[[#This Row],[Entrada / Saída]]="Saída",FluxoCaixa101315141622[[#This Row],[R$ (Valores)]]*-1,FluxoCaixa101315141622[[#This Row],[R$ (Valores)]])</f>
        <v>0</v>
      </c>
    </row>
    <row r="863" spans="2:12">
      <c r="B863" s="48"/>
      <c r="C863" s="48"/>
      <c r="D863" s="16"/>
      <c r="E863" s="48"/>
      <c r="F863" s="17"/>
      <c r="G863" s="17"/>
      <c r="H863" s="17"/>
      <c r="I863" s="54"/>
      <c r="J863" s="45"/>
      <c r="K863" s="47">
        <f>IF(FluxoCaixa101315141622[[#This Row],[Movimento ]]="Saldo Inicial",FluxoCaixa101315141622[[#This Row],[R$ (Valores)]],K862+FluxoCaixa101315141622[[#This Row],[Valores Receitas / Despesas]])</f>
        <v>19192.449999999961</v>
      </c>
      <c r="L863" s="53">
        <f>IF(FluxoCaixa101315141622[[#This Row],[Entrada / Saída]]="Saída",FluxoCaixa101315141622[[#This Row],[R$ (Valores)]]*-1,FluxoCaixa101315141622[[#This Row],[R$ (Valores)]])</f>
        <v>0</v>
      </c>
    </row>
    <row r="864" spans="2:12">
      <c r="B864" s="48"/>
      <c r="C864" s="48"/>
      <c r="D864" s="16"/>
      <c r="E864" s="48"/>
      <c r="F864" s="17"/>
      <c r="G864" s="17"/>
      <c r="H864" s="17"/>
      <c r="I864" s="21"/>
      <c r="J864" s="17"/>
      <c r="K864" s="20">
        <f>IF(FluxoCaixa101315141622[[#This Row],[Movimento ]]="Saldo Inicial",FluxoCaixa101315141622[[#This Row],[R$ (Valores)]],K863+FluxoCaixa101315141622[[#This Row],[Valores Receitas / Despesas]])</f>
        <v>19192.449999999961</v>
      </c>
      <c r="L864" s="53">
        <f>IF(FluxoCaixa101315141622[[#This Row],[Entrada / Saída]]="Saída",FluxoCaixa101315141622[[#This Row],[R$ (Valores)]]*-1,FluxoCaixa101315141622[[#This Row],[R$ (Valores)]])</f>
        <v>0</v>
      </c>
    </row>
    <row r="865" spans="2:12">
      <c r="B865" s="48"/>
      <c r="C865" s="48"/>
      <c r="D865" s="16"/>
      <c r="E865" s="48"/>
      <c r="F865" s="17"/>
      <c r="G865" s="17"/>
      <c r="H865" s="17"/>
      <c r="I865" s="21"/>
      <c r="J865" s="17"/>
      <c r="K865" s="20">
        <f>IF(FluxoCaixa101315141622[[#This Row],[Movimento ]]="Saldo Inicial",FluxoCaixa101315141622[[#This Row],[R$ (Valores)]],K864+FluxoCaixa101315141622[[#This Row],[Valores Receitas / Despesas]])</f>
        <v>19192.449999999961</v>
      </c>
      <c r="L865" s="53">
        <f>IF(FluxoCaixa101315141622[[#This Row],[Entrada / Saída]]="Saída",FluxoCaixa101315141622[[#This Row],[R$ (Valores)]]*-1,FluxoCaixa101315141622[[#This Row],[R$ (Valores)]])</f>
        <v>0</v>
      </c>
    </row>
    <row r="866" spans="2:12">
      <c r="B866" s="48"/>
      <c r="C866" s="48"/>
      <c r="D866" s="16"/>
      <c r="E866" s="48"/>
      <c r="F866" s="17"/>
      <c r="G866" s="17"/>
      <c r="H866" s="17"/>
      <c r="I866" s="21"/>
      <c r="J866" s="17"/>
      <c r="K866" s="20">
        <f>IF(FluxoCaixa101315141622[[#This Row],[Movimento ]]="Saldo Inicial",FluxoCaixa101315141622[[#This Row],[R$ (Valores)]],K865+FluxoCaixa101315141622[[#This Row],[Valores Receitas / Despesas]])</f>
        <v>19192.449999999961</v>
      </c>
      <c r="L866" s="53">
        <f>IF(FluxoCaixa101315141622[[#This Row],[Entrada / Saída]]="Saída",FluxoCaixa101315141622[[#This Row],[R$ (Valores)]]*-1,FluxoCaixa101315141622[[#This Row],[R$ (Valores)]])</f>
        <v>0</v>
      </c>
    </row>
    <row r="867" spans="2:12">
      <c r="B867" s="48"/>
      <c r="C867" s="48"/>
      <c r="D867" s="16"/>
      <c r="E867" s="48"/>
      <c r="F867" s="17"/>
      <c r="G867" s="17"/>
      <c r="H867" s="17"/>
      <c r="I867" s="21"/>
      <c r="J867" s="17"/>
      <c r="K867" s="20">
        <f>IF(FluxoCaixa101315141622[[#This Row],[Movimento ]]="Saldo Inicial",FluxoCaixa101315141622[[#This Row],[R$ (Valores)]],K866+FluxoCaixa101315141622[[#This Row],[Valores Receitas / Despesas]])</f>
        <v>19192.449999999961</v>
      </c>
      <c r="L867" s="53">
        <f>IF(FluxoCaixa101315141622[[#This Row],[Entrada / Saída]]="Saída",FluxoCaixa101315141622[[#This Row],[R$ (Valores)]]*-1,FluxoCaixa101315141622[[#This Row],[R$ (Valores)]])</f>
        <v>0</v>
      </c>
    </row>
    <row r="868" spans="2:12">
      <c r="B868" s="48"/>
      <c r="C868" s="48"/>
      <c r="D868" s="16"/>
      <c r="E868" s="48"/>
      <c r="F868" s="17"/>
      <c r="G868" s="17"/>
      <c r="H868" s="17"/>
      <c r="I868" s="21"/>
      <c r="J868" s="17"/>
      <c r="K868" s="20">
        <f>IF(FluxoCaixa101315141622[[#This Row],[Movimento ]]="Saldo Inicial",FluxoCaixa101315141622[[#This Row],[R$ (Valores)]],K867+FluxoCaixa101315141622[[#This Row],[Valores Receitas / Despesas]])</f>
        <v>19192.449999999961</v>
      </c>
      <c r="L868" s="53">
        <f>IF(FluxoCaixa101315141622[[#This Row],[Entrada / Saída]]="Saída",FluxoCaixa101315141622[[#This Row],[R$ (Valores)]]*-1,FluxoCaixa101315141622[[#This Row],[R$ (Valores)]])</f>
        <v>0</v>
      </c>
    </row>
    <row r="869" spans="2:12">
      <c r="B869" s="48"/>
      <c r="C869" s="48"/>
      <c r="D869" s="16"/>
      <c r="E869" s="48"/>
      <c r="F869" s="17"/>
      <c r="G869" s="17"/>
      <c r="H869" s="17"/>
      <c r="I869" s="21"/>
      <c r="J869" s="17"/>
      <c r="K869" s="20">
        <f>IF(FluxoCaixa101315141622[[#This Row],[Movimento ]]="Saldo Inicial",FluxoCaixa101315141622[[#This Row],[R$ (Valores)]],K868+FluxoCaixa101315141622[[#This Row],[Valores Receitas / Despesas]])</f>
        <v>19192.449999999961</v>
      </c>
      <c r="L869" s="53">
        <f>IF(FluxoCaixa101315141622[[#This Row],[Entrada / Saída]]="Saída",FluxoCaixa101315141622[[#This Row],[R$ (Valores)]]*-1,FluxoCaixa101315141622[[#This Row],[R$ (Valores)]])</f>
        <v>0</v>
      </c>
    </row>
    <row r="870" spans="2:12">
      <c r="B870" s="48"/>
      <c r="C870" s="48"/>
      <c r="D870" s="16"/>
      <c r="E870" s="48"/>
      <c r="F870" s="17"/>
      <c r="G870" s="17"/>
      <c r="H870" s="17"/>
      <c r="I870" s="21"/>
      <c r="J870" s="17"/>
      <c r="K870" s="20">
        <f>IF(FluxoCaixa101315141622[[#This Row],[Movimento ]]="Saldo Inicial",FluxoCaixa101315141622[[#This Row],[R$ (Valores)]],K869+FluxoCaixa101315141622[[#This Row],[Valores Receitas / Despesas]])</f>
        <v>19192.449999999961</v>
      </c>
      <c r="L870" s="53">
        <f>IF(FluxoCaixa101315141622[[#This Row],[Entrada / Saída]]="Saída",FluxoCaixa101315141622[[#This Row],[R$ (Valores)]]*-1,FluxoCaixa101315141622[[#This Row],[R$ (Valores)]])</f>
        <v>0</v>
      </c>
    </row>
    <row r="871" spans="2:12">
      <c r="B871" s="48"/>
      <c r="C871" s="48"/>
      <c r="D871" s="16"/>
      <c r="E871" s="48"/>
      <c r="F871" s="17"/>
      <c r="G871" s="17"/>
      <c r="H871" s="17"/>
      <c r="I871" s="21"/>
      <c r="J871" s="17"/>
      <c r="K871" s="20">
        <f>IF(FluxoCaixa101315141622[[#This Row],[Movimento ]]="Saldo Inicial",FluxoCaixa101315141622[[#This Row],[R$ (Valores)]],K870+FluxoCaixa101315141622[[#This Row],[Valores Receitas / Despesas]])</f>
        <v>19192.449999999961</v>
      </c>
      <c r="L871" s="53">
        <f>IF(FluxoCaixa101315141622[[#This Row],[Entrada / Saída]]="Saída",FluxoCaixa101315141622[[#This Row],[R$ (Valores)]]*-1,FluxoCaixa101315141622[[#This Row],[R$ (Valores)]])</f>
        <v>0</v>
      </c>
    </row>
    <row r="872" spans="2:12">
      <c r="B872" s="48"/>
      <c r="C872" s="48"/>
      <c r="D872" s="16"/>
      <c r="E872" s="48"/>
      <c r="F872" s="17"/>
      <c r="G872" s="17"/>
      <c r="H872" s="17"/>
      <c r="I872" s="21"/>
      <c r="J872" s="17"/>
      <c r="K872" s="20">
        <f>IF(FluxoCaixa101315141622[[#This Row],[Movimento ]]="Saldo Inicial",FluxoCaixa101315141622[[#This Row],[R$ (Valores)]],K871+FluxoCaixa101315141622[[#This Row],[Valores Receitas / Despesas]])</f>
        <v>19192.449999999961</v>
      </c>
      <c r="L872" s="53">
        <f>IF(FluxoCaixa101315141622[[#This Row],[Entrada / Saída]]="Saída",FluxoCaixa101315141622[[#This Row],[R$ (Valores)]]*-1,FluxoCaixa101315141622[[#This Row],[R$ (Valores)]])</f>
        <v>0</v>
      </c>
    </row>
    <row r="873" spans="2:12">
      <c r="B873" s="48"/>
      <c r="C873" s="48"/>
      <c r="D873" s="16"/>
      <c r="E873" s="48"/>
      <c r="F873" s="17"/>
      <c r="G873" s="17"/>
      <c r="H873" s="17"/>
      <c r="I873" s="21"/>
      <c r="J873" s="17"/>
      <c r="K873" s="20">
        <f>IF(FluxoCaixa101315141622[[#This Row],[Movimento ]]="Saldo Inicial",FluxoCaixa101315141622[[#This Row],[R$ (Valores)]],K872+FluxoCaixa101315141622[[#This Row],[Valores Receitas / Despesas]])</f>
        <v>19192.449999999961</v>
      </c>
      <c r="L873" s="53">
        <f>IF(FluxoCaixa101315141622[[#This Row],[Entrada / Saída]]="Saída",FluxoCaixa101315141622[[#This Row],[R$ (Valores)]]*-1,FluxoCaixa101315141622[[#This Row],[R$ (Valores)]])</f>
        <v>0</v>
      </c>
    </row>
    <row r="874" spans="2:12">
      <c r="B874" s="48"/>
      <c r="C874" s="48"/>
      <c r="D874" s="16"/>
      <c r="E874" s="48"/>
      <c r="F874" s="17"/>
      <c r="G874" s="45"/>
      <c r="H874" s="17"/>
      <c r="I874" s="21"/>
      <c r="J874" s="17"/>
      <c r="K874" s="20">
        <f>IF(FluxoCaixa101315141622[[#This Row],[Movimento ]]="Saldo Inicial",FluxoCaixa101315141622[[#This Row],[R$ (Valores)]],K873+FluxoCaixa101315141622[[#This Row],[Valores Receitas / Despesas]])</f>
        <v>19192.449999999961</v>
      </c>
      <c r="L874" s="53">
        <f>IF(FluxoCaixa101315141622[[#This Row],[Entrada / Saída]]="Saída",FluxoCaixa101315141622[[#This Row],[R$ (Valores)]]*-1,FluxoCaixa101315141622[[#This Row],[R$ (Valores)]])</f>
        <v>0</v>
      </c>
    </row>
    <row r="875" spans="2:12">
      <c r="B875" s="48"/>
      <c r="C875" s="48"/>
      <c r="D875" s="16"/>
      <c r="E875" s="48"/>
      <c r="F875" s="17"/>
      <c r="G875" s="17"/>
      <c r="H875" s="17"/>
      <c r="I875" s="21"/>
      <c r="J875" s="17"/>
      <c r="K875" s="20">
        <f>IF(FluxoCaixa101315141622[[#This Row],[Movimento ]]="Saldo Inicial",FluxoCaixa101315141622[[#This Row],[R$ (Valores)]],K874+FluxoCaixa101315141622[[#This Row],[Valores Receitas / Despesas]])</f>
        <v>19192.449999999961</v>
      </c>
      <c r="L875" s="53">
        <f>IF(FluxoCaixa101315141622[[#This Row],[Entrada / Saída]]="Saída",FluxoCaixa101315141622[[#This Row],[R$ (Valores)]]*-1,FluxoCaixa101315141622[[#This Row],[R$ (Valores)]])</f>
        <v>0</v>
      </c>
    </row>
    <row r="876" spans="2:12">
      <c r="B876" s="48"/>
      <c r="C876" s="48"/>
      <c r="D876" s="16"/>
      <c r="E876" s="48"/>
      <c r="F876" s="17"/>
      <c r="G876" s="17"/>
      <c r="H876" s="17"/>
      <c r="I876" s="21"/>
      <c r="J876" s="17"/>
      <c r="K876" s="20">
        <f>IF(FluxoCaixa101315141622[[#This Row],[Movimento ]]="Saldo Inicial",FluxoCaixa101315141622[[#This Row],[R$ (Valores)]],K875+FluxoCaixa101315141622[[#This Row],[Valores Receitas / Despesas]])</f>
        <v>19192.449999999961</v>
      </c>
      <c r="L876" s="53">
        <f>IF(FluxoCaixa101315141622[[#This Row],[Entrada / Saída]]="Saída",FluxoCaixa101315141622[[#This Row],[R$ (Valores)]]*-1,FluxoCaixa101315141622[[#This Row],[R$ (Valores)]])</f>
        <v>0</v>
      </c>
    </row>
    <row r="877" spans="2:12">
      <c r="B877" s="48"/>
      <c r="C877" s="48"/>
      <c r="D877" s="16"/>
      <c r="E877" s="48"/>
      <c r="F877" s="17"/>
      <c r="G877" s="17"/>
      <c r="H877" s="17"/>
      <c r="I877" s="21"/>
      <c r="J877" s="17"/>
      <c r="K877" s="20">
        <f>IF(FluxoCaixa101315141622[[#This Row],[Movimento ]]="Saldo Inicial",FluxoCaixa101315141622[[#This Row],[R$ (Valores)]],K876+FluxoCaixa101315141622[[#This Row],[Valores Receitas / Despesas]])</f>
        <v>19192.449999999961</v>
      </c>
      <c r="L877" s="53">
        <f>IF(FluxoCaixa101315141622[[#This Row],[Entrada / Saída]]="Saída",FluxoCaixa101315141622[[#This Row],[R$ (Valores)]]*-1,FluxoCaixa101315141622[[#This Row],[R$ (Valores)]])</f>
        <v>0</v>
      </c>
    </row>
    <row r="878" spans="2:12">
      <c r="B878" s="48"/>
      <c r="C878" s="48"/>
      <c r="D878" s="16"/>
      <c r="E878" s="48"/>
      <c r="F878" s="17"/>
      <c r="G878" s="17"/>
      <c r="H878" s="17"/>
      <c r="I878" s="21"/>
      <c r="J878" s="17"/>
      <c r="K878" s="20">
        <f>IF(FluxoCaixa101315141622[[#This Row],[Movimento ]]="Saldo Inicial",FluxoCaixa101315141622[[#This Row],[R$ (Valores)]],K877+FluxoCaixa101315141622[[#This Row],[Valores Receitas / Despesas]])</f>
        <v>19192.449999999961</v>
      </c>
      <c r="L878" s="53">
        <f>IF(FluxoCaixa101315141622[[#This Row],[Entrada / Saída]]="Saída",FluxoCaixa101315141622[[#This Row],[R$ (Valores)]]*-1,FluxoCaixa101315141622[[#This Row],[R$ (Valores)]])</f>
        <v>0</v>
      </c>
    </row>
    <row r="879" spans="2:12">
      <c r="B879" s="48"/>
      <c r="C879" s="48"/>
      <c r="D879" s="16"/>
      <c r="E879" s="48"/>
      <c r="F879" s="17"/>
      <c r="G879" s="17"/>
      <c r="H879" s="17"/>
      <c r="I879" s="21"/>
      <c r="J879" s="17"/>
      <c r="K879" s="20">
        <f>IF(FluxoCaixa101315141622[[#This Row],[Movimento ]]="Saldo Inicial",FluxoCaixa101315141622[[#This Row],[R$ (Valores)]],K878+FluxoCaixa101315141622[[#This Row],[Valores Receitas / Despesas]])</f>
        <v>19192.449999999961</v>
      </c>
      <c r="L879" s="53">
        <f>IF(FluxoCaixa101315141622[[#This Row],[Entrada / Saída]]="Saída",FluxoCaixa101315141622[[#This Row],[R$ (Valores)]]*-1,FluxoCaixa101315141622[[#This Row],[R$ (Valores)]])</f>
        <v>0</v>
      </c>
    </row>
    <row r="880" spans="2:12">
      <c r="B880" s="48"/>
      <c r="C880" s="48"/>
      <c r="D880" s="16"/>
      <c r="E880" s="48"/>
      <c r="F880" s="17"/>
      <c r="G880" s="17"/>
      <c r="H880" s="17"/>
      <c r="I880" s="21"/>
      <c r="J880" s="17"/>
      <c r="K880" s="20">
        <f>IF(FluxoCaixa101315141622[[#This Row],[Movimento ]]="Saldo Inicial",FluxoCaixa101315141622[[#This Row],[R$ (Valores)]],K879+FluxoCaixa101315141622[[#This Row],[Valores Receitas / Despesas]])</f>
        <v>19192.449999999961</v>
      </c>
      <c r="L880" s="53">
        <f>IF(FluxoCaixa101315141622[[#This Row],[Entrada / Saída]]="Saída",FluxoCaixa101315141622[[#This Row],[R$ (Valores)]]*-1,FluxoCaixa101315141622[[#This Row],[R$ (Valores)]])</f>
        <v>0</v>
      </c>
    </row>
    <row r="881" spans="2:12">
      <c r="B881" s="48"/>
      <c r="C881" s="48"/>
      <c r="D881" s="16"/>
      <c r="E881" s="48"/>
      <c r="F881" s="17"/>
      <c r="G881" s="17"/>
      <c r="H881" s="17"/>
      <c r="I881" s="21"/>
      <c r="J881" s="17"/>
      <c r="K881" s="20">
        <f>IF(FluxoCaixa101315141622[[#This Row],[Movimento ]]="Saldo Inicial",FluxoCaixa101315141622[[#This Row],[R$ (Valores)]],K880+FluxoCaixa101315141622[[#This Row],[Valores Receitas / Despesas]])</f>
        <v>19192.449999999961</v>
      </c>
      <c r="L881" s="53">
        <f>IF(FluxoCaixa101315141622[[#This Row],[Entrada / Saída]]="Saída",FluxoCaixa101315141622[[#This Row],[R$ (Valores)]]*-1,FluxoCaixa101315141622[[#This Row],[R$ (Valores)]])</f>
        <v>0</v>
      </c>
    </row>
    <row r="882" spans="2:12">
      <c r="B882" s="48"/>
      <c r="C882" s="48"/>
      <c r="D882" s="16"/>
      <c r="E882" s="48"/>
      <c r="F882" s="17"/>
      <c r="G882" s="17"/>
      <c r="H882" s="17"/>
      <c r="I882" s="21"/>
      <c r="J882" s="17"/>
      <c r="K882" s="20">
        <f>IF(FluxoCaixa101315141622[[#This Row],[Movimento ]]="Saldo Inicial",FluxoCaixa101315141622[[#This Row],[R$ (Valores)]],K881+FluxoCaixa101315141622[[#This Row],[Valores Receitas / Despesas]])</f>
        <v>19192.449999999961</v>
      </c>
      <c r="L882" s="53">
        <f>IF(FluxoCaixa101315141622[[#This Row],[Entrada / Saída]]="Saída",FluxoCaixa101315141622[[#This Row],[R$ (Valores)]]*-1,FluxoCaixa101315141622[[#This Row],[R$ (Valores)]])</f>
        <v>0</v>
      </c>
    </row>
    <row r="883" spans="2:12">
      <c r="B883" s="48"/>
      <c r="C883" s="48"/>
      <c r="D883" s="16"/>
      <c r="E883" s="48"/>
      <c r="F883" s="17"/>
      <c r="G883" s="17"/>
      <c r="H883" s="17"/>
      <c r="I883" s="21"/>
      <c r="J883" s="17"/>
      <c r="K883" s="20">
        <f>IF(FluxoCaixa101315141622[[#This Row],[Movimento ]]="Saldo Inicial",FluxoCaixa101315141622[[#This Row],[R$ (Valores)]],K882+FluxoCaixa101315141622[[#This Row],[Valores Receitas / Despesas]])</f>
        <v>19192.449999999961</v>
      </c>
      <c r="L883" s="53">
        <f>IF(FluxoCaixa101315141622[[#This Row],[Entrada / Saída]]="Saída",FluxoCaixa101315141622[[#This Row],[R$ (Valores)]]*-1,FluxoCaixa101315141622[[#This Row],[R$ (Valores)]])</f>
        <v>0</v>
      </c>
    </row>
    <row r="884" spans="2:12">
      <c r="B884" s="48"/>
      <c r="C884" s="48"/>
      <c r="D884" s="16"/>
      <c r="E884" s="48"/>
      <c r="F884" s="17"/>
      <c r="G884" s="17"/>
      <c r="H884" s="17"/>
      <c r="I884" s="21"/>
      <c r="J884" s="17"/>
      <c r="K884" s="20">
        <f>IF(FluxoCaixa101315141622[[#This Row],[Movimento ]]="Saldo Inicial",FluxoCaixa101315141622[[#This Row],[R$ (Valores)]],K883+FluxoCaixa101315141622[[#This Row],[Valores Receitas / Despesas]])</f>
        <v>19192.449999999961</v>
      </c>
      <c r="L884" s="53">
        <f>IF(FluxoCaixa101315141622[[#This Row],[Entrada / Saída]]="Saída",FluxoCaixa101315141622[[#This Row],[R$ (Valores)]]*-1,FluxoCaixa101315141622[[#This Row],[R$ (Valores)]])</f>
        <v>0</v>
      </c>
    </row>
    <row r="885" spans="2:12">
      <c r="B885" s="48"/>
      <c r="C885" s="48"/>
      <c r="D885" s="16"/>
      <c r="E885" s="48"/>
      <c r="F885" s="17"/>
      <c r="G885" s="17"/>
      <c r="H885" s="17"/>
      <c r="I885" s="21"/>
      <c r="J885" s="17"/>
      <c r="K885" s="20">
        <f>IF(FluxoCaixa101315141622[[#This Row],[Movimento ]]="Saldo Inicial",FluxoCaixa101315141622[[#This Row],[R$ (Valores)]],K884+FluxoCaixa101315141622[[#This Row],[Valores Receitas / Despesas]])</f>
        <v>19192.449999999961</v>
      </c>
      <c r="L885" s="53">
        <f>IF(FluxoCaixa101315141622[[#This Row],[Entrada / Saída]]="Saída",FluxoCaixa101315141622[[#This Row],[R$ (Valores)]]*-1,FluxoCaixa101315141622[[#This Row],[R$ (Valores)]])</f>
        <v>0</v>
      </c>
    </row>
    <row r="886" spans="2:12">
      <c r="B886" s="48"/>
      <c r="C886" s="48"/>
      <c r="D886" s="16"/>
      <c r="E886" s="48"/>
      <c r="F886" s="17"/>
      <c r="G886" s="17"/>
      <c r="H886" s="17"/>
      <c r="I886" s="21"/>
      <c r="J886" s="17"/>
      <c r="K886" s="20">
        <f>IF(FluxoCaixa101315141622[[#This Row],[Movimento ]]="Saldo Inicial",FluxoCaixa101315141622[[#This Row],[R$ (Valores)]],K885+FluxoCaixa101315141622[[#This Row],[Valores Receitas / Despesas]])</f>
        <v>19192.449999999961</v>
      </c>
      <c r="L886" s="53">
        <f>IF(FluxoCaixa101315141622[[#This Row],[Entrada / Saída]]="Saída",FluxoCaixa101315141622[[#This Row],[R$ (Valores)]]*-1,FluxoCaixa101315141622[[#This Row],[R$ (Valores)]])</f>
        <v>0</v>
      </c>
    </row>
    <row r="887" spans="2:12">
      <c r="B887" s="48"/>
      <c r="C887" s="48"/>
      <c r="D887" s="16"/>
      <c r="E887" s="48"/>
      <c r="F887" s="17"/>
      <c r="G887" s="17"/>
      <c r="H887" s="17"/>
      <c r="I887" s="21"/>
      <c r="J887" s="17"/>
      <c r="K887" s="20">
        <f>IF(FluxoCaixa101315141622[[#This Row],[Movimento ]]="Saldo Inicial",FluxoCaixa101315141622[[#This Row],[R$ (Valores)]],K886+FluxoCaixa101315141622[[#This Row],[Valores Receitas / Despesas]])</f>
        <v>19192.449999999961</v>
      </c>
      <c r="L887" s="53">
        <f>IF(FluxoCaixa101315141622[[#This Row],[Entrada / Saída]]="Saída",FluxoCaixa101315141622[[#This Row],[R$ (Valores)]]*-1,FluxoCaixa101315141622[[#This Row],[R$ (Valores)]])</f>
        <v>0</v>
      </c>
    </row>
    <row r="888" spans="2:12">
      <c r="B888" s="48"/>
      <c r="C888" s="48"/>
      <c r="D888" s="16"/>
      <c r="E888" s="48"/>
      <c r="F888" s="17"/>
      <c r="G888" s="17"/>
      <c r="H888" s="17"/>
      <c r="I888" s="21"/>
      <c r="J888" s="17"/>
      <c r="K888" s="20">
        <f>IF(FluxoCaixa101315141622[[#This Row],[Movimento ]]="Saldo Inicial",FluxoCaixa101315141622[[#This Row],[R$ (Valores)]],K887+FluxoCaixa101315141622[[#This Row],[Valores Receitas / Despesas]])</f>
        <v>19192.449999999961</v>
      </c>
      <c r="L888" s="53">
        <f>IF(FluxoCaixa101315141622[[#This Row],[Entrada / Saída]]="Saída",FluxoCaixa101315141622[[#This Row],[R$ (Valores)]]*-1,FluxoCaixa101315141622[[#This Row],[R$ (Valores)]])</f>
        <v>0</v>
      </c>
    </row>
    <row r="889" spans="2:12">
      <c r="B889" s="48"/>
      <c r="C889" s="48"/>
      <c r="D889" s="16"/>
      <c r="E889" s="48"/>
      <c r="F889" s="17"/>
      <c r="G889" s="17"/>
      <c r="H889" s="17"/>
      <c r="I889" s="21"/>
      <c r="J889" s="17"/>
      <c r="K889" s="20">
        <f>IF(FluxoCaixa101315141622[[#This Row],[Movimento ]]="Saldo Inicial",FluxoCaixa101315141622[[#This Row],[R$ (Valores)]],K888+FluxoCaixa101315141622[[#This Row],[Valores Receitas / Despesas]])</f>
        <v>19192.449999999961</v>
      </c>
      <c r="L889" s="53">
        <f>IF(FluxoCaixa101315141622[[#This Row],[Entrada / Saída]]="Saída",FluxoCaixa101315141622[[#This Row],[R$ (Valores)]]*-1,FluxoCaixa101315141622[[#This Row],[R$ (Valores)]])</f>
        <v>0</v>
      </c>
    </row>
    <row r="890" spans="2:12">
      <c r="B890" s="48"/>
      <c r="C890" s="48"/>
      <c r="D890" s="16"/>
      <c r="E890" s="48"/>
      <c r="F890" s="17"/>
      <c r="G890" s="17"/>
      <c r="H890" s="17"/>
      <c r="I890" s="21"/>
      <c r="J890" s="17"/>
      <c r="K890" s="20">
        <f>IF(FluxoCaixa101315141622[[#This Row],[Movimento ]]="Saldo Inicial",FluxoCaixa101315141622[[#This Row],[R$ (Valores)]],K889+FluxoCaixa101315141622[[#This Row],[Valores Receitas / Despesas]])</f>
        <v>19192.449999999961</v>
      </c>
      <c r="L890" s="53">
        <f>IF(FluxoCaixa101315141622[[#This Row],[Entrada / Saída]]="Saída",FluxoCaixa101315141622[[#This Row],[R$ (Valores)]]*-1,FluxoCaixa101315141622[[#This Row],[R$ (Valores)]])</f>
        <v>0</v>
      </c>
    </row>
    <row r="891" spans="2:12">
      <c r="B891" s="48"/>
      <c r="C891" s="48"/>
      <c r="D891" s="16"/>
      <c r="E891" s="48"/>
      <c r="F891" s="17"/>
      <c r="G891" s="17"/>
      <c r="H891" s="17"/>
      <c r="I891" s="21"/>
      <c r="J891" s="17"/>
      <c r="K891" s="20">
        <f>IF(FluxoCaixa101315141622[[#This Row],[Movimento ]]="Saldo Inicial",FluxoCaixa101315141622[[#This Row],[R$ (Valores)]],K890+FluxoCaixa101315141622[[#This Row],[Valores Receitas / Despesas]])</f>
        <v>19192.449999999961</v>
      </c>
      <c r="L891" s="53">
        <f>IF(FluxoCaixa101315141622[[#This Row],[Entrada / Saída]]="Saída",FluxoCaixa101315141622[[#This Row],[R$ (Valores)]]*-1,FluxoCaixa101315141622[[#This Row],[R$ (Valores)]])</f>
        <v>0</v>
      </c>
    </row>
    <row r="892" spans="2:12">
      <c r="B892" s="48"/>
      <c r="C892" s="48"/>
      <c r="D892" s="16"/>
      <c r="E892" s="48"/>
      <c r="F892" s="17"/>
      <c r="G892" s="17"/>
      <c r="H892" s="17"/>
      <c r="I892" s="21"/>
      <c r="J892" s="17"/>
      <c r="K892" s="20">
        <f>IF(FluxoCaixa101315141622[[#This Row],[Movimento ]]="Saldo Inicial",FluxoCaixa101315141622[[#This Row],[R$ (Valores)]],K891+FluxoCaixa101315141622[[#This Row],[Valores Receitas / Despesas]])</f>
        <v>19192.449999999961</v>
      </c>
      <c r="L892" s="53">
        <f>IF(FluxoCaixa101315141622[[#This Row],[Entrada / Saída]]="Saída",FluxoCaixa101315141622[[#This Row],[R$ (Valores)]]*-1,FluxoCaixa101315141622[[#This Row],[R$ (Valores)]])</f>
        <v>0</v>
      </c>
    </row>
    <row r="893" spans="2:12">
      <c r="B893" s="48"/>
      <c r="C893" s="48"/>
      <c r="D893" s="16"/>
      <c r="E893" s="48"/>
      <c r="F893" s="17"/>
      <c r="G893" s="17"/>
      <c r="H893" s="17"/>
      <c r="I893" s="21"/>
      <c r="J893" s="17"/>
      <c r="K893" s="20">
        <f>IF(FluxoCaixa101315141622[[#This Row],[Movimento ]]="Saldo Inicial",FluxoCaixa101315141622[[#This Row],[R$ (Valores)]],K892+FluxoCaixa101315141622[[#This Row],[Valores Receitas / Despesas]])</f>
        <v>19192.449999999961</v>
      </c>
      <c r="L893" s="53">
        <f>IF(FluxoCaixa101315141622[[#This Row],[Entrada / Saída]]="Saída",FluxoCaixa101315141622[[#This Row],[R$ (Valores)]]*-1,FluxoCaixa101315141622[[#This Row],[R$ (Valores)]])</f>
        <v>0</v>
      </c>
    </row>
    <row r="894" spans="2:12">
      <c r="B894" s="48"/>
      <c r="C894" s="48"/>
      <c r="D894" s="16"/>
      <c r="E894" s="48"/>
      <c r="F894" s="17"/>
      <c r="G894" s="17"/>
      <c r="H894" s="17"/>
      <c r="I894" s="21"/>
      <c r="J894" s="17"/>
      <c r="K894" s="20">
        <f>IF(FluxoCaixa101315141622[[#This Row],[Movimento ]]="Saldo Inicial",FluxoCaixa101315141622[[#This Row],[R$ (Valores)]],K893+FluxoCaixa101315141622[[#This Row],[Valores Receitas / Despesas]])</f>
        <v>19192.449999999961</v>
      </c>
      <c r="L894" s="53">
        <f>IF(FluxoCaixa101315141622[[#This Row],[Entrada / Saída]]="Saída",FluxoCaixa101315141622[[#This Row],[R$ (Valores)]]*-1,FluxoCaixa101315141622[[#This Row],[R$ (Valores)]])</f>
        <v>0</v>
      </c>
    </row>
    <row r="895" spans="2:12">
      <c r="B895" s="48"/>
      <c r="C895" s="48"/>
      <c r="D895" s="16"/>
      <c r="E895" s="48"/>
      <c r="F895" s="45"/>
      <c r="G895" s="17"/>
      <c r="H895" s="17"/>
      <c r="I895" s="54"/>
      <c r="J895" s="45"/>
      <c r="K895" s="47">
        <f>IF(FluxoCaixa101315141622[[#This Row],[Movimento ]]="Saldo Inicial",FluxoCaixa101315141622[[#This Row],[R$ (Valores)]],K894+FluxoCaixa101315141622[[#This Row],[Valores Receitas / Despesas]])</f>
        <v>19192.449999999961</v>
      </c>
      <c r="L895" s="53">
        <f>IF(FluxoCaixa101315141622[[#This Row],[Entrada / Saída]]="Saída",FluxoCaixa101315141622[[#This Row],[R$ (Valores)]]*-1,FluxoCaixa101315141622[[#This Row],[R$ (Valores)]])</f>
        <v>0</v>
      </c>
    </row>
    <row r="896" spans="2:12">
      <c r="B896" s="48"/>
      <c r="C896" s="48"/>
      <c r="D896" s="16"/>
      <c r="E896" s="48"/>
      <c r="F896" s="45"/>
      <c r="G896" s="45"/>
      <c r="H896" s="17"/>
      <c r="I896" s="54"/>
      <c r="J896" s="45"/>
      <c r="K896" s="47">
        <f>IF(FluxoCaixa101315141622[[#This Row],[Movimento ]]="Saldo Inicial",FluxoCaixa101315141622[[#This Row],[R$ (Valores)]],K895+FluxoCaixa101315141622[[#This Row],[Valores Receitas / Despesas]])</f>
        <v>19192.449999999961</v>
      </c>
      <c r="L896" s="53">
        <f>IF(FluxoCaixa101315141622[[#This Row],[Entrada / Saída]]="Saída",FluxoCaixa101315141622[[#This Row],[R$ (Valores)]]*-1,FluxoCaixa101315141622[[#This Row],[R$ (Valores)]])</f>
        <v>0</v>
      </c>
    </row>
    <row r="897" spans="2:15">
      <c r="B897" s="48"/>
      <c r="C897" s="48"/>
      <c r="D897" s="16"/>
      <c r="E897" s="48"/>
      <c r="F897" s="17"/>
      <c r="G897" s="17"/>
      <c r="H897" s="17"/>
      <c r="I897" s="21"/>
      <c r="J897" s="45"/>
      <c r="K897" s="20">
        <f>IF(FluxoCaixa101315141622[[#This Row],[Movimento ]]="Saldo Inicial",FluxoCaixa101315141622[[#This Row],[R$ (Valores)]],K896+FluxoCaixa101315141622[[#This Row],[Valores Receitas / Despesas]])</f>
        <v>19192.449999999961</v>
      </c>
      <c r="L897" s="53">
        <f>IF(FluxoCaixa101315141622[[#This Row],[Entrada / Saída]]="Saída",FluxoCaixa101315141622[[#This Row],[R$ (Valores)]]*-1,FluxoCaixa101315141622[[#This Row],[R$ (Valores)]])</f>
        <v>0</v>
      </c>
    </row>
    <row r="898" spans="2:15">
      <c r="B898" s="48"/>
      <c r="C898" s="48"/>
      <c r="D898" s="16"/>
      <c r="E898" s="48"/>
      <c r="F898" s="17"/>
      <c r="G898" s="45"/>
      <c r="H898" s="17"/>
      <c r="I898" s="54"/>
      <c r="J898" s="45"/>
      <c r="K898" s="47">
        <f>IF(FluxoCaixa101315141622[[#This Row],[Movimento ]]="Saldo Inicial",FluxoCaixa101315141622[[#This Row],[R$ (Valores)]],K897+FluxoCaixa101315141622[[#This Row],[Valores Receitas / Despesas]])</f>
        <v>19192.449999999961</v>
      </c>
      <c r="L898" s="53">
        <f>IF(FluxoCaixa101315141622[[#This Row],[Entrada / Saída]]="Saída",FluxoCaixa101315141622[[#This Row],[R$ (Valores)]]*-1,FluxoCaixa101315141622[[#This Row],[R$ (Valores)]])</f>
        <v>0</v>
      </c>
    </row>
    <row r="899" spans="2:15">
      <c r="B899" s="48"/>
      <c r="C899" s="48"/>
      <c r="D899" s="16"/>
      <c r="E899" s="48"/>
      <c r="F899" s="17"/>
      <c r="G899" s="17"/>
      <c r="H899" s="17"/>
      <c r="I899" s="21"/>
      <c r="J899" s="45"/>
      <c r="K899" s="20">
        <f>IF(FluxoCaixa101315141622[[#This Row],[Movimento ]]="Saldo Inicial",FluxoCaixa101315141622[[#This Row],[R$ (Valores)]],K898+FluxoCaixa101315141622[[#This Row],[Valores Receitas / Despesas]])</f>
        <v>19192.449999999961</v>
      </c>
      <c r="L899" s="53">
        <f>IF(FluxoCaixa101315141622[[#This Row],[Entrada / Saída]]="Saída",FluxoCaixa101315141622[[#This Row],[R$ (Valores)]]*-1,FluxoCaixa101315141622[[#This Row],[R$ (Valores)]])</f>
        <v>0</v>
      </c>
    </row>
    <row r="900" spans="2:15">
      <c r="B900" s="48"/>
      <c r="C900" s="48"/>
      <c r="D900" s="16"/>
      <c r="E900" s="48"/>
      <c r="F900" s="17"/>
      <c r="G900" s="17"/>
      <c r="H900" s="17"/>
      <c r="I900" s="21"/>
      <c r="J900" s="45"/>
      <c r="K900" s="20">
        <f>IF(FluxoCaixa101315141622[[#This Row],[Movimento ]]="Saldo Inicial",FluxoCaixa101315141622[[#This Row],[R$ (Valores)]],K899+FluxoCaixa101315141622[[#This Row],[Valores Receitas / Despesas]])</f>
        <v>19192.449999999961</v>
      </c>
      <c r="L900" s="53">
        <f>IF(FluxoCaixa101315141622[[#This Row],[Entrada / Saída]]="Saída",FluxoCaixa101315141622[[#This Row],[R$ (Valores)]]*-1,FluxoCaixa101315141622[[#This Row],[R$ (Valores)]])</f>
        <v>0</v>
      </c>
    </row>
    <row r="901" spans="2:15">
      <c r="B901" s="48"/>
      <c r="C901" s="48"/>
      <c r="D901" s="16"/>
      <c r="E901" s="48"/>
      <c r="F901" s="17"/>
      <c r="G901" s="17"/>
      <c r="H901" s="17"/>
      <c r="I901" s="21"/>
      <c r="J901" s="45"/>
      <c r="K901" s="20">
        <f>IF(FluxoCaixa101315141622[[#This Row],[Movimento ]]="Saldo Inicial",FluxoCaixa101315141622[[#This Row],[R$ (Valores)]],K900+FluxoCaixa101315141622[[#This Row],[Valores Receitas / Despesas]])</f>
        <v>19192.449999999961</v>
      </c>
      <c r="L901" s="53">
        <f>IF(FluxoCaixa101315141622[[#This Row],[Entrada / Saída]]="Saída",FluxoCaixa101315141622[[#This Row],[R$ (Valores)]]*-1,FluxoCaixa101315141622[[#This Row],[R$ (Valores)]])</f>
        <v>0</v>
      </c>
    </row>
    <row r="902" spans="2:15">
      <c r="B902" s="48"/>
      <c r="C902" s="48"/>
      <c r="D902" s="16"/>
      <c r="E902" s="48"/>
      <c r="F902" s="17"/>
      <c r="G902" s="17"/>
      <c r="H902" s="17"/>
      <c r="I902" s="21"/>
      <c r="J902" s="45"/>
      <c r="K902" s="20">
        <f>IF(FluxoCaixa101315141622[[#This Row],[Movimento ]]="Saldo Inicial",FluxoCaixa101315141622[[#This Row],[R$ (Valores)]],K901+FluxoCaixa101315141622[[#This Row],[Valores Receitas / Despesas]])</f>
        <v>19192.449999999961</v>
      </c>
      <c r="L902" s="53">
        <f>IF(FluxoCaixa101315141622[[#This Row],[Entrada / Saída]]="Saída",FluxoCaixa101315141622[[#This Row],[R$ (Valores)]]*-1,FluxoCaixa101315141622[[#This Row],[R$ (Valores)]])</f>
        <v>0</v>
      </c>
    </row>
    <row r="903" spans="2:15">
      <c r="B903" s="48"/>
      <c r="C903" s="48"/>
      <c r="D903" s="16"/>
      <c r="E903" s="48"/>
      <c r="F903" s="17"/>
      <c r="G903" s="17"/>
      <c r="H903" s="17"/>
      <c r="I903" s="21"/>
      <c r="J903" s="45"/>
      <c r="K903" s="20">
        <f>IF(FluxoCaixa101315141622[[#This Row],[Movimento ]]="Saldo Inicial",FluxoCaixa101315141622[[#This Row],[R$ (Valores)]],K902+FluxoCaixa101315141622[[#This Row],[Valores Receitas / Despesas]])</f>
        <v>19192.449999999961</v>
      </c>
      <c r="L903" s="53">
        <f>IF(FluxoCaixa101315141622[[#This Row],[Entrada / Saída]]="Saída",FluxoCaixa101315141622[[#This Row],[R$ (Valores)]]*-1,FluxoCaixa101315141622[[#This Row],[R$ (Valores)]])</f>
        <v>0</v>
      </c>
    </row>
    <row r="904" spans="2:15">
      <c r="B904" s="48"/>
      <c r="C904" s="48"/>
      <c r="D904" s="16"/>
      <c r="E904" s="48"/>
      <c r="F904" s="17"/>
      <c r="G904" s="17"/>
      <c r="H904" s="17"/>
      <c r="I904" s="21"/>
      <c r="J904" s="45"/>
      <c r="K904" s="20">
        <f>IF(FluxoCaixa101315141622[[#This Row],[Movimento ]]="Saldo Inicial",FluxoCaixa101315141622[[#This Row],[R$ (Valores)]],K903+FluxoCaixa101315141622[[#This Row],[Valores Receitas / Despesas]])</f>
        <v>19192.449999999961</v>
      </c>
      <c r="L904" s="53">
        <f>IF(FluxoCaixa101315141622[[#This Row],[Entrada / Saída]]="Saída",FluxoCaixa101315141622[[#This Row],[R$ (Valores)]]*-1,FluxoCaixa101315141622[[#This Row],[R$ (Valores)]])</f>
        <v>0</v>
      </c>
      <c r="O904" s="31"/>
    </row>
    <row r="905" spans="2:15">
      <c r="B905" s="48"/>
      <c r="C905" s="48"/>
      <c r="D905" s="16"/>
      <c r="E905" s="48"/>
      <c r="F905" s="17"/>
      <c r="G905" s="17"/>
      <c r="H905" s="17"/>
      <c r="I905" s="21"/>
      <c r="J905" s="45"/>
      <c r="K905" s="20">
        <f>IF(FluxoCaixa101315141622[[#This Row],[Movimento ]]="Saldo Inicial",FluxoCaixa101315141622[[#This Row],[R$ (Valores)]],K904+FluxoCaixa101315141622[[#This Row],[Valores Receitas / Despesas]])</f>
        <v>19192.449999999961</v>
      </c>
      <c r="L905" s="53">
        <f>IF(FluxoCaixa101315141622[[#This Row],[Entrada / Saída]]="Saída",FluxoCaixa101315141622[[#This Row],[R$ (Valores)]]*-1,FluxoCaixa101315141622[[#This Row],[R$ (Valores)]])</f>
        <v>0</v>
      </c>
    </row>
    <row r="906" spans="2:15">
      <c r="B906" s="48"/>
      <c r="C906" s="48"/>
      <c r="D906" s="16"/>
      <c r="E906" s="48"/>
      <c r="F906" s="17"/>
      <c r="G906" s="17"/>
      <c r="H906" s="17"/>
      <c r="I906" s="21"/>
      <c r="J906" s="45"/>
      <c r="K906" s="20">
        <f>IF(FluxoCaixa101315141622[[#This Row],[Movimento ]]="Saldo Inicial",FluxoCaixa101315141622[[#This Row],[R$ (Valores)]],K905+FluxoCaixa101315141622[[#This Row],[Valores Receitas / Despesas]])</f>
        <v>19192.449999999961</v>
      </c>
      <c r="L906" s="53">
        <f>IF(FluxoCaixa101315141622[[#This Row],[Entrada / Saída]]="Saída",FluxoCaixa101315141622[[#This Row],[R$ (Valores)]]*-1,FluxoCaixa101315141622[[#This Row],[R$ (Valores)]])</f>
        <v>0</v>
      </c>
      <c r="O906" s="26"/>
    </row>
    <row r="907" spans="2:15">
      <c r="B907" s="48"/>
      <c r="C907" s="48"/>
      <c r="D907" s="16"/>
      <c r="E907" s="48"/>
      <c r="F907" s="17"/>
      <c r="G907" s="17"/>
      <c r="H907" s="17"/>
      <c r="I907" s="21"/>
      <c r="J907" s="45"/>
      <c r="K907" s="20">
        <f>IF(FluxoCaixa101315141622[[#This Row],[Movimento ]]="Saldo Inicial",FluxoCaixa101315141622[[#This Row],[R$ (Valores)]],K906+FluxoCaixa101315141622[[#This Row],[Valores Receitas / Despesas]])</f>
        <v>19192.449999999961</v>
      </c>
      <c r="L907" s="53">
        <f>IF(FluxoCaixa101315141622[[#This Row],[Entrada / Saída]]="Saída",FluxoCaixa101315141622[[#This Row],[R$ (Valores)]]*-1,FluxoCaixa101315141622[[#This Row],[R$ (Valores)]])</f>
        <v>0</v>
      </c>
    </row>
    <row r="908" spans="2:15">
      <c r="B908" s="48"/>
      <c r="C908" s="48"/>
      <c r="D908" s="16"/>
      <c r="E908" s="48"/>
      <c r="F908" s="17"/>
      <c r="G908" s="17"/>
      <c r="H908" s="17"/>
      <c r="I908" s="21"/>
      <c r="J908" s="17"/>
      <c r="K908" s="20">
        <f>IF(FluxoCaixa101315141622[[#This Row],[Movimento ]]="Saldo Inicial",FluxoCaixa101315141622[[#This Row],[R$ (Valores)]],K907+FluxoCaixa101315141622[[#This Row],[Valores Receitas / Despesas]])</f>
        <v>19192.449999999961</v>
      </c>
      <c r="L908" s="53">
        <f>IF(FluxoCaixa101315141622[[#This Row],[Entrada / Saída]]="Saída",FluxoCaixa101315141622[[#This Row],[R$ (Valores)]]*-1,FluxoCaixa101315141622[[#This Row],[R$ (Valores)]])</f>
        <v>0</v>
      </c>
    </row>
    <row r="909" spans="2:15">
      <c r="B909" s="48"/>
      <c r="C909" s="48"/>
      <c r="D909" s="16"/>
      <c r="E909" s="48"/>
      <c r="F909" s="17"/>
      <c r="G909" s="17"/>
      <c r="H909" s="17"/>
      <c r="I909" s="21"/>
      <c r="J909" s="17"/>
      <c r="K909" s="20">
        <f>IF(FluxoCaixa101315141622[[#This Row],[Movimento ]]="Saldo Inicial",FluxoCaixa101315141622[[#This Row],[R$ (Valores)]],K908+FluxoCaixa101315141622[[#This Row],[Valores Receitas / Despesas]])</f>
        <v>19192.449999999961</v>
      </c>
      <c r="L909" s="53">
        <f>IF(FluxoCaixa101315141622[[#This Row],[Entrada / Saída]]="Saída",FluxoCaixa101315141622[[#This Row],[R$ (Valores)]]*-1,FluxoCaixa101315141622[[#This Row],[R$ (Valores)]])</f>
        <v>0</v>
      </c>
    </row>
    <row r="910" spans="2:15">
      <c r="B910" s="48"/>
      <c r="C910" s="48"/>
      <c r="D910" s="16"/>
      <c r="E910" s="48"/>
      <c r="F910" s="17"/>
      <c r="G910" s="17"/>
      <c r="H910" s="17"/>
      <c r="I910" s="21"/>
      <c r="J910" s="17"/>
      <c r="K910" s="20">
        <f>IF(FluxoCaixa101315141622[[#This Row],[Movimento ]]="Saldo Inicial",FluxoCaixa101315141622[[#This Row],[R$ (Valores)]],K909+FluxoCaixa101315141622[[#This Row],[Valores Receitas / Despesas]])</f>
        <v>19192.449999999961</v>
      </c>
      <c r="L910" s="53">
        <f>IF(FluxoCaixa101315141622[[#This Row],[Entrada / Saída]]="Saída",FluxoCaixa101315141622[[#This Row],[R$ (Valores)]]*-1,FluxoCaixa101315141622[[#This Row],[R$ (Valores)]])</f>
        <v>0</v>
      </c>
    </row>
    <row r="911" spans="2:15">
      <c r="B911" s="48"/>
      <c r="C911" s="48"/>
      <c r="D911" s="16"/>
      <c r="E911" s="48"/>
      <c r="F911" s="17"/>
      <c r="G911" s="17"/>
      <c r="H911" s="17"/>
      <c r="I911" s="21"/>
      <c r="J911" s="17"/>
      <c r="K911" s="20">
        <f>IF(FluxoCaixa101315141622[[#This Row],[Movimento ]]="Saldo Inicial",FluxoCaixa101315141622[[#This Row],[R$ (Valores)]],K910+FluxoCaixa101315141622[[#This Row],[Valores Receitas / Despesas]])</f>
        <v>19192.449999999961</v>
      </c>
      <c r="L911" s="53">
        <f>IF(FluxoCaixa101315141622[[#This Row],[Entrada / Saída]]="Saída",FluxoCaixa101315141622[[#This Row],[R$ (Valores)]]*-1,FluxoCaixa101315141622[[#This Row],[R$ (Valores)]])</f>
        <v>0</v>
      </c>
    </row>
    <row r="912" spans="2:15">
      <c r="B912" s="48"/>
      <c r="C912" s="48"/>
      <c r="D912" s="16"/>
      <c r="E912" s="48"/>
      <c r="F912" s="17"/>
      <c r="G912" s="17"/>
      <c r="H912" s="17"/>
      <c r="I912" s="21"/>
      <c r="J912" s="17"/>
      <c r="K912" s="20">
        <f>IF(FluxoCaixa101315141622[[#This Row],[Movimento ]]="Saldo Inicial",FluxoCaixa101315141622[[#This Row],[R$ (Valores)]],K911+FluxoCaixa101315141622[[#This Row],[Valores Receitas / Despesas]])</f>
        <v>19192.449999999961</v>
      </c>
      <c r="L912" s="53">
        <f>IF(FluxoCaixa101315141622[[#This Row],[Entrada / Saída]]="Saída",FluxoCaixa101315141622[[#This Row],[R$ (Valores)]]*-1,FluxoCaixa101315141622[[#This Row],[R$ (Valores)]])</f>
        <v>0</v>
      </c>
    </row>
    <row r="913" spans="2:12">
      <c r="B913" s="48"/>
      <c r="C913" s="48"/>
      <c r="D913" s="16"/>
      <c r="E913" s="48"/>
      <c r="F913" s="17"/>
      <c r="G913" s="17"/>
      <c r="H913" s="17"/>
      <c r="I913" s="21"/>
      <c r="J913" s="17"/>
      <c r="K913" s="20">
        <f>IF(FluxoCaixa101315141622[[#This Row],[Movimento ]]="Saldo Inicial",FluxoCaixa101315141622[[#This Row],[R$ (Valores)]],K912+FluxoCaixa101315141622[[#This Row],[Valores Receitas / Despesas]])</f>
        <v>19192.449999999961</v>
      </c>
      <c r="L913" s="53">
        <f>IF(FluxoCaixa101315141622[[#This Row],[Entrada / Saída]]="Saída",FluxoCaixa101315141622[[#This Row],[R$ (Valores)]]*-1,FluxoCaixa101315141622[[#This Row],[R$ (Valores)]])</f>
        <v>0</v>
      </c>
    </row>
    <row r="914" spans="2:12">
      <c r="B914" s="48"/>
      <c r="C914" s="48"/>
      <c r="D914" s="16"/>
      <c r="E914" s="48"/>
      <c r="F914" s="17"/>
      <c r="G914" s="17"/>
      <c r="H914" s="17"/>
      <c r="I914" s="21"/>
      <c r="J914" s="17"/>
      <c r="K914" s="20">
        <f>IF(FluxoCaixa101315141622[[#This Row],[Movimento ]]="Saldo Inicial",FluxoCaixa101315141622[[#This Row],[R$ (Valores)]],K913+FluxoCaixa101315141622[[#This Row],[Valores Receitas / Despesas]])</f>
        <v>19192.449999999961</v>
      </c>
      <c r="L914" s="53">
        <f>IF(FluxoCaixa101315141622[[#This Row],[Entrada / Saída]]="Saída",FluxoCaixa101315141622[[#This Row],[R$ (Valores)]]*-1,FluxoCaixa101315141622[[#This Row],[R$ (Valores)]])</f>
        <v>0</v>
      </c>
    </row>
    <row r="915" spans="2:12">
      <c r="B915" s="48"/>
      <c r="C915" s="48"/>
      <c r="D915" s="16"/>
      <c r="E915" s="48"/>
      <c r="F915" s="17"/>
      <c r="G915" s="17"/>
      <c r="H915" s="17"/>
      <c r="I915" s="21"/>
      <c r="J915" s="17"/>
      <c r="K915" s="20">
        <f>IF(FluxoCaixa101315141622[[#This Row],[Movimento ]]="Saldo Inicial",FluxoCaixa101315141622[[#This Row],[R$ (Valores)]],K914+FluxoCaixa101315141622[[#This Row],[Valores Receitas / Despesas]])</f>
        <v>19192.449999999961</v>
      </c>
      <c r="L915" s="53">
        <f>IF(FluxoCaixa101315141622[[#This Row],[Entrada / Saída]]="Saída",FluxoCaixa101315141622[[#This Row],[R$ (Valores)]]*-1,FluxoCaixa101315141622[[#This Row],[R$ (Valores)]])</f>
        <v>0</v>
      </c>
    </row>
    <row r="916" spans="2:12">
      <c r="B916" s="48"/>
      <c r="C916" s="48"/>
      <c r="D916" s="16"/>
      <c r="E916" s="48"/>
      <c r="F916" s="17"/>
      <c r="G916" s="17"/>
      <c r="H916" s="17"/>
      <c r="I916" s="21"/>
      <c r="J916" s="17"/>
      <c r="K916" s="20">
        <f>IF(FluxoCaixa101315141622[[#This Row],[Movimento ]]="Saldo Inicial",FluxoCaixa101315141622[[#This Row],[R$ (Valores)]],K915+FluxoCaixa101315141622[[#This Row],[Valores Receitas / Despesas]])</f>
        <v>19192.449999999961</v>
      </c>
      <c r="L916" s="53">
        <f>IF(FluxoCaixa101315141622[[#This Row],[Entrada / Saída]]="Saída",FluxoCaixa101315141622[[#This Row],[R$ (Valores)]]*-1,FluxoCaixa101315141622[[#This Row],[R$ (Valores)]])</f>
        <v>0</v>
      </c>
    </row>
    <row r="917" spans="2:12">
      <c r="B917" s="48"/>
      <c r="C917" s="48"/>
      <c r="D917" s="16"/>
      <c r="E917" s="48"/>
      <c r="F917" s="17"/>
      <c r="G917" s="17"/>
      <c r="H917" s="17"/>
      <c r="I917" s="21"/>
      <c r="J917" s="17"/>
      <c r="K917" s="20">
        <f>IF(FluxoCaixa101315141622[[#This Row],[Movimento ]]="Saldo Inicial",FluxoCaixa101315141622[[#This Row],[R$ (Valores)]],K916+FluxoCaixa101315141622[[#This Row],[Valores Receitas / Despesas]])</f>
        <v>19192.449999999961</v>
      </c>
      <c r="L917" s="53">
        <f>IF(FluxoCaixa101315141622[[#This Row],[Entrada / Saída]]="Saída",FluxoCaixa101315141622[[#This Row],[R$ (Valores)]]*-1,FluxoCaixa101315141622[[#This Row],[R$ (Valores)]])</f>
        <v>0</v>
      </c>
    </row>
    <row r="918" spans="2:12">
      <c r="B918" s="48"/>
      <c r="C918" s="48"/>
      <c r="D918" s="16"/>
      <c r="E918" s="48"/>
      <c r="F918" s="17"/>
      <c r="G918" s="17"/>
      <c r="H918" s="17"/>
      <c r="I918" s="21"/>
      <c r="J918" s="17"/>
      <c r="K918" s="20">
        <f>IF(FluxoCaixa101315141622[[#This Row],[Movimento ]]="Saldo Inicial",FluxoCaixa101315141622[[#This Row],[R$ (Valores)]],K917+FluxoCaixa101315141622[[#This Row],[Valores Receitas / Despesas]])</f>
        <v>19192.449999999961</v>
      </c>
      <c r="L918" s="53">
        <f>IF(FluxoCaixa101315141622[[#This Row],[Entrada / Saída]]="Saída",FluxoCaixa101315141622[[#This Row],[R$ (Valores)]]*-1,FluxoCaixa101315141622[[#This Row],[R$ (Valores)]])</f>
        <v>0</v>
      </c>
    </row>
    <row r="919" spans="2:12">
      <c r="B919" s="48"/>
      <c r="C919" s="48"/>
      <c r="D919" s="16"/>
      <c r="E919" s="48"/>
      <c r="F919" s="17"/>
      <c r="G919" s="17"/>
      <c r="H919" s="17"/>
      <c r="I919" s="21"/>
      <c r="J919" s="17"/>
      <c r="K919" s="20">
        <f>IF(FluxoCaixa101315141622[[#This Row],[Movimento ]]="Saldo Inicial",FluxoCaixa101315141622[[#This Row],[R$ (Valores)]],K918+FluxoCaixa101315141622[[#This Row],[Valores Receitas / Despesas]])</f>
        <v>19192.449999999961</v>
      </c>
      <c r="L919" s="53">
        <f>IF(FluxoCaixa101315141622[[#This Row],[Entrada / Saída]]="Saída",FluxoCaixa101315141622[[#This Row],[R$ (Valores)]]*-1,FluxoCaixa101315141622[[#This Row],[R$ (Valores)]])</f>
        <v>0</v>
      </c>
    </row>
    <row r="920" spans="2:12">
      <c r="B920" s="48"/>
      <c r="C920" s="48"/>
      <c r="D920" s="16"/>
      <c r="E920" s="48"/>
      <c r="F920" s="17"/>
      <c r="G920" s="17"/>
      <c r="H920" s="17"/>
      <c r="I920" s="21"/>
      <c r="J920" s="17"/>
      <c r="K920" s="20">
        <f>IF(FluxoCaixa101315141622[[#This Row],[Movimento ]]="Saldo Inicial",FluxoCaixa101315141622[[#This Row],[R$ (Valores)]],K919+FluxoCaixa101315141622[[#This Row],[Valores Receitas / Despesas]])</f>
        <v>19192.449999999961</v>
      </c>
      <c r="L920" s="5">
        <f>IF(FluxoCaixa101315141622[[#This Row],[Entrada / Saída]]="Saída",FluxoCaixa101315141622[[#This Row],[R$ (Valores)]]*-1,FluxoCaixa101315141622[[#This Row],[R$ (Valores)]])</f>
        <v>0</v>
      </c>
    </row>
    <row r="921" spans="2:12">
      <c r="B921" s="48"/>
      <c r="C921" s="48"/>
      <c r="D921" s="16"/>
      <c r="E921" s="48"/>
      <c r="F921" s="17"/>
      <c r="G921" s="17"/>
      <c r="H921" s="17"/>
      <c r="I921" s="21"/>
      <c r="J921" s="17"/>
      <c r="K921" s="20">
        <f>IF(FluxoCaixa101315141622[[#This Row],[Movimento ]]="Saldo Inicial",FluxoCaixa101315141622[[#This Row],[R$ (Valores)]],K920+FluxoCaixa101315141622[[#This Row],[Valores Receitas / Despesas]])</f>
        <v>19192.449999999961</v>
      </c>
      <c r="L921" s="5">
        <f>IF(FluxoCaixa101315141622[[#This Row],[Entrada / Saída]]="Saída",FluxoCaixa101315141622[[#This Row],[R$ (Valores)]]*-1,FluxoCaixa101315141622[[#This Row],[R$ (Valores)]])</f>
        <v>0</v>
      </c>
    </row>
    <row r="922" spans="2:12">
      <c r="B922" s="48"/>
      <c r="C922" s="48"/>
      <c r="D922" s="16"/>
      <c r="E922" s="48"/>
      <c r="F922" s="17"/>
      <c r="G922" s="17"/>
      <c r="H922" s="17"/>
      <c r="I922" s="21"/>
      <c r="J922" s="17"/>
      <c r="K922" s="20">
        <f>IF(FluxoCaixa101315141622[[#This Row],[Movimento ]]="Saldo Inicial",FluxoCaixa101315141622[[#This Row],[R$ (Valores)]],K921+FluxoCaixa101315141622[[#This Row],[Valores Receitas / Despesas]])</f>
        <v>19192.449999999961</v>
      </c>
      <c r="L922" s="5">
        <f>IF(FluxoCaixa101315141622[[#This Row],[Entrada / Saída]]="Saída",FluxoCaixa101315141622[[#This Row],[R$ (Valores)]]*-1,FluxoCaixa101315141622[[#This Row],[R$ (Valores)]])</f>
        <v>0</v>
      </c>
    </row>
    <row r="923" spans="2:12">
      <c r="B923" s="48"/>
      <c r="C923" s="48"/>
      <c r="D923" s="16"/>
      <c r="E923" s="48"/>
      <c r="F923" s="17"/>
      <c r="G923" s="17"/>
      <c r="H923" s="17"/>
      <c r="I923" s="21"/>
      <c r="J923" s="17"/>
      <c r="K923" s="20">
        <f>IF(FluxoCaixa101315141622[[#This Row],[Movimento ]]="Saldo Inicial",FluxoCaixa101315141622[[#This Row],[R$ (Valores)]],K922+FluxoCaixa101315141622[[#This Row],[Valores Receitas / Despesas]])</f>
        <v>19192.449999999961</v>
      </c>
      <c r="L923" s="5">
        <f>IF(FluxoCaixa101315141622[[#This Row],[Entrada / Saída]]="Saída",FluxoCaixa101315141622[[#This Row],[R$ (Valores)]]*-1,FluxoCaixa101315141622[[#This Row],[R$ (Valores)]])</f>
        <v>0</v>
      </c>
    </row>
    <row r="924" spans="2:12">
      <c r="B924" s="48"/>
      <c r="C924" s="48"/>
      <c r="D924" s="16"/>
      <c r="E924" s="48"/>
      <c r="F924" s="17"/>
      <c r="G924" s="17"/>
      <c r="H924" s="17"/>
      <c r="I924" s="21"/>
      <c r="J924" s="17"/>
      <c r="K924" s="20">
        <f>IF(FluxoCaixa101315141622[[#This Row],[Movimento ]]="Saldo Inicial",FluxoCaixa101315141622[[#This Row],[R$ (Valores)]],K923+FluxoCaixa101315141622[[#This Row],[Valores Receitas / Despesas]])</f>
        <v>19192.449999999961</v>
      </c>
      <c r="L924" s="5">
        <f>IF(FluxoCaixa101315141622[[#This Row],[Entrada / Saída]]="Saída",FluxoCaixa101315141622[[#This Row],[R$ (Valores)]]*-1,FluxoCaixa101315141622[[#This Row],[R$ (Valores)]])</f>
        <v>0</v>
      </c>
    </row>
    <row r="925" spans="2:12">
      <c r="B925" s="48"/>
      <c r="C925" s="48"/>
      <c r="D925" s="16"/>
      <c r="E925" s="48"/>
      <c r="F925" s="17"/>
      <c r="G925" s="17"/>
      <c r="H925" s="17"/>
      <c r="I925" s="21"/>
      <c r="J925" s="17"/>
      <c r="K925" s="20">
        <f>IF(FluxoCaixa101315141622[[#This Row],[Movimento ]]="Saldo Inicial",FluxoCaixa101315141622[[#This Row],[R$ (Valores)]],K924+FluxoCaixa101315141622[[#This Row],[Valores Receitas / Despesas]])</f>
        <v>19192.449999999961</v>
      </c>
      <c r="L925" s="5">
        <f>IF(FluxoCaixa101315141622[[#This Row],[Entrada / Saída]]="Saída",FluxoCaixa101315141622[[#This Row],[R$ (Valores)]]*-1,FluxoCaixa101315141622[[#This Row],[R$ (Valores)]])</f>
        <v>0</v>
      </c>
    </row>
    <row r="926" spans="2:12">
      <c r="B926" s="48"/>
      <c r="C926" s="48"/>
      <c r="D926" s="16"/>
      <c r="E926" s="48"/>
      <c r="F926" s="17"/>
      <c r="G926" s="17"/>
      <c r="H926" s="17"/>
      <c r="I926" s="21"/>
      <c r="J926" s="17"/>
      <c r="K926" s="20">
        <f>IF(FluxoCaixa101315141622[[#This Row],[Movimento ]]="Saldo Inicial",FluxoCaixa101315141622[[#This Row],[R$ (Valores)]],K925+FluxoCaixa101315141622[[#This Row],[Valores Receitas / Despesas]])</f>
        <v>19192.449999999961</v>
      </c>
      <c r="L926" s="5">
        <f>IF(FluxoCaixa101315141622[[#This Row],[Entrada / Saída]]="Saída",FluxoCaixa101315141622[[#This Row],[R$ (Valores)]]*-1,FluxoCaixa101315141622[[#This Row],[R$ (Valores)]])</f>
        <v>0</v>
      </c>
    </row>
    <row r="927" spans="2:12">
      <c r="B927" s="48"/>
      <c r="C927" s="48"/>
      <c r="D927" s="16"/>
      <c r="E927" s="48"/>
      <c r="F927" s="17"/>
      <c r="G927" s="17"/>
      <c r="H927" s="17"/>
      <c r="I927" s="21"/>
      <c r="J927" s="17"/>
      <c r="K927" s="20">
        <f>IF(FluxoCaixa101315141622[[#This Row],[Movimento ]]="Saldo Inicial",FluxoCaixa101315141622[[#This Row],[R$ (Valores)]],K926+FluxoCaixa101315141622[[#This Row],[Valores Receitas / Despesas]])</f>
        <v>19192.449999999961</v>
      </c>
      <c r="L927" s="5">
        <f>IF(FluxoCaixa101315141622[[#This Row],[Entrada / Saída]]="Saída",FluxoCaixa101315141622[[#This Row],[R$ (Valores)]]*-1,FluxoCaixa101315141622[[#This Row],[R$ (Valores)]])</f>
        <v>0</v>
      </c>
    </row>
    <row r="928" spans="2:12">
      <c r="B928" s="48"/>
      <c r="C928" s="48"/>
      <c r="D928" s="16"/>
      <c r="E928" s="48"/>
      <c r="F928" s="17"/>
      <c r="G928" s="17"/>
      <c r="H928" s="17"/>
      <c r="I928" s="21"/>
      <c r="J928" s="17"/>
      <c r="K928" s="20">
        <f>IF(FluxoCaixa101315141622[[#This Row],[Movimento ]]="Saldo Inicial",FluxoCaixa101315141622[[#This Row],[R$ (Valores)]],K927+FluxoCaixa101315141622[[#This Row],[Valores Receitas / Despesas]])</f>
        <v>19192.449999999961</v>
      </c>
      <c r="L928" s="5">
        <f>IF(FluxoCaixa101315141622[[#This Row],[Entrada / Saída]]="Saída",FluxoCaixa101315141622[[#This Row],[R$ (Valores)]]*-1,FluxoCaixa101315141622[[#This Row],[R$ (Valores)]])</f>
        <v>0</v>
      </c>
    </row>
    <row r="929" spans="2:12">
      <c r="B929" s="48"/>
      <c r="C929" s="48"/>
      <c r="D929" s="16"/>
      <c r="E929" s="48"/>
      <c r="F929" s="17"/>
      <c r="G929" s="17"/>
      <c r="H929" s="17"/>
      <c r="I929" s="21"/>
      <c r="J929" s="17"/>
      <c r="K929" s="20">
        <f>IF(FluxoCaixa101315141622[[#This Row],[Movimento ]]="Saldo Inicial",FluxoCaixa101315141622[[#This Row],[R$ (Valores)]],K928+FluxoCaixa101315141622[[#This Row],[Valores Receitas / Despesas]])</f>
        <v>19192.449999999961</v>
      </c>
      <c r="L929" s="5">
        <f>IF(FluxoCaixa101315141622[[#This Row],[Entrada / Saída]]="Saída",FluxoCaixa101315141622[[#This Row],[R$ (Valores)]]*-1,FluxoCaixa101315141622[[#This Row],[R$ (Valores)]])</f>
        <v>0</v>
      </c>
    </row>
    <row r="930" spans="2:12">
      <c r="B930" s="48"/>
      <c r="C930" s="48"/>
      <c r="D930" s="16"/>
      <c r="E930" s="48"/>
      <c r="F930" s="17"/>
      <c r="G930" s="17"/>
      <c r="H930" s="17"/>
      <c r="I930" s="21"/>
      <c r="J930" s="17"/>
      <c r="K930" s="20">
        <f>IF(FluxoCaixa101315141622[[#This Row],[Movimento ]]="Saldo Inicial",FluxoCaixa101315141622[[#This Row],[R$ (Valores)]],K929+FluxoCaixa101315141622[[#This Row],[Valores Receitas / Despesas]])</f>
        <v>19192.449999999961</v>
      </c>
      <c r="L930" s="5">
        <f>IF(FluxoCaixa101315141622[[#This Row],[Entrada / Saída]]="Saída",FluxoCaixa101315141622[[#This Row],[R$ (Valores)]]*-1,FluxoCaixa101315141622[[#This Row],[R$ (Valores)]])</f>
        <v>0</v>
      </c>
    </row>
    <row r="931" spans="2:12">
      <c r="B931" s="48"/>
      <c r="C931" s="48"/>
      <c r="D931" s="16"/>
      <c r="E931" s="48"/>
      <c r="F931" s="17"/>
      <c r="G931" s="17"/>
      <c r="H931" s="17"/>
      <c r="I931" s="21"/>
      <c r="J931" s="17"/>
      <c r="K931" s="20">
        <f>IF(FluxoCaixa101315141622[[#This Row],[Movimento ]]="Saldo Inicial",FluxoCaixa101315141622[[#This Row],[R$ (Valores)]],K930+FluxoCaixa101315141622[[#This Row],[Valores Receitas / Despesas]])</f>
        <v>19192.449999999961</v>
      </c>
      <c r="L931" s="5">
        <f>IF(FluxoCaixa101315141622[[#This Row],[Entrada / Saída]]="Saída",FluxoCaixa101315141622[[#This Row],[R$ (Valores)]]*-1,FluxoCaixa101315141622[[#This Row],[R$ (Valores)]])</f>
        <v>0</v>
      </c>
    </row>
    <row r="932" spans="2:12">
      <c r="B932" s="48"/>
      <c r="C932" s="48"/>
      <c r="D932" s="16"/>
      <c r="E932" s="48"/>
      <c r="F932" s="17"/>
      <c r="G932" s="17"/>
      <c r="H932" s="17"/>
      <c r="I932" s="21"/>
      <c r="J932" s="17"/>
      <c r="K932" s="20">
        <f>IF(FluxoCaixa101315141622[[#This Row],[Movimento ]]="Saldo Inicial",FluxoCaixa101315141622[[#This Row],[R$ (Valores)]],K931+FluxoCaixa101315141622[[#This Row],[Valores Receitas / Despesas]])</f>
        <v>19192.449999999961</v>
      </c>
      <c r="L932" s="5">
        <f>IF(FluxoCaixa101315141622[[#This Row],[Entrada / Saída]]="Saída",FluxoCaixa101315141622[[#This Row],[R$ (Valores)]]*-1,FluxoCaixa101315141622[[#This Row],[R$ (Valores)]])</f>
        <v>0</v>
      </c>
    </row>
    <row r="933" spans="2:12">
      <c r="B933" s="48"/>
      <c r="C933" s="48"/>
      <c r="D933" s="16"/>
      <c r="E933" s="48"/>
      <c r="F933" s="17"/>
      <c r="G933" s="17"/>
      <c r="H933" s="17"/>
      <c r="I933" s="21"/>
      <c r="J933" s="17"/>
      <c r="K933" s="20">
        <f>IF(FluxoCaixa101315141622[[#This Row],[Movimento ]]="Saldo Inicial",FluxoCaixa101315141622[[#This Row],[R$ (Valores)]],K932+FluxoCaixa101315141622[[#This Row],[Valores Receitas / Despesas]])</f>
        <v>19192.449999999961</v>
      </c>
      <c r="L933" s="5">
        <f>IF(FluxoCaixa101315141622[[#This Row],[Entrada / Saída]]="Saída",FluxoCaixa101315141622[[#This Row],[R$ (Valores)]]*-1,FluxoCaixa101315141622[[#This Row],[R$ (Valores)]])</f>
        <v>0</v>
      </c>
    </row>
    <row r="934" spans="2:12">
      <c r="B934" s="48"/>
      <c r="C934" s="48"/>
      <c r="D934" s="16"/>
      <c r="E934" s="48"/>
      <c r="F934" s="17"/>
      <c r="G934" s="17"/>
      <c r="H934" s="17"/>
      <c r="I934" s="21"/>
      <c r="J934" s="17"/>
      <c r="K934" s="20">
        <f>IF(FluxoCaixa101315141622[[#This Row],[Movimento ]]="Saldo Inicial",FluxoCaixa101315141622[[#This Row],[R$ (Valores)]],K933+FluxoCaixa101315141622[[#This Row],[Valores Receitas / Despesas]])</f>
        <v>19192.449999999961</v>
      </c>
      <c r="L934" s="5">
        <f>IF(FluxoCaixa101315141622[[#This Row],[Entrada / Saída]]="Saída",FluxoCaixa101315141622[[#This Row],[R$ (Valores)]]*-1,FluxoCaixa101315141622[[#This Row],[R$ (Valores)]])</f>
        <v>0</v>
      </c>
    </row>
    <row r="935" spans="2:12">
      <c r="B935" s="48"/>
      <c r="C935" s="48"/>
      <c r="D935" s="16"/>
      <c r="E935" s="48"/>
      <c r="F935" s="17"/>
      <c r="G935" s="17"/>
      <c r="H935" s="17"/>
      <c r="I935" s="21"/>
      <c r="J935" s="17"/>
      <c r="K935" s="20">
        <f>IF(FluxoCaixa101315141622[[#This Row],[Movimento ]]="Saldo Inicial",FluxoCaixa101315141622[[#This Row],[R$ (Valores)]],K934+FluxoCaixa101315141622[[#This Row],[Valores Receitas / Despesas]])</f>
        <v>19192.449999999961</v>
      </c>
      <c r="L935" s="5">
        <f>IF(FluxoCaixa101315141622[[#This Row],[Entrada / Saída]]="Saída",FluxoCaixa101315141622[[#This Row],[R$ (Valores)]]*-1,FluxoCaixa101315141622[[#This Row],[R$ (Valores)]])</f>
        <v>0</v>
      </c>
    </row>
    <row r="936" spans="2:12">
      <c r="B936" s="48"/>
      <c r="C936" s="48"/>
      <c r="D936" s="16"/>
      <c r="E936" s="48"/>
      <c r="F936" s="17"/>
      <c r="G936" s="17"/>
      <c r="H936" s="17"/>
      <c r="I936" s="21"/>
      <c r="J936" s="17"/>
      <c r="K936" s="20">
        <f>IF(FluxoCaixa101315141622[[#This Row],[Movimento ]]="Saldo Inicial",FluxoCaixa101315141622[[#This Row],[R$ (Valores)]],K935+FluxoCaixa101315141622[[#This Row],[Valores Receitas / Despesas]])</f>
        <v>19192.449999999961</v>
      </c>
      <c r="L936" s="5">
        <f>IF(FluxoCaixa101315141622[[#This Row],[Entrada / Saída]]="Saída",FluxoCaixa101315141622[[#This Row],[R$ (Valores)]]*-1,FluxoCaixa101315141622[[#This Row],[R$ (Valores)]])</f>
        <v>0</v>
      </c>
    </row>
    <row r="937" spans="2:12">
      <c r="B937" s="48"/>
      <c r="C937" s="48"/>
      <c r="D937" s="16"/>
      <c r="E937" s="48"/>
      <c r="F937" s="17"/>
      <c r="G937" s="17"/>
      <c r="H937" s="17"/>
      <c r="I937" s="21"/>
      <c r="J937" s="17"/>
      <c r="K937" s="20">
        <f>IF(FluxoCaixa101315141622[[#This Row],[Movimento ]]="Saldo Inicial",FluxoCaixa101315141622[[#This Row],[R$ (Valores)]],K936+FluxoCaixa101315141622[[#This Row],[Valores Receitas / Despesas]])</f>
        <v>19192.449999999961</v>
      </c>
      <c r="L937" s="5">
        <f>IF(FluxoCaixa101315141622[[#This Row],[Entrada / Saída]]="Saída",FluxoCaixa101315141622[[#This Row],[R$ (Valores)]]*-1,FluxoCaixa101315141622[[#This Row],[R$ (Valores)]])</f>
        <v>0</v>
      </c>
    </row>
    <row r="938" spans="2:12">
      <c r="B938" s="48"/>
      <c r="C938" s="48"/>
      <c r="D938" s="16"/>
      <c r="E938" s="48"/>
      <c r="F938" s="17"/>
      <c r="G938" s="17"/>
      <c r="H938" s="17"/>
      <c r="I938" s="21"/>
      <c r="J938" s="17"/>
      <c r="K938" s="20">
        <f>IF(FluxoCaixa101315141622[[#This Row],[Movimento ]]="Saldo Inicial",FluxoCaixa101315141622[[#This Row],[R$ (Valores)]],K937+FluxoCaixa101315141622[[#This Row],[Valores Receitas / Despesas]])</f>
        <v>19192.449999999961</v>
      </c>
      <c r="L938" s="5">
        <f>IF(FluxoCaixa101315141622[[#This Row],[Entrada / Saída]]="Saída",FluxoCaixa101315141622[[#This Row],[R$ (Valores)]]*-1,FluxoCaixa101315141622[[#This Row],[R$ (Valores)]])</f>
        <v>0</v>
      </c>
    </row>
    <row r="939" spans="2:12">
      <c r="B939" s="48"/>
      <c r="C939" s="48"/>
      <c r="D939" s="16"/>
      <c r="E939" s="48"/>
      <c r="F939" s="17"/>
      <c r="G939" s="17"/>
      <c r="H939" s="17"/>
      <c r="I939" s="21"/>
      <c r="J939" s="17"/>
      <c r="K939" s="20">
        <f>IF(FluxoCaixa101315141622[[#This Row],[Movimento ]]="Saldo Inicial",FluxoCaixa101315141622[[#This Row],[R$ (Valores)]],K938+FluxoCaixa101315141622[[#This Row],[Valores Receitas / Despesas]])</f>
        <v>19192.449999999961</v>
      </c>
      <c r="L939" s="5">
        <f>IF(FluxoCaixa101315141622[[#This Row],[Entrada / Saída]]="Saída",FluxoCaixa101315141622[[#This Row],[R$ (Valores)]]*-1,FluxoCaixa101315141622[[#This Row],[R$ (Valores)]])</f>
        <v>0</v>
      </c>
    </row>
    <row r="940" spans="2:12">
      <c r="B940" s="48"/>
      <c r="C940" s="48"/>
      <c r="D940" s="16"/>
      <c r="E940" s="48"/>
      <c r="F940" s="17"/>
      <c r="G940" s="17"/>
      <c r="H940" s="17"/>
      <c r="I940" s="21"/>
      <c r="J940" s="17"/>
      <c r="K940" s="20">
        <f>IF(FluxoCaixa101315141622[[#This Row],[Movimento ]]="Saldo Inicial",FluxoCaixa101315141622[[#This Row],[R$ (Valores)]],K939+FluxoCaixa101315141622[[#This Row],[Valores Receitas / Despesas]])</f>
        <v>19192.449999999961</v>
      </c>
      <c r="L940" s="5">
        <f>IF(FluxoCaixa101315141622[[#This Row],[Entrada / Saída]]="Saída",FluxoCaixa101315141622[[#This Row],[R$ (Valores)]]*-1,FluxoCaixa101315141622[[#This Row],[R$ (Valores)]])</f>
        <v>0</v>
      </c>
    </row>
    <row r="941" spans="2:12">
      <c r="B941" s="48"/>
      <c r="C941" s="48"/>
      <c r="D941" s="16"/>
      <c r="E941" s="48"/>
      <c r="F941" s="17"/>
      <c r="G941" s="17"/>
      <c r="H941" s="17"/>
      <c r="I941" s="21"/>
      <c r="J941" s="17"/>
      <c r="K941" s="20">
        <f>IF(FluxoCaixa101315141622[[#This Row],[Movimento ]]="Saldo Inicial",FluxoCaixa101315141622[[#This Row],[R$ (Valores)]],K940+FluxoCaixa101315141622[[#This Row],[Valores Receitas / Despesas]])</f>
        <v>19192.449999999961</v>
      </c>
      <c r="L941" s="5">
        <f>IF(FluxoCaixa101315141622[[#This Row],[Entrada / Saída]]="Saída",FluxoCaixa101315141622[[#This Row],[R$ (Valores)]]*-1,FluxoCaixa101315141622[[#This Row],[R$ (Valores)]])</f>
        <v>0</v>
      </c>
    </row>
    <row r="942" spans="2:12">
      <c r="B942" s="48"/>
      <c r="C942" s="48"/>
      <c r="D942" s="16"/>
      <c r="E942" s="48"/>
      <c r="F942" s="17"/>
      <c r="G942" s="17"/>
      <c r="H942" s="17"/>
      <c r="I942" s="21"/>
      <c r="J942" s="17"/>
      <c r="K942" s="20">
        <f>IF(FluxoCaixa101315141622[[#This Row],[Movimento ]]="Saldo Inicial",FluxoCaixa101315141622[[#This Row],[R$ (Valores)]],K941+FluxoCaixa101315141622[[#This Row],[Valores Receitas / Despesas]])</f>
        <v>19192.449999999961</v>
      </c>
      <c r="L942" s="5">
        <f>IF(FluxoCaixa101315141622[[#This Row],[Entrada / Saída]]="Saída",FluxoCaixa101315141622[[#This Row],[R$ (Valores)]]*-1,FluxoCaixa101315141622[[#This Row],[R$ (Valores)]])</f>
        <v>0</v>
      </c>
    </row>
    <row r="943" spans="2:12">
      <c r="B943" s="48"/>
      <c r="C943" s="48"/>
      <c r="D943" s="16"/>
      <c r="E943" s="48"/>
      <c r="F943" s="17"/>
      <c r="G943" s="17"/>
      <c r="H943" s="17"/>
      <c r="I943" s="21"/>
      <c r="J943" s="17"/>
      <c r="K943" s="20">
        <f>IF(FluxoCaixa101315141622[[#This Row],[Movimento ]]="Saldo Inicial",FluxoCaixa101315141622[[#This Row],[R$ (Valores)]],K942+FluxoCaixa101315141622[[#This Row],[Valores Receitas / Despesas]])</f>
        <v>19192.449999999961</v>
      </c>
      <c r="L943" s="5">
        <f>IF(FluxoCaixa101315141622[[#This Row],[Entrada / Saída]]="Saída",FluxoCaixa101315141622[[#This Row],[R$ (Valores)]]*-1,FluxoCaixa101315141622[[#This Row],[R$ (Valores)]])</f>
        <v>0</v>
      </c>
    </row>
    <row r="944" spans="2:12">
      <c r="B944" s="48"/>
      <c r="C944" s="48"/>
      <c r="D944" s="16"/>
      <c r="E944" s="48"/>
      <c r="F944" s="17"/>
      <c r="G944" s="17"/>
      <c r="H944" s="17"/>
      <c r="I944" s="21"/>
      <c r="J944" s="17"/>
      <c r="K944" s="20">
        <f>IF(FluxoCaixa101315141622[[#This Row],[Movimento ]]="Saldo Inicial",FluxoCaixa101315141622[[#This Row],[R$ (Valores)]],K943+FluxoCaixa101315141622[[#This Row],[Valores Receitas / Despesas]])</f>
        <v>19192.449999999961</v>
      </c>
      <c r="L944" s="5">
        <f>IF(FluxoCaixa101315141622[[#This Row],[Entrada / Saída]]="Saída",FluxoCaixa101315141622[[#This Row],[R$ (Valores)]]*-1,FluxoCaixa101315141622[[#This Row],[R$ (Valores)]])</f>
        <v>0</v>
      </c>
    </row>
    <row r="945" spans="2:12">
      <c r="B945" s="48"/>
      <c r="C945" s="48"/>
      <c r="D945" s="16"/>
      <c r="E945" s="48"/>
      <c r="F945" s="17"/>
      <c r="G945" s="17"/>
      <c r="H945" s="17"/>
      <c r="I945" s="21"/>
      <c r="J945" s="17"/>
      <c r="K945" s="20">
        <f>IF(FluxoCaixa101315141622[[#This Row],[Movimento ]]="Saldo Inicial",FluxoCaixa101315141622[[#This Row],[R$ (Valores)]],K944+FluxoCaixa101315141622[[#This Row],[Valores Receitas / Despesas]])</f>
        <v>19192.449999999961</v>
      </c>
      <c r="L945" s="5">
        <f>IF(FluxoCaixa101315141622[[#This Row],[Entrada / Saída]]="Saída",FluxoCaixa101315141622[[#This Row],[R$ (Valores)]]*-1,FluxoCaixa101315141622[[#This Row],[R$ (Valores)]])</f>
        <v>0</v>
      </c>
    </row>
    <row r="946" spans="2:12">
      <c r="B946" s="48"/>
      <c r="C946" s="48"/>
      <c r="D946" s="16"/>
      <c r="E946" s="48"/>
      <c r="F946" s="17"/>
      <c r="G946" s="17"/>
      <c r="H946" s="17"/>
      <c r="I946" s="21"/>
      <c r="J946" s="17"/>
      <c r="K946" s="20">
        <f>IF(FluxoCaixa101315141622[[#This Row],[Movimento ]]="Saldo Inicial",FluxoCaixa101315141622[[#This Row],[R$ (Valores)]],K945+FluxoCaixa101315141622[[#This Row],[Valores Receitas / Despesas]])</f>
        <v>19192.449999999961</v>
      </c>
      <c r="L946" s="5">
        <f>IF(FluxoCaixa101315141622[[#This Row],[Entrada / Saída]]="Saída",FluxoCaixa101315141622[[#This Row],[R$ (Valores)]]*-1,FluxoCaixa101315141622[[#This Row],[R$ (Valores)]])</f>
        <v>0</v>
      </c>
    </row>
    <row r="947" spans="2:12">
      <c r="B947" s="48"/>
      <c r="C947" s="48"/>
      <c r="D947" s="16"/>
      <c r="E947" s="48"/>
      <c r="F947" s="17"/>
      <c r="G947" s="17"/>
      <c r="H947" s="17"/>
      <c r="I947" s="21"/>
      <c r="J947" s="17"/>
      <c r="K947" s="20">
        <f>IF(FluxoCaixa101315141622[[#This Row],[Movimento ]]="Saldo Inicial",FluxoCaixa101315141622[[#This Row],[R$ (Valores)]],K946+FluxoCaixa101315141622[[#This Row],[Valores Receitas / Despesas]])</f>
        <v>19192.449999999961</v>
      </c>
      <c r="L947" s="5">
        <f>IF(FluxoCaixa101315141622[[#This Row],[Entrada / Saída]]="Saída",FluxoCaixa101315141622[[#This Row],[R$ (Valores)]]*-1,FluxoCaixa101315141622[[#This Row],[R$ (Valores)]])</f>
        <v>0</v>
      </c>
    </row>
    <row r="948" spans="2:12">
      <c r="B948" s="48"/>
      <c r="C948" s="48"/>
      <c r="D948" s="16"/>
      <c r="E948" s="48"/>
      <c r="F948" s="17"/>
      <c r="G948" s="17"/>
      <c r="H948" s="17"/>
      <c r="I948" s="21"/>
      <c r="J948" s="17"/>
      <c r="K948" s="20">
        <f>IF(FluxoCaixa101315141622[[#This Row],[Movimento ]]="Saldo Inicial",FluxoCaixa101315141622[[#This Row],[R$ (Valores)]],K947+FluxoCaixa101315141622[[#This Row],[Valores Receitas / Despesas]])</f>
        <v>19192.449999999961</v>
      </c>
      <c r="L948" s="5">
        <f>IF(FluxoCaixa101315141622[[#This Row],[Entrada / Saída]]="Saída",FluxoCaixa101315141622[[#This Row],[R$ (Valores)]]*-1,FluxoCaixa101315141622[[#This Row],[R$ (Valores)]])</f>
        <v>0</v>
      </c>
    </row>
    <row r="949" spans="2:12">
      <c r="B949" s="48"/>
      <c r="C949" s="48"/>
      <c r="D949" s="16"/>
      <c r="E949" s="48"/>
      <c r="F949" s="17"/>
      <c r="G949" s="17"/>
      <c r="H949" s="17"/>
      <c r="I949" s="21"/>
      <c r="J949" s="17"/>
      <c r="K949" s="20">
        <f>IF(FluxoCaixa101315141622[[#This Row],[Movimento ]]="Saldo Inicial",FluxoCaixa101315141622[[#This Row],[R$ (Valores)]],K948+FluxoCaixa101315141622[[#This Row],[Valores Receitas / Despesas]])</f>
        <v>19192.449999999961</v>
      </c>
      <c r="L949" s="5">
        <f>IF(FluxoCaixa101315141622[[#This Row],[Entrada / Saída]]="Saída",FluxoCaixa101315141622[[#This Row],[R$ (Valores)]]*-1,FluxoCaixa101315141622[[#This Row],[R$ (Valores)]])</f>
        <v>0</v>
      </c>
    </row>
    <row r="950" spans="2:12">
      <c r="B950" s="48"/>
      <c r="C950" s="48"/>
      <c r="D950" s="16"/>
      <c r="E950" s="48"/>
      <c r="F950" s="17"/>
      <c r="G950" s="17"/>
      <c r="H950" s="17"/>
      <c r="I950" s="21"/>
      <c r="J950" s="17"/>
      <c r="K950" s="20">
        <f>IF(FluxoCaixa101315141622[[#This Row],[Movimento ]]="Saldo Inicial",FluxoCaixa101315141622[[#This Row],[R$ (Valores)]],K949+FluxoCaixa101315141622[[#This Row],[Valores Receitas / Despesas]])</f>
        <v>19192.449999999961</v>
      </c>
      <c r="L950" s="5">
        <f>IF(FluxoCaixa101315141622[[#This Row],[Entrada / Saída]]="Saída",FluxoCaixa101315141622[[#This Row],[R$ (Valores)]]*-1,FluxoCaixa101315141622[[#This Row],[R$ (Valores)]])</f>
        <v>0</v>
      </c>
    </row>
    <row r="951" spans="2:12">
      <c r="B951" s="48"/>
      <c r="C951" s="48"/>
      <c r="D951" s="16"/>
      <c r="E951" s="48"/>
      <c r="F951" s="17"/>
      <c r="G951" s="17"/>
      <c r="H951" s="17"/>
      <c r="I951" s="21"/>
      <c r="J951" s="17"/>
      <c r="K951" s="20">
        <f>IF(FluxoCaixa101315141622[[#This Row],[Movimento ]]="Saldo Inicial",FluxoCaixa101315141622[[#This Row],[R$ (Valores)]],K950+FluxoCaixa101315141622[[#This Row],[Valores Receitas / Despesas]])</f>
        <v>19192.449999999961</v>
      </c>
      <c r="L951" s="5">
        <f>IF(FluxoCaixa101315141622[[#This Row],[Entrada / Saída]]="Saída",FluxoCaixa101315141622[[#This Row],[R$ (Valores)]]*-1,FluxoCaixa101315141622[[#This Row],[R$ (Valores)]])</f>
        <v>0</v>
      </c>
    </row>
    <row r="952" spans="2:12">
      <c r="B952" s="48"/>
      <c r="C952" s="48"/>
      <c r="D952" s="16"/>
      <c r="E952" s="48"/>
      <c r="F952" s="17"/>
      <c r="G952" s="17"/>
      <c r="H952" s="17"/>
      <c r="I952" s="21"/>
      <c r="J952" s="17"/>
      <c r="K952" s="20">
        <f>IF(FluxoCaixa101315141622[[#This Row],[Movimento ]]="Saldo Inicial",FluxoCaixa101315141622[[#This Row],[R$ (Valores)]],K951+FluxoCaixa101315141622[[#This Row],[Valores Receitas / Despesas]])</f>
        <v>19192.449999999961</v>
      </c>
      <c r="L952" s="5">
        <f>IF(FluxoCaixa101315141622[[#This Row],[Entrada / Saída]]="Saída",FluxoCaixa101315141622[[#This Row],[R$ (Valores)]]*-1,FluxoCaixa101315141622[[#This Row],[R$ (Valores)]])</f>
        <v>0</v>
      </c>
    </row>
    <row r="953" spans="2:12">
      <c r="B953" s="48"/>
      <c r="C953" s="48"/>
      <c r="D953" s="16"/>
      <c r="E953" s="48"/>
      <c r="F953" s="17"/>
      <c r="G953" s="17"/>
      <c r="H953" s="17"/>
      <c r="I953" s="21"/>
      <c r="J953" s="17"/>
      <c r="K953" s="20">
        <f>IF(FluxoCaixa101315141622[[#This Row],[Movimento ]]="Saldo Inicial",FluxoCaixa101315141622[[#This Row],[R$ (Valores)]],K952+FluxoCaixa101315141622[[#This Row],[Valores Receitas / Despesas]])</f>
        <v>19192.449999999961</v>
      </c>
      <c r="L953" s="5">
        <f>IF(FluxoCaixa101315141622[[#This Row],[Entrada / Saída]]="Saída",FluxoCaixa101315141622[[#This Row],[R$ (Valores)]]*-1,FluxoCaixa101315141622[[#This Row],[R$ (Valores)]])</f>
        <v>0</v>
      </c>
    </row>
    <row r="954" spans="2:12">
      <c r="B954" s="48"/>
      <c r="C954" s="48"/>
      <c r="D954" s="16"/>
      <c r="E954" s="48"/>
      <c r="F954" s="17"/>
      <c r="G954" s="17"/>
      <c r="H954" s="17"/>
      <c r="I954" s="21"/>
      <c r="J954" s="17"/>
      <c r="K954" s="20">
        <f>IF(FluxoCaixa101315141622[[#This Row],[Movimento ]]="Saldo Inicial",FluxoCaixa101315141622[[#This Row],[R$ (Valores)]],K953+FluxoCaixa101315141622[[#This Row],[Valores Receitas / Despesas]])</f>
        <v>19192.449999999961</v>
      </c>
      <c r="L954" s="5">
        <f>IF(FluxoCaixa101315141622[[#This Row],[Entrada / Saída]]="Saída",FluxoCaixa101315141622[[#This Row],[R$ (Valores)]]*-1,FluxoCaixa101315141622[[#This Row],[R$ (Valores)]])</f>
        <v>0</v>
      </c>
    </row>
    <row r="955" spans="2:12">
      <c r="B955" s="48"/>
      <c r="C955" s="48"/>
      <c r="D955" s="16"/>
      <c r="E955" s="48"/>
      <c r="F955" s="17"/>
      <c r="G955" s="17"/>
      <c r="H955" s="17"/>
      <c r="I955" s="21"/>
      <c r="J955" s="17"/>
      <c r="K955" s="20">
        <f>IF(FluxoCaixa101315141622[[#This Row],[Movimento ]]="Saldo Inicial",FluxoCaixa101315141622[[#This Row],[R$ (Valores)]],K954+FluxoCaixa101315141622[[#This Row],[Valores Receitas / Despesas]])</f>
        <v>19192.449999999961</v>
      </c>
      <c r="L955" s="5">
        <f>IF(FluxoCaixa101315141622[[#This Row],[Entrada / Saída]]="Saída",FluxoCaixa101315141622[[#This Row],[R$ (Valores)]]*-1,FluxoCaixa101315141622[[#This Row],[R$ (Valores)]])</f>
        <v>0</v>
      </c>
    </row>
    <row r="956" spans="2:12">
      <c r="B956" s="48"/>
      <c r="C956" s="48"/>
      <c r="D956" s="16"/>
      <c r="E956" s="48"/>
      <c r="F956" s="17"/>
      <c r="G956" s="17"/>
      <c r="H956" s="17"/>
      <c r="I956" s="21"/>
      <c r="J956" s="17"/>
      <c r="K956" s="20">
        <f>IF(FluxoCaixa101315141622[[#This Row],[Movimento ]]="Saldo Inicial",FluxoCaixa101315141622[[#This Row],[R$ (Valores)]],K955+FluxoCaixa101315141622[[#This Row],[Valores Receitas / Despesas]])</f>
        <v>19192.449999999961</v>
      </c>
      <c r="L956" s="5">
        <f>IF(FluxoCaixa101315141622[[#This Row],[Entrada / Saída]]="Saída",FluxoCaixa101315141622[[#This Row],[R$ (Valores)]]*-1,FluxoCaixa101315141622[[#This Row],[R$ (Valores)]])</f>
        <v>0</v>
      </c>
    </row>
    <row r="957" spans="2:12">
      <c r="B957" s="48"/>
      <c r="C957" s="48"/>
      <c r="D957" s="16"/>
      <c r="E957" s="48"/>
      <c r="F957" s="17"/>
      <c r="G957" s="17"/>
      <c r="H957" s="17"/>
      <c r="I957" s="21"/>
      <c r="J957" s="17"/>
      <c r="K957" s="20">
        <f>IF(FluxoCaixa101315141622[[#This Row],[Movimento ]]="Saldo Inicial",FluxoCaixa101315141622[[#This Row],[R$ (Valores)]],K956+FluxoCaixa101315141622[[#This Row],[Valores Receitas / Despesas]])</f>
        <v>19192.449999999961</v>
      </c>
      <c r="L957" s="5">
        <f>IF(FluxoCaixa101315141622[[#This Row],[Entrada / Saída]]="Saída",FluxoCaixa101315141622[[#This Row],[R$ (Valores)]]*-1,FluxoCaixa101315141622[[#This Row],[R$ (Valores)]])</f>
        <v>0</v>
      </c>
    </row>
    <row r="958" spans="2:12">
      <c r="B958" s="48"/>
      <c r="C958" s="48"/>
      <c r="D958" s="16"/>
      <c r="E958" s="48"/>
      <c r="F958" s="17"/>
      <c r="G958" s="17"/>
      <c r="H958" s="17"/>
      <c r="I958" s="21"/>
      <c r="J958" s="17"/>
      <c r="K958" s="20">
        <f>IF(FluxoCaixa101315141622[[#This Row],[Movimento ]]="Saldo Inicial",FluxoCaixa101315141622[[#This Row],[R$ (Valores)]],K957+FluxoCaixa101315141622[[#This Row],[Valores Receitas / Despesas]])</f>
        <v>19192.449999999961</v>
      </c>
      <c r="L958" s="5">
        <f>IF(FluxoCaixa101315141622[[#This Row],[Entrada / Saída]]="Saída",FluxoCaixa101315141622[[#This Row],[R$ (Valores)]]*-1,FluxoCaixa101315141622[[#This Row],[R$ (Valores)]])</f>
        <v>0</v>
      </c>
    </row>
    <row r="959" spans="2:12">
      <c r="B959" s="48"/>
      <c r="C959" s="48"/>
      <c r="D959" s="16"/>
      <c r="E959" s="48"/>
      <c r="F959" s="17"/>
      <c r="G959" s="17"/>
      <c r="H959" s="17"/>
      <c r="I959" s="21"/>
      <c r="J959" s="17"/>
      <c r="K959" s="20">
        <f>IF(FluxoCaixa101315141622[[#This Row],[Movimento ]]="Saldo Inicial",FluxoCaixa101315141622[[#This Row],[R$ (Valores)]],K958+FluxoCaixa101315141622[[#This Row],[Valores Receitas / Despesas]])</f>
        <v>19192.449999999961</v>
      </c>
      <c r="L959" s="5">
        <f>IF(FluxoCaixa101315141622[[#This Row],[Entrada / Saída]]="Saída",FluxoCaixa101315141622[[#This Row],[R$ (Valores)]]*-1,FluxoCaixa101315141622[[#This Row],[R$ (Valores)]])</f>
        <v>0</v>
      </c>
    </row>
    <row r="960" spans="2:12">
      <c r="B960" s="48"/>
      <c r="C960" s="48"/>
      <c r="D960" s="16"/>
      <c r="E960" s="48"/>
      <c r="F960" s="17"/>
      <c r="G960" s="17"/>
      <c r="H960" s="17"/>
      <c r="I960" s="21"/>
      <c r="J960" s="17"/>
      <c r="K960" s="20">
        <f>IF(FluxoCaixa101315141622[[#This Row],[Movimento ]]="Saldo Inicial",FluxoCaixa101315141622[[#This Row],[R$ (Valores)]],K959+FluxoCaixa101315141622[[#This Row],[Valores Receitas / Despesas]])</f>
        <v>19192.449999999961</v>
      </c>
      <c r="L960" s="5">
        <f>IF(FluxoCaixa101315141622[[#This Row],[Entrada / Saída]]="Saída",FluxoCaixa101315141622[[#This Row],[R$ (Valores)]]*-1,FluxoCaixa101315141622[[#This Row],[R$ (Valores)]])</f>
        <v>0</v>
      </c>
    </row>
    <row r="961" spans="2:12">
      <c r="B961" s="48"/>
      <c r="C961" s="48"/>
      <c r="D961" s="16"/>
      <c r="E961" s="48"/>
      <c r="F961" s="17"/>
      <c r="G961" s="17"/>
      <c r="H961" s="17"/>
      <c r="I961" s="21"/>
      <c r="J961" s="17"/>
      <c r="K961" s="20">
        <f>IF(FluxoCaixa101315141622[[#This Row],[Movimento ]]="Saldo Inicial",FluxoCaixa101315141622[[#This Row],[R$ (Valores)]],K960+FluxoCaixa101315141622[[#This Row],[Valores Receitas / Despesas]])</f>
        <v>19192.449999999961</v>
      </c>
      <c r="L961" s="5">
        <f>IF(FluxoCaixa101315141622[[#This Row],[Entrada / Saída]]="Saída",FluxoCaixa101315141622[[#This Row],[R$ (Valores)]]*-1,FluxoCaixa101315141622[[#This Row],[R$ (Valores)]])</f>
        <v>0</v>
      </c>
    </row>
    <row r="962" spans="2:12">
      <c r="B962" s="48"/>
      <c r="C962" s="48"/>
      <c r="D962" s="16"/>
      <c r="E962" s="48"/>
      <c r="F962" s="17"/>
      <c r="G962" s="17"/>
      <c r="H962" s="17"/>
      <c r="I962" s="21"/>
      <c r="J962" s="17"/>
      <c r="K962" s="20">
        <f>IF(FluxoCaixa101315141622[[#This Row],[Movimento ]]="Saldo Inicial",FluxoCaixa101315141622[[#This Row],[R$ (Valores)]],K961+FluxoCaixa101315141622[[#This Row],[Valores Receitas / Despesas]])</f>
        <v>19192.449999999961</v>
      </c>
      <c r="L962" s="5">
        <f>IF(FluxoCaixa101315141622[[#This Row],[Entrada / Saída]]="Saída",FluxoCaixa101315141622[[#This Row],[R$ (Valores)]]*-1,FluxoCaixa101315141622[[#This Row],[R$ (Valores)]])</f>
        <v>0</v>
      </c>
    </row>
    <row r="963" spans="2:12">
      <c r="B963" s="48"/>
      <c r="C963" s="48"/>
      <c r="D963" s="16"/>
      <c r="E963" s="48"/>
      <c r="F963" s="17"/>
      <c r="G963" s="17"/>
      <c r="H963" s="17"/>
      <c r="I963" s="21"/>
      <c r="J963" s="17"/>
      <c r="K963" s="20">
        <f>IF(FluxoCaixa101315141622[[#This Row],[Movimento ]]="Saldo Inicial",FluxoCaixa101315141622[[#This Row],[R$ (Valores)]],K962+FluxoCaixa101315141622[[#This Row],[Valores Receitas / Despesas]])</f>
        <v>19192.449999999961</v>
      </c>
      <c r="L963" s="5">
        <f>IF(FluxoCaixa101315141622[[#This Row],[Entrada / Saída]]="Saída",FluxoCaixa101315141622[[#This Row],[R$ (Valores)]]*-1,FluxoCaixa101315141622[[#This Row],[R$ (Valores)]])</f>
        <v>0</v>
      </c>
    </row>
    <row r="964" spans="2:12">
      <c r="B964" s="48"/>
      <c r="C964" s="48"/>
      <c r="D964" s="16"/>
      <c r="E964" s="48"/>
      <c r="F964" s="17"/>
      <c r="G964" s="17"/>
      <c r="H964" s="17"/>
      <c r="I964" s="21"/>
      <c r="J964" s="17"/>
      <c r="K964" s="20">
        <f>IF(FluxoCaixa101315141622[[#This Row],[Movimento ]]="Saldo Inicial",FluxoCaixa101315141622[[#This Row],[R$ (Valores)]],K963+FluxoCaixa101315141622[[#This Row],[Valores Receitas / Despesas]])</f>
        <v>19192.449999999961</v>
      </c>
      <c r="L964" s="5">
        <f>IF(FluxoCaixa101315141622[[#This Row],[Entrada / Saída]]="Saída",FluxoCaixa101315141622[[#This Row],[R$ (Valores)]]*-1,FluxoCaixa101315141622[[#This Row],[R$ (Valores)]])</f>
        <v>0</v>
      </c>
    </row>
    <row r="965" spans="2:12">
      <c r="B965" s="48"/>
      <c r="C965" s="48"/>
      <c r="D965" s="16"/>
      <c r="E965" s="48"/>
      <c r="F965" s="17"/>
      <c r="G965" s="17"/>
      <c r="H965" s="17"/>
      <c r="I965" s="21"/>
      <c r="J965" s="17"/>
      <c r="K965" s="20">
        <f>IF(FluxoCaixa101315141622[[#This Row],[Movimento ]]="Saldo Inicial",FluxoCaixa101315141622[[#This Row],[R$ (Valores)]],K964+FluxoCaixa101315141622[[#This Row],[Valores Receitas / Despesas]])</f>
        <v>19192.449999999961</v>
      </c>
      <c r="L965" s="5">
        <f>IF(FluxoCaixa101315141622[[#This Row],[Entrada / Saída]]="Saída",FluxoCaixa101315141622[[#This Row],[R$ (Valores)]]*-1,FluxoCaixa101315141622[[#This Row],[R$ (Valores)]])</f>
        <v>0</v>
      </c>
    </row>
    <row r="966" spans="2:12">
      <c r="B966" s="48"/>
      <c r="C966" s="48"/>
      <c r="D966" s="16"/>
      <c r="E966" s="48"/>
      <c r="F966" s="17"/>
      <c r="G966" s="17"/>
      <c r="H966" s="17"/>
      <c r="I966" s="21"/>
      <c r="J966" s="17"/>
      <c r="K966" s="20">
        <f>IF(FluxoCaixa101315141622[[#This Row],[Movimento ]]="Saldo Inicial",FluxoCaixa101315141622[[#This Row],[R$ (Valores)]],K965+FluxoCaixa101315141622[[#This Row],[Valores Receitas / Despesas]])</f>
        <v>19192.449999999961</v>
      </c>
      <c r="L966" s="5">
        <f>IF(FluxoCaixa101315141622[[#This Row],[Entrada / Saída]]="Saída",FluxoCaixa101315141622[[#This Row],[R$ (Valores)]]*-1,FluxoCaixa101315141622[[#This Row],[R$ (Valores)]])</f>
        <v>0</v>
      </c>
    </row>
    <row r="967" spans="2:12">
      <c r="B967" s="48"/>
      <c r="C967" s="48"/>
      <c r="D967" s="16"/>
      <c r="E967" s="48"/>
      <c r="F967" s="17"/>
      <c r="G967" s="17"/>
      <c r="H967" s="17"/>
      <c r="I967" s="21"/>
      <c r="J967" s="17"/>
      <c r="K967" s="20">
        <f>IF(FluxoCaixa101315141622[[#This Row],[Movimento ]]="Saldo Inicial",FluxoCaixa101315141622[[#This Row],[R$ (Valores)]],K966+FluxoCaixa101315141622[[#This Row],[Valores Receitas / Despesas]])</f>
        <v>19192.449999999961</v>
      </c>
      <c r="L967" s="5">
        <f>IF(FluxoCaixa101315141622[[#This Row],[Entrada / Saída]]="Saída",FluxoCaixa101315141622[[#This Row],[R$ (Valores)]]*-1,FluxoCaixa101315141622[[#This Row],[R$ (Valores)]])</f>
        <v>0</v>
      </c>
    </row>
    <row r="968" spans="2:12">
      <c r="B968" s="48"/>
      <c r="C968" s="48"/>
      <c r="D968" s="16"/>
      <c r="E968" s="48"/>
      <c r="F968" s="17"/>
      <c r="G968" s="17"/>
      <c r="H968" s="17"/>
      <c r="I968" s="21"/>
      <c r="J968" s="17"/>
      <c r="K968" s="20">
        <f>IF(FluxoCaixa101315141622[[#This Row],[Movimento ]]="Saldo Inicial",FluxoCaixa101315141622[[#This Row],[R$ (Valores)]],K967+FluxoCaixa101315141622[[#This Row],[Valores Receitas / Despesas]])</f>
        <v>19192.449999999961</v>
      </c>
      <c r="L968" s="5">
        <f>IF(FluxoCaixa101315141622[[#This Row],[Entrada / Saída]]="Saída",FluxoCaixa101315141622[[#This Row],[R$ (Valores)]]*-1,FluxoCaixa101315141622[[#This Row],[R$ (Valores)]])</f>
        <v>0</v>
      </c>
    </row>
    <row r="969" spans="2:12">
      <c r="B969" s="48"/>
      <c r="C969" s="48"/>
      <c r="D969" s="16"/>
      <c r="E969" s="48"/>
      <c r="F969" s="17"/>
      <c r="G969" s="17"/>
      <c r="H969" s="17"/>
      <c r="I969" s="21"/>
      <c r="J969" s="17"/>
      <c r="K969" s="20">
        <f>IF(FluxoCaixa101315141622[[#This Row],[Movimento ]]="Saldo Inicial",FluxoCaixa101315141622[[#This Row],[R$ (Valores)]],K968+FluxoCaixa101315141622[[#This Row],[Valores Receitas / Despesas]])</f>
        <v>19192.449999999961</v>
      </c>
      <c r="L969" s="5">
        <f>IF(FluxoCaixa101315141622[[#This Row],[Entrada / Saída]]="Saída",FluxoCaixa101315141622[[#This Row],[R$ (Valores)]]*-1,FluxoCaixa101315141622[[#This Row],[R$ (Valores)]])</f>
        <v>0</v>
      </c>
    </row>
    <row r="970" spans="2:12">
      <c r="B970" s="48"/>
      <c r="C970" s="48"/>
      <c r="D970" s="16"/>
      <c r="E970" s="48"/>
      <c r="F970" s="17"/>
      <c r="G970" s="17"/>
      <c r="H970" s="17"/>
      <c r="I970" s="21"/>
      <c r="K970" s="20">
        <f>IF(FluxoCaixa101315141622[[#This Row],[Movimento ]]="Saldo Inicial",FluxoCaixa101315141622[[#This Row],[R$ (Valores)]],K969+FluxoCaixa101315141622[[#This Row],[Valores Receitas / Despesas]])</f>
        <v>19192.449999999961</v>
      </c>
      <c r="L970" s="5">
        <f>IF(FluxoCaixa101315141622[[#This Row],[Entrada / Saída]]="Saída",FluxoCaixa101315141622[[#This Row],[R$ (Valores)]]*-1,FluxoCaixa101315141622[[#This Row],[R$ (Valores)]])</f>
        <v>0</v>
      </c>
    </row>
    <row r="971" spans="2:12">
      <c r="B971" s="48"/>
      <c r="C971" s="48"/>
      <c r="D971" s="16"/>
      <c r="E971" s="48"/>
      <c r="F971" s="17"/>
      <c r="G971" s="17"/>
      <c r="H971" s="17"/>
      <c r="I971" s="21"/>
      <c r="J971" s="17"/>
      <c r="K971" s="20">
        <f>IF(FluxoCaixa101315141622[[#This Row],[Movimento ]]="Saldo Inicial",FluxoCaixa101315141622[[#This Row],[R$ (Valores)]],K970+FluxoCaixa101315141622[[#This Row],[Valores Receitas / Despesas]])</f>
        <v>19192.449999999961</v>
      </c>
      <c r="L971" s="5">
        <f>IF(FluxoCaixa101315141622[[#This Row],[Entrada / Saída]]="Saída",FluxoCaixa101315141622[[#This Row],[R$ (Valores)]]*-1,FluxoCaixa101315141622[[#This Row],[R$ (Valores)]])</f>
        <v>0</v>
      </c>
    </row>
    <row r="972" spans="2:12">
      <c r="B972" s="48"/>
      <c r="C972" s="48"/>
      <c r="D972" s="16"/>
      <c r="E972" s="48"/>
      <c r="F972" s="17"/>
      <c r="G972" s="17"/>
      <c r="H972" s="17"/>
      <c r="I972" s="21"/>
      <c r="J972" s="17"/>
      <c r="K972" s="20">
        <f>IF(FluxoCaixa101315141622[[#This Row],[Movimento ]]="Saldo Inicial",FluxoCaixa101315141622[[#This Row],[R$ (Valores)]],K971+FluxoCaixa101315141622[[#This Row],[Valores Receitas / Despesas]])</f>
        <v>19192.449999999961</v>
      </c>
      <c r="L972" s="5">
        <f>IF(FluxoCaixa101315141622[[#This Row],[Entrada / Saída]]="Saída",FluxoCaixa101315141622[[#This Row],[R$ (Valores)]]*-1,FluxoCaixa101315141622[[#This Row],[R$ (Valores)]])</f>
        <v>0</v>
      </c>
    </row>
    <row r="973" spans="2:12">
      <c r="B973" s="48"/>
      <c r="C973" s="48"/>
      <c r="D973" s="16"/>
      <c r="E973" s="48"/>
      <c r="F973" s="17"/>
      <c r="G973" s="17"/>
      <c r="H973" s="17"/>
      <c r="I973" s="21"/>
      <c r="J973" s="17"/>
      <c r="K973" s="20">
        <f>IF(FluxoCaixa101315141622[[#This Row],[Movimento ]]="Saldo Inicial",FluxoCaixa101315141622[[#This Row],[R$ (Valores)]],K972+FluxoCaixa101315141622[[#This Row],[Valores Receitas / Despesas]])</f>
        <v>19192.449999999961</v>
      </c>
      <c r="L973" s="5">
        <f>IF(FluxoCaixa101315141622[[#This Row],[Entrada / Saída]]="Saída",FluxoCaixa101315141622[[#This Row],[R$ (Valores)]]*-1,FluxoCaixa101315141622[[#This Row],[R$ (Valores)]])</f>
        <v>0</v>
      </c>
    </row>
    <row r="974" spans="2:12">
      <c r="B974" s="48"/>
      <c r="C974" s="48"/>
      <c r="D974" s="16"/>
      <c r="E974" s="48"/>
      <c r="F974" s="17"/>
      <c r="G974" s="17"/>
      <c r="H974" s="17"/>
      <c r="I974" s="21"/>
      <c r="J974" s="17"/>
      <c r="K974" s="20">
        <f>IF(FluxoCaixa101315141622[[#This Row],[Movimento ]]="Saldo Inicial",FluxoCaixa101315141622[[#This Row],[R$ (Valores)]],K973+FluxoCaixa101315141622[[#This Row],[Valores Receitas / Despesas]])</f>
        <v>19192.449999999961</v>
      </c>
      <c r="L974" s="5">
        <f>IF(FluxoCaixa101315141622[[#This Row],[Entrada / Saída]]="Saída",FluxoCaixa101315141622[[#This Row],[R$ (Valores)]]*-1,FluxoCaixa101315141622[[#This Row],[R$ (Valores)]])</f>
        <v>0</v>
      </c>
    </row>
    <row r="975" spans="2:12">
      <c r="B975" s="48"/>
      <c r="C975" s="48"/>
      <c r="D975" s="16"/>
      <c r="E975" s="48"/>
      <c r="F975" s="17"/>
      <c r="G975" s="17"/>
      <c r="H975" s="17"/>
      <c r="I975" s="21"/>
      <c r="J975" s="17"/>
      <c r="K975" s="20">
        <f>IF(FluxoCaixa101315141622[[#This Row],[Movimento ]]="Saldo Inicial",FluxoCaixa101315141622[[#This Row],[R$ (Valores)]],K974+FluxoCaixa101315141622[[#This Row],[Valores Receitas / Despesas]])</f>
        <v>19192.449999999961</v>
      </c>
      <c r="L975" s="5">
        <f>IF(FluxoCaixa101315141622[[#This Row],[Entrada / Saída]]="Saída",FluxoCaixa101315141622[[#This Row],[R$ (Valores)]]*-1,FluxoCaixa101315141622[[#This Row],[R$ (Valores)]])</f>
        <v>0</v>
      </c>
    </row>
    <row r="976" spans="2:12">
      <c r="B976" s="48"/>
      <c r="C976" s="48"/>
      <c r="D976" s="16"/>
      <c r="E976" s="48"/>
      <c r="F976" s="17"/>
      <c r="G976" s="17"/>
      <c r="H976" s="17"/>
      <c r="I976" s="21"/>
      <c r="J976" s="17"/>
      <c r="K976" s="20">
        <f>IF(FluxoCaixa101315141622[[#This Row],[Movimento ]]="Saldo Inicial",FluxoCaixa101315141622[[#This Row],[R$ (Valores)]],K975+FluxoCaixa101315141622[[#This Row],[Valores Receitas / Despesas]])</f>
        <v>19192.449999999961</v>
      </c>
      <c r="L976" s="5">
        <f>IF(FluxoCaixa101315141622[[#This Row],[Entrada / Saída]]="Saída",FluxoCaixa101315141622[[#This Row],[R$ (Valores)]]*-1,FluxoCaixa101315141622[[#This Row],[R$ (Valores)]])</f>
        <v>0</v>
      </c>
    </row>
    <row r="977" spans="2:12">
      <c r="B977" s="48"/>
      <c r="C977" s="48"/>
      <c r="D977" s="16"/>
      <c r="E977" s="48"/>
      <c r="F977" s="17"/>
      <c r="G977" s="17"/>
      <c r="H977" s="17"/>
      <c r="I977" s="21"/>
      <c r="J977" s="17"/>
      <c r="K977" s="20">
        <f>IF(FluxoCaixa101315141622[[#This Row],[Movimento ]]="Saldo Inicial",FluxoCaixa101315141622[[#This Row],[R$ (Valores)]],K976+FluxoCaixa101315141622[[#This Row],[Valores Receitas / Despesas]])</f>
        <v>19192.449999999961</v>
      </c>
      <c r="L977" s="5">
        <f>IF(FluxoCaixa101315141622[[#This Row],[Entrada / Saída]]="Saída",FluxoCaixa101315141622[[#This Row],[R$ (Valores)]]*-1,FluxoCaixa101315141622[[#This Row],[R$ (Valores)]])</f>
        <v>0</v>
      </c>
    </row>
    <row r="978" spans="2:12">
      <c r="B978" s="48"/>
      <c r="C978" s="48"/>
      <c r="D978" s="16"/>
      <c r="E978" s="48"/>
      <c r="F978" s="17"/>
      <c r="G978" s="17"/>
      <c r="H978" s="17"/>
      <c r="I978" s="21"/>
      <c r="J978" s="17"/>
      <c r="K978" s="20">
        <f>IF(FluxoCaixa101315141622[[#This Row],[Movimento ]]="Saldo Inicial",FluxoCaixa101315141622[[#This Row],[R$ (Valores)]],K977+FluxoCaixa101315141622[[#This Row],[Valores Receitas / Despesas]])</f>
        <v>19192.449999999961</v>
      </c>
      <c r="L978" s="5">
        <f>IF(FluxoCaixa101315141622[[#This Row],[Entrada / Saída]]="Saída",FluxoCaixa101315141622[[#This Row],[R$ (Valores)]]*-1,FluxoCaixa101315141622[[#This Row],[R$ (Valores)]])</f>
        <v>0</v>
      </c>
    </row>
    <row r="979" spans="2:12">
      <c r="B979" s="48"/>
      <c r="C979" s="48"/>
      <c r="D979" s="16"/>
      <c r="E979" s="48"/>
      <c r="F979" s="17"/>
      <c r="G979" s="17"/>
      <c r="H979" s="17"/>
      <c r="I979" s="21"/>
      <c r="J979" s="17"/>
      <c r="K979" s="20">
        <f>IF(FluxoCaixa101315141622[[#This Row],[Movimento ]]="Saldo Inicial",FluxoCaixa101315141622[[#This Row],[R$ (Valores)]],K978+FluxoCaixa101315141622[[#This Row],[Valores Receitas / Despesas]])</f>
        <v>19192.449999999961</v>
      </c>
      <c r="L979" s="5">
        <f>IF(FluxoCaixa101315141622[[#This Row],[Entrada / Saída]]="Saída",FluxoCaixa101315141622[[#This Row],[R$ (Valores)]]*-1,FluxoCaixa101315141622[[#This Row],[R$ (Valores)]])</f>
        <v>0</v>
      </c>
    </row>
    <row r="980" spans="2:12">
      <c r="B980" s="48"/>
      <c r="C980" s="48"/>
      <c r="D980" s="16"/>
      <c r="E980" s="48"/>
      <c r="F980" s="17"/>
      <c r="G980" s="17"/>
      <c r="H980" s="17"/>
      <c r="I980" s="21"/>
      <c r="J980" s="17"/>
      <c r="K980" s="20">
        <f>IF(FluxoCaixa101315141622[[#This Row],[Movimento ]]="Saldo Inicial",FluxoCaixa101315141622[[#This Row],[R$ (Valores)]],K979+FluxoCaixa101315141622[[#This Row],[Valores Receitas / Despesas]])</f>
        <v>19192.449999999961</v>
      </c>
      <c r="L980" s="5">
        <f>IF(FluxoCaixa101315141622[[#This Row],[Entrada / Saída]]="Saída",FluxoCaixa101315141622[[#This Row],[R$ (Valores)]]*-1,FluxoCaixa101315141622[[#This Row],[R$ (Valores)]])</f>
        <v>0</v>
      </c>
    </row>
    <row r="981" spans="2:12">
      <c r="B981" s="48"/>
      <c r="C981" s="48"/>
      <c r="D981" s="16"/>
      <c r="E981" s="48"/>
      <c r="F981" s="17"/>
      <c r="G981" s="17"/>
      <c r="H981" s="17"/>
      <c r="I981" s="21"/>
      <c r="J981" s="17"/>
      <c r="K981" s="20">
        <f>IF(FluxoCaixa101315141622[[#This Row],[Movimento ]]="Saldo Inicial",FluxoCaixa101315141622[[#This Row],[R$ (Valores)]],K980+FluxoCaixa101315141622[[#This Row],[Valores Receitas / Despesas]])</f>
        <v>19192.449999999961</v>
      </c>
      <c r="L981" s="5">
        <f>IF(FluxoCaixa101315141622[[#This Row],[Entrada / Saída]]="Saída",FluxoCaixa101315141622[[#This Row],[R$ (Valores)]]*-1,FluxoCaixa101315141622[[#This Row],[R$ (Valores)]])</f>
        <v>0</v>
      </c>
    </row>
    <row r="982" spans="2:12">
      <c r="B982" s="48"/>
      <c r="C982" s="48"/>
      <c r="D982" s="16"/>
      <c r="E982" s="48"/>
      <c r="F982" s="17"/>
      <c r="G982" s="17"/>
      <c r="H982" s="17"/>
      <c r="I982" s="21"/>
      <c r="J982" s="17"/>
      <c r="K982" s="20">
        <f>IF(FluxoCaixa101315141622[[#This Row],[Movimento ]]="Saldo Inicial",FluxoCaixa101315141622[[#This Row],[R$ (Valores)]],K981+FluxoCaixa101315141622[[#This Row],[Valores Receitas / Despesas]])</f>
        <v>19192.449999999961</v>
      </c>
      <c r="L982" s="5">
        <f>IF(FluxoCaixa101315141622[[#This Row],[Entrada / Saída]]="Saída",FluxoCaixa101315141622[[#This Row],[R$ (Valores)]]*-1,FluxoCaixa101315141622[[#This Row],[R$ (Valores)]])</f>
        <v>0</v>
      </c>
    </row>
    <row r="983" spans="2:12">
      <c r="B983" s="48"/>
      <c r="C983" s="48"/>
      <c r="D983" s="16"/>
      <c r="E983" s="48"/>
      <c r="F983" s="17"/>
      <c r="G983" s="17"/>
      <c r="H983" s="17"/>
      <c r="I983" s="21"/>
      <c r="J983" s="17"/>
      <c r="K983" s="20">
        <f>IF(FluxoCaixa101315141622[[#This Row],[Movimento ]]="Saldo Inicial",FluxoCaixa101315141622[[#This Row],[R$ (Valores)]],K982+FluxoCaixa101315141622[[#This Row],[Valores Receitas / Despesas]])</f>
        <v>19192.449999999961</v>
      </c>
      <c r="L983" s="5">
        <f>IF(FluxoCaixa101315141622[[#This Row],[Entrada / Saída]]="Saída",FluxoCaixa101315141622[[#This Row],[R$ (Valores)]]*-1,FluxoCaixa101315141622[[#This Row],[R$ (Valores)]])</f>
        <v>0</v>
      </c>
    </row>
    <row r="984" spans="2:12">
      <c r="B984" s="48"/>
      <c r="C984" s="48"/>
      <c r="D984" s="16"/>
      <c r="E984" s="48"/>
      <c r="F984" s="17"/>
      <c r="G984" s="17"/>
      <c r="H984" s="17"/>
      <c r="I984" s="21"/>
      <c r="J984" s="17"/>
      <c r="K984" s="20">
        <f>IF(FluxoCaixa101315141622[[#This Row],[Movimento ]]="Saldo Inicial",FluxoCaixa101315141622[[#This Row],[R$ (Valores)]],K983+FluxoCaixa101315141622[[#This Row],[Valores Receitas / Despesas]])</f>
        <v>19192.449999999961</v>
      </c>
      <c r="L984" s="5">
        <f>IF(FluxoCaixa101315141622[[#This Row],[Entrada / Saída]]="Saída",FluxoCaixa101315141622[[#This Row],[R$ (Valores)]]*-1,FluxoCaixa101315141622[[#This Row],[R$ (Valores)]])</f>
        <v>0</v>
      </c>
    </row>
    <row r="985" spans="2:12">
      <c r="B985" s="48"/>
      <c r="C985" s="48"/>
      <c r="D985" s="16"/>
      <c r="E985" s="48"/>
      <c r="F985" s="17"/>
      <c r="G985" s="17"/>
      <c r="H985" s="17"/>
      <c r="I985" s="21"/>
      <c r="J985" s="17"/>
      <c r="K985" s="20">
        <f>IF(FluxoCaixa101315141622[[#This Row],[Movimento ]]="Saldo Inicial",FluxoCaixa101315141622[[#This Row],[R$ (Valores)]],K984+FluxoCaixa101315141622[[#This Row],[Valores Receitas / Despesas]])</f>
        <v>19192.449999999961</v>
      </c>
      <c r="L985" s="5">
        <f>IF(FluxoCaixa101315141622[[#This Row],[Entrada / Saída]]="Saída",FluxoCaixa101315141622[[#This Row],[R$ (Valores)]]*-1,FluxoCaixa101315141622[[#This Row],[R$ (Valores)]])</f>
        <v>0</v>
      </c>
    </row>
    <row r="986" spans="2:12">
      <c r="B986" s="48"/>
      <c r="C986" s="48"/>
      <c r="D986" s="16"/>
      <c r="E986" s="48"/>
      <c r="F986" s="17"/>
      <c r="G986" s="17"/>
      <c r="H986" s="17"/>
      <c r="I986" s="21"/>
      <c r="J986" s="17"/>
      <c r="K986" s="20">
        <f>IF(FluxoCaixa101315141622[[#This Row],[Movimento ]]="Saldo Inicial",FluxoCaixa101315141622[[#This Row],[R$ (Valores)]],K985+FluxoCaixa101315141622[[#This Row],[Valores Receitas / Despesas]])</f>
        <v>19192.449999999961</v>
      </c>
      <c r="L986" s="5">
        <f>IF(FluxoCaixa101315141622[[#This Row],[Entrada / Saída]]="Saída",FluxoCaixa101315141622[[#This Row],[R$ (Valores)]]*-1,FluxoCaixa101315141622[[#This Row],[R$ (Valores)]])</f>
        <v>0</v>
      </c>
    </row>
    <row r="987" spans="2:12">
      <c r="B987" s="48"/>
      <c r="C987" s="48"/>
      <c r="D987" s="16"/>
      <c r="E987" s="48"/>
      <c r="F987" s="17"/>
      <c r="G987" s="17"/>
      <c r="H987" s="17"/>
      <c r="I987" s="21"/>
      <c r="J987" s="17"/>
      <c r="K987" s="20">
        <f>IF(FluxoCaixa101315141622[[#This Row],[Movimento ]]="Saldo Inicial",FluxoCaixa101315141622[[#This Row],[R$ (Valores)]],K986+FluxoCaixa101315141622[[#This Row],[Valores Receitas / Despesas]])</f>
        <v>19192.449999999961</v>
      </c>
      <c r="L987" s="5">
        <f>IF(FluxoCaixa101315141622[[#This Row],[Entrada / Saída]]="Saída",FluxoCaixa101315141622[[#This Row],[R$ (Valores)]]*-1,FluxoCaixa101315141622[[#This Row],[R$ (Valores)]])</f>
        <v>0</v>
      </c>
    </row>
    <row r="988" spans="2:12">
      <c r="B988" s="48"/>
      <c r="C988" s="48"/>
      <c r="D988" s="16"/>
      <c r="E988" s="48"/>
      <c r="F988" s="17"/>
      <c r="G988" s="17"/>
      <c r="H988" s="17"/>
      <c r="I988" s="21"/>
      <c r="J988" s="17"/>
      <c r="K988" s="20">
        <f>IF(FluxoCaixa101315141622[[#This Row],[Movimento ]]="Saldo Inicial",FluxoCaixa101315141622[[#This Row],[R$ (Valores)]],K987+FluxoCaixa101315141622[[#This Row],[Valores Receitas / Despesas]])</f>
        <v>19192.449999999961</v>
      </c>
      <c r="L988" s="5">
        <f>IF(FluxoCaixa101315141622[[#This Row],[Entrada / Saída]]="Saída",FluxoCaixa101315141622[[#This Row],[R$ (Valores)]]*-1,FluxoCaixa101315141622[[#This Row],[R$ (Valores)]])</f>
        <v>0</v>
      </c>
    </row>
    <row r="989" spans="2:12">
      <c r="B989" s="48"/>
      <c r="C989" s="48"/>
      <c r="D989" s="16"/>
      <c r="E989" s="48"/>
      <c r="F989" s="17"/>
      <c r="G989" s="17"/>
      <c r="H989" s="17"/>
      <c r="I989" s="21"/>
      <c r="J989" s="17"/>
      <c r="K989" s="20">
        <f>IF(FluxoCaixa101315141622[[#This Row],[Movimento ]]="Saldo Inicial",FluxoCaixa101315141622[[#This Row],[R$ (Valores)]],K988+FluxoCaixa101315141622[[#This Row],[Valores Receitas / Despesas]])</f>
        <v>19192.449999999961</v>
      </c>
      <c r="L989" s="5">
        <f>IF(FluxoCaixa101315141622[[#This Row],[Entrada / Saída]]="Saída",FluxoCaixa101315141622[[#This Row],[R$ (Valores)]]*-1,FluxoCaixa101315141622[[#This Row],[R$ (Valores)]])</f>
        <v>0</v>
      </c>
    </row>
    <row r="990" spans="2:12">
      <c r="B990" s="48"/>
      <c r="C990" s="48"/>
      <c r="D990" s="16"/>
      <c r="E990" s="48"/>
      <c r="F990" s="17"/>
      <c r="G990" s="17"/>
      <c r="H990" s="17"/>
      <c r="I990" s="21"/>
      <c r="J990" s="17"/>
      <c r="K990" s="20">
        <f>IF(FluxoCaixa101315141622[[#This Row],[Movimento ]]="Saldo Inicial",FluxoCaixa101315141622[[#This Row],[R$ (Valores)]],K989+FluxoCaixa101315141622[[#This Row],[Valores Receitas / Despesas]])</f>
        <v>19192.449999999961</v>
      </c>
      <c r="L990" s="5">
        <f>IF(FluxoCaixa101315141622[[#This Row],[Entrada / Saída]]="Saída",FluxoCaixa101315141622[[#This Row],[R$ (Valores)]]*-1,FluxoCaixa101315141622[[#This Row],[R$ (Valores)]])</f>
        <v>0</v>
      </c>
    </row>
    <row r="991" spans="2:12">
      <c r="B991" s="48"/>
      <c r="C991" s="48"/>
      <c r="D991" s="16"/>
      <c r="E991" s="48"/>
      <c r="F991" s="17"/>
      <c r="G991" s="17"/>
      <c r="H991" s="17"/>
      <c r="I991" s="21"/>
      <c r="J991" s="17"/>
      <c r="K991" s="20">
        <f>IF(FluxoCaixa101315141622[[#This Row],[Movimento ]]="Saldo Inicial",FluxoCaixa101315141622[[#This Row],[R$ (Valores)]],K990+FluxoCaixa101315141622[[#This Row],[Valores Receitas / Despesas]])</f>
        <v>19192.449999999961</v>
      </c>
      <c r="L991" s="5">
        <f>IF(FluxoCaixa101315141622[[#This Row],[Entrada / Saída]]="Saída",FluxoCaixa101315141622[[#This Row],[R$ (Valores)]]*-1,FluxoCaixa101315141622[[#This Row],[R$ (Valores)]])</f>
        <v>0</v>
      </c>
    </row>
    <row r="992" spans="2:12">
      <c r="B992" s="48"/>
      <c r="C992" s="48"/>
      <c r="D992" s="16"/>
      <c r="E992" s="48"/>
      <c r="F992" s="17"/>
      <c r="G992" s="17"/>
      <c r="H992" s="17"/>
      <c r="I992" s="21"/>
      <c r="J992" s="17"/>
      <c r="K992" s="20">
        <f>IF(FluxoCaixa101315141622[[#This Row],[Movimento ]]="Saldo Inicial",FluxoCaixa101315141622[[#This Row],[R$ (Valores)]],K991+FluxoCaixa101315141622[[#This Row],[Valores Receitas / Despesas]])</f>
        <v>19192.449999999961</v>
      </c>
      <c r="L992" s="5">
        <f>IF(FluxoCaixa101315141622[[#This Row],[Entrada / Saída]]="Saída",FluxoCaixa101315141622[[#This Row],[R$ (Valores)]]*-1,FluxoCaixa101315141622[[#This Row],[R$ (Valores)]])</f>
        <v>0</v>
      </c>
    </row>
    <row r="993" spans="2:12">
      <c r="B993" s="48"/>
      <c r="C993" s="48"/>
      <c r="D993" s="16"/>
      <c r="E993" s="48"/>
      <c r="F993" s="17"/>
      <c r="G993" s="17"/>
      <c r="H993" s="17"/>
      <c r="I993" s="21"/>
      <c r="J993" s="17"/>
      <c r="K993" s="20">
        <f>IF(FluxoCaixa101315141622[[#This Row],[Movimento ]]="Saldo Inicial",FluxoCaixa101315141622[[#This Row],[R$ (Valores)]],K992+FluxoCaixa101315141622[[#This Row],[Valores Receitas / Despesas]])</f>
        <v>19192.449999999961</v>
      </c>
      <c r="L993" s="5">
        <f>IF(FluxoCaixa101315141622[[#This Row],[Entrada / Saída]]="Saída",FluxoCaixa101315141622[[#This Row],[R$ (Valores)]]*-1,FluxoCaixa101315141622[[#This Row],[R$ (Valores)]])</f>
        <v>0</v>
      </c>
    </row>
    <row r="994" spans="2:12">
      <c r="B994" s="48"/>
      <c r="C994" s="48"/>
      <c r="D994" s="16"/>
      <c r="E994" s="48"/>
      <c r="F994" s="17"/>
      <c r="G994" s="17"/>
      <c r="H994" s="17"/>
      <c r="I994" s="21"/>
      <c r="J994" s="17"/>
      <c r="K994" s="20">
        <f>IF(FluxoCaixa101315141622[[#This Row],[Movimento ]]="Saldo Inicial",FluxoCaixa101315141622[[#This Row],[R$ (Valores)]],K993+FluxoCaixa101315141622[[#This Row],[Valores Receitas / Despesas]])</f>
        <v>19192.449999999961</v>
      </c>
      <c r="L994" s="5">
        <f>IF(FluxoCaixa101315141622[[#This Row],[Entrada / Saída]]="Saída",FluxoCaixa101315141622[[#This Row],[R$ (Valores)]]*-1,FluxoCaixa101315141622[[#This Row],[R$ (Valores)]])</f>
        <v>0</v>
      </c>
    </row>
    <row r="995" spans="2:12">
      <c r="B995" s="48"/>
      <c r="C995" s="48"/>
      <c r="D995" s="16"/>
      <c r="E995" s="48"/>
      <c r="F995" s="17"/>
      <c r="G995" s="17"/>
      <c r="H995" s="17"/>
      <c r="I995" s="21"/>
      <c r="J995" s="17"/>
      <c r="K995" s="20">
        <f>IF(FluxoCaixa101315141622[[#This Row],[Movimento ]]="Saldo Inicial",FluxoCaixa101315141622[[#This Row],[R$ (Valores)]],K994+FluxoCaixa101315141622[[#This Row],[Valores Receitas / Despesas]])</f>
        <v>19192.449999999961</v>
      </c>
      <c r="L995" s="5">
        <f>IF(FluxoCaixa101315141622[[#This Row],[Entrada / Saída]]="Saída",FluxoCaixa101315141622[[#This Row],[R$ (Valores)]]*-1,FluxoCaixa101315141622[[#This Row],[R$ (Valores)]])</f>
        <v>0</v>
      </c>
    </row>
    <row r="996" spans="2:12">
      <c r="B996" s="48"/>
      <c r="C996" s="48"/>
      <c r="D996" s="16"/>
      <c r="E996" s="48"/>
      <c r="F996" s="17"/>
      <c r="G996" s="17"/>
      <c r="H996" s="17"/>
      <c r="I996" s="21"/>
      <c r="J996" s="17"/>
      <c r="K996" s="20">
        <f>IF(FluxoCaixa101315141622[[#This Row],[Movimento ]]="Saldo Inicial",FluxoCaixa101315141622[[#This Row],[R$ (Valores)]],K995+FluxoCaixa101315141622[[#This Row],[Valores Receitas / Despesas]])</f>
        <v>19192.449999999961</v>
      </c>
      <c r="L996" s="5">
        <f>IF(FluxoCaixa101315141622[[#This Row],[Entrada / Saída]]="Saída",FluxoCaixa101315141622[[#This Row],[R$ (Valores)]]*-1,FluxoCaixa101315141622[[#This Row],[R$ (Valores)]])</f>
        <v>0</v>
      </c>
    </row>
    <row r="997" spans="2:12">
      <c r="B997" s="48"/>
      <c r="C997" s="48"/>
      <c r="D997" s="16"/>
      <c r="E997" s="48"/>
      <c r="F997" s="17"/>
      <c r="G997" s="17"/>
      <c r="H997" s="17"/>
      <c r="I997" s="21"/>
      <c r="J997" s="17"/>
      <c r="K997" s="20">
        <f>IF(FluxoCaixa101315141622[[#This Row],[Movimento ]]="Saldo Inicial",FluxoCaixa101315141622[[#This Row],[R$ (Valores)]],K996+FluxoCaixa101315141622[[#This Row],[Valores Receitas / Despesas]])</f>
        <v>19192.449999999961</v>
      </c>
      <c r="L997" s="5">
        <f>IF(FluxoCaixa101315141622[[#This Row],[Entrada / Saída]]="Saída",FluxoCaixa101315141622[[#This Row],[R$ (Valores)]]*-1,FluxoCaixa101315141622[[#This Row],[R$ (Valores)]])</f>
        <v>0</v>
      </c>
    </row>
    <row r="998" spans="2:12">
      <c r="B998" s="48"/>
      <c r="C998" s="48"/>
      <c r="D998" s="16"/>
      <c r="E998" s="48"/>
      <c r="F998" s="17"/>
      <c r="G998" s="17"/>
      <c r="H998" s="17"/>
      <c r="I998" s="21"/>
      <c r="J998" s="17"/>
      <c r="K998" s="20">
        <f>IF(FluxoCaixa101315141622[[#This Row],[Movimento ]]="Saldo Inicial",FluxoCaixa101315141622[[#This Row],[R$ (Valores)]],K997+FluxoCaixa101315141622[[#This Row],[Valores Receitas / Despesas]])</f>
        <v>19192.449999999961</v>
      </c>
      <c r="L998" s="5">
        <f>IF(FluxoCaixa101315141622[[#This Row],[Entrada / Saída]]="Saída",FluxoCaixa101315141622[[#This Row],[R$ (Valores)]]*-1,FluxoCaixa101315141622[[#This Row],[R$ (Valores)]])</f>
        <v>0</v>
      </c>
    </row>
    <row r="999" spans="2:12">
      <c r="B999" s="48"/>
      <c r="C999" s="48"/>
      <c r="D999" s="16"/>
      <c r="E999" s="48"/>
      <c r="F999" s="17"/>
      <c r="G999" s="17"/>
      <c r="H999" s="17"/>
      <c r="I999" s="21"/>
      <c r="J999" s="17"/>
      <c r="K999" s="20">
        <f>IF(FluxoCaixa101315141622[[#This Row],[Movimento ]]="Saldo Inicial",FluxoCaixa101315141622[[#This Row],[R$ (Valores)]],K998+FluxoCaixa101315141622[[#This Row],[Valores Receitas / Despesas]])</f>
        <v>19192.449999999961</v>
      </c>
      <c r="L999" s="5">
        <f>IF(FluxoCaixa101315141622[[#This Row],[Entrada / Saída]]="Saída",FluxoCaixa101315141622[[#This Row],[R$ (Valores)]]*-1,FluxoCaixa101315141622[[#This Row],[R$ (Valores)]])</f>
        <v>0</v>
      </c>
    </row>
    <row r="1000" spans="2:12">
      <c r="B1000" s="48"/>
      <c r="C1000" s="48"/>
      <c r="D1000" s="16"/>
      <c r="E1000" s="48"/>
      <c r="F1000" s="17"/>
      <c r="G1000" s="17"/>
      <c r="H1000" s="17"/>
      <c r="I1000" s="21"/>
      <c r="J1000" s="17"/>
      <c r="K1000" s="20">
        <f>IF(FluxoCaixa101315141622[[#This Row],[Movimento ]]="Saldo Inicial",FluxoCaixa101315141622[[#This Row],[R$ (Valores)]],K999+FluxoCaixa101315141622[[#This Row],[Valores Receitas / Despesas]])</f>
        <v>19192.449999999961</v>
      </c>
      <c r="L1000" s="5">
        <f>IF(FluxoCaixa101315141622[[#This Row],[Entrada / Saída]]="Saída",FluxoCaixa101315141622[[#This Row],[R$ (Valores)]]*-1,FluxoCaixa101315141622[[#This Row],[R$ (Valores)]])</f>
        <v>0</v>
      </c>
    </row>
    <row r="1001" spans="2:12">
      <c r="B1001" s="48"/>
      <c r="C1001" s="48"/>
      <c r="D1001" s="16"/>
      <c r="E1001" s="48"/>
      <c r="F1001" s="17"/>
      <c r="G1001" s="17"/>
      <c r="H1001" s="17"/>
      <c r="I1001" s="21"/>
      <c r="J1001" s="17"/>
      <c r="K1001" s="20">
        <f>IF(FluxoCaixa101315141622[[#This Row],[Movimento ]]="Saldo Inicial",FluxoCaixa101315141622[[#This Row],[R$ (Valores)]],K1000+FluxoCaixa101315141622[[#This Row],[Valores Receitas / Despesas]])</f>
        <v>19192.449999999961</v>
      </c>
      <c r="L1001" s="5">
        <f>IF(FluxoCaixa101315141622[[#This Row],[Entrada / Saída]]="Saída",FluxoCaixa101315141622[[#This Row],[R$ (Valores)]]*-1,FluxoCaixa101315141622[[#This Row],[R$ (Valores)]])</f>
        <v>0</v>
      </c>
    </row>
    <row r="1002" spans="2:12">
      <c r="B1002" s="48"/>
      <c r="C1002" s="48"/>
      <c r="D1002" s="16"/>
      <c r="E1002" s="48"/>
      <c r="F1002" s="17"/>
      <c r="G1002" s="17"/>
      <c r="H1002" s="17"/>
      <c r="I1002" s="21"/>
      <c r="J1002" s="17"/>
      <c r="K1002" s="20">
        <f>IF(FluxoCaixa101315141622[[#This Row],[Movimento ]]="Saldo Inicial",FluxoCaixa101315141622[[#This Row],[R$ (Valores)]],K1001+FluxoCaixa101315141622[[#This Row],[Valores Receitas / Despesas]])</f>
        <v>19192.449999999961</v>
      </c>
      <c r="L1002" s="5">
        <f>IF(FluxoCaixa101315141622[[#This Row],[Entrada / Saída]]="Saída",FluxoCaixa101315141622[[#This Row],[R$ (Valores)]]*-1,FluxoCaixa101315141622[[#This Row],[R$ (Valores)]])</f>
        <v>0</v>
      </c>
    </row>
    <row r="1003" spans="2:12">
      <c r="B1003" s="48"/>
      <c r="C1003" s="48"/>
      <c r="D1003" s="16"/>
      <c r="E1003" s="48"/>
      <c r="F1003" s="17"/>
      <c r="G1003" s="17"/>
      <c r="H1003" s="17"/>
      <c r="I1003" s="21"/>
      <c r="J1003" s="17"/>
      <c r="K1003" s="20">
        <f>IF(FluxoCaixa101315141622[[#This Row],[Movimento ]]="Saldo Inicial",FluxoCaixa101315141622[[#This Row],[R$ (Valores)]],K1002+FluxoCaixa101315141622[[#This Row],[Valores Receitas / Despesas]])</f>
        <v>19192.449999999961</v>
      </c>
      <c r="L1003" s="5">
        <f>IF(FluxoCaixa101315141622[[#This Row],[Entrada / Saída]]="Saída",FluxoCaixa101315141622[[#This Row],[R$ (Valores)]]*-1,FluxoCaixa101315141622[[#This Row],[R$ (Valores)]])</f>
        <v>0</v>
      </c>
    </row>
    <row r="1004" spans="2:12">
      <c r="B1004" s="48"/>
      <c r="C1004" s="48"/>
      <c r="D1004" s="16"/>
      <c r="E1004" s="48"/>
      <c r="F1004" s="17"/>
      <c r="G1004" s="17"/>
      <c r="H1004" s="17"/>
      <c r="I1004" s="21"/>
      <c r="J1004" s="17"/>
      <c r="K1004" s="20">
        <f>IF(FluxoCaixa101315141622[[#This Row],[Movimento ]]="Saldo Inicial",FluxoCaixa101315141622[[#This Row],[R$ (Valores)]],K1003+FluxoCaixa101315141622[[#This Row],[Valores Receitas / Despesas]])</f>
        <v>19192.449999999961</v>
      </c>
      <c r="L1004" s="5">
        <f>IF(FluxoCaixa101315141622[[#This Row],[Entrada / Saída]]="Saída",FluxoCaixa101315141622[[#This Row],[R$ (Valores)]]*-1,FluxoCaixa101315141622[[#This Row],[R$ (Valores)]])</f>
        <v>0</v>
      </c>
    </row>
    <row r="1005" spans="2:12">
      <c r="B1005" s="48"/>
      <c r="C1005" s="48"/>
      <c r="D1005" s="16"/>
      <c r="E1005" s="48"/>
      <c r="F1005" s="17"/>
      <c r="G1005" s="17"/>
      <c r="H1005" s="17"/>
      <c r="I1005" s="21"/>
      <c r="J1005" s="17"/>
      <c r="K1005" s="20">
        <f>IF(FluxoCaixa101315141622[[#This Row],[Movimento ]]="Saldo Inicial",FluxoCaixa101315141622[[#This Row],[R$ (Valores)]],K1004+FluxoCaixa101315141622[[#This Row],[Valores Receitas / Despesas]])</f>
        <v>19192.449999999961</v>
      </c>
      <c r="L1005" s="5">
        <f>IF(FluxoCaixa101315141622[[#This Row],[Entrada / Saída]]="Saída",FluxoCaixa101315141622[[#This Row],[R$ (Valores)]]*-1,FluxoCaixa101315141622[[#This Row],[R$ (Valores)]])</f>
        <v>0</v>
      </c>
    </row>
    <row r="1006" spans="2:12">
      <c r="B1006" s="48"/>
      <c r="C1006" s="48"/>
      <c r="D1006" s="16"/>
      <c r="E1006" s="48"/>
      <c r="F1006" s="17"/>
      <c r="G1006" s="17"/>
      <c r="H1006" s="17"/>
      <c r="I1006" s="21"/>
      <c r="J1006" s="17"/>
      <c r="K1006" s="20">
        <f>IF(FluxoCaixa101315141622[[#This Row],[Movimento ]]="Saldo Inicial",FluxoCaixa101315141622[[#This Row],[R$ (Valores)]],K1005+FluxoCaixa101315141622[[#This Row],[Valores Receitas / Despesas]])</f>
        <v>19192.449999999961</v>
      </c>
      <c r="L1006" s="5">
        <f>IF(FluxoCaixa101315141622[[#This Row],[Entrada / Saída]]="Saída",FluxoCaixa101315141622[[#This Row],[R$ (Valores)]]*-1,FluxoCaixa101315141622[[#This Row],[R$ (Valores)]])</f>
        <v>0</v>
      </c>
    </row>
    <row r="1007" spans="2:12">
      <c r="B1007" s="48"/>
      <c r="C1007" s="48"/>
      <c r="D1007" s="16"/>
      <c r="E1007" s="48"/>
      <c r="F1007" s="17"/>
      <c r="G1007" s="17"/>
      <c r="H1007" s="17"/>
      <c r="I1007" s="21"/>
      <c r="J1007" s="17"/>
      <c r="K1007" s="20">
        <f>IF(FluxoCaixa101315141622[[#This Row],[Movimento ]]="Saldo Inicial",FluxoCaixa101315141622[[#This Row],[R$ (Valores)]],K1006+FluxoCaixa101315141622[[#This Row],[Valores Receitas / Despesas]])</f>
        <v>19192.449999999961</v>
      </c>
      <c r="L1007" s="5">
        <f>IF(FluxoCaixa101315141622[[#This Row],[Entrada / Saída]]="Saída",FluxoCaixa101315141622[[#This Row],[R$ (Valores)]]*-1,FluxoCaixa101315141622[[#This Row],[R$ (Valores)]])</f>
        <v>0</v>
      </c>
    </row>
    <row r="1008" spans="2:12">
      <c r="B1008" s="48"/>
      <c r="C1008" s="48"/>
      <c r="D1008" s="16"/>
      <c r="E1008" s="48"/>
      <c r="F1008" s="17"/>
      <c r="G1008" s="17"/>
      <c r="H1008" s="17"/>
      <c r="I1008" s="21"/>
      <c r="J1008" s="17"/>
      <c r="K1008" s="20">
        <f>IF(FluxoCaixa101315141622[[#This Row],[Movimento ]]="Saldo Inicial",FluxoCaixa101315141622[[#This Row],[R$ (Valores)]],K1007+FluxoCaixa101315141622[[#This Row],[Valores Receitas / Despesas]])</f>
        <v>19192.449999999961</v>
      </c>
      <c r="L1008" s="5">
        <f>IF(FluxoCaixa101315141622[[#This Row],[Entrada / Saída]]="Saída",FluxoCaixa101315141622[[#This Row],[R$ (Valores)]]*-1,FluxoCaixa101315141622[[#This Row],[R$ (Valores)]])</f>
        <v>0</v>
      </c>
    </row>
    <row r="1009" spans="2:12">
      <c r="B1009" s="48"/>
      <c r="C1009" s="48"/>
      <c r="D1009" s="16"/>
      <c r="E1009" s="48"/>
      <c r="F1009" s="17"/>
      <c r="G1009" s="17"/>
      <c r="H1009" s="17"/>
      <c r="I1009" s="21"/>
      <c r="J1009" s="17"/>
      <c r="K1009" s="20">
        <f>IF(FluxoCaixa101315141622[[#This Row],[Movimento ]]="Saldo Inicial",FluxoCaixa101315141622[[#This Row],[R$ (Valores)]],K1008+FluxoCaixa101315141622[[#This Row],[Valores Receitas / Despesas]])</f>
        <v>19192.449999999961</v>
      </c>
      <c r="L1009" s="5">
        <f>IF(FluxoCaixa101315141622[[#This Row],[Entrada / Saída]]="Saída",FluxoCaixa101315141622[[#This Row],[R$ (Valores)]]*-1,FluxoCaixa101315141622[[#This Row],[R$ (Valores)]])</f>
        <v>0</v>
      </c>
    </row>
    <row r="1010" spans="2:12">
      <c r="B1010" s="48"/>
      <c r="C1010" s="48"/>
      <c r="D1010" s="16"/>
      <c r="E1010" s="48"/>
      <c r="F1010" s="17"/>
      <c r="G1010" s="17"/>
      <c r="H1010" s="17"/>
      <c r="I1010" s="21"/>
      <c r="J1010" s="17"/>
      <c r="K1010" s="20">
        <f>IF(FluxoCaixa101315141622[[#This Row],[Movimento ]]="Saldo Inicial",FluxoCaixa101315141622[[#This Row],[R$ (Valores)]],K1009+FluxoCaixa101315141622[[#This Row],[Valores Receitas / Despesas]])</f>
        <v>19192.449999999961</v>
      </c>
      <c r="L1010" s="5">
        <f>IF(FluxoCaixa101315141622[[#This Row],[Entrada / Saída]]="Saída",FluxoCaixa101315141622[[#This Row],[R$ (Valores)]]*-1,FluxoCaixa101315141622[[#This Row],[R$ (Valores)]])</f>
        <v>0</v>
      </c>
    </row>
    <row r="1011" spans="2:12">
      <c r="B1011" s="48"/>
      <c r="C1011" s="48"/>
      <c r="D1011" s="16"/>
      <c r="E1011" s="48"/>
      <c r="F1011" s="17"/>
      <c r="G1011" s="17"/>
      <c r="H1011" s="17"/>
      <c r="I1011" s="21"/>
      <c r="J1011" s="17"/>
      <c r="K1011" s="20">
        <f>IF(FluxoCaixa101315141622[[#This Row],[Movimento ]]="Saldo Inicial",FluxoCaixa101315141622[[#This Row],[R$ (Valores)]],K1010+FluxoCaixa101315141622[[#This Row],[Valores Receitas / Despesas]])</f>
        <v>19192.449999999961</v>
      </c>
      <c r="L1011" s="5">
        <f>IF(FluxoCaixa101315141622[[#This Row],[Entrada / Saída]]="Saída",FluxoCaixa101315141622[[#This Row],[R$ (Valores)]]*-1,FluxoCaixa101315141622[[#This Row],[R$ (Valores)]])</f>
        <v>0</v>
      </c>
    </row>
    <row r="1012" spans="2:12">
      <c r="B1012" s="48"/>
      <c r="C1012" s="48"/>
      <c r="D1012" s="16"/>
      <c r="E1012" s="48"/>
      <c r="F1012" s="17"/>
      <c r="G1012" s="17"/>
      <c r="H1012" s="17"/>
      <c r="I1012" s="21"/>
      <c r="J1012" s="17"/>
      <c r="K1012" s="20">
        <f>IF(FluxoCaixa101315141622[[#This Row],[Movimento ]]="Saldo Inicial",FluxoCaixa101315141622[[#This Row],[R$ (Valores)]],K1011+FluxoCaixa101315141622[[#This Row],[Valores Receitas / Despesas]])</f>
        <v>19192.449999999961</v>
      </c>
      <c r="L1012" s="5">
        <f>IF(FluxoCaixa101315141622[[#This Row],[Entrada / Saída]]="Saída",FluxoCaixa101315141622[[#This Row],[R$ (Valores)]]*-1,FluxoCaixa101315141622[[#This Row],[R$ (Valores)]])</f>
        <v>0</v>
      </c>
    </row>
    <row r="1013" spans="2:12">
      <c r="B1013" s="48"/>
      <c r="C1013" s="48"/>
      <c r="D1013" s="16"/>
      <c r="E1013" s="48"/>
      <c r="F1013" s="17"/>
      <c r="G1013" s="17"/>
      <c r="H1013" s="17"/>
      <c r="I1013" s="21"/>
      <c r="J1013" s="17"/>
      <c r="K1013" s="20">
        <f>IF(FluxoCaixa101315141622[[#This Row],[Movimento ]]="Saldo Inicial",FluxoCaixa101315141622[[#This Row],[R$ (Valores)]],K1012+FluxoCaixa101315141622[[#This Row],[Valores Receitas / Despesas]])</f>
        <v>19192.449999999961</v>
      </c>
      <c r="L1013" s="5">
        <f>IF(FluxoCaixa101315141622[[#This Row],[Entrada / Saída]]="Saída",FluxoCaixa101315141622[[#This Row],[R$ (Valores)]]*-1,FluxoCaixa101315141622[[#This Row],[R$ (Valores)]])</f>
        <v>0</v>
      </c>
    </row>
    <row r="1014" spans="2:12">
      <c r="B1014" s="48"/>
      <c r="C1014" s="48"/>
      <c r="D1014" s="16"/>
      <c r="E1014" s="48"/>
      <c r="F1014" s="17"/>
      <c r="G1014" s="17"/>
      <c r="H1014" s="17"/>
      <c r="I1014" s="21"/>
      <c r="J1014" s="17"/>
      <c r="K1014" s="20">
        <f>IF(FluxoCaixa101315141622[[#This Row],[Movimento ]]="Saldo Inicial",FluxoCaixa101315141622[[#This Row],[R$ (Valores)]],K1013+FluxoCaixa101315141622[[#This Row],[Valores Receitas / Despesas]])</f>
        <v>19192.449999999961</v>
      </c>
      <c r="L1014" s="5">
        <f>IF(FluxoCaixa101315141622[[#This Row],[Entrada / Saída]]="Saída",FluxoCaixa101315141622[[#This Row],[R$ (Valores)]]*-1,FluxoCaixa101315141622[[#This Row],[R$ (Valores)]])</f>
        <v>0</v>
      </c>
    </row>
    <row r="1015" spans="2:12">
      <c r="B1015" s="48"/>
      <c r="C1015" s="48"/>
      <c r="D1015" s="16"/>
      <c r="E1015" s="48"/>
      <c r="F1015" s="17"/>
      <c r="G1015" s="17"/>
      <c r="H1015" s="17"/>
      <c r="I1015" s="21"/>
      <c r="J1015" s="17"/>
      <c r="K1015" s="20">
        <f>IF(FluxoCaixa101315141622[[#This Row],[Movimento ]]="Saldo Inicial",FluxoCaixa101315141622[[#This Row],[R$ (Valores)]],K1014+FluxoCaixa101315141622[[#This Row],[Valores Receitas / Despesas]])</f>
        <v>19192.449999999961</v>
      </c>
      <c r="L1015" s="5">
        <f>IF(FluxoCaixa101315141622[[#This Row],[Entrada / Saída]]="Saída",FluxoCaixa101315141622[[#This Row],[R$ (Valores)]]*-1,FluxoCaixa101315141622[[#This Row],[R$ (Valores)]])</f>
        <v>0</v>
      </c>
    </row>
    <row r="1016" spans="2:12">
      <c r="B1016" s="48"/>
      <c r="C1016" s="48"/>
      <c r="D1016" s="16"/>
      <c r="E1016" s="48"/>
      <c r="F1016" s="17"/>
      <c r="G1016" s="17"/>
      <c r="H1016" s="17"/>
      <c r="I1016" s="21"/>
      <c r="J1016" s="17"/>
      <c r="K1016" s="20">
        <f>IF(FluxoCaixa101315141622[[#This Row],[Movimento ]]="Saldo Inicial",FluxoCaixa101315141622[[#This Row],[R$ (Valores)]],K1015+FluxoCaixa101315141622[[#This Row],[Valores Receitas / Despesas]])</f>
        <v>19192.449999999961</v>
      </c>
      <c r="L1016" s="5">
        <f>IF(FluxoCaixa101315141622[[#This Row],[Entrada / Saída]]="Saída",FluxoCaixa101315141622[[#This Row],[R$ (Valores)]]*-1,FluxoCaixa101315141622[[#This Row],[R$ (Valores)]])</f>
        <v>0</v>
      </c>
    </row>
    <row r="1017" spans="2:12">
      <c r="B1017" s="48"/>
      <c r="C1017" s="48"/>
      <c r="D1017" s="16"/>
      <c r="E1017" s="48"/>
      <c r="F1017" s="17"/>
      <c r="G1017" s="17"/>
      <c r="H1017" s="17"/>
      <c r="I1017" s="21"/>
      <c r="J1017" s="17"/>
      <c r="K1017" s="20">
        <f>IF(FluxoCaixa101315141622[[#This Row],[Movimento ]]="Saldo Inicial",FluxoCaixa101315141622[[#This Row],[R$ (Valores)]],K1016+FluxoCaixa101315141622[[#This Row],[Valores Receitas / Despesas]])</f>
        <v>19192.449999999961</v>
      </c>
      <c r="L1017" s="5">
        <f>IF(FluxoCaixa101315141622[[#This Row],[Entrada / Saída]]="Saída",FluxoCaixa101315141622[[#This Row],[R$ (Valores)]]*-1,FluxoCaixa101315141622[[#This Row],[R$ (Valores)]])</f>
        <v>0</v>
      </c>
    </row>
    <row r="1018" spans="2:12">
      <c r="B1018" s="48"/>
      <c r="C1018" s="48"/>
      <c r="D1018" s="16"/>
      <c r="E1018" s="48"/>
      <c r="F1018" s="17"/>
      <c r="G1018" s="17"/>
      <c r="H1018" s="17"/>
      <c r="I1018" s="21"/>
      <c r="J1018" s="17"/>
      <c r="K1018" s="20">
        <f>IF(FluxoCaixa101315141622[[#This Row],[Movimento ]]="Saldo Inicial",FluxoCaixa101315141622[[#This Row],[R$ (Valores)]],K1017+FluxoCaixa101315141622[[#This Row],[Valores Receitas / Despesas]])</f>
        <v>19192.449999999961</v>
      </c>
      <c r="L1018" s="5">
        <f>IF(FluxoCaixa101315141622[[#This Row],[Entrada / Saída]]="Saída",FluxoCaixa101315141622[[#This Row],[R$ (Valores)]]*-1,FluxoCaixa101315141622[[#This Row],[R$ (Valores)]])</f>
        <v>0</v>
      </c>
    </row>
    <row r="1019" spans="2:12">
      <c r="B1019" s="48"/>
      <c r="C1019" s="48"/>
      <c r="D1019" s="16"/>
      <c r="E1019" s="48"/>
      <c r="F1019" s="17"/>
      <c r="G1019" s="17"/>
      <c r="H1019" s="17"/>
      <c r="I1019" s="21"/>
      <c r="J1019" s="17"/>
      <c r="K1019" s="20">
        <f>IF(FluxoCaixa101315141622[[#This Row],[Movimento ]]="Saldo Inicial",FluxoCaixa101315141622[[#This Row],[R$ (Valores)]],K1018+FluxoCaixa101315141622[[#This Row],[Valores Receitas / Despesas]])</f>
        <v>19192.449999999961</v>
      </c>
      <c r="L1019" s="5">
        <f>IF(FluxoCaixa101315141622[[#This Row],[Entrada / Saída]]="Saída",FluxoCaixa101315141622[[#This Row],[R$ (Valores)]]*-1,FluxoCaixa101315141622[[#This Row],[R$ (Valores)]])</f>
        <v>0</v>
      </c>
    </row>
    <row r="1020" spans="2:12">
      <c r="B1020" s="48"/>
      <c r="C1020" s="48"/>
      <c r="D1020" s="16"/>
      <c r="E1020" s="48"/>
      <c r="F1020" s="17"/>
      <c r="G1020" s="17"/>
      <c r="H1020" s="17"/>
      <c r="I1020" s="21"/>
      <c r="J1020" s="17"/>
      <c r="K1020" s="20">
        <f>IF(FluxoCaixa101315141622[[#This Row],[Movimento ]]="Saldo Inicial",FluxoCaixa101315141622[[#This Row],[R$ (Valores)]],K1019+FluxoCaixa101315141622[[#This Row],[Valores Receitas / Despesas]])</f>
        <v>19192.449999999961</v>
      </c>
      <c r="L1020" s="5">
        <f>IF(FluxoCaixa101315141622[[#This Row],[Entrada / Saída]]="Saída",FluxoCaixa101315141622[[#This Row],[R$ (Valores)]]*-1,FluxoCaixa101315141622[[#This Row],[R$ (Valores)]])</f>
        <v>0</v>
      </c>
    </row>
    <row r="1021" spans="2:12">
      <c r="B1021" s="48"/>
      <c r="C1021" s="48"/>
      <c r="D1021" s="16"/>
      <c r="E1021" s="48"/>
      <c r="F1021" s="17"/>
      <c r="G1021" s="17"/>
      <c r="H1021" s="17"/>
      <c r="I1021" s="21"/>
      <c r="J1021" s="17"/>
      <c r="K1021" s="20">
        <f>IF(FluxoCaixa101315141622[[#This Row],[Movimento ]]="Saldo Inicial",FluxoCaixa101315141622[[#This Row],[R$ (Valores)]],K1020+FluxoCaixa101315141622[[#This Row],[Valores Receitas / Despesas]])</f>
        <v>19192.449999999961</v>
      </c>
      <c r="L1021" s="5">
        <f>IF(FluxoCaixa101315141622[[#This Row],[Entrada / Saída]]="Saída",FluxoCaixa101315141622[[#This Row],[R$ (Valores)]]*-1,FluxoCaixa101315141622[[#This Row],[R$ (Valores)]])</f>
        <v>0</v>
      </c>
    </row>
    <row r="1022" spans="2:12">
      <c r="B1022" s="48"/>
      <c r="C1022" s="48"/>
      <c r="D1022" s="16"/>
      <c r="E1022" s="48"/>
      <c r="F1022" s="17"/>
      <c r="G1022" s="17"/>
      <c r="H1022" s="17"/>
      <c r="I1022" s="21"/>
      <c r="J1022" s="17"/>
      <c r="K1022" s="20">
        <f>IF(FluxoCaixa101315141622[[#This Row],[Movimento ]]="Saldo Inicial",FluxoCaixa101315141622[[#This Row],[R$ (Valores)]],K1021+FluxoCaixa101315141622[[#This Row],[Valores Receitas / Despesas]])</f>
        <v>19192.449999999961</v>
      </c>
      <c r="L1022" s="5">
        <f>IF(FluxoCaixa101315141622[[#This Row],[Entrada / Saída]]="Saída",FluxoCaixa101315141622[[#This Row],[R$ (Valores)]]*-1,FluxoCaixa101315141622[[#This Row],[R$ (Valores)]])</f>
        <v>0</v>
      </c>
    </row>
    <row r="1023" spans="2:12">
      <c r="B1023" s="48"/>
      <c r="C1023" s="48"/>
      <c r="D1023" s="16"/>
      <c r="E1023" s="48"/>
      <c r="F1023" s="17"/>
      <c r="G1023" s="17"/>
      <c r="H1023" s="17"/>
      <c r="I1023" s="21"/>
      <c r="J1023" s="17"/>
      <c r="K1023" s="47">
        <f>IF(FluxoCaixa101315141622[[#This Row],[Movimento ]]="Saldo Inicial",FluxoCaixa101315141622[[#This Row],[R$ (Valores)]],K1022+FluxoCaixa101315141622[[#This Row],[Valores Receitas / Despesas]])</f>
        <v>19192.449999999961</v>
      </c>
      <c r="L1023" s="53">
        <f>IF(FluxoCaixa101315141622[[#This Row],[Entrada / Saída]]="Saída",FluxoCaixa101315141622[[#This Row],[R$ (Valores)]]*-1,FluxoCaixa101315141622[[#This Row],[R$ (Valores)]])</f>
        <v>0</v>
      </c>
    </row>
    <row r="1024" spans="2:12">
      <c r="B1024" s="48"/>
      <c r="C1024" s="48"/>
      <c r="D1024" s="16"/>
      <c r="E1024" s="48"/>
      <c r="F1024" s="17"/>
      <c r="G1024" s="17"/>
      <c r="H1024" s="17"/>
      <c r="I1024" s="21"/>
      <c r="J1024" s="17"/>
      <c r="K1024" s="20">
        <f>IF(FluxoCaixa101315141622[[#This Row],[Movimento ]]="Saldo Inicial",FluxoCaixa101315141622[[#This Row],[R$ (Valores)]],K1023+FluxoCaixa101315141622[[#This Row],[Valores Receitas / Despesas]])</f>
        <v>19192.449999999961</v>
      </c>
      <c r="L1024" s="5">
        <f>IF(FluxoCaixa101315141622[[#This Row],[Entrada / Saída]]="Saída",FluxoCaixa101315141622[[#This Row],[R$ (Valores)]]*-1,FluxoCaixa101315141622[[#This Row],[R$ (Valores)]])</f>
        <v>0</v>
      </c>
    </row>
    <row r="1025" spans="2:12">
      <c r="B1025" s="48"/>
      <c r="C1025" s="48"/>
      <c r="D1025" s="16"/>
      <c r="E1025" s="48"/>
      <c r="F1025" s="17"/>
      <c r="G1025" s="17"/>
      <c r="H1025" s="17"/>
      <c r="I1025" s="21"/>
      <c r="J1025" s="17"/>
      <c r="K1025" s="20">
        <f>IF(FluxoCaixa101315141622[[#This Row],[Movimento ]]="Saldo Inicial",FluxoCaixa101315141622[[#This Row],[R$ (Valores)]],K1024+FluxoCaixa101315141622[[#This Row],[Valores Receitas / Despesas]])</f>
        <v>19192.449999999961</v>
      </c>
      <c r="L1025" s="5">
        <f>IF(FluxoCaixa101315141622[[#This Row],[Entrada / Saída]]="Saída",FluxoCaixa101315141622[[#This Row],[R$ (Valores)]]*-1,FluxoCaixa101315141622[[#This Row],[R$ (Valores)]])</f>
        <v>0</v>
      </c>
    </row>
    <row r="1026" spans="2:12">
      <c r="B1026" s="48"/>
      <c r="C1026" s="48"/>
      <c r="D1026" s="16"/>
      <c r="E1026" s="48"/>
      <c r="F1026" s="17"/>
      <c r="G1026" s="17"/>
      <c r="H1026" s="17"/>
      <c r="I1026" s="21"/>
      <c r="J1026" s="17"/>
      <c r="K1026" s="20">
        <f>IF(FluxoCaixa101315141622[[#This Row],[Movimento ]]="Saldo Inicial",FluxoCaixa101315141622[[#This Row],[R$ (Valores)]],K1025+FluxoCaixa101315141622[[#This Row],[Valores Receitas / Despesas]])</f>
        <v>19192.449999999961</v>
      </c>
      <c r="L1026" s="5">
        <f>IF(FluxoCaixa101315141622[[#This Row],[Entrada / Saída]]="Saída",FluxoCaixa101315141622[[#This Row],[R$ (Valores)]]*-1,FluxoCaixa101315141622[[#This Row],[R$ (Valores)]])</f>
        <v>0</v>
      </c>
    </row>
    <row r="1027" spans="2:12">
      <c r="B1027" s="48"/>
      <c r="C1027" s="48"/>
      <c r="D1027" s="16"/>
      <c r="E1027" s="48"/>
      <c r="F1027" s="17"/>
      <c r="G1027" s="17"/>
      <c r="H1027" s="17"/>
      <c r="I1027" s="21"/>
      <c r="J1027" s="17"/>
      <c r="K1027" s="20">
        <f>IF(FluxoCaixa101315141622[[#This Row],[Movimento ]]="Saldo Inicial",FluxoCaixa101315141622[[#This Row],[R$ (Valores)]],K1026+FluxoCaixa101315141622[[#This Row],[Valores Receitas / Despesas]])</f>
        <v>19192.449999999961</v>
      </c>
      <c r="L1027" s="5">
        <f>IF(FluxoCaixa101315141622[[#This Row],[Entrada / Saída]]="Saída",FluxoCaixa101315141622[[#This Row],[R$ (Valores)]]*-1,FluxoCaixa101315141622[[#This Row],[R$ (Valores)]])</f>
        <v>0</v>
      </c>
    </row>
    <row r="1028" spans="2:12">
      <c r="B1028" s="48"/>
      <c r="C1028" s="48"/>
      <c r="D1028" s="16"/>
      <c r="E1028" s="48"/>
      <c r="F1028" s="17"/>
      <c r="G1028" s="17"/>
      <c r="H1028" s="17"/>
      <c r="I1028" s="21"/>
      <c r="J1028" s="17"/>
      <c r="K1028" s="20">
        <f>IF(FluxoCaixa101315141622[[#This Row],[Movimento ]]="Saldo Inicial",FluxoCaixa101315141622[[#This Row],[R$ (Valores)]],K1027+FluxoCaixa101315141622[[#This Row],[Valores Receitas / Despesas]])</f>
        <v>19192.449999999961</v>
      </c>
      <c r="L1028" s="5">
        <f>IF(FluxoCaixa101315141622[[#This Row],[Entrada / Saída]]="Saída",FluxoCaixa101315141622[[#This Row],[R$ (Valores)]]*-1,FluxoCaixa101315141622[[#This Row],[R$ (Valores)]])</f>
        <v>0</v>
      </c>
    </row>
    <row r="1029" spans="2:12">
      <c r="B1029" s="48"/>
      <c r="C1029" s="48"/>
      <c r="D1029" s="16"/>
      <c r="E1029" s="48"/>
      <c r="F1029" s="17"/>
      <c r="G1029" s="17"/>
      <c r="H1029" s="17"/>
      <c r="I1029" s="21"/>
      <c r="J1029" s="17"/>
      <c r="K1029" s="20">
        <f>IF(FluxoCaixa101315141622[[#This Row],[Movimento ]]="Saldo Inicial",FluxoCaixa101315141622[[#This Row],[R$ (Valores)]],K1028+FluxoCaixa101315141622[[#This Row],[Valores Receitas / Despesas]])</f>
        <v>19192.449999999961</v>
      </c>
      <c r="L1029" s="5">
        <f>IF(FluxoCaixa101315141622[[#This Row],[Entrada / Saída]]="Saída",FluxoCaixa101315141622[[#This Row],[R$ (Valores)]]*-1,FluxoCaixa101315141622[[#This Row],[R$ (Valores)]])</f>
        <v>0</v>
      </c>
    </row>
    <row r="1030" spans="2:12">
      <c r="B1030" s="48"/>
      <c r="C1030" s="48"/>
      <c r="D1030" s="16"/>
      <c r="E1030" s="48"/>
      <c r="F1030" s="17"/>
      <c r="G1030" s="17"/>
      <c r="H1030" s="17"/>
      <c r="I1030" s="21"/>
      <c r="J1030" s="17"/>
      <c r="K1030" s="20">
        <f>IF(FluxoCaixa101315141622[[#This Row],[Movimento ]]="Saldo Inicial",FluxoCaixa101315141622[[#This Row],[R$ (Valores)]],K1029+FluxoCaixa101315141622[[#This Row],[Valores Receitas / Despesas]])</f>
        <v>19192.449999999961</v>
      </c>
      <c r="L1030" s="5">
        <f>IF(FluxoCaixa101315141622[[#This Row],[Entrada / Saída]]="Saída",FluxoCaixa101315141622[[#This Row],[R$ (Valores)]]*-1,FluxoCaixa101315141622[[#This Row],[R$ (Valores)]])</f>
        <v>0</v>
      </c>
    </row>
    <row r="1031" spans="2:12">
      <c r="B1031" s="48"/>
      <c r="C1031" s="48"/>
      <c r="D1031" s="16"/>
      <c r="E1031" s="48"/>
      <c r="F1031" s="17"/>
      <c r="G1031" s="17"/>
      <c r="H1031" s="17"/>
      <c r="I1031" s="21"/>
      <c r="J1031" s="17"/>
      <c r="K1031" s="20">
        <f>IF(FluxoCaixa101315141622[[#This Row],[Movimento ]]="Saldo Inicial",FluxoCaixa101315141622[[#This Row],[R$ (Valores)]],K1030+FluxoCaixa101315141622[[#This Row],[Valores Receitas / Despesas]])</f>
        <v>19192.449999999961</v>
      </c>
      <c r="L1031" s="5">
        <f>IF(FluxoCaixa101315141622[[#This Row],[Entrada / Saída]]="Saída",FluxoCaixa101315141622[[#This Row],[R$ (Valores)]]*-1,FluxoCaixa101315141622[[#This Row],[R$ (Valores)]])</f>
        <v>0</v>
      </c>
    </row>
    <row r="1032" spans="2:12">
      <c r="B1032" s="48"/>
      <c r="C1032" s="48"/>
      <c r="D1032" s="16"/>
      <c r="E1032" s="48"/>
      <c r="F1032" s="17"/>
      <c r="G1032" s="17"/>
      <c r="H1032" s="17"/>
      <c r="I1032" s="21"/>
      <c r="J1032" s="17"/>
      <c r="K1032" s="20">
        <f>IF(FluxoCaixa101315141622[[#This Row],[Movimento ]]="Saldo Inicial",FluxoCaixa101315141622[[#This Row],[R$ (Valores)]],K1031+FluxoCaixa101315141622[[#This Row],[Valores Receitas / Despesas]])</f>
        <v>19192.449999999961</v>
      </c>
      <c r="L1032" s="5">
        <f>IF(FluxoCaixa101315141622[[#This Row],[Entrada / Saída]]="Saída",FluxoCaixa101315141622[[#This Row],[R$ (Valores)]]*-1,FluxoCaixa101315141622[[#This Row],[R$ (Valores)]])</f>
        <v>0</v>
      </c>
    </row>
    <row r="1033" spans="2:12">
      <c r="B1033" s="48"/>
      <c r="C1033" s="48"/>
      <c r="D1033" s="16"/>
      <c r="E1033" s="48"/>
      <c r="F1033" s="17"/>
      <c r="G1033" s="17"/>
      <c r="H1033" s="17"/>
      <c r="I1033" s="21"/>
      <c r="J1033" s="17"/>
      <c r="K1033" s="20">
        <f>IF(FluxoCaixa101315141622[[#This Row],[Movimento ]]="Saldo Inicial",FluxoCaixa101315141622[[#This Row],[R$ (Valores)]],K1032+FluxoCaixa101315141622[[#This Row],[Valores Receitas / Despesas]])</f>
        <v>19192.449999999961</v>
      </c>
      <c r="L1033" s="5">
        <f>IF(FluxoCaixa101315141622[[#This Row],[Entrada / Saída]]="Saída",FluxoCaixa101315141622[[#This Row],[R$ (Valores)]]*-1,FluxoCaixa101315141622[[#This Row],[R$ (Valores)]])</f>
        <v>0</v>
      </c>
    </row>
    <row r="1034" spans="2:12">
      <c r="B1034" s="48"/>
      <c r="C1034" s="48"/>
      <c r="D1034" s="16"/>
      <c r="E1034" s="48"/>
      <c r="F1034" s="17"/>
      <c r="G1034" s="17"/>
      <c r="H1034" s="17"/>
      <c r="I1034" s="21"/>
      <c r="J1034" s="17"/>
      <c r="K1034" s="20">
        <f>IF(FluxoCaixa101315141622[[#This Row],[Movimento ]]="Saldo Inicial",FluxoCaixa101315141622[[#This Row],[R$ (Valores)]],K1033+FluxoCaixa101315141622[[#This Row],[Valores Receitas / Despesas]])</f>
        <v>19192.449999999961</v>
      </c>
      <c r="L1034" s="5">
        <f>IF(FluxoCaixa101315141622[[#This Row],[Entrada / Saída]]="Saída",FluxoCaixa101315141622[[#This Row],[R$ (Valores)]]*-1,FluxoCaixa101315141622[[#This Row],[R$ (Valores)]])</f>
        <v>0</v>
      </c>
    </row>
    <row r="1035" spans="2:12">
      <c r="B1035" s="48"/>
      <c r="C1035" s="48"/>
      <c r="D1035" s="16"/>
      <c r="E1035" s="48"/>
      <c r="F1035" s="17"/>
      <c r="G1035" s="17"/>
      <c r="H1035" s="17"/>
      <c r="I1035" s="21"/>
      <c r="J1035" s="17"/>
      <c r="K1035" s="20">
        <f>IF(FluxoCaixa101315141622[[#This Row],[Movimento ]]="Saldo Inicial",FluxoCaixa101315141622[[#This Row],[R$ (Valores)]],K1034+FluxoCaixa101315141622[[#This Row],[Valores Receitas / Despesas]])</f>
        <v>19192.449999999961</v>
      </c>
      <c r="L1035" s="5">
        <f>IF(FluxoCaixa101315141622[[#This Row],[Entrada / Saída]]="Saída",FluxoCaixa101315141622[[#This Row],[R$ (Valores)]]*-1,FluxoCaixa101315141622[[#This Row],[R$ (Valores)]])</f>
        <v>0</v>
      </c>
    </row>
    <row r="1036" spans="2:12">
      <c r="B1036" s="48"/>
      <c r="C1036" s="48"/>
      <c r="D1036" s="16"/>
      <c r="E1036" s="48"/>
      <c r="F1036" s="17"/>
      <c r="G1036" s="17"/>
      <c r="H1036" s="17"/>
      <c r="I1036" s="21"/>
      <c r="J1036" s="17"/>
      <c r="K1036" s="20">
        <f>IF(FluxoCaixa101315141622[[#This Row],[Movimento ]]="Saldo Inicial",FluxoCaixa101315141622[[#This Row],[R$ (Valores)]],K1035+FluxoCaixa101315141622[[#This Row],[Valores Receitas / Despesas]])</f>
        <v>19192.449999999961</v>
      </c>
      <c r="L1036" s="5">
        <f>IF(FluxoCaixa101315141622[[#This Row],[Entrada / Saída]]="Saída",FluxoCaixa101315141622[[#This Row],[R$ (Valores)]]*-1,FluxoCaixa101315141622[[#This Row],[R$ (Valores)]])</f>
        <v>0</v>
      </c>
    </row>
    <row r="1037" spans="2:12">
      <c r="B1037" s="48"/>
      <c r="C1037" s="48"/>
      <c r="D1037" s="16"/>
      <c r="E1037" s="48"/>
      <c r="F1037" s="17"/>
      <c r="G1037" s="17"/>
      <c r="H1037" s="17"/>
      <c r="I1037" s="21"/>
      <c r="J1037" s="17"/>
      <c r="K1037" s="20">
        <f>IF(FluxoCaixa101315141622[[#This Row],[Movimento ]]="Saldo Inicial",FluxoCaixa101315141622[[#This Row],[R$ (Valores)]],K1036+FluxoCaixa101315141622[[#This Row],[Valores Receitas / Despesas]])</f>
        <v>19192.449999999961</v>
      </c>
      <c r="L1037" s="5">
        <f>IF(FluxoCaixa101315141622[[#This Row],[Entrada / Saída]]="Saída",FluxoCaixa101315141622[[#This Row],[R$ (Valores)]]*-1,FluxoCaixa101315141622[[#This Row],[R$ (Valores)]])</f>
        <v>0</v>
      </c>
    </row>
    <row r="1038" spans="2:12">
      <c r="B1038" s="48"/>
      <c r="C1038" s="48"/>
      <c r="D1038" s="16"/>
      <c r="E1038" s="48"/>
      <c r="F1038" s="17"/>
      <c r="G1038" s="17"/>
      <c r="H1038" s="17"/>
      <c r="I1038" s="21"/>
      <c r="J1038" s="17"/>
      <c r="K1038" s="20">
        <f>IF(FluxoCaixa101315141622[[#This Row],[Movimento ]]="Saldo Inicial",FluxoCaixa101315141622[[#This Row],[R$ (Valores)]],K1037+FluxoCaixa101315141622[[#This Row],[Valores Receitas / Despesas]])</f>
        <v>19192.449999999961</v>
      </c>
      <c r="L1038" s="5">
        <f>IF(FluxoCaixa101315141622[[#This Row],[Entrada / Saída]]="Saída",FluxoCaixa101315141622[[#This Row],[R$ (Valores)]]*-1,FluxoCaixa101315141622[[#This Row],[R$ (Valores)]])</f>
        <v>0</v>
      </c>
    </row>
    <row r="1039" spans="2:12">
      <c r="B1039" s="48"/>
      <c r="C1039" s="48"/>
      <c r="D1039" s="16"/>
      <c r="E1039" s="48"/>
      <c r="F1039" s="17"/>
      <c r="G1039" s="17"/>
      <c r="H1039" s="17"/>
      <c r="I1039" s="21"/>
      <c r="J1039" s="17"/>
      <c r="K1039" s="20">
        <f>IF(FluxoCaixa101315141622[[#This Row],[Movimento ]]="Saldo Inicial",FluxoCaixa101315141622[[#This Row],[R$ (Valores)]],K1038+FluxoCaixa101315141622[[#This Row],[Valores Receitas / Despesas]])</f>
        <v>19192.449999999961</v>
      </c>
      <c r="L1039" s="5">
        <f>IF(FluxoCaixa101315141622[[#This Row],[Entrada / Saída]]="Saída",FluxoCaixa101315141622[[#This Row],[R$ (Valores)]]*-1,FluxoCaixa101315141622[[#This Row],[R$ (Valores)]])</f>
        <v>0</v>
      </c>
    </row>
    <row r="1040" spans="2:12">
      <c r="B1040" s="48"/>
      <c r="C1040" s="48"/>
      <c r="D1040" s="16"/>
      <c r="E1040" s="48"/>
      <c r="F1040" s="17"/>
      <c r="G1040" s="17"/>
      <c r="H1040" s="17"/>
      <c r="I1040" s="21"/>
      <c r="J1040" s="17"/>
      <c r="K1040" s="20">
        <f>IF(FluxoCaixa101315141622[[#This Row],[Movimento ]]="Saldo Inicial",FluxoCaixa101315141622[[#This Row],[R$ (Valores)]],K1039+FluxoCaixa101315141622[[#This Row],[Valores Receitas / Despesas]])</f>
        <v>19192.449999999961</v>
      </c>
      <c r="L1040" s="5">
        <f>IF(FluxoCaixa101315141622[[#This Row],[Entrada / Saída]]="Saída",FluxoCaixa101315141622[[#This Row],[R$ (Valores)]]*-1,FluxoCaixa101315141622[[#This Row],[R$ (Valores)]])</f>
        <v>0</v>
      </c>
    </row>
    <row r="1041" spans="2:12">
      <c r="B1041" s="48"/>
      <c r="C1041" s="48"/>
      <c r="D1041" s="16"/>
      <c r="E1041" s="48"/>
      <c r="F1041" s="17"/>
      <c r="G1041" s="17"/>
      <c r="H1041" s="17"/>
      <c r="I1041" s="21"/>
      <c r="J1041" s="17"/>
      <c r="K1041" s="20">
        <f>IF(FluxoCaixa101315141622[[#This Row],[Movimento ]]="Saldo Inicial",FluxoCaixa101315141622[[#This Row],[R$ (Valores)]],K1040+FluxoCaixa101315141622[[#This Row],[Valores Receitas / Despesas]])</f>
        <v>19192.449999999961</v>
      </c>
      <c r="L1041" s="5">
        <f>IF(FluxoCaixa101315141622[[#This Row],[Entrada / Saída]]="Saída",FluxoCaixa101315141622[[#This Row],[R$ (Valores)]]*-1,FluxoCaixa101315141622[[#This Row],[R$ (Valores)]])</f>
        <v>0</v>
      </c>
    </row>
    <row r="1042" spans="2:12">
      <c r="B1042" s="48"/>
      <c r="C1042" s="48"/>
      <c r="D1042" s="16"/>
      <c r="E1042" s="48"/>
      <c r="F1042" s="17"/>
      <c r="G1042" s="17"/>
      <c r="H1042" s="17"/>
      <c r="I1042" s="21"/>
      <c r="J1042" s="17"/>
      <c r="K1042" s="20">
        <f>IF(FluxoCaixa101315141622[[#This Row],[Movimento ]]="Saldo Inicial",FluxoCaixa101315141622[[#This Row],[R$ (Valores)]],K1041+FluxoCaixa101315141622[[#This Row],[Valores Receitas / Despesas]])</f>
        <v>19192.449999999961</v>
      </c>
      <c r="L1042" s="5">
        <f>IF(FluxoCaixa101315141622[[#This Row],[Entrada / Saída]]="Saída",FluxoCaixa101315141622[[#This Row],[R$ (Valores)]]*-1,FluxoCaixa101315141622[[#This Row],[R$ (Valores)]])</f>
        <v>0</v>
      </c>
    </row>
    <row r="1043" spans="2:12">
      <c r="B1043" s="48"/>
      <c r="C1043" s="48"/>
      <c r="D1043" s="16"/>
      <c r="E1043" s="48"/>
      <c r="F1043" s="17"/>
      <c r="G1043" s="17"/>
      <c r="H1043" s="17"/>
      <c r="I1043" s="21"/>
      <c r="J1043" s="17"/>
      <c r="K1043" s="20">
        <f>IF(FluxoCaixa101315141622[[#This Row],[Movimento ]]="Saldo Inicial",FluxoCaixa101315141622[[#This Row],[R$ (Valores)]],K1042+FluxoCaixa101315141622[[#This Row],[Valores Receitas / Despesas]])</f>
        <v>19192.449999999961</v>
      </c>
      <c r="L1043" s="5">
        <f>IF(FluxoCaixa101315141622[[#This Row],[Entrada / Saída]]="Saída",FluxoCaixa101315141622[[#This Row],[R$ (Valores)]]*-1,FluxoCaixa101315141622[[#This Row],[R$ (Valores)]])</f>
        <v>0</v>
      </c>
    </row>
    <row r="1044" spans="2:12">
      <c r="B1044" s="48"/>
      <c r="C1044" s="48"/>
      <c r="D1044" s="16"/>
      <c r="E1044" s="48"/>
      <c r="F1044" s="17"/>
      <c r="G1044" s="17"/>
      <c r="H1044" s="17"/>
      <c r="I1044" s="21"/>
      <c r="J1044" s="17"/>
      <c r="K1044" s="20">
        <f>IF(FluxoCaixa101315141622[[#This Row],[Movimento ]]="Saldo Inicial",FluxoCaixa101315141622[[#This Row],[R$ (Valores)]],K1043+FluxoCaixa101315141622[[#This Row],[Valores Receitas / Despesas]])</f>
        <v>19192.449999999961</v>
      </c>
      <c r="L1044" s="5">
        <f>IF(FluxoCaixa101315141622[[#This Row],[Entrada / Saída]]="Saída",FluxoCaixa101315141622[[#This Row],[R$ (Valores)]]*-1,FluxoCaixa101315141622[[#This Row],[R$ (Valores)]])</f>
        <v>0</v>
      </c>
    </row>
    <row r="1045" spans="2:12">
      <c r="B1045" s="48"/>
      <c r="C1045" s="48"/>
      <c r="D1045" s="16"/>
      <c r="E1045" s="48"/>
      <c r="F1045" s="17"/>
      <c r="G1045" s="17"/>
      <c r="H1045" s="17"/>
      <c r="I1045" s="21"/>
      <c r="J1045" s="17"/>
      <c r="K1045" s="20">
        <f>IF(FluxoCaixa101315141622[[#This Row],[Movimento ]]="Saldo Inicial",FluxoCaixa101315141622[[#This Row],[R$ (Valores)]],K1044+FluxoCaixa101315141622[[#This Row],[Valores Receitas / Despesas]])</f>
        <v>19192.449999999961</v>
      </c>
      <c r="L1045" s="5">
        <f>IF(FluxoCaixa101315141622[[#This Row],[Entrada / Saída]]="Saída",FluxoCaixa101315141622[[#This Row],[R$ (Valores)]]*-1,FluxoCaixa101315141622[[#This Row],[R$ (Valores)]])</f>
        <v>0</v>
      </c>
    </row>
    <row r="1046" spans="2:12">
      <c r="B1046" s="48"/>
      <c r="C1046" s="48"/>
      <c r="D1046" s="16"/>
      <c r="E1046" s="48"/>
      <c r="F1046" s="17"/>
      <c r="G1046" s="17"/>
      <c r="H1046" s="17"/>
      <c r="I1046" s="21"/>
      <c r="J1046" s="17"/>
      <c r="K1046" s="20">
        <f>IF(FluxoCaixa101315141622[[#This Row],[Movimento ]]="Saldo Inicial",FluxoCaixa101315141622[[#This Row],[R$ (Valores)]],K1045+FluxoCaixa101315141622[[#This Row],[Valores Receitas / Despesas]])</f>
        <v>19192.449999999961</v>
      </c>
      <c r="L1046" s="5">
        <f>IF(FluxoCaixa101315141622[[#This Row],[Entrada / Saída]]="Saída",FluxoCaixa101315141622[[#This Row],[R$ (Valores)]]*-1,FluxoCaixa101315141622[[#This Row],[R$ (Valores)]])</f>
        <v>0</v>
      </c>
    </row>
    <row r="1047" spans="2:12">
      <c r="B1047" s="48"/>
      <c r="C1047" s="48"/>
      <c r="D1047" s="16"/>
      <c r="E1047" s="48"/>
      <c r="F1047" s="17"/>
      <c r="G1047" s="17"/>
      <c r="H1047" s="17"/>
      <c r="I1047" s="21"/>
      <c r="J1047" s="17"/>
      <c r="K1047" s="20">
        <f>IF(FluxoCaixa101315141622[[#This Row],[Movimento ]]="Saldo Inicial",FluxoCaixa101315141622[[#This Row],[R$ (Valores)]],K1046+FluxoCaixa101315141622[[#This Row],[Valores Receitas / Despesas]])</f>
        <v>19192.449999999961</v>
      </c>
      <c r="L1047" s="5">
        <f>IF(FluxoCaixa101315141622[[#This Row],[Entrada / Saída]]="Saída",FluxoCaixa101315141622[[#This Row],[R$ (Valores)]]*-1,FluxoCaixa101315141622[[#This Row],[R$ (Valores)]])</f>
        <v>0</v>
      </c>
    </row>
    <row r="1048" spans="2:12">
      <c r="B1048" s="48"/>
      <c r="C1048" s="48"/>
      <c r="D1048" s="16"/>
      <c r="E1048" s="48"/>
      <c r="F1048" s="17"/>
      <c r="G1048" s="17"/>
      <c r="H1048" s="17"/>
      <c r="I1048" s="21"/>
      <c r="J1048" s="17"/>
      <c r="K1048" s="20">
        <f>IF(FluxoCaixa101315141622[[#This Row],[Movimento ]]="Saldo Inicial",FluxoCaixa101315141622[[#This Row],[R$ (Valores)]],K1047+FluxoCaixa101315141622[[#This Row],[Valores Receitas / Despesas]])</f>
        <v>19192.449999999961</v>
      </c>
      <c r="L1048" s="5">
        <f>IF(FluxoCaixa101315141622[[#This Row],[Entrada / Saída]]="Saída",FluxoCaixa101315141622[[#This Row],[R$ (Valores)]]*-1,FluxoCaixa101315141622[[#This Row],[R$ (Valores)]])</f>
        <v>0</v>
      </c>
    </row>
    <row r="1049" spans="2:12">
      <c r="B1049" s="48"/>
      <c r="C1049" s="48"/>
      <c r="D1049" s="16"/>
      <c r="E1049" s="48"/>
      <c r="F1049" s="17"/>
      <c r="G1049" s="17"/>
      <c r="H1049" s="17"/>
      <c r="I1049" s="21"/>
      <c r="J1049" s="17"/>
      <c r="K1049" s="20">
        <f>IF(FluxoCaixa101315141622[[#This Row],[Movimento ]]="Saldo Inicial",FluxoCaixa101315141622[[#This Row],[R$ (Valores)]],K1048+FluxoCaixa101315141622[[#This Row],[Valores Receitas / Despesas]])</f>
        <v>19192.449999999961</v>
      </c>
      <c r="L1049" s="5">
        <f>IF(FluxoCaixa101315141622[[#This Row],[Entrada / Saída]]="Saída",FluxoCaixa101315141622[[#This Row],[R$ (Valores)]]*-1,FluxoCaixa101315141622[[#This Row],[R$ (Valores)]])</f>
        <v>0</v>
      </c>
    </row>
    <row r="1050" spans="2:12">
      <c r="B1050" s="48"/>
      <c r="C1050" s="48"/>
      <c r="D1050" s="16"/>
      <c r="E1050" s="48"/>
      <c r="F1050" s="17"/>
      <c r="G1050" s="17"/>
      <c r="H1050" s="17"/>
      <c r="I1050" s="21"/>
      <c r="J1050" s="17"/>
      <c r="K1050" s="20">
        <f>IF(FluxoCaixa101315141622[[#This Row],[Movimento ]]="Saldo Inicial",FluxoCaixa101315141622[[#This Row],[R$ (Valores)]],K1049+FluxoCaixa101315141622[[#This Row],[Valores Receitas / Despesas]])</f>
        <v>19192.449999999961</v>
      </c>
      <c r="L1050" s="5">
        <f>IF(FluxoCaixa101315141622[[#This Row],[Entrada / Saída]]="Saída",FluxoCaixa101315141622[[#This Row],[R$ (Valores)]]*-1,FluxoCaixa101315141622[[#This Row],[R$ (Valores)]])</f>
        <v>0</v>
      </c>
    </row>
    <row r="1051" spans="2:12">
      <c r="B1051" s="48"/>
      <c r="C1051" s="48"/>
      <c r="D1051" s="16"/>
      <c r="E1051" s="48"/>
      <c r="F1051" s="17"/>
      <c r="G1051" s="17"/>
      <c r="H1051" s="17"/>
      <c r="I1051" s="21"/>
      <c r="J1051" s="17"/>
      <c r="K1051" s="20">
        <f>IF(FluxoCaixa101315141622[[#This Row],[Movimento ]]="Saldo Inicial",FluxoCaixa101315141622[[#This Row],[R$ (Valores)]],K1050+FluxoCaixa101315141622[[#This Row],[Valores Receitas / Despesas]])</f>
        <v>19192.449999999961</v>
      </c>
      <c r="L1051" s="5">
        <f>IF(FluxoCaixa101315141622[[#This Row],[Entrada / Saída]]="Saída",FluxoCaixa101315141622[[#This Row],[R$ (Valores)]]*-1,FluxoCaixa101315141622[[#This Row],[R$ (Valores)]])</f>
        <v>0</v>
      </c>
    </row>
    <row r="1052" spans="2:12">
      <c r="B1052" s="48"/>
      <c r="C1052" s="48"/>
      <c r="D1052" s="16"/>
      <c r="E1052" s="48"/>
      <c r="F1052" s="17"/>
      <c r="G1052" s="17"/>
      <c r="H1052" s="17"/>
      <c r="I1052" s="21"/>
      <c r="J1052" s="17"/>
      <c r="K1052" s="20">
        <f>IF(FluxoCaixa101315141622[[#This Row],[Movimento ]]="Saldo Inicial",FluxoCaixa101315141622[[#This Row],[R$ (Valores)]],K1051+FluxoCaixa101315141622[[#This Row],[Valores Receitas / Despesas]])</f>
        <v>19192.449999999961</v>
      </c>
      <c r="L1052" s="5">
        <f>IF(FluxoCaixa101315141622[[#This Row],[Entrada / Saída]]="Saída",FluxoCaixa101315141622[[#This Row],[R$ (Valores)]]*-1,FluxoCaixa101315141622[[#This Row],[R$ (Valores)]])</f>
        <v>0</v>
      </c>
    </row>
    <row r="1053" spans="2:12">
      <c r="B1053" s="48"/>
      <c r="C1053" s="48"/>
      <c r="D1053" s="16"/>
      <c r="E1053" s="48"/>
      <c r="F1053" s="17"/>
      <c r="G1053" s="17"/>
      <c r="H1053" s="17"/>
      <c r="I1053" s="21"/>
      <c r="J1053" s="17"/>
      <c r="K1053" s="20">
        <f>IF(FluxoCaixa101315141622[[#This Row],[Movimento ]]="Saldo Inicial",FluxoCaixa101315141622[[#This Row],[R$ (Valores)]],K1052+FluxoCaixa101315141622[[#This Row],[Valores Receitas / Despesas]])</f>
        <v>19192.449999999961</v>
      </c>
      <c r="L1053" s="5">
        <f>IF(FluxoCaixa101315141622[[#This Row],[Entrada / Saída]]="Saída",FluxoCaixa101315141622[[#This Row],[R$ (Valores)]]*-1,FluxoCaixa101315141622[[#This Row],[R$ (Valores)]])</f>
        <v>0</v>
      </c>
    </row>
    <row r="1054" spans="2:12">
      <c r="B1054" s="48"/>
      <c r="C1054" s="48"/>
      <c r="D1054" s="16"/>
      <c r="E1054" s="48"/>
      <c r="F1054" s="17"/>
      <c r="G1054" s="17"/>
      <c r="H1054" s="17"/>
      <c r="I1054" s="21"/>
      <c r="J1054" s="17"/>
      <c r="K1054" s="20">
        <f>IF(FluxoCaixa101315141622[[#This Row],[Movimento ]]="Saldo Inicial",FluxoCaixa101315141622[[#This Row],[R$ (Valores)]],K1053+FluxoCaixa101315141622[[#This Row],[Valores Receitas / Despesas]])</f>
        <v>19192.449999999961</v>
      </c>
      <c r="L1054" s="5">
        <f>IF(FluxoCaixa101315141622[[#This Row],[Entrada / Saída]]="Saída",FluxoCaixa101315141622[[#This Row],[R$ (Valores)]]*-1,FluxoCaixa101315141622[[#This Row],[R$ (Valores)]])</f>
        <v>0</v>
      </c>
    </row>
    <row r="1055" spans="2:12">
      <c r="B1055" s="48"/>
      <c r="C1055" s="48"/>
      <c r="D1055" s="16"/>
      <c r="E1055" s="48"/>
      <c r="F1055" s="17"/>
      <c r="G1055" s="17"/>
      <c r="H1055" s="17"/>
      <c r="I1055" s="21"/>
      <c r="J1055" s="17"/>
      <c r="K1055" s="20">
        <f>IF(FluxoCaixa101315141622[[#This Row],[Movimento ]]="Saldo Inicial",FluxoCaixa101315141622[[#This Row],[R$ (Valores)]],K1054+FluxoCaixa101315141622[[#This Row],[Valores Receitas / Despesas]])</f>
        <v>19192.449999999961</v>
      </c>
      <c r="L1055" s="5">
        <f>IF(FluxoCaixa101315141622[[#This Row],[Entrada / Saída]]="Saída",FluxoCaixa101315141622[[#This Row],[R$ (Valores)]]*-1,FluxoCaixa101315141622[[#This Row],[R$ (Valores)]])</f>
        <v>0</v>
      </c>
    </row>
    <row r="1056" spans="2:12">
      <c r="B1056" s="48"/>
      <c r="C1056" s="48"/>
      <c r="D1056" s="16"/>
      <c r="E1056" s="48"/>
      <c r="F1056" s="17"/>
      <c r="G1056" s="17"/>
      <c r="H1056" s="17"/>
      <c r="I1056" s="21"/>
      <c r="J1056" s="17"/>
      <c r="K1056" s="20">
        <f>IF(FluxoCaixa101315141622[[#This Row],[Movimento ]]="Saldo Inicial",FluxoCaixa101315141622[[#This Row],[R$ (Valores)]],K1055+FluxoCaixa101315141622[[#This Row],[Valores Receitas / Despesas]])</f>
        <v>19192.449999999961</v>
      </c>
      <c r="L1056" s="5">
        <f>IF(FluxoCaixa101315141622[[#This Row],[Entrada / Saída]]="Saída",FluxoCaixa101315141622[[#This Row],[R$ (Valores)]]*-1,FluxoCaixa101315141622[[#This Row],[R$ (Valores)]])</f>
        <v>0</v>
      </c>
    </row>
    <row r="1057" spans="2:12">
      <c r="B1057" s="48"/>
      <c r="C1057" s="48"/>
      <c r="D1057" s="16"/>
      <c r="E1057" s="48"/>
      <c r="F1057" s="17"/>
      <c r="G1057" s="17"/>
      <c r="H1057" s="17"/>
      <c r="I1057" s="21"/>
      <c r="J1057" s="17"/>
      <c r="K1057" s="20">
        <f>IF(FluxoCaixa101315141622[[#This Row],[Movimento ]]="Saldo Inicial",FluxoCaixa101315141622[[#This Row],[R$ (Valores)]],K1056+FluxoCaixa101315141622[[#This Row],[Valores Receitas / Despesas]])</f>
        <v>19192.449999999961</v>
      </c>
      <c r="L1057" s="5">
        <f>IF(FluxoCaixa101315141622[[#This Row],[Entrada / Saída]]="Saída",FluxoCaixa101315141622[[#This Row],[R$ (Valores)]]*-1,FluxoCaixa101315141622[[#This Row],[R$ (Valores)]])</f>
        <v>0</v>
      </c>
    </row>
    <row r="1058" spans="2:12">
      <c r="B1058" s="48"/>
      <c r="C1058" s="48"/>
      <c r="D1058" s="16"/>
      <c r="E1058" s="48"/>
      <c r="F1058" s="17"/>
      <c r="G1058" s="17"/>
      <c r="H1058" s="17"/>
      <c r="I1058" s="21"/>
      <c r="J1058" s="17"/>
      <c r="K1058" s="20">
        <f>IF(FluxoCaixa101315141622[[#This Row],[Movimento ]]="Saldo Inicial",FluxoCaixa101315141622[[#This Row],[R$ (Valores)]],K1057+FluxoCaixa101315141622[[#This Row],[Valores Receitas / Despesas]])</f>
        <v>19192.449999999961</v>
      </c>
      <c r="L1058" s="5">
        <f>IF(FluxoCaixa101315141622[[#This Row],[Entrada / Saída]]="Saída",FluxoCaixa101315141622[[#This Row],[R$ (Valores)]]*-1,FluxoCaixa101315141622[[#This Row],[R$ (Valores)]])</f>
        <v>0</v>
      </c>
    </row>
    <row r="1059" spans="2:12">
      <c r="B1059" s="48"/>
      <c r="C1059" s="48"/>
      <c r="D1059" s="16"/>
      <c r="E1059" s="48"/>
      <c r="F1059" s="17"/>
      <c r="G1059" s="17"/>
      <c r="H1059" s="17"/>
      <c r="I1059" s="21"/>
      <c r="J1059" s="17"/>
      <c r="K1059" s="20">
        <f>IF(FluxoCaixa101315141622[[#This Row],[Movimento ]]="Saldo Inicial",FluxoCaixa101315141622[[#This Row],[R$ (Valores)]],K1058+FluxoCaixa101315141622[[#This Row],[Valores Receitas / Despesas]])</f>
        <v>19192.449999999961</v>
      </c>
      <c r="L1059" s="5">
        <f>IF(FluxoCaixa101315141622[[#This Row],[Entrada / Saída]]="Saída",FluxoCaixa101315141622[[#This Row],[R$ (Valores)]]*-1,FluxoCaixa101315141622[[#This Row],[R$ (Valores)]])</f>
        <v>0</v>
      </c>
    </row>
    <row r="1060" spans="2:12">
      <c r="B1060" s="48"/>
      <c r="C1060" s="48"/>
      <c r="D1060" s="16"/>
      <c r="E1060" s="48"/>
      <c r="F1060" s="17"/>
      <c r="G1060" s="17"/>
      <c r="H1060" s="17"/>
      <c r="I1060" s="21"/>
      <c r="J1060" s="17"/>
      <c r="K1060" s="20">
        <f>IF(FluxoCaixa101315141622[[#This Row],[Movimento ]]="Saldo Inicial",FluxoCaixa101315141622[[#This Row],[R$ (Valores)]],K1059+FluxoCaixa101315141622[[#This Row],[Valores Receitas / Despesas]])</f>
        <v>19192.449999999961</v>
      </c>
      <c r="L1060" s="5">
        <f>IF(FluxoCaixa101315141622[[#This Row],[Entrada / Saída]]="Saída",FluxoCaixa101315141622[[#This Row],[R$ (Valores)]]*-1,FluxoCaixa101315141622[[#This Row],[R$ (Valores)]])</f>
        <v>0</v>
      </c>
    </row>
    <row r="1061" spans="2:12">
      <c r="B1061" s="48"/>
      <c r="C1061" s="48"/>
      <c r="D1061" s="16"/>
      <c r="E1061" s="48"/>
      <c r="F1061" s="17"/>
      <c r="G1061" s="17"/>
      <c r="H1061" s="17"/>
      <c r="I1061" s="21"/>
      <c r="J1061" s="17"/>
      <c r="K1061" s="20">
        <f>IF(FluxoCaixa101315141622[[#This Row],[Movimento ]]="Saldo Inicial",FluxoCaixa101315141622[[#This Row],[R$ (Valores)]],K1060+FluxoCaixa101315141622[[#This Row],[Valores Receitas / Despesas]])</f>
        <v>19192.449999999961</v>
      </c>
      <c r="L1061" s="5">
        <f>IF(FluxoCaixa101315141622[[#This Row],[Entrada / Saída]]="Saída",FluxoCaixa101315141622[[#This Row],[R$ (Valores)]]*-1,FluxoCaixa101315141622[[#This Row],[R$ (Valores)]])</f>
        <v>0</v>
      </c>
    </row>
    <row r="1062" spans="2:12">
      <c r="B1062" s="48"/>
      <c r="C1062" s="48"/>
      <c r="D1062" s="16"/>
      <c r="E1062" s="48"/>
      <c r="F1062" s="45"/>
      <c r="G1062" s="17"/>
      <c r="H1062" s="17"/>
      <c r="I1062" s="54"/>
      <c r="J1062" s="45"/>
      <c r="K1062" s="20">
        <f>IF(FluxoCaixa101315141622[[#This Row],[Movimento ]]="Saldo Inicial",FluxoCaixa101315141622[[#This Row],[R$ (Valores)]],K1061+FluxoCaixa101315141622[[#This Row],[Valores Receitas / Despesas]])</f>
        <v>19192.449999999961</v>
      </c>
      <c r="L1062" s="53">
        <f>IF(FluxoCaixa101315141622[[#This Row],[Entrada / Saída]]="Saída",FluxoCaixa101315141622[[#This Row],[R$ (Valores)]]*-1,FluxoCaixa101315141622[[#This Row],[R$ (Valores)]])</f>
        <v>0</v>
      </c>
    </row>
    <row r="1063" spans="2:12">
      <c r="B1063" s="48"/>
      <c r="C1063" s="48"/>
      <c r="D1063" s="16"/>
      <c r="E1063" s="48"/>
      <c r="F1063" s="45"/>
      <c r="G1063" s="45"/>
      <c r="H1063" s="17"/>
      <c r="I1063" s="54"/>
      <c r="J1063" s="45"/>
      <c r="K1063" s="20">
        <f>IF(FluxoCaixa101315141622[[#This Row],[Movimento ]]="Saldo Inicial",FluxoCaixa101315141622[[#This Row],[R$ (Valores)]],K1062+FluxoCaixa101315141622[[#This Row],[Valores Receitas / Despesas]])</f>
        <v>19192.449999999961</v>
      </c>
      <c r="L1063" s="53">
        <f>IF(FluxoCaixa101315141622[[#This Row],[Entrada / Saída]]="Saída",FluxoCaixa101315141622[[#This Row],[R$ (Valores)]]*-1,FluxoCaixa101315141622[[#This Row],[R$ (Valores)]])</f>
        <v>0</v>
      </c>
    </row>
    <row r="1064" spans="2:12">
      <c r="B1064" s="48"/>
      <c r="C1064" s="48"/>
      <c r="D1064" s="16"/>
      <c r="E1064" s="48"/>
      <c r="F1064" s="45"/>
      <c r="G1064" s="45"/>
      <c r="H1064" s="17"/>
      <c r="I1064" s="54"/>
      <c r="J1064" s="45"/>
      <c r="K1064" s="20">
        <f>IF(FluxoCaixa101315141622[[#This Row],[Movimento ]]="Saldo Inicial",FluxoCaixa101315141622[[#This Row],[R$ (Valores)]],K1063+FluxoCaixa101315141622[[#This Row],[Valores Receitas / Despesas]])</f>
        <v>19192.449999999961</v>
      </c>
      <c r="L1064" s="53">
        <f>IF(FluxoCaixa101315141622[[#This Row],[Entrada / Saída]]="Saída",FluxoCaixa101315141622[[#This Row],[R$ (Valores)]]*-1,FluxoCaixa101315141622[[#This Row],[R$ (Valores)]])</f>
        <v>0</v>
      </c>
    </row>
    <row r="1065" spans="2:12">
      <c r="B1065" s="48"/>
      <c r="C1065" s="48"/>
      <c r="D1065" s="16"/>
      <c r="E1065" s="48"/>
      <c r="F1065" s="17"/>
      <c r="G1065" s="17"/>
      <c r="H1065" s="17"/>
      <c r="I1065" s="54"/>
      <c r="J1065" s="45"/>
      <c r="K1065" s="20">
        <f>IF(FluxoCaixa101315141622[[#This Row],[Movimento ]]="Saldo Inicial",FluxoCaixa101315141622[[#This Row],[R$ (Valores)]],K1064+FluxoCaixa101315141622[[#This Row],[Valores Receitas / Despesas]])</f>
        <v>19192.449999999961</v>
      </c>
      <c r="L1065" s="53">
        <f>IF(FluxoCaixa101315141622[[#This Row],[Entrada / Saída]]="Saída",FluxoCaixa101315141622[[#This Row],[R$ (Valores)]]*-1,FluxoCaixa101315141622[[#This Row],[R$ (Valores)]])</f>
        <v>0</v>
      </c>
    </row>
    <row r="1066" spans="2:12">
      <c r="B1066" s="48"/>
      <c r="C1066" s="48"/>
      <c r="D1066" s="16"/>
      <c r="E1066" s="48"/>
      <c r="F1066" s="17"/>
      <c r="G1066" s="17"/>
      <c r="H1066" s="17"/>
      <c r="I1066" s="54"/>
      <c r="J1066" s="45"/>
      <c r="K1066" s="20">
        <f>IF(FluxoCaixa101315141622[[#This Row],[Movimento ]]="Saldo Inicial",FluxoCaixa101315141622[[#This Row],[R$ (Valores)]],K1065+FluxoCaixa101315141622[[#This Row],[Valores Receitas / Despesas]])</f>
        <v>19192.449999999961</v>
      </c>
      <c r="L1066" s="53">
        <f>IF(FluxoCaixa101315141622[[#This Row],[Entrada / Saída]]="Saída",FluxoCaixa101315141622[[#This Row],[R$ (Valores)]]*-1,FluxoCaixa101315141622[[#This Row],[R$ (Valores)]])</f>
        <v>0</v>
      </c>
    </row>
    <row r="1067" spans="2:12">
      <c r="B1067" s="48"/>
      <c r="C1067" s="48"/>
      <c r="D1067" s="16"/>
      <c r="E1067" s="48"/>
      <c r="F1067" s="17"/>
      <c r="G1067" s="17"/>
      <c r="H1067" s="17"/>
      <c r="I1067" s="54"/>
      <c r="J1067" s="45"/>
      <c r="K1067" s="20">
        <f>IF(FluxoCaixa101315141622[[#This Row],[Movimento ]]="Saldo Inicial",FluxoCaixa101315141622[[#This Row],[R$ (Valores)]],K1066+FluxoCaixa101315141622[[#This Row],[Valores Receitas / Despesas]])</f>
        <v>19192.449999999961</v>
      </c>
      <c r="L1067" s="53">
        <f>IF(FluxoCaixa101315141622[[#This Row],[Entrada / Saída]]="Saída",FluxoCaixa101315141622[[#This Row],[R$ (Valores)]]*-1,FluxoCaixa101315141622[[#This Row],[R$ (Valores)]])</f>
        <v>0</v>
      </c>
    </row>
    <row r="1068" spans="2:12">
      <c r="B1068" s="48"/>
      <c r="C1068" s="48"/>
      <c r="D1068" s="16"/>
      <c r="E1068" s="48"/>
      <c r="F1068" s="17"/>
      <c r="G1068" s="17"/>
      <c r="H1068" s="17"/>
      <c r="I1068" s="54"/>
      <c r="J1068" s="45"/>
      <c r="K1068" s="20">
        <f>IF(FluxoCaixa101315141622[[#This Row],[Movimento ]]="Saldo Inicial",FluxoCaixa101315141622[[#This Row],[R$ (Valores)]],K1067+FluxoCaixa101315141622[[#This Row],[Valores Receitas / Despesas]])</f>
        <v>19192.449999999961</v>
      </c>
      <c r="L1068" s="53">
        <f>IF(FluxoCaixa101315141622[[#This Row],[Entrada / Saída]]="Saída",FluxoCaixa101315141622[[#This Row],[R$ (Valores)]]*-1,FluxoCaixa101315141622[[#This Row],[R$ (Valores)]])</f>
        <v>0</v>
      </c>
    </row>
    <row r="1069" spans="2:12">
      <c r="B1069" s="48"/>
      <c r="C1069" s="48"/>
      <c r="D1069" s="16"/>
      <c r="E1069" s="48"/>
      <c r="F1069" s="17"/>
      <c r="G1069" s="17"/>
      <c r="H1069" s="17"/>
      <c r="I1069" s="54"/>
      <c r="J1069" s="45"/>
      <c r="K1069" s="20">
        <f>IF(FluxoCaixa101315141622[[#This Row],[Movimento ]]="Saldo Inicial",FluxoCaixa101315141622[[#This Row],[R$ (Valores)]],K1068+FluxoCaixa101315141622[[#This Row],[Valores Receitas / Despesas]])</f>
        <v>19192.449999999961</v>
      </c>
      <c r="L1069" s="53">
        <f>IF(FluxoCaixa101315141622[[#This Row],[Entrada / Saída]]="Saída",FluxoCaixa101315141622[[#This Row],[R$ (Valores)]]*-1,FluxoCaixa101315141622[[#This Row],[R$ (Valores)]])</f>
        <v>0</v>
      </c>
    </row>
    <row r="1070" spans="2:12">
      <c r="B1070" s="48"/>
      <c r="C1070" s="48"/>
      <c r="D1070" s="16"/>
      <c r="E1070" s="48"/>
      <c r="F1070" s="17"/>
      <c r="G1070" s="17"/>
      <c r="H1070" s="17"/>
      <c r="I1070" s="54"/>
      <c r="J1070" s="45"/>
      <c r="K1070" s="20">
        <f>IF(FluxoCaixa101315141622[[#This Row],[Movimento ]]="Saldo Inicial",FluxoCaixa101315141622[[#This Row],[R$ (Valores)]],K1069+FluxoCaixa101315141622[[#This Row],[Valores Receitas / Despesas]])</f>
        <v>19192.449999999961</v>
      </c>
      <c r="L1070" s="53">
        <f>IF(FluxoCaixa101315141622[[#This Row],[Entrada / Saída]]="Saída",FluxoCaixa101315141622[[#This Row],[R$ (Valores)]]*-1,FluxoCaixa101315141622[[#This Row],[R$ (Valores)]])</f>
        <v>0</v>
      </c>
    </row>
    <row r="1071" spans="2:12">
      <c r="B1071" s="48"/>
      <c r="C1071" s="48"/>
      <c r="D1071" s="16"/>
      <c r="E1071" s="48"/>
      <c r="F1071" s="17"/>
      <c r="G1071" s="17"/>
      <c r="H1071" s="17"/>
      <c r="I1071" s="54"/>
      <c r="J1071" s="45"/>
      <c r="K1071" s="20">
        <f>IF(FluxoCaixa101315141622[[#This Row],[Movimento ]]="Saldo Inicial",FluxoCaixa101315141622[[#This Row],[R$ (Valores)]],K1070+FluxoCaixa101315141622[[#This Row],[Valores Receitas / Despesas]])</f>
        <v>19192.449999999961</v>
      </c>
      <c r="L1071" s="53">
        <f>IF(FluxoCaixa101315141622[[#This Row],[Entrada / Saída]]="Saída",FluxoCaixa101315141622[[#This Row],[R$ (Valores)]]*-1,FluxoCaixa101315141622[[#This Row],[R$ (Valores)]])</f>
        <v>0</v>
      </c>
    </row>
    <row r="1072" spans="2:12">
      <c r="B1072" s="48"/>
      <c r="C1072" s="48"/>
      <c r="D1072" s="16"/>
      <c r="E1072" s="48"/>
      <c r="F1072" s="17"/>
      <c r="G1072" s="17"/>
      <c r="H1072" s="17"/>
      <c r="I1072" s="54"/>
      <c r="J1072" s="45"/>
      <c r="K1072" s="20">
        <f>IF(FluxoCaixa101315141622[[#This Row],[Movimento ]]="Saldo Inicial",FluxoCaixa101315141622[[#This Row],[R$ (Valores)]],K1071+FluxoCaixa101315141622[[#This Row],[Valores Receitas / Despesas]])</f>
        <v>19192.449999999961</v>
      </c>
      <c r="L1072" s="53">
        <f>IF(FluxoCaixa101315141622[[#This Row],[Entrada / Saída]]="Saída",FluxoCaixa101315141622[[#This Row],[R$ (Valores)]]*-1,FluxoCaixa101315141622[[#This Row],[R$ (Valores)]])</f>
        <v>0</v>
      </c>
    </row>
    <row r="1073" spans="2:12">
      <c r="B1073" s="48"/>
      <c r="C1073" s="48"/>
      <c r="D1073" s="16"/>
      <c r="E1073" s="48"/>
      <c r="F1073" s="17"/>
      <c r="G1073" s="17"/>
      <c r="H1073" s="17"/>
      <c r="I1073" s="54"/>
      <c r="J1073" s="45"/>
      <c r="K1073" s="20">
        <f>IF(FluxoCaixa101315141622[[#This Row],[Movimento ]]="Saldo Inicial",FluxoCaixa101315141622[[#This Row],[R$ (Valores)]],K1072+FluxoCaixa101315141622[[#This Row],[Valores Receitas / Despesas]])</f>
        <v>19192.449999999961</v>
      </c>
      <c r="L1073" s="53">
        <f>IF(FluxoCaixa101315141622[[#This Row],[Entrada / Saída]]="Saída",FluxoCaixa101315141622[[#This Row],[R$ (Valores)]]*-1,FluxoCaixa101315141622[[#This Row],[R$ (Valores)]])</f>
        <v>0</v>
      </c>
    </row>
    <row r="1074" spans="2:12">
      <c r="B1074" s="48"/>
      <c r="C1074" s="48"/>
      <c r="D1074" s="16"/>
      <c r="E1074" s="48"/>
      <c r="F1074" s="17"/>
      <c r="G1074" s="17"/>
      <c r="H1074" s="17"/>
      <c r="I1074" s="54"/>
      <c r="J1074" s="45"/>
      <c r="K1074" s="20">
        <f>IF(FluxoCaixa101315141622[[#This Row],[Movimento ]]="Saldo Inicial",FluxoCaixa101315141622[[#This Row],[R$ (Valores)]],K1073+FluxoCaixa101315141622[[#This Row],[Valores Receitas / Despesas]])</f>
        <v>19192.449999999961</v>
      </c>
      <c r="L1074" s="53">
        <f>IF(FluxoCaixa101315141622[[#This Row],[Entrada / Saída]]="Saída",FluxoCaixa101315141622[[#This Row],[R$ (Valores)]]*-1,FluxoCaixa101315141622[[#This Row],[R$ (Valores)]])</f>
        <v>0</v>
      </c>
    </row>
    <row r="1075" spans="2:12">
      <c r="B1075" s="48"/>
      <c r="C1075" s="48"/>
      <c r="D1075" s="16"/>
      <c r="E1075" s="48"/>
      <c r="F1075" s="17"/>
      <c r="G1075" s="17"/>
      <c r="H1075" s="17"/>
      <c r="I1075" s="54"/>
      <c r="J1075" s="45"/>
      <c r="K1075" s="20">
        <f>IF(FluxoCaixa101315141622[[#This Row],[Movimento ]]="Saldo Inicial",FluxoCaixa101315141622[[#This Row],[R$ (Valores)]],K1074+FluxoCaixa101315141622[[#This Row],[Valores Receitas / Despesas]])</f>
        <v>19192.449999999961</v>
      </c>
      <c r="L1075" s="53">
        <f>IF(FluxoCaixa101315141622[[#This Row],[Entrada / Saída]]="Saída",FluxoCaixa101315141622[[#This Row],[R$ (Valores)]]*-1,FluxoCaixa101315141622[[#This Row],[R$ (Valores)]])</f>
        <v>0</v>
      </c>
    </row>
    <row r="1076" spans="2:12">
      <c r="B1076" s="48"/>
      <c r="C1076" s="48"/>
      <c r="D1076" s="16"/>
      <c r="E1076" s="48"/>
      <c r="F1076" s="17"/>
      <c r="G1076" s="17"/>
      <c r="H1076" s="17"/>
      <c r="I1076" s="54"/>
      <c r="J1076" s="45"/>
      <c r="K1076" s="20">
        <f>IF(FluxoCaixa101315141622[[#This Row],[Movimento ]]="Saldo Inicial",FluxoCaixa101315141622[[#This Row],[R$ (Valores)]],K1075+FluxoCaixa101315141622[[#This Row],[Valores Receitas / Despesas]])</f>
        <v>19192.449999999961</v>
      </c>
      <c r="L1076" s="53">
        <f>IF(FluxoCaixa101315141622[[#This Row],[Entrada / Saída]]="Saída",FluxoCaixa101315141622[[#This Row],[R$ (Valores)]]*-1,FluxoCaixa101315141622[[#This Row],[R$ (Valores)]])</f>
        <v>0</v>
      </c>
    </row>
    <row r="1077" spans="2:12">
      <c r="B1077" s="48"/>
      <c r="C1077" s="48"/>
      <c r="D1077" s="16"/>
      <c r="E1077" s="48"/>
      <c r="F1077" s="17"/>
      <c r="G1077" s="17"/>
      <c r="H1077" s="17"/>
      <c r="I1077" s="54"/>
      <c r="J1077" s="45"/>
      <c r="K1077" s="20">
        <f>IF(FluxoCaixa101315141622[[#This Row],[Movimento ]]="Saldo Inicial",FluxoCaixa101315141622[[#This Row],[R$ (Valores)]],K1076+FluxoCaixa101315141622[[#This Row],[Valores Receitas / Despesas]])</f>
        <v>19192.449999999961</v>
      </c>
      <c r="L1077" s="53">
        <f>IF(FluxoCaixa101315141622[[#This Row],[Entrada / Saída]]="Saída",FluxoCaixa101315141622[[#This Row],[R$ (Valores)]]*-1,FluxoCaixa101315141622[[#This Row],[R$ (Valores)]])</f>
        <v>0</v>
      </c>
    </row>
    <row r="1078" spans="2:12">
      <c r="B1078" s="48"/>
      <c r="C1078" s="48"/>
      <c r="D1078" s="16"/>
      <c r="E1078" s="48"/>
      <c r="F1078" s="17"/>
      <c r="G1078" s="17"/>
      <c r="H1078" s="17"/>
      <c r="I1078" s="54"/>
      <c r="J1078" s="45"/>
      <c r="K1078" s="20">
        <f>IF(FluxoCaixa101315141622[[#This Row],[Movimento ]]="Saldo Inicial",FluxoCaixa101315141622[[#This Row],[R$ (Valores)]],K1077+FluxoCaixa101315141622[[#This Row],[Valores Receitas / Despesas]])</f>
        <v>19192.449999999961</v>
      </c>
      <c r="L1078" s="53">
        <f>IF(FluxoCaixa101315141622[[#This Row],[Entrada / Saída]]="Saída",FluxoCaixa101315141622[[#This Row],[R$ (Valores)]]*-1,FluxoCaixa101315141622[[#This Row],[R$ (Valores)]])</f>
        <v>0</v>
      </c>
    </row>
    <row r="1079" spans="2:12">
      <c r="B1079" s="48"/>
      <c r="C1079" s="48"/>
      <c r="D1079" s="16"/>
      <c r="E1079" s="48"/>
      <c r="F1079" s="17"/>
      <c r="G1079" s="17"/>
      <c r="H1079" s="17"/>
      <c r="I1079" s="54"/>
      <c r="J1079" s="45"/>
      <c r="K1079" s="20">
        <f>IF(FluxoCaixa101315141622[[#This Row],[Movimento ]]="Saldo Inicial",FluxoCaixa101315141622[[#This Row],[R$ (Valores)]],K1078+FluxoCaixa101315141622[[#This Row],[Valores Receitas / Despesas]])</f>
        <v>19192.449999999961</v>
      </c>
      <c r="L1079" s="53">
        <f>IF(FluxoCaixa101315141622[[#This Row],[Entrada / Saída]]="Saída",FluxoCaixa101315141622[[#This Row],[R$ (Valores)]]*-1,FluxoCaixa101315141622[[#This Row],[R$ (Valores)]])</f>
        <v>0</v>
      </c>
    </row>
    <row r="1080" spans="2:12">
      <c r="B1080" s="48"/>
      <c r="C1080" s="48"/>
      <c r="D1080" s="16"/>
      <c r="E1080" s="48"/>
      <c r="F1080" s="17"/>
      <c r="G1080" s="17"/>
      <c r="H1080" s="17"/>
      <c r="I1080" s="54"/>
      <c r="J1080" s="45"/>
      <c r="K1080" s="20">
        <f>IF(FluxoCaixa101315141622[[#This Row],[Movimento ]]="Saldo Inicial",FluxoCaixa101315141622[[#This Row],[R$ (Valores)]],K1079+FluxoCaixa101315141622[[#This Row],[Valores Receitas / Despesas]])</f>
        <v>19192.449999999961</v>
      </c>
      <c r="L1080" s="53">
        <f>IF(FluxoCaixa101315141622[[#This Row],[Entrada / Saída]]="Saída",FluxoCaixa101315141622[[#This Row],[R$ (Valores)]]*-1,FluxoCaixa101315141622[[#This Row],[R$ (Valores)]])</f>
        <v>0</v>
      </c>
    </row>
    <row r="1081" spans="2:12">
      <c r="B1081" s="48"/>
      <c r="C1081" s="48"/>
      <c r="D1081" s="16"/>
      <c r="E1081" s="48"/>
      <c r="F1081" s="17"/>
      <c r="G1081" s="17"/>
      <c r="H1081" s="17"/>
      <c r="I1081" s="54"/>
      <c r="J1081" s="45"/>
      <c r="K1081" s="20">
        <f>IF(FluxoCaixa101315141622[[#This Row],[Movimento ]]="Saldo Inicial",FluxoCaixa101315141622[[#This Row],[R$ (Valores)]],K1080+FluxoCaixa101315141622[[#This Row],[Valores Receitas / Despesas]])</f>
        <v>19192.449999999961</v>
      </c>
      <c r="L1081" s="53">
        <f>IF(FluxoCaixa101315141622[[#This Row],[Entrada / Saída]]="Saída",FluxoCaixa101315141622[[#This Row],[R$ (Valores)]]*-1,FluxoCaixa101315141622[[#This Row],[R$ (Valores)]])</f>
        <v>0</v>
      </c>
    </row>
    <row r="1082" spans="2:12">
      <c r="B1082" s="48"/>
      <c r="C1082" s="48"/>
      <c r="D1082" s="16"/>
      <c r="E1082" s="48"/>
      <c r="F1082" s="17"/>
      <c r="G1082" s="17"/>
      <c r="H1082" s="17"/>
      <c r="I1082" s="54"/>
      <c r="J1082" s="45"/>
      <c r="K1082" s="20">
        <f>IF(FluxoCaixa101315141622[[#This Row],[Movimento ]]="Saldo Inicial",FluxoCaixa101315141622[[#This Row],[R$ (Valores)]],K1081+FluxoCaixa101315141622[[#This Row],[Valores Receitas / Despesas]])</f>
        <v>19192.449999999961</v>
      </c>
      <c r="L1082" s="53">
        <f>IF(FluxoCaixa101315141622[[#This Row],[Entrada / Saída]]="Saída",FluxoCaixa101315141622[[#This Row],[R$ (Valores)]]*-1,FluxoCaixa101315141622[[#This Row],[R$ (Valores)]])</f>
        <v>0</v>
      </c>
    </row>
    <row r="1083" spans="2:12">
      <c r="B1083" s="48"/>
      <c r="C1083" s="48"/>
      <c r="D1083" s="16"/>
      <c r="E1083" s="48"/>
      <c r="F1083" s="17"/>
      <c r="G1083" s="17"/>
      <c r="H1083" s="17"/>
      <c r="I1083" s="54"/>
      <c r="J1083" s="45"/>
      <c r="K1083" s="20">
        <f>IF(FluxoCaixa101315141622[[#This Row],[Movimento ]]="Saldo Inicial",FluxoCaixa101315141622[[#This Row],[R$ (Valores)]],K1082+FluxoCaixa101315141622[[#This Row],[Valores Receitas / Despesas]])</f>
        <v>19192.449999999961</v>
      </c>
      <c r="L1083" s="53">
        <f>IF(FluxoCaixa101315141622[[#This Row],[Entrada / Saída]]="Saída",FluxoCaixa101315141622[[#This Row],[R$ (Valores)]]*-1,FluxoCaixa101315141622[[#This Row],[R$ (Valores)]])</f>
        <v>0</v>
      </c>
    </row>
    <row r="1084" spans="2:12">
      <c r="B1084" s="48"/>
      <c r="C1084" s="48"/>
      <c r="D1084" s="16"/>
      <c r="E1084" s="48"/>
      <c r="F1084" s="17"/>
      <c r="G1084" s="17"/>
      <c r="H1084" s="17"/>
      <c r="I1084" s="54"/>
      <c r="J1084" s="45"/>
      <c r="K1084" s="20">
        <f>IF(FluxoCaixa101315141622[[#This Row],[Movimento ]]="Saldo Inicial",FluxoCaixa101315141622[[#This Row],[R$ (Valores)]],K1083+FluxoCaixa101315141622[[#This Row],[Valores Receitas / Despesas]])</f>
        <v>19192.449999999961</v>
      </c>
      <c r="L1084" s="53">
        <f>IF(FluxoCaixa101315141622[[#This Row],[Entrada / Saída]]="Saída",FluxoCaixa101315141622[[#This Row],[R$ (Valores)]]*-1,FluxoCaixa101315141622[[#This Row],[R$ (Valores)]])</f>
        <v>0</v>
      </c>
    </row>
    <row r="1085" spans="2:12">
      <c r="B1085" s="48"/>
      <c r="C1085" s="48"/>
      <c r="D1085" s="16"/>
      <c r="E1085" s="48"/>
      <c r="F1085" s="17"/>
      <c r="G1085" s="17"/>
      <c r="H1085" s="17"/>
      <c r="I1085" s="54"/>
      <c r="J1085" s="45"/>
      <c r="K1085" s="20">
        <f>IF(FluxoCaixa101315141622[[#This Row],[Movimento ]]="Saldo Inicial",FluxoCaixa101315141622[[#This Row],[R$ (Valores)]],K1084+FluxoCaixa101315141622[[#This Row],[Valores Receitas / Despesas]])</f>
        <v>19192.449999999961</v>
      </c>
      <c r="L1085" s="53">
        <f>IF(FluxoCaixa101315141622[[#This Row],[Entrada / Saída]]="Saída",FluxoCaixa101315141622[[#This Row],[R$ (Valores)]]*-1,FluxoCaixa101315141622[[#This Row],[R$ (Valores)]])</f>
        <v>0</v>
      </c>
    </row>
    <row r="1086" spans="2:12">
      <c r="B1086" s="48"/>
      <c r="C1086" s="48"/>
      <c r="D1086" s="16"/>
      <c r="E1086" s="48"/>
      <c r="F1086" s="17"/>
      <c r="G1086" s="17"/>
      <c r="H1086" s="17"/>
      <c r="I1086" s="54"/>
      <c r="J1086" s="45"/>
      <c r="K1086" s="20">
        <f>IF(FluxoCaixa101315141622[[#This Row],[Movimento ]]="Saldo Inicial",FluxoCaixa101315141622[[#This Row],[R$ (Valores)]],K1085+FluxoCaixa101315141622[[#This Row],[Valores Receitas / Despesas]])</f>
        <v>19192.449999999961</v>
      </c>
      <c r="L1086" s="53">
        <f>IF(FluxoCaixa101315141622[[#This Row],[Entrada / Saída]]="Saída",FluxoCaixa101315141622[[#This Row],[R$ (Valores)]]*-1,FluxoCaixa101315141622[[#This Row],[R$ (Valores)]])</f>
        <v>0</v>
      </c>
    </row>
    <row r="1087" spans="2:12">
      <c r="B1087" s="48"/>
      <c r="C1087" s="48"/>
      <c r="D1087" s="16"/>
      <c r="E1087" s="48"/>
      <c r="F1087" s="17"/>
      <c r="G1087" s="17"/>
      <c r="H1087" s="17"/>
      <c r="I1087" s="54"/>
      <c r="J1087" s="45"/>
      <c r="K1087" s="20">
        <f>IF(FluxoCaixa101315141622[[#This Row],[Movimento ]]="Saldo Inicial",FluxoCaixa101315141622[[#This Row],[R$ (Valores)]],K1086+FluxoCaixa101315141622[[#This Row],[Valores Receitas / Despesas]])</f>
        <v>19192.449999999961</v>
      </c>
      <c r="L1087" s="53">
        <f>IF(FluxoCaixa101315141622[[#This Row],[Entrada / Saída]]="Saída",FluxoCaixa101315141622[[#This Row],[R$ (Valores)]]*-1,FluxoCaixa101315141622[[#This Row],[R$ (Valores)]])</f>
        <v>0</v>
      </c>
    </row>
    <row r="1088" spans="2:12">
      <c r="B1088" s="48"/>
      <c r="C1088" s="48"/>
      <c r="D1088" s="16"/>
      <c r="E1088" s="48"/>
      <c r="F1088" s="17"/>
      <c r="G1088" s="17"/>
      <c r="H1088" s="17"/>
      <c r="I1088" s="54"/>
      <c r="J1088" s="45"/>
      <c r="K1088" s="20">
        <f>IF(FluxoCaixa101315141622[[#This Row],[Movimento ]]="Saldo Inicial",FluxoCaixa101315141622[[#This Row],[R$ (Valores)]],K1087+FluxoCaixa101315141622[[#This Row],[Valores Receitas / Despesas]])</f>
        <v>19192.449999999961</v>
      </c>
      <c r="L1088" s="53">
        <f>IF(FluxoCaixa101315141622[[#This Row],[Entrada / Saída]]="Saída",FluxoCaixa101315141622[[#This Row],[R$ (Valores)]]*-1,FluxoCaixa101315141622[[#This Row],[R$ (Valores)]])</f>
        <v>0</v>
      </c>
    </row>
    <row r="1089" spans="2:12">
      <c r="B1089" s="48"/>
      <c r="C1089" s="48"/>
      <c r="D1089" s="16"/>
      <c r="E1089" s="48"/>
      <c r="F1089" s="17"/>
      <c r="G1089" s="17"/>
      <c r="H1089" s="17"/>
      <c r="I1089" s="54"/>
      <c r="J1089" s="45"/>
      <c r="K1089" s="20">
        <f>IF(FluxoCaixa101315141622[[#This Row],[Movimento ]]="Saldo Inicial",FluxoCaixa101315141622[[#This Row],[R$ (Valores)]],K1088+FluxoCaixa101315141622[[#This Row],[Valores Receitas / Despesas]])</f>
        <v>19192.449999999961</v>
      </c>
      <c r="L1089" s="53">
        <f>IF(FluxoCaixa101315141622[[#This Row],[Entrada / Saída]]="Saída",FluxoCaixa101315141622[[#This Row],[R$ (Valores)]]*-1,FluxoCaixa101315141622[[#This Row],[R$ (Valores)]])</f>
        <v>0</v>
      </c>
    </row>
    <row r="1090" spans="2:12">
      <c r="B1090" s="48"/>
      <c r="C1090" s="48"/>
      <c r="D1090" s="16"/>
      <c r="E1090" s="48"/>
      <c r="F1090" s="17"/>
      <c r="G1090" s="17"/>
      <c r="H1090" s="17"/>
      <c r="I1090" s="54"/>
      <c r="J1090" s="45"/>
      <c r="K1090" s="20">
        <f>IF(FluxoCaixa101315141622[[#This Row],[Movimento ]]="Saldo Inicial",FluxoCaixa101315141622[[#This Row],[R$ (Valores)]],K1089+FluxoCaixa101315141622[[#This Row],[Valores Receitas / Despesas]])</f>
        <v>19192.449999999961</v>
      </c>
      <c r="L1090" s="53">
        <f>IF(FluxoCaixa101315141622[[#This Row],[Entrada / Saída]]="Saída",FluxoCaixa101315141622[[#This Row],[R$ (Valores)]]*-1,FluxoCaixa101315141622[[#This Row],[R$ (Valores)]])</f>
        <v>0</v>
      </c>
    </row>
    <row r="1091" spans="2:12">
      <c r="B1091" s="48"/>
      <c r="C1091" s="48"/>
      <c r="D1091" s="16"/>
      <c r="E1091" s="48"/>
      <c r="F1091" s="17"/>
      <c r="G1091" s="17"/>
      <c r="H1091" s="17"/>
      <c r="I1091" s="54"/>
      <c r="J1091" s="45"/>
      <c r="K1091" s="20">
        <f>IF(FluxoCaixa101315141622[[#This Row],[Movimento ]]="Saldo Inicial",FluxoCaixa101315141622[[#This Row],[R$ (Valores)]],K1090+FluxoCaixa101315141622[[#This Row],[Valores Receitas / Despesas]])</f>
        <v>19192.449999999961</v>
      </c>
      <c r="L1091" s="53">
        <f>IF(FluxoCaixa101315141622[[#This Row],[Entrada / Saída]]="Saída",FluxoCaixa101315141622[[#This Row],[R$ (Valores)]]*-1,FluxoCaixa101315141622[[#This Row],[R$ (Valores)]])</f>
        <v>0</v>
      </c>
    </row>
    <row r="1092" spans="2:12">
      <c r="B1092" s="48"/>
      <c r="C1092" s="48"/>
      <c r="D1092" s="16"/>
      <c r="E1092" s="48"/>
      <c r="F1092" s="17"/>
      <c r="G1092" s="17"/>
      <c r="H1092" s="17"/>
      <c r="I1092" s="54"/>
      <c r="J1092" s="45"/>
      <c r="K1092" s="20">
        <f>IF(FluxoCaixa101315141622[[#This Row],[Movimento ]]="Saldo Inicial",FluxoCaixa101315141622[[#This Row],[R$ (Valores)]],K1091+FluxoCaixa101315141622[[#This Row],[Valores Receitas / Despesas]])</f>
        <v>19192.449999999961</v>
      </c>
      <c r="L1092" s="53">
        <f>IF(FluxoCaixa101315141622[[#This Row],[Entrada / Saída]]="Saída",FluxoCaixa101315141622[[#This Row],[R$ (Valores)]]*-1,FluxoCaixa101315141622[[#This Row],[R$ (Valores)]])</f>
        <v>0</v>
      </c>
    </row>
    <row r="1093" spans="2:12">
      <c r="B1093" s="48"/>
      <c r="C1093" s="48"/>
      <c r="D1093" s="16"/>
      <c r="E1093" s="48"/>
      <c r="F1093" s="17"/>
      <c r="G1093" s="17"/>
      <c r="H1093" s="17"/>
      <c r="I1093" s="54"/>
      <c r="J1093" s="45"/>
      <c r="K1093" s="20">
        <f>IF(FluxoCaixa101315141622[[#This Row],[Movimento ]]="Saldo Inicial",FluxoCaixa101315141622[[#This Row],[R$ (Valores)]],K1092+FluxoCaixa101315141622[[#This Row],[Valores Receitas / Despesas]])</f>
        <v>19192.449999999961</v>
      </c>
      <c r="L1093" s="53">
        <f>IF(FluxoCaixa101315141622[[#This Row],[Entrada / Saída]]="Saída",FluxoCaixa101315141622[[#This Row],[R$ (Valores)]]*-1,FluxoCaixa101315141622[[#This Row],[R$ (Valores)]])</f>
        <v>0</v>
      </c>
    </row>
    <row r="1094" spans="2:12">
      <c r="B1094" s="48"/>
      <c r="C1094" s="48"/>
      <c r="D1094" s="16"/>
      <c r="E1094" s="48"/>
      <c r="F1094" s="17"/>
      <c r="G1094" s="17"/>
      <c r="H1094" s="17"/>
      <c r="I1094" s="54"/>
      <c r="J1094" s="45"/>
      <c r="K1094" s="20">
        <f>IF(FluxoCaixa101315141622[[#This Row],[Movimento ]]="Saldo Inicial",FluxoCaixa101315141622[[#This Row],[R$ (Valores)]],K1093+FluxoCaixa101315141622[[#This Row],[Valores Receitas / Despesas]])</f>
        <v>19192.449999999961</v>
      </c>
      <c r="L1094" s="53">
        <f>IF(FluxoCaixa101315141622[[#This Row],[Entrada / Saída]]="Saída",FluxoCaixa101315141622[[#This Row],[R$ (Valores)]]*-1,FluxoCaixa101315141622[[#This Row],[R$ (Valores)]])</f>
        <v>0</v>
      </c>
    </row>
    <row r="1095" spans="2:12">
      <c r="B1095" s="48"/>
      <c r="C1095" s="48"/>
      <c r="D1095" s="16"/>
      <c r="E1095" s="48"/>
      <c r="F1095" s="17"/>
      <c r="G1095" s="17"/>
      <c r="H1095" s="17"/>
      <c r="I1095" s="54"/>
      <c r="J1095" s="45"/>
      <c r="K1095" s="20">
        <f>IF(FluxoCaixa101315141622[[#This Row],[Movimento ]]="Saldo Inicial",FluxoCaixa101315141622[[#This Row],[R$ (Valores)]],K1094+FluxoCaixa101315141622[[#This Row],[Valores Receitas / Despesas]])</f>
        <v>19192.449999999961</v>
      </c>
      <c r="L1095" s="53">
        <f>IF(FluxoCaixa101315141622[[#This Row],[Entrada / Saída]]="Saída",FluxoCaixa101315141622[[#This Row],[R$ (Valores)]]*-1,FluxoCaixa101315141622[[#This Row],[R$ (Valores)]])</f>
        <v>0</v>
      </c>
    </row>
    <row r="1096" spans="2:12">
      <c r="B1096" s="48"/>
      <c r="C1096" s="48"/>
      <c r="D1096" s="16"/>
      <c r="E1096" s="48"/>
      <c r="F1096" s="17"/>
      <c r="G1096" s="17"/>
      <c r="H1096" s="17"/>
      <c r="I1096" s="54"/>
      <c r="J1096" s="45"/>
      <c r="K1096" s="20">
        <f>IF(FluxoCaixa101315141622[[#This Row],[Movimento ]]="Saldo Inicial",FluxoCaixa101315141622[[#This Row],[R$ (Valores)]],K1095+FluxoCaixa101315141622[[#This Row],[Valores Receitas / Despesas]])</f>
        <v>19192.449999999961</v>
      </c>
      <c r="L1096" s="53">
        <f>IF(FluxoCaixa101315141622[[#This Row],[Entrada / Saída]]="Saída",FluxoCaixa101315141622[[#This Row],[R$ (Valores)]]*-1,FluxoCaixa101315141622[[#This Row],[R$ (Valores)]])</f>
        <v>0</v>
      </c>
    </row>
    <row r="1097" spans="2:12">
      <c r="B1097" s="48"/>
      <c r="C1097" s="48"/>
      <c r="D1097" s="16"/>
      <c r="E1097" s="48"/>
      <c r="F1097" s="17"/>
      <c r="G1097" s="17"/>
      <c r="H1097" s="17"/>
      <c r="I1097" s="54"/>
      <c r="J1097" s="45"/>
      <c r="K1097" s="20">
        <f>IF(FluxoCaixa101315141622[[#This Row],[Movimento ]]="Saldo Inicial",FluxoCaixa101315141622[[#This Row],[R$ (Valores)]],K1096+FluxoCaixa101315141622[[#This Row],[Valores Receitas / Despesas]])</f>
        <v>19192.449999999961</v>
      </c>
      <c r="L1097" s="53">
        <f>IF(FluxoCaixa101315141622[[#This Row],[Entrada / Saída]]="Saída",FluxoCaixa101315141622[[#This Row],[R$ (Valores)]]*-1,FluxoCaixa101315141622[[#This Row],[R$ (Valores)]])</f>
        <v>0</v>
      </c>
    </row>
    <row r="1098" spans="2:12">
      <c r="B1098" s="48"/>
      <c r="C1098" s="48"/>
      <c r="D1098" s="16"/>
      <c r="E1098" s="48"/>
      <c r="F1098" s="17"/>
      <c r="G1098" s="17"/>
      <c r="H1098" s="17"/>
      <c r="I1098" s="54"/>
      <c r="J1098" s="45"/>
      <c r="K1098" s="20">
        <f>IF(FluxoCaixa101315141622[[#This Row],[Movimento ]]="Saldo Inicial",FluxoCaixa101315141622[[#This Row],[R$ (Valores)]],K1097+FluxoCaixa101315141622[[#This Row],[Valores Receitas / Despesas]])</f>
        <v>19192.449999999961</v>
      </c>
      <c r="L1098" s="53">
        <f>IF(FluxoCaixa101315141622[[#This Row],[Entrada / Saída]]="Saída",FluxoCaixa101315141622[[#This Row],[R$ (Valores)]]*-1,FluxoCaixa101315141622[[#This Row],[R$ (Valores)]])</f>
        <v>0</v>
      </c>
    </row>
    <row r="1099" spans="2:12">
      <c r="B1099" s="48"/>
      <c r="C1099" s="48"/>
      <c r="D1099" s="16"/>
      <c r="E1099" s="48"/>
      <c r="F1099" s="17"/>
      <c r="G1099" s="17"/>
      <c r="H1099" s="17"/>
      <c r="I1099" s="54"/>
      <c r="J1099" s="45"/>
      <c r="K1099" s="20">
        <f>IF(FluxoCaixa101315141622[[#This Row],[Movimento ]]="Saldo Inicial",FluxoCaixa101315141622[[#This Row],[R$ (Valores)]],K1098+FluxoCaixa101315141622[[#This Row],[Valores Receitas / Despesas]])</f>
        <v>19192.449999999961</v>
      </c>
      <c r="L1099" s="53">
        <f>IF(FluxoCaixa101315141622[[#This Row],[Entrada / Saída]]="Saída",FluxoCaixa101315141622[[#This Row],[R$ (Valores)]]*-1,FluxoCaixa101315141622[[#This Row],[R$ (Valores)]])</f>
        <v>0</v>
      </c>
    </row>
    <row r="1100" spans="2:12">
      <c r="B1100" s="48"/>
      <c r="C1100" s="48"/>
      <c r="D1100" s="16"/>
      <c r="E1100" s="48"/>
      <c r="F1100" s="17"/>
      <c r="G1100" s="17"/>
      <c r="H1100" s="17"/>
      <c r="I1100" s="54"/>
      <c r="J1100" s="45"/>
      <c r="K1100" s="20">
        <f>IF(FluxoCaixa101315141622[[#This Row],[Movimento ]]="Saldo Inicial",FluxoCaixa101315141622[[#This Row],[R$ (Valores)]],K1099+FluxoCaixa101315141622[[#This Row],[Valores Receitas / Despesas]])</f>
        <v>19192.449999999961</v>
      </c>
      <c r="L1100" s="53">
        <f>IF(FluxoCaixa101315141622[[#This Row],[Entrada / Saída]]="Saída",FluxoCaixa101315141622[[#This Row],[R$ (Valores)]]*-1,FluxoCaixa101315141622[[#This Row],[R$ (Valores)]])</f>
        <v>0</v>
      </c>
    </row>
    <row r="1101" spans="2:12">
      <c r="B1101" s="48"/>
      <c r="C1101" s="48"/>
      <c r="D1101" s="16"/>
      <c r="E1101" s="48"/>
      <c r="F1101" s="17"/>
      <c r="G1101" s="17"/>
      <c r="H1101" s="17"/>
      <c r="I1101" s="54"/>
      <c r="J1101" s="45"/>
      <c r="K1101" s="20">
        <f>IF(FluxoCaixa101315141622[[#This Row],[Movimento ]]="Saldo Inicial",FluxoCaixa101315141622[[#This Row],[R$ (Valores)]],K1100+FluxoCaixa101315141622[[#This Row],[Valores Receitas / Despesas]])</f>
        <v>19192.449999999961</v>
      </c>
      <c r="L1101" s="53">
        <f>IF(FluxoCaixa101315141622[[#This Row],[Entrada / Saída]]="Saída",FluxoCaixa101315141622[[#This Row],[R$ (Valores)]]*-1,FluxoCaixa101315141622[[#This Row],[R$ (Valores)]])</f>
        <v>0</v>
      </c>
    </row>
    <row r="1102" spans="2:12">
      <c r="B1102" s="48"/>
      <c r="C1102" s="48"/>
      <c r="D1102" s="16"/>
      <c r="E1102" s="48"/>
      <c r="F1102" s="17"/>
      <c r="G1102" s="17"/>
      <c r="H1102" s="17"/>
      <c r="I1102" s="54"/>
      <c r="J1102" s="45"/>
      <c r="K1102" s="20">
        <f>IF(FluxoCaixa101315141622[[#This Row],[Movimento ]]="Saldo Inicial",FluxoCaixa101315141622[[#This Row],[R$ (Valores)]],K1101+FluxoCaixa101315141622[[#This Row],[Valores Receitas / Despesas]])</f>
        <v>19192.449999999961</v>
      </c>
      <c r="L1102" s="53">
        <f>IF(FluxoCaixa101315141622[[#This Row],[Entrada / Saída]]="Saída",FluxoCaixa101315141622[[#This Row],[R$ (Valores)]]*-1,FluxoCaixa101315141622[[#This Row],[R$ (Valores)]])</f>
        <v>0</v>
      </c>
    </row>
    <row r="1103" spans="2:12">
      <c r="B1103" s="48"/>
      <c r="C1103" s="48"/>
      <c r="D1103" s="16"/>
      <c r="E1103" s="48"/>
      <c r="F1103" s="17"/>
      <c r="G1103" s="17"/>
      <c r="H1103" s="17"/>
      <c r="I1103" s="54"/>
      <c r="J1103" s="45"/>
      <c r="K1103" s="20">
        <f>IF(FluxoCaixa101315141622[[#This Row],[Movimento ]]="Saldo Inicial",FluxoCaixa101315141622[[#This Row],[R$ (Valores)]],K1102+FluxoCaixa101315141622[[#This Row],[Valores Receitas / Despesas]])</f>
        <v>19192.449999999961</v>
      </c>
      <c r="L1103" s="53">
        <f>IF(FluxoCaixa101315141622[[#This Row],[Entrada / Saída]]="Saída",FluxoCaixa101315141622[[#This Row],[R$ (Valores)]]*-1,FluxoCaixa101315141622[[#This Row],[R$ (Valores)]])</f>
        <v>0</v>
      </c>
    </row>
    <row r="1104" spans="2:12">
      <c r="B1104" s="48"/>
      <c r="C1104" s="48"/>
      <c r="D1104" s="16"/>
      <c r="E1104" s="48"/>
      <c r="F1104" s="17"/>
      <c r="G1104" s="17"/>
      <c r="H1104" s="17"/>
      <c r="I1104" s="54"/>
      <c r="J1104" s="45"/>
      <c r="K1104" s="20">
        <f>IF(FluxoCaixa101315141622[[#This Row],[Movimento ]]="Saldo Inicial",FluxoCaixa101315141622[[#This Row],[R$ (Valores)]],K1103+FluxoCaixa101315141622[[#This Row],[Valores Receitas / Despesas]])</f>
        <v>19192.449999999961</v>
      </c>
      <c r="L1104" s="53">
        <f>IF(FluxoCaixa101315141622[[#This Row],[Entrada / Saída]]="Saída",FluxoCaixa101315141622[[#This Row],[R$ (Valores)]]*-1,FluxoCaixa101315141622[[#This Row],[R$ (Valores)]])</f>
        <v>0</v>
      </c>
    </row>
    <row r="1105" spans="2:12">
      <c r="B1105" s="48"/>
      <c r="C1105" s="48"/>
      <c r="D1105" s="16"/>
      <c r="E1105" s="48"/>
      <c r="F1105" s="17"/>
      <c r="G1105" s="17"/>
      <c r="H1105" s="17"/>
      <c r="I1105" s="54"/>
      <c r="J1105" s="45"/>
      <c r="K1105" s="20">
        <f>IF(FluxoCaixa101315141622[[#This Row],[Movimento ]]="Saldo Inicial",FluxoCaixa101315141622[[#This Row],[R$ (Valores)]],K1104+FluxoCaixa101315141622[[#This Row],[Valores Receitas / Despesas]])</f>
        <v>19192.449999999961</v>
      </c>
      <c r="L1105" s="53">
        <f>IF(FluxoCaixa101315141622[[#This Row],[Entrada / Saída]]="Saída",FluxoCaixa101315141622[[#This Row],[R$ (Valores)]]*-1,FluxoCaixa101315141622[[#This Row],[R$ (Valores)]])</f>
        <v>0</v>
      </c>
    </row>
    <row r="1106" spans="2:12">
      <c r="B1106" s="48"/>
      <c r="C1106" s="48"/>
      <c r="D1106" s="16"/>
      <c r="E1106" s="48"/>
      <c r="F1106" s="17"/>
      <c r="G1106" s="17"/>
      <c r="H1106" s="17"/>
      <c r="I1106" s="54"/>
      <c r="J1106" s="45"/>
      <c r="K1106" s="20">
        <f>IF(FluxoCaixa101315141622[[#This Row],[Movimento ]]="Saldo Inicial",FluxoCaixa101315141622[[#This Row],[R$ (Valores)]],K1105+FluxoCaixa101315141622[[#This Row],[Valores Receitas / Despesas]])</f>
        <v>19192.449999999961</v>
      </c>
      <c r="L1106" s="53">
        <f>IF(FluxoCaixa101315141622[[#This Row],[Entrada / Saída]]="Saída",FluxoCaixa101315141622[[#This Row],[R$ (Valores)]]*-1,FluxoCaixa101315141622[[#This Row],[R$ (Valores)]])</f>
        <v>0</v>
      </c>
    </row>
    <row r="1107" spans="2:12">
      <c r="B1107" s="48"/>
      <c r="C1107" s="48"/>
      <c r="D1107" s="16"/>
      <c r="E1107" s="48"/>
      <c r="F1107" s="17"/>
      <c r="G1107" s="17"/>
      <c r="H1107" s="17"/>
      <c r="I1107" s="54"/>
      <c r="J1107" s="45"/>
      <c r="K1107" s="20">
        <f>IF(FluxoCaixa101315141622[[#This Row],[Movimento ]]="Saldo Inicial",FluxoCaixa101315141622[[#This Row],[R$ (Valores)]],K1106+FluxoCaixa101315141622[[#This Row],[Valores Receitas / Despesas]])</f>
        <v>19192.449999999961</v>
      </c>
      <c r="L1107" s="53">
        <f>IF(FluxoCaixa101315141622[[#This Row],[Entrada / Saída]]="Saída",FluxoCaixa101315141622[[#This Row],[R$ (Valores)]]*-1,FluxoCaixa101315141622[[#This Row],[R$ (Valores)]])</f>
        <v>0</v>
      </c>
    </row>
    <row r="1108" spans="2:12">
      <c r="B1108" s="48"/>
      <c r="C1108" s="48"/>
      <c r="D1108" s="16"/>
      <c r="E1108" s="48"/>
      <c r="F1108" s="17"/>
      <c r="G1108" s="17"/>
      <c r="H1108" s="17"/>
      <c r="I1108" s="54"/>
      <c r="J1108" s="45"/>
      <c r="K1108" s="20">
        <f>IF(FluxoCaixa101315141622[[#This Row],[Movimento ]]="Saldo Inicial",FluxoCaixa101315141622[[#This Row],[R$ (Valores)]],K1107+FluxoCaixa101315141622[[#This Row],[Valores Receitas / Despesas]])</f>
        <v>19192.449999999961</v>
      </c>
      <c r="L1108" s="53">
        <f>IF(FluxoCaixa101315141622[[#This Row],[Entrada / Saída]]="Saída",FluxoCaixa101315141622[[#This Row],[R$ (Valores)]]*-1,FluxoCaixa101315141622[[#This Row],[R$ (Valores)]])</f>
        <v>0</v>
      </c>
    </row>
    <row r="1109" spans="2:12">
      <c r="B1109" s="48"/>
      <c r="C1109" s="48"/>
      <c r="D1109" s="16"/>
      <c r="E1109" s="48"/>
      <c r="F1109" s="17"/>
      <c r="G1109" s="17"/>
      <c r="H1109" s="17"/>
      <c r="I1109" s="54"/>
      <c r="J1109" s="45"/>
      <c r="K1109" s="20">
        <f>IF(FluxoCaixa101315141622[[#This Row],[Movimento ]]="Saldo Inicial",FluxoCaixa101315141622[[#This Row],[R$ (Valores)]],K1108+FluxoCaixa101315141622[[#This Row],[Valores Receitas / Despesas]])</f>
        <v>19192.449999999961</v>
      </c>
      <c r="L1109" s="53">
        <f>IF(FluxoCaixa101315141622[[#This Row],[Entrada / Saída]]="Saída",FluxoCaixa101315141622[[#This Row],[R$ (Valores)]]*-1,FluxoCaixa101315141622[[#This Row],[R$ (Valores)]])</f>
        <v>0</v>
      </c>
    </row>
    <row r="1110" spans="2:12">
      <c r="B1110" s="48"/>
      <c r="C1110" s="48"/>
      <c r="D1110" s="16"/>
      <c r="E1110" s="48"/>
      <c r="F1110" s="17"/>
      <c r="G1110" s="17"/>
      <c r="H1110" s="17"/>
      <c r="I1110" s="54"/>
      <c r="J1110" s="45"/>
      <c r="K1110" s="20">
        <f>IF(FluxoCaixa101315141622[[#This Row],[Movimento ]]="Saldo Inicial",FluxoCaixa101315141622[[#This Row],[R$ (Valores)]],K1109+FluxoCaixa101315141622[[#This Row],[Valores Receitas / Despesas]])</f>
        <v>19192.449999999961</v>
      </c>
      <c r="L1110" s="53">
        <f>IF(FluxoCaixa101315141622[[#This Row],[Entrada / Saída]]="Saída",FluxoCaixa101315141622[[#This Row],[R$ (Valores)]]*-1,FluxoCaixa101315141622[[#This Row],[R$ (Valores)]])</f>
        <v>0</v>
      </c>
    </row>
    <row r="1111" spans="2:12">
      <c r="B1111" s="48"/>
      <c r="C1111" s="48"/>
      <c r="D1111" s="16"/>
      <c r="E1111" s="48"/>
      <c r="F1111" s="17"/>
      <c r="G1111" s="17"/>
      <c r="H1111" s="17"/>
      <c r="I1111" s="54"/>
      <c r="J1111" s="45"/>
      <c r="K1111" s="20">
        <f>IF(FluxoCaixa101315141622[[#This Row],[Movimento ]]="Saldo Inicial",FluxoCaixa101315141622[[#This Row],[R$ (Valores)]],K1110+FluxoCaixa101315141622[[#This Row],[Valores Receitas / Despesas]])</f>
        <v>19192.449999999961</v>
      </c>
      <c r="L1111" s="53">
        <f>IF(FluxoCaixa101315141622[[#This Row],[Entrada / Saída]]="Saída",FluxoCaixa101315141622[[#This Row],[R$ (Valores)]]*-1,FluxoCaixa101315141622[[#This Row],[R$ (Valores)]])</f>
        <v>0</v>
      </c>
    </row>
    <row r="1112" spans="2:12">
      <c r="B1112" s="48"/>
      <c r="C1112" s="48"/>
      <c r="D1112" s="16"/>
      <c r="E1112" s="48"/>
      <c r="F1112" s="17"/>
      <c r="G1112" s="17"/>
      <c r="H1112" s="17"/>
      <c r="I1112" s="54"/>
      <c r="J1112" s="45"/>
      <c r="K1112" s="20">
        <f>IF(FluxoCaixa101315141622[[#This Row],[Movimento ]]="Saldo Inicial",FluxoCaixa101315141622[[#This Row],[R$ (Valores)]],K1111+FluxoCaixa101315141622[[#This Row],[Valores Receitas / Despesas]])</f>
        <v>19192.449999999961</v>
      </c>
      <c r="L1112" s="53">
        <f>IF(FluxoCaixa101315141622[[#This Row],[Entrada / Saída]]="Saída",FluxoCaixa101315141622[[#This Row],[R$ (Valores)]]*-1,FluxoCaixa101315141622[[#This Row],[R$ (Valores)]])</f>
        <v>0</v>
      </c>
    </row>
    <row r="1113" spans="2:12">
      <c r="B1113" s="48"/>
      <c r="C1113" s="48"/>
      <c r="D1113" s="16"/>
      <c r="E1113" s="48"/>
      <c r="F1113" s="17"/>
      <c r="G1113" s="17"/>
      <c r="H1113" s="17"/>
      <c r="I1113" s="54"/>
      <c r="J1113" s="45"/>
      <c r="K1113" s="20">
        <f>IF(FluxoCaixa101315141622[[#This Row],[Movimento ]]="Saldo Inicial",FluxoCaixa101315141622[[#This Row],[R$ (Valores)]],K1112+FluxoCaixa101315141622[[#This Row],[Valores Receitas / Despesas]])</f>
        <v>19192.449999999961</v>
      </c>
      <c r="L1113" s="53">
        <f>IF(FluxoCaixa101315141622[[#This Row],[Entrada / Saída]]="Saída",FluxoCaixa101315141622[[#This Row],[R$ (Valores)]]*-1,FluxoCaixa101315141622[[#This Row],[R$ (Valores)]])</f>
        <v>0</v>
      </c>
    </row>
    <row r="1114" spans="2:12">
      <c r="B1114" s="48"/>
      <c r="C1114" s="48"/>
      <c r="D1114" s="16"/>
      <c r="E1114" s="48"/>
      <c r="F1114" s="17"/>
      <c r="G1114" s="17"/>
      <c r="H1114" s="17"/>
      <c r="I1114" s="54"/>
      <c r="J1114" s="45"/>
      <c r="K1114" s="20">
        <f>IF(FluxoCaixa101315141622[[#This Row],[Movimento ]]="Saldo Inicial",FluxoCaixa101315141622[[#This Row],[R$ (Valores)]],K1113+FluxoCaixa101315141622[[#This Row],[Valores Receitas / Despesas]])</f>
        <v>19192.449999999961</v>
      </c>
      <c r="L1114" s="53">
        <f>IF(FluxoCaixa101315141622[[#This Row],[Entrada / Saída]]="Saída",FluxoCaixa101315141622[[#This Row],[R$ (Valores)]]*-1,FluxoCaixa101315141622[[#This Row],[R$ (Valores)]])</f>
        <v>0</v>
      </c>
    </row>
    <row r="1115" spans="2:12">
      <c r="B1115" s="48"/>
      <c r="C1115" s="48"/>
      <c r="D1115" s="16"/>
      <c r="E1115" s="48"/>
      <c r="F1115" s="17"/>
      <c r="G1115" s="17"/>
      <c r="H1115" s="17"/>
      <c r="I1115" s="54"/>
      <c r="J1115" s="45"/>
      <c r="K1115" s="20">
        <f>IF(FluxoCaixa101315141622[[#This Row],[Movimento ]]="Saldo Inicial",FluxoCaixa101315141622[[#This Row],[R$ (Valores)]],K1114+FluxoCaixa101315141622[[#This Row],[Valores Receitas / Despesas]])</f>
        <v>19192.449999999961</v>
      </c>
      <c r="L1115" s="53">
        <f>IF(FluxoCaixa101315141622[[#This Row],[Entrada / Saída]]="Saída",FluxoCaixa101315141622[[#This Row],[R$ (Valores)]]*-1,FluxoCaixa101315141622[[#This Row],[R$ (Valores)]])</f>
        <v>0</v>
      </c>
    </row>
    <row r="1116" spans="2:12">
      <c r="B1116" s="48"/>
      <c r="C1116" s="48"/>
      <c r="D1116" s="16"/>
      <c r="E1116" s="48"/>
      <c r="F1116" s="17"/>
      <c r="G1116" s="17"/>
      <c r="H1116" s="17"/>
      <c r="I1116" s="54"/>
      <c r="J1116" s="45"/>
      <c r="K1116" s="20">
        <f>IF(FluxoCaixa101315141622[[#This Row],[Movimento ]]="Saldo Inicial",FluxoCaixa101315141622[[#This Row],[R$ (Valores)]],K1115+FluxoCaixa101315141622[[#This Row],[Valores Receitas / Despesas]])</f>
        <v>19192.449999999961</v>
      </c>
      <c r="L1116" s="53">
        <f>IF(FluxoCaixa101315141622[[#This Row],[Entrada / Saída]]="Saída",FluxoCaixa101315141622[[#This Row],[R$ (Valores)]]*-1,FluxoCaixa101315141622[[#This Row],[R$ (Valores)]])</f>
        <v>0</v>
      </c>
    </row>
    <row r="1117" spans="2:12">
      <c r="B1117" s="48"/>
      <c r="C1117" s="48"/>
      <c r="D1117" s="16"/>
      <c r="E1117" s="48"/>
      <c r="F1117" s="17"/>
      <c r="G1117" s="17"/>
      <c r="H1117" s="17"/>
      <c r="I1117" s="54"/>
      <c r="J1117" s="45"/>
      <c r="K1117" s="20">
        <f>IF(FluxoCaixa101315141622[[#This Row],[Movimento ]]="Saldo Inicial",FluxoCaixa101315141622[[#This Row],[R$ (Valores)]],K1116+FluxoCaixa101315141622[[#This Row],[Valores Receitas / Despesas]])</f>
        <v>19192.449999999961</v>
      </c>
      <c r="L1117" s="53">
        <f>IF(FluxoCaixa101315141622[[#This Row],[Entrada / Saída]]="Saída",FluxoCaixa101315141622[[#This Row],[R$ (Valores)]]*-1,FluxoCaixa101315141622[[#This Row],[R$ (Valores)]])</f>
        <v>0</v>
      </c>
    </row>
    <row r="1118" spans="2:12">
      <c r="B1118" s="48"/>
      <c r="C1118" s="48"/>
      <c r="D1118" s="16"/>
      <c r="E1118" s="48"/>
      <c r="F1118" s="17"/>
      <c r="G1118" s="17"/>
      <c r="H1118" s="17"/>
      <c r="I1118" s="54"/>
      <c r="J1118" s="45"/>
      <c r="K1118" s="20">
        <f>IF(FluxoCaixa101315141622[[#This Row],[Movimento ]]="Saldo Inicial",FluxoCaixa101315141622[[#This Row],[R$ (Valores)]],K1117+FluxoCaixa101315141622[[#This Row],[Valores Receitas / Despesas]])</f>
        <v>19192.449999999961</v>
      </c>
      <c r="L1118" s="53">
        <f>IF(FluxoCaixa101315141622[[#This Row],[Entrada / Saída]]="Saída",FluxoCaixa101315141622[[#This Row],[R$ (Valores)]]*-1,FluxoCaixa101315141622[[#This Row],[R$ (Valores)]])</f>
        <v>0</v>
      </c>
    </row>
    <row r="1119" spans="2:12">
      <c r="B1119" s="48"/>
      <c r="C1119" s="48"/>
      <c r="D1119" s="16"/>
      <c r="E1119" s="48"/>
      <c r="F1119" s="17"/>
      <c r="G1119" s="17"/>
      <c r="H1119" s="17"/>
      <c r="I1119" s="54"/>
      <c r="J1119" s="45"/>
      <c r="K1119" s="20">
        <f>IF(FluxoCaixa101315141622[[#This Row],[Movimento ]]="Saldo Inicial",FluxoCaixa101315141622[[#This Row],[R$ (Valores)]],K1118+FluxoCaixa101315141622[[#This Row],[Valores Receitas / Despesas]])</f>
        <v>19192.449999999961</v>
      </c>
      <c r="L1119" s="53">
        <f>IF(FluxoCaixa101315141622[[#This Row],[Entrada / Saída]]="Saída",FluxoCaixa101315141622[[#This Row],[R$ (Valores)]]*-1,FluxoCaixa101315141622[[#This Row],[R$ (Valores)]])</f>
        <v>0</v>
      </c>
    </row>
    <row r="1120" spans="2:12">
      <c r="B1120" s="48"/>
      <c r="C1120" s="48"/>
      <c r="D1120" s="16"/>
      <c r="E1120" s="48"/>
      <c r="F1120" s="17"/>
      <c r="G1120" s="17"/>
      <c r="H1120" s="17"/>
      <c r="I1120" s="54"/>
      <c r="J1120" s="45"/>
      <c r="K1120" s="20">
        <f>IF(FluxoCaixa101315141622[[#This Row],[Movimento ]]="Saldo Inicial",FluxoCaixa101315141622[[#This Row],[R$ (Valores)]],K1119+FluxoCaixa101315141622[[#This Row],[Valores Receitas / Despesas]])</f>
        <v>19192.449999999961</v>
      </c>
      <c r="L1120" s="53">
        <f>IF(FluxoCaixa101315141622[[#This Row],[Entrada / Saída]]="Saída",FluxoCaixa101315141622[[#This Row],[R$ (Valores)]]*-1,FluxoCaixa101315141622[[#This Row],[R$ (Valores)]])</f>
        <v>0</v>
      </c>
    </row>
    <row r="1121" spans="2:12">
      <c r="B1121" s="48"/>
      <c r="C1121" s="48"/>
      <c r="D1121" s="16"/>
      <c r="E1121" s="48"/>
      <c r="F1121" s="17"/>
      <c r="G1121" s="17"/>
      <c r="H1121" s="17"/>
      <c r="I1121" s="54"/>
      <c r="J1121" s="45"/>
      <c r="K1121" s="20">
        <f>IF(FluxoCaixa101315141622[[#This Row],[Movimento ]]="Saldo Inicial",FluxoCaixa101315141622[[#This Row],[R$ (Valores)]],K1120+FluxoCaixa101315141622[[#This Row],[Valores Receitas / Despesas]])</f>
        <v>19192.449999999961</v>
      </c>
      <c r="L1121" s="53">
        <f>IF(FluxoCaixa101315141622[[#This Row],[Entrada / Saída]]="Saída",FluxoCaixa101315141622[[#This Row],[R$ (Valores)]]*-1,FluxoCaixa101315141622[[#This Row],[R$ (Valores)]])</f>
        <v>0</v>
      </c>
    </row>
    <row r="1122" spans="2:12">
      <c r="B1122" s="48"/>
      <c r="C1122" s="48"/>
      <c r="D1122" s="16"/>
      <c r="E1122" s="48"/>
      <c r="F1122" s="17"/>
      <c r="G1122" s="17"/>
      <c r="H1122" s="17"/>
      <c r="I1122" s="54"/>
      <c r="J1122" s="45"/>
      <c r="K1122" s="20">
        <f>IF(FluxoCaixa101315141622[[#This Row],[Movimento ]]="Saldo Inicial",FluxoCaixa101315141622[[#This Row],[R$ (Valores)]],K1121+FluxoCaixa101315141622[[#This Row],[Valores Receitas / Despesas]])</f>
        <v>19192.449999999961</v>
      </c>
      <c r="L1122" s="53">
        <f>IF(FluxoCaixa101315141622[[#This Row],[Entrada / Saída]]="Saída",FluxoCaixa101315141622[[#This Row],[R$ (Valores)]]*-1,FluxoCaixa101315141622[[#This Row],[R$ (Valores)]])</f>
        <v>0</v>
      </c>
    </row>
    <row r="1123" spans="2:12">
      <c r="B1123" s="48"/>
      <c r="C1123" s="48"/>
      <c r="D1123" s="16"/>
      <c r="E1123" s="48"/>
      <c r="F1123" s="17"/>
      <c r="G1123" s="17"/>
      <c r="H1123" s="17"/>
      <c r="I1123" s="54"/>
      <c r="J1123" s="45"/>
      <c r="K1123" s="20">
        <f>IF(FluxoCaixa101315141622[[#This Row],[Movimento ]]="Saldo Inicial",FluxoCaixa101315141622[[#This Row],[R$ (Valores)]],K1122+FluxoCaixa101315141622[[#This Row],[Valores Receitas / Despesas]])</f>
        <v>19192.449999999961</v>
      </c>
      <c r="L1123" s="53">
        <f>IF(FluxoCaixa101315141622[[#This Row],[Entrada / Saída]]="Saída",FluxoCaixa101315141622[[#This Row],[R$ (Valores)]]*-1,FluxoCaixa101315141622[[#This Row],[R$ (Valores)]])</f>
        <v>0</v>
      </c>
    </row>
    <row r="1124" spans="2:12">
      <c r="B1124" s="48"/>
      <c r="C1124" s="48"/>
      <c r="D1124" s="16"/>
      <c r="E1124" s="48"/>
      <c r="F1124" s="17"/>
      <c r="G1124" s="17"/>
      <c r="H1124" s="17"/>
      <c r="I1124" s="54"/>
      <c r="J1124" s="45"/>
      <c r="K1124" s="20">
        <f>IF(FluxoCaixa101315141622[[#This Row],[Movimento ]]="Saldo Inicial",FluxoCaixa101315141622[[#This Row],[R$ (Valores)]],K1123+FluxoCaixa101315141622[[#This Row],[Valores Receitas / Despesas]])</f>
        <v>19192.449999999961</v>
      </c>
      <c r="L1124" s="53">
        <f>IF(FluxoCaixa101315141622[[#This Row],[Entrada / Saída]]="Saída",FluxoCaixa101315141622[[#This Row],[R$ (Valores)]]*-1,FluxoCaixa101315141622[[#This Row],[R$ (Valores)]])</f>
        <v>0</v>
      </c>
    </row>
    <row r="1125" spans="2:12">
      <c r="B1125" s="48"/>
      <c r="C1125" s="48"/>
      <c r="D1125" s="16"/>
      <c r="E1125" s="48"/>
      <c r="F1125" s="17"/>
      <c r="G1125" s="17"/>
      <c r="H1125" s="17"/>
      <c r="I1125" s="54"/>
      <c r="J1125" s="45"/>
      <c r="K1125" s="20">
        <f>IF(FluxoCaixa101315141622[[#This Row],[Movimento ]]="Saldo Inicial",FluxoCaixa101315141622[[#This Row],[R$ (Valores)]],K1124+FluxoCaixa101315141622[[#This Row],[Valores Receitas / Despesas]])</f>
        <v>19192.449999999961</v>
      </c>
      <c r="L1125" s="53">
        <f>IF(FluxoCaixa101315141622[[#This Row],[Entrada / Saída]]="Saída",FluxoCaixa101315141622[[#This Row],[R$ (Valores)]]*-1,FluxoCaixa101315141622[[#This Row],[R$ (Valores)]])</f>
        <v>0</v>
      </c>
    </row>
    <row r="1126" spans="2:12">
      <c r="B1126" s="48"/>
      <c r="C1126" s="48"/>
      <c r="D1126" s="16"/>
      <c r="E1126" s="48"/>
      <c r="F1126" s="17"/>
      <c r="G1126" s="17"/>
      <c r="H1126" s="17"/>
      <c r="I1126" s="54"/>
      <c r="J1126" s="45"/>
      <c r="K1126" s="20">
        <f>IF(FluxoCaixa101315141622[[#This Row],[Movimento ]]="Saldo Inicial",FluxoCaixa101315141622[[#This Row],[R$ (Valores)]],K1125+FluxoCaixa101315141622[[#This Row],[Valores Receitas / Despesas]])</f>
        <v>19192.449999999961</v>
      </c>
      <c r="L1126" s="53">
        <f>IF(FluxoCaixa101315141622[[#This Row],[Entrada / Saída]]="Saída",FluxoCaixa101315141622[[#This Row],[R$ (Valores)]]*-1,FluxoCaixa101315141622[[#This Row],[R$ (Valores)]])</f>
        <v>0</v>
      </c>
    </row>
    <row r="1127" spans="2:12">
      <c r="B1127" s="48"/>
      <c r="C1127" s="48"/>
      <c r="D1127" s="16"/>
      <c r="E1127" s="48"/>
      <c r="F1127" s="17"/>
      <c r="G1127" s="17"/>
      <c r="H1127" s="17"/>
      <c r="I1127" s="54"/>
      <c r="J1127" s="45"/>
      <c r="K1127" s="20">
        <f>IF(FluxoCaixa101315141622[[#This Row],[Movimento ]]="Saldo Inicial",FluxoCaixa101315141622[[#This Row],[R$ (Valores)]],K1126+FluxoCaixa101315141622[[#This Row],[Valores Receitas / Despesas]])</f>
        <v>19192.449999999961</v>
      </c>
      <c r="L1127" s="53">
        <f>IF(FluxoCaixa101315141622[[#This Row],[Entrada / Saída]]="Saída",FluxoCaixa101315141622[[#This Row],[R$ (Valores)]]*-1,FluxoCaixa101315141622[[#This Row],[R$ (Valores)]])</f>
        <v>0</v>
      </c>
    </row>
    <row r="1128" spans="2:12">
      <c r="B1128" s="48"/>
      <c r="C1128" s="48"/>
      <c r="D1128" s="16"/>
      <c r="E1128" s="48"/>
      <c r="F1128" s="17"/>
      <c r="G1128" s="17"/>
      <c r="H1128" s="17"/>
      <c r="I1128" s="54"/>
      <c r="J1128" s="45"/>
      <c r="K1128" s="20">
        <f>IF(FluxoCaixa101315141622[[#This Row],[Movimento ]]="Saldo Inicial",FluxoCaixa101315141622[[#This Row],[R$ (Valores)]],K1127+FluxoCaixa101315141622[[#This Row],[Valores Receitas / Despesas]])</f>
        <v>19192.449999999961</v>
      </c>
      <c r="L1128" s="53">
        <f>IF(FluxoCaixa101315141622[[#This Row],[Entrada / Saída]]="Saída",FluxoCaixa101315141622[[#This Row],[R$ (Valores)]]*-1,FluxoCaixa101315141622[[#This Row],[R$ (Valores)]])</f>
        <v>0</v>
      </c>
    </row>
    <row r="1129" spans="2:12">
      <c r="B1129" s="48"/>
      <c r="C1129" s="48"/>
      <c r="D1129" s="16"/>
      <c r="E1129" s="48"/>
      <c r="F1129" s="17"/>
      <c r="G1129" s="17"/>
      <c r="H1129" s="17"/>
      <c r="I1129" s="54"/>
      <c r="J1129" s="45"/>
      <c r="K1129" s="20">
        <f>IF(FluxoCaixa101315141622[[#This Row],[Movimento ]]="Saldo Inicial",FluxoCaixa101315141622[[#This Row],[R$ (Valores)]],K1128+FluxoCaixa101315141622[[#This Row],[Valores Receitas / Despesas]])</f>
        <v>19192.449999999961</v>
      </c>
      <c r="L1129" s="53">
        <f>IF(FluxoCaixa101315141622[[#This Row],[Entrada / Saída]]="Saída",FluxoCaixa101315141622[[#This Row],[R$ (Valores)]]*-1,FluxoCaixa101315141622[[#This Row],[R$ (Valores)]])</f>
        <v>0</v>
      </c>
    </row>
    <row r="1130" spans="2:12">
      <c r="B1130" s="48"/>
      <c r="C1130" s="48"/>
      <c r="D1130" s="16"/>
      <c r="E1130" s="48"/>
      <c r="F1130" s="17"/>
      <c r="G1130" s="17"/>
      <c r="H1130" s="17"/>
      <c r="I1130" s="54"/>
      <c r="J1130" s="45"/>
      <c r="K1130" s="20">
        <f>IF(FluxoCaixa101315141622[[#This Row],[Movimento ]]="Saldo Inicial",FluxoCaixa101315141622[[#This Row],[R$ (Valores)]],K1129+FluxoCaixa101315141622[[#This Row],[Valores Receitas / Despesas]])</f>
        <v>19192.449999999961</v>
      </c>
      <c r="L1130" s="53">
        <f>IF(FluxoCaixa101315141622[[#This Row],[Entrada / Saída]]="Saída",FluxoCaixa101315141622[[#This Row],[R$ (Valores)]]*-1,FluxoCaixa101315141622[[#This Row],[R$ (Valores)]])</f>
        <v>0</v>
      </c>
    </row>
    <row r="1131" spans="2:12">
      <c r="B1131" s="48"/>
      <c r="C1131" s="48"/>
      <c r="D1131" s="16"/>
      <c r="E1131" s="48"/>
      <c r="F1131" s="17"/>
      <c r="G1131" s="17"/>
      <c r="H1131" s="17"/>
      <c r="I1131" s="54"/>
      <c r="J1131" s="45"/>
      <c r="K1131" s="20">
        <f>IF(FluxoCaixa101315141622[[#This Row],[Movimento ]]="Saldo Inicial",FluxoCaixa101315141622[[#This Row],[R$ (Valores)]],K1130+FluxoCaixa101315141622[[#This Row],[Valores Receitas / Despesas]])</f>
        <v>19192.449999999961</v>
      </c>
      <c r="L1131" s="53">
        <f>IF(FluxoCaixa101315141622[[#This Row],[Entrada / Saída]]="Saída",FluxoCaixa101315141622[[#This Row],[R$ (Valores)]]*-1,FluxoCaixa101315141622[[#This Row],[R$ (Valores)]])</f>
        <v>0</v>
      </c>
    </row>
    <row r="1132" spans="2:12">
      <c r="B1132" s="48"/>
      <c r="C1132" s="48"/>
      <c r="D1132" s="16"/>
      <c r="E1132" s="48"/>
      <c r="F1132" s="17"/>
      <c r="G1132" s="17"/>
      <c r="H1132" s="17"/>
      <c r="I1132" s="54"/>
      <c r="J1132" s="45"/>
      <c r="K1132" s="20">
        <f>IF(FluxoCaixa101315141622[[#This Row],[Movimento ]]="Saldo Inicial",FluxoCaixa101315141622[[#This Row],[R$ (Valores)]],K1131+FluxoCaixa101315141622[[#This Row],[Valores Receitas / Despesas]])</f>
        <v>19192.449999999961</v>
      </c>
      <c r="L1132" s="53">
        <f>IF(FluxoCaixa101315141622[[#This Row],[Entrada / Saída]]="Saída",FluxoCaixa101315141622[[#This Row],[R$ (Valores)]]*-1,FluxoCaixa101315141622[[#This Row],[R$ (Valores)]])</f>
        <v>0</v>
      </c>
    </row>
    <row r="1133" spans="2:12">
      <c r="B1133" s="48"/>
      <c r="C1133" s="48"/>
      <c r="D1133" s="16"/>
      <c r="E1133" s="48"/>
      <c r="F1133" s="17"/>
      <c r="G1133" s="17"/>
      <c r="H1133" s="17"/>
      <c r="I1133" s="54"/>
      <c r="J1133" s="45"/>
      <c r="K1133" s="20">
        <f>IF(FluxoCaixa101315141622[[#This Row],[Movimento ]]="Saldo Inicial",FluxoCaixa101315141622[[#This Row],[R$ (Valores)]],K1132+FluxoCaixa101315141622[[#This Row],[Valores Receitas / Despesas]])</f>
        <v>19192.449999999961</v>
      </c>
      <c r="L1133" s="53">
        <f>IF(FluxoCaixa101315141622[[#This Row],[Entrada / Saída]]="Saída",FluxoCaixa101315141622[[#This Row],[R$ (Valores)]]*-1,FluxoCaixa101315141622[[#This Row],[R$ (Valores)]])</f>
        <v>0</v>
      </c>
    </row>
    <row r="1134" spans="2:12">
      <c r="B1134" s="48"/>
      <c r="C1134" s="48"/>
      <c r="D1134" s="16"/>
      <c r="E1134" s="48"/>
      <c r="F1134" s="17"/>
      <c r="G1134" s="17"/>
      <c r="H1134" s="17"/>
      <c r="I1134" s="54"/>
      <c r="J1134" s="45"/>
      <c r="K1134" s="20">
        <f>IF(FluxoCaixa101315141622[[#This Row],[Movimento ]]="Saldo Inicial",FluxoCaixa101315141622[[#This Row],[R$ (Valores)]],K1133+FluxoCaixa101315141622[[#This Row],[Valores Receitas / Despesas]])</f>
        <v>19192.449999999961</v>
      </c>
      <c r="L1134" s="53">
        <f>IF(FluxoCaixa101315141622[[#This Row],[Entrada / Saída]]="Saída",FluxoCaixa101315141622[[#This Row],[R$ (Valores)]]*-1,FluxoCaixa101315141622[[#This Row],[R$ (Valores)]])</f>
        <v>0</v>
      </c>
    </row>
    <row r="1135" spans="2:12">
      <c r="B1135" s="48"/>
      <c r="C1135" s="48"/>
      <c r="D1135" s="16"/>
      <c r="E1135" s="48"/>
      <c r="F1135" s="17"/>
      <c r="G1135" s="17"/>
      <c r="H1135" s="17"/>
      <c r="I1135" s="54"/>
      <c r="J1135" s="45"/>
      <c r="K1135" s="20">
        <f>IF(FluxoCaixa101315141622[[#This Row],[Movimento ]]="Saldo Inicial",FluxoCaixa101315141622[[#This Row],[R$ (Valores)]],K1134+FluxoCaixa101315141622[[#This Row],[Valores Receitas / Despesas]])</f>
        <v>19192.449999999961</v>
      </c>
      <c r="L1135" s="53">
        <f>IF(FluxoCaixa101315141622[[#This Row],[Entrada / Saída]]="Saída",FluxoCaixa101315141622[[#This Row],[R$ (Valores)]]*-1,FluxoCaixa101315141622[[#This Row],[R$ (Valores)]])</f>
        <v>0</v>
      </c>
    </row>
    <row r="1136" spans="2:12">
      <c r="B1136" s="48"/>
      <c r="C1136" s="48"/>
      <c r="D1136" s="16"/>
      <c r="E1136" s="48"/>
      <c r="F1136" s="17"/>
      <c r="G1136" s="17"/>
      <c r="H1136" s="17"/>
      <c r="I1136" s="54"/>
      <c r="J1136" s="45"/>
      <c r="K1136" s="20">
        <f>IF(FluxoCaixa101315141622[[#This Row],[Movimento ]]="Saldo Inicial",FluxoCaixa101315141622[[#This Row],[R$ (Valores)]],K1135+FluxoCaixa101315141622[[#This Row],[Valores Receitas / Despesas]])</f>
        <v>19192.449999999961</v>
      </c>
      <c r="L1136" s="53">
        <f>IF(FluxoCaixa101315141622[[#This Row],[Entrada / Saída]]="Saída",FluxoCaixa101315141622[[#This Row],[R$ (Valores)]]*-1,FluxoCaixa101315141622[[#This Row],[R$ (Valores)]])</f>
        <v>0</v>
      </c>
    </row>
    <row r="1137" spans="2:12">
      <c r="B1137" s="48"/>
      <c r="C1137" s="48"/>
      <c r="D1137" s="16"/>
      <c r="E1137" s="48"/>
      <c r="F1137" s="17"/>
      <c r="G1137" s="17"/>
      <c r="H1137" s="17"/>
      <c r="I1137" s="54"/>
      <c r="J1137" s="45"/>
      <c r="K1137" s="20">
        <f>IF(FluxoCaixa101315141622[[#This Row],[Movimento ]]="Saldo Inicial",FluxoCaixa101315141622[[#This Row],[R$ (Valores)]],K1136+FluxoCaixa101315141622[[#This Row],[Valores Receitas / Despesas]])</f>
        <v>19192.449999999961</v>
      </c>
      <c r="L1137" s="53">
        <f>IF(FluxoCaixa101315141622[[#This Row],[Entrada / Saída]]="Saída",FluxoCaixa101315141622[[#This Row],[R$ (Valores)]]*-1,FluxoCaixa101315141622[[#This Row],[R$ (Valores)]])</f>
        <v>0</v>
      </c>
    </row>
    <row r="1138" spans="2:12">
      <c r="B1138" s="48"/>
      <c r="C1138" s="48"/>
      <c r="D1138" s="16"/>
      <c r="E1138" s="48"/>
      <c r="F1138" s="17"/>
      <c r="G1138" s="17"/>
      <c r="H1138" s="17"/>
      <c r="I1138" s="54"/>
      <c r="J1138" s="45"/>
      <c r="K1138" s="20">
        <f>IF(FluxoCaixa101315141622[[#This Row],[Movimento ]]="Saldo Inicial",FluxoCaixa101315141622[[#This Row],[R$ (Valores)]],K1137+FluxoCaixa101315141622[[#This Row],[Valores Receitas / Despesas]])</f>
        <v>19192.449999999961</v>
      </c>
      <c r="L1138" s="53">
        <f>IF(FluxoCaixa101315141622[[#This Row],[Entrada / Saída]]="Saída",FluxoCaixa101315141622[[#This Row],[R$ (Valores)]]*-1,FluxoCaixa101315141622[[#This Row],[R$ (Valores)]])</f>
        <v>0</v>
      </c>
    </row>
    <row r="1139" spans="2:12">
      <c r="B1139" s="48"/>
      <c r="C1139" s="48"/>
      <c r="D1139" s="16"/>
      <c r="E1139" s="48"/>
      <c r="F1139" s="17"/>
      <c r="G1139" s="17"/>
      <c r="H1139" s="17"/>
      <c r="I1139" s="54"/>
      <c r="J1139" s="45"/>
      <c r="K1139" s="20">
        <f>IF(FluxoCaixa101315141622[[#This Row],[Movimento ]]="Saldo Inicial",FluxoCaixa101315141622[[#This Row],[R$ (Valores)]],K1138+FluxoCaixa101315141622[[#This Row],[Valores Receitas / Despesas]])</f>
        <v>19192.449999999961</v>
      </c>
      <c r="L1139" s="53">
        <f>IF(FluxoCaixa101315141622[[#This Row],[Entrada / Saída]]="Saída",FluxoCaixa101315141622[[#This Row],[R$ (Valores)]]*-1,FluxoCaixa101315141622[[#This Row],[R$ (Valores)]])</f>
        <v>0</v>
      </c>
    </row>
    <row r="1140" spans="2:12">
      <c r="B1140" s="48"/>
      <c r="C1140" s="48"/>
      <c r="D1140" s="16"/>
      <c r="E1140" s="48"/>
      <c r="F1140" s="17"/>
      <c r="G1140" s="17"/>
      <c r="H1140" s="17"/>
      <c r="I1140" s="54"/>
      <c r="J1140" s="45"/>
      <c r="K1140" s="20">
        <f>IF(FluxoCaixa101315141622[[#This Row],[Movimento ]]="Saldo Inicial",FluxoCaixa101315141622[[#This Row],[R$ (Valores)]],K1139+FluxoCaixa101315141622[[#This Row],[Valores Receitas / Despesas]])</f>
        <v>19192.449999999961</v>
      </c>
      <c r="L1140" s="53">
        <f>IF(FluxoCaixa101315141622[[#This Row],[Entrada / Saída]]="Saída",FluxoCaixa101315141622[[#This Row],[R$ (Valores)]]*-1,FluxoCaixa101315141622[[#This Row],[R$ (Valores)]])</f>
        <v>0</v>
      </c>
    </row>
    <row r="1141" spans="2:12">
      <c r="B1141" s="48"/>
      <c r="C1141" s="48"/>
      <c r="D1141" s="16"/>
      <c r="E1141" s="48"/>
      <c r="F1141" s="17"/>
      <c r="G1141" s="17"/>
      <c r="H1141" s="17"/>
      <c r="I1141" s="54"/>
      <c r="J1141" s="45"/>
      <c r="K1141" s="20">
        <f>IF(FluxoCaixa101315141622[[#This Row],[Movimento ]]="Saldo Inicial",FluxoCaixa101315141622[[#This Row],[R$ (Valores)]],K1140+FluxoCaixa101315141622[[#This Row],[Valores Receitas / Despesas]])</f>
        <v>19192.449999999961</v>
      </c>
      <c r="L1141" s="53">
        <f>IF(FluxoCaixa101315141622[[#This Row],[Entrada / Saída]]="Saída",FluxoCaixa101315141622[[#This Row],[R$ (Valores)]]*-1,FluxoCaixa101315141622[[#This Row],[R$ (Valores)]])</f>
        <v>0</v>
      </c>
    </row>
    <row r="1142" spans="2:12">
      <c r="B1142" s="48"/>
      <c r="C1142" s="48"/>
      <c r="D1142" s="16"/>
      <c r="E1142" s="48"/>
      <c r="F1142" s="17"/>
      <c r="G1142" s="17"/>
      <c r="H1142" s="17"/>
      <c r="I1142" s="54"/>
      <c r="J1142" s="45"/>
      <c r="K1142" s="20">
        <f>IF(FluxoCaixa101315141622[[#This Row],[Movimento ]]="Saldo Inicial",FluxoCaixa101315141622[[#This Row],[R$ (Valores)]],K1141+FluxoCaixa101315141622[[#This Row],[Valores Receitas / Despesas]])</f>
        <v>19192.449999999961</v>
      </c>
      <c r="L1142" s="53">
        <f>IF(FluxoCaixa101315141622[[#This Row],[Entrada / Saída]]="Saída",FluxoCaixa101315141622[[#This Row],[R$ (Valores)]]*-1,FluxoCaixa101315141622[[#This Row],[R$ (Valores)]])</f>
        <v>0</v>
      </c>
    </row>
    <row r="1143" spans="2:12">
      <c r="B1143" s="48"/>
      <c r="C1143" s="48"/>
      <c r="D1143" s="16"/>
      <c r="E1143" s="48"/>
      <c r="F1143" s="17"/>
      <c r="G1143" s="17"/>
      <c r="H1143" s="17"/>
      <c r="I1143" s="54"/>
      <c r="J1143" s="45"/>
      <c r="K1143" s="20">
        <f>IF(FluxoCaixa101315141622[[#This Row],[Movimento ]]="Saldo Inicial",FluxoCaixa101315141622[[#This Row],[R$ (Valores)]],K1142+FluxoCaixa101315141622[[#This Row],[Valores Receitas / Despesas]])</f>
        <v>19192.449999999961</v>
      </c>
      <c r="L1143" s="53">
        <f>IF(FluxoCaixa101315141622[[#This Row],[Entrada / Saída]]="Saída",FluxoCaixa101315141622[[#This Row],[R$ (Valores)]]*-1,FluxoCaixa101315141622[[#This Row],[R$ (Valores)]])</f>
        <v>0</v>
      </c>
    </row>
    <row r="1144" spans="2:12">
      <c r="B1144" s="48"/>
      <c r="C1144" s="48"/>
      <c r="D1144" s="16"/>
      <c r="E1144" s="48"/>
      <c r="F1144" s="17"/>
      <c r="G1144" s="17"/>
      <c r="H1144" s="17"/>
      <c r="I1144" s="54"/>
      <c r="J1144" s="45"/>
      <c r="K1144" s="20">
        <f>IF(FluxoCaixa101315141622[[#This Row],[Movimento ]]="Saldo Inicial",FluxoCaixa101315141622[[#This Row],[R$ (Valores)]],K1143+FluxoCaixa101315141622[[#This Row],[Valores Receitas / Despesas]])</f>
        <v>19192.449999999961</v>
      </c>
      <c r="L1144" s="53">
        <f>IF(FluxoCaixa101315141622[[#This Row],[Entrada / Saída]]="Saída",FluxoCaixa101315141622[[#This Row],[R$ (Valores)]]*-1,FluxoCaixa101315141622[[#This Row],[R$ (Valores)]])</f>
        <v>0</v>
      </c>
    </row>
    <row r="1145" spans="2:12">
      <c r="B1145" s="48"/>
      <c r="C1145" s="48"/>
      <c r="D1145" s="16"/>
      <c r="E1145" s="48"/>
      <c r="F1145" s="17"/>
      <c r="G1145" s="17"/>
      <c r="H1145" s="17"/>
      <c r="I1145" s="54"/>
      <c r="J1145" s="45"/>
      <c r="K1145" s="20">
        <f>IF(FluxoCaixa101315141622[[#This Row],[Movimento ]]="Saldo Inicial",FluxoCaixa101315141622[[#This Row],[R$ (Valores)]],K1144+FluxoCaixa101315141622[[#This Row],[Valores Receitas / Despesas]])</f>
        <v>19192.449999999961</v>
      </c>
      <c r="L1145" s="53">
        <f>IF(FluxoCaixa101315141622[[#This Row],[Entrada / Saída]]="Saída",FluxoCaixa101315141622[[#This Row],[R$ (Valores)]]*-1,FluxoCaixa101315141622[[#This Row],[R$ (Valores)]])</f>
        <v>0</v>
      </c>
    </row>
    <row r="1146" spans="2:12">
      <c r="B1146" s="48"/>
      <c r="C1146" s="48"/>
      <c r="D1146" s="16"/>
      <c r="E1146" s="48"/>
      <c r="F1146" s="17"/>
      <c r="G1146" s="17"/>
      <c r="H1146" s="17"/>
      <c r="I1146" s="54"/>
      <c r="J1146" s="45"/>
      <c r="K1146" s="20">
        <f>IF(FluxoCaixa101315141622[[#This Row],[Movimento ]]="Saldo Inicial",FluxoCaixa101315141622[[#This Row],[R$ (Valores)]],K1145+FluxoCaixa101315141622[[#This Row],[Valores Receitas / Despesas]])</f>
        <v>19192.449999999961</v>
      </c>
      <c r="L1146" s="53">
        <f>IF(FluxoCaixa101315141622[[#This Row],[Entrada / Saída]]="Saída",FluxoCaixa101315141622[[#This Row],[R$ (Valores)]]*-1,FluxoCaixa101315141622[[#This Row],[R$ (Valores)]])</f>
        <v>0</v>
      </c>
    </row>
    <row r="1147" spans="2:12">
      <c r="B1147" s="48"/>
      <c r="C1147" s="48"/>
      <c r="D1147" s="16"/>
      <c r="E1147" s="48"/>
      <c r="F1147" s="17"/>
      <c r="G1147" s="17"/>
      <c r="H1147" s="17"/>
      <c r="I1147" s="54"/>
      <c r="J1147" s="45"/>
      <c r="K1147" s="20">
        <f>IF(FluxoCaixa101315141622[[#This Row],[Movimento ]]="Saldo Inicial",FluxoCaixa101315141622[[#This Row],[R$ (Valores)]],K1146+FluxoCaixa101315141622[[#This Row],[Valores Receitas / Despesas]])</f>
        <v>19192.449999999961</v>
      </c>
      <c r="L1147" s="53">
        <f>IF(FluxoCaixa101315141622[[#This Row],[Entrada / Saída]]="Saída",FluxoCaixa101315141622[[#This Row],[R$ (Valores)]]*-1,FluxoCaixa101315141622[[#This Row],[R$ (Valores)]])</f>
        <v>0</v>
      </c>
    </row>
    <row r="1148" spans="2:12">
      <c r="B1148" s="48"/>
      <c r="C1148" s="48"/>
      <c r="D1148" s="16"/>
      <c r="E1148" s="48"/>
      <c r="F1148" s="17"/>
      <c r="G1148" s="17"/>
      <c r="H1148" s="17"/>
      <c r="I1148" s="54"/>
      <c r="J1148" s="45"/>
      <c r="K1148" s="20">
        <f>IF(FluxoCaixa101315141622[[#This Row],[Movimento ]]="Saldo Inicial",FluxoCaixa101315141622[[#This Row],[R$ (Valores)]],K1147+FluxoCaixa101315141622[[#This Row],[Valores Receitas / Despesas]])</f>
        <v>19192.449999999961</v>
      </c>
      <c r="L1148" s="53">
        <f>IF(FluxoCaixa101315141622[[#This Row],[Entrada / Saída]]="Saída",FluxoCaixa101315141622[[#This Row],[R$ (Valores)]]*-1,FluxoCaixa101315141622[[#This Row],[R$ (Valores)]])</f>
        <v>0</v>
      </c>
    </row>
    <row r="1149" spans="2:12">
      <c r="B1149" s="48"/>
      <c r="C1149" s="48"/>
      <c r="D1149" s="16"/>
      <c r="E1149" s="48"/>
      <c r="F1149" s="17"/>
      <c r="G1149" s="17"/>
      <c r="H1149" s="17"/>
      <c r="I1149" s="54"/>
      <c r="J1149" s="45"/>
      <c r="K1149" s="20">
        <f>IF(FluxoCaixa101315141622[[#This Row],[Movimento ]]="Saldo Inicial",FluxoCaixa101315141622[[#This Row],[R$ (Valores)]],K1148+FluxoCaixa101315141622[[#This Row],[Valores Receitas / Despesas]])</f>
        <v>19192.449999999961</v>
      </c>
      <c r="L1149" s="53">
        <f>IF(FluxoCaixa101315141622[[#This Row],[Entrada / Saída]]="Saída",FluxoCaixa101315141622[[#This Row],[R$ (Valores)]]*-1,FluxoCaixa101315141622[[#This Row],[R$ (Valores)]])</f>
        <v>0</v>
      </c>
    </row>
    <row r="1150" spans="2:12">
      <c r="B1150" s="48"/>
      <c r="C1150" s="48"/>
      <c r="D1150" s="16"/>
      <c r="E1150" s="48"/>
      <c r="F1150" s="17"/>
      <c r="G1150" s="17"/>
      <c r="H1150" s="17"/>
      <c r="I1150" s="54"/>
      <c r="J1150" s="45"/>
      <c r="K1150" s="20">
        <f>IF(FluxoCaixa101315141622[[#This Row],[Movimento ]]="Saldo Inicial",FluxoCaixa101315141622[[#This Row],[R$ (Valores)]],K1149+FluxoCaixa101315141622[[#This Row],[Valores Receitas / Despesas]])</f>
        <v>19192.449999999961</v>
      </c>
      <c r="L1150" s="53">
        <f>IF(FluxoCaixa101315141622[[#This Row],[Entrada / Saída]]="Saída",FluxoCaixa101315141622[[#This Row],[R$ (Valores)]]*-1,FluxoCaixa101315141622[[#This Row],[R$ (Valores)]])</f>
        <v>0</v>
      </c>
    </row>
    <row r="1151" spans="2:12">
      <c r="B1151" s="48"/>
      <c r="C1151" s="48"/>
      <c r="D1151" s="16"/>
      <c r="E1151" s="48"/>
      <c r="F1151" s="17"/>
      <c r="G1151" s="17"/>
      <c r="H1151" s="17"/>
      <c r="I1151" s="54"/>
      <c r="J1151" s="45"/>
      <c r="K1151" s="20">
        <f>IF(FluxoCaixa101315141622[[#This Row],[Movimento ]]="Saldo Inicial",FluxoCaixa101315141622[[#This Row],[R$ (Valores)]],K1150+FluxoCaixa101315141622[[#This Row],[Valores Receitas / Despesas]])</f>
        <v>19192.449999999961</v>
      </c>
      <c r="L1151" s="53">
        <f>IF(FluxoCaixa101315141622[[#This Row],[Entrada / Saída]]="Saída",FluxoCaixa101315141622[[#This Row],[R$ (Valores)]]*-1,FluxoCaixa101315141622[[#This Row],[R$ (Valores)]])</f>
        <v>0</v>
      </c>
    </row>
    <row r="1152" spans="2:12">
      <c r="B1152" s="48"/>
      <c r="C1152" s="48"/>
      <c r="D1152" s="16"/>
      <c r="E1152" s="48"/>
      <c r="F1152" s="17"/>
      <c r="G1152" s="17"/>
      <c r="H1152" s="17"/>
      <c r="I1152" s="54"/>
      <c r="J1152" s="45"/>
      <c r="K1152" s="20">
        <f>IF(FluxoCaixa101315141622[[#This Row],[Movimento ]]="Saldo Inicial",FluxoCaixa101315141622[[#This Row],[R$ (Valores)]],K1151+FluxoCaixa101315141622[[#This Row],[Valores Receitas / Despesas]])</f>
        <v>19192.449999999961</v>
      </c>
      <c r="L1152" s="53">
        <f>IF(FluxoCaixa101315141622[[#This Row],[Entrada / Saída]]="Saída",FluxoCaixa101315141622[[#This Row],[R$ (Valores)]]*-1,FluxoCaixa101315141622[[#This Row],[R$ (Valores)]])</f>
        <v>0</v>
      </c>
    </row>
    <row r="1153" spans="2:12">
      <c r="B1153" s="48"/>
      <c r="C1153" s="48"/>
      <c r="D1153" s="16"/>
      <c r="E1153" s="48"/>
      <c r="F1153" s="17"/>
      <c r="G1153" s="17"/>
      <c r="H1153" s="17"/>
      <c r="I1153" s="54"/>
      <c r="J1153" s="45"/>
      <c r="K1153" s="20">
        <f>IF(FluxoCaixa101315141622[[#This Row],[Movimento ]]="Saldo Inicial",FluxoCaixa101315141622[[#This Row],[R$ (Valores)]],K1152+FluxoCaixa101315141622[[#This Row],[Valores Receitas / Despesas]])</f>
        <v>19192.449999999961</v>
      </c>
      <c r="L1153" s="53">
        <f>IF(FluxoCaixa101315141622[[#This Row],[Entrada / Saída]]="Saída",FluxoCaixa101315141622[[#This Row],[R$ (Valores)]]*-1,FluxoCaixa101315141622[[#This Row],[R$ (Valores)]])</f>
        <v>0</v>
      </c>
    </row>
    <row r="1154" spans="2:12">
      <c r="B1154" s="48"/>
      <c r="C1154" s="48"/>
      <c r="D1154" s="16"/>
      <c r="E1154" s="48"/>
      <c r="F1154" s="17"/>
      <c r="G1154" s="17"/>
      <c r="H1154" s="17"/>
      <c r="I1154" s="54"/>
      <c r="J1154" s="45"/>
      <c r="K1154" s="20">
        <f>IF(FluxoCaixa101315141622[[#This Row],[Movimento ]]="Saldo Inicial",FluxoCaixa101315141622[[#This Row],[R$ (Valores)]],K1153+FluxoCaixa101315141622[[#This Row],[Valores Receitas / Despesas]])</f>
        <v>19192.449999999961</v>
      </c>
      <c r="L1154" s="53">
        <f>IF(FluxoCaixa101315141622[[#This Row],[Entrada / Saída]]="Saída",FluxoCaixa101315141622[[#This Row],[R$ (Valores)]]*-1,FluxoCaixa101315141622[[#This Row],[R$ (Valores)]])</f>
        <v>0</v>
      </c>
    </row>
    <row r="1155" spans="2:12">
      <c r="B1155" s="48"/>
      <c r="C1155" s="48"/>
      <c r="D1155" s="16"/>
      <c r="E1155" s="48"/>
      <c r="F1155" s="17"/>
      <c r="G1155" s="17"/>
      <c r="H1155" s="17"/>
      <c r="I1155" s="54"/>
      <c r="J1155" s="45"/>
      <c r="K1155" s="20">
        <f>IF(FluxoCaixa101315141622[[#This Row],[Movimento ]]="Saldo Inicial",FluxoCaixa101315141622[[#This Row],[R$ (Valores)]],K1154+FluxoCaixa101315141622[[#This Row],[Valores Receitas / Despesas]])</f>
        <v>19192.449999999961</v>
      </c>
      <c r="L1155" s="53">
        <f>IF(FluxoCaixa101315141622[[#This Row],[Entrada / Saída]]="Saída",FluxoCaixa101315141622[[#This Row],[R$ (Valores)]]*-1,FluxoCaixa101315141622[[#This Row],[R$ (Valores)]])</f>
        <v>0</v>
      </c>
    </row>
    <row r="1156" spans="2:12">
      <c r="B1156" s="48"/>
      <c r="C1156" s="48"/>
      <c r="D1156" s="16"/>
      <c r="E1156" s="48"/>
      <c r="F1156" s="17"/>
      <c r="G1156" s="17"/>
      <c r="H1156" s="17"/>
      <c r="I1156" s="54"/>
      <c r="J1156" s="45"/>
      <c r="K1156" s="20">
        <f>IF(FluxoCaixa101315141622[[#This Row],[Movimento ]]="Saldo Inicial",FluxoCaixa101315141622[[#This Row],[R$ (Valores)]],K1155+FluxoCaixa101315141622[[#This Row],[Valores Receitas / Despesas]])</f>
        <v>19192.449999999961</v>
      </c>
      <c r="L1156" s="53">
        <f>IF(FluxoCaixa101315141622[[#This Row],[Entrada / Saída]]="Saída",FluxoCaixa101315141622[[#This Row],[R$ (Valores)]]*-1,FluxoCaixa101315141622[[#This Row],[R$ (Valores)]])</f>
        <v>0</v>
      </c>
    </row>
    <row r="1157" spans="2:12">
      <c r="B1157" s="48"/>
      <c r="C1157" s="48"/>
      <c r="D1157" s="16"/>
      <c r="E1157" s="48"/>
      <c r="F1157" s="17"/>
      <c r="G1157" s="17"/>
      <c r="H1157" s="17"/>
      <c r="I1157" s="54"/>
      <c r="J1157" s="45"/>
      <c r="K1157" s="20">
        <f>IF(FluxoCaixa101315141622[[#This Row],[Movimento ]]="Saldo Inicial",FluxoCaixa101315141622[[#This Row],[R$ (Valores)]],K1156+FluxoCaixa101315141622[[#This Row],[Valores Receitas / Despesas]])</f>
        <v>19192.449999999961</v>
      </c>
      <c r="L1157" s="53">
        <f>IF(FluxoCaixa101315141622[[#This Row],[Entrada / Saída]]="Saída",FluxoCaixa101315141622[[#This Row],[R$ (Valores)]]*-1,FluxoCaixa101315141622[[#This Row],[R$ (Valores)]])</f>
        <v>0</v>
      </c>
    </row>
    <row r="1158" spans="2:12">
      <c r="B1158" s="48"/>
      <c r="C1158" s="48"/>
      <c r="D1158" s="16"/>
      <c r="E1158" s="48"/>
      <c r="F1158" s="17"/>
      <c r="G1158" s="17"/>
      <c r="H1158" s="17"/>
      <c r="I1158" s="54"/>
      <c r="J1158" s="45"/>
      <c r="K1158" s="20">
        <f>IF(FluxoCaixa101315141622[[#This Row],[Movimento ]]="Saldo Inicial",FluxoCaixa101315141622[[#This Row],[R$ (Valores)]],K1157+FluxoCaixa101315141622[[#This Row],[Valores Receitas / Despesas]])</f>
        <v>19192.449999999961</v>
      </c>
      <c r="L1158" s="53">
        <f>IF(FluxoCaixa101315141622[[#This Row],[Entrada / Saída]]="Saída",FluxoCaixa101315141622[[#This Row],[R$ (Valores)]]*-1,FluxoCaixa101315141622[[#This Row],[R$ (Valores)]])</f>
        <v>0</v>
      </c>
    </row>
    <row r="1159" spans="2:12">
      <c r="B1159" s="48"/>
      <c r="C1159" s="48"/>
      <c r="D1159" s="16"/>
      <c r="E1159" s="48"/>
      <c r="F1159" s="17"/>
      <c r="G1159" s="17"/>
      <c r="H1159" s="17"/>
      <c r="I1159" s="54"/>
      <c r="J1159" s="45"/>
      <c r="K1159" s="20">
        <f>IF(FluxoCaixa101315141622[[#This Row],[Movimento ]]="Saldo Inicial",FluxoCaixa101315141622[[#This Row],[R$ (Valores)]],K1158+FluxoCaixa101315141622[[#This Row],[Valores Receitas / Despesas]])</f>
        <v>19192.449999999961</v>
      </c>
      <c r="L1159" s="53">
        <f>IF(FluxoCaixa101315141622[[#This Row],[Entrada / Saída]]="Saída",FluxoCaixa101315141622[[#This Row],[R$ (Valores)]]*-1,FluxoCaixa101315141622[[#This Row],[R$ (Valores)]])</f>
        <v>0</v>
      </c>
    </row>
    <row r="1160" spans="2:12">
      <c r="B1160" s="48"/>
      <c r="C1160" s="48"/>
      <c r="D1160" s="16"/>
      <c r="E1160" s="48"/>
      <c r="F1160" s="17"/>
      <c r="G1160" s="17"/>
      <c r="H1160" s="17"/>
      <c r="I1160" s="54"/>
      <c r="J1160" s="45"/>
      <c r="K1160" s="20">
        <f>IF(FluxoCaixa101315141622[[#This Row],[Movimento ]]="Saldo Inicial",FluxoCaixa101315141622[[#This Row],[R$ (Valores)]],K1159+FluxoCaixa101315141622[[#This Row],[Valores Receitas / Despesas]])</f>
        <v>19192.449999999961</v>
      </c>
      <c r="L1160" s="53">
        <f>IF(FluxoCaixa101315141622[[#This Row],[Entrada / Saída]]="Saída",FluxoCaixa101315141622[[#This Row],[R$ (Valores)]]*-1,FluxoCaixa101315141622[[#This Row],[R$ (Valores)]])</f>
        <v>0</v>
      </c>
    </row>
    <row r="1161" spans="2:12">
      <c r="B1161" s="48"/>
      <c r="C1161" s="48"/>
      <c r="D1161" s="16"/>
      <c r="E1161" s="48"/>
      <c r="F1161" s="17"/>
      <c r="G1161" s="17"/>
      <c r="H1161" s="17"/>
      <c r="I1161" s="54"/>
      <c r="J1161" s="45"/>
      <c r="K1161" s="20">
        <f>IF(FluxoCaixa101315141622[[#This Row],[Movimento ]]="Saldo Inicial",FluxoCaixa101315141622[[#This Row],[R$ (Valores)]],K1160+FluxoCaixa101315141622[[#This Row],[Valores Receitas / Despesas]])</f>
        <v>19192.449999999961</v>
      </c>
      <c r="L1161" s="53">
        <f>IF(FluxoCaixa101315141622[[#This Row],[Entrada / Saída]]="Saída",FluxoCaixa101315141622[[#This Row],[R$ (Valores)]]*-1,FluxoCaixa101315141622[[#This Row],[R$ (Valores)]])</f>
        <v>0</v>
      </c>
    </row>
    <row r="1162" spans="2:12">
      <c r="B1162" s="48"/>
      <c r="C1162" s="48"/>
      <c r="D1162" s="16"/>
      <c r="E1162" s="48"/>
      <c r="F1162" s="17"/>
      <c r="G1162" s="17"/>
      <c r="H1162" s="17"/>
      <c r="I1162" s="54"/>
      <c r="J1162" s="45"/>
      <c r="K1162" s="20">
        <f>IF(FluxoCaixa101315141622[[#This Row],[Movimento ]]="Saldo Inicial",FluxoCaixa101315141622[[#This Row],[R$ (Valores)]],K1161+FluxoCaixa101315141622[[#This Row],[Valores Receitas / Despesas]])</f>
        <v>19192.449999999961</v>
      </c>
      <c r="L1162" s="53">
        <f>IF(FluxoCaixa101315141622[[#This Row],[Entrada / Saída]]="Saída",FluxoCaixa101315141622[[#This Row],[R$ (Valores)]]*-1,FluxoCaixa101315141622[[#This Row],[R$ (Valores)]])</f>
        <v>0</v>
      </c>
    </row>
    <row r="1163" spans="2:12">
      <c r="B1163" s="48"/>
      <c r="C1163" s="48"/>
      <c r="D1163" s="16"/>
      <c r="E1163" s="48"/>
      <c r="F1163" s="17"/>
      <c r="G1163" s="17"/>
      <c r="H1163" s="17"/>
      <c r="I1163" s="54"/>
      <c r="J1163" s="45"/>
      <c r="K1163" s="20">
        <f>IF(FluxoCaixa101315141622[[#This Row],[Movimento ]]="Saldo Inicial",FluxoCaixa101315141622[[#This Row],[R$ (Valores)]],K1162+FluxoCaixa101315141622[[#This Row],[Valores Receitas / Despesas]])</f>
        <v>19192.449999999961</v>
      </c>
      <c r="L1163" s="53">
        <f>IF(FluxoCaixa101315141622[[#This Row],[Entrada / Saída]]="Saída",FluxoCaixa101315141622[[#This Row],[R$ (Valores)]]*-1,FluxoCaixa101315141622[[#This Row],[R$ (Valores)]])</f>
        <v>0</v>
      </c>
    </row>
    <row r="1164" spans="2:12">
      <c r="B1164" s="48"/>
      <c r="C1164" s="48"/>
      <c r="D1164" s="16"/>
      <c r="E1164" s="48"/>
      <c r="F1164" s="17"/>
      <c r="G1164" s="17"/>
      <c r="H1164" s="17"/>
      <c r="I1164" s="54"/>
      <c r="J1164" s="45"/>
      <c r="K1164" s="20">
        <f>IF(FluxoCaixa101315141622[[#This Row],[Movimento ]]="Saldo Inicial",FluxoCaixa101315141622[[#This Row],[R$ (Valores)]],K1163+FluxoCaixa101315141622[[#This Row],[Valores Receitas / Despesas]])</f>
        <v>19192.449999999961</v>
      </c>
      <c r="L1164" s="53">
        <f>IF(FluxoCaixa101315141622[[#This Row],[Entrada / Saída]]="Saída",FluxoCaixa101315141622[[#This Row],[R$ (Valores)]]*-1,FluxoCaixa101315141622[[#This Row],[R$ (Valores)]])</f>
        <v>0</v>
      </c>
    </row>
    <row r="1165" spans="2:12">
      <c r="B1165" s="48"/>
      <c r="C1165" s="48"/>
      <c r="D1165" s="16"/>
      <c r="E1165" s="48"/>
      <c r="F1165" s="17"/>
      <c r="G1165" s="17"/>
      <c r="H1165" s="17"/>
      <c r="I1165" s="54"/>
      <c r="J1165" s="45"/>
      <c r="K1165" s="20">
        <f>IF(FluxoCaixa101315141622[[#This Row],[Movimento ]]="Saldo Inicial",FluxoCaixa101315141622[[#This Row],[R$ (Valores)]],K1164+FluxoCaixa101315141622[[#This Row],[Valores Receitas / Despesas]])</f>
        <v>19192.449999999961</v>
      </c>
      <c r="L1165" s="53">
        <f>IF(FluxoCaixa101315141622[[#This Row],[Entrada / Saída]]="Saída",FluxoCaixa101315141622[[#This Row],[R$ (Valores)]]*-1,FluxoCaixa101315141622[[#This Row],[R$ (Valores)]])</f>
        <v>0</v>
      </c>
    </row>
    <row r="1166" spans="2:12">
      <c r="B1166" s="48"/>
      <c r="C1166" s="48"/>
      <c r="D1166" s="16"/>
      <c r="E1166" s="48"/>
      <c r="F1166" s="17"/>
      <c r="G1166" s="17"/>
      <c r="H1166" s="17"/>
      <c r="I1166" s="54"/>
      <c r="J1166" s="45"/>
      <c r="K1166" s="20">
        <f>IF(FluxoCaixa101315141622[[#This Row],[Movimento ]]="Saldo Inicial",FluxoCaixa101315141622[[#This Row],[R$ (Valores)]],K1165+FluxoCaixa101315141622[[#This Row],[Valores Receitas / Despesas]])</f>
        <v>19192.449999999961</v>
      </c>
      <c r="L1166" s="53">
        <f>IF(FluxoCaixa101315141622[[#This Row],[Entrada / Saída]]="Saída",FluxoCaixa101315141622[[#This Row],[R$ (Valores)]]*-1,FluxoCaixa101315141622[[#This Row],[R$ (Valores)]])</f>
        <v>0</v>
      </c>
    </row>
    <row r="1167" spans="2:12">
      <c r="B1167" s="48"/>
      <c r="C1167" s="48"/>
      <c r="D1167" s="16"/>
      <c r="E1167" s="48"/>
      <c r="F1167" s="17"/>
      <c r="G1167" s="17"/>
      <c r="H1167" s="17"/>
      <c r="I1167" s="54"/>
      <c r="J1167" s="45"/>
      <c r="K1167" s="20">
        <f>IF(FluxoCaixa101315141622[[#This Row],[Movimento ]]="Saldo Inicial",FluxoCaixa101315141622[[#This Row],[R$ (Valores)]],K1166+FluxoCaixa101315141622[[#This Row],[Valores Receitas / Despesas]])</f>
        <v>19192.449999999961</v>
      </c>
      <c r="L1167" s="53">
        <f>IF(FluxoCaixa101315141622[[#This Row],[Entrada / Saída]]="Saída",FluxoCaixa101315141622[[#This Row],[R$ (Valores)]]*-1,FluxoCaixa101315141622[[#This Row],[R$ (Valores)]])</f>
        <v>0</v>
      </c>
    </row>
    <row r="1168" spans="2:12">
      <c r="B1168" s="48"/>
      <c r="C1168" s="48"/>
      <c r="D1168" s="16"/>
      <c r="E1168" s="48"/>
      <c r="F1168" s="17"/>
      <c r="G1168" s="17"/>
      <c r="H1168" s="17"/>
      <c r="I1168" s="54"/>
      <c r="J1168" s="45"/>
      <c r="K1168" s="20">
        <f>IF(FluxoCaixa101315141622[[#This Row],[Movimento ]]="Saldo Inicial",FluxoCaixa101315141622[[#This Row],[R$ (Valores)]],K1167+FluxoCaixa101315141622[[#This Row],[Valores Receitas / Despesas]])</f>
        <v>19192.449999999961</v>
      </c>
      <c r="L1168" s="53">
        <f>IF(FluxoCaixa101315141622[[#This Row],[Entrada / Saída]]="Saída",FluxoCaixa101315141622[[#This Row],[R$ (Valores)]]*-1,FluxoCaixa101315141622[[#This Row],[R$ (Valores)]])</f>
        <v>0</v>
      </c>
    </row>
    <row r="1169" spans="2:12">
      <c r="B1169" s="48"/>
      <c r="C1169" s="48"/>
      <c r="D1169" s="16"/>
      <c r="E1169" s="48"/>
      <c r="F1169" s="17"/>
      <c r="G1169" s="17"/>
      <c r="H1169" s="17"/>
      <c r="I1169" s="54"/>
      <c r="J1169" s="45"/>
      <c r="K1169" s="20">
        <f>IF(FluxoCaixa101315141622[[#This Row],[Movimento ]]="Saldo Inicial",FluxoCaixa101315141622[[#This Row],[R$ (Valores)]],K1168+FluxoCaixa101315141622[[#This Row],[Valores Receitas / Despesas]])</f>
        <v>19192.449999999961</v>
      </c>
      <c r="L1169" s="53">
        <f>IF(FluxoCaixa101315141622[[#This Row],[Entrada / Saída]]="Saída",FluxoCaixa101315141622[[#This Row],[R$ (Valores)]]*-1,FluxoCaixa101315141622[[#This Row],[R$ (Valores)]])</f>
        <v>0</v>
      </c>
    </row>
    <row r="1170" spans="2:12">
      <c r="B1170" s="48"/>
      <c r="C1170" s="48"/>
      <c r="D1170" s="16"/>
      <c r="E1170" s="48"/>
      <c r="F1170" s="17"/>
      <c r="G1170" s="17"/>
      <c r="H1170" s="17"/>
      <c r="I1170" s="54"/>
      <c r="J1170" s="45"/>
      <c r="K1170" s="20">
        <f>IF(FluxoCaixa101315141622[[#This Row],[Movimento ]]="Saldo Inicial",FluxoCaixa101315141622[[#This Row],[R$ (Valores)]],K1169+FluxoCaixa101315141622[[#This Row],[Valores Receitas / Despesas]])</f>
        <v>19192.449999999961</v>
      </c>
      <c r="L1170" s="53">
        <f>IF(FluxoCaixa101315141622[[#This Row],[Entrada / Saída]]="Saída",FluxoCaixa101315141622[[#This Row],[R$ (Valores)]]*-1,FluxoCaixa101315141622[[#This Row],[R$ (Valores)]])</f>
        <v>0</v>
      </c>
    </row>
    <row r="1171" spans="2:12">
      <c r="B1171" s="48"/>
      <c r="C1171" s="48"/>
      <c r="D1171" s="16"/>
      <c r="E1171" s="48"/>
      <c r="F1171" s="17"/>
      <c r="G1171" s="17"/>
      <c r="H1171" s="17"/>
      <c r="I1171" s="54"/>
      <c r="J1171" s="45"/>
      <c r="K1171" s="20">
        <f>IF(FluxoCaixa101315141622[[#This Row],[Movimento ]]="Saldo Inicial",FluxoCaixa101315141622[[#This Row],[R$ (Valores)]],K1170+FluxoCaixa101315141622[[#This Row],[Valores Receitas / Despesas]])</f>
        <v>19192.449999999961</v>
      </c>
      <c r="L1171" s="53">
        <f>IF(FluxoCaixa101315141622[[#This Row],[Entrada / Saída]]="Saída",FluxoCaixa101315141622[[#This Row],[R$ (Valores)]]*-1,FluxoCaixa101315141622[[#This Row],[R$ (Valores)]])</f>
        <v>0</v>
      </c>
    </row>
    <row r="1172" spans="2:12">
      <c r="B1172" s="48"/>
      <c r="C1172" s="48"/>
      <c r="D1172" s="16"/>
      <c r="E1172" s="48"/>
      <c r="F1172" s="17"/>
      <c r="G1172" s="17"/>
      <c r="H1172" s="17"/>
      <c r="I1172" s="54"/>
      <c r="J1172" s="45"/>
      <c r="K1172" s="20">
        <f>IF(FluxoCaixa101315141622[[#This Row],[Movimento ]]="Saldo Inicial",FluxoCaixa101315141622[[#This Row],[R$ (Valores)]],K1171+FluxoCaixa101315141622[[#This Row],[Valores Receitas / Despesas]])</f>
        <v>19192.449999999961</v>
      </c>
      <c r="L1172" s="53">
        <f>IF(FluxoCaixa101315141622[[#This Row],[Entrada / Saída]]="Saída",FluxoCaixa101315141622[[#This Row],[R$ (Valores)]]*-1,FluxoCaixa101315141622[[#This Row],[R$ (Valores)]])</f>
        <v>0</v>
      </c>
    </row>
    <row r="1173" spans="2:12">
      <c r="B1173" s="48"/>
      <c r="C1173" s="48"/>
      <c r="D1173" s="16"/>
      <c r="E1173" s="48"/>
      <c r="F1173" s="17"/>
      <c r="G1173" s="17"/>
      <c r="H1173" s="17"/>
      <c r="I1173" s="54"/>
      <c r="J1173" s="45"/>
      <c r="K1173" s="20">
        <f>IF(FluxoCaixa101315141622[[#This Row],[Movimento ]]="Saldo Inicial",FluxoCaixa101315141622[[#This Row],[R$ (Valores)]],K1172+FluxoCaixa101315141622[[#This Row],[Valores Receitas / Despesas]])</f>
        <v>19192.449999999961</v>
      </c>
      <c r="L1173" s="53">
        <f>IF(FluxoCaixa101315141622[[#This Row],[Entrada / Saída]]="Saída",FluxoCaixa101315141622[[#This Row],[R$ (Valores)]]*-1,FluxoCaixa101315141622[[#This Row],[R$ (Valores)]])</f>
        <v>0</v>
      </c>
    </row>
    <row r="1174" spans="2:12">
      <c r="B1174" s="48"/>
      <c r="C1174" s="48"/>
      <c r="D1174" s="16"/>
      <c r="E1174" s="48"/>
      <c r="F1174" s="17"/>
      <c r="G1174" s="17"/>
      <c r="H1174" s="17"/>
      <c r="I1174" s="54"/>
      <c r="J1174" s="45"/>
      <c r="K1174" s="20">
        <f>IF(FluxoCaixa101315141622[[#This Row],[Movimento ]]="Saldo Inicial",FluxoCaixa101315141622[[#This Row],[R$ (Valores)]],K1173+FluxoCaixa101315141622[[#This Row],[Valores Receitas / Despesas]])</f>
        <v>19192.449999999961</v>
      </c>
      <c r="L1174" s="53">
        <f>IF(FluxoCaixa101315141622[[#This Row],[Entrada / Saída]]="Saída",FluxoCaixa101315141622[[#This Row],[R$ (Valores)]]*-1,FluxoCaixa101315141622[[#This Row],[R$ (Valores)]])</f>
        <v>0</v>
      </c>
    </row>
    <row r="1175" spans="2:12">
      <c r="B1175" s="48"/>
      <c r="C1175" s="48"/>
      <c r="D1175" s="16"/>
      <c r="E1175" s="48"/>
      <c r="F1175" s="17"/>
      <c r="G1175" s="17"/>
      <c r="H1175" s="17"/>
      <c r="I1175" s="54"/>
      <c r="J1175" s="45"/>
      <c r="K1175" s="20">
        <f>IF(FluxoCaixa101315141622[[#This Row],[Movimento ]]="Saldo Inicial",FluxoCaixa101315141622[[#This Row],[R$ (Valores)]],K1174+FluxoCaixa101315141622[[#This Row],[Valores Receitas / Despesas]])</f>
        <v>19192.449999999961</v>
      </c>
      <c r="L1175" s="53">
        <f>IF(FluxoCaixa101315141622[[#This Row],[Entrada / Saída]]="Saída",FluxoCaixa101315141622[[#This Row],[R$ (Valores)]]*-1,FluxoCaixa101315141622[[#This Row],[R$ (Valores)]])</f>
        <v>0</v>
      </c>
    </row>
    <row r="1176" spans="2:12">
      <c r="B1176" s="48"/>
      <c r="C1176" s="48"/>
      <c r="D1176" s="16"/>
      <c r="E1176" s="48"/>
      <c r="F1176" s="17"/>
      <c r="G1176" s="17"/>
      <c r="H1176" s="17"/>
      <c r="I1176" s="54"/>
      <c r="J1176" s="45"/>
      <c r="K1176" s="20">
        <f>IF(FluxoCaixa101315141622[[#This Row],[Movimento ]]="Saldo Inicial",FluxoCaixa101315141622[[#This Row],[R$ (Valores)]],K1175+FluxoCaixa101315141622[[#This Row],[Valores Receitas / Despesas]])</f>
        <v>19192.449999999961</v>
      </c>
      <c r="L1176" s="53">
        <f>IF(FluxoCaixa101315141622[[#This Row],[Entrada / Saída]]="Saída",FluxoCaixa101315141622[[#This Row],[R$ (Valores)]]*-1,FluxoCaixa101315141622[[#This Row],[R$ (Valores)]])</f>
        <v>0</v>
      </c>
    </row>
    <row r="1177" spans="2:12">
      <c r="B1177" s="48"/>
      <c r="C1177" s="48"/>
      <c r="D1177" s="16"/>
      <c r="E1177" s="48"/>
      <c r="F1177" s="17"/>
      <c r="G1177" s="17"/>
      <c r="H1177" s="17"/>
      <c r="I1177" s="54"/>
      <c r="J1177" s="45"/>
      <c r="K1177" s="20">
        <f>IF(FluxoCaixa101315141622[[#This Row],[Movimento ]]="Saldo Inicial",FluxoCaixa101315141622[[#This Row],[R$ (Valores)]],K1176+FluxoCaixa101315141622[[#This Row],[Valores Receitas / Despesas]])</f>
        <v>19192.449999999961</v>
      </c>
      <c r="L1177" s="53">
        <f>IF(FluxoCaixa101315141622[[#This Row],[Entrada / Saída]]="Saída",FluxoCaixa101315141622[[#This Row],[R$ (Valores)]]*-1,FluxoCaixa101315141622[[#This Row],[R$ (Valores)]])</f>
        <v>0</v>
      </c>
    </row>
    <row r="1178" spans="2:12">
      <c r="B1178" s="48"/>
      <c r="C1178" s="48"/>
      <c r="D1178" s="16"/>
      <c r="E1178" s="48"/>
      <c r="F1178" s="17"/>
      <c r="G1178" s="17"/>
      <c r="H1178" s="17"/>
      <c r="I1178" s="54"/>
      <c r="J1178" s="45"/>
      <c r="K1178" s="20">
        <f>IF(FluxoCaixa101315141622[[#This Row],[Movimento ]]="Saldo Inicial",FluxoCaixa101315141622[[#This Row],[R$ (Valores)]],K1177+FluxoCaixa101315141622[[#This Row],[Valores Receitas / Despesas]])</f>
        <v>19192.449999999961</v>
      </c>
      <c r="L1178" s="53">
        <f>IF(FluxoCaixa101315141622[[#This Row],[Entrada / Saída]]="Saída",FluxoCaixa101315141622[[#This Row],[R$ (Valores)]]*-1,FluxoCaixa101315141622[[#This Row],[R$ (Valores)]])</f>
        <v>0</v>
      </c>
    </row>
    <row r="1179" spans="2:12">
      <c r="B1179" s="48"/>
      <c r="C1179" s="48"/>
      <c r="D1179" s="16"/>
      <c r="E1179" s="48"/>
      <c r="F1179" s="17"/>
      <c r="G1179" s="17"/>
      <c r="H1179" s="17"/>
      <c r="I1179" s="54"/>
      <c r="J1179" s="45"/>
      <c r="K1179" s="20">
        <f>IF(FluxoCaixa101315141622[[#This Row],[Movimento ]]="Saldo Inicial",FluxoCaixa101315141622[[#This Row],[R$ (Valores)]],K1178+FluxoCaixa101315141622[[#This Row],[Valores Receitas / Despesas]])</f>
        <v>19192.449999999961</v>
      </c>
      <c r="L1179" s="53">
        <f>IF(FluxoCaixa101315141622[[#This Row],[Entrada / Saída]]="Saída",FluxoCaixa101315141622[[#This Row],[R$ (Valores)]]*-1,FluxoCaixa101315141622[[#This Row],[R$ (Valores)]])</f>
        <v>0</v>
      </c>
    </row>
    <row r="1180" spans="2:12">
      <c r="B1180" s="48"/>
      <c r="C1180" s="48"/>
      <c r="D1180" s="16"/>
      <c r="E1180" s="48"/>
      <c r="F1180" s="17"/>
      <c r="G1180" s="17"/>
      <c r="H1180" s="17"/>
      <c r="I1180" s="54"/>
      <c r="J1180" s="45"/>
      <c r="K1180" s="20">
        <f>IF(FluxoCaixa101315141622[[#This Row],[Movimento ]]="Saldo Inicial",FluxoCaixa101315141622[[#This Row],[R$ (Valores)]],K1179+FluxoCaixa101315141622[[#This Row],[Valores Receitas / Despesas]])</f>
        <v>19192.449999999961</v>
      </c>
      <c r="L1180" s="53">
        <f>IF(FluxoCaixa101315141622[[#This Row],[Entrada / Saída]]="Saída",FluxoCaixa101315141622[[#This Row],[R$ (Valores)]]*-1,FluxoCaixa101315141622[[#This Row],[R$ (Valores)]])</f>
        <v>0</v>
      </c>
    </row>
    <row r="1181" spans="2:12">
      <c r="B1181" s="48"/>
      <c r="C1181" s="48"/>
      <c r="D1181" s="16"/>
      <c r="E1181" s="48"/>
      <c r="F1181" s="17"/>
      <c r="G1181" s="17"/>
      <c r="H1181" s="17"/>
      <c r="I1181" s="54"/>
      <c r="J1181" s="45"/>
      <c r="K1181" s="20">
        <f>IF(FluxoCaixa101315141622[[#This Row],[Movimento ]]="Saldo Inicial",FluxoCaixa101315141622[[#This Row],[R$ (Valores)]],K1180+FluxoCaixa101315141622[[#This Row],[Valores Receitas / Despesas]])</f>
        <v>19192.449999999961</v>
      </c>
      <c r="L1181" s="53">
        <f>IF(FluxoCaixa101315141622[[#This Row],[Entrada / Saída]]="Saída",FluxoCaixa101315141622[[#This Row],[R$ (Valores)]]*-1,FluxoCaixa101315141622[[#This Row],[R$ (Valores)]])</f>
        <v>0</v>
      </c>
    </row>
    <row r="1182" spans="2:12">
      <c r="B1182" s="48"/>
      <c r="C1182" s="48"/>
      <c r="D1182" s="16"/>
      <c r="E1182" s="48"/>
      <c r="F1182" s="17"/>
      <c r="G1182" s="17"/>
      <c r="H1182" s="17"/>
      <c r="I1182" s="54"/>
      <c r="J1182" s="45"/>
      <c r="K1182" s="20">
        <f>IF(FluxoCaixa101315141622[[#This Row],[Movimento ]]="Saldo Inicial",FluxoCaixa101315141622[[#This Row],[R$ (Valores)]],K1181+FluxoCaixa101315141622[[#This Row],[Valores Receitas / Despesas]])</f>
        <v>19192.449999999961</v>
      </c>
      <c r="L1182" s="53">
        <f>IF(FluxoCaixa101315141622[[#This Row],[Entrada / Saída]]="Saída",FluxoCaixa101315141622[[#This Row],[R$ (Valores)]]*-1,FluxoCaixa101315141622[[#This Row],[R$ (Valores)]])</f>
        <v>0</v>
      </c>
    </row>
    <row r="1183" spans="2:12">
      <c r="B1183" s="48"/>
      <c r="C1183" s="48"/>
      <c r="D1183" s="16"/>
      <c r="E1183" s="48"/>
      <c r="F1183" s="17"/>
      <c r="G1183" s="17"/>
      <c r="H1183" s="17"/>
      <c r="I1183" s="54"/>
      <c r="J1183" s="45"/>
      <c r="K1183" s="20">
        <f>IF(FluxoCaixa101315141622[[#This Row],[Movimento ]]="Saldo Inicial",FluxoCaixa101315141622[[#This Row],[R$ (Valores)]],K1182+FluxoCaixa101315141622[[#This Row],[Valores Receitas / Despesas]])</f>
        <v>19192.449999999961</v>
      </c>
      <c r="L1183" s="53">
        <f>IF(FluxoCaixa101315141622[[#This Row],[Entrada / Saída]]="Saída",FluxoCaixa101315141622[[#This Row],[R$ (Valores)]]*-1,FluxoCaixa101315141622[[#This Row],[R$ (Valores)]])</f>
        <v>0</v>
      </c>
    </row>
    <row r="1184" spans="2:12">
      <c r="B1184" s="48"/>
      <c r="C1184" s="48"/>
      <c r="D1184" s="16"/>
      <c r="E1184" s="48"/>
      <c r="F1184" s="17"/>
      <c r="G1184" s="17"/>
      <c r="H1184" s="17"/>
      <c r="I1184" s="54"/>
      <c r="J1184" s="45"/>
      <c r="K1184" s="20">
        <f>IF(FluxoCaixa101315141622[[#This Row],[Movimento ]]="Saldo Inicial",FluxoCaixa101315141622[[#This Row],[R$ (Valores)]],K1183+FluxoCaixa101315141622[[#This Row],[Valores Receitas / Despesas]])</f>
        <v>19192.449999999961</v>
      </c>
      <c r="L1184" s="53">
        <f>IF(FluxoCaixa101315141622[[#This Row],[Entrada / Saída]]="Saída",FluxoCaixa101315141622[[#This Row],[R$ (Valores)]]*-1,FluxoCaixa101315141622[[#This Row],[R$ (Valores)]])</f>
        <v>0</v>
      </c>
    </row>
    <row r="1185" spans="2:12">
      <c r="B1185" s="48"/>
      <c r="C1185" s="48"/>
      <c r="D1185" s="16"/>
      <c r="E1185" s="48"/>
      <c r="F1185" s="17"/>
      <c r="G1185" s="17"/>
      <c r="H1185" s="17"/>
      <c r="I1185" s="54"/>
      <c r="J1185" s="45"/>
      <c r="K1185" s="20">
        <f>IF(FluxoCaixa101315141622[[#This Row],[Movimento ]]="Saldo Inicial",FluxoCaixa101315141622[[#This Row],[R$ (Valores)]],K1184+FluxoCaixa101315141622[[#This Row],[Valores Receitas / Despesas]])</f>
        <v>19192.449999999961</v>
      </c>
      <c r="L1185" s="53">
        <f>IF(FluxoCaixa101315141622[[#This Row],[Entrada / Saída]]="Saída",FluxoCaixa101315141622[[#This Row],[R$ (Valores)]]*-1,FluxoCaixa101315141622[[#This Row],[R$ (Valores)]])</f>
        <v>0</v>
      </c>
    </row>
    <row r="1186" spans="2:12">
      <c r="B1186" s="48"/>
      <c r="C1186" s="48"/>
      <c r="D1186" s="16"/>
      <c r="E1186" s="48"/>
      <c r="F1186" s="17"/>
      <c r="G1186" s="17"/>
      <c r="H1186" s="17"/>
      <c r="I1186" s="54"/>
      <c r="J1186" s="45"/>
      <c r="K1186" s="20">
        <f>IF(FluxoCaixa101315141622[[#This Row],[Movimento ]]="Saldo Inicial",FluxoCaixa101315141622[[#This Row],[R$ (Valores)]],K1185+FluxoCaixa101315141622[[#This Row],[Valores Receitas / Despesas]])</f>
        <v>19192.449999999961</v>
      </c>
      <c r="L1186" s="53">
        <f>IF(FluxoCaixa101315141622[[#This Row],[Entrada / Saída]]="Saída",FluxoCaixa101315141622[[#This Row],[R$ (Valores)]]*-1,FluxoCaixa101315141622[[#This Row],[R$ (Valores)]])</f>
        <v>0</v>
      </c>
    </row>
    <row r="1187" spans="2:12">
      <c r="B1187" s="48"/>
      <c r="C1187" s="48"/>
      <c r="D1187" s="16"/>
      <c r="E1187" s="48"/>
      <c r="F1187" s="17"/>
      <c r="G1187" s="17"/>
      <c r="H1187" s="17"/>
      <c r="I1187" s="54"/>
      <c r="J1187" s="45"/>
      <c r="K1187" s="20">
        <f>IF(FluxoCaixa101315141622[[#This Row],[Movimento ]]="Saldo Inicial",FluxoCaixa101315141622[[#This Row],[R$ (Valores)]],K1186+FluxoCaixa101315141622[[#This Row],[Valores Receitas / Despesas]])</f>
        <v>19192.449999999961</v>
      </c>
      <c r="L1187" s="53">
        <f>IF(FluxoCaixa101315141622[[#This Row],[Entrada / Saída]]="Saída",FluxoCaixa101315141622[[#This Row],[R$ (Valores)]]*-1,FluxoCaixa101315141622[[#This Row],[R$ (Valores)]])</f>
        <v>0</v>
      </c>
    </row>
    <row r="1188" spans="2:12">
      <c r="B1188" s="48"/>
      <c r="C1188" s="48"/>
      <c r="D1188" s="16"/>
      <c r="E1188" s="48"/>
      <c r="F1188" s="17"/>
      <c r="G1188" s="17"/>
      <c r="H1188" s="17"/>
      <c r="I1188" s="54"/>
      <c r="J1188" s="45"/>
      <c r="K1188" s="20">
        <f>IF(FluxoCaixa101315141622[[#This Row],[Movimento ]]="Saldo Inicial",FluxoCaixa101315141622[[#This Row],[R$ (Valores)]],K1187+FluxoCaixa101315141622[[#This Row],[Valores Receitas / Despesas]])</f>
        <v>19192.449999999961</v>
      </c>
      <c r="L1188" s="53">
        <f>IF(FluxoCaixa101315141622[[#This Row],[Entrada / Saída]]="Saída",FluxoCaixa101315141622[[#This Row],[R$ (Valores)]]*-1,FluxoCaixa101315141622[[#This Row],[R$ (Valores)]])</f>
        <v>0</v>
      </c>
    </row>
    <row r="1189" spans="2:12">
      <c r="B1189" s="48"/>
      <c r="C1189" s="48"/>
      <c r="D1189" s="16"/>
      <c r="E1189" s="48"/>
      <c r="F1189" s="17"/>
      <c r="G1189" s="17"/>
      <c r="H1189" s="17"/>
      <c r="I1189" s="54"/>
      <c r="J1189" s="45"/>
      <c r="K1189" s="20">
        <f>IF(FluxoCaixa101315141622[[#This Row],[Movimento ]]="Saldo Inicial",FluxoCaixa101315141622[[#This Row],[R$ (Valores)]],K1188+FluxoCaixa101315141622[[#This Row],[Valores Receitas / Despesas]])</f>
        <v>19192.449999999961</v>
      </c>
      <c r="L1189" s="53">
        <f>IF(FluxoCaixa101315141622[[#This Row],[Entrada / Saída]]="Saída",FluxoCaixa101315141622[[#This Row],[R$ (Valores)]]*-1,FluxoCaixa101315141622[[#This Row],[R$ (Valores)]])</f>
        <v>0</v>
      </c>
    </row>
    <row r="1190" spans="2:12">
      <c r="B1190" s="48"/>
      <c r="C1190" s="48"/>
      <c r="D1190" s="16"/>
      <c r="E1190" s="48"/>
      <c r="F1190" s="17"/>
      <c r="G1190" s="17"/>
      <c r="H1190" s="17"/>
      <c r="I1190" s="54"/>
      <c r="J1190" s="45"/>
      <c r="K1190" s="20">
        <f>IF(FluxoCaixa101315141622[[#This Row],[Movimento ]]="Saldo Inicial",FluxoCaixa101315141622[[#This Row],[R$ (Valores)]],K1189+FluxoCaixa101315141622[[#This Row],[Valores Receitas / Despesas]])</f>
        <v>19192.449999999961</v>
      </c>
      <c r="L1190" s="53">
        <f>IF(FluxoCaixa101315141622[[#This Row],[Entrada / Saída]]="Saída",FluxoCaixa101315141622[[#This Row],[R$ (Valores)]]*-1,FluxoCaixa101315141622[[#This Row],[R$ (Valores)]])</f>
        <v>0</v>
      </c>
    </row>
    <row r="1191" spans="2:12">
      <c r="B1191" s="48"/>
      <c r="C1191" s="48"/>
      <c r="D1191" s="16"/>
      <c r="E1191" s="48"/>
      <c r="F1191" s="17"/>
      <c r="G1191" s="17"/>
      <c r="H1191" s="17"/>
      <c r="I1191" s="54"/>
      <c r="J1191" s="45"/>
      <c r="K1191" s="20">
        <f>IF(FluxoCaixa101315141622[[#This Row],[Movimento ]]="Saldo Inicial",FluxoCaixa101315141622[[#This Row],[R$ (Valores)]],K1190+FluxoCaixa101315141622[[#This Row],[Valores Receitas / Despesas]])</f>
        <v>19192.449999999961</v>
      </c>
      <c r="L1191" s="53">
        <f>IF(FluxoCaixa101315141622[[#This Row],[Entrada / Saída]]="Saída",FluxoCaixa101315141622[[#This Row],[R$ (Valores)]]*-1,FluxoCaixa101315141622[[#This Row],[R$ (Valores)]])</f>
        <v>0</v>
      </c>
    </row>
    <row r="1192" spans="2:12">
      <c r="B1192" s="48"/>
      <c r="C1192" s="48"/>
      <c r="D1192" s="16"/>
      <c r="E1192" s="48"/>
      <c r="F1192" s="17"/>
      <c r="G1192" s="17"/>
      <c r="H1192" s="17"/>
      <c r="I1192" s="54"/>
      <c r="J1192" s="45"/>
      <c r="K1192" s="20">
        <f>IF(FluxoCaixa101315141622[[#This Row],[Movimento ]]="Saldo Inicial",FluxoCaixa101315141622[[#This Row],[R$ (Valores)]],K1191+FluxoCaixa101315141622[[#This Row],[Valores Receitas / Despesas]])</f>
        <v>19192.449999999961</v>
      </c>
      <c r="L1192" s="53">
        <f>IF(FluxoCaixa101315141622[[#This Row],[Entrada / Saída]]="Saída",FluxoCaixa101315141622[[#This Row],[R$ (Valores)]]*-1,FluxoCaixa101315141622[[#This Row],[R$ (Valores)]])</f>
        <v>0</v>
      </c>
    </row>
    <row r="1193" spans="2:12">
      <c r="B1193" s="48"/>
      <c r="C1193" s="48"/>
      <c r="D1193" s="16"/>
      <c r="E1193" s="48"/>
      <c r="F1193" s="17"/>
      <c r="G1193" s="17"/>
      <c r="H1193" s="17"/>
      <c r="I1193" s="54"/>
      <c r="J1193" s="45"/>
      <c r="K1193" s="20">
        <f>IF(FluxoCaixa101315141622[[#This Row],[Movimento ]]="Saldo Inicial",FluxoCaixa101315141622[[#This Row],[R$ (Valores)]],K1192+FluxoCaixa101315141622[[#This Row],[Valores Receitas / Despesas]])</f>
        <v>19192.449999999961</v>
      </c>
      <c r="L1193" s="53">
        <f>IF(FluxoCaixa101315141622[[#This Row],[Entrada / Saída]]="Saída",FluxoCaixa101315141622[[#This Row],[R$ (Valores)]]*-1,FluxoCaixa101315141622[[#This Row],[R$ (Valores)]])</f>
        <v>0</v>
      </c>
    </row>
    <row r="1194" spans="2:12">
      <c r="B1194" s="48"/>
      <c r="C1194" s="48"/>
      <c r="D1194" s="16"/>
      <c r="E1194" s="48"/>
      <c r="F1194" s="17"/>
      <c r="G1194" s="17"/>
      <c r="H1194" s="17"/>
      <c r="I1194" s="54"/>
      <c r="J1194" s="45"/>
      <c r="K1194" s="20">
        <f>IF(FluxoCaixa101315141622[[#This Row],[Movimento ]]="Saldo Inicial",FluxoCaixa101315141622[[#This Row],[R$ (Valores)]],K1193+FluxoCaixa101315141622[[#This Row],[Valores Receitas / Despesas]])</f>
        <v>19192.449999999961</v>
      </c>
      <c r="L1194" s="53">
        <f>IF(FluxoCaixa101315141622[[#This Row],[Entrada / Saída]]="Saída",FluxoCaixa101315141622[[#This Row],[R$ (Valores)]]*-1,FluxoCaixa101315141622[[#This Row],[R$ (Valores)]])</f>
        <v>0</v>
      </c>
    </row>
    <row r="1195" spans="2:12">
      <c r="B1195" s="48"/>
      <c r="C1195" s="48"/>
      <c r="D1195" s="16"/>
      <c r="E1195" s="48"/>
      <c r="F1195" s="17"/>
      <c r="G1195" s="17"/>
      <c r="H1195" s="17"/>
      <c r="I1195" s="54"/>
      <c r="J1195" s="45"/>
      <c r="K1195" s="20">
        <f>IF(FluxoCaixa101315141622[[#This Row],[Movimento ]]="Saldo Inicial",FluxoCaixa101315141622[[#This Row],[R$ (Valores)]],K1194+FluxoCaixa101315141622[[#This Row],[Valores Receitas / Despesas]])</f>
        <v>19192.449999999961</v>
      </c>
      <c r="L1195" s="53">
        <f>IF(FluxoCaixa101315141622[[#This Row],[Entrada / Saída]]="Saída",FluxoCaixa101315141622[[#This Row],[R$ (Valores)]]*-1,FluxoCaixa101315141622[[#This Row],[R$ (Valores)]])</f>
        <v>0</v>
      </c>
    </row>
    <row r="1196" spans="2:12">
      <c r="B1196" s="48"/>
      <c r="C1196" s="48"/>
      <c r="D1196" s="16"/>
      <c r="E1196" s="48"/>
      <c r="F1196" s="17"/>
      <c r="G1196" s="17"/>
      <c r="H1196" s="17"/>
      <c r="I1196" s="54"/>
      <c r="J1196" s="45"/>
      <c r="K1196" s="20">
        <f>IF(FluxoCaixa101315141622[[#This Row],[Movimento ]]="Saldo Inicial",FluxoCaixa101315141622[[#This Row],[R$ (Valores)]],K1195+FluxoCaixa101315141622[[#This Row],[Valores Receitas / Despesas]])</f>
        <v>19192.449999999961</v>
      </c>
      <c r="L1196" s="53">
        <f>IF(FluxoCaixa101315141622[[#This Row],[Entrada / Saída]]="Saída",FluxoCaixa101315141622[[#This Row],[R$ (Valores)]]*-1,FluxoCaixa101315141622[[#This Row],[R$ (Valores)]])</f>
        <v>0</v>
      </c>
    </row>
    <row r="1197" spans="2:12">
      <c r="B1197" s="48"/>
      <c r="C1197" s="48"/>
      <c r="D1197" s="16"/>
      <c r="E1197" s="48"/>
      <c r="F1197" s="17"/>
      <c r="G1197" s="17"/>
      <c r="H1197" s="17"/>
      <c r="I1197" s="54"/>
      <c r="J1197" s="45"/>
      <c r="K1197" s="20">
        <f>IF(FluxoCaixa101315141622[[#This Row],[Movimento ]]="Saldo Inicial",FluxoCaixa101315141622[[#This Row],[R$ (Valores)]],K1196+FluxoCaixa101315141622[[#This Row],[Valores Receitas / Despesas]])</f>
        <v>19192.449999999961</v>
      </c>
      <c r="L1197" s="53">
        <f>IF(FluxoCaixa101315141622[[#This Row],[Entrada / Saída]]="Saída",FluxoCaixa101315141622[[#This Row],[R$ (Valores)]]*-1,FluxoCaixa101315141622[[#This Row],[R$ (Valores)]])</f>
        <v>0</v>
      </c>
    </row>
    <row r="1198" spans="2:12">
      <c r="B1198" s="48"/>
      <c r="C1198" s="48"/>
      <c r="D1198" s="16"/>
      <c r="E1198" s="48"/>
      <c r="F1198" s="17"/>
      <c r="G1198" s="17"/>
      <c r="H1198" s="17"/>
      <c r="I1198" s="54"/>
      <c r="J1198" s="45"/>
      <c r="K1198" s="20">
        <f>IF(FluxoCaixa101315141622[[#This Row],[Movimento ]]="Saldo Inicial",FluxoCaixa101315141622[[#This Row],[R$ (Valores)]],K1197+FluxoCaixa101315141622[[#This Row],[Valores Receitas / Despesas]])</f>
        <v>19192.449999999961</v>
      </c>
      <c r="L1198" s="53">
        <f>IF(FluxoCaixa101315141622[[#This Row],[Entrada / Saída]]="Saída",FluxoCaixa101315141622[[#This Row],[R$ (Valores)]]*-1,FluxoCaixa101315141622[[#This Row],[R$ (Valores)]])</f>
        <v>0</v>
      </c>
    </row>
    <row r="1199" spans="2:12">
      <c r="B1199" s="48"/>
      <c r="C1199" s="48"/>
      <c r="D1199" s="16"/>
      <c r="E1199" s="48"/>
      <c r="F1199" s="17"/>
      <c r="G1199" s="17"/>
      <c r="H1199" s="17"/>
      <c r="I1199" s="54"/>
      <c r="J1199" s="45"/>
      <c r="K1199" s="20">
        <f>IF(FluxoCaixa101315141622[[#This Row],[Movimento ]]="Saldo Inicial",FluxoCaixa101315141622[[#This Row],[R$ (Valores)]],K1198+FluxoCaixa101315141622[[#This Row],[Valores Receitas / Despesas]])</f>
        <v>19192.449999999961</v>
      </c>
      <c r="L1199" s="53">
        <f>IF(FluxoCaixa101315141622[[#This Row],[Entrada / Saída]]="Saída",FluxoCaixa101315141622[[#This Row],[R$ (Valores)]]*-1,FluxoCaixa101315141622[[#This Row],[R$ (Valores)]])</f>
        <v>0</v>
      </c>
    </row>
    <row r="1200" spans="2:12">
      <c r="B1200" s="48"/>
      <c r="C1200" s="48"/>
      <c r="D1200" s="16"/>
      <c r="E1200" s="48"/>
      <c r="F1200" s="17"/>
      <c r="G1200" s="17"/>
      <c r="H1200" s="17"/>
      <c r="I1200" s="54"/>
      <c r="J1200" s="45"/>
      <c r="K1200" s="20">
        <f>IF(FluxoCaixa101315141622[[#This Row],[Movimento ]]="Saldo Inicial",FluxoCaixa101315141622[[#This Row],[R$ (Valores)]],K1199+FluxoCaixa101315141622[[#This Row],[Valores Receitas / Despesas]])</f>
        <v>19192.449999999961</v>
      </c>
      <c r="L1200" s="53">
        <f>IF(FluxoCaixa101315141622[[#This Row],[Entrada / Saída]]="Saída",FluxoCaixa101315141622[[#This Row],[R$ (Valores)]]*-1,FluxoCaixa101315141622[[#This Row],[R$ (Valores)]])</f>
        <v>0</v>
      </c>
    </row>
    <row r="1201" spans="2:12">
      <c r="B1201" s="48"/>
      <c r="C1201" s="48"/>
      <c r="D1201" s="16"/>
      <c r="E1201" s="48"/>
      <c r="F1201" s="17"/>
      <c r="G1201" s="17"/>
      <c r="H1201" s="17"/>
      <c r="I1201" s="54"/>
      <c r="J1201" s="45"/>
      <c r="K1201" s="20">
        <f>IF(FluxoCaixa101315141622[[#This Row],[Movimento ]]="Saldo Inicial",FluxoCaixa101315141622[[#This Row],[R$ (Valores)]],K1200+FluxoCaixa101315141622[[#This Row],[Valores Receitas / Despesas]])</f>
        <v>19192.449999999961</v>
      </c>
      <c r="L1201" s="53">
        <f>IF(FluxoCaixa101315141622[[#This Row],[Entrada / Saída]]="Saída",FluxoCaixa101315141622[[#This Row],[R$ (Valores)]]*-1,FluxoCaixa101315141622[[#This Row],[R$ (Valores)]])</f>
        <v>0</v>
      </c>
    </row>
    <row r="1202" spans="2:12">
      <c r="B1202" s="48"/>
      <c r="C1202" s="48"/>
      <c r="D1202" s="16"/>
      <c r="E1202" s="48"/>
      <c r="F1202" s="17"/>
      <c r="G1202" s="17"/>
      <c r="H1202" s="17"/>
      <c r="I1202" s="54"/>
      <c r="J1202" s="45"/>
      <c r="K1202" s="20">
        <f>IF(FluxoCaixa101315141622[[#This Row],[Movimento ]]="Saldo Inicial",FluxoCaixa101315141622[[#This Row],[R$ (Valores)]],K1201+FluxoCaixa101315141622[[#This Row],[Valores Receitas / Despesas]])</f>
        <v>19192.449999999961</v>
      </c>
      <c r="L1202" s="53">
        <f>IF(FluxoCaixa101315141622[[#This Row],[Entrada / Saída]]="Saída",FluxoCaixa101315141622[[#This Row],[R$ (Valores)]]*-1,FluxoCaixa101315141622[[#This Row],[R$ (Valores)]])</f>
        <v>0</v>
      </c>
    </row>
    <row r="1203" spans="2:12">
      <c r="B1203" s="48"/>
      <c r="C1203" s="48"/>
      <c r="D1203" s="16"/>
      <c r="E1203" s="48"/>
      <c r="F1203" s="17"/>
      <c r="G1203" s="17"/>
      <c r="H1203" s="17"/>
      <c r="I1203" s="54"/>
      <c r="J1203" s="45"/>
      <c r="K1203" s="20">
        <f>IF(FluxoCaixa101315141622[[#This Row],[Movimento ]]="Saldo Inicial",FluxoCaixa101315141622[[#This Row],[R$ (Valores)]],K1202+FluxoCaixa101315141622[[#This Row],[Valores Receitas / Despesas]])</f>
        <v>19192.449999999961</v>
      </c>
      <c r="L1203" s="53">
        <f>IF(FluxoCaixa101315141622[[#This Row],[Entrada / Saída]]="Saída",FluxoCaixa101315141622[[#This Row],[R$ (Valores)]]*-1,FluxoCaixa101315141622[[#This Row],[R$ (Valores)]])</f>
        <v>0</v>
      </c>
    </row>
    <row r="1204" spans="2:12">
      <c r="B1204" s="48"/>
      <c r="C1204" s="48"/>
      <c r="D1204" s="16"/>
      <c r="E1204" s="48"/>
      <c r="F1204" s="17"/>
      <c r="G1204" s="17"/>
      <c r="H1204" s="17"/>
      <c r="I1204" s="54"/>
      <c r="J1204" s="45"/>
      <c r="K1204" s="20">
        <f>IF(FluxoCaixa101315141622[[#This Row],[Movimento ]]="Saldo Inicial",FluxoCaixa101315141622[[#This Row],[R$ (Valores)]],K1203+FluxoCaixa101315141622[[#This Row],[Valores Receitas / Despesas]])</f>
        <v>19192.449999999961</v>
      </c>
      <c r="L1204" s="53">
        <f>IF(FluxoCaixa101315141622[[#This Row],[Entrada / Saída]]="Saída",FluxoCaixa101315141622[[#This Row],[R$ (Valores)]]*-1,FluxoCaixa101315141622[[#This Row],[R$ (Valores)]])</f>
        <v>0</v>
      </c>
    </row>
    <row r="1205" spans="2:12">
      <c r="B1205" s="48"/>
      <c r="C1205" s="48"/>
      <c r="D1205" s="16"/>
      <c r="E1205" s="48"/>
      <c r="F1205" s="17"/>
      <c r="G1205" s="17"/>
      <c r="H1205" s="17"/>
      <c r="I1205" s="54"/>
      <c r="J1205" s="45"/>
      <c r="K1205" s="20">
        <f>IF(FluxoCaixa101315141622[[#This Row],[Movimento ]]="Saldo Inicial",FluxoCaixa101315141622[[#This Row],[R$ (Valores)]],K1204+FluxoCaixa101315141622[[#This Row],[Valores Receitas / Despesas]])</f>
        <v>19192.449999999961</v>
      </c>
      <c r="L1205" s="53">
        <f>IF(FluxoCaixa101315141622[[#This Row],[Entrada / Saída]]="Saída",FluxoCaixa101315141622[[#This Row],[R$ (Valores)]]*-1,FluxoCaixa101315141622[[#This Row],[R$ (Valores)]])</f>
        <v>0</v>
      </c>
    </row>
    <row r="1206" spans="2:12">
      <c r="B1206" s="48"/>
      <c r="C1206" s="48"/>
      <c r="D1206" s="16"/>
      <c r="E1206" s="48"/>
      <c r="F1206" s="17"/>
      <c r="G1206" s="17"/>
      <c r="H1206" s="17"/>
      <c r="I1206" s="54"/>
      <c r="J1206" s="45"/>
      <c r="K1206" s="20">
        <f>IF(FluxoCaixa101315141622[[#This Row],[Movimento ]]="Saldo Inicial",FluxoCaixa101315141622[[#This Row],[R$ (Valores)]],K1205+FluxoCaixa101315141622[[#This Row],[Valores Receitas / Despesas]])</f>
        <v>19192.449999999961</v>
      </c>
      <c r="L1206" s="53">
        <f>IF(FluxoCaixa101315141622[[#This Row],[Entrada / Saída]]="Saída",FluxoCaixa101315141622[[#This Row],[R$ (Valores)]]*-1,FluxoCaixa101315141622[[#This Row],[R$ (Valores)]])</f>
        <v>0</v>
      </c>
    </row>
    <row r="1207" spans="2:12">
      <c r="B1207" s="48"/>
      <c r="C1207" s="48"/>
      <c r="D1207" s="16"/>
      <c r="E1207" s="48"/>
      <c r="F1207" s="17"/>
      <c r="G1207" s="17"/>
      <c r="H1207" s="17"/>
      <c r="I1207" s="54"/>
      <c r="J1207" s="45"/>
      <c r="K1207" s="20">
        <f>IF(FluxoCaixa101315141622[[#This Row],[Movimento ]]="Saldo Inicial",FluxoCaixa101315141622[[#This Row],[R$ (Valores)]],K1206+FluxoCaixa101315141622[[#This Row],[Valores Receitas / Despesas]])</f>
        <v>19192.449999999961</v>
      </c>
      <c r="L1207" s="53">
        <f>IF(FluxoCaixa101315141622[[#This Row],[Entrada / Saída]]="Saída",FluxoCaixa101315141622[[#This Row],[R$ (Valores)]]*-1,FluxoCaixa101315141622[[#This Row],[R$ (Valores)]])</f>
        <v>0</v>
      </c>
    </row>
    <row r="1208" spans="2:12">
      <c r="B1208" s="48"/>
      <c r="C1208" s="48"/>
      <c r="D1208" s="16"/>
      <c r="E1208" s="48"/>
      <c r="F1208" s="17"/>
      <c r="G1208" s="17"/>
      <c r="H1208" s="17"/>
      <c r="I1208" s="54"/>
      <c r="J1208" s="45"/>
      <c r="K1208" s="20">
        <f>IF(FluxoCaixa101315141622[[#This Row],[Movimento ]]="Saldo Inicial",FluxoCaixa101315141622[[#This Row],[R$ (Valores)]],K1207+FluxoCaixa101315141622[[#This Row],[Valores Receitas / Despesas]])</f>
        <v>19192.449999999961</v>
      </c>
      <c r="L1208" s="53">
        <f>IF(FluxoCaixa101315141622[[#This Row],[Entrada / Saída]]="Saída",FluxoCaixa101315141622[[#This Row],[R$ (Valores)]]*-1,FluxoCaixa101315141622[[#This Row],[R$ (Valores)]])</f>
        <v>0</v>
      </c>
    </row>
    <row r="1209" spans="2:12">
      <c r="B1209" s="48"/>
      <c r="C1209" s="48"/>
      <c r="D1209" s="16"/>
      <c r="E1209" s="48"/>
      <c r="F1209" s="17"/>
      <c r="G1209" s="17"/>
      <c r="H1209" s="17"/>
      <c r="I1209" s="54"/>
      <c r="J1209" s="45"/>
      <c r="K1209" s="20">
        <f>IF(FluxoCaixa101315141622[[#This Row],[Movimento ]]="Saldo Inicial",FluxoCaixa101315141622[[#This Row],[R$ (Valores)]],K1208+FluxoCaixa101315141622[[#This Row],[Valores Receitas / Despesas]])</f>
        <v>19192.449999999961</v>
      </c>
      <c r="L1209" s="53">
        <f>IF(FluxoCaixa101315141622[[#This Row],[Entrada / Saída]]="Saída",FluxoCaixa101315141622[[#This Row],[R$ (Valores)]]*-1,FluxoCaixa101315141622[[#This Row],[R$ (Valores)]])</f>
        <v>0</v>
      </c>
    </row>
    <row r="1210" spans="2:12">
      <c r="B1210" s="48"/>
      <c r="C1210" s="48"/>
      <c r="D1210" s="16"/>
      <c r="E1210" s="48"/>
      <c r="F1210" s="17"/>
      <c r="G1210" s="17"/>
      <c r="H1210" s="17"/>
      <c r="I1210" s="54"/>
      <c r="J1210" s="45"/>
      <c r="K1210" s="20">
        <f>IF(FluxoCaixa101315141622[[#This Row],[Movimento ]]="Saldo Inicial",FluxoCaixa101315141622[[#This Row],[R$ (Valores)]],K1209+FluxoCaixa101315141622[[#This Row],[Valores Receitas / Despesas]])</f>
        <v>19192.449999999961</v>
      </c>
      <c r="L1210" s="53">
        <f>IF(FluxoCaixa101315141622[[#This Row],[Entrada / Saída]]="Saída",FluxoCaixa101315141622[[#This Row],[R$ (Valores)]]*-1,FluxoCaixa101315141622[[#This Row],[R$ (Valores)]])</f>
        <v>0</v>
      </c>
    </row>
    <row r="1211" spans="2:12">
      <c r="B1211" s="48"/>
      <c r="C1211" s="48"/>
      <c r="D1211" s="16"/>
      <c r="E1211" s="48"/>
      <c r="F1211" s="17"/>
      <c r="G1211" s="17"/>
      <c r="H1211" s="17"/>
      <c r="I1211" s="54"/>
      <c r="J1211" s="45"/>
      <c r="K1211" s="20">
        <f>IF(FluxoCaixa101315141622[[#This Row],[Movimento ]]="Saldo Inicial",FluxoCaixa101315141622[[#This Row],[R$ (Valores)]],K1210+FluxoCaixa101315141622[[#This Row],[Valores Receitas / Despesas]])</f>
        <v>19192.449999999961</v>
      </c>
      <c r="L1211" s="53">
        <f>IF(FluxoCaixa101315141622[[#This Row],[Entrada / Saída]]="Saída",FluxoCaixa101315141622[[#This Row],[R$ (Valores)]]*-1,FluxoCaixa101315141622[[#This Row],[R$ (Valores)]])</f>
        <v>0</v>
      </c>
    </row>
    <row r="1212" spans="2:12">
      <c r="B1212" s="48"/>
      <c r="C1212" s="48"/>
      <c r="D1212" s="16"/>
      <c r="E1212" s="48"/>
      <c r="F1212" s="17"/>
      <c r="G1212" s="17"/>
      <c r="H1212" s="17"/>
      <c r="I1212" s="54"/>
      <c r="J1212" s="45"/>
      <c r="K1212" s="20">
        <f>IF(FluxoCaixa101315141622[[#This Row],[Movimento ]]="Saldo Inicial",FluxoCaixa101315141622[[#This Row],[R$ (Valores)]],K1211+FluxoCaixa101315141622[[#This Row],[Valores Receitas / Despesas]])</f>
        <v>19192.449999999961</v>
      </c>
      <c r="L1212" s="53">
        <f>IF(FluxoCaixa101315141622[[#This Row],[Entrada / Saída]]="Saída",FluxoCaixa101315141622[[#This Row],[R$ (Valores)]]*-1,FluxoCaixa101315141622[[#This Row],[R$ (Valores)]])</f>
        <v>0</v>
      </c>
    </row>
    <row r="1213" spans="2:12">
      <c r="B1213" s="48"/>
      <c r="C1213" s="48"/>
      <c r="D1213" s="16"/>
      <c r="E1213" s="48"/>
      <c r="F1213" s="17"/>
      <c r="G1213" s="17"/>
      <c r="H1213" s="17"/>
      <c r="I1213" s="54"/>
      <c r="J1213" s="45"/>
      <c r="K1213" s="20">
        <f>IF(FluxoCaixa101315141622[[#This Row],[Movimento ]]="Saldo Inicial",FluxoCaixa101315141622[[#This Row],[R$ (Valores)]],K1212+FluxoCaixa101315141622[[#This Row],[Valores Receitas / Despesas]])</f>
        <v>19192.449999999961</v>
      </c>
      <c r="L1213" s="53">
        <f>IF(FluxoCaixa101315141622[[#This Row],[Entrada / Saída]]="Saída",FluxoCaixa101315141622[[#This Row],[R$ (Valores)]]*-1,FluxoCaixa101315141622[[#This Row],[R$ (Valores)]])</f>
        <v>0</v>
      </c>
    </row>
    <row r="1214" spans="2:12">
      <c r="B1214" s="48"/>
      <c r="C1214" s="48"/>
      <c r="D1214" s="16"/>
      <c r="E1214" s="48"/>
      <c r="F1214" s="17"/>
      <c r="G1214" s="17"/>
      <c r="H1214" s="17"/>
      <c r="I1214" s="54"/>
      <c r="J1214" s="45"/>
      <c r="K1214" s="20">
        <f>IF(FluxoCaixa101315141622[[#This Row],[Movimento ]]="Saldo Inicial",FluxoCaixa101315141622[[#This Row],[R$ (Valores)]],K1213+FluxoCaixa101315141622[[#This Row],[Valores Receitas / Despesas]])</f>
        <v>19192.449999999961</v>
      </c>
      <c r="L1214" s="53">
        <f>IF(FluxoCaixa101315141622[[#This Row],[Entrada / Saída]]="Saída",FluxoCaixa101315141622[[#This Row],[R$ (Valores)]]*-1,FluxoCaixa101315141622[[#This Row],[R$ (Valores)]])</f>
        <v>0</v>
      </c>
    </row>
    <row r="1215" spans="2:12">
      <c r="B1215" s="48"/>
      <c r="C1215" s="48"/>
      <c r="D1215" s="16"/>
      <c r="E1215" s="48"/>
      <c r="F1215" s="17"/>
      <c r="G1215" s="17"/>
      <c r="H1215" s="17"/>
      <c r="I1215" s="54"/>
      <c r="J1215" s="45"/>
      <c r="K1215" s="20">
        <f>IF(FluxoCaixa101315141622[[#This Row],[Movimento ]]="Saldo Inicial",FluxoCaixa101315141622[[#This Row],[R$ (Valores)]],K1214+FluxoCaixa101315141622[[#This Row],[Valores Receitas / Despesas]])</f>
        <v>19192.449999999961</v>
      </c>
      <c r="L1215" s="53">
        <f>IF(FluxoCaixa101315141622[[#This Row],[Entrada / Saída]]="Saída",FluxoCaixa101315141622[[#This Row],[R$ (Valores)]]*-1,FluxoCaixa101315141622[[#This Row],[R$ (Valores)]])</f>
        <v>0</v>
      </c>
    </row>
    <row r="1216" spans="2:12">
      <c r="B1216" s="48"/>
      <c r="C1216" s="48"/>
      <c r="D1216" s="16"/>
      <c r="E1216" s="48"/>
      <c r="F1216" s="17"/>
      <c r="G1216" s="17"/>
      <c r="H1216" s="17"/>
      <c r="I1216" s="54"/>
      <c r="J1216" s="45"/>
      <c r="K1216" s="20">
        <f>IF(FluxoCaixa101315141622[[#This Row],[Movimento ]]="Saldo Inicial",FluxoCaixa101315141622[[#This Row],[R$ (Valores)]],K1215+FluxoCaixa101315141622[[#This Row],[Valores Receitas / Despesas]])</f>
        <v>19192.449999999961</v>
      </c>
      <c r="L1216" s="53">
        <f>IF(FluxoCaixa101315141622[[#This Row],[Entrada / Saída]]="Saída",FluxoCaixa101315141622[[#This Row],[R$ (Valores)]]*-1,FluxoCaixa101315141622[[#This Row],[R$ (Valores)]])</f>
        <v>0</v>
      </c>
    </row>
    <row r="1217" spans="2:12">
      <c r="B1217" s="48"/>
      <c r="C1217" s="48"/>
      <c r="D1217" s="16"/>
      <c r="E1217" s="48"/>
      <c r="F1217" s="17"/>
      <c r="G1217" s="17"/>
      <c r="H1217" s="17"/>
      <c r="I1217" s="54"/>
      <c r="J1217" s="45"/>
      <c r="K1217" s="20">
        <f>IF(FluxoCaixa101315141622[[#This Row],[Movimento ]]="Saldo Inicial",FluxoCaixa101315141622[[#This Row],[R$ (Valores)]],K1216+FluxoCaixa101315141622[[#This Row],[Valores Receitas / Despesas]])</f>
        <v>19192.449999999961</v>
      </c>
      <c r="L1217" s="53">
        <f>IF(FluxoCaixa101315141622[[#This Row],[Entrada / Saída]]="Saída",FluxoCaixa101315141622[[#This Row],[R$ (Valores)]]*-1,FluxoCaixa101315141622[[#This Row],[R$ (Valores)]])</f>
        <v>0</v>
      </c>
    </row>
    <row r="1218" spans="2:12">
      <c r="B1218" s="48"/>
      <c r="C1218" s="48"/>
      <c r="D1218" s="16"/>
      <c r="E1218" s="48"/>
      <c r="F1218" s="17"/>
      <c r="G1218" s="17"/>
      <c r="H1218" s="17"/>
      <c r="I1218" s="54"/>
      <c r="J1218" s="45"/>
      <c r="K1218" s="20">
        <f>IF(FluxoCaixa101315141622[[#This Row],[Movimento ]]="Saldo Inicial",FluxoCaixa101315141622[[#This Row],[R$ (Valores)]],K1217+FluxoCaixa101315141622[[#This Row],[Valores Receitas / Despesas]])</f>
        <v>19192.449999999961</v>
      </c>
      <c r="L1218" s="53">
        <f>IF(FluxoCaixa101315141622[[#This Row],[Entrada / Saída]]="Saída",FluxoCaixa101315141622[[#This Row],[R$ (Valores)]]*-1,FluxoCaixa101315141622[[#This Row],[R$ (Valores)]])</f>
        <v>0</v>
      </c>
    </row>
    <row r="1219" spans="2:12">
      <c r="B1219" s="48"/>
      <c r="C1219" s="48"/>
      <c r="D1219" s="16"/>
      <c r="E1219" s="48"/>
      <c r="F1219" s="17"/>
      <c r="G1219" s="17"/>
      <c r="H1219" s="17"/>
      <c r="I1219" s="54"/>
      <c r="J1219" s="45"/>
      <c r="K1219" s="20">
        <f>IF(FluxoCaixa101315141622[[#This Row],[Movimento ]]="Saldo Inicial",FluxoCaixa101315141622[[#This Row],[R$ (Valores)]],K1218+FluxoCaixa101315141622[[#This Row],[Valores Receitas / Despesas]])</f>
        <v>19192.449999999961</v>
      </c>
      <c r="L1219" s="53">
        <f>IF(FluxoCaixa101315141622[[#This Row],[Entrada / Saída]]="Saída",FluxoCaixa101315141622[[#This Row],[R$ (Valores)]]*-1,FluxoCaixa101315141622[[#This Row],[R$ (Valores)]])</f>
        <v>0</v>
      </c>
    </row>
    <row r="1220" spans="2:12">
      <c r="B1220" s="48"/>
      <c r="C1220" s="48"/>
      <c r="D1220" s="16"/>
      <c r="E1220" s="48"/>
      <c r="F1220" s="17"/>
      <c r="G1220" s="17"/>
      <c r="H1220" s="17"/>
      <c r="I1220" s="54"/>
      <c r="J1220" s="45"/>
      <c r="K1220" s="20">
        <f>IF(FluxoCaixa101315141622[[#This Row],[Movimento ]]="Saldo Inicial",FluxoCaixa101315141622[[#This Row],[R$ (Valores)]],K1219+FluxoCaixa101315141622[[#This Row],[Valores Receitas / Despesas]])</f>
        <v>19192.449999999961</v>
      </c>
      <c r="L1220" s="53">
        <f>IF(FluxoCaixa101315141622[[#This Row],[Entrada / Saída]]="Saída",FluxoCaixa101315141622[[#This Row],[R$ (Valores)]]*-1,FluxoCaixa101315141622[[#This Row],[R$ (Valores)]])</f>
        <v>0</v>
      </c>
    </row>
    <row r="1221" spans="2:12">
      <c r="B1221" s="48"/>
      <c r="C1221" s="48"/>
      <c r="D1221" s="16"/>
      <c r="E1221" s="48"/>
      <c r="F1221" s="17"/>
      <c r="G1221" s="17"/>
      <c r="H1221" s="17"/>
      <c r="I1221" s="54"/>
      <c r="J1221" s="45"/>
      <c r="K1221" s="20">
        <f>IF(FluxoCaixa101315141622[[#This Row],[Movimento ]]="Saldo Inicial",FluxoCaixa101315141622[[#This Row],[R$ (Valores)]],K1220+FluxoCaixa101315141622[[#This Row],[Valores Receitas / Despesas]])</f>
        <v>19192.449999999961</v>
      </c>
      <c r="L1221" s="53">
        <f>IF(FluxoCaixa101315141622[[#This Row],[Entrada / Saída]]="Saída",FluxoCaixa101315141622[[#This Row],[R$ (Valores)]]*-1,FluxoCaixa101315141622[[#This Row],[R$ (Valores)]])</f>
        <v>0</v>
      </c>
    </row>
    <row r="1222" spans="2:12">
      <c r="B1222" s="48"/>
      <c r="C1222" s="48"/>
      <c r="D1222" s="16"/>
      <c r="E1222" s="48"/>
      <c r="F1222" s="17"/>
      <c r="G1222" s="17"/>
      <c r="H1222" s="17"/>
      <c r="I1222" s="54"/>
      <c r="J1222" s="45"/>
      <c r="K1222" s="20">
        <f>IF(FluxoCaixa101315141622[[#This Row],[Movimento ]]="Saldo Inicial",FluxoCaixa101315141622[[#This Row],[R$ (Valores)]],K1221+FluxoCaixa101315141622[[#This Row],[Valores Receitas / Despesas]])</f>
        <v>19192.449999999961</v>
      </c>
      <c r="L1222" s="53">
        <f>IF(FluxoCaixa101315141622[[#This Row],[Entrada / Saída]]="Saída",FluxoCaixa101315141622[[#This Row],[R$ (Valores)]]*-1,FluxoCaixa101315141622[[#This Row],[R$ (Valores)]])</f>
        <v>0</v>
      </c>
    </row>
    <row r="1223" spans="2:12">
      <c r="B1223" s="48"/>
      <c r="C1223" s="48"/>
      <c r="D1223" s="16"/>
      <c r="E1223" s="48"/>
      <c r="F1223" s="17"/>
      <c r="G1223" s="17"/>
      <c r="H1223" s="17"/>
      <c r="I1223" s="54"/>
      <c r="J1223" s="45"/>
      <c r="K1223" s="20">
        <f>IF(FluxoCaixa101315141622[[#This Row],[Movimento ]]="Saldo Inicial",FluxoCaixa101315141622[[#This Row],[R$ (Valores)]],K1222+FluxoCaixa101315141622[[#This Row],[Valores Receitas / Despesas]])</f>
        <v>19192.449999999961</v>
      </c>
      <c r="L1223" s="53">
        <f>IF(FluxoCaixa101315141622[[#This Row],[Entrada / Saída]]="Saída",FluxoCaixa101315141622[[#This Row],[R$ (Valores)]]*-1,FluxoCaixa101315141622[[#This Row],[R$ (Valores)]])</f>
        <v>0</v>
      </c>
    </row>
    <row r="1224" spans="2:12">
      <c r="B1224" s="48"/>
      <c r="C1224" s="48"/>
      <c r="D1224" s="16"/>
      <c r="E1224" s="48"/>
      <c r="F1224" s="17"/>
      <c r="G1224" s="17"/>
      <c r="H1224" s="17"/>
      <c r="I1224" s="54"/>
      <c r="J1224" s="45"/>
      <c r="K1224" s="20">
        <f>IF(FluxoCaixa101315141622[[#This Row],[Movimento ]]="Saldo Inicial",FluxoCaixa101315141622[[#This Row],[R$ (Valores)]],K1223+FluxoCaixa101315141622[[#This Row],[Valores Receitas / Despesas]])</f>
        <v>19192.449999999961</v>
      </c>
      <c r="L1224" s="53">
        <f>IF(FluxoCaixa101315141622[[#This Row],[Entrada / Saída]]="Saída",FluxoCaixa101315141622[[#This Row],[R$ (Valores)]]*-1,FluxoCaixa101315141622[[#This Row],[R$ (Valores)]])</f>
        <v>0</v>
      </c>
    </row>
    <row r="1225" spans="2:12">
      <c r="B1225" s="48"/>
      <c r="C1225" s="48"/>
      <c r="D1225" s="16"/>
      <c r="E1225" s="48"/>
      <c r="F1225" s="17"/>
      <c r="G1225" s="17"/>
      <c r="H1225" s="17"/>
      <c r="I1225" s="54"/>
      <c r="J1225" s="45"/>
      <c r="K1225" s="20">
        <f>IF(FluxoCaixa101315141622[[#This Row],[Movimento ]]="Saldo Inicial",FluxoCaixa101315141622[[#This Row],[R$ (Valores)]],K1224+FluxoCaixa101315141622[[#This Row],[Valores Receitas / Despesas]])</f>
        <v>19192.449999999961</v>
      </c>
      <c r="L1225" s="53">
        <f>IF(FluxoCaixa101315141622[[#This Row],[Entrada / Saída]]="Saída",FluxoCaixa101315141622[[#This Row],[R$ (Valores)]]*-1,FluxoCaixa101315141622[[#This Row],[R$ (Valores)]])</f>
        <v>0</v>
      </c>
    </row>
    <row r="1226" spans="2:12">
      <c r="B1226" s="48"/>
      <c r="C1226" s="48"/>
      <c r="D1226" s="16"/>
      <c r="E1226" s="48"/>
      <c r="F1226" s="17"/>
      <c r="G1226" s="17"/>
      <c r="H1226" s="17"/>
      <c r="I1226" s="54"/>
      <c r="J1226" s="45"/>
      <c r="K1226" s="20">
        <f>IF(FluxoCaixa101315141622[[#This Row],[Movimento ]]="Saldo Inicial",FluxoCaixa101315141622[[#This Row],[R$ (Valores)]],K1225+FluxoCaixa101315141622[[#This Row],[Valores Receitas / Despesas]])</f>
        <v>19192.449999999961</v>
      </c>
      <c r="L1226" s="53">
        <f>IF(FluxoCaixa101315141622[[#This Row],[Entrada / Saída]]="Saída",FluxoCaixa101315141622[[#This Row],[R$ (Valores)]]*-1,FluxoCaixa101315141622[[#This Row],[R$ (Valores)]])</f>
        <v>0</v>
      </c>
    </row>
    <row r="1227" spans="2:12">
      <c r="B1227" s="48"/>
      <c r="C1227" s="48"/>
      <c r="D1227" s="16"/>
      <c r="E1227" s="48"/>
      <c r="F1227" s="17"/>
      <c r="G1227" s="17"/>
      <c r="H1227" s="17"/>
      <c r="I1227" s="54"/>
      <c r="J1227" s="45"/>
      <c r="K1227" s="20">
        <f>IF(FluxoCaixa101315141622[[#This Row],[Movimento ]]="Saldo Inicial",FluxoCaixa101315141622[[#This Row],[R$ (Valores)]],K1226+FluxoCaixa101315141622[[#This Row],[Valores Receitas / Despesas]])</f>
        <v>19192.449999999961</v>
      </c>
      <c r="L1227" s="53">
        <f>IF(FluxoCaixa101315141622[[#This Row],[Entrada / Saída]]="Saída",FluxoCaixa101315141622[[#This Row],[R$ (Valores)]]*-1,FluxoCaixa101315141622[[#This Row],[R$ (Valores)]])</f>
        <v>0</v>
      </c>
    </row>
    <row r="1228" spans="2:12">
      <c r="B1228" s="48"/>
      <c r="C1228" s="48"/>
      <c r="D1228" s="16"/>
      <c r="E1228" s="48"/>
      <c r="F1228" s="17"/>
      <c r="G1228" s="17"/>
      <c r="H1228" s="17"/>
      <c r="I1228" s="54"/>
      <c r="J1228" s="45"/>
      <c r="K1228" s="20">
        <f>IF(FluxoCaixa101315141622[[#This Row],[Movimento ]]="Saldo Inicial",FluxoCaixa101315141622[[#This Row],[R$ (Valores)]],K1227+FluxoCaixa101315141622[[#This Row],[Valores Receitas / Despesas]])</f>
        <v>19192.449999999961</v>
      </c>
      <c r="L1228" s="53">
        <f>IF(FluxoCaixa101315141622[[#This Row],[Entrada / Saída]]="Saída",FluxoCaixa101315141622[[#This Row],[R$ (Valores)]]*-1,FluxoCaixa101315141622[[#This Row],[R$ (Valores)]])</f>
        <v>0</v>
      </c>
    </row>
    <row r="1229" spans="2:12">
      <c r="B1229" s="48"/>
      <c r="C1229" s="48"/>
      <c r="D1229" s="16"/>
      <c r="E1229" s="48"/>
      <c r="F1229" s="17"/>
      <c r="G1229" s="17"/>
      <c r="H1229" s="17"/>
      <c r="I1229" s="54"/>
      <c r="J1229" s="45"/>
      <c r="K1229" s="20">
        <f>IF(FluxoCaixa101315141622[[#This Row],[Movimento ]]="Saldo Inicial",FluxoCaixa101315141622[[#This Row],[R$ (Valores)]],K1228+FluxoCaixa101315141622[[#This Row],[Valores Receitas / Despesas]])</f>
        <v>19192.449999999961</v>
      </c>
      <c r="L1229" s="53">
        <f>IF(FluxoCaixa101315141622[[#This Row],[Entrada / Saída]]="Saída",FluxoCaixa101315141622[[#This Row],[R$ (Valores)]]*-1,FluxoCaixa101315141622[[#This Row],[R$ (Valores)]])</f>
        <v>0</v>
      </c>
    </row>
    <row r="1230" spans="2:12">
      <c r="B1230" s="48"/>
      <c r="C1230" s="48"/>
      <c r="D1230" s="16"/>
      <c r="E1230" s="48"/>
      <c r="F1230" s="17"/>
      <c r="G1230" s="17"/>
      <c r="H1230" s="17"/>
      <c r="I1230" s="54"/>
      <c r="J1230" s="45"/>
      <c r="K1230" s="20">
        <f>IF(FluxoCaixa101315141622[[#This Row],[Movimento ]]="Saldo Inicial",FluxoCaixa101315141622[[#This Row],[R$ (Valores)]],K1229+FluxoCaixa101315141622[[#This Row],[Valores Receitas / Despesas]])</f>
        <v>19192.449999999961</v>
      </c>
      <c r="L1230" s="53">
        <f>IF(FluxoCaixa101315141622[[#This Row],[Entrada / Saída]]="Saída",FluxoCaixa101315141622[[#This Row],[R$ (Valores)]]*-1,FluxoCaixa101315141622[[#This Row],[R$ (Valores)]])</f>
        <v>0</v>
      </c>
    </row>
    <row r="1231" spans="2:12">
      <c r="B1231" s="48"/>
      <c r="C1231" s="48"/>
      <c r="D1231" s="16"/>
      <c r="E1231" s="48"/>
      <c r="F1231" s="17"/>
      <c r="G1231" s="17"/>
      <c r="H1231" s="17"/>
      <c r="I1231" s="54"/>
      <c r="J1231" s="45"/>
      <c r="K1231" s="20">
        <f>IF(FluxoCaixa101315141622[[#This Row],[Movimento ]]="Saldo Inicial",FluxoCaixa101315141622[[#This Row],[R$ (Valores)]],K1230+FluxoCaixa101315141622[[#This Row],[Valores Receitas / Despesas]])</f>
        <v>19192.449999999961</v>
      </c>
      <c r="L1231" s="53">
        <f>IF(FluxoCaixa101315141622[[#This Row],[Entrada / Saída]]="Saída",FluxoCaixa101315141622[[#This Row],[R$ (Valores)]]*-1,FluxoCaixa101315141622[[#This Row],[R$ (Valores)]])</f>
        <v>0</v>
      </c>
    </row>
    <row r="1232" spans="2:12">
      <c r="B1232" s="48"/>
      <c r="C1232" s="48"/>
      <c r="D1232" s="16"/>
      <c r="E1232" s="48"/>
      <c r="F1232" s="17"/>
      <c r="G1232" s="17"/>
      <c r="H1232" s="17"/>
      <c r="I1232" s="54"/>
      <c r="J1232" s="45"/>
      <c r="K1232" s="20">
        <f>IF(FluxoCaixa101315141622[[#This Row],[Movimento ]]="Saldo Inicial",FluxoCaixa101315141622[[#This Row],[R$ (Valores)]],K1231+FluxoCaixa101315141622[[#This Row],[Valores Receitas / Despesas]])</f>
        <v>19192.449999999961</v>
      </c>
      <c r="L1232" s="53">
        <f>IF(FluxoCaixa101315141622[[#This Row],[Entrada / Saída]]="Saída",FluxoCaixa101315141622[[#This Row],[R$ (Valores)]]*-1,FluxoCaixa101315141622[[#This Row],[R$ (Valores)]])</f>
        <v>0</v>
      </c>
    </row>
    <row r="1233" spans="2:12">
      <c r="B1233" s="48"/>
      <c r="C1233" s="48"/>
      <c r="D1233" s="16"/>
      <c r="E1233" s="48"/>
      <c r="F1233" s="17"/>
      <c r="G1233" s="17"/>
      <c r="H1233" s="17"/>
      <c r="I1233" s="54"/>
      <c r="J1233" s="45"/>
      <c r="K1233" s="20">
        <f>IF(FluxoCaixa101315141622[[#This Row],[Movimento ]]="Saldo Inicial",FluxoCaixa101315141622[[#This Row],[R$ (Valores)]],K1232+FluxoCaixa101315141622[[#This Row],[Valores Receitas / Despesas]])</f>
        <v>19192.449999999961</v>
      </c>
      <c r="L1233" s="53">
        <f>IF(FluxoCaixa101315141622[[#This Row],[Entrada / Saída]]="Saída",FluxoCaixa101315141622[[#This Row],[R$ (Valores)]]*-1,FluxoCaixa101315141622[[#This Row],[R$ (Valores)]])</f>
        <v>0</v>
      </c>
    </row>
    <row r="1234" spans="2:12">
      <c r="B1234" s="48"/>
      <c r="C1234" s="48"/>
      <c r="D1234" s="16"/>
      <c r="E1234" s="48"/>
      <c r="F1234" s="17"/>
      <c r="G1234" s="17"/>
      <c r="H1234" s="17"/>
      <c r="I1234" s="54"/>
      <c r="J1234" s="45"/>
      <c r="K1234" s="20">
        <f>IF(FluxoCaixa101315141622[[#This Row],[Movimento ]]="Saldo Inicial",FluxoCaixa101315141622[[#This Row],[R$ (Valores)]],K1233+FluxoCaixa101315141622[[#This Row],[Valores Receitas / Despesas]])</f>
        <v>19192.449999999961</v>
      </c>
      <c r="L1234" s="53">
        <f>IF(FluxoCaixa101315141622[[#This Row],[Entrada / Saída]]="Saída",FluxoCaixa101315141622[[#This Row],[R$ (Valores)]]*-1,FluxoCaixa101315141622[[#This Row],[R$ (Valores)]])</f>
        <v>0</v>
      </c>
    </row>
    <row r="1235" spans="2:12">
      <c r="B1235" s="48"/>
      <c r="C1235" s="48"/>
      <c r="D1235" s="16"/>
      <c r="E1235" s="48"/>
      <c r="F1235" s="17"/>
      <c r="G1235" s="17"/>
      <c r="H1235" s="17"/>
      <c r="I1235" s="54"/>
      <c r="J1235" s="45"/>
      <c r="K1235" s="20">
        <f>IF(FluxoCaixa101315141622[[#This Row],[Movimento ]]="Saldo Inicial",FluxoCaixa101315141622[[#This Row],[R$ (Valores)]],K1234+FluxoCaixa101315141622[[#This Row],[Valores Receitas / Despesas]])</f>
        <v>19192.449999999961</v>
      </c>
      <c r="L1235" s="53">
        <f>IF(FluxoCaixa101315141622[[#This Row],[Entrada / Saída]]="Saída",FluxoCaixa101315141622[[#This Row],[R$ (Valores)]]*-1,FluxoCaixa101315141622[[#This Row],[R$ (Valores)]])</f>
        <v>0</v>
      </c>
    </row>
    <row r="1236" spans="2:12">
      <c r="B1236" s="48"/>
      <c r="C1236" s="48"/>
      <c r="D1236" s="16"/>
      <c r="E1236" s="48"/>
      <c r="F1236" s="17"/>
      <c r="G1236" s="17"/>
      <c r="H1236" s="17"/>
      <c r="I1236" s="54"/>
      <c r="J1236" s="45"/>
      <c r="K1236" s="20">
        <f>IF(FluxoCaixa101315141622[[#This Row],[Movimento ]]="Saldo Inicial",FluxoCaixa101315141622[[#This Row],[R$ (Valores)]],K1235+FluxoCaixa101315141622[[#This Row],[Valores Receitas / Despesas]])</f>
        <v>19192.449999999961</v>
      </c>
      <c r="L1236" s="53">
        <f>IF(FluxoCaixa101315141622[[#This Row],[Entrada / Saída]]="Saída",FluxoCaixa101315141622[[#This Row],[R$ (Valores)]]*-1,FluxoCaixa101315141622[[#This Row],[R$ (Valores)]])</f>
        <v>0</v>
      </c>
    </row>
    <row r="1237" spans="2:12">
      <c r="B1237" s="48"/>
      <c r="C1237" s="48"/>
      <c r="D1237" s="16"/>
      <c r="E1237" s="48"/>
      <c r="F1237" s="17"/>
      <c r="G1237" s="17"/>
      <c r="H1237" s="17"/>
      <c r="I1237" s="54"/>
      <c r="J1237" s="45"/>
      <c r="K1237" s="20">
        <f>IF(FluxoCaixa101315141622[[#This Row],[Movimento ]]="Saldo Inicial",FluxoCaixa101315141622[[#This Row],[R$ (Valores)]],K1236+FluxoCaixa101315141622[[#This Row],[Valores Receitas / Despesas]])</f>
        <v>19192.449999999961</v>
      </c>
      <c r="L1237" s="53">
        <f>IF(FluxoCaixa101315141622[[#This Row],[Entrada / Saída]]="Saída",FluxoCaixa101315141622[[#This Row],[R$ (Valores)]]*-1,FluxoCaixa101315141622[[#This Row],[R$ (Valores)]])</f>
        <v>0</v>
      </c>
    </row>
    <row r="1238" spans="2:12">
      <c r="B1238" s="48"/>
      <c r="C1238" s="48"/>
      <c r="D1238" s="16"/>
      <c r="E1238" s="48"/>
      <c r="F1238" s="17"/>
      <c r="G1238" s="17"/>
      <c r="H1238" s="17"/>
      <c r="I1238" s="54"/>
      <c r="J1238" s="45"/>
      <c r="K1238" s="20">
        <f>IF(FluxoCaixa101315141622[[#This Row],[Movimento ]]="Saldo Inicial",FluxoCaixa101315141622[[#This Row],[R$ (Valores)]],K1237+FluxoCaixa101315141622[[#This Row],[Valores Receitas / Despesas]])</f>
        <v>19192.449999999961</v>
      </c>
      <c r="L1238" s="53">
        <f>IF(FluxoCaixa101315141622[[#This Row],[Entrada / Saída]]="Saída",FluxoCaixa101315141622[[#This Row],[R$ (Valores)]]*-1,FluxoCaixa101315141622[[#This Row],[R$ (Valores)]])</f>
        <v>0</v>
      </c>
    </row>
    <row r="1239" spans="2:12">
      <c r="B1239" s="48"/>
      <c r="C1239" s="48"/>
      <c r="D1239" s="16"/>
      <c r="E1239" s="48"/>
      <c r="F1239" s="17"/>
      <c r="G1239" s="17"/>
      <c r="H1239" s="17"/>
      <c r="I1239" s="54"/>
      <c r="J1239" s="45"/>
      <c r="K1239" s="20">
        <f>IF(FluxoCaixa101315141622[[#This Row],[Movimento ]]="Saldo Inicial",FluxoCaixa101315141622[[#This Row],[R$ (Valores)]],K1238+FluxoCaixa101315141622[[#This Row],[Valores Receitas / Despesas]])</f>
        <v>19192.449999999961</v>
      </c>
      <c r="L1239" s="53">
        <f>IF(FluxoCaixa101315141622[[#This Row],[Entrada / Saída]]="Saída",FluxoCaixa101315141622[[#This Row],[R$ (Valores)]]*-1,FluxoCaixa101315141622[[#This Row],[R$ (Valores)]])</f>
        <v>0</v>
      </c>
    </row>
    <row r="1240" spans="2:12">
      <c r="B1240" s="48"/>
      <c r="C1240" s="48"/>
      <c r="D1240" s="16"/>
      <c r="E1240" s="48"/>
      <c r="F1240" s="17"/>
      <c r="G1240" s="17"/>
      <c r="H1240" s="17"/>
      <c r="I1240" s="54"/>
      <c r="J1240" s="45"/>
      <c r="K1240" s="20">
        <f>IF(FluxoCaixa101315141622[[#This Row],[Movimento ]]="Saldo Inicial",FluxoCaixa101315141622[[#This Row],[R$ (Valores)]],K1239+FluxoCaixa101315141622[[#This Row],[Valores Receitas / Despesas]])</f>
        <v>19192.449999999961</v>
      </c>
      <c r="L1240" s="53">
        <f>IF(FluxoCaixa101315141622[[#This Row],[Entrada / Saída]]="Saída",FluxoCaixa101315141622[[#This Row],[R$ (Valores)]]*-1,FluxoCaixa101315141622[[#This Row],[R$ (Valores)]])</f>
        <v>0</v>
      </c>
    </row>
    <row r="1241" spans="2:12">
      <c r="B1241" s="48"/>
      <c r="C1241" s="48"/>
      <c r="D1241" s="16"/>
      <c r="E1241" s="48"/>
      <c r="F1241" s="17"/>
      <c r="G1241" s="17"/>
      <c r="H1241" s="17"/>
      <c r="I1241" s="54"/>
      <c r="J1241" s="45"/>
      <c r="K1241" s="20">
        <f>IF(FluxoCaixa101315141622[[#This Row],[Movimento ]]="Saldo Inicial",FluxoCaixa101315141622[[#This Row],[R$ (Valores)]],K1240+FluxoCaixa101315141622[[#This Row],[Valores Receitas / Despesas]])</f>
        <v>19192.449999999961</v>
      </c>
      <c r="L1241" s="53">
        <f>IF(FluxoCaixa101315141622[[#This Row],[Entrada / Saída]]="Saída",FluxoCaixa101315141622[[#This Row],[R$ (Valores)]]*-1,FluxoCaixa101315141622[[#This Row],[R$ (Valores)]])</f>
        <v>0</v>
      </c>
    </row>
    <row r="1242" spans="2:12">
      <c r="B1242" s="48"/>
      <c r="C1242" s="48"/>
      <c r="D1242" s="16"/>
      <c r="E1242" s="48"/>
      <c r="F1242" s="17"/>
      <c r="G1242" s="17"/>
      <c r="H1242" s="17"/>
      <c r="I1242" s="54"/>
      <c r="J1242" s="45"/>
      <c r="K1242" s="20">
        <f>IF(FluxoCaixa101315141622[[#This Row],[Movimento ]]="Saldo Inicial",FluxoCaixa101315141622[[#This Row],[R$ (Valores)]],K1241+FluxoCaixa101315141622[[#This Row],[Valores Receitas / Despesas]])</f>
        <v>19192.449999999961</v>
      </c>
      <c r="L1242" s="53">
        <f>IF(FluxoCaixa101315141622[[#This Row],[Entrada / Saída]]="Saída",FluxoCaixa101315141622[[#This Row],[R$ (Valores)]]*-1,FluxoCaixa101315141622[[#This Row],[R$ (Valores)]])</f>
        <v>0</v>
      </c>
    </row>
    <row r="1243" spans="2:12">
      <c r="B1243" s="48"/>
      <c r="C1243" s="48"/>
      <c r="D1243" s="16"/>
      <c r="E1243" s="48"/>
      <c r="F1243" s="17"/>
      <c r="G1243" s="17"/>
      <c r="H1243" s="17"/>
      <c r="I1243" s="54"/>
      <c r="J1243" s="45"/>
      <c r="K1243" s="20">
        <f>IF(FluxoCaixa101315141622[[#This Row],[Movimento ]]="Saldo Inicial",FluxoCaixa101315141622[[#This Row],[R$ (Valores)]],K1242+FluxoCaixa101315141622[[#This Row],[Valores Receitas / Despesas]])</f>
        <v>19192.449999999961</v>
      </c>
      <c r="L1243" s="53">
        <f>IF(FluxoCaixa101315141622[[#This Row],[Entrada / Saída]]="Saída",FluxoCaixa101315141622[[#This Row],[R$ (Valores)]]*-1,FluxoCaixa101315141622[[#This Row],[R$ (Valores)]])</f>
        <v>0</v>
      </c>
    </row>
    <row r="1244" spans="2:12">
      <c r="B1244" s="48"/>
      <c r="C1244" s="48"/>
      <c r="D1244" s="16"/>
      <c r="E1244" s="48"/>
      <c r="F1244" s="17"/>
      <c r="G1244" s="17"/>
      <c r="H1244" s="17"/>
      <c r="I1244" s="54"/>
      <c r="J1244" s="45"/>
      <c r="K1244" s="20">
        <f>IF(FluxoCaixa101315141622[[#This Row],[Movimento ]]="Saldo Inicial",FluxoCaixa101315141622[[#This Row],[R$ (Valores)]],K1243+FluxoCaixa101315141622[[#This Row],[Valores Receitas / Despesas]])</f>
        <v>19192.449999999961</v>
      </c>
      <c r="L1244" s="53">
        <f>IF(FluxoCaixa101315141622[[#This Row],[Entrada / Saída]]="Saída",FluxoCaixa101315141622[[#This Row],[R$ (Valores)]]*-1,FluxoCaixa101315141622[[#This Row],[R$ (Valores)]])</f>
        <v>0</v>
      </c>
    </row>
    <row r="1245" spans="2:12">
      <c r="B1245" s="48"/>
      <c r="C1245" s="48"/>
      <c r="D1245" s="16"/>
      <c r="E1245" s="48"/>
      <c r="F1245" s="17"/>
      <c r="G1245" s="17"/>
      <c r="H1245" s="17"/>
      <c r="I1245" s="54"/>
      <c r="J1245" s="45"/>
      <c r="K1245" s="20">
        <f>IF(FluxoCaixa101315141622[[#This Row],[Movimento ]]="Saldo Inicial",FluxoCaixa101315141622[[#This Row],[R$ (Valores)]],K1244+FluxoCaixa101315141622[[#This Row],[Valores Receitas / Despesas]])</f>
        <v>19192.449999999961</v>
      </c>
      <c r="L1245" s="53">
        <f>IF(FluxoCaixa101315141622[[#This Row],[Entrada / Saída]]="Saída",FluxoCaixa101315141622[[#This Row],[R$ (Valores)]]*-1,FluxoCaixa101315141622[[#This Row],[R$ (Valores)]])</f>
        <v>0</v>
      </c>
    </row>
    <row r="1246" spans="2:12">
      <c r="B1246" s="48"/>
      <c r="C1246" s="48"/>
      <c r="D1246" s="16"/>
      <c r="E1246" s="48"/>
      <c r="F1246" s="17"/>
      <c r="G1246" s="17"/>
      <c r="H1246" s="17"/>
      <c r="I1246" s="54"/>
      <c r="J1246" s="45"/>
      <c r="K1246" s="20">
        <f>IF(FluxoCaixa101315141622[[#This Row],[Movimento ]]="Saldo Inicial",FluxoCaixa101315141622[[#This Row],[R$ (Valores)]],K1245+FluxoCaixa101315141622[[#This Row],[Valores Receitas / Despesas]])</f>
        <v>19192.449999999961</v>
      </c>
      <c r="L1246" s="53">
        <f>IF(FluxoCaixa101315141622[[#This Row],[Entrada / Saída]]="Saída",FluxoCaixa101315141622[[#This Row],[R$ (Valores)]]*-1,FluxoCaixa101315141622[[#This Row],[R$ (Valores)]])</f>
        <v>0</v>
      </c>
    </row>
    <row r="1247" spans="2:12">
      <c r="B1247" s="48"/>
      <c r="C1247" s="48"/>
      <c r="D1247" s="16"/>
      <c r="E1247" s="48"/>
      <c r="F1247" s="17"/>
      <c r="G1247" s="17"/>
      <c r="H1247" s="17"/>
      <c r="I1247" s="54"/>
      <c r="J1247" s="45"/>
      <c r="K1247" s="20">
        <f>IF(FluxoCaixa101315141622[[#This Row],[Movimento ]]="Saldo Inicial",FluxoCaixa101315141622[[#This Row],[R$ (Valores)]],K1246+FluxoCaixa101315141622[[#This Row],[Valores Receitas / Despesas]])</f>
        <v>19192.449999999961</v>
      </c>
      <c r="L1247" s="53">
        <f>IF(FluxoCaixa101315141622[[#This Row],[Entrada / Saída]]="Saída",FluxoCaixa101315141622[[#This Row],[R$ (Valores)]]*-1,FluxoCaixa101315141622[[#This Row],[R$ (Valores)]])</f>
        <v>0</v>
      </c>
    </row>
    <row r="1248" spans="2:12">
      <c r="B1248" s="48"/>
      <c r="C1248" s="48"/>
      <c r="D1248" s="16"/>
      <c r="E1248" s="48"/>
      <c r="F1248" s="17"/>
      <c r="G1248" s="17"/>
      <c r="H1248" s="17"/>
      <c r="I1248" s="54"/>
      <c r="J1248" s="45"/>
      <c r="K1248" s="20">
        <f>IF(FluxoCaixa101315141622[[#This Row],[Movimento ]]="Saldo Inicial",FluxoCaixa101315141622[[#This Row],[R$ (Valores)]],K1247+FluxoCaixa101315141622[[#This Row],[Valores Receitas / Despesas]])</f>
        <v>19192.449999999961</v>
      </c>
      <c r="L1248" s="53">
        <f>IF(FluxoCaixa101315141622[[#This Row],[Entrada / Saída]]="Saída",FluxoCaixa101315141622[[#This Row],[R$ (Valores)]]*-1,FluxoCaixa101315141622[[#This Row],[R$ (Valores)]])</f>
        <v>0</v>
      </c>
    </row>
    <row r="1249" spans="2:12">
      <c r="B1249" s="48"/>
      <c r="C1249" s="48"/>
      <c r="D1249" s="16"/>
      <c r="E1249" s="48"/>
      <c r="F1249" s="17"/>
      <c r="G1249" s="17"/>
      <c r="H1249" s="17"/>
      <c r="I1249" s="54"/>
      <c r="J1249" s="45"/>
      <c r="K1249" s="20">
        <f>IF(FluxoCaixa101315141622[[#This Row],[Movimento ]]="Saldo Inicial",FluxoCaixa101315141622[[#This Row],[R$ (Valores)]],K1248+FluxoCaixa101315141622[[#This Row],[Valores Receitas / Despesas]])</f>
        <v>19192.449999999961</v>
      </c>
      <c r="L1249" s="53">
        <f>IF(FluxoCaixa101315141622[[#This Row],[Entrada / Saída]]="Saída",FluxoCaixa101315141622[[#This Row],[R$ (Valores)]]*-1,FluxoCaixa101315141622[[#This Row],[R$ (Valores)]])</f>
        <v>0</v>
      </c>
    </row>
    <row r="1250" spans="2:12">
      <c r="B1250" s="48"/>
      <c r="C1250" s="48"/>
      <c r="D1250" s="16"/>
      <c r="E1250" s="48"/>
      <c r="F1250" s="17"/>
      <c r="G1250" s="17"/>
      <c r="H1250" s="17"/>
      <c r="I1250" s="54"/>
      <c r="J1250" s="45"/>
      <c r="K1250" s="20">
        <f>IF(FluxoCaixa101315141622[[#This Row],[Movimento ]]="Saldo Inicial",FluxoCaixa101315141622[[#This Row],[R$ (Valores)]],K1249+FluxoCaixa101315141622[[#This Row],[Valores Receitas / Despesas]])</f>
        <v>19192.449999999961</v>
      </c>
      <c r="L1250" s="53">
        <f>IF(FluxoCaixa101315141622[[#This Row],[Entrada / Saída]]="Saída",FluxoCaixa101315141622[[#This Row],[R$ (Valores)]]*-1,FluxoCaixa101315141622[[#This Row],[R$ (Valores)]])</f>
        <v>0</v>
      </c>
    </row>
    <row r="1251" spans="2:12">
      <c r="B1251" s="48"/>
      <c r="C1251" s="48"/>
      <c r="D1251" s="16"/>
      <c r="E1251" s="48"/>
      <c r="F1251" s="17"/>
      <c r="G1251" s="17"/>
      <c r="H1251" s="17"/>
      <c r="I1251" s="54"/>
      <c r="J1251" s="45"/>
      <c r="K1251" s="20">
        <f>IF(FluxoCaixa101315141622[[#This Row],[Movimento ]]="Saldo Inicial",FluxoCaixa101315141622[[#This Row],[R$ (Valores)]],K1250+FluxoCaixa101315141622[[#This Row],[Valores Receitas / Despesas]])</f>
        <v>19192.449999999961</v>
      </c>
      <c r="L1251" s="53">
        <f>IF(FluxoCaixa101315141622[[#This Row],[Entrada / Saída]]="Saída",FluxoCaixa101315141622[[#This Row],[R$ (Valores)]]*-1,FluxoCaixa101315141622[[#This Row],[R$ (Valores)]])</f>
        <v>0</v>
      </c>
    </row>
    <row r="1252" spans="2:12">
      <c r="B1252" s="48"/>
      <c r="C1252" s="48"/>
      <c r="D1252" s="16"/>
      <c r="E1252" s="48"/>
      <c r="F1252" s="17"/>
      <c r="G1252" s="17"/>
      <c r="H1252" s="17"/>
      <c r="I1252" s="54"/>
      <c r="J1252" s="45"/>
      <c r="K1252" s="20">
        <f>IF(FluxoCaixa101315141622[[#This Row],[Movimento ]]="Saldo Inicial",FluxoCaixa101315141622[[#This Row],[R$ (Valores)]],K1251+FluxoCaixa101315141622[[#This Row],[Valores Receitas / Despesas]])</f>
        <v>19192.449999999961</v>
      </c>
      <c r="L1252" s="53">
        <f>IF(FluxoCaixa101315141622[[#This Row],[Entrada / Saída]]="Saída",FluxoCaixa101315141622[[#This Row],[R$ (Valores)]]*-1,FluxoCaixa101315141622[[#This Row],[R$ (Valores)]])</f>
        <v>0</v>
      </c>
    </row>
    <row r="1253" spans="2:12">
      <c r="B1253" s="48"/>
      <c r="C1253" s="48"/>
      <c r="D1253" s="16"/>
      <c r="E1253" s="48"/>
      <c r="F1253" s="17"/>
      <c r="G1253" s="17"/>
      <c r="H1253" s="17"/>
      <c r="I1253" s="54"/>
      <c r="J1253" s="45"/>
      <c r="K1253" s="20">
        <f>IF(FluxoCaixa101315141622[[#This Row],[Movimento ]]="Saldo Inicial",FluxoCaixa101315141622[[#This Row],[R$ (Valores)]],K1252+FluxoCaixa101315141622[[#This Row],[Valores Receitas / Despesas]])</f>
        <v>19192.449999999961</v>
      </c>
      <c r="L1253" s="53">
        <f>IF(FluxoCaixa101315141622[[#This Row],[Entrada / Saída]]="Saída",FluxoCaixa101315141622[[#This Row],[R$ (Valores)]]*-1,FluxoCaixa101315141622[[#This Row],[R$ (Valores)]])</f>
        <v>0</v>
      </c>
    </row>
    <row r="1254" spans="2:12">
      <c r="B1254" s="48"/>
      <c r="C1254" s="48"/>
      <c r="D1254" s="16"/>
      <c r="E1254" s="48"/>
      <c r="F1254" s="17"/>
      <c r="G1254" s="17"/>
      <c r="H1254" s="17"/>
      <c r="I1254" s="54"/>
      <c r="J1254" s="45"/>
      <c r="K1254" s="20">
        <f>IF(FluxoCaixa101315141622[[#This Row],[Movimento ]]="Saldo Inicial",FluxoCaixa101315141622[[#This Row],[R$ (Valores)]],K1253+FluxoCaixa101315141622[[#This Row],[Valores Receitas / Despesas]])</f>
        <v>19192.449999999961</v>
      </c>
      <c r="L1254" s="53">
        <f>IF(FluxoCaixa101315141622[[#This Row],[Entrada / Saída]]="Saída",FluxoCaixa101315141622[[#This Row],[R$ (Valores)]]*-1,FluxoCaixa101315141622[[#This Row],[R$ (Valores)]])</f>
        <v>0</v>
      </c>
    </row>
    <row r="1255" spans="2:12">
      <c r="B1255" s="48"/>
      <c r="C1255" s="48"/>
      <c r="D1255" s="16"/>
      <c r="E1255" s="48"/>
      <c r="F1255" s="17"/>
      <c r="G1255" s="17"/>
      <c r="H1255" s="17"/>
      <c r="I1255" s="54"/>
      <c r="J1255" s="45"/>
      <c r="K1255" s="20">
        <f>IF(FluxoCaixa101315141622[[#This Row],[Movimento ]]="Saldo Inicial",FluxoCaixa101315141622[[#This Row],[R$ (Valores)]],K1254+FluxoCaixa101315141622[[#This Row],[Valores Receitas / Despesas]])</f>
        <v>19192.449999999961</v>
      </c>
      <c r="L1255" s="53">
        <f>IF(FluxoCaixa101315141622[[#This Row],[Entrada / Saída]]="Saída",FluxoCaixa101315141622[[#This Row],[R$ (Valores)]]*-1,FluxoCaixa101315141622[[#This Row],[R$ (Valores)]])</f>
        <v>0</v>
      </c>
    </row>
    <row r="1256" spans="2:12">
      <c r="B1256" s="48"/>
      <c r="C1256" s="48"/>
      <c r="D1256" s="16"/>
      <c r="E1256" s="48"/>
      <c r="F1256" s="17"/>
      <c r="G1256" s="17"/>
      <c r="H1256" s="17"/>
      <c r="I1256" s="54"/>
      <c r="J1256" s="45"/>
      <c r="K1256" s="20">
        <f>IF(FluxoCaixa101315141622[[#This Row],[Movimento ]]="Saldo Inicial",FluxoCaixa101315141622[[#This Row],[R$ (Valores)]],K1255+FluxoCaixa101315141622[[#This Row],[Valores Receitas / Despesas]])</f>
        <v>19192.449999999961</v>
      </c>
      <c r="L1256" s="53">
        <f>IF(FluxoCaixa101315141622[[#This Row],[Entrada / Saída]]="Saída",FluxoCaixa101315141622[[#This Row],[R$ (Valores)]]*-1,FluxoCaixa101315141622[[#This Row],[R$ (Valores)]])</f>
        <v>0</v>
      </c>
    </row>
    <row r="1257" spans="2:12">
      <c r="B1257" s="48"/>
      <c r="C1257" s="48"/>
      <c r="D1257" s="16"/>
      <c r="E1257" s="48"/>
      <c r="F1257" s="17"/>
      <c r="G1257" s="17"/>
      <c r="H1257" s="17"/>
      <c r="I1257" s="54"/>
      <c r="J1257" s="45"/>
      <c r="K1257" s="20">
        <f>IF(FluxoCaixa101315141622[[#This Row],[Movimento ]]="Saldo Inicial",FluxoCaixa101315141622[[#This Row],[R$ (Valores)]],K1256+FluxoCaixa101315141622[[#This Row],[Valores Receitas / Despesas]])</f>
        <v>19192.449999999961</v>
      </c>
      <c r="L1257" s="53">
        <f>IF(FluxoCaixa101315141622[[#This Row],[Entrada / Saída]]="Saída",FluxoCaixa101315141622[[#This Row],[R$ (Valores)]]*-1,FluxoCaixa101315141622[[#This Row],[R$ (Valores)]])</f>
        <v>0</v>
      </c>
    </row>
    <row r="1258" spans="2:12">
      <c r="B1258" s="48"/>
      <c r="C1258" s="48"/>
      <c r="D1258" s="16"/>
      <c r="E1258" s="48"/>
      <c r="F1258" s="17"/>
      <c r="G1258" s="17"/>
      <c r="H1258" s="17"/>
      <c r="I1258" s="54"/>
      <c r="J1258" s="45"/>
      <c r="K1258" s="20">
        <f>IF(FluxoCaixa101315141622[[#This Row],[Movimento ]]="Saldo Inicial",FluxoCaixa101315141622[[#This Row],[R$ (Valores)]],K1257+FluxoCaixa101315141622[[#This Row],[Valores Receitas / Despesas]])</f>
        <v>19192.449999999961</v>
      </c>
      <c r="L1258" s="53">
        <f>IF(FluxoCaixa101315141622[[#This Row],[Entrada / Saída]]="Saída",FluxoCaixa101315141622[[#This Row],[R$ (Valores)]]*-1,FluxoCaixa101315141622[[#This Row],[R$ (Valores)]])</f>
        <v>0</v>
      </c>
    </row>
    <row r="1259" spans="2:12" ht="12.75" customHeight="1">
      <c r="B1259" s="48"/>
      <c r="C1259" s="48"/>
      <c r="D1259" s="16"/>
      <c r="E1259" s="48"/>
      <c r="F1259" s="17"/>
      <c r="G1259" s="17"/>
      <c r="H1259" s="17"/>
      <c r="I1259" s="54"/>
      <c r="J1259" s="45"/>
      <c r="K1259" s="20">
        <f>IF(FluxoCaixa101315141622[[#This Row],[Movimento ]]="Saldo Inicial",FluxoCaixa101315141622[[#This Row],[R$ (Valores)]],K1258+FluxoCaixa101315141622[[#This Row],[Valores Receitas / Despesas]])</f>
        <v>19192.449999999961</v>
      </c>
      <c r="L1259" s="53">
        <f>IF(FluxoCaixa101315141622[[#This Row],[Entrada / Saída]]="Saída",FluxoCaixa101315141622[[#This Row],[R$ (Valores)]]*-1,FluxoCaixa101315141622[[#This Row],[R$ (Valores)]])</f>
        <v>0</v>
      </c>
    </row>
    <row r="1260" spans="2:12">
      <c r="B1260" s="48"/>
      <c r="C1260" s="48"/>
      <c r="D1260" s="16"/>
      <c r="E1260" s="48"/>
      <c r="F1260" s="17"/>
      <c r="G1260" s="17"/>
      <c r="H1260" s="17"/>
      <c r="I1260" s="54"/>
      <c r="J1260" s="45"/>
      <c r="K1260" s="20">
        <f>IF(FluxoCaixa101315141622[[#This Row],[Movimento ]]="Saldo Inicial",FluxoCaixa101315141622[[#This Row],[R$ (Valores)]],K1259+FluxoCaixa101315141622[[#This Row],[Valores Receitas / Despesas]])</f>
        <v>19192.449999999961</v>
      </c>
      <c r="L1260" s="53">
        <f>IF(FluxoCaixa101315141622[[#This Row],[Entrada / Saída]]="Saída",FluxoCaixa101315141622[[#This Row],[R$ (Valores)]]*-1,FluxoCaixa101315141622[[#This Row],[R$ (Valores)]])</f>
        <v>0</v>
      </c>
    </row>
    <row r="1261" spans="2:12">
      <c r="B1261" s="48"/>
      <c r="C1261" s="48"/>
      <c r="D1261" s="16"/>
      <c r="E1261" s="48"/>
      <c r="F1261" s="17"/>
      <c r="G1261" s="17"/>
      <c r="H1261" s="17"/>
      <c r="I1261" s="54"/>
      <c r="J1261" s="45"/>
      <c r="K1261" s="20">
        <f>IF(FluxoCaixa101315141622[[#This Row],[Movimento ]]="Saldo Inicial",FluxoCaixa101315141622[[#This Row],[R$ (Valores)]],K1260+FluxoCaixa101315141622[[#This Row],[Valores Receitas / Despesas]])</f>
        <v>19192.449999999961</v>
      </c>
      <c r="L1261" s="53">
        <f>IF(FluxoCaixa101315141622[[#This Row],[Entrada / Saída]]="Saída",FluxoCaixa101315141622[[#This Row],[R$ (Valores)]]*-1,FluxoCaixa101315141622[[#This Row],[R$ (Valores)]])</f>
        <v>0</v>
      </c>
    </row>
    <row r="1262" spans="2:12">
      <c r="B1262" s="48"/>
      <c r="C1262" s="48"/>
      <c r="D1262" s="16"/>
      <c r="E1262" s="48"/>
      <c r="F1262" s="17"/>
      <c r="G1262" s="17"/>
      <c r="H1262" s="17"/>
      <c r="I1262" s="54"/>
      <c r="J1262" s="45"/>
      <c r="K1262" s="20">
        <f>IF(FluxoCaixa101315141622[[#This Row],[Movimento ]]="Saldo Inicial",FluxoCaixa101315141622[[#This Row],[R$ (Valores)]],K1261+FluxoCaixa101315141622[[#This Row],[Valores Receitas / Despesas]])</f>
        <v>19192.449999999961</v>
      </c>
      <c r="L1262" s="53">
        <f>IF(FluxoCaixa101315141622[[#This Row],[Entrada / Saída]]="Saída",FluxoCaixa101315141622[[#This Row],[R$ (Valores)]]*-1,FluxoCaixa101315141622[[#This Row],[R$ (Valores)]])</f>
        <v>0</v>
      </c>
    </row>
    <row r="1263" spans="2:12">
      <c r="B1263" s="48"/>
      <c r="C1263" s="48"/>
      <c r="D1263" s="16"/>
      <c r="E1263" s="48"/>
      <c r="F1263" s="17"/>
      <c r="G1263" s="17"/>
      <c r="H1263" s="17"/>
      <c r="I1263" s="54"/>
      <c r="J1263" s="45"/>
      <c r="K1263" s="20">
        <f>IF(FluxoCaixa101315141622[[#This Row],[Movimento ]]="Saldo Inicial",FluxoCaixa101315141622[[#This Row],[R$ (Valores)]],K1262+FluxoCaixa101315141622[[#This Row],[Valores Receitas / Despesas]])</f>
        <v>19192.449999999961</v>
      </c>
      <c r="L1263" s="53">
        <f>IF(FluxoCaixa101315141622[[#This Row],[Entrada / Saída]]="Saída",FluxoCaixa101315141622[[#This Row],[R$ (Valores)]]*-1,FluxoCaixa101315141622[[#This Row],[R$ (Valores)]])</f>
        <v>0</v>
      </c>
    </row>
    <row r="1264" spans="2:12">
      <c r="B1264" s="48"/>
      <c r="C1264" s="48"/>
      <c r="D1264" s="16"/>
      <c r="E1264" s="48"/>
      <c r="F1264" s="17"/>
      <c r="G1264" s="17"/>
      <c r="H1264" s="17"/>
      <c r="I1264" s="54"/>
      <c r="J1264" s="45"/>
      <c r="K1264" s="20">
        <f>IF(FluxoCaixa101315141622[[#This Row],[Movimento ]]="Saldo Inicial",FluxoCaixa101315141622[[#This Row],[R$ (Valores)]],K1263+FluxoCaixa101315141622[[#This Row],[Valores Receitas / Despesas]])</f>
        <v>19192.449999999961</v>
      </c>
      <c r="L1264" s="53">
        <f>IF(FluxoCaixa101315141622[[#This Row],[Entrada / Saída]]="Saída",FluxoCaixa101315141622[[#This Row],[R$ (Valores)]]*-1,FluxoCaixa101315141622[[#This Row],[R$ (Valores)]])</f>
        <v>0</v>
      </c>
    </row>
    <row r="1265" spans="2:12">
      <c r="B1265" s="48"/>
      <c r="C1265" s="48"/>
      <c r="D1265" s="16"/>
      <c r="E1265" s="48"/>
      <c r="F1265" s="17"/>
      <c r="G1265" s="17"/>
      <c r="H1265" s="17"/>
      <c r="I1265" s="54"/>
      <c r="J1265" s="45"/>
      <c r="K1265" s="20">
        <f>IF(FluxoCaixa101315141622[[#This Row],[Movimento ]]="Saldo Inicial",FluxoCaixa101315141622[[#This Row],[R$ (Valores)]],K1264+FluxoCaixa101315141622[[#This Row],[Valores Receitas / Despesas]])</f>
        <v>19192.449999999961</v>
      </c>
      <c r="L1265" s="53">
        <f>IF(FluxoCaixa101315141622[[#This Row],[Entrada / Saída]]="Saída",FluxoCaixa101315141622[[#This Row],[R$ (Valores)]]*-1,FluxoCaixa101315141622[[#This Row],[R$ (Valores)]])</f>
        <v>0</v>
      </c>
    </row>
    <row r="1266" spans="2:12">
      <c r="B1266" s="48"/>
      <c r="C1266" s="48"/>
      <c r="D1266" s="16"/>
      <c r="E1266" s="48"/>
      <c r="F1266" s="17"/>
      <c r="G1266" s="17"/>
      <c r="H1266" s="17"/>
      <c r="I1266" s="54"/>
      <c r="J1266" s="45"/>
      <c r="K1266" s="20">
        <f>IF(FluxoCaixa101315141622[[#This Row],[Movimento ]]="Saldo Inicial",FluxoCaixa101315141622[[#This Row],[R$ (Valores)]],K1265+FluxoCaixa101315141622[[#This Row],[Valores Receitas / Despesas]])</f>
        <v>19192.449999999961</v>
      </c>
      <c r="L1266" s="53">
        <f>IF(FluxoCaixa101315141622[[#This Row],[Entrada / Saída]]="Saída",FluxoCaixa101315141622[[#This Row],[R$ (Valores)]]*-1,FluxoCaixa101315141622[[#This Row],[R$ (Valores)]])</f>
        <v>0</v>
      </c>
    </row>
    <row r="1267" spans="2:12">
      <c r="B1267" s="48"/>
      <c r="C1267" s="48"/>
      <c r="D1267" s="16"/>
      <c r="E1267" s="48"/>
      <c r="F1267" s="17"/>
      <c r="G1267" s="17"/>
      <c r="H1267" s="17"/>
      <c r="I1267" s="54"/>
      <c r="J1267" s="45"/>
      <c r="K1267" s="20">
        <f>IF(FluxoCaixa101315141622[[#This Row],[Movimento ]]="Saldo Inicial",FluxoCaixa101315141622[[#This Row],[R$ (Valores)]],K1266+FluxoCaixa101315141622[[#This Row],[Valores Receitas / Despesas]])</f>
        <v>19192.449999999961</v>
      </c>
      <c r="L1267" s="53">
        <f>IF(FluxoCaixa101315141622[[#This Row],[Entrada / Saída]]="Saída",FluxoCaixa101315141622[[#This Row],[R$ (Valores)]]*-1,FluxoCaixa101315141622[[#This Row],[R$ (Valores)]])</f>
        <v>0</v>
      </c>
    </row>
    <row r="1268" spans="2:12">
      <c r="B1268" s="48"/>
      <c r="C1268" s="48"/>
      <c r="D1268" s="16"/>
      <c r="E1268" s="48"/>
      <c r="F1268" s="17"/>
      <c r="G1268" s="17"/>
      <c r="H1268" s="17"/>
      <c r="I1268" s="54"/>
      <c r="J1268" s="45"/>
      <c r="K1268" s="20">
        <f>IF(FluxoCaixa101315141622[[#This Row],[Movimento ]]="Saldo Inicial",FluxoCaixa101315141622[[#This Row],[R$ (Valores)]],K1267+FluxoCaixa101315141622[[#This Row],[Valores Receitas / Despesas]])</f>
        <v>19192.449999999961</v>
      </c>
      <c r="L1268" s="53">
        <f>IF(FluxoCaixa101315141622[[#This Row],[Entrada / Saída]]="Saída",FluxoCaixa101315141622[[#This Row],[R$ (Valores)]]*-1,FluxoCaixa101315141622[[#This Row],[R$ (Valores)]])</f>
        <v>0</v>
      </c>
    </row>
    <row r="1269" spans="2:12">
      <c r="B1269" s="48"/>
      <c r="C1269" s="48"/>
      <c r="D1269" s="16"/>
      <c r="E1269" s="48"/>
      <c r="F1269" s="17"/>
      <c r="G1269" s="17"/>
      <c r="H1269" s="17"/>
      <c r="I1269" s="54"/>
      <c r="J1269" s="45"/>
      <c r="K1269" s="20">
        <f>IF(FluxoCaixa101315141622[[#This Row],[Movimento ]]="Saldo Inicial",FluxoCaixa101315141622[[#This Row],[R$ (Valores)]],K1268+FluxoCaixa101315141622[[#This Row],[Valores Receitas / Despesas]])</f>
        <v>19192.449999999961</v>
      </c>
      <c r="L1269" s="53">
        <f>IF(FluxoCaixa101315141622[[#This Row],[Entrada / Saída]]="Saída",FluxoCaixa101315141622[[#This Row],[R$ (Valores)]]*-1,FluxoCaixa101315141622[[#This Row],[R$ (Valores)]])</f>
        <v>0</v>
      </c>
    </row>
    <row r="1270" spans="2:12">
      <c r="B1270" s="48"/>
      <c r="C1270" s="48"/>
      <c r="D1270" s="16"/>
      <c r="E1270" s="48"/>
      <c r="F1270" s="17"/>
      <c r="G1270" s="17"/>
      <c r="H1270" s="17"/>
      <c r="I1270" s="54"/>
      <c r="J1270" s="45"/>
      <c r="K1270" s="20">
        <f>IF(FluxoCaixa101315141622[[#This Row],[Movimento ]]="Saldo Inicial",FluxoCaixa101315141622[[#This Row],[R$ (Valores)]],K1269+FluxoCaixa101315141622[[#This Row],[Valores Receitas / Despesas]])</f>
        <v>19192.449999999961</v>
      </c>
      <c r="L1270" s="53">
        <f>IF(FluxoCaixa101315141622[[#This Row],[Entrada / Saída]]="Saída",FluxoCaixa101315141622[[#This Row],[R$ (Valores)]]*-1,FluxoCaixa101315141622[[#This Row],[R$ (Valores)]])</f>
        <v>0</v>
      </c>
    </row>
    <row r="1271" spans="2:12">
      <c r="B1271" s="48"/>
      <c r="C1271" s="48"/>
      <c r="D1271" s="16"/>
      <c r="E1271" s="48"/>
      <c r="F1271" s="17"/>
      <c r="G1271" s="17"/>
      <c r="H1271" s="17"/>
      <c r="I1271" s="54"/>
      <c r="J1271" s="45"/>
      <c r="K1271" s="20">
        <f>IF(FluxoCaixa101315141622[[#This Row],[Movimento ]]="Saldo Inicial",FluxoCaixa101315141622[[#This Row],[R$ (Valores)]],K1270+FluxoCaixa101315141622[[#This Row],[Valores Receitas / Despesas]])</f>
        <v>19192.449999999961</v>
      </c>
      <c r="L1271" s="53">
        <f>IF(FluxoCaixa101315141622[[#This Row],[Entrada / Saída]]="Saída",FluxoCaixa101315141622[[#This Row],[R$ (Valores)]]*-1,FluxoCaixa101315141622[[#This Row],[R$ (Valores)]])</f>
        <v>0</v>
      </c>
    </row>
    <row r="1272" spans="2:12">
      <c r="B1272" s="48"/>
      <c r="C1272" s="48"/>
      <c r="D1272" s="16"/>
      <c r="E1272" s="48"/>
      <c r="F1272" s="17"/>
      <c r="G1272" s="17"/>
      <c r="H1272" s="17"/>
      <c r="I1272" s="54"/>
      <c r="J1272" s="45"/>
      <c r="K1272" s="20">
        <f>IF(FluxoCaixa101315141622[[#This Row],[Movimento ]]="Saldo Inicial",FluxoCaixa101315141622[[#This Row],[R$ (Valores)]],K1271+FluxoCaixa101315141622[[#This Row],[Valores Receitas / Despesas]])</f>
        <v>19192.449999999961</v>
      </c>
      <c r="L1272" s="53">
        <f>IF(FluxoCaixa101315141622[[#This Row],[Entrada / Saída]]="Saída",FluxoCaixa101315141622[[#This Row],[R$ (Valores)]]*-1,FluxoCaixa101315141622[[#This Row],[R$ (Valores)]])</f>
        <v>0</v>
      </c>
    </row>
    <row r="1273" spans="2:12">
      <c r="B1273" s="48"/>
      <c r="C1273" s="48"/>
      <c r="D1273" s="16"/>
      <c r="E1273" s="48"/>
      <c r="F1273" s="17"/>
      <c r="G1273" s="17"/>
      <c r="H1273" s="17"/>
      <c r="I1273" s="54"/>
      <c r="J1273" s="45"/>
      <c r="K1273" s="20">
        <f>IF(FluxoCaixa101315141622[[#This Row],[Movimento ]]="Saldo Inicial",FluxoCaixa101315141622[[#This Row],[R$ (Valores)]],K1272+FluxoCaixa101315141622[[#This Row],[Valores Receitas / Despesas]])</f>
        <v>19192.449999999961</v>
      </c>
      <c r="L1273" s="53">
        <f>IF(FluxoCaixa101315141622[[#This Row],[Entrada / Saída]]="Saída",FluxoCaixa101315141622[[#This Row],[R$ (Valores)]]*-1,FluxoCaixa101315141622[[#This Row],[R$ (Valores)]])</f>
        <v>0</v>
      </c>
    </row>
    <row r="1274" spans="2:12">
      <c r="B1274" s="48"/>
      <c r="C1274" s="48"/>
      <c r="D1274" s="16"/>
      <c r="E1274" s="48"/>
      <c r="F1274" s="17"/>
      <c r="G1274" s="17"/>
      <c r="H1274" s="17"/>
      <c r="I1274" s="54"/>
      <c r="J1274" s="45"/>
      <c r="K1274" s="20">
        <f>IF(FluxoCaixa101315141622[[#This Row],[Movimento ]]="Saldo Inicial",FluxoCaixa101315141622[[#This Row],[R$ (Valores)]],K1273+FluxoCaixa101315141622[[#This Row],[Valores Receitas / Despesas]])</f>
        <v>19192.449999999961</v>
      </c>
      <c r="L1274" s="53">
        <f>IF(FluxoCaixa101315141622[[#This Row],[Entrada / Saída]]="Saída",FluxoCaixa101315141622[[#This Row],[R$ (Valores)]]*-1,FluxoCaixa101315141622[[#This Row],[R$ (Valores)]])</f>
        <v>0</v>
      </c>
    </row>
    <row r="1275" spans="2:12">
      <c r="B1275" s="48"/>
      <c r="C1275" s="48"/>
      <c r="D1275" s="16"/>
      <c r="E1275" s="48"/>
      <c r="F1275" s="17"/>
      <c r="G1275" s="17"/>
      <c r="H1275" s="17"/>
      <c r="I1275" s="54"/>
      <c r="J1275" s="45"/>
      <c r="K1275" s="20">
        <f>IF(FluxoCaixa101315141622[[#This Row],[Movimento ]]="Saldo Inicial",FluxoCaixa101315141622[[#This Row],[R$ (Valores)]],K1274+FluxoCaixa101315141622[[#This Row],[Valores Receitas / Despesas]])</f>
        <v>19192.449999999961</v>
      </c>
      <c r="L1275" s="53">
        <f>IF(FluxoCaixa101315141622[[#This Row],[Entrada / Saída]]="Saída",FluxoCaixa101315141622[[#This Row],[R$ (Valores)]]*-1,FluxoCaixa101315141622[[#This Row],[R$ (Valores)]])</f>
        <v>0</v>
      </c>
    </row>
    <row r="1276" spans="2:12">
      <c r="B1276" s="48"/>
      <c r="C1276" s="48"/>
      <c r="D1276" s="16"/>
      <c r="E1276" s="48"/>
      <c r="F1276" s="17"/>
      <c r="G1276" s="17"/>
      <c r="H1276" s="17"/>
      <c r="I1276" s="54"/>
      <c r="J1276" s="45"/>
      <c r="K1276" s="20">
        <f>IF(FluxoCaixa101315141622[[#This Row],[Movimento ]]="Saldo Inicial",FluxoCaixa101315141622[[#This Row],[R$ (Valores)]],K1275+FluxoCaixa101315141622[[#This Row],[Valores Receitas / Despesas]])</f>
        <v>19192.449999999961</v>
      </c>
      <c r="L1276" s="53">
        <f>IF(FluxoCaixa101315141622[[#This Row],[Entrada / Saída]]="Saída",FluxoCaixa101315141622[[#This Row],[R$ (Valores)]]*-1,FluxoCaixa101315141622[[#This Row],[R$ (Valores)]])</f>
        <v>0</v>
      </c>
    </row>
    <row r="1277" spans="2:12">
      <c r="B1277" s="48"/>
      <c r="C1277" s="48"/>
      <c r="D1277" s="16"/>
      <c r="E1277" s="48"/>
      <c r="F1277" s="17"/>
      <c r="G1277" s="17"/>
      <c r="H1277" s="17"/>
      <c r="I1277" s="54"/>
      <c r="J1277" s="45"/>
      <c r="K1277" s="20">
        <f>IF(FluxoCaixa101315141622[[#This Row],[Movimento ]]="Saldo Inicial",FluxoCaixa101315141622[[#This Row],[R$ (Valores)]],K1276+FluxoCaixa101315141622[[#This Row],[Valores Receitas / Despesas]])</f>
        <v>19192.449999999961</v>
      </c>
      <c r="L1277" s="53">
        <f>IF(FluxoCaixa101315141622[[#This Row],[Entrada / Saída]]="Saída",FluxoCaixa101315141622[[#This Row],[R$ (Valores)]]*-1,FluxoCaixa101315141622[[#This Row],[R$ (Valores)]])</f>
        <v>0</v>
      </c>
    </row>
    <row r="1278" spans="2:12">
      <c r="B1278" s="48"/>
      <c r="C1278" s="48"/>
      <c r="D1278" s="16"/>
      <c r="E1278" s="48"/>
      <c r="F1278" s="17"/>
      <c r="G1278" s="17"/>
      <c r="H1278" s="17"/>
      <c r="I1278" s="54"/>
      <c r="J1278" s="45"/>
      <c r="K1278" s="20">
        <f>IF(FluxoCaixa101315141622[[#This Row],[Movimento ]]="Saldo Inicial",FluxoCaixa101315141622[[#This Row],[R$ (Valores)]],K1277+FluxoCaixa101315141622[[#This Row],[Valores Receitas / Despesas]])</f>
        <v>19192.449999999961</v>
      </c>
      <c r="L1278" s="53">
        <f>IF(FluxoCaixa101315141622[[#This Row],[Entrada / Saída]]="Saída",FluxoCaixa101315141622[[#This Row],[R$ (Valores)]]*-1,FluxoCaixa101315141622[[#This Row],[R$ (Valores)]])</f>
        <v>0</v>
      </c>
    </row>
    <row r="1279" spans="2:12">
      <c r="B1279" s="48"/>
      <c r="C1279" s="48"/>
      <c r="D1279" s="16"/>
      <c r="E1279" s="48"/>
      <c r="F1279" s="17"/>
      <c r="G1279" s="17"/>
      <c r="H1279" s="17"/>
      <c r="I1279" s="54"/>
      <c r="J1279" s="45"/>
      <c r="K1279" s="20">
        <f>IF(FluxoCaixa101315141622[[#This Row],[Movimento ]]="Saldo Inicial",FluxoCaixa101315141622[[#This Row],[R$ (Valores)]],K1278+FluxoCaixa101315141622[[#This Row],[Valores Receitas / Despesas]])</f>
        <v>19192.449999999961</v>
      </c>
      <c r="L1279" s="53">
        <f>IF(FluxoCaixa101315141622[[#This Row],[Entrada / Saída]]="Saída",FluxoCaixa101315141622[[#This Row],[R$ (Valores)]]*-1,FluxoCaixa101315141622[[#This Row],[R$ (Valores)]])</f>
        <v>0</v>
      </c>
    </row>
    <row r="1280" spans="2:12">
      <c r="B1280" s="48"/>
      <c r="C1280" s="48"/>
      <c r="D1280" s="16"/>
      <c r="E1280" s="48"/>
      <c r="F1280" s="17"/>
      <c r="G1280" s="17"/>
      <c r="H1280" s="17"/>
      <c r="I1280" s="54"/>
      <c r="J1280" s="45"/>
      <c r="K1280" s="20">
        <f>IF(FluxoCaixa101315141622[[#This Row],[Movimento ]]="Saldo Inicial",FluxoCaixa101315141622[[#This Row],[R$ (Valores)]],K1279+FluxoCaixa101315141622[[#This Row],[Valores Receitas / Despesas]])</f>
        <v>19192.449999999961</v>
      </c>
      <c r="L1280" s="53">
        <f>IF(FluxoCaixa101315141622[[#This Row],[Entrada / Saída]]="Saída",FluxoCaixa101315141622[[#This Row],[R$ (Valores)]]*-1,FluxoCaixa101315141622[[#This Row],[R$ (Valores)]])</f>
        <v>0</v>
      </c>
    </row>
    <row r="1281" spans="2:12">
      <c r="B1281" s="48"/>
      <c r="C1281" s="48"/>
      <c r="D1281" s="16"/>
      <c r="E1281" s="48"/>
      <c r="F1281" s="17"/>
      <c r="G1281" s="17"/>
      <c r="H1281" s="17"/>
      <c r="I1281" s="54"/>
      <c r="J1281" s="45"/>
      <c r="K1281" s="20">
        <f>IF(FluxoCaixa101315141622[[#This Row],[Movimento ]]="Saldo Inicial",FluxoCaixa101315141622[[#This Row],[R$ (Valores)]],K1280+FluxoCaixa101315141622[[#This Row],[Valores Receitas / Despesas]])</f>
        <v>19192.449999999961</v>
      </c>
      <c r="L1281" s="53">
        <f>IF(FluxoCaixa101315141622[[#This Row],[Entrada / Saída]]="Saída",FluxoCaixa101315141622[[#This Row],[R$ (Valores)]]*-1,FluxoCaixa101315141622[[#This Row],[R$ (Valores)]])</f>
        <v>0</v>
      </c>
    </row>
    <row r="1282" spans="2:12">
      <c r="B1282" s="48"/>
      <c r="C1282" s="48"/>
      <c r="D1282" s="16"/>
      <c r="E1282" s="48"/>
      <c r="F1282" s="17"/>
      <c r="G1282" s="17"/>
      <c r="H1282" s="17"/>
      <c r="I1282" s="54"/>
      <c r="J1282" s="45"/>
      <c r="K1282" s="20">
        <f>IF(FluxoCaixa101315141622[[#This Row],[Movimento ]]="Saldo Inicial",FluxoCaixa101315141622[[#This Row],[R$ (Valores)]],K1281+FluxoCaixa101315141622[[#This Row],[Valores Receitas / Despesas]])</f>
        <v>19192.449999999961</v>
      </c>
      <c r="L1282" s="53">
        <f>IF(FluxoCaixa101315141622[[#This Row],[Entrada / Saída]]="Saída",FluxoCaixa101315141622[[#This Row],[R$ (Valores)]]*-1,FluxoCaixa101315141622[[#This Row],[R$ (Valores)]])</f>
        <v>0</v>
      </c>
    </row>
    <row r="1283" spans="2:12">
      <c r="B1283" s="48"/>
      <c r="C1283" s="48"/>
      <c r="D1283" s="16"/>
      <c r="E1283" s="48"/>
      <c r="F1283" s="17"/>
      <c r="G1283" s="17"/>
      <c r="H1283" s="17"/>
      <c r="I1283" s="54"/>
      <c r="J1283" s="45"/>
      <c r="K1283" s="20">
        <f>IF(FluxoCaixa101315141622[[#This Row],[Movimento ]]="Saldo Inicial",FluxoCaixa101315141622[[#This Row],[R$ (Valores)]],K1282+FluxoCaixa101315141622[[#This Row],[Valores Receitas / Despesas]])</f>
        <v>19192.449999999961</v>
      </c>
      <c r="L1283" s="53">
        <f>IF(FluxoCaixa101315141622[[#This Row],[Entrada / Saída]]="Saída",FluxoCaixa101315141622[[#This Row],[R$ (Valores)]]*-1,FluxoCaixa101315141622[[#This Row],[R$ (Valores)]])</f>
        <v>0</v>
      </c>
    </row>
    <row r="1284" spans="2:12">
      <c r="B1284" s="48"/>
      <c r="C1284" s="48"/>
      <c r="D1284" s="16"/>
      <c r="E1284" s="48"/>
      <c r="F1284" s="17"/>
      <c r="G1284" s="17"/>
      <c r="H1284" s="17"/>
      <c r="I1284" s="54"/>
      <c r="J1284" s="45"/>
      <c r="K1284" s="20">
        <f>IF(FluxoCaixa101315141622[[#This Row],[Movimento ]]="Saldo Inicial",FluxoCaixa101315141622[[#This Row],[R$ (Valores)]],K1283+FluxoCaixa101315141622[[#This Row],[Valores Receitas / Despesas]])</f>
        <v>19192.449999999961</v>
      </c>
      <c r="L1284" s="53">
        <f>IF(FluxoCaixa101315141622[[#This Row],[Entrada / Saída]]="Saída",FluxoCaixa101315141622[[#This Row],[R$ (Valores)]]*-1,FluxoCaixa101315141622[[#This Row],[R$ (Valores)]])</f>
        <v>0</v>
      </c>
    </row>
    <row r="1285" spans="2:12">
      <c r="B1285" s="48"/>
      <c r="C1285" s="48"/>
      <c r="D1285" s="16"/>
      <c r="E1285" s="48"/>
      <c r="F1285" s="17"/>
      <c r="G1285" s="17"/>
      <c r="H1285" s="17"/>
      <c r="I1285" s="54"/>
      <c r="J1285" s="45"/>
      <c r="K1285" s="20">
        <f>IF(FluxoCaixa101315141622[[#This Row],[Movimento ]]="Saldo Inicial",FluxoCaixa101315141622[[#This Row],[R$ (Valores)]],K1284+FluxoCaixa101315141622[[#This Row],[Valores Receitas / Despesas]])</f>
        <v>19192.449999999961</v>
      </c>
      <c r="L1285" s="53">
        <f>IF(FluxoCaixa101315141622[[#This Row],[Entrada / Saída]]="Saída",FluxoCaixa101315141622[[#This Row],[R$ (Valores)]]*-1,FluxoCaixa101315141622[[#This Row],[R$ (Valores)]])</f>
        <v>0</v>
      </c>
    </row>
    <row r="1286" spans="2:12">
      <c r="B1286" s="48"/>
      <c r="C1286" s="48"/>
      <c r="D1286" s="16"/>
      <c r="E1286" s="48"/>
      <c r="F1286" s="17"/>
      <c r="G1286" s="17"/>
      <c r="H1286" s="17"/>
      <c r="I1286" s="54"/>
      <c r="J1286" s="45"/>
      <c r="K1286" s="20">
        <f>IF(FluxoCaixa101315141622[[#This Row],[Movimento ]]="Saldo Inicial",FluxoCaixa101315141622[[#This Row],[R$ (Valores)]],K1285+FluxoCaixa101315141622[[#This Row],[Valores Receitas / Despesas]])</f>
        <v>19192.449999999961</v>
      </c>
      <c r="L1286" s="53">
        <f>IF(FluxoCaixa101315141622[[#This Row],[Entrada / Saída]]="Saída",FluxoCaixa101315141622[[#This Row],[R$ (Valores)]]*-1,FluxoCaixa101315141622[[#This Row],[R$ (Valores)]])</f>
        <v>0</v>
      </c>
    </row>
    <row r="1287" spans="2:12">
      <c r="B1287" s="48"/>
      <c r="C1287" s="48"/>
      <c r="D1287" s="16"/>
      <c r="E1287" s="48"/>
      <c r="F1287" s="17"/>
      <c r="G1287" s="17"/>
      <c r="H1287" s="17"/>
      <c r="I1287" s="54"/>
      <c r="J1287" s="45"/>
      <c r="K1287" s="20">
        <f>IF(FluxoCaixa101315141622[[#This Row],[Movimento ]]="Saldo Inicial",FluxoCaixa101315141622[[#This Row],[R$ (Valores)]],K1286+FluxoCaixa101315141622[[#This Row],[Valores Receitas / Despesas]])</f>
        <v>19192.449999999961</v>
      </c>
      <c r="L1287" s="53">
        <f>IF(FluxoCaixa101315141622[[#This Row],[Entrada / Saída]]="Saída",FluxoCaixa101315141622[[#This Row],[R$ (Valores)]]*-1,FluxoCaixa101315141622[[#This Row],[R$ (Valores)]])</f>
        <v>0</v>
      </c>
    </row>
    <row r="1288" spans="2:12">
      <c r="B1288" s="48"/>
      <c r="C1288" s="48"/>
      <c r="D1288" s="16"/>
      <c r="E1288" s="48"/>
      <c r="F1288" s="17"/>
      <c r="G1288" s="17"/>
      <c r="H1288" s="17"/>
      <c r="I1288" s="54"/>
      <c r="J1288" s="45"/>
      <c r="K1288" s="20">
        <f>IF(FluxoCaixa101315141622[[#This Row],[Movimento ]]="Saldo Inicial",FluxoCaixa101315141622[[#This Row],[R$ (Valores)]],K1287+FluxoCaixa101315141622[[#This Row],[Valores Receitas / Despesas]])</f>
        <v>19192.449999999961</v>
      </c>
      <c r="L1288" s="53">
        <f>IF(FluxoCaixa101315141622[[#This Row],[Entrada / Saída]]="Saída",FluxoCaixa101315141622[[#This Row],[R$ (Valores)]]*-1,FluxoCaixa101315141622[[#This Row],[R$ (Valores)]])</f>
        <v>0</v>
      </c>
    </row>
    <row r="1289" spans="2:12">
      <c r="B1289" s="48"/>
      <c r="C1289" s="48"/>
      <c r="D1289" s="16"/>
      <c r="E1289" s="48"/>
      <c r="F1289" s="17"/>
      <c r="G1289" s="17"/>
      <c r="H1289" s="17"/>
      <c r="I1289" s="54"/>
      <c r="J1289" s="45"/>
      <c r="K1289" s="20">
        <f>IF(FluxoCaixa101315141622[[#This Row],[Movimento ]]="Saldo Inicial",FluxoCaixa101315141622[[#This Row],[R$ (Valores)]],K1288+FluxoCaixa101315141622[[#This Row],[Valores Receitas / Despesas]])</f>
        <v>19192.449999999961</v>
      </c>
      <c r="L1289" s="53">
        <f>IF(FluxoCaixa101315141622[[#This Row],[Entrada / Saída]]="Saída",FluxoCaixa101315141622[[#This Row],[R$ (Valores)]]*-1,FluxoCaixa101315141622[[#This Row],[R$ (Valores)]])</f>
        <v>0</v>
      </c>
    </row>
    <row r="1290" spans="2:12">
      <c r="B1290" s="48"/>
      <c r="C1290" s="48"/>
      <c r="D1290" s="16"/>
      <c r="E1290" s="48"/>
      <c r="F1290" s="17"/>
      <c r="G1290" s="17"/>
      <c r="H1290" s="17"/>
      <c r="I1290" s="54"/>
      <c r="J1290" s="45"/>
      <c r="K1290" s="20">
        <f>IF(FluxoCaixa101315141622[[#This Row],[Movimento ]]="Saldo Inicial",FluxoCaixa101315141622[[#This Row],[R$ (Valores)]],K1289+FluxoCaixa101315141622[[#This Row],[Valores Receitas / Despesas]])</f>
        <v>19192.449999999961</v>
      </c>
      <c r="L1290" s="53">
        <f>IF(FluxoCaixa101315141622[[#This Row],[Entrada / Saída]]="Saída",FluxoCaixa101315141622[[#This Row],[R$ (Valores)]]*-1,FluxoCaixa101315141622[[#This Row],[R$ (Valores)]])</f>
        <v>0</v>
      </c>
    </row>
    <row r="1291" spans="2:12">
      <c r="B1291" s="48"/>
      <c r="C1291" s="48"/>
      <c r="D1291" s="16"/>
      <c r="E1291" s="48"/>
      <c r="F1291" s="17"/>
      <c r="G1291" s="17"/>
      <c r="H1291" s="17"/>
      <c r="I1291" s="54"/>
      <c r="J1291" s="45"/>
      <c r="K1291" s="20">
        <f>IF(FluxoCaixa101315141622[[#This Row],[Movimento ]]="Saldo Inicial",FluxoCaixa101315141622[[#This Row],[R$ (Valores)]],K1290+FluxoCaixa101315141622[[#This Row],[Valores Receitas / Despesas]])</f>
        <v>19192.449999999961</v>
      </c>
      <c r="L1291" s="53">
        <f>IF(FluxoCaixa101315141622[[#This Row],[Entrada / Saída]]="Saída",FluxoCaixa101315141622[[#This Row],[R$ (Valores)]]*-1,FluxoCaixa101315141622[[#This Row],[R$ (Valores)]])</f>
        <v>0</v>
      </c>
    </row>
    <row r="1292" spans="2:12">
      <c r="B1292" s="48"/>
      <c r="C1292" s="48"/>
      <c r="D1292" s="16"/>
      <c r="E1292" s="48"/>
      <c r="F1292" s="17"/>
      <c r="G1292" s="17"/>
      <c r="H1292" s="17"/>
      <c r="I1292" s="54"/>
      <c r="J1292" s="45"/>
      <c r="K1292" s="20">
        <f>IF(FluxoCaixa101315141622[[#This Row],[Movimento ]]="Saldo Inicial",FluxoCaixa101315141622[[#This Row],[R$ (Valores)]],K1291+FluxoCaixa101315141622[[#This Row],[Valores Receitas / Despesas]])</f>
        <v>19192.449999999961</v>
      </c>
      <c r="L1292" s="53">
        <f>IF(FluxoCaixa101315141622[[#This Row],[Entrada / Saída]]="Saída",FluxoCaixa101315141622[[#This Row],[R$ (Valores)]]*-1,FluxoCaixa101315141622[[#This Row],[R$ (Valores)]])</f>
        <v>0</v>
      </c>
    </row>
    <row r="1293" spans="2:12">
      <c r="B1293" s="48"/>
      <c r="C1293" s="48"/>
      <c r="D1293" s="16"/>
      <c r="E1293" s="48"/>
      <c r="F1293" s="17"/>
      <c r="G1293" s="17"/>
      <c r="H1293" s="17"/>
      <c r="I1293" s="54"/>
      <c r="J1293" s="45"/>
      <c r="K1293" s="20">
        <f>IF(FluxoCaixa101315141622[[#This Row],[Movimento ]]="Saldo Inicial",FluxoCaixa101315141622[[#This Row],[R$ (Valores)]],K1292+FluxoCaixa101315141622[[#This Row],[Valores Receitas / Despesas]])</f>
        <v>19192.449999999961</v>
      </c>
      <c r="L1293" s="53">
        <f>IF(FluxoCaixa101315141622[[#This Row],[Entrada / Saída]]="Saída",FluxoCaixa101315141622[[#This Row],[R$ (Valores)]]*-1,FluxoCaixa101315141622[[#This Row],[R$ (Valores)]])</f>
        <v>0</v>
      </c>
    </row>
    <row r="1294" spans="2:12">
      <c r="B1294" s="48"/>
      <c r="C1294" s="48"/>
      <c r="D1294" s="16"/>
      <c r="E1294" s="48"/>
      <c r="F1294" s="17"/>
      <c r="G1294" s="17"/>
      <c r="H1294" s="17"/>
      <c r="I1294" s="54"/>
      <c r="J1294" s="45"/>
      <c r="K1294" s="20">
        <f>IF(FluxoCaixa101315141622[[#This Row],[Movimento ]]="Saldo Inicial",FluxoCaixa101315141622[[#This Row],[R$ (Valores)]],K1293+FluxoCaixa101315141622[[#This Row],[Valores Receitas / Despesas]])</f>
        <v>19192.449999999961</v>
      </c>
      <c r="L1294" s="53">
        <f>IF(FluxoCaixa101315141622[[#This Row],[Entrada / Saída]]="Saída",FluxoCaixa101315141622[[#This Row],[R$ (Valores)]]*-1,FluxoCaixa101315141622[[#This Row],[R$ (Valores)]])</f>
        <v>0</v>
      </c>
    </row>
    <row r="1295" spans="2:12">
      <c r="B1295" s="48"/>
      <c r="C1295" s="48"/>
      <c r="D1295" s="16"/>
      <c r="E1295" s="48"/>
      <c r="F1295" s="17"/>
      <c r="G1295" s="17"/>
      <c r="H1295" s="17"/>
      <c r="I1295" s="54"/>
      <c r="J1295" s="45"/>
      <c r="K1295" s="20">
        <f>IF(FluxoCaixa101315141622[[#This Row],[Movimento ]]="Saldo Inicial",FluxoCaixa101315141622[[#This Row],[R$ (Valores)]],K1294+FluxoCaixa101315141622[[#This Row],[Valores Receitas / Despesas]])</f>
        <v>19192.449999999961</v>
      </c>
      <c r="L1295" s="53">
        <f>IF(FluxoCaixa101315141622[[#This Row],[Entrada / Saída]]="Saída",FluxoCaixa101315141622[[#This Row],[R$ (Valores)]]*-1,FluxoCaixa101315141622[[#This Row],[R$ (Valores)]])</f>
        <v>0</v>
      </c>
    </row>
    <row r="1296" spans="2:12">
      <c r="B1296" s="48"/>
      <c r="C1296" s="48"/>
      <c r="D1296" s="16"/>
      <c r="E1296" s="48"/>
      <c r="F1296" s="17"/>
      <c r="G1296" s="17"/>
      <c r="H1296" s="17"/>
      <c r="I1296" s="54"/>
      <c r="J1296" s="45"/>
      <c r="K1296" s="20">
        <f>IF(FluxoCaixa101315141622[[#This Row],[Movimento ]]="Saldo Inicial",FluxoCaixa101315141622[[#This Row],[R$ (Valores)]],K1295+FluxoCaixa101315141622[[#This Row],[Valores Receitas / Despesas]])</f>
        <v>19192.449999999961</v>
      </c>
      <c r="L1296" s="53">
        <f>IF(FluxoCaixa101315141622[[#This Row],[Entrada / Saída]]="Saída",FluxoCaixa101315141622[[#This Row],[R$ (Valores)]]*-1,FluxoCaixa101315141622[[#This Row],[R$ (Valores)]])</f>
        <v>0</v>
      </c>
    </row>
    <row r="1297" spans="2:12">
      <c r="B1297" s="48"/>
      <c r="C1297" s="48"/>
      <c r="D1297" s="16"/>
      <c r="E1297" s="48"/>
      <c r="F1297" s="17"/>
      <c r="G1297" s="17"/>
      <c r="H1297" s="17"/>
      <c r="I1297" s="54"/>
      <c r="J1297" s="45"/>
      <c r="K1297" s="20">
        <f>IF(FluxoCaixa101315141622[[#This Row],[Movimento ]]="Saldo Inicial",FluxoCaixa101315141622[[#This Row],[R$ (Valores)]],K1296+FluxoCaixa101315141622[[#This Row],[Valores Receitas / Despesas]])</f>
        <v>19192.449999999961</v>
      </c>
      <c r="L1297" s="53">
        <f>IF(FluxoCaixa101315141622[[#This Row],[Entrada / Saída]]="Saída",FluxoCaixa101315141622[[#This Row],[R$ (Valores)]]*-1,FluxoCaixa101315141622[[#This Row],[R$ (Valores)]])</f>
        <v>0</v>
      </c>
    </row>
    <row r="1298" spans="2:12">
      <c r="B1298" s="48"/>
      <c r="C1298" s="48"/>
      <c r="D1298" s="16"/>
      <c r="E1298" s="48"/>
      <c r="F1298" s="17"/>
      <c r="G1298" s="17"/>
      <c r="H1298" s="17"/>
      <c r="I1298" s="54"/>
      <c r="J1298" s="45"/>
      <c r="K1298" s="20">
        <f>IF(FluxoCaixa101315141622[[#This Row],[Movimento ]]="Saldo Inicial",FluxoCaixa101315141622[[#This Row],[R$ (Valores)]],K1297+FluxoCaixa101315141622[[#This Row],[Valores Receitas / Despesas]])</f>
        <v>19192.449999999961</v>
      </c>
      <c r="L1298" s="53">
        <f>IF(FluxoCaixa101315141622[[#This Row],[Entrada / Saída]]="Saída",FluxoCaixa101315141622[[#This Row],[R$ (Valores)]]*-1,FluxoCaixa101315141622[[#This Row],[R$ (Valores)]])</f>
        <v>0</v>
      </c>
    </row>
    <row r="1299" spans="2:12">
      <c r="B1299" s="48"/>
      <c r="C1299" s="48"/>
      <c r="D1299" s="16"/>
      <c r="E1299" s="48"/>
      <c r="F1299" s="17"/>
      <c r="G1299" s="17"/>
      <c r="H1299" s="17"/>
      <c r="I1299" s="54"/>
      <c r="J1299" s="45"/>
      <c r="K1299" s="20">
        <f>IF(FluxoCaixa101315141622[[#This Row],[Movimento ]]="Saldo Inicial",FluxoCaixa101315141622[[#This Row],[R$ (Valores)]],K1298+FluxoCaixa101315141622[[#This Row],[Valores Receitas / Despesas]])</f>
        <v>19192.449999999961</v>
      </c>
      <c r="L1299" s="53">
        <f>IF(FluxoCaixa101315141622[[#This Row],[Entrada / Saída]]="Saída",FluxoCaixa101315141622[[#This Row],[R$ (Valores)]]*-1,FluxoCaixa101315141622[[#This Row],[R$ (Valores)]])</f>
        <v>0</v>
      </c>
    </row>
    <row r="1300" spans="2:12">
      <c r="B1300" s="48"/>
      <c r="C1300" s="48"/>
      <c r="D1300" s="16"/>
      <c r="E1300" s="48"/>
      <c r="F1300" s="17"/>
      <c r="G1300" s="17"/>
      <c r="H1300" s="17"/>
      <c r="I1300" s="54"/>
      <c r="J1300" s="45"/>
      <c r="K1300" s="20">
        <f>IF(FluxoCaixa101315141622[[#This Row],[Movimento ]]="Saldo Inicial",FluxoCaixa101315141622[[#This Row],[R$ (Valores)]],K1299+FluxoCaixa101315141622[[#This Row],[Valores Receitas / Despesas]])</f>
        <v>19192.449999999961</v>
      </c>
      <c r="L1300" s="53">
        <f>IF(FluxoCaixa101315141622[[#This Row],[Entrada / Saída]]="Saída",FluxoCaixa101315141622[[#This Row],[R$ (Valores)]]*-1,FluxoCaixa101315141622[[#This Row],[R$ (Valores)]])</f>
        <v>0</v>
      </c>
    </row>
    <row r="1301" spans="2:12">
      <c r="B1301" s="48"/>
      <c r="C1301" s="48"/>
      <c r="D1301" s="16"/>
      <c r="E1301" s="48"/>
      <c r="F1301" s="17"/>
      <c r="G1301" s="17"/>
      <c r="H1301" s="17"/>
      <c r="I1301" s="54"/>
      <c r="J1301" s="45"/>
      <c r="K1301" s="20">
        <f>IF(FluxoCaixa101315141622[[#This Row],[Movimento ]]="Saldo Inicial",FluxoCaixa101315141622[[#This Row],[R$ (Valores)]],K1300+FluxoCaixa101315141622[[#This Row],[Valores Receitas / Despesas]])</f>
        <v>19192.449999999961</v>
      </c>
      <c r="L1301" s="53">
        <f>IF(FluxoCaixa101315141622[[#This Row],[Entrada / Saída]]="Saída",FluxoCaixa101315141622[[#This Row],[R$ (Valores)]]*-1,FluxoCaixa101315141622[[#This Row],[R$ (Valores)]])</f>
        <v>0</v>
      </c>
    </row>
    <row r="1302" spans="2:12">
      <c r="B1302" s="48"/>
      <c r="C1302" s="48"/>
      <c r="D1302" s="16"/>
      <c r="E1302" s="48"/>
      <c r="F1302" s="17"/>
      <c r="G1302" s="17"/>
      <c r="H1302" s="17"/>
      <c r="I1302" s="54"/>
      <c r="J1302" s="45"/>
      <c r="K1302" s="20">
        <f>IF(FluxoCaixa101315141622[[#This Row],[Movimento ]]="Saldo Inicial",FluxoCaixa101315141622[[#This Row],[R$ (Valores)]],K1301+FluxoCaixa101315141622[[#This Row],[Valores Receitas / Despesas]])</f>
        <v>19192.449999999961</v>
      </c>
      <c r="L1302" s="53">
        <f>IF(FluxoCaixa101315141622[[#This Row],[Entrada / Saída]]="Saída",FluxoCaixa101315141622[[#This Row],[R$ (Valores)]]*-1,FluxoCaixa101315141622[[#This Row],[R$ (Valores)]])</f>
        <v>0</v>
      </c>
    </row>
    <row r="1303" spans="2:12">
      <c r="B1303" s="48"/>
      <c r="C1303" s="48"/>
      <c r="D1303" s="16"/>
      <c r="E1303" s="48"/>
      <c r="F1303" s="17"/>
      <c r="G1303" s="17"/>
      <c r="H1303" s="17"/>
      <c r="I1303" s="54"/>
      <c r="J1303" s="45"/>
      <c r="K1303" s="20">
        <f>IF(FluxoCaixa101315141622[[#This Row],[Movimento ]]="Saldo Inicial",FluxoCaixa101315141622[[#This Row],[R$ (Valores)]],K1302+FluxoCaixa101315141622[[#This Row],[Valores Receitas / Despesas]])</f>
        <v>19192.449999999961</v>
      </c>
      <c r="L1303" s="53">
        <f>IF(FluxoCaixa101315141622[[#This Row],[Entrada / Saída]]="Saída",FluxoCaixa101315141622[[#This Row],[R$ (Valores)]]*-1,FluxoCaixa101315141622[[#This Row],[R$ (Valores)]])</f>
        <v>0</v>
      </c>
    </row>
    <row r="1304" spans="2:12">
      <c r="B1304" s="48"/>
      <c r="C1304" s="48"/>
      <c r="D1304" s="16"/>
      <c r="E1304" s="48"/>
      <c r="F1304" s="17"/>
      <c r="G1304" s="17"/>
      <c r="H1304" s="17"/>
      <c r="I1304" s="54"/>
      <c r="J1304" s="45"/>
      <c r="K1304" s="20">
        <f>IF(FluxoCaixa101315141622[[#This Row],[Movimento ]]="Saldo Inicial",FluxoCaixa101315141622[[#This Row],[R$ (Valores)]],K1303+FluxoCaixa101315141622[[#This Row],[Valores Receitas / Despesas]])</f>
        <v>19192.449999999961</v>
      </c>
      <c r="L1304" s="53">
        <f>IF(FluxoCaixa101315141622[[#This Row],[Entrada / Saída]]="Saída",FluxoCaixa101315141622[[#This Row],[R$ (Valores)]]*-1,FluxoCaixa101315141622[[#This Row],[R$ (Valores)]])</f>
        <v>0</v>
      </c>
    </row>
    <row r="1305" spans="2:12">
      <c r="B1305" s="48"/>
      <c r="C1305" s="48"/>
      <c r="D1305" s="16"/>
      <c r="E1305" s="48"/>
      <c r="F1305" s="17"/>
      <c r="G1305" s="17"/>
      <c r="H1305" s="17"/>
      <c r="I1305" s="54"/>
      <c r="J1305" s="45"/>
      <c r="K1305" s="20">
        <f>IF(FluxoCaixa101315141622[[#This Row],[Movimento ]]="Saldo Inicial",FluxoCaixa101315141622[[#This Row],[R$ (Valores)]],K1304+FluxoCaixa101315141622[[#This Row],[Valores Receitas / Despesas]])</f>
        <v>19192.449999999961</v>
      </c>
      <c r="L1305" s="53">
        <f>IF(FluxoCaixa101315141622[[#This Row],[Entrada / Saída]]="Saída",FluxoCaixa101315141622[[#This Row],[R$ (Valores)]]*-1,FluxoCaixa101315141622[[#This Row],[R$ (Valores)]])</f>
        <v>0</v>
      </c>
    </row>
    <row r="1306" spans="2:12">
      <c r="B1306" s="48"/>
      <c r="C1306" s="48"/>
      <c r="D1306" s="16"/>
      <c r="E1306" s="48"/>
      <c r="F1306" s="17"/>
      <c r="G1306" s="17"/>
      <c r="H1306" s="17"/>
      <c r="I1306" s="54"/>
      <c r="J1306" s="45"/>
      <c r="K1306" s="20">
        <f>IF(FluxoCaixa101315141622[[#This Row],[Movimento ]]="Saldo Inicial",FluxoCaixa101315141622[[#This Row],[R$ (Valores)]],K1305+FluxoCaixa101315141622[[#This Row],[Valores Receitas / Despesas]])</f>
        <v>19192.449999999961</v>
      </c>
      <c r="L1306" s="53">
        <f>IF(FluxoCaixa101315141622[[#This Row],[Entrada / Saída]]="Saída",FluxoCaixa101315141622[[#This Row],[R$ (Valores)]]*-1,FluxoCaixa101315141622[[#This Row],[R$ (Valores)]])</f>
        <v>0</v>
      </c>
    </row>
    <row r="1307" spans="2:12">
      <c r="B1307" s="48"/>
      <c r="C1307" s="48"/>
      <c r="D1307" s="16"/>
      <c r="E1307" s="48"/>
      <c r="F1307" s="17"/>
      <c r="G1307" s="17"/>
      <c r="H1307" s="17"/>
      <c r="I1307" s="54"/>
      <c r="J1307" s="45"/>
      <c r="K1307" s="20">
        <f>IF(FluxoCaixa101315141622[[#This Row],[Movimento ]]="Saldo Inicial",FluxoCaixa101315141622[[#This Row],[R$ (Valores)]],K1306+FluxoCaixa101315141622[[#This Row],[Valores Receitas / Despesas]])</f>
        <v>19192.449999999961</v>
      </c>
      <c r="L1307" s="53">
        <f>IF(FluxoCaixa101315141622[[#This Row],[Entrada / Saída]]="Saída",FluxoCaixa101315141622[[#This Row],[R$ (Valores)]]*-1,FluxoCaixa101315141622[[#This Row],[R$ (Valores)]])</f>
        <v>0</v>
      </c>
    </row>
    <row r="1308" spans="2:12">
      <c r="B1308" s="48"/>
      <c r="C1308" s="48"/>
      <c r="D1308" s="16"/>
      <c r="E1308" s="48"/>
      <c r="F1308" s="17"/>
      <c r="G1308" s="17"/>
      <c r="H1308" s="17"/>
      <c r="I1308" s="54"/>
      <c r="J1308" s="45"/>
      <c r="K1308" s="20">
        <f>IF(FluxoCaixa101315141622[[#This Row],[Movimento ]]="Saldo Inicial",FluxoCaixa101315141622[[#This Row],[R$ (Valores)]],K1307+FluxoCaixa101315141622[[#This Row],[Valores Receitas / Despesas]])</f>
        <v>19192.449999999961</v>
      </c>
      <c r="L1308" s="53">
        <f>IF(FluxoCaixa101315141622[[#This Row],[Entrada / Saída]]="Saída",FluxoCaixa101315141622[[#This Row],[R$ (Valores)]]*-1,FluxoCaixa101315141622[[#This Row],[R$ (Valores)]])</f>
        <v>0</v>
      </c>
    </row>
    <row r="1309" spans="2:12">
      <c r="B1309" s="48"/>
      <c r="C1309" s="48"/>
      <c r="D1309" s="16"/>
      <c r="E1309" s="48"/>
      <c r="F1309" s="17"/>
      <c r="G1309" s="17"/>
      <c r="H1309" s="17"/>
      <c r="I1309" s="54"/>
      <c r="J1309" s="45"/>
      <c r="K1309" s="20">
        <f>IF(FluxoCaixa101315141622[[#This Row],[Movimento ]]="Saldo Inicial",FluxoCaixa101315141622[[#This Row],[R$ (Valores)]],K1308+FluxoCaixa101315141622[[#This Row],[Valores Receitas / Despesas]])</f>
        <v>19192.449999999961</v>
      </c>
      <c r="L1309" s="53">
        <f>IF(FluxoCaixa101315141622[[#This Row],[Entrada / Saída]]="Saída",FluxoCaixa101315141622[[#This Row],[R$ (Valores)]]*-1,FluxoCaixa101315141622[[#This Row],[R$ (Valores)]])</f>
        <v>0</v>
      </c>
    </row>
    <row r="1310" spans="2:12">
      <c r="B1310" s="48"/>
      <c r="C1310" s="48"/>
      <c r="D1310" s="16"/>
      <c r="E1310" s="48"/>
      <c r="F1310" s="17"/>
      <c r="G1310" s="17"/>
      <c r="H1310" s="17"/>
      <c r="I1310" s="54"/>
      <c r="J1310" s="45"/>
      <c r="K1310" s="20">
        <f>IF(FluxoCaixa101315141622[[#This Row],[Movimento ]]="Saldo Inicial",FluxoCaixa101315141622[[#This Row],[R$ (Valores)]],K1309+FluxoCaixa101315141622[[#This Row],[Valores Receitas / Despesas]])</f>
        <v>19192.449999999961</v>
      </c>
      <c r="L1310" s="53">
        <f>IF(FluxoCaixa101315141622[[#This Row],[Entrada / Saída]]="Saída",FluxoCaixa101315141622[[#This Row],[R$ (Valores)]]*-1,FluxoCaixa101315141622[[#This Row],[R$ (Valores)]])</f>
        <v>0</v>
      </c>
    </row>
    <row r="1311" spans="2:12">
      <c r="B1311" s="48"/>
      <c r="C1311" s="48"/>
      <c r="D1311" s="16"/>
      <c r="E1311" s="48"/>
      <c r="F1311" s="17"/>
      <c r="G1311" s="17"/>
      <c r="H1311" s="17"/>
      <c r="I1311" s="54"/>
      <c r="J1311" s="45"/>
      <c r="K1311" s="20">
        <f>IF(FluxoCaixa101315141622[[#This Row],[Movimento ]]="Saldo Inicial",FluxoCaixa101315141622[[#This Row],[R$ (Valores)]],K1310+FluxoCaixa101315141622[[#This Row],[Valores Receitas / Despesas]])</f>
        <v>19192.449999999961</v>
      </c>
      <c r="L1311" s="53">
        <f>IF(FluxoCaixa101315141622[[#This Row],[Entrada / Saída]]="Saída",FluxoCaixa101315141622[[#This Row],[R$ (Valores)]]*-1,FluxoCaixa101315141622[[#This Row],[R$ (Valores)]])</f>
        <v>0</v>
      </c>
    </row>
    <row r="1312" spans="2:12">
      <c r="B1312" s="48"/>
      <c r="C1312" s="48"/>
      <c r="D1312" s="16"/>
      <c r="E1312" s="48"/>
      <c r="F1312" s="17"/>
      <c r="G1312" s="17"/>
      <c r="H1312" s="17"/>
      <c r="I1312" s="54"/>
      <c r="J1312" s="45"/>
      <c r="K1312" s="20">
        <f>IF(FluxoCaixa101315141622[[#This Row],[Movimento ]]="Saldo Inicial",FluxoCaixa101315141622[[#This Row],[R$ (Valores)]],K1311+FluxoCaixa101315141622[[#This Row],[Valores Receitas / Despesas]])</f>
        <v>19192.449999999961</v>
      </c>
      <c r="L1312" s="53">
        <f>IF(FluxoCaixa101315141622[[#This Row],[Entrada / Saída]]="Saída",FluxoCaixa101315141622[[#This Row],[R$ (Valores)]]*-1,FluxoCaixa101315141622[[#This Row],[R$ (Valores)]])</f>
        <v>0</v>
      </c>
    </row>
    <row r="1313" spans="2:12">
      <c r="B1313" s="48"/>
      <c r="C1313" s="48"/>
      <c r="D1313" s="16"/>
      <c r="E1313" s="48"/>
      <c r="F1313" s="17"/>
      <c r="G1313" s="17"/>
      <c r="H1313" s="17"/>
      <c r="I1313" s="54"/>
      <c r="J1313" s="45"/>
      <c r="K1313" s="20">
        <f>IF(FluxoCaixa101315141622[[#This Row],[Movimento ]]="Saldo Inicial",FluxoCaixa101315141622[[#This Row],[R$ (Valores)]],K1312+FluxoCaixa101315141622[[#This Row],[Valores Receitas / Despesas]])</f>
        <v>19192.449999999961</v>
      </c>
      <c r="L1313" s="53">
        <f>IF(FluxoCaixa101315141622[[#This Row],[Entrada / Saída]]="Saída",FluxoCaixa101315141622[[#This Row],[R$ (Valores)]]*-1,FluxoCaixa101315141622[[#This Row],[R$ (Valores)]])</f>
        <v>0</v>
      </c>
    </row>
    <row r="1314" spans="2:12">
      <c r="B1314" s="48"/>
      <c r="C1314" s="48"/>
      <c r="D1314" s="16"/>
      <c r="E1314" s="48"/>
      <c r="F1314" s="17"/>
      <c r="G1314" s="17"/>
      <c r="H1314" s="17"/>
      <c r="I1314" s="54"/>
      <c r="J1314" s="45"/>
      <c r="K1314" s="20">
        <f>IF(FluxoCaixa101315141622[[#This Row],[Movimento ]]="Saldo Inicial",FluxoCaixa101315141622[[#This Row],[R$ (Valores)]],K1313+FluxoCaixa101315141622[[#This Row],[Valores Receitas / Despesas]])</f>
        <v>19192.449999999961</v>
      </c>
      <c r="L1314" s="53">
        <f>IF(FluxoCaixa101315141622[[#This Row],[Entrada / Saída]]="Saída",FluxoCaixa101315141622[[#This Row],[R$ (Valores)]]*-1,FluxoCaixa101315141622[[#This Row],[R$ (Valores)]])</f>
        <v>0</v>
      </c>
    </row>
    <row r="1315" spans="2:12">
      <c r="B1315" s="48"/>
      <c r="C1315" s="48"/>
      <c r="D1315" s="16"/>
      <c r="E1315" s="48"/>
      <c r="F1315" s="17"/>
      <c r="G1315" s="17"/>
      <c r="H1315" s="17"/>
      <c r="I1315" s="54"/>
      <c r="J1315" s="45"/>
      <c r="K1315" s="20">
        <f>IF(FluxoCaixa101315141622[[#This Row],[Movimento ]]="Saldo Inicial",FluxoCaixa101315141622[[#This Row],[R$ (Valores)]],K1314+FluxoCaixa101315141622[[#This Row],[Valores Receitas / Despesas]])</f>
        <v>19192.449999999961</v>
      </c>
      <c r="L1315" s="53">
        <f>IF(FluxoCaixa101315141622[[#This Row],[Entrada / Saída]]="Saída",FluxoCaixa101315141622[[#This Row],[R$ (Valores)]]*-1,FluxoCaixa101315141622[[#This Row],[R$ (Valores)]])</f>
        <v>0</v>
      </c>
    </row>
    <row r="1316" spans="2:12">
      <c r="B1316" s="48"/>
      <c r="C1316" s="48"/>
      <c r="D1316" s="16"/>
      <c r="E1316" s="48"/>
      <c r="F1316" s="17"/>
      <c r="G1316" s="17"/>
      <c r="H1316" s="17"/>
      <c r="I1316" s="54"/>
      <c r="J1316" s="45"/>
      <c r="K1316" s="20">
        <f>IF(FluxoCaixa101315141622[[#This Row],[Movimento ]]="Saldo Inicial",FluxoCaixa101315141622[[#This Row],[R$ (Valores)]],K1315+FluxoCaixa101315141622[[#This Row],[Valores Receitas / Despesas]])</f>
        <v>19192.449999999961</v>
      </c>
      <c r="L1316" s="53">
        <f>IF(FluxoCaixa101315141622[[#This Row],[Entrada / Saída]]="Saída",FluxoCaixa101315141622[[#This Row],[R$ (Valores)]]*-1,FluxoCaixa101315141622[[#This Row],[R$ (Valores)]])</f>
        <v>0</v>
      </c>
    </row>
    <row r="1317" spans="2:12">
      <c r="B1317" s="48"/>
      <c r="C1317" s="48"/>
      <c r="D1317" s="16"/>
      <c r="E1317" s="48"/>
      <c r="F1317" s="17"/>
      <c r="G1317" s="17"/>
      <c r="H1317" s="17"/>
      <c r="I1317" s="54"/>
      <c r="J1317" s="45"/>
      <c r="K1317" s="20">
        <f>IF(FluxoCaixa101315141622[[#This Row],[Movimento ]]="Saldo Inicial",FluxoCaixa101315141622[[#This Row],[R$ (Valores)]],K1316+FluxoCaixa101315141622[[#This Row],[Valores Receitas / Despesas]])</f>
        <v>19192.449999999961</v>
      </c>
      <c r="L1317" s="53">
        <f>IF(FluxoCaixa101315141622[[#This Row],[Entrada / Saída]]="Saída",FluxoCaixa101315141622[[#This Row],[R$ (Valores)]]*-1,FluxoCaixa101315141622[[#This Row],[R$ (Valores)]])</f>
        <v>0</v>
      </c>
    </row>
    <row r="1318" spans="2:12">
      <c r="B1318" s="48"/>
      <c r="C1318" s="48"/>
      <c r="D1318" s="16"/>
      <c r="E1318" s="48"/>
      <c r="F1318" s="17"/>
      <c r="G1318" s="17"/>
      <c r="H1318" s="17"/>
      <c r="I1318" s="54"/>
      <c r="J1318" s="45"/>
      <c r="K1318" s="20">
        <f>IF(FluxoCaixa101315141622[[#This Row],[Movimento ]]="Saldo Inicial",FluxoCaixa101315141622[[#This Row],[R$ (Valores)]],K1317+FluxoCaixa101315141622[[#This Row],[Valores Receitas / Despesas]])</f>
        <v>19192.449999999961</v>
      </c>
      <c r="L1318" s="53">
        <f>IF(FluxoCaixa101315141622[[#This Row],[Entrada / Saída]]="Saída",FluxoCaixa101315141622[[#This Row],[R$ (Valores)]]*-1,FluxoCaixa101315141622[[#This Row],[R$ (Valores)]])</f>
        <v>0</v>
      </c>
    </row>
    <row r="1319" spans="2:12">
      <c r="B1319" s="48"/>
      <c r="C1319" s="48"/>
      <c r="D1319" s="16"/>
      <c r="E1319" s="48"/>
      <c r="F1319" s="17"/>
      <c r="G1319" s="17"/>
      <c r="H1319" s="17"/>
      <c r="I1319" s="54"/>
      <c r="J1319" s="45"/>
      <c r="K1319" s="20">
        <f>IF(FluxoCaixa101315141622[[#This Row],[Movimento ]]="Saldo Inicial",FluxoCaixa101315141622[[#This Row],[R$ (Valores)]],K1318+FluxoCaixa101315141622[[#This Row],[Valores Receitas / Despesas]])</f>
        <v>19192.449999999961</v>
      </c>
      <c r="L1319" s="53">
        <f>IF(FluxoCaixa101315141622[[#This Row],[Entrada / Saída]]="Saída",FluxoCaixa101315141622[[#This Row],[R$ (Valores)]]*-1,FluxoCaixa101315141622[[#This Row],[R$ (Valores)]])</f>
        <v>0</v>
      </c>
    </row>
    <row r="1320" spans="2:12">
      <c r="B1320" s="48"/>
      <c r="C1320" s="48"/>
      <c r="D1320" s="16"/>
      <c r="E1320" s="48"/>
      <c r="F1320" s="17"/>
      <c r="G1320" s="17"/>
      <c r="H1320" s="17"/>
      <c r="I1320" s="54"/>
      <c r="J1320" s="45"/>
      <c r="K1320" s="20">
        <f>IF(FluxoCaixa101315141622[[#This Row],[Movimento ]]="Saldo Inicial",FluxoCaixa101315141622[[#This Row],[R$ (Valores)]],K1319+FluxoCaixa101315141622[[#This Row],[Valores Receitas / Despesas]])</f>
        <v>19192.449999999961</v>
      </c>
      <c r="L1320" s="53">
        <f>IF(FluxoCaixa101315141622[[#This Row],[Entrada / Saída]]="Saída",FluxoCaixa101315141622[[#This Row],[R$ (Valores)]]*-1,FluxoCaixa101315141622[[#This Row],[R$ (Valores)]])</f>
        <v>0</v>
      </c>
    </row>
    <row r="1321" spans="2:12">
      <c r="B1321" s="48"/>
      <c r="C1321" s="48"/>
      <c r="D1321" s="16"/>
      <c r="E1321" s="48"/>
      <c r="F1321" s="17"/>
      <c r="G1321" s="17"/>
      <c r="H1321" s="17"/>
      <c r="I1321" s="54"/>
      <c r="J1321" s="45"/>
      <c r="K1321" s="20">
        <f>IF(FluxoCaixa101315141622[[#This Row],[Movimento ]]="Saldo Inicial",FluxoCaixa101315141622[[#This Row],[R$ (Valores)]],K1320+FluxoCaixa101315141622[[#This Row],[Valores Receitas / Despesas]])</f>
        <v>19192.449999999961</v>
      </c>
      <c r="L1321" s="53">
        <f>IF(FluxoCaixa101315141622[[#This Row],[Entrada / Saída]]="Saída",FluxoCaixa101315141622[[#This Row],[R$ (Valores)]]*-1,FluxoCaixa101315141622[[#This Row],[R$ (Valores)]])</f>
        <v>0</v>
      </c>
    </row>
    <row r="1322" spans="2:12">
      <c r="B1322" s="48"/>
      <c r="C1322" s="48"/>
      <c r="D1322" s="16"/>
      <c r="E1322" s="48"/>
      <c r="F1322" s="17"/>
      <c r="G1322" s="17"/>
      <c r="H1322" s="17"/>
      <c r="I1322" s="54"/>
      <c r="J1322" s="45"/>
      <c r="K1322" s="20">
        <f>IF(FluxoCaixa101315141622[[#This Row],[Movimento ]]="Saldo Inicial",FluxoCaixa101315141622[[#This Row],[R$ (Valores)]],K1321+FluxoCaixa101315141622[[#This Row],[Valores Receitas / Despesas]])</f>
        <v>19192.449999999961</v>
      </c>
      <c r="L1322" s="53">
        <f>IF(FluxoCaixa101315141622[[#This Row],[Entrada / Saída]]="Saída",FluxoCaixa101315141622[[#This Row],[R$ (Valores)]]*-1,FluxoCaixa101315141622[[#This Row],[R$ (Valores)]])</f>
        <v>0</v>
      </c>
    </row>
    <row r="1323" spans="2:12">
      <c r="B1323" s="48"/>
      <c r="C1323" s="48"/>
      <c r="D1323" s="16"/>
      <c r="E1323" s="48"/>
      <c r="F1323" s="17"/>
      <c r="G1323" s="17"/>
      <c r="H1323" s="17"/>
      <c r="I1323" s="54"/>
      <c r="J1323" s="45"/>
      <c r="K1323" s="20">
        <f>IF(FluxoCaixa101315141622[[#This Row],[Movimento ]]="Saldo Inicial",FluxoCaixa101315141622[[#This Row],[R$ (Valores)]],K1322+FluxoCaixa101315141622[[#This Row],[Valores Receitas / Despesas]])</f>
        <v>19192.449999999961</v>
      </c>
      <c r="L1323" s="53">
        <f>IF(FluxoCaixa101315141622[[#This Row],[Entrada / Saída]]="Saída",FluxoCaixa101315141622[[#This Row],[R$ (Valores)]]*-1,FluxoCaixa101315141622[[#This Row],[R$ (Valores)]])</f>
        <v>0</v>
      </c>
    </row>
    <row r="1324" spans="2:12">
      <c r="B1324" s="48"/>
      <c r="C1324" s="48"/>
      <c r="D1324" s="16"/>
      <c r="E1324" s="48"/>
      <c r="F1324" s="17"/>
      <c r="G1324" s="17"/>
      <c r="H1324" s="17"/>
      <c r="I1324" s="54"/>
      <c r="J1324" s="45"/>
      <c r="K1324" s="20">
        <f>IF(FluxoCaixa101315141622[[#This Row],[Movimento ]]="Saldo Inicial",FluxoCaixa101315141622[[#This Row],[R$ (Valores)]],K1323+FluxoCaixa101315141622[[#This Row],[Valores Receitas / Despesas]])</f>
        <v>19192.449999999961</v>
      </c>
      <c r="L1324" s="53">
        <f>IF(FluxoCaixa101315141622[[#This Row],[Entrada / Saída]]="Saída",FluxoCaixa101315141622[[#This Row],[R$ (Valores)]]*-1,FluxoCaixa101315141622[[#This Row],[R$ (Valores)]])</f>
        <v>0</v>
      </c>
    </row>
    <row r="1325" spans="2:12">
      <c r="B1325" s="48"/>
      <c r="C1325" s="48"/>
      <c r="D1325" s="16"/>
      <c r="E1325" s="48"/>
      <c r="F1325" s="17"/>
      <c r="G1325" s="17"/>
      <c r="H1325" s="17"/>
      <c r="I1325" s="54"/>
      <c r="J1325" s="45"/>
      <c r="K1325" s="20">
        <f>IF(FluxoCaixa101315141622[[#This Row],[Movimento ]]="Saldo Inicial",FluxoCaixa101315141622[[#This Row],[R$ (Valores)]],K1324+FluxoCaixa101315141622[[#This Row],[Valores Receitas / Despesas]])</f>
        <v>19192.449999999961</v>
      </c>
      <c r="L1325" s="53">
        <f>IF(FluxoCaixa101315141622[[#This Row],[Entrada / Saída]]="Saída",FluxoCaixa101315141622[[#This Row],[R$ (Valores)]]*-1,FluxoCaixa101315141622[[#This Row],[R$ (Valores)]])</f>
        <v>0</v>
      </c>
    </row>
    <row r="1326" spans="2:12">
      <c r="B1326" s="48"/>
      <c r="C1326" s="48"/>
      <c r="D1326" s="16"/>
      <c r="E1326" s="48"/>
      <c r="F1326" s="17"/>
      <c r="G1326" s="17"/>
      <c r="H1326" s="17"/>
      <c r="I1326" s="54"/>
      <c r="J1326" s="45"/>
      <c r="K1326" s="20">
        <f>IF(FluxoCaixa101315141622[[#This Row],[Movimento ]]="Saldo Inicial",FluxoCaixa101315141622[[#This Row],[R$ (Valores)]],K1325+FluxoCaixa101315141622[[#This Row],[Valores Receitas / Despesas]])</f>
        <v>19192.449999999961</v>
      </c>
      <c r="L1326" s="53">
        <f>IF(FluxoCaixa101315141622[[#This Row],[Entrada / Saída]]="Saída",FluxoCaixa101315141622[[#This Row],[R$ (Valores)]]*-1,FluxoCaixa101315141622[[#This Row],[R$ (Valores)]])</f>
        <v>0</v>
      </c>
    </row>
    <row r="1327" spans="2:12">
      <c r="B1327" s="48"/>
      <c r="C1327" s="48"/>
      <c r="D1327" s="16"/>
      <c r="E1327" s="48"/>
      <c r="F1327" s="17"/>
      <c r="G1327" s="17"/>
      <c r="H1327" s="17"/>
      <c r="I1327" s="54"/>
      <c r="J1327" s="45"/>
      <c r="K1327" s="20">
        <f>IF(FluxoCaixa101315141622[[#This Row],[Movimento ]]="Saldo Inicial",FluxoCaixa101315141622[[#This Row],[R$ (Valores)]],K1326+FluxoCaixa101315141622[[#This Row],[Valores Receitas / Despesas]])</f>
        <v>19192.449999999961</v>
      </c>
      <c r="L1327" s="53">
        <f>IF(FluxoCaixa101315141622[[#This Row],[Entrada / Saída]]="Saída",FluxoCaixa101315141622[[#This Row],[R$ (Valores)]]*-1,FluxoCaixa101315141622[[#This Row],[R$ (Valores)]])</f>
        <v>0</v>
      </c>
    </row>
    <row r="1328" spans="2:12">
      <c r="B1328" s="48"/>
      <c r="C1328" s="48"/>
      <c r="D1328" s="16"/>
      <c r="E1328" s="48"/>
      <c r="F1328" s="17"/>
      <c r="G1328" s="17"/>
      <c r="H1328" s="17"/>
      <c r="I1328" s="21"/>
      <c r="J1328" s="17"/>
      <c r="K1328" s="20">
        <f>IF(FluxoCaixa101315141622[[#This Row],[Movimento ]]="Saldo Inicial",FluxoCaixa101315141622[[#This Row],[R$ (Valores)]],K1327+FluxoCaixa101315141622[[#This Row],[Valores Receitas / Despesas]])</f>
        <v>19192.449999999961</v>
      </c>
      <c r="L1328" s="53">
        <f>IF(FluxoCaixa101315141622[[#This Row],[Entrada / Saída]]="Saída",FluxoCaixa101315141622[[#This Row],[R$ (Valores)]]*-1,FluxoCaixa101315141622[[#This Row],[R$ (Valores)]])</f>
        <v>0</v>
      </c>
    </row>
    <row r="1329" spans="2:12">
      <c r="B1329" s="48"/>
      <c r="C1329" s="48"/>
      <c r="D1329" s="16"/>
      <c r="E1329" s="48"/>
      <c r="F1329" s="17"/>
      <c r="G1329" s="17"/>
      <c r="H1329" s="17"/>
      <c r="I1329" s="21"/>
      <c r="J1329" s="17"/>
      <c r="K1329" s="20">
        <f>IF(FluxoCaixa101315141622[[#This Row],[Movimento ]]="Saldo Inicial",FluxoCaixa101315141622[[#This Row],[R$ (Valores)]],K1328+FluxoCaixa101315141622[[#This Row],[Valores Receitas / Despesas]])</f>
        <v>19192.449999999961</v>
      </c>
      <c r="L1329" s="5">
        <f>IF(FluxoCaixa101315141622[[#This Row],[Entrada / Saída]]="Saída",FluxoCaixa101315141622[[#This Row],[R$ (Valores)]]*-1,FluxoCaixa101315141622[[#This Row],[R$ (Valores)]])</f>
        <v>0</v>
      </c>
    </row>
    <row r="1330" spans="2:12">
      <c r="B1330" s="48"/>
      <c r="C1330" s="48"/>
      <c r="D1330" s="16"/>
      <c r="E1330" s="48"/>
      <c r="F1330" s="17"/>
      <c r="G1330" s="17"/>
      <c r="H1330" s="17"/>
      <c r="I1330" s="21"/>
      <c r="J1330" s="17"/>
      <c r="K1330" s="20">
        <f>IF(FluxoCaixa101315141622[[#This Row],[Movimento ]]="Saldo Inicial",FluxoCaixa101315141622[[#This Row],[R$ (Valores)]],K1329+FluxoCaixa101315141622[[#This Row],[Valores Receitas / Despesas]])</f>
        <v>19192.449999999961</v>
      </c>
      <c r="L1330" s="5">
        <f>IF(FluxoCaixa101315141622[[#This Row],[Entrada / Saída]]="Saída",FluxoCaixa101315141622[[#This Row],[R$ (Valores)]]*-1,FluxoCaixa101315141622[[#This Row],[R$ (Valores)]])</f>
        <v>0</v>
      </c>
    </row>
    <row r="1331" spans="2:12">
      <c r="B1331" s="48"/>
      <c r="C1331" s="48"/>
      <c r="D1331" s="16"/>
      <c r="E1331" s="48"/>
      <c r="F1331" s="17"/>
      <c r="G1331" s="17"/>
      <c r="H1331" s="17"/>
      <c r="I1331" s="21"/>
      <c r="J1331" s="17"/>
      <c r="K1331" s="20">
        <f>IF(FluxoCaixa101315141622[[#This Row],[Movimento ]]="Saldo Inicial",FluxoCaixa101315141622[[#This Row],[R$ (Valores)]],K1330+FluxoCaixa101315141622[[#This Row],[Valores Receitas / Despesas]])</f>
        <v>19192.449999999961</v>
      </c>
      <c r="L1331" s="5">
        <f>IF(FluxoCaixa101315141622[[#This Row],[Entrada / Saída]]="Saída",FluxoCaixa101315141622[[#This Row],[R$ (Valores)]]*-1,FluxoCaixa101315141622[[#This Row],[R$ (Valores)]])</f>
        <v>0</v>
      </c>
    </row>
    <row r="1332" spans="2:12">
      <c r="B1332" s="48"/>
      <c r="C1332" s="48"/>
      <c r="D1332" s="16"/>
      <c r="E1332" s="48"/>
      <c r="F1332" s="17"/>
      <c r="G1332" s="17"/>
      <c r="H1332" s="17"/>
      <c r="I1332" s="21"/>
      <c r="J1332" s="17"/>
      <c r="K1332" s="20">
        <f>IF(FluxoCaixa101315141622[[#This Row],[Movimento ]]="Saldo Inicial",FluxoCaixa101315141622[[#This Row],[R$ (Valores)]],K1331+FluxoCaixa101315141622[[#This Row],[Valores Receitas / Despesas]])</f>
        <v>19192.449999999961</v>
      </c>
      <c r="L1332" s="5">
        <f>IF(FluxoCaixa101315141622[[#This Row],[Entrada / Saída]]="Saída",FluxoCaixa101315141622[[#This Row],[R$ (Valores)]]*-1,FluxoCaixa101315141622[[#This Row],[R$ (Valores)]])</f>
        <v>0</v>
      </c>
    </row>
    <row r="1333" spans="2:12">
      <c r="B1333" s="48"/>
      <c r="C1333" s="48"/>
      <c r="D1333" s="16"/>
      <c r="E1333" s="48"/>
      <c r="F1333" s="17"/>
      <c r="G1333" s="17"/>
      <c r="H1333" s="17"/>
      <c r="I1333" s="21"/>
      <c r="J1333" s="17"/>
      <c r="K1333" s="20">
        <f>IF(FluxoCaixa101315141622[[#This Row],[Movimento ]]="Saldo Inicial",FluxoCaixa101315141622[[#This Row],[R$ (Valores)]],K1332+FluxoCaixa101315141622[[#This Row],[Valores Receitas / Despesas]])</f>
        <v>19192.449999999961</v>
      </c>
      <c r="L1333" s="5">
        <f>IF(FluxoCaixa101315141622[[#This Row],[Entrada / Saída]]="Saída",FluxoCaixa101315141622[[#This Row],[R$ (Valores)]]*-1,FluxoCaixa101315141622[[#This Row],[R$ (Valores)]])</f>
        <v>0</v>
      </c>
    </row>
    <row r="1334" spans="2:12">
      <c r="B1334" s="48"/>
      <c r="C1334" s="48"/>
      <c r="D1334" s="16"/>
      <c r="E1334" s="48"/>
      <c r="F1334" s="17"/>
      <c r="G1334" s="17"/>
      <c r="H1334" s="17"/>
      <c r="I1334" s="21"/>
      <c r="J1334" s="17"/>
      <c r="K1334" s="20">
        <f>IF(FluxoCaixa101315141622[[#This Row],[Movimento ]]="Saldo Inicial",FluxoCaixa101315141622[[#This Row],[R$ (Valores)]],K1333+FluxoCaixa101315141622[[#This Row],[Valores Receitas / Despesas]])</f>
        <v>19192.449999999961</v>
      </c>
      <c r="L1334" s="5">
        <f>IF(FluxoCaixa101315141622[[#This Row],[Entrada / Saída]]="Saída",FluxoCaixa101315141622[[#This Row],[R$ (Valores)]]*-1,FluxoCaixa101315141622[[#This Row],[R$ (Valores)]])</f>
        <v>0</v>
      </c>
    </row>
    <row r="1335" spans="2:12">
      <c r="B1335" s="48"/>
      <c r="C1335" s="48"/>
      <c r="D1335" s="16"/>
      <c r="E1335" s="48"/>
      <c r="F1335" s="17"/>
      <c r="G1335" s="17"/>
      <c r="H1335" s="17"/>
      <c r="I1335" s="21"/>
      <c r="J1335" s="17"/>
      <c r="K1335" s="20">
        <f>IF(FluxoCaixa101315141622[[#This Row],[Movimento ]]="Saldo Inicial",FluxoCaixa101315141622[[#This Row],[R$ (Valores)]],K1334+FluxoCaixa101315141622[[#This Row],[Valores Receitas / Despesas]])</f>
        <v>19192.449999999961</v>
      </c>
      <c r="L1335" s="5">
        <f>IF(FluxoCaixa101315141622[[#This Row],[Entrada / Saída]]="Saída",FluxoCaixa101315141622[[#This Row],[R$ (Valores)]]*-1,FluxoCaixa101315141622[[#This Row],[R$ (Valores)]])</f>
        <v>0</v>
      </c>
    </row>
    <row r="1336" spans="2:12">
      <c r="B1336" s="48"/>
      <c r="C1336" s="48"/>
      <c r="D1336" s="16"/>
      <c r="E1336" s="48"/>
      <c r="F1336" s="17"/>
      <c r="G1336" s="17"/>
      <c r="H1336" s="17"/>
      <c r="I1336" s="21"/>
      <c r="J1336" s="17"/>
      <c r="K1336" s="20">
        <f>IF(FluxoCaixa101315141622[[#This Row],[Movimento ]]="Saldo Inicial",FluxoCaixa101315141622[[#This Row],[R$ (Valores)]],K1335+FluxoCaixa101315141622[[#This Row],[Valores Receitas / Despesas]])</f>
        <v>19192.449999999961</v>
      </c>
      <c r="L1336" s="5">
        <f>IF(FluxoCaixa101315141622[[#This Row],[Entrada / Saída]]="Saída",FluxoCaixa101315141622[[#This Row],[R$ (Valores)]]*-1,FluxoCaixa101315141622[[#This Row],[R$ (Valores)]])</f>
        <v>0</v>
      </c>
    </row>
    <row r="1337" spans="2:12">
      <c r="B1337" s="48"/>
      <c r="C1337" s="48"/>
      <c r="D1337" s="16"/>
      <c r="E1337" s="48"/>
      <c r="F1337" s="17"/>
      <c r="G1337" s="17"/>
      <c r="H1337" s="17"/>
      <c r="I1337" s="21"/>
      <c r="J1337" s="17"/>
      <c r="K1337" s="20">
        <f>IF(FluxoCaixa101315141622[[#This Row],[Movimento ]]="Saldo Inicial",FluxoCaixa101315141622[[#This Row],[R$ (Valores)]],K1336+FluxoCaixa101315141622[[#This Row],[Valores Receitas / Despesas]])</f>
        <v>19192.449999999961</v>
      </c>
      <c r="L1337" s="5">
        <f>IF(FluxoCaixa101315141622[[#This Row],[Entrada / Saída]]="Saída",FluxoCaixa101315141622[[#This Row],[R$ (Valores)]]*-1,FluxoCaixa101315141622[[#This Row],[R$ (Valores)]])</f>
        <v>0</v>
      </c>
    </row>
    <row r="1338" spans="2:12">
      <c r="B1338" s="48"/>
      <c r="C1338" s="48"/>
      <c r="D1338" s="16"/>
      <c r="E1338" s="48"/>
      <c r="F1338" s="17"/>
      <c r="G1338" s="17"/>
      <c r="H1338" s="17"/>
      <c r="I1338" s="21"/>
      <c r="J1338" s="17"/>
      <c r="K1338" s="20">
        <f>IF(FluxoCaixa101315141622[[#This Row],[Movimento ]]="Saldo Inicial",FluxoCaixa101315141622[[#This Row],[R$ (Valores)]],K1337+FluxoCaixa101315141622[[#This Row],[Valores Receitas / Despesas]])</f>
        <v>19192.449999999961</v>
      </c>
      <c r="L1338" s="5">
        <f>IF(FluxoCaixa101315141622[[#This Row],[Entrada / Saída]]="Saída",FluxoCaixa101315141622[[#This Row],[R$ (Valores)]]*-1,FluxoCaixa101315141622[[#This Row],[R$ (Valores)]])</f>
        <v>0</v>
      </c>
    </row>
    <row r="1339" spans="2:12">
      <c r="B1339" s="48"/>
      <c r="C1339" s="48"/>
      <c r="D1339" s="16"/>
      <c r="E1339" s="48"/>
      <c r="F1339" s="17"/>
      <c r="G1339" s="17"/>
      <c r="H1339" s="17"/>
      <c r="I1339" s="21"/>
      <c r="J1339" s="17"/>
      <c r="K1339" s="20">
        <f>IF(FluxoCaixa101315141622[[#This Row],[Movimento ]]="Saldo Inicial",FluxoCaixa101315141622[[#This Row],[R$ (Valores)]],K1338+FluxoCaixa101315141622[[#This Row],[Valores Receitas / Despesas]])</f>
        <v>19192.449999999961</v>
      </c>
      <c r="L1339" s="5">
        <f>IF(FluxoCaixa101315141622[[#This Row],[Entrada / Saída]]="Saída",FluxoCaixa101315141622[[#This Row],[R$ (Valores)]]*-1,FluxoCaixa101315141622[[#This Row],[R$ (Valores)]])</f>
        <v>0</v>
      </c>
    </row>
    <row r="1340" spans="2:12">
      <c r="B1340" s="48"/>
      <c r="C1340" s="48"/>
      <c r="D1340" s="16"/>
      <c r="E1340" s="48"/>
      <c r="F1340" s="17"/>
      <c r="G1340" s="17"/>
      <c r="H1340" s="17"/>
      <c r="I1340" s="21"/>
      <c r="J1340" s="17"/>
      <c r="K1340" s="20">
        <f>IF(FluxoCaixa101315141622[[#This Row],[Movimento ]]="Saldo Inicial",FluxoCaixa101315141622[[#This Row],[R$ (Valores)]],K1339+FluxoCaixa101315141622[[#This Row],[Valores Receitas / Despesas]])</f>
        <v>19192.449999999961</v>
      </c>
      <c r="L1340" s="5">
        <f>IF(FluxoCaixa101315141622[[#This Row],[Entrada / Saída]]="Saída",FluxoCaixa101315141622[[#This Row],[R$ (Valores)]]*-1,FluxoCaixa101315141622[[#This Row],[R$ (Valores)]])</f>
        <v>0</v>
      </c>
    </row>
    <row r="1341" spans="2:12">
      <c r="B1341" s="48"/>
      <c r="C1341" s="48"/>
      <c r="D1341" s="16"/>
      <c r="E1341" s="48"/>
      <c r="F1341" s="17"/>
      <c r="G1341" s="17"/>
      <c r="H1341" s="17"/>
      <c r="I1341" s="21"/>
      <c r="J1341" s="17"/>
      <c r="K1341" s="20">
        <f>IF(FluxoCaixa101315141622[[#This Row],[Movimento ]]="Saldo Inicial",FluxoCaixa101315141622[[#This Row],[R$ (Valores)]],K1340+FluxoCaixa101315141622[[#This Row],[Valores Receitas / Despesas]])</f>
        <v>19192.449999999961</v>
      </c>
      <c r="L1341" s="5">
        <f>IF(FluxoCaixa101315141622[[#This Row],[Entrada / Saída]]="Saída",FluxoCaixa101315141622[[#This Row],[R$ (Valores)]]*-1,FluxoCaixa101315141622[[#This Row],[R$ (Valores)]])</f>
        <v>0</v>
      </c>
    </row>
    <row r="1342" spans="2:12">
      <c r="B1342" s="48"/>
      <c r="C1342" s="48"/>
      <c r="D1342" s="16"/>
      <c r="E1342" s="48"/>
      <c r="F1342" s="17"/>
      <c r="G1342" s="17"/>
      <c r="H1342" s="17"/>
      <c r="I1342" s="21"/>
      <c r="J1342" s="17"/>
      <c r="K1342" s="20">
        <f>IF(FluxoCaixa101315141622[[#This Row],[Movimento ]]="Saldo Inicial",FluxoCaixa101315141622[[#This Row],[R$ (Valores)]],K1341+FluxoCaixa101315141622[[#This Row],[Valores Receitas / Despesas]])</f>
        <v>19192.449999999961</v>
      </c>
      <c r="L1342" s="5">
        <f>IF(FluxoCaixa101315141622[[#This Row],[Entrada / Saída]]="Saída",FluxoCaixa101315141622[[#This Row],[R$ (Valores)]]*-1,FluxoCaixa101315141622[[#This Row],[R$ (Valores)]])</f>
        <v>0</v>
      </c>
    </row>
    <row r="1343" spans="2:12">
      <c r="B1343" s="48"/>
      <c r="C1343" s="48"/>
      <c r="D1343" s="16"/>
      <c r="E1343" s="48"/>
      <c r="F1343" s="17"/>
      <c r="G1343" s="17"/>
      <c r="H1343" s="17"/>
      <c r="I1343" s="21"/>
      <c r="J1343" s="17"/>
      <c r="K1343" s="20">
        <f>IF(FluxoCaixa101315141622[[#This Row],[Movimento ]]="Saldo Inicial",FluxoCaixa101315141622[[#This Row],[R$ (Valores)]],K1342+FluxoCaixa101315141622[[#This Row],[Valores Receitas / Despesas]])</f>
        <v>19192.449999999961</v>
      </c>
      <c r="L1343" s="5">
        <f>IF(FluxoCaixa101315141622[[#This Row],[Entrada / Saída]]="Saída",FluxoCaixa101315141622[[#This Row],[R$ (Valores)]]*-1,FluxoCaixa101315141622[[#This Row],[R$ (Valores)]])</f>
        <v>0</v>
      </c>
    </row>
    <row r="1344" spans="2:12">
      <c r="B1344" s="48"/>
      <c r="C1344" s="48"/>
      <c r="D1344" s="16"/>
      <c r="E1344" s="48"/>
      <c r="F1344" s="17"/>
      <c r="G1344" s="17"/>
      <c r="H1344" s="17"/>
      <c r="I1344" s="21"/>
      <c r="J1344" s="17"/>
      <c r="K1344" s="20">
        <f>IF(FluxoCaixa101315141622[[#This Row],[Movimento ]]="Saldo Inicial",FluxoCaixa101315141622[[#This Row],[R$ (Valores)]],K1343+FluxoCaixa101315141622[[#This Row],[Valores Receitas / Despesas]])</f>
        <v>19192.449999999961</v>
      </c>
      <c r="L1344" s="5">
        <f>IF(FluxoCaixa101315141622[[#This Row],[Entrada / Saída]]="Saída",FluxoCaixa101315141622[[#This Row],[R$ (Valores)]]*-1,FluxoCaixa101315141622[[#This Row],[R$ (Valores)]])</f>
        <v>0</v>
      </c>
    </row>
    <row r="1345" spans="2:12">
      <c r="B1345" s="48"/>
      <c r="C1345" s="48"/>
      <c r="D1345" s="16"/>
      <c r="E1345" s="48"/>
      <c r="F1345" s="45"/>
      <c r="G1345" s="17"/>
      <c r="H1345" s="17"/>
      <c r="I1345" s="54"/>
      <c r="J1345" s="45"/>
      <c r="K1345" s="47">
        <f>IF(FluxoCaixa101315141622[[#This Row],[Movimento ]]="Saldo Inicial",FluxoCaixa101315141622[[#This Row],[R$ (Valores)]],K1344+FluxoCaixa101315141622[[#This Row],[Valores Receitas / Despesas]])</f>
        <v>19192.449999999961</v>
      </c>
      <c r="L1345" s="53">
        <f>IF(FluxoCaixa101315141622[[#This Row],[Entrada / Saída]]="Saída",FluxoCaixa101315141622[[#This Row],[R$ (Valores)]]*-1,FluxoCaixa101315141622[[#This Row],[R$ (Valores)]])</f>
        <v>0</v>
      </c>
    </row>
    <row r="1346" spans="2:12">
      <c r="B1346" s="48"/>
      <c r="C1346" s="48"/>
      <c r="D1346" s="16"/>
      <c r="E1346" s="48"/>
      <c r="F1346" s="17"/>
      <c r="G1346" s="17"/>
      <c r="H1346" s="17"/>
      <c r="I1346" s="21"/>
      <c r="J1346" s="17"/>
      <c r="K1346" s="20">
        <f>IF(FluxoCaixa101315141622[[#This Row],[Movimento ]]="Saldo Inicial",FluxoCaixa101315141622[[#This Row],[R$ (Valores)]],K1345+FluxoCaixa101315141622[[#This Row],[Valores Receitas / Despesas]])</f>
        <v>19192.449999999961</v>
      </c>
      <c r="L1346" s="5">
        <f>IF(FluxoCaixa101315141622[[#This Row],[Entrada / Saída]]="Saída",FluxoCaixa101315141622[[#This Row],[R$ (Valores)]]*-1,FluxoCaixa101315141622[[#This Row],[R$ (Valores)]])</f>
        <v>0</v>
      </c>
    </row>
    <row r="1347" spans="2:12">
      <c r="B1347" s="48"/>
      <c r="C1347" s="48"/>
      <c r="D1347" s="16"/>
      <c r="E1347" s="48"/>
      <c r="F1347" s="17"/>
      <c r="G1347" s="17"/>
      <c r="H1347" s="17"/>
      <c r="I1347" s="21"/>
      <c r="J1347" s="17"/>
      <c r="K1347" s="20">
        <f>IF(FluxoCaixa101315141622[[#This Row],[Movimento ]]="Saldo Inicial",FluxoCaixa101315141622[[#This Row],[R$ (Valores)]],K1346+FluxoCaixa101315141622[[#This Row],[Valores Receitas / Despesas]])</f>
        <v>19192.449999999961</v>
      </c>
      <c r="L1347" s="5">
        <f>IF(FluxoCaixa101315141622[[#This Row],[Entrada / Saída]]="Saída",FluxoCaixa101315141622[[#This Row],[R$ (Valores)]]*-1,FluxoCaixa101315141622[[#This Row],[R$ (Valores)]])</f>
        <v>0</v>
      </c>
    </row>
    <row r="1348" spans="2:12">
      <c r="B1348" s="48"/>
      <c r="C1348" s="48"/>
      <c r="D1348" s="16"/>
      <c r="E1348" s="48"/>
      <c r="F1348" s="17"/>
      <c r="G1348" s="17"/>
      <c r="H1348" s="17"/>
      <c r="I1348" s="21"/>
      <c r="J1348" s="17"/>
      <c r="K1348" s="20">
        <f>IF(FluxoCaixa101315141622[[#This Row],[Movimento ]]="Saldo Inicial",FluxoCaixa101315141622[[#This Row],[R$ (Valores)]],K1347+FluxoCaixa101315141622[[#This Row],[Valores Receitas / Despesas]])</f>
        <v>19192.449999999961</v>
      </c>
      <c r="L1348" s="5">
        <f>IF(FluxoCaixa101315141622[[#This Row],[Entrada / Saída]]="Saída",FluxoCaixa101315141622[[#This Row],[R$ (Valores)]]*-1,FluxoCaixa101315141622[[#This Row],[R$ (Valores)]])</f>
        <v>0</v>
      </c>
    </row>
    <row r="1349" spans="2:12">
      <c r="B1349" s="48"/>
      <c r="C1349" s="48"/>
      <c r="D1349" s="16"/>
      <c r="E1349" s="48"/>
      <c r="F1349" s="17"/>
      <c r="G1349" s="17"/>
      <c r="H1349" s="17"/>
      <c r="I1349" s="21"/>
      <c r="J1349" s="17"/>
      <c r="K1349" s="20">
        <f>IF(FluxoCaixa101315141622[[#This Row],[Movimento ]]="Saldo Inicial",FluxoCaixa101315141622[[#This Row],[R$ (Valores)]],K1348+FluxoCaixa101315141622[[#This Row],[Valores Receitas / Despesas]])</f>
        <v>19192.449999999961</v>
      </c>
      <c r="L1349" s="5">
        <f>IF(FluxoCaixa101315141622[[#This Row],[Entrada / Saída]]="Saída",FluxoCaixa101315141622[[#This Row],[R$ (Valores)]]*-1,FluxoCaixa101315141622[[#This Row],[R$ (Valores)]])</f>
        <v>0</v>
      </c>
    </row>
    <row r="1350" spans="2:12">
      <c r="B1350" s="48"/>
      <c r="C1350" s="48"/>
      <c r="D1350" s="16"/>
      <c r="E1350" s="48"/>
      <c r="F1350" s="17"/>
      <c r="G1350" s="17"/>
      <c r="H1350" s="17"/>
      <c r="I1350" s="21"/>
      <c r="J1350" s="17"/>
      <c r="K1350" s="20">
        <f>IF(FluxoCaixa101315141622[[#This Row],[Movimento ]]="Saldo Inicial",FluxoCaixa101315141622[[#This Row],[R$ (Valores)]],K1349+FluxoCaixa101315141622[[#This Row],[Valores Receitas / Despesas]])</f>
        <v>19192.449999999961</v>
      </c>
      <c r="L1350" s="5">
        <f>IF(FluxoCaixa101315141622[[#This Row],[Entrada / Saída]]="Saída",FluxoCaixa101315141622[[#This Row],[R$ (Valores)]]*-1,FluxoCaixa101315141622[[#This Row],[R$ (Valores)]])</f>
        <v>0</v>
      </c>
    </row>
    <row r="1351" spans="2:12">
      <c r="B1351" s="48"/>
      <c r="C1351" s="48"/>
      <c r="D1351" s="16"/>
      <c r="E1351" s="48"/>
      <c r="F1351" s="17"/>
      <c r="G1351" s="17"/>
      <c r="H1351" s="17"/>
      <c r="I1351" s="21"/>
      <c r="J1351" s="17"/>
      <c r="K1351" s="20">
        <f>IF(FluxoCaixa101315141622[[#This Row],[Movimento ]]="Saldo Inicial",FluxoCaixa101315141622[[#This Row],[R$ (Valores)]],K1350+FluxoCaixa101315141622[[#This Row],[Valores Receitas / Despesas]])</f>
        <v>19192.449999999961</v>
      </c>
      <c r="L1351" s="5">
        <f>IF(FluxoCaixa101315141622[[#This Row],[Entrada / Saída]]="Saída",FluxoCaixa101315141622[[#This Row],[R$ (Valores)]]*-1,FluxoCaixa101315141622[[#This Row],[R$ (Valores)]])</f>
        <v>0</v>
      </c>
    </row>
    <row r="1352" spans="2:12">
      <c r="B1352" s="48"/>
      <c r="C1352" s="48"/>
      <c r="D1352" s="16"/>
      <c r="E1352" s="48"/>
      <c r="F1352" s="17"/>
      <c r="G1352" s="17"/>
      <c r="H1352" s="17"/>
      <c r="I1352" s="21"/>
      <c r="J1352" s="17"/>
      <c r="K1352" s="20">
        <f>IF(FluxoCaixa101315141622[[#This Row],[Movimento ]]="Saldo Inicial",FluxoCaixa101315141622[[#This Row],[R$ (Valores)]],K1351+FluxoCaixa101315141622[[#This Row],[Valores Receitas / Despesas]])</f>
        <v>19192.449999999961</v>
      </c>
      <c r="L1352" s="5">
        <f>IF(FluxoCaixa101315141622[[#This Row],[Entrada / Saída]]="Saída",FluxoCaixa101315141622[[#This Row],[R$ (Valores)]]*-1,FluxoCaixa101315141622[[#This Row],[R$ (Valores)]])</f>
        <v>0</v>
      </c>
    </row>
    <row r="1353" spans="2:12">
      <c r="B1353" s="48"/>
      <c r="C1353" s="48"/>
      <c r="D1353" s="16"/>
      <c r="E1353" s="48"/>
      <c r="F1353" s="17"/>
      <c r="G1353" s="17"/>
      <c r="H1353" s="17"/>
      <c r="I1353" s="21"/>
      <c r="J1353" s="17"/>
      <c r="K1353" s="20">
        <f>IF(FluxoCaixa101315141622[[#This Row],[Movimento ]]="Saldo Inicial",FluxoCaixa101315141622[[#This Row],[R$ (Valores)]],K1352+FluxoCaixa101315141622[[#This Row],[Valores Receitas / Despesas]])</f>
        <v>19192.449999999961</v>
      </c>
      <c r="L1353" s="5">
        <f>IF(FluxoCaixa101315141622[[#This Row],[Entrada / Saída]]="Saída",FluxoCaixa101315141622[[#This Row],[R$ (Valores)]]*-1,FluxoCaixa101315141622[[#This Row],[R$ (Valores)]])</f>
        <v>0</v>
      </c>
    </row>
    <row r="1354" spans="2:12">
      <c r="B1354" s="48"/>
      <c r="C1354" s="48"/>
      <c r="D1354" s="16"/>
      <c r="E1354" s="48"/>
      <c r="F1354" s="17"/>
      <c r="G1354" s="17"/>
      <c r="H1354" s="17"/>
      <c r="I1354" s="21"/>
      <c r="J1354" s="17"/>
      <c r="K1354" s="20">
        <f>IF(FluxoCaixa101315141622[[#This Row],[Movimento ]]="Saldo Inicial",FluxoCaixa101315141622[[#This Row],[R$ (Valores)]],K1353+FluxoCaixa101315141622[[#This Row],[Valores Receitas / Despesas]])</f>
        <v>19192.449999999961</v>
      </c>
      <c r="L1354" s="5">
        <f>IF(FluxoCaixa101315141622[[#This Row],[Entrada / Saída]]="Saída",FluxoCaixa101315141622[[#This Row],[R$ (Valores)]]*-1,FluxoCaixa101315141622[[#This Row],[R$ (Valores)]])</f>
        <v>0</v>
      </c>
    </row>
    <row r="1355" spans="2:12" ht="15">
      <c r="B1355" s="48"/>
      <c r="C1355" s="48"/>
      <c r="D1355" s="16"/>
      <c r="E1355" s="48"/>
      <c r="F1355" s="17"/>
      <c r="G1355" s="17"/>
      <c r="H1355" s="17"/>
      <c r="I1355" s="17"/>
      <c r="J1355"/>
      <c r="K1355" s="20">
        <f>IF(FluxoCaixa101315141622[[#This Row],[Movimento ]]="Saldo Inicial",FluxoCaixa101315141622[[#This Row],[R$ (Valores)]],K1354+FluxoCaixa101315141622[[#This Row],[Valores Receitas / Despesas]])</f>
        <v>19192.449999999961</v>
      </c>
      <c r="L1355" s="5">
        <f>IF(FluxoCaixa101315141622[[#This Row],[Entrada / Saída]]="Saída",FluxoCaixa101315141622[[#This Row],[R$ (Valores)]]*-1,FluxoCaixa101315141622[[#This Row],[R$ (Valores)]])</f>
        <v>0</v>
      </c>
    </row>
    <row r="1356" spans="2:12">
      <c r="B1356" s="48"/>
      <c r="C1356" s="48"/>
      <c r="D1356" s="16"/>
      <c r="E1356" s="48"/>
      <c r="F1356" s="17"/>
      <c r="G1356" s="17"/>
      <c r="H1356" s="17"/>
      <c r="I1356" s="21"/>
      <c r="J1356" s="17"/>
      <c r="K1356" s="20">
        <f>IF(FluxoCaixa101315141622[[#This Row],[Movimento ]]="Saldo Inicial",FluxoCaixa101315141622[[#This Row],[R$ (Valores)]],K1355+FluxoCaixa101315141622[[#This Row],[Valores Receitas / Despesas]])</f>
        <v>19192.449999999961</v>
      </c>
      <c r="L1356" s="5">
        <f>IF(FluxoCaixa101315141622[[#This Row],[Entrada / Saída]]="Saída",FluxoCaixa101315141622[[#This Row],[R$ (Valores)]]*-1,FluxoCaixa101315141622[[#This Row],[R$ (Valores)]])</f>
        <v>0</v>
      </c>
    </row>
    <row r="1357" spans="2:12">
      <c r="B1357" s="48"/>
      <c r="C1357" s="48"/>
      <c r="D1357" s="16"/>
      <c r="E1357" s="48"/>
      <c r="F1357" s="17"/>
      <c r="G1357" s="17"/>
      <c r="H1357" s="17"/>
      <c r="I1357" s="21"/>
      <c r="J1357" s="17"/>
      <c r="K1357" s="20">
        <f>IF(FluxoCaixa101315141622[[#This Row],[Movimento ]]="Saldo Inicial",FluxoCaixa101315141622[[#This Row],[R$ (Valores)]],K1356+FluxoCaixa101315141622[[#This Row],[Valores Receitas / Despesas]])</f>
        <v>19192.449999999961</v>
      </c>
      <c r="L1357" s="5">
        <f>IF(FluxoCaixa101315141622[[#This Row],[Entrada / Saída]]="Saída",FluxoCaixa101315141622[[#This Row],[R$ (Valores)]]*-1,FluxoCaixa101315141622[[#This Row],[R$ (Valores)]])</f>
        <v>0</v>
      </c>
    </row>
    <row r="1358" spans="2:12">
      <c r="B1358" s="48"/>
      <c r="C1358" s="48"/>
      <c r="D1358" s="16"/>
      <c r="E1358" s="48"/>
      <c r="F1358" s="17"/>
      <c r="G1358" s="17"/>
      <c r="H1358" s="17"/>
      <c r="I1358" s="21"/>
      <c r="J1358" s="17"/>
      <c r="K1358" s="20">
        <f>IF(FluxoCaixa101315141622[[#This Row],[Movimento ]]="Saldo Inicial",FluxoCaixa101315141622[[#This Row],[R$ (Valores)]],K1357+FluxoCaixa101315141622[[#This Row],[Valores Receitas / Despesas]])</f>
        <v>19192.449999999961</v>
      </c>
      <c r="L1358" s="5">
        <f>IF(FluxoCaixa101315141622[[#This Row],[Entrada / Saída]]="Saída",FluxoCaixa101315141622[[#This Row],[R$ (Valores)]]*-1,FluxoCaixa101315141622[[#This Row],[R$ (Valores)]])</f>
        <v>0</v>
      </c>
    </row>
    <row r="1359" spans="2:12">
      <c r="B1359" s="48"/>
      <c r="C1359" s="48"/>
      <c r="D1359" s="16"/>
      <c r="E1359" s="48"/>
      <c r="F1359" s="17"/>
      <c r="G1359" s="17"/>
      <c r="H1359" s="17"/>
      <c r="I1359" s="21"/>
      <c r="J1359" s="17"/>
      <c r="K1359" s="20">
        <f>IF(FluxoCaixa101315141622[[#This Row],[Movimento ]]="Saldo Inicial",FluxoCaixa101315141622[[#This Row],[R$ (Valores)]],K1358+FluxoCaixa101315141622[[#This Row],[Valores Receitas / Despesas]])</f>
        <v>19192.449999999961</v>
      </c>
      <c r="L1359" s="5">
        <f>IF(FluxoCaixa101315141622[[#This Row],[Entrada / Saída]]="Saída",FluxoCaixa101315141622[[#This Row],[R$ (Valores)]]*-1,FluxoCaixa101315141622[[#This Row],[R$ (Valores)]])</f>
        <v>0</v>
      </c>
    </row>
    <row r="1360" spans="2:12">
      <c r="B1360" s="48"/>
      <c r="C1360" s="48"/>
      <c r="D1360" s="16"/>
      <c r="E1360" s="48"/>
      <c r="F1360" s="17"/>
      <c r="G1360" s="17"/>
      <c r="H1360" s="17"/>
      <c r="I1360" s="21"/>
      <c r="J1360" s="17"/>
      <c r="K1360" s="20">
        <f>IF(FluxoCaixa101315141622[[#This Row],[Movimento ]]="Saldo Inicial",FluxoCaixa101315141622[[#This Row],[R$ (Valores)]],K1359+FluxoCaixa101315141622[[#This Row],[Valores Receitas / Despesas]])</f>
        <v>19192.449999999961</v>
      </c>
      <c r="L1360" s="5">
        <f>IF(FluxoCaixa101315141622[[#This Row],[Entrada / Saída]]="Saída",FluxoCaixa101315141622[[#This Row],[R$ (Valores)]]*-1,FluxoCaixa101315141622[[#This Row],[R$ (Valores)]])</f>
        <v>0</v>
      </c>
    </row>
    <row r="1361" spans="2:12">
      <c r="B1361" s="48"/>
      <c r="C1361" s="48"/>
      <c r="D1361" s="16"/>
      <c r="E1361" s="48"/>
      <c r="F1361" s="17"/>
      <c r="G1361" s="17"/>
      <c r="H1361" s="17"/>
      <c r="I1361" s="21"/>
      <c r="J1361" s="17"/>
      <c r="K1361" s="20">
        <f>IF(FluxoCaixa101315141622[[#This Row],[Movimento ]]="Saldo Inicial",FluxoCaixa101315141622[[#This Row],[R$ (Valores)]],K1360+FluxoCaixa101315141622[[#This Row],[Valores Receitas / Despesas]])</f>
        <v>19192.449999999961</v>
      </c>
      <c r="L1361" s="5">
        <f>IF(FluxoCaixa101315141622[[#This Row],[Entrada / Saída]]="Saída",FluxoCaixa101315141622[[#This Row],[R$ (Valores)]]*-1,FluxoCaixa101315141622[[#This Row],[R$ (Valores)]])</f>
        <v>0</v>
      </c>
    </row>
    <row r="1362" spans="2:12">
      <c r="B1362" s="48"/>
      <c r="C1362" s="48"/>
      <c r="D1362" s="16"/>
      <c r="E1362" s="48"/>
      <c r="F1362" s="17"/>
      <c r="G1362" s="17"/>
      <c r="H1362" s="17"/>
      <c r="I1362" s="21"/>
      <c r="J1362" s="17"/>
      <c r="K1362" s="20">
        <f>IF(FluxoCaixa101315141622[[#This Row],[Movimento ]]="Saldo Inicial",FluxoCaixa101315141622[[#This Row],[R$ (Valores)]],K1361+FluxoCaixa101315141622[[#This Row],[Valores Receitas / Despesas]])</f>
        <v>19192.449999999961</v>
      </c>
      <c r="L1362" s="5">
        <f>IF(FluxoCaixa101315141622[[#This Row],[Entrada / Saída]]="Saída",FluxoCaixa101315141622[[#This Row],[R$ (Valores)]]*-1,FluxoCaixa101315141622[[#This Row],[R$ (Valores)]])</f>
        <v>0</v>
      </c>
    </row>
    <row r="1363" spans="2:12">
      <c r="B1363" s="48"/>
      <c r="C1363" s="48"/>
      <c r="D1363" s="16"/>
      <c r="E1363" s="48"/>
      <c r="F1363" s="17"/>
      <c r="G1363" s="17"/>
      <c r="H1363" s="17"/>
      <c r="I1363" s="21"/>
      <c r="J1363" s="17"/>
      <c r="K1363" s="20">
        <f>IF(FluxoCaixa101315141622[[#This Row],[Movimento ]]="Saldo Inicial",FluxoCaixa101315141622[[#This Row],[R$ (Valores)]],K1362+FluxoCaixa101315141622[[#This Row],[Valores Receitas / Despesas]])</f>
        <v>19192.449999999961</v>
      </c>
      <c r="L1363" s="5">
        <f>IF(FluxoCaixa101315141622[[#This Row],[Entrada / Saída]]="Saída",FluxoCaixa101315141622[[#This Row],[R$ (Valores)]]*-1,FluxoCaixa101315141622[[#This Row],[R$ (Valores)]])</f>
        <v>0</v>
      </c>
    </row>
    <row r="1364" spans="2:12">
      <c r="B1364" s="48"/>
      <c r="C1364" s="48"/>
      <c r="D1364" s="16"/>
      <c r="E1364" s="48"/>
      <c r="F1364" s="17"/>
      <c r="G1364" s="17"/>
      <c r="H1364" s="17"/>
      <c r="I1364" s="21"/>
      <c r="J1364" s="17"/>
      <c r="K1364" s="20">
        <f>IF(FluxoCaixa101315141622[[#This Row],[Movimento ]]="Saldo Inicial",FluxoCaixa101315141622[[#This Row],[R$ (Valores)]],K1363+FluxoCaixa101315141622[[#This Row],[Valores Receitas / Despesas]])</f>
        <v>19192.449999999961</v>
      </c>
      <c r="L1364" s="5">
        <f>IF(FluxoCaixa101315141622[[#This Row],[Entrada / Saída]]="Saída",FluxoCaixa101315141622[[#This Row],[R$ (Valores)]]*-1,FluxoCaixa101315141622[[#This Row],[R$ (Valores)]])</f>
        <v>0</v>
      </c>
    </row>
    <row r="1365" spans="2:12">
      <c r="B1365" s="48"/>
      <c r="C1365" s="48"/>
      <c r="D1365" s="16"/>
      <c r="E1365" s="48"/>
      <c r="F1365" s="17"/>
      <c r="G1365" s="17"/>
      <c r="H1365" s="17"/>
      <c r="I1365" s="21"/>
      <c r="J1365" s="17"/>
      <c r="K1365" s="20">
        <f>IF(FluxoCaixa101315141622[[#This Row],[Movimento ]]="Saldo Inicial",FluxoCaixa101315141622[[#This Row],[R$ (Valores)]],K1364+FluxoCaixa101315141622[[#This Row],[Valores Receitas / Despesas]])</f>
        <v>19192.449999999961</v>
      </c>
      <c r="L1365" s="5">
        <f>IF(FluxoCaixa101315141622[[#This Row],[Entrada / Saída]]="Saída",FluxoCaixa101315141622[[#This Row],[R$ (Valores)]]*-1,FluxoCaixa101315141622[[#This Row],[R$ (Valores)]])</f>
        <v>0</v>
      </c>
    </row>
    <row r="1366" spans="2:12">
      <c r="B1366" s="48"/>
      <c r="C1366" s="48"/>
      <c r="D1366" s="16"/>
      <c r="E1366" s="48"/>
      <c r="F1366" s="17"/>
      <c r="G1366" s="17"/>
      <c r="H1366" s="17"/>
      <c r="I1366" s="21"/>
      <c r="J1366" s="17"/>
      <c r="K1366" s="20">
        <f>IF(FluxoCaixa101315141622[[#This Row],[Movimento ]]="Saldo Inicial",FluxoCaixa101315141622[[#This Row],[R$ (Valores)]],K1365+FluxoCaixa101315141622[[#This Row],[Valores Receitas / Despesas]])</f>
        <v>19192.449999999961</v>
      </c>
      <c r="L1366" s="5">
        <f>IF(FluxoCaixa101315141622[[#This Row],[Entrada / Saída]]="Saída",FluxoCaixa101315141622[[#This Row],[R$ (Valores)]]*-1,FluxoCaixa101315141622[[#This Row],[R$ (Valores)]])</f>
        <v>0</v>
      </c>
    </row>
    <row r="1367" spans="2:12">
      <c r="B1367" s="48"/>
      <c r="C1367" s="48"/>
      <c r="D1367" s="16"/>
      <c r="E1367" s="48"/>
      <c r="F1367" s="17"/>
      <c r="G1367" s="17"/>
      <c r="H1367" s="17"/>
      <c r="I1367" s="21"/>
      <c r="J1367" s="17"/>
      <c r="K1367" s="20">
        <f>IF(FluxoCaixa101315141622[[#This Row],[Movimento ]]="Saldo Inicial",FluxoCaixa101315141622[[#This Row],[R$ (Valores)]],K1366+FluxoCaixa101315141622[[#This Row],[Valores Receitas / Despesas]])</f>
        <v>19192.449999999961</v>
      </c>
      <c r="L1367" s="5">
        <f>IF(FluxoCaixa101315141622[[#This Row],[Entrada / Saída]]="Saída",FluxoCaixa101315141622[[#This Row],[R$ (Valores)]]*-1,FluxoCaixa101315141622[[#This Row],[R$ (Valores)]])</f>
        <v>0</v>
      </c>
    </row>
    <row r="1368" spans="2:12">
      <c r="B1368" s="48"/>
      <c r="C1368" s="48"/>
      <c r="D1368" s="16"/>
      <c r="E1368" s="48"/>
      <c r="F1368" s="17"/>
      <c r="G1368" s="17"/>
      <c r="H1368" s="17"/>
      <c r="I1368" s="21"/>
      <c r="J1368" s="17"/>
      <c r="K1368" s="20">
        <f>IF(FluxoCaixa101315141622[[#This Row],[Movimento ]]="Saldo Inicial",FluxoCaixa101315141622[[#This Row],[R$ (Valores)]],K1367+FluxoCaixa101315141622[[#This Row],[Valores Receitas / Despesas]])</f>
        <v>19192.449999999961</v>
      </c>
      <c r="L1368" s="5">
        <f>IF(FluxoCaixa101315141622[[#This Row],[Entrada / Saída]]="Saída",FluxoCaixa101315141622[[#This Row],[R$ (Valores)]]*-1,FluxoCaixa101315141622[[#This Row],[R$ (Valores)]])</f>
        <v>0</v>
      </c>
    </row>
    <row r="1369" spans="2:12">
      <c r="B1369" s="48"/>
      <c r="C1369" s="48"/>
      <c r="D1369" s="16"/>
      <c r="E1369" s="48"/>
      <c r="F1369" s="17"/>
      <c r="G1369" s="17"/>
      <c r="H1369" s="17"/>
      <c r="I1369" s="21"/>
      <c r="J1369" s="17"/>
      <c r="K1369" s="20">
        <f>IF(FluxoCaixa101315141622[[#This Row],[Movimento ]]="Saldo Inicial",FluxoCaixa101315141622[[#This Row],[R$ (Valores)]],K1368+FluxoCaixa101315141622[[#This Row],[Valores Receitas / Despesas]])</f>
        <v>19192.449999999961</v>
      </c>
      <c r="L1369" s="5">
        <f>IF(FluxoCaixa101315141622[[#This Row],[Entrada / Saída]]="Saída",FluxoCaixa101315141622[[#This Row],[R$ (Valores)]]*-1,FluxoCaixa101315141622[[#This Row],[R$ (Valores)]])</f>
        <v>0</v>
      </c>
    </row>
    <row r="1370" spans="2:12">
      <c r="B1370" s="48"/>
      <c r="C1370" s="48"/>
      <c r="D1370" s="16"/>
      <c r="E1370" s="48"/>
      <c r="F1370" s="17"/>
      <c r="G1370" s="17"/>
      <c r="H1370" s="17"/>
      <c r="I1370" s="21"/>
      <c r="J1370" s="17"/>
      <c r="K1370" s="20">
        <f>IF(FluxoCaixa101315141622[[#This Row],[Movimento ]]="Saldo Inicial",FluxoCaixa101315141622[[#This Row],[R$ (Valores)]],K1369+FluxoCaixa101315141622[[#This Row],[Valores Receitas / Despesas]])</f>
        <v>19192.449999999961</v>
      </c>
      <c r="L1370" s="5">
        <f>IF(FluxoCaixa101315141622[[#This Row],[Entrada / Saída]]="Saída",FluxoCaixa101315141622[[#This Row],[R$ (Valores)]]*-1,FluxoCaixa101315141622[[#This Row],[R$ (Valores)]])</f>
        <v>0</v>
      </c>
    </row>
    <row r="1371" spans="2:12">
      <c r="B1371" s="48"/>
      <c r="C1371" s="48"/>
      <c r="D1371" s="16"/>
      <c r="E1371" s="48"/>
      <c r="F1371" s="17"/>
      <c r="G1371" s="17"/>
      <c r="H1371" s="17"/>
      <c r="I1371" s="21"/>
      <c r="J1371" s="17"/>
      <c r="K1371" s="20">
        <f>IF(FluxoCaixa101315141622[[#This Row],[Movimento ]]="Saldo Inicial",FluxoCaixa101315141622[[#This Row],[R$ (Valores)]],K1370+FluxoCaixa101315141622[[#This Row],[Valores Receitas / Despesas]])</f>
        <v>19192.449999999961</v>
      </c>
      <c r="L1371" s="5">
        <f>IF(FluxoCaixa101315141622[[#This Row],[Entrada / Saída]]="Saída",FluxoCaixa101315141622[[#This Row],[R$ (Valores)]]*-1,FluxoCaixa101315141622[[#This Row],[R$ (Valores)]])</f>
        <v>0</v>
      </c>
    </row>
    <row r="1372" spans="2:12">
      <c r="B1372" s="48"/>
      <c r="C1372" s="48"/>
      <c r="D1372" s="56"/>
      <c r="E1372" s="52"/>
      <c r="F1372" s="45"/>
      <c r="G1372" s="17"/>
      <c r="H1372" s="17"/>
      <c r="I1372" s="54"/>
      <c r="J1372" s="45"/>
      <c r="K1372" s="47">
        <f>IF(FluxoCaixa101315141622[[#This Row],[Movimento ]]="Saldo Inicial",FluxoCaixa101315141622[[#This Row],[R$ (Valores)]],K1371+FluxoCaixa101315141622[[#This Row],[Valores Receitas / Despesas]])</f>
        <v>19192.449999999961</v>
      </c>
      <c r="L1372" s="53">
        <f>IF(FluxoCaixa101315141622[[#This Row],[Entrada / Saída]]="Saída",FluxoCaixa101315141622[[#This Row],[R$ (Valores)]]*-1,FluxoCaixa101315141622[[#This Row],[R$ (Valores)]])</f>
        <v>0</v>
      </c>
    </row>
    <row r="1373" spans="2:12">
      <c r="B1373" s="48"/>
      <c r="C1373" s="48"/>
      <c r="D1373" s="56"/>
      <c r="E1373" s="52"/>
      <c r="F1373" s="17"/>
      <c r="G1373" s="17"/>
      <c r="H1373" s="17"/>
      <c r="I1373" s="21"/>
      <c r="J1373" s="17"/>
      <c r="K1373" s="20">
        <f>IF(FluxoCaixa101315141622[[#This Row],[Movimento ]]="Saldo Inicial",FluxoCaixa101315141622[[#This Row],[R$ (Valores)]],K1372+FluxoCaixa101315141622[[#This Row],[Valores Receitas / Despesas]])</f>
        <v>19192.449999999961</v>
      </c>
      <c r="L1373" s="5">
        <f>IF(FluxoCaixa101315141622[[#This Row],[Entrada / Saída]]="Saída",FluxoCaixa101315141622[[#This Row],[R$ (Valores)]]*-1,FluxoCaixa101315141622[[#This Row],[R$ (Valores)]])</f>
        <v>0</v>
      </c>
    </row>
    <row r="1374" spans="2:12">
      <c r="B1374" s="48"/>
      <c r="C1374" s="48"/>
      <c r="D1374" s="56"/>
      <c r="E1374" s="52"/>
      <c r="F1374" s="17"/>
      <c r="G1374" s="17"/>
      <c r="H1374" s="17"/>
      <c r="I1374" s="21"/>
      <c r="J1374" s="17"/>
      <c r="K1374" s="20">
        <f>IF(FluxoCaixa101315141622[[#This Row],[Movimento ]]="Saldo Inicial",FluxoCaixa101315141622[[#This Row],[R$ (Valores)]],K1373+FluxoCaixa101315141622[[#This Row],[Valores Receitas / Despesas]])</f>
        <v>19192.449999999961</v>
      </c>
      <c r="L1374" s="5">
        <f>IF(FluxoCaixa101315141622[[#This Row],[Entrada / Saída]]="Saída",FluxoCaixa101315141622[[#This Row],[R$ (Valores)]]*-1,FluxoCaixa101315141622[[#This Row],[R$ (Valores)]])</f>
        <v>0</v>
      </c>
    </row>
    <row r="1375" spans="2:12">
      <c r="B1375" s="48"/>
      <c r="C1375" s="48"/>
      <c r="D1375" s="56"/>
      <c r="E1375" s="52"/>
      <c r="F1375" s="17"/>
      <c r="G1375" s="17"/>
      <c r="H1375" s="17"/>
      <c r="I1375" s="21"/>
      <c r="J1375" s="17"/>
      <c r="K1375" s="20">
        <f>IF(FluxoCaixa101315141622[[#This Row],[Movimento ]]="Saldo Inicial",FluxoCaixa101315141622[[#This Row],[R$ (Valores)]],K1374+FluxoCaixa101315141622[[#This Row],[Valores Receitas / Despesas]])</f>
        <v>19192.449999999961</v>
      </c>
      <c r="L1375" s="5">
        <f>IF(FluxoCaixa101315141622[[#This Row],[Entrada / Saída]]="Saída",FluxoCaixa101315141622[[#This Row],[R$ (Valores)]]*-1,FluxoCaixa101315141622[[#This Row],[R$ (Valores)]])</f>
        <v>0</v>
      </c>
    </row>
    <row r="1376" spans="2:12">
      <c r="B1376" s="48"/>
      <c r="C1376" s="48"/>
      <c r="D1376" s="56"/>
      <c r="E1376" s="52"/>
      <c r="F1376" s="17"/>
      <c r="G1376" s="17"/>
      <c r="H1376" s="17"/>
      <c r="I1376" s="21"/>
      <c r="J1376" s="17"/>
      <c r="K1376" s="20">
        <f>IF(FluxoCaixa101315141622[[#This Row],[Movimento ]]="Saldo Inicial",FluxoCaixa101315141622[[#This Row],[R$ (Valores)]],K1375+FluxoCaixa101315141622[[#This Row],[Valores Receitas / Despesas]])</f>
        <v>19192.449999999961</v>
      </c>
      <c r="L1376" s="5">
        <f>IF(FluxoCaixa101315141622[[#This Row],[Entrada / Saída]]="Saída",FluxoCaixa101315141622[[#This Row],[R$ (Valores)]]*-1,FluxoCaixa101315141622[[#This Row],[R$ (Valores)]])</f>
        <v>0</v>
      </c>
    </row>
    <row r="1377" spans="2:12">
      <c r="B1377" s="48"/>
      <c r="C1377" s="48"/>
      <c r="D1377" s="56"/>
      <c r="E1377" s="52"/>
      <c r="F1377" s="17"/>
      <c r="G1377" s="17"/>
      <c r="H1377" s="17"/>
      <c r="I1377" s="21"/>
      <c r="J1377" s="17"/>
      <c r="K1377" s="20">
        <f>IF(FluxoCaixa101315141622[[#This Row],[Movimento ]]="Saldo Inicial",FluxoCaixa101315141622[[#This Row],[R$ (Valores)]],K1376+FluxoCaixa101315141622[[#This Row],[Valores Receitas / Despesas]])</f>
        <v>19192.449999999961</v>
      </c>
      <c r="L1377" s="5">
        <f>IF(FluxoCaixa101315141622[[#This Row],[Entrada / Saída]]="Saída",FluxoCaixa101315141622[[#This Row],[R$ (Valores)]]*-1,FluxoCaixa101315141622[[#This Row],[R$ (Valores)]])</f>
        <v>0</v>
      </c>
    </row>
    <row r="1378" spans="2:12">
      <c r="B1378" s="48"/>
      <c r="C1378" s="48"/>
      <c r="D1378" s="56"/>
      <c r="E1378" s="52"/>
      <c r="F1378" s="17"/>
      <c r="G1378" s="17"/>
      <c r="H1378" s="17"/>
      <c r="I1378" s="21"/>
      <c r="J1378" s="17"/>
      <c r="K1378" s="20">
        <f>IF(FluxoCaixa101315141622[[#This Row],[Movimento ]]="Saldo Inicial",FluxoCaixa101315141622[[#This Row],[R$ (Valores)]],K1377+FluxoCaixa101315141622[[#This Row],[Valores Receitas / Despesas]])</f>
        <v>19192.449999999961</v>
      </c>
      <c r="L1378" s="5">
        <f>IF(FluxoCaixa101315141622[[#This Row],[Entrada / Saída]]="Saída",FluxoCaixa101315141622[[#This Row],[R$ (Valores)]]*-1,FluxoCaixa101315141622[[#This Row],[R$ (Valores)]])</f>
        <v>0</v>
      </c>
    </row>
    <row r="1379" spans="2:12">
      <c r="B1379" s="48"/>
      <c r="C1379" s="48"/>
      <c r="D1379" s="56"/>
      <c r="E1379" s="52"/>
      <c r="F1379" s="17"/>
      <c r="G1379" s="17"/>
      <c r="H1379" s="17"/>
      <c r="I1379" s="21"/>
      <c r="J1379" s="17"/>
      <c r="K1379" s="20">
        <f>IF(FluxoCaixa101315141622[[#This Row],[Movimento ]]="Saldo Inicial",FluxoCaixa101315141622[[#This Row],[R$ (Valores)]],K1378+FluxoCaixa101315141622[[#This Row],[Valores Receitas / Despesas]])</f>
        <v>19192.449999999961</v>
      </c>
      <c r="L1379" s="5">
        <f>IF(FluxoCaixa101315141622[[#This Row],[Entrada / Saída]]="Saída",FluxoCaixa101315141622[[#This Row],[R$ (Valores)]]*-1,FluxoCaixa101315141622[[#This Row],[R$ (Valores)]])</f>
        <v>0</v>
      </c>
    </row>
    <row r="1380" spans="2:12">
      <c r="B1380" s="48"/>
      <c r="C1380" s="48"/>
      <c r="D1380" s="56"/>
      <c r="E1380" s="52"/>
      <c r="F1380" s="17"/>
      <c r="G1380" s="17"/>
      <c r="H1380" s="17"/>
      <c r="I1380" s="21"/>
      <c r="J1380" s="17"/>
      <c r="K1380" s="20">
        <f>IF(FluxoCaixa101315141622[[#This Row],[Movimento ]]="Saldo Inicial",FluxoCaixa101315141622[[#This Row],[R$ (Valores)]],K1379+FluxoCaixa101315141622[[#This Row],[Valores Receitas / Despesas]])</f>
        <v>19192.449999999961</v>
      </c>
      <c r="L1380" s="5">
        <f>IF(FluxoCaixa101315141622[[#This Row],[Entrada / Saída]]="Saída",FluxoCaixa101315141622[[#This Row],[R$ (Valores)]]*-1,FluxoCaixa101315141622[[#This Row],[R$ (Valores)]])</f>
        <v>0</v>
      </c>
    </row>
    <row r="1381" spans="2:12">
      <c r="B1381" s="48"/>
      <c r="C1381" s="48"/>
      <c r="D1381" s="56"/>
      <c r="E1381" s="52"/>
      <c r="F1381" s="17"/>
      <c r="G1381" s="17"/>
      <c r="H1381" s="17"/>
      <c r="I1381" s="21"/>
      <c r="J1381" s="17"/>
      <c r="K1381" s="20">
        <f>IF(FluxoCaixa101315141622[[#This Row],[Movimento ]]="Saldo Inicial",FluxoCaixa101315141622[[#This Row],[R$ (Valores)]],K1380+FluxoCaixa101315141622[[#This Row],[Valores Receitas / Despesas]])</f>
        <v>19192.449999999961</v>
      </c>
      <c r="L1381" s="5">
        <f>IF(FluxoCaixa101315141622[[#This Row],[Entrada / Saída]]="Saída",FluxoCaixa101315141622[[#This Row],[R$ (Valores)]]*-1,FluxoCaixa101315141622[[#This Row],[R$ (Valores)]])</f>
        <v>0</v>
      </c>
    </row>
    <row r="1382" spans="2:12">
      <c r="B1382" s="48"/>
      <c r="C1382" s="48"/>
      <c r="D1382" s="56"/>
      <c r="E1382" s="52"/>
      <c r="F1382" s="17"/>
      <c r="G1382" s="17"/>
      <c r="H1382" s="17"/>
      <c r="I1382" s="54"/>
      <c r="J1382" s="45"/>
      <c r="K1382" s="47">
        <f>IF(FluxoCaixa101315141622[[#This Row],[Movimento ]]="Saldo Inicial",FluxoCaixa101315141622[[#This Row],[R$ (Valores)]],K1381+FluxoCaixa101315141622[[#This Row],[Valores Receitas / Despesas]])</f>
        <v>19192.449999999961</v>
      </c>
      <c r="L1382" s="53">
        <f>IF(FluxoCaixa101315141622[[#This Row],[Entrada / Saída]]="Saída",FluxoCaixa101315141622[[#This Row],[R$ (Valores)]]*-1,FluxoCaixa101315141622[[#This Row],[R$ (Valores)]])</f>
        <v>0</v>
      </c>
    </row>
    <row r="1383" spans="2:12">
      <c r="B1383" s="48"/>
      <c r="C1383" s="48"/>
      <c r="D1383" s="56"/>
      <c r="E1383" s="52"/>
      <c r="F1383" s="17"/>
      <c r="G1383" s="17"/>
      <c r="H1383" s="17"/>
      <c r="I1383" s="54"/>
      <c r="J1383" s="45"/>
      <c r="K1383" s="47">
        <f>IF(FluxoCaixa101315141622[[#This Row],[Movimento ]]="Saldo Inicial",FluxoCaixa101315141622[[#This Row],[R$ (Valores)]],K1382+FluxoCaixa101315141622[[#This Row],[Valores Receitas / Despesas]])</f>
        <v>19192.449999999961</v>
      </c>
      <c r="L1383" s="53">
        <f>IF(FluxoCaixa101315141622[[#This Row],[Entrada / Saída]]="Saída",FluxoCaixa101315141622[[#This Row],[R$ (Valores)]]*-1,FluxoCaixa101315141622[[#This Row],[R$ (Valores)]])</f>
        <v>0</v>
      </c>
    </row>
    <row r="1384" spans="2:12">
      <c r="B1384" s="48"/>
      <c r="C1384" s="48"/>
      <c r="D1384" s="56"/>
      <c r="E1384" s="52"/>
      <c r="F1384" s="17"/>
      <c r="G1384" s="17"/>
      <c r="H1384" s="17"/>
      <c r="I1384" s="54"/>
      <c r="J1384" s="45"/>
      <c r="K1384" s="47">
        <f>IF(FluxoCaixa101315141622[[#This Row],[Movimento ]]="Saldo Inicial",FluxoCaixa101315141622[[#This Row],[R$ (Valores)]],K1383+FluxoCaixa101315141622[[#This Row],[Valores Receitas / Despesas]])</f>
        <v>19192.449999999961</v>
      </c>
      <c r="L1384" s="53">
        <f>IF(FluxoCaixa101315141622[[#This Row],[Entrada / Saída]]="Saída",FluxoCaixa101315141622[[#This Row],[R$ (Valores)]]*-1,FluxoCaixa101315141622[[#This Row],[R$ (Valores)]])</f>
        <v>0</v>
      </c>
    </row>
    <row r="1385" spans="2:12">
      <c r="B1385" s="48"/>
      <c r="C1385" s="48"/>
      <c r="D1385" s="56"/>
      <c r="E1385" s="52"/>
      <c r="F1385" s="17"/>
      <c r="G1385" s="17"/>
      <c r="H1385" s="17"/>
      <c r="I1385" s="54"/>
      <c r="J1385" s="45"/>
      <c r="K1385" s="47">
        <f>IF(FluxoCaixa101315141622[[#This Row],[Movimento ]]="Saldo Inicial",FluxoCaixa101315141622[[#This Row],[R$ (Valores)]],K1384+FluxoCaixa101315141622[[#This Row],[Valores Receitas / Despesas]])</f>
        <v>19192.449999999961</v>
      </c>
      <c r="L1385" s="53">
        <f>IF(FluxoCaixa101315141622[[#This Row],[Entrada / Saída]]="Saída",FluxoCaixa101315141622[[#This Row],[R$ (Valores)]]*-1,FluxoCaixa101315141622[[#This Row],[R$ (Valores)]])</f>
        <v>0</v>
      </c>
    </row>
    <row r="1386" spans="2:12">
      <c r="B1386" s="48"/>
      <c r="C1386" s="48"/>
      <c r="D1386" s="56"/>
      <c r="E1386" s="52"/>
      <c r="F1386" s="17"/>
      <c r="G1386" s="17"/>
      <c r="H1386" s="17"/>
      <c r="I1386" s="54"/>
      <c r="J1386" s="45"/>
      <c r="K1386" s="47">
        <f>IF(FluxoCaixa101315141622[[#This Row],[Movimento ]]="Saldo Inicial",FluxoCaixa101315141622[[#This Row],[R$ (Valores)]],K1385+FluxoCaixa101315141622[[#This Row],[Valores Receitas / Despesas]])</f>
        <v>19192.449999999961</v>
      </c>
      <c r="L1386" s="53">
        <f>IF(FluxoCaixa101315141622[[#This Row],[Entrada / Saída]]="Saída",FluxoCaixa101315141622[[#This Row],[R$ (Valores)]]*-1,FluxoCaixa101315141622[[#This Row],[R$ (Valores)]])</f>
        <v>0</v>
      </c>
    </row>
    <row r="1387" spans="2:12">
      <c r="B1387" s="48"/>
      <c r="C1387" s="48"/>
      <c r="D1387" s="56"/>
      <c r="E1387" s="52"/>
      <c r="F1387" s="17"/>
      <c r="G1387" s="17"/>
      <c r="H1387" s="17"/>
      <c r="I1387" s="54"/>
      <c r="J1387" s="45"/>
      <c r="K1387" s="47">
        <f>IF(FluxoCaixa101315141622[[#This Row],[Movimento ]]="Saldo Inicial",FluxoCaixa101315141622[[#This Row],[R$ (Valores)]],K1386+FluxoCaixa101315141622[[#This Row],[Valores Receitas / Despesas]])</f>
        <v>19192.449999999961</v>
      </c>
      <c r="L1387" s="53">
        <f>IF(FluxoCaixa101315141622[[#This Row],[Entrada / Saída]]="Saída",FluxoCaixa101315141622[[#This Row],[R$ (Valores)]]*-1,FluxoCaixa101315141622[[#This Row],[R$ (Valores)]])</f>
        <v>0</v>
      </c>
    </row>
    <row r="1388" spans="2:12">
      <c r="B1388" s="48"/>
      <c r="C1388" s="48"/>
      <c r="D1388" s="56"/>
      <c r="E1388" s="52"/>
      <c r="F1388" s="17"/>
      <c r="G1388" s="17"/>
      <c r="H1388" s="17"/>
      <c r="I1388" s="54"/>
      <c r="J1388" s="45"/>
      <c r="K1388" s="47">
        <f>IF(FluxoCaixa101315141622[[#This Row],[Movimento ]]="Saldo Inicial",FluxoCaixa101315141622[[#This Row],[R$ (Valores)]],K1387+FluxoCaixa101315141622[[#This Row],[Valores Receitas / Despesas]])</f>
        <v>19192.449999999961</v>
      </c>
      <c r="L1388" s="53">
        <f>IF(FluxoCaixa101315141622[[#This Row],[Entrada / Saída]]="Saída",FluxoCaixa101315141622[[#This Row],[R$ (Valores)]]*-1,FluxoCaixa101315141622[[#This Row],[R$ (Valores)]])</f>
        <v>0</v>
      </c>
    </row>
    <row r="1389" spans="2:12">
      <c r="B1389" s="48"/>
      <c r="C1389" s="48"/>
      <c r="D1389" s="56"/>
      <c r="E1389" s="52"/>
      <c r="F1389" s="17"/>
      <c r="G1389" s="17"/>
      <c r="H1389" s="17"/>
      <c r="I1389" s="21"/>
      <c r="J1389" s="17"/>
      <c r="K1389" s="20">
        <f>IF(FluxoCaixa101315141622[[#This Row],[Movimento ]]="Saldo Inicial",FluxoCaixa101315141622[[#This Row],[R$ (Valores)]],K1388+FluxoCaixa101315141622[[#This Row],[Valores Receitas / Despesas]])</f>
        <v>19192.449999999961</v>
      </c>
      <c r="L1389" s="5">
        <f>IF(FluxoCaixa101315141622[[#This Row],[Entrada / Saída]]="Saída",FluxoCaixa101315141622[[#This Row],[R$ (Valores)]]*-1,FluxoCaixa101315141622[[#This Row],[R$ (Valores)]])</f>
        <v>0</v>
      </c>
    </row>
    <row r="1390" spans="2:12">
      <c r="B1390" s="48"/>
      <c r="C1390" s="48"/>
      <c r="D1390" s="56"/>
      <c r="E1390" s="52"/>
      <c r="F1390" s="17"/>
      <c r="G1390" s="17"/>
      <c r="H1390" s="17"/>
      <c r="I1390" s="21"/>
      <c r="J1390" s="17"/>
      <c r="K1390" s="20">
        <f>IF(FluxoCaixa101315141622[[#This Row],[Movimento ]]="Saldo Inicial",FluxoCaixa101315141622[[#This Row],[R$ (Valores)]],K1389+FluxoCaixa101315141622[[#This Row],[Valores Receitas / Despesas]])</f>
        <v>19192.449999999961</v>
      </c>
      <c r="L1390" s="5">
        <f>IF(FluxoCaixa101315141622[[#This Row],[Entrada / Saída]]="Saída",FluxoCaixa101315141622[[#This Row],[R$ (Valores)]]*-1,FluxoCaixa101315141622[[#This Row],[R$ (Valores)]])</f>
        <v>0</v>
      </c>
    </row>
    <row r="1391" spans="2:12">
      <c r="B1391" s="48"/>
      <c r="C1391" s="48"/>
      <c r="D1391" s="56"/>
      <c r="E1391" s="52"/>
      <c r="F1391" s="17"/>
      <c r="G1391" s="17"/>
      <c r="H1391" s="17"/>
      <c r="I1391" s="21"/>
      <c r="J1391" s="17"/>
      <c r="K1391" s="20">
        <f>IF(FluxoCaixa101315141622[[#This Row],[Movimento ]]="Saldo Inicial",FluxoCaixa101315141622[[#This Row],[R$ (Valores)]],K1390+FluxoCaixa101315141622[[#This Row],[Valores Receitas / Despesas]])</f>
        <v>19192.449999999961</v>
      </c>
      <c r="L1391" s="5">
        <f>IF(FluxoCaixa101315141622[[#This Row],[Entrada / Saída]]="Saída",FluxoCaixa101315141622[[#This Row],[R$ (Valores)]]*-1,FluxoCaixa101315141622[[#This Row],[R$ (Valores)]])</f>
        <v>0</v>
      </c>
    </row>
    <row r="1392" spans="2:12">
      <c r="B1392" s="48"/>
      <c r="C1392" s="48"/>
      <c r="D1392" s="56"/>
      <c r="E1392" s="52"/>
      <c r="F1392" s="17"/>
      <c r="G1392" s="17"/>
      <c r="H1392" s="17"/>
      <c r="I1392" s="21"/>
      <c r="J1392" s="17"/>
      <c r="K1392" s="20">
        <f>IF(FluxoCaixa101315141622[[#This Row],[Movimento ]]="Saldo Inicial",FluxoCaixa101315141622[[#This Row],[R$ (Valores)]],K1391+FluxoCaixa101315141622[[#This Row],[Valores Receitas / Despesas]])</f>
        <v>19192.449999999961</v>
      </c>
      <c r="L1392" s="5">
        <f>IF(FluxoCaixa101315141622[[#This Row],[Entrada / Saída]]="Saída",FluxoCaixa101315141622[[#This Row],[R$ (Valores)]]*-1,FluxoCaixa101315141622[[#This Row],[R$ (Valores)]])</f>
        <v>0</v>
      </c>
    </row>
    <row r="1393" spans="2:12">
      <c r="B1393" s="48"/>
      <c r="C1393" s="48"/>
      <c r="D1393" s="56"/>
      <c r="E1393" s="52"/>
      <c r="F1393" s="17"/>
      <c r="G1393" s="17"/>
      <c r="H1393" s="17"/>
      <c r="I1393" s="21"/>
      <c r="J1393" s="17"/>
      <c r="K1393" s="20">
        <f>IF(FluxoCaixa101315141622[[#This Row],[Movimento ]]="Saldo Inicial",FluxoCaixa101315141622[[#This Row],[R$ (Valores)]],K1392+FluxoCaixa101315141622[[#This Row],[Valores Receitas / Despesas]])</f>
        <v>19192.449999999961</v>
      </c>
      <c r="L1393" s="5">
        <f>IF(FluxoCaixa101315141622[[#This Row],[Entrada / Saída]]="Saída",FluxoCaixa101315141622[[#This Row],[R$ (Valores)]]*-1,FluxoCaixa101315141622[[#This Row],[R$ (Valores)]])</f>
        <v>0</v>
      </c>
    </row>
    <row r="1394" spans="2:12">
      <c r="B1394" s="48"/>
      <c r="C1394" s="48"/>
      <c r="D1394" s="56"/>
      <c r="E1394" s="52"/>
      <c r="F1394" s="17"/>
      <c r="G1394" s="17"/>
      <c r="H1394" s="17"/>
      <c r="I1394" s="21"/>
      <c r="J1394" s="17"/>
      <c r="K1394" s="20">
        <f>IF(FluxoCaixa101315141622[[#This Row],[Movimento ]]="Saldo Inicial",FluxoCaixa101315141622[[#This Row],[R$ (Valores)]],K1393+FluxoCaixa101315141622[[#This Row],[Valores Receitas / Despesas]])</f>
        <v>19192.449999999961</v>
      </c>
      <c r="L1394" s="5">
        <f>IF(FluxoCaixa101315141622[[#This Row],[Entrada / Saída]]="Saída",FluxoCaixa101315141622[[#This Row],[R$ (Valores)]]*-1,FluxoCaixa101315141622[[#This Row],[R$ (Valores)]])</f>
        <v>0</v>
      </c>
    </row>
    <row r="1395" spans="2:12">
      <c r="B1395" s="48"/>
      <c r="C1395" s="48"/>
      <c r="D1395" s="56"/>
      <c r="E1395" s="52"/>
      <c r="F1395" s="17"/>
      <c r="G1395" s="17"/>
      <c r="H1395" s="17"/>
      <c r="I1395" s="21"/>
      <c r="J1395" s="17"/>
      <c r="K1395" s="20">
        <f>IF(FluxoCaixa101315141622[[#This Row],[Movimento ]]="Saldo Inicial",FluxoCaixa101315141622[[#This Row],[R$ (Valores)]],K1394+FluxoCaixa101315141622[[#This Row],[Valores Receitas / Despesas]])</f>
        <v>19192.449999999961</v>
      </c>
      <c r="L1395" s="5">
        <f>IF(FluxoCaixa101315141622[[#This Row],[Entrada / Saída]]="Saída",FluxoCaixa101315141622[[#This Row],[R$ (Valores)]]*-1,FluxoCaixa101315141622[[#This Row],[R$ (Valores)]])</f>
        <v>0</v>
      </c>
    </row>
    <row r="1396" spans="2:12">
      <c r="B1396" s="48"/>
      <c r="C1396" s="48"/>
      <c r="D1396" s="56"/>
      <c r="E1396" s="52"/>
      <c r="F1396" s="17"/>
      <c r="G1396" s="17"/>
      <c r="H1396" s="17"/>
      <c r="I1396" s="21"/>
      <c r="J1396" s="17"/>
      <c r="K1396" s="20">
        <f>IF(FluxoCaixa101315141622[[#This Row],[Movimento ]]="Saldo Inicial",FluxoCaixa101315141622[[#This Row],[R$ (Valores)]],K1395+FluxoCaixa101315141622[[#This Row],[Valores Receitas / Despesas]])</f>
        <v>19192.449999999961</v>
      </c>
      <c r="L1396" s="5">
        <f>IF(FluxoCaixa101315141622[[#This Row],[Entrada / Saída]]="Saída",FluxoCaixa101315141622[[#This Row],[R$ (Valores)]]*-1,FluxoCaixa101315141622[[#This Row],[R$ (Valores)]])</f>
        <v>0</v>
      </c>
    </row>
    <row r="1397" spans="2:12">
      <c r="B1397" s="48"/>
      <c r="C1397" s="48"/>
      <c r="D1397" s="56"/>
      <c r="E1397" s="52"/>
      <c r="F1397" s="17"/>
      <c r="G1397" s="17"/>
      <c r="H1397" s="17"/>
      <c r="I1397" s="21"/>
      <c r="J1397" s="17"/>
      <c r="K1397" s="20">
        <f>IF(FluxoCaixa101315141622[[#This Row],[Movimento ]]="Saldo Inicial",FluxoCaixa101315141622[[#This Row],[R$ (Valores)]],K1396+FluxoCaixa101315141622[[#This Row],[Valores Receitas / Despesas]])</f>
        <v>19192.449999999961</v>
      </c>
      <c r="L1397" s="5">
        <f>IF(FluxoCaixa101315141622[[#This Row],[Entrada / Saída]]="Saída",FluxoCaixa101315141622[[#This Row],[R$ (Valores)]]*-1,FluxoCaixa101315141622[[#This Row],[R$ (Valores)]])</f>
        <v>0</v>
      </c>
    </row>
    <row r="1398" spans="2:12">
      <c r="B1398" s="48"/>
      <c r="C1398" s="48"/>
      <c r="D1398" s="56"/>
      <c r="E1398" s="52"/>
      <c r="F1398" s="17"/>
      <c r="G1398" s="17"/>
      <c r="H1398" s="17"/>
      <c r="I1398" s="21"/>
      <c r="J1398" s="17"/>
      <c r="K1398" s="20">
        <f>IF(FluxoCaixa101315141622[[#This Row],[Movimento ]]="Saldo Inicial",FluxoCaixa101315141622[[#This Row],[R$ (Valores)]],K1397+FluxoCaixa101315141622[[#This Row],[Valores Receitas / Despesas]])</f>
        <v>19192.449999999961</v>
      </c>
      <c r="L1398" s="5">
        <f>IF(FluxoCaixa101315141622[[#This Row],[Entrada / Saída]]="Saída",FluxoCaixa101315141622[[#This Row],[R$ (Valores)]]*-1,FluxoCaixa101315141622[[#This Row],[R$ (Valores)]])</f>
        <v>0</v>
      </c>
    </row>
    <row r="1399" spans="2:12">
      <c r="B1399" s="48"/>
      <c r="C1399" s="48"/>
      <c r="D1399" s="56"/>
      <c r="E1399" s="52"/>
      <c r="F1399" s="17"/>
      <c r="G1399" s="17"/>
      <c r="H1399" s="17"/>
      <c r="I1399" s="21"/>
      <c r="J1399" s="17"/>
      <c r="K1399" s="20">
        <f>IF(FluxoCaixa101315141622[[#This Row],[Movimento ]]="Saldo Inicial",FluxoCaixa101315141622[[#This Row],[R$ (Valores)]],K1398+FluxoCaixa101315141622[[#This Row],[Valores Receitas / Despesas]])</f>
        <v>19192.449999999961</v>
      </c>
      <c r="L1399" s="5">
        <f>IF(FluxoCaixa101315141622[[#This Row],[Entrada / Saída]]="Saída",FluxoCaixa101315141622[[#This Row],[R$ (Valores)]]*-1,FluxoCaixa101315141622[[#This Row],[R$ (Valores)]])</f>
        <v>0</v>
      </c>
    </row>
    <row r="1400" spans="2:12">
      <c r="B1400" s="48"/>
      <c r="C1400" s="48"/>
      <c r="D1400" s="56"/>
      <c r="E1400" s="52"/>
      <c r="F1400" s="17"/>
      <c r="G1400" s="17"/>
      <c r="H1400" s="17"/>
      <c r="I1400" s="21"/>
      <c r="J1400" s="17"/>
      <c r="K1400" s="20">
        <f>IF(FluxoCaixa101315141622[[#This Row],[Movimento ]]="Saldo Inicial",FluxoCaixa101315141622[[#This Row],[R$ (Valores)]],K1399+FluxoCaixa101315141622[[#This Row],[Valores Receitas / Despesas]])</f>
        <v>19192.449999999961</v>
      </c>
      <c r="L1400" s="5">
        <f>IF(FluxoCaixa101315141622[[#This Row],[Entrada / Saída]]="Saída",FluxoCaixa101315141622[[#This Row],[R$ (Valores)]]*-1,FluxoCaixa101315141622[[#This Row],[R$ (Valores)]])</f>
        <v>0</v>
      </c>
    </row>
    <row r="1401" spans="2:12">
      <c r="B1401" s="48"/>
      <c r="C1401" s="48"/>
      <c r="D1401" s="56"/>
      <c r="E1401" s="52"/>
      <c r="F1401" s="17"/>
      <c r="G1401" s="17"/>
      <c r="H1401" s="17"/>
      <c r="I1401" s="21"/>
      <c r="J1401" s="17"/>
      <c r="K1401" s="20">
        <f>IF(FluxoCaixa101315141622[[#This Row],[Movimento ]]="Saldo Inicial",FluxoCaixa101315141622[[#This Row],[R$ (Valores)]],K1400+FluxoCaixa101315141622[[#This Row],[Valores Receitas / Despesas]])</f>
        <v>19192.449999999961</v>
      </c>
      <c r="L1401" s="5">
        <f>IF(FluxoCaixa101315141622[[#This Row],[Entrada / Saída]]="Saída",FluxoCaixa101315141622[[#This Row],[R$ (Valores)]]*-1,FluxoCaixa101315141622[[#This Row],[R$ (Valores)]])</f>
        <v>0</v>
      </c>
    </row>
    <row r="1402" spans="2:12">
      <c r="B1402" s="48"/>
      <c r="C1402" s="48"/>
      <c r="D1402" s="56"/>
      <c r="E1402" s="52"/>
      <c r="F1402" s="17"/>
      <c r="G1402" s="17"/>
      <c r="H1402" s="17"/>
      <c r="I1402" s="21"/>
      <c r="J1402" s="17"/>
      <c r="K1402" s="20">
        <f>IF(FluxoCaixa101315141622[[#This Row],[Movimento ]]="Saldo Inicial",FluxoCaixa101315141622[[#This Row],[R$ (Valores)]],K1401+FluxoCaixa101315141622[[#This Row],[Valores Receitas / Despesas]])</f>
        <v>19192.449999999961</v>
      </c>
      <c r="L1402" s="5">
        <f>IF(FluxoCaixa101315141622[[#This Row],[Entrada / Saída]]="Saída",FluxoCaixa101315141622[[#This Row],[R$ (Valores)]]*-1,FluxoCaixa101315141622[[#This Row],[R$ (Valores)]])</f>
        <v>0</v>
      </c>
    </row>
    <row r="1403" spans="2:12">
      <c r="B1403" s="48"/>
      <c r="C1403" s="48"/>
      <c r="D1403" s="56"/>
      <c r="E1403" s="52"/>
      <c r="F1403" s="45"/>
      <c r="G1403" s="17"/>
      <c r="H1403" s="17"/>
      <c r="I1403" s="54"/>
      <c r="J1403" s="45"/>
      <c r="K1403" s="47">
        <f>IF(FluxoCaixa101315141622[[#This Row],[Movimento ]]="Saldo Inicial",FluxoCaixa101315141622[[#This Row],[R$ (Valores)]],K1402+FluxoCaixa101315141622[[#This Row],[Valores Receitas / Despesas]])</f>
        <v>19192.449999999961</v>
      </c>
      <c r="L1403" s="53">
        <f>IF(FluxoCaixa101315141622[[#This Row],[Entrada / Saída]]="Saída",FluxoCaixa101315141622[[#This Row],[R$ (Valores)]]*-1,FluxoCaixa101315141622[[#This Row],[R$ (Valores)]])</f>
        <v>0</v>
      </c>
    </row>
    <row r="1404" spans="2:12">
      <c r="B1404" s="48"/>
      <c r="C1404" s="48"/>
      <c r="D1404" s="56"/>
      <c r="E1404" s="52"/>
      <c r="F1404" s="17"/>
      <c r="G1404" s="17"/>
      <c r="H1404" s="17"/>
      <c r="I1404" s="21"/>
      <c r="J1404" s="17"/>
      <c r="K1404" s="20">
        <f>IF(FluxoCaixa101315141622[[#This Row],[Movimento ]]="Saldo Inicial",FluxoCaixa101315141622[[#This Row],[R$ (Valores)]],K1403+FluxoCaixa101315141622[[#This Row],[Valores Receitas / Despesas]])</f>
        <v>19192.449999999961</v>
      </c>
      <c r="L1404" s="5">
        <f>IF(FluxoCaixa101315141622[[#This Row],[Entrada / Saída]]="Saída",FluxoCaixa101315141622[[#This Row],[R$ (Valores)]]*-1,FluxoCaixa101315141622[[#This Row],[R$ (Valores)]])</f>
        <v>0</v>
      </c>
    </row>
    <row r="1405" spans="2:12">
      <c r="B1405" s="48"/>
      <c r="C1405" s="48"/>
      <c r="D1405" s="56"/>
      <c r="E1405" s="52"/>
      <c r="F1405" s="17"/>
      <c r="G1405" s="17"/>
      <c r="H1405" s="17"/>
      <c r="I1405" s="21"/>
      <c r="J1405" s="17"/>
      <c r="K1405" s="20">
        <f>IF(FluxoCaixa101315141622[[#This Row],[Movimento ]]="Saldo Inicial",FluxoCaixa101315141622[[#This Row],[R$ (Valores)]],K1404+FluxoCaixa101315141622[[#This Row],[Valores Receitas / Despesas]])</f>
        <v>19192.449999999961</v>
      </c>
      <c r="L1405" s="5">
        <f>IF(FluxoCaixa101315141622[[#This Row],[Entrada / Saída]]="Saída",FluxoCaixa101315141622[[#This Row],[R$ (Valores)]]*-1,FluxoCaixa101315141622[[#This Row],[R$ (Valores)]])</f>
        <v>0</v>
      </c>
    </row>
    <row r="1406" spans="2:12">
      <c r="B1406" s="48"/>
      <c r="C1406" s="48"/>
      <c r="D1406" s="56"/>
      <c r="E1406" s="52"/>
      <c r="F1406" s="17"/>
      <c r="G1406" s="17"/>
      <c r="H1406" s="17"/>
      <c r="I1406" s="21"/>
      <c r="J1406" s="17"/>
      <c r="K1406" s="20">
        <f>IF(FluxoCaixa101315141622[[#This Row],[Movimento ]]="Saldo Inicial",FluxoCaixa101315141622[[#This Row],[R$ (Valores)]],K1405+FluxoCaixa101315141622[[#This Row],[Valores Receitas / Despesas]])</f>
        <v>19192.449999999961</v>
      </c>
      <c r="L1406" s="5">
        <f>IF(FluxoCaixa101315141622[[#This Row],[Entrada / Saída]]="Saída",FluxoCaixa101315141622[[#This Row],[R$ (Valores)]]*-1,FluxoCaixa101315141622[[#This Row],[R$ (Valores)]])</f>
        <v>0</v>
      </c>
    </row>
    <row r="1407" spans="2:12">
      <c r="B1407" s="48"/>
      <c r="C1407" s="48"/>
      <c r="D1407" s="56"/>
      <c r="E1407" s="52"/>
      <c r="F1407" s="17"/>
      <c r="G1407" s="17"/>
      <c r="H1407" s="17"/>
      <c r="I1407" s="21"/>
      <c r="J1407" s="17"/>
      <c r="K1407" s="20">
        <f>IF(FluxoCaixa101315141622[[#This Row],[Movimento ]]="Saldo Inicial",FluxoCaixa101315141622[[#This Row],[R$ (Valores)]],K1406+FluxoCaixa101315141622[[#This Row],[Valores Receitas / Despesas]])</f>
        <v>19192.449999999961</v>
      </c>
      <c r="L1407" s="5">
        <f>IF(FluxoCaixa101315141622[[#This Row],[Entrada / Saída]]="Saída",FluxoCaixa101315141622[[#This Row],[R$ (Valores)]]*-1,FluxoCaixa101315141622[[#This Row],[R$ (Valores)]])</f>
        <v>0</v>
      </c>
    </row>
    <row r="1408" spans="2:12">
      <c r="B1408" s="48"/>
      <c r="C1408" s="48"/>
      <c r="D1408" s="56"/>
      <c r="E1408" s="52"/>
      <c r="F1408" s="17"/>
      <c r="G1408" s="17"/>
      <c r="H1408" s="17"/>
      <c r="I1408" s="21"/>
      <c r="J1408" s="17"/>
      <c r="K1408" s="20">
        <f>IF(FluxoCaixa101315141622[[#This Row],[Movimento ]]="Saldo Inicial",FluxoCaixa101315141622[[#This Row],[R$ (Valores)]],K1407+FluxoCaixa101315141622[[#This Row],[Valores Receitas / Despesas]])</f>
        <v>19192.449999999961</v>
      </c>
      <c r="L1408" s="5">
        <f>IF(FluxoCaixa101315141622[[#This Row],[Entrada / Saída]]="Saída",FluxoCaixa101315141622[[#This Row],[R$ (Valores)]]*-1,FluxoCaixa101315141622[[#This Row],[R$ (Valores)]])</f>
        <v>0</v>
      </c>
    </row>
    <row r="1409" spans="2:12">
      <c r="B1409" s="48"/>
      <c r="C1409" s="48"/>
      <c r="D1409" s="56"/>
      <c r="E1409" s="52"/>
      <c r="F1409" s="17"/>
      <c r="G1409" s="17"/>
      <c r="H1409" s="17"/>
      <c r="I1409" s="21"/>
      <c r="J1409" s="17"/>
      <c r="K1409" s="20">
        <f>IF(FluxoCaixa101315141622[[#This Row],[Movimento ]]="Saldo Inicial",FluxoCaixa101315141622[[#This Row],[R$ (Valores)]],K1408+FluxoCaixa101315141622[[#This Row],[Valores Receitas / Despesas]])</f>
        <v>19192.449999999961</v>
      </c>
      <c r="L1409" s="5">
        <f>IF(FluxoCaixa101315141622[[#This Row],[Entrada / Saída]]="Saída",FluxoCaixa101315141622[[#This Row],[R$ (Valores)]]*-1,FluxoCaixa101315141622[[#This Row],[R$ (Valores)]])</f>
        <v>0</v>
      </c>
    </row>
    <row r="1410" spans="2:12">
      <c r="B1410" s="48"/>
      <c r="C1410" s="48"/>
      <c r="D1410" s="56"/>
      <c r="E1410" s="52"/>
      <c r="F1410" s="17"/>
      <c r="G1410" s="17"/>
      <c r="H1410" s="17"/>
      <c r="I1410" s="21"/>
      <c r="J1410" s="17"/>
      <c r="K1410" s="20">
        <f>IF(FluxoCaixa101315141622[[#This Row],[Movimento ]]="Saldo Inicial",FluxoCaixa101315141622[[#This Row],[R$ (Valores)]],K1409+FluxoCaixa101315141622[[#This Row],[Valores Receitas / Despesas]])</f>
        <v>19192.449999999961</v>
      </c>
      <c r="L1410" s="5">
        <f>IF(FluxoCaixa101315141622[[#This Row],[Entrada / Saída]]="Saída",FluxoCaixa101315141622[[#This Row],[R$ (Valores)]]*-1,FluxoCaixa101315141622[[#This Row],[R$ (Valores)]])</f>
        <v>0</v>
      </c>
    </row>
    <row r="1411" spans="2:12">
      <c r="B1411" s="48"/>
      <c r="C1411" s="48"/>
      <c r="D1411" s="16"/>
      <c r="E1411" s="48"/>
      <c r="F1411" s="17"/>
      <c r="G1411" s="17"/>
      <c r="H1411" s="17"/>
      <c r="I1411" s="21"/>
      <c r="J1411" s="17"/>
      <c r="K1411" s="20">
        <f>IF(FluxoCaixa101315141622[[#This Row],[Movimento ]]="Saldo Inicial",FluxoCaixa101315141622[[#This Row],[R$ (Valores)]],K1410+FluxoCaixa101315141622[[#This Row],[Valores Receitas / Despesas]])</f>
        <v>19192.449999999961</v>
      </c>
      <c r="L1411" s="5">
        <f>IF(FluxoCaixa101315141622[[#This Row],[Entrada / Saída]]="Saída",FluxoCaixa101315141622[[#This Row],[R$ (Valores)]]*-1,FluxoCaixa101315141622[[#This Row],[R$ (Valores)]])</f>
        <v>0</v>
      </c>
    </row>
    <row r="1412" spans="2:12">
      <c r="B1412" s="48"/>
      <c r="C1412" s="48"/>
      <c r="D1412" s="16"/>
      <c r="E1412" s="48"/>
      <c r="F1412" s="17"/>
      <c r="G1412" s="17"/>
      <c r="H1412" s="17"/>
      <c r="I1412" s="21"/>
      <c r="J1412" s="17"/>
      <c r="K1412" s="20">
        <f>IF(FluxoCaixa101315141622[[#This Row],[Movimento ]]="Saldo Inicial",FluxoCaixa101315141622[[#This Row],[R$ (Valores)]],K1411+FluxoCaixa101315141622[[#This Row],[Valores Receitas / Despesas]])</f>
        <v>19192.449999999961</v>
      </c>
      <c r="L1412" s="5">
        <f>IF(FluxoCaixa101315141622[[#This Row],[Entrada / Saída]]="Saída",FluxoCaixa101315141622[[#This Row],[R$ (Valores)]]*-1,FluxoCaixa101315141622[[#This Row],[R$ (Valores)]])</f>
        <v>0</v>
      </c>
    </row>
    <row r="1413" spans="2:12">
      <c r="B1413" s="48"/>
      <c r="C1413" s="48"/>
      <c r="D1413" s="16"/>
      <c r="E1413" s="48"/>
      <c r="F1413" s="17"/>
      <c r="G1413" s="17"/>
      <c r="H1413" s="17"/>
      <c r="I1413" s="21"/>
      <c r="J1413" s="17"/>
      <c r="K1413" s="20">
        <f>IF(FluxoCaixa101315141622[[#This Row],[Movimento ]]="Saldo Inicial",FluxoCaixa101315141622[[#This Row],[R$ (Valores)]],K1412+FluxoCaixa101315141622[[#This Row],[Valores Receitas / Despesas]])</f>
        <v>19192.449999999961</v>
      </c>
      <c r="L1413" s="5">
        <f>IF(FluxoCaixa101315141622[[#This Row],[Entrada / Saída]]="Saída",FluxoCaixa101315141622[[#This Row],[R$ (Valores)]]*-1,FluxoCaixa101315141622[[#This Row],[R$ (Valores)]])</f>
        <v>0</v>
      </c>
    </row>
    <row r="1414" spans="2:12">
      <c r="B1414" s="48"/>
      <c r="C1414" s="48"/>
      <c r="D1414" s="16"/>
      <c r="E1414" s="48"/>
      <c r="F1414" s="17"/>
      <c r="G1414" s="17"/>
      <c r="H1414" s="17"/>
      <c r="I1414" s="21"/>
      <c r="J1414" s="17"/>
      <c r="K1414" s="20">
        <f>IF(FluxoCaixa101315141622[[#This Row],[Movimento ]]="Saldo Inicial",FluxoCaixa101315141622[[#This Row],[R$ (Valores)]],K1413+FluxoCaixa101315141622[[#This Row],[Valores Receitas / Despesas]])</f>
        <v>19192.449999999961</v>
      </c>
      <c r="L1414" s="5">
        <f>IF(FluxoCaixa101315141622[[#This Row],[Entrada / Saída]]="Saída",FluxoCaixa101315141622[[#This Row],[R$ (Valores)]]*-1,FluxoCaixa101315141622[[#This Row],[R$ (Valores)]])</f>
        <v>0</v>
      </c>
    </row>
    <row r="1415" spans="2:12">
      <c r="B1415" s="48"/>
      <c r="C1415" s="48"/>
      <c r="D1415" s="16"/>
      <c r="E1415" s="48"/>
      <c r="F1415" s="17"/>
      <c r="G1415" s="17"/>
      <c r="H1415" s="17"/>
      <c r="I1415" s="21"/>
      <c r="J1415" s="17"/>
      <c r="K1415" s="20">
        <f>IF(FluxoCaixa101315141622[[#This Row],[Movimento ]]="Saldo Inicial",FluxoCaixa101315141622[[#This Row],[R$ (Valores)]],K1414+FluxoCaixa101315141622[[#This Row],[Valores Receitas / Despesas]])</f>
        <v>19192.449999999961</v>
      </c>
      <c r="L1415" s="5">
        <f>IF(FluxoCaixa101315141622[[#This Row],[Entrada / Saída]]="Saída",FluxoCaixa101315141622[[#This Row],[R$ (Valores)]]*-1,FluxoCaixa101315141622[[#This Row],[R$ (Valores)]])</f>
        <v>0</v>
      </c>
    </row>
    <row r="1416" spans="2:12">
      <c r="B1416" s="48"/>
      <c r="C1416" s="48"/>
      <c r="D1416" s="16"/>
      <c r="E1416" s="48"/>
      <c r="F1416" s="17"/>
      <c r="G1416" s="17"/>
      <c r="H1416" s="17"/>
      <c r="I1416" s="21"/>
      <c r="J1416" s="17"/>
      <c r="K1416" s="20">
        <f>IF(FluxoCaixa101315141622[[#This Row],[Movimento ]]="Saldo Inicial",FluxoCaixa101315141622[[#This Row],[R$ (Valores)]],K1415+FluxoCaixa101315141622[[#This Row],[Valores Receitas / Despesas]])</f>
        <v>19192.449999999961</v>
      </c>
      <c r="L1416" s="5">
        <f>IF(FluxoCaixa101315141622[[#This Row],[Entrada / Saída]]="Saída",FluxoCaixa101315141622[[#This Row],[R$ (Valores)]]*-1,FluxoCaixa101315141622[[#This Row],[R$ (Valores)]])</f>
        <v>0</v>
      </c>
    </row>
    <row r="1417" spans="2:12">
      <c r="B1417" s="48"/>
      <c r="C1417" s="48"/>
      <c r="D1417" s="16"/>
      <c r="E1417" s="48"/>
      <c r="F1417" s="17"/>
      <c r="G1417" s="17"/>
      <c r="H1417" s="17"/>
      <c r="I1417" s="21"/>
      <c r="J1417" s="17"/>
      <c r="K1417" s="20">
        <f>IF(FluxoCaixa101315141622[[#This Row],[Movimento ]]="Saldo Inicial",FluxoCaixa101315141622[[#This Row],[R$ (Valores)]],K1416+FluxoCaixa101315141622[[#This Row],[Valores Receitas / Despesas]])</f>
        <v>19192.449999999961</v>
      </c>
      <c r="L1417" s="5">
        <f>IF(FluxoCaixa101315141622[[#This Row],[Entrada / Saída]]="Saída",FluxoCaixa101315141622[[#This Row],[R$ (Valores)]]*-1,FluxoCaixa101315141622[[#This Row],[R$ (Valores)]])</f>
        <v>0</v>
      </c>
    </row>
    <row r="1418" spans="2:12">
      <c r="B1418" s="48"/>
      <c r="C1418" s="48"/>
      <c r="D1418" s="16"/>
      <c r="E1418" s="48"/>
      <c r="F1418" s="17"/>
      <c r="G1418" s="17"/>
      <c r="H1418" s="17"/>
      <c r="I1418" s="21"/>
      <c r="J1418" s="17"/>
      <c r="K1418" s="20">
        <f>IF(FluxoCaixa101315141622[[#This Row],[Movimento ]]="Saldo Inicial",FluxoCaixa101315141622[[#This Row],[R$ (Valores)]],K1417+FluxoCaixa101315141622[[#This Row],[Valores Receitas / Despesas]])</f>
        <v>19192.449999999961</v>
      </c>
      <c r="L1418" s="5">
        <f>IF(FluxoCaixa101315141622[[#This Row],[Entrada / Saída]]="Saída",FluxoCaixa101315141622[[#This Row],[R$ (Valores)]]*-1,FluxoCaixa101315141622[[#This Row],[R$ (Valores)]])</f>
        <v>0</v>
      </c>
    </row>
    <row r="1419" spans="2:12">
      <c r="B1419" s="48"/>
      <c r="C1419" s="48"/>
      <c r="D1419" s="56"/>
      <c r="E1419" s="52"/>
      <c r="F1419" s="45"/>
      <c r="G1419" s="45"/>
      <c r="H1419" s="17"/>
      <c r="I1419" s="54"/>
      <c r="J1419" s="45"/>
      <c r="K1419" s="47">
        <f>IF(FluxoCaixa101315141622[[#This Row],[Movimento ]]="Saldo Inicial",FluxoCaixa101315141622[[#This Row],[R$ (Valores)]],K1418+FluxoCaixa101315141622[[#This Row],[Valores Receitas / Despesas]])</f>
        <v>19192.449999999961</v>
      </c>
      <c r="L1419" s="53">
        <f>IF(FluxoCaixa101315141622[[#This Row],[Entrada / Saída]]="Saída",FluxoCaixa101315141622[[#This Row],[R$ (Valores)]]*-1,FluxoCaixa101315141622[[#This Row],[R$ (Valores)]])</f>
        <v>0</v>
      </c>
    </row>
    <row r="1420" spans="2:12">
      <c r="B1420" s="48"/>
      <c r="C1420" s="48"/>
      <c r="D1420" s="56"/>
      <c r="E1420" s="52"/>
      <c r="F1420" s="17"/>
      <c r="G1420" s="17"/>
      <c r="H1420" s="17"/>
      <c r="I1420" s="21"/>
      <c r="J1420" s="17"/>
      <c r="K1420" s="20">
        <f>IF(FluxoCaixa101315141622[[#This Row],[Movimento ]]="Saldo Inicial",FluxoCaixa101315141622[[#This Row],[R$ (Valores)]],K1419+FluxoCaixa101315141622[[#This Row],[Valores Receitas / Despesas]])</f>
        <v>19192.449999999961</v>
      </c>
      <c r="L1420" s="5">
        <f>IF(FluxoCaixa101315141622[[#This Row],[Entrada / Saída]]="Saída",FluxoCaixa101315141622[[#This Row],[R$ (Valores)]]*-1,FluxoCaixa101315141622[[#This Row],[R$ (Valores)]])</f>
        <v>0</v>
      </c>
    </row>
    <row r="1421" spans="2:12">
      <c r="B1421" s="48"/>
      <c r="C1421" s="48"/>
      <c r="D1421" s="56"/>
      <c r="E1421" s="52"/>
      <c r="F1421" s="17"/>
      <c r="G1421" s="17"/>
      <c r="H1421" s="17"/>
      <c r="I1421" s="21"/>
      <c r="J1421" s="17"/>
      <c r="K1421" s="20">
        <f>IF(FluxoCaixa101315141622[[#This Row],[Movimento ]]="Saldo Inicial",FluxoCaixa101315141622[[#This Row],[R$ (Valores)]],K1420+FluxoCaixa101315141622[[#This Row],[Valores Receitas / Despesas]])</f>
        <v>19192.449999999961</v>
      </c>
      <c r="L1421" s="5">
        <f>IF(FluxoCaixa101315141622[[#This Row],[Entrada / Saída]]="Saída",FluxoCaixa101315141622[[#This Row],[R$ (Valores)]]*-1,FluxoCaixa101315141622[[#This Row],[R$ (Valores)]])</f>
        <v>0</v>
      </c>
    </row>
    <row r="1422" spans="2:12">
      <c r="B1422" s="48"/>
      <c r="C1422" s="48"/>
      <c r="D1422" s="56"/>
      <c r="E1422" s="52"/>
      <c r="F1422" s="17"/>
      <c r="G1422" s="17"/>
      <c r="H1422" s="17"/>
      <c r="I1422" s="21"/>
      <c r="J1422" s="17"/>
      <c r="K1422" s="20">
        <f>IF(FluxoCaixa101315141622[[#This Row],[Movimento ]]="Saldo Inicial",FluxoCaixa101315141622[[#This Row],[R$ (Valores)]],K1421+FluxoCaixa101315141622[[#This Row],[Valores Receitas / Despesas]])</f>
        <v>19192.449999999961</v>
      </c>
      <c r="L1422" s="5">
        <f>IF(FluxoCaixa101315141622[[#This Row],[Entrada / Saída]]="Saída",FluxoCaixa101315141622[[#This Row],[R$ (Valores)]]*-1,FluxoCaixa101315141622[[#This Row],[R$ (Valores)]])</f>
        <v>0</v>
      </c>
    </row>
    <row r="1423" spans="2:12">
      <c r="B1423" s="48"/>
      <c r="C1423" s="48"/>
      <c r="D1423" s="56"/>
      <c r="E1423" s="52"/>
      <c r="F1423" s="17"/>
      <c r="G1423" s="17"/>
      <c r="H1423" s="17"/>
      <c r="I1423" s="21"/>
      <c r="J1423" s="17"/>
      <c r="K1423" s="20">
        <f>IF(FluxoCaixa101315141622[[#This Row],[Movimento ]]="Saldo Inicial",FluxoCaixa101315141622[[#This Row],[R$ (Valores)]],K1422+FluxoCaixa101315141622[[#This Row],[Valores Receitas / Despesas]])</f>
        <v>19192.449999999961</v>
      </c>
      <c r="L1423" s="5">
        <f>IF(FluxoCaixa101315141622[[#This Row],[Entrada / Saída]]="Saída",FluxoCaixa101315141622[[#This Row],[R$ (Valores)]]*-1,FluxoCaixa101315141622[[#This Row],[R$ (Valores)]])</f>
        <v>0</v>
      </c>
    </row>
    <row r="1424" spans="2:12">
      <c r="B1424" s="48"/>
      <c r="C1424" s="48"/>
      <c r="D1424" s="56"/>
      <c r="E1424" s="52"/>
      <c r="F1424" s="17"/>
      <c r="G1424" s="17"/>
      <c r="H1424" s="17"/>
      <c r="I1424" s="21"/>
      <c r="J1424" s="17"/>
      <c r="K1424" s="20">
        <f>IF(FluxoCaixa101315141622[[#This Row],[Movimento ]]="Saldo Inicial",FluxoCaixa101315141622[[#This Row],[R$ (Valores)]],K1423+FluxoCaixa101315141622[[#This Row],[Valores Receitas / Despesas]])</f>
        <v>19192.449999999961</v>
      </c>
      <c r="L1424" s="5">
        <f>IF(FluxoCaixa101315141622[[#This Row],[Entrada / Saída]]="Saída",FluxoCaixa101315141622[[#This Row],[R$ (Valores)]]*-1,FluxoCaixa101315141622[[#This Row],[R$ (Valores)]])</f>
        <v>0</v>
      </c>
    </row>
    <row r="1425" spans="2:12">
      <c r="B1425" s="48"/>
      <c r="C1425" s="48"/>
      <c r="D1425" s="56"/>
      <c r="E1425" s="52"/>
      <c r="F1425" s="17"/>
      <c r="G1425" s="17"/>
      <c r="H1425" s="17"/>
      <c r="I1425" s="21"/>
      <c r="J1425" s="17"/>
      <c r="K1425" s="20">
        <f>IF(FluxoCaixa101315141622[[#This Row],[Movimento ]]="Saldo Inicial",FluxoCaixa101315141622[[#This Row],[R$ (Valores)]],K1424+FluxoCaixa101315141622[[#This Row],[Valores Receitas / Despesas]])</f>
        <v>19192.449999999961</v>
      </c>
      <c r="L1425" s="5">
        <f>IF(FluxoCaixa101315141622[[#This Row],[Entrada / Saída]]="Saída",FluxoCaixa101315141622[[#This Row],[R$ (Valores)]]*-1,FluxoCaixa101315141622[[#This Row],[R$ (Valores)]])</f>
        <v>0</v>
      </c>
    </row>
    <row r="1426" spans="2:12">
      <c r="B1426" s="48"/>
      <c r="C1426" s="48"/>
      <c r="D1426" s="56"/>
      <c r="E1426" s="52"/>
      <c r="F1426" s="45"/>
      <c r="G1426" s="17"/>
      <c r="H1426" s="17"/>
      <c r="I1426" s="54"/>
      <c r="J1426" s="45"/>
      <c r="K1426" s="47">
        <f>IF(FluxoCaixa101315141622[[#This Row],[Movimento ]]="Saldo Inicial",FluxoCaixa101315141622[[#This Row],[R$ (Valores)]],K1425+FluxoCaixa101315141622[[#This Row],[Valores Receitas / Despesas]])</f>
        <v>19192.449999999961</v>
      </c>
      <c r="L1426" s="53">
        <f>IF(FluxoCaixa101315141622[[#This Row],[Entrada / Saída]]="Saída",FluxoCaixa101315141622[[#This Row],[R$ (Valores)]]*-1,FluxoCaixa101315141622[[#This Row],[R$ (Valores)]])</f>
        <v>0</v>
      </c>
    </row>
    <row r="1427" spans="2:12">
      <c r="B1427" s="48"/>
      <c r="C1427" s="48"/>
      <c r="D1427" s="56"/>
      <c r="E1427" s="52"/>
      <c r="F1427" s="17"/>
      <c r="G1427" s="17"/>
      <c r="H1427" s="17"/>
      <c r="I1427" s="21"/>
      <c r="J1427" s="17"/>
      <c r="K1427" s="20">
        <f>IF(FluxoCaixa101315141622[[#This Row],[Movimento ]]="Saldo Inicial",FluxoCaixa101315141622[[#This Row],[R$ (Valores)]],K1426+FluxoCaixa101315141622[[#This Row],[Valores Receitas / Despesas]])</f>
        <v>19192.449999999961</v>
      </c>
      <c r="L1427" s="5">
        <f>IF(FluxoCaixa101315141622[[#This Row],[Entrada / Saída]]="Saída",FluxoCaixa101315141622[[#This Row],[R$ (Valores)]]*-1,FluxoCaixa101315141622[[#This Row],[R$ (Valores)]])</f>
        <v>0</v>
      </c>
    </row>
    <row r="1428" spans="2:12">
      <c r="B1428" s="48"/>
      <c r="C1428" s="48"/>
      <c r="D1428" s="56"/>
      <c r="E1428" s="52"/>
      <c r="F1428" s="17"/>
      <c r="G1428" s="17"/>
      <c r="H1428" s="17"/>
      <c r="I1428" s="21"/>
      <c r="J1428" s="17"/>
      <c r="K1428" s="20">
        <f>IF(FluxoCaixa101315141622[[#This Row],[Movimento ]]="Saldo Inicial",FluxoCaixa101315141622[[#This Row],[R$ (Valores)]],K1427+FluxoCaixa101315141622[[#This Row],[Valores Receitas / Despesas]])</f>
        <v>19192.449999999961</v>
      </c>
      <c r="L1428" s="5">
        <f>IF(FluxoCaixa101315141622[[#This Row],[Entrada / Saída]]="Saída",FluxoCaixa101315141622[[#This Row],[R$ (Valores)]]*-1,FluxoCaixa101315141622[[#This Row],[R$ (Valores)]])</f>
        <v>0</v>
      </c>
    </row>
    <row r="1429" spans="2:12">
      <c r="B1429" s="48"/>
      <c r="C1429" s="48"/>
      <c r="D1429" s="56"/>
      <c r="E1429" s="52"/>
      <c r="F1429" s="17"/>
      <c r="G1429" s="17"/>
      <c r="H1429" s="17"/>
      <c r="I1429" s="21"/>
      <c r="J1429" s="17"/>
      <c r="K1429" s="20">
        <f>IF(FluxoCaixa101315141622[[#This Row],[Movimento ]]="Saldo Inicial",FluxoCaixa101315141622[[#This Row],[R$ (Valores)]],K1428+FluxoCaixa101315141622[[#This Row],[Valores Receitas / Despesas]])</f>
        <v>19192.449999999961</v>
      </c>
      <c r="L1429" s="5">
        <f>IF(FluxoCaixa101315141622[[#This Row],[Entrada / Saída]]="Saída",FluxoCaixa101315141622[[#This Row],[R$ (Valores)]]*-1,FluxoCaixa101315141622[[#This Row],[R$ (Valores)]])</f>
        <v>0</v>
      </c>
    </row>
    <row r="1430" spans="2:12">
      <c r="B1430" s="48"/>
      <c r="C1430" s="48"/>
      <c r="D1430" s="56"/>
      <c r="E1430" s="52"/>
      <c r="F1430" s="17"/>
      <c r="G1430" s="17"/>
      <c r="H1430" s="17"/>
      <c r="I1430" s="21"/>
      <c r="J1430" s="17"/>
      <c r="K1430" s="20">
        <f>IF(FluxoCaixa101315141622[[#This Row],[Movimento ]]="Saldo Inicial",FluxoCaixa101315141622[[#This Row],[R$ (Valores)]],K1429+FluxoCaixa101315141622[[#This Row],[Valores Receitas / Despesas]])</f>
        <v>19192.449999999961</v>
      </c>
      <c r="L1430" s="5">
        <f>IF(FluxoCaixa101315141622[[#This Row],[Entrada / Saída]]="Saída",FluxoCaixa101315141622[[#This Row],[R$ (Valores)]]*-1,FluxoCaixa101315141622[[#This Row],[R$ (Valores)]])</f>
        <v>0</v>
      </c>
    </row>
    <row r="1431" spans="2:12">
      <c r="B1431" s="48"/>
      <c r="C1431" s="48"/>
      <c r="D1431" s="56"/>
      <c r="E1431" s="52"/>
      <c r="F1431" s="17"/>
      <c r="G1431" s="17"/>
      <c r="H1431" s="17"/>
      <c r="I1431" s="21"/>
      <c r="J1431" s="17"/>
      <c r="K1431" s="20">
        <f>IF(FluxoCaixa101315141622[[#This Row],[Movimento ]]="Saldo Inicial",FluxoCaixa101315141622[[#This Row],[R$ (Valores)]],K1430+FluxoCaixa101315141622[[#This Row],[Valores Receitas / Despesas]])</f>
        <v>19192.449999999961</v>
      </c>
      <c r="L1431" s="5">
        <f>IF(FluxoCaixa101315141622[[#This Row],[Entrada / Saída]]="Saída",FluxoCaixa101315141622[[#This Row],[R$ (Valores)]]*-1,FluxoCaixa101315141622[[#This Row],[R$ (Valores)]])</f>
        <v>0</v>
      </c>
    </row>
    <row r="1432" spans="2:12">
      <c r="B1432" s="48"/>
      <c r="C1432" s="48"/>
      <c r="D1432" s="16"/>
      <c r="E1432" s="48"/>
      <c r="F1432" s="17"/>
      <c r="G1432" s="17"/>
      <c r="H1432" s="17"/>
      <c r="I1432" s="21"/>
      <c r="J1432" s="17"/>
      <c r="K1432" s="20">
        <f>IF(FluxoCaixa101315141622[[#This Row],[Movimento ]]="Saldo Inicial",FluxoCaixa101315141622[[#This Row],[R$ (Valores)]],K1431+FluxoCaixa101315141622[[#This Row],[Valores Receitas / Despesas]])</f>
        <v>19192.449999999961</v>
      </c>
      <c r="L1432" s="5">
        <f>IF(FluxoCaixa101315141622[[#This Row],[Entrada / Saída]]="Saída",FluxoCaixa101315141622[[#This Row],[R$ (Valores)]]*-1,FluxoCaixa101315141622[[#This Row],[R$ (Valores)]])</f>
        <v>0</v>
      </c>
    </row>
    <row r="1433" spans="2:12">
      <c r="B1433" s="48"/>
      <c r="C1433" s="48"/>
      <c r="D1433" s="16"/>
      <c r="E1433" s="48"/>
      <c r="F1433" s="17"/>
      <c r="G1433" s="17"/>
      <c r="H1433" s="17"/>
      <c r="I1433" s="21"/>
      <c r="J1433" s="17"/>
      <c r="K1433" s="20">
        <f>IF(FluxoCaixa101315141622[[#This Row],[Movimento ]]="Saldo Inicial",FluxoCaixa101315141622[[#This Row],[R$ (Valores)]],K1432+FluxoCaixa101315141622[[#This Row],[Valores Receitas / Despesas]])</f>
        <v>19192.449999999961</v>
      </c>
      <c r="L1433" s="5">
        <f>IF(FluxoCaixa101315141622[[#This Row],[Entrada / Saída]]="Saída",FluxoCaixa101315141622[[#This Row],[R$ (Valores)]]*-1,FluxoCaixa101315141622[[#This Row],[R$ (Valores)]])</f>
        <v>0</v>
      </c>
    </row>
    <row r="1434" spans="2:12">
      <c r="B1434" s="48"/>
      <c r="C1434" s="48"/>
      <c r="D1434" s="16"/>
      <c r="E1434" s="48"/>
      <c r="F1434" s="17"/>
      <c r="G1434" s="17"/>
      <c r="H1434" s="17"/>
      <c r="I1434" s="21"/>
      <c r="J1434" s="17"/>
      <c r="K1434" s="20">
        <f>IF(FluxoCaixa101315141622[[#This Row],[Movimento ]]="Saldo Inicial",FluxoCaixa101315141622[[#This Row],[R$ (Valores)]],K1433+FluxoCaixa101315141622[[#This Row],[Valores Receitas / Despesas]])</f>
        <v>19192.449999999961</v>
      </c>
      <c r="L1434" s="5">
        <f>IF(FluxoCaixa101315141622[[#This Row],[Entrada / Saída]]="Saída",FluxoCaixa101315141622[[#This Row],[R$ (Valores)]]*-1,FluxoCaixa101315141622[[#This Row],[R$ (Valores)]])</f>
        <v>0</v>
      </c>
    </row>
    <row r="1435" spans="2:12">
      <c r="B1435" s="48"/>
      <c r="C1435" s="48"/>
      <c r="D1435" s="16"/>
      <c r="E1435" s="48"/>
      <c r="F1435" s="17"/>
      <c r="G1435" s="17"/>
      <c r="H1435" s="17"/>
      <c r="I1435" s="21"/>
      <c r="J1435" s="17"/>
      <c r="K1435" s="20">
        <f>IF(FluxoCaixa101315141622[[#This Row],[Movimento ]]="Saldo Inicial",FluxoCaixa101315141622[[#This Row],[R$ (Valores)]],K1434+FluxoCaixa101315141622[[#This Row],[Valores Receitas / Despesas]])</f>
        <v>19192.449999999961</v>
      </c>
      <c r="L1435" s="5">
        <f>IF(FluxoCaixa101315141622[[#This Row],[Entrada / Saída]]="Saída",FluxoCaixa101315141622[[#This Row],[R$ (Valores)]]*-1,FluxoCaixa101315141622[[#This Row],[R$ (Valores)]])</f>
        <v>0</v>
      </c>
    </row>
    <row r="1436" spans="2:12">
      <c r="B1436" s="48"/>
      <c r="C1436" s="48"/>
      <c r="D1436" s="16"/>
      <c r="E1436" s="48"/>
      <c r="F1436" s="17"/>
      <c r="G1436" s="17"/>
      <c r="H1436" s="17"/>
      <c r="I1436" s="21"/>
      <c r="J1436" s="17"/>
      <c r="K1436" s="20">
        <f>IF(FluxoCaixa101315141622[[#This Row],[Movimento ]]="Saldo Inicial",FluxoCaixa101315141622[[#This Row],[R$ (Valores)]],K1435+FluxoCaixa101315141622[[#This Row],[Valores Receitas / Despesas]])</f>
        <v>19192.449999999961</v>
      </c>
      <c r="L1436" s="5">
        <f>IF(FluxoCaixa101315141622[[#This Row],[Entrada / Saída]]="Saída",FluxoCaixa101315141622[[#This Row],[R$ (Valores)]]*-1,FluxoCaixa101315141622[[#This Row],[R$ (Valores)]])</f>
        <v>0</v>
      </c>
    </row>
    <row r="1437" spans="2:12">
      <c r="B1437" s="48"/>
      <c r="C1437" s="48"/>
      <c r="D1437" s="16"/>
      <c r="E1437" s="48"/>
      <c r="F1437" s="17"/>
      <c r="G1437" s="17"/>
      <c r="H1437" s="17"/>
      <c r="I1437" s="21"/>
      <c r="J1437" s="17"/>
      <c r="K1437" s="20">
        <f>IF(FluxoCaixa101315141622[[#This Row],[Movimento ]]="Saldo Inicial",FluxoCaixa101315141622[[#This Row],[R$ (Valores)]],K1436+FluxoCaixa101315141622[[#This Row],[Valores Receitas / Despesas]])</f>
        <v>19192.449999999961</v>
      </c>
      <c r="L1437" s="5">
        <f>IF(FluxoCaixa101315141622[[#This Row],[Entrada / Saída]]="Saída",FluxoCaixa101315141622[[#This Row],[R$ (Valores)]]*-1,FluxoCaixa101315141622[[#This Row],[R$ (Valores)]])</f>
        <v>0</v>
      </c>
    </row>
    <row r="1438" spans="2:12">
      <c r="B1438" s="48"/>
      <c r="C1438" s="48"/>
      <c r="D1438" s="16"/>
      <c r="E1438" s="48"/>
      <c r="F1438" s="17"/>
      <c r="G1438" s="17"/>
      <c r="H1438" s="17"/>
      <c r="I1438" s="21"/>
      <c r="J1438" s="17"/>
      <c r="K1438" s="20">
        <f>IF(FluxoCaixa101315141622[[#This Row],[Movimento ]]="Saldo Inicial",FluxoCaixa101315141622[[#This Row],[R$ (Valores)]],K1437+FluxoCaixa101315141622[[#This Row],[Valores Receitas / Despesas]])</f>
        <v>19192.449999999961</v>
      </c>
      <c r="L1438" s="5">
        <f>IF(FluxoCaixa101315141622[[#This Row],[Entrada / Saída]]="Saída",FluxoCaixa101315141622[[#This Row],[R$ (Valores)]]*-1,FluxoCaixa101315141622[[#This Row],[R$ (Valores)]])</f>
        <v>0</v>
      </c>
    </row>
    <row r="1439" spans="2:12">
      <c r="B1439" s="48"/>
      <c r="C1439" s="48"/>
      <c r="D1439" s="16"/>
      <c r="E1439" s="48"/>
      <c r="F1439" s="17"/>
      <c r="G1439" s="17"/>
      <c r="H1439" s="17"/>
      <c r="I1439" s="21"/>
      <c r="J1439" s="17"/>
      <c r="K1439" s="20">
        <f>IF(FluxoCaixa101315141622[[#This Row],[Movimento ]]="Saldo Inicial",FluxoCaixa101315141622[[#This Row],[R$ (Valores)]],K1438+FluxoCaixa101315141622[[#This Row],[Valores Receitas / Despesas]])</f>
        <v>19192.449999999961</v>
      </c>
      <c r="L1439" s="5">
        <f>IF(FluxoCaixa101315141622[[#This Row],[Entrada / Saída]]="Saída",FluxoCaixa101315141622[[#This Row],[R$ (Valores)]]*-1,FluxoCaixa101315141622[[#This Row],[R$ (Valores)]])</f>
        <v>0</v>
      </c>
    </row>
    <row r="1440" spans="2:12">
      <c r="B1440" s="48"/>
      <c r="C1440" s="48"/>
      <c r="D1440" s="56"/>
      <c r="E1440" s="52"/>
      <c r="F1440" s="17"/>
      <c r="G1440" s="17"/>
      <c r="H1440" s="17"/>
      <c r="I1440" s="54"/>
      <c r="J1440" s="45"/>
      <c r="K1440" s="47">
        <f>IF(FluxoCaixa101315141622[[#This Row],[Movimento ]]="Saldo Inicial",FluxoCaixa101315141622[[#This Row],[R$ (Valores)]],K1439+FluxoCaixa101315141622[[#This Row],[Valores Receitas / Despesas]])</f>
        <v>19192.449999999961</v>
      </c>
      <c r="L1440" s="53">
        <f>IF(FluxoCaixa101315141622[[#This Row],[Entrada / Saída]]="Saída",FluxoCaixa101315141622[[#This Row],[R$ (Valores)]]*-1,FluxoCaixa101315141622[[#This Row],[R$ (Valores)]])</f>
        <v>0</v>
      </c>
    </row>
    <row r="1441" spans="2:12">
      <c r="B1441" s="48"/>
      <c r="C1441" s="48"/>
      <c r="D1441" s="56"/>
      <c r="E1441" s="52"/>
      <c r="F1441" s="17"/>
      <c r="G1441" s="17"/>
      <c r="H1441" s="17"/>
      <c r="I1441" s="21"/>
      <c r="J1441" s="17"/>
      <c r="K1441" s="20">
        <f>IF(FluxoCaixa101315141622[[#This Row],[Movimento ]]="Saldo Inicial",FluxoCaixa101315141622[[#This Row],[R$ (Valores)]],K1440+FluxoCaixa101315141622[[#This Row],[Valores Receitas / Despesas]])</f>
        <v>19192.449999999961</v>
      </c>
      <c r="L1441" s="5">
        <f>IF(FluxoCaixa101315141622[[#This Row],[Entrada / Saída]]="Saída",FluxoCaixa101315141622[[#This Row],[R$ (Valores)]]*-1,FluxoCaixa101315141622[[#This Row],[R$ (Valores)]])</f>
        <v>0</v>
      </c>
    </row>
    <row r="1442" spans="2:12">
      <c r="B1442" s="48"/>
      <c r="C1442" s="48"/>
      <c r="D1442" s="56"/>
      <c r="E1442" s="52"/>
      <c r="F1442" s="17"/>
      <c r="G1442" s="17"/>
      <c r="H1442" s="17"/>
      <c r="I1442" s="21"/>
      <c r="J1442" s="17"/>
      <c r="K1442" s="20">
        <f>IF(FluxoCaixa101315141622[[#This Row],[Movimento ]]="Saldo Inicial",FluxoCaixa101315141622[[#This Row],[R$ (Valores)]],K1441+FluxoCaixa101315141622[[#This Row],[Valores Receitas / Despesas]])</f>
        <v>19192.449999999961</v>
      </c>
      <c r="L1442" s="5">
        <f>IF(FluxoCaixa101315141622[[#This Row],[Entrada / Saída]]="Saída",FluxoCaixa101315141622[[#This Row],[R$ (Valores)]]*-1,FluxoCaixa101315141622[[#This Row],[R$ (Valores)]])</f>
        <v>0</v>
      </c>
    </row>
    <row r="1443" spans="2:12">
      <c r="B1443" s="48"/>
      <c r="C1443" s="48"/>
      <c r="D1443" s="56"/>
      <c r="E1443" s="52"/>
      <c r="F1443" s="17"/>
      <c r="G1443" s="17"/>
      <c r="H1443" s="17"/>
      <c r="I1443" s="21"/>
      <c r="J1443" s="17"/>
      <c r="K1443" s="20">
        <f>IF(FluxoCaixa101315141622[[#This Row],[Movimento ]]="Saldo Inicial",FluxoCaixa101315141622[[#This Row],[R$ (Valores)]],K1442+FluxoCaixa101315141622[[#This Row],[Valores Receitas / Despesas]])</f>
        <v>19192.449999999961</v>
      </c>
      <c r="L1443" s="5">
        <f>IF(FluxoCaixa101315141622[[#This Row],[Entrada / Saída]]="Saída",FluxoCaixa101315141622[[#This Row],[R$ (Valores)]]*-1,FluxoCaixa101315141622[[#This Row],[R$ (Valores)]])</f>
        <v>0</v>
      </c>
    </row>
    <row r="1444" spans="2:12">
      <c r="B1444" s="48"/>
      <c r="C1444" s="48"/>
      <c r="D1444" s="56"/>
      <c r="E1444" s="52"/>
      <c r="F1444" s="17"/>
      <c r="G1444" s="17"/>
      <c r="H1444" s="17"/>
      <c r="I1444" s="21"/>
      <c r="J1444" s="17"/>
      <c r="K1444" s="20">
        <f>IF(FluxoCaixa101315141622[[#This Row],[Movimento ]]="Saldo Inicial",FluxoCaixa101315141622[[#This Row],[R$ (Valores)]],K1443+FluxoCaixa101315141622[[#This Row],[Valores Receitas / Despesas]])</f>
        <v>19192.449999999961</v>
      </c>
      <c r="L1444" s="5">
        <f>IF(FluxoCaixa101315141622[[#This Row],[Entrada / Saída]]="Saída",FluxoCaixa101315141622[[#This Row],[R$ (Valores)]]*-1,FluxoCaixa101315141622[[#This Row],[R$ (Valores)]])</f>
        <v>0</v>
      </c>
    </row>
    <row r="1445" spans="2:12">
      <c r="B1445" s="48"/>
      <c r="C1445" s="48"/>
      <c r="D1445" s="56"/>
      <c r="E1445" s="52"/>
      <c r="F1445" s="17"/>
      <c r="G1445" s="17"/>
      <c r="H1445" s="17"/>
      <c r="I1445" s="21"/>
      <c r="J1445" s="17"/>
      <c r="K1445" s="20">
        <f>IF(FluxoCaixa101315141622[[#This Row],[Movimento ]]="Saldo Inicial",FluxoCaixa101315141622[[#This Row],[R$ (Valores)]],K1444+FluxoCaixa101315141622[[#This Row],[Valores Receitas / Despesas]])</f>
        <v>19192.449999999961</v>
      </c>
      <c r="L1445" s="5">
        <f>IF(FluxoCaixa101315141622[[#This Row],[Entrada / Saída]]="Saída",FluxoCaixa101315141622[[#This Row],[R$ (Valores)]]*-1,FluxoCaixa101315141622[[#This Row],[R$ (Valores)]])</f>
        <v>0</v>
      </c>
    </row>
    <row r="1446" spans="2:12">
      <c r="B1446" s="48"/>
      <c r="C1446" s="48"/>
      <c r="D1446" s="56"/>
      <c r="E1446" s="52"/>
      <c r="F1446" s="17"/>
      <c r="G1446" s="17"/>
      <c r="H1446" s="17"/>
      <c r="I1446" s="21"/>
      <c r="J1446" s="17"/>
      <c r="K1446" s="20">
        <f>IF(FluxoCaixa101315141622[[#This Row],[Movimento ]]="Saldo Inicial",FluxoCaixa101315141622[[#This Row],[R$ (Valores)]],K1445+FluxoCaixa101315141622[[#This Row],[Valores Receitas / Despesas]])</f>
        <v>19192.449999999961</v>
      </c>
      <c r="L1446" s="5">
        <f>IF(FluxoCaixa101315141622[[#This Row],[Entrada / Saída]]="Saída",FluxoCaixa101315141622[[#This Row],[R$ (Valores)]]*-1,FluxoCaixa101315141622[[#This Row],[R$ (Valores)]])</f>
        <v>0</v>
      </c>
    </row>
    <row r="1447" spans="2:12">
      <c r="B1447" s="48"/>
      <c r="C1447" s="48"/>
      <c r="D1447" s="56"/>
      <c r="E1447" s="52"/>
      <c r="F1447" s="17"/>
      <c r="G1447" s="17"/>
      <c r="H1447" s="17"/>
      <c r="I1447" s="21"/>
      <c r="J1447" s="17"/>
      <c r="K1447" s="20">
        <f>IF(FluxoCaixa101315141622[[#This Row],[Movimento ]]="Saldo Inicial",FluxoCaixa101315141622[[#This Row],[R$ (Valores)]],K1446+FluxoCaixa101315141622[[#This Row],[Valores Receitas / Despesas]])</f>
        <v>19192.449999999961</v>
      </c>
      <c r="L1447" s="5">
        <f>IF(FluxoCaixa101315141622[[#This Row],[Entrada / Saída]]="Saída",FluxoCaixa101315141622[[#This Row],[R$ (Valores)]]*-1,FluxoCaixa101315141622[[#This Row],[R$ (Valores)]])</f>
        <v>0</v>
      </c>
    </row>
    <row r="1448" spans="2:12">
      <c r="B1448" s="48"/>
      <c r="C1448" s="48"/>
      <c r="D1448" s="56"/>
      <c r="E1448" s="52"/>
      <c r="F1448" s="17"/>
      <c r="G1448" s="17"/>
      <c r="H1448" s="17"/>
      <c r="I1448" s="21"/>
      <c r="J1448" s="17"/>
      <c r="K1448" s="20">
        <f>IF(FluxoCaixa101315141622[[#This Row],[Movimento ]]="Saldo Inicial",FluxoCaixa101315141622[[#This Row],[R$ (Valores)]],K1447+FluxoCaixa101315141622[[#This Row],[Valores Receitas / Despesas]])</f>
        <v>19192.449999999961</v>
      </c>
      <c r="L1448" s="5">
        <f>IF(FluxoCaixa101315141622[[#This Row],[Entrada / Saída]]="Saída",FluxoCaixa101315141622[[#This Row],[R$ (Valores)]]*-1,FluxoCaixa101315141622[[#This Row],[R$ (Valores)]])</f>
        <v>0</v>
      </c>
    </row>
    <row r="1449" spans="2:12">
      <c r="B1449" s="48"/>
      <c r="C1449" s="48"/>
      <c r="D1449" s="56"/>
      <c r="E1449" s="52"/>
      <c r="F1449" s="17"/>
      <c r="G1449" s="17"/>
      <c r="H1449" s="17"/>
      <c r="I1449" s="21"/>
      <c r="J1449" s="17"/>
      <c r="K1449" s="20">
        <f>IF(FluxoCaixa101315141622[[#This Row],[Movimento ]]="Saldo Inicial",FluxoCaixa101315141622[[#This Row],[R$ (Valores)]],K1448+FluxoCaixa101315141622[[#This Row],[Valores Receitas / Despesas]])</f>
        <v>19192.449999999961</v>
      </c>
      <c r="L1449" s="5">
        <f>IF(FluxoCaixa101315141622[[#This Row],[Entrada / Saída]]="Saída",FluxoCaixa101315141622[[#This Row],[R$ (Valores)]]*-1,FluxoCaixa101315141622[[#This Row],[R$ (Valores)]])</f>
        <v>0</v>
      </c>
    </row>
    <row r="1450" spans="2:12">
      <c r="B1450" s="48"/>
      <c r="C1450" s="48"/>
      <c r="D1450" s="56"/>
      <c r="E1450" s="52"/>
      <c r="F1450" s="45"/>
      <c r="G1450" s="17"/>
      <c r="H1450" s="17"/>
      <c r="I1450" s="54"/>
      <c r="J1450" s="45"/>
      <c r="K1450" s="47">
        <f>IF(FluxoCaixa101315141622[[#This Row],[Movimento ]]="Saldo Inicial",FluxoCaixa101315141622[[#This Row],[R$ (Valores)]],K1449+FluxoCaixa101315141622[[#This Row],[Valores Receitas / Despesas]])</f>
        <v>19192.449999999961</v>
      </c>
      <c r="L1450" s="53">
        <f>IF(FluxoCaixa101315141622[[#This Row],[Entrada / Saída]]="Saída",FluxoCaixa101315141622[[#This Row],[R$ (Valores)]]*-1,FluxoCaixa101315141622[[#This Row],[R$ (Valores)]])</f>
        <v>0</v>
      </c>
    </row>
    <row r="1451" spans="2:12">
      <c r="B1451" s="48"/>
      <c r="C1451" s="48"/>
      <c r="D1451" s="56"/>
      <c r="E1451" s="52"/>
      <c r="F1451" s="17"/>
      <c r="G1451" s="17"/>
      <c r="H1451" s="17"/>
      <c r="I1451" s="21"/>
      <c r="J1451" s="17"/>
      <c r="K1451" s="20">
        <f>IF(FluxoCaixa101315141622[[#This Row],[Movimento ]]="Saldo Inicial",FluxoCaixa101315141622[[#This Row],[R$ (Valores)]],K1450+FluxoCaixa101315141622[[#This Row],[Valores Receitas / Despesas]])</f>
        <v>19192.449999999961</v>
      </c>
      <c r="L1451" s="5">
        <f>IF(FluxoCaixa101315141622[[#This Row],[Entrada / Saída]]="Saída",FluxoCaixa101315141622[[#This Row],[R$ (Valores)]]*-1,FluxoCaixa101315141622[[#This Row],[R$ (Valores)]])</f>
        <v>0</v>
      </c>
    </row>
    <row r="1452" spans="2:12">
      <c r="B1452" s="48"/>
      <c r="C1452" s="48"/>
      <c r="D1452" s="56"/>
      <c r="E1452" s="52"/>
      <c r="F1452" s="17"/>
      <c r="G1452" s="17"/>
      <c r="H1452" s="17"/>
      <c r="I1452" s="21"/>
      <c r="J1452" s="17"/>
      <c r="K1452" s="20">
        <f>IF(FluxoCaixa101315141622[[#This Row],[Movimento ]]="Saldo Inicial",FluxoCaixa101315141622[[#This Row],[R$ (Valores)]],K1451+FluxoCaixa101315141622[[#This Row],[Valores Receitas / Despesas]])</f>
        <v>19192.449999999961</v>
      </c>
      <c r="L1452" s="5">
        <f>IF(FluxoCaixa101315141622[[#This Row],[Entrada / Saída]]="Saída",FluxoCaixa101315141622[[#This Row],[R$ (Valores)]]*-1,FluxoCaixa101315141622[[#This Row],[R$ (Valores)]])</f>
        <v>0</v>
      </c>
    </row>
    <row r="1453" spans="2:12">
      <c r="B1453" s="48"/>
      <c r="C1453" s="48"/>
      <c r="D1453" s="56"/>
      <c r="E1453" s="52"/>
      <c r="F1453" s="17"/>
      <c r="G1453" s="17"/>
      <c r="H1453" s="17"/>
      <c r="I1453" s="21"/>
      <c r="J1453" s="17"/>
      <c r="K1453" s="20">
        <f>IF(FluxoCaixa101315141622[[#This Row],[Movimento ]]="Saldo Inicial",FluxoCaixa101315141622[[#This Row],[R$ (Valores)]],K1452+FluxoCaixa101315141622[[#This Row],[Valores Receitas / Despesas]])</f>
        <v>19192.449999999961</v>
      </c>
      <c r="L1453" s="5">
        <f>IF(FluxoCaixa101315141622[[#This Row],[Entrada / Saída]]="Saída",FluxoCaixa101315141622[[#This Row],[R$ (Valores)]]*-1,FluxoCaixa101315141622[[#This Row],[R$ (Valores)]])</f>
        <v>0</v>
      </c>
    </row>
    <row r="1454" spans="2:12">
      <c r="B1454" s="48"/>
      <c r="C1454" s="48"/>
      <c r="D1454" s="56"/>
      <c r="E1454" s="52"/>
      <c r="F1454" s="17"/>
      <c r="G1454" s="17"/>
      <c r="H1454" s="17"/>
      <c r="I1454" s="21"/>
      <c r="J1454" s="17"/>
      <c r="K1454" s="20">
        <f>IF(FluxoCaixa101315141622[[#This Row],[Movimento ]]="Saldo Inicial",FluxoCaixa101315141622[[#This Row],[R$ (Valores)]],K1453+FluxoCaixa101315141622[[#This Row],[Valores Receitas / Despesas]])</f>
        <v>19192.449999999961</v>
      </c>
      <c r="L1454" s="5">
        <f>IF(FluxoCaixa101315141622[[#This Row],[Entrada / Saída]]="Saída",FluxoCaixa101315141622[[#This Row],[R$ (Valores)]]*-1,FluxoCaixa101315141622[[#This Row],[R$ (Valores)]])</f>
        <v>0</v>
      </c>
    </row>
    <row r="1455" spans="2:12">
      <c r="B1455" s="48"/>
      <c r="C1455" s="48"/>
      <c r="D1455" s="56"/>
      <c r="E1455" s="52"/>
      <c r="F1455" s="17"/>
      <c r="G1455" s="17"/>
      <c r="H1455" s="17"/>
      <c r="I1455" s="21"/>
      <c r="J1455" s="17"/>
      <c r="K1455" s="20">
        <f>IF(FluxoCaixa101315141622[[#This Row],[Movimento ]]="Saldo Inicial",FluxoCaixa101315141622[[#This Row],[R$ (Valores)]],K1454+FluxoCaixa101315141622[[#This Row],[Valores Receitas / Despesas]])</f>
        <v>19192.449999999961</v>
      </c>
      <c r="L1455" s="5">
        <f>IF(FluxoCaixa101315141622[[#This Row],[Entrada / Saída]]="Saída",FluxoCaixa101315141622[[#This Row],[R$ (Valores)]]*-1,FluxoCaixa101315141622[[#This Row],[R$ (Valores)]])</f>
        <v>0</v>
      </c>
    </row>
    <row r="1456" spans="2:12">
      <c r="B1456" s="48"/>
      <c r="C1456" s="48"/>
      <c r="D1456" s="56"/>
      <c r="E1456" s="52"/>
      <c r="F1456" s="17"/>
      <c r="G1456" s="17"/>
      <c r="H1456" s="17"/>
      <c r="I1456" s="21"/>
      <c r="J1456" s="17"/>
      <c r="K1456" s="20">
        <f>IF(FluxoCaixa101315141622[[#This Row],[Movimento ]]="Saldo Inicial",FluxoCaixa101315141622[[#This Row],[R$ (Valores)]],K1455+FluxoCaixa101315141622[[#This Row],[Valores Receitas / Despesas]])</f>
        <v>19192.449999999961</v>
      </c>
      <c r="L1456" s="5">
        <f>IF(FluxoCaixa101315141622[[#This Row],[Entrada / Saída]]="Saída",FluxoCaixa101315141622[[#This Row],[R$ (Valores)]]*-1,FluxoCaixa101315141622[[#This Row],[R$ (Valores)]])</f>
        <v>0</v>
      </c>
    </row>
    <row r="1457" spans="2:12">
      <c r="B1457" s="48"/>
      <c r="C1457" s="48"/>
      <c r="D1457" s="56"/>
      <c r="E1457" s="52"/>
      <c r="F1457" s="17"/>
      <c r="G1457" s="45"/>
      <c r="H1457" s="17"/>
      <c r="I1457" s="21"/>
      <c r="J1457" s="17"/>
      <c r="K1457" s="20">
        <f>IF(FluxoCaixa101315141622[[#This Row],[Movimento ]]="Saldo Inicial",FluxoCaixa101315141622[[#This Row],[R$ (Valores)]],K1456+FluxoCaixa101315141622[[#This Row],[Valores Receitas / Despesas]])</f>
        <v>19192.449999999961</v>
      </c>
      <c r="L1457" s="5">
        <f>IF(FluxoCaixa101315141622[[#This Row],[Entrada / Saída]]="Saída",FluxoCaixa101315141622[[#This Row],[R$ (Valores)]]*-1,FluxoCaixa101315141622[[#This Row],[R$ (Valores)]])</f>
        <v>0</v>
      </c>
    </row>
    <row r="1458" spans="2:12">
      <c r="B1458" s="48"/>
      <c r="C1458" s="48"/>
      <c r="D1458" s="56"/>
      <c r="E1458" s="52"/>
      <c r="F1458" s="45"/>
      <c r="G1458" s="17"/>
      <c r="H1458" s="17"/>
      <c r="I1458" s="54"/>
      <c r="J1458" s="45"/>
      <c r="K1458" s="47">
        <f>IF(FluxoCaixa101315141622[[#This Row],[Movimento ]]="Saldo Inicial",FluxoCaixa101315141622[[#This Row],[R$ (Valores)]],K1457+FluxoCaixa101315141622[[#This Row],[Valores Receitas / Despesas]])</f>
        <v>19192.449999999961</v>
      </c>
      <c r="L1458" s="53">
        <f>IF(FluxoCaixa101315141622[[#This Row],[Entrada / Saída]]="Saída",FluxoCaixa101315141622[[#This Row],[R$ (Valores)]]*-1,FluxoCaixa101315141622[[#This Row],[R$ (Valores)]])</f>
        <v>0</v>
      </c>
    </row>
    <row r="1459" spans="2:12">
      <c r="B1459" s="48"/>
      <c r="C1459" s="48"/>
      <c r="D1459" s="56"/>
      <c r="E1459" s="52"/>
      <c r="F1459" s="17"/>
      <c r="G1459" s="17"/>
      <c r="H1459" s="17"/>
      <c r="I1459" s="21"/>
      <c r="J1459" s="17"/>
      <c r="K1459" s="20">
        <f>IF(FluxoCaixa101315141622[[#This Row],[Movimento ]]="Saldo Inicial",FluxoCaixa101315141622[[#This Row],[R$ (Valores)]],K1458+FluxoCaixa101315141622[[#This Row],[Valores Receitas / Despesas]])</f>
        <v>19192.449999999961</v>
      </c>
      <c r="L1459" s="5">
        <f>IF(FluxoCaixa101315141622[[#This Row],[Entrada / Saída]]="Saída",FluxoCaixa101315141622[[#This Row],[R$ (Valores)]]*-1,FluxoCaixa101315141622[[#This Row],[R$ (Valores)]])</f>
        <v>0</v>
      </c>
    </row>
    <row r="1460" spans="2:12">
      <c r="B1460" s="48"/>
      <c r="C1460" s="48"/>
      <c r="D1460" s="56"/>
      <c r="E1460" s="52"/>
      <c r="F1460" s="17"/>
      <c r="G1460" s="17"/>
      <c r="H1460" s="17"/>
      <c r="I1460" s="21"/>
      <c r="J1460" s="17"/>
      <c r="K1460" s="20">
        <f>IF(FluxoCaixa101315141622[[#This Row],[Movimento ]]="Saldo Inicial",FluxoCaixa101315141622[[#This Row],[R$ (Valores)]],K1459+FluxoCaixa101315141622[[#This Row],[Valores Receitas / Despesas]])</f>
        <v>19192.449999999961</v>
      </c>
      <c r="L1460" s="5">
        <f>IF(FluxoCaixa101315141622[[#This Row],[Entrada / Saída]]="Saída",FluxoCaixa101315141622[[#This Row],[R$ (Valores)]]*-1,FluxoCaixa101315141622[[#This Row],[R$ (Valores)]])</f>
        <v>0</v>
      </c>
    </row>
    <row r="1461" spans="2:12">
      <c r="B1461" s="48"/>
      <c r="C1461" s="48"/>
      <c r="D1461" s="56"/>
      <c r="E1461" s="52"/>
      <c r="F1461" s="17"/>
      <c r="G1461" s="17"/>
      <c r="H1461" s="17"/>
      <c r="I1461" s="21"/>
      <c r="J1461" s="17"/>
      <c r="K1461" s="20">
        <f>IF(FluxoCaixa101315141622[[#This Row],[Movimento ]]="Saldo Inicial",FluxoCaixa101315141622[[#This Row],[R$ (Valores)]],K1460+FluxoCaixa101315141622[[#This Row],[Valores Receitas / Despesas]])</f>
        <v>19192.449999999961</v>
      </c>
      <c r="L1461" s="5">
        <f>IF(FluxoCaixa101315141622[[#This Row],[Entrada / Saída]]="Saída",FluxoCaixa101315141622[[#This Row],[R$ (Valores)]]*-1,FluxoCaixa101315141622[[#This Row],[R$ (Valores)]])</f>
        <v>0</v>
      </c>
    </row>
    <row r="1462" spans="2:12">
      <c r="B1462" s="48"/>
      <c r="C1462" s="48"/>
      <c r="D1462" s="56"/>
      <c r="E1462" s="52"/>
      <c r="F1462" s="17"/>
      <c r="G1462" s="17"/>
      <c r="H1462" s="17"/>
      <c r="I1462" s="21"/>
      <c r="J1462" s="17"/>
      <c r="K1462" s="20">
        <f>IF(FluxoCaixa101315141622[[#This Row],[Movimento ]]="Saldo Inicial",FluxoCaixa101315141622[[#This Row],[R$ (Valores)]],K1461+FluxoCaixa101315141622[[#This Row],[Valores Receitas / Despesas]])</f>
        <v>19192.449999999961</v>
      </c>
      <c r="L1462" s="5">
        <f>IF(FluxoCaixa101315141622[[#This Row],[Entrada / Saída]]="Saída",FluxoCaixa101315141622[[#This Row],[R$ (Valores)]]*-1,FluxoCaixa101315141622[[#This Row],[R$ (Valores)]])</f>
        <v>0</v>
      </c>
    </row>
    <row r="1463" spans="2:12">
      <c r="B1463" s="48"/>
      <c r="C1463" s="48"/>
      <c r="D1463" s="56"/>
      <c r="E1463" s="52"/>
      <c r="F1463" s="17"/>
      <c r="G1463" s="17"/>
      <c r="H1463" s="17"/>
      <c r="I1463" s="21"/>
      <c r="J1463" s="17"/>
      <c r="K1463" s="20">
        <f>IF(FluxoCaixa101315141622[[#This Row],[Movimento ]]="Saldo Inicial",FluxoCaixa101315141622[[#This Row],[R$ (Valores)]],K1462+FluxoCaixa101315141622[[#This Row],[Valores Receitas / Despesas]])</f>
        <v>19192.449999999961</v>
      </c>
      <c r="L1463" s="5">
        <f>IF(FluxoCaixa101315141622[[#This Row],[Entrada / Saída]]="Saída",FluxoCaixa101315141622[[#This Row],[R$ (Valores)]]*-1,FluxoCaixa101315141622[[#This Row],[R$ (Valores)]])</f>
        <v>0</v>
      </c>
    </row>
    <row r="1464" spans="2:12">
      <c r="B1464" s="48"/>
      <c r="C1464" s="48"/>
      <c r="D1464" s="56"/>
      <c r="E1464" s="52"/>
      <c r="F1464" s="17"/>
      <c r="G1464" s="17"/>
      <c r="H1464" s="17"/>
      <c r="I1464" s="21"/>
      <c r="J1464" s="17"/>
      <c r="K1464" s="20">
        <f>IF(FluxoCaixa101315141622[[#This Row],[Movimento ]]="Saldo Inicial",FluxoCaixa101315141622[[#This Row],[R$ (Valores)]],K1463+FluxoCaixa101315141622[[#This Row],[Valores Receitas / Despesas]])</f>
        <v>19192.449999999961</v>
      </c>
      <c r="L1464" s="5">
        <f>IF(FluxoCaixa101315141622[[#This Row],[Entrada / Saída]]="Saída",FluxoCaixa101315141622[[#This Row],[R$ (Valores)]]*-1,FluxoCaixa101315141622[[#This Row],[R$ (Valores)]])</f>
        <v>0</v>
      </c>
    </row>
    <row r="1465" spans="2:12">
      <c r="B1465" s="48"/>
      <c r="C1465" s="48"/>
      <c r="D1465" s="16"/>
      <c r="E1465" s="48"/>
      <c r="F1465" s="17"/>
      <c r="G1465" s="17"/>
      <c r="H1465" s="17"/>
      <c r="I1465" s="21"/>
      <c r="J1465" s="17"/>
      <c r="K1465" s="20">
        <f>IF(FluxoCaixa101315141622[[#This Row],[Movimento ]]="Saldo Inicial",FluxoCaixa101315141622[[#This Row],[R$ (Valores)]],K1464+FluxoCaixa101315141622[[#This Row],[Valores Receitas / Despesas]])</f>
        <v>19192.449999999961</v>
      </c>
      <c r="L1465" s="53">
        <f>IF(FluxoCaixa101315141622[[#This Row],[Entrada / Saída]]="Saída",FluxoCaixa101315141622[[#This Row],[R$ (Valores)]]*-1,FluxoCaixa101315141622[[#This Row],[R$ (Valores)]])</f>
        <v>0</v>
      </c>
    </row>
    <row r="1466" spans="2:12">
      <c r="B1466" s="48"/>
      <c r="C1466" s="48"/>
      <c r="D1466" s="16"/>
      <c r="E1466" s="48"/>
      <c r="F1466" s="17"/>
      <c r="G1466" s="17"/>
      <c r="H1466" s="17"/>
      <c r="I1466" s="21"/>
      <c r="J1466" s="17"/>
      <c r="K1466" s="20">
        <f>IF(FluxoCaixa101315141622[[#This Row],[Movimento ]]="Saldo Inicial",FluxoCaixa101315141622[[#This Row],[R$ (Valores)]],K1465+FluxoCaixa101315141622[[#This Row],[Valores Receitas / Despesas]])</f>
        <v>19192.449999999961</v>
      </c>
      <c r="L1466" s="5">
        <f>IF(FluxoCaixa101315141622[[#This Row],[Entrada / Saída]]="Saída",FluxoCaixa101315141622[[#This Row],[R$ (Valores)]]*-1,FluxoCaixa101315141622[[#This Row],[R$ (Valores)]])</f>
        <v>0</v>
      </c>
    </row>
    <row r="1467" spans="2:12">
      <c r="B1467" s="48"/>
      <c r="C1467" s="48"/>
      <c r="D1467" s="16"/>
      <c r="E1467" s="48"/>
      <c r="F1467" s="17"/>
      <c r="G1467" s="17"/>
      <c r="H1467" s="17"/>
      <c r="I1467" s="21"/>
      <c r="J1467" s="17"/>
      <c r="K1467" s="20">
        <f>IF(FluxoCaixa101315141622[[#This Row],[Movimento ]]="Saldo Inicial",FluxoCaixa101315141622[[#This Row],[R$ (Valores)]],K1466+FluxoCaixa101315141622[[#This Row],[Valores Receitas / Despesas]])</f>
        <v>19192.449999999961</v>
      </c>
      <c r="L1467" s="5">
        <f>IF(FluxoCaixa101315141622[[#This Row],[Entrada / Saída]]="Saída",FluxoCaixa101315141622[[#This Row],[R$ (Valores)]]*-1,FluxoCaixa101315141622[[#This Row],[R$ (Valores)]])</f>
        <v>0</v>
      </c>
    </row>
    <row r="1468" spans="2:12">
      <c r="B1468" s="48"/>
      <c r="C1468" s="48"/>
      <c r="D1468" s="16"/>
      <c r="E1468" s="48"/>
      <c r="F1468" s="17"/>
      <c r="G1468" s="17"/>
      <c r="H1468" s="17"/>
      <c r="I1468" s="21"/>
      <c r="J1468" s="17"/>
      <c r="K1468" s="20">
        <f>IF(FluxoCaixa101315141622[[#This Row],[Movimento ]]="Saldo Inicial",FluxoCaixa101315141622[[#This Row],[R$ (Valores)]],K1467+FluxoCaixa101315141622[[#This Row],[Valores Receitas / Despesas]])</f>
        <v>19192.449999999961</v>
      </c>
      <c r="L1468" s="5">
        <f>IF(FluxoCaixa101315141622[[#This Row],[Entrada / Saída]]="Saída",FluxoCaixa101315141622[[#This Row],[R$ (Valores)]]*-1,FluxoCaixa101315141622[[#This Row],[R$ (Valores)]])</f>
        <v>0</v>
      </c>
    </row>
    <row r="1469" spans="2:12">
      <c r="B1469" s="48"/>
      <c r="C1469" s="48"/>
      <c r="D1469" s="16"/>
      <c r="E1469" s="48"/>
      <c r="F1469" s="17"/>
      <c r="G1469" s="17"/>
      <c r="H1469" s="17"/>
      <c r="I1469" s="21"/>
      <c r="J1469" s="17"/>
      <c r="K1469" s="20">
        <f>IF(FluxoCaixa101315141622[[#This Row],[Movimento ]]="Saldo Inicial",FluxoCaixa101315141622[[#This Row],[R$ (Valores)]],K1468+FluxoCaixa101315141622[[#This Row],[Valores Receitas / Despesas]])</f>
        <v>19192.449999999961</v>
      </c>
      <c r="L1469" s="5">
        <f>IF(FluxoCaixa101315141622[[#This Row],[Entrada / Saída]]="Saída",FluxoCaixa101315141622[[#This Row],[R$ (Valores)]]*-1,FluxoCaixa101315141622[[#This Row],[R$ (Valores)]])</f>
        <v>0</v>
      </c>
    </row>
    <row r="1470" spans="2:12">
      <c r="B1470" s="48"/>
      <c r="C1470" s="48"/>
      <c r="D1470" s="16"/>
      <c r="E1470" s="48"/>
      <c r="F1470" s="17"/>
      <c r="G1470" s="17"/>
      <c r="H1470" s="17"/>
      <c r="I1470" s="21"/>
      <c r="J1470" s="17"/>
      <c r="K1470" s="20">
        <f>IF(FluxoCaixa101315141622[[#This Row],[Movimento ]]="Saldo Inicial",FluxoCaixa101315141622[[#This Row],[R$ (Valores)]],K1469+FluxoCaixa101315141622[[#This Row],[Valores Receitas / Despesas]])</f>
        <v>19192.449999999961</v>
      </c>
      <c r="L1470" s="5">
        <f>IF(FluxoCaixa101315141622[[#This Row],[Entrada / Saída]]="Saída",FluxoCaixa101315141622[[#This Row],[R$ (Valores)]]*-1,FluxoCaixa101315141622[[#This Row],[R$ (Valores)]])</f>
        <v>0</v>
      </c>
    </row>
    <row r="1471" spans="2:12">
      <c r="B1471" s="48"/>
      <c r="C1471" s="48"/>
      <c r="D1471" s="16"/>
      <c r="E1471" s="48"/>
      <c r="F1471" s="17"/>
      <c r="G1471" s="17"/>
      <c r="H1471" s="17"/>
      <c r="I1471" s="21"/>
      <c r="J1471" s="17"/>
      <c r="K1471" s="20">
        <f>IF(FluxoCaixa101315141622[[#This Row],[Movimento ]]="Saldo Inicial",FluxoCaixa101315141622[[#This Row],[R$ (Valores)]],K1470+FluxoCaixa101315141622[[#This Row],[Valores Receitas / Despesas]])</f>
        <v>19192.449999999961</v>
      </c>
      <c r="L1471" s="5">
        <f>IF(FluxoCaixa101315141622[[#This Row],[Entrada / Saída]]="Saída",FluxoCaixa101315141622[[#This Row],[R$ (Valores)]]*-1,FluxoCaixa101315141622[[#This Row],[R$ (Valores)]])</f>
        <v>0</v>
      </c>
    </row>
    <row r="1472" spans="2:12">
      <c r="B1472" s="48"/>
      <c r="C1472" s="48"/>
      <c r="D1472" s="56"/>
      <c r="E1472" s="52"/>
      <c r="F1472" s="45"/>
      <c r="G1472" s="17"/>
      <c r="H1472" s="17"/>
      <c r="I1472" s="54"/>
      <c r="J1472" s="45"/>
      <c r="K1472" s="47">
        <f>IF(FluxoCaixa101315141622[[#This Row],[Movimento ]]="Saldo Inicial",FluxoCaixa101315141622[[#This Row],[R$ (Valores)]],K1471+FluxoCaixa101315141622[[#This Row],[Valores Receitas / Despesas]])</f>
        <v>19192.449999999961</v>
      </c>
      <c r="L1472" s="53">
        <f>IF(FluxoCaixa101315141622[[#This Row],[Entrada / Saída]]="Saída",FluxoCaixa101315141622[[#This Row],[R$ (Valores)]]*-1,FluxoCaixa101315141622[[#This Row],[R$ (Valores)]])</f>
        <v>0</v>
      </c>
    </row>
    <row r="1473" spans="2:12">
      <c r="B1473" s="48"/>
      <c r="C1473" s="48"/>
      <c r="D1473" s="56"/>
      <c r="E1473" s="52"/>
      <c r="F1473" s="17"/>
      <c r="G1473" s="17"/>
      <c r="H1473" s="17"/>
      <c r="I1473" s="21"/>
      <c r="J1473" s="17"/>
      <c r="K1473" s="20">
        <f>IF(FluxoCaixa101315141622[[#This Row],[Movimento ]]="Saldo Inicial",FluxoCaixa101315141622[[#This Row],[R$ (Valores)]],K1472+FluxoCaixa101315141622[[#This Row],[Valores Receitas / Despesas]])</f>
        <v>19192.449999999961</v>
      </c>
      <c r="L1473" s="5">
        <f>IF(FluxoCaixa101315141622[[#This Row],[Entrada / Saída]]="Saída",FluxoCaixa101315141622[[#This Row],[R$ (Valores)]]*-1,FluxoCaixa101315141622[[#This Row],[R$ (Valores)]])</f>
        <v>0</v>
      </c>
    </row>
    <row r="1474" spans="2:12">
      <c r="B1474" s="48"/>
      <c r="C1474" s="48"/>
      <c r="D1474" s="56"/>
      <c r="E1474" s="52"/>
      <c r="F1474" s="17"/>
      <c r="G1474" s="17"/>
      <c r="H1474" s="17"/>
      <c r="I1474" s="21"/>
      <c r="J1474" s="17"/>
      <c r="K1474" s="20">
        <f>IF(FluxoCaixa101315141622[[#This Row],[Movimento ]]="Saldo Inicial",FluxoCaixa101315141622[[#This Row],[R$ (Valores)]],K1473+FluxoCaixa101315141622[[#This Row],[Valores Receitas / Despesas]])</f>
        <v>19192.449999999961</v>
      </c>
      <c r="L1474" s="5">
        <f>IF(FluxoCaixa101315141622[[#This Row],[Entrada / Saída]]="Saída",FluxoCaixa101315141622[[#This Row],[R$ (Valores)]]*-1,FluxoCaixa101315141622[[#This Row],[R$ (Valores)]])</f>
        <v>0</v>
      </c>
    </row>
    <row r="1475" spans="2:12">
      <c r="B1475" s="48"/>
      <c r="C1475" s="48"/>
      <c r="D1475" s="56"/>
      <c r="E1475" s="52"/>
      <c r="F1475" s="17"/>
      <c r="G1475" s="17"/>
      <c r="H1475" s="17"/>
      <c r="I1475" s="21"/>
      <c r="J1475" s="17"/>
      <c r="K1475" s="20">
        <f>IF(FluxoCaixa101315141622[[#This Row],[Movimento ]]="Saldo Inicial",FluxoCaixa101315141622[[#This Row],[R$ (Valores)]],K1474+FluxoCaixa101315141622[[#This Row],[Valores Receitas / Despesas]])</f>
        <v>19192.449999999961</v>
      </c>
      <c r="L1475" s="5">
        <f>IF(FluxoCaixa101315141622[[#This Row],[Entrada / Saída]]="Saída",FluxoCaixa101315141622[[#This Row],[R$ (Valores)]]*-1,FluxoCaixa101315141622[[#This Row],[R$ (Valores)]])</f>
        <v>0</v>
      </c>
    </row>
    <row r="1476" spans="2:12">
      <c r="B1476" s="48"/>
      <c r="C1476" s="48"/>
      <c r="D1476" s="56"/>
      <c r="E1476" s="52"/>
      <c r="F1476" s="17"/>
      <c r="G1476" s="17"/>
      <c r="H1476" s="17"/>
      <c r="I1476" s="21"/>
      <c r="J1476" s="17"/>
      <c r="K1476" s="20">
        <f>IF(FluxoCaixa101315141622[[#This Row],[Movimento ]]="Saldo Inicial",FluxoCaixa101315141622[[#This Row],[R$ (Valores)]],K1475+FluxoCaixa101315141622[[#This Row],[Valores Receitas / Despesas]])</f>
        <v>19192.449999999961</v>
      </c>
      <c r="L1476" s="5">
        <f>IF(FluxoCaixa101315141622[[#This Row],[Entrada / Saída]]="Saída",FluxoCaixa101315141622[[#This Row],[R$ (Valores)]]*-1,FluxoCaixa101315141622[[#This Row],[R$ (Valores)]])</f>
        <v>0</v>
      </c>
    </row>
    <row r="1477" spans="2:12">
      <c r="B1477" s="48"/>
      <c r="C1477" s="48"/>
      <c r="D1477" s="56"/>
      <c r="E1477" s="52"/>
      <c r="F1477" s="17"/>
      <c r="G1477" s="17"/>
      <c r="H1477" s="17"/>
      <c r="I1477" s="21"/>
      <c r="J1477" s="17"/>
      <c r="K1477" s="20">
        <f>IF(FluxoCaixa101315141622[[#This Row],[Movimento ]]="Saldo Inicial",FluxoCaixa101315141622[[#This Row],[R$ (Valores)]],K1476+FluxoCaixa101315141622[[#This Row],[Valores Receitas / Despesas]])</f>
        <v>19192.449999999961</v>
      </c>
      <c r="L1477" s="5">
        <f>IF(FluxoCaixa101315141622[[#This Row],[Entrada / Saída]]="Saída",FluxoCaixa101315141622[[#This Row],[R$ (Valores)]]*-1,FluxoCaixa101315141622[[#This Row],[R$ (Valores)]])</f>
        <v>0</v>
      </c>
    </row>
    <row r="1478" spans="2:12">
      <c r="B1478" s="48"/>
      <c r="C1478" s="48"/>
      <c r="D1478" s="56"/>
      <c r="E1478" s="52"/>
      <c r="F1478" s="45"/>
      <c r="G1478" s="17"/>
      <c r="H1478" s="17"/>
      <c r="I1478" s="54"/>
      <c r="J1478" s="45"/>
      <c r="K1478" s="47">
        <f>IF(FluxoCaixa101315141622[[#This Row],[Movimento ]]="Saldo Inicial",FluxoCaixa101315141622[[#This Row],[R$ (Valores)]],K1477+FluxoCaixa101315141622[[#This Row],[Valores Receitas / Despesas]])</f>
        <v>19192.449999999961</v>
      </c>
      <c r="L1478" s="53">
        <f>IF(FluxoCaixa101315141622[[#This Row],[Entrada / Saída]]="Saída",FluxoCaixa101315141622[[#This Row],[R$ (Valores)]]*-1,FluxoCaixa101315141622[[#This Row],[R$ (Valores)]])</f>
        <v>0</v>
      </c>
    </row>
    <row r="1479" spans="2:12">
      <c r="B1479" s="48"/>
      <c r="C1479" s="48"/>
      <c r="D1479" s="56"/>
      <c r="E1479" s="52"/>
      <c r="F1479" s="17"/>
      <c r="G1479" s="17"/>
      <c r="H1479" s="17"/>
      <c r="I1479" s="21"/>
      <c r="J1479" s="17"/>
      <c r="K1479" s="20">
        <f>IF(FluxoCaixa101315141622[[#This Row],[Movimento ]]="Saldo Inicial",FluxoCaixa101315141622[[#This Row],[R$ (Valores)]],K1478+FluxoCaixa101315141622[[#This Row],[Valores Receitas / Despesas]])</f>
        <v>19192.449999999961</v>
      </c>
      <c r="L1479" s="5">
        <f>IF(FluxoCaixa101315141622[[#This Row],[Entrada / Saída]]="Saída",FluxoCaixa101315141622[[#This Row],[R$ (Valores)]]*-1,FluxoCaixa101315141622[[#This Row],[R$ (Valores)]])</f>
        <v>0</v>
      </c>
    </row>
    <row r="1480" spans="2:12">
      <c r="B1480" s="48"/>
      <c r="C1480" s="48"/>
      <c r="D1480" s="56"/>
      <c r="E1480" s="52"/>
      <c r="F1480" s="17"/>
      <c r="G1480" s="17"/>
      <c r="H1480" s="17"/>
      <c r="I1480" s="21"/>
      <c r="J1480" s="17"/>
      <c r="K1480" s="20">
        <f>IF(FluxoCaixa101315141622[[#This Row],[Movimento ]]="Saldo Inicial",FluxoCaixa101315141622[[#This Row],[R$ (Valores)]],K1479+FluxoCaixa101315141622[[#This Row],[Valores Receitas / Despesas]])</f>
        <v>19192.449999999961</v>
      </c>
      <c r="L1480" s="5">
        <f>IF(FluxoCaixa101315141622[[#This Row],[Entrada / Saída]]="Saída",FluxoCaixa101315141622[[#This Row],[R$ (Valores)]]*-1,FluxoCaixa101315141622[[#This Row],[R$ (Valores)]])</f>
        <v>0</v>
      </c>
    </row>
    <row r="1481" spans="2:12">
      <c r="B1481" s="48"/>
      <c r="C1481" s="48"/>
      <c r="D1481" s="56"/>
      <c r="E1481" s="52"/>
      <c r="F1481" s="17"/>
      <c r="G1481" s="45"/>
      <c r="H1481" s="17"/>
      <c r="I1481" s="54"/>
      <c r="J1481" s="45"/>
      <c r="K1481" s="47">
        <f>IF(FluxoCaixa101315141622[[#This Row],[Movimento ]]="Saldo Inicial",FluxoCaixa101315141622[[#This Row],[R$ (Valores)]],K1480+FluxoCaixa101315141622[[#This Row],[Valores Receitas / Despesas]])</f>
        <v>19192.449999999961</v>
      </c>
      <c r="L1481" s="53">
        <f>IF(FluxoCaixa101315141622[[#This Row],[Entrada / Saída]]="Saída",FluxoCaixa101315141622[[#This Row],[R$ (Valores)]]*-1,FluxoCaixa101315141622[[#This Row],[R$ (Valores)]])</f>
        <v>0</v>
      </c>
    </row>
    <row r="1482" spans="2:12">
      <c r="B1482" s="48"/>
      <c r="C1482" s="48"/>
      <c r="D1482" s="56"/>
      <c r="E1482" s="52"/>
      <c r="F1482" s="17"/>
      <c r="G1482" s="17"/>
      <c r="H1482" s="17"/>
      <c r="I1482" s="21"/>
      <c r="J1482" s="17"/>
      <c r="K1482" s="20">
        <f>IF(FluxoCaixa101315141622[[#This Row],[Movimento ]]="Saldo Inicial",FluxoCaixa101315141622[[#This Row],[R$ (Valores)]],K1481+FluxoCaixa101315141622[[#This Row],[Valores Receitas / Despesas]])</f>
        <v>19192.449999999961</v>
      </c>
      <c r="L1482" s="5">
        <f>IF(FluxoCaixa101315141622[[#This Row],[Entrada / Saída]]="Saída",FluxoCaixa101315141622[[#This Row],[R$ (Valores)]]*-1,FluxoCaixa101315141622[[#This Row],[R$ (Valores)]])</f>
        <v>0</v>
      </c>
    </row>
    <row r="1483" spans="2:12">
      <c r="B1483" s="48"/>
      <c r="C1483" s="48"/>
      <c r="D1483" s="56"/>
      <c r="E1483" s="52"/>
      <c r="F1483" s="17"/>
      <c r="G1483" s="17"/>
      <c r="H1483" s="17"/>
      <c r="I1483" s="21"/>
      <c r="J1483" s="17"/>
      <c r="K1483" s="20">
        <f>IF(FluxoCaixa101315141622[[#This Row],[Movimento ]]="Saldo Inicial",FluxoCaixa101315141622[[#This Row],[R$ (Valores)]],K1482+FluxoCaixa101315141622[[#This Row],[Valores Receitas / Despesas]])</f>
        <v>19192.449999999961</v>
      </c>
      <c r="L1483" s="5">
        <f>IF(FluxoCaixa101315141622[[#This Row],[Entrada / Saída]]="Saída",FluxoCaixa101315141622[[#This Row],[R$ (Valores)]]*-1,FluxoCaixa101315141622[[#This Row],[R$ (Valores)]])</f>
        <v>0</v>
      </c>
    </row>
    <row r="1484" spans="2:12">
      <c r="B1484" s="48"/>
      <c r="C1484" s="48"/>
      <c r="D1484" s="56"/>
      <c r="E1484" s="52"/>
      <c r="F1484" s="17"/>
      <c r="G1484" s="17"/>
      <c r="H1484" s="17"/>
      <c r="I1484" s="21"/>
      <c r="J1484" s="17"/>
      <c r="K1484" s="20">
        <f>IF(FluxoCaixa101315141622[[#This Row],[Movimento ]]="Saldo Inicial",FluxoCaixa101315141622[[#This Row],[R$ (Valores)]],K1483+FluxoCaixa101315141622[[#This Row],[Valores Receitas / Despesas]])</f>
        <v>19192.449999999961</v>
      </c>
      <c r="L1484" s="5">
        <f>IF(FluxoCaixa101315141622[[#This Row],[Entrada / Saída]]="Saída",FluxoCaixa101315141622[[#This Row],[R$ (Valores)]]*-1,FluxoCaixa101315141622[[#This Row],[R$ (Valores)]])</f>
        <v>0</v>
      </c>
    </row>
    <row r="1485" spans="2:12">
      <c r="B1485" s="48"/>
      <c r="C1485" s="48"/>
      <c r="D1485" s="56"/>
      <c r="E1485" s="52"/>
      <c r="F1485" s="17"/>
      <c r="G1485" s="17"/>
      <c r="H1485" s="17"/>
      <c r="I1485" s="21"/>
      <c r="J1485" s="17"/>
      <c r="K1485" s="20">
        <f>IF(FluxoCaixa101315141622[[#This Row],[Movimento ]]="Saldo Inicial",FluxoCaixa101315141622[[#This Row],[R$ (Valores)]],K1484+FluxoCaixa101315141622[[#This Row],[Valores Receitas / Despesas]])</f>
        <v>19192.449999999961</v>
      </c>
      <c r="L1485" s="5">
        <f>IF(FluxoCaixa101315141622[[#This Row],[Entrada / Saída]]="Saída",FluxoCaixa101315141622[[#This Row],[R$ (Valores)]]*-1,FluxoCaixa101315141622[[#This Row],[R$ (Valores)]])</f>
        <v>0</v>
      </c>
    </row>
    <row r="1486" spans="2:12">
      <c r="B1486" s="48"/>
      <c r="C1486" s="48"/>
      <c r="D1486" s="56"/>
      <c r="E1486" s="52"/>
      <c r="F1486" s="17"/>
      <c r="G1486" s="17"/>
      <c r="H1486" s="17"/>
      <c r="I1486" s="21"/>
      <c r="J1486" s="17"/>
      <c r="K1486" s="20">
        <f>IF(FluxoCaixa101315141622[[#This Row],[Movimento ]]="Saldo Inicial",FluxoCaixa101315141622[[#This Row],[R$ (Valores)]],K1485+FluxoCaixa101315141622[[#This Row],[Valores Receitas / Despesas]])</f>
        <v>19192.449999999961</v>
      </c>
      <c r="L1486" s="5">
        <f>IF(FluxoCaixa101315141622[[#This Row],[Entrada / Saída]]="Saída",FluxoCaixa101315141622[[#This Row],[R$ (Valores)]]*-1,FluxoCaixa101315141622[[#This Row],[R$ (Valores)]])</f>
        <v>0</v>
      </c>
    </row>
    <row r="1487" spans="2:12">
      <c r="B1487" s="48"/>
      <c r="C1487" s="48"/>
      <c r="D1487" s="56"/>
      <c r="E1487" s="52"/>
      <c r="F1487" s="17"/>
      <c r="G1487" s="17"/>
      <c r="H1487" s="17"/>
      <c r="I1487" s="21"/>
      <c r="J1487" s="17"/>
      <c r="K1487" s="20">
        <f>IF(FluxoCaixa101315141622[[#This Row],[Movimento ]]="Saldo Inicial",FluxoCaixa101315141622[[#This Row],[R$ (Valores)]],K1486+FluxoCaixa101315141622[[#This Row],[Valores Receitas / Despesas]])</f>
        <v>19192.449999999961</v>
      </c>
      <c r="L1487" s="5">
        <f>IF(FluxoCaixa101315141622[[#This Row],[Entrada / Saída]]="Saída",FluxoCaixa101315141622[[#This Row],[R$ (Valores)]]*-1,FluxoCaixa101315141622[[#This Row],[R$ (Valores)]])</f>
        <v>0</v>
      </c>
    </row>
    <row r="1488" spans="2:12">
      <c r="B1488" s="48"/>
      <c r="C1488" s="48"/>
      <c r="D1488" s="56"/>
      <c r="E1488" s="52"/>
      <c r="F1488" s="17"/>
      <c r="G1488" s="17"/>
      <c r="H1488" s="17"/>
      <c r="I1488" s="21"/>
      <c r="J1488" s="17"/>
      <c r="K1488" s="20">
        <f>IF(FluxoCaixa101315141622[[#This Row],[Movimento ]]="Saldo Inicial",FluxoCaixa101315141622[[#This Row],[R$ (Valores)]],K1487+FluxoCaixa101315141622[[#This Row],[Valores Receitas / Despesas]])</f>
        <v>19192.449999999961</v>
      </c>
      <c r="L1488" s="5">
        <f>IF(FluxoCaixa101315141622[[#This Row],[Entrada / Saída]]="Saída",FluxoCaixa101315141622[[#This Row],[R$ (Valores)]]*-1,FluxoCaixa101315141622[[#This Row],[R$ (Valores)]])</f>
        <v>0</v>
      </c>
    </row>
    <row r="1489" spans="2:12">
      <c r="B1489" s="48"/>
      <c r="C1489" s="48"/>
      <c r="D1489" s="56"/>
      <c r="E1489" s="52"/>
      <c r="F1489" s="17"/>
      <c r="G1489" s="17"/>
      <c r="H1489" s="17"/>
      <c r="I1489" s="21"/>
      <c r="J1489" s="17"/>
      <c r="K1489" s="20">
        <f>IF(FluxoCaixa101315141622[[#This Row],[Movimento ]]="Saldo Inicial",FluxoCaixa101315141622[[#This Row],[R$ (Valores)]],K1488+FluxoCaixa101315141622[[#This Row],[Valores Receitas / Despesas]])</f>
        <v>19192.449999999961</v>
      </c>
      <c r="L1489" s="5">
        <f>IF(FluxoCaixa101315141622[[#This Row],[Entrada / Saída]]="Saída",FluxoCaixa101315141622[[#This Row],[R$ (Valores)]]*-1,FluxoCaixa101315141622[[#This Row],[R$ (Valores)]])</f>
        <v>0</v>
      </c>
    </row>
    <row r="1490" spans="2:12">
      <c r="B1490" s="48"/>
      <c r="C1490" s="48"/>
      <c r="D1490" s="56"/>
      <c r="E1490" s="52"/>
      <c r="F1490" s="17"/>
      <c r="G1490" s="17"/>
      <c r="H1490" s="17"/>
      <c r="I1490" s="21"/>
      <c r="J1490" s="17"/>
      <c r="K1490" s="20">
        <f>IF(FluxoCaixa101315141622[[#This Row],[Movimento ]]="Saldo Inicial",FluxoCaixa101315141622[[#This Row],[R$ (Valores)]],K1489+FluxoCaixa101315141622[[#This Row],[Valores Receitas / Despesas]])</f>
        <v>19192.449999999961</v>
      </c>
      <c r="L1490" s="5">
        <f>IF(FluxoCaixa101315141622[[#This Row],[Entrada / Saída]]="Saída",FluxoCaixa101315141622[[#This Row],[R$ (Valores)]]*-1,FluxoCaixa101315141622[[#This Row],[R$ (Valores)]])</f>
        <v>0</v>
      </c>
    </row>
    <row r="1491" spans="2:12">
      <c r="B1491" s="48"/>
      <c r="C1491" s="48"/>
      <c r="D1491" s="56"/>
      <c r="E1491" s="52"/>
      <c r="F1491" s="17"/>
      <c r="G1491" s="17"/>
      <c r="H1491" s="17"/>
      <c r="I1491" s="21"/>
      <c r="J1491" s="17"/>
      <c r="K1491" s="20">
        <f>IF(FluxoCaixa101315141622[[#This Row],[Movimento ]]="Saldo Inicial",FluxoCaixa101315141622[[#This Row],[R$ (Valores)]],K1490+FluxoCaixa101315141622[[#This Row],[Valores Receitas / Despesas]])</f>
        <v>19192.449999999961</v>
      </c>
      <c r="L1491" s="5">
        <f>IF(FluxoCaixa101315141622[[#This Row],[Entrada / Saída]]="Saída",FluxoCaixa101315141622[[#This Row],[R$ (Valores)]]*-1,FluxoCaixa101315141622[[#This Row],[R$ (Valores)]])</f>
        <v>0</v>
      </c>
    </row>
    <row r="1492" spans="2:12">
      <c r="B1492" s="48"/>
      <c r="C1492" s="48"/>
      <c r="D1492" s="56"/>
      <c r="E1492" s="52"/>
      <c r="F1492" s="17"/>
      <c r="G1492" s="17"/>
      <c r="H1492" s="17"/>
      <c r="I1492" s="21"/>
      <c r="J1492" s="17"/>
      <c r="K1492" s="20">
        <f>IF(FluxoCaixa101315141622[[#This Row],[Movimento ]]="Saldo Inicial",FluxoCaixa101315141622[[#This Row],[R$ (Valores)]],K1491+FluxoCaixa101315141622[[#This Row],[Valores Receitas / Despesas]])</f>
        <v>19192.449999999961</v>
      </c>
      <c r="L1492" s="5">
        <f>IF(FluxoCaixa101315141622[[#This Row],[Entrada / Saída]]="Saída",FluxoCaixa101315141622[[#This Row],[R$ (Valores)]]*-1,FluxoCaixa101315141622[[#This Row],[R$ (Valores)]])</f>
        <v>0</v>
      </c>
    </row>
    <row r="1493" spans="2:12">
      <c r="B1493" s="48"/>
      <c r="C1493" s="48"/>
      <c r="D1493" s="56"/>
      <c r="E1493" s="52"/>
      <c r="F1493" s="17"/>
      <c r="G1493" s="17"/>
      <c r="H1493" s="17"/>
      <c r="I1493" s="21"/>
      <c r="J1493" s="17"/>
      <c r="K1493" s="20">
        <f>IF(FluxoCaixa101315141622[[#This Row],[Movimento ]]="Saldo Inicial",FluxoCaixa101315141622[[#This Row],[R$ (Valores)]],K1492+FluxoCaixa101315141622[[#This Row],[Valores Receitas / Despesas]])</f>
        <v>19192.449999999961</v>
      </c>
      <c r="L1493" s="5">
        <f>IF(FluxoCaixa101315141622[[#This Row],[Entrada / Saída]]="Saída",FluxoCaixa101315141622[[#This Row],[R$ (Valores)]]*-1,FluxoCaixa101315141622[[#This Row],[R$ (Valores)]])</f>
        <v>0</v>
      </c>
    </row>
    <row r="1494" spans="2:12">
      <c r="B1494" s="48"/>
      <c r="C1494" s="48"/>
      <c r="D1494" s="56"/>
      <c r="E1494" s="52"/>
      <c r="F1494" s="17"/>
      <c r="G1494" s="17"/>
      <c r="H1494" s="17"/>
      <c r="I1494" s="21"/>
      <c r="J1494" s="17"/>
      <c r="K1494" s="20">
        <f>IF(FluxoCaixa101315141622[[#This Row],[Movimento ]]="Saldo Inicial",FluxoCaixa101315141622[[#This Row],[R$ (Valores)]],K1493+FluxoCaixa101315141622[[#This Row],[Valores Receitas / Despesas]])</f>
        <v>19192.449999999961</v>
      </c>
      <c r="L1494" s="5">
        <f>IF(FluxoCaixa101315141622[[#This Row],[Entrada / Saída]]="Saída",FluxoCaixa101315141622[[#This Row],[R$ (Valores)]]*-1,FluxoCaixa101315141622[[#This Row],[R$ (Valores)]])</f>
        <v>0</v>
      </c>
    </row>
    <row r="1495" spans="2:12">
      <c r="B1495" s="48"/>
      <c r="C1495" s="48"/>
      <c r="D1495" s="56"/>
      <c r="E1495" s="52"/>
      <c r="F1495" s="17"/>
      <c r="G1495" s="17"/>
      <c r="H1495" s="17"/>
      <c r="I1495" s="21"/>
      <c r="J1495" s="17"/>
      <c r="K1495" s="20">
        <f>IF(FluxoCaixa101315141622[[#This Row],[Movimento ]]="Saldo Inicial",FluxoCaixa101315141622[[#This Row],[R$ (Valores)]],K1494+FluxoCaixa101315141622[[#This Row],[Valores Receitas / Despesas]])</f>
        <v>19192.449999999961</v>
      </c>
      <c r="L1495" s="5">
        <f>IF(FluxoCaixa101315141622[[#This Row],[Entrada / Saída]]="Saída",FluxoCaixa101315141622[[#This Row],[R$ (Valores)]]*-1,FluxoCaixa101315141622[[#This Row],[R$ (Valores)]])</f>
        <v>0</v>
      </c>
    </row>
    <row r="1496" spans="2:12">
      <c r="B1496" s="48"/>
      <c r="C1496" s="48"/>
      <c r="D1496" s="56"/>
      <c r="E1496" s="52"/>
      <c r="F1496" s="17"/>
      <c r="G1496" s="17"/>
      <c r="H1496" s="17"/>
      <c r="I1496" s="21"/>
      <c r="J1496" s="17"/>
      <c r="K1496" s="20">
        <f>IF(FluxoCaixa101315141622[[#This Row],[Movimento ]]="Saldo Inicial",FluxoCaixa101315141622[[#This Row],[R$ (Valores)]],K1495+FluxoCaixa101315141622[[#This Row],[Valores Receitas / Despesas]])</f>
        <v>19192.449999999961</v>
      </c>
      <c r="L1496" s="5">
        <f>IF(FluxoCaixa101315141622[[#This Row],[Entrada / Saída]]="Saída",FluxoCaixa101315141622[[#This Row],[R$ (Valores)]]*-1,FluxoCaixa101315141622[[#This Row],[R$ (Valores)]])</f>
        <v>0</v>
      </c>
    </row>
    <row r="1497" spans="2:12">
      <c r="B1497" s="48"/>
      <c r="C1497" s="48"/>
      <c r="D1497" s="56"/>
      <c r="E1497" s="52"/>
      <c r="F1497" s="17"/>
      <c r="G1497" s="17"/>
      <c r="H1497" s="17"/>
      <c r="I1497" s="21"/>
      <c r="J1497" s="17"/>
      <c r="K1497" s="20">
        <f>IF(FluxoCaixa101315141622[[#This Row],[Movimento ]]="Saldo Inicial",FluxoCaixa101315141622[[#This Row],[R$ (Valores)]],K1496+FluxoCaixa101315141622[[#This Row],[Valores Receitas / Despesas]])</f>
        <v>19192.449999999961</v>
      </c>
      <c r="L1497" s="5">
        <f>IF(FluxoCaixa101315141622[[#This Row],[Entrada / Saída]]="Saída",FluxoCaixa101315141622[[#This Row],[R$ (Valores)]]*-1,FluxoCaixa101315141622[[#This Row],[R$ (Valores)]])</f>
        <v>0</v>
      </c>
    </row>
    <row r="1498" spans="2:12">
      <c r="B1498" s="48"/>
      <c r="C1498" s="48"/>
      <c r="D1498" s="56"/>
      <c r="E1498" s="52"/>
      <c r="F1498" s="17"/>
      <c r="G1498" s="17"/>
      <c r="H1498" s="17"/>
      <c r="I1498" s="21"/>
      <c r="J1498" s="17"/>
      <c r="K1498" s="20">
        <f>IF(FluxoCaixa101315141622[[#This Row],[Movimento ]]="Saldo Inicial",FluxoCaixa101315141622[[#This Row],[R$ (Valores)]],K1497+FluxoCaixa101315141622[[#This Row],[Valores Receitas / Despesas]])</f>
        <v>19192.449999999961</v>
      </c>
      <c r="L1498" s="5">
        <f>IF(FluxoCaixa101315141622[[#This Row],[Entrada / Saída]]="Saída",FluxoCaixa101315141622[[#This Row],[R$ (Valores)]]*-1,FluxoCaixa101315141622[[#This Row],[R$ (Valores)]])</f>
        <v>0</v>
      </c>
    </row>
    <row r="1499" spans="2:12">
      <c r="B1499" s="48"/>
      <c r="C1499" s="48"/>
      <c r="D1499" s="56"/>
      <c r="E1499" s="52"/>
      <c r="F1499" s="17"/>
      <c r="G1499" s="17"/>
      <c r="H1499" s="17"/>
      <c r="I1499" s="21"/>
      <c r="J1499" s="17"/>
      <c r="K1499" s="20">
        <f>IF(FluxoCaixa101315141622[[#This Row],[Movimento ]]="Saldo Inicial",FluxoCaixa101315141622[[#This Row],[R$ (Valores)]],K1498+FluxoCaixa101315141622[[#This Row],[Valores Receitas / Despesas]])</f>
        <v>19192.449999999961</v>
      </c>
      <c r="L1499" s="5">
        <f>IF(FluxoCaixa101315141622[[#This Row],[Entrada / Saída]]="Saída",FluxoCaixa101315141622[[#This Row],[R$ (Valores)]]*-1,FluxoCaixa101315141622[[#This Row],[R$ (Valores)]])</f>
        <v>0</v>
      </c>
    </row>
    <row r="1500" spans="2:12">
      <c r="B1500" s="48"/>
      <c r="C1500" s="48"/>
      <c r="D1500" s="56"/>
      <c r="E1500" s="52"/>
      <c r="F1500" s="17"/>
      <c r="G1500" s="17"/>
      <c r="H1500" s="17"/>
      <c r="I1500" s="21"/>
      <c r="J1500" s="17"/>
      <c r="K1500" s="20">
        <f>IF(FluxoCaixa101315141622[[#This Row],[Movimento ]]="Saldo Inicial",FluxoCaixa101315141622[[#This Row],[R$ (Valores)]],K1499+FluxoCaixa101315141622[[#This Row],[Valores Receitas / Despesas]])</f>
        <v>19192.449999999961</v>
      </c>
      <c r="L1500" s="5">
        <f>IF(FluxoCaixa101315141622[[#This Row],[Entrada / Saída]]="Saída",FluxoCaixa101315141622[[#This Row],[R$ (Valores)]]*-1,FluxoCaixa101315141622[[#This Row],[R$ (Valores)]])</f>
        <v>0</v>
      </c>
    </row>
    <row r="1501" spans="2:12">
      <c r="B1501" s="48"/>
      <c r="C1501" s="48"/>
      <c r="D1501" s="56"/>
      <c r="E1501" s="52"/>
      <c r="F1501" s="17"/>
      <c r="G1501" s="17"/>
      <c r="H1501" s="17"/>
      <c r="I1501" s="21"/>
      <c r="J1501" s="17"/>
      <c r="K1501" s="20">
        <f>IF(FluxoCaixa101315141622[[#This Row],[Movimento ]]="Saldo Inicial",FluxoCaixa101315141622[[#This Row],[R$ (Valores)]],K1500+FluxoCaixa101315141622[[#This Row],[Valores Receitas / Despesas]])</f>
        <v>19192.449999999961</v>
      </c>
      <c r="L1501" s="5">
        <f>IF(FluxoCaixa101315141622[[#This Row],[Entrada / Saída]]="Saída",FluxoCaixa101315141622[[#This Row],[R$ (Valores)]]*-1,FluxoCaixa101315141622[[#This Row],[R$ (Valores)]])</f>
        <v>0</v>
      </c>
    </row>
    <row r="1502" spans="2:12">
      <c r="B1502" s="48"/>
      <c r="C1502" s="48"/>
      <c r="D1502" s="56"/>
      <c r="E1502" s="52"/>
      <c r="F1502" s="17"/>
      <c r="G1502" s="17"/>
      <c r="H1502" s="17"/>
      <c r="I1502" s="21"/>
      <c r="J1502" s="17"/>
      <c r="K1502" s="20">
        <f>IF(FluxoCaixa101315141622[[#This Row],[Movimento ]]="Saldo Inicial",FluxoCaixa101315141622[[#This Row],[R$ (Valores)]],K1501+FluxoCaixa101315141622[[#This Row],[Valores Receitas / Despesas]])</f>
        <v>19192.449999999961</v>
      </c>
      <c r="L1502" s="5">
        <f>IF(FluxoCaixa101315141622[[#This Row],[Entrada / Saída]]="Saída",FluxoCaixa101315141622[[#This Row],[R$ (Valores)]]*-1,FluxoCaixa101315141622[[#This Row],[R$ (Valores)]])</f>
        <v>0</v>
      </c>
    </row>
    <row r="1503" spans="2:12">
      <c r="B1503" s="48"/>
      <c r="C1503" s="48"/>
      <c r="D1503" s="56"/>
      <c r="E1503" s="52"/>
      <c r="F1503" s="17"/>
      <c r="G1503" s="17"/>
      <c r="H1503" s="17"/>
      <c r="I1503" s="21"/>
      <c r="J1503" s="17"/>
      <c r="K1503" s="20">
        <f>IF(FluxoCaixa101315141622[[#This Row],[Movimento ]]="Saldo Inicial",FluxoCaixa101315141622[[#This Row],[R$ (Valores)]],K1502+FluxoCaixa101315141622[[#This Row],[Valores Receitas / Despesas]])</f>
        <v>19192.449999999961</v>
      </c>
      <c r="L1503" s="5">
        <f>IF(FluxoCaixa101315141622[[#This Row],[Entrada / Saída]]="Saída",FluxoCaixa101315141622[[#This Row],[R$ (Valores)]]*-1,FluxoCaixa101315141622[[#This Row],[R$ (Valores)]])</f>
        <v>0</v>
      </c>
    </row>
    <row r="1504" spans="2:12">
      <c r="B1504" s="48"/>
      <c r="C1504" s="48"/>
      <c r="D1504" s="56"/>
      <c r="E1504" s="52"/>
      <c r="F1504" s="45"/>
      <c r="G1504" s="45"/>
      <c r="H1504" s="17"/>
      <c r="I1504" s="54"/>
      <c r="J1504" s="45"/>
      <c r="K1504" s="47">
        <f>IF(FluxoCaixa101315141622[[#This Row],[Movimento ]]="Saldo Inicial",FluxoCaixa101315141622[[#This Row],[R$ (Valores)]],K1503+FluxoCaixa101315141622[[#This Row],[Valores Receitas / Despesas]])</f>
        <v>19192.449999999961</v>
      </c>
      <c r="L1504" s="53">
        <f>IF(FluxoCaixa101315141622[[#This Row],[Entrada / Saída]]="Saída",FluxoCaixa101315141622[[#This Row],[R$ (Valores)]]*-1,FluxoCaixa101315141622[[#This Row],[R$ (Valores)]])</f>
        <v>0</v>
      </c>
    </row>
    <row r="1505" spans="2:12">
      <c r="B1505" s="48"/>
      <c r="C1505" s="48"/>
      <c r="D1505" s="56"/>
      <c r="E1505" s="52"/>
      <c r="F1505" s="17"/>
      <c r="G1505" s="17"/>
      <c r="H1505" s="17"/>
      <c r="I1505" s="21"/>
      <c r="J1505" s="17"/>
      <c r="K1505" s="20">
        <f>IF(FluxoCaixa101315141622[[#This Row],[Movimento ]]="Saldo Inicial",FluxoCaixa101315141622[[#This Row],[R$ (Valores)]],K1504+FluxoCaixa101315141622[[#This Row],[Valores Receitas / Despesas]])</f>
        <v>19192.449999999961</v>
      </c>
      <c r="L1505" s="5">
        <f>IF(FluxoCaixa101315141622[[#This Row],[Entrada / Saída]]="Saída",FluxoCaixa101315141622[[#This Row],[R$ (Valores)]]*-1,FluxoCaixa101315141622[[#This Row],[R$ (Valores)]])</f>
        <v>0</v>
      </c>
    </row>
    <row r="1506" spans="2:12">
      <c r="B1506" s="48"/>
      <c r="C1506" s="48"/>
      <c r="D1506" s="56"/>
      <c r="E1506" s="52"/>
      <c r="F1506" s="17"/>
      <c r="G1506" s="17"/>
      <c r="H1506" s="17"/>
      <c r="I1506" s="21"/>
      <c r="J1506" s="17"/>
      <c r="K1506" s="20">
        <f>IF(FluxoCaixa101315141622[[#This Row],[Movimento ]]="Saldo Inicial",FluxoCaixa101315141622[[#This Row],[R$ (Valores)]],K1505+FluxoCaixa101315141622[[#This Row],[Valores Receitas / Despesas]])</f>
        <v>19192.449999999961</v>
      </c>
      <c r="L1506" s="5">
        <f>IF(FluxoCaixa101315141622[[#This Row],[Entrada / Saída]]="Saída",FluxoCaixa101315141622[[#This Row],[R$ (Valores)]]*-1,FluxoCaixa101315141622[[#This Row],[R$ (Valores)]])</f>
        <v>0</v>
      </c>
    </row>
    <row r="1507" spans="2:12">
      <c r="B1507" s="48"/>
      <c r="C1507" s="48"/>
      <c r="D1507" s="56"/>
      <c r="E1507" s="52"/>
      <c r="F1507" s="17"/>
      <c r="G1507" s="17"/>
      <c r="H1507" s="17"/>
      <c r="I1507" s="21"/>
      <c r="J1507" s="17"/>
      <c r="K1507" s="20">
        <f>IF(FluxoCaixa101315141622[[#This Row],[Movimento ]]="Saldo Inicial",FluxoCaixa101315141622[[#This Row],[R$ (Valores)]],K1506+FluxoCaixa101315141622[[#This Row],[Valores Receitas / Despesas]])</f>
        <v>19192.449999999961</v>
      </c>
      <c r="L1507" s="5">
        <f>IF(FluxoCaixa101315141622[[#This Row],[Entrada / Saída]]="Saída",FluxoCaixa101315141622[[#This Row],[R$ (Valores)]]*-1,FluxoCaixa101315141622[[#This Row],[R$ (Valores)]])</f>
        <v>0</v>
      </c>
    </row>
    <row r="1508" spans="2:12">
      <c r="B1508" s="48"/>
      <c r="C1508" s="48"/>
      <c r="D1508" s="56"/>
      <c r="E1508" s="52"/>
      <c r="F1508" s="17"/>
      <c r="G1508" s="17"/>
      <c r="H1508" s="17"/>
      <c r="I1508" s="21"/>
      <c r="J1508" s="17"/>
      <c r="K1508" s="20">
        <f>IF(FluxoCaixa101315141622[[#This Row],[Movimento ]]="Saldo Inicial",FluxoCaixa101315141622[[#This Row],[R$ (Valores)]],K1507+FluxoCaixa101315141622[[#This Row],[Valores Receitas / Despesas]])</f>
        <v>19192.449999999961</v>
      </c>
      <c r="L1508" s="5">
        <f>IF(FluxoCaixa101315141622[[#This Row],[Entrada / Saída]]="Saída",FluxoCaixa101315141622[[#This Row],[R$ (Valores)]]*-1,FluxoCaixa101315141622[[#This Row],[R$ (Valores)]])</f>
        <v>0</v>
      </c>
    </row>
    <row r="1509" spans="2:12">
      <c r="B1509" s="48"/>
      <c r="C1509" s="48"/>
      <c r="D1509" s="56"/>
      <c r="E1509" s="52"/>
      <c r="F1509" s="17"/>
      <c r="G1509" s="17"/>
      <c r="H1509" s="17"/>
      <c r="I1509" s="21"/>
      <c r="J1509" s="17"/>
      <c r="K1509" s="20">
        <f>IF(FluxoCaixa101315141622[[#This Row],[Movimento ]]="Saldo Inicial",FluxoCaixa101315141622[[#This Row],[R$ (Valores)]],K1508+FluxoCaixa101315141622[[#This Row],[Valores Receitas / Despesas]])</f>
        <v>19192.449999999961</v>
      </c>
      <c r="L1509" s="5">
        <f>IF(FluxoCaixa101315141622[[#This Row],[Entrada / Saída]]="Saída",FluxoCaixa101315141622[[#This Row],[R$ (Valores)]]*-1,FluxoCaixa101315141622[[#This Row],[R$ (Valores)]])</f>
        <v>0</v>
      </c>
    </row>
    <row r="1510" spans="2:12">
      <c r="B1510" s="48"/>
      <c r="C1510" s="48"/>
      <c r="D1510" s="56"/>
      <c r="E1510" s="52"/>
      <c r="F1510" s="17"/>
      <c r="G1510" s="17"/>
      <c r="H1510" s="17"/>
      <c r="I1510" s="21"/>
      <c r="J1510" s="17"/>
      <c r="K1510" s="20">
        <f>IF(FluxoCaixa101315141622[[#This Row],[Movimento ]]="Saldo Inicial",FluxoCaixa101315141622[[#This Row],[R$ (Valores)]],K1509+FluxoCaixa101315141622[[#This Row],[Valores Receitas / Despesas]])</f>
        <v>19192.449999999961</v>
      </c>
      <c r="L1510" s="5">
        <f>IF(FluxoCaixa101315141622[[#This Row],[Entrada / Saída]]="Saída",FluxoCaixa101315141622[[#This Row],[R$ (Valores)]]*-1,FluxoCaixa101315141622[[#This Row],[R$ (Valores)]])</f>
        <v>0</v>
      </c>
    </row>
    <row r="1511" spans="2:12">
      <c r="B1511" s="48"/>
      <c r="C1511" s="48"/>
      <c r="D1511" s="56"/>
      <c r="E1511" s="52"/>
      <c r="F1511" s="17"/>
      <c r="G1511" s="17"/>
      <c r="H1511" s="17"/>
      <c r="I1511" s="21"/>
      <c r="J1511" s="17"/>
      <c r="K1511" s="20">
        <f>IF(FluxoCaixa101315141622[[#This Row],[Movimento ]]="Saldo Inicial",FluxoCaixa101315141622[[#This Row],[R$ (Valores)]],K1510+FluxoCaixa101315141622[[#This Row],[Valores Receitas / Despesas]])</f>
        <v>19192.449999999961</v>
      </c>
      <c r="L1511" s="5">
        <f>IF(FluxoCaixa101315141622[[#This Row],[Entrada / Saída]]="Saída",FluxoCaixa101315141622[[#This Row],[R$ (Valores)]]*-1,FluxoCaixa101315141622[[#This Row],[R$ (Valores)]])</f>
        <v>0</v>
      </c>
    </row>
    <row r="1512" spans="2:12">
      <c r="B1512" s="48"/>
      <c r="C1512" s="48"/>
      <c r="D1512" s="56"/>
      <c r="E1512" s="52"/>
      <c r="F1512" s="17"/>
      <c r="G1512" s="17"/>
      <c r="H1512" s="17"/>
      <c r="I1512" s="21"/>
      <c r="J1512" s="17"/>
      <c r="K1512" s="20">
        <f>IF(FluxoCaixa101315141622[[#This Row],[Movimento ]]="Saldo Inicial",FluxoCaixa101315141622[[#This Row],[R$ (Valores)]],K1511+FluxoCaixa101315141622[[#This Row],[Valores Receitas / Despesas]])</f>
        <v>19192.449999999961</v>
      </c>
      <c r="L1512" s="5">
        <f>IF(FluxoCaixa101315141622[[#This Row],[Entrada / Saída]]="Saída",FluxoCaixa101315141622[[#This Row],[R$ (Valores)]]*-1,FluxoCaixa101315141622[[#This Row],[R$ (Valores)]])</f>
        <v>0</v>
      </c>
    </row>
    <row r="1513" spans="2:12">
      <c r="B1513" s="48"/>
      <c r="C1513" s="48"/>
      <c r="D1513" s="56"/>
      <c r="E1513" s="52"/>
      <c r="F1513" s="17"/>
      <c r="G1513" s="17"/>
      <c r="H1513" s="17"/>
      <c r="I1513" s="21"/>
      <c r="J1513" s="17"/>
      <c r="K1513" s="20">
        <f>IF(FluxoCaixa101315141622[[#This Row],[Movimento ]]="Saldo Inicial",FluxoCaixa101315141622[[#This Row],[R$ (Valores)]],K1512+FluxoCaixa101315141622[[#This Row],[Valores Receitas / Despesas]])</f>
        <v>19192.449999999961</v>
      </c>
      <c r="L1513" s="5">
        <f>IF(FluxoCaixa101315141622[[#This Row],[Entrada / Saída]]="Saída",FluxoCaixa101315141622[[#This Row],[R$ (Valores)]]*-1,FluxoCaixa101315141622[[#This Row],[R$ (Valores)]])</f>
        <v>0</v>
      </c>
    </row>
    <row r="1514" spans="2:12">
      <c r="B1514" s="48"/>
      <c r="C1514" s="48"/>
      <c r="D1514" s="56"/>
      <c r="E1514" s="52"/>
      <c r="F1514" s="17"/>
      <c r="G1514" s="17"/>
      <c r="H1514" s="17"/>
      <c r="I1514" s="21"/>
      <c r="J1514" s="17"/>
      <c r="K1514" s="20">
        <f>IF(FluxoCaixa101315141622[[#This Row],[Movimento ]]="Saldo Inicial",FluxoCaixa101315141622[[#This Row],[R$ (Valores)]],K1513+FluxoCaixa101315141622[[#This Row],[Valores Receitas / Despesas]])</f>
        <v>19192.449999999961</v>
      </c>
      <c r="L1514" s="5">
        <f>IF(FluxoCaixa101315141622[[#This Row],[Entrada / Saída]]="Saída",FluxoCaixa101315141622[[#This Row],[R$ (Valores)]]*-1,FluxoCaixa101315141622[[#This Row],[R$ (Valores)]])</f>
        <v>0</v>
      </c>
    </row>
    <row r="1515" spans="2:12">
      <c r="B1515" s="48"/>
      <c r="C1515" s="48"/>
      <c r="D1515" s="56"/>
      <c r="E1515" s="52"/>
      <c r="F1515" s="17"/>
      <c r="G1515" s="17"/>
      <c r="H1515" s="17"/>
      <c r="I1515" s="21"/>
      <c r="J1515" s="17"/>
      <c r="K1515" s="20">
        <f>IF(FluxoCaixa101315141622[[#This Row],[Movimento ]]="Saldo Inicial",FluxoCaixa101315141622[[#This Row],[R$ (Valores)]],K1514+FluxoCaixa101315141622[[#This Row],[Valores Receitas / Despesas]])</f>
        <v>19192.449999999961</v>
      </c>
      <c r="L1515" s="5">
        <f>IF(FluxoCaixa101315141622[[#This Row],[Entrada / Saída]]="Saída",FluxoCaixa101315141622[[#This Row],[R$ (Valores)]]*-1,FluxoCaixa101315141622[[#This Row],[R$ (Valores)]])</f>
        <v>0</v>
      </c>
    </row>
    <row r="1516" spans="2:12">
      <c r="B1516" s="48"/>
      <c r="C1516" s="48"/>
      <c r="D1516" s="56"/>
      <c r="E1516" s="52"/>
      <c r="F1516" s="17"/>
      <c r="G1516" s="17"/>
      <c r="H1516" s="17"/>
      <c r="I1516" s="21"/>
      <c r="J1516" s="17"/>
      <c r="K1516" s="20">
        <f>IF(FluxoCaixa101315141622[[#This Row],[Movimento ]]="Saldo Inicial",FluxoCaixa101315141622[[#This Row],[R$ (Valores)]],K1515+FluxoCaixa101315141622[[#This Row],[Valores Receitas / Despesas]])</f>
        <v>19192.449999999961</v>
      </c>
      <c r="L1516" s="5">
        <f>IF(FluxoCaixa101315141622[[#This Row],[Entrada / Saída]]="Saída",FluxoCaixa101315141622[[#This Row],[R$ (Valores)]]*-1,FluxoCaixa101315141622[[#This Row],[R$ (Valores)]])</f>
        <v>0</v>
      </c>
    </row>
    <row r="1517" spans="2:12">
      <c r="B1517" s="48"/>
      <c r="C1517" s="48"/>
      <c r="D1517" s="56"/>
      <c r="E1517" s="52"/>
      <c r="F1517" s="17"/>
      <c r="G1517" s="17"/>
      <c r="H1517" s="17"/>
      <c r="I1517" s="21"/>
      <c r="J1517" s="17"/>
      <c r="K1517" s="20">
        <f>IF(FluxoCaixa101315141622[[#This Row],[Movimento ]]="Saldo Inicial",FluxoCaixa101315141622[[#This Row],[R$ (Valores)]],K1516+FluxoCaixa101315141622[[#This Row],[Valores Receitas / Despesas]])</f>
        <v>19192.449999999961</v>
      </c>
      <c r="L1517" s="5">
        <f>IF(FluxoCaixa101315141622[[#This Row],[Entrada / Saída]]="Saída",FluxoCaixa101315141622[[#This Row],[R$ (Valores)]]*-1,FluxoCaixa101315141622[[#This Row],[R$ (Valores)]])</f>
        <v>0</v>
      </c>
    </row>
    <row r="1518" spans="2:12">
      <c r="B1518" s="48"/>
      <c r="C1518" s="48"/>
      <c r="D1518" s="56"/>
      <c r="E1518" s="52"/>
      <c r="F1518" s="17"/>
      <c r="G1518" s="17"/>
      <c r="H1518" s="17"/>
      <c r="I1518" s="21"/>
      <c r="J1518" s="17"/>
      <c r="K1518" s="20">
        <f>IF(FluxoCaixa101315141622[[#This Row],[Movimento ]]="Saldo Inicial",FluxoCaixa101315141622[[#This Row],[R$ (Valores)]],K1517+FluxoCaixa101315141622[[#This Row],[Valores Receitas / Despesas]])</f>
        <v>19192.449999999961</v>
      </c>
      <c r="L1518" s="5">
        <f>IF(FluxoCaixa101315141622[[#This Row],[Entrada / Saída]]="Saída",FluxoCaixa101315141622[[#This Row],[R$ (Valores)]]*-1,FluxoCaixa101315141622[[#This Row],[R$ (Valores)]])</f>
        <v>0</v>
      </c>
    </row>
    <row r="1519" spans="2:12">
      <c r="B1519" s="48"/>
      <c r="C1519" s="48"/>
      <c r="D1519" s="56"/>
      <c r="E1519" s="52"/>
      <c r="F1519" s="17"/>
      <c r="G1519" s="17"/>
      <c r="H1519" s="17"/>
      <c r="I1519" s="21"/>
      <c r="J1519" s="17"/>
      <c r="K1519" s="20">
        <f>IF(FluxoCaixa101315141622[[#This Row],[Movimento ]]="Saldo Inicial",FluxoCaixa101315141622[[#This Row],[R$ (Valores)]],K1518+FluxoCaixa101315141622[[#This Row],[Valores Receitas / Despesas]])</f>
        <v>19192.449999999961</v>
      </c>
      <c r="L1519" s="5">
        <f>IF(FluxoCaixa101315141622[[#This Row],[Entrada / Saída]]="Saída",FluxoCaixa101315141622[[#This Row],[R$ (Valores)]]*-1,FluxoCaixa101315141622[[#This Row],[R$ (Valores)]])</f>
        <v>0</v>
      </c>
    </row>
    <row r="1520" spans="2:12">
      <c r="B1520" s="48"/>
      <c r="C1520" s="48"/>
      <c r="D1520" s="56"/>
      <c r="E1520" s="52"/>
      <c r="F1520" s="17"/>
      <c r="G1520" s="17"/>
      <c r="H1520" s="17"/>
      <c r="I1520" s="21"/>
      <c r="J1520" s="17"/>
      <c r="K1520" s="20">
        <f>IF(FluxoCaixa101315141622[[#This Row],[Movimento ]]="Saldo Inicial",FluxoCaixa101315141622[[#This Row],[R$ (Valores)]],K1519+FluxoCaixa101315141622[[#This Row],[Valores Receitas / Despesas]])</f>
        <v>19192.449999999961</v>
      </c>
      <c r="L1520" s="5">
        <f>IF(FluxoCaixa101315141622[[#This Row],[Entrada / Saída]]="Saída",FluxoCaixa101315141622[[#This Row],[R$ (Valores)]]*-1,FluxoCaixa101315141622[[#This Row],[R$ (Valores)]])</f>
        <v>0</v>
      </c>
    </row>
    <row r="1521" spans="2:12">
      <c r="B1521" s="48"/>
      <c r="C1521" s="48"/>
      <c r="D1521" s="56"/>
      <c r="E1521" s="52"/>
      <c r="F1521" s="17"/>
      <c r="G1521" s="17"/>
      <c r="H1521" s="17"/>
      <c r="I1521" s="21"/>
      <c r="J1521" s="17"/>
      <c r="K1521" s="20">
        <f>IF(FluxoCaixa101315141622[[#This Row],[Movimento ]]="Saldo Inicial",FluxoCaixa101315141622[[#This Row],[R$ (Valores)]],K1520+FluxoCaixa101315141622[[#This Row],[Valores Receitas / Despesas]])</f>
        <v>19192.449999999961</v>
      </c>
      <c r="L1521" s="5">
        <f>IF(FluxoCaixa101315141622[[#This Row],[Entrada / Saída]]="Saída",FluxoCaixa101315141622[[#This Row],[R$ (Valores)]]*-1,FluxoCaixa101315141622[[#This Row],[R$ (Valores)]])</f>
        <v>0</v>
      </c>
    </row>
    <row r="1522" spans="2:12">
      <c r="B1522" s="48"/>
      <c r="C1522" s="48"/>
      <c r="D1522" s="56"/>
      <c r="E1522" s="52"/>
      <c r="F1522" s="17"/>
      <c r="G1522" s="17"/>
      <c r="H1522" s="17"/>
      <c r="I1522" s="21"/>
      <c r="J1522" s="17"/>
      <c r="K1522" s="20">
        <f>IF(FluxoCaixa101315141622[[#This Row],[Movimento ]]="Saldo Inicial",FluxoCaixa101315141622[[#This Row],[R$ (Valores)]],K1521+FluxoCaixa101315141622[[#This Row],[Valores Receitas / Despesas]])</f>
        <v>19192.449999999961</v>
      </c>
      <c r="L1522" s="5">
        <f>IF(FluxoCaixa101315141622[[#This Row],[Entrada / Saída]]="Saída",FluxoCaixa101315141622[[#This Row],[R$ (Valores)]]*-1,FluxoCaixa101315141622[[#This Row],[R$ (Valores)]])</f>
        <v>0</v>
      </c>
    </row>
    <row r="1523" spans="2:12">
      <c r="B1523" s="48"/>
      <c r="C1523" s="48"/>
      <c r="D1523" s="56"/>
      <c r="E1523" s="52"/>
      <c r="F1523" s="17"/>
      <c r="G1523" s="17"/>
      <c r="H1523" s="17"/>
      <c r="I1523" s="21"/>
      <c r="J1523" s="17"/>
      <c r="K1523" s="20">
        <f>IF(FluxoCaixa101315141622[[#This Row],[Movimento ]]="Saldo Inicial",FluxoCaixa101315141622[[#This Row],[R$ (Valores)]],K1522+FluxoCaixa101315141622[[#This Row],[Valores Receitas / Despesas]])</f>
        <v>19192.449999999961</v>
      </c>
      <c r="L1523" s="5">
        <f>IF(FluxoCaixa101315141622[[#This Row],[Entrada / Saída]]="Saída",FluxoCaixa101315141622[[#This Row],[R$ (Valores)]]*-1,FluxoCaixa101315141622[[#This Row],[R$ (Valores)]])</f>
        <v>0</v>
      </c>
    </row>
    <row r="1524" spans="2:12">
      <c r="B1524" s="48"/>
      <c r="C1524" s="48"/>
      <c r="D1524" s="56"/>
      <c r="E1524" s="52"/>
      <c r="F1524" s="17"/>
      <c r="G1524" s="17"/>
      <c r="H1524" s="17"/>
      <c r="I1524" s="21"/>
      <c r="J1524" s="17"/>
      <c r="K1524" s="20">
        <f>IF(FluxoCaixa101315141622[[#This Row],[Movimento ]]="Saldo Inicial",FluxoCaixa101315141622[[#This Row],[R$ (Valores)]],K1523+FluxoCaixa101315141622[[#This Row],[Valores Receitas / Despesas]])</f>
        <v>19192.449999999961</v>
      </c>
      <c r="L1524" s="5">
        <f>IF(FluxoCaixa101315141622[[#This Row],[Entrada / Saída]]="Saída",FluxoCaixa101315141622[[#This Row],[R$ (Valores)]]*-1,FluxoCaixa101315141622[[#This Row],[R$ (Valores)]])</f>
        <v>0</v>
      </c>
    </row>
    <row r="1525" spans="2:12">
      <c r="B1525" s="48"/>
      <c r="C1525" s="48"/>
      <c r="D1525" s="56"/>
      <c r="E1525" s="52"/>
      <c r="F1525" s="17"/>
      <c r="G1525" s="17"/>
      <c r="H1525" s="17"/>
      <c r="I1525" s="54"/>
      <c r="J1525" s="45"/>
      <c r="K1525" s="47">
        <f>IF(FluxoCaixa101315141622[[#This Row],[Movimento ]]="Saldo Inicial",FluxoCaixa101315141622[[#This Row],[R$ (Valores)]],K1524+FluxoCaixa101315141622[[#This Row],[Valores Receitas / Despesas]])</f>
        <v>19192.449999999961</v>
      </c>
      <c r="L1525" s="53">
        <f>IF(FluxoCaixa101315141622[[#This Row],[Entrada / Saída]]="Saída",FluxoCaixa101315141622[[#This Row],[R$ (Valores)]]*-1,FluxoCaixa101315141622[[#This Row],[R$ (Valores)]])</f>
        <v>0</v>
      </c>
    </row>
    <row r="1526" spans="2:12">
      <c r="B1526" s="48"/>
      <c r="C1526" s="48"/>
      <c r="D1526" s="56"/>
      <c r="E1526" s="52"/>
      <c r="F1526" s="17"/>
      <c r="G1526" s="17"/>
      <c r="H1526" s="17"/>
      <c r="I1526" s="54"/>
      <c r="J1526" s="45"/>
      <c r="K1526" s="47">
        <f>IF(FluxoCaixa101315141622[[#This Row],[Movimento ]]="Saldo Inicial",FluxoCaixa101315141622[[#This Row],[R$ (Valores)]],K1525+FluxoCaixa101315141622[[#This Row],[Valores Receitas / Despesas]])</f>
        <v>19192.449999999961</v>
      </c>
      <c r="L1526" s="53">
        <f>IF(FluxoCaixa101315141622[[#This Row],[Entrada / Saída]]="Saída",FluxoCaixa101315141622[[#This Row],[R$ (Valores)]]*-1,FluxoCaixa101315141622[[#This Row],[R$ (Valores)]])</f>
        <v>0</v>
      </c>
    </row>
    <row r="1527" spans="2:12">
      <c r="B1527" s="48"/>
      <c r="C1527" s="48"/>
      <c r="D1527" s="56"/>
      <c r="E1527" s="52"/>
      <c r="F1527" s="17"/>
      <c r="G1527" s="17"/>
      <c r="H1527" s="17"/>
      <c r="I1527" s="54"/>
      <c r="J1527" s="45"/>
      <c r="K1527" s="47">
        <f>IF(FluxoCaixa101315141622[[#This Row],[Movimento ]]="Saldo Inicial",FluxoCaixa101315141622[[#This Row],[R$ (Valores)]],K1526+FluxoCaixa101315141622[[#This Row],[Valores Receitas / Despesas]])</f>
        <v>19192.449999999961</v>
      </c>
      <c r="L1527" s="53">
        <f>IF(FluxoCaixa101315141622[[#This Row],[Entrada / Saída]]="Saída",FluxoCaixa101315141622[[#This Row],[R$ (Valores)]]*-1,FluxoCaixa101315141622[[#This Row],[R$ (Valores)]])</f>
        <v>0</v>
      </c>
    </row>
    <row r="1528" spans="2:12">
      <c r="B1528" s="48"/>
      <c r="C1528" s="48"/>
      <c r="D1528" s="56"/>
      <c r="E1528" s="52"/>
      <c r="F1528" s="17"/>
      <c r="G1528" s="17"/>
      <c r="H1528" s="17"/>
      <c r="I1528" s="54"/>
      <c r="J1528" s="45"/>
      <c r="K1528" s="47">
        <f>IF(FluxoCaixa101315141622[[#This Row],[Movimento ]]="Saldo Inicial",FluxoCaixa101315141622[[#This Row],[R$ (Valores)]],K1527+FluxoCaixa101315141622[[#This Row],[Valores Receitas / Despesas]])</f>
        <v>19192.449999999961</v>
      </c>
      <c r="L1528" s="53">
        <f>IF(FluxoCaixa101315141622[[#This Row],[Entrada / Saída]]="Saída",FluxoCaixa101315141622[[#This Row],[R$ (Valores)]]*-1,FluxoCaixa101315141622[[#This Row],[R$ (Valores)]])</f>
        <v>0</v>
      </c>
    </row>
    <row r="1529" spans="2:12">
      <c r="B1529" s="48"/>
      <c r="C1529" s="48"/>
      <c r="D1529" s="56"/>
      <c r="E1529" s="52"/>
      <c r="F1529" s="17"/>
      <c r="G1529" s="17"/>
      <c r="H1529" s="17"/>
      <c r="I1529" s="54"/>
      <c r="J1529" s="45"/>
      <c r="K1529" s="47">
        <f>IF(FluxoCaixa101315141622[[#This Row],[Movimento ]]="Saldo Inicial",FluxoCaixa101315141622[[#This Row],[R$ (Valores)]],K1528+FluxoCaixa101315141622[[#This Row],[Valores Receitas / Despesas]])</f>
        <v>19192.449999999961</v>
      </c>
      <c r="L1529" s="53">
        <f>IF(FluxoCaixa101315141622[[#This Row],[Entrada / Saída]]="Saída",FluxoCaixa101315141622[[#This Row],[R$ (Valores)]]*-1,FluxoCaixa101315141622[[#This Row],[R$ (Valores)]])</f>
        <v>0</v>
      </c>
    </row>
    <row r="1530" spans="2:12">
      <c r="B1530" s="48"/>
      <c r="C1530" s="48"/>
      <c r="D1530" s="56"/>
      <c r="E1530" s="52"/>
      <c r="F1530" s="17"/>
      <c r="G1530" s="17"/>
      <c r="H1530" s="17"/>
      <c r="I1530" s="54"/>
      <c r="J1530" s="45"/>
      <c r="K1530" s="47">
        <f>IF(FluxoCaixa101315141622[[#This Row],[Movimento ]]="Saldo Inicial",FluxoCaixa101315141622[[#This Row],[R$ (Valores)]],K1529+FluxoCaixa101315141622[[#This Row],[Valores Receitas / Despesas]])</f>
        <v>19192.449999999961</v>
      </c>
      <c r="L1530" s="53">
        <f>IF(FluxoCaixa101315141622[[#This Row],[Entrada / Saída]]="Saída",FluxoCaixa101315141622[[#This Row],[R$ (Valores)]]*-1,FluxoCaixa101315141622[[#This Row],[R$ (Valores)]])</f>
        <v>0</v>
      </c>
    </row>
    <row r="1531" spans="2:12">
      <c r="B1531" s="48"/>
      <c r="C1531" s="48"/>
      <c r="D1531" s="56"/>
      <c r="E1531" s="52"/>
      <c r="F1531" s="17"/>
      <c r="G1531" s="17"/>
      <c r="H1531" s="17"/>
      <c r="I1531" s="54"/>
      <c r="J1531" s="45"/>
      <c r="K1531" s="47">
        <f>IF(FluxoCaixa101315141622[[#This Row],[Movimento ]]="Saldo Inicial",FluxoCaixa101315141622[[#This Row],[R$ (Valores)]],K1530+FluxoCaixa101315141622[[#This Row],[Valores Receitas / Despesas]])</f>
        <v>19192.449999999961</v>
      </c>
      <c r="L1531" s="53">
        <f>IF(FluxoCaixa101315141622[[#This Row],[Entrada / Saída]]="Saída",FluxoCaixa101315141622[[#This Row],[R$ (Valores)]]*-1,FluxoCaixa101315141622[[#This Row],[R$ (Valores)]])</f>
        <v>0</v>
      </c>
    </row>
    <row r="1532" spans="2:12">
      <c r="B1532" s="48"/>
      <c r="C1532" s="48"/>
      <c r="D1532" s="56"/>
      <c r="E1532" s="52"/>
      <c r="F1532" s="17"/>
      <c r="G1532" s="17"/>
      <c r="H1532" s="17"/>
      <c r="I1532" s="54"/>
      <c r="J1532" s="45"/>
      <c r="K1532" s="47">
        <f>IF(FluxoCaixa101315141622[[#This Row],[Movimento ]]="Saldo Inicial",FluxoCaixa101315141622[[#This Row],[R$ (Valores)]],K1531+FluxoCaixa101315141622[[#This Row],[Valores Receitas / Despesas]])</f>
        <v>19192.449999999961</v>
      </c>
      <c r="L1532" s="53">
        <f>IF(FluxoCaixa101315141622[[#This Row],[Entrada / Saída]]="Saída",FluxoCaixa101315141622[[#This Row],[R$ (Valores)]]*-1,FluxoCaixa101315141622[[#This Row],[R$ (Valores)]])</f>
        <v>0</v>
      </c>
    </row>
    <row r="1533" spans="2:12">
      <c r="B1533" s="48"/>
      <c r="C1533" s="48"/>
      <c r="D1533" s="56"/>
      <c r="E1533" s="52"/>
      <c r="F1533" s="17"/>
      <c r="G1533" s="17"/>
      <c r="H1533" s="17"/>
      <c r="I1533" s="54"/>
      <c r="J1533" s="45"/>
      <c r="K1533" s="47">
        <f>IF(FluxoCaixa101315141622[[#This Row],[Movimento ]]="Saldo Inicial",FluxoCaixa101315141622[[#This Row],[R$ (Valores)]],K1532+FluxoCaixa101315141622[[#This Row],[Valores Receitas / Despesas]])</f>
        <v>19192.449999999961</v>
      </c>
      <c r="L1533" s="53">
        <f>IF(FluxoCaixa101315141622[[#This Row],[Entrada / Saída]]="Saída",FluxoCaixa101315141622[[#This Row],[R$ (Valores)]]*-1,FluxoCaixa101315141622[[#This Row],[R$ (Valores)]])</f>
        <v>0</v>
      </c>
    </row>
    <row r="1534" spans="2:12">
      <c r="B1534" s="48"/>
      <c r="C1534" s="48"/>
      <c r="D1534" s="56"/>
      <c r="E1534" s="52"/>
      <c r="F1534" s="17"/>
      <c r="G1534" s="17"/>
      <c r="H1534" s="17"/>
      <c r="I1534" s="54"/>
      <c r="J1534" s="45"/>
      <c r="K1534" s="47">
        <f>IF(FluxoCaixa101315141622[[#This Row],[Movimento ]]="Saldo Inicial",FluxoCaixa101315141622[[#This Row],[R$ (Valores)]],K1533+FluxoCaixa101315141622[[#This Row],[Valores Receitas / Despesas]])</f>
        <v>19192.449999999961</v>
      </c>
      <c r="L1534" s="53">
        <f>IF(FluxoCaixa101315141622[[#This Row],[Entrada / Saída]]="Saída",FluxoCaixa101315141622[[#This Row],[R$ (Valores)]]*-1,FluxoCaixa101315141622[[#This Row],[R$ (Valores)]])</f>
        <v>0</v>
      </c>
    </row>
    <row r="1535" spans="2:12">
      <c r="B1535" s="48"/>
      <c r="C1535" s="48"/>
      <c r="D1535" s="56"/>
      <c r="E1535" s="52"/>
      <c r="F1535" s="45"/>
      <c r="G1535" s="45"/>
      <c r="H1535" s="58"/>
      <c r="I1535" s="54"/>
      <c r="J1535" s="45"/>
      <c r="K1535" s="47">
        <f>IF(FluxoCaixa101315141622[[#This Row],[Movimento ]]="Saldo Inicial",FluxoCaixa101315141622[[#This Row],[R$ (Valores)]],K1534+FluxoCaixa101315141622[[#This Row],[Valores Receitas / Despesas]])</f>
        <v>19192.449999999961</v>
      </c>
      <c r="L1535" s="53">
        <f>IF(FluxoCaixa101315141622[[#This Row],[Entrada / Saída]]="Saída",FluxoCaixa101315141622[[#This Row],[R$ (Valores)]]*-1,FluxoCaixa101315141622[[#This Row],[R$ (Valores)]])</f>
        <v>0</v>
      </c>
    </row>
    <row r="1536" spans="2:12">
      <c r="B1536" s="48"/>
      <c r="C1536" s="48"/>
      <c r="D1536" s="56"/>
      <c r="E1536" s="52"/>
      <c r="F1536" s="45"/>
      <c r="G1536" s="45"/>
      <c r="H1536" s="58"/>
      <c r="I1536" s="54"/>
      <c r="J1536" s="45"/>
      <c r="K1536" s="47">
        <f>IF(FluxoCaixa101315141622[[#This Row],[Movimento ]]="Saldo Inicial",FluxoCaixa101315141622[[#This Row],[R$ (Valores)]],K1535+FluxoCaixa101315141622[[#This Row],[Valores Receitas / Despesas]])</f>
        <v>19192.449999999961</v>
      </c>
      <c r="L1536" s="53">
        <f>IF(FluxoCaixa101315141622[[#This Row],[Entrada / Saída]]="Saída",FluxoCaixa101315141622[[#This Row],[R$ (Valores)]]*-1,FluxoCaixa101315141622[[#This Row],[R$ (Valores)]])</f>
        <v>0</v>
      </c>
    </row>
    <row r="1537" spans="2:12">
      <c r="B1537" s="48"/>
      <c r="C1537" s="48"/>
      <c r="D1537" s="56"/>
      <c r="E1537" s="52"/>
      <c r="F1537" s="45"/>
      <c r="G1537" s="45"/>
      <c r="H1537" s="58"/>
      <c r="I1537" s="54"/>
      <c r="J1537" s="45"/>
      <c r="K1537" s="47">
        <f>IF(FluxoCaixa101315141622[[#This Row],[Movimento ]]="Saldo Inicial",FluxoCaixa101315141622[[#This Row],[R$ (Valores)]],K1536+FluxoCaixa101315141622[[#This Row],[Valores Receitas / Despesas]])</f>
        <v>19192.449999999961</v>
      </c>
      <c r="L1537" s="53">
        <f>IF(FluxoCaixa101315141622[[#This Row],[Entrada / Saída]]="Saída",FluxoCaixa101315141622[[#This Row],[R$ (Valores)]]*-1,FluxoCaixa101315141622[[#This Row],[R$ (Valores)]])</f>
        <v>0</v>
      </c>
    </row>
    <row r="1538" spans="2:12">
      <c r="B1538" s="48"/>
      <c r="C1538" s="48"/>
      <c r="D1538" s="56"/>
      <c r="E1538" s="52"/>
      <c r="F1538" s="45"/>
      <c r="G1538" s="45"/>
      <c r="H1538" s="58"/>
      <c r="I1538" s="54"/>
      <c r="J1538" s="45"/>
      <c r="K1538" s="47">
        <f>IF(FluxoCaixa101315141622[[#This Row],[Movimento ]]="Saldo Inicial",FluxoCaixa101315141622[[#This Row],[R$ (Valores)]],K1537+FluxoCaixa101315141622[[#This Row],[Valores Receitas / Despesas]])</f>
        <v>19192.449999999961</v>
      </c>
      <c r="L1538" s="53">
        <f>IF(FluxoCaixa101315141622[[#This Row],[Entrada / Saída]]="Saída",FluxoCaixa101315141622[[#This Row],[R$ (Valores)]]*-1,FluxoCaixa101315141622[[#This Row],[R$ (Valores)]])</f>
        <v>0</v>
      </c>
    </row>
    <row r="1539" spans="2:12">
      <c r="B1539" s="48"/>
      <c r="C1539" s="48"/>
      <c r="D1539" s="56"/>
      <c r="E1539" s="52"/>
      <c r="F1539" s="45"/>
      <c r="G1539" s="45"/>
      <c r="H1539" s="58"/>
      <c r="I1539" s="54"/>
      <c r="J1539" s="45"/>
      <c r="K1539" s="47">
        <f>IF(FluxoCaixa101315141622[[#This Row],[Movimento ]]="Saldo Inicial",FluxoCaixa101315141622[[#This Row],[R$ (Valores)]],K1538+FluxoCaixa101315141622[[#This Row],[Valores Receitas / Despesas]])</f>
        <v>19192.449999999961</v>
      </c>
      <c r="L1539" s="53">
        <f>IF(FluxoCaixa101315141622[[#This Row],[Entrada / Saída]]="Saída",FluxoCaixa101315141622[[#This Row],[R$ (Valores)]]*-1,FluxoCaixa101315141622[[#This Row],[R$ (Valores)]])</f>
        <v>0</v>
      </c>
    </row>
    <row r="1540" spans="2:12">
      <c r="B1540" s="48"/>
      <c r="C1540" s="48"/>
      <c r="D1540" s="56"/>
      <c r="E1540" s="52"/>
      <c r="F1540" s="45"/>
      <c r="G1540" s="45"/>
      <c r="H1540" s="58"/>
      <c r="I1540" s="54"/>
      <c r="J1540" s="45"/>
      <c r="K1540" s="47">
        <f>IF(FluxoCaixa101315141622[[#This Row],[Movimento ]]="Saldo Inicial",FluxoCaixa101315141622[[#This Row],[R$ (Valores)]],K1539+FluxoCaixa101315141622[[#This Row],[Valores Receitas / Despesas]])</f>
        <v>19192.449999999961</v>
      </c>
      <c r="L1540" s="53">
        <f>IF(FluxoCaixa101315141622[[#This Row],[Entrada / Saída]]="Saída",FluxoCaixa101315141622[[#This Row],[R$ (Valores)]]*-1,FluxoCaixa101315141622[[#This Row],[R$ (Valores)]])</f>
        <v>0</v>
      </c>
    </row>
    <row r="1541" spans="2:12">
      <c r="B1541" s="48"/>
      <c r="C1541" s="48"/>
      <c r="D1541" s="56"/>
      <c r="E1541" s="52"/>
      <c r="F1541" s="45"/>
      <c r="G1541" s="45"/>
      <c r="H1541" s="58"/>
      <c r="I1541" s="54"/>
      <c r="J1541" s="45"/>
      <c r="K1541" s="47">
        <f>IF(FluxoCaixa101315141622[[#This Row],[Movimento ]]="Saldo Inicial",FluxoCaixa101315141622[[#This Row],[R$ (Valores)]],K1540+FluxoCaixa101315141622[[#This Row],[Valores Receitas / Despesas]])</f>
        <v>19192.449999999961</v>
      </c>
      <c r="L1541" s="53">
        <f>IF(FluxoCaixa101315141622[[#This Row],[Entrada / Saída]]="Saída",FluxoCaixa101315141622[[#This Row],[R$ (Valores)]]*-1,FluxoCaixa101315141622[[#This Row],[R$ (Valores)]])</f>
        <v>0</v>
      </c>
    </row>
    <row r="1542" spans="2:12">
      <c r="B1542" s="48"/>
      <c r="C1542" s="48"/>
      <c r="D1542" s="56"/>
      <c r="E1542" s="52"/>
      <c r="F1542" s="17"/>
      <c r="G1542" s="17"/>
      <c r="H1542" s="58"/>
      <c r="I1542" s="21"/>
      <c r="J1542" s="17"/>
      <c r="K1542" s="20">
        <f>IF(FluxoCaixa101315141622[[#This Row],[Movimento ]]="Saldo Inicial",FluxoCaixa101315141622[[#This Row],[R$ (Valores)]],K1541+FluxoCaixa101315141622[[#This Row],[Valores Receitas / Despesas]])</f>
        <v>19192.449999999961</v>
      </c>
      <c r="L1542" s="5">
        <f>IF(FluxoCaixa101315141622[[#This Row],[Entrada / Saída]]="Saída",FluxoCaixa101315141622[[#This Row],[R$ (Valores)]]*-1,FluxoCaixa101315141622[[#This Row],[R$ (Valores)]])</f>
        <v>0</v>
      </c>
    </row>
    <row r="1543" spans="2:12">
      <c r="B1543" s="48"/>
      <c r="C1543" s="48"/>
      <c r="D1543" s="56"/>
      <c r="E1543" s="52"/>
      <c r="F1543" s="17"/>
      <c r="G1543" s="17"/>
      <c r="H1543" s="58"/>
      <c r="I1543" s="21"/>
      <c r="J1543" s="17"/>
      <c r="K1543" s="20">
        <f>IF(FluxoCaixa101315141622[[#This Row],[Movimento ]]="Saldo Inicial",FluxoCaixa101315141622[[#This Row],[R$ (Valores)]],K1542+FluxoCaixa101315141622[[#This Row],[Valores Receitas / Despesas]])</f>
        <v>19192.449999999961</v>
      </c>
      <c r="L1543" s="5">
        <f>IF(FluxoCaixa101315141622[[#This Row],[Entrada / Saída]]="Saída",FluxoCaixa101315141622[[#This Row],[R$ (Valores)]]*-1,FluxoCaixa101315141622[[#This Row],[R$ (Valores)]])</f>
        <v>0</v>
      </c>
    </row>
    <row r="1544" spans="2:12">
      <c r="B1544" s="48"/>
      <c r="C1544" s="48"/>
      <c r="D1544" s="56"/>
      <c r="E1544" s="52"/>
      <c r="F1544" s="17"/>
      <c r="G1544" s="17"/>
      <c r="H1544" s="58"/>
      <c r="I1544" s="21"/>
      <c r="J1544" s="17"/>
      <c r="K1544" s="20">
        <f>IF(FluxoCaixa101315141622[[#This Row],[Movimento ]]="Saldo Inicial",FluxoCaixa101315141622[[#This Row],[R$ (Valores)]],K1543+FluxoCaixa101315141622[[#This Row],[Valores Receitas / Despesas]])</f>
        <v>19192.449999999961</v>
      </c>
      <c r="L1544" s="5">
        <f>IF(FluxoCaixa101315141622[[#This Row],[Entrada / Saída]]="Saída",FluxoCaixa101315141622[[#This Row],[R$ (Valores)]]*-1,FluxoCaixa101315141622[[#This Row],[R$ (Valores)]])</f>
        <v>0</v>
      </c>
    </row>
    <row r="1545" spans="2:12">
      <c r="B1545" s="48"/>
      <c r="C1545" s="48"/>
      <c r="D1545" s="56"/>
      <c r="E1545" s="52"/>
      <c r="F1545" s="17"/>
      <c r="G1545" s="17"/>
      <c r="H1545" s="58"/>
      <c r="I1545" s="21"/>
      <c r="J1545" s="17"/>
      <c r="K1545" s="20">
        <f>IF(FluxoCaixa101315141622[[#This Row],[Movimento ]]="Saldo Inicial",FluxoCaixa101315141622[[#This Row],[R$ (Valores)]],K1544+FluxoCaixa101315141622[[#This Row],[Valores Receitas / Despesas]])</f>
        <v>19192.449999999961</v>
      </c>
      <c r="L1545" s="5">
        <f>IF(FluxoCaixa101315141622[[#This Row],[Entrada / Saída]]="Saída",FluxoCaixa101315141622[[#This Row],[R$ (Valores)]]*-1,FluxoCaixa101315141622[[#This Row],[R$ (Valores)]])</f>
        <v>0</v>
      </c>
    </row>
    <row r="1546" spans="2:12">
      <c r="B1546" s="48"/>
      <c r="C1546" s="48"/>
      <c r="D1546" s="56"/>
      <c r="E1546" s="52"/>
      <c r="F1546" s="45"/>
      <c r="G1546" s="45"/>
      <c r="H1546" s="57"/>
      <c r="I1546" s="54"/>
      <c r="J1546" s="45"/>
      <c r="K1546" s="47">
        <f>IF(FluxoCaixa101315141622[[#This Row],[Movimento ]]="Saldo Inicial",FluxoCaixa101315141622[[#This Row],[R$ (Valores)]],K1545+FluxoCaixa101315141622[[#This Row],[Valores Receitas / Despesas]])</f>
        <v>19192.449999999961</v>
      </c>
      <c r="L1546" s="53">
        <f>IF(FluxoCaixa101315141622[[#This Row],[Entrada / Saída]]="Saída",FluxoCaixa101315141622[[#This Row],[R$ (Valores)]]*-1,FluxoCaixa101315141622[[#This Row],[R$ (Valores)]])</f>
        <v>0</v>
      </c>
    </row>
    <row r="1547" spans="2:12">
      <c r="B1547" s="48"/>
      <c r="C1547" s="48"/>
      <c r="D1547" s="56"/>
      <c r="E1547" s="52"/>
      <c r="F1547" s="17"/>
      <c r="G1547" s="17"/>
      <c r="H1547" s="17"/>
      <c r="I1547" s="21"/>
      <c r="J1547" s="17"/>
      <c r="K1547" s="20">
        <f>IF(FluxoCaixa101315141622[[#This Row],[Movimento ]]="Saldo Inicial",FluxoCaixa101315141622[[#This Row],[R$ (Valores)]],K1546+FluxoCaixa101315141622[[#This Row],[Valores Receitas / Despesas]])</f>
        <v>19192.449999999961</v>
      </c>
      <c r="L1547" s="5">
        <f>IF(FluxoCaixa101315141622[[#This Row],[Entrada / Saída]]="Saída",FluxoCaixa101315141622[[#This Row],[R$ (Valores)]]*-1,FluxoCaixa101315141622[[#This Row],[R$ (Valores)]])</f>
        <v>0</v>
      </c>
    </row>
    <row r="1548" spans="2:12">
      <c r="B1548" s="48"/>
      <c r="C1548" s="48"/>
      <c r="D1548" s="56"/>
      <c r="E1548" s="52"/>
      <c r="F1548" s="17"/>
      <c r="G1548" s="17"/>
      <c r="H1548" s="17"/>
      <c r="I1548" s="21"/>
      <c r="J1548" s="17"/>
      <c r="K1548" s="20">
        <f>IF(FluxoCaixa101315141622[[#This Row],[Movimento ]]="Saldo Inicial",FluxoCaixa101315141622[[#This Row],[R$ (Valores)]],K1547+FluxoCaixa101315141622[[#This Row],[Valores Receitas / Despesas]])</f>
        <v>19192.449999999961</v>
      </c>
      <c r="L1548" s="5">
        <f>IF(FluxoCaixa101315141622[[#This Row],[Entrada / Saída]]="Saída",FluxoCaixa101315141622[[#This Row],[R$ (Valores)]]*-1,FluxoCaixa101315141622[[#This Row],[R$ (Valores)]])</f>
        <v>0</v>
      </c>
    </row>
    <row r="1549" spans="2:12">
      <c r="B1549" s="48"/>
      <c r="C1549" s="48"/>
      <c r="D1549" s="56"/>
      <c r="E1549" s="52"/>
      <c r="F1549" s="17"/>
      <c r="G1549" s="17"/>
      <c r="H1549" s="17"/>
      <c r="I1549" s="21"/>
      <c r="J1549" s="17"/>
      <c r="K1549" s="20">
        <f>IF(FluxoCaixa101315141622[[#This Row],[Movimento ]]="Saldo Inicial",FluxoCaixa101315141622[[#This Row],[R$ (Valores)]],K1548+FluxoCaixa101315141622[[#This Row],[Valores Receitas / Despesas]])</f>
        <v>19192.449999999961</v>
      </c>
      <c r="L1549" s="5">
        <f>IF(FluxoCaixa101315141622[[#This Row],[Entrada / Saída]]="Saída",FluxoCaixa101315141622[[#This Row],[R$ (Valores)]]*-1,FluxoCaixa101315141622[[#This Row],[R$ (Valores)]])</f>
        <v>0</v>
      </c>
    </row>
    <row r="1550" spans="2:12">
      <c r="B1550" s="48"/>
      <c r="C1550" s="48"/>
      <c r="D1550" s="56"/>
      <c r="E1550" s="52"/>
      <c r="F1550" s="17"/>
      <c r="G1550" s="17"/>
      <c r="H1550" s="17"/>
      <c r="I1550" s="21"/>
      <c r="J1550" s="17"/>
      <c r="K1550" s="20">
        <f>IF(FluxoCaixa101315141622[[#This Row],[Movimento ]]="Saldo Inicial",FluxoCaixa101315141622[[#This Row],[R$ (Valores)]],K1549+FluxoCaixa101315141622[[#This Row],[Valores Receitas / Despesas]])</f>
        <v>19192.449999999961</v>
      </c>
      <c r="L1550" s="5">
        <f>IF(FluxoCaixa101315141622[[#This Row],[Entrada / Saída]]="Saída",FluxoCaixa101315141622[[#This Row],[R$ (Valores)]]*-1,FluxoCaixa101315141622[[#This Row],[R$ (Valores)]])</f>
        <v>0</v>
      </c>
    </row>
    <row r="1551" spans="2:12">
      <c r="B1551" s="48"/>
      <c r="C1551" s="48"/>
      <c r="D1551" s="56"/>
      <c r="E1551" s="52"/>
      <c r="F1551" s="17"/>
      <c r="G1551" s="17"/>
      <c r="H1551" s="17"/>
      <c r="I1551" s="21"/>
      <c r="J1551" s="17"/>
      <c r="K1551" s="20">
        <f>IF(FluxoCaixa101315141622[[#This Row],[Movimento ]]="Saldo Inicial",FluxoCaixa101315141622[[#This Row],[R$ (Valores)]],K1550+FluxoCaixa101315141622[[#This Row],[Valores Receitas / Despesas]])</f>
        <v>19192.449999999961</v>
      </c>
      <c r="L1551" s="53">
        <f>IF(FluxoCaixa101315141622[[#This Row],[Entrada / Saída]]="Saída",FluxoCaixa101315141622[[#This Row],[R$ (Valores)]]*-1,FluxoCaixa101315141622[[#This Row],[R$ (Valores)]])</f>
        <v>0</v>
      </c>
    </row>
    <row r="1552" spans="2:12">
      <c r="B1552" s="48"/>
      <c r="C1552" s="48"/>
      <c r="D1552" s="56"/>
      <c r="E1552" s="52"/>
      <c r="F1552" s="45"/>
      <c r="G1552" s="17"/>
      <c r="H1552" s="17"/>
      <c r="I1552" s="54"/>
      <c r="J1552" s="45"/>
      <c r="K1552" s="47">
        <f>IF(FluxoCaixa101315141622[[#This Row],[Movimento ]]="Saldo Inicial",FluxoCaixa101315141622[[#This Row],[R$ (Valores)]],K1551+FluxoCaixa101315141622[[#This Row],[Valores Receitas / Despesas]])</f>
        <v>19192.449999999961</v>
      </c>
      <c r="L1552" s="53">
        <f>IF(FluxoCaixa101315141622[[#This Row],[Entrada / Saída]]="Saída",FluxoCaixa101315141622[[#This Row],[R$ (Valores)]]*-1,FluxoCaixa101315141622[[#This Row],[R$ (Valores)]])</f>
        <v>0</v>
      </c>
    </row>
    <row r="1553" spans="2:12">
      <c r="B1553" s="48"/>
      <c r="C1553" s="48"/>
      <c r="D1553" s="56"/>
      <c r="E1553" s="52"/>
      <c r="F1553" s="45"/>
      <c r="G1553" s="45"/>
      <c r="H1553" s="45"/>
      <c r="I1553" s="21"/>
      <c r="J1553" s="17"/>
      <c r="K1553" s="20">
        <f>IF(FluxoCaixa101315141622[[#This Row],[Movimento ]]="Saldo Inicial",FluxoCaixa101315141622[[#This Row],[R$ (Valores)]],K1552+FluxoCaixa101315141622[[#This Row],[Valores Receitas / Despesas]])</f>
        <v>19192.449999999961</v>
      </c>
      <c r="L1553" s="5">
        <f>IF(FluxoCaixa101315141622[[#This Row],[Entrada / Saída]]="Saída",FluxoCaixa101315141622[[#This Row],[R$ (Valores)]]*-1,FluxoCaixa101315141622[[#This Row],[R$ (Valores)]])</f>
        <v>0</v>
      </c>
    </row>
    <row r="1554" spans="2:12">
      <c r="B1554" s="48"/>
      <c r="C1554" s="48"/>
      <c r="D1554" s="56"/>
      <c r="E1554" s="52"/>
      <c r="F1554" s="45"/>
      <c r="G1554" s="45"/>
      <c r="H1554" s="45"/>
      <c r="I1554" s="21"/>
      <c r="J1554" s="17"/>
      <c r="K1554" s="20">
        <f>IF(FluxoCaixa101315141622[[#This Row],[Movimento ]]="Saldo Inicial",FluxoCaixa101315141622[[#This Row],[R$ (Valores)]],K1553+FluxoCaixa101315141622[[#This Row],[Valores Receitas / Despesas]])</f>
        <v>19192.449999999961</v>
      </c>
      <c r="L1554" s="5">
        <f>IF(FluxoCaixa101315141622[[#This Row],[Entrada / Saída]]="Saída",FluxoCaixa101315141622[[#This Row],[R$ (Valores)]]*-1,FluxoCaixa101315141622[[#This Row],[R$ (Valores)]])</f>
        <v>0</v>
      </c>
    </row>
    <row r="1555" spans="2:12">
      <c r="B1555" s="48"/>
      <c r="C1555" s="48"/>
      <c r="D1555" s="56"/>
      <c r="E1555" s="52"/>
      <c r="F1555" s="45"/>
      <c r="G1555" s="45"/>
      <c r="H1555" s="45"/>
      <c r="I1555" s="21"/>
      <c r="J1555" s="17"/>
      <c r="K1555" s="20">
        <f>IF(FluxoCaixa101315141622[[#This Row],[Movimento ]]="Saldo Inicial",FluxoCaixa101315141622[[#This Row],[R$ (Valores)]],K1554+FluxoCaixa101315141622[[#This Row],[Valores Receitas / Despesas]])</f>
        <v>19192.449999999961</v>
      </c>
      <c r="L1555" s="5">
        <f>IF(FluxoCaixa101315141622[[#This Row],[Entrada / Saída]]="Saída",FluxoCaixa101315141622[[#This Row],[R$ (Valores)]]*-1,FluxoCaixa101315141622[[#This Row],[R$ (Valores)]])</f>
        <v>0</v>
      </c>
    </row>
    <row r="1556" spans="2:12">
      <c r="B1556" s="48"/>
      <c r="C1556" s="48"/>
      <c r="D1556" s="56"/>
      <c r="E1556" s="52"/>
      <c r="F1556" s="17"/>
      <c r="G1556" s="17"/>
      <c r="H1556" s="17"/>
      <c r="I1556" s="21"/>
      <c r="J1556" s="17"/>
      <c r="K1556" s="20">
        <f>IF(FluxoCaixa101315141622[[#This Row],[Movimento ]]="Saldo Inicial",FluxoCaixa101315141622[[#This Row],[R$ (Valores)]],K1555+FluxoCaixa101315141622[[#This Row],[Valores Receitas / Despesas]])</f>
        <v>19192.449999999961</v>
      </c>
      <c r="L1556" s="5">
        <f>IF(FluxoCaixa101315141622[[#This Row],[Entrada / Saída]]="Saída",FluxoCaixa101315141622[[#This Row],[R$ (Valores)]]*-1,FluxoCaixa101315141622[[#This Row],[R$ (Valores)]])</f>
        <v>0</v>
      </c>
    </row>
    <row r="1557" spans="2:12">
      <c r="B1557" s="48"/>
      <c r="C1557" s="48"/>
      <c r="D1557" s="56"/>
      <c r="E1557" s="52"/>
      <c r="F1557" s="17"/>
      <c r="G1557" s="17"/>
      <c r="H1557" s="17"/>
      <c r="I1557" s="21"/>
      <c r="J1557" s="17"/>
      <c r="K1557" s="20">
        <f>IF(FluxoCaixa101315141622[[#This Row],[Movimento ]]="Saldo Inicial",FluxoCaixa101315141622[[#This Row],[R$ (Valores)]],K1556+FluxoCaixa101315141622[[#This Row],[Valores Receitas / Despesas]])</f>
        <v>19192.449999999961</v>
      </c>
      <c r="L1557" s="5">
        <f>IF(FluxoCaixa101315141622[[#This Row],[Entrada / Saída]]="Saída",FluxoCaixa101315141622[[#This Row],[R$ (Valores)]]*-1,FluxoCaixa101315141622[[#This Row],[R$ (Valores)]])</f>
        <v>0</v>
      </c>
    </row>
    <row r="1558" spans="2:12">
      <c r="B1558" s="48"/>
      <c r="C1558" s="48"/>
      <c r="D1558" s="56"/>
      <c r="E1558" s="52"/>
      <c r="F1558" s="17"/>
      <c r="G1558" s="17"/>
      <c r="H1558" s="17"/>
      <c r="I1558" s="21"/>
      <c r="J1558" s="17"/>
      <c r="K1558" s="20">
        <f>IF(FluxoCaixa101315141622[[#This Row],[Movimento ]]="Saldo Inicial",FluxoCaixa101315141622[[#This Row],[R$ (Valores)]],K1557+FluxoCaixa101315141622[[#This Row],[Valores Receitas / Despesas]])</f>
        <v>19192.449999999961</v>
      </c>
      <c r="L1558" s="5">
        <f>IF(FluxoCaixa101315141622[[#This Row],[Entrada / Saída]]="Saída",FluxoCaixa101315141622[[#This Row],[R$ (Valores)]]*-1,FluxoCaixa101315141622[[#This Row],[R$ (Valores)]])</f>
        <v>0</v>
      </c>
    </row>
    <row r="1559" spans="2:12">
      <c r="B1559" s="48"/>
      <c r="C1559" s="48"/>
      <c r="D1559" s="56"/>
      <c r="E1559" s="52"/>
      <c r="F1559" s="17"/>
      <c r="G1559" s="17"/>
      <c r="H1559" s="17"/>
      <c r="I1559" s="21"/>
      <c r="J1559" s="17"/>
      <c r="K1559" s="20">
        <f>IF(FluxoCaixa101315141622[[#This Row],[Movimento ]]="Saldo Inicial",FluxoCaixa101315141622[[#This Row],[R$ (Valores)]],K1558+FluxoCaixa101315141622[[#This Row],[Valores Receitas / Despesas]])</f>
        <v>19192.449999999961</v>
      </c>
      <c r="L1559" s="5">
        <f>IF(FluxoCaixa101315141622[[#This Row],[Entrada / Saída]]="Saída",FluxoCaixa101315141622[[#This Row],[R$ (Valores)]]*-1,FluxoCaixa101315141622[[#This Row],[R$ (Valores)]])</f>
        <v>0</v>
      </c>
    </row>
    <row r="1560" spans="2:12">
      <c r="B1560" s="48"/>
      <c r="C1560" s="48"/>
      <c r="D1560" s="56"/>
      <c r="E1560" s="52"/>
      <c r="F1560" s="17"/>
      <c r="G1560" s="17"/>
      <c r="H1560" s="17"/>
      <c r="I1560" s="21"/>
      <c r="J1560" s="17"/>
      <c r="K1560" s="20">
        <f>IF(FluxoCaixa101315141622[[#This Row],[Movimento ]]="Saldo Inicial",FluxoCaixa101315141622[[#This Row],[R$ (Valores)]],K1559+FluxoCaixa101315141622[[#This Row],[Valores Receitas / Despesas]])</f>
        <v>19192.449999999961</v>
      </c>
      <c r="L1560" s="5">
        <f>IF(FluxoCaixa101315141622[[#This Row],[Entrada / Saída]]="Saída",FluxoCaixa101315141622[[#This Row],[R$ (Valores)]]*-1,FluxoCaixa101315141622[[#This Row],[R$ (Valores)]])</f>
        <v>0</v>
      </c>
    </row>
    <row r="1561" spans="2:12">
      <c r="B1561" s="48"/>
      <c r="C1561" s="48"/>
      <c r="D1561" s="56"/>
      <c r="E1561" s="52"/>
      <c r="F1561" s="17"/>
      <c r="G1561" s="17"/>
      <c r="H1561" s="17"/>
      <c r="I1561" s="21"/>
      <c r="J1561" s="17"/>
      <c r="K1561" s="20">
        <f>IF(FluxoCaixa101315141622[[#This Row],[Movimento ]]="Saldo Inicial",FluxoCaixa101315141622[[#This Row],[R$ (Valores)]],K1560+FluxoCaixa101315141622[[#This Row],[Valores Receitas / Despesas]])</f>
        <v>19192.449999999961</v>
      </c>
      <c r="L1561" s="5">
        <f>IF(FluxoCaixa101315141622[[#This Row],[Entrada / Saída]]="Saída",FluxoCaixa101315141622[[#This Row],[R$ (Valores)]]*-1,FluxoCaixa101315141622[[#This Row],[R$ (Valores)]])</f>
        <v>0</v>
      </c>
    </row>
    <row r="1562" spans="2:12">
      <c r="B1562" s="48"/>
      <c r="C1562" s="48"/>
      <c r="D1562" s="56"/>
      <c r="E1562" s="52"/>
      <c r="F1562" s="17"/>
      <c r="G1562" s="17"/>
      <c r="H1562" s="17"/>
      <c r="I1562" s="21"/>
      <c r="J1562" s="17"/>
      <c r="K1562" s="20">
        <f>IF(FluxoCaixa101315141622[[#This Row],[Movimento ]]="Saldo Inicial",FluxoCaixa101315141622[[#This Row],[R$ (Valores)]],K1561+FluxoCaixa101315141622[[#This Row],[Valores Receitas / Despesas]])</f>
        <v>19192.449999999961</v>
      </c>
      <c r="L1562" s="5">
        <f>IF(FluxoCaixa101315141622[[#This Row],[Entrada / Saída]]="Saída",FluxoCaixa101315141622[[#This Row],[R$ (Valores)]]*-1,FluxoCaixa101315141622[[#This Row],[R$ (Valores)]])</f>
        <v>0</v>
      </c>
    </row>
    <row r="1563" spans="2:12">
      <c r="B1563" s="48"/>
      <c r="C1563" s="48"/>
      <c r="D1563" s="56"/>
      <c r="E1563" s="52"/>
      <c r="F1563" s="17"/>
      <c r="G1563" s="17"/>
      <c r="H1563" s="17"/>
      <c r="I1563" s="21"/>
      <c r="J1563" s="17"/>
      <c r="K1563" s="20">
        <f>IF(FluxoCaixa101315141622[[#This Row],[Movimento ]]="Saldo Inicial",FluxoCaixa101315141622[[#This Row],[R$ (Valores)]],K1562+FluxoCaixa101315141622[[#This Row],[Valores Receitas / Despesas]])</f>
        <v>19192.449999999961</v>
      </c>
      <c r="L1563" s="5">
        <f>IF(FluxoCaixa101315141622[[#This Row],[Entrada / Saída]]="Saída",FluxoCaixa101315141622[[#This Row],[R$ (Valores)]]*-1,FluxoCaixa101315141622[[#This Row],[R$ (Valores)]])</f>
        <v>0</v>
      </c>
    </row>
    <row r="1564" spans="2:12">
      <c r="B1564" s="48"/>
      <c r="C1564" s="48"/>
      <c r="D1564" s="56"/>
      <c r="E1564" s="52"/>
      <c r="F1564" s="17"/>
      <c r="G1564" s="17"/>
      <c r="H1564" s="17"/>
      <c r="I1564" s="21"/>
      <c r="J1564" s="17"/>
      <c r="K1564" s="20">
        <f>IF(FluxoCaixa101315141622[[#This Row],[Movimento ]]="Saldo Inicial",FluxoCaixa101315141622[[#This Row],[R$ (Valores)]],K1563+FluxoCaixa101315141622[[#This Row],[Valores Receitas / Despesas]])</f>
        <v>19192.449999999961</v>
      </c>
      <c r="L1564" s="5">
        <f>IF(FluxoCaixa101315141622[[#This Row],[Entrada / Saída]]="Saída",FluxoCaixa101315141622[[#This Row],[R$ (Valores)]]*-1,FluxoCaixa101315141622[[#This Row],[R$ (Valores)]])</f>
        <v>0</v>
      </c>
    </row>
    <row r="1565" spans="2:12">
      <c r="B1565" s="48"/>
      <c r="C1565" s="48"/>
      <c r="D1565" s="56"/>
      <c r="E1565" s="52"/>
      <c r="F1565" s="17"/>
      <c r="G1565" s="17"/>
      <c r="H1565" s="17"/>
      <c r="I1565" s="54"/>
      <c r="J1565" s="45"/>
      <c r="K1565" s="47">
        <f>IF(FluxoCaixa101315141622[[#This Row],[Movimento ]]="Saldo Inicial",FluxoCaixa101315141622[[#This Row],[R$ (Valores)]],K1564+FluxoCaixa101315141622[[#This Row],[Valores Receitas / Despesas]])</f>
        <v>19192.449999999961</v>
      </c>
      <c r="L1565" s="53">
        <f>IF(FluxoCaixa101315141622[[#This Row],[Entrada / Saída]]="Saída",FluxoCaixa101315141622[[#This Row],[R$ (Valores)]]*-1,FluxoCaixa101315141622[[#This Row],[R$ (Valores)]])</f>
        <v>0</v>
      </c>
    </row>
    <row r="1566" spans="2:12">
      <c r="B1566" s="48"/>
      <c r="C1566" s="48"/>
      <c r="D1566" s="56"/>
      <c r="E1566" s="52"/>
      <c r="F1566" s="17"/>
      <c r="G1566" s="17"/>
      <c r="H1566" s="17"/>
      <c r="I1566" s="21"/>
      <c r="J1566" s="17"/>
      <c r="K1566" s="20">
        <f>IF(FluxoCaixa101315141622[[#This Row],[Movimento ]]="Saldo Inicial",FluxoCaixa101315141622[[#This Row],[R$ (Valores)]],K1565+FluxoCaixa101315141622[[#This Row],[Valores Receitas / Despesas]])</f>
        <v>19192.449999999961</v>
      </c>
      <c r="L1566" s="5">
        <f>IF(FluxoCaixa101315141622[[#This Row],[Entrada / Saída]]="Saída",FluxoCaixa101315141622[[#This Row],[R$ (Valores)]]*-1,FluxoCaixa101315141622[[#This Row],[R$ (Valores)]])</f>
        <v>0</v>
      </c>
    </row>
    <row r="1567" spans="2:12">
      <c r="B1567" s="48"/>
      <c r="C1567" s="48"/>
      <c r="D1567" s="56"/>
      <c r="E1567" s="52"/>
      <c r="F1567" s="17"/>
      <c r="G1567" s="17"/>
      <c r="H1567" s="17"/>
      <c r="I1567" s="21"/>
      <c r="J1567" s="17"/>
      <c r="K1567" s="20">
        <f>IF(FluxoCaixa101315141622[[#This Row],[Movimento ]]="Saldo Inicial",FluxoCaixa101315141622[[#This Row],[R$ (Valores)]],K1566+FluxoCaixa101315141622[[#This Row],[Valores Receitas / Despesas]])</f>
        <v>19192.449999999961</v>
      </c>
      <c r="L1567" s="5">
        <f>IF(FluxoCaixa101315141622[[#This Row],[Entrada / Saída]]="Saída",FluxoCaixa101315141622[[#This Row],[R$ (Valores)]]*-1,FluxoCaixa101315141622[[#This Row],[R$ (Valores)]])</f>
        <v>0</v>
      </c>
    </row>
    <row r="1568" spans="2:12">
      <c r="B1568" s="48"/>
      <c r="C1568" s="48"/>
      <c r="D1568" s="56"/>
      <c r="E1568" s="52"/>
      <c r="F1568" s="17"/>
      <c r="G1568" s="17"/>
      <c r="H1568" s="17"/>
      <c r="I1568" s="21"/>
      <c r="J1568" s="17"/>
      <c r="K1568" s="20">
        <f>IF(FluxoCaixa101315141622[[#This Row],[Movimento ]]="Saldo Inicial",FluxoCaixa101315141622[[#This Row],[R$ (Valores)]],K1567+FluxoCaixa101315141622[[#This Row],[Valores Receitas / Despesas]])</f>
        <v>19192.449999999961</v>
      </c>
      <c r="L1568" s="5">
        <f>IF(FluxoCaixa101315141622[[#This Row],[Entrada / Saída]]="Saída",FluxoCaixa101315141622[[#This Row],[R$ (Valores)]]*-1,FluxoCaixa101315141622[[#This Row],[R$ (Valores)]])</f>
        <v>0</v>
      </c>
    </row>
    <row r="1569" spans="2:12">
      <c r="B1569" s="48"/>
      <c r="C1569" s="48"/>
      <c r="D1569" s="56"/>
      <c r="E1569" s="52"/>
      <c r="F1569" s="17"/>
      <c r="G1569" s="17"/>
      <c r="H1569" s="17"/>
      <c r="I1569" s="21"/>
      <c r="J1569" s="17"/>
      <c r="K1569" s="20">
        <f>IF(FluxoCaixa101315141622[[#This Row],[Movimento ]]="Saldo Inicial",FluxoCaixa101315141622[[#This Row],[R$ (Valores)]],K1568+FluxoCaixa101315141622[[#This Row],[Valores Receitas / Despesas]])</f>
        <v>19192.449999999961</v>
      </c>
      <c r="L1569" s="5">
        <f>IF(FluxoCaixa101315141622[[#This Row],[Entrada / Saída]]="Saída",FluxoCaixa101315141622[[#This Row],[R$ (Valores)]]*-1,FluxoCaixa101315141622[[#This Row],[R$ (Valores)]])</f>
        <v>0</v>
      </c>
    </row>
    <row r="1570" spans="2:12">
      <c r="B1570" s="48"/>
      <c r="C1570" s="48"/>
      <c r="D1570" s="56"/>
      <c r="E1570" s="52"/>
      <c r="F1570" s="17"/>
      <c r="G1570" s="17"/>
      <c r="H1570" s="17"/>
      <c r="I1570" s="21"/>
      <c r="J1570" s="17"/>
      <c r="K1570" s="20">
        <f>IF(FluxoCaixa101315141622[[#This Row],[Movimento ]]="Saldo Inicial",FluxoCaixa101315141622[[#This Row],[R$ (Valores)]],K1569+FluxoCaixa101315141622[[#This Row],[Valores Receitas / Despesas]])</f>
        <v>19192.449999999961</v>
      </c>
      <c r="L1570" s="5">
        <f>IF(FluxoCaixa101315141622[[#This Row],[Entrada / Saída]]="Saída",FluxoCaixa101315141622[[#This Row],[R$ (Valores)]]*-1,FluxoCaixa101315141622[[#This Row],[R$ (Valores)]])</f>
        <v>0</v>
      </c>
    </row>
    <row r="1571" spans="2:12">
      <c r="B1571" s="48"/>
      <c r="C1571" s="48"/>
      <c r="D1571" s="56"/>
      <c r="E1571" s="52"/>
      <c r="F1571" s="17"/>
      <c r="G1571" s="17"/>
      <c r="H1571" s="17"/>
      <c r="I1571" s="21"/>
      <c r="J1571" s="17"/>
      <c r="K1571" s="20">
        <f>IF(FluxoCaixa101315141622[[#This Row],[Movimento ]]="Saldo Inicial",FluxoCaixa101315141622[[#This Row],[R$ (Valores)]],K1570+FluxoCaixa101315141622[[#This Row],[Valores Receitas / Despesas]])</f>
        <v>19192.449999999961</v>
      </c>
      <c r="L1571" s="5">
        <f>IF(FluxoCaixa101315141622[[#This Row],[Entrada / Saída]]="Saída",FluxoCaixa101315141622[[#This Row],[R$ (Valores)]]*-1,FluxoCaixa101315141622[[#This Row],[R$ (Valores)]])</f>
        <v>0</v>
      </c>
    </row>
    <row r="1572" spans="2:12">
      <c r="B1572" s="48"/>
      <c r="C1572" s="48"/>
      <c r="D1572" s="56"/>
      <c r="E1572" s="52"/>
      <c r="F1572" s="17"/>
      <c r="G1572" s="17"/>
      <c r="H1572" s="17"/>
      <c r="I1572" s="21"/>
      <c r="J1572" s="17"/>
      <c r="K1572" s="20">
        <f>IF(FluxoCaixa101315141622[[#This Row],[Movimento ]]="Saldo Inicial",FluxoCaixa101315141622[[#This Row],[R$ (Valores)]],K1571+FluxoCaixa101315141622[[#This Row],[Valores Receitas / Despesas]])</f>
        <v>19192.449999999961</v>
      </c>
      <c r="L1572" s="5">
        <f>IF(FluxoCaixa101315141622[[#This Row],[Entrada / Saída]]="Saída",FluxoCaixa101315141622[[#This Row],[R$ (Valores)]]*-1,FluxoCaixa101315141622[[#This Row],[R$ (Valores)]])</f>
        <v>0</v>
      </c>
    </row>
    <row r="1573" spans="2:12">
      <c r="B1573" s="48"/>
      <c r="C1573" s="48"/>
      <c r="D1573" s="56"/>
      <c r="E1573" s="52"/>
      <c r="F1573" s="17"/>
      <c r="G1573" s="17"/>
      <c r="H1573" s="17"/>
      <c r="I1573" s="21"/>
      <c r="J1573" s="17"/>
      <c r="K1573" s="20">
        <f>IF(FluxoCaixa101315141622[[#This Row],[Movimento ]]="Saldo Inicial",FluxoCaixa101315141622[[#This Row],[R$ (Valores)]],K1572+FluxoCaixa101315141622[[#This Row],[Valores Receitas / Despesas]])</f>
        <v>19192.449999999961</v>
      </c>
      <c r="L1573" s="5">
        <f>IF(FluxoCaixa101315141622[[#This Row],[Entrada / Saída]]="Saída",FluxoCaixa101315141622[[#This Row],[R$ (Valores)]]*-1,FluxoCaixa101315141622[[#This Row],[R$ (Valores)]])</f>
        <v>0</v>
      </c>
    </row>
    <row r="1574" spans="2:12">
      <c r="B1574" s="48"/>
      <c r="C1574" s="48"/>
      <c r="D1574" s="56"/>
      <c r="E1574" s="52"/>
      <c r="F1574" s="17"/>
      <c r="G1574" s="17"/>
      <c r="H1574" s="17"/>
      <c r="I1574" s="21"/>
      <c r="J1574" s="17"/>
      <c r="K1574" s="20">
        <f>IF(FluxoCaixa101315141622[[#This Row],[Movimento ]]="Saldo Inicial",FluxoCaixa101315141622[[#This Row],[R$ (Valores)]],K1573+FluxoCaixa101315141622[[#This Row],[Valores Receitas / Despesas]])</f>
        <v>19192.449999999961</v>
      </c>
      <c r="L1574" s="5">
        <f>IF(FluxoCaixa101315141622[[#This Row],[Entrada / Saída]]="Saída",FluxoCaixa101315141622[[#This Row],[R$ (Valores)]]*-1,FluxoCaixa101315141622[[#This Row],[R$ (Valores)]])</f>
        <v>0</v>
      </c>
    </row>
    <row r="1575" spans="2:12">
      <c r="B1575" s="48"/>
      <c r="C1575" s="48"/>
      <c r="D1575" s="56"/>
      <c r="E1575" s="52"/>
      <c r="F1575" s="17"/>
      <c r="G1575" s="17"/>
      <c r="H1575" s="17"/>
      <c r="I1575" s="21"/>
      <c r="J1575" s="17"/>
      <c r="K1575" s="20">
        <f>IF(FluxoCaixa101315141622[[#This Row],[Movimento ]]="Saldo Inicial",FluxoCaixa101315141622[[#This Row],[R$ (Valores)]],K1574+FluxoCaixa101315141622[[#This Row],[Valores Receitas / Despesas]])</f>
        <v>19192.449999999961</v>
      </c>
      <c r="L1575" s="5">
        <f>IF(FluxoCaixa101315141622[[#This Row],[Entrada / Saída]]="Saída",FluxoCaixa101315141622[[#This Row],[R$ (Valores)]]*-1,FluxoCaixa101315141622[[#This Row],[R$ (Valores)]])</f>
        <v>0</v>
      </c>
    </row>
    <row r="1576" spans="2:12">
      <c r="B1576" s="48"/>
      <c r="C1576" s="48"/>
      <c r="D1576" s="56"/>
      <c r="E1576" s="52"/>
      <c r="F1576" s="17"/>
      <c r="G1576" s="17"/>
      <c r="H1576" s="17"/>
      <c r="I1576" s="21"/>
      <c r="J1576" s="17"/>
      <c r="K1576" s="20">
        <f>IF(FluxoCaixa101315141622[[#This Row],[Movimento ]]="Saldo Inicial",FluxoCaixa101315141622[[#This Row],[R$ (Valores)]],K1575+FluxoCaixa101315141622[[#This Row],[Valores Receitas / Despesas]])</f>
        <v>19192.449999999961</v>
      </c>
      <c r="L1576" s="5">
        <f>IF(FluxoCaixa101315141622[[#This Row],[Entrada / Saída]]="Saída",FluxoCaixa101315141622[[#This Row],[R$ (Valores)]]*-1,FluxoCaixa101315141622[[#This Row],[R$ (Valores)]])</f>
        <v>0</v>
      </c>
    </row>
    <row r="1577" spans="2:12">
      <c r="B1577" s="48"/>
      <c r="C1577" s="48"/>
      <c r="D1577" s="56"/>
      <c r="E1577" s="52"/>
      <c r="F1577" s="17"/>
      <c r="G1577" s="17"/>
      <c r="H1577" s="17"/>
      <c r="I1577" s="21"/>
      <c r="J1577" s="17"/>
      <c r="K1577" s="20">
        <f>IF(FluxoCaixa101315141622[[#This Row],[Movimento ]]="Saldo Inicial",FluxoCaixa101315141622[[#This Row],[R$ (Valores)]],K1576+FluxoCaixa101315141622[[#This Row],[Valores Receitas / Despesas]])</f>
        <v>19192.449999999961</v>
      </c>
      <c r="L1577" s="5">
        <f>IF(FluxoCaixa101315141622[[#This Row],[Entrada / Saída]]="Saída",FluxoCaixa101315141622[[#This Row],[R$ (Valores)]]*-1,FluxoCaixa101315141622[[#This Row],[R$ (Valores)]])</f>
        <v>0</v>
      </c>
    </row>
    <row r="1578" spans="2:12">
      <c r="B1578" s="48"/>
      <c r="C1578" s="48"/>
      <c r="D1578" s="56"/>
      <c r="E1578" s="52"/>
      <c r="F1578" s="17"/>
      <c r="G1578" s="17"/>
      <c r="H1578" s="17"/>
      <c r="I1578" s="21"/>
      <c r="J1578" s="17"/>
      <c r="K1578" s="20">
        <f>IF(FluxoCaixa101315141622[[#This Row],[Movimento ]]="Saldo Inicial",FluxoCaixa101315141622[[#This Row],[R$ (Valores)]],K1577+FluxoCaixa101315141622[[#This Row],[Valores Receitas / Despesas]])</f>
        <v>19192.449999999961</v>
      </c>
      <c r="L1578" s="5">
        <f>IF(FluxoCaixa101315141622[[#This Row],[Entrada / Saída]]="Saída",FluxoCaixa101315141622[[#This Row],[R$ (Valores)]]*-1,FluxoCaixa101315141622[[#This Row],[R$ (Valores)]])</f>
        <v>0</v>
      </c>
    </row>
    <row r="1579" spans="2:12">
      <c r="B1579" s="48"/>
      <c r="C1579" s="48"/>
      <c r="D1579" s="16"/>
      <c r="E1579" s="48"/>
      <c r="F1579" s="17"/>
      <c r="G1579" s="17"/>
      <c r="H1579" s="17"/>
      <c r="I1579" s="21"/>
      <c r="J1579" s="17"/>
      <c r="K1579" s="20">
        <f>IF(FluxoCaixa101315141622[[#This Row],[Movimento ]]="Saldo Inicial",FluxoCaixa101315141622[[#This Row],[R$ (Valores)]],K1578+FluxoCaixa101315141622[[#This Row],[Valores Receitas / Despesas]])</f>
        <v>19192.449999999961</v>
      </c>
      <c r="L1579" s="53">
        <f>IF(FluxoCaixa101315141622[[#This Row],[Entrada / Saída]]="Saída",FluxoCaixa101315141622[[#This Row],[R$ (Valores)]]*-1,FluxoCaixa101315141622[[#This Row],[R$ (Valores)]])</f>
        <v>0</v>
      </c>
    </row>
    <row r="1580" spans="2:12">
      <c r="B1580" s="48"/>
      <c r="C1580" s="48"/>
      <c r="D1580" s="56"/>
      <c r="E1580" s="52"/>
      <c r="F1580" s="17"/>
      <c r="G1580" s="17"/>
      <c r="H1580" s="17"/>
      <c r="I1580" s="54"/>
      <c r="J1580" s="45"/>
      <c r="K1580" s="47">
        <f>IF(FluxoCaixa101315141622[[#This Row],[Movimento ]]="Saldo Inicial",FluxoCaixa101315141622[[#This Row],[R$ (Valores)]],K1579+FluxoCaixa101315141622[[#This Row],[Valores Receitas / Despesas]])</f>
        <v>19192.449999999961</v>
      </c>
      <c r="L1580" s="53">
        <f>IF(FluxoCaixa101315141622[[#This Row],[Entrada / Saída]]="Saída",FluxoCaixa101315141622[[#This Row],[R$ (Valores)]]*-1,FluxoCaixa101315141622[[#This Row],[R$ (Valores)]])</f>
        <v>0</v>
      </c>
    </row>
    <row r="1581" spans="2:12">
      <c r="B1581" s="48"/>
      <c r="C1581" s="48"/>
      <c r="D1581" s="16"/>
      <c r="E1581" s="48"/>
      <c r="F1581" s="17"/>
      <c r="G1581" s="17"/>
      <c r="H1581" s="17"/>
      <c r="I1581" s="54"/>
      <c r="J1581" s="45"/>
      <c r="K1581" s="47">
        <f>IF(FluxoCaixa101315141622[[#This Row],[Movimento ]]="Saldo Inicial",FluxoCaixa101315141622[[#This Row],[R$ (Valores)]],K1580+FluxoCaixa101315141622[[#This Row],[Valores Receitas / Despesas]])</f>
        <v>19192.449999999961</v>
      </c>
      <c r="L1581" s="53">
        <f>IF(FluxoCaixa101315141622[[#This Row],[Entrada / Saída]]="Saída",FluxoCaixa101315141622[[#This Row],[R$ (Valores)]]*-1,FluxoCaixa101315141622[[#This Row],[R$ (Valores)]])</f>
        <v>0</v>
      </c>
    </row>
    <row r="1582" spans="2:12">
      <c r="B1582" s="48"/>
      <c r="C1582" s="48"/>
      <c r="D1582" s="16"/>
      <c r="E1582" s="48"/>
      <c r="F1582" s="17"/>
      <c r="G1582" s="17"/>
      <c r="H1582" s="17"/>
      <c r="I1582" s="21"/>
      <c r="J1582" s="17"/>
      <c r="K1582" s="20">
        <f>IF(FluxoCaixa101315141622[[#This Row],[Movimento ]]="Saldo Inicial",FluxoCaixa101315141622[[#This Row],[R$ (Valores)]],K1581+FluxoCaixa101315141622[[#This Row],[Valores Receitas / Despesas]])</f>
        <v>19192.449999999961</v>
      </c>
      <c r="L1582" s="20">
        <f>IF(FluxoCaixa101315141622[[#This Row],[Entrada / Saída]]="Saída",FluxoCaixa101315141622[[#This Row],[R$ (Valores)]]*-1,FluxoCaixa101315141622[[#This Row],[R$ (Valores)]])</f>
        <v>0</v>
      </c>
    </row>
    <row r="1583" spans="2:12">
      <c r="B1583" s="48"/>
      <c r="C1583" s="48"/>
      <c r="D1583" s="17"/>
      <c r="E1583" s="48"/>
      <c r="F1583" s="17"/>
      <c r="G1583" s="17"/>
      <c r="H1583" s="17"/>
      <c r="I1583" s="17"/>
      <c r="J1583" s="17"/>
      <c r="K1583" s="17"/>
      <c r="L1583" s="17"/>
    </row>
  </sheetData>
  <autoFilter ref="B10:C10" xr:uid="{F45AEC0C-BE4A-4CC3-ADF1-1E5B8652A38A}"/>
  <dataConsolidate link="1"/>
  <mergeCells count="5">
    <mergeCell ref="G1:K1"/>
    <mergeCell ref="B3:D3"/>
    <mergeCell ref="B4:C4"/>
    <mergeCell ref="B5:C5"/>
    <mergeCell ref="B6:C6"/>
  </mergeCells>
  <conditionalFormatting sqref="D6">
    <cfRule type="cellIs" dxfId="9" priority="1" operator="greaterThan">
      <formula>0</formula>
    </cfRule>
    <cfRule type="cellIs" dxfId="8" priority="2" operator="lessThan">
      <formula>0</formula>
    </cfRule>
  </conditionalFormatting>
  <dataValidations count="3">
    <dataValidation type="list" allowBlank="1" showInputMessage="1" showErrorMessage="1" sqref="F11:F1582" xr:uid="{A07E37FB-B1C9-479C-8292-218F9EEF4654}">
      <formula1>"Entrada,Saída"</formula1>
    </dataValidation>
    <dataValidation type="list" allowBlank="1" showInputMessage="1" showErrorMessage="1" sqref="G1569:G1582 G923 G927 G932 G935:G938 G942:G949 G953:G960 G968 G970 G972:G985 G988 G1004:G1005 G1009 G1014:G1024 G1035:G1036 G1048 G1052:G1053 G1056:G1060 G1062:G1066 G1069:G1089 G1092 G1095:G1099 G1113:G1145 G1154:G1189 G1191 G1194:G1200 G1204:G1205 G1207:G1230 G1232:G1234 G1237:G1241 G1247 G1251:G1267 G1269:G1273 G1275:G1283 G1291 G1294 G1304:G1309 G1311:G1312 G1314 G1316 G1324:G1329 G1344:G1353 G1357:G1375 G1379:G1381 G1398:G1399 G1401:G1411 G1420:G1421 G1423:G1427 G1448:G1450 G1440 G1465:G1480 G1521:G1567 G11:G916" xr:uid="{1B8C567C-596C-4D94-A467-2EA83B3AE460}">
      <formula1>INDIRECT(F11)</formula1>
    </dataValidation>
    <dataValidation type="list" allowBlank="1" showInputMessage="1" showErrorMessage="1" sqref="H11" xr:uid="{1AD8108F-A96C-436D-9960-2EB99DFFB6E5}">
      <formula1>INDIRECT($F11)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5370A5-0898-4889-8766-B46511E78719}">
          <x14:formula1>
            <xm:f>'Origem de Dados '!$F$3:$F$6</xm:f>
          </x14:formula1>
          <xm:sqref>J11:J969 J971:J1328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6D10-F0FB-4C74-8986-DB33FD721E4C}">
  <dimension ref="B1:S1583"/>
  <sheetViews>
    <sheetView showGridLines="0" zoomScale="85" zoomScaleNormal="85" workbookViewId="0">
      <pane ySplit="10" topLeftCell="A11" activePane="bottomLeft" state="frozen"/>
      <selection pane="bottomLeft" activeCell="H456" sqref="H456:H516"/>
    </sheetView>
  </sheetViews>
  <sheetFormatPr defaultColWidth="8.85546875" defaultRowHeight="12.75"/>
  <cols>
    <col min="1" max="1" width="1.5703125" style="1" customWidth="1"/>
    <col min="2" max="3" width="13" style="1" customWidth="1"/>
    <col min="4" max="4" width="17.140625" style="1" bestFit="1" customWidth="1"/>
    <col min="5" max="5" width="9.85546875" style="42" customWidth="1"/>
    <col min="6" max="6" width="20.85546875" style="1" bestFit="1" customWidth="1"/>
    <col min="7" max="7" width="24.140625" style="1" customWidth="1"/>
    <col min="8" max="8" width="84.7109375" style="1" bestFit="1" customWidth="1"/>
    <col min="9" max="9" width="24.42578125" style="1" customWidth="1"/>
    <col min="10" max="10" width="21.140625" style="1" customWidth="1"/>
    <col min="11" max="11" width="17.85546875" style="1" customWidth="1"/>
    <col min="12" max="12" width="31.42578125" style="1" hidden="1" customWidth="1"/>
    <col min="13" max="13" width="8.85546875" style="1" customWidth="1"/>
    <col min="14" max="14" width="8.85546875" style="1"/>
    <col min="15" max="16" width="10.28515625" style="1" bestFit="1" customWidth="1"/>
    <col min="17" max="17" width="10.5703125" style="1" bestFit="1" customWidth="1"/>
    <col min="18" max="18" width="11.5703125" style="6" bestFit="1" customWidth="1"/>
    <col min="19" max="19" width="10.28515625" style="1" bestFit="1" customWidth="1"/>
    <col min="20" max="16384" width="8.85546875" style="1"/>
  </cols>
  <sheetData>
    <row r="1" spans="2:19" ht="56.1" customHeight="1">
      <c r="D1" s="14" t="s">
        <v>67</v>
      </c>
      <c r="E1" s="41"/>
      <c r="F1" s="13"/>
      <c r="G1" s="106">
        <v>0.59</v>
      </c>
      <c r="H1" s="106"/>
      <c r="I1" s="106"/>
      <c r="J1" s="106"/>
      <c r="K1" s="106"/>
    </row>
    <row r="2" spans="2:19" ht="23.1" customHeight="1">
      <c r="Q2" s="31"/>
    </row>
    <row r="3" spans="2:19" ht="18.95" customHeight="1">
      <c r="B3" s="111" t="s">
        <v>55</v>
      </c>
      <c r="C3" s="111"/>
      <c r="D3" s="111"/>
      <c r="P3" s="31"/>
    </row>
    <row r="4" spans="2:19" ht="15.75">
      <c r="B4" s="112" t="s">
        <v>50</v>
      </c>
      <c r="C4" s="113"/>
      <c r="D4" s="10">
        <f ca="1">SUMPRODUCT(SUBTOTAL(9,OFFSET(FluxoCaixa10131514191820[R$ (Valores)],ROW(FluxoCaixa10131514191820[R$ (Valores)])-ROW(I11),0,1)),--(FluxoCaixa10131514191820[Entrada / Saída]="Entrada"))+SUMPRODUCT(SUBTOTAL(9,OFFSET(FluxoCaixa10131514191820[R$ (Valores)],ROW(FluxoCaixa10131514191820[R$ (Valores)])-ROW(I11),0,1)),--(FluxoCaixa10131514191820[Entrada / Saída]="Saldo Inicial"))</f>
        <v>3182880.9299999997</v>
      </c>
      <c r="P4" s="31"/>
      <c r="Q4" s="26"/>
    </row>
    <row r="5" spans="2:19" ht="15.75">
      <c r="B5" s="112" t="s">
        <v>51</v>
      </c>
      <c r="C5" s="113"/>
      <c r="D5" s="8">
        <f ca="1">SUMPRODUCT(SUBTOTAL(9,OFFSET(FluxoCaixa10131514191820[R$ (Valores)],ROW(FluxoCaixa10131514191820[R$ (Valores)])-ROW(I11),0,1)),--(FluxoCaixa10131514191820[Entrada / Saída]="Saída"))</f>
        <v>3027764.28</v>
      </c>
      <c r="P5" s="26"/>
      <c r="S5" s="31"/>
    </row>
    <row r="6" spans="2:19" ht="15.75">
      <c r="B6" s="112" t="s">
        <v>49</v>
      </c>
      <c r="C6" s="113"/>
      <c r="D6" s="9">
        <f ca="1">D4-D5</f>
        <v>155116.64999999991</v>
      </c>
      <c r="P6" s="26"/>
    </row>
    <row r="7" spans="2:19" ht="38.25" customHeight="1">
      <c r="S7" s="26"/>
    </row>
    <row r="8" spans="2:19" s="2" customFormat="1" ht="21" customHeight="1">
      <c r="E8" s="43"/>
      <c r="I8" s="22" t="s">
        <v>53</v>
      </c>
      <c r="J8" s="23"/>
      <c r="K8" s="24">
        <v>21880.93</v>
      </c>
      <c r="R8" s="32"/>
    </row>
    <row r="9" spans="2:19" ht="6" customHeight="1"/>
    <row r="10" spans="2:19" s="3" customFormat="1" ht="15">
      <c r="B10" s="25" t="s">
        <v>2415</v>
      </c>
      <c r="C10" s="25" t="s">
        <v>2418</v>
      </c>
      <c r="D10" s="25" t="s">
        <v>43</v>
      </c>
      <c r="E10" s="25" t="s">
        <v>151</v>
      </c>
      <c r="F10" s="25" t="s">
        <v>44</v>
      </c>
      <c r="G10" s="25" t="s">
        <v>2397</v>
      </c>
      <c r="H10" s="25" t="s">
        <v>2414</v>
      </c>
      <c r="I10" s="25" t="s">
        <v>63</v>
      </c>
      <c r="J10" s="25" t="s">
        <v>62</v>
      </c>
      <c r="K10" s="25" t="s">
        <v>47</v>
      </c>
      <c r="L10" s="15" t="s">
        <v>52</v>
      </c>
      <c r="R10" s="33"/>
    </row>
    <row r="11" spans="2:19">
      <c r="B11" s="48" t="s">
        <v>2478</v>
      </c>
      <c r="C11" s="48" t="s">
        <v>3030</v>
      </c>
      <c r="D11" s="16">
        <v>46143</v>
      </c>
      <c r="E11" s="48" t="s">
        <v>2413</v>
      </c>
      <c r="F11" s="18" t="s">
        <v>1</v>
      </c>
      <c r="G11" s="18" t="s">
        <v>48</v>
      </c>
      <c r="H11" s="17" t="s">
        <v>75</v>
      </c>
      <c r="I11" s="19">
        <v>21880.93</v>
      </c>
      <c r="J11" s="17" t="s">
        <v>13</v>
      </c>
      <c r="K11" s="20">
        <f>IF(FluxoCaixa10131514191820[[#This Row],[Movimento ]]="Saldo Inicial",FluxoCaixa10131514191820[[#This Row],[R$ (Valores)]],K10+FluxoCaixa10131514191820[[#This Row],[Valores Receitas / Despesas]])</f>
        <v>21880.93</v>
      </c>
      <c r="L11" s="20">
        <f>IF(FluxoCaixa10131514191820[[#This Row],[Entrada / Saída]]="Saída",FluxoCaixa10131514191820[[#This Row],[R$ (Valores)]]*-1,FluxoCaixa10131514191820[[#This Row],[R$ (Valores)]])</f>
        <v>21880.93</v>
      </c>
    </row>
    <row r="12" spans="2:19">
      <c r="B12" s="48" t="s">
        <v>2478</v>
      </c>
      <c r="C12" s="48" t="s">
        <v>3030</v>
      </c>
      <c r="D12" s="16">
        <v>46146</v>
      </c>
      <c r="E12" s="48" t="s">
        <v>2413</v>
      </c>
      <c r="F12" s="17" t="s">
        <v>2</v>
      </c>
      <c r="G12" s="17" t="s">
        <v>222</v>
      </c>
      <c r="H12" s="17" t="s">
        <v>532</v>
      </c>
      <c r="I12" s="21">
        <v>48.9</v>
      </c>
      <c r="J12" s="17" t="s">
        <v>525</v>
      </c>
      <c r="K12" s="20">
        <f>IF(FluxoCaixa10131514191820[[#This Row],[Movimento ]]="Saldo Inicial",FluxoCaixa10131514191820[[#This Row],[R$ (Valores)]],K11+FluxoCaixa10131514191820[[#This Row],[Valores Receitas / Despesas]])</f>
        <v>21832.03</v>
      </c>
      <c r="L12" s="20">
        <f>IF(FluxoCaixa10131514191820[[#This Row],[Entrada / Saída]]="Saída",FluxoCaixa10131514191820[[#This Row],[R$ (Valores)]]*-1,FluxoCaixa10131514191820[[#This Row],[R$ (Valores)]])</f>
        <v>-48.9</v>
      </c>
    </row>
    <row r="13" spans="2:19">
      <c r="B13" s="48" t="s">
        <v>2478</v>
      </c>
      <c r="C13" s="48" t="s">
        <v>3030</v>
      </c>
      <c r="D13" s="16">
        <v>46146</v>
      </c>
      <c r="E13" s="48" t="s">
        <v>2413</v>
      </c>
      <c r="F13" s="17" t="s">
        <v>2</v>
      </c>
      <c r="G13" s="17" t="s">
        <v>34</v>
      </c>
      <c r="H13" s="17" t="s">
        <v>3036</v>
      </c>
      <c r="I13" s="29">
        <v>2382.02</v>
      </c>
      <c r="J13" s="17" t="s">
        <v>525</v>
      </c>
      <c r="K13" s="20">
        <f>IF(FluxoCaixa10131514191820[[#This Row],[Movimento ]]="Saldo Inicial",FluxoCaixa10131514191820[[#This Row],[R$ (Valores)]],K12+FluxoCaixa10131514191820[[#This Row],[Valores Receitas / Despesas]])</f>
        <v>19450.009999999998</v>
      </c>
      <c r="L13" s="20">
        <f>IF(FluxoCaixa10131514191820[[#This Row],[Entrada / Saída]]="Saída",FluxoCaixa10131514191820[[#This Row],[R$ (Valores)]]*-1,FluxoCaixa10131514191820[[#This Row],[R$ (Valores)]])</f>
        <v>-2382.02</v>
      </c>
    </row>
    <row r="14" spans="2:19">
      <c r="B14" s="48" t="s">
        <v>2477</v>
      </c>
      <c r="C14" s="48" t="s">
        <v>3030</v>
      </c>
      <c r="D14" s="16">
        <v>46146</v>
      </c>
      <c r="E14" s="48" t="s">
        <v>2413</v>
      </c>
      <c r="F14" s="17" t="s">
        <v>2</v>
      </c>
      <c r="G14" s="17" t="s">
        <v>70</v>
      </c>
      <c r="H14" s="17" t="s">
        <v>1577</v>
      </c>
      <c r="I14" s="21">
        <v>2000</v>
      </c>
      <c r="J14" s="17" t="s">
        <v>525</v>
      </c>
      <c r="K14" s="20">
        <f>IF(FluxoCaixa10131514191820[[#This Row],[Movimento ]]="Saldo Inicial",FluxoCaixa10131514191820[[#This Row],[R$ (Valores)]],K13+FluxoCaixa10131514191820[[#This Row],[Valores Receitas / Despesas]])</f>
        <v>17450.009999999998</v>
      </c>
      <c r="L14" s="20">
        <f>IF(FluxoCaixa10131514191820[[#This Row],[Entrada / Saída]]="Saída",FluxoCaixa10131514191820[[#This Row],[R$ (Valores)]]*-1,FluxoCaixa10131514191820[[#This Row],[R$ (Valores)]])</f>
        <v>-2000</v>
      </c>
    </row>
    <row r="15" spans="2:19">
      <c r="B15" s="48" t="s">
        <v>2477</v>
      </c>
      <c r="C15" s="48" t="s">
        <v>3030</v>
      </c>
      <c r="D15" s="16">
        <v>46146</v>
      </c>
      <c r="E15" s="48" t="s">
        <v>2413</v>
      </c>
      <c r="F15" s="17" t="s">
        <v>2</v>
      </c>
      <c r="G15" s="17" t="s">
        <v>70</v>
      </c>
      <c r="H15" s="17" t="s">
        <v>798</v>
      </c>
      <c r="I15" s="21">
        <v>650</v>
      </c>
      <c r="J15" s="17" t="s">
        <v>525</v>
      </c>
      <c r="K15" s="20">
        <f>IF(FluxoCaixa10131514191820[[#This Row],[Movimento ]]="Saldo Inicial",FluxoCaixa10131514191820[[#This Row],[R$ (Valores)]],K14+FluxoCaixa10131514191820[[#This Row],[Valores Receitas / Despesas]])</f>
        <v>16800.009999999998</v>
      </c>
      <c r="L15" s="20">
        <f>IF(FluxoCaixa10131514191820[[#This Row],[Entrada / Saída]]="Saída",FluxoCaixa10131514191820[[#This Row],[R$ (Valores)]]*-1,FluxoCaixa10131514191820[[#This Row],[R$ (Valores)]])</f>
        <v>-650</v>
      </c>
    </row>
    <row r="16" spans="2:19">
      <c r="B16" s="48" t="s">
        <v>2477</v>
      </c>
      <c r="C16" s="48" t="s">
        <v>3030</v>
      </c>
      <c r="D16" s="16">
        <v>46146</v>
      </c>
      <c r="E16" s="48" t="s">
        <v>2413</v>
      </c>
      <c r="F16" s="17" t="s">
        <v>2</v>
      </c>
      <c r="G16" s="17" t="s">
        <v>70</v>
      </c>
      <c r="H16" s="17" t="s">
        <v>1603</v>
      </c>
      <c r="I16" s="21">
        <v>650</v>
      </c>
      <c r="J16" s="17" t="s">
        <v>525</v>
      </c>
      <c r="K16" s="20">
        <f>IF(FluxoCaixa10131514191820[[#This Row],[Movimento ]]="Saldo Inicial",FluxoCaixa10131514191820[[#This Row],[R$ (Valores)]],K15+FluxoCaixa10131514191820[[#This Row],[Valores Receitas / Despesas]])</f>
        <v>16150.009999999998</v>
      </c>
      <c r="L16" s="20">
        <f>IF(FluxoCaixa10131514191820[[#This Row],[Entrada / Saída]]="Saída",FluxoCaixa10131514191820[[#This Row],[R$ (Valores)]]*-1,FluxoCaixa10131514191820[[#This Row],[R$ (Valores)]])</f>
        <v>-650</v>
      </c>
    </row>
    <row r="17" spans="2:17">
      <c r="B17" s="48" t="s">
        <v>2477</v>
      </c>
      <c r="C17" s="48" t="s">
        <v>3030</v>
      </c>
      <c r="D17" s="16">
        <v>46146</v>
      </c>
      <c r="E17" s="48" t="s">
        <v>2413</v>
      </c>
      <c r="F17" s="17" t="s">
        <v>2</v>
      </c>
      <c r="G17" s="17" t="s">
        <v>70</v>
      </c>
      <c r="H17" s="17" t="s">
        <v>1848</v>
      </c>
      <c r="I17" s="21">
        <v>650</v>
      </c>
      <c r="J17" s="17" t="s">
        <v>525</v>
      </c>
      <c r="K17" s="20">
        <f>IF(FluxoCaixa10131514191820[[#This Row],[Movimento ]]="Saldo Inicial",FluxoCaixa10131514191820[[#This Row],[R$ (Valores)]],K16+FluxoCaixa10131514191820[[#This Row],[Valores Receitas / Despesas]])</f>
        <v>15500.009999999998</v>
      </c>
      <c r="L17" s="20">
        <f>IF(FluxoCaixa10131514191820[[#This Row],[Entrada / Saída]]="Saída",FluxoCaixa10131514191820[[#This Row],[R$ (Valores)]]*-1,FluxoCaixa10131514191820[[#This Row],[R$ (Valores)]])</f>
        <v>-650</v>
      </c>
    </row>
    <row r="18" spans="2:17">
      <c r="B18" s="48" t="s">
        <v>2477</v>
      </c>
      <c r="C18" s="48" t="s">
        <v>3030</v>
      </c>
      <c r="D18" s="16">
        <v>46146</v>
      </c>
      <c r="E18" s="48" t="s">
        <v>2413</v>
      </c>
      <c r="F18" s="17" t="s">
        <v>2</v>
      </c>
      <c r="G18" s="17" t="s">
        <v>1504</v>
      </c>
      <c r="H18" s="17" t="s">
        <v>3037</v>
      </c>
      <c r="I18" s="21">
        <v>295</v>
      </c>
      <c r="J18" s="17" t="s">
        <v>525</v>
      </c>
      <c r="K18" s="20">
        <f>IF(FluxoCaixa10131514191820[[#This Row],[Movimento ]]="Saldo Inicial",FluxoCaixa10131514191820[[#This Row],[R$ (Valores)]],K17+FluxoCaixa10131514191820[[#This Row],[Valores Receitas / Despesas]])</f>
        <v>15205.009999999998</v>
      </c>
      <c r="L18" s="20">
        <f>IF(FluxoCaixa10131514191820[[#This Row],[Entrada / Saída]]="Saída",FluxoCaixa10131514191820[[#This Row],[R$ (Valores)]]*-1,FluxoCaixa10131514191820[[#This Row],[R$ (Valores)]])</f>
        <v>-295</v>
      </c>
    </row>
    <row r="19" spans="2:17">
      <c r="B19" s="48" t="s">
        <v>2477</v>
      </c>
      <c r="C19" s="48" t="s">
        <v>3030</v>
      </c>
      <c r="D19" s="16">
        <v>46146</v>
      </c>
      <c r="E19" s="48" t="s">
        <v>2413</v>
      </c>
      <c r="F19" s="17" t="s">
        <v>2</v>
      </c>
      <c r="G19" s="17" t="s">
        <v>1504</v>
      </c>
      <c r="H19" s="17" t="s">
        <v>3037</v>
      </c>
      <c r="I19" s="21">
        <v>80</v>
      </c>
      <c r="J19" s="17" t="s">
        <v>525</v>
      </c>
      <c r="K19" s="20">
        <f>IF(FluxoCaixa10131514191820[[#This Row],[Movimento ]]="Saldo Inicial",FluxoCaixa10131514191820[[#This Row],[R$ (Valores)]],K18+FluxoCaixa10131514191820[[#This Row],[Valores Receitas / Despesas]])</f>
        <v>15125.009999999998</v>
      </c>
      <c r="L19" s="20">
        <f>IF(FluxoCaixa10131514191820[[#This Row],[Entrada / Saída]]="Saída",FluxoCaixa10131514191820[[#This Row],[R$ (Valores)]]*-1,FluxoCaixa10131514191820[[#This Row],[R$ (Valores)]])</f>
        <v>-80</v>
      </c>
    </row>
    <row r="20" spans="2:17">
      <c r="B20" s="48" t="s">
        <v>2477</v>
      </c>
      <c r="C20" s="48" t="s">
        <v>3030</v>
      </c>
      <c r="D20" s="16">
        <v>46146</v>
      </c>
      <c r="E20" s="48" t="s">
        <v>2413</v>
      </c>
      <c r="F20" s="17" t="s">
        <v>2</v>
      </c>
      <c r="G20" s="17" t="s">
        <v>25</v>
      </c>
      <c r="H20" s="17" t="s">
        <v>2945</v>
      </c>
      <c r="I20" s="21">
        <v>1000</v>
      </c>
      <c r="J20" s="17" t="s">
        <v>525</v>
      </c>
      <c r="K20" s="20">
        <f>IF(FluxoCaixa10131514191820[[#This Row],[Movimento ]]="Saldo Inicial",FluxoCaixa10131514191820[[#This Row],[R$ (Valores)]],K19+FluxoCaixa10131514191820[[#This Row],[Valores Receitas / Despesas]])</f>
        <v>14125.009999999998</v>
      </c>
      <c r="L20" s="20">
        <f>IF(FluxoCaixa10131514191820[[#This Row],[Entrada / Saída]]="Saída",FluxoCaixa10131514191820[[#This Row],[R$ (Valores)]]*-1,FluxoCaixa10131514191820[[#This Row],[R$ (Valores)]])</f>
        <v>-1000</v>
      </c>
    </row>
    <row r="21" spans="2:17">
      <c r="B21" s="48" t="s">
        <v>2477</v>
      </c>
      <c r="C21" s="48" t="s">
        <v>3030</v>
      </c>
      <c r="D21" s="16">
        <v>46146</v>
      </c>
      <c r="E21" s="48" t="s">
        <v>2413</v>
      </c>
      <c r="F21" s="17" t="s">
        <v>2</v>
      </c>
      <c r="G21" s="17" t="s">
        <v>143</v>
      </c>
      <c r="H21" s="17" t="s">
        <v>2393</v>
      </c>
      <c r="I21" s="21">
        <v>109</v>
      </c>
      <c r="J21" s="17" t="s">
        <v>525</v>
      </c>
      <c r="K21" s="20">
        <f>IF(FluxoCaixa10131514191820[[#This Row],[Movimento ]]="Saldo Inicial",FluxoCaixa10131514191820[[#This Row],[R$ (Valores)]],K20+FluxoCaixa10131514191820[[#This Row],[Valores Receitas / Despesas]])</f>
        <v>14016.009999999998</v>
      </c>
      <c r="L21" s="20">
        <f>IF(FluxoCaixa10131514191820[[#This Row],[Entrada / Saída]]="Saída",FluxoCaixa10131514191820[[#This Row],[R$ (Valores)]]*-1,FluxoCaixa10131514191820[[#This Row],[R$ (Valores)]])</f>
        <v>-109</v>
      </c>
    </row>
    <row r="22" spans="2:17">
      <c r="B22" s="48" t="s">
        <v>2477</v>
      </c>
      <c r="C22" s="48" t="s">
        <v>3030</v>
      </c>
      <c r="D22" s="16">
        <v>46146</v>
      </c>
      <c r="E22" s="48" t="s">
        <v>2413</v>
      </c>
      <c r="F22" s="17" t="s">
        <v>2</v>
      </c>
      <c r="G22" s="17" t="s">
        <v>143</v>
      </c>
      <c r="H22" s="17" t="s">
        <v>576</v>
      </c>
      <c r="I22" s="21">
        <v>593.5</v>
      </c>
      <c r="J22" s="17" t="s">
        <v>525</v>
      </c>
      <c r="K22" s="20">
        <f>IF(FluxoCaixa10131514191820[[#This Row],[Movimento ]]="Saldo Inicial",FluxoCaixa10131514191820[[#This Row],[R$ (Valores)]],K21+FluxoCaixa10131514191820[[#This Row],[Valores Receitas / Despesas]])</f>
        <v>13422.509999999998</v>
      </c>
      <c r="L22" s="20">
        <f>IF(FluxoCaixa10131514191820[[#This Row],[Entrada / Saída]]="Saída",FluxoCaixa10131514191820[[#This Row],[R$ (Valores)]]*-1,FluxoCaixa10131514191820[[#This Row],[R$ (Valores)]])</f>
        <v>-593.5</v>
      </c>
      <c r="P22" s="26"/>
      <c r="Q22" s="30"/>
    </row>
    <row r="23" spans="2:17">
      <c r="B23" s="48" t="s">
        <v>2477</v>
      </c>
      <c r="C23" s="48" t="s">
        <v>3030</v>
      </c>
      <c r="D23" s="16">
        <v>46146</v>
      </c>
      <c r="E23" s="48" t="s">
        <v>2413</v>
      </c>
      <c r="F23" s="17" t="s">
        <v>2</v>
      </c>
      <c r="G23" s="17" t="s">
        <v>34</v>
      </c>
      <c r="H23" s="17" t="s">
        <v>3038</v>
      </c>
      <c r="I23" s="21">
        <v>995.55</v>
      </c>
      <c r="J23" s="17" t="s">
        <v>525</v>
      </c>
      <c r="K23" s="20">
        <f>IF(FluxoCaixa10131514191820[[#This Row],[Movimento ]]="Saldo Inicial",FluxoCaixa10131514191820[[#This Row],[R$ (Valores)]],K22+FluxoCaixa10131514191820[[#This Row],[Valores Receitas / Despesas]])</f>
        <v>12426.96</v>
      </c>
      <c r="L23" s="20">
        <f>IF(FluxoCaixa10131514191820[[#This Row],[Entrada / Saída]]="Saída",FluxoCaixa10131514191820[[#This Row],[R$ (Valores)]]*-1,FluxoCaixa10131514191820[[#This Row],[R$ (Valores)]])</f>
        <v>-995.55</v>
      </c>
    </row>
    <row r="24" spans="2:17">
      <c r="B24" s="48" t="s">
        <v>2477</v>
      </c>
      <c r="C24" s="48" t="s">
        <v>3030</v>
      </c>
      <c r="D24" s="16">
        <v>46146</v>
      </c>
      <c r="E24" s="48" t="s">
        <v>2413</v>
      </c>
      <c r="F24" s="17" t="s">
        <v>2</v>
      </c>
      <c r="G24" s="17" t="s">
        <v>12</v>
      </c>
      <c r="H24" s="17" t="s">
        <v>2362</v>
      </c>
      <c r="I24" s="21">
        <v>329.19</v>
      </c>
      <c r="J24" s="17" t="s">
        <v>525</v>
      </c>
      <c r="K24" s="20">
        <f>IF(FluxoCaixa10131514191820[[#This Row],[Movimento ]]="Saldo Inicial",FluxoCaixa10131514191820[[#This Row],[R$ (Valores)]],K23+FluxoCaixa10131514191820[[#This Row],[Valores Receitas / Despesas]])</f>
        <v>12097.769999999999</v>
      </c>
      <c r="L24" s="20">
        <f>IF(FluxoCaixa10131514191820[[#This Row],[Entrada / Saída]]="Saída",FluxoCaixa10131514191820[[#This Row],[R$ (Valores)]]*-1,FluxoCaixa10131514191820[[#This Row],[R$ (Valores)]])</f>
        <v>-329.19</v>
      </c>
      <c r="Q24" s="30"/>
    </row>
    <row r="25" spans="2:17">
      <c r="B25" s="48" t="s">
        <v>2477</v>
      </c>
      <c r="C25" s="48" t="s">
        <v>3030</v>
      </c>
      <c r="D25" s="16">
        <v>46146</v>
      </c>
      <c r="E25" s="48" t="s">
        <v>2413</v>
      </c>
      <c r="F25" s="17" t="s">
        <v>2</v>
      </c>
      <c r="G25" s="17" t="s">
        <v>34</v>
      </c>
      <c r="H25" s="17" t="s">
        <v>3039</v>
      </c>
      <c r="I25" s="21">
        <v>4258.78</v>
      </c>
      <c r="J25" s="17" t="s">
        <v>525</v>
      </c>
      <c r="K25" s="20">
        <f>IF(FluxoCaixa10131514191820[[#This Row],[Movimento ]]="Saldo Inicial",FluxoCaixa10131514191820[[#This Row],[R$ (Valores)]],K24+FluxoCaixa10131514191820[[#This Row],[Valores Receitas / Despesas]])</f>
        <v>7838.9899999999989</v>
      </c>
      <c r="L25" s="20">
        <f>IF(FluxoCaixa10131514191820[[#This Row],[Entrada / Saída]]="Saída",FluxoCaixa10131514191820[[#This Row],[R$ (Valores)]]*-1,FluxoCaixa10131514191820[[#This Row],[R$ (Valores)]])</f>
        <v>-4258.78</v>
      </c>
    </row>
    <row r="26" spans="2:17">
      <c r="B26" s="48" t="s">
        <v>2478</v>
      </c>
      <c r="C26" s="48" t="s">
        <v>3030</v>
      </c>
      <c r="D26" s="16">
        <v>46146</v>
      </c>
      <c r="E26" s="48" t="s">
        <v>2496</v>
      </c>
      <c r="F26" s="17" t="s">
        <v>2</v>
      </c>
      <c r="G26" s="17" t="s">
        <v>70</v>
      </c>
      <c r="H26" s="17" t="s">
        <v>2093</v>
      </c>
      <c r="I26" s="21">
        <v>3000</v>
      </c>
      <c r="J26" s="17" t="s">
        <v>525</v>
      </c>
      <c r="K26" s="20">
        <f>IF(FluxoCaixa10131514191820[[#This Row],[Movimento ]]="Saldo Inicial",FluxoCaixa10131514191820[[#This Row],[R$ (Valores)]],K25+FluxoCaixa10131514191820[[#This Row],[Valores Receitas / Despesas]])</f>
        <v>4838.9899999999989</v>
      </c>
      <c r="L26" s="20">
        <f>IF(FluxoCaixa10131514191820[[#This Row],[Entrada / Saída]]="Saída",FluxoCaixa10131514191820[[#This Row],[R$ (Valores)]]*-1,FluxoCaixa10131514191820[[#This Row],[R$ (Valores)]])</f>
        <v>-3000</v>
      </c>
      <c r="Q26" s="30"/>
    </row>
    <row r="27" spans="2:17">
      <c r="B27" s="48" t="s">
        <v>2478</v>
      </c>
      <c r="C27" s="48" t="s">
        <v>3030</v>
      </c>
      <c r="D27" s="16">
        <v>46146</v>
      </c>
      <c r="E27" s="48" t="s">
        <v>2496</v>
      </c>
      <c r="F27" s="17" t="s">
        <v>2</v>
      </c>
      <c r="G27" s="17" t="s">
        <v>70</v>
      </c>
      <c r="H27" s="17" t="s">
        <v>599</v>
      </c>
      <c r="I27" s="21">
        <v>800</v>
      </c>
      <c r="J27" s="17" t="s">
        <v>525</v>
      </c>
      <c r="K27" s="20">
        <f>IF(FluxoCaixa10131514191820[[#This Row],[Movimento ]]="Saldo Inicial",FluxoCaixa10131514191820[[#This Row],[R$ (Valores)]],K26+FluxoCaixa10131514191820[[#This Row],[Valores Receitas / Despesas]])</f>
        <v>4038.9899999999989</v>
      </c>
      <c r="L27" s="20">
        <f>IF(FluxoCaixa10131514191820[[#This Row],[Entrada / Saída]]="Saída",FluxoCaixa10131514191820[[#This Row],[R$ (Valores)]]*-1,FluxoCaixa10131514191820[[#This Row],[R$ (Valores)]])</f>
        <v>-800</v>
      </c>
    </row>
    <row r="28" spans="2:17">
      <c r="B28" s="48" t="s">
        <v>2477</v>
      </c>
      <c r="C28" s="48" t="s">
        <v>3030</v>
      </c>
      <c r="D28" s="16">
        <v>46146</v>
      </c>
      <c r="E28" s="48" t="s">
        <v>2413</v>
      </c>
      <c r="F28" s="17" t="s">
        <v>2</v>
      </c>
      <c r="G28" s="17" t="s">
        <v>70</v>
      </c>
      <c r="H28" s="17" t="s">
        <v>2789</v>
      </c>
      <c r="I28" s="21">
        <v>2500</v>
      </c>
      <c r="J28" s="17" t="s">
        <v>525</v>
      </c>
      <c r="K28" s="20">
        <f>IF(FluxoCaixa10131514191820[[#This Row],[Movimento ]]="Saldo Inicial",FluxoCaixa10131514191820[[#This Row],[R$ (Valores)]],K27+FluxoCaixa10131514191820[[#This Row],[Valores Receitas / Despesas]])</f>
        <v>1538.9899999999989</v>
      </c>
      <c r="L28" s="20">
        <f>IF(FluxoCaixa10131514191820[[#This Row],[Entrada / Saída]]="Saída",FluxoCaixa10131514191820[[#This Row],[R$ (Valores)]]*-1,FluxoCaixa10131514191820[[#This Row],[R$ (Valores)]])</f>
        <v>-2500</v>
      </c>
    </row>
    <row r="29" spans="2:17">
      <c r="B29" s="48" t="s">
        <v>2477</v>
      </c>
      <c r="C29" s="48" t="s">
        <v>3030</v>
      </c>
      <c r="D29" s="16">
        <v>46146</v>
      </c>
      <c r="E29" s="48" t="s">
        <v>2417</v>
      </c>
      <c r="F29" s="17" t="s">
        <v>2</v>
      </c>
      <c r="G29" s="17" t="s">
        <v>70</v>
      </c>
      <c r="H29" s="17" t="s">
        <v>2447</v>
      </c>
      <c r="I29" s="21">
        <v>2800</v>
      </c>
      <c r="J29" s="17" t="s">
        <v>525</v>
      </c>
      <c r="K29" s="20">
        <f>IF(FluxoCaixa10131514191820[[#This Row],[Movimento ]]="Saldo Inicial",FluxoCaixa10131514191820[[#This Row],[R$ (Valores)]],K28+FluxoCaixa10131514191820[[#This Row],[Valores Receitas / Despesas]])</f>
        <v>-1261.0100000000011</v>
      </c>
      <c r="L29" s="20">
        <f>IF(FluxoCaixa10131514191820[[#This Row],[Entrada / Saída]]="Saída",FluxoCaixa10131514191820[[#This Row],[R$ (Valores)]]*-1,FluxoCaixa10131514191820[[#This Row],[R$ (Valores)]])</f>
        <v>-2800</v>
      </c>
    </row>
    <row r="30" spans="2:17">
      <c r="B30" s="48" t="s">
        <v>2477</v>
      </c>
      <c r="C30" s="48" t="s">
        <v>3030</v>
      </c>
      <c r="D30" s="16">
        <v>46146</v>
      </c>
      <c r="E30" s="48" t="s">
        <v>2417</v>
      </c>
      <c r="F30" s="17" t="s">
        <v>2</v>
      </c>
      <c r="G30" s="17" t="s">
        <v>70</v>
      </c>
      <c r="H30" s="17" t="s">
        <v>1178</v>
      </c>
      <c r="I30" s="21">
        <v>1500</v>
      </c>
      <c r="J30" s="17" t="s">
        <v>525</v>
      </c>
      <c r="K30" s="20">
        <f>IF(FluxoCaixa10131514191820[[#This Row],[Movimento ]]="Saldo Inicial",FluxoCaixa10131514191820[[#This Row],[R$ (Valores)]],K29+FluxoCaixa10131514191820[[#This Row],[Valores Receitas / Despesas]])</f>
        <v>-2761.0100000000011</v>
      </c>
      <c r="L30" s="20">
        <f>IF(FluxoCaixa10131514191820[[#This Row],[Entrada / Saída]]="Saída",FluxoCaixa10131514191820[[#This Row],[R$ (Valores)]]*-1,FluxoCaixa10131514191820[[#This Row],[R$ (Valores)]])</f>
        <v>-1500</v>
      </c>
    </row>
    <row r="31" spans="2:17">
      <c r="B31" s="48" t="s">
        <v>2477</v>
      </c>
      <c r="C31" s="48" t="s">
        <v>3030</v>
      </c>
      <c r="D31" s="16">
        <v>46146</v>
      </c>
      <c r="E31" s="48" t="s">
        <v>2417</v>
      </c>
      <c r="F31" s="17" t="s">
        <v>2</v>
      </c>
      <c r="G31" s="17" t="s">
        <v>70</v>
      </c>
      <c r="H31" s="17" t="s">
        <v>2140</v>
      </c>
      <c r="I31" s="21">
        <v>800</v>
      </c>
      <c r="J31" s="17" t="s">
        <v>525</v>
      </c>
      <c r="K31" s="20">
        <f>IF(FluxoCaixa10131514191820[[#This Row],[Movimento ]]="Saldo Inicial",FluxoCaixa10131514191820[[#This Row],[R$ (Valores)]],K30+FluxoCaixa10131514191820[[#This Row],[Valores Receitas / Despesas]])</f>
        <v>-3561.0100000000011</v>
      </c>
      <c r="L31" s="20">
        <f>IF(FluxoCaixa10131514191820[[#This Row],[Entrada / Saída]]="Saída",FluxoCaixa10131514191820[[#This Row],[R$ (Valores)]]*-1,FluxoCaixa10131514191820[[#This Row],[R$ (Valores)]])</f>
        <v>-800</v>
      </c>
    </row>
    <row r="32" spans="2:17">
      <c r="B32" s="48" t="s">
        <v>2477</v>
      </c>
      <c r="C32" s="48" t="s">
        <v>3030</v>
      </c>
      <c r="D32" s="16">
        <v>46146</v>
      </c>
      <c r="E32" s="48" t="s">
        <v>2496</v>
      </c>
      <c r="F32" s="17" t="s">
        <v>2</v>
      </c>
      <c r="G32" s="17" t="s">
        <v>70</v>
      </c>
      <c r="H32" s="17" t="s">
        <v>2445</v>
      </c>
      <c r="I32" s="21">
        <v>1000</v>
      </c>
      <c r="J32" s="17" t="s">
        <v>525</v>
      </c>
      <c r="K32" s="20">
        <f>IF(FluxoCaixa10131514191820[[#This Row],[Movimento ]]="Saldo Inicial",FluxoCaixa10131514191820[[#This Row],[R$ (Valores)]],K31+FluxoCaixa10131514191820[[#This Row],[Valores Receitas / Despesas]])</f>
        <v>-4561.0100000000011</v>
      </c>
      <c r="L32" s="20">
        <f>IF(FluxoCaixa10131514191820[[#This Row],[Entrada / Saída]]="Saída",FluxoCaixa10131514191820[[#This Row],[R$ (Valores)]]*-1,FluxoCaixa10131514191820[[#This Row],[R$ (Valores)]])</f>
        <v>-1000</v>
      </c>
    </row>
    <row r="33" spans="2:12">
      <c r="B33" s="48" t="s">
        <v>2477</v>
      </c>
      <c r="C33" s="48" t="s">
        <v>3030</v>
      </c>
      <c r="D33" s="16">
        <v>46146</v>
      </c>
      <c r="E33" s="48" t="s">
        <v>2496</v>
      </c>
      <c r="F33" s="17" t="s">
        <v>2</v>
      </c>
      <c r="G33" s="17" t="s">
        <v>70</v>
      </c>
      <c r="H33" s="17" t="s">
        <v>2147</v>
      </c>
      <c r="I33" s="21">
        <v>800</v>
      </c>
      <c r="J33" s="17" t="s">
        <v>525</v>
      </c>
      <c r="K33" s="20">
        <f>IF(FluxoCaixa10131514191820[[#This Row],[Movimento ]]="Saldo Inicial",FluxoCaixa10131514191820[[#This Row],[R$ (Valores)]],K32+FluxoCaixa10131514191820[[#This Row],[Valores Receitas / Despesas]])</f>
        <v>-5361.0100000000011</v>
      </c>
      <c r="L33" s="20">
        <f>IF(FluxoCaixa10131514191820[[#This Row],[Entrada / Saída]]="Saída",FluxoCaixa10131514191820[[#This Row],[R$ (Valores)]]*-1,FluxoCaixa10131514191820[[#This Row],[R$ (Valores)]])</f>
        <v>-800</v>
      </c>
    </row>
    <row r="34" spans="2:12">
      <c r="B34" s="48" t="s">
        <v>2477</v>
      </c>
      <c r="C34" s="48" t="s">
        <v>3030</v>
      </c>
      <c r="D34" s="16">
        <v>46146</v>
      </c>
      <c r="E34" s="48" t="s">
        <v>2496</v>
      </c>
      <c r="F34" s="17" t="s">
        <v>2</v>
      </c>
      <c r="G34" s="17" t="s">
        <v>70</v>
      </c>
      <c r="H34" s="17" t="s">
        <v>2351</v>
      </c>
      <c r="I34" s="21">
        <v>235</v>
      </c>
      <c r="J34" s="17" t="s">
        <v>525</v>
      </c>
      <c r="K34" s="20">
        <f>IF(FluxoCaixa10131514191820[[#This Row],[Movimento ]]="Saldo Inicial",FluxoCaixa10131514191820[[#This Row],[R$ (Valores)]],K33+FluxoCaixa10131514191820[[#This Row],[Valores Receitas / Despesas]])</f>
        <v>-5596.0100000000011</v>
      </c>
      <c r="L34" s="20">
        <f>IF(FluxoCaixa10131514191820[[#This Row],[Entrada / Saída]]="Saída",FluxoCaixa10131514191820[[#This Row],[R$ (Valores)]]*-1,FluxoCaixa10131514191820[[#This Row],[R$ (Valores)]])</f>
        <v>-235</v>
      </c>
    </row>
    <row r="35" spans="2:12">
      <c r="B35" s="48" t="s">
        <v>2477</v>
      </c>
      <c r="C35" s="48" t="s">
        <v>3030</v>
      </c>
      <c r="D35" s="16">
        <v>46146</v>
      </c>
      <c r="E35" s="48" t="s">
        <v>2496</v>
      </c>
      <c r="F35" s="17" t="s">
        <v>2</v>
      </c>
      <c r="G35" s="17" t="s">
        <v>70</v>
      </c>
      <c r="H35" s="17" t="s">
        <v>1182</v>
      </c>
      <c r="I35" s="21">
        <v>600</v>
      </c>
      <c r="J35" s="17" t="s">
        <v>525</v>
      </c>
      <c r="K35" s="20">
        <f>IF(FluxoCaixa10131514191820[[#This Row],[Movimento ]]="Saldo Inicial",FluxoCaixa10131514191820[[#This Row],[R$ (Valores)]],K34+FluxoCaixa10131514191820[[#This Row],[Valores Receitas / Despesas]])</f>
        <v>-6196.0100000000011</v>
      </c>
      <c r="L35" s="20">
        <f>IF(FluxoCaixa10131514191820[[#This Row],[Entrada / Saída]]="Saída",FluxoCaixa10131514191820[[#This Row],[R$ (Valores)]]*-1,FluxoCaixa10131514191820[[#This Row],[R$ (Valores)]])</f>
        <v>-600</v>
      </c>
    </row>
    <row r="36" spans="2:12">
      <c r="B36" s="48" t="s">
        <v>2477</v>
      </c>
      <c r="C36" s="48" t="s">
        <v>3030</v>
      </c>
      <c r="D36" s="16">
        <v>46146</v>
      </c>
      <c r="E36" s="48" t="s">
        <v>2496</v>
      </c>
      <c r="F36" s="17" t="s">
        <v>2</v>
      </c>
      <c r="G36" s="17" t="s">
        <v>70</v>
      </c>
      <c r="H36" s="17" t="s">
        <v>2353</v>
      </c>
      <c r="I36" s="21">
        <v>4000</v>
      </c>
      <c r="J36" s="17" t="s">
        <v>525</v>
      </c>
      <c r="K36" s="20">
        <f>IF(FluxoCaixa10131514191820[[#This Row],[Movimento ]]="Saldo Inicial",FluxoCaixa10131514191820[[#This Row],[R$ (Valores)]],K35+FluxoCaixa10131514191820[[#This Row],[Valores Receitas / Despesas]])</f>
        <v>-10196.010000000002</v>
      </c>
      <c r="L36" s="20">
        <f>IF(FluxoCaixa10131514191820[[#This Row],[Entrada / Saída]]="Saída",FluxoCaixa10131514191820[[#This Row],[R$ (Valores)]]*-1,FluxoCaixa10131514191820[[#This Row],[R$ (Valores)]])</f>
        <v>-4000</v>
      </c>
    </row>
    <row r="37" spans="2:12">
      <c r="B37" s="48" t="s">
        <v>2477</v>
      </c>
      <c r="C37" s="48" t="s">
        <v>3030</v>
      </c>
      <c r="D37" s="16">
        <v>46146</v>
      </c>
      <c r="E37" s="48" t="s">
        <v>2496</v>
      </c>
      <c r="F37" s="17" t="s">
        <v>2</v>
      </c>
      <c r="G37" s="17" t="s">
        <v>70</v>
      </c>
      <c r="H37" s="17" t="s">
        <v>2575</v>
      </c>
      <c r="I37" s="21">
        <v>1000</v>
      </c>
      <c r="J37" s="17" t="s">
        <v>525</v>
      </c>
      <c r="K37" s="20">
        <f>IF(FluxoCaixa10131514191820[[#This Row],[Movimento ]]="Saldo Inicial",FluxoCaixa10131514191820[[#This Row],[R$ (Valores)]],K36+FluxoCaixa10131514191820[[#This Row],[Valores Receitas / Despesas]])</f>
        <v>-11196.010000000002</v>
      </c>
      <c r="L37" s="20">
        <f>IF(FluxoCaixa10131514191820[[#This Row],[Entrada / Saída]]="Saída",FluxoCaixa10131514191820[[#This Row],[R$ (Valores)]]*-1,FluxoCaixa10131514191820[[#This Row],[R$ (Valores)]])</f>
        <v>-1000</v>
      </c>
    </row>
    <row r="38" spans="2:12">
      <c r="B38" s="48" t="s">
        <v>2478</v>
      </c>
      <c r="C38" s="48" t="s">
        <v>3030</v>
      </c>
      <c r="D38" s="16">
        <v>46146</v>
      </c>
      <c r="E38" s="48" t="s">
        <v>2413</v>
      </c>
      <c r="F38" s="17" t="s">
        <v>2</v>
      </c>
      <c r="G38" s="17" t="s">
        <v>1504</v>
      </c>
      <c r="H38" s="17" t="s">
        <v>3040</v>
      </c>
      <c r="I38" s="21">
        <v>147.78</v>
      </c>
      <c r="J38" s="17" t="s">
        <v>525</v>
      </c>
      <c r="K38" s="20">
        <f>IF(FluxoCaixa10131514191820[[#This Row],[Movimento ]]="Saldo Inicial",FluxoCaixa10131514191820[[#This Row],[R$ (Valores)]],K37+FluxoCaixa10131514191820[[#This Row],[Valores Receitas / Despesas]])</f>
        <v>-11343.790000000003</v>
      </c>
      <c r="L38" s="20">
        <f>IF(FluxoCaixa10131514191820[[#This Row],[Entrada / Saída]]="Saída",FluxoCaixa10131514191820[[#This Row],[R$ (Valores)]]*-1,FluxoCaixa10131514191820[[#This Row],[R$ (Valores)]])</f>
        <v>-147.78</v>
      </c>
    </row>
    <row r="39" spans="2:12">
      <c r="B39" s="48" t="s">
        <v>2478</v>
      </c>
      <c r="C39" s="48" t="s">
        <v>3030</v>
      </c>
      <c r="D39" s="16">
        <v>46146</v>
      </c>
      <c r="E39" s="48" t="s">
        <v>2413</v>
      </c>
      <c r="F39" s="17" t="s">
        <v>2</v>
      </c>
      <c r="G39" s="17" t="s">
        <v>78</v>
      </c>
      <c r="H39" s="17" t="s">
        <v>3041</v>
      </c>
      <c r="I39" s="21">
        <v>205.3</v>
      </c>
      <c r="J39" s="17" t="s">
        <v>525</v>
      </c>
      <c r="K39" s="20">
        <f>IF(FluxoCaixa10131514191820[[#This Row],[Movimento ]]="Saldo Inicial",FluxoCaixa10131514191820[[#This Row],[R$ (Valores)]],K38+FluxoCaixa10131514191820[[#This Row],[Valores Receitas / Despesas]])</f>
        <v>-11549.090000000002</v>
      </c>
      <c r="L39" s="20">
        <f>IF(FluxoCaixa10131514191820[[#This Row],[Entrada / Saída]]="Saída",FluxoCaixa10131514191820[[#This Row],[R$ (Valores)]]*-1,FluxoCaixa10131514191820[[#This Row],[R$ (Valores)]])</f>
        <v>-205.3</v>
      </c>
    </row>
    <row r="40" spans="2:12">
      <c r="B40" s="48" t="s">
        <v>2478</v>
      </c>
      <c r="C40" s="48" t="s">
        <v>3030</v>
      </c>
      <c r="D40" s="16">
        <v>46146</v>
      </c>
      <c r="E40" s="48" t="s">
        <v>2496</v>
      </c>
      <c r="F40" s="17" t="s">
        <v>2</v>
      </c>
      <c r="G40" s="17" t="s">
        <v>70</v>
      </c>
      <c r="H40" s="17" t="s">
        <v>3042</v>
      </c>
      <c r="I40" s="29">
        <v>3000</v>
      </c>
      <c r="J40" s="17" t="s">
        <v>525</v>
      </c>
      <c r="K40" s="20">
        <f>IF(FluxoCaixa10131514191820[[#This Row],[Movimento ]]="Saldo Inicial",FluxoCaixa10131514191820[[#This Row],[R$ (Valores)]],K39+FluxoCaixa10131514191820[[#This Row],[Valores Receitas / Despesas]])</f>
        <v>-14549.090000000002</v>
      </c>
      <c r="L40" s="20">
        <f>IF(FluxoCaixa10131514191820[[#This Row],[Entrada / Saída]]="Saída",FluxoCaixa10131514191820[[#This Row],[R$ (Valores)]]*-1,FluxoCaixa10131514191820[[#This Row],[R$ (Valores)]])</f>
        <v>-3000</v>
      </c>
    </row>
    <row r="41" spans="2:12">
      <c r="B41" s="48" t="s">
        <v>2478</v>
      </c>
      <c r="C41" s="48" t="s">
        <v>3030</v>
      </c>
      <c r="D41" s="16">
        <v>46146</v>
      </c>
      <c r="E41" s="48" t="s">
        <v>2496</v>
      </c>
      <c r="F41" s="17" t="s">
        <v>2</v>
      </c>
      <c r="G41" s="17" t="s">
        <v>70</v>
      </c>
      <c r="H41" s="17" t="s">
        <v>3043</v>
      </c>
      <c r="I41" s="21">
        <v>175</v>
      </c>
      <c r="J41" s="17" t="s">
        <v>525</v>
      </c>
      <c r="K41" s="20">
        <f>IF(FluxoCaixa10131514191820[[#This Row],[Movimento ]]="Saldo Inicial",FluxoCaixa10131514191820[[#This Row],[R$ (Valores)]],K40+FluxoCaixa10131514191820[[#This Row],[Valores Receitas / Despesas]])</f>
        <v>-14724.090000000002</v>
      </c>
      <c r="L41" s="20">
        <f>IF(FluxoCaixa10131514191820[[#This Row],[Entrada / Saída]]="Saída",FluxoCaixa10131514191820[[#This Row],[R$ (Valores)]]*-1,FluxoCaixa10131514191820[[#This Row],[R$ (Valores)]])</f>
        <v>-175</v>
      </c>
    </row>
    <row r="42" spans="2:12">
      <c r="B42" s="48" t="s">
        <v>2478</v>
      </c>
      <c r="C42" s="48" t="s">
        <v>3030</v>
      </c>
      <c r="D42" s="16">
        <v>46146</v>
      </c>
      <c r="E42" s="48" t="s">
        <v>2496</v>
      </c>
      <c r="F42" s="17" t="s">
        <v>2</v>
      </c>
      <c r="G42" s="17" t="s">
        <v>70</v>
      </c>
      <c r="H42" s="17" t="s">
        <v>3044</v>
      </c>
      <c r="I42" s="21">
        <v>513</v>
      </c>
      <c r="J42" s="17" t="s">
        <v>525</v>
      </c>
      <c r="K42" s="20">
        <f>IF(FluxoCaixa10131514191820[[#This Row],[Movimento ]]="Saldo Inicial",FluxoCaixa10131514191820[[#This Row],[R$ (Valores)]],K41+FluxoCaixa10131514191820[[#This Row],[Valores Receitas / Despesas]])</f>
        <v>-15237.090000000002</v>
      </c>
      <c r="L42" s="20">
        <f>IF(FluxoCaixa10131514191820[[#This Row],[Entrada / Saída]]="Saída",FluxoCaixa10131514191820[[#This Row],[R$ (Valores)]]*-1,FluxoCaixa10131514191820[[#This Row],[R$ (Valores)]])</f>
        <v>-513</v>
      </c>
    </row>
    <row r="43" spans="2:12">
      <c r="B43" s="48" t="s">
        <v>2478</v>
      </c>
      <c r="C43" s="48" t="s">
        <v>3030</v>
      </c>
      <c r="D43" s="16">
        <v>46146</v>
      </c>
      <c r="E43" s="48" t="s">
        <v>2496</v>
      </c>
      <c r="F43" s="17" t="s">
        <v>2</v>
      </c>
      <c r="G43" s="17" t="s">
        <v>70</v>
      </c>
      <c r="H43" s="17" t="s">
        <v>582</v>
      </c>
      <c r="I43" s="21">
        <v>1000</v>
      </c>
      <c r="J43" s="17" t="s">
        <v>525</v>
      </c>
      <c r="K43" s="20">
        <f>IF(FluxoCaixa10131514191820[[#This Row],[Movimento ]]="Saldo Inicial",FluxoCaixa10131514191820[[#This Row],[R$ (Valores)]],K42+FluxoCaixa10131514191820[[#This Row],[Valores Receitas / Despesas]])</f>
        <v>-16237.090000000002</v>
      </c>
      <c r="L43" s="20">
        <f>IF(FluxoCaixa10131514191820[[#This Row],[Entrada / Saída]]="Saída",FluxoCaixa10131514191820[[#This Row],[R$ (Valores)]]*-1,FluxoCaixa10131514191820[[#This Row],[R$ (Valores)]])</f>
        <v>-1000</v>
      </c>
    </row>
    <row r="44" spans="2:12">
      <c r="B44" s="48" t="s">
        <v>2478</v>
      </c>
      <c r="C44" s="48" t="s">
        <v>3030</v>
      </c>
      <c r="D44" s="16">
        <v>46146</v>
      </c>
      <c r="E44" s="48" t="s">
        <v>2413</v>
      </c>
      <c r="F44" s="17" t="s">
        <v>2</v>
      </c>
      <c r="G44" s="17" t="s">
        <v>23</v>
      </c>
      <c r="H44" s="17" t="s">
        <v>3049</v>
      </c>
      <c r="I44" s="21">
        <v>700</v>
      </c>
      <c r="J44" s="17" t="s">
        <v>525</v>
      </c>
      <c r="K44" s="20">
        <f>IF(FluxoCaixa10131514191820[[#This Row],[Movimento ]]="Saldo Inicial",FluxoCaixa10131514191820[[#This Row],[R$ (Valores)]],K43+FluxoCaixa10131514191820[[#This Row],[Valores Receitas / Despesas]])</f>
        <v>-16937.090000000004</v>
      </c>
      <c r="L44" s="20">
        <f>IF(FluxoCaixa10131514191820[[#This Row],[Entrada / Saída]]="Saída",FluxoCaixa10131514191820[[#This Row],[R$ (Valores)]]*-1,FluxoCaixa10131514191820[[#This Row],[R$ (Valores)]])</f>
        <v>-700</v>
      </c>
    </row>
    <row r="45" spans="2:12">
      <c r="B45" s="48" t="s">
        <v>2478</v>
      </c>
      <c r="C45" s="48" t="s">
        <v>3030</v>
      </c>
      <c r="D45" s="16">
        <v>46146</v>
      </c>
      <c r="E45" s="48" t="s">
        <v>2417</v>
      </c>
      <c r="F45" s="17" t="s">
        <v>2</v>
      </c>
      <c r="G45" s="17" t="s">
        <v>507</v>
      </c>
      <c r="H45" s="17" t="s">
        <v>2959</v>
      </c>
      <c r="I45" s="21">
        <v>108.39</v>
      </c>
      <c r="J45" s="17" t="s">
        <v>525</v>
      </c>
      <c r="K45" s="20">
        <f>IF(FluxoCaixa10131514191820[[#This Row],[Movimento ]]="Saldo Inicial",FluxoCaixa10131514191820[[#This Row],[R$ (Valores)]],K44+FluxoCaixa10131514191820[[#This Row],[Valores Receitas / Despesas]])</f>
        <v>-17045.480000000003</v>
      </c>
      <c r="L45" s="20">
        <f>IF(FluxoCaixa10131514191820[[#This Row],[Entrada / Saída]]="Saída",FluxoCaixa10131514191820[[#This Row],[R$ (Valores)]]*-1,FluxoCaixa10131514191820[[#This Row],[R$ (Valores)]])</f>
        <v>-108.39</v>
      </c>
    </row>
    <row r="46" spans="2:12">
      <c r="B46" s="48" t="s">
        <v>2477</v>
      </c>
      <c r="C46" s="48" t="s">
        <v>3030</v>
      </c>
      <c r="D46" s="16">
        <v>46146</v>
      </c>
      <c r="E46" s="48" t="s">
        <v>2417</v>
      </c>
      <c r="F46" s="17" t="s">
        <v>2</v>
      </c>
      <c r="G46" s="17" t="s">
        <v>23</v>
      </c>
      <c r="H46" s="17" t="s">
        <v>2531</v>
      </c>
      <c r="I46" s="21">
        <v>1530</v>
      </c>
      <c r="J46" s="17" t="s">
        <v>525</v>
      </c>
      <c r="K46" s="20">
        <f>IF(FluxoCaixa10131514191820[[#This Row],[Movimento ]]="Saldo Inicial",FluxoCaixa10131514191820[[#This Row],[R$ (Valores)]],K45+FluxoCaixa10131514191820[[#This Row],[Valores Receitas / Despesas]])</f>
        <v>-18575.480000000003</v>
      </c>
      <c r="L46" s="20">
        <f>IF(FluxoCaixa10131514191820[[#This Row],[Entrada / Saída]]="Saída",FluxoCaixa10131514191820[[#This Row],[R$ (Valores)]]*-1,FluxoCaixa10131514191820[[#This Row],[R$ (Valores)]])</f>
        <v>-1530</v>
      </c>
    </row>
    <row r="47" spans="2:12">
      <c r="B47" s="48" t="s">
        <v>2478</v>
      </c>
      <c r="C47" s="48" t="s">
        <v>3030</v>
      </c>
      <c r="D47" s="16">
        <v>46146</v>
      </c>
      <c r="E47" s="48" t="s">
        <v>2413</v>
      </c>
      <c r="F47" s="17" t="s">
        <v>1</v>
      </c>
      <c r="G47" s="17" t="s">
        <v>75</v>
      </c>
      <c r="H47" s="17" t="s">
        <v>75</v>
      </c>
      <c r="I47" s="21">
        <v>40000</v>
      </c>
      <c r="J47" s="17" t="s">
        <v>525</v>
      </c>
      <c r="K47" s="20">
        <f>IF(FluxoCaixa10131514191820[[#This Row],[Movimento ]]="Saldo Inicial",FluxoCaixa10131514191820[[#This Row],[R$ (Valores)]],K46+FluxoCaixa10131514191820[[#This Row],[Valores Receitas / Despesas]])</f>
        <v>21424.519999999997</v>
      </c>
      <c r="L47" s="20">
        <f>IF(FluxoCaixa10131514191820[[#This Row],[Entrada / Saída]]="Saída",FluxoCaixa10131514191820[[#This Row],[R$ (Valores)]]*-1,FluxoCaixa10131514191820[[#This Row],[R$ (Valores)]])</f>
        <v>40000</v>
      </c>
    </row>
    <row r="48" spans="2:12">
      <c r="B48" s="48" t="s">
        <v>2478</v>
      </c>
      <c r="C48" s="48" t="s">
        <v>3030</v>
      </c>
      <c r="D48" s="16">
        <v>46146</v>
      </c>
      <c r="E48" s="48" t="s">
        <v>2413</v>
      </c>
      <c r="F48" s="17" t="s">
        <v>2</v>
      </c>
      <c r="G48" s="17" t="s">
        <v>26</v>
      </c>
      <c r="H48" s="17" t="s">
        <v>3046</v>
      </c>
      <c r="I48" s="21">
        <v>210</v>
      </c>
      <c r="J48" s="17" t="s">
        <v>525</v>
      </c>
      <c r="K48" s="20">
        <f>IF(FluxoCaixa10131514191820[[#This Row],[Movimento ]]="Saldo Inicial",FluxoCaixa10131514191820[[#This Row],[R$ (Valores)]],K47+FluxoCaixa10131514191820[[#This Row],[Valores Receitas / Despesas]])</f>
        <v>21214.519999999997</v>
      </c>
      <c r="L48" s="20">
        <f>IF(FluxoCaixa10131514191820[[#This Row],[Entrada / Saída]]="Saída",FluxoCaixa10131514191820[[#This Row],[R$ (Valores)]]*-1,FluxoCaixa10131514191820[[#This Row],[R$ (Valores)]])</f>
        <v>-210</v>
      </c>
    </row>
    <row r="49" spans="2:16">
      <c r="B49" s="48" t="s">
        <v>2478</v>
      </c>
      <c r="C49" s="48" t="s">
        <v>3030</v>
      </c>
      <c r="D49" s="16">
        <v>46146</v>
      </c>
      <c r="E49" s="48" t="s">
        <v>2413</v>
      </c>
      <c r="F49" s="17" t="s">
        <v>2</v>
      </c>
      <c r="G49" s="17" t="s">
        <v>222</v>
      </c>
      <c r="H49" s="17" t="s">
        <v>3047</v>
      </c>
      <c r="I49" s="21">
        <v>1016.51</v>
      </c>
      <c r="J49" s="17" t="s">
        <v>525</v>
      </c>
      <c r="K49" s="20">
        <f>IF(FluxoCaixa10131514191820[[#This Row],[Movimento ]]="Saldo Inicial",FluxoCaixa10131514191820[[#This Row],[R$ (Valores)]],K48+FluxoCaixa10131514191820[[#This Row],[Valores Receitas / Despesas]])</f>
        <v>20198.009999999998</v>
      </c>
      <c r="L49" s="20">
        <f>IF(FluxoCaixa10131514191820[[#This Row],[Entrada / Saída]]="Saída",FluxoCaixa10131514191820[[#This Row],[R$ (Valores)]]*-1,FluxoCaixa10131514191820[[#This Row],[R$ (Valores)]])</f>
        <v>-1016.51</v>
      </c>
    </row>
    <row r="50" spans="2:16">
      <c r="B50" s="48" t="s">
        <v>2478</v>
      </c>
      <c r="C50" s="48" t="s">
        <v>3030</v>
      </c>
      <c r="D50" s="16">
        <v>46146</v>
      </c>
      <c r="E50" s="48" t="s">
        <v>2413</v>
      </c>
      <c r="F50" s="17" t="s">
        <v>2</v>
      </c>
      <c r="G50" s="17" t="s">
        <v>34</v>
      </c>
      <c r="H50" s="17" t="s">
        <v>3048</v>
      </c>
      <c r="I50" s="21">
        <v>946</v>
      </c>
      <c r="J50" s="17" t="s">
        <v>525</v>
      </c>
      <c r="K50" s="20">
        <f>IF(FluxoCaixa10131514191820[[#This Row],[Movimento ]]="Saldo Inicial",FluxoCaixa10131514191820[[#This Row],[R$ (Valores)]],K49+FluxoCaixa10131514191820[[#This Row],[Valores Receitas / Despesas]])</f>
        <v>19252.009999999998</v>
      </c>
      <c r="L50" s="20">
        <f>IF(FluxoCaixa10131514191820[[#This Row],[Entrada / Saída]]="Saída",FluxoCaixa10131514191820[[#This Row],[R$ (Valores)]]*-1,FluxoCaixa10131514191820[[#This Row],[R$ (Valores)]])</f>
        <v>-946</v>
      </c>
    </row>
    <row r="51" spans="2:16">
      <c r="B51" s="48" t="s">
        <v>2478</v>
      </c>
      <c r="C51" s="48" t="s">
        <v>3030</v>
      </c>
      <c r="D51" s="16">
        <v>46146</v>
      </c>
      <c r="E51" s="48" t="s">
        <v>2417</v>
      </c>
      <c r="F51" s="17" t="s">
        <v>2</v>
      </c>
      <c r="G51" s="17" t="s">
        <v>70</v>
      </c>
      <c r="H51" s="17" t="s">
        <v>2193</v>
      </c>
      <c r="I51" s="21">
        <v>8000</v>
      </c>
      <c r="J51" s="17" t="s">
        <v>525</v>
      </c>
      <c r="K51" s="20">
        <f>IF(FluxoCaixa10131514191820[[#This Row],[Movimento ]]="Saldo Inicial",FluxoCaixa10131514191820[[#This Row],[R$ (Valores)]],K50+FluxoCaixa10131514191820[[#This Row],[Valores Receitas / Despesas]])</f>
        <v>11252.009999999998</v>
      </c>
      <c r="L51" s="20">
        <f>IF(FluxoCaixa10131514191820[[#This Row],[Entrada / Saída]]="Saída",FluxoCaixa10131514191820[[#This Row],[R$ (Valores)]]*-1,FluxoCaixa10131514191820[[#This Row],[R$ (Valores)]])</f>
        <v>-8000</v>
      </c>
    </row>
    <row r="52" spans="2:16">
      <c r="B52" s="48" t="s">
        <v>2478</v>
      </c>
      <c r="C52" s="48" t="s">
        <v>3030</v>
      </c>
      <c r="D52" s="16">
        <v>46146</v>
      </c>
      <c r="E52" s="48" t="s">
        <v>2413</v>
      </c>
      <c r="F52" s="17" t="s">
        <v>2</v>
      </c>
      <c r="G52" s="17" t="s">
        <v>28</v>
      </c>
      <c r="H52" s="17" t="s">
        <v>3045</v>
      </c>
      <c r="I52" s="21">
        <v>700</v>
      </c>
      <c r="J52" s="17" t="s">
        <v>525</v>
      </c>
      <c r="K52" s="20">
        <f>IF(FluxoCaixa10131514191820[[#This Row],[Movimento ]]="Saldo Inicial",FluxoCaixa10131514191820[[#This Row],[R$ (Valores)]],K51+FluxoCaixa10131514191820[[#This Row],[Valores Receitas / Despesas]])</f>
        <v>10552.009999999998</v>
      </c>
      <c r="L52" s="20">
        <f>IF(FluxoCaixa10131514191820[[#This Row],[Entrada / Saída]]="Saída",FluxoCaixa10131514191820[[#This Row],[R$ (Valores)]]*-1,FluxoCaixa10131514191820[[#This Row],[R$ (Valores)]])</f>
        <v>-700</v>
      </c>
    </row>
    <row r="53" spans="2:16">
      <c r="B53" s="48" t="s">
        <v>2478</v>
      </c>
      <c r="C53" s="48" t="s">
        <v>3030</v>
      </c>
      <c r="D53" s="16">
        <v>46146</v>
      </c>
      <c r="E53" s="48" t="s">
        <v>2413</v>
      </c>
      <c r="F53" s="17" t="s">
        <v>2</v>
      </c>
      <c r="G53" s="17" t="s">
        <v>75</v>
      </c>
      <c r="H53" s="17" t="s">
        <v>75</v>
      </c>
      <c r="I53" s="21">
        <v>1500</v>
      </c>
      <c r="J53" s="17" t="s">
        <v>525</v>
      </c>
      <c r="K53" s="20">
        <f>IF(FluxoCaixa10131514191820[[#This Row],[Movimento ]]="Saldo Inicial",FluxoCaixa10131514191820[[#This Row],[R$ (Valores)]],K52+FluxoCaixa10131514191820[[#This Row],[Valores Receitas / Despesas]])</f>
        <v>9052.0099999999984</v>
      </c>
      <c r="L53" s="20">
        <f>IF(FluxoCaixa10131514191820[[#This Row],[Entrada / Saída]]="Saída",FluxoCaixa10131514191820[[#This Row],[R$ (Valores)]]*-1,FluxoCaixa10131514191820[[#This Row],[R$ (Valores)]])</f>
        <v>-1500</v>
      </c>
      <c r="P53" s="31"/>
    </row>
    <row r="54" spans="2:16">
      <c r="B54" s="48" t="s">
        <v>2478</v>
      </c>
      <c r="C54" s="48" t="s">
        <v>3030</v>
      </c>
      <c r="D54" s="16">
        <v>46146</v>
      </c>
      <c r="E54" s="48" t="s">
        <v>2496</v>
      </c>
      <c r="F54" s="17" t="s">
        <v>2</v>
      </c>
      <c r="G54" s="17" t="s">
        <v>36</v>
      </c>
      <c r="H54" s="17" t="s">
        <v>451</v>
      </c>
      <c r="I54" s="21">
        <v>8000</v>
      </c>
      <c r="J54" s="17" t="s">
        <v>525</v>
      </c>
      <c r="K54" s="20">
        <f>IF(FluxoCaixa10131514191820[[#This Row],[Movimento ]]="Saldo Inicial",FluxoCaixa10131514191820[[#This Row],[R$ (Valores)]],K53+FluxoCaixa10131514191820[[#This Row],[Valores Receitas / Despesas]])</f>
        <v>1052.0099999999984</v>
      </c>
      <c r="L54" s="20">
        <f>IF(FluxoCaixa10131514191820[[#This Row],[Entrada / Saída]]="Saída",FluxoCaixa10131514191820[[#This Row],[R$ (Valores)]]*-1,FluxoCaixa10131514191820[[#This Row],[R$ (Valores)]])</f>
        <v>-8000</v>
      </c>
    </row>
    <row r="55" spans="2:16">
      <c r="B55" s="48" t="s">
        <v>2478</v>
      </c>
      <c r="C55" s="48" t="s">
        <v>3030</v>
      </c>
      <c r="D55" s="16">
        <v>46146</v>
      </c>
      <c r="E55" s="48" t="s">
        <v>2413</v>
      </c>
      <c r="F55" s="17" t="s">
        <v>2</v>
      </c>
      <c r="G55" s="17" t="s">
        <v>222</v>
      </c>
      <c r="H55" s="17" t="s">
        <v>3050</v>
      </c>
      <c r="I55" s="21">
        <v>280.20999999999998</v>
      </c>
      <c r="J55" s="17" t="s">
        <v>525</v>
      </c>
      <c r="K55" s="20">
        <f>IF(FluxoCaixa10131514191820[[#This Row],[Movimento ]]="Saldo Inicial",FluxoCaixa10131514191820[[#This Row],[R$ (Valores)]],K54+FluxoCaixa10131514191820[[#This Row],[Valores Receitas / Despesas]])</f>
        <v>771.79999999999836</v>
      </c>
      <c r="L55" s="20">
        <f>IF(FluxoCaixa10131514191820[[#This Row],[Entrada / Saída]]="Saída",FluxoCaixa10131514191820[[#This Row],[R$ (Valores)]]*-1,FluxoCaixa10131514191820[[#This Row],[R$ (Valores)]])</f>
        <v>-280.20999999999998</v>
      </c>
      <c r="P55" s="26"/>
    </row>
    <row r="56" spans="2:16">
      <c r="B56" s="48" t="s">
        <v>2478</v>
      </c>
      <c r="C56" s="48" t="s">
        <v>3030</v>
      </c>
      <c r="D56" s="16">
        <v>46146</v>
      </c>
      <c r="E56" s="48" t="s">
        <v>2413</v>
      </c>
      <c r="F56" s="17" t="s">
        <v>2</v>
      </c>
      <c r="G56" s="17" t="s">
        <v>222</v>
      </c>
      <c r="H56" s="17" t="s">
        <v>3051</v>
      </c>
      <c r="I56" s="21">
        <v>104.72</v>
      </c>
      <c r="J56" s="17" t="s">
        <v>525</v>
      </c>
      <c r="K56" s="20">
        <f>IF(FluxoCaixa10131514191820[[#This Row],[Movimento ]]="Saldo Inicial",FluxoCaixa10131514191820[[#This Row],[R$ (Valores)]],K55+FluxoCaixa10131514191820[[#This Row],[Valores Receitas / Despesas]])</f>
        <v>667.07999999999834</v>
      </c>
      <c r="L56" s="20">
        <f>IF(FluxoCaixa10131514191820[[#This Row],[Entrada / Saída]]="Saída",FluxoCaixa10131514191820[[#This Row],[R$ (Valores)]]*-1,FluxoCaixa10131514191820[[#This Row],[R$ (Valores)]])</f>
        <v>-104.72</v>
      </c>
    </row>
    <row r="57" spans="2:16">
      <c r="B57" s="48" t="s">
        <v>2478</v>
      </c>
      <c r="C57" s="48" t="s">
        <v>3030</v>
      </c>
      <c r="D57" s="16">
        <v>46146</v>
      </c>
      <c r="E57" s="48" t="s">
        <v>2413</v>
      </c>
      <c r="F57" s="17" t="s">
        <v>2</v>
      </c>
      <c r="G57" s="17" t="s">
        <v>222</v>
      </c>
      <c r="H57" s="17" t="s">
        <v>3051</v>
      </c>
      <c r="I57" s="21">
        <v>5.79</v>
      </c>
      <c r="J57" s="17" t="s">
        <v>525</v>
      </c>
      <c r="K57" s="20">
        <f>IF(FluxoCaixa10131514191820[[#This Row],[Movimento ]]="Saldo Inicial",FluxoCaixa10131514191820[[#This Row],[R$ (Valores)]],K56+FluxoCaixa10131514191820[[#This Row],[Valores Receitas / Despesas]])</f>
        <v>661.28999999999837</v>
      </c>
      <c r="L57" s="20">
        <f>IF(FluxoCaixa10131514191820[[#This Row],[Entrada / Saída]]="Saída",FluxoCaixa10131514191820[[#This Row],[R$ (Valores)]]*-1,FluxoCaixa10131514191820[[#This Row],[R$ (Valores)]])</f>
        <v>-5.79</v>
      </c>
    </row>
    <row r="58" spans="2:16">
      <c r="B58" s="48" t="s">
        <v>2478</v>
      </c>
      <c r="C58" s="48" t="s">
        <v>3030</v>
      </c>
      <c r="D58" s="16">
        <v>46147</v>
      </c>
      <c r="E58" s="48" t="s">
        <v>2413</v>
      </c>
      <c r="F58" s="17" t="s">
        <v>2</v>
      </c>
      <c r="G58" s="17"/>
      <c r="H58" s="17" t="s">
        <v>3052</v>
      </c>
      <c r="I58" s="21">
        <v>3291.53</v>
      </c>
      <c r="J58" s="17" t="s">
        <v>525</v>
      </c>
      <c r="K58" s="20">
        <f>IF(FluxoCaixa10131514191820[[#This Row],[Movimento ]]="Saldo Inicial",FluxoCaixa10131514191820[[#This Row],[R$ (Valores)]],K57+FluxoCaixa10131514191820[[#This Row],[Valores Receitas / Despesas]])</f>
        <v>-2630.2400000000016</v>
      </c>
      <c r="L58" s="20">
        <f>IF(FluxoCaixa10131514191820[[#This Row],[Entrada / Saída]]="Saída",FluxoCaixa10131514191820[[#This Row],[R$ (Valores)]]*-1,FluxoCaixa10131514191820[[#This Row],[R$ (Valores)]])</f>
        <v>-3291.53</v>
      </c>
    </row>
    <row r="59" spans="2:16">
      <c r="B59" s="48" t="s">
        <v>2478</v>
      </c>
      <c r="C59" s="48" t="s">
        <v>3030</v>
      </c>
      <c r="D59" s="16">
        <v>46147</v>
      </c>
      <c r="E59" s="48" t="s">
        <v>2413</v>
      </c>
      <c r="F59" s="17" t="s">
        <v>2</v>
      </c>
      <c r="G59" s="17" t="s">
        <v>77</v>
      </c>
      <c r="H59" s="17" t="s">
        <v>3053</v>
      </c>
      <c r="I59" s="21">
        <v>738</v>
      </c>
      <c r="J59" s="17" t="s">
        <v>525</v>
      </c>
      <c r="K59" s="20">
        <f>IF(FluxoCaixa10131514191820[[#This Row],[Movimento ]]="Saldo Inicial",FluxoCaixa10131514191820[[#This Row],[R$ (Valores)]],K58+FluxoCaixa10131514191820[[#This Row],[Valores Receitas / Despesas]])</f>
        <v>-3368.2400000000016</v>
      </c>
      <c r="L59" s="20">
        <f>IF(FluxoCaixa10131514191820[[#This Row],[Entrada / Saída]]="Saída",FluxoCaixa10131514191820[[#This Row],[R$ (Valores)]]*-1,FluxoCaixa10131514191820[[#This Row],[R$ (Valores)]])</f>
        <v>-738</v>
      </c>
    </row>
    <row r="60" spans="2:16">
      <c r="B60" s="48" t="s">
        <v>2478</v>
      </c>
      <c r="C60" s="48" t="s">
        <v>3030</v>
      </c>
      <c r="D60" s="16">
        <v>46147</v>
      </c>
      <c r="E60" s="48" t="s">
        <v>2413</v>
      </c>
      <c r="F60" s="17" t="s">
        <v>2</v>
      </c>
      <c r="G60" s="17" t="s">
        <v>71</v>
      </c>
      <c r="H60" s="17" t="s">
        <v>3054</v>
      </c>
      <c r="I60" s="21">
        <v>860.92</v>
      </c>
      <c r="J60" s="17" t="s">
        <v>525</v>
      </c>
      <c r="K60" s="20">
        <f>IF(FluxoCaixa10131514191820[[#This Row],[Movimento ]]="Saldo Inicial",FluxoCaixa10131514191820[[#This Row],[R$ (Valores)]],K59+FluxoCaixa10131514191820[[#This Row],[Valores Receitas / Despesas]])</f>
        <v>-4229.1600000000017</v>
      </c>
      <c r="L60" s="20">
        <f>IF(FluxoCaixa10131514191820[[#This Row],[Entrada / Saída]]="Saída",FluxoCaixa10131514191820[[#This Row],[R$ (Valores)]]*-1,FluxoCaixa10131514191820[[#This Row],[R$ (Valores)]])</f>
        <v>-860.92</v>
      </c>
    </row>
    <row r="61" spans="2:16">
      <c r="B61" s="48" t="s">
        <v>2477</v>
      </c>
      <c r="C61" s="48" t="s">
        <v>3030</v>
      </c>
      <c r="D61" s="16">
        <v>46147</v>
      </c>
      <c r="E61" s="48" t="s">
        <v>2413</v>
      </c>
      <c r="F61" s="17" t="s">
        <v>2</v>
      </c>
      <c r="G61" s="17" t="s">
        <v>82</v>
      </c>
      <c r="H61" s="17" t="s">
        <v>3055</v>
      </c>
      <c r="I61" s="21">
        <v>391.05</v>
      </c>
      <c r="J61" s="17" t="s">
        <v>525</v>
      </c>
      <c r="K61" s="20">
        <f>IF(FluxoCaixa10131514191820[[#This Row],[Movimento ]]="Saldo Inicial",FluxoCaixa10131514191820[[#This Row],[R$ (Valores)]],K60+FluxoCaixa10131514191820[[#This Row],[Valores Receitas / Despesas]])</f>
        <v>-4620.2100000000019</v>
      </c>
      <c r="L61" s="20">
        <f>IF(FluxoCaixa10131514191820[[#This Row],[Entrada / Saída]]="Saída",FluxoCaixa10131514191820[[#This Row],[R$ (Valores)]]*-1,FluxoCaixa10131514191820[[#This Row],[R$ (Valores)]])</f>
        <v>-391.05</v>
      </c>
    </row>
    <row r="62" spans="2:16">
      <c r="B62" s="48" t="s">
        <v>2477</v>
      </c>
      <c r="C62" s="48" t="s">
        <v>3030</v>
      </c>
      <c r="D62" s="16">
        <v>46147</v>
      </c>
      <c r="E62" s="48" t="s">
        <v>2413</v>
      </c>
      <c r="F62" s="17" t="s">
        <v>2</v>
      </c>
      <c r="G62" s="17" t="s">
        <v>25</v>
      </c>
      <c r="H62" s="17" t="s">
        <v>3056</v>
      </c>
      <c r="I62" s="21">
        <v>550</v>
      </c>
      <c r="J62" s="17" t="s">
        <v>525</v>
      </c>
      <c r="K62" s="20">
        <f>IF(FluxoCaixa10131514191820[[#This Row],[Movimento ]]="Saldo Inicial",FluxoCaixa10131514191820[[#This Row],[R$ (Valores)]],K61+FluxoCaixa10131514191820[[#This Row],[Valores Receitas / Despesas]])</f>
        <v>-5170.2100000000019</v>
      </c>
      <c r="L62" s="20">
        <f>IF(FluxoCaixa10131514191820[[#This Row],[Entrada / Saída]]="Saída",FluxoCaixa10131514191820[[#This Row],[R$ (Valores)]]*-1,FluxoCaixa10131514191820[[#This Row],[R$ (Valores)]])</f>
        <v>-550</v>
      </c>
    </row>
    <row r="63" spans="2:16">
      <c r="B63" s="48" t="s">
        <v>2477</v>
      </c>
      <c r="C63" s="48" t="s">
        <v>3030</v>
      </c>
      <c r="D63" s="16">
        <v>46147</v>
      </c>
      <c r="E63" s="48" t="s">
        <v>2413</v>
      </c>
      <c r="F63" s="17" t="s">
        <v>2</v>
      </c>
      <c r="G63" s="17" t="s">
        <v>18</v>
      </c>
      <c r="H63" s="17" t="s">
        <v>3057</v>
      </c>
      <c r="I63" s="21">
        <v>192.38</v>
      </c>
      <c r="J63" s="17" t="s">
        <v>525</v>
      </c>
      <c r="K63" s="20">
        <f>IF(FluxoCaixa10131514191820[[#This Row],[Movimento ]]="Saldo Inicial",FluxoCaixa10131514191820[[#This Row],[R$ (Valores)]],K62+FluxoCaixa10131514191820[[#This Row],[Valores Receitas / Despesas]])</f>
        <v>-5362.590000000002</v>
      </c>
      <c r="L63" s="20">
        <f>IF(FluxoCaixa10131514191820[[#This Row],[Entrada / Saída]]="Saída",FluxoCaixa10131514191820[[#This Row],[R$ (Valores)]]*-1,FluxoCaixa10131514191820[[#This Row],[R$ (Valores)]])</f>
        <v>-192.38</v>
      </c>
    </row>
    <row r="64" spans="2:16">
      <c r="B64" s="48" t="s">
        <v>2477</v>
      </c>
      <c r="C64" s="48" t="s">
        <v>3030</v>
      </c>
      <c r="D64" s="16">
        <v>46147</v>
      </c>
      <c r="E64" s="48" t="s">
        <v>2413</v>
      </c>
      <c r="F64" s="17" t="s">
        <v>2</v>
      </c>
      <c r="G64" s="17" t="s">
        <v>25</v>
      </c>
      <c r="H64" s="17" t="s">
        <v>2542</v>
      </c>
      <c r="I64" s="21">
        <v>3077.5</v>
      </c>
      <c r="J64" s="17" t="s">
        <v>525</v>
      </c>
      <c r="K64" s="20">
        <f>IF(FluxoCaixa10131514191820[[#This Row],[Movimento ]]="Saldo Inicial",FluxoCaixa10131514191820[[#This Row],[R$ (Valores)]],K63+FluxoCaixa10131514191820[[#This Row],[Valores Receitas / Despesas]])</f>
        <v>-8440.090000000002</v>
      </c>
      <c r="L64" s="20">
        <f>IF(FluxoCaixa10131514191820[[#This Row],[Entrada / Saída]]="Saída",FluxoCaixa10131514191820[[#This Row],[R$ (Valores)]]*-1,FluxoCaixa10131514191820[[#This Row],[R$ (Valores)]])</f>
        <v>-3077.5</v>
      </c>
    </row>
    <row r="65" spans="2:12">
      <c r="B65" s="48" t="s">
        <v>2477</v>
      </c>
      <c r="C65" s="48" t="s">
        <v>3030</v>
      </c>
      <c r="D65" s="16">
        <v>46147</v>
      </c>
      <c r="E65" s="48" t="s">
        <v>2413</v>
      </c>
      <c r="F65" s="17" t="s">
        <v>2</v>
      </c>
      <c r="G65" s="17" t="s">
        <v>25</v>
      </c>
      <c r="H65" s="17" t="s">
        <v>2542</v>
      </c>
      <c r="I65" s="21">
        <v>74.069999999999993</v>
      </c>
      <c r="J65" s="17" t="s">
        <v>525</v>
      </c>
      <c r="K65" s="20">
        <f>IF(FluxoCaixa10131514191820[[#This Row],[Movimento ]]="Saldo Inicial",FluxoCaixa10131514191820[[#This Row],[R$ (Valores)]],K64+FluxoCaixa10131514191820[[#This Row],[Valores Receitas / Despesas]])</f>
        <v>-8514.1600000000017</v>
      </c>
      <c r="L65" s="20">
        <f>IF(FluxoCaixa10131514191820[[#This Row],[Entrada / Saída]]="Saída",FluxoCaixa10131514191820[[#This Row],[R$ (Valores)]]*-1,FluxoCaixa10131514191820[[#This Row],[R$ (Valores)]])</f>
        <v>-74.069999999999993</v>
      </c>
    </row>
    <row r="66" spans="2:12">
      <c r="B66" s="48" t="s">
        <v>2477</v>
      </c>
      <c r="C66" s="48" t="s">
        <v>3030</v>
      </c>
      <c r="D66" s="16">
        <v>46147</v>
      </c>
      <c r="E66" s="48" t="s">
        <v>2413</v>
      </c>
      <c r="F66" s="17" t="s">
        <v>2</v>
      </c>
      <c r="G66" s="17" t="s">
        <v>105</v>
      </c>
      <c r="H66" s="17" t="s">
        <v>3058</v>
      </c>
      <c r="I66" s="21">
        <v>211.21</v>
      </c>
      <c r="J66" s="17" t="s">
        <v>525</v>
      </c>
      <c r="K66" s="20">
        <f>IF(FluxoCaixa10131514191820[[#This Row],[Movimento ]]="Saldo Inicial",FluxoCaixa10131514191820[[#This Row],[R$ (Valores)]],K65+FluxoCaixa10131514191820[[#This Row],[Valores Receitas / Despesas]])</f>
        <v>-8725.3700000000008</v>
      </c>
      <c r="L66" s="20">
        <f>IF(FluxoCaixa10131514191820[[#This Row],[Entrada / Saída]]="Saída",FluxoCaixa10131514191820[[#This Row],[R$ (Valores)]]*-1,FluxoCaixa10131514191820[[#This Row],[R$ (Valores)]])</f>
        <v>-211.21</v>
      </c>
    </row>
    <row r="67" spans="2:12">
      <c r="B67" s="48" t="s">
        <v>2477</v>
      </c>
      <c r="C67" s="48" t="s">
        <v>3030</v>
      </c>
      <c r="D67" s="16">
        <v>46147</v>
      </c>
      <c r="E67" s="48" t="s">
        <v>2413</v>
      </c>
      <c r="F67" s="17" t="s">
        <v>2</v>
      </c>
      <c r="G67" s="17" t="s">
        <v>143</v>
      </c>
      <c r="H67" s="17" t="s">
        <v>2005</v>
      </c>
      <c r="I67" s="21">
        <v>58.87</v>
      </c>
      <c r="J67" s="17" t="s">
        <v>525</v>
      </c>
      <c r="K67" s="20">
        <f>IF(FluxoCaixa10131514191820[[#This Row],[Movimento ]]="Saldo Inicial",FluxoCaixa10131514191820[[#This Row],[R$ (Valores)]],K66+FluxoCaixa10131514191820[[#This Row],[Valores Receitas / Despesas]])</f>
        <v>-8784.2400000000016</v>
      </c>
      <c r="L67" s="20">
        <f>IF(FluxoCaixa10131514191820[[#This Row],[Entrada / Saída]]="Saída",FluxoCaixa10131514191820[[#This Row],[R$ (Valores)]]*-1,FluxoCaixa10131514191820[[#This Row],[R$ (Valores)]])</f>
        <v>-58.87</v>
      </c>
    </row>
    <row r="68" spans="2:12">
      <c r="B68" s="48" t="s">
        <v>2477</v>
      </c>
      <c r="C68" s="48" t="s">
        <v>3030</v>
      </c>
      <c r="D68" s="16">
        <v>46147</v>
      </c>
      <c r="E68" s="48" t="s">
        <v>2413</v>
      </c>
      <c r="F68" s="17" t="s">
        <v>2</v>
      </c>
      <c r="G68" s="17" t="s">
        <v>143</v>
      </c>
      <c r="H68" s="17" t="s">
        <v>2004</v>
      </c>
      <c r="I68" s="21">
        <v>2158.94</v>
      </c>
      <c r="J68" s="17" t="s">
        <v>525</v>
      </c>
      <c r="K68" s="20">
        <f>IF(FluxoCaixa10131514191820[[#This Row],[Movimento ]]="Saldo Inicial",FluxoCaixa10131514191820[[#This Row],[R$ (Valores)]],K67+FluxoCaixa10131514191820[[#This Row],[Valores Receitas / Despesas]])</f>
        <v>-10943.180000000002</v>
      </c>
      <c r="L68" s="20">
        <f>IF(FluxoCaixa10131514191820[[#This Row],[Entrada / Saída]]="Saída",FluxoCaixa10131514191820[[#This Row],[R$ (Valores)]]*-1,FluxoCaixa10131514191820[[#This Row],[R$ (Valores)]])</f>
        <v>-2158.94</v>
      </c>
    </row>
    <row r="69" spans="2:12">
      <c r="B69" s="48" t="s">
        <v>2477</v>
      </c>
      <c r="C69" s="48" t="s">
        <v>3030</v>
      </c>
      <c r="D69" s="16">
        <v>46147</v>
      </c>
      <c r="E69" s="48" t="s">
        <v>2413</v>
      </c>
      <c r="F69" s="17" t="s">
        <v>2</v>
      </c>
      <c r="G69" s="17" t="s">
        <v>143</v>
      </c>
      <c r="H69" s="17" t="s">
        <v>2005</v>
      </c>
      <c r="I69" s="21">
        <v>1693.24</v>
      </c>
      <c r="J69" s="17" t="s">
        <v>525</v>
      </c>
      <c r="K69" s="20">
        <f>IF(FluxoCaixa10131514191820[[#This Row],[Movimento ]]="Saldo Inicial",FluxoCaixa10131514191820[[#This Row],[R$ (Valores)]],K68+FluxoCaixa10131514191820[[#This Row],[Valores Receitas / Despesas]])</f>
        <v>-12636.420000000002</v>
      </c>
      <c r="L69" s="20">
        <f>IF(FluxoCaixa10131514191820[[#This Row],[Entrada / Saída]]="Saída",FluxoCaixa10131514191820[[#This Row],[R$ (Valores)]]*-1,FluxoCaixa10131514191820[[#This Row],[R$ (Valores)]])</f>
        <v>-1693.24</v>
      </c>
    </row>
    <row r="70" spans="2:12">
      <c r="B70" s="48" t="s">
        <v>2477</v>
      </c>
      <c r="C70" s="48" t="s">
        <v>3030</v>
      </c>
      <c r="D70" s="16">
        <v>46147</v>
      </c>
      <c r="E70" s="48" t="s">
        <v>2413</v>
      </c>
      <c r="F70" s="17" t="s">
        <v>2</v>
      </c>
      <c r="G70" s="17" t="s">
        <v>25</v>
      </c>
      <c r="H70" s="17" t="s">
        <v>3059</v>
      </c>
      <c r="I70" s="21">
        <v>132</v>
      </c>
      <c r="J70" s="17" t="s">
        <v>525</v>
      </c>
      <c r="K70" s="20">
        <f>IF(FluxoCaixa10131514191820[[#This Row],[Movimento ]]="Saldo Inicial",FluxoCaixa10131514191820[[#This Row],[R$ (Valores)]],K69+FluxoCaixa10131514191820[[#This Row],[Valores Receitas / Despesas]])</f>
        <v>-12768.420000000002</v>
      </c>
      <c r="L70" s="20">
        <f>IF(FluxoCaixa10131514191820[[#This Row],[Entrada / Saída]]="Saída",FluxoCaixa10131514191820[[#This Row],[R$ (Valores)]]*-1,FluxoCaixa10131514191820[[#This Row],[R$ (Valores)]])</f>
        <v>-132</v>
      </c>
    </row>
    <row r="71" spans="2:12">
      <c r="B71" s="48" t="s">
        <v>2478</v>
      </c>
      <c r="C71" s="48" t="s">
        <v>3030</v>
      </c>
      <c r="D71" s="16">
        <v>46147</v>
      </c>
      <c r="E71" s="48" t="s">
        <v>2417</v>
      </c>
      <c r="F71" s="17" t="s">
        <v>2</v>
      </c>
      <c r="G71" s="17" t="s">
        <v>77</v>
      </c>
      <c r="H71" s="17" t="s">
        <v>3060</v>
      </c>
      <c r="I71" s="21">
        <v>790.66</v>
      </c>
      <c r="J71" s="17" t="s">
        <v>525</v>
      </c>
      <c r="K71" s="20">
        <f>IF(FluxoCaixa10131514191820[[#This Row],[Movimento ]]="Saldo Inicial",FluxoCaixa10131514191820[[#This Row],[R$ (Valores)]],K70+FluxoCaixa10131514191820[[#This Row],[Valores Receitas / Despesas]])</f>
        <v>-13559.080000000002</v>
      </c>
      <c r="L71" s="20">
        <f>IF(FluxoCaixa10131514191820[[#This Row],[Entrada / Saída]]="Saída",FluxoCaixa10131514191820[[#This Row],[R$ (Valores)]]*-1,FluxoCaixa10131514191820[[#This Row],[R$ (Valores)]])</f>
        <v>-790.66</v>
      </c>
    </row>
    <row r="72" spans="2:12">
      <c r="B72" s="48" t="s">
        <v>2477</v>
      </c>
      <c r="C72" s="48" t="s">
        <v>3030</v>
      </c>
      <c r="D72" s="16">
        <v>46147</v>
      </c>
      <c r="E72" s="48" t="s">
        <v>2417</v>
      </c>
      <c r="F72" s="17" t="s">
        <v>2</v>
      </c>
      <c r="G72" s="17" t="s">
        <v>519</v>
      </c>
      <c r="H72" s="17" t="s">
        <v>2546</v>
      </c>
      <c r="I72" s="21">
        <v>7705.68</v>
      </c>
      <c r="J72" s="17" t="s">
        <v>525</v>
      </c>
      <c r="K72" s="20">
        <f>IF(FluxoCaixa10131514191820[[#This Row],[Movimento ]]="Saldo Inicial",FluxoCaixa10131514191820[[#This Row],[R$ (Valores)]],K71+FluxoCaixa10131514191820[[#This Row],[Valores Receitas / Despesas]])</f>
        <v>-21264.760000000002</v>
      </c>
      <c r="L72" s="20">
        <f>IF(FluxoCaixa10131514191820[[#This Row],[Entrada / Saída]]="Saída",FluxoCaixa10131514191820[[#This Row],[R$ (Valores)]]*-1,FluxoCaixa10131514191820[[#This Row],[R$ (Valores)]])</f>
        <v>-7705.68</v>
      </c>
    </row>
    <row r="73" spans="2:12">
      <c r="B73" s="48" t="s">
        <v>2478</v>
      </c>
      <c r="C73" s="48" t="s">
        <v>3030</v>
      </c>
      <c r="D73" s="16">
        <v>46147</v>
      </c>
      <c r="E73" s="48" t="s">
        <v>2413</v>
      </c>
      <c r="F73" s="17" t="s">
        <v>1</v>
      </c>
      <c r="G73" s="17" t="s">
        <v>75</v>
      </c>
      <c r="H73" s="17" t="s">
        <v>75</v>
      </c>
      <c r="I73" s="21">
        <v>45000</v>
      </c>
      <c r="J73" s="17" t="s">
        <v>525</v>
      </c>
      <c r="K73" s="20">
        <f>IF(FluxoCaixa10131514191820[[#This Row],[Movimento ]]="Saldo Inicial",FluxoCaixa10131514191820[[#This Row],[R$ (Valores)]],K72+FluxoCaixa10131514191820[[#This Row],[Valores Receitas / Despesas]])</f>
        <v>23735.239999999998</v>
      </c>
      <c r="L73" s="20">
        <f>IF(FluxoCaixa10131514191820[[#This Row],[Entrada / Saída]]="Saída",FluxoCaixa10131514191820[[#This Row],[R$ (Valores)]]*-1,FluxoCaixa10131514191820[[#This Row],[R$ (Valores)]])</f>
        <v>45000</v>
      </c>
    </row>
    <row r="74" spans="2:12">
      <c r="B74" s="48" t="s">
        <v>2478</v>
      </c>
      <c r="C74" s="48" t="s">
        <v>3030</v>
      </c>
      <c r="D74" s="16">
        <v>46147</v>
      </c>
      <c r="E74" s="48" t="s">
        <v>2417</v>
      </c>
      <c r="F74" s="17" t="s">
        <v>2</v>
      </c>
      <c r="G74" s="17" t="s">
        <v>25</v>
      </c>
      <c r="H74" s="17" t="s">
        <v>1961</v>
      </c>
      <c r="I74" s="21">
        <v>674.33</v>
      </c>
      <c r="J74" s="17" t="s">
        <v>525</v>
      </c>
      <c r="K74" s="20">
        <f>IF(FluxoCaixa10131514191820[[#This Row],[Movimento ]]="Saldo Inicial",FluxoCaixa10131514191820[[#This Row],[R$ (Valores)]],K73+FluxoCaixa10131514191820[[#This Row],[Valores Receitas / Despesas]])</f>
        <v>23060.909999999996</v>
      </c>
      <c r="L74" s="20">
        <f>IF(FluxoCaixa10131514191820[[#This Row],[Entrada / Saída]]="Saída",FluxoCaixa10131514191820[[#This Row],[R$ (Valores)]]*-1,FluxoCaixa10131514191820[[#This Row],[R$ (Valores)]])</f>
        <v>-674.33</v>
      </c>
    </row>
    <row r="75" spans="2:12">
      <c r="B75" s="48" t="s">
        <v>2478</v>
      </c>
      <c r="C75" s="48" t="s">
        <v>3030</v>
      </c>
      <c r="D75" s="16">
        <v>46148</v>
      </c>
      <c r="E75" s="48" t="s">
        <v>2413</v>
      </c>
      <c r="F75" s="17" t="s">
        <v>1</v>
      </c>
      <c r="G75" s="17" t="s">
        <v>75</v>
      </c>
      <c r="H75" s="17" t="s">
        <v>75</v>
      </c>
      <c r="I75" s="21">
        <v>700000</v>
      </c>
      <c r="J75" s="17" t="s">
        <v>525</v>
      </c>
      <c r="K75" s="20">
        <f>IF(FluxoCaixa10131514191820[[#This Row],[Movimento ]]="Saldo Inicial",FluxoCaixa10131514191820[[#This Row],[R$ (Valores)]],K74+FluxoCaixa10131514191820[[#This Row],[Valores Receitas / Despesas]])</f>
        <v>723060.91</v>
      </c>
      <c r="L75" s="20">
        <f>IF(FluxoCaixa10131514191820[[#This Row],[Entrada / Saída]]="Saída",FluxoCaixa10131514191820[[#This Row],[R$ (Valores)]]*-1,FluxoCaixa10131514191820[[#This Row],[R$ (Valores)]])</f>
        <v>700000</v>
      </c>
    </row>
    <row r="76" spans="2:12">
      <c r="B76" s="48" t="s">
        <v>2478</v>
      </c>
      <c r="C76" s="48" t="s">
        <v>3030</v>
      </c>
      <c r="D76" s="16">
        <v>46148</v>
      </c>
      <c r="E76" s="48" t="s">
        <v>2496</v>
      </c>
      <c r="F76" s="17" t="s">
        <v>2</v>
      </c>
      <c r="G76" s="17" t="s">
        <v>70</v>
      </c>
      <c r="H76" s="17" t="s">
        <v>599</v>
      </c>
      <c r="I76" s="21">
        <v>800</v>
      </c>
      <c r="J76" s="17" t="s">
        <v>525</v>
      </c>
      <c r="K76" s="20">
        <f>IF(FluxoCaixa10131514191820[[#This Row],[Movimento ]]="Saldo Inicial",FluxoCaixa10131514191820[[#This Row],[R$ (Valores)]],K75+FluxoCaixa10131514191820[[#This Row],[Valores Receitas / Despesas]])</f>
        <v>722260.91</v>
      </c>
      <c r="L76" s="20">
        <f>IF(FluxoCaixa10131514191820[[#This Row],[Entrada / Saída]]="Saída",FluxoCaixa10131514191820[[#This Row],[R$ (Valores)]]*-1,FluxoCaixa10131514191820[[#This Row],[R$ (Valores)]])</f>
        <v>-800</v>
      </c>
    </row>
    <row r="77" spans="2:12">
      <c r="B77" s="48" t="s">
        <v>2478</v>
      </c>
      <c r="C77" s="48" t="s">
        <v>3030</v>
      </c>
      <c r="D77" s="16">
        <v>46148</v>
      </c>
      <c r="E77" s="48" t="s">
        <v>2417</v>
      </c>
      <c r="F77" s="17" t="s">
        <v>2</v>
      </c>
      <c r="G77" s="17" t="s">
        <v>77</v>
      </c>
      <c r="H77" s="17" t="s">
        <v>3080</v>
      </c>
      <c r="I77" s="21">
        <v>608.20000000000005</v>
      </c>
      <c r="J77" s="17" t="s">
        <v>525</v>
      </c>
      <c r="K77" s="20">
        <f>IF(FluxoCaixa10131514191820[[#This Row],[Movimento ]]="Saldo Inicial",FluxoCaixa10131514191820[[#This Row],[R$ (Valores)]],K76+FluxoCaixa10131514191820[[#This Row],[Valores Receitas / Despesas]])</f>
        <v>721652.71000000008</v>
      </c>
      <c r="L77" s="20">
        <f>IF(FluxoCaixa10131514191820[[#This Row],[Entrada / Saída]]="Saída",FluxoCaixa10131514191820[[#This Row],[R$ (Valores)]]*-1,FluxoCaixa10131514191820[[#This Row],[R$ (Valores)]])</f>
        <v>-608.20000000000005</v>
      </c>
    </row>
    <row r="78" spans="2:12">
      <c r="B78" s="48" t="s">
        <v>2477</v>
      </c>
      <c r="C78" s="48" t="s">
        <v>3030</v>
      </c>
      <c r="D78" s="16">
        <v>46148</v>
      </c>
      <c r="E78" s="48" t="s">
        <v>2417</v>
      </c>
      <c r="F78" s="17" t="s">
        <v>2</v>
      </c>
      <c r="G78" s="17" t="s">
        <v>519</v>
      </c>
      <c r="H78" s="17" t="s">
        <v>1125</v>
      </c>
      <c r="I78" s="21">
        <v>3440</v>
      </c>
      <c r="J78" s="17" t="s">
        <v>525</v>
      </c>
      <c r="K78" s="20">
        <f>IF(FluxoCaixa10131514191820[[#This Row],[Movimento ]]="Saldo Inicial",FluxoCaixa10131514191820[[#This Row],[R$ (Valores)]],K77+FluxoCaixa10131514191820[[#This Row],[Valores Receitas / Despesas]])</f>
        <v>718212.71000000008</v>
      </c>
      <c r="L78" s="20">
        <f>IF(FluxoCaixa10131514191820[[#This Row],[Entrada / Saída]]="Saída",FluxoCaixa10131514191820[[#This Row],[R$ (Valores)]]*-1,FluxoCaixa10131514191820[[#This Row],[R$ (Valores)]])</f>
        <v>-3440</v>
      </c>
    </row>
    <row r="79" spans="2:12">
      <c r="B79" s="48" t="s">
        <v>2477</v>
      </c>
      <c r="C79" s="48" t="s">
        <v>3030</v>
      </c>
      <c r="D79" s="16">
        <v>46148</v>
      </c>
      <c r="E79" s="48" t="s">
        <v>2417</v>
      </c>
      <c r="F79" s="17" t="s">
        <v>2</v>
      </c>
      <c r="G79" s="17" t="s">
        <v>25</v>
      </c>
      <c r="H79" s="17" t="s">
        <v>1961</v>
      </c>
      <c r="I79" s="21">
        <v>502</v>
      </c>
      <c r="J79" s="17" t="s">
        <v>525</v>
      </c>
      <c r="K79" s="20">
        <f>IF(FluxoCaixa10131514191820[[#This Row],[Movimento ]]="Saldo Inicial",FluxoCaixa10131514191820[[#This Row],[R$ (Valores)]],K78+FluxoCaixa10131514191820[[#This Row],[Valores Receitas / Despesas]])</f>
        <v>717710.71000000008</v>
      </c>
      <c r="L79" s="20">
        <f>IF(FluxoCaixa10131514191820[[#This Row],[Entrada / Saída]]="Saída",FluxoCaixa10131514191820[[#This Row],[R$ (Valores)]]*-1,FluxoCaixa10131514191820[[#This Row],[R$ (Valores)]])</f>
        <v>-502</v>
      </c>
    </row>
    <row r="80" spans="2:12">
      <c r="B80" s="48" t="s">
        <v>2477</v>
      </c>
      <c r="C80" s="48" t="s">
        <v>3030</v>
      </c>
      <c r="D80" s="16">
        <v>46148</v>
      </c>
      <c r="E80" s="48" t="s">
        <v>2417</v>
      </c>
      <c r="F80" s="17" t="s">
        <v>2</v>
      </c>
      <c r="G80" s="17" t="s">
        <v>25</v>
      </c>
      <c r="H80" s="17" t="s">
        <v>1961</v>
      </c>
      <c r="I80" s="21">
        <v>612.66</v>
      </c>
      <c r="J80" s="17" t="s">
        <v>525</v>
      </c>
      <c r="K80" s="20">
        <f>IF(FluxoCaixa10131514191820[[#This Row],[Movimento ]]="Saldo Inicial",FluxoCaixa10131514191820[[#This Row],[R$ (Valores)]],K79+FluxoCaixa10131514191820[[#This Row],[Valores Receitas / Despesas]])</f>
        <v>717098.05</v>
      </c>
      <c r="L80" s="20">
        <f>IF(FluxoCaixa10131514191820[[#This Row],[Entrada / Saída]]="Saída",FluxoCaixa10131514191820[[#This Row],[R$ (Valores)]]*-1,FluxoCaixa10131514191820[[#This Row],[R$ (Valores)]])</f>
        <v>-612.66</v>
      </c>
    </row>
    <row r="81" spans="2:12">
      <c r="B81" s="48" t="s">
        <v>2477</v>
      </c>
      <c r="C81" s="48" t="s">
        <v>3030</v>
      </c>
      <c r="D81" s="16">
        <v>46148</v>
      </c>
      <c r="E81" s="48" t="s">
        <v>2417</v>
      </c>
      <c r="F81" s="17" t="s">
        <v>2</v>
      </c>
      <c r="G81" s="17" t="s">
        <v>106</v>
      </c>
      <c r="H81" s="17" t="s">
        <v>3081</v>
      </c>
      <c r="I81" s="21">
        <v>183.96</v>
      </c>
      <c r="J81" s="17" t="s">
        <v>525</v>
      </c>
      <c r="K81" s="20">
        <f>IF(FluxoCaixa10131514191820[[#This Row],[Movimento ]]="Saldo Inicial",FluxoCaixa10131514191820[[#This Row],[R$ (Valores)]],K80+FluxoCaixa10131514191820[[#This Row],[Valores Receitas / Despesas]])</f>
        <v>716914.09000000008</v>
      </c>
      <c r="L81" s="20">
        <f>IF(FluxoCaixa10131514191820[[#This Row],[Entrada / Saída]]="Saída",FluxoCaixa10131514191820[[#This Row],[R$ (Valores)]]*-1,FluxoCaixa10131514191820[[#This Row],[R$ (Valores)]])</f>
        <v>-183.96</v>
      </c>
    </row>
    <row r="82" spans="2:12">
      <c r="B82" s="48" t="s">
        <v>2477</v>
      </c>
      <c r="C82" s="48" t="s">
        <v>3030</v>
      </c>
      <c r="D82" s="16">
        <v>46148</v>
      </c>
      <c r="E82" s="48" t="s">
        <v>2413</v>
      </c>
      <c r="F82" s="17" t="s">
        <v>2</v>
      </c>
      <c r="G82" s="17" t="s">
        <v>23</v>
      </c>
      <c r="H82" s="17" t="s">
        <v>3082</v>
      </c>
      <c r="I82" s="21">
        <v>1056.4000000000001</v>
      </c>
      <c r="J82" s="17" t="s">
        <v>525</v>
      </c>
      <c r="K82" s="20">
        <f>IF(FluxoCaixa10131514191820[[#This Row],[Movimento ]]="Saldo Inicial",FluxoCaixa10131514191820[[#This Row],[R$ (Valores)]],K81+FluxoCaixa10131514191820[[#This Row],[Valores Receitas / Despesas]])</f>
        <v>715857.69000000006</v>
      </c>
      <c r="L82" s="20">
        <f>IF(FluxoCaixa10131514191820[[#This Row],[Entrada / Saída]]="Saída",FluxoCaixa10131514191820[[#This Row],[R$ (Valores)]]*-1,FluxoCaixa10131514191820[[#This Row],[R$ (Valores)]])</f>
        <v>-1056.4000000000001</v>
      </c>
    </row>
    <row r="83" spans="2:12">
      <c r="B83" s="48" t="s">
        <v>2478</v>
      </c>
      <c r="C83" s="48" t="s">
        <v>3030</v>
      </c>
      <c r="D83" s="16">
        <v>46148</v>
      </c>
      <c r="E83" s="48" t="s">
        <v>2413</v>
      </c>
      <c r="F83" s="17" t="s">
        <v>2</v>
      </c>
      <c r="G83" s="17" t="s">
        <v>519</v>
      </c>
      <c r="H83" s="17" t="s">
        <v>3083</v>
      </c>
      <c r="I83" s="21">
        <v>102.49</v>
      </c>
      <c r="J83" s="17" t="s">
        <v>525</v>
      </c>
      <c r="K83" s="20">
        <f>IF(FluxoCaixa10131514191820[[#This Row],[Movimento ]]="Saldo Inicial",FluxoCaixa10131514191820[[#This Row],[R$ (Valores)]],K82+FluxoCaixa10131514191820[[#This Row],[Valores Receitas / Despesas]])</f>
        <v>715755.20000000007</v>
      </c>
      <c r="L83" s="20">
        <f>IF(FluxoCaixa10131514191820[[#This Row],[Entrada / Saída]]="Saída",FluxoCaixa10131514191820[[#This Row],[R$ (Valores)]]*-1,FluxoCaixa10131514191820[[#This Row],[R$ (Valores)]])</f>
        <v>-102.49</v>
      </c>
    </row>
    <row r="84" spans="2:12">
      <c r="B84" s="48" t="s">
        <v>2478</v>
      </c>
      <c r="C84" s="48" t="s">
        <v>3030</v>
      </c>
      <c r="D84" s="16">
        <v>46148</v>
      </c>
      <c r="E84" s="48" t="s">
        <v>2417</v>
      </c>
      <c r="F84" s="17" t="s">
        <v>2</v>
      </c>
      <c r="G84" s="17" t="s">
        <v>76</v>
      </c>
      <c r="H84" s="17" t="s">
        <v>2245</v>
      </c>
      <c r="I84" s="21">
        <v>360</v>
      </c>
      <c r="J84" s="17" t="s">
        <v>525</v>
      </c>
      <c r="K84" s="20">
        <f>IF(FluxoCaixa10131514191820[[#This Row],[Movimento ]]="Saldo Inicial",FluxoCaixa10131514191820[[#This Row],[R$ (Valores)]],K83+FluxoCaixa10131514191820[[#This Row],[Valores Receitas / Despesas]])</f>
        <v>715395.20000000007</v>
      </c>
      <c r="L84" s="20">
        <f>IF(FluxoCaixa10131514191820[[#This Row],[Entrada / Saída]]="Saída",FluxoCaixa10131514191820[[#This Row],[R$ (Valores)]]*-1,FluxoCaixa10131514191820[[#This Row],[R$ (Valores)]])</f>
        <v>-360</v>
      </c>
    </row>
    <row r="85" spans="2:12">
      <c r="B85" s="48" t="s">
        <v>2478</v>
      </c>
      <c r="C85" s="48" t="s">
        <v>3030</v>
      </c>
      <c r="D85" s="16">
        <v>46149</v>
      </c>
      <c r="E85" s="48" t="s">
        <v>2413</v>
      </c>
      <c r="F85" s="17" t="s">
        <v>2</v>
      </c>
      <c r="G85" s="17" t="s">
        <v>71</v>
      </c>
      <c r="H85" s="17" t="s">
        <v>3084</v>
      </c>
      <c r="I85" s="21">
        <v>100</v>
      </c>
      <c r="J85" s="17" t="s">
        <v>525</v>
      </c>
      <c r="K85" s="20">
        <f>IF(FluxoCaixa10131514191820[[#This Row],[Movimento ]]="Saldo Inicial",FluxoCaixa10131514191820[[#This Row],[R$ (Valores)]],K84+FluxoCaixa10131514191820[[#This Row],[Valores Receitas / Despesas]])</f>
        <v>715295.20000000007</v>
      </c>
      <c r="L85" s="20">
        <f>IF(FluxoCaixa10131514191820[[#This Row],[Entrada / Saída]]="Saída",FluxoCaixa10131514191820[[#This Row],[R$ (Valores)]]*-1,FluxoCaixa10131514191820[[#This Row],[R$ (Valores)]])</f>
        <v>-100</v>
      </c>
    </row>
    <row r="86" spans="2:12">
      <c r="B86" s="48" t="s">
        <v>2478</v>
      </c>
      <c r="C86" s="48" t="s">
        <v>3030</v>
      </c>
      <c r="D86" s="16">
        <v>46149</v>
      </c>
      <c r="E86" s="48" t="s">
        <v>2413</v>
      </c>
      <c r="F86" s="17" t="s">
        <v>2</v>
      </c>
      <c r="G86" s="17" t="s">
        <v>511</v>
      </c>
      <c r="H86" s="17" t="s">
        <v>3207</v>
      </c>
      <c r="I86" s="21">
        <v>150</v>
      </c>
      <c r="J86" s="17" t="s">
        <v>525</v>
      </c>
      <c r="K86" s="20">
        <f>IF(FluxoCaixa10131514191820[[#This Row],[Movimento ]]="Saldo Inicial",FluxoCaixa10131514191820[[#This Row],[R$ (Valores)]],K85+FluxoCaixa10131514191820[[#This Row],[Valores Receitas / Despesas]])</f>
        <v>715145.20000000007</v>
      </c>
      <c r="L86" s="20">
        <f>IF(FluxoCaixa10131514191820[[#This Row],[Entrada / Saída]]="Saída",FluxoCaixa10131514191820[[#This Row],[R$ (Valores)]]*-1,FluxoCaixa10131514191820[[#This Row],[R$ (Valores)]])</f>
        <v>-150</v>
      </c>
    </row>
    <row r="87" spans="2:12">
      <c r="B87" s="48" t="s">
        <v>2478</v>
      </c>
      <c r="C87" s="48" t="s">
        <v>3030</v>
      </c>
      <c r="D87" s="16">
        <v>46149</v>
      </c>
      <c r="E87" s="48" t="s">
        <v>2413</v>
      </c>
      <c r="F87" s="17" t="s">
        <v>2</v>
      </c>
      <c r="G87" s="17" t="s">
        <v>24</v>
      </c>
      <c r="H87" s="17" t="s">
        <v>3208</v>
      </c>
      <c r="I87" s="21">
        <v>7000</v>
      </c>
      <c r="J87" s="17" t="s">
        <v>525</v>
      </c>
      <c r="K87" s="20">
        <f>IF(FluxoCaixa10131514191820[[#This Row],[Movimento ]]="Saldo Inicial",FluxoCaixa10131514191820[[#This Row],[R$ (Valores)]],K86+FluxoCaixa10131514191820[[#This Row],[Valores Receitas / Despesas]])</f>
        <v>708145.20000000007</v>
      </c>
      <c r="L87" s="20">
        <f>IF(FluxoCaixa10131514191820[[#This Row],[Entrada / Saída]]="Saída",FluxoCaixa10131514191820[[#This Row],[R$ (Valores)]]*-1,FluxoCaixa10131514191820[[#This Row],[R$ (Valores)]])</f>
        <v>-7000</v>
      </c>
    </row>
    <row r="88" spans="2:12">
      <c r="B88" s="48" t="s">
        <v>2478</v>
      </c>
      <c r="C88" s="48" t="s">
        <v>3030</v>
      </c>
      <c r="D88" s="16">
        <v>46149</v>
      </c>
      <c r="E88" s="48" t="s">
        <v>2417</v>
      </c>
      <c r="F88" s="17" t="s">
        <v>2</v>
      </c>
      <c r="G88" s="17" t="s">
        <v>28</v>
      </c>
      <c r="H88" s="17" t="s">
        <v>3085</v>
      </c>
      <c r="I88" s="21">
        <v>2352.0300000000002</v>
      </c>
      <c r="J88" s="17" t="s">
        <v>525</v>
      </c>
      <c r="K88" s="20">
        <f>IF(FluxoCaixa10131514191820[[#This Row],[Movimento ]]="Saldo Inicial",FluxoCaixa10131514191820[[#This Row],[R$ (Valores)]],K87+FluxoCaixa10131514191820[[#This Row],[Valores Receitas / Despesas]])</f>
        <v>705793.17</v>
      </c>
      <c r="L88" s="20">
        <f>IF(FluxoCaixa10131514191820[[#This Row],[Entrada / Saída]]="Saída",FluxoCaixa10131514191820[[#This Row],[R$ (Valores)]]*-1,FluxoCaixa10131514191820[[#This Row],[R$ (Valores)]])</f>
        <v>-2352.0300000000002</v>
      </c>
    </row>
    <row r="89" spans="2:12">
      <c r="B89" s="48" t="s">
        <v>2478</v>
      </c>
      <c r="C89" s="48" t="s">
        <v>3030</v>
      </c>
      <c r="D89" s="16">
        <v>46149</v>
      </c>
      <c r="E89" s="48" t="s">
        <v>2413</v>
      </c>
      <c r="F89" s="17" t="s">
        <v>2</v>
      </c>
      <c r="G89" s="17" t="s">
        <v>71</v>
      </c>
      <c r="H89" s="17" t="s">
        <v>3086</v>
      </c>
      <c r="I89" s="21">
        <v>1500</v>
      </c>
      <c r="J89" s="17" t="s">
        <v>525</v>
      </c>
      <c r="K89" s="20">
        <f>IF(FluxoCaixa10131514191820[[#This Row],[Movimento ]]="Saldo Inicial",FluxoCaixa10131514191820[[#This Row],[R$ (Valores)]],K88+FluxoCaixa10131514191820[[#This Row],[Valores Receitas / Despesas]])</f>
        <v>704293.17</v>
      </c>
      <c r="L89" s="20">
        <f>IF(FluxoCaixa10131514191820[[#This Row],[Entrada / Saída]]="Saída",FluxoCaixa10131514191820[[#This Row],[R$ (Valores)]]*-1,FluxoCaixa10131514191820[[#This Row],[R$ (Valores)]])</f>
        <v>-1500</v>
      </c>
    </row>
    <row r="90" spans="2:12">
      <c r="B90" s="48" t="s">
        <v>2478</v>
      </c>
      <c r="C90" s="48" t="s">
        <v>3030</v>
      </c>
      <c r="D90" s="16">
        <v>46149</v>
      </c>
      <c r="E90" s="48" t="s">
        <v>2413</v>
      </c>
      <c r="F90" s="17" t="s">
        <v>2</v>
      </c>
      <c r="G90" s="17" t="s">
        <v>28</v>
      </c>
      <c r="H90" s="17" t="s">
        <v>3087</v>
      </c>
      <c r="I90" s="21">
        <v>62637.440000000002</v>
      </c>
      <c r="J90" s="17" t="s">
        <v>525</v>
      </c>
      <c r="K90" s="20">
        <f>IF(FluxoCaixa10131514191820[[#This Row],[Movimento ]]="Saldo Inicial",FluxoCaixa10131514191820[[#This Row],[R$ (Valores)]],K89+FluxoCaixa10131514191820[[#This Row],[Valores Receitas / Despesas]])</f>
        <v>641655.73</v>
      </c>
      <c r="L90" s="20">
        <f>IF(FluxoCaixa10131514191820[[#This Row],[Entrada / Saída]]="Saída",FluxoCaixa10131514191820[[#This Row],[R$ (Valores)]]*-1,FluxoCaixa10131514191820[[#This Row],[R$ (Valores)]])</f>
        <v>-62637.440000000002</v>
      </c>
    </row>
    <row r="91" spans="2:12">
      <c r="B91" s="48" t="s">
        <v>2478</v>
      </c>
      <c r="C91" s="48" t="s">
        <v>3030</v>
      </c>
      <c r="D91" s="16">
        <v>46149</v>
      </c>
      <c r="E91" s="48" t="s">
        <v>2413</v>
      </c>
      <c r="F91" s="17" t="s">
        <v>2</v>
      </c>
      <c r="G91" s="17" t="s">
        <v>79</v>
      </c>
      <c r="H91" s="17" t="s">
        <v>3088</v>
      </c>
      <c r="I91" s="21">
        <v>625.19000000000005</v>
      </c>
      <c r="J91" s="17" t="s">
        <v>525</v>
      </c>
      <c r="K91" s="20">
        <f>IF(FluxoCaixa10131514191820[[#This Row],[Movimento ]]="Saldo Inicial",FluxoCaixa10131514191820[[#This Row],[R$ (Valores)]],K90+FluxoCaixa10131514191820[[#This Row],[Valores Receitas / Despesas]])</f>
        <v>641030.54</v>
      </c>
      <c r="L91" s="20">
        <f>IF(FluxoCaixa10131514191820[[#This Row],[Entrada / Saída]]="Saída",FluxoCaixa10131514191820[[#This Row],[R$ (Valores)]]*-1,FluxoCaixa10131514191820[[#This Row],[R$ (Valores)]])</f>
        <v>-625.19000000000005</v>
      </c>
    </row>
    <row r="92" spans="2:12">
      <c r="B92" s="48" t="s">
        <v>2477</v>
      </c>
      <c r="C92" s="48" t="s">
        <v>3030</v>
      </c>
      <c r="D92" s="16">
        <v>46149</v>
      </c>
      <c r="E92" s="48" t="s">
        <v>2413</v>
      </c>
      <c r="F92" s="17" t="s">
        <v>2</v>
      </c>
      <c r="G92" s="17" t="s">
        <v>71</v>
      </c>
      <c r="H92" s="17" t="s">
        <v>3089</v>
      </c>
      <c r="I92" s="21">
        <v>300</v>
      </c>
      <c r="J92" s="17" t="s">
        <v>525</v>
      </c>
      <c r="K92" s="20">
        <f>IF(FluxoCaixa10131514191820[[#This Row],[Movimento ]]="Saldo Inicial",FluxoCaixa10131514191820[[#This Row],[R$ (Valores)]],K91+FluxoCaixa10131514191820[[#This Row],[Valores Receitas / Despesas]])</f>
        <v>640730.54</v>
      </c>
      <c r="L92" s="20">
        <f>IF(FluxoCaixa10131514191820[[#This Row],[Entrada / Saída]]="Saída",FluxoCaixa10131514191820[[#This Row],[R$ (Valores)]]*-1,FluxoCaixa10131514191820[[#This Row],[R$ (Valores)]])</f>
        <v>-300</v>
      </c>
    </row>
    <row r="93" spans="2:12">
      <c r="B93" s="48" t="s">
        <v>2477</v>
      </c>
      <c r="C93" s="48" t="s">
        <v>3030</v>
      </c>
      <c r="D93" s="16">
        <v>46149</v>
      </c>
      <c r="E93" s="48" t="s">
        <v>2413</v>
      </c>
      <c r="F93" s="17" t="s">
        <v>2</v>
      </c>
      <c r="G93" s="17" t="s">
        <v>71</v>
      </c>
      <c r="H93" s="17" t="s">
        <v>3090</v>
      </c>
      <c r="I93" s="21">
        <v>200</v>
      </c>
      <c r="J93" s="17" t="s">
        <v>525</v>
      </c>
      <c r="K93" s="20">
        <f>IF(FluxoCaixa10131514191820[[#This Row],[Movimento ]]="Saldo Inicial",FluxoCaixa10131514191820[[#This Row],[R$ (Valores)]],K92+FluxoCaixa10131514191820[[#This Row],[Valores Receitas / Despesas]])</f>
        <v>640530.54</v>
      </c>
      <c r="L93" s="20">
        <f>IF(FluxoCaixa10131514191820[[#This Row],[Entrada / Saída]]="Saída",FluxoCaixa10131514191820[[#This Row],[R$ (Valores)]]*-1,FluxoCaixa10131514191820[[#This Row],[R$ (Valores)]])</f>
        <v>-200</v>
      </c>
    </row>
    <row r="94" spans="2:12">
      <c r="B94" s="48" t="s">
        <v>2477</v>
      </c>
      <c r="C94" s="48" t="s">
        <v>3030</v>
      </c>
      <c r="D94" s="16">
        <v>46149</v>
      </c>
      <c r="E94" s="48" t="s">
        <v>2413</v>
      </c>
      <c r="F94" s="17" t="s">
        <v>2</v>
      </c>
      <c r="G94" s="17" t="s">
        <v>28</v>
      </c>
      <c r="H94" s="17" t="s">
        <v>3091</v>
      </c>
      <c r="I94" s="21">
        <v>765.8</v>
      </c>
      <c r="J94" s="17" t="s">
        <v>525</v>
      </c>
      <c r="K94" s="20">
        <f>IF(FluxoCaixa10131514191820[[#This Row],[Movimento ]]="Saldo Inicial",FluxoCaixa10131514191820[[#This Row],[R$ (Valores)]],K93+FluxoCaixa10131514191820[[#This Row],[Valores Receitas / Despesas]])</f>
        <v>639764.74</v>
      </c>
      <c r="L94" s="20">
        <f>IF(FluxoCaixa10131514191820[[#This Row],[Entrada / Saída]]="Saída",FluxoCaixa10131514191820[[#This Row],[R$ (Valores)]]*-1,FluxoCaixa10131514191820[[#This Row],[R$ (Valores)]])</f>
        <v>-765.8</v>
      </c>
    </row>
    <row r="95" spans="2:12">
      <c r="B95" s="48" t="s">
        <v>2477</v>
      </c>
      <c r="C95" s="48" t="s">
        <v>3030</v>
      </c>
      <c r="D95" s="16">
        <v>46149</v>
      </c>
      <c r="E95" s="48" t="s">
        <v>2413</v>
      </c>
      <c r="F95" s="17" t="s">
        <v>2</v>
      </c>
      <c r="G95" s="17" t="s">
        <v>70</v>
      </c>
      <c r="H95" s="17" t="s">
        <v>1775</v>
      </c>
      <c r="I95" s="21">
        <v>2763.25</v>
      </c>
      <c r="J95" s="17" t="s">
        <v>525</v>
      </c>
      <c r="K95" s="20">
        <f>IF(FluxoCaixa10131514191820[[#This Row],[Movimento ]]="Saldo Inicial",FluxoCaixa10131514191820[[#This Row],[R$ (Valores)]],K94+FluxoCaixa10131514191820[[#This Row],[Valores Receitas / Despesas]])</f>
        <v>637001.49</v>
      </c>
      <c r="L95" s="20">
        <f>IF(FluxoCaixa10131514191820[[#This Row],[Entrada / Saída]]="Saída",FluxoCaixa10131514191820[[#This Row],[R$ (Valores)]]*-1,FluxoCaixa10131514191820[[#This Row],[R$ (Valores)]])</f>
        <v>-2763.25</v>
      </c>
    </row>
    <row r="96" spans="2:12">
      <c r="B96" s="48" t="s">
        <v>2477</v>
      </c>
      <c r="C96" s="48" t="s">
        <v>3030</v>
      </c>
      <c r="D96" s="16">
        <v>46149</v>
      </c>
      <c r="E96" s="48" t="s">
        <v>2413</v>
      </c>
      <c r="F96" s="17" t="s">
        <v>2</v>
      </c>
      <c r="G96" s="17" t="s">
        <v>70</v>
      </c>
      <c r="H96" s="17" t="s">
        <v>3092</v>
      </c>
      <c r="I96" s="21">
        <v>10182</v>
      </c>
      <c r="J96" s="17" t="s">
        <v>525</v>
      </c>
      <c r="K96" s="20">
        <f>IF(FluxoCaixa10131514191820[[#This Row],[Movimento ]]="Saldo Inicial",FluxoCaixa10131514191820[[#This Row],[R$ (Valores)]],K95+FluxoCaixa10131514191820[[#This Row],[Valores Receitas / Despesas]])</f>
        <v>626819.49</v>
      </c>
      <c r="L96" s="20">
        <f>IF(FluxoCaixa10131514191820[[#This Row],[Entrada / Saída]]="Saída",FluxoCaixa10131514191820[[#This Row],[R$ (Valores)]]*-1,FluxoCaixa10131514191820[[#This Row],[R$ (Valores)]])</f>
        <v>-10182</v>
      </c>
    </row>
    <row r="97" spans="2:12">
      <c r="B97" s="48" t="s">
        <v>2477</v>
      </c>
      <c r="C97" s="48" t="s">
        <v>3030</v>
      </c>
      <c r="D97" s="16">
        <v>46149</v>
      </c>
      <c r="E97" s="48" t="s">
        <v>2413</v>
      </c>
      <c r="F97" s="17" t="s">
        <v>2</v>
      </c>
      <c r="G97" s="17" t="s">
        <v>28</v>
      </c>
      <c r="H97" s="17" t="s">
        <v>3093</v>
      </c>
      <c r="I97" s="21">
        <v>470.53</v>
      </c>
      <c r="J97" s="17" t="s">
        <v>525</v>
      </c>
      <c r="K97" s="20">
        <f>IF(FluxoCaixa10131514191820[[#This Row],[Movimento ]]="Saldo Inicial",FluxoCaixa10131514191820[[#This Row],[R$ (Valores)]],K96+FluxoCaixa10131514191820[[#This Row],[Valores Receitas / Despesas]])</f>
        <v>626348.96</v>
      </c>
      <c r="L97" s="20">
        <f>IF(FluxoCaixa10131514191820[[#This Row],[Entrada / Saída]]="Saída",FluxoCaixa10131514191820[[#This Row],[R$ (Valores)]]*-1,FluxoCaixa10131514191820[[#This Row],[R$ (Valores)]])</f>
        <v>-470.53</v>
      </c>
    </row>
    <row r="98" spans="2:12">
      <c r="B98" s="48" t="s">
        <v>2477</v>
      </c>
      <c r="C98" s="48" t="s">
        <v>3030</v>
      </c>
      <c r="D98" s="16">
        <v>46149</v>
      </c>
      <c r="E98" s="48" t="s">
        <v>2413</v>
      </c>
      <c r="F98" s="17" t="s">
        <v>2</v>
      </c>
      <c r="G98" s="17" t="s">
        <v>28</v>
      </c>
      <c r="H98" s="17" t="s">
        <v>3094</v>
      </c>
      <c r="I98" s="21">
        <v>1040</v>
      </c>
      <c r="J98" s="17" t="s">
        <v>525</v>
      </c>
      <c r="K98" s="20">
        <f>IF(FluxoCaixa10131514191820[[#This Row],[Movimento ]]="Saldo Inicial",FluxoCaixa10131514191820[[#This Row],[R$ (Valores)]],K97+FluxoCaixa10131514191820[[#This Row],[Valores Receitas / Despesas]])</f>
        <v>625308.96</v>
      </c>
      <c r="L98" s="20">
        <f>IF(FluxoCaixa10131514191820[[#This Row],[Entrada / Saída]]="Saída",FluxoCaixa10131514191820[[#This Row],[R$ (Valores)]]*-1,FluxoCaixa10131514191820[[#This Row],[R$ (Valores)]])</f>
        <v>-1040</v>
      </c>
    </row>
    <row r="99" spans="2:12">
      <c r="B99" s="48" t="s">
        <v>2477</v>
      </c>
      <c r="C99" s="48" t="s">
        <v>3030</v>
      </c>
      <c r="D99" s="16">
        <v>46149</v>
      </c>
      <c r="E99" s="48" t="s">
        <v>2413</v>
      </c>
      <c r="F99" s="17" t="s">
        <v>2</v>
      </c>
      <c r="G99" s="17" t="s">
        <v>28</v>
      </c>
      <c r="H99" s="17" t="s">
        <v>3095</v>
      </c>
      <c r="I99" s="21">
        <v>835.53</v>
      </c>
      <c r="J99" s="17" t="s">
        <v>525</v>
      </c>
      <c r="K99" s="20">
        <f>IF(FluxoCaixa10131514191820[[#This Row],[Movimento ]]="Saldo Inicial",FluxoCaixa10131514191820[[#This Row],[R$ (Valores)]],K98+FluxoCaixa10131514191820[[#This Row],[Valores Receitas / Despesas]])</f>
        <v>624473.42999999993</v>
      </c>
      <c r="L99" s="20">
        <f>IF(FluxoCaixa10131514191820[[#This Row],[Entrada / Saída]]="Saída",FluxoCaixa10131514191820[[#This Row],[R$ (Valores)]]*-1,FluxoCaixa10131514191820[[#This Row],[R$ (Valores)]])</f>
        <v>-835.53</v>
      </c>
    </row>
    <row r="100" spans="2:12">
      <c r="B100" s="48" t="s">
        <v>2477</v>
      </c>
      <c r="C100" s="48" t="s">
        <v>3030</v>
      </c>
      <c r="D100" s="16">
        <v>46149</v>
      </c>
      <c r="E100" s="48" t="s">
        <v>2413</v>
      </c>
      <c r="F100" s="17" t="s">
        <v>2</v>
      </c>
      <c r="G100" s="17" t="s">
        <v>535</v>
      </c>
      <c r="H100" s="17" t="s">
        <v>3096</v>
      </c>
      <c r="I100" s="21">
        <v>1985.85</v>
      </c>
      <c r="J100" s="17" t="s">
        <v>525</v>
      </c>
      <c r="K100" s="20">
        <f>IF(FluxoCaixa10131514191820[[#This Row],[Movimento ]]="Saldo Inicial",FluxoCaixa10131514191820[[#This Row],[R$ (Valores)]],K99+FluxoCaixa10131514191820[[#This Row],[Valores Receitas / Despesas]])</f>
        <v>622487.57999999996</v>
      </c>
      <c r="L100" s="20">
        <f>IF(FluxoCaixa10131514191820[[#This Row],[Entrada / Saída]]="Saída",FluxoCaixa10131514191820[[#This Row],[R$ (Valores)]]*-1,FluxoCaixa10131514191820[[#This Row],[R$ (Valores)]])</f>
        <v>-1985.85</v>
      </c>
    </row>
    <row r="101" spans="2:12">
      <c r="B101" s="48" t="s">
        <v>2477</v>
      </c>
      <c r="C101" s="48" t="s">
        <v>3030</v>
      </c>
      <c r="D101" s="16">
        <v>46149</v>
      </c>
      <c r="E101" s="48" t="s">
        <v>2413</v>
      </c>
      <c r="F101" s="17" t="s">
        <v>2</v>
      </c>
      <c r="G101" s="17" t="s">
        <v>28</v>
      </c>
      <c r="H101" s="17" t="s">
        <v>2479</v>
      </c>
      <c r="I101" s="21">
        <v>968.58</v>
      </c>
      <c r="J101" s="17" t="s">
        <v>525</v>
      </c>
      <c r="K101" s="20">
        <f>IF(FluxoCaixa10131514191820[[#This Row],[Movimento ]]="Saldo Inicial",FluxoCaixa10131514191820[[#This Row],[R$ (Valores)]],K100+FluxoCaixa10131514191820[[#This Row],[Valores Receitas / Despesas]])</f>
        <v>621519</v>
      </c>
      <c r="L101" s="20">
        <f>IF(FluxoCaixa10131514191820[[#This Row],[Entrada / Saída]]="Saída",FluxoCaixa10131514191820[[#This Row],[R$ (Valores)]]*-1,FluxoCaixa10131514191820[[#This Row],[R$ (Valores)]])</f>
        <v>-968.58</v>
      </c>
    </row>
    <row r="102" spans="2:12">
      <c r="B102" s="48" t="s">
        <v>2477</v>
      </c>
      <c r="C102" s="48" t="s">
        <v>3030</v>
      </c>
      <c r="D102" s="16">
        <v>46149</v>
      </c>
      <c r="E102" s="48" t="s">
        <v>2413</v>
      </c>
      <c r="F102" s="17" t="s">
        <v>2</v>
      </c>
      <c r="G102" s="17" t="s">
        <v>28</v>
      </c>
      <c r="H102" s="17" t="s">
        <v>1093</v>
      </c>
      <c r="I102" s="21">
        <v>2045.44</v>
      </c>
      <c r="J102" s="17" t="s">
        <v>525</v>
      </c>
      <c r="K102" s="20">
        <f>IF(FluxoCaixa10131514191820[[#This Row],[Movimento ]]="Saldo Inicial",FluxoCaixa10131514191820[[#This Row],[R$ (Valores)]],K101+FluxoCaixa10131514191820[[#This Row],[Valores Receitas / Despesas]])</f>
        <v>619473.56000000006</v>
      </c>
      <c r="L102" s="20">
        <f>IF(FluxoCaixa10131514191820[[#This Row],[Entrada / Saída]]="Saída",FluxoCaixa10131514191820[[#This Row],[R$ (Valores)]]*-1,FluxoCaixa10131514191820[[#This Row],[R$ (Valores)]])</f>
        <v>-2045.44</v>
      </c>
    </row>
    <row r="103" spans="2:12">
      <c r="B103" s="48" t="s">
        <v>2477</v>
      </c>
      <c r="C103" s="48" t="s">
        <v>3030</v>
      </c>
      <c r="D103" s="16">
        <v>46149</v>
      </c>
      <c r="E103" s="48" t="s">
        <v>2413</v>
      </c>
      <c r="F103" s="17" t="s">
        <v>2</v>
      </c>
      <c r="G103" s="17" t="s">
        <v>36</v>
      </c>
      <c r="H103" s="17" t="s">
        <v>2015</v>
      </c>
      <c r="I103" s="29">
        <v>8000</v>
      </c>
      <c r="J103" s="17" t="s">
        <v>525</v>
      </c>
      <c r="K103" s="20">
        <f>IF(FluxoCaixa10131514191820[[#This Row],[Movimento ]]="Saldo Inicial",FluxoCaixa10131514191820[[#This Row],[R$ (Valores)]],K102+FluxoCaixa10131514191820[[#This Row],[Valores Receitas / Despesas]])</f>
        <v>611473.56000000006</v>
      </c>
      <c r="L103" s="20">
        <f>IF(FluxoCaixa10131514191820[[#This Row],[Entrada / Saída]]="Saída",FluxoCaixa10131514191820[[#This Row],[R$ (Valores)]]*-1,FluxoCaixa10131514191820[[#This Row],[R$ (Valores)]])</f>
        <v>-8000</v>
      </c>
    </row>
    <row r="104" spans="2:12">
      <c r="B104" s="48" t="s">
        <v>2477</v>
      </c>
      <c r="C104" s="48" t="s">
        <v>3030</v>
      </c>
      <c r="D104" s="16">
        <v>46149</v>
      </c>
      <c r="E104" s="48" t="s">
        <v>2413</v>
      </c>
      <c r="F104" s="17" t="s">
        <v>2</v>
      </c>
      <c r="G104" s="17" t="s">
        <v>28</v>
      </c>
      <c r="H104" s="17" t="s">
        <v>2480</v>
      </c>
      <c r="I104" s="29">
        <v>272.27</v>
      </c>
      <c r="J104" s="17" t="s">
        <v>525</v>
      </c>
      <c r="K104" s="20">
        <f>IF(FluxoCaixa10131514191820[[#This Row],[Movimento ]]="Saldo Inicial",FluxoCaixa10131514191820[[#This Row],[R$ (Valores)]],K103+FluxoCaixa10131514191820[[#This Row],[Valores Receitas / Despesas]])</f>
        <v>611201.29</v>
      </c>
      <c r="L104" s="20">
        <f>IF(FluxoCaixa10131514191820[[#This Row],[Entrada / Saída]]="Saída",FluxoCaixa10131514191820[[#This Row],[R$ (Valores)]]*-1,FluxoCaixa10131514191820[[#This Row],[R$ (Valores)]])</f>
        <v>-272.27</v>
      </c>
    </row>
    <row r="105" spans="2:12">
      <c r="B105" s="48" t="s">
        <v>2477</v>
      </c>
      <c r="C105" s="48" t="s">
        <v>3030</v>
      </c>
      <c r="D105" s="16">
        <v>46149</v>
      </c>
      <c r="E105" s="48" t="s">
        <v>2413</v>
      </c>
      <c r="F105" s="17" t="s">
        <v>2</v>
      </c>
      <c r="G105" s="17" t="s">
        <v>28</v>
      </c>
      <c r="H105" s="17" t="s">
        <v>1088</v>
      </c>
      <c r="I105" s="29">
        <v>74.84</v>
      </c>
      <c r="J105" s="17" t="s">
        <v>525</v>
      </c>
      <c r="K105" s="20">
        <f>IF(FluxoCaixa10131514191820[[#This Row],[Movimento ]]="Saldo Inicial",FluxoCaixa10131514191820[[#This Row],[R$ (Valores)]],K104+FluxoCaixa10131514191820[[#This Row],[Valores Receitas / Despesas]])</f>
        <v>611126.45000000007</v>
      </c>
      <c r="L105" s="20">
        <f>IF(FluxoCaixa10131514191820[[#This Row],[Entrada / Saída]]="Saída",FluxoCaixa10131514191820[[#This Row],[R$ (Valores)]]*-1,FluxoCaixa10131514191820[[#This Row],[R$ (Valores)]])</f>
        <v>-74.84</v>
      </c>
    </row>
    <row r="106" spans="2:12">
      <c r="B106" s="48" t="s">
        <v>2478</v>
      </c>
      <c r="C106" s="48" t="s">
        <v>3030</v>
      </c>
      <c r="D106" s="16">
        <v>46149</v>
      </c>
      <c r="E106" s="48" t="s">
        <v>2413</v>
      </c>
      <c r="F106" s="17" t="s">
        <v>1</v>
      </c>
      <c r="G106" s="17" t="s">
        <v>75</v>
      </c>
      <c r="H106" s="17" t="s">
        <v>75</v>
      </c>
      <c r="I106" s="29">
        <v>800000</v>
      </c>
      <c r="J106" s="17" t="s">
        <v>525</v>
      </c>
      <c r="K106" s="20">
        <f>IF(FluxoCaixa10131514191820[[#This Row],[Movimento ]]="Saldo Inicial",FluxoCaixa10131514191820[[#This Row],[R$ (Valores)]],K105+FluxoCaixa10131514191820[[#This Row],[Valores Receitas / Despesas]])</f>
        <v>1411126.4500000002</v>
      </c>
      <c r="L106" s="20">
        <f>IF(FluxoCaixa10131514191820[[#This Row],[Entrada / Saída]]="Saída",FluxoCaixa10131514191820[[#This Row],[R$ (Valores)]]*-1,FluxoCaixa10131514191820[[#This Row],[R$ (Valores)]])</f>
        <v>800000</v>
      </c>
    </row>
    <row r="107" spans="2:12">
      <c r="B107" s="48" t="s">
        <v>2478</v>
      </c>
      <c r="C107" s="48" t="s">
        <v>3030</v>
      </c>
      <c r="D107" s="16">
        <v>46149</v>
      </c>
      <c r="E107" s="48" t="s">
        <v>2413</v>
      </c>
      <c r="F107" s="17" t="s">
        <v>2</v>
      </c>
      <c r="G107" s="17" t="s">
        <v>61</v>
      </c>
      <c r="H107" s="17" t="s">
        <v>3098</v>
      </c>
      <c r="I107" s="29">
        <v>31500</v>
      </c>
      <c r="J107" s="17" t="s">
        <v>525</v>
      </c>
      <c r="K107" s="20">
        <f>IF(FluxoCaixa10131514191820[[#This Row],[Movimento ]]="Saldo Inicial",FluxoCaixa10131514191820[[#This Row],[R$ (Valores)]],K106+FluxoCaixa10131514191820[[#This Row],[Valores Receitas / Despesas]])</f>
        <v>1379626.4500000002</v>
      </c>
      <c r="L107" s="20">
        <f>IF(FluxoCaixa10131514191820[[#This Row],[Entrada / Saída]]="Saída",FluxoCaixa10131514191820[[#This Row],[R$ (Valores)]]*-1,FluxoCaixa10131514191820[[#This Row],[R$ (Valores)]])</f>
        <v>-31500</v>
      </c>
    </row>
    <row r="108" spans="2:12">
      <c r="B108" s="48" t="s">
        <v>2478</v>
      </c>
      <c r="C108" s="48" t="s">
        <v>3030</v>
      </c>
      <c r="D108" s="16">
        <v>46149</v>
      </c>
      <c r="E108" s="48" t="s">
        <v>2413</v>
      </c>
      <c r="F108" s="17" t="s">
        <v>2</v>
      </c>
      <c r="G108" s="17" t="s">
        <v>145</v>
      </c>
      <c r="H108" s="17" t="s">
        <v>3099</v>
      </c>
      <c r="I108" s="29">
        <v>43.78</v>
      </c>
      <c r="J108" s="17" t="s">
        <v>525</v>
      </c>
      <c r="K108" s="20">
        <f>IF(FluxoCaixa10131514191820[[#This Row],[Movimento ]]="Saldo Inicial",FluxoCaixa10131514191820[[#This Row],[R$ (Valores)]],K107+FluxoCaixa10131514191820[[#This Row],[Valores Receitas / Despesas]])</f>
        <v>1379582.6700000002</v>
      </c>
      <c r="L108" s="20">
        <f>IF(FluxoCaixa10131514191820[[#This Row],[Entrada / Saída]]="Saída",FluxoCaixa10131514191820[[#This Row],[R$ (Valores)]]*-1,FluxoCaixa10131514191820[[#This Row],[R$ (Valores)]])</f>
        <v>-43.78</v>
      </c>
    </row>
    <row r="109" spans="2:12">
      <c r="B109" s="48" t="s">
        <v>2478</v>
      </c>
      <c r="C109" s="48" t="s">
        <v>3030</v>
      </c>
      <c r="D109" s="16">
        <v>46149</v>
      </c>
      <c r="E109" s="48" t="s">
        <v>2496</v>
      </c>
      <c r="F109" s="17" t="s">
        <v>2</v>
      </c>
      <c r="G109" s="17" t="s">
        <v>24</v>
      </c>
      <c r="H109" s="17" t="s">
        <v>3100</v>
      </c>
      <c r="I109" s="29">
        <v>8125.14</v>
      </c>
      <c r="J109" s="17" t="s">
        <v>525</v>
      </c>
      <c r="K109" s="20">
        <f>IF(FluxoCaixa10131514191820[[#This Row],[Movimento ]]="Saldo Inicial",FluxoCaixa10131514191820[[#This Row],[R$ (Valores)]],K108+FluxoCaixa10131514191820[[#This Row],[Valores Receitas / Despesas]])</f>
        <v>1371457.5300000003</v>
      </c>
      <c r="L109" s="20">
        <f>IF(FluxoCaixa10131514191820[[#This Row],[Entrada / Saída]]="Saída",FluxoCaixa10131514191820[[#This Row],[R$ (Valores)]]*-1,FluxoCaixa10131514191820[[#This Row],[R$ (Valores)]])</f>
        <v>-8125.14</v>
      </c>
    </row>
    <row r="110" spans="2:12">
      <c r="B110" s="48" t="s">
        <v>2478</v>
      </c>
      <c r="C110" s="48" t="s">
        <v>3030</v>
      </c>
      <c r="D110" s="16">
        <v>46149</v>
      </c>
      <c r="E110" s="48" t="s">
        <v>2417</v>
      </c>
      <c r="F110" s="17" t="s">
        <v>2</v>
      </c>
      <c r="G110" s="17" t="s">
        <v>70</v>
      </c>
      <c r="H110" s="17" t="s">
        <v>1095</v>
      </c>
      <c r="I110" s="29">
        <v>1000</v>
      </c>
      <c r="J110" s="17" t="s">
        <v>525</v>
      </c>
      <c r="K110" s="20">
        <f>IF(FluxoCaixa10131514191820[[#This Row],[Movimento ]]="Saldo Inicial",FluxoCaixa10131514191820[[#This Row],[R$ (Valores)]],K109+FluxoCaixa10131514191820[[#This Row],[Valores Receitas / Despesas]])</f>
        <v>1370457.5300000003</v>
      </c>
      <c r="L110" s="20">
        <f>IF(FluxoCaixa10131514191820[[#This Row],[Entrada / Saída]]="Saída",FluxoCaixa10131514191820[[#This Row],[R$ (Valores)]]*-1,FluxoCaixa10131514191820[[#This Row],[R$ (Valores)]])</f>
        <v>-1000</v>
      </c>
    </row>
    <row r="111" spans="2:12">
      <c r="B111" s="48" t="s">
        <v>2478</v>
      </c>
      <c r="C111" s="48" t="s">
        <v>3030</v>
      </c>
      <c r="D111" s="16">
        <v>46149</v>
      </c>
      <c r="E111" s="48" t="s">
        <v>2413</v>
      </c>
      <c r="F111" s="17" t="s">
        <v>2</v>
      </c>
      <c r="G111" s="17" t="s">
        <v>24</v>
      </c>
      <c r="H111" s="17" t="s">
        <v>3101</v>
      </c>
      <c r="I111" s="29">
        <v>400</v>
      </c>
      <c r="J111" s="17" t="s">
        <v>525</v>
      </c>
      <c r="K111" s="20">
        <f>IF(FluxoCaixa10131514191820[[#This Row],[Movimento ]]="Saldo Inicial",FluxoCaixa10131514191820[[#This Row],[R$ (Valores)]],K110+FluxoCaixa10131514191820[[#This Row],[Valores Receitas / Despesas]])</f>
        <v>1370057.5300000003</v>
      </c>
      <c r="L111" s="20">
        <f>IF(FluxoCaixa10131514191820[[#This Row],[Entrada / Saída]]="Saída",FluxoCaixa10131514191820[[#This Row],[R$ (Valores)]]*-1,FluxoCaixa10131514191820[[#This Row],[R$ (Valores)]])</f>
        <v>-400</v>
      </c>
    </row>
    <row r="112" spans="2:12">
      <c r="B112" s="48" t="s">
        <v>2478</v>
      </c>
      <c r="C112" s="48" t="s">
        <v>3030</v>
      </c>
      <c r="D112" s="16">
        <v>46149</v>
      </c>
      <c r="E112" s="48" t="s">
        <v>2417</v>
      </c>
      <c r="F112" s="17" t="s">
        <v>2</v>
      </c>
      <c r="G112" s="17" t="s">
        <v>511</v>
      </c>
      <c r="H112" s="17" t="s">
        <v>3102</v>
      </c>
      <c r="I112" s="29">
        <v>26001.8</v>
      </c>
      <c r="J112" s="17" t="s">
        <v>525</v>
      </c>
      <c r="K112" s="20">
        <f>IF(FluxoCaixa10131514191820[[#This Row],[Movimento ]]="Saldo Inicial",FluxoCaixa10131514191820[[#This Row],[R$ (Valores)]],K111+FluxoCaixa10131514191820[[#This Row],[Valores Receitas / Despesas]])</f>
        <v>1344055.7300000002</v>
      </c>
      <c r="L112" s="20">
        <f>IF(FluxoCaixa10131514191820[[#This Row],[Entrada / Saída]]="Saída",FluxoCaixa10131514191820[[#This Row],[R$ (Valores)]]*-1,FluxoCaixa10131514191820[[#This Row],[R$ (Valores)]])</f>
        <v>-26001.8</v>
      </c>
    </row>
    <row r="113" spans="2:12">
      <c r="B113" s="48" t="s">
        <v>2478</v>
      </c>
      <c r="C113" s="48" t="s">
        <v>3030</v>
      </c>
      <c r="D113" s="16">
        <v>46149</v>
      </c>
      <c r="E113" s="48" t="s">
        <v>2417</v>
      </c>
      <c r="F113" s="17" t="s">
        <v>2</v>
      </c>
      <c r="G113" s="17" t="s">
        <v>70</v>
      </c>
      <c r="H113" s="17" t="s">
        <v>3103</v>
      </c>
      <c r="I113" s="29">
        <v>4000</v>
      </c>
      <c r="J113" s="17" t="s">
        <v>525</v>
      </c>
      <c r="K113" s="20">
        <f>IF(FluxoCaixa10131514191820[[#This Row],[Movimento ]]="Saldo Inicial",FluxoCaixa10131514191820[[#This Row],[R$ (Valores)]],K112+FluxoCaixa10131514191820[[#This Row],[Valores Receitas / Despesas]])</f>
        <v>1340055.7300000002</v>
      </c>
      <c r="L113" s="20">
        <f>IF(FluxoCaixa10131514191820[[#This Row],[Entrada / Saída]]="Saída",FluxoCaixa10131514191820[[#This Row],[R$ (Valores)]]*-1,FluxoCaixa10131514191820[[#This Row],[R$ (Valores)]])</f>
        <v>-4000</v>
      </c>
    </row>
    <row r="114" spans="2:12">
      <c r="B114" s="48" t="s">
        <v>2478</v>
      </c>
      <c r="C114" s="48" t="s">
        <v>3030</v>
      </c>
      <c r="D114" s="16">
        <v>46149</v>
      </c>
      <c r="E114" s="48" t="s">
        <v>2417</v>
      </c>
      <c r="F114" s="17" t="s">
        <v>2</v>
      </c>
      <c r="G114" s="17" t="s">
        <v>70</v>
      </c>
      <c r="H114" s="17" t="s">
        <v>3104</v>
      </c>
      <c r="I114" s="29">
        <v>7000</v>
      </c>
      <c r="J114" s="17" t="s">
        <v>525</v>
      </c>
      <c r="K114" s="20">
        <f>IF(FluxoCaixa10131514191820[[#This Row],[Movimento ]]="Saldo Inicial",FluxoCaixa10131514191820[[#This Row],[R$ (Valores)]],K113+FluxoCaixa10131514191820[[#This Row],[Valores Receitas / Despesas]])</f>
        <v>1333055.7300000002</v>
      </c>
      <c r="L114" s="20">
        <f>IF(FluxoCaixa10131514191820[[#This Row],[Entrada / Saída]]="Saída",FluxoCaixa10131514191820[[#This Row],[R$ (Valores)]]*-1,FluxoCaixa10131514191820[[#This Row],[R$ (Valores)]])</f>
        <v>-7000</v>
      </c>
    </row>
    <row r="115" spans="2:12">
      <c r="B115" s="48" t="s">
        <v>2478</v>
      </c>
      <c r="C115" s="48" t="s">
        <v>3030</v>
      </c>
      <c r="D115" s="16">
        <v>46149</v>
      </c>
      <c r="E115" s="48" t="s">
        <v>2496</v>
      </c>
      <c r="F115" s="17" t="s">
        <v>2</v>
      </c>
      <c r="G115" s="17" t="s">
        <v>70</v>
      </c>
      <c r="H115" s="17" t="s">
        <v>2064</v>
      </c>
      <c r="I115" s="29">
        <v>4000</v>
      </c>
      <c r="J115" s="17" t="s">
        <v>525</v>
      </c>
      <c r="K115" s="20">
        <f>IF(FluxoCaixa10131514191820[[#This Row],[Movimento ]]="Saldo Inicial",FluxoCaixa10131514191820[[#This Row],[R$ (Valores)]],K114+FluxoCaixa10131514191820[[#This Row],[Valores Receitas / Despesas]])</f>
        <v>1329055.7300000002</v>
      </c>
      <c r="L115" s="20">
        <f>IF(FluxoCaixa10131514191820[[#This Row],[Entrada / Saída]]="Saída",FluxoCaixa10131514191820[[#This Row],[R$ (Valores)]]*-1,FluxoCaixa10131514191820[[#This Row],[R$ (Valores)]])</f>
        <v>-4000</v>
      </c>
    </row>
    <row r="116" spans="2:12">
      <c r="B116" s="48" t="s">
        <v>2477</v>
      </c>
      <c r="C116" s="48" t="s">
        <v>3030</v>
      </c>
      <c r="D116" s="16">
        <v>46149</v>
      </c>
      <c r="E116" s="48" t="s">
        <v>2417</v>
      </c>
      <c r="F116" s="17" t="s">
        <v>2</v>
      </c>
      <c r="G116" s="17" t="s">
        <v>70</v>
      </c>
      <c r="H116" s="17" t="s">
        <v>3105</v>
      </c>
      <c r="I116" s="29">
        <v>15207.2</v>
      </c>
      <c r="J116" s="17" t="s">
        <v>525</v>
      </c>
      <c r="K116" s="20">
        <f>IF(FluxoCaixa10131514191820[[#This Row],[Movimento ]]="Saldo Inicial",FluxoCaixa10131514191820[[#This Row],[R$ (Valores)]],K115+FluxoCaixa10131514191820[[#This Row],[Valores Receitas / Despesas]])</f>
        <v>1313848.5300000003</v>
      </c>
      <c r="L116" s="20">
        <f>IF(FluxoCaixa10131514191820[[#This Row],[Entrada / Saída]]="Saída",FluxoCaixa10131514191820[[#This Row],[R$ (Valores)]]*-1,FluxoCaixa10131514191820[[#This Row],[R$ (Valores)]])</f>
        <v>-15207.2</v>
      </c>
    </row>
    <row r="117" spans="2:12">
      <c r="B117" s="48" t="s">
        <v>2477</v>
      </c>
      <c r="C117" s="48" t="s">
        <v>3030</v>
      </c>
      <c r="D117" s="16">
        <v>46149</v>
      </c>
      <c r="E117" s="48" t="s">
        <v>2417</v>
      </c>
      <c r="F117" s="17" t="s">
        <v>2</v>
      </c>
      <c r="G117" s="17" t="s">
        <v>70</v>
      </c>
      <c r="H117" s="17" t="s">
        <v>3106</v>
      </c>
      <c r="I117" s="29">
        <v>5800</v>
      </c>
      <c r="J117" s="17" t="s">
        <v>525</v>
      </c>
      <c r="K117" s="20">
        <f>IF(FluxoCaixa10131514191820[[#This Row],[Movimento ]]="Saldo Inicial",FluxoCaixa10131514191820[[#This Row],[R$ (Valores)]],K116+FluxoCaixa10131514191820[[#This Row],[Valores Receitas / Despesas]])</f>
        <v>1308048.5300000003</v>
      </c>
      <c r="L117" s="20">
        <f>IF(FluxoCaixa10131514191820[[#This Row],[Entrada / Saída]]="Saída",FluxoCaixa10131514191820[[#This Row],[R$ (Valores)]]*-1,FluxoCaixa10131514191820[[#This Row],[R$ (Valores)]])</f>
        <v>-5800</v>
      </c>
    </row>
    <row r="118" spans="2:12">
      <c r="B118" s="48" t="s">
        <v>2477</v>
      </c>
      <c r="C118" s="48" t="s">
        <v>3030</v>
      </c>
      <c r="D118" s="16">
        <v>46149</v>
      </c>
      <c r="E118" s="48" t="s">
        <v>2417</v>
      </c>
      <c r="F118" s="17" t="s">
        <v>2</v>
      </c>
      <c r="G118" s="17" t="s">
        <v>70</v>
      </c>
      <c r="H118" s="17" t="s">
        <v>2077</v>
      </c>
      <c r="I118" s="29">
        <v>17000</v>
      </c>
      <c r="J118" s="17" t="s">
        <v>525</v>
      </c>
      <c r="K118" s="20">
        <f>IF(FluxoCaixa10131514191820[[#This Row],[Movimento ]]="Saldo Inicial",FluxoCaixa10131514191820[[#This Row],[R$ (Valores)]],K117+FluxoCaixa10131514191820[[#This Row],[Valores Receitas / Despesas]])</f>
        <v>1291048.5300000003</v>
      </c>
      <c r="L118" s="20">
        <f>IF(FluxoCaixa10131514191820[[#This Row],[Entrada / Saída]]="Saída",FluxoCaixa10131514191820[[#This Row],[R$ (Valores)]]*-1,FluxoCaixa10131514191820[[#This Row],[R$ (Valores)]])</f>
        <v>-17000</v>
      </c>
    </row>
    <row r="119" spans="2:12">
      <c r="B119" s="48" t="s">
        <v>2477</v>
      </c>
      <c r="C119" s="48" t="s">
        <v>3030</v>
      </c>
      <c r="D119" s="16">
        <v>46149</v>
      </c>
      <c r="E119" s="48" t="s">
        <v>2417</v>
      </c>
      <c r="F119" s="17" t="s">
        <v>2</v>
      </c>
      <c r="G119" s="17" t="s">
        <v>70</v>
      </c>
      <c r="H119" s="17" t="s">
        <v>1177</v>
      </c>
      <c r="I119" s="29">
        <v>10000</v>
      </c>
      <c r="J119" s="17" t="s">
        <v>525</v>
      </c>
      <c r="K119" s="20">
        <f>IF(FluxoCaixa10131514191820[[#This Row],[Movimento ]]="Saldo Inicial",FluxoCaixa10131514191820[[#This Row],[R$ (Valores)]],K118+FluxoCaixa10131514191820[[#This Row],[Valores Receitas / Despesas]])</f>
        <v>1281048.5300000003</v>
      </c>
      <c r="L119" s="20">
        <f>IF(FluxoCaixa10131514191820[[#This Row],[Entrada / Saída]]="Saída",FluxoCaixa10131514191820[[#This Row],[R$ (Valores)]]*-1,FluxoCaixa10131514191820[[#This Row],[R$ (Valores)]])</f>
        <v>-10000</v>
      </c>
    </row>
    <row r="120" spans="2:12">
      <c r="B120" s="48" t="s">
        <v>2477</v>
      </c>
      <c r="C120" s="48" t="s">
        <v>3030</v>
      </c>
      <c r="D120" s="16">
        <v>46149</v>
      </c>
      <c r="E120" s="48" t="s">
        <v>2496</v>
      </c>
      <c r="F120" s="17" t="s">
        <v>2</v>
      </c>
      <c r="G120" s="17" t="s">
        <v>70</v>
      </c>
      <c r="H120" s="17" t="s">
        <v>2351</v>
      </c>
      <c r="I120" s="29">
        <v>2500</v>
      </c>
      <c r="J120" s="17" t="s">
        <v>525</v>
      </c>
      <c r="K120" s="20">
        <f>IF(FluxoCaixa10131514191820[[#This Row],[Movimento ]]="Saldo Inicial",FluxoCaixa10131514191820[[#This Row],[R$ (Valores)]],K119+FluxoCaixa10131514191820[[#This Row],[Valores Receitas / Despesas]])</f>
        <v>1278548.5300000003</v>
      </c>
      <c r="L120" s="20">
        <f>IF(FluxoCaixa10131514191820[[#This Row],[Entrada / Saída]]="Saída",FluxoCaixa10131514191820[[#This Row],[R$ (Valores)]]*-1,FluxoCaixa10131514191820[[#This Row],[R$ (Valores)]])</f>
        <v>-2500</v>
      </c>
    </row>
    <row r="121" spans="2:12">
      <c r="B121" s="48" t="s">
        <v>2477</v>
      </c>
      <c r="C121" s="48" t="s">
        <v>3030</v>
      </c>
      <c r="D121" s="16">
        <v>46149</v>
      </c>
      <c r="E121" s="48" t="s">
        <v>2496</v>
      </c>
      <c r="F121" s="17" t="s">
        <v>2</v>
      </c>
      <c r="G121" s="17" t="s">
        <v>70</v>
      </c>
      <c r="H121" s="17" t="s">
        <v>2053</v>
      </c>
      <c r="I121" s="29">
        <v>225</v>
      </c>
      <c r="J121" s="17" t="s">
        <v>525</v>
      </c>
      <c r="K121" s="20">
        <f>IF(FluxoCaixa10131514191820[[#This Row],[Movimento ]]="Saldo Inicial",FluxoCaixa10131514191820[[#This Row],[R$ (Valores)]],K120+FluxoCaixa10131514191820[[#This Row],[Valores Receitas / Despesas]])</f>
        <v>1278323.5300000003</v>
      </c>
      <c r="L121" s="20">
        <f>IF(FluxoCaixa10131514191820[[#This Row],[Entrada / Saída]]="Saída",FluxoCaixa10131514191820[[#This Row],[R$ (Valores)]]*-1,FluxoCaixa10131514191820[[#This Row],[R$ (Valores)]])</f>
        <v>-225</v>
      </c>
    </row>
    <row r="122" spans="2:12">
      <c r="B122" s="48" t="s">
        <v>2477</v>
      </c>
      <c r="C122" s="48" t="s">
        <v>3030</v>
      </c>
      <c r="D122" s="16">
        <v>46149</v>
      </c>
      <c r="E122" s="48" t="s">
        <v>2417</v>
      </c>
      <c r="F122" s="17" t="s">
        <v>2</v>
      </c>
      <c r="G122" s="17" t="s">
        <v>28</v>
      </c>
      <c r="H122" s="17" t="s">
        <v>2787</v>
      </c>
      <c r="I122" s="29">
        <v>1446.67</v>
      </c>
      <c r="J122" s="17" t="s">
        <v>525</v>
      </c>
      <c r="K122" s="20">
        <f>IF(FluxoCaixa10131514191820[[#This Row],[Movimento ]]="Saldo Inicial",FluxoCaixa10131514191820[[#This Row],[R$ (Valores)]],K121+FluxoCaixa10131514191820[[#This Row],[Valores Receitas / Despesas]])</f>
        <v>1276876.8600000003</v>
      </c>
      <c r="L122" s="20">
        <f>IF(FluxoCaixa10131514191820[[#This Row],[Entrada / Saída]]="Saída",FluxoCaixa10131514191820[[#This Row],[R$ (Valores)]]*-1,FluxoCaixa10131514191820[[#This Row],[R$ (Valores)]])</f>
        <v>-1446.67</v>
      </c>
    </row>
    <row r="123" spans="2:12">
      <c r="B123" s="48" t="s">
        <v>2477</v>
      </c>
      <c r="C123" s="48" t="s">
        <v>3030</v>
      </c>
      <c r="D123" s="16">
        <v>46149</v>
      </c>
      <c r="E123" s="48" t="s">
        <v>2417</v>
      </c>
      <c r="F123" s="17" t="s">
        <v>2</v>
      </c>
      <c r="G123" s="17" t="s">
        <v>28</v>
      </c>
      <c r="H123" s="17" t="s">
        <v>2785</v>
      </c>
      <c r="I123" s="29">
        <v>1366.64</v>
      </c>
      <c r="J123" s="17" t="s">
        <v>525</v>
      </c>
      <c r="K123" s="20">
        <f>IF(FluxoCaixa10131514191820[[#This Row],[Movimento ]]="Saldo Inicial",FluxoCaixa10131514191820[[#This Row],[R$ (Valores)]],K122+FluxoCaixa10131514191820[[#This Row],[Valores Receitas / Despesas]])</f>
        <v>1275510.2200000004</v>
      </c>
      <c r="L123" s="20">
        <f>IF(FluxoCaixa10131514191820[[#This Row],[Entrada / Saída]]="Saída",FluxoCaixa10131514191820[[#This Row],[R$ (Valores)]]*-1,FluxoCaixa10131514191820[[#This Row],[R$ (Valores)]])</f>
        <v>-1366.64</v>
      </c>
    </row>
    <row r="124" spans="2:12">
      <c r="B124" s="48" t="s">
        <v>2477</v>
      </c>
      <c r="C124" s="48" t="s">
        <v>3030</v>
      </c>
      <c r="D124" s="16">
        <v>46149</v>
      </c>
      <c r="E124" s="48" t="s">
        <v>2417</v>
      </c>
      <c r="F124" s="17" t="s">
        <v>2</v>
      </c>
      <c r="G124" s="17" t="s">
        <v>28</v>
      </c>
      <c r="H124" s="17" t="s">
        <v>2322</v>
      </c>
      <c r="I124" s="29">
        <v>1360.06</v>
      </c>
      <c r="J124" s="17" t="s">
        <v>525</v>
      </c>
      <c r="K124" s="20">
        <f>IF(FluxoCaixa10131514191820[[#This Row],[Movimento ]]="Saldo Inicial",FluxoCaixa10131514191820[[#This Row],[R$ (Valores)]],K123+FluxoCaixa10131514191820[[#This Row],[Valores Receitas / Despesas]])</f>
        <v>1274150.1600000004</v>
      </c>
      <c r="L124" s="20">
        <f>IF(FluxoCaixa10131514191820[[#This Row],[Entrada / Saída]]="Saída",FluxoCaixa10131514191820[[#This Row],[R$ (Valores)]]*-1,FluxoCaixa10131514191820[[#This Row],[R$ (Valores)]])</f>
        <v>-1360.06</v>
      </c>
    </row>
    <row r="125" spans="2:12">
      <c r="B125" s="48" t="s">
        <v>2477</v>
      </c>
      <c r="C125" s="48" t="s">
        <v>3030</v>
      </c>
      <c r="D125" s="16">
        <v>46149</v>
      </c>
      <c r="E125" s="48" t="s">
        <v>2417</v>
      </c>
      <c r="F125" s="17" t="s">
        <v>2</v>
      </c>
      <c r="G125" s="17" t="s">
        <v>28</v>
      </c>
      <c r="H125" s="17" t="s">
        <v>2323</v>
      </c>
      <c r="I125" s="29">
        <v>2187.4</v>
      </c>
      <c r="J125" s="17" t="s">
        <v>525</v>
      </c>
      <c r="K125" s="20">
        <f>IF(FluxoCaixa10131514191820[[#This Row],[Movimento ]]="Saldo Inicial",FluxoCaixa10131514191820[[#This Row],[R$ (Valores)]],K124+FluxoCaixa10131514191820[[#This Row],[Valores Receitas / Despesas]])</f>
        <v>1271962.7600000005</v>
      </c>
      <c r="L125" s="20">
        <f>IF(FluxoCaixa10131514191820[[#This Row],[Entrada / Saída]]="Saída",FluxoCaixa10131514191820[[#This Row],[R$ (Valores)]]*-1,FluxoCaixa10131514191820[[#This Row],[R$ (Valores)]])</f>
        <v>-2187.4</v>
      </c>
    </row>
    <row r="126" spans="2:12">
      <c r="B126" s="48" t="s">
        <v>2477</v>
      </c>
      <c r="C126" s="48" t="s">
        <v>3030</v>
      </c>
      <c r="D126" s="16">
        <v>46149</v>
      </c>
      <c r="E126" s="48" t="s">
        <v>2496</v>
      </c>
      <c r="F126" s="17" t="s">
        <v>2</v>
      </c>
      <c r="G126" s="17" t="s">
        <v>28</v>
      </c>
      <c r="H126" s="17" t="s">
        <v>2786</v>
      </c>
      <c r="I126" s="29">
        <v>1562.26</v>
      </c>
      <c r="J126" s="17" t="s">
        <v>525</v>
      </c>
      <c r="K126" s="20">
        <f>IF(FluxoCaixa10131514191820[[#This Row],[Movimento ]]="Saldo Inicial",FluxoCaixa10131514191820[[#This Row],[R$ (Valores)]],K125+FluxoCaixa10131514191820[[#This Row],[Valores Receitas / Despesas]])</f>
        <v>1270400.5000000005</v>
      </c>
      <c r="L126" s="20">
        <f>IF(FluxoCaixa10131514191820[[#This Row],[Entrada / Saída]]="Saída",FluxoCaixa10131514191820[[#This Row],[R$ (Valores)]]*-1,FluxoCaixa10131514191820[[#This Row],[R$ (Valores)]])</f>
        <v>-1562.26</v>
      </c>
    </row>
    <row r="127" spans="2:12">
      <c r="B127" s="48" t="s">
        <v>2477</v>
      </c>
      <c r="C127" s="48" t="s">
        <v>3030</v>
      </c>
      <c r="D127" s="16">
        <v>46149</v>
      </c>
      <c r="E127" s="48" t="s">
        <v>2496</v>
      </c>
      <c r="F127" s="17" t="s">
        <v>2</v>
      </c>
      <c r="G127" s="17" t="s">
        <v>28</v>
      </c>
      <c r="H127" s="17" t="s">
        <v>2522</v>
      </c>
      <c r="I127" s="29">
        <v>1562.26</v>
      </c>
      <c r="J127" s="17" t="s">
        <v>525</v>
      </c>
      <c r="K127" s="20">
        <f>IF(FluxoCaixa10131514191820[[#This Row],[Movimento ]]="Saldo Inicial",FluxoCaixa10131514191820[[#This Row],[R$ (Valores)]],K126+FluxoCaixa10131514191820[[#This Row],[Valores Receitas / Despesas]])</f>
        <v>1268838.2400000005</v>
      </c>
      <c r="L127" s="20">
        <f>IF(FluxoCaixa10131514191820[[#This Row],[Entrada / Saída]]="Saída",FluxoCaixa10131514191820[[#This Row],[R$ (Valores)]]*-1,FluxoCaixa10131514191820[[#This Row],[R$ (Valores)]])</f>
        <v>-1562.26</v>
      </c>
    </row>
    <row r="128" spans="2:12">
      <c r="B128" s="48" t="s">
        <v>2477</v>
      </c>
      <c r="C128" s="48" t="s">
        <v>3030</v>
      </c>
      <c r="D128" s="16">
        <v>46149</v>
      </c>
      <c r="E128" s="48" t="s">
        <v>2496</v>
      </c>
      <c r="F128" s="17" t="s">
        <v>2</v>
      </c>
      <c r="G128" s="17" t="s">
        <v>28</v>
      </c>
      <c r="H128" s="17" t="s">
        <v>1186</v>
      </c>
      <c r="I128" s="29">
        <v>2109.79</v>
      </c>
      <c r="J128" s="17" t="s">
        <v>525</v>
      </c>
      <c r="K128" s="20">
        <f>IF(FluxoCaixa10131514191820[[#This Row],[Movimento ]]="Saldo Inicial",FluxoCaixa10131514191820[[#This Row],[R$ (Valores)]],K127+FluxoCaixa10131514191820[[#This Row],[Valores Receitas / Despesas]])</f>
        <v>1266728.4500000004</v>
      </c>
      <c r="L128" s="20">
        <f>IF(FluxoCaixa10131514191820[[#This Row],[Entrada / Saída]]="Saída",FluxoCaixa10131514191820[[#This Row],[R$ (Valores)]]*-1,FluxoCaixa10131514191820[[#This Row],[R$ (Valores)]])</f>
        <v>-2109.79</v>
      </c>
    </row>
    <row r="129" spans="2:12">
      <c r="B129" s="48" t="s">
        <v>2477</v>
      </c>
      <c r="C129" s="48" t="s">
        <v>3030</v>
      </c>
      <c r="D129" s="16">
        <v>46149</v>
      </c>
      <c r="E129" s="48" t="s">
        <v>2417</v>
      </c>
      <c r="F129" s="17" t="s">
        <v>2</v>
      </c>
      <c r="G129" s="17" t="s">
        <v>70</v>
      </c>
      <c r="H129" s="17" t="s">
        <v>2076</v>
      </c>
      <c r="I129" s="29">
        <v>13500</v>
      </c>
      <c r="J129" s="17" t="s">
        <v>525</v>
      </c>
      <c r="K129" s="20">
        <f>IF(FluxoCaixa10131514191820[[#This Row],[Movimento ]]="Saldo Inicial",FluxoCaixa10131514191820[[#This Row],[R$ (Valores)]],K128+FluxoCaixa10131514191820[[#This Row],[Valores Receitas / Despesas]])</f>
        <v>1253228.4500000004</v>
      </c>
      <c r="L129" s="20">
        <f>IF(FluxoCaixa10131514191820[[#This Row],[Entrada / Saída]]="Saída",FluxoCaixa10131514191820[[#This Row],[R$ (Valores)]]*-1,FluxoCaixa10131514191820[[#This Row],[R$ (Valores)]])</f>
        <v>-13500</v>
      </c>
    </row>
    <row r="130" spans="2:12">
      <c r="B130" s="48" t="s">
        <v>2477</v>
      </c>
      <c r="C130" s="48" t="s">
        <v>3030</v>
      </c>
      <c r="D130" s="16">
        <v>46149</v>
      </c>
      <c r="E130" s="48" t="s">
        <v>2417</v>
      </c>
      <c r="F130" s="17" t="s">
        <v>2</v>
      </c>
      <c r="G130" s="17" t="s">
        <v>70</v>
      </c>
      <c r="H130" s="17" t="s">
        <v>2596</v>
      </c>
      <c r="I130" s="29">
        <v>10500</v>
      </c>
      <c r="J130" s="17" t="s">
        <v>525</v>
      </c>
      <c r="K130" s="20">
        <f>IF(FluxoCaixa10131514191820[[#This Row],[Movimento ]]="Saldo Inicial",FluxoCaixa10131514191820[[#This Row],[R$ (Valores)]],K129+FluxoCaixa10131514191820[[#This Row],[Valores Receitas / Despesas]])</f>
        <v>1242728.4500000004</v>
      </c>
      <c r="L130" s="20">
        <f>IF(FluxoCaixa10131514191820[[#This Row],[Entrada / Saída]]="Saída",FluxoCaixa10131514191820[[#This Row],[R$ (Valores)]]*-1,FluxoCaixa10131514191820[[#This Row],[R$ (Valores)]])</f>
        <v>-10500</v>
      </c>
    </row>
    <row r="131" spans="2:12">
      <c r="B131" s="48" t="s">
        <v>2477</v>
      </c>
      <c r="C131" s="48" t="s">
        <v>3030</v>
      </c>
      <c r="D131" s="16">
        <v>46149</v>
      </c>
      <c r="E131" s="48" t="s">
        <v>2417</v>
      </c>
      <c r="F131" s="17" t="s">
        <v>2</v>
      </c>
      <c r="G131" s="17" t="s">
        <v>70</v>
      </c>
      <c r="H131" s="17" t="s">
        <v>2156</v>
      </c>
      <c r="I131" s="29">
        <v>24765</v>
      </c>
      <c r="J131" s="17" t="s">
        <v>525</v>
      </c>
      <c r="K131" s="20">
        <f>IF(FluxoCaixa10131514191820[[#This Row],[Movimento ]]="Saldo Inicial",FluxoCaixa10131514191820[[#This Row],[R$ (Valores)]],K130+FluxoCaixa10131514191820[[#This Row],[Valores Receitas / Despesas]])</f>
        <v>1217963.4500000004</v>
      </c>
      <c r="L131" s="20">
        <f>IF(FluxoCaixa10131514191820[[#This Row],[Entrada / Saída]]="Saída",FluxoCaixa10131514191820[[#This Row],[R$ (Valores)]]*-1,FluxoCaixa10131514191820[[#This Row],[R$ (Valores)]])</f>
        <v>-24765</v>
      </c>
    </row>
    <row r="132" spans="2:12">
      <c r="B132" s="48" t="s">
        <v>2477</v>
      </c>
      <c r="C132" s="48" t="s">
        <v>3030</v>
      </c>
      <c r="D132" s="16">
        <v>46149</v>
      </c>
      <c r="E132" s="48" t="s">
        <v>2417</v>
      </c>
      <c r="F132" s="17" t="s">
        <v>2</v>
      </c>
      <c r="G132" s="17" t="s">
        <v>70</v>
      </c>
      <c r="H132" s="17" t="s">
        <v>2143</v>
      </c>
      <c r="I132" s="29">
        <v>4500</v>
      </c>
      <c r="J132" s="17" t="s">
        <v>525</v>
      </c>
      <c r="K132" s="20">
        <f>IF(FluxoCaixa10131514191820[[#This Row],[Movimento ]]="Saldo Inicial",FluxoCaixa10131514191820[[#This Row],[R$ (Valores)]],K131+FluxoCaixa10131514191820[[#This Row],[Valores Receitas / Despesas]])</f>
        <v>1213463.4500000004</v>
      </c>
      <c r="L132" s="20">
        <f>IF(FluxoCaixa10131514191820[[#This Row],[Entrada / Saída]]="Saída",FluxoCaixa10131514191820[[#This Row],[R$ (Valores)]]*-1,FluxoCaixa10131514191820[[#This Row],[R$ (Valores)]])</f>
        <v>-4500</v>
      </c>
    </row>
    <row r="133" spans="2:12">
      <c r="B133" s="48" t="s">
        <v>2477</v>
      </c>
      <c r="C133" s="48" t="s">
        <v>3030</v>
      </c>
      <c r="D133" s="16">
        <v>46149</v>
      </c>
      <c r="E133" s="48" t="s">
        <v>2417</v>
      </c>
      <c r="F133" s="17" t="s">
        <v>2</v>
      </c>
      <c r="G133" s="17" t="s">
        <v>70</v>
      </c>
      <c r="H133" s="17" t="s">
        <v>2589</v>
      </c>
      <c r="I133" s="29">
        <v>7500</v>
      </c>
      <c r="J133" s="17" t="s">
        <v>525</v>
      </c>
      <c r="K133" s="20">
        <f>IF(FluxoCaixa10131514191820[[#This Row],[Movimento ]]="Saldo Inicial",FluxoCaixa10131514191820[[#This Row],[R$ (Valores)]],K132+FluxoCaixa10131514191820[[#This Row],[Valores Receitas / Despesas]])</f>
        <v>1205963.4500000004</v>
      </c>
      <c r="L133" s="20">
        <f>IF(FluxoCaixa10131514191820[[#This Row],[Entrada / Saída]]="Saída",FluxoCaixa10131514191820[[#This Row],[R$ (Valores)]]*-1,FluxoCaixa10131514191820[[#This Row],[R$ (Valores)]])</f>
        <v>-7500</v>
      </c>
    </row>
    <row r="134" spans="2:12">
      <c r="B134" s="48" t="s">
        <v>2477</v>
      </c>
      <c r="C134" s="48" t="s">
        <v>3030</v>
      </c>
      <c r="D134" s="16">
        <v>46149</v>
      </c>
      <c r="E134" s="48" t="s">
        <v>2417</v>
      </c>
      <c r="F134" s="17" t="s">
        <v>2</v>
      </c>
      <c r="G134" s="17" t="s">
        <v>70</v>
      </c>
      <c r="H134" s="17" t="s">
        <v>3107</v>
      </c>
      <c r="I134" s="29">
        <v>11000</v>
      </c>
      <c r="J134" s="17" t="s">
        <v>525</v>
      </c>
      <c r="K134" s="20">
        <f>IF(FluxoCaixa10131514191820[[#This Row],[Movimento ]]="Saldo Inicial",FluxoCaixa10131514191820[[#This Row],[R$ (Valores)]],K133+FluxoCaixa10131514191820[[#This Row],[Valores Receitas / Despesas]])</f>
        <v>1194963.4500000004</v>
      </c>
      <c r="L134" s="20">
        <f>IF(FluxoCaixa10131514191820[[#This Row],[Entrada / Saída]]="Saída",FluxoCaixa10131514191820[[#This Row],[R$ (Valores)]]*-1,FluxoCaixa10131514191820[[#This Row],[R$ (Valores)]])</f>
        <v>-11000</v>
      </c>
    </row>
    <row r="135" spans="2:12">
      <c r="B135" s="48" t="s">
        <v>2477</v>
      </c>
      <c r="C135" s="48" t="s">
        <v>3030</v>
      </c>
      <c r="D135" s="16">
        <v>46149</v>
      </c>
      <c r="E135" s="48" t="s">
        <v>2496</v>
      </c>
      <c r="F135" s="17" t="s">
        <v>2</v>
      </c>
      <c r="G135" s="17" t="s">
        <v>70</v>
      </c>
      <c r="H135" s="17" t="s">
        <v>2574</v>
      </c>
      <c r="I135" s="29">
        <v>5000</v>
      </c>
      <c r="J135" s="17" t="s">
        <v>525</v>
      </c>
      <c r="K135" s="20">
        <f>IF(FluxoCaixa10131514191820[[#This Row],[Movimento ]]="Saldo Inicial",FluxoCaixa10131514191820[[#This Row],[R$ (Valores)]],K134+FluxoCaixa10131514191820[[#This Row],[Valores Receitas / Despesas]])</f>
        <v>1189963.4500000004</v>
      </c>
      <c r="L135" s="20">
        <f>IF(FluxoCaixa10131514191820[[#This Row],[Entrada / Saída]]="Saída",FluxoCaixa10131514191820[[#This Row],[R$ (Valores)]]*-1,FluxoCaixa10131514191820[[#This Row],[R$ (Valores)]])</f>
        <v>-5000</v>
      </c>
    </row>
    <row r="136" spans="2:12">
      <c r="B136" s="48" t="s">
        <v>2477</v>
      </c>
      <c r="C136" s="48" t="s">
        <v>3030</v>
      </c>
      <c r="D136" s="16">
        <v>46149</v>
      </c>
      <c r="E136" s="48" t="s">
        <v>2496</v>
      </c>
      <c r="F136" s="17" t="s">
        <v>2</v>
      </c>
      <c r="G136" s="17" t="s">
        <v>70</v>
      </c>
      <c r="H136" s="17" t="s">
        <v>2552</v>
      </c>
      <c r="I136" s="29">
        <v>8612.2000000000007</v>
      </c>
      <c r="J136" s="17" t="s">
        <v>525</v>
      </c>
      <c r="K136" s="20">
        <f>IF(FluxoCaixa10131514191820[[#This Row],[Movimento ]]="Saldo Inicial",FluxoCaixa10131514191820[[#This Row],[R$ (Valores)]],K135+FluxoCaixa10131514191820[[#This Row],[Valores Receitas / Despesas]])</f>
        <v>1181351.2500000005</v>
      </c>
      <c r="L136" s="20">
        <f>IF(FluxoCaixa10131514191820[[#This Row],[Entrada / Saída]]="Saída",FluxoCaixa10131514191820[[#This Row],[R$ (Valores)]]*-1,FluxoCaixa10131514191820[[#This Row],[R$ (Valores)]])</f>
        <v>-8612.2000000000007</v>
      </c>
    </row>
    <row r="137" spans="2:12">
      <c r="B137" s="48" t="s">
        <v>2477</v>
      </c>
      <c r="C137" s="48" t="s">
        <v>3030</v>
      </c>
      <c r="D137" s="16">
        <v>46149</v>
      </c>
      <c r="E137" s="48" t="s">
        <v>2496</v>
      </c>
      <c r="F137" s="17" t="s">
        <v>2</v>
      </c>
      <c r="G137" s="17" t="s">
        <v>70</v>
      </c>
      <c r="H137" s="17" t="s">
        <v>2552</v>
      </c>
      <c r="I137" s="29">
        <v>6874.79</v>
      </c>
      <c r="J137" s="17" t="s">
        <v>525</v>
      </c>
      <c r="K137" s="20">
        <f>IF(FluxoCaixa10131514191820[[#This Row],[Movimento ]]="Saldo Inicial",FluxoCaixa10131514191820[[#This Row],[R$ (Valores)]],K136+FluxoCaixa10131514191820[[#This Row],[Valores Receitas / Despesas]])</f>
        <v>1174476.4600000004</v>
      </c>
      <c r="L137" s="20">
        <f>IF(FluxoCaixa10131514191820[[#This Row],[Entrada / Saída]]="Saída",FluxoCaixa10131514191820[[#This Row],[R$ (Valores)]]*-1,FluxoCaixa10131514191820[[#This Row],[R$ (Valores)]])</f>
        <v>-6874.79</v>
      </c>
    </row>
    <row r="138" spans="2:12">
      <c r="B138" s="48" t="s">
        <v>2477</v>
      </c>
      <c r="C138" s="48" t="s">
        <v>3030</v>
      </c>
      <c r="D138" s="16">
        <v>46149</v>
      </c>
      <c r="E138" s="48" t="s">
        <v>2496</v>
      </c>
      <c r="F138" s="17" t="s">
        <v>2</v>
      </c>
      <c r="G138" s="17" t="s">
        <v>70</v>
      </c>
      <c r="H138" s="17" t="s">
        <v>2440</v>
      </c>
      <c r="I138" s="29">
        <v>6000</v>
      </c>
      <c r="J138" s="17" t="s">
        <v>525</v>
      </c>
      <c r="K138" s="20">
        <f>IF(FluxoCaixa10131514191820[[#This Row],[Movimento ]]="Saldo Inicial",FluxoCaixa10131514191820[[#This Row],[R$ (Valores)]],K137+FluxoCaixa10131514191820[[#This Row],[Valores Receitas / Despesas]])</f>
        <v>1168476.4600000004</v>
      </c>
      <c r="L138" s="20">
        <f>IF(FluxoCaixa10131514191820[[#This Row],[Entrada / Saída]]="Saída",FluxoCaixa10131514191820[[#This Row],[R$ (Valores)]]*-1,FluxoCaixa10131514191820[[#This Row],[R$ (Valores)]])</f>
        <v>-6000</v>
      </c>
    </row>
    <row r="139" spans="2:12">
      <c r="B139" s="48" t="s">
        <v>2477</v>
      </c>
      <c r="C139" s="48" t="s">
        <v>3030</v>
      </c>
      <c r="D139" s="16">
        <v>46149</v>
      </c>
      <c r="E139" s="48" t="s">
        <v>2496</v>
      </c>
      <c r="F139" s="17" t="s">
        <v>2</v>
      </c>
      <c r="G139" s="17" t="s">
        <v>70</v>
      </c>
      <c r="H139" s="17" t="s">
        <v>1069</v>
      </c>
      <c r="I139" s="29">
        <v>6000</v>
      </c>
      <c r="J139" s="17" t="s">
        <v>525</v>
      </c>
      <c r="K139" s="20">
        <f>IF(FluxoCaixa10131514191820[[#This Row],[Movimento ]]="Saldo Inicial",FluxoCaixa10131514191820[[#This Row],[R$ (Valores)]],K138+FluxoCaixa10131514191820[[#This Row],[Valores Receitas / Despesas]])</f>
        <v>1162476.4600000004</v>
      </c>
      <c r="L139" s="20">
        <f>IF(FluxoCaixa10131514191820[[#This Row],[Entrada / Saída]]="Saída",FluxoCaixa10131514191820[[#This Row],[R$ (Valores)]]*-1,FluxoCaixa10131514191820[[#This Row],[R$ (Valores)]])</f>
        <v>-6000</v>
      </c>
    </row>
    <row r="140" spans="2:12">
      <c r="B140" s="48" t="s">
        <v>2477</v>
      </c>
      <c r="C140" s="48" t="s">
        <v>3030</v>
      </c>
      <c r="D140" s="16">
        <v>46149</v>
      </c>
      <c r="E140" s="48" t="s">
        <v>2417</v>
      </c>
      <c r="F140" s="17" t="s">
        <v>2</v>
      </c>
      <c r="G140" s="17" t="s">
        <v>70</v>
      </c>
      <c r="H140" s="17" t="s">
        <v>2149</v>
      </c>
      <c r="I140" s="29">
        <v>18641.830000000002</v>
      </c>
      <c r="J140" s="17" t="s">
        <v>525</v>
      </c>
      <c r="K140" s="20">
        <f>IF(FluxoCaixa10131514191820[[#This Row],[Movimento ]]="Saldo Inicial",FluxoCaixa10131514191820[[#This Row],[R$ (Valores)]],K139+FluxoCaixa10131514191820[[#This Row],[Valores Receitas / Despesas]])</f>
        <v>1143834.6300000004</v>
      </c>
      <c r="L140" s="20">
        <f>IF(FluxoCaixa10131514191820[[#This Row],[Entrada / Saída]]="Saída",FluxoCaixa10131514191820[[#This Row],[R$ (Valores)]]*-1,FluxoCaixa10131514191820[[#This Row],[R$ (Valores)]])</f>
        <v>-18641.830000000002</v>
      </c>
    </row>
    <row r="141" spans="2:12">
      <c r="B141" s="48" t="s">
        <v>2477</v>
      </c>
      <c r="C141" s="48" t="s">
        <v>3030</v>
      </c>
      <c r="D141" s="16">
        <v>46149</v>
      </c>
      <c r="E141" s="48" t="s">
        <v>2496</v>
      </c>
      <c r="F141" s="17" t="s">
        <v>2</v>
      </c>
      <c r="G141" s="17" t="s">
        <v>70</v>
      </c>
      <c r="H141" s="17" t="s">
        <v>1075</v>
      </c>
      <c r="I141" s="29">
        <v>6000</v>
      </c>
      <c r="J141" s="17" t="s">
        <v>525</v>
      </c>
      <c r="K141" s="20">
        <f>IF(FluxoCaixa10131514191820[[#This Row],[Movimento ]]="Saldo Inicial",FluxoCaixa10131514191820[[#This Row],[R$ (Valores)]],K140+FluxoCaixa10131514191820[[#This Row],[Valores Receitas / Despesas]])</f>
        <v>1137834.6300000004</v>
      </c>
      <c r="L141" s="20">
        <f>IF(FluxoCaixa10131514191820[[#This Row],[Entrada / Saída]]="Saída",FluxoCaixa10131514191820[[#This Row],[R$ (Valores)]]*-1,FluxoCaixa10131514191820[[#This Row],[R$ (Valores)]])</f>
        <v>-6000</v>
      </c>
    </row>
    <row r="142" spans="2:12">
      <c r="B142" s="48" t="s">
        <v>2477</v>
      </c>
      <c r="C142" s="48" t="s">
        <v>3030</v>
      </c>
      <c r="D142" s="16">
        <v>46149</v>
      </c>
      <c r="E142" s="48" t="s">
        <v>2496</v>
      </c>
      <c r="F142" s="17" t="s">
        <v>2</v>
      </c>
      <c r="G142" s="17" t="s">
        <v>70</v>
      </c>
      <c r="H142" s="17" t="s">
        <v>396</v>
      </c>
      <c r="I142" s="29">
        <v>6000</v>
      </c>
      <c r="J142" s="17" t="s">
        <v>525</v>
      </c>
      <c r="K142" s="20">
        <f>IF(FluxoCaixa10131514191820[[#This Row],[Movimento ]]="Saldo Inicial",FluxoCaixa10131514191820[[#This Row],[R$ (Valores)]],K141+FluxoCaixa10131514191820[[#This Row],[Valores Receitas / Despesas]])</f>
        <v>1131834.6300000004</v>
      </c>
      <c r="L142" s="20">
        <f>IF(FluxoCaixa10131514191820[[#This Row],[Entrada / Saída]]="Saída",FluxoCaixa10131514191820[[#This Row],[R$ (Valores)]]*-1,FluxoCaixa10131514191820[[#This Row],[R$ (Valores)]])</f>
        <v>-6000</v>
      </c>
    </row>
    <row r="143" spans="2:12">
      <c r="B143" s="48" t="s">
        <v>2477</v>
      </c>
      <c r="C143" s="48" t="s">
        <v>3030</v>
      </c>
      <c r="D143" s="16">
        <v>46149</v>
      </c>
      <c r="E143" s="48" t="s">
        <v>2496</v>
      </c>
      <c r="F143" s="17" t="s">
        <v>2</v>
      </c>
      <c r="G143" s="17" t="s">
        <v>70</v>
      </c>
      <c r="H143" s="17" t="s">
        <v>3108</v>
      </c>
      <c r="I143" s="29">
        <v>2392</v>
      </c>
      <c r="J143" s="17" t="s">
        <v>525</v>
      </c>
      <c r="K143" s="20">
        <f>IF(FluxoCaixa10131514191820[[#This Row],[Movimento ]]="Saldo Inicial",FluxoCaixa10131514191820[[#This Row],[R$ (Valores)]],K142+FluxoCaixa10131514191820[[#This Row],[Valores Receitas / Despesas]])</f>
        <v>1129442.6300000004</v>
      </c>
      <c r="L143" s="20">
        <f>IF(FluxoCaixa10131514191820[[#This Row],[Entrada / Saída]]="Saída",FluxoCaixa10131514191820[[#This Row],[R$ (Valores)]]*-1,FluxoCaixa10131514191820[[#This Row],[R$ (Valores)]])</f>
        <v>-2392</v>
      </c>
    </row>
    <row r="144" spans="2:12">
      <c r="B144" s="48" t="s">
        <v>2477</v>
      </c>
      <c r="C144" s="48" t="s">
        <v>3030</v>
      </c>
      <c r="D144" s="16">
        <v>46149</v>
      </c>
      <c r="E144" s="48" t="s">
        <v>2496</v>
      </c>
      <c r="F144" s="17" t="s">
        <v>2</v>
      </c>
      <c r="G144" s="17" t="s">
        <v>70</v>
      </c>
      <c r="H144" s="17" t="s">
        <v>1072</v>
      </c>
      <c r="I144" s="29">
        <v>6000</v>
      </c>
      <c r="J144" s="17" t="s">
        <v>525</v>
      </c>
      <c r="K144" s="20">
        <f>IF(FluxoCaixa10131514191820[[#This Row],[Movimento ]]="Saldo Inicial",FluxoCaixa10131514191820[[#This Row],[R$ (Valores)]],K143+FluxoCaixa10131514191820[[#This Row],[Valores Receitas / Despesas]])</f>
        <v>1123442.6300000004</v>
      </c>
      <c r="L144" s="20">
        <f>IF(FluxoCaixa10131514191820[[#This Row],[Entrada / Saída]]="Saída",FluxoCaixa10131514191820[[#This Row],[R$ (Valores)]]*-1,FluxoCaixa10131514191820[[#This Row],[R$ (Valores)]])</f>
        <v>-6000</v>
      </c>
    </row>
    <row r="145" spans="2:12">
      <c r="B145" s="48" t="s">
        <v>2477</v>
      </c>
      <c r="C145" s="48" t="s">
        <v>3030</v>
      </c>
      <c r="D145" s="16">
        <v>46149</v>
      </c>
      <c r="E145" s="48" t="s">
        <v>2417</v>
      </c>
      <c r="F145" s="17" t="s">
        <v>2</v>
      </c>
      <c r="G145" s="17" t="s">
        <v>70</v>
      </c>
      <c r="H145" s="17" t="s">
        <v>3109</v>
      </c>
      <c r="I145" s="29">
        <v>3500</v>
      </c>
      <c r="J145" s="17" t="s">
        <v>525</v>
      </c>
      <c r="K145" s="20">
        <f>IF(FluxoCaixa10131514191820[[#This Row],[Movimento ]]="Saldo Inicial",FluxoCaixa10131514191820[[#This Row],[R$ (Valores)]],K144+FluxoCaixa10131514191820[[#This Row],[Valores Receitas / Despesas]])</f>
        <v>1119942.6300000004</v>
      </c>
      <c r="L145" s="20">
        <f>IF(FluxoCaixa10131514191820[[#This Row],[Entrada / Saída]]="Saída",FluxoCaixa10131514191820[[#This Row],[R$ (Valores)]]*-1,FluxoCaixa10131514191820[[#This Row],[R$ (Valores)]])</f>
        <v>-3500</v>
      </c>
    </row>
    <row r="146" spans="2:12">
      <c r="B146" s="48" t="s">
        <v>2477</v>
      </c>
      <c r="C146" s="48" t="s">
        <v>3030</v>
      </c>
      <c r="D146" s="16">
        <v>46149</v>
      </c>
      <c r="E146" s="48" t="s">
        <v>2417</v>
      </c>
      <c r="F146" s="17" t="s">
        <v>2</v>
      </c>
      <c r="G146" s="17" t="s">
        <v>70</v>
      </c>
      <c r="H146" s="17" t="s">
        <v>2788</v>
      </c>
      <c r="I146" s="29">
        <v>15965</v>
      </c>
      <c r="J146" s="17" t="s">
        <v>525</v>
      </c>
      <c r="K146" s="20">
        <f>IF(FluxoCaixa10131514191820[[#This Row],[Movimento ]]="Saldo Inicial",FluxoCaixa10131514191820[[#This Row],[R$ (Valores)]],K145+FluxoCaixa10131514191820[[#This Row],[Valores Receitas / Despesas]])</f>
        <v>1103977.6300000004</v>
      </c>
      <c r="L146" s="20">
        <f>IF(FluxoCaixa10131514191820[[#This Row],[Entrada / Saída]]="Saída",FluxoCaixa10131514191820[[#This Row],[R$ (Valores)]]*-1,FluxoCaixa10131514191820[[#This Row],[R$ (Valores)]])</f>
        <v>-15965</v>
      </c>
    </row>
    <row r="147" spans="2:12">
      <c r="B147" s="48" t="s">
        <v>2477</v>
      </c>
      <c r="C147" s="48" t="s">
        <v>3030</v>
      </c>
      <c r="D147" s="16">
        <v>46149</v>
      </c>
      <c r="E147" s="48" t="s">
        <v>2417</v>
      </c>
      <c r="F147" s="17" t="s">
        <v>2</v>
      </c>
      <c r="G147" s="17" t="s">
        <v>70</v>
      </c>
      <c r="H147" s="17" t="s">
        <v>3110</v>
      </c>
      <c r="I147" s="29">
        <v>8000</v>
      </c>
      <c r="J147" s="17" t="s">
        <v>525</v>
      </c>
      <c r="K147" s="20">
        <f>IF(FluxoCaixa10131514191820[[#This Row],[Movimento ]]="Saldo Inicial",FluxoCaixa10131514191820[[#This Row],[R$ (Valores)]],K146+FluxoCaixa10131514191820[[#This Row],[Valores Receitas / Despesas]])</f>
        <v>1095977.6300000004</v>
      </c>
      <c r="L147" s="20">
        <f>IF(FluxoCaixa10131514191820[[#This Row],[Entrada / Saída]]="Saída",FluxoCaixa10131514191820[[#This Row],[R$ (Valores)]]*-1,FluxoCaixa10131514191820[[#This Row],[R$ (Valores)]])</f>
        <v>-8000</v>
      </c>
    </row>
    <row r="148" spans="2:12">
      <c r="B148" s="48" t="s">
        <v>2477</v>
      </c>
      <c r="C148" s="48" t="s">
        <v>3030</v>
      </c>
      <c r="D148" s="16">
        <v>46149</v>
      </c>
      <c r="E148" s="48" t="s">
        <v>2417</v>
      </c>
      <c r="F148" s="17" t="s">
        <v>2</v>
      </c>
      <c r="G148" s="17" t="s">
        <v>70</v>
      </c>
      <c r="H148" s="17" t="s">
        <v>2789</v>
      </c>
      <c r="I148" s="21">
        <v>5350</v>
      </c>
      <c r="J148" s="17" t="s">
        <v>525</v>
      </c>
      <c r="K148" s="20">
        <f>IF(FluxoCaixa10131514191820[[#This Row],[Movimento ]]="Saldo Inicial",FluxoCaixa10131514191820[[#This Row],[R$ (Valores)]],K147+FluxoCaixa10131514191820[[#This Row],[Valores Receitas / Despesas]])</f>
        <v>1090627.6300000004</v>
      </c>
      <c r="L148" s="20">
        <f>IF(FluxoCaixa10131514191820[[#This Row],[Entrada / Saída]]="Saída",FluxoCaixa10131514191820[[#This Row],[R$ (Valores)]]*-1,FluxoCaixa10131514191820[[#This Row],[R$ (Valores)]])</f>
        <v>-5350</v>
      </c>
    </row>
    <row r="149" spans="2:12">
      <c r="B149" s="48" t="s">
        <v>2477</v>
      </c>
      <c r="C149" s="48" t="s">
        <v>3030</v>
      </c>
      <c r="D149" s="16">
        <v>46149</v>
      </c>
      <c r="E149" s="48" t="s">
        <v>2417</v>
      </c>
      <c r="F149" s="17" t="s">
        <v>2</v>
      </c>
      <c r="G149" s="17" t="s">
        <v>70</v>
      </c>
      <c r="H149" s="17" t="s">
        <v>2652</v>
      </c>
      <c r="I149" s="29">
        <v>6400</v>
      </c>
      <c r="J149" s="17" t="s">
        <v>525</v>
      </c>
      <c r="K149" s="20">
        <f>IF(FluxoCaixa10131514191820[[#This Row],[Movimento ]]="Saldo Inicial",FluxoCaixa10131514191820[[#This Row],[R$ (Valores)]],K148+FluxoCaixa10131514191820[[#This Row],[Valores Receitas / Despesas]])</f>
        <v>1084227.6300000004</v>
      </c>
      <c r="L149" s="20">
        <f>IF(FluxoCaixa10131514191820[[#This Row],[Entrada / Saída]]="Saída",FluxoCaixa10131514191820[[#This Row],[R$ (Valores)]]*-1,FluxoCaixa10131514191820[[#This Row],[R$ (Valores)]])</f>
        <v>-6400</v>
      </c>
    </row>
    <row r="150" spans="2:12">
      <c r="B150" s="48" t="s">
        <v>2477</v>
      </c>
      <c r="C150" s="48" t="s">
        <v>3030</v>
      </c>
      <c r="D150" s="16">
        <v>46149</v>
      </c>
      <c r="E150" s="48" t="s">
        <v>2417</v>
      </c>
      <c r="F150" s="17" t="s">
        <v>2</v>
      </c>
      <c r="G150" s="17" t="s">
        <v>70</v>
      </c>
      <c r="H150" s="17" t="s">
        <v>2595</v>
      </c>
      <c r="I150" s="21">
        <v>3500</v>
      </c>
      <c r="J150" s="17" t="s">
        <v>525</v>
      </c>
      <c r="K150" s="20">
        <f>IF(FluxoCaixa10131514191820[[#This Row],[Movimento ]]="Saldo Inicial",FluxoCaixa10131514191820[[#This Row],[R$ (Valores)]],K149+FluxoCaixa10131514191820[[#This Row],[Valores Receitas / Despesas]])</f>
        <v>1080727.6300000004</v>
      </c>
      <c r="L150" s="20">
        <f>IF(FluxoCaixa10131514191820[[#This Row],[Entrada / Saída]]="Saída",FluxoCaixa10131514191820[[#This Row],[R$ (Valores)]]*-1,FluxoCaixa10131514191820[[#This Row],[R$ (Valores)]])</f>
        <v>-3500</v>
      </c>
    </row>
    <row r="151" spans="2:12">
      <c r="B151" s="48" t="s">
        <v>2477</v>
      </c>
      <c r="C151" s="48" t="s">
        <v>3030</v>
      </c>
      <c r="D151" s="16">
        <v>46149</v>
      </c>
      <c r="E151" s="48" t="s">
        <v>2417</v>
      </c>
      <c r="F151" s="17" t="s">
        <v>2</v>
      </c>
      <c r="G151" s="17" t="s">
        <v>70</v>
      </c>
      <c r="H151" s="17" t="s">
        <v>2555</v>
      </c>
      <c r="I151" s="21">
        <v>45000</v>
      </c>
      <c r="J151" s="17" t="s">
        <v>525</v>
      </c>
      <c r="K151" s="20">
        <f>IF(FluxoCaixa10131514191820[[#This Row],[Movimento ]]="Saldo Inicial",FluxoCaixa10131514191820[[#This Row],[R$ (Valores)]],K150+FluxoCaixa10131514191820[[#This Row],[Valores Receitas / Despesas]])</f>
        <v>1035727.6300000004</v>
      </c>
      <c r="L151" s="20">
        <f>IF(FluxoCaixa10131514191820[[#This Row],[Entrada / Saída]]="Saída",FluxoCaixa10131514191820[[#This Row],[R$ (Valores)]]*-1,FluxoCaixa10131514191820[[#This Row],[R$ (Valores)]])</f>
        <v>-45000</v>
      </c>
    </row>
    <row r="152" spans="2:12">
      <c r="B152" s="48" t="s">
        <v>2477</v>
      </c>
      <c r="C152" s="48" t="s">
        <v>3030</v>
      </c>
      <c r="D152" s="16">
        <v>46149</v>
      </c>
      <c r="E152" s="48" t="s">
        <v>2417</v>
      </c>
      <c r="F152" s="17" t="s">
        <v>2</v>
      </c>
      <c r="G152" s="17" t="s">
        <v>70</v>
      </c>
      <c r="H152" s="17" t="s">
        <v>3111</v>
      </c>
      <c r="I152" s="21">
        <v>5000</v>
      </c>
      <c r="J152" s="17" t="s">
        <v>525</v>
      </c>
      <c r="K152" s="20">
        <f>IF(FluxoCaixa10131514191820[[#This Row],[Movimento ]]="Saldo Inicial",FluxoCaixa10131514191820[[#This Row],[R$ (Valores)]],K151+FluxoCaixa10131514191820[[#This Row],[Valores Receitas / Despesas]])</f>
        <v>1030727.6300000004</v>
      </c>
      <c r="L152" s="20">
        <f>IF(FluxoCaixa10131514191820[[#This Row],[Entrada / Saída]]="Saída",FluxoCaixa10131514191820[[#This Row],[R$ (Valores)]]*-1,FluxoCaixa10131514191820[[#This Row],[R$ (Valores)]])</f>
        <v>-5000</v>
      </c>
    </row>
    <row r="153" spans="2:12">
      <c r="B153" s="48" t="s">
        <v>2477</v>
      </c>
      <c r="C153" s="48" t="s">
        <v>3030</v>
      </c>
      <c r="D153" s="16">
        <v>46149</v>
      </c>
      <c r="E153" s="48" t="s">
        <v>2417</v>
      </c>
      <c r="F153" s="17" t="s">
        <v>2</v>
      </c>
      <c r="G153" s="17" t="s">
        <v>70</v>
      </c>
      <c r="H153" s="17" t="s">
        <v>2115</v>
      </c>
      <c r="I153" s="21">
        <v>425</v>
      </c>
      <c r="J153" s="17" t="s">
        <v>525</v>
      </c>
      <c r="K153" s="20">
        <f>IF(FluxoCaixa10131514191820[[#This Row],[Movimento ]]="Saldo Inicial",FluxoCaixa10131514191820[[#This Row],[R$ (Valores)]],K152+FluxoCaixa10131514191820[[#This Row],[Valores Receitas / Despesas]])</f>
        <v>1030302.6300000004</v>
      </c>
      <c r="L153" s="20">
        <f>IF(FluxoCaixa10131514191820[[#This Row],[Entrada / Saída]]="Saída",FluxoCaixa10131514191820[[#This Row],[R$ (Valores)]]*-1,FluxoCaixa10131514191820[[#This Row],[R$ (Valores)]])</f>
        <v>-425</v>
      </c>
    </row>
    <row r="154" spans="2:12">
      <c r="B154" s="48" t="s">
        <v>2477</v>
      </c>
      <c r="C154" s="48" t="s">
        <v>3030</v>
      </c>
      <c r="D154" s="16">
        <v>46149</v>
      </c>
      <c r="E154" s="48" t="s">
        <v>2417</v>
      </c>
      <c r="F154" s="17" t="s">
        <v>2</v>
      </c>
      <c r="G154" s="17" t="s">
        <v>70</v>
      </c>
      <c r="H154" s="17" t="s">
        <v>2136</v>
      </c>
      <c r="I154" s="21">
        <v>11000</v>
      </c>
      <c r="J154" s="17" t="s">
        <v>525</v>
      </c>
      <c r="K154" s="20">
        <f>IF(FluxoCaixa10131514191820[[#This Row],[Movimento ]]="Saldo Inicial",FluxoCaixa10131514191820[[#This Row],[R$ (Valores)]],K153+FluxoCaixa10131514191820[[#This Row],[Valores Receitas / Despesas]])</f>
        <v>1019302.6300000004</v>
      </c>
      <c r="L154" s="20">
        <f>IF(FluxoCaixa10131514191820[[#This Row],[Entrada / Saída]]="Saída",FluxoCaixa10131514191820[[#This Row],[R$ (Valores)]]*-1,FluxoCaixa10131514191820[[#This Row],[R$ (Valores)]])</f>
        <v>-11000</v>
      </c>
    </row>
    <row r="155" spans="2:12">
      <c r="B155" s="48" t="s">
        <v>2477</v>
      </c>
      <c r="C155" s="48" t="s">
        <v>3030</v>
      </c>
      <c r="D155" s="16">
        <v>46149</v>
      </c>
      <c r="E155" s="48" t="s">
        <v>2417</v>
      </c>
      <c r="F155" s="17" t="s">
        <v>2</v>
      </c>
      <c r="G155" s="17" t="s">
        <v>70</v>
      </c>
      <c r="H155" s="17" t="s">
        <v>3112</v>
      </c>
      <c r="I155" s="21">
        <v>6143.32</v>
      </c>
      <c r="J155" s="17" t="s">
        <v>525</v>
      </c>
      <c r="K155" s="20">
        <f>IF(FluxoCaixa10131514191820[[#This Row],[Movimento ]]="Saldo Inicial",FluxoCaixa10131514191820[[#This Row],[R$ (Valores)]],K154+FluxoCaixa10131514191820[[#This Row],[Valores Receitas / Despesas]])</f>
        <v>1013159.3100000004</v>
      </c>
      <c r="L155" s="20">
        <f>IF(FluxoCaixa10131514191820[[#This Row],[Entrada / Saída]]="Saída",FluxoCaixa10131514191820[[#This Row],[R$ (Valores)]]*-1,FluxoCaixa10131514191820[[#This Row],[R$ (Valores)]])</f>
        <v>-6143.32</v>
      </c>
    </row>
    <row r="156" spans="2:12">
      <c r="B156" s="48" t="s">
        <v>2477</v>
      </c>
      <c r="C156" s="48" t="s">
        <v>3030</v>
      </c>
      <c r="D156" s="16">
        <v>46149</v>
      </c>
      <c r="E156" s="48" t="s">
        <v>2417</v>
      </c>
      <c r="F156" s="17" t="s">
        <v>2</v>
      </c>
      <c r="G156" s="17" t="s">
        <v>70</v>
      </c>
      <c r="H156" s="17" t="s">
        <v>2147</v>
      </c>
      <c r="I156" s="21">
        <v>10349.5</v>
      </c>
      <c r="J156" s="17" t="s">
        <v>525</v>
      </c>
      <c r="K156" s="20">
        <f>IF(FluxoCaixa10131514191820[[#This Row],[Movimento ]]="Saldo Inicial",FluxoCaixa10131514191820[[#This Row],[R$ (Valores)]],K155+FluxoCaixa10131514191820[[#This Row],[Valores Receitas / Despesas]])</f>
        <v>1002809.8100000004</v>
      </c>
      <c r="L156" s="20">
        <f>IF(FluxoCaixa10131514191820[[#This Row],[Entrada / Saída]]="Saída",FluxoCaixa10131514191820[[#This Row],[R$ (Valores)]]*-1,FluxoCaixa10131514191820[[#This Row],[R$ (Valores)]])</f>
        <v>-10349.5</v>
      </c>
    </row>
    <row r="157" spans="2:12">
      <c r="B157" s="48" t="s">
        <v>2477</v>
      </c>
      <c r="C157" s="48" t="s">
        <v>3030</v>
      </c>
      <c r="D157" s="16">
        <v>46149</v>
      </c>
      <c r="E157" s="48" t="s">
        <v>2417</v>
      </c>
      <c r="F157" s="17" t="s">
        <v>2</v>
      </c>
      <c r="G157" s="17" t="s">
        <v>70</v>
      </c>
      <c r="H157" s="17" t="s">
        <v>2151</v>
      </c>
      <c r="I157" s="21">
        <v>7900</v>
      </c>
      <c r="J157" s="17" t="s">
        <v>525</v>
      </c>
      <c r="K157" s="20">
        <f>IF(FluxoCaixa10131514191820[[#This Row],[Movimento ]]="Saldo Inicial",FluxoCaixa10131514191820[[#This Row],[R$ (Valores)]],K156+FluxoCaixa10131514191820[[#This Row],[Valores Receitas / Despesas]])</f>
        <v>994909.81000000041</v>
      </c>
      <c r="L157" s="20">
        <f>IF(FluxoCaixa10131514191820[[#This Row],[Entrada / Saída]]="Saída",FluxoCaixa10131514191820[[#This Row],[R$ (Valores)]]*-1,FluxoCaixa10131514191820[[#This Row],[R$ (Valores)]])</f>
        <v>-7900</v>
      </c>
    </row>
    <row r="158" spans="2:12">
      <c r="B158" s="48" t="s">
        <v>2477</v>
      </c>
      <c r="C158" s="48" t="s">
        <v>3030</v>
      </c>
      <c r="D158" s="16">
        <v>46149</v>
      </c>
      <c r="E158" s="48" t="s">
        <v>2496</v>
      </c>
      <c r="F158" s="17" t="s">
        <v>2</v>
      </c>
      <c r="G158" s="17" t="s">
        <v>70</v>
      </c>
      <c r="H158" s="17" t="s">
        <v>1187</v>
      </c>
      <c r="I158" s="21">
        <v>2500</v>
      </c>
      <c r="J158" s="17" t="s">
        <v>525</v>
      </c>
      <c r="K158" s="20">
        <f>IF(FluxoCaixa10131514191820[[#This Row],[Movimento ]]="Saldo Inicial",FluxoCaixa10131514191820[[#This Row],[R$ (Valores)]],K157+FluxoCaixa10131514191820[[#This Row],[Valores Receitas / Despesas]])</f>
        <v>992409.81000000041</v>
      </c>
      <c r="L158" s="20">
        <f>IF(FluxoCaixa10131514191820[[#This Row],[Entrada / Saída]]="Saída",FluxoCaixa10131514191820[[#This Row],[R$ (Valores)]]*-1,FluxoCaixa10131514191820[[#This Row],[R$ (Valores)]])</f>
        <v>-2500</v>
      </c>
    </row>
    <row r="159" spans="2:12">
      <c r="B159" s="48" t="s">
        <v>2477</v>
      </c>
      <c r="C159" s="48" t="s">
        <v>3030</v>
      </c>
      <c r="D159" s="16">
        <v>46149</v>
      </c>
      <c r="E159" s="48" t="s">
        <v>2417</v>
      </c>
      <c r="F159" s="17" t="s">
        <v>2</v>
      </c>
      <c r="G159" s="17" t="s">
        <v>70</v>
      </c>
      <c r="H159" s="17" t="s">
        <v>3113</v>
      </c>
      <c r="I159" s="21">
        <v>15853.98</v>
      </c>
      <c r="J159" s="17" t="s">
        <v>525</v>
      </c>
      <c r="K159" s="20">
        <f>IF(FluxoCaixa10131514191820[[#This Row],[Movimento ]]="Saldo Inicial",FluxoCaixa10131514191820[[#This Row],[R$ (Valores)]],K158+FluxoCaixa10131514191820[[#This Row],[Valores Receitas / Despesas]])</f>
        <v>976555.83000000042</v>
      </c>
      <c r="L159" s="20">
        <f>IF(FluxoCaixa10131514191820[[#This Row],[Entrada / Saída]]="Saída",FluxoCaixa10131514191820[[#This Row],[R$ (Valores)]]*-1,FluxoCaixa10131514191820[[#This Row],[R$ (Valores)]])</f>
        <v>-15853.98</v>
      </c>
    </row>
    <row r="160" spans="2:12">
      <c r="B160" s="48" t="s">
        <v>2477</v>
      </c>
      <c r="C160" s="48" t="s">
        <v>3030</v>
      </c>
      <c r="D160" s="16">
        <v>46149</v>
      </c>
      <c r="E160" s="48" t="s">
        <v>2417</v>
      </c>
      <c r="F160" s="17" t="s">
        <v>2</v>
      </c>
      <c r="G160" s="17" t="s">
        <v>70</v>
      </c>
      <c r="H160" s="17" t="s">
        <v>1080</v>
      </c>
      <c r="I160" s="21">
        <v>5300</v>
      </c>
      <c r="J160" s="17" t="s">
        <v>525</v>
      </c>
      <c r="K160" s="20">
        <f>IF(FluxoCaixa10131514191820[[#This Row],[Movimento ]]="Saldo Inicial",FluxoCaixa10131514191820[[#This Row],[R$ (Valores)]],K159+FluxoCaixa10131514191820[[#This Row],[Valores Receitas / Despesas]])</f>
        <v>971255.83000000042</v>
      </c>
      <c r="L160" s="20">
        <f>IF(FluxoCaixa10131514191820[[#This Row],[Entrada / Saída]]="Saída",FluxoCaixa10131514191820[[#This Row],[R$ (Valores)]]*-1,FluxoCaixa10131514191820[[#This Row],[R$ (Valores)]])</f>
        <v>-5300</v>
      </c>
    </row>
    <row r="161" spans="2:12">
      <c r="B161" s="48" t="s">
        <v>2477</v>
      </c>
      <c r="C161" s="48" t="s">
        <v>3030</v>
      </c>
      <c r="D161" s="16">
        <v>46149</v>
      </c>
      <c r="E161" s="48" t="s">
        <v>2417</v>
      </c>
      <c r="F161" s="17" t="s">
        <v>2</v>
      </c>
      <c r="G161" s="17" t="s">
        <v>70</v>
      </c>
      <c r="H161" s="17" t="s">
        <v>2153</v>
      </c>
      <c r="I161" s="21">
        <v>9520</v>
      </c>
      <c r="J161" s="17" t="s">
        <v>525</v>
      </c>
      <c r="K161" s="20">
        <f>IF(FluxoCaixa10131514191820[[#This Row],[Movimento ]]="Saldo Inicial",FluxoCaixa10131514191820[[#This Row],[R$ (Valores)]],K160+FluxoCaixa10131514191820[[#This Row],[Valores Receitas / Despesas]])</f>
        <v>961735.83000000042</v>
      </c>
      <c r="L161" s="20">
        <f>IF(FluxoCaixa10131514191820[[#This Row],[Entrada / Saída]]="Saída",FluxoCaixa10131514191820[[#This Row],[R$ (Valores)]]*-1,FluxoCaixa10131514191820[[#This Row],[R$ (Valores)]])</f>
        <v>-9520</v>
      </c>
    </row>
    <row r="162" spans="2:12">
      <c r="B162" s="48" t="s">
        <v>2477</v>
      </c>
      <c r="C162" s="48" t="s">
        <v>3030</v>
      </c>
      <c r="D162" s="16">
        <v>46149</v>
      </c>
      <c r="E162" s="48" t="s">
        <v>2417</v>
      </c>
      <c r="F162" s="17" t="s">
        <v>2</v>
      </c>
      <c r="G162" s="17" t="s">
        <v>70</v>
      </c>
      <c r="H162" s="17" t="s">
        <v>1178</v>
      </c>
      <c r="I162" s="21">
        <v>9162</v>
      </c>
      <c r="J162" s="17" t="s">
        <v>525</v>
      </c>
      <c r="K162" s="20">
        <f>IF(FluxoCaixa10131514191820[[#This Row],[Movimento ]]="Saldo Inicial",FluxoCaixa10131514191820[[#This Row],[R$ (Valores)]],K161+FluxoCaixa10131514191820[[#This Row],[Valores Receitas / Despesas]])</f>
        <v>952573.83000000042</v>
      </c>
      <c r="L162" s="20">
        <f>IF(FluxoCaixa10131514191820[[#This Row],[Entrada / Saída]]="Saída",FluxoCaixa10131514191820[[#This Row],[R$ (Valores)]]*-1,FluxoCaixa10131514191820[[#This Row],[R$ (Valores)]])</f>
        <v>-9162</v>
      </c>
    </row>
    <row r="163" spans="2:12">
      <c r="B163" s="48" t="s">
        <v>2477</v>
      </c>
      <c r="C163" s="48" t="s">
        <v>3030</v>
      </c>
      <c r="D163" s="16">
        <v>46149</v>
      </c>
      <c r="E163" s="48" t="s">
        <v>2417</v>
      </c>
      <c r="F163" s="17" t="s">
        <v>2</v>
      </c>
      <c r="G163" s="17" t="s">
        <v>70</v>
      </c>
      <c r="H163" s="17" t="s">
        <v>2118</v>
      </c>
      <c r="I163" s="21">
        <v>10600</v>
      </c>
      <c r="J163" s="17" t="s">
        <v>525</v>
      </c>
      <c r="K163" s="20">
        <f>IF(FluxoCaixa10131514191820[[#This Row],[Movimento ]]="Saldo Inicial",FluxoCaixa10131514191820[[#This Row],[R$ (Valores)]],K162+FluxoCaixa10131514191820[[#This Row],[Valores Receitas / Despesas]])</f>
        <v>941973.83000000042</v>
      </c>
      <c r="L163" s="20">
        <f>IF(FluxoCaixa10131514191820[[#This Row],[Entrada / Saída]]="Saída",FluxoCaixa10131514191820[[#This Row],[R$ (Valores)]]*-1,FluxoCaixa10131514191820[[#This Row],[R$ (Valores)]])</f>
        <v>-10600</v>
      </c>
    </row>
    <row r="164" spans="2:12">
      <c r="B164" s="48" t="s">
        <v>2477</v>
      </c>
      <c r="C164" s="48" t="s">
        <v>3030</v>
      </c>
      <c r="D164" s="16">
        <v>46149</v>
      </c>
      <c r="E164" s="48" t="s">
        <v>2417</v>
      </c>
      <c r="F164" s="17" t="s">
        <v>2</v>
      </c>
      <c r="G164" s="17" t="s">
        <v>70</v>
      </c>
      <c r="H164" s="17" t="s">
        <v>2138</v>
      </c>
      <c r="I164" s="21">
        <v>9000</v>
      </c>
      <c r="J164" s="17" t="s">
        <v>525</v>
      </c>
      <c r="K164" s="20">
        <f>IF(FluxoCaixa10131514191820[[#This Row],[Movimento ]]="Saldo Inicial",FluxoCaixa10131514191820[[#This Row],[R$ (Valores)]],K163+FluxoCaixa10131514191820[[#This Row],[Valores Receitas / Despesas]])</f>
        <v>932973.83000000042</v>
      </c>
      <c r="L164" s="20">
        <f>IF(FluxoCaixa10131514191820[[#This Row],[Entrada / Saída]]="Saída",FluxoCaixa10131514191820[[#This Row],[R$ (Valores)]]*-1,FluxoCaixa10131514191820[[#This Row],[R$ (Valores)]])</f>
        <v>-9000</v>
      </c>
    </row>
    <row r="165" spans="2:12">
      <c r="B165" s="48" t="s">
        <v>2477</v>
      </c>
      <c r="C165" s="48" t="s">
        <v>3030</v>
      </c>
      <c r="D165" s="16">
        <v>46149</v>
      </c>
      <c r="E165" s="48" t="s">
        <v>2417</v>
      </c>
      <c r="F165" s="17" t="s">
        <v>2</v>
      </c>
      <c r="G165" s="17" t="s">
        <v>70</v>
      </c>
      <c r="H165" s="17" t="s">
        <v>3114</v>
      </c>
      <c r="I165" s="21">
        <v>1400</v>
      </c>
      <c r="J165" s="17" t="s">
        <v>525</v>
      </c>
      <c r="K165" s="20">
        <f>IF(FluxoCaixa10131514191820[[#This Row],[Movimento ]]="Saldo Inicial",FluxoCaixa10131514191820[[#This Row],[R$ (Valores)]],K164+FluxoCaixa10131514191820[[#This Row],[Valores Receitas / Despesas]])</f>
        <v>931573.83000000042</v>
      </c>
      <c r="L165" s="20">
        <f>IF(FluxoCaixa10131514191820[[#This Row],[Entrada / Saída]]="Saída",FluxoCaixa10131514191820[[#This Row],[R$ (Valores)]]*-1,FluxoCaixa10131514191820[[#This Row],[R$ (Valores)]])</f>
        <v>-1400</v>
      </c>
    </row>
    <row r="166" spans="2:12">
      <c r="B166" s="48" t="s">
        <v>2477</v>
      </c>
      <c r="C166" s="48" t="s">
        <v>3030</v>
      </c>
      <c r="D166" s="16">
        <v>46149</v>
      </c>
      <c r="E166" s="48" t="s">
        <v>2417</v>
      </c>
      <c r="F166" s="17" t="s">
        <v>2</v>
      </c>
      <c r="G166" s="17" t="s">
        <v>70</v>
      </c>
      <c r="H166" s="17" t="s">
        <v>1580</v>
      </c>
      <c r="I166" s="21">
        <v>15419</v>
      </c>
      <c r="J166" s="17" t="s">
        <v>525</v>
      </c>
      <c r="K166" s="20">
        <f>IF(FluxoCaixa10131514191820[[#This Row],[Movimento ]]="Saldo Inicial",FluxoCaixa10131514191820[[#This Row],[R$ (Valores)]],K165+FluxoCaixa10131514191820[[#This Row],[Valores Receitas / Despesas]])</f>
        <v>916154.83000000042</v>
      </c>
      <c r="L166" s="20">
        <f>IF(FluxoCaixa10131514191820[[#This Row],[Entrada / Saída]]="Saída",FluxoCaixa10131514191820[[#This Row],[R$ (Valores)]]*-1,FluxoCaixa10131514191820[[#This Row],[R$ (Valores)]])</f>
        <v>-15419</v>
      </c>
    </row>
    <row r="167" spans="2:12">
      <c r="B167" s="48" t="s">
        <v>2477</v>
      </c>
      <c r="C167" s="48" t="s">
        <v>3030</v>
      </c>
      <c r="D167" s="16">
        <v>46149</v>
      </c>
      <c r="E167" s="48" t="s">
        <v>2417</v>
      </c>
      <c r="F167" s="17" t="s">
        <v>2</v>
      </c>
      <c r="G167" s="17" t="s">
        <v>70</v>
      </c>
      <c r="H167" s="17" t="s">
        <v>2139</v>
      </c>
      <c r="I167" s="21">
        <v>11500</v>
      </c>
      <c r="J167" s="17" t="s">
        <v>525</v>
      </c>
      <c r="K167" s="20">
        <f>IF(FluxoCaixa10131514191820[[#This Row],[Movimento ]]="Saldo Inicial",FluxoCaixa10131514191820[[#This Row],[R$ (Valores)]],K166+FluxoCaixa10131514191820[[#This Row],[Valores Receitas / Despesas]])</f>
        <v>904654.83000000042</v>
      </c>
      <c r="L167" s="20">
        <f>IF(FluxoCaixa10131514191820[[#This Row],[Entrada / Saída]]="Saída",FluxoCaixa10131514191820[[#This Row],[R$ (Valores)]]*-1,FluxoCaixa10131514191820[[#This Row],[R$ (Valores)]])</f>
        <v>-11500</v>
      </c>
    </row>
    <row r="168" spans="2:12">
      <c r="B168" s="48" t="s">
        <v>2477</v>
      </c>
      <c r="C168" s="48" t="s">
        <v>3030</v>
      </c>
      <c r="D168" s="16">
        <v>46149</v>
      </c>
      <c r="E168" s="48" t="s">
        <v>2417</v>
      </c>
      <c r="F168" s="17" t="s">
        <v>2</v>
      </c>
      <c r="G168" s="17" t="s">
        <v>70</v>
      </c>
      <c r="H168" s="17" t="s">
        <v>2140</v>
      </c>
      <c r="I168" s="21">
        <v>18400</v>
      </c>
      <c r="J168" s="17" t="s">
        <v>525</v>
      </c>
      <c r="K168" s="20">
        <f>IF(FluxoCaixa10131514191820[[#This Row],[Movimento ]]="Saldo Inicial",FluxoCaixa10131514191820[[#This Row],[R$ (Valores)]],K167+FluxoCaixa10131514191820[[#This Row],[Valores Receitas / Despesas]])</f>
        <v>886254.83000000042</v>
      </c>
      <c r="L168" s="20">
        <f>IF(FluxoCaixa10131514191820[[#This Row],[Entrada / Saída]]="Saída",FluxoCaixa10131514191820[[#This Row],[R$ (Valores)]]*-1,FluxoCaixa10131514191820[[#This Row],[R$ (Valores)]])</f>
        <v>-18400</v>
      </c>
    </row>
    <row r="169" spans="2:12">
      <c r="B169" s="48" t="s">
        <v>2477</v>
      </c>
      <c r="C169" s="48" t="s">
        <v>3030</v>
      </c>
      <c r="D169" s="16">
        <v>46149</v>
      </c>
      <c r="E169" s="48" t="s">
        <v>2417</v>
      </c>
      <c r="F169" s="17" t="s">
        <v>2</v>
      </c>
      <c r="G169" s="17" t="s">
        <v>70</v>
      </c>
      <c r="H169" s="17" t="s">
        <v>1584</v>
      </c>
      <c r="I169" s="21">
        <v>15000</v>
      </c>
      <c r="J169" s="17" t="s">
        <v>525</v>
      </c>
      <c r="K169" s="20">
        <f>IF(FluxoCaixa10131514191820[[#This Row],[Movimento ]]="Saldo Inicial",FluxoCaixa10131514191820[[#This Row],[R$ (Valores)]],K168+FluxoCaixa10131514191820[[#This Row],[Valores Receitas / Despesas]])</f>
        <v>871254.83000000042</v>
      </c>
      <c r="L169" s="20">
        <f>IF(FluxoCaixa10131514191820[[#This Row],[Entrada / Saída]]="Saída",FluxoCaixa10131514191820[[#This Row],[R$ (Valores)]]*-1,FluxoCaixa10131514191820[[#This Row],[R$ (Valores)]])</f>
        <v>-15000</v>
      </c>
    </row>
    <row r="170" spans="2:12">
      <c r="B170" s="48" t="s">
        <v>2477</v>
      </c>
      <c r="C170" s="48" t="s">
        <v>3030</v>
      </c>
      <c r="D170" s="16">
        <v>46149</v>
      </c>
      <c r="E170" s="48" t="s">
        <v>2417</v>
      </c>
      <c r="F170" s="17" t="s">
        <v>2</v>
      </c>
      <c r="G170" s="17" t="s">
        <v>70</v>
      </c>
      <c r="H170" s="17" t="s">
        <v>1189</v>
      </c>
      <c r="I170" s="21">
        <v>6830.4</v>
      </c>
      <c r="J170" s="17" t="s">
        <v>525</v>
      </c>
      <c r="K170" s="20">
        <f>IF(FluxoCaixa10131514191820[[#This Row],[Movimento ]]="Saldo Inicial",FluxoCaixa10131514191820[[#This Row],[R$ (Valores)]],K169+FluxoCaixa10131514191820[[#This Row],[Valores Receitas / Despesas]])</f>
        <v>864424.4300000004</v>
      </c>
      <c r="L170" s="20">
        <f>IF(FluxoCaixa10131514191820[[#This Row],[Entrada / Saída]]="Saída",FluxoCaixa10131514191820[[#This Row],[R$ (Valores)]]*-1,FluxoCaixa10131514191820[[#This Row],[R$ (Valores)]])</f>
        <v>-6830.4</v>
      </c>
    </row>
    <row r="171" spans="2:12">
      <c r="B171" s="48" t="s">
        <v>2477</v>
      </c>
      <c r="C171" s="48" t="s">
        <v>3030</v>
      </c>
      <c r="D171" s="16">
        <v>46149</v>
      </c>
      <c r="E171" s="48" t="s">
        <v>2417</v>
      </c>
      <c r="F171" s="17" t="s">
        <v>2</v>
      </c>
      <c r="G171" s="17" t="s">
        <v>70</v>
      </c>
      <c r="H171" s="17" t="s">
        <v>2152</v>
      </c>
      <c r="I171" s="21">
        <v>16180</v>
      </c>
      <c r="J171" s="17" t="s">
        <v>525</v>
      </c>
      <c r="K171" s="20">
        <f>IF(FluxoCaixa10131514191820[[#This Row],[Movimento ]]="Saldo Inicial",FluxoCaixa10131514191820[[#This Row],[R$ (Valores)]],K170+FluxoCaixa10131514191820[[#This Row],[Valores Receitas / Despesas]])</f>
        <v>848244.4300000004</v>
      </c>
      <c r="L171" s="20">
        <f>IF(FluxoCaixa10131514191820[[#This Row],[Entrada / Saída]]="Saída",FluxoCaixa10131514191820[[#This Row],[R$ (Valores)]]*-1,FluxoCaixa10131514191820[[#This Row],[R$ (Valores)]])</f>
        <v>-16180</v>
      </c>
    </row>
    <row r="172" spans="2:12">
      <c r="B172" s="48" t="s">
        <v>2477</v>
      </c>
      <c r="C172" s="48" t="s">
        <v>3030</v>
      </c>
      <c r="D172" s="16">
        <v>46149</v>
      </c>
      <c r="E172" s="48" t="s">
        <v>2417</v>
      </c>
      <c r="F172" s="17" t="s">
        <v>2</v>
      </c>
      <c r="G172" s="17" t="s">
        <v>70</v>
      </c>
      <c r="H172" s="17" t="s">
        <v>3115</v>
      </c>
      <c r="I172" s="21">
        <v>10000</v>
      </c>
      <c r="J172" s="17" t="s">
        <v>525</v>
      </c>
      <c r="K172" s="20">
        <f>IF(FluxoCaixa10131514191820[[#This Row],[Movimento ]]="Saldo Inicial",FluxoCaixa10131514191820[[#This Row],[R$ (Valores)]],K171+FluxoCaixa10131514191820[[#This Row],[Valores Receitas / Despesas]])</f>
        <v>838244.4300000004</v>
      </c>
      <c r="L172" s="20">
        <f>IF(FluxoCaixa10131514191820[[#This Row],[Entrada / Saída]]="Saída",FluxoCaixa10131514191820[[#This Row],[R$ (Valores)]]*-1,FluxoCaixa10131514191820[[#This Row],[R$ (Valores)]])</f>
        <v>-10000</v>
      </c>
    </row>
    <row r="173" spans="2:12">
      <c r="B173" s="48" t="s">
        <v>2477</v>
      </c>
      <c r="C173" s="48" t="s">
        <v>3030</v>
      </c>
      <c r="D173" s="16">
        <v>46149</v>
      </c>
      <c r="E173" s="48" t="s">
        <v>2417</v>
      </c>
      <c r="F173" s="17" t="s">
        <v>2</v>
      </c>
      <c r="G173" s="17" t="s">
        <v>70</v>
      </c>
      <c r="H173" s="17" t="s">
        <v>2148</v>
      </c>
      <c r="I173" s="21">
        <v>28425</v>
      </c>
      <c r="J173" s="17" t="s">
        <v>525</v>
      </c>
      <c r="K173" s="20">
        <f>IF(FluxoCaixa10131514191820[[#This Row],[Movimento ]]="Saldo Inicial",FluxoCaixa10131514191820[[#This Row],[R$ (Valores)]],K172+FluxoCaixa10131514191820[[#This Row],[Valores Receitas / Despesas]])</f>
        <v>809819.4300000004</v>
      </c>
      <c r="L173" s="20">
        <f>IF(FluxoCaixa10131514191820[[#This Row],[Entrada / Saída]]="Saída",FluxoCaixa10131514191820[[#This Row],[R$ (Valores)]]*-1,FluxoCaixa10131514191820[[#This Row],[R$ (Valores)]])</f>
        <v>-28425</v>
      </c>
    </row>
    <row r="174" spans="2:12">
      <c r="B174" s="48" t="s">
        <v>2477</v>
      </c>
      <c r="C174" s="48" t="s">
        <v>3030</v>
      </c>
      <c r="D174" s="16">
        <v>46149</v>
      </c>
      <c r="E174" s="48" t="s">
        <v>2417</v>
      </c>
      <c r="F174" s="17" t="s">
        <v>2</v>
      </c>
      <c r="G174" s="17" t="s">
        <v>70</v>
      </c>
      <c r="H174" s="17" t="s">
        <v>2157</v>
      </c>
      <c r="I174" s="21">
        <v>17740</v>
      </c>
      <c r="J174" s="17" t="s">
        <v>525</v>
      </c>
      <c r="K174" s="20">
        <f>IF(FluxoCaixa10131514191820[[#This Row],[Movimento ]]="Saldo Inicial",FluxoCaixa10131514191820[[#This Row],[R$ (Valores)]],K173+FluxoCaixa10131514191820[[#This Row],[Valores Receitas / Despesas]])</f>
        <v>792079.4300000004</v>
      </c>
      <c r="L174" s="20">
        <f>IF(FluxoCaixa10131514191820[[#This Row],[Entrada / Saída]]="Saída",FluxoCaixa10131514191820[[#This Row],[R$ (Valores)]]*-1,FluxoCaixa10131514191820[[#This Row],[R$ (Valores)]])</f>
        <v>-17740</v>
      </c>
    </row>
    <row r="175" spans="2:12">
      <c r="B175" s="48" t="s">
        <v>2477</v>
      </c>
      <c r="C175" s="48" t="s">
        <v>3030</v>
      </c>
      <c r="D175" s="16">
        <v>46149</v>
      </c>
      <c r="E175" s="48" t="s">
        <v>2417</v>
      </c>
      <c r="F175" s="17" t="s">
        <v>2</v>
      </c>
      <c r="G175" s="17" t="s">
        <v>70</v>
      </c>
      <c r="H175" s="17" t="s">
        <v>1182</v>
      </c>
      <c r="I175" s="21">
        <v>1996</v>
      </c>
      <c r="J175" s="17" t="s">
        <v>525</v>
      </c>
      <c r="K175" s="20">
        <f>IF(FluxoCaixa10131514191820[[#This Row],[Movimento ]]="Saldo Inicial",FluxoCaixa10131514191820[[#This Row],[R$ (Valores)]],K174+FluxoCaixa10131514191820[[#This Row],[Valores Receitas / Despesas]])</f>
        <v>790083.4300000004</v>
      </c>
      <c r="L175" s="20">
        <f>IF(FluxoCaixa10131514191820[[#This Row],[Entrada / Saída]]="Saída",FluxoCaixa10131514191820[[#This Row],[R$ (Valores)]]*-1,FluxoCaixa10131514191820[[#This Row],[R$ (Valores)]])</f>
        <v>-1996</v>
      </c>
    </row>
    <row r="176" spans="2:12">
      <c r="B176" s="48" t="s">
        <v>2477</v>
      </c>
      <c r="C176" s="48" t="s">
        <v>3030</v>
      </c>
      <c r="D176" s="16">
        <v>46149</v>
      </c>
      <c r="E176" s="48" t="s">
        <v>2417</v>
      </c>
      <c r="F176" s="17" t="s">
        <v>2</v>
      </c>
      <c r="G176" s="17" t="s">
        <v>70</v>
      </c>
      <c r="H176" s="17" t="s">
        <v>2575</v>
      </c>
      <c r="I176" s="21">
        <v>11277.02</v>
      </c>
      <c r="J176" s="17" t="s">
        <v>525</v>
      </c>
      <c r="K176" s="20">
        <f>IF(FluxoCaixa10131514191820[[#This Row],[Movimento ]]="Saldo Inicial",FluxoCaixa10131514191820[[#This Row],[R$ (Valores)]],K175+FluxoCaixa10131514191820[[#This Row],[Valores Receitas / Despesas]])</f>
        <v>778806.41000000038</v>
      </c>
      <c r="L176" s="20">
        <f>IF(FluxoCaixa10131514191820[[#This Row],[Entrada / Saída]]="Saída",FluxoCaixa10131514191820[[#This Row],[R$ (Valores)]]*-1,FluxoCaixa10131514191820[[#This Row],[R$ (Valores)]])</f>
        <v>-11277.02</v>
      </c>
    </row>
    <row r="177" spans="2:12">
      <c r="B177" s="48" t="s">
        <v>2477</v>
      </c>
      <c r="C177" s="48" t="s">
        <v>3030</v>
      </c>
      <c r="D177" s="16">
        <v>46149</v>
      </c>
      <c r="E177" s="48" t="s">
        <v>2496</v>
      </c>
      <c r="F177" s="17" t="s">
        <v>2</v>
      </c>
      <c r="G177" s="17" t="s">
        <v>70</v>
      </c>
      <c r="H177" s="17" t="s">
        <v>2353</v>
      </c>
      <c r="I177" s="21">
        <v>21346.75</v>
      </c>
      <c r="J177" s="17" t="s">
        <v>525</v>
      </c>
      <c r="K177" s="20">
        <f>IF(FluxoCaixa10131514191820[[#This Row],[Movimento ]]="Saldo Inicial",FluxoCaixa10131514191820[[#This Row],[R$ (Valores)]],K176+FluxoCaixa10131514191820[[#This Row],[Valores Receitas / Despesas]])</f>
        <v>757459.66000000038</v>
      </c>
      <c r="L177" s="20">
        <f>IF(FluxoCaixa10131514191820[[#This Row],[Entrada / Saída]]="Saída",FluxoCaixa10131514191820[[#This Row],[R$ (Valores)]]*-1,FluxoCaixa10131514191820[[#This Row],[R$ (Valores)]])</f>
        <v>-21346.75</v>
      </c>
    </row>
    <row r="178" spans="2:12">
      <c r="B178" s="48" t="s">
        <v>2477</v>
      </c>
      <c r="C178" s="48" t="s">
        <v>3030</v>
      </c>
      <c r="D178" s="16">
        <v>46149</v>
      </c>
      <c r="E178" s="48" t="s">
        <v>2417</v>
      </c>
      <c r="F178" s="17" t="s">
        <v>2</v>
      </c>
      <c r="G178" s="17" t="s">
        <v>18</v>
      </c>
      <c r="H178" s="17" t="s">
        <v>563</v>
      </c>
      <c r="I178" s="21">
        <v>526.08000000000004</v>
      </c>
      <c r="J178" s="17" t="s">
        <v>525</v>
      </c>
      <c r="K178" s="20">
        <f>IF(FluxoCaixa10131514191820[[#This Row],[Movimento ]]="Saldo Inicial",FluxoCaixa10131514191820[[#This Row],[R$ (Valores)]],K177+FluxoCaixa10131514191820[[#This Row],[Valores Receitas / Despesas]])</f>
        <v>756933.58000000042</v>
      </c>
      <c r="L178" s="20">
        <f>IF(FluxoCaixa10131514191820[[#This Row],[Entrada / Saída]]="Saída",FluxoCaixa10131514191820[[#This Row],[R$ (Valores)]]*-1,FluxoCaixa10131514191820[[#This Row],[R$ (Valores)]])</f>
        <v>-526.08000000000004</v>
      </c>
    </row>
    <row r="179" spans="2:12">
      <c r="B179" s="48" t="s">
        <v>2477</v>
      </c>
      <c r="C179" s="48" t="s">
        <v>3030</v>
      </c>
      <c r="D179" s="16">
        <v>46149</v>
      </c>
      <c r="E179" s="48" t="s">
        <v>2413</v>
      </c>
      <c r="F179" s="17" t="s">
        <v>2</v>
      </c>
      <c r="G179" s="17" t="s">
        <v>25</v>
      </c>
      <c r="H179" s="17" t="s">
        <v>2340</v>
      </c>
      <c r="I179" s="21">
        <v>185</v>
      </c>
      <c r="J179" s="17" t="s">
        <v>525</v>
      </c>
      <c r="K179" s="20">
        <f>IF(FluxoCaixa10131514191820[[#This Row],[Movimento ]]="Saldo Inicial",FluxoCaixa10131514191820[[#This Row],[R$ (Valores)]],K178+FluxoCaixa10131514191820[[#This Row],[Valores Receitas / Despesas]])</f>
        <v>756748.58000000042</v>
      </c>
      <c r="L179" s="20">
        <f>IF(FluxoCaixa10131514191820[[#This Row],[Entrada / Saída]]="Saída",FluxoCaixa10131514191820[[#This Row],[R$ (Valores)]]*-1,FluxoCaixa10131514191820[[#This Row],[R$ (Valores)]])</f>
        <v>-185</v>
      </c>
    </row>
    <row r="180" spans="2:12">
      <c r="B180" s="48" t="s">
        <v>2477</v>
      </c>
      <c r="C180" s="48" t="s">
        <v>3030</v>
      </c>
      <c r="D180" s="16">
        <v>46149</v>
      </c>
      <c r="E180" s="48" t="s">
        <v>2413</v>
      </c>
      <c r="F180" s="17" t="s">
        <v>2</v>
      </c>
      <c r="G180" s="17" t="s">
        <v>25</v>
      </c>
      <c r="H180" s="17" t="s">
        <v>3116</v>
      </c>
      <c r="I180" s="21">
        <v>780</v>
      </c>
      <c r="J180" s="17" t="s">
        <v>525</v>
      </c>
      <c r="K180" s="20">
        <f>IF(FluxoCaixa10131514191820[[#This Row],[Movimento ]]="Saldo Inicial",FluxoCaixa10131514191820[[#This Row],[R$ (Valores)]],K179+FluxoCaixa10131514191820[[#This Row],[Valores Receitas / Despesas]])</f>
        <v>755968.58000000042</v>
      </c>
      <c r="L180" s="20">
        <f>IF(FluxoCaixa10131514191820[[#This Row],[Entrada / Saída]]="Saída",FluxoCaixa10131514191820[[#This Row],[R$ (Valores)]]*-1,FluxoCaixa10131514191820[[#This Row],[R$ (Valores)]])</f>
        <v>-780</v>
      </c>
    </row>
    <row r="181" spans="2:12">
      <c r="B181" s="48" t="s">
        <v>2477</v>
      </c>
      <c r="C181" s="48" t="s">
        <v>3030</v>
      </c>
      <c r="D181" s="16">
        <v>46149</v>
      </c>
      <c r="E181" s="48" t="s">
        <v>2413</v>
      </c>
      <c r="F181" s="17" t="s">
        <v>2</v>
      </c>
      <c r="G181" s="17" t="s">
        <v>25</v>
      </c>
      <c r="H181" s="17" t="s">
        <v>2310</v>
      </c>
      <c r="I181" s="21">
        <v>1557.2</v>
      </c>
      <c r="J181" s="17" t="s">
        <v>525</v>
      </c>
      <c r="K181" s="20">
        <f>IF(FluxoCaixa10131514191820[[#This Row],[Movimento ]]="Saldo Inicial",FluxoCaixa10131514191820[[#This Row],[R$ (Valores)]],K180+FluxoCaixa10131514191820[[#This Row],[Valores Receitas / Despesas]])</f>
        <v>754411.38000000047</v>
      </c>
      <c r="L181" s="20">
        <f>IF(FluxoCaixa10131514191820[[#This Row],[Entrada / Saída]]="Saída",FluxoCaixa10131514191820[[#This Row],[R$ (Valores)]]*-1,FluxoCaixa10131514191820[[#This Row],[R$ (Valores)]])</f>
        <v>-1557.2</v>
      </c>
    </row>
    <row r="182" spans="2:12">
      <c r="B182" s="48" t="s">
        <v>2477</v>
      </c>
      <c r="C182" s="48" t="s">
        <v>3030</v>
      </c>
      <c r="D182" s="16">
        <v>46149</v>
      </c>
      <c r="E182" s="48" t="s">
        <v>2413</v>
      </c>
      <c r="F182" s="17" t="s">
        <v>2</v>
      </c>
      <c r="G182" s="17" t="s">
        <v>28</v>
      </c>
      <c r="H182" s="17" t="s">
        <v>634</v>
      </c>
      <c r="I182" s="21">
        <v>7774.9</v>
      </c>
      <c r="J182" s="17" t="s">
        <v>525</v>
      </c>
      <c r="K182" s="20">
        <f>IF(FluxoCaixa10131514191820[[#This Row],[Movimento ]]="Saldo Inicial",FluxoCaixa10131514191820[[#This Row],[R$ (Valores)]],K181+FluxoCaixa10131514191820[[#This Row],[Valores Receitas / Despesas]])</f>
        <v>746636.48000000045</v>
      </c>
      <c r="L182" s="20">
        <f>IF(FluxoCaixa10131514191820[[#This Row],[Entrada / Saída]]="Saída",FluxoCaixa10131514191820[[#This Row],[R$ (Valores)]]*-1,FluxoCaixa10131514191820[[#This Row],[R$ (Valores)]])</f>
        <v>-7774.9</v>
      </c>
    </row>
    <row r="183" spans="2:12">
      <c r="B183" s="48" t="s">
        <v>2477</v>
      </c>
      <c r="C183" s="48" t="s">
        <v>3030</v>
      </c>
      <c r="D183" s="16">
        <v>46149</v>
      </c>
      <c r="E183" s="48" t="s">
        <v>2413</v>
      </c>
      <c r="F183" s="17" t="s">
        <v>2</v>
      </c>
      <c r="G183" s="17" t="s">
        <v>28</v>
      </c>
      <c r="H183" s="17" t="s">
        <v>635</v>
      </c>
      <c r="I183" s="21">
        <v>1775.79</v>
      </c>
      <c r="J183" s="17" t="s">
        <v>525</v>
      </c>
      <c r="K183" s="20">
        <f>IF(FluxoCaixa10131514191820[[#This Row],[Movimento ]]="Saldo Inicial",FluxoCaixa10131514191820[[#This Row],[R$ (Valores)]],K182+FluxoCaixa10131514191820[[#This Row],[Valores Receitas / Despesas]])</f>
        <v>744860.69000000041</v>
      </c>
      <c r="L183" s="20">
        <f>IF(FluxoCaixa10131514191820[[#This Row],[Entrada / Saída]]="Saída",FluxoCaixa10131514191820[[#This Row],[R$ (Valores)]]*-1,FluxoCaixa10131514191820[[#This Row],[R$ (Valores)]])</f>
        <v>-1775.79</v>
      </c>
    </row>
    <row r="184" spans="2:12">
      <c r="B184" s="48" t="s">
        <v>2478</v>
      </c>
      <c r="C184" s="48" t="s">
        <v>3030</v>
      </c>
      <c r="D184" s="16">
        <v>46149</v>
      </c>
      <c r="E184" s="48" t="s">
        <v>2413</v>
      </c>
      <c r="F184" s="17" t="s">
        <v>2</v>
      </c>
      <c r="G184" s="17" t="s">
        <v>507</v>
      </c>
      <c r="H184" s="17" t="s">
        <v>3117</v>
      </c>
      <c r="I184" s="21">
        <v>68.17</v>
      </c>
      <c r="J184" s="17" t="s">
        <v>525</v>
      </c>
      <c r="K184" s="20">
        <f>IF(FluxoCaixa10131514191820[[#This Row],[Movimento ]]="Saldo Inicial",FluxoCaixa10131514191820[[#This Row],[R$ (Valores)]],K183+FluxoCaixa10131514191820[[#This Row],[Valores Receitas / Despesas]])</f>
        <v>744792.52000000037</v>
      </c>
      <c r="L184" s="20">
        <f>IF(FluxoCaixa10131514191820[[#This Row],[Entrada / Saída]]="Saída",FluxoCaixa10131514191820[[#This Row],[R$ (Valores)]]*-1,FluxoCaixa10131514191820[[#This Row],[R$ (Valores)]])</f>
        <v>-68.17</v>
      </c>
    </row>
    <row r="185" spans="2:12">
      <c r="B185" s="48" t="s">
        <v>2478</v>
      </c>
      <c r="C185" s="48" t="s">
        <v>3030</v>
      </c>
      <c r="D185" s="16">
        <v>46149</v>
      </c>
      <c r="E185" s="48" t="s">
        <v>2413</v>
      </c>
      <c r="F185" s="17" t="s">
        <v>2</v>
      </c>
      <c r="G185" s="17" t="s">
        <v>507</v>
      </c>
      <c r="H185" s="17" t="s">
        <v>3118</v>
      </c>
      <c r="I185" s="21">
        <v>68.17</v>
      </c>
      <c r="J185" s="17" t="s">
        <v>525</v>
      </c>
      <c r="K185" s="20">
        <f>IF(FluxoCaixa10131514191820[[#This Row],[Movimento ]]="Saldo Inicial",FluxoCaixa10131514191820[[#This Row],[R$ (Valores)]],K184+FluxoCaixa10131514191820[[#This Row],[Valores Receitas / Despesas]])</f>
        <v>744724.35000000033</v>
      </c>
      <c r="L185" s="20">
        <f>IF(FluxoCaixa10131514191820[[#This Row],[Entrada / Saída]]="Saída",FluxoCaixa10131514191820[[#This Row],[R$ (Valores)]]*-1,FluxoCaixa10131514191820[[#This Row],[R$ (Valores)]])</f>
        <v>-68.17</v>
      </c>
    </row>
    <row r="186" spans="2:12">
      <c r="B186" s="48" t="s">
        <v>2478</v>
      </c>
      <c r="C186" s="48" t="s">
        <v>3030</v>
      </c>
      <c r="D186" s="16">
        <v>46149</v>
      </c>
      <c r="E186" s="48" t="s">
        <v>2413</v>
      </c>
      <c r="F186" s="17" t="s">
        <v>2</v>
      </c>
      <c r="G186" s="17" t="s">
        <v>507</v>
      </c>
      <c r="H186" s="17" t="s">
        <v>3119</v>
      </c>
      <c r="I186" s="21">
        <v>15419.74</v>
      </c>
      <c r="J186" s="17" t="s">
        <v>525</v>
      </c>
      <c r="K186" s="20">
        <f>IF(FluxoCaixa10131514191820[[#This Row],[Movimento ]]="Saldo Inicial",FluxoCaixa10131514191820[[#This Row],[R$ (Valores)]],K185+FluxoCaixa10131514191820[[#This Row],[Valores Receitas / Despesas]])</f>
        <v>729304.61000000034</v>
      </c>
      <c r="L186" s="20">
        <f>IF(FluxoCaixa10131514191820[[#This Row],[Entrada / Saída]]="Saída",FluxoCaixa10131514191820[[#This Row],[R$ (Valores)]]*-1,FluxoCaixa10131514191820[[#This Row],[R$ (Valores)]])</f>
        <v>-15419.74</v>
      </c>
    </row>
    <row r="187" spans="2:12">
      <c r="B187" s="48" t="s">
        <v>2478</v>
      </c>
      <c r="C187" s="48" t="s">
        <v>3030</v>
      </c>
      <c r="D187" s="16">
        <v>46150</v>
      </c>
      <c r="E187" s="48" t="s">
        <v>2413</v>
      </c>
      <c r="F187" s="17" t="s">
        <v>2</v>
      </c>
      <c r="G187" s="17" t="s">
        <v>222</v>
      </c>
      <c r="H187" s="17" t="s">
        <v>3120</v>
      </c>
      <c r="I187" s="21">
        <v>10.8</v>
      </c>
      <c r="J187" s="17" t="s">
        <v>525</v>
      </c>
      <c r="K187" s="20">
        <f>IF(FluxoCaixa10131514191820[[#This Row],[Movimento ]]="Saldo Inicial",FluxoCaixa10131514191820[[#This Row],[R$ (Valores)]],K186+FluxoCaixa10131514191820[[#This Row],[Valores Receitas / Despesas]])</f>
        <v>729293.81000000029</v>
      </c>
      <c r="L187" s="20">
        <f>IF(FluxoCaixa10131514191820[[#This Row],[Entrada / Saída]]="Saída",FluxoCaixa10131514191820[[#This Row],[R$ (Valores)]]*-1,FluxoCaixa10131514191820[[#This Row],[R$ (Valores)]])</f>
        <v>-10.8</v>
      </c>
    </row>
    <row r="188" spans="2:12">
      <c r="B188" s="48" t="s">
        <v>2478</v>
      </c>
      <c r="C188" s="48" t="s">
        <v>3030</v>
      </c>
      <c r="D188" s="16">
        <v>46150</v>
      </c>
      <c r="E188" s="48" t="s">
        <v>2413</v>
      </c>
      <c r="F188" s="17" t="s">
        <v>2</v>
      </c>
      <c r="G188" s="17" t="s">
        <v>70</v>
      </c>
      <c r="H188" s="17" t="s">
        <v>3121</v>
      </c>
      <c r="I188" s="21">
        <v>3000</v>
      </c>
      <c r="J188" s="17" t="s">
        <v>525</v>
      </c>
      <c r="K188" s="20">
        <f>IF(FluxoCaixa10131514191820[[#This Row],[Movimento ]]="Saldo Inicial",FluxoCaixa10131514191820[[#This Row],[R$ (Valores)]],K187+FluxoCaixa10131514191820[[#This Row],[Valores Receitas / Despesas]])</f>
        <v>726293.81000000029</v>
      </c>
      <c r="L188" s="20">
        <f>IF(FluxoCaixa10131514191820[[#This Row],[Entrada / Saída]]="Saída",FluxoCaixa10131514191820[[#This Row],[R$ (Valores)]]*-1,FluxoCaixa10131514191820[[#This Row],[R$ (Valores)]])</f>
        <v>-3000</v>
      </c>
    </row>
    <row r="189" spans="2:12">
      <c r="B189" s="48" t="s">
        <v>2478</v>
      </c>
      <c r="C189" s="48" t="s">
        <v>3030</v>
      </c>
      <c r="D189" s="16">
        <v>46150</v>
      </c>
      <c r="E189" s="48" t="s">
        <v>2413</v>
      </c>
      <c r="F189" s="17" t="s">
        <v>2</v>
      </c>
      <c r="G189" s="17" t="s">
        <v>28</v>
      </c>
      <c r="H189" s="17" t="s">
        <v>3122</v>
      </c>
      <c r="I189" s="21">
        <v>663</v>
      </c>
      <c r="J189" s="17" t="s">
        <v>525</v>
      </c>
      <c r="K189" s="20">
        <f>IF(FluxoCaixa10131514191820[[#This Row],[Movimento ]]="Saldo Inicial",FluxoCaixa10131514191820[[#This Row],[R$ (Valores)]],K188+FluxoCaixa10131514191820[[#This Row],[Valores Receitas / Despesas]])</f>
        <v>725630.81000000029</v>
      </c>
      <c r="L189" s="20">
        <f>IF(FluxoCaixa10131514191820[[#This Row],[Entrada / Saída]]="Saída",FluxoCaixa10131514191820[[#This Row],[R$ (Valores)]]*-1,FluxoCaixa10131514191820[[#This Row],[R$ (Valores)]])</f>
        <v>-663</v>
      </c>
    </row>
    <row r="190" spans="2:12">
      <c r="B190" s="48" t="s">
        <v>2478</v>
      </c>
      <c r="C190" s="48" t="s">
        <v>3030</v>
      </c>
      <c r="D190" s="16">
        <v>46150</v>
      </c>
      <c r="E190" s="48" t="s">
        <v>2413</v>
      </c>
      <c r="F190" s="17" t="s">
        <v>2</v>
      </c>
      <c r="G190" s="17" t="s">
        <v>36</v>
      </c>
      <c r="H190" s="17" t="s">
        <v>3123</v>
      </c>
      <c r="I190" s="21">
        <v>3000</v>
      </c>
      <c r="J190" s="17" t="s">
        <v>525</v>
      </c>
      <c r="K190" s="20">
        <f>IF(FluxoCaixa10131514191820[[#This Row],[Movimento ]]="Saldo Inicial",FluxoCaixa10131514191820[[#This Row],[R$ (Valores)]],K189+FluxoCaixa10131514191820[[#This Row],[Valores Receitas / Despesas]])</f>
        <v>722630.81000000029</v>
      </c>
      <c r="L190" s="20">
        <f>IF(FluxoCaixa10131514191820[[#This Row],[Entrada / Saída]]="Saída",FluxoCaixa10131514191820[[#This Row],[R$ (Valores)]]*-1,FluxoCaixa10131514191820[[#This Row],[R$ (Valores)]])</f>
        <v>-3000</v>
      </c>
    </row>
    <row r="191" spans="2:12">
      <c r="B191" s="48" t="s">
        <v>2478</v>
      </c>
      <c r="C191" s="48" t="s">
        <v>3030</v>
      </c>
      <c r="D191" s="16">
        <v>46150</v>
      </c>
      <c r="E191" s="48" t="s">
        <v>2413</v>
      </c>
      <c r="F191" s="17" t="s">
        <v>2</v>
      </c>
      <c r="G191" s="17" t="s">
        <v>25</v>
      </c>
      <c r="H191" s="17" t="s">
        <v>3124</v>
      </c>
      <c r="I191" s="21">
        <v>24233.01</v>
      </c>
      <c r="J191" s="17" t="s">
        <v>525</v>
      </c>
      <c r="K191" s="20">
        <f>IF(FluxoCaixa10131514191820[[#This Row],[Movimento ]]="Saldo Inicial",FluxoCaixa10131514191820[[#This Row],[R$ (Valores)]],K190+FluxoCaixa10131514191820[[#This Row],[Valores Receitas / Despesas]])</f>
        <v>698397.80000000028</v>
      </c>
      <c r="L191" s="20">
        <f>IF(FluxoCaixa10131514191820[[#This Row],[Entrada / Saída]]="Saída",FluxoCaixa10131514191820[[#This Row],[R$ (Valores)]]*-1,FluxoCaixa10131514191820[[#This Row],[R$ (Valores)]])</f>
        <v>-24233.01</v>
      </c>
    </row>
    <row r="192" spans="2:12">
      <c r="B192" s="48" t="s">
        <v>2477</v>
      </c>
      <c r="C192" s="48" t="s">
        <v>3030</v>
      </c>
      <c r="D192" s="16">
        <v>46150</v>
      </c>
      <c r="E192" s="48" t="s">
        <v>2413</v>
      </c>
      <c r="F192" s="17" t="s">
        <v>2</v>
      </c>
      <c r="G192" s="17" t="s">
        <v>73</v>
      </c>
      <c r="H192" s="17" t="s">
        <v>2179</v>
      </c>
      <c r="I192" s="21">
        <v>1480</v>
      </c>
      <c r="J192" s="17" t="s">
        <v>525</v>
      </c>
      <c r="K192" s="20">
        <f>IF(FluxoCaixa10131514191820[[#This Row],[Movimento ]]="Saldo Inicial",FluxoCaixa10131514191820[[#This Row],[R$ (Valores)]],K191+FluxoCaixa10131514191820[[#This Row],[Valores Receitas / Despesas]])</f>
        <v>696917.80000000028</v>
      </c>
      <c r="L192" s="20">
        <f>IF(FluxoCaixa10131514191820[[#This Row],[Entrada / Saída]]="Saída",FluxoCaixa10131514191820[[#This Row],[R$ (Valores)]]*-1,FluxoCaixa10131514191820[[#This Row],[R$ (Valores)]])</f>
        <v>-1480</v>
      </c>
    </row>
    <row r="193" spans="2:12">
      <c r="B193" s="48" t="s">
        <v>2477</v>
      </c>
      <c r="C193" s="48" t="s">
        <v>3030</v>
      </c>
      <c r="D193" s="16">
        <v>46150</v>
      </c>
      <c r="E193" s="48" t="s">
        <v>2413</v>
      </c>
      <c r="F193" s="17" t="s">
        <v>2</v>
      </c>
      <c r="G193" s="17" t="s">
        <v>12</v>
      </c>
      <c r="H193" s="17" t="s">
        <v>2362</v>
      </c>
      <c r="I193" s="21">
        <v>329.3</v>
      </c>
      <c r="J193" s="17" t="s">
        <v>525</v>
      </c>
      <c r="K193" s="20">
        <f>IF(FluxoCaixa10131514191820[[#This Row],[Movimento ]]="Saldo Inicial",FluxoCaixa10131514191820[[#This Row],[R$ (Valores)]],K192+FluxoCaixa10131514191820[[#This Row],[Valores Receitas / Despesas]])</f>
        <v>696588.50000000023</v>
      </c>
      <c r="L193" s="20">
        <f>IF(FluxoCaixa10131514191820[[#This Row],[Entrada / Saída]]="Saída",FluxoCaixa10131514191820[[#This Row],[R$ (Valores)]]*-1,FluxoCaixa10131514191820[[#This Row],[R$ (Valores)]])</f>
        <v>-329.3</v>
      </c>
    </row>
    <row r="194" spans="2:12">
      <c r="B194" s="48" t="s">
        <v>2478</v>
      </c>
      <c r="C194" s="48" t="s">
        <v>3030</v>
      </c>
      <c r="D194" s="16">
        <v>46150</v>
      </c>
      <c r="E194" s="48" t="s">
        <v>2413</v>
      </c>
      <c r="F194" s="17" t="s">
        <v>2</v>
      </c>
      <c r="G194" s="17" t="s">
        <v>28</v>
      </c>
      <c r="H194" s="17" t="s">
        <v>3125</v>
      </c>
      <c r="I194" s="21">
        <v>75.81</v>
      </c>
      <c r="J194" s="17" t="s">
        <v>525</v>
      </c>
      <c r="K194" s="20">
        <f>IF(FluxoCaixa10131514191820[[#This Row],[Movimento ]]="Saldo Inicial",FluxoCaixa10131514191820[[#This Row],[R$ (Valores)]],K193+FluxoCaixa10131514191820[[#This Row],[Valores Receitas / Despesas]])</f>
        <v>696512.69000000018</v>
      </c>
      <c r="L194" s="20">
        <f>IF(FluxoCaixa10131514191820[[#This Row],[Entrada / Saída]]="Saída",FluxoCaixa10131514191820[[#This Row],[R$ (Valores)]]*-1,FluxoCaixa10131514191820[[#This Row],[R$ (Valores)]])</f>
        <v>-75.81</v>
      </c>
    </row>
    <row r="195" spans="2:12">
      <c r="B195" s="48" t="s">
        <v>2478</v>
      </c>
      <c r="C195" s="48" t="s">
        <v>3030</v>
      </c>
      <c r="D195" s="16">
        <v>46150</v>
      </c>
      <c r="E195" s="48" t="s">
        <v>2413</v>
      </c>
      <c r="F195" s="17" t="s">
        <v>2</v>
      </c>
      <c r="G195" s="17" t="s">
        <v>28</v>
      </c>
      <c r="H195" s="17" t="s">
        <v>3126</v>
      </c>
      <c r="I195" s="21">
        <v>664.2</v>
      </c>
      <c r="J195" s="17" t="s">
        <v>525</v>
      </c>
      <c r="K195" s="20">
        <f>IF(FluxoCaixa10131514191820[[#This Row],[Movimento ]]="Saldo Inicial",FluxoCaixa10131514191820[[#This Row],[R$ (Valores)]],K194+FluxoCaixa10131514191820[[#This Row],[Valores Receitas / Despesas]])</f>
        <v>695848.49000000022</v>
      </c>
      <c r="L195" s="20">
        <f>IF(FluxoCaixa10131514191820[[#This Row],[Entrada / Saída]]="Saída",FluxoCaixa10131514191820[[#This Row],[R$ (Valores)]]*-1,FluxoCaixa10131514191820[[#This Row],[R$ (Valores)]])</f>
        <v>-664.2</v>
      </c>
    </row>
    <row r="196" spans="2:12">
      <c r="B196" s="48" t="s">
        <v>2477</v>
      </c>
      <c r="C196" s="48" t="s">
        <v>3030</v>
      </c>
      <c r="D196" s="16">
        <v>46150</v>
      </c>
      <c r="E196" s="48" t="s">
        <v>2413</v>
      </c>
      <c r="F196" s="17" t="s">
        <v>2</v>
      </c>
      <c r="G196" s="17" t="s">
        <v>70</v>
      </c>
      <c r="H196" s="17" t="s">
        <v>2526</v>
      </c>
      <c r="I196" s="21">
        <v>12350</v>
      </c>
      <c r="J196" s="17" t="s">
        <v>525</v>
      </c>
      <c r="K196" s="20">
        <f>IF(FluxoCaixa10131514191820[[#This Row],[Movimento ]]="Saldo Inicial",FluxoCaixa10131514191820[[#This Row],[R$ (Valores)]],K195+FluxoCaixa10131514191820[[#This Row],[Valores Receitas / Despesas]])</f>
        <v>683498.49000000022</v>
      </c>
      <c r="L196" s="20">
        <f>IF(FluxoCaixa10131514191820[[#This Row],[Entrada / Saída]]="Saída",FluxoCaixa10131514191820[[#This Row],[R$ (Valores)]]*-1,FluxoCaixa10131514191820[[#This Row],[R$ (Valores)]])</f>
        <v>-12350</v>
      </c>
    </row>
    <row r="197" spans="2:12">
      <c r="B197" s="48" t="s">
        <v>2478</v>
      </c>
      <c r="C197" s="48" t="s">
        <v>3030</v>
      </c>
      <c r="D197" s="16">
        <v>46150</v>
      </c>
      <c r="E197" s="48" t="s">
        <v>2413</v>
      </c>
      <c r="F197" s="17" t="s">
        <v>2</v>
      </c>
      <c r="G197" s="17" t="s">
        <v>24</v>
      </c>
      <c r="H197" s="17" t="s">
        <v>3127</v>
      </c>
      <c r="I197" s="21">
        <v>900</v>
      </c>
      <c r="J197" s="17" t="s">
        <v>525</v>
      </c>
      <c r="K197" s="20">
        <f>IF(FluxoCaixa10131514191820[[#This Row],[Movimento ]]="Saldo Inicial",FluxoCaixa10131514191820[[#This Row],[R$ (Valores)]],K196+FluxoCaixa10131514191820[[#This Row],[Valores Receitas / Despesas]])</f>
        <v>682598.49000000022</v>
      </c>
      <c r="L197" s="20">
        <f>IF(FluxoCaixa10131514191820[[#This Row],[Entrada / Saída]]="Saída",FluxoCaixa10131514191820[[#This Row],[R$ (Valores)]]*-1,FluxoCaixa10131514191820[[#This Row],[R$ (Valores)]])</f>
        <v>-900</v>
      </c>
    </row>
    <row r="198" spans="2:12">
      <c r="B198" s="48" t="s">
        <v>2478</v>
      </c>
      <c r="C198" s="48" t="s">
        <v>3030</v>
      </c>
      <c r="D198" s="16">
        <v>46150</v>
      </c>
      <c r="E198" s="48" t="s">
        <v>2413</v>
      </c>
      <c r="F198" s="17" t="s">
        <v>2</v>
      </c>
      <c r="G198" s="17" t="s">
        <v>71</v>
      </c>
      <c r="H198" s="17" t="s">
        <v>3128</v>
      </c>
      <c r="I198" s="21">
        <v>131.96</v>
      </c>
      <c r="J198" s="17" t="s">
        <v>525</v>
      </c>
      <c r="K198" s="20">
        <f>IF(FluxoCaixa10131514191820[[#This Row],[Movimento ]]="Saldo Inicial",FluxoCaixa10131514191820[[#This Row],[R$ (Valores)]],K197+FluxoCaixa10131514191820[[#This Row],[Valores Receitas / Despesas]])</f>
        <v>682466.53000000026</v>
      </c>
      <c r="L198" s="20">
        <f>IF(FluxoCaixa10131514191820[[#This Row],[Entrada / Saída]]="Saída",FluxoCaixa10131514191820[[#This Row],[R$ (Valores)]]*-1,FluxoCaixa10131514191820[[#This Row],[R$ (Valores)]])</f>
        <v>-131.96</v>
      </c>
    </row>
    <row r="199" spans="2:12">
      <c r="B199" s="48" t="s">
        <v>2478</v>
      </c>
      <c r="C199" s="48" t="s">
        <v>3030</v>
      </c>
      <c r="D199" s="16">
        <v>46150</v>
      </c>
      <c r="E199" s="48" t="s">
        <v>2413</v>
      </c>
      <c r="F199" s="17" t="s">
        <v>2</v>
      </c>
      <c r="G199" s="17" t="s">
        <v>70</v>
      </c>
      <c r="H199" s="17" t="s">
        <v>3129</v>
      </c>
      <c r="I199" s="21">
        <v>11500.18</v>
      </c>
      <c r="J199" s="17" t="s">
        <v>525</v>
      </c>
      <c r="K199" s="20">
        <f>IF(FluxoCaixa10131514191820[[#This Row],[Movimento ]]="Saldo Inicial",FluxoCaixa10131514191820[[#This Row],[R$ (Valores)]],K198+FluxoCaixa10131514191820[[#This Row],[Valores Receitas / Despesas]])</f>
        <v>670966.35000000021</v>
      </c>
      <c r="L199" s="20">
        <f>IF(FluxoCaixa10131514191820[[#This Row],[Entrada / Saída]]="Saída",FluxoCaixa10131514191820[[#This Row],[R$ (Valores)]]*-1,FluxoCaixa10131514191820[[#This Row],[R$ (Valores)]])</f>
        <v>-11500.18</v>
      </c>
    </row>
    <row r="200" spans="2:12">
      <c r="B200" s="48" t="s">
        <v>2478</v>
      </c>
      <c r="C200" s="48" t="s">
        <v>3030</v>
      </c>
      <c r="D200" s="16">
        <v>46150</v>
      </c>
      <c r="E200" s="48" t="s">
        <v>2413</v>
      </c>
      <c r="F200" s="17" t="s">
        <v>2</v>
      </c>
      <c r="G200" s="17" t="s">
        <v>70</v>
      </c>
      <c r="H200" s="17" t="s">
        <v>3130</v>
      </c>
      <c r="I200" s="21">
        <v>6000</v>
      </c>
      <c r="J200" s="17" t="s">
        <v>525</v>
      </c>
      <c r="K200" s="20">
        <f>IF(FluxoCaixa10131514191820[[#This Row],[Movimento ]]="Saldo Inicial",FluxoCaixa10131514191820[[#This Row],[R$ (Valores)]],K199+FluxoCaixa10131514191820[[#This Row],[Valores Receitas / Despesas]])</f>
        <v>664966.35000000021</v>
      </c>
      <c r="L200" s="20">
        <f>IF(FluxoCaixa10131514191820[[#This Row],[Entrada / Saída]]="Saída",FluxoCaixa10131514191820[[#This Row],[R$ (Valores)]]*-1,FluxoCaixa10131514191820[[#This Row],[R$ (Valores)]])</f>
        <v>-6000</v>
      </c>
    </row>
    <row r="201" spans="2:12">
      <c r="B201" s="48" t="s">
        <v>2478</v>
      </c>
      <c r="C201" s="48" t="s">
        <v>3030</v>
      </c>
      <c r="D201" s="16">
        <v>46150</v>
      </c>
      <c r="E201" s="48" t="s">
        <v>2413</v>
      </c>
      <c r="F201" s="17" t="s">
        <v>2</v>
      </c>
      <c r="G201" s="17" t="s">
        <v>70</v>
      </c>
      <c r="H201" s="17" t="s">
        <v>3131</v>
      </c>
      <c r="I201" s="21">
        <v>1900</v>
      </c>
      <c r="J201" s="17" t="s">
        <v>525</v>
      </c>
      <c r="K201" s="20">
        <f>IF(FluxoCaixa10131514191820[[#This Row],[Movimento ]]="Saldo Inicial",FluxoCaixa10131514191820[[#This Row],[R$ (Valores)]],K200+FluxoCaixa10131514191820[[#This Row],[Valores Receitas / Despesas]])</f>
        <v>663066.35000000021</v>
      </c>
      <c r="L201" s="20">
        <f>IF(FluxoCaixa10131514191820[[#This Row],[Entrada / Saída]]="Saída",FluxoCaixa10131514191820[[#This Row],[R$ (Valores)]]*-1,FluxoCaixa10131514191820[[#This Row],[R$ (Valores)]])</f>
        <v>-1900</v>
      </c>
    </row>
    <row r="202" spans="2:12">
      <c r="B202" s="48" t="s">
        <v>2478</v>
      </c>
      <c r="C202" s="48" t="s">
        <v>3030</v>
      </c>
      <c r="D202" s="16">
        <v>46150</v>
      </c>
      <c r="E202" s="48" t="s">
        <v>2413</v>
      </c>
      <c r="F202" s="17" t="s">
        <v>2</v>
      </c>
      <c r="G202" s="17" t="s">
        <v>70</v>
      </c>
      <c r="H202" s="17" t="s">
        <v>3132</v>
      </c>
      <c r="I202" s="21">
        <v>2600</v>
      </c>
      <c r="J202" s="17" t="s">
        <v>525</v>
      </c>
      <c r="K202" s="20">
        <f>IF(FluxoCaixa10131514191820[[#This Row],[Movimento ]]="Saldo Inicial",FluxoCaixa10131514191820[[#This Row],[R$ (Valores)]],K201+FluxoCaixa10131514191820[[#This Row],[Valores Receitas / Despesas]])</f>
        <v>660466.35000000021</v>
      </c>
      <c r="L202" s="20">
        <f>IF(FluxoCaixa10131514191820[[#This Row],[Entrada / Saída]]="Saída",FluxoCaixa10131514191820[[#This Row],[R$ (Valores)]]*-1,FluxoCaixa10131514191820[[#This Row],[R$ (Valores)]])</f>
        <v>-2600</v>
      </c>
    </row>
    <row r="203" spans="2:12">
      <c r="B203" s="48" t="s">
        <v>2478</v>
      </c>
      <c r="C203" s="48" t="s">
        <v>3030</v>
      </c>
      <c r="D203" s="16">
        <v>46150</v>
      </c>
      <c r="E203" s="48" t="s">
        <v>2413</v>
      </c>
      <c r="F203" s="17" t="s">
        <v>2</v>
      </c>
      <c r="G203" s="17" t="s">
        <v>71</v>
      </c>
      <c r="H203" s="17" t="s">
        <v>2656</v>
      </c>
      <c r="I203" s="21">
        <v>85.98</v>
      </c>
      <c r="J203" s="17" t="s">
        <v>525</v>
      </c>
      <c r="K203" s="20">
        <f>IF(FluxoCaixa10131514191820[[#This Row],[Movimento ]]="Saldo Inicial",FluxoCaixa10131514191820[[#This Row],[R$ (Valores)]],K202+FluxoCaixa10131514191820[[#This Row],[Valores Receitas / Despesas]])</f>
        <v>660380.37000000023</v>
      </c>
      <c r="L203" s="20">
        <f>IF(FluxoCaixa10131514191820[[#This Row],[Entrada / Saída]]="Saída",FluxoCaixa10131514191820[[#This Row],[R$ (Valores)]]*-1,FluxoCaixa10131514191820[[#This Row],[R$ (Valores)]])</f>
        <v>-85.98</v>
      </c>
    </row>
    <row r="204" spans="2:12">
      <c r="B204" s="48" t="s">
        <v>2477</v>
      </c>
      <c r="C204" s="48" t="s">
        <v>3030</v>
      </c>
      <c r="D204" s="16">
        <v>46150</v>
      </c>
      <c r="E204" s="48" t="s">
        <v>2413</v>
      </c>
      <c r="F204" s="17" t="s">
        <v>2</v>
      </c>
      <c r="G204" s="17" t="s">
        <v>70</v>
      </c>
      <c r="H204" s="17" t="s">
        <v>823</v>
      </c>
      <c r="I204" s="21">
        <v>14144.5</v>
      </c>
      <c r="J204" s="17" t="s">
        <v>525</v>
      </c>
      <c r="K204" s="20">
        <f>IF(FluxoCaixa10131514191820[[#This Row],[Movimento ]]="Saldo Inicial",FluxoCaixa10131514191820[[#This Row],[R$ (Valores)]],K203+FluxoCaixa10131514191820[[#This Row],[Valores Receitas / Despesas]])</f>
        <v>646235.87000000023</v>
      </c>
      <c r="L204" s="20">
        <f>IF(FluxoCaixa10131514191820[[#This Row],[Entrada / Saída]]="Saída",FluxoCaixa10131514191820[[#This Row],[R$ (Valores)]]*-1,FluxoCaixa10131514191820[[#This Row],[R$ (Valores)]])</f>
        <v>-14144.5</v>
      </c>
    </row>
    <row r="205" spans="2:12">
      <c r="B205" s="48" t="s">
        <v>2477</v>
      </c>
      <c r="C205" s="48" t="s">
        <v>3030</v>
      </c>
      <c r="D205" s="16">
        <v>46150</v>
      </c>
      <c r="E205" s="48" t="s">
        <v>2413</v>
      </c>
      <c r="F205" s="17" t="s">
        <v>2</v>
      </c>
      <c r="G205" s="17" t="s">
        <v>70</v>
      </c>
      <c r="H205" s="17" t="s">
        <v>2789</v>
      </c>
      <c r="I205" s="21">
        <v>6075.25</v>
      </c>
      <c r="J205" s="17" t="s">
        <v>525</v>
      </c>
      <c r="K205" s="20">
        <f>IF(FluxoCaixa10131514191820[[#This Row],[Movimento ]]="Saldo Inicial",FluxoCaixa10131514191820[[#This Row],[R$ (Valores)]],K204+FluxoCaixa10131514191820[[#This Row],[Valores Receitas / Despesas]])</f>
        <v>640160.62000000023</v>
      </c>
      <c r="L205" s="20">
        <f>IF(FluxoCaixa10131514191820[[#This Row],[Entrada / Saída]]="Saída",FluxoCaixa10131514191820[[#This Row],[R$ (Valores)]]*-1,FluxoCaixa10131514191820[[#This Row],[R$ (Valores)]])</f>
        <v>-6075.25</v>
      </c>
    </row>
    <row r="206" spans="2:12">
      <c r="B206" s="48" t="s">
        <v>2477</v>
      </c>
      <c r="C206" s="48" t="s">
        <v>3030</v>
      </c>
      <c r="D206" s="16">
        <v>46150</v>
      </c>
      <c r="E206" s="48" t="s">
        <v>2413</v>
      </c>
      <c r="F206" s="17" t="s">
        <v>2</v>
      </c>
      <c r="G206" s="17" t="s">
        <v>70</v>
      </c>
      <c r="H206" s="17" t="s">
        <v>3133</v>
      </c>
      <c r="I206" s="21">
        <v>410.2</v>
      </c>
      <c r="J206" s="17" t="s">
        <v>525</v>
      </c>
      <c r="K206" s="20">
        <f>IF(FluxoCaixa10131514191820[[#This Row],[Movimento ]]="Saldo Inicial",FluxoCaixa10131514191820[[#This Row],[R$ (Valores)]],K205+FluxoCaixa10131514191820[[#This Row],[Valores Receitas / Despesas]])</f>
        <v>639750.42000000027</v>
      </c>
      <c r="L206" s="20">
        <f>IF(FluxoCaixa10131514191820[[#This Row],[Entrada / Saída]]="Saída",FluxoCaixa10131514191820[[#This Row],[R$ (Valores)]]*-1,FluxoCaixa10131514191820[[#This Row],[R$ (Valores)]])</f>
        <v>-410.2</v>
      </c>
    </row>
    <row r="207" spans="2:12">
      <c r="B207" s="48" t="s">
        <v>2477</v>
      </c>
      <c r="C207" s="48" t="s">
        <v>3030</v>
      </c>
      <c r="D207" s="16">
        <v>46150</v>
      </c>
      <c r="E207" s="48" t="s">
        <v>2413</v>
      </c>
      <c r="F207" s="17" t="s">
        <v>2</v>
      </c>
      <c r="G207" s="17" t="s">
        <v>70</v>
      </c>
      <c r="H207" s="17" t="s">
        <v>2685</v>
      </c>
      <c r="I207" s="21">
        <v>3441.2</v>
      </c>
      <c r="J207" s="17" t="s">
        <v>525</v>
      </c>
      <c r="K207" s="20">
        <f>IF(FluxoCaixa10131514191820[[#This Row],[Movimento ]]="Saldo Inicial",FluxoCaixa10131514191820[[#This Row],[R$ (Valores)]],K206+FluxoCaixa10131514191820[[#This Row],[Valores Receitas / Despesas]])</f>
        <v>636309.22000000032</v>
      </c>
      <c r="L207" s="20">
        <f>IF(FluxoCaixa10131514191820[[#This Row],[Entrada / Saída]]="Saída",FluxoCaixa10131514191820[[#This Row],[R$ (Valores)]]*-1,FluxoCaixa10131514191820[[#This Row],[R$ (Valores)]])</f>
        <v>-3441.2</v>
      </c>
    </row>
    <row r="208" spans="2:12">
      <c r="B208" s="48" t="s">
        <v>2477</v>
      </c>
      <c r="C208" s="48" t="s">
        <v>3030</v>
      </c>
      <c r="D208" s="16">
        <v>46150</v>
      </c>
      <c r="E208" s="48" t="s">
        <v>2413</v>
      </c>
      <c r="F208" s="17" t="s">
        <v>2</v>
      </c>
      <c r="G208" s="17" t="s">
        <v>70</v>
      </c>
      <c r="H208" s="17" t="s">
        <v>2651</v>
      </c>
      <c r="I208" s="21">
        <v>20578</v>
      </c>
      <c r="J208" s="17" t="s">
        <v>525</v>
      </c>
      <c r="K208" s="20">
        <f>IF(FluxoCaixa10131514191820[[#This Row],[Movimento ]]="Saldo Inicial",FluxoCaixa10131514191820[[#This Row],[R$ (Valores)]],K207+FluxoCaixa10131514191820[[#This Row],[Valores Receitas / Despesas]])</f>
        <v>615731.22000000032</v>
      </c>
      <c r="L208" s="20">
        <f>IF(FluxoCaixa10131514191820[[#This Row],[Entrada / Saída]]="Saída",FluxoCaixa10131514191820[[#This Row],[R$ (Valores)]]*-1,FluxoCaixa10131514191820[[#This Row],[R$ (Valores)]])</f>
        <v>-20578</v>
      </c>
    </row>
    <row r="209" spans="2:12">
      <c r="B209" s="48" t="s">
        <v>2477</v>
      </c>
      <c r="C209" s="48" t="s">
        <v>3030</v>
      </c>
      <c r="D209" s="16">
        <v>46150</v>
      </c>
      <c r="E209" s="48" t="s">
        <v>2413</v>
      </c>
      <c r="F209" s="17" t="s">
        <v>2</v>
      </c>
      <c r="G209" s="17" t="s">
        <v>70</v>
      </c>
      <c r="H209" s="17" t="s">
        <v>2614</v>
      </c>
      <c r="I209" s="21">
        <v>19673.599999999999</v>
      </c>
      <c r="J209" s="17" t="s">
        <v>525</v>
      </c>
      <c r="K209" s="20">
        <f>IF(FluxoCaixa10131514191820[[#This Row],[Movimento ]]="Saldo Inicial",FluxoCaixa10131514191820[[#This Row],[R$ (Valores)]],K208+FluxoCaixa10131514191820[[#This Row],[Valores Receitas / Despesas]])</f>
        <v>596057.62000000034</v>
      </c>
      <c r="L209" s="20">
        <f>IF(FluxoCaixa10131514191820[[#This Row],[Entrada / Saída]]="Saída",FluxoCaixa10131514191820[[#This Row],[R$ (Valores)]]*-1,FluxoCaixa10131514191820[[#This Row],[R$ (Valores)]])</f>
        <v>-19673.599999999999</v>
      </c>
    </row>
    <row r="210" spans="2:12">
      <c r="B210" s="48" t="s">
        <v>2477</v>
      </c>
      <c r="C210" s="48" t="s">
        <v>3030</v>
      </c>
      <c r="D210" s="16">
        <v>46150</v>
      </c>
      <c r="E210" s="48" t="s">
        <v>2413</v>
      </c>
      <c r="F210" s="17" t="s">
        <v>2</v>
      </c>
      <c r="G210" s="17" t="s">
        <v>70</v>
      </c>
      <c r="H210" s="17" t="s">
        <v>2525</v>
      </c>
      <c r="I210" s="21">
        <v>15073.5</v>
      </c>
      <c r="J210" s="17" t="s">
        <v>525</v>
      </c>
      <c r="K210" s="20">
        <f>IF(FluxoCaixa10131514191820[[#This Row],[Movimento ]]="Saldo Inicial",FluxoCaixa10131514191820[[#This Row],[R$ (Valores)]],K209+FluxoCaixa10131514191820[[#This Row],[Valores Receitas / Despesas]])</f>
        <v>580984.12000000034</v>
      </c>
      <c r="L210" s="20">
        <f>IF(FluxoCaixa10131514191820[[#This Row],[Entrada / Saída]]="Saída",FluxoCaixa10131514191820[[#This Row],[R$ (Valores)]]*-1,FluxoCaixa10131514191820[[#This Row],[R$ (Valores)]])</f>
        <v>-15073.5</v>
      </c>
    </row>
    <row r="211" spans="2:12">
      <c r="B211" s="48" t="s">
        <v>2477</v>
      </c>
      <c r="C211" s="48" t="s">
        <v>3030</v>
      </c>
      <c r="D211" s="16">
        <v>46150</v>
      </c>
      <c r="E211" s="48" t="s">
        <v>2413</v>
      </c>
      <c r="F211" s="17" t="s">
        <v>2</v>
      </c>
      <c r="G211" s="17" t="s">
        <v>70</v>
      </c>
      <c r="H211" s="17" t="s">
        <v>2083</v>
      </c>
      <c r="I211" s="21">
        <v>11575.2</v>
      </c>
      <c r="J211" s="17" t="s">
        <v>525</v>
      </c>
      <c r="K211" s="20">
        <f>IF(FluxoCaixa10131514191820[[#This Row],[Movimento ]]="Saldo Inicial",FluxoCaixa10131514191820[[#This Row],[R$ (Valores)]],K210+FluxoCaixa10131514191820[[#This Row],[Valores Receitas / Despesas]])</f>
        <v>569408.92000000039</v>
      </c>
      <c r="L211" s="20">
        <f>IF(FluxoCaixa10131514191820[[#This Row],[Entrada / Saída]]="Saída",FluxoCaixa10131514191820[[#This Row],[R$ (Valores)]]*-1,FluxoCaixa10131514191820[[#This Row],[R$ (Valores)]])</f>
        <v>-11575.2</v>
      </c>
    </row>
    <row r="212" spans="2:12">
      <c r="B212" s="48" t="s">
        <v>2477</v>
      </c>
      <c r="C212" s="48" t="s">
        <v>3030</v>
      </c>
      <c r="D212" s="16">
        <v>46150</v>
      </c>
      <c r="E212" s="48" t="s">
        <v>2413</v>
      </c>
      <c r="F212" s="17" t="s">
        <v>2</v>
      </c>
      <c r="G212" s="17" t="s">
        <v>70</v>
      </c>
      <c r="H212" s="17" t="s">
        <v>1569</v>
      </c>
      <c r="I212" s="21">
        <v>17046.099999999999</v>
      </c>
      <c r="J212" s="17" t="s">
        <v>525</v>
      </c>
      <c r="K212" s="20">
        <f>IF(FluxoCaixa10131514191820[[#This Row],[Movimento ]]="Saldo Inicial",FluxoCaixa10131514191820[[#This Row],[R$ (Valores)]],K211+FluxoCaixa10131514191820[[#This Row],[Valores Receitas / Despesas]])</f>
        <v>552362.82000000041</v>
      </c>
      <c r="L212" s="20">
        <f>IF(FluxoCaixa10131514191820[[#This Row],[Entrada / Saída]]="Saída",FluxoCaixa10131514191820[[#This Row],[R$ (Valores)]]*-1,FluxoCaixa10131514191820[[#This Row],[R$ (Valores)]])</f>
        <v>-17046.099999999999</v>
      </c>
    </row>
    <row r="213" spans="2:12">
      <c r="B213" s="48" t="s">
        <v>2477</v>
      </c>
      <c r="C213" s="48" t="s">
        <v>3030</v>
      </c>
      <c r="D213" s="16">
        <v>46150</v>
      </c>
      <c r="E213" s="48" t="s">
        <v>2413</v>
      </c>
      <c r="F213" s="17" t="s">
        <v>2</v>
      </c>
      <c r="G213" s="17" t="s">
        <v>70</v>
      </c>
      <c r="H213" s="17" t="s">
        <v>1661</v>
      </c>
      <c r="I213" s="21">
        <v>14288.8</v>
      </c>
      <c r="J213" s="17" t="s">
        <v>525</v>
      </c>
      <c r="K213" s="20">
        <f>IF(FluxoCaixa10131514191820[[#This Row],[Movimento ]]="Saldo Inicial",FluxoCaixa10131514191820[[#This Row],[R$ (Valores)]],K212+FluxoCaixa10131514191820[[#This Row],[Valores Receitas / Despesas]])</f>
        <v>538074.02000000037</v>
      </c>
      <c r="L213" s="20">
        <f>IF(FluxoCaixa10131514191820[[#This Row],[Entrada / Saída]]="Saída",FluxoCaixa10131514191820[[#This Row],[R$ (Valores)]]*-1,FluxoCaixa10131514191820[[#This Row],[R$ (Valores)]])</f>
        <v>-14288.8</v>
      </c>
    </row>
    <row r="214" spans="2:12">
      <c r="B214" s="48" t="s">
        <v>2477</v>
      </c>
      <c r="C214" s="48" t="s">
        <v>3030</v>
      </c>
      <c r="D214" s="16">
        <v>46150</v>
      </c>
      <c r="E214" s="48" t="s">
        <v>2413</v>
      </c>
      <c r="F214" s="17" t="s">
        <v>2</v>
      </c>
      <c r="G214" s="17" t="s">
        <v>70</v>
      </c>
      <c r="H214" s="17" t="s">
        <v>1659</v>
      </c>
      <c r="I214" s="21">
        <v>6216</v>
      </c>
      <c r="J214" s="17" t="s">
        <v>525</v>
      </c>
      <c r="K214" s="20">
        <f>IF(FluxoCaixa10131514191820[[#This Row],[Movimento ]]="Saldo Inicial",FluxoCaixa10131514191820[[#This Row],[R$ (Valores)]],K213+FluxoCaixa10131514191820[[#This Row],[Valores Receitas / Despesas]])</f>
        <v>531858.02000000037</v>
      </c>
      <c r="L214" s="20">
        <f>IF(FluxoCaixa10131514191820[[#This Row],[Entrada / Saída]]="Saída",FluxoCaixa10131514191820[[#This Row],[R$ (Valores)]]*-1,FluxoCaixa10131514191820[[#This Row],[R$ (Valores)]])</f>
        <v>-6216</v>
      </c>
    </row>
    <row r="215" spans="2:12">
      <c r="B215" s="48" t="s">
        <v>2477</v>
      </c>
      <c r="C215" s="48" t="s">
        <v>3030</v>
      </c>
      <c r="D215" s="16">
        <v>46150</v>
      </c>
      <c r="E215" s="48" t="s">
        <v>2413</v>
      </c>
      <c r="F215" s="17" t="s">
        <v>2</v>
      </c>
      <c r="G215" s="17" t="s">
        <v>70</v>
      </c>
      <c r="H215" s="17" t="s">
        <v>1570</v>
      </c>
      <c r="I215" s="21">
        <v>6614.4</v>
      </c>
      <c r="J215" s="17" t="s">
        <v>525</v>
      </c>
      <c r="K215" s="20">
        <f>IF(FluxoCaixa10131514191820[[#This Row],[Movimento ]]="Saldo Inicial",FluxoCaixa10131514191820[[#This Row],[R$ (Valores)]],K214+FluxoCaixa10131514191820[[#This Row],[Valores Receitas / Despesas]])</f>
        <v>525243.62000000034</v>
      </c>
      <c r="L215" s="20">
        <f>IF(FluxoCaixa10131514191820[[#This Row],[Entrada / Saída]]="Saída",FluxoCaixa10131514191820[[#This Row],[R$ (Valores)]]*-1,FluxoCaixa10131514191820[[#This Row],[R$ (Valores)]])</f>
        <v>-6614.4</v>
      </c>
    </row>
    <row r="216" spans="2:12">
      <c r="B216" s="48" t="s">
        <v>2477</v>
      </c>
      <c r="C216" s="48" t="s">
        <v>3030</v>
      </c>
      <c r="D216" s="16">
        <v>46150</v>
      </c>
      <c r="E216" s="48" t="s">
        <v>2413</v>
      </c>
      <c r="F216" s="17" t="s">
        <v>2</v>
      </c>
      <c r="G216" s="17" t="s">
        <v>70</v>
      </c>
      <c r="H216" s="17" t="s">
        <v>3134</v>
      </c>
      <c r="I216" s="21">
        <v>39029.199999999997</v>
      </c>
      <c r="J216" s="17" t="s">
        <v>525</v>
      </c>
      <c r="K216" s="20">
        <f>IF(FluxoCaixa10131514191820[[#This Row],[Movimento ]]="Saldo Inicial",FluxoCaixa10131514191820[[#This Row],[R$ (Valores)]],K215+FluxoCaixa10131514191820[[#This Row],[Valores Receitas / Despesas]])</f>
        <v>486214.42000000033</v>
      </c>
      <c r="L216" s="20">
        <f>IF(FluxoCaixa10131514191820[[#This Row],[Entrada / Saída]]="Saída",FluxoCaixa10131514191820[[#This Row],[R$ (Valores)]]*-1,FluxoCaixa10131514191820[[#This Row],[R$ (Valores)]])</f>
        <v>-39029.199999999997</v>
      </c>
    </row>
    <row r="217" spans="2:12">
      <c r="B217" s="48" t="s">
        <v>2477</v>
      </c>
      <c r="C217" s="48" t="s">
        <v>3030</v>
      </c>
      <c r="D217" s="16">
        <v>46150</v>
      </c>
      <c r="E217" s="48" t="s">
        <v>2413</v>
      </c>
      <c r="F217" s="17" t="s">
        <v>2</v>
      </c>
      <c r="G217" s="17" t="s">
        <v>70</v>
      </c>
      <c r="H217" s="17" t="s">
        <v>1574</v>
      </c>
      <c r="I217" s="29">
        <v>26288</v>
      </c>
      <c r="J217" s="17" t="s">
        <v>525</v>
      </c>
      <c r="K217" s="20">
        <f>IF(FluxoCaixa10131514191820[[#This Row],[Movimento ]]="Saldo Inicial",FluxoCaixa10131514191820[[#This Row],[R$ (Valores)]],K216+FluxoCaixa10131514191820[[#This Row],[Valores Receitas / Despesas]])</f>
        <v>459926.42000000033</v>
      </c>
      <c r="L217" s="20">
        <f>IF(FluxoCaixa10131514191820[[#This Row],[Entrada / Saída]]="Saída",FluxoCaixa10131514191820[[#This Row],[R$ (Valores)]]*-1,FluxoCaixa10131514191820[[#This Row],[R$ (Valores)]])</f>
        <v>-26288</v>
      </c>
    </row>
    <row r="218" spans="2:12">
      <c r="B218" s="48" t="s">
        <v>2477</v>
      </c>
      <c r="C218" s="48" t="s">
        <v>3030</v>
      </c>
      <c r="D218" s="16">
        <v>46150</v>
      </c>
      <c r="E218" s="48" t="s">
        <v>2413</v>
      </c>
      <c r="F218" s="17" t="s">
        <v>2</v>
      </c>
      <c r="G218" s="17" t="s">
        <v>70</v>
      </c>
      <c r="H218" s="17" t="s">
        <v>1663</v>
      </c>
      <c r="I218" s="21">
        <v>16165.85</v>
      </c>
      <c r="J218" s="17" t="s">
        <v>525</v>
      </c>
      <c r="K218" s="20">
        <f>IF(FluxoCaixa10131514191820[[#This Row],[Movimento ]]="Saldo Inicial",FluxoCaixa10131514191820[[#This Row],[R$ (Valores)]],K217+FluxoCaixa10131514191820[[#This Row],[Valores Receitas / Despesas]])</f>
        <v>443760.57000000036</v>
      </c>
      <c r="L218" s="20">
        <f>IF(FluxoCaixa10131514191820[[#This Row],[Entrada / Saída]]="Saída",FluxoCaixa10131514191820[[#This Row],[R$ (Valores)]]*-1,FluxoCaixa10131514191820[[#This Row],[R$ (Valores)]])</f>
        <v>-16165.85</v>
      </c>
    </row>
    <row r="219" spans="2:12">
      <c r="B219" s="48" t="s">
        <v>2477</v>
      </c>
      <c r="C219" s="48" t="s">
        <v>3030</v>
      </c>
      <c r="D219" s="16">
        <v>46150</v>
      </c>
      <c r="E219" s="48" t="s">
        <v>2413</v>
      </c>
      <c r="F219" s="17" t="s">
        <v>2</v>
      </c>
      <c r="G219" s="17" t="s">
        <v>70</v>
      </c>
      <c r="H219" s="17" t="s">
        <v>1572</v>
      </c>
      <c r="I219" s="21">
        <v>15700</v>
      </c>
      <c r="J219" s="17" t="s">
        <v>525</v>
      </c>
      <c r="K219" s="20">
        <f>IF(FluxoCaixa10131514191820[[#This Row],[Movimento ]]="Saldo Inicial",FluxoCaixa10131514191820[[#This Row],[R$ (Valores)]],K218+FluxoCaixa10131514191820[[#This Row],[Valores Receitas / Despesas]])</f>
        <v>428060.57000000036</v>
      </c>
      <c r="L219" s="20">
        <f>IF(FluxoCaixa10131514191820[[#This Row],[Entrada / Saída]]="Saída",FluxoCaixa10131514191820[[#This Row],[R$ (Valores)]]*-1,FluxoCaixa10131514191820[[#This Row],[R$ (Valores)]])</f>
        <v>-15700</v>
      </c>
    </row>
    <row r="220" spans="2:12">
      <c r="B220" s="48" t="s">
        <v>2477</v>
      </c>
      <c r="C220" s="48" t="s">
        <v>3030</v>
      </c>
      <c r="D220" s="16">
        <v>46150</v>
      </c>
      <c r="E220" s="48" t="s">
        <v>2413</v>
      </c>
      <c r="F220" s="17" t="s">
        <v>2</v>
      </c>
      <c r="G220" s="17" t="s">
        <v>70</v>
      </c>
      <c r="H220" s="17" t="s">
        <v>1035</v>
      </c>
      <c r="I220" s="21">
        <v>11350</v>
      </c>
      <c r="J220" s="17" t="s">
        <v>525</v>
      </c>
      <c r="K220" s="20">
        <f>IF(FluxoCaixa10131514191820[[#This Row],[Movimento ]]="Saldo Inicial",FluxoCaixa10131514191820[[#This Row],[R$ (Valores)]],K219+FluxoCaixa10131514191820[[#This Row],[Valores Receitas / Despesas]])</f>
        <v>416710.57000000036</v>
      </c>
      <c r="L220" s="20">
        <f>IF(FluxoCaixa10131514191820[[#This Row],[Entrada / Saída]]="Saída",FluxoCaixa10131514191820[[#This Row],[R$ (Valores)]]*-1,FluxoCaixa10131514191820[[#This Row],[R$ (Valores)]])</f>
        <v>-11350</v>
      </c>
    </row>
    <row r="221" spans="2:12">
      <c r="B221" s="48" t="s">
        <v>2477</v>
      </c>
      <c r="C221" s="48" t="s">
        <v>3030</v>
      </c>
      <c r="D221" s="16">
        <v>46150</v>
      </c>
      <c r="E221" s="48" t="s">
        <v>2413</v>
      </c>
      <c r="F221" s="17" t="s">
        <v>2</v>
      </c>
      <c r="G221" s="17" t="s">
        <v>70</v>
      </c>
      <c r="H221" s="17" t="s">
        <v>822</v>
      </c>
      <c r="I221" s="21">
        <v>9000</v>
      </c>
      <c r="J221" s="17" t="s">
        <v>525</v>
      </c>
      <c r="K221" s="20">
        <f>IF(FluxoCaixa10131514191820[[#This Row],[Movimento ]]="Saldo Inicial",FluxoCaixa10131514191820[[#This Row],[R$ (Valores)]],K220+FluxoCaixa10131514191820[[#This Row],[Valores Receitas / Despesas]])</f>
        <v>407710.57000000036</v>
      </c>
      <c r="L221" s="20">
        <f>IF(FluxoCaixa10131514191820[[#This Row],[Entrada / Saída]]="Saída",FluxoCaixa10131514191820[[#This Row],[R$ (Valores)]]*-1,FluxoCaixa10131514191820[[#This Row],[R$ (Valores)]])</f>
        <v>-9000</v>
      </c>
    </row>
    <row r="222" spans="2:12">
      <c r="B222" s="48" t="s">
        <v>2477</v>
      </c>
      <c r="C222" s="48" t="s">
        <v>3030</v>
      </c>
      <c r="D222" s="16">
        <v>46150</v>
      </c>
      <c r="E222" s="48" t="s">
        <v>2413</v>
      </c>
      <c r="F222" s="17" t="s">
        <v>2</v>
      </c>
      <c r="G222" s="17" t="s">
        <v>70</v>
      </c>
      <c r="H222" s="17" t="s">
        <v>1575</v>
      </c>
      <c r="I222" s="21">
        <v>21751.200000000001</v>
      </c>
      <c r="J222" s="17" t="s">
        <v>525</v>
      </c>
      <c r="K222" s="20">
        <f>IF(FluxoCaixa10131514191820[[#This Row],[Movimento ]]="Saldo Inicial",FluxoCaixa10131514191820[[#This Row],[R$ (Valores)]],K221+FluxoCaixa10131514191820[[#This Row],[Valores Receitas / Despesas]])</f>
        <v>385959.37000000034</v>
      </c>
      <c r="L222" s="20">
        <f>IF(FluxoCaixa10131514191820[[#This Row],[Entrada / Saída]]="Saída",FluxoCaixa10131514191820[[#This Row],[R$ (Valores)]]*-1,FluxoCaixa10131514191820[[#This Row],[R$ (Valores)]])</f>
        <v>-21751.200000000001</v>
      </c>
    </row>
    <row r="223" spans="2:12">
      <c r="B223" s="48" t="s">
        <v>2477</v>
      </c>
      <c r="C223" s="48" t="s">
        <v>3030</v>
      </c>
      <c r="D223" s="16">
        <v>46150</v>
      </c>
      <c r="E223" s="48" t="s">
        <v>2413</v>
      </c>
      <c r="F223" s="17" t="s">
        <v>2</v>
      </c>
      <c r="G223" s="17" t="s">
        <v>70</v>
      </c>
      <c r="H223" s="17" t="s">
        <v>2091</v>
      </c>
      <c r="I223" s="21">
        <v>27157.200000000001</v>
      </c>
      <c r="J223" s="17" t="s">
        <v>525</v>
      </c>
      <c r="K223" s="20">
        <f>IF(FluxoCaixa10131514191820[[#This Row],[Movimento ]]="Saldo Inicial",FluxoCaixa10131514191820[[#This Row],[R$ (Valores)]],K222+FluxoCaixa10131514191820[[#This Row],[Valores Receitas / Despesas]])</f>
        <v>358802.17000000033</v>
      </c>
      <c r="L223" s="20">
        <f>IF(FluxoCaixa10131514191820[[#This Row],[Entrada / Saída]]="Saída",FluxoCaixa10131514191820[[#This Row],[R$ (Valores)]]*-1,FluxoCaixa10131514191820[[#This Row],[R$ (Valores)]])</f>
        <v>-27157.200000000001</v>
      </c>
    </row>
    <row r="224" spans="2:12">
      <c r="B224" s="48" t="s">
        <v>2477</v>
      </c>
      <c r="C224" s="48" t="s">
        <v>3030</v>
      </c>
      <c r="D224" s="16">
        <v>46150</v>
      </c>
      <c r="E224" s="48" t="s">
        <v>2413</v>
      </c>
      <c r="F224" s="17" t="s">
        <v>2</v>
      </c>
      <c r="G224" s="17" t="s">
        <v>70</v>
      </c>
      <c r="H224" s="17" t="s">
        <v>1036</v>
      </c>
      <c r="I224" s="21">
        <v>9500</v>
      </c>
      <c r="J224" s="17" t="s">
        <v>525</v>
      </c>
      <c r="K224" s="20">
        <f>IF(FluxoCaixa10131514191820[[#This Row],[Movimento ]]="Saldo Inicial",FluxoCaixa10131514191820[[#This Row],[R$ (Valores)]],K223+FluxoCaixa10131514191820[[#This Row],[Valores Receitas / Despesas]])</f>
        <v>349302.17000000033</v>
      </c>
      <c r="L224" s="20">
        <f>IF(FluxoCaixa10131514191820[[#This Row],[Entrada / Saída]]="Saída",FluxoCaixa10131514191820[[#This Row],[R$ (Valores)]]*-1,FluxoCaixa10131514191820[[#This Row],[R$ (Valores)]])</f>
        <v>-9500</v>
      </c>
    </row>
    <row r="225" spans="2:12">
      <c r="B225" s="48" t="s">
        <v>2477</v>
      </c>
      <c r="C225" s="48" t="s">
        <v>3030</v>
      </c>
      <c r="D225" s="16">
        <v>46150</v>
      </c>
      <c r="E225" s="48" t="s">
        <v>2413</v>
      </c>
      <c r="F225" s="17" t="s">
        <v>2</v>
      </c>
      <c r="G225" s="17" t="s">
        <v>70</v>
      </c>
      <c r="H225" s="17" t="s">
        <v>1577</v>
      </c>
      <c r="I225" s="21">
        <v>31548.85</v>
      </c>
      <c r="J225" s="17" t="s">
        <v>525</v>
      </c>
      <c r="K225" s="20">
        <f>IF(FluxoCaixa10131514191820[[#This Row],[Movimento ]]="Saldo Inicial",FluxoCaixa10131514191820[[#This Row],[R$ (Valores)]],K224+FluxoCaixa10131514191820[[#This Row],[Valores Receitas / Despesas]])</f>
        <v>317753.32000000036</v>
      </c>
      <c r="L225" s="20">
        <f>IF(FluxoCaixa10131514191820[[#This Row],[Entrada / Saída]]="Saída",FluxoCaixa10131514191820[[#This Row],[R$ (Valores)]]*-1,FluxoCaixa10131514191820[[#This Row],[R$ (Valores)]])</f>
        <v>-31548.85</v>
      </c>
    </row>
    <row r="226" spans="2:12">
      <c r="B226" s="48" t="s">
        <v>2477</v>
      </c>
      <c r="C226" s="48" t="s">
        <v>3030</v>
      </c>
      <c r="D226" s="16">
        <v>46150</v>
      </c>
      <c r="E226" s="48" t="s">
        <v>2413</v>
      </c>
      <c r="F226" s="17" t="s">
        <v>2</v>
      </c>
      <c r="G226" s="17" t="s">
        <v>70</v>
      </c>
      <c r="H226" s="17" t="s">
        <v>1848</v>
      </c>
      <c r="I226" s="21">
        <v>9533.34</v>
      </c>
      <c r="J226" s="17" t="s">
        <v>525</v>
      </c>
      <c r="K226" s="20">
        <f>IF(FluxoCaixa10131514191820[[#This Row],[Movimento ]]="Saldo Inicial",FluxoCaixa10131514191820[[#This Row],[R$ (Valores)]],K225+FluxoCaixa10131514191820[[#This Row],[Valores Receitas / Despesas]])</f>
        <v>308219.98000000033</v>
      </c>
      <c r="L226" s="20">
        <f>IF(FluxoCaixa10131514191820[[#This Row],[Entrada / Saída]]="Saída",FluxoCaixa10131514191820[[#This Row],[R$ (Valores)]]*-1,FluxoCaixa10131514191820[[#This Row],[R$ (Valores)]])</f>
        <v>-9533.34</v>
      </c>
    </row>
    <row r="227" spans="2:12">
      <c r="B227" s="48" t="s">
        <v>2477</v>
      </c>
      <c r="C227" s="48" t="s">
        <v>3030</v>
      </c>
      <c r="D227" s="16">
        <v>46150</v>
      </c>
      <c r="E227" s="48" t="s">
        <v>2413</v>
      </c>
      <c r="F227" s="17" t="s">
        <v>2</v>
      </c>
      <c r="G227" s="17" t="s">
        <v>70</v>
      </c>
      <c r="H227" s="17" t="s">
        <v>2092</v>
      </c>
      <c r="I227" s="21">
        <v>6685.5</v>
      </c>
      <c r="J227" s="17" t="s">
        <v>525</v>
      </c>
      <c r="K227" s="20">
        <f>IF(FluxoCaixa10131514191820[[#This Row],[Movimento ]]="Saldo Inicial",FluxoCaixa10131514191820[[#This Row],[R$ (Valores)]],K226+FluxoCaixa10131514191820[[#This Row],[Valores Receitas / Despesas]])</f>
        <v>301534.48000000033</v>
      </c>
      <c r="L227" s="20">
        <f>IF(FluxoCaixa10131514191820[[#This Row],[Entrada / Saída]]="Saída",FluxoCaixa10131514191820[[#This Row],[R$ (Valores)]]*-1,FluxoCaixa10131514191820[[#This Row],[R$ (Valores)]])</f>
        <v>-6685.5</v>
      </c>
    </row>
    <row r="228" spans="2:12">
      <c r="B228" s="48" t="s">
        <v>2477</v>
      </c>
      <c r="C228" s="48" t="s">
        <v>3030</v>
      </c>
      <c r="D228" s="16">
        <v>46150</v>
      </c>
      <c r="E228" s="48" t="s">
        <v>2413</v>
      </c>
      <c r="F228" s="17" t="s">
        <v>2</v>
      </c>
      <c r="G228" s="17" t="s">
        <v>70</v>
      </c>
      <c r="H228" s="17" t="s">
        <v>813</v>
      </c>
      <c r="I228" s="21">
        <v>14726</v>
      </c>
      <c r="J228" s="17" t="s">
        <v>525</v>
      </c>
      <c r="K228" s="20">
        <f>IF(FluxoCaixa10131514191820[[#This Row],[Movimento ]]="Saldo Inicial",FluxoCaixa10131514191820[[#This Row],[R$ (Valores)]],K227+FluxoCaixa10131514191820[[#This Row],[Valores Receitas / Despesas]])</f>
        <v>286808.48000000033</v>
      </c>
      <c r="L228" s="20">
        <f>IF(FluxoCaixa10131514191820[[#This Row],[Entrada / Saída]]="Saída",FluxoCaixa10131514191820[[#This Row],[R$ (Valores)]]*-1,FluxoCaixa10131514191820[[#This Row],[R$ (Valores)]])</f>
        <v>-14726</v>
      </c>
    </row>
    <row r="229" spans="2:12">
      <c r="B229" s="48" t="s">
        <v>2477</v>
      </c>
      <c r="C229" s="48" t="s">
        <v>3030</v>
      </c>
      <c r="D229" s="16">
        <v>46150</v>
      </c>
      <c r="E229" s="48" t="s">
        <v>2413</v>
      </c>
      <c r="F229" s="17" t="s">
        <v>2</v>
      </c>
      <c r="G229" s="17" t="s">
        <v>70</v>
      </c>
      <c r="H229" s="17" t="s">
        <v>1579</v>
      </c>
      <c r="I229" s="21">
        <v>8642.0300000000007</v>
      </c>
      <c r="J229" s="17" t="s">
        <v>525</v>
      </c>
      <c r="K229" s="20">
        <f>IF(FluxoCaixa10131514191820[[#This Row],[Movimento ]]="Saldo Inicial",FluxoCaixa10131514191820[[#This Row],[R$ (Valores)]],K228+FluxoCaixa10131514191820[[#This Row],[Valores Receitas / Despesas]])</f>
        <v>278166.4500000003</v>
      </c>
      <c r="L229" s="20">
        <f>IF(FluxoCaixa10131514191820[[#This Row],[Entrada / Saída]]="Saída",FluxoCaixa10131514191820[[#This Row],[R$ (Valores)]]*-1,FluxoCaixa10131514191820[[#This Row],[R$ (Valores)]])</f>
        <v>-8642.0300000000007</v>
      </c>
    </row>
    <row r="230" spans="2:12">
      <c r="B230" s="48" t="s">
        <v>2477</v>
      </c>
      <c r="C230" s="48" t="s">
        <v>3030</v>
      </c>
      <c r="D230" s="16">
        <v>46150</v>
      </c>
      <c r="E230" s="48" t="s">
        <v>2413</v>
      </c>
      <c r="F230" s="17" t="s">
        <v>2</v>
      </c>
      <c r="G230" s="17" t="s">
        <v>70</v>
      </c>
      <c r="H230" s="17" t="s">
        <v>2093</v>
      </c>
      <c r="I230" s="21">
        <v>30207.54</v>
      </c>
      <c r="J230" s="17" t="s">
        <v>525</v>
      </c>
      <c r="K230" s="20">
        <f>IF(FluxoCaixa10131514191820[[#This Row],[Movimento ]]="Saldo Inicial",FluxoCaixa10131514191820[[#This Row],[R$ (Valores)]],K229+FluxoCaixa10131514191820[[#This Row],[Valores Receitas / Despesas]])</f>
        <v>247958.91000000029</v>
      </c>
      <c r="L230" s="20">
        <f>IF(FluxoCaixa10131514191820[[#This Row],[Entrada / Saída]]="Saída",FluxoCaixa10131514191820[[#This Row],[R$ (Valores)]]*-1,FluxoCaixa10131514191820[[#This Row],[R$ (Valores)]])</f>
        <v>-30207.54</v>
      </c>
    </row>
    <row r="231" spans="2:12">
      <c r="B231" s="48" t="s">
        <v>2477</v>
      </c>
      <c r="C231" s="48" t="s">
        <v>3030</v>
      </c>
      <c r="D231" s="16">
        <v>46150</v>
      </c>
      <c r="E231" s="48" t="s">
        <v>2413</v>
      </c>
      <c r="F231" s="17" t="s">
        <v>2</v>
      </c>
      <c r="G231" s="17" t="s">
        <v>70</v>
      </c>
      <c r="H231" s="17" t="s">
        <v>1580</v>
      </c>
      <c r="I231" s="21">
        <v>979.45</v>
      </c>
      <c r="J231" s="17" t="s">
        <v>525</v>
      </c>
      <c r="K231" s="20">
        <f>IF(FluxoCaixa10131514191820[[#This Row],[Movimento ]]="Saldo Inicial",FluxoCaixa10131514191820[[#This Row],[R$ (Valores)]],K230+FluxoCaixa10131514191820[[#This Row],[Valores Receitas / Despesas]])</f>
        <v>246979.46000000028</v>
      </c>
      <c r="L231" s="20">
        <f>IF(FluxoCaixa10131514191820[[#This Row],[Entrada / Saída]]="Saída",FluxoCaixa10131514191820[[#This Row],[R$ (Valores)]]*-1,FluxoCaixa10131514191820[[#This Row],[R$ (Valores)]])</f>
        <v>-979.45</v>
      </c>
    </row>
    <row r="232" spans="2:12">
      <c r="B232" s="48" t="s">
        <v>2477</v>
      </c>
      <c r="C232" s="48" t="s">
        <v>3030</v>
      </c>
      <c r="D232" s="16">
        <v>46150</v>
      </c>
      <c r="E232" s="48" t="s">
        <v>2413</v>
      </c>
      <c r="F232" s="17" t="s">
        <v>2</v>
      </c>
      <c r="G232" s="17" t="s">
        <v>70</v>
      </c>
      <c r="H232" s="17" t="s">
        <v>2094</v>
      </c>
      <c r="I232" s="21">
        <v>15000</v>
      </c>
      <c r="J232" s="17" t="s">
        <v>525</v>
      </c>
      <c r="K232" s="20">
        <f>IF(FluxoCaixa10131514191820[[#This Row],[Movimento ]]="Saldo Inicial",FluxoCaixa10131514191820[[#This Row],[R$ (Valores)]],K231+FluxoCaixa10131514191820[[#This Row],[Valores Receitas / Despesas]])</f>
        <v>231979.46000000028</v>
      </c>
      <c r="L232" s="20">
        <f>IF(FluxoCaixa10131514191820[[#This Row],[Entrada / Saída]]="Saída",FluxoCaixa10131514191820[[#This Row],[R$ (Valores)]]*-1,FluxoCaixa10131514191820[[#This Row],[R$ (Valores)]])</f>
        <v>-15000</v>
      </c>
    </row>
    <row r="233" spans="2:12">
      <c r="B233" s="48" t="s">
        <v>2477</v>
      </c>
      <c r="C233" s="48" t="s">
        <v>3030</v>
      </c>
      <c r="D233" s="16">
        <v>46150</v>
      </c>
      <c r="E233" s="48" t="s">
        <v>2413</v>
      </c>
      <c r="F233" s="17" t="s">
        <v>2</v>
      </c>
      <c r="G233" s="17" t="s">
        <v>70</v>
      </c>
      <c r="H233" s="17" t="s">
        <v>2097</v>
      </c>
      <c r="I233" s="21">
        <v>12350</v>
      </c>
      <c r="J233" s="17" t="s">
        <v>525</v>
      </c>
      <c r="K233" s="20">
        <f>IF(FluxoCaixa10131514191820[[#This Row],[Movimento ]]="Saldo Inicial",FluxoCaixa10131514191820[[#This Row],[R$ (Valores)]],K232+FluxoCaixa10131514191820[[#This Row],[Valores Receitas / Despesas]])</f>
        <v>219629.46000000028</v>
      </c>
      <c r="L233" s="20">
        <f>IF(FluxoCaixa10131514191820[[#This Row],[Entrada / Saída]]="Saída",FluxoCaixa10131514191820[[#This Row],[R$ (Valores)]]*-1,FluxoCaixa10131514191820[[#This Row],[R$ (Valores)]])</f>
        <v>-12350</v>
      </c>
    </row>
    <row r="234" spans="2:12">
      <c r="B234" s="48" t="s">
        <v>2477</v>
      </c>
      <c r="C234" s="48" t="s">
        <v>3030</v>
      </c>
      <c r="D234" s="16">
        <v>46150</v>
      </c>
      <c r="E234" s="48" t="s">
        <v>2413</v>
      </c>
      <c r="F234" s="17" t="s">
        <v>2</v>
      </c>
      <c r="G234" s="17" t="s">
        <v>70</v>
      </c>
      <c r="H234" s="17" t="s">
        <v>1582</v>
      </c>
      <c r="I234" s="21">
        <v>8278.84</v>
      </c>
      <c r="J234" s="17" t="s">
        <v>525</v>
      </c>
      <c r="K234" s="20">
        <f>IF(FluxoCaixa10131514191820[[#This Row],[Movimento ]]="Saldo Inicial",FluxoCaixa10131514191820[[#This Row],[R$ (Valores)]],K233+FluxoCaixa10131514191820[[#This Row],[Valores Receitas / Despesas]])</f>
        <v>211350.62000000029</v>
      </c>
      <c r="L234" s="20">
        <f>IF(FluxoCaixa10131514191820[[#This Row],[Entrada / Saída]]="Saída",FluxoCaixa10131514191820[[#This Row],[R$ (Valores)]]*-1,FluxoCaixa10131514191820[[#This Row],[R$ (Valores)]])</f>
        <v>-8278.84</v>
      </c>
    </row>
    <row r="235" spans="2:12">
      <c r="B235" s="48" t="s">
        <v>2477</v>
      </c>
      <c r="C235" s="48" t="s">
        <v>3030</v>
      </c>
      <c r="D235" s="16">
        <v>46150</v>
      </c>
      <c r="E235" s="48" t="s">
        <v>2413</v>
      </c>
      <c r="F235" s="17" t="s">
        <v>2</v>
      </c>
      <c r="G235" s="17" t="s">
        <v>70</v>
      </c>
      <c r="H235" s="17" t="s">
        <v>1849</v>
      </c>
      <c r="I235" s="21">
        <v>7695</v>
      </c>
      <c r="J235" s="17" t="s">
        <v>525</v>
      </c>
      <c r="K235" s="20">
        <f>IF(FluxoCaixa10131514191820[[#This Row],[Movimento ]]="Saldo Inicial",FluxoCaixa10131514191820[[#This Row],[R$ (Valores)]],K234+FluxoCaixa10131514191820[[#This Row],[Valores Receitas / Despesas]])</f>
        <v>203655.62000000029</v>
      </c>
      <c r="L235" s="20">
        <f>IF(FluxoCaixa10131514191820[[#This Row],[Entrada / Saída]]="Saída",FluxoCaixa10131514191820[[#This Row],[R$ (Valores)]]*-1,FluxoCaixa10131514191820[[#This Row],[R$ (Valores)]])</f>
        <v>-7695</v>
      </c>
    </row>
    <row r="236" spans="2:12">
      <c r="B236" s="48" t="s">
        <v>2477</v>
      </c>
      <c r="C236" s="48" t="s">
        <v>3030</v>
      </c>
      <c r="D236" s="16">
        <v>46150</v>
      </c>
      <c r="E236" s="48" t="s">
        <v>2413</v>
      </c>
      <c r="F236" s="17" t="s">
        <v>2</v>
      </c>
      <c r="G236" s="17" t="s">
        <v>70</v>
      </c>
      <c r="H236" s="17" t="s">
        <v>1586</v>
      </c>
      <c r="I236" s="21">
        <v>15028.15</v>
      </c>
      <c r="J236" s="17" t="s">
        <v>525</v>
      </c>
      <c r="K236" s="20">
        <f>IF(FluxoCaixa10131514191820[[#This Row],[Movimento ]]="Saldo Inicial",FluxoCaixa10131514191820[[#This Row],[R$ (Valores)]],K235+FluxoCaixa10131514191820[[#This Row],[Valores Receitas / Despesas]])</f>
        <v>188627.47000000029</v>
      </c>
      <c r="L236" s="20">
        <f>IF(FluxoCaixa10131514191820[[#This Row],[Entrada / Saída]]="Saída",FluxoCaixa10131514191820[[#This Row],[R$ (Valores)]]*-1,FluxoCaixa10131514191820[[#This Row],[R$ (Valores)]])</f>
        <v>-15028.15</v>
      </c>
    </row>
    <row r="237" spans="2:12">
      <c r="B237" s="48" t="s">
        <v>2477</v>
      </c>
      <c r="C237" s="48" t="s">
        <v>3030</v>
      </c>
      <c r="D237" s="16">
        <v>46150</v>
      </c>
      <c r="E237" s="48" t="s">
        <v>2413</v>
      </c>
      <c r="F237" s="17" t="s">
        <v>2</v>
      </c>
      <c r="G237" s="17" t="s">
        <v>70</v>
      </c>
      <c r="H237" s="17" t="s">
        <v>1588</v>
      </c>
      <c r="I237" s="21">
        <v>13900</v>
      </c>
      <c r="J237" s="17" t="s">
        <v>525</v>
      </c>
      <c r="K237" s="20">
        <f>IF(FluxoCaixa10131514191820[[#This Row],[Movimento ]]="Saldo Inicial",FluxoCaixa10131514191820[[#This Row],[R$ (Valores)]],K236+FluxoCaixa10131514191820[[#This Row],[Valores Receitas / Despesas]])</f>
        <v>174727.47000000029</v>
      </c>
      <c r="L237" s="20">
        <f>IF(FluxoCaixa10131514191820[[#This Row],[Entrada / Saída]]="Saída",FluxoCaixa10131514191820[[#This Row],[R$ (Valores)]]*-1,FluxoCaixa10131514191820[[#This Row],[R$ (Valores)]])</f>
        <v>-13900</v>
      </c>
    </row>
    <row r="238" spans="2:12">
      <c r="B238" s="48" t="s">
        <v>2477</v>
      </c>
      <c r="C238" s="48" t="s">
        <v>3030</v>
      </c>
      <c r="D238" s="16">
        <v>46150</v>
      </c>
      <c r="E238" s="48" t="s">
        <v>2413</v>
      </c>
      <c r="F238" s="17" t="s">
        <v>2</v>
      </c>
      <c r="G238" s="17" t="s">
        <v>70</v>
      </c>
      <c r="H238" s="17" t="s">
        <v>798</v>
      </c>
      <c r="I238" s="21">
        <v>11285.1</v>
      </c>
      <c r="J238" s="17" t="s">
        <v>525</v>
      </c>
      <c r="K238" s="20">
        <f>IF(FluxoCaixa10131514191820[[#This Row],[Movimento ]]="Saldo Inicial",FluxoCaixa10131514191820[[#This Row],[R$ (Valores)]],K237+FluxoCaixa10131514191820[[#This Row],[Valores Receitas / Despesas]])</f>
        <v>163442.37000000029</v>
      </c>
      <c r="L238" s="20">
        <f>IF(FluxoCaixa10131514191820[[#This Row],[Entrada / Saída]]="Saída",FluxoCaixa10131514191820[[#This Row],[R$ (Valores)]]*-1,FluxoCaixa10131514191820[[#This Row],[R$ (Valores)]])</f>
        <v>-11285.1</v>
      </c>
    </row>
    <row r="239" spans="2:12">
      <c r="B239" s="48" t="s">
        <v>2477</v>
      </c>
      <c r="C239" s="48" t="s">
        <v>3030</v>
      </c>
      <c r="D239" s="16">
        <v>46150</v>
      </c>
      <c r="E239" s="48" t="s">
        <v>2413</v>
      </c>
      <c r="F239" s="17" t="s">
        <v>2</v>
      </c>
      <c r="G239" s="17" t="s">
        <v>70</v>
      </c>
      <c r="H239" s="17" t="s">
        <v>1589</v>
      </c>
      <c r="I239" s="21">
        <v>15000</v>
      </c>
      <c r="J239" s="17" t="s">
        <v>525</v>
      </c>
      <c r="K239" s="20">
        <f>IF(FluxoCaixa10131514191820[[#This Row],[Movimento ]]="Saldo Inicial",FluxoCaixa10131514191820[[#This Row],[R$ (Valores)]],K238+FluxoCaixa10131514191820[[#This Row],[Valores Receitas / Despesas]])</f>
        <v>148442.37000000029</v>
      </c>
      <c r="L239" s="20">
        <f>IF(FluxoCaixa10131514191820[[#This Row],[Entrada / Saída]]="Saída",FluxoCaixa10131514191820[[#This Row],[R$ (Valores)]]*-1,FluxoCaixa10131514191820[[#This Row],[R$ (Valores)]])</f>
        <v>-15000</v>
      </c>
    </row>
    <row r="240" spans="2:12">
      <c r="B240" s="48" t="s">
        <v>2477</v>
      </c>
      <c r="C240" s="48" t="s">
        <v>3030</v>
      </c>
      <c r="D240" s="16">
        <v>46150</v>
      </c>
      <c r="E240" s="48" t="s">
        <v>2413</v>
      </c>
      <c r="F240" s="17" t="s">
        <v>2</v>
      </c>
      <c r="G240" s="17" t="s">
        <v>70</v>
      </c>
      <c r="H240" s="17" t="s">
        <v>2099</v>
      </c>
      <c r="I240" s="21">
        <v>3896.66</v>
      </c>
      <c r="J240" s="17" t="s">
        <v>525</v>
      </c>
      <c r="K240" s="20">
        <f>IF(FluxoCaixa10131514191820[[#This Row],[Movimento ]]="Saldo Inicial",FluxoCaixa10131514191820[[#This Row],[R$ (Valores)]],K239+FluxoCaixa10131514191820[[#This Row],[Valores Receitas / Despesas]])</f>
        <v>144545.71000000028</v>
      </c>
      <c r="L240" s="20">
        <f>IF(FluxoCaixa10131514191820[[#This Row],[Entrada / Saída]]="Saída",FluxoCaixa10131514191820[[#This Row],[R$ (Valores)]]*-1,FluxoCaixa10131514191820[[#This Row],[R$ (Valores)]])</f>
        <v>-3896.66</v>
      </c>
    </row>
    <row r="241" spans="2:12">
      <c r="B241" s="48" t="s">
        <v>2477</v>
      </c>
      <c r="C241" s="48" t="s">
        <v>3030</v>
      </c>
      <c r="D241" s="16">
        <v>46150</v>
      </c>
      <c r="E241" s="48" t="s">
        <v>2413</v>
      </c>
      <c r="F241" s="17" t="s">
        <v>2</v>
      </c>
      <c r="G241" s="17" t="s">
        <v>70</v>
      </c>
      <c r="H241" s="17" t="s">
        <v>1595</v>
      </c>
      <c r="I241" s="21">
        <v>18523.2</v>
      </c>
      <c r="J241" s="17" t="s">
        <v>525</v>
      </c>
      <c r="K241" s="20">
        <f>IF(FluxoCaixa10131514191820[[#This Row],[Movimento ]]="Saldo Inicial",FluxoCaixa10131514191820[[#This Row],[R$ (Valores)]],K240+FluxoCaixa10131514191820[[#This Row],[Valores Receitas / Despesas]])</f>
        <v>126022.51000000029</v>
      </c>
      <c r="L241" s="20">
        <f>IF(FluxoCaixa10131514191820[[#This Row],[Entrada / Saída]]="Saída",FluxoCaixa10131514191820[[#This Row],[R$ (Valores)]]*-1,FluxoCaixa10131514191820[[#This Row],[R$ (Valores)]])</f>
        <v>-18523.2</v>
      </c>
    </row>
    <row r="242" spans="2:12">
      <c r="B242" s="48" t="s">
        <v>2477</v>
      </c>
      <c r="C242" s="48" t="s">
        <v>3030</v>
      </c>
      <c r="D242" s="16">
        <v>46150</v>
      </c>
      <c r="E242" s="48" t="s">
        <v>2413</v>
      </c>
      <c r="F242" s="17" t="s">
        <v>2</v>
      </c>
      <c r="G242" s="17" t="s">
        <v>70</v>
      </c>
      <c r="H242" s="17" t="s">
        <v>1591</v>
      </c>
      <c r="I242" s="21">
        <v>15600</v>
      </c>
      <c r="J242" s="17" t="s">
        <v>525</v>
      </c>
      <c r="K242" s="20">
        <f>IF(FluxoCaixa10131514191820[[#This Row],[Movimento ]]="Saldo Inicial",FluxoCaixa10131514191820[[#This Row],[R$ (Valores)]],K241+FluxoCaixa10131514191820[[#This Row],[Valores Receitas / Despesas]])</f>
        <v>110422.51000000029</v>
      </c>
      <c r="L242" s="20">
        <f>IF(FluxoCaixa10131514191820[[#This Row],[Entrada / Saída]]="Saída",FluxoCaixa10131514191820[[#This Row],[R$ (Valores)]]*-1,FluxoCaixa10131514191820[[#This Row],[R$ (Valores)]])</f>
        <v>-15600</v>
      </c>
    </row>
    <row r="243" spans="2:12">
      <c r="B243" s="48" t="s">
        <v>2477</v>
      </c>
      <c r="C243" s="48" t="s">
        <v>3030</v>
      </c>
      <c r="D243" s="16">
        <v>46150</v>
      </c>
      <c r="E243" s="48" t="s">
        <v>2413</v>
      </c>
      <c r="F243" s="17" t="s">
        <v>2</v>
      </c>
      <c r="G243" s="17" t="s">
        <v>70</v>
      </c>
      <c r="H243" s="17" t="s">
        <v>2101</v>
      </c>
      <c r="I243" s="21">
        <v>16931.52</v>
      </c>
      <c r="J243" s="17" t="s">
        <v>525</v>
      </c>
      <c r="K243" s="20">
        <f>IF(FluxoCaixa10131514191820[[#This Row],[Movimento ]]="Saldo Inicial",FluxoCaixa10131514191820[[#This Row],[R$ (Valores)]],K242+FluxoCaixa10131514191820[[#This Row],[Valores Receitas / Despesas]])</f>
        <v>93490.990000000282</v>
      </c>
      <c r="L243" s="20">
        <f>IF(FluxoCaixa10131514191820[[#This Row],[Entrada / Saída]]="Saída",FluxoCaixa10131514191820[[#This Row],[R$ (Valores)]]*-1,FluxoCaixa10131514191820[[#This Row],[R$ (Valores)]])</f>
        <v>-16931.52</v>
      </c>
    </row>
    <row r="244" spans="2:12">
      <c r="B244" s="48" t="s">
        <v>2477</v>
      </c>
      <c r="C244" s="48" t="s">
        <v>3030</v>
      </c>
      <c r="D244" s="16">
        <v>46150</v>
      </c>
      <c r="E244" s="48" t="s">
        <v>2413</v>
      </c>
      <c r="F244" s="17" t="s">
        <v>2</v>
      </c>
      <c r="G244" s="17" t="s">
        <v>70</v>
      </c>
      <c r="H244" s="17" t="s">
        <v>1593</v>
      </c>
      <c r="I244" s="21">
        <v>4028.3</v>
      </c>
      <c r="J244" s="17" t="s">
        <v>525</v>
      </c>
      <c r="K244" s="20">
        <f>IF(FluxoCaixa10131514191820[[#This Row],[Movimento ]]="Saldo Inicial",FluxoCaixa10131514191820[[#This Row],[R$ (Valores)]],K243+FluxoCaixa10131514191820[[#This Row],[Valores Receitas / Despesas]])</f>
        <v>89462.690000000279</v>
      </c>
      <c r="L244" s="20">
        <f>IF(FluxoCaixa10131514191820[[#This Row],[Entrada / Saída]]="Saída",FluxoCaixa10131514191820[[#This Row],[R$ (Valores)]]*-1,FluxoCaixa10131514191820[[#This Row],[R$ (Valores)]])</f>
        <v>-4028.3</v>
      </c>
    </row>
    <row r="245" spans="2:12">
      <c r="B245" s="48" t="s">
        <v>2477</v>
      </c>
      <c r="C245" s="48" t="s">
        <v>3030</v>
      </c>
      <c r="D245" s="16">
        <v>46150</v>
      </c>
      <c r="E245" s="48" t="s">
        <v>2413</v>
      </c>
      <c r="F245" s="17" t="s">
        <v>2</v>
      </c>
      <c r="G245" s="17" t="s">
        <v>70</v>
      </c>
      <c r="H245" s="17" t="s">
        <v>2104</v>
      </c>
      <c r="I245" s="21">
        <v>14732.2</v>
      </c>
      <c r="J245" s="17" t="s">
        <v>525</v>
      </c>
      <c r="K245" s="20">
        <f>IF(FluxoCaixa10131514191820[[#This Row],[Movimento ]]="Saldo Inicial",FluxoCaixa10131514191820[[#This Row],[R$ (Valores)]],K244+FluxoCaixa10131514191820[[#This Row],[Valores Receitas / Despesas]])</f>
        <v>74730.490000000282</v>
      </c>
      <c r="L245" s="20">
        <f>IF(FluxoCaixa10131514191820[[#This Row],[Entrada / Saída]]="Saída",FluxoCaixa10131514191820[[#This Row],[R$ (Valores)]]*-1,FluxoCaixa10131514191820[[#This Row],[R$ (Valores)]])</f>
        <v>-14732.2</v>
      </c>
    </row>
    <row r="246" spans="2:12">
      <c r="B246" s="48" t="s">
        <v>2477</v>
      </c>
      <c r="C246" s="48" t="s">
        <v>3030</v>
      </c>
      <c r="D246" s="16">
        <v>46150</v>
      </c>
      <c r="E246" s="48" t="s">
        <v>2413</v>
      </c>
      <c r="F246" s="17" t="s">
        <v>2</v>
      </c>
      <c r="G246" s="17" t="s">
        <v>70</v>
      </c>
      <c r="H246" s="17" t="s">
        <v>2107</v>
      </c>
      <c r="I246" s="21">
        <v>7400</v>
      </c>
      <c r="J246" s="17" t="s">
        <v>525</v>
      </c>
      <c r="K246" s="20">
        <f>IF(FluxoCaixa10131514191820[[#This Row],[Movimento ]]="Saldo Inicial",FluxoCaixa10131514191820[[#This Row],[R$ (Valores)]],K245+FluxoCaixa10131514191820[[#This Row],[Valores Receitas / Despesas]])</f>
        <v>67330.490000000282</v>
      </c>
      <c r="L246" s="20">
        <f>IF(FluxoCaixa10131514191820[[#This Row],[Entrada / Saída]]="Saída",FluxoCaixa10131514191820[[#This Row],[R$ (Valores)]]*-1,FluxoCaixa10131514191820[[#This Row],[R$ (Valores)]])</f>
        <v>-7400</v>
      </c>
    </row>
    <row r="247" spans="2:12">
      <c r="B247" s="48" t="s">
        <v>2477</v>
      </c>
      <c r="C247" s="48" t="s">
        <v>3030</v>
      </c>
      <c r="D247" s="16">
        <v>46150</v>
      </c>
      <c r="E247" s="48" t="s">
        <v>2413</v>
      </c>
      <c r="F247" s="17" t="s">
        <v>2</v>
      </c>
      <c r="G247" s="17" t="s">
        <v>70</v>
      </c>
      <c r="H247" s="17" t="s">
        <v>789</v>
      </c>
      <c r="I247" s="21">
        <v>6889</v>
      </c>
      <c r="J247" s="17" t="s">
        <v>525</v>
      </c>
      <c r="K247" s="20">
        <f>IF(FluxoCaixa10131514191820[[#This Row],[Movimento ]]="Saldo Inicial",FluxoCaixa10131514191820[[#This Row],[R$ (Valores)]],K246+FluxoCaixa10131514191820[[#This Row],[Valores Receitas / Despesas]])</f>
        <v>60441.490000000282</v>
      </c>
      <c r="L247" s="20">
        <f>IF(FluxoCaixa10131514191820[[#This Row],[Entrada / Saída]]="Saída",FluxoCaixa10131514191820[[#This Row],[R$ (Valores)]]*-1,FluxoCaixa10131514191820[[#This Row],[R$ (Valores)]])</f>
        <v>-6889</v>
      </c>
    </row>
    <row r="248" spans="2:12">
      <c r="B248" s="48" t="s">
        <v>2477</v>
      </c>
      <c r="C248" s="48" t="s">
        <v>3030</v>
      </c>
      <c r="D248" s="16">
        <v>46150</v>
      </c>
      <c r="E248" s="48" t="s">
        <v>2413</v>
      </c>
      <c r="F248" s="17" t="s">
        <v>2</v>
      </c>
      <c r="G248" s="17" t="s">
        <v>70</v>
      </c>
      <c r="H248" s="17" t="s">
        <v>2616</v>
      </c>
      <c r="I248" s="21">
        <v>21106.15</v>
      </c>
      <c r="J248" s="17" t="s">
        <v>525</v>
      </c>
      <c r="K248" s="20">
        <f>IF(FluxoCaixa10131514191820[[#This Row],[Movimento ]]="Saldo Inicial",FluxoCaixa10131514191820[[#This Row],[R$ (Valores)]],K247+FluxoCaixa10131514191820[[#This Row],[Valores Receitas / Despesas]])</f>
        <v>39335.34000000028</v>
      </c>
      <c r="L248" s="20">
        <f>IF(FluxoCaixa10131514191820[[#This Row],[Entrada / Saída]]="Saída",FluxoCaixa10131514191820[[#This Row],[R$ (Valores)]]*-1,FluxoCaixa10131514191820[[#This Row],[R$ (Valores)]])</f>
        <v>-21106.15</v>
      </c>
    </row>
    <row r="249" spans="2:12">
      <c r="B249" s="48" t="s">
        <v>2477</v>
      </c>
      <c r="C249" s="48" t="s">
        <v>3030</v>
      </c>
      <c r="D249" s="16">
        <v>46150</v>
      </c>
      <c r="E249" s="48" t="s">
        <v>2413</v>
      </c>
      <c r="F249" s="17" t="s">
        <v>2</v>
      </c>
      <c r="G249" s="17" t="s">
        <v>70</v>
      </c>
      <c r="H249" s="17" t="s">
        <v>1597</v>
      </c>
      <c r="I249" s="21">
        <v>7716.8</v>
      </c>
      <c r="J249" s="17" t="s">
        <v>525</v>
      </c>
      <c r="K249" s="20">
        <f>IF(FluxoCaixa10131514191820[[#This Row],[Movimento ]]="Saldo Inicial",FluxoCaixa10131514191820[[#This Row],[R$ (Valores)]],K248+FluxoCaixa10131514191820[[#This Row],[Valores Receitas / Despesas]])</f>
        <v>31618.540000000281</v>
      </c>
      <c r="L249" s="20">
        <f>IF(FluxoCaixa10131514191820[[#This Row],[Entrada / Saída]]="Saída",FluxoCaixa10131514191820[[#This Row],[R$ (Valores)]]*-1,FluxoCaixa10131514191820[[#This Row],[R$ (Valores)]])</f>
        <v>-7716.8</v>
      </c>
    </row>
    <row r="250" spans="2:12">
      <c r="B250" s="48" t="s">
        <v>2477</v>
      </c>
      <c r="C250" s="48" t="s">
        <v>3030</v>
      </c>
      <c r="D250" s="16">
        <v>46150</v>
      </c>
      <c r="E250" s="48" t="s">
        <v>2413</v>
      </c>
      <c r="F250" s="17" t="s">
        <v>2</v>
      </c>
      <c r="G250" s="17" t="s">
        <v>70</v>
      </c>
      <c r="H250" s="17" t="s">
        <v>2106</v>
      </c>
      <c r="I250" s="21">
        <v>15000</v>
      </c>
      <c r="J250" s="17" t="s">
        <v>525</v>
      </c>
      <c r="K250" s="20">
        <f>IF(FluxoCaixa10131514191820[[#This Row],[Movimento ]]="Saldo Inicial",FluxoCaixa10131514191820[[#This Row],[R$ (Valores)]],K249+FluxoCaixa10131514191820[[#This Row],[Valores Receitas / Despesas]])</f>
        <v>16618.540000000281</v>
      </c>
      <c r="L250" s="20">
        <f>IF(FluxoCaixa10131514191820[[#This Row],[Entrada / Saída]]="Saída",FluxoCaixa10131514191820[[#This Row],[R$ (Valores)]]*-1,FluxoCaixa10131514191820[[#This Row],[R$ (Valores)]])</f>
        <v>-15000</v>
      </c>
    </row>
    <row r="251" spans="2:12">
      <c r="B251" s="48" t="s">
        <v>2477</v>
      </c>
      <c r="C251" s="48" t="s">
        <v>3030</v>
      </c>
      <c r="D251" s="16">
        <v>46150</v>
      </c>
      <c r="E251" s="48" t="s">
        <v>2413</v>
      </c>
      <c r="F251" s="17" t="s">
        <v>2</v>
      </c>
      <c r="G251" s="17" t="s">
        <v>70</v>
      </c>
      <c r="H251" s="17" t="s">
        <v>1599</v>
      </c>
      <c r="I251" s="21">
        <v>13830</v>
      </c>
      <c r="J251" s="17" t="s">
        <v>525</v>
      </c>
      <c r="K251" s="20">
        <f>IF(FluxoCaixa10131514191820[[#This Row],[Movimento ]]="Saldo Inicial",FluxoCaixa10131514191820[[#This Row],[R$ (Valores)]],K250+FluxoCaixa10131514191820[[#This Row],[Valores Receitas / Despesas]])</f>
        <v>2788.540000000281</v>
      </c>
      <c r="L251" s="20">
        <f>IF(FluxoCaixa10131514191820[[#This Row],[Entrada / Saída]]="Saída",FluxoCaixa10131514191820[[#This Row],[R$ (Valores)]]*-1,FluxoCaixa10131514191820[[#This Row],[R$ (Valores)]])</f>
        <v>-13830</v>
      </c>
    </row>
    <row r="252" spans="2:12">
      <c r="B252" s="48" t="s">
        <v>2477</v>
      </c>
      <c r="C252" s="48" t="s">
        <v>3030</v>
      </c>
      <c r="D252" s="16">
        <v>46150</v>
      </c>
      <c r="E252" s="48" t="s">
        <v>2413</v>
      </c>
      <c r="F252" s="17" t="s">
        <v>2</v>
      </c>
      <c r="G252" s="17" t="s">
        <v>70</v>
      </c>
      <c r="H252" s="17" t="s">
        <v>1039</v>
      </c>
      <c r="I252" s="21">
        <v>15600</v>
      </c>
      <c r="J252" s="17" t="s">
        <v>525</v>
      </c>
      <c r="K252" s="20">
        <f>IF(FluxoCaixa10131514191820[[#This Row],[Movimento ]]="Saldo Inicial",FluxoCaixa10131514191820[[#This Row],[R$ (Valores)]],K251+FluxoCaixa10131514191820[[#This Row],[Valores Receitas / Despesas]])</f>
        <v>-12811.459999999719</v>
      </c>
      <c r="L252" s="20">
        <f>IF(FluxoCaixa10131514191820[[#This Row],[Entrada / Saída]]="Saída",FluxoCaixa10131514191820[[#This Row],[R$ (Valores)]]*-1,FluxoCaixa10131514191820[[#This Row],[R$ (Valores)]])</f>
        <v>-15600</v>
      </c>
    </row>
    <row r="253" spans="2:12">
      <c r="B253" s="48" t="s">
        <v>2477</v>
      </c>
      <c r="C253" s="48" t="s">
        <v>3030</v>
      </c>
      <c r="D253" s="16">
        <v>46150</v>
      </c>
      <c r="E253" s="48" t="s">
        <v>2413</v>
      </c>
      <c r="F253" s="17" t="s">
        <v>2</v>
      </c>
      <c r="G253" s="17" t="s">
        <v>70</v>
      </c>
      <c r="H253" s="17" t="s">
        <v>1601</v>
      </c>
      <c r="I253" s="21">
        <v>10887</v>
      </c>
      <c r="J253" s="17" t="s">
        <v>525</v>
      </c>
      <c r="K253" s="20">
        <f>IF(FluxoCaixa10131514191820[[#This Row],[Movimento ]]="Saldo Inicial",FluxoCaixa10131514191820[[#This Row],[R$ (Valores)]],K252+FluxoCaixa10131514191820[[#This Row],[Valores Receitas / Despesas]])</f>
        <v>-23698.459999999719</v>
      </c>
      <c r="L253" s="20">
        <f>IF(FluxoCaixa10131514191820[[#This Row],[Entrada / Saída]]="Saída",FluxoCaixa10131514191820[[#This Row],[R$ (Valores)]]*-1,FluxoCaixa10131514191820[[#This Row],[R$ (Valores)]])</f>
        <v>-10887</v>
      </c>
    </row>
    <row r="254" spans="2:12">
      <c r="B254" s="48" t="s">
        <v>2477</v>
      </c>
      <c r="C254" s="48" t="s">
        <v>3030</v>
      </c>
      <c r="D254" s="16">
        <v>46150</v>
      </c>
      <c r="E254" s="48" t="s">
        <v>2413</v>
      </c>
      <c r="F254" s="17" t="s">
        <v>2</v>
      </c>
      <c r="G254" s="17" t="s">
        <v>70</v>
      </c>
      <c r="H254" s="17" t="s">
        <v>983</v>
      </c>
      <c r="I254" s="21">
        <v>29684</v>
      </c>
      <c r="J254" s="17" t="s">
        <v>525</v>
      </c>
      <c r="K254" s="20">
        <f>IF(FluxoCaixa10131514191820[[#This Row],[Movimento ]]="Saldo Inicial",FluxoCaixa10131514191820[[#This Row],[R$ (Valores)]],K253+FluxoCaixa10131514191820[[#This Row],[Valores Receitas / Despesas]])</f>
        <v>-53382.459999999715</v>
      </c>
      <c r="L254" s="20">
        <f>IF(FluxoCaixa10131514191820[[#This Row],[Entrada / Saída]]="Saída",FluxoCaixa10131514191820[[#This Row],[R$ (Valores)]]*-1,FluxoCaixa10131514191820[[#This Row],[R$ (Valores)]])</f>
        <v>-29684</v>
      </c>
    </row>
    <row r="255" spans="2:12">
      <c r="B255" s="48" t="s">
        <v>2477</v>
      </c>
      <c r="C255" s="48" t="s">
        <v>3030</v>
      </c>
      <c r="D255" s="16">
        <v>46150</v>
      </c>
      <c r="E255" s="48" t="s">
        <v>2413</v>
      </c>
      <c r="F255" s="17" t="s">
        <v>2</v>
      </c>
      <c r="G255" s="17" t="s">
        <v>70</v>
      </c>
      <c r="H255" s="17" t="s">
        <v>1040</v>
      </c>
      <c r="I255" s="21">
        <v>15016.1</v>
      </c>
      <c r="J255" s="17" t="s">
        <v>525</v>
      </c>
      <c r="K255" s="20">
        <f>IF(FluxoCaixa10131514191820[[#This Row],[Movimento ]]="Saldo Inicial",FluxoCaixa10131514191820[[#This Row],[R$ (Valores)]],K254+FluxoCaixa10131514191820[[#This Row],[Valores Receitas / Despesas]])</f>
        <v>-68398.559999999721</v>
      </c>
      <c r="L255" s="20">
        <f>IF(FluxoCaixa10131514191820[[#This Row],[Entrada / Saída]]="Saída",FluxoCaixa10131514191820[[#This Row],[R$ (Valores)]]*-1,FluxoCaixa10131514191820[[#This Row],[R$ (Valores)]])</f>
        <v>-15016.1</v>
      </c>
    </row>
    <row r="256" spans="2:12">
      <c r="B256" s="48" t="s">
        <v>2477</v>
      </c>
      <c r="C256" s="48" t="s">
        <v>3030</v>
      </c>
      <c r="D256" s="16">
        <v>46150</v>
      </c>
      <c r="E256" s="48" t="s">
        <v>2413</v>
      </c>
      <c r="F256" s="17" t="s">
        <v>2</v>
      </c>
      <c r="G256" s="17" t="s">
        <v>70</v>
      </c>
      <c r="H256" s="17" t="s">
        <v>779</v>
      </c>
      <c r="I256" s="21">
        <v>28343.25</v>
      </c>
      <c r="J256" s="17" t="s">
        <v>525</v>
      </c>
      <c r="K256" s="20">
        <f>IF(FluxoCaixa10131514191820[[#This Row],[Movimento ]]="Saldo Inicial",FluxoCaixa10131514191820[[#This Row],[R$ (Valores)]],K255+FluxoCaixa10131514191820[[#This Row],[Valores Receitas / Despesas]])</f>
        <v>-96741.809999999721</v>
      </c>
      <c r="L256" s="20">
        <f>IF(FluxoCaixa10131514191820[[#This Row],[Entrada / Saída]]="Saída",FluxoCaixa10131514191820[[#This Row],[R$ (Valores)]]*-1,FluxoCaixa10131514191820[[#This Row],[R$ (Valores)]])</f>
        <v>-28343.25</v>
      </c>
    </row>
    <row r="257" spans="2:12">
      <c r="B257" s="48" t="s">
        <v>2477</v>
      </c>
      <c r="C257" s="48" t="s">
        <v>3030</v>
      </c>
      <c r="D257" s="16">
        <v>46150</v>
      </c>
      <c r="E257" s="48" t="s">
        <v>2413</v>
      </c>
      <c r="F257" s="17" t="s">
        <v>2</v>
      </c>
      <c r="G257" s="17" t="s">
        <v>70</v>
      </c>
      <c r="H257" s="17" t="s">
        <v>1604</v>
      </c>
      <c r="I257" s="21">
        <v>30000</v>
      </c>
      <c r="J257" s="17" t="s">
        <v>525</v>
      </c>
      <c r="K257" s="20">
        <f>IF(FluxoCaixa10131514191820[[#This Row],[Movimento ]]="Saldo Inicial",FluxoCaixa10131514191820[[#This Row],[R$ (Valores)]],K256+FluxoCaixa10131514191820[[#This Row],[Valores Receitas / Despesas]])</f>
        <v>-126741.80999999972</v>
      </c>
      <c r="L257" s="20">
        <f>IF(FluxoCaixa10131514191820[[#This Row],[Entrada / Saída]]="Saída",FluxoCaixa10131514191820[[#This Row],[R$ (Valores)]]*-1,FluxoCaixa10131514191820[[#This Row],[R$ (Valores)]])</f>
        <v>-30000</v>
      </c>
    </row>
    <row r="258" spans="2:12">
      <c r="B258" s="48" t="s">
        <v>2477</v>
      </c>
      <c r="C258" s="48" t="s">
        <v>3030</v>
      </c>
      <c r="D258" s="16">
        <v>46150</v>
      </c>
      <c r="E258" s="48" t="s">
        <v>2413</v>
      </c>
      <c r="F258" s="17" t="s">
        <v>2</v>
      </c>
      <c r="G258" s="17" t="s">
        <v>70</v>
      </c>
      <c r="H258" s="17" t="s">
        <v>774</v>
      </c>
      <c r="I258" s="21">
        <v>15666.6</v>
      </c>
      <c r="J258" s="17" t="s">
        <v>525</v>
      </c>
      <c r="K258" s="20">
        <f>IF(FluxoCaixa10131514191820[[#This Row],[Movimento ]]="Saldo Inicial",FluxoCaixa10131514191820[[#This Row],[R$ (Valores)]],K257+FluxoCaixa10131514191820[[#This Row],[Valores Receitas / Despesas]])</f>
        <v>-142408.40999999971</v>
      </c>
      <c r="L258" s="20">
        <f>IF(FluxoCaixa10131514191820[[#This Row],[Entrada / Saída]]="Saída",FluxoCaixa10131514191820[[#This Row],[R$ (Valores)]]*-1,FluxoCaixa10131514191820[[#This Row],[R$ (Valores)]])</f>
        <v>-15666.6</v>
      </c>
    </row>
    <row r="259" spans="2:12">
      <c r="B259" s="48" t="s">
        <v>2478</v>
      </c>
      <c r="C259" s="48" t="s">
        <v>3030</v>
      </c>
      <c r="D259" s="16">
        <v>46150</v>
      </c>
      <c r="E259" s="48" t="s">
        <v>2413</v>
      </c>
      <c r="F259" s="17" t="s">
        <v>2</v>
      </c>
      <c r="G259" s="17" t="s">
        <v>507</v>
      </c>
      <c r="H259" s="17" t="s">
        <v>3135</v>
      </c>
      <c r="I259" s="21">
        <v>114.09</v>
      </c>
      <c r="J259" s="17" t="s">
        <v>525</v>
      </c>
      <c r="K259" s="20">
        <f>IF(FluxoCaixa10131514191820[[#This Row],[Movimento ]]="Saldo Inicial",FluxoCaixa10131514191820[[#This Row],[R$ (Valores)]],K258+FluxoCaixa10131514191820[[#This Row],[Valores Receitas / Despesas]])</f>
        <v>-142522.49999999971</v>
      </c>
      <c r="L259" s="20">
        <f>IF(FluxoCaixa10131514191820[[#This Row],[Entrada / Saída]]="Saída",FluxoCaixa10131514191820[[#This Row],[R$ (Valores)]]*-1,FluxoCaixa10131514191820[[#This Row],[R$ (Valores)]])</f>
        <v>-114.09</v>
      </c>
    </row>
    <row r="260" spans="2:12">
      <c r="B260" s="48" t="s">
        <v>2478</v>
      </c>
      <c r="C260" s="48" t="s">
        <v>3030</v>
      </c>
      <c r="D260" s="16">
        <v>46150</v>
      </c>
      <c r="E260" s="48" t="s">
        <v>2413</v>
      </c>
      <c r="F260" s="17" t="s">
        <v>2</v>
      </c>
      <c r="G260" s="17" t="s">
        <v>507</v>
      </c>
      <c r="H260" s="17" t="s">
        <v>3135</v>
      </c>
      <c r="I260" s="21">
        <v>257.60000000000002</v>
      </c>
      <c r="J260" s="17" t="s">
        <v>525</v>
      </c>
      <c r="K260" s="20">
        <f>IF(FluxoCaixa10131514191820[[#This Row],[Movimento ]]="Saldo Inicial",FluxoCaixa10131514191820[[#This Row],[R$ (Valores)]],K259+FluxoCaixa10131514191820[[#This Row],[Valores Receitas / Despesas]])</f>
        <v>-142780.09999999971</v>
      </c>
      <c r="L260" s="20">
        <f>IF(FluxoCaixa10131514191820[[#This Row],[Entrada / Saída]]="Saída",FluxoCaixa10131514191820[[#This Row],[R$ (Valores)]]*-1,FluxoCaixa10131514191820[[#This Row],[R$ (Valores)]])</f>
        <v>-257.60000000000002</v>
      </c>
    </row>
    <row r="261" spans="2:12">
      <c r="B261" s="48" t="s">
        <v>2478</v>
      </c>
      <c r="C261" s="48" t="s">
        <v>3030</v>
      </c>
      <c r="D261" s="16">
        <v>46150</v>
      </c>
      <c r="E261" s="48" t="s">
        <v>2413</v>
      </c>
      <c r="F261" s="17" t="s">
        <v>1</v>
      </c>
      <c r="G261" s="17" t="s">
        <v>75</v>
      </c>
      <c r="H261" s="17" t="s">
        <v>75</v>
      </c>
      <c r="I261" s="21">
        <v>350000</v>
      </c>
      <c r="J261" s="17" t="s">
        <v>525</v>
      </c>
      <c r="K261" s="20">
        <f>IF(FluxoCaixa10131514191820[[#This Row],[Movimento ]]="Saldo Inicial",FluxoCaixa10131514191820[[#This Row],[R$ (Valores)]],K260+FluxoCaixa10131514191820[[#This Row],[Valores Receitas / Despesas]])</f>
        <v>207219.90000000029</v>
      </c>
      <c r="L261" s="20">
        <f>IF(FluxoCaixa10131514191820[[#This Row],[Entrada / Saída]]="Saída",FluxoCaixa10131514191820[[#This Row],[R$ (Valores)]]*-1,FluxoCaixa10131514191820[[#This Row],[R$ (Valores)]])</f>
        <v>350000</v>
      </c>
    </row>
    <row r="262" spans="2:12">
      <c r="B262" s="48" t="s">
        <v>2477</v>
      </c>
      <c r="C262" s="48" t="s">
        <v>3030</v>
      </c>
      <c r="D262" s="16">
        <v>46150</v>
      </c>
      <c r="E262" s="48" t="s">
        <v>2413</v>
      </c>
      <c r="F262" s="17" t="s">
        <v>2</v>
      </c>
      <c r="G262" s="17" t="s">
        <v>348</v>
      </c>
      <c r="H262" s="17" t="s">
        <v>3136</v>
      </c>
      <c r="I262" s="21">
        <v>3860</v>
      </c>
      <c r="J262" s="17" t="s">
        <v>525</v>
      </c>
      <c r="K262" s="20">
        <f>IF(FluxoCaixa10131514191820[[#This Row],[Movimento ]]="Saldo Inicial",FluxoCaixa10131514191820[[#This Row],[R$ (Valores)]],K261+FluxoCaixa10131514191820[[#This Row],[Valores Receitas / Despesas]])</f>
        <v>203359.90000000029</v>
      </c>
      <c r="L262" s="20">
        <f>IF(FluxoCaixa10131514191820[[#This Row],[Entrada / Saída]]="Saída",FluxoCaixa10131514191820[[#This Row],[R$ (Valores)]]*-1,FluxoCaixa10131514191820[[#This Row],[R$ (Valores)]])</f>
        <v>-3860</v>
      </c>
    </row>
    <row r="263" spans="2:12">
      <c r="B263" s="48" t="s">
        <v>2477</v>
      </c>
      <c r="C263" s="48" t="s">
        <v>3030</v>
      </c>
      <c r="D263" s="16">
        <v>46150</v>
      </c>
      <c r="E263" s="48" t="s">
        <v>2413</v>
      </c>
      <c r="F263" s="17" t="s">
        <v>2</v>
      </c>
      <c r="G263" s="17" t="s">
        <v>76</v>
      </c>
      <c r="H263" s="17" t="s">
        <v>3137</v>
      </c>
      <c r="I263" s="21">
        <v>700</v>
      </c>
      <c r="J263" s="17" t="s">
        <v>525</v>
      </c>
      <c r="K263" s="20">
        <f>IF(FluxoCaixa10131514191820[[#This Row],[Movimento ]]="Saldo Inicial",FluxoCaixa10131514191820[[#This Row],[R$ (Valores)]],K262+FluxoCaixa10131514191820[[#This Row],[Valores Receitas / Despesas]])</f>
        <v>202659.90000000029</v>
      </c>
      <c r="L263" s="20">
        <f>IF(FluxoCaixa10131514191820[[#This Row],[Entrada / Saída]]="Saída",FluxoCaixa10131514191820[[#This Row],[R$ (Valores)]]*-1,FluxoCaixa10131514191820[[#This Row],[R$ (Valores)]])</f>
        <v>-700</v>
      </c>
    </row>
    <row r="264" spans="2:12">
      <c r="B264" s="48" t="s">
        <v>2477</v>
      </c>
      <c r="C264" s="48" t="s">
        <v>3030</v>
      </c>
      <c r="D264" s="16">
        <v>46150</v>
      </c>
      <c r="E264" s="48" t="s">
        <v>2413</v>
      </c>
      <c r="F264" s="17" t="s">
        <v>2</v>
      </c>
      <c r="G264" s="17" t="s">
        <v>70</v>
      </c>
      <c r="H264" s="17" t="s">
        <v>2623</v>
      </c>
      <c r="I264" s="21">
        <v>8000</v>
      </c>
      <c r="J264" s="17" t="s">
        <v>525</v>
      </c>
      <c r="K264" s="20">
        <f>IF(FluxoCaixa10131514191820[[#This Row],[Movimento ]]="Saldo Inicial",FluxoCaixa10131514191820[[#This Row],[R$ (Valores)]],K263+FluxoCaixa10131514191820[[#This Row],[Valores Receitas / Despesas]])</f>
        <v>194659.90000000029</v>
      </c>
      <c r="L264" s="20">
        <f>IF(FluxoCaixa10131514191820[[#This Row],[Entrada / Saída]]="Saída",FluxoCaixa10131514191820[[#This Row],[R$ (Valores)]]*-1,FluxoCaixa10131514191820[[#This Row],[R$ (Valores)]])</f>
        <v>-8000</v>
      </c>
    </row>
    <row r="265" spans="2:12">
      <c r="B265" s="48" t="s">
        <v>2477</v>
      </c>
      <c r="C265" s="48" t="s">
        <v>3030</v>
      </c>
      <c r="D265" s="16">
        <v>46150</v>
      </c>
      <c r="E265" s="48" t="s">
        <v>2413</v>
      </c>
      <c r="F265" s="17" t="s">
        <v>2</v>
      </c>
      <c r="G265" s="17" t="s">
        <v>70</v>
      </c>
      <c r="H265" s="17" t="s">
        <v>2128</v>
      </c>
      <c r="I265" s="21">
        <v>3750</v>
      </c>
      <c r="J265" s="17" t="s">
        <v>525</v>
      </c>
      <c r="K265" s="20">
        <f>IF(FluxoCaixa10131514191820[[#This Row],[Movimento ]]="Saldo Inicial",FluxoCaixa10131514191820[[#This Row],[R$ (Valores)]],K264+FluxoCaixa10131514191820[[#This Row],[Valores Receitas / Despesas]])</f>
        <v>190909.90000000029</v>
      </c>
      <c r="L265" s="20">
        <f>IF(FluxoCaixa10131514191820[[#This Row],[Entrada / Saída]]="Saída",FluxoCaixa10131514191820[[#This Row],[R$ (Valores)]]*-1,FluxoCaixa10131514191820[[#This Row],[R$ (Valores)]])</f>
        <v>-3750</v>
      </c>
    </row>
    <row r="266" spans="2:12">
      <c r="B266" s="48" t="s">
        <v>2477</v>
      </c>
      <c r="C266" s="48" t="s">
        <v>3030</v>
      </c>
      <c r="D266" s="16">
        <v>46150</v>
      </c>
      <c r="E266" s="48" t="s">
        <v>2413</v>
      </c>
      <c r="F266" s="17" t="s">
        <v>2</v>
      </c>
      <c r="G266" s="17" t="s">
        <v>70</v>
      </c>
      <c r="H266" s="17" t="s">
        <v>1402</v>
      </c>
      <c r="I266" s="21">
        <v>3500</v>
      </c>
      <c r="J266" s="17" t="s">
        <v>525</v>
      </c>
      <c r="K266" s="20">
        <f>IF(FluxoCaixa10131514191820[[#This Row],[Movimento ]]="Saldo Inicial",FluxoCaixa10131514191820[[#This Row],[R$ (Valores)]],K265+FluxoCaixa10131514191820[[#This Row],[Valores Receitas / Despesas]])</f>
        <v>187409.90000000029</v>
      </c>
      <c r="L266" s="20">
        <f>IF(FluxoCaixa10131514191820[[#This Row],[Entrada / Saída]]="Saída",FluxoCaixa10131514191820[[#This Row],[R$ (Valores)]]*-1,FluxoCaixa10131514191820[[#This Row],[R$ (Valores)]])</f>
        <v>-3500</v>
      </c>
    </row>
    <row r="267" spans="2:12">
      <c r="B267" s="48" t="s">
        <v>2477</v>
      </c>
      <c r="C267" s="48" t="s">
        <v>3030</v>
      </c>
      <c r="D267" s="16">
        <v>46150</v>
      </c>
      <c r="E267" s="48" t="s">
        <v>2413</v>
      </c>
      <c r="F267" s="17" t="s">
        <v>2</v>
      </c>
      <c r="G267" s="17" t="s">
        <v>70</v>
      </c>
      <c r="H267" s="17" t="s">
        <v>2129</v>
      </c>
      <c r="I267" s="21">
        <v>3079</v>
      </c>
      <c r="J267" s="17" t="s">
        <v>525</v>
      </c>
      <c r="K267" s="20">
        <f>IF(FluxoCaixa10131514191820[[#This Row],[Movimento ]]="Saldo Inicial",FluxoCaixa10131514191820[[#This Row],[R$ (Valores)]],K266+FluxoCaixa10131514191820[[#This Row],[Valores Receitas / Despesas]])</f>
        <v>184330.90000000029</v>
      </c>
      <c r="L267" s="20">
        <f>IF(FluxoCaixa10131514191820[[#This Row],[Entrada / Saída]]="Saída",FluxoCaixa10131514191820[[#This Row],[R$ (Valores)]]*-1,FluxoCaixa10131514191820[[#This Row],[R$ (Valores)]])</f>
        <v>-3079</v>
      </c>
    </row>
    <row r="268" spans="2:12">
      <c r="B268" s="48" t="s">
        <v>2477</v>
      </c>
      <c r="C268" s="48" t="s">
        <v>3030</v>
      </c>
      <c r="D268" s="16">
        <v>46150</v>
      </c>
      <c r="E268" s="48" t="s">
        <v>2413</v>
      </c>
      <c r="F268" s="17" t="s">
        <v>2</v>
      </c>
      <c r="G268" s="17" t="s">
        <v>70</v>
      </c>
      <c r="H268" s="17" t="s">
        <v>1660</v>
      </c>
      <c r="I268" s="21">
        <v>3152.38</v>
      </c>
      <c r="J268" s="17" t="s">
        <v>525</v>
      </c>
      <c r="K268" s="20">
        <f>IF(FluxoCaixa10131514191820[[#This Row],[Movimento ]]="Saldo Inicial",FluxoCaixa10131514191820[[#This Row],[R$ (Valores)]],K267+FluxoCaixa10131514191820[[#This Row],[Valores Receitas / Despesas]])</f>
        <v>181178.52000000028</v>
      </c>
      <c r="L268" s="20">
        <f>IF(FluxoCaixa10131514191820[[#This Row],[Entrada / Saída]]="Saída",FluxoCaixa10131514191820[[#This Row],[R$ (Valores)]]*-1,FluxoCaixa10131514191820[[#This Row],[R$ (Valores)]])</f>
        <v>-3152.38</v>
      </c>
    </row>
    <row r="269" spans="2:12">
      <c r="B269" s="48" t="s">
        <v>2477</v>
      </c>
      <c r="C269" s="48" t="s">
        <v>3030</v>
      </c>
      <c r="D269" s="16">
        <v>46150</v>
      </c>
      <c r="E269" s="48" t="s">
        <v>2417</v>
      </c>
      <c r="F269" s="17" t="s">
        <v>2</v>
      </c>
      <c r="G269" s="17" t="s">
        <v>76</v>
      </c>
      <c r="H269" s="17" t="s">
        <v>3138</v>
      </c>
      <c r="I269" s="21">
        <v>3810</v>
      </c>
      <c r="J269" s="17" t="s">
        <v>525</v>
      </c>
      <c r="K269" s="20">
        <f>IF(FluxoCaixa10131514191820[[#This Row],[Movimento ]]="Saldo Inicial",FluxoCaixa10131514191820[[#This Row],[R$ (Valores)]],K268+FluxoCaixa10131514191820[[#This Row],[Valores Receitas / Despesas]])</f>
        <v>177368.52000000028</v>
      </c>
      <c r="L269" s="20">
        <f>IF(FluxoCaixa10131514191820[[#This Row],[Entrada / Saída]]="Saída",FluxoCaixa10131514191820[[#This Row],[R$ (Valores)]]*-1,FluxoCaixa10131514191820[[#This Row],[R$ (Valores)]])</f>
        <v>-3810</v>
      </c>
    </row>
    <row r="270" spans="2:12">
      <c r="B270" s="48" t="s">
        <v>2477</v>
      </c>
      <c r="C270" s="48" t="s">
        <v>3030</v>
      </c>
      <c r="D270" s="16">
        <v>46150</v>
      </c>
      <c r="E270" s="48" t="s">
        <v>2417</v>
      </c>
      <c r="F270" s="17" t="s">
        <v>2</v>
      </c>
      <c r="G270" s="17" t="s">
        <v>103</v>
      </c>
      <c r="H270" s="17" t="s">
        <v>2022</v>
      </c>
      <c r="I270" s="21">
        <v>4355.38</v>
      </c>
      <c r="J270" s="17" t="s">
        <v>525</v>
      </c>
      <c r="K270" s="20">
        <f>IF(FluxoCaixa10131514191820[[#This Row],[Movimento ]]="Saldo Inicial",FluxoCaixa10131514191820[[#This Row],[R$ (Valores)]],K269+FluxoCaixa10131514191820[[#This Row],[Valores Receitas / Despesas]])</f>
        <v>173013.14000000028</v>
      </c>
      <c r="L270" s="20">
        <f>IF(FluxoCaixa10131514191820[[#This Row],[Entrada / Saída]]="Saída",FluxoCaixa10131514191820[[#This Row],[R$ (Valores)]]*-1,FluxoCaixa10131514191820[[#This Row],[R$ (Valores)]])</f>
        <v>-4355.38</v>
      </c>
    </row>
    <row r="271" spans="2:12">
      <c r="B271" s="48" t="s">
        <v>2477</v>
      </c>
      <c r="C271" s="48" t="s">
        <v>3030</v>
      </c>
      <c r="D271" s="16">
        <v>46150</v>
      </c>
      <c r="E271" s="48" t="s">
        <v>2417</v>
      </c>
      <c r="F271" s="17" t="s">
        <v>2</v>
      </c>
      <c r="G271" s="17" t="s">
        <v>353</v>
      </c>
      <c r="H271" s="17" t="s">
        <v>3139</v>
      </c>
      <c r="I271" s="21">
        <v>1319.13</v>
      </c>
      <c r="J271" s="17" t="s">
        <v>525</v>
      </c>
      <c r="K271" s="20">
        <f>IF(FluxoCaixa10131514191820[[#This Row],[Movimento ]]="Saldo Inicial",FluxoCaixa10131514191820[[#This Row],[R$ (Valores)]],K270+FluxoCaixa10131514191820[[#This Row],[Valores Receitas / Despesas]])</f>
        <v>171694.01000000027</v>
      </c>
      <c r="L271" s="20">
        <f>IF(FluxoCaixa10131514191820[[#This Row],[Entrada / Saída]]="Saída",FluxoCaixa10131514191820[[#This Row],[R$ (Valores)]]*-1,FluxoCaixa10131514191820[[#This Row],[R$ (Valores)]])</f>
        <v>-1319.13</v>
      </c>
    </row>
    <row r="272" spans="2:12">
      <c r="B272" s="48" t="s">
        <v>2478</v>
      </c>
      <c r="C272" s="48" t="s">
        <v>3030</v>
      </c>
      <c r="D272" s="16">
        <v>46150</v>
      </c>
      <c r="E272" s="48" t="s">
        <v>2417</v>
      </c>
      <c r="F272" s="17" t="s">
        <v>2</v>
      </c>
      <c r="G272" s="17" t="s">
        <v>70</v>
      </c>
      <c r="H272" s="17" t="s">
        <v>2591</v>
      </c>
      <c r="I272" s="21">
        <v>3500</v>
      </c>
      <c r="J272" s="17" t="s">
        <v>525</v>
      </c>
      <c r="K272" s="20">
        <f>IF(FluxoCaixa10131514191820[[#This Row],[Movimento ]]="Saldo Inicial",FluxoCaixa10131514191820[[#This Row],[R$ (Valores)]],K271+FluxoCaixa10131514191820[[#This Row],[Valores Receitas / Despesas]])</f>
        <v>168194.01000000027</v>
      </c>
      <c r="L272" s="20">
        <f>IF(FluxoCaixa10131514191820[[#This Row],[Entrada / Saída]]="Saída",FluxoCaixa10131514191820[[#This Row],[R$ (Valores)]]*-1,FluxoCaixa10131514191820[[#This Row],[R$ (Valores)]])</f>
        <v>-3500</v>
      </c>
    </row>
    <row r="273" spans="2:18">
      <c r="B273" s="48" t="s">
        <v>2478</v>
      </c>
      <c r="C273" s="48" t="s">
        <v>3030</v>
      </c>
      <c r="D273" s="16">
        <v>46150</v>
      </c>
      <c r="E273" s="48" t="s">
        <v>2417</v>
      </c>
      <c r="F273" s="17" t="s">
        <v>2</v>
      </c>
      <c r="G273" s="17" t="s">
        <v>70</v>
      </c>
      <c r="H273" s="17" t="s">
        <v>3140</v>
      </c>
      <c r="I273" s="21">
        <v>8450</v>
      </c>
      <c r="J273" s="17" t="s">
        <v>525</v>
      </c>
      <c r="K273" s="20">
        <f>IF(FluxoCaixa10131514191820[[#This Row],[Movimento ]]="Saldo Inicial",FluxoCaixa10131514191820[[#This Row],[R$ (Valores)]],K272+FluxoCaixa10131514191820[[#This Row],[Valores Receitas / Despesas]])</f>
        <v>159744.01000000027</v>
      </c>
      <c r="L273" s="20">
        <f>IF(FluxoCaixa10131514191820[[#This Row],[Entrada / Saída]]="Saída",FluxoCaixa10131514191820[[#This Row],[R$ (Valores)]]*-1,FluxoCaixa10131514191820[[#This Row],[R$ (Valores)]])</f>
        <v>-8450</v>
      </c>
    </row>
    <row r="274" spans="2:18">
      <c r="B274" s="48" t="s">
        <v>2478</v>
      </c>
      <c r="C274" s="48" t="s">
        <v>3030</v>
      </c>
      <c r="D274" s="16">
        <v>46150</v>
      </c>
      <c r="E274" s="48" t="s">
        <v>2417</v>
      </c>
      <c r="F274" s="17" t="s">
        <v>2</v>
      </c>
      <c r="G274" s="17" t="s">
        <v>70</v>
      </c>
      <c r="H274" s="17" t="s">
        <v>3141</v>
      </c>
      <c r="I274" s="21">
        <v>13520</v>
      </c>
      <c r="J274" s="17" t="s">
        <v>525</v>
      </c>
      <c r="K274" s="20">
        <f>IF(FluxoCaixa10131514191820[[#This Row],[Movimento ]]="Saldo Inicial",FluxoCaixa10131514191820[[#This Row],[R$ (Valores)]],K273+FluxoCaixa10131514191820[[#This Row],[Valores Receitas / Despesas]])</f>
        <v>146224.01000000027</v>
      </c>
      <c r="L274" s="20">
        <f>IF(FluxoCaixa10131514191820[[#This Row],[Entrada / Saída]]="Saída",FluxoCaixa10131514191820[[#This Row],[R$ (Valores)]]*-1,FluxoCaixa10131514191820[[#This Row],[R$ (Valores)]])</f>
        <v>-13520</v>
      </c>
    </row>
    <row r="275" spans="2:18">
      <c r="B275" s="48" t="s">
        <v>2478</v>
      </c>
      <c r="C275" s="48" t="s">
        <v>3030</v>
      </c>
      <c r="D275" s="16">
        <v>46150</v>
      </c>
      <c r="E275" s="48" t="s">
        <v>2496</v>
      </c>
      <c r="F275" s="17" t="s">
        <v>2</v>
      </c>
      <c r="G275" s="17" t="s">
        <v>70</v>
      </c>
      <c r="H275" s="17" t="s">
        <v>2626</v>
      </c>
      <c r="I275" s="21">
        <v>1725.11</v>
      </c>
      <c r="J275" s="17" t="s">
        <v>525</v>
      </c>
      <c r="K275" s="20">
        <f>IF(FluxoCaixa10131514191820[[#This Row],[Movimento ]]="Saldo Inicial",FluxoCaixa10131514191820[[#This Row],[R$ (Valores)]],K274+FluxoCaixa10131514191820[[#This Row],[Valores Receitas / Despesas]])</f>
        <v>144498.90000000029</v>
      </c>
      <c r="L275" s="20">
        <f>IF(FluxoCaixa10131514191820[[#This Row],[Entrada / Saída]]="Saída",FluxoCaixa10131514191820[[#This Row],[R$ (Valores)]]*-1,FluxoCaixa10131514191820[[#This Row],[R$ (Valores)]])</f>
        <v>-1725.11</v>
      </c>
    </row>
    <row r="276" spans="2:18">
      <c r="B276" s="48" t="s">
        <v>2478</v>
      </c>
      <c r="C276" s="48" t="s">
        <v>3030</v>
      </c>
      <c r="D276" s="16">
        <v>46150</v>
      </c>
      <c r="E276" s="48" t="s">
        <v>2496</v>
      </c>
      <c r="F276" s="17" t="s">
        <v>2</v>
      </c>
      <c r="G276" s="17" t="s">
        <v>70</v>
      </c>
      <c r="H276" s="17" t="s">
        <v>3142</v>
      </c>
      <c r="I276" s="21">
        <v>703</v>
      </c>
      <c r="J276" s="17" t="s">
        <v>525</v>
      </c>
      <c r="K276" s="20">
        <f>IF(FluxoCaixa10131514191820[[#This Row],[Movimento ]]="Saldo Inicial",FluxoCaixa10131514191820[[#This Row],[R$ (Valores)]],K275+FluxoCaixa10131514191820[[#This Row],[Valores Receitas / Despesas]])</f>
        <v>143795.90000000029</v>
      </c>
      <c r="L276" s="20">
        <f>IF(FluxoCaixa10131514191820[[#This Row],[Entrada / Saída]]="Saída",FluxoCaixa10131514191820[[#This Row],[R$ (Valores)]]*-1,FluxoCaixa10131514191820[[#This Row],[R$ (Valores)]])</f>
        <v>-703</v>
      </c>
    </row>
    <row r="277" spans="2:18">
      <c r="B277" s="48" t="s">
        <v>2478</v>
      </c>
      <c r="C277" s="48" t="s">
        <v>3030</v>
      </c>
      <c r="D277" s="16">
        <v>46150</v>
      </c>
      <c r="E277" s="48" t="s">
        <v>2417</v>
      </c>
      <c r="F277" s="17" t="s">
        <v>2</v>
      </c>
      <c r="G277" s="17" t="s">
        <v>70</v>
      </c>
      <c r="H277" s="17" t="s">
        <v>2704</v>
      </c>
      <c r="I277" s="21">
        <v>11000</v>
      </c>
      <c r="J277" s="17" t="s">
        <v>525</v>
      </c>
      <c r="K277" s="20">
        <f>IF(FluxoCaixa10131514191820[[#This Row],[Movimento ]]="Saldo Inicial",FluxoCaixa10131514191820[[#This Row],[R$ (Valores)]],K276+FluxoCaixa10131514191820[[#This Row],[Valores Receitas / Despesas]])</f>
        <v>132795.90000000029</v>
      </c>
      <c r="L277" s="20">
        <f>IF(FluxoCaixa10131514191820[[#This Row],[Entrada / Saída]]="Saída",FluxoCaixa10131514191820[[#This Row],[R$ (Valores)]]*-1,FluxoCaixa10131514191820[[#This Row],[R$ (Valores)]])</f>
        <v>-11000</v>
      </c>
    </row>
    <row r="278" spans="2:18">
      <c r="B278" s="48" t="s">
        <v>2478</v>
      </c>
      <c r="C278" s="48" t="s">
        <v>3030</v>
      </c>
      <c r="D278" s="16">
        <v>46150</v>
      </c>
      <c r="E278" s="48" t="s">
        <v>2496</v>
      </c>
      <c r="F278" s="17" t="s">
        <v>2</v>
      </c>
      <c r="G278" s="17" t="s">
        <v>36</v>
      </c>
      <c r="H278" s="17" t="s">
        <v>3143</v>
      </c>
      <c r="I278" s="21">
        <v>10000</v>
      </c>
      <c r="J278" s="17" t="s">
        <v>525</v>
      </c>
      <c r="K278" s="20">
        <f>IF(FluxoCaixa10131514191820[[#This Row],[Movimento ]]="Saldo Inicial",FluxoCaixa10131514191820[[#This Row],[R$ (Valores)]],K277+FluxoCaixa10131514191820[[#This Row],[Valores Receitas / Despesas]])</f>
        <v>122795.90000000029</v>
      </c>
      <c r="L278" s="20">
        <f>IF(FluxoCaixa10131514191820[[#This Row],[Entrada / Saída]]="Saída",FluxoCaixa10131514191820[[#This Row],[R$ (Valores)]]*-1,FluxoCaixa10131514191820[[#This Row],[R$ (Valores)]])</f>
        <v>-10000</v>
      </c>
    </row>
    <row r="279" spans="2:18">
      <c r="B279" s="48" t="s">
        <v>2478</v>
      </c>
      <c r="C279" s="48" t="s">
        <v>3030</v>
      </c>
      <c r="D279" s="16">
        <v>46150</v>
      </c>
      <c r="E279" s="48" t="s">
        <v>2417</v>
      </c>
      <c r="F279" s="17" t="s">
        <v>2</v>
      </c>
      <c r="G279" s="17" t="s">
        <v>70</v>
      </c>
      <c r="H279" s="17" t="s">
        <v>3144</v>
      </c>
      <c r="I279" s="29">
        <v>35863.5</v>
      </c>
      <c r="J279" s="17" t="s">
        <v>525</v>
      </c>
      <c r="K279" s="20">
        <f>IF(FluxoCaixa10131514191820[[#This Row],[Movimento ]]="Saldo Inicial",FluxoCaixa10131514191820[[#This Row],[R$ (Valores)]],K278+FluxoCaixa10131514191820[[#This Row],[Valores Receitas / Despesas]])</f>
        <v>86932.400000000285</v>
      </c>
      <c r="L279" s="20">
        <f>IF(FluxoCaixa10131514191820[[#This Row],[Entrada / Saída]]="Saída",FluxoCaixa10131514191820[[#This Row],[R$ (Valores)]]*-1,FluxoCaixa10131514191820[[#This Row],[R$ (Valores)]])</f>
        <v>-35863.5</v>
      </c>
    </row>
    <row r="280" spans="2:18">
      <c r="B280" s="48" t="s">
        <v>2478</v>
      </c>
      <c r="C280" s="48" t="s">
        <v>3030</v>
      </c>
      <c r="D280" s="16">
        <v>46150</v>
      </c>
      <c r="E280" s="48" t="s">
        <v>2417</v>
      </c>
      <c r="F280" s="17" t="s">
        <v>2</v>
      </c>
      <c r="G280" s="17" t="s">
        <v>70</v>
      </c>
      <c r="H280" s="17" t="s">
        <v>1535</v>
      </c>
      <c r="I280" s="21">
        <v>15000</v>
      </c>
      <c r="J280" s="17" t="s">
        <v>525</v>
      </c>
      <c r="K280" s="20">
        <f>IF(FluxoCaixa10131514191820[[#This Row],[Movimento ]]="Saldo Inicial",FluxoCaixa10131514191820[[#This Row],[R$ (Valores)]],K279+FluxoCaixa10131514191820[[#This Row],[Valores Receitas / Despesas]])</f>
        <v>71932.400000000285</v>
      </c>
      <c r="L280" s="20">
        <f>IF(FluxoCaixa10131514191820[[#This Row],[Entrada / Saída]]="Saída",FluxoCaixa10131514191820[[#This Row],[R$ (Valores)]]*-1,FluxoCaixa10131514191820[[#This Row],[R$ (Valores)]])</f>
        <v>-15000</v>
      </c>
    </row>
    <row r="281" spans="2:18">
      <c r="B281" s="48" t="s">
        <v>2477</v>
      </c>
      <c r="C281" s="48" t="s">
        <v>3030</v>
      </c>
      <c r="D281" s="16">
        <v>46150</v>
      </c>
      <c r="E281" s="48" t="s">
        <v>2417</v>
      </c>
      <c r="F281" s="17" t="s">
        <v>2</v>
      </c>
      <c r="G281" s="17" t="s">
        <v>70</v>
      </c>
      <c r="H281" s="17" t="s">
        <v>3145</v>
      </c>
      <c r="I281" s="21">
        <v>10000</v>
      </c>
      <c r="J281" s="17" t="s">
        <v>525</v>
      </c>
      <c r="K281" s="20">
        <f>IF(FluxoCaixa10131514191820[[#This Row],[Movimento ]]="Saldo Inicial",FluxoCaixa10131514191820[[#This Row],[R$ (Valores)]],K280+FluxoCaixa10131514191820[[#This Row],[Valores Receitas / Despesas]])</f>
        <v>61932.400000000285</v>
      </c>
      <c r="L281" s="20">
        <f>IF(FluxoCaixa10131514191820[[#This Row],[Entrada / Saída]]="Saída",FluxoCaixa10131514191820[[#This Row],[R$ (Valores)]]*-1,FluxoCaixa10131514191820[[#This Row],[R$ (Valores)]])</f>
        <v>-10000</v>
      </c>
    </row>
    <row r="282" spans="2:18">
      <c r="B282" s="48" t="s">
        <v>2477</v>
      </c>
      <c r="C282" s="48" t="s">
        <v>3030</v>
      </c>
      <c r="D282" s="16">
        <v>46150</v>
      </c>
      <c r="E282" s="48" t="s">
        <v>2417</v>
      </c>
      <c r="F282" s="17" t="s">
        <v>2</v>
      </c>
      <c r="G282" s="17" t="s">
        <v>70</v>
      </c>
      <c r="H282" s="17" t="s">
        <v>2594</v>
      </c>
      <c r="I282" s="21">
        <v>12765.96</v>
      </c>
      <c r="J282" s="17" t="s">
        <v>525</v>
      </c>
      <c r="K282" s="20">
        <f>IF(FluxoCaixa10131514191820[[#This Row],[Movimento ]]="Saldo Inicial",FluxoCaixa10131514191820[[#This Row],[R$ (Valores)]],K281+FluxoCaixa10131514191820[[#This Row],[Valores Receitas / Despesas]])</f>
        <v>49166.440000000286</v>
      </c>
      <c r="L282" s="20">
        <f>IF(FluxoCaixa10131514191820[[#This Row],[Entrada / Saída]]="Saída",FluxoCaixa10131514191820[[#This Row],[R$ (Valores)]]*-1,FluxoCaixa10131514191820[[#This Row],[R$ (Valores)]])</f>
        <v>-12765.96</v>
      </c>
    </row>
    <row r="283" spans="2:18">
      <c r="B283" s="48" t="s">
        <v>2478</v>
      </c>
      <c r="C283" s="48" t="s">
        <v>3030</v>
      </c>
      <c r="D283" s="16">
        <v>46153</v>
      </c>
      <c r="E283" s="48" t="s">
        <v>2417</v>
      </c>
      <c r="F283" s="17" t="s">
        <v>2</v>
      </c>
      <c r="G283" s="17" t="s">
        <v>61</v>
      </c>
      <c r="H283" s="17" t="s">
        <v>3146</v>
      </c>
      <c r="I283" s="21">
        <v>1983.01</v>
      </c>
      <c r="J283" s="17" t="s">
        <v>525</v>
      </c>
      <c r="K283" s="20">
        <f>IF(FluxoCaixa10131514191820[[#This Row],[Movimento ]]="Saldo Inicial",FluxoCaixa10131514191820[[#This Row],[R$ (Valores)]],K282+FluxoCaixa10131514191820[[#This Row],[Valores Receitas / Despesas]])</f>
        <v>47183.430000000284</v>
      </c>
      <c r="L283" s="20">
        <f>IF(FluxoCaixa10131514191820[[#This Row],[Entrada / Saída]]="Saída",FluxoCaixa10131514191820[[#This Row],[R$ (Valores)]]*-1,FluxoCaixa10131514191820[[#This Row],[R$ (Valores)]])</f>
        <v>-1983.01</v>
      </c>
    </row>
    <row r="284" spans="2:18" s="35" customFormat="1" ht="12" customHeight="1">
      <c r="B284" s="48" t="s">
        <v>2478</v>
      </c>
      <c r="C284" s="48" t="s">
        <v>3030</v>
      </c>
      <c r="D284" s="16">
        <v>46153</v>
      </c>
      <c r="E284" s="48" t="s">
        <v>2413</v>
      </c>
      <c r="F284" s="17" t="s">
        <v>2</v>
      </c>
      <c r="G284" s="17" t="s">
        <v>36</v>
      </c>
      <c r="H284" s="17" t="s">
        <v>3147</v>
      </c>
      <c r="I284" s="21">
        <v>1000</v>
      </c>
      <c r="J284" s="37" t="s">
        <v>525</v>
      </c>
      <c r="K284" s="20">
        <f>IF(FluxoCaixa10131514191820[[#This Row],[Movimento ]]="Saldo Inicial",FluxoCaixa10131514191820[[#This Row],[R$ (Valores)]],K283+FluxoCaixa10131514191820[[#This Row],[Valores Receitas / Despesas]])</f>
        <v>46183.430000000284</v>
      </c>
      <c r="L284" s="39">
        <f>IF(FluxoCaixa10131514191820[[#This Row],[Entrada / Saída]]="Saída",FluxoCaixa10131514191820[[#This Row],[R$ (Valores)]]*-1,FluxoCaixa10131514191820[[#This Row],[R$ (Valores)]])</f>
        <v>-1000</v>
      </c>
      <c r="R284" s="40"/>
    </row>
    <row r="285" spans="2:18">
      <c r="B285" s="48" t="s">
        <v>2478</v>
      </c>
      <c r="C285" s="48" t="s">
        <v>3030</v>
      </c>
      <c r="D285" s="16">
        <v>46153</v>
      </c>
      <c r="E285" s="48" t="s">
        <v>2413</v>
      </c>
      <c r="F285" s="17" t="s">
        <v>2</v>
      </c>
      <c r="G285" s="17" t="s">
        <v>28</v>
      </c>
      <c r="H285" s="17" t="s">
        <v>3148</v>
      </c>
      <c r="I285" s="21">
        <v>799.55</v>
      </c>
      <c r="J285" s="17" t="s">
        <v>525</v>
      </c>
      <c r="K285" s="20">
        <f>IF(FluxoCaixa10131514191820[[#This Row],[Movimento ]]="Saldo Inicial",FluxoCaixa10131514191820[[#This Row],[R$ (Valores)]],K284+FluxoCaixa10131514191820[[#This Row],[Valores Receitas / Despesas]])</f>
        <v>45383.880000000281</v>
      </c>
      <c r="L285" s="20">
        <f>IF(FluxoCaixa10131514191820[[#This Row],[Entrada / Saída]]="Saída",FluxoCaixa10131514191820[[#This Row],[R$ (Valores)]]*-1,FluxoCaixa10131514191820[[#This Row],[R$ (Valores)]])</f>
        <v>-799.55</v>
      </c>
    </row>
    <row r="286" spans="2:18">
      <c r="B286" s="48" t="s">
        <v>2478</v>
      </c>
      <c r="C286" s="48" t="s">
        <v>3030</v>
      </c>
      <c r="D286" s="16">
        <v>46153</v>
      </c>
      <c r="E286" s="48" t="s">
        <v>2413</v>
      </c>
      <c r="F286" s="17" t="s">
        <v>2</v>
      </c>
      <c r="G286" s="17" t="s">
        <v>152</v>
      </c>
      <c r="H286" s="17" t="s">
        <v>3149</v>
      </c>
      <c r="I286" s="21">
        <v>74</v>
      </c>
      <c r="J286" s="17" t="s">
        <v>525</v>
      </c>
      <c r="K286" s="20">
        <f>IF(FluxoCaixa10131514191820[[#This Row],[Movimento ]]="Saldo Inicial",FluxoCaixa10131514191820[[#This Row],[R$ (Valores)]],K285+FluxoCaixa10131514191820[[#This Row],[Valores Receitas / Despesas]])</f>
        <v>45309.880000000281</v>
      </c>
      <c r="L286" s="20">
        <f>IF(FluxoCaixa10131514191820[[#This Row],[Entrada / Saída]]="Saída",FluxoCaixa10131514191820[[#This Row],[R$ (Valores)]]*-1,FluxoCaixa10131514191820[[#This Row],[R$ (Valores)]])</f>
        <v>-74</v>
      </c>
    </row>
    <row r="287" spans="2:18">
      <c r="B287" s="48" t="s">
        <v>2477</v>
      </c>
      <c r="C287" s="48" t="s">
        <v>3030</v>
      </c>
      <c r="D287" s="16">
        <v>46153</v>
      </c>
      <c r="E287" s="48" t="s">
        <v>2413</v>
      </c>
      <c r="F287" s="17" t="s">
        <v>2</v>
      </c>
      <c r="G287" s="17" t="s">
        <v>14</v>
      </c>
      <c r="H287" s="17" t="s">
        <v>3150</v>
      </c>
      <c r="I287" s="21">
        <v>214.99</v>
      </c>
      <c r="J287" s="17" t="s">
        <v>525</v>
      </c>
      <c r="K287" s="20">
        <f>IF(FluxoCaixa10131514191820[[#This Row],[Movimento ]]="Saldo Inicial",FluxoCaixa10131514191820[[#This Row],[R$ (Valores)]],K286+FluxoCaixa10131514191820[[#This Row],[Valores Receitas / Despesas]])</f>
        <v>45094.890000000283</v>
      </c>
      <c r="L287" s="20">
        <f>IF(FluxoCaixa10131514191820[[#This Row],[Entrada / Saída]]="Saída",FluxoCaixa10131514191820[[#This Row],[R$ (Valores)]]*-1,FluxoCaixa10131514191820[[#This Row],[R$ (Valores)]])</f>
        <v>-214.99</v>
      </c>
    </row>
    <row r="288" spans="2:18">
      <c r="B288" s="48" t="s">
        <v>2477</v>
      </c>
      <c r="C288" s="48" t="s">
        <v>3030</v>
      </c>
      <c r="D288" s="16">
        <v>46153</v>
      </c>
      <c r="E288" s="48" t="s">
        <v>2413</v>
      </c>
      <c r="F288" s="17" t="s">
        <v>2</v>
      </c>
      <c r="G288" s="17" t="s">
        <v>14</v>
      </c>
      <c r="H288" s="17" t="s">
        <v>3150</v>
      </c>
      <c r="I288" s="21">
        <v>153.27000000000001</v>
      </c>
      <c r="J288" s="17" t="s">
        <v>525</v>
      </c>
      <c r="K288" s="20">
        <f>IF(FluxoCaixa10131514191820[[#This Row],[Movimento ]]="Saldo Inicial",FluxoCaixa10131514191820[[#This Row],[R$ (Valores)]],K287+FluxoCaixa10131514191820[[#This Row],[Valores Receitas / Despesas]])</f>
        <v>44941.620000000286</v>
      </c>
      <c r="L288" s="20">
        <f>IF(FluxoCaixa10131514191820[[#This Row],[Entrada / Saída]]="Saída",FluxoCaixa10131514191820[[#This Row],[R$ (Valores)]]*-1,FluxoCaixa10131514191820[[#This Row],[R$ (Valores)]])</f>
        <v>-153.27000000000001</v>
      </c>
    </row>
    <row r="289" spans="2:15">
      <c r="B289" s="48" t="s">
        <v>2477</v>
      </c>
      <c r="C289" s="48" t="s">
        <v>3030</v>
      </c>
      <c r="D289" s="16">
        <v>46153</v>
      </c>
      <c r="E289" s="48" t="s">
        <v>2413</v>
      </c>
      <c r="F289" s="17" t="s">
        <v>2</v>
      </c>
      <c r="G289" s="17" t="s">
        <v>14</v>
      </c>
      <c r="H289" s="17" t="s">
        <v>3150</v>
      </c>
      <c r="I289" s="21">
        <v>138.72</v>
      </c>
      <c r="J289" s="17" t="s">
        <v>525</v>
      </c>
      <c r="K289" s="20">
        <f>IF(FluxoCaixa10131514191820[[#This Row],[Movimento ]]="Saldo Inicial",FluxoCaixa10131514191820[[#This Row],[R$ (Valores)]],K288+FluxoCaixa10131514191820[[#This Row],[Valores Receitas / Despesas]])</f>
        <v>44802.900000000285</v>
      </c>
      <c r="L289" s="20">
        <f>IF(FluxoCaixa10131514191820[[#This Row],[Entrada / Saída]]="Saída",FluxoCaixa10131514191820[[#This Row],[R$ (Valores)]]*-1,FluxoCaixa10131514191820[[#This Row],[R$ (Valores)]])</f>
        <v>-138.72</v>
      </c>
    </row>
    <row r="290" spans="2:15">
      <c r="B290" s="48" t="s">
        <v>2477</v>
      </c>
      <c r="C290" s="48" t="s">
        <v>3030</v>
      </c>
      <c r="D290" s="16">
        <v>46153</v>
      </c>
      <c r="E290" s="48" t="s">
        <v>2413</v>
      </c>
      <c r="F290" s="17" t="s">
        <v>2</v>
      </c>
      <c r="G290" s="17" t="s">
        <v>14</v>
      </c>
      <c r="H290" s="17" t="s">
        <v>3150</v>
      </c>
      <c r="I290" s="21">
        <v>148.9</v>
      </c>
      <c r="J290" s="17" t="s">
        <v>525</v>
      </c>
      <c r="K290" s="20">
        <f>IF(FluxoCaixa10131514191820[[#This Row],[Movimento ]]="Saldo Inicial",FluxoCaixa10131514191820[[#This Row],[R$ (Valores)]],K289+FluxoCaixa10131514191820[[#This Row],[Valores Receitas / Despesas]])</f>
        <v>44654.000000000284</v>
      </c>
      <c r="L290" s="20">
        <f>IF(FluxoCaixa10131514191820[[#This Row],[Entrada / Saída]]="Saída",FluxoCaixa10131514191820[[#This Row],[R$ (Valores)]]*-1,FluxoCaixa10131514191820[[#This Row],[R$ (Valores)]])</f>
        <v>-148.9</v>
      </c>
    </row>
    <row r="291" spans="2:15">
      <c r="B291" s="48" t="s">
        <v>2477</v>
      </c>
      <c r="C291" s="48" t="s">
        <v>3030</v>
      </c>
      <c r="D291" s="16">
        <v>46153</v>
      </c>
      <c r="E291" s="48" t="s">
        <v>2413</v>
      </c>
      <c r="F291" s="17" t="s">
        <v>2</v>
      </c>
      <c r="G291" s="17" t="s">
        <v>14</v>
      </c>
      <c r="H291" s="17" t="s">
        <v>3150</v>
      </c>
      <c r="I291" s="21">
        <v>254.86</v>
      </c>
      <c r="J291" s="17" t="s">
        <v>525</v>
      </c>
      <c r="K291" s="20">
        <f>IF(FluxoCaixa10131514191820[[#This Row],[Movimento ]]="Saldo Inicial",FluxoCaixa10131514191820[[#This Row],[R$ (Valores)]],K290+FluxoCaixa10131514191820[[#This Row],[Valores Receitas / Despesas]])</f>
        <v>44399.140000000283</v>
      </c>
      <c r="L291" s="20">
        <f>IF(FluxoCaixa10131514191820[[#This Row],[Entrada / Saída]]="Saída",FluxoCaixa10131514191820[[#This Row],[R$ (Valores)]]*-1,FluxoCaixa10131514191820[[#This Row],[R$ (Valores)]])</f>
        <v>-254.86</v>
      </c>
    </row>
    <row r="292" spans="2:15">
      <c r="B292" s="48" t="s">
        <v>2477</v>
      </c>
      <c r="C292" s="48" t="s">
        <v>3030</v>
      </c>
      <c r="D292" s="16">
        <v>46153</v>
      </c>
      <c r="E292" s="48" t="s">
        <v>2413</v>
      </c>
      <c r="F292" s="17" t="s">
        <v>2</v>
      </c>
      <c r="G292" s="17" t="s">
        <v>14</v>
      </c>
      <c r="H292" s="17" t="s">
        <v>3150</v>
      </c>
      <c r="I292" s="21">
        <v>249.07</v>
      </c>
      <c r="J292" s="17" t="s">
        <v>525</v>
      </c>
      <c r="K292" s="20">
        <f>IF(FluxoCaixa10131514191820[[#This Row],[Movimento ]]="Saldo Inicial",FluxoCaixa10131514191820[[#This Row],[R$ (Valores)]],K291+FluxoCaixa10131514191820[[#This Row],[Valores Receitas / Despesas]])</f>
        <v>44150.070000000283</v>
      </c>
      <c r="L292" s="20">
        <f>IF(FluxoCaixa10131514191820[[#This Row],[Entrada / Saída]]="Saída",FluxoCaixa10131514191820[[#This Row],[R$ (Valores)]]*-1,FluxoCaixa10131514191820[[#This Row],[R$ (Valores)]])</f>
        <v>-249.07</v>
      </c>
    </row>
    <row r="293" spans="2:15">
      <c r="B293" s="48" t="s">
        <v>2477</v>
      </c>
      <c r="C293" s="48" t="s">
        <v>3030</v>
      </c>
      <c r="D293" s="16">
        <v>46153</v>
      </c>
      <c r="E293" s="48" t="s">
        <v>2413</v>
      </c>
      <c r="F293" s="17" t="s">
        <v>2</v>
      </c>
      <c r="G293" s="17" t="s">
        <v>14</v>
      </c>
      <c r="H293" s="17" t="s">
        <v>3150</v>
      </c>
      <c r="I293" s="21">
        <v>185.19</v>
      </c>
      <c r="J293" s="17" t="s">
        <v>525</v>
      </c>
      <c r="K293" s="20">
        <f>IF(FluxoCaixa10131514191820[[#This Row],[Movimento ]]="Saldo Inicial",FluxoCaixa10131514191820[[#This Row],[R$ (Valores)]],K292+FluxoCaixa10131514191820[[#This Row],[Valores Receitas / Despesas]])</f>
        <v>43964.880000000281</v>
      </c>
      <c r="L293" s="20">
        <f>IF(FluxoCaixa10131514191820[[#This Row],[Entrada / Saída]]="Saída",FluxoCaixa10131514191820[[#This Row],[R$ (Valores)]]*-1,FluxoCaixa10131514191820[[#This Row],[R$ (Valores)]])</f>
        <v>-185.19</v>
      </c>
    </row>
    <row r="294" spans="2:15">
      <c r="B294" s="48" t="s">
        <v>2477</v>
      </c>
      <c r="C294" s="48" t="s">
        <v>3030</v>
      </c>
      <c r="D294" s="16">
        <v>46153</v>
      </c>
      <c r="E294" s="48" t="s">
        <v>2413</v>
      </c>
      <c r="F294" s="17" t="s">
        <v>2</v>
      </c>
      <c r="G294" s="17" t="s">
        <v>14</v>
      </c>
      <c r="H294" s="17" t="s">
        <v>3150</v>
      </c>
      <c r="I294" s="21">
        <v>148.9</v>
      </c>
      <c r="J294" s="17" t="s">
        <v>525</v>
      </c>
      <c r="K294" s="20">
        <f>IF(FluxoCaixa10131514191820[[#This Row],[Movimento ]]="Saldo Inicial",FluxoCaixa10131514191820[[#This Row],[R$ (Valores)]],K293+FluxoCaixa10131514191820[[#This Row],[Valores Receitas / Despesas]])</f>
        <v>43815.98000000028</v>
      </c>
      <c r="L294" s="20">
        <f>IF(FluxoCaixa10131514191820[[#This Row],[Entrada / Saída]]="Saída",FluxoCaixa10131514191820[[#This Row],[R$ (Valores)]]*-1,FluxoCaixa10131514191820[[#This Row],[R$ (Valores)]])</f>
        <v>-148.9</v>
      </c>
    </row>
    <row r="295" spans="2:15">
      <c r="B295" s="48" t="s">
        <v>2477</v>
      </c>
      <c r="C295" s="48" t="s">
        <v>3030</v>
      </c>
      <c r="D295" s="16">
        <v>46153</v>
      </c>
      <c r="E295" s="48" t="s">
        <v>2413</v>
      </c>
      <c r="F295" s="17" t="s">
        <v>2</v>
      </c>
      <c r="G295" s="17" t="s">
        <v>14</v>
      </c>
      <c r="H295" s="17" t="s">
        <v>3150</v>
      </c>
      <c r="I295" s="21">
        <v>143.34</v>
      </c>
      <c r="J295" s="17" t="s">
        <v>525</v>
      </c>
      <c r="K295" s="20">
        <f>IF(FluxoCaixa10131514191820[[#This Row],[Movimento ]]="Saldo Inicial",FluxoCaixa10131514191820[[#This Row],[R$ (Valores)]],K294+FluxoCaixa10131514191820[[#This Row],[Valores Receitas / Despesas]])</f>
        <v>43672.640000000283</v>
      </c>
      <c r="L295" s="20">
        <f>IF(FluxoCaixa10131514191820[[#This Row],[Entrada / Saída]]="Saída",FluxoCaixa10131514191820[[#This Row],[R$ (Valores)]]*-1,FluxoCaixa10131514191820[[#This Row],[R$ (Valores)]])</f>
        <v>-143.34</v>
      </c>
    </row>
    <row r="296" spans="2:15">
      <c r="B296" s="48" t="s">
        <v>2477</v>
      </c>
      <c r="C296" s="48" t="s">
        <v>3030</v>
      </c>
      <c r="D296" s="16">
        <v>46153</v>
      </c>
      <c r="E296" s="48" t="s">
        <v>2413</v>
      </c>
      <c r="F296" s="17" t="s">
        <v>2</v>
      </c>
      <c r="G296" s="17" t="s">
        <v>14</v>
      </c>
      <c r="H296" s="17" t="s">
        <v>3150</v>
      </c>
      <c r="I296" s="21">
        <v>130.91</v>
      </c>
      <c r="J296" s="17" t="s">
        <v>525</v>
      </c>
      <c r="K296" s="20">
        <f>IF(FluxoCaixa10131514191820[[#This Row],[Movimento ]]="Saldo Inicial",FluxoCaixa10131514191820[[#This Row],[R$ (Valores)]],K295+FluxoCaixa10131514191820[[#This Row],[Valores Receitas / Despesas]])</f>
        <v>43541.73000000028</v>
      </c>
      <c r="L296" s="20">
        <f>IF(FluxoCaixa10131514191820[[#This Row],[Entrada / Saída]]="Saída",FluxoCaixa10131514191820[[#This Row],[R$ (Valores)]]*-1,FluxoCaixa10131514191820[[#This Row],[R$ (Valores)]])</f>
        <v>-130.91</v>
      </c>
    </row>
    <row r="297" spans="2:15">
      <c r="B297" s="48" t="s">
        <v>2477</v>
      </c>
      <c r="C297" s="48" t="s">
        <v>3030</v>
      </c>
      <c r="D297" s="16">
        <v>46153</v>
      </c>
      <c r="E297" s="48" t="s">
        <v>2413</v>
      </c>
      <c r="F297" s="17" t="s">
        <v>2</v>
      </c>
      <c r="G297" s="17" t="s">
        <v>14</v>
      </c>
      <c r="H297" s="17" t="s">
        <v>3150</v>
      </c>
      <c r="I297" s="21">
        <v>124.82</v>
      </c>
      <c r="J297" s="17" t="s">
        <v>525</v>
      </c>
      <c r="K297" s="20">
        <f>IF(FluxoCaixa10131514191820[[#This Row],[Movimento ]]="Saldo Inicial",FluxoCaixa10131514191820[[#This Row],[R$ (Valores)]],K296+FluxoCaixa10131514191820[[#This Row],[Valores Receitas / Despesas]])</f>
        <v>43416.91000000028</v>
      </c>
      <c r="L297" s="20">
        <f>IF(FluxoCaixa10131514191820[[#This Row],[Entrada / Saída]]="Saída",FluxoCaixa10131514191820[[#This Row],[R$ (Valores)]]*-1,FluxoCaixa10131514191820[[#This Row],[R$ (Valores)]])</f>
        <v>-124.82</v>
      </c>
      <c r="O297" s="31"/>
    </row>
    <row r="298" spans="2:15">
      <c r="B298" s="48" t="s">
        <v>2477</v>
      </c>
      <c r="C298" s="48" t="s">
        <v>3030</v>
      </c>
      <c r="D298" s="16">
        <v>46153</v>
      </c>
      <c r="E298" s="48" t="s">
        <v>2413</v>
      </c>
      <c r="F298" s="17" t="s">
        <v>2</v>
      </c>
      <c r="G298" s="17" t="s">
        <v>14</v>
      </c>
      <c r="H298" s="17" t="s">
        <v>3150</v>
      </c>
      <c r="I298" s="29">
        <v>266.25</v>
      </c>
      <c r="J298" s="17" t="s">
        <v>525</v>
      </c>
      <c r="K298" s="20">
        <f>IF(FluxoCaixa10131514191820[[#This Row],[Movimento ]]="Saldo Inicial",FluxoCaixa10131514191820[[#This Row],[R$ (Valores)]],K297+FluxoCaixa10131514191820[[#This Row],[Valores Receitas / Despesas]])</f>
        <v>43150.66000000028</v>
      </c>
      <c r="L298" s="20">
        <f>IF(FluxoCaixa10131514191820[[#This Row],[Entrada / Saída]]="Saída",FluxoCaixa10131514191820[[#This Row],[R$ (Valores)]]*-1,FluxoCaixa10131514191820[[#This Row],[R$ (Valores)]])</f>
        <v>-266.25</v>
      </c>
      <c r="O298" s="26"/>
    </row>
    <row r="299" spans="2:15">
      <c r="B299" s="48" t="s">
        <v>2477</v>
      </c>
      <c r="C299" s="48" t="s">
        <v>3030</v>
      </c>
      <c r="D299" s="16">
        <v>46153</v>
      </c>
      <c r="E299" s="48" t="s">
        <v>2413</v>
      </c>
      <c r="F299" s="17" t="s">
        <v>2</v>
      </c>
      <c r="G299" s="17" t="s">
        <v>14</v>
      </c>
      <c r="H299" s="17" t="s">
        <v>3150</v>
      </c>
      <c r="I299" s="21">
        <v>1462.81</v>
      </c>
      <c r="J299" s="17" t="s">
        <v>525</v>
      </c>
      <c r="K299" s="20">
        <f>IF(FluxoCaixa10131514191820[[#This Row],[Movimento ]]="Saldo Inicial",FluxoCaixa10131514191820[[#This Row],[R$ (Valores)]],K298+FluxoCaixa10131514191820[[#This Row],[Valores Receitas / Despesas]])</f>
        <v>41687.850000000282</v>
      </c>
      <c r="L299" s="20">
        <f>IF(FluxoCaixa10131514191820[[#This Row],[Entrada / Saída]]="Saída",FluxoCaixa10131514191820[[#This Row],[R$ (Valores)]]*-1,FluxoCaixa10131514191820[[#This Row],[R$ (Valores)]])</f>
        <v>-1462.81</v>
      </c>
    </row>
    <row r="300" spans="2:15">
      <c r="B300" s="48" t="s">
        <v>2477</v>
      </c>
      <c r="C300" s="48" t="s">
        <v>3030</v>
      </c>
      <c r="D300" s="16">
        <v>46153</v>
      </c>
      <c r="E300" s="48" t="s">
        <v>2413</v>
      </c>
      <c r="F300" s="17" t="s">
        <v>2</v>
      </c>
      <c r="G300" s="17" t="s">
        <v>14</v>
      </c>
      <c r="H300" s="17" t="s">
        <v>3150</v>
      </c>
      <c r="I300" s="21">
        <v>99.17</v>
      </c>
      <c r="J300" s="17" t="s">
        <v>525</v>
      </c>
      <c r="K300" s="20">
        <f>IF(FluxoCaixa10131514191820[[#This Row],[Movimento ]]="Saldo Inicial",FluxoCaixa10131514191820[[#This Row],[R$ (Valores)]],K299+FluxoCaixa10131514191820[[#This Row],[Valores Receitas / Despesas]])</f>
        <v>41588.680000000284</v>
      </c>
      <c r="L300" s="20">
        <f>IF(FluxoCaixa10131514191820[[#This Row],[Entrada / Saída]]="Saída",FluxoCaixa10131514191820[[#This Row],[R$ (Valores)]]*-1,FluxoCaixa10131514191820[[#This Row],[R$ (Valores)]])</f>
        <v>-99.17</v>
      </c>
    </row>
    <row r="301" spans="2:15">
      <c r="B301" s="48" t="s">
        <v>2477</v>
      </c>
      <c r="C301" s="48" t="s">
        <v>3030</v>
      </c>
      <c r="D301" s="16">
        <v>46153</v>
      </c>
      <c r="E301" s="48" t="s">
        <v>2413</v>
      </c>
      <c r="F301" s="17" t="s">
        <v>2</v>
      </c>
      <c r="G301" s="17" t="s">
        <v>14</v>
      </c>
      <c r="H301" s="17" t="s">
        <v>3150</v>
      </c>
      <c r="I301" s="21">
        <v>91.5</v>
      </c>
      <c r="J301" s="17" t="s">
        <v>525</v>
      </c>
      <c r="K301" s="20">
        <f>IF(FluxoCaixa10131514191820[[#This Row],[Movimento ]]="Saldo Inicial",FluxoCaixa10131514191820[[#This Row],[R$ (Valores)]],K300+FluxoCaixa10131514191820[[#This Row],[Valores Receitas / Despesas]])</f>
        <v>41497.180000000284</v>
      </c>
      <c r="L301" s="20">
        <f>IF(FluxoCaixa10131514191820[[#This Row],[Entrada / Saída]]="Saída",FluxoCaixa10131514191820[[#This Row],[R$ (Valores)]]*-1,FluxoCaixa10131514191820[[#This Row],[R$ (Valores)]])</f>
        <v>-91.5</v>
      </c>
    </row>
    <row r="302" spans="2:15">
      <c r="B302" s="48" t="s">
        <v>2477</v>
      </c>
      <c r="C302" s="48" t="s">
        <v>3030</v>
      </c>
      <c r="D302" s="16">
        <v>46153</v>
      </c>
      <c r="E302" s="48" t="s">
        <v>2413</v>
      </c>
      <c r="F302" s="17" t="s">
        <v>2</v>
      </c>
      <c r="G302" s="17" t="s">
        <v>14</v>
      </c>
      <c r="H302" s="17" t="s">
        <v>3150</v>
      </c>
      <c r="I302" s="21">
        <v>216.67</v>
      </c>
      <c r="J302" s="17" t="s">
        <v>525</v>
      </c>
      <c r="K302" s="20">
        <f>IF(FluxoCaixa10131514191820[[#This Row],[Movimento ]]="Saldo Inicial",FluxoCaixa10131514191820[[#This Row],[R$ (Valores)]],K301+FluxoCaixa10131514191820[[#This Row],[Valores Receitas / Despesas]])</f>
        <v>41280.510000000286</v>
      </c>
      <c r="L302" s="20">
        <f>IF(FluxoCaixa10131514191820[[#This Row],[Entrada / Saída]]="Saída",FluxoCaixa10131514191820[[#This Row],[R$ (Valores)]]*-1,FluxoCaixa10131514191820[[#This Row],[R$ (Valores)]])</f>
        <v>-216.67</v>
      </c>
    </row>
    <row r="303" spans="2:15">
      <c r="B303" s="48" t="s">
        <v>2477</v>
      </c>
      <c r="C303" s="48" t="s">
        <v>3030</v>
      </c>
      <c r="D303" s="16">
        <v>46153</v>
      </c>
      <c r="E303" s="48" t="s">
        <v>2413</v>
      </c>
      <c r="F303" s="17" t="s">
        <v>2</v>
      </c>
      <c r="G303" s="17" t="s">
        <v>14</v>
      </c>
      <c r="H303" s="17" t="s">
        <v>3150</v>
      </c>
      <c r="I303" s="21">
        <v>190.39</v>
      </c>
      <c r="J303" s="17" t="s">
        <v>525</v>
      </c>
      <c r="K303" s="20">
        <f>IF(FluxoCaixa10131514191820[[#This Row],[Movimento ]]="Saldo Inicial",FluxoCaixa10131514191820[[#This Row],[R$ (Valores)]],K302+FluxoCaixa10131514191820[[#This Row],[Valores Receitas / Despesas]])</f>
        <v>41090.120000000286</v>
      </c>
      <c r="L303" s="20">
        <f>IF(FluxoCaixa10131514191820[[#This Row],[Entrada / Saída]]="Saída",FluxoCaixa10131514191820[[#This Row],[R$ (Valores)]]*-1,FluxoCaixa10131514191820[[#This Row],[R$ (Valores)]])</f>
        <v>-190.39</v>
      </c>
    </row>
    <row r="304" spans="2:15">
      <c r="B304" s="48" t="s">
        <v>2477</v>
      </c>
      <c r="C304" s="48" t="s">
        <v>3030</v>
      </c>
      <c r="D304" s="16">
        <v>46153</v>
      </c>
      <c r="E304" s="48" t="s">
        <v>2413</v>
      </c>
      <c r="F304" s="17" t="s">
        <v>2</v>
      </c>
      <c r="G304" s="17" t="s">
        <v>14</v>
      </c>
      <c r="H304" s="17" t="s">
        <v>3150</v>
      </c>
      <c r="I304" s="21">
        <v>185.19</v>
      </c>
      <c r="J304" s="17" t="s">
        <v>525</v>
      </c>
      <c r="K304" s="20">
        <f>IF(FluxoCaixa10131514191820[[#This Row],[Movimento ]]="Saldo Inicial",FluxoCaixa10131514191820[[#This Row],[R$ (Valores)]],K303+FluxoCaixa10131514191820[[#This Row],[Valores Receitas / Despesas]])</f>
        <v>40904.930000000284</v>
      </c>
      <c r="L304" s="20">
        <f>IF(FluxoCaixa10131514191820[[#This Row],[Entrada / Saída]]="Saída",FluxoCaixa10131514191820[[#This Row],[R$ (Valores)]]*-1,FluxoCaixa10131514191820[[#This Row],[R$ (Valores)]])</f>
        <v>-185.19</v>
      </c>
    </row>
    <row r="305" spans="2:12">
      <c r="B305" s="48" t="s">
        <v>2477</v>
      </c>
      <c r="C305" s="48" t="s">
        <v>3030</v>
      </c>
      <c r="D305" s="16">
        <v>46153</v>
      </c>
      <c r="E305" s="48" t="s">
        <v>2413</v>
      </c>
      <c r="F305" s="17" t="s">
        <v>2</v>
      </c>
      <c r="G305" s="17" t="s">
        <v>14</v>
      </c>
      <c r="H305" s="17" t="s">
        <v>3150</v>
      </c>
      <c r="I305" s="21">
        <v>172.44</v>
      </c>
      <c r="J305" s="17" t="s">
        <v>525</v>
      </c>
      <c r="K305" s="20">
        <f>IF(FluxoCaixa10131514191820[[#This Row],[Movimento ]]="Saldo Inicial",FluxoCaixa10131514191820[[#This Row],[R$ (Valores)]],K304+FluxoCaixa10131514191820[[#This Row],[Valores Receitas / Despesas]])</f>
        <v>40732.490000000282</v>
      </c>
      <c r="L305" s="20">
        <f>IF(FluxoCaixa10131514191820[[#This Row],[Entrada / Saída]]="Saída",FluxoCaixa10131514191820[[#This Row],[R$ (Valores)]]*-1,FluxoCaixa10131514191820[[#This Row],[R$ (Valores)]])</f>
        <v>-172.44</v>
      </c>
    </row>
    <row r="306" spans="2:12">
      <c r="B306" s="48" t="s">
        <v>2477</v>
      </c>
      <c r="C306" s="48" t="s">
        <v>3030</v>
      </c>
      <c r="D306" s="16">
        <v>46153</v>
      </c>
      <c r="E306" s="48" t="s">
        <v>2413</v>
      </c>
      <c r="F306" s="17" t="s">
        <v>2</v>
      </c>
      <c r="G306" s="17" t="s">
        <v>14</v>
      </c>
      <c r="H306" s="17" t="s">
        <v>3150</v>
      </c>
      <c r="I306" s="21">
        <v>141.78</v>
      </c>
      <c r="J306" s="17" t="s">
        <v>525</v>
      </c>
      <c r="K306" s="20">
        <f>IF(FluxoCaixa10131514191820[[#This Row],[Movimento ]]="Saldo Inicial",FluxoCaixa10131514191820[[#This Row],[R$ (Valores)]],K305+FluxoCaixa10131514191820[[#This Row],[Valores Receitas / Despesas]])</f>
        <v>40590.710000000283</v>
      </c>
      <c r="L306" s="20">
        <f>IF(FluxoCaixa10131514191820[[#This Row],[Entrada / Saída]]="Saída",FluxoCaixa10131514191820[[#This Row],[R$ (Valores)]]*-1,FluxoCaixa10131514191820[[#This Row],[R$ (Valores)]])</f>
        <v>-141.78</v>
      </c>
    </row>
    <row r="307" spans="2:12">
      <c r="B307" s="48" t="s">
        <v>2477</v>
      </c>
      <c r="C307" s="48" t="s">
        <v>3030</v>
      </c>
      <c r="D307" s="16">
        <v>46153</v>
      </c>
      <c r="E307" s="48" t="s">
        <v>2413</v>
      </c>
      <c r="F307" s="17" t="s">
        <v>2</v>
      </c>
      <c r="G307" s="17" t="s">
        <v>14</v>
      </c>
      <c r="H307" s="17" t="s">
        <v>3150</v>
      </c>
      <c r="I307" s="21">
        <v>242.03</v>
      </c>
      <c r="J307" s="17" t="s">
        <v>525</v>
      </c>
      <c r="K307" s="20">
        <f>IF(FluxoCaixa10131514191820[[#This Row],[Movimento ]]="Saldo Inicial",FluxoCaixa10131514191820[[#This Row],[R$ (Valores)]],K306+FluxoCaixa10131514191820[[#This Row],[Valores Receitas / Despesas]])</f>
        <v>40348.680000000284</v>
      </c>
      <c r="L307" s="20">
        <f>IF(FluxoCaixa10131514191820[[#This Row],[Entrada / Saída]]="Saída",FluxoCaixa10131514191820[[#This Row],[R$ (Valores)]]*-1,FluxoCaixa10131514191820[[#This Row],[R$ (Valores)]])</f>
        <v>-242.03</v>
      </c>
    </row>
    <row r="308" spans="2:12">
      <c r="B308" s="48" t="s">
        <v>2477</v>
      </c>
      <c r="C308" s="48" t="s">
        <v>3030</v>
      </c>
      <c r="D308" s="16">
        <v>46153</v>
      </c>
      <c r="E308" s="48" t="s">
        <v>2413</v>
      </c>
      <c r="F308" s="17" t="s">
        <v>2</v>
      </c>
      <c r="G308" s="17" t="s">
        <v>14</v>
      </c>
      <c r="H308" s="17" t="s">
        <v>3150</v>
      </c>
      <c r="I308" s="21">
        <v>214.99</v>
      </c>
      <c r="J308" s="17" t="s">
        <v>525</v>
      </c>
      <c r="K308" s="20">
        <f>IF(FluxoCaixa10131514191820[[#This Row],[Movimento ]]="Saldo Inicial",FluxoCaixa10131514191820[[#This Row],[R$ (Valores)]],K307+FluxoCaixa10131514191820[[#This Row],[Valores Receitas / Despesas]])</f>
        <v>40133.690000000286</v>
      </c>
      <c r="L308" s="20">
        <f>IF(FluxoCaixa10131514191820[[#This Row],[Entrada / Saída]]="Saída",FluxoCaixa10131514191820[[#This Row],[R$ (Valores)]]*-1,FluxoCaixa10131514191820[[#This Row],[R$ (Valores)]])</f>
        <v>-214.99</v>
      </c>
    </row>
    <row r="309" spans="2:12">
      <c r="B309" s="48" t="s">
        <v>2477</v>
      </c>
      <c r="C309" s="48" t="s">
        <v>3030</v>
      </c>
      <c r="D309" s="16">
        <v>46153</v>
      </c>
      <c r="E309" s="48" t="s">
        <v>2413</v>
      </c>
      <c r="F309" s="17" t="s">
        <v>2</v>
      </c>
      <c r="G309" s="17" t="s">
        <v>14</v>
      </c>
      <c r="H309" s="17" t="s">
        <v>3150</v>
      </c>
      <c r="I309" s="21">
        <v>214.99</v>
      </c>
      <c r="J309" s="17" t="s">
        <v>525</v>
      </c>
      <c r="K309" s="20">
        <f>IF(FluxoCaixa10131514191820[[#This Row],[Movimento ]]="Saldo Inicial",FluxoCaixa10131514191820[[#This Row],[R$ (Valores)]],K308+FluxoCaixa10131514191820[[#This Row],[Valores Receitas / Despesas]])</f>
        <v>39918.700000000288</v>
      </c>
      <c r="L309" s="20">
        <f>IF(FluxoCaixa10131514191820[[#This Row],[Entrada / Saída]]="Saída",FluxoCaixa10131514191820[[#This Row],[R$ (Valores)]]*-1,FluxoCaixa10131514191820[[#This Row],[R$ (Valores)]])</f>
        <v>-214.99</v>
      </c>
    </row>
    <row r="310" spans="2:12">
      <c r="B310" s="48" t="s">
        <v>2477</v>
      </c>
      <c r="C310" s="48" t="s">
        <v>3030</v>
      </c>
      <c r="D310" s="16">
        <v>46153</v>
      </c>
      <c r="E310" s="48" t="s">
        <v>2413</v>
      </c>
      <c r="F310" s="17" t="s">
        <v>2</v>
      </c>
      <c r="G310" s="17" t="s">
        <v>14</v>
      </c>
      <c r="H310" s="17" t="s">
        <v>3150</v>
      </c>
      <c r="I310" s="21">
        <v>185.19</v>
      </c>
      <c r="J310" s="17" t="s">
        <v>525</v>
      </c>
      <c r="K310" s="20">
        <f>IF(FluxoCaixa10131514191820[[#This Row],[Movimento ]]="Saldo Inicial",FluxoCaixa10131514191820[[#This Row],[R$ (Valores)]],K309+FluxoCaixa10131514191820[[#This Row],[Valores Receitas / Despesas]])</f>
        <v>39733.510000000286</v>
      </c>
      <c r="L310" s="20">
        <f>IF(FluxoCaixa10131514191820[[#This Row],[Entrada / Saída]]="Saída",FluxoCaixa10131514191820[[#This Row],[R$ (Valores)]]*-1,FluxoCaixa10131514191820[[#This Row],[R$ (Valores)]])</f>
        <v>-185.19</v>
      </c>
    </row>
    <row r="311" spans="2:12">
      <c r="B311" s="48" t="s">
        <v>2477</v>
      </c>
      <c r="C311" s="48" t="s">
        <v>3030</v>
      </c>
      <c r="D311" s="16">
        <v>46153</v>
      </c>
      <c r="E311" s="48" t="s">
        <v>2413</v>
      </c>
      <c r="F311" s="17" t="s">
        <v>2</v>
      </c>
      <c r="G311" s="17" t="s">
        <v>14</v>
      </c>
      <c r="H311" s="17" t="s">
        <v>3150</v>
      </c>
      <c r="I311" s="21">
        <v>145.97</v>
      </c>
      <c r="J311" s="17" t="s">
        <v>525</v>
      </c>
      <c r="K311" s="20">
        <f>IF(FluxoCaixa10131514191820[[#This Row],[Movimento ]]="Saldo Inicial",FluxoCaixa10131514191820[[#This Row],[R$ (Valores)]],K310+FluxoCaixa10131514191820[[#This Row],[Valores Receitas / Despesas]])</f>
        <v>39587.540000000285</v>
      </c>
      <c r="L311" s="20">
        <f>IF(FluxoCaixa10131514191820[[#This Row],[Entrada / Saída]]="Saída",FluxoCaixa10131514191820[[#This Row],[R$ (Valores)]]*-1,FluxoCaixa10131514191820[[#This Row],[R$ (Valores)]])</f>
        <v>-145.97</v>
      </c>
    </row>
    <row r="312" spans="2:12">
      <c r="B312" s="48" t="s">
        <v>2477</v>
      </c>
      <c r="C312" s="48" t="s">
        <v>3030</v>
      </c>
      <c r="D312" s="16">
        <v>46153</v>
      </c>
      <c r="E312" s="48" t="s">
        <v>2413</v>
      </c>
      <c r="F312" s="17" t="s">
        <v>2</v>
      </c>
      <c r="G312" s="17" t="s">
        <v>14</v>
      </c>
      <c r="H312" s="17" t="s">
        <v>3150</v>
      </c>
      <c r="I312" s="21">
        <v>115.06</v>
      </c>
      <c r="J312" s="17" t="s">
        <v>525</v>
      </c>
      <c r="K312" s="20">
        <f>IF(FluxoCaixa10131514191820[[#This Row],[Movimento ]]="Saldo Inicial",FluxoCaixa10131514191820[[#This Row],[R$ (Valores)]],K311+FluxoCaixa10131514191820[[#This Row],[Valores Receitas / Despesas]])</f>
        <v>39472.480000000287</v>
      </c>
      <c r="L312" s="20">
        <f>IF(FluxoCaixa10131514191820[[#This Row],[Entrada / Saída]]="Saída",FluxoCaixa10131514191820[[#This Row],[R$ (Valores)]]*-1,FluxoCaixa10131514191820[[#This Row],[R$ (Valores)]])</f>
        <v>-115.06</v>
      </c>
    </row>
    <row r="313" spans="2:12">
      <c r="B313" s="48" t="s">
        <v>2477</v>
      </c>
      <c r="C313" s="48" t="s">
        <v>3030</v>
      </c>
      <c r="D313" s="16">
        <v>46153</v>
      </c>
      <c r="E313" s="48" t="s">
        <v>2413</v>
      </c>
      <c r="F313" s="17" t="s">
        <v>2</v>
      </c>
      <c r="G313" s="17" t="s">
        <v>14</v>
      </c>
      <c r="H313" s="17" t="s">
        <v>3150</v>
      </c>
      <c r="I313" s="21">
        <v>108.66</v>
      </c>
      <c r="J313" s="17" t="s">
        <v>525</v>
      </c>
      <c r="K313" s="20">
        <f>IF(FluxoCaixa10131514191820[[#This Row],[Movimento ]]="Saldo Inicial",FluxoCaixa10131514191820[[#This Row],[R$ (Valores)]],K312+FluxoCaixa10131514191820[[#This Row],[Valores Receitas / Despesas]])</f>
        <v>39363.820000000283</v>
      </c>
      <c r="L313" s="20">
        <f>IF(FluxoCaixa10131514191820[[#This Row],[Entrada / Saída]]="Saída",FluxoCaixa10131514191820[[#This Row],[R$ (Valores)]]*-1,FluxoCaixa10131514191820[[#This Row],[R$ (Valores)]])</f>
        <v>-108.66</v>
      </c>
    </row>
    <row r="314" spans="2:12">
      <c r="B314" s="48" t="s">
        <v>2477</v>
      </c>
      <c r="C314" s="48" t="s">
        <v>3030</v>
      </c>
      <c r="D314" s="16">
        <v>46153</v>
      </c>
      <c r="E314" s="48" t="s">
        <v>2413</v>
      </c>
      <c r="F314" s="17" t="s">
        <v>2</v>
      </c>
      <c r="G314" s="17" t="s">
        <v>70</v>
      </c>
      <c r="H314" s="17" t="s">
        <v>3151</v>
      </c>
      <c r="I314" s="21">
        <v>13309</v>
      </c>
      <c r="J314" s="17" t="s">
        <v>525</v>
      </c>
      <c r="K314" s="20">
        <f>IF(FluxoCaixa10131514191820[[#This Row],[Movimento ]]="Saldo Inicial",FluxoCaixa10131514191820[[#This Row],[R$ (Valores)]],K313+FluxoCaixa10131514191820[[#This Row],[Valores Receitas / Despesas]])</f>
        <v>26054.820000000283</v>
      </c>
      <c r="L314" s="20">
        <f>IF(FluxoCaixa10131514191820[[#This Row],[Entrada / Saída]]="Saída",FluxoCaixa10131514191820[[#This Row],[R$ (Valores)]]*-1,FluxoCaixa10131514191820[[#This Row],[R$ (Valores)]])</f>
        <v>-13309</v>
      </c>
    </row>
    <row r="315" spans="2:12">
      <c r="B315" s="48" t="s">
        <v>2477</v>
      </c>
      <c r="C315" s="48" t="s">
        <v>3030</v>
      </c>
      <c r="D315" s="16">
        <v>46153</v>
      </c>
      <c r="E315" s="48" t="s">
        <v>2413</v>
      </c>
      <c r="F315" s="17" t="s">
        <v>2</v>
      </c>
      <c r="G315" s="17" t="s">
        <v>79</v>
      </c>
      <c r="H315" s="17" t="s">
        <v>3152</v>
      </c>
      <c r="I315" s="21">
        <v>551.23</v>
      </c>
      <c r="J315" s="17" t="s">
        <v>525</v>
      </c>
      <c r="K315" s="20">
        <f>IF(FluxoCaixa10131514191820[[#This Row],[Movimento ]]="Saldo Inicial",FluxoCaixa10131514191820[[#This Row],[R$ (Valores)]],K314+FluxoCaixa10131514191820[[#This Row],[Valores Receitas / Despesas]])</f>
        <v>25503.590000000284</v>
      </c>
      <c r="L315" s="20">
        <f>IF(FluxoCaixa10131514191820[[#This Row],[Entrada / Saída]]="Saída",FluxoCaixa10131514191820[[#This Row],[R$ (Valores)]]*-1,FluxoCaixa10131514191820[[#This Row],[R$ (Valores)]])</f>
        <v>-551.23</v>
      </c>
    </row>
    <row r="316" spans="2:12">
      <c r="B316" s="48" t="s">
        <v>2477</v>
      </c>
      <c r="C316" s="48" t="s">
        <v>3030</v>
      </c>
      <c r="D316" s="16">
        <v>46153</v>
      </c>
      <c r="E316" s="48" t="s">
        <v>2413</v>
      </c>
      <c r="F316" s="17" t="s">
        <v>2</v>
      </c>
      <c r="G316" s="17" t="s">
        <v>34</v>
      </c>
      <c r="H316" s="17" t="s">
        <v>505</v>
      </c>
      <c r="I316" s="21">
        <v>899.77</v>
      </c>
      <c r="J316" s="17" t="s">
        <v>525</v>
      </c>
      <c r="K316" s="20">
        <f>IF(FluxoCaixa10131514191820[[#This Row],[Movimento ]]="Saldo Inicial",FluxoCaixa10131514191820[[#This Row],[R$ (Valores)]],K315+FluxoCaixa10131514191820[[#This Row],[Valores Receitas / Despesas]])</f>
        <v>24603.820000000283</v>
      </c>
      <c r="L316" s="20">
        <f>IF(FluxoCaixa10131514191820[[#This Row],[Entrada / Saída]]="Saída",FluxoCaixa10131514191820[[#This Row],[R$ (Valores)]]*-1,FluxoCaixa10131514191820[[#This Row],[R$ (Valores)]])</f>
        <v>-899.77</v>
      </c>
    </row>
    <row r="317" spans="2:12">
      <c r="B317" s="48" t="s">
        <v>2477</v>
      </c>
      <c r="C317" s="48" t="s">
        <v>3030</v>
      </c>
      <c r="D317" s="16">
        <v>46153</v>
      </c>
      <c r="E317" s="48" t="s">
        <v>2413</v>
      </c>
      <c r="F317" s="17" t="s">
        <v>2</v>
      </c>
      <c r="G317" s="17" t="s">
        <v>14</v>
      </c>
      <c r="H317" s="17" t="s">
        <v>3150</v>
      </c>
      <c r="I317" s="21">
        <v>91.5</v>
      </c>
      <c r="J317" s="17" t="s">
        <v>525</v>
      </c>
      <c r="K317" s="20">
        <f>IF(FluxoCaixa10131514191820[[#This Row],[Movimento ]]="Saldo Inicial",FluxoCaixa10131514191820[[#This Row],[R$ (Valores)]],K316+FluxoCaixa10131514191820[[#This Row],[Valores Receitas / Despesas]])</f>
        <v>24512.320000000283</v>
      </c>
      <c r="L317" s="20">
        <f>IF(FluxoCaixa10131514191820[[#This Row],[Entrada / Saída]]="Saída",FluxoCaixa10131514191820[[#This Row],[R$ (Valores)]]*-1,FluxoCaixa10131514191820[[#This Row],[R$ (Valores)]])</f>
        <v>-91.5</v>
      </c>
    </row>
    <row r="318" spans="2:12">
      <c r="B318" s="48" t="s">
        <v>2477</v>
      </c>
      <c r="C318" s="48" t="s">
        <v>3030</v>
      </c>
      <c r="D318" s="16">
        <v>46153</v>
      </c>
      <c r="E318" s="48" t="s">
        <v>2413</v>
      </c>
      <c r="F318" s="17" t="s">
        <v>2</v>
      </c>
      <c r="G318" s="17" t="s">
        <v>21</v>
      </c>
      <c r="H318" s="17" t="s">
        <v>559</v>
      </c>
      <c r="I318" s="21">
        <v>188.05</v>
      </c>
      <c r="J318" s="17" t="s">
        <v>525</v>
      </c>
      <c r="K318" s="20">
        <f>IF(FluxoCaixa10131514191820[[#This Row],[Movimento ]]="Saldo Inicial",FluxoCaixa10131514191820[[#This Row],[R$ (Valores)]],K317+FluxoCaixa10131514191820[[#This Row],[Valores Receitas / Despesas]])</f>
        <v>24324.270000000284</v>
      </c>
      <c r="L318" s="20">
        <f>IF(FluxoCaixa10131514191820[[#This Row],[Entrada / Saída]]="Saída",FluxoCaixa10131514191820[[#This Row],[R$ (Valores)]]*-1,FluxoCaixa10131514191820[[#This Row],[R$ (Valores)]])</f>
        <v>-188.05</v>
      </c>
    </row>
    <row r="319" spans="2:12">
      <c r="B319" s="48" t="s">
        <v>2477</v>
      </c>
      <c r="C319" s="48" t="s">
        <v>3030</v>
      </c>
      <c r="D319" s="16">
        <v>46153</v>
      </c>
      <c r="E319" s="48" t="s">
        <v>2413</v>
      </c>
      <c r="F319" s="17" t="s">
        <v>2</v>
      </c>
      <c r="G319" s="17" t="s">
        <v>61</v>
      </c>
      <c r="H319" s="17" t="s">
        <v>849</v>
      </c>
      <c r="I319" s="21">
        <v>4573.53</v>
      </c>
      <c r="J319" s="17" t="s">
        <v>525</v>
      </c>
      <c r="K319" s="20">
        <f>IF(FluxoCaixa10131514191820[[#This Row],[Movimento ]]="Saldo Inicial",FluxoCaixa10131514191820[[#This Row],[R$ (Valores)]],K318+FluxoCaixa10131514191820[[#This Row],[Valores Receitas / Despesas]])</f>
        <v>19750.740000000285</v>
      </c>
      <c r="L319" s="20">
        <f>IF(FluxoCaixa10131514191820[[#This Row],[Entrada / Saída]]="Saída",FluxoCaixa10131514191820[[#This Row],[R$ (Valores)]]*-1,FluxoCaixa10131514191820[[#This Row],[R$ (Valores)]])</f>
        <v>-4573.53</v>
      </c>
    </row>
    <row r="320" spans="2:12">
      <c r="B320" s="48" t="s">
        <v>2477</v>
      </c>
      <c r="C320" s="48" t="s">
        <v>3030</v>
      </c>
      <c r="D320" s="16">
        <v>46153</v>
      </c>
      <c r="E320" s="48" t="s">
        <v>2413</v>
      </c>
      <c r="F320" s="17" t="s">
        <v>2</v>
      </c>
      <c r="G320" s="17" t="s">
        <v>146</v>
      </c>
      <c r="H320" s="17" t="s">
        <v>862</v>
      </c>
      <c r="I320" s="21">
        <v>135</v>
      </c>
      <c r="J320" s="17" t="s">
        <v>525</v>
      </c>
      <c r="K320" s="20">
        <f>IF(FluxoCaixa10131514191820[[#This Row],[Movimento ]]="Saldo Inicial",FluxoCaixa10131514191820[[#This Row],[R$ (Valores)]],K319+FluxoCaixa10131514191820[[#This Row],[Valores Receitas / Despesas]])</f>
        <v>19615.740000000285</v>
      </c>
      <c r="L320" s="20">
        <f>IF(FluxoCaixa10131514191820[[#This Row],[Entrada / Saída]]="Saída",FluxoCaixa10131514191820[[#This Row],[R$ (Valores)]]*-1,FluxoCaixa10131514191820[[#This Row],[R$ (Valores)]])</f>
        <v>-135</v>
      </c>
    </row>
    <row r="321" spans="2:12">
      <c r="B321" s="48" t="s">
        <v>2477</v>
      </c>
      <c r="C321" s="48" t="s">
        <v>3030</v>
      </c>
      <c r="D321" s="16">
        <v>46153</v>
      </c>
      <c r="E321" s="48" t="s">
        <v>2413</v>
      </c>
      <c r="F321" s="17" t="s">
        <v>2</v>
      </c>
      <c r="G321" s="17" t="s">
        <v>73</v>
      </c>
      <c r="H321" s="17" t="s">
        <v>864</v>
      </c>
      <c r="I321" s="21">
        <v>1017.03</v>
      </c>
      <c r="J321" s="17" t="s">
        <v>525</v>
      </c>
      <c r="K321" s="20">
        <f>IF(FluxoCaixa10131514191820[[#This Row],[Movimento ]]="Saldo Inicial",FluxoCaixa10131514191820[[#This Row],[R$ (Valores)]],K320+FluxoCaixa10131514191820[[#This Row],[Valores Receitas / Despesas]])</f>
        <v>18598.710000000287</v>
      </c>
      <c r="L321" s="20">
        <f>IF(FluxoCaixa10131514191820[[#This Row],[Entrada / Saída]]="Saída",FluxoCaixa10131514191820[[#This Row],[R$ (Valores)]]*-1,FluxoCaixa10131514191820[[#This Row],[R$ (Valores)]])</f>
        <v>-1017.03</v>
      </c>
    </row>
    <row r="322" spans="2:12">
      <c r="B322" s="48" t="s">
        <v>2477</v>
      </c>
      <c r="C322" s="48" t="s">
        <v>3030</v>
      </c>
      <c r="D322" s="16">
        <v>46153</v>
      </c>
      <c r="E322" s="48" t="s">
        <v>2413</v>
      </c>
      <c r="F322" s="17" t="s">
        <v>2</v>
      </c>
      <c r="G322" s="17" t="s">
        <v>225</v>
      </c>
      <c r="H322" s="17" t="s">
        <v>845</v>
      </c>
      <c r="I322" s="21">
        <v>322.04000000000002</v>
      </c>
      <c r="J322" s="17" t="s">
        <v>525</v>
      </c>
      <c r="K322" s="20">
        <f>IF(FluxoCaixa10131514191820[[#This Row],[Movimento ]]="Saldo Inicial",FluxoCaixa10131514191820[[#This Row],[R$ (Valores)]],K321+FluxoCaixa10131514191820[[#This Row],[Valores Receitas / Despesas]])</f>
        <v>18276.670000000286</v>
      </c>
      <c r="L322" s="20">
        <f>IF(FluxoCaixa10131514191820[[#This Row],[Entrada / Saída]]="Saída",FluxoCaixa10131514191820[[#This Row],[R$ (Valores)]]*-1,FluxoCaixa10131514191820[[#This Row],[R$ (Valores)]])</f>
        <v>-322.04000000000002</v>
      </c>
    </row>
    <row r="323" spans="2:12">
      <c r="B323" s="48" t="s">
        <v>2477</v>
      </c>
      <c r="C323" s="48" t="s">
        <v>3030</v>
      </c>
      <c r="D323" s="16">
        <v>46153</v>
      </c>
      <c r="E323" s="48" t="s">
        <v>2413</v>
      </c>
      <c r="F323" s="17" t="s">
        <v>2</v>
      </c>
      <c r="G323" s="17" t="s">
        <v>23</v>
      </c>
      <c r="H323" s="17" t="s">
        <v>934</v>
      </c>
      <c r="I323" s="21">
        <v>1670</v>
      </c>
      <c r="J323" s="17" t="s">
        <v>525</v>
      </c>
      <c r="K323" s="20">
        <f>IF(FluxoCaixa10131514191820[[#This Row],[Movimento ]]="Saldo Inicial",FluxoCaixa10131514191820[[#This Row],[R$ (Valores)]],K322+FluxoCaixa10131514191820[[#This Row],[Valores Receitas / Despesas]])</f>
        <v>16606.670000000286</v>
      </c>
      <c r="L323" s="20">
        <f>IF(FluxoCaixa10131514191820[[#This Row],[Entrada / Saída]]="Saída",FluxoCaixa10131514191820[[#This Row],[R$ (Valores)]]*-1,FluxoCaixa10131514191820[[#This Row],[R$ (Valores)]])</f>
        <v>-1670</v>
      </c>
    </row>
    <row r="324" spans="2:12">
      <c r="B324" s="48" t="s">
        <v>2477</v>
      </c>
      <c r="C324" s="48" t="s">
        <v>3030</v>
      </c>
      <c r="D324" s="16">
        <v>46153</v>
      </c>
      <c r="E324" s="48" t="s">
        <v>2413</v>
      </c>
      <c r="F324" s="17" t="s">
        <v>2</v>
      </c>
      <c r="G324" s="17" t="s">
        <v>40</v>
      </c>
      <c r="H324" s="17" t="s">
        <v>3153</v>
      </c>
      <c r="I324" s="21">
        <v>24.52</v>
      </c>
      <c r="J324" s="17" t="s">
        <v>525</v>
      </c>
      <c r="K324" s="20">
        <f>IF(FluxoCaixa10131514191820[[#This Row],[Movimento ]]="Saldo Inicial",FluxoCaixa10131514191820[[#This Row],[R$ (Valores)]],K323+FluxoCaixa10131514191820[[#This Row],[Valores Receitas / Despesas]])</f>
        <v>16582.150000000285</v>
      </c>
      <c r="L324" s="20">
        <f>IF(FluxoCaixa10131514191820[[#This Row],[Entrada / Saída]]="Saída",FluxoCaixa10131514191820[[#This Row],[R$ (Valores)]]*-1,FluxoCaixa10131514191820[[#This Row],[R$ (Valores)]])</f>
        <v>-24.52</v>
      </c>
    </row>
    <row r="325" spans="2:12">
      <c r="B325" s="48" t="s">
        <v>2477</v>
      </c>
      <c r="C325" s="48" t="s">
        <v>3030</v>
      </c>
      <c r="D325" s="16">
        <v>46153</v>
      </c>
      <c r="E325" s="48" t="s">
        <v>2413</v>
      </c>
      <c r="F325" s="17" t="s">
        <v>2</v>
      </c>
      <c r="G325" s="17" t="s">
        <v>105</v>
      </c>
      <c r="H325" s="17" t="s">
        <v>3154</v>
      </c>
      <c r="I325" s="21">
        <v>620</v>
      </c>
      <c r="J325" s="17" t="s">
        <v>525</v>
      </c>
      <c r="K325" s="20">
        <f>IF(FluxoCaixa10131514191820[[#This Row],[Movimento ]]="Saldo Inicial",FluxoCaixa10131514191820[[#This Row],[R$ (Valores)]],K324+FluxoCaixa10131514191820[[#This Row],[Valores Receitas / Despesas]])</f>
        <v>15962.150000000285</v>
      </c>
      <c r="L325" s="20">
        <f>IF(FluxoCaixa10131514191820[[#This Row],[Entrada / Saída]]="Saída",FluxoCaixa10131514191820[[#This Row],[R$ (Valores)]]*-1,FluxoCaixa10131514191820[[#This Row],[R$ (Valores)]])</f>
        <v>-620</v>
      </c>
    </row>
    <row r="326" spans="2:12">
      <c r="B326" s="48" t="s">
        <v>2477</v>
      </c>
      <c r="C326" s="48" t="s">
        <v>3030</v>
      </c>
      <c r="D326" s="16">
        <v>46153</v>
      </c>
      <c r="E326" s="48" t="s">
        <v>2413</v>
      </c>
      <c r="F326" s="17" t="s">
        <v>2</v>
      </c>
      <c r="G326" s="17" t="s">
        <v>21</v>
      </c>
      <c r="H326" s="17" t="s">
        <v>3155</v>
      </c>
      <c r="I326" s="21">
        <v>126.3</v>
      </c>
      <c r="J326" s="17" t="s">
        <v>525</v>
      </c>
      <c r="K326" s="20">
        <f>IF(FluxoCaixa10131514191820[[#This Row],[Movimento ]]="Saldo Inicial",FluxoCaixa10131514191820[[#This Row],[R$ (Valores)]],K325+FluxoCaixa10131514191820[[#This Row],[Valores Receitas / Despesas]])</f>
        <v>15835.850000000286</v>
      </c>
      <c r="L326" s="20">
        <f>IF(FluxoCaixa10131514191820[[#This Row],[Entrada / Saída]]="Saída",FluxoCaixa10131514191820[[#This Row],[R$ (Valores)]]*-1,FluxoCaixa10131514191820[[#This Row],[R$ (Valores)]])</f>
        <v>-126.3</v>
      </c>
    </row>
    <row r="327" spans="2:12">
      <c r="B327" s="48" t="s">
        <v>2477</v>
      </c>
      <c r="C327" s="48" t="s">
        <v>3030</v>
      </c>
      <c r="D327" s="16">
        <v>46153</v>
      </c>
      <c r="E327" s="48" t="s">
        <v>2413</v>
      </c>
      <c r="F327" s="17" t="s">
        <v>2</v>
      </c>
      <c r="G327" s="17" t="s">
        <v>143</v>
      </c>
      <c r="H327" s="17" t="s">
        <v>3156</v>
      </c>
      <c r="I327" s="21">
        <v>2707.75</v>
      </c>
      <c r="J327" s="17" t="s">
        <v>525</v>
      </c>
      <c r="K327" s="20">
        <f>IF(FluxoCaixa10131514191820[[#This Row],[Movimento ]]="Saldo Inicial",FluxoCaixa10131514191820[[#This Row],[R$ (Valores)]],K326+FluxoCaixa10131514191820[[#This Row],[Valores Receitas / Despesas]])</f>
        <v>13128.100000000286</v>
      </c>
      <c r="L327" s="20">
        <f>IF(FluxoCaixa10131514191820[[#This Row],[Entrada / Saída]]="Saída",FluxoCaixa10131514191820[[#This Row],[R$ (Valores)]]*-1,FluxoCaixa10131514191820[[#This Row],[R$ (Valores)]])</f>
        <v>-2707.75</v>
      </c>
    </row>
    <row r="328" spans="2:12">
      <c r="B328" s="48" t="s">
        <v>2477</v>
      </c>
      <c r="C328" s="48" t="s">
        <v>3030</v>
      </c>
      <c r="D328" s="16">
        <v>46153</v>
      </c>
      <c r="E328" s="48" t="s">
        <v>2413</v>
      </c>
      <c r="F328" s="17" t="s">
        <v>2</v>
      </c>
      <c r="G328" s="17" t="s">
        <v>38</v>
      </c>
      <c r="H328" s="17" t="s">
        <v>3157</v>
      </c>
      <c r="I328" s="21">
        <v>5500</v>
      </c>
      <c r="J328" s="17" t="s">
        <v>525</v>
      </c>
      <c r="K328" s="20">
        <f>IF(FluxoCaixa10131514191820[[#This Row],[Movimento ]]="Saldo Inicial",FluxoCaixa10131514191820[[#This Row],[R$ (Valores)]],K327+FluxoCaixa10131514191820[[#This Row],[Valores Receitas / Despesas]])</f>
        <v>7628.1000000002859</v>
      </c>
      <c r="L328" s="20">
        <f>IF(FluxoCaixa10131514191820[[#This Row],[Entrada / Saída]]="Saída",FluxoCaixa10131514191820[[#This Row],[R$ (Valores)]]*-1,FluxoCaixa10131514191820[[#This Row],[R$ (Valores)]])</f>
        <v>-5500</v>
      </c>
    </row>
    <row r="329" spans="2:12">
      <c r="B329" s="48" t="s">
        <v>2477</v>
      </c>
      <c r="C329" s="48" t="s">
        <v>3030</v>
      </c>
      <c r="D329" s="16">
        <v>46153</v>
      </c>
      <c r="E329" s="48" t="s">
        <v>2413</v>
      </c>
      <c r="F329" s="17" t="s">
        <v>2</v>
      </c>
      <c r="G329" s="17" t="s">
        <v>19</v>
      </c>
      <c r="H329" s="17" t="s">
        <v>2609</v>
      </c>
      <c r="I329" s="21">
        <v>2846</v>
      </c>
      <c r="J329" s="17" t="s">
        <v>525</v>
      </c>
      <c r="K329" s="20">
        <f>IF(FluxoCaixa10131514191820[[#This Row],[Movimento ]]="Saldo Inicial",FluxoCaixa10131514191820[[#This Row],[R$ (Valores)]],K328+FluxoCaixa10131514191820[[#This Row],[Valores Receitas / Despesas]])</f>
        <v>4782.1000000002859</v>
      </c>
      <c r="L329" s="20">
        <f>IF(FluxoCaixa10131514191820[[#This Row],[Entrada / Saída]]="Saída",FluxoCaixa10131514191820[[#This Row],[R$ (Valores)]]*-1,FluxoCaixa10131514191820[[#This Row],[R$ (Valores)]])</f>
        <v>-2846</v>
      </c>
    </row>
    <row r="330" spans="2:12">
      <c r="B330" s="48" t="s">
        <v>2477</v>
      </c>
      <c r="C330" s="48" t="s">
        <v>3030</v>
      </c>
      <c r="D330" s="16">
        <v>46153</v>
      </c>
      <c r="E330" s="48" t="s">
        <v>2413</v>
      </c>
      <c r="F330" s="17" t="s">
        <v>2</v>
      </c>
      <c r="G330" s="17" t="s">
        <v>348</v>
      </c>
      <c r="H330" s="17" t="s">
        <v>872</v>
      </c>
      <c r="I330" s="21">
        <v>2730.76</v>
      </c>
      <c r="J330" s="17" t="s">
        <v>525</v>
      </c>
      <c r="K330" s="20">
        <f>IF(FluxoCaixa10131514191820[[#This Row],[Movimento ]]="Saldo Inicial",FluxoCaixa10131514191820[[#This Row],[R$ (Valores)]],K329+FluxoCaixa10131514191820[[#This Row],[Valores Receitas / Despesas]])</f>
        <v>2051.3400000002857</v>
      </c>
      <c r="L330" s="20">
        <f>IF(FluxoCaixa10131514191820[[#This Row],[Entrada / Saída]]="Saída",FluxoCaixa10131514191820[[#This Row],[R$ (Valores)]]*-1,FluxoCaixa10131514191820[[#This Row],[R$ (Valores)]])</f>
        <v>-2730.76</v>
      </c>
    </row>
    <row r="331" spans="2:12">
      <c r="B331" s="48" t="s">
        <v>2478</v>
      </c>
      <c r="C331" s="48" t="s">
        <v>3030</v>
      </c>
      <c r="D331" s="16">
        <v>46153</v>
      </c>
      <c r="E331" s="48" t="s">
        <v>2413</v>
      </c>
      <c r="F331" s="17" t="s">
        <v>2</v>
      </c>
      <c r="G331" s="17" t="s">
        <v>70</v>
      </c>
      <c r="H331" s="17" t="s">
        <v>3158</v>
      </c>
      <c r="I331" s="21">
        <v>6600</v>
      </c>
      <c r="J331" s="17" t="s">
        <v>525</v>
      </c>
      <c r="K331" s="20">
        <f>IF(FluxoCaixa10131514191820[[#This Row],[Movimento ]]="Saldo Inicial",FluxoCaixa10131514191820[[#This Row],[R$ (Valores)]],K330+FluxoCaixa10131514191820[[#This Row],[Valores Receitas / Despesas]])</f>
        <v>-4548.6599999997143</v>
      </c>
      <c r="L331" s="20">
        <f>IF(FluxoCaixa10131514191820[[#This Row],[Entrada / Saída]]="Saída",FluxoCaixa10131514191820[[#This Row],[R$ (Valores)]]*-1,FluxoCaixa10131514191820[[#This Row],[R$ (Valores)]])</f>
        <v>-6600</v>
      </c>
    </row>
    <row r="332" spans="2:12">
      <c r="B332" s="48" t="s">
        <v>2478</v>
      </c>
      <c r="C332" s="48" t="s">
        <v>3030</v>
      </c>
      <c r="D332" s="16">
        <v>46153</v>
      </c>
      <c r="E332" s="48" t="s">
        <v>2413</v>
      </c>
      <c r="F332" s="17" t="s">
        <v>1</v>
      </c>
      <c r="G332" s="17" t="s">
        <v>75</v>
      </c>
      <c r="H332" s="17" t="s">
        <v>75</v>
      </c>
      <c r="I332" s="21">
        <v>100000</v>
      </c>
      <c r="J332" s="17" t="s">
        <v>525</v>
      </c>
      <c r="K332" s="20">
        <f>IF(FluxoCaixa10131514191820[[#This Row],[Movimento ]]="Saldo Inicial",FluxoCaixa10131514191820[[#This Row],[R$ (Valores)]],K331+FluxoCaixa10131514191820[[#This Row],[Valores Receitas / Despesas]])</f>
        <v>95451.340000000288</v>
      </c>
      <c r="L332" s="20">
        <f>IF(FluxoCaixa10131514191820[[#This Row],[Entrada / Saída]]="Saída",FluxoCaixa10131514191820[[#This Row],[R$ (Valores)]]*-1,FluxoCaixa10131514191820[[#This Row],[R$ (Valores)]])</f>
        <v>100000</v>
      </c>
    </row>
    <row r="333" spans="2:12">
      <c r="B333" s="48" t="s">
        <v>2477</v>
      </c>
      <c r="C333" s="48" t="s">
        <v>3030</v>
      </c>
      <c r="D333" s="16">
        <v>46153</v>
      </c>
      <c r="E333" s="48" t="s">
        <v>2417</v>
      </c>
      <c r="F333" s="17" t="s">
        <v>2</v>
      </c>
      <c r="G333" s="17" t="s">
        <v>23</v>
      </c>
      <c r="H333" s="17" t="s">
        <v>2239</v>
      </c>
      <c r="I333" s="21">
        <v>14410.53</v>
      </c>
      <c r="J333" s="17" t="s">
        <v>525</v>
      </c>
      <c r="K333" s="20">
        <f>IF(FluxoCaixa10131514191820[[#This Row],[Movimento ]]="Saldo Inicial",FluxoCaixa10131514191820[[#This Row],[R$ (Valores)]],K332+FluxoCaixa10131514191820[[#This Row],[Valores Receitas / Despesas]])</f>
        <v>81040.810000000289</v>
      </c>
      <c r="L333" s="20">
        <f>IF(FluxoCaixa10131514191820[[#This Row],[Entrada / Saída]]="Saída",FluxoCaixa10131514191820[[#This Row],[R$ (Valores)]]*-1,FluxoCaixa10131514191820[[#This Row],[R$ (Valores)]])</f>
        <v>-14410.53</v>
      </c>
    </row>
    <row r="334" spans="2:12">
      <c r="B334" s="48" t="s">
        <v>2477</v>
      </c>
      <c r="C334" s="48" t="s">
        <v>3030</v>
      </c>
      <c r="D334" s="16">
        <v>46153</v>
      </c>
      <c r="E334" s="48" t="s">
        <v>2496</v>
      </c>
      <c r="F334" s="17" t="s">
        <v>2</v>
      </c>
      <c r="G334" s="17" t="s">
        <v>70</v>
      </c>
      <c r="H334" s="17" t="s">
        <v>2440</v>
      </c>
      <c r="I334" s="29">
        <v>1200</v>
      </c>
      <c r="J334" s="17" t="s">
        <v>525</v>
      </c>
      <c r="K334" s="20">
        <f>IF(FluxoCaixa10131514191820[[#This Row],[Movimento ]]="Saldo Inicial",FluxoCaixa10131514191820[[#This Row],[R$ (Valores)]],K333+FluxoCaixa10131514191820[[#This Row],[Valores Receitas / Despesas]])</f>
        <v>79840.810000000289</v>
      </c>
      <c r="L334" s="20">
        <f>IF(FluxoCaixa10131514191820[[#This Row],[Entrada / Saída]]="Saída",FluxoCaixa10131514191820[[#This Row],[R$ (Valores)]]*-1,FluxoCaixa10131514191820[[#This Row],[R$ (Valores)]])</f>
        <v>-1200</v>
      </c>
    </row>
    <row r="335" spans="2:12">
      <c r="B335" s="48" t="s">
        <v>2478</v>
      </c>
      <c r="C335" s="48" t="s">
        <v>3030</v>
      </c>
      <c r="D335" s="16">
        <v>46153</v>
      </c>
      <c r="E335" s="48" t="s">
        <v>2417</v>
      </c>
      <c r="F335" s="17" t="s">
        <v>2</v>
      </c>
      <c r="G335" s="17" t="s">
        <v>70</v>
      </c>
      <c r="H335" s="17" t="s">
        <v>3159</v>
      </c>
      <c r="I335" s="21">
        <v>5000</v>
      </c>
      <c r="J335" s="17" t="s">
        <v>525</v>
      </c>
      <c r="K335" s="20">
        <f>IF(FluxoCaixa10131514191820[[#This Row],[Movimento ]]="Saldo Inicial",FluxoCaixa10131514191820[[#This Row],[R$ (Valores)]],K334+FluxoCaixa10131514191820[[#This Row],[Valores Receitas / Despesas]])</f>
        <v>74840.810000000289</v>
      </c>
      <c r="L335" s="20">
        <f>IF(FluxoCaixa10131514191820[[#This Row],[Entrada / Saída]]="Saída",FluxoCaixa10131514191820[[#This Row],[R$ (Valores)]]*-1,FluxoCaixa10131514191820[[#This Row],[R$ (Valores)]])</f>
        <v>-5000</v>
      </c>
    </row>
    <row r="336" spans="2:12">
      <c r="B336" s="48" t="s">
        <v>2478</v>
      </c>
      <c r="C336" s="48" t="s">
        <v>3030</v>
      </c>
      <c r="D336" s="16">
        <v>46153</v>
      </c>
      <c r="E336" s="48" t="s">
        <v>2417</v>
      </c>
      <c r="F336" s="17" t="s">
        <v>2</v>
      </c>
      <c r="G336" s="17" t="s">
        <v>70</v>
      </c>
      <c r="H336" s="17" t="s">
        <v>3160</v>
      </c>
      <c r="I336" s="21">
        <v>2866.66</v>
      </c>
      <c r="J336" s="17" t="s">
        <v>525</v>
      </c>
      <c r="K336" s="20">
        <f>IF(FluxoCaixa10131514191820[[#This Row],[Movimento ]]="Saldo Inicial",FluxoCaixa10131514191820[[#This Row],[R$ (Valores)]],K335+FluxoCaixa10131514191820[[#This Row],[Valores Receitas / Despesas]])</f>
        <v>71974.150000000285</v>
      </c>
      <c r="L336" s="20">
        <f>IF(FluxoCaixa10131514191820[[#This Row],[Entrada / Saída]]="Saída",FluxoCaixa10131514191820[[#This Row],[R$ (Valores)]]*-1,FluxoCaixa10131514191820[[#This Row],[R$ (Valores)]])</f>
        <v>-2866.66</v>
      </c>
    </row>
    <row r="337" spans="2:12">
      <c r="B337" s="48" t="s">
        <v>2477</v>
      </c>
      <c r="C337" s="48" t="s">
        <v>3030</v>
      </c>
      <c r="D337" s="16">
        <v>46153</v>
      </c>
      <c r="E337" s="48" t="s">
        <v>2413</v>
      </c>
      <c r="F337" s="17" t="s">
        <v>2</v>
      </c>
      <c r="G337" s="17" t="s">
        <v>10</v>
      </c>
      <c r="H337" s="17" t="s">
        <v>3161</v>
      </c>
      <c r="I337" s="21">
        <v>61.16</v>
      </c>
      <c r="J337" s="17" t="s">
        <v>525</v>
      </c>
      <c r="K337" s="20">
        <f>IF(FluxoCaixa10131514191820[[#This Row],[Movimento ]]="Saldo Inicial",FluxoCaixa10131514191820[[#This Row],[R$ (Valores)]],K336+FluxoCaixa10131514191820[[#This Row],[Valores Receitas / Despesas]])</f>
        <v>71912.990000000282</v>
      </c>
      <c r="L337" s="20">
        <f>IF(FluxoCaixa10131514191820[[#This Row],[Entrada / Saída]]="Saída",FluxoCaixa10131514191820[[#This Row],[R$ (Valores)]]*-1,FluxoCaixa10131514191820[[#This Row],[R$ (Valores)]])</f>
        <v>-61.16</v>
      </c>
    </row>
    <row r="338" spans="2:12">
      <c r="B338" s="48" t="s">
        <v>2477</v>
      </c>
      <c r="C338" s="48" t="s">
        <v>3030</v>
      </c>
      <c r="D338" s="16">
        <v>46153</v>
      </c>
      <c r="E338" s="48" t="s">
        <v>2413</v>
      </c>
      <c r="F338" s="17" t="s">
        <v>2</v>
      </c>
      <c r="G338" s="17" t="s">
        <v>10</v>
      </c>
      <c r="H338" s="17" t="s">
        <v>3161</v>
      </c>
      <c r="I338" s="21">
        <v>149.44999999999999</v>
      </c>
      <c r="J338" s="17" t="s">
        <v>525</v>
      </c>
      <c r="K338" s="20">
        <f>IF(FluxoCaixa10131514191820[[#This Row],[Movimento ]]="Saldo Inicial",FluxoCaixa10131514191820[[#This Row],[R$ (Valores)]],K337+FluxoCaixa10131514191820[[#This Row],[Valores Receitas / Despesas]])</f>
        <v>71763.540000000285</v>
      </c>
      <c r="L338" s="20">
        <f>IF(FluxoCaixa10131514191820[[#This Row],[Entrada / Saída]]="Saída",FluxoCaixa10131514191820[[#This Row],[R$ (Valores)]]*-1,FluxoCaixa10131514191820[[#This Row],[R$ (Valores)]])</f>
        <v>-149.44999999999999</v>
      </c>
    </row>
    <row r="339" spans="2:12">
      <c r="B339" s="48" t="s">
        <v>2477</v>
      </c>
      <c r="C339" s="48" t="s">
        <v>3030</v>
      </c>
      <c r="D339" s="16">
        <v>46153</v>
      </c>
      <c r="E339" s="48" t="s">
        <v>2417</v>
      </c>
      <c r="F339" s="17" t="s">
        <v>2</v>
      </c>
      <c r="G339" s="17" t="s">
        <v>61</v>
      </c>
      <c r="H339" s="17" t="s">
        <v>3162</v>
      </c>
      <c r="I339" s="21">
        <v>629.46</v>
      </c>
      <c r="J339" s="17" t="s">
        <v>525</v>
      </c>
      <c r="K339" s="20">
        <f>IF(FluxoCaixa10131514191820[[#This Row],[Movimento ]]="Saldo Inicial",FluxoCaixa10131514191820[[#This Row],[R$ (Valores)]],K338+FluxoCaixa10131514191820[[#This Row],[Valores Receitas / Despesas]])</f>
        <v>71134.080000000278</v>
      </c>
      <c r="L339" s="20">
        <f>IF(FluxoCaixa10131514191820[[#This Row],[Entrada / Saída]]="Saída",FluxoCaixa10131514191820[[#This Row],[R$ (Valores)]]*-1,FluxoCaixa10131514191820[[#This Row],[R$ (Valores)]])</f>
        <v>-629.46</v>
      </c>
    </row>
    <row r="340" spans="2:12">
      <c r="B340" s="48" t="s">
        <v>2477</v>
      </c>
      <c r="C340" s="48" t="s">
        <v>3030</v>
      </c>
      <c r="D340" s="16">
        <v>46153</v>
      </c>
      <c r="E340" s="48" t="s">
        <v>2417</v>
      </c>
      <c r="F340" s="17" t="s">
        <v>2</v>
      </c>
      <c r="G340" s="17" t="s">
        <v>17</v>
      </c>
      <c r="H340" s="17" t="s">
        <v>865</v>
      </c>
      <c r="I340" s="21">
        <v>1302.5899999999999</v>
      </c>
      <c r="J340" s="17" t="s">
        <v>525</v>
      </c>
      <c r="K340" s="20">
        <f>IF(FluxoCaixa10131514191820[[#This Row],[Movimento ]]="Saldo Inicial",FluxoCaixa10131514191820[[#This Row],[R$ (Valores)]],K339+FluxoCaixa10131514191820[[#This Row],[Valores Receitas / Despesas]])</f>
        <v>69831.490000000282</v>
      </c>
      <c r="L340" s="20">
        <f>IF(FluxoCaixa10131514191820[[#This Row],[Entrada / Saída]]="Saída",FluxoCaixa10131514191820[[#This Row],[R$ (Valores)]]*-1,FluxoCaixa10131514191820[[#This Row],[R$ (Valores)]])</f>
        <v>-1302.5899999999999</v>
      </c>
    </row>
    <row r="341" spans="2:12">
      <c r="B341" s="48" t="s">
        <v>2477</v>
      </c>
      <c r="C341" s="48" t="s">
        <v>3030</v>
      </c>
      <c r="D341" s="16">
        <v>46153</v>
      </c>
      <c r="E341" s="48" t="s">
        <v>2417</v>
      </c>
      <c r="F341" s="17" t="s">
        <v>2</v>
      </c>
      <c r="G341" s="17" t="s">
        <v>17</v>
      </c>
      <c r="H341" s="17" t="s">
        <v>865</v>
      </c>
      <c r="I341" s="21">
        <v>187.81</v>
      </c>
      <c r="J341" s="17" t="s">
        <v>525</v>
      </c>
      <c r="K341" s="20">
        <f>IF(FluxoCaixa10131514191820[[#This Row],[Movimento ]]="Saldo Inicial",FluxoCaixa10131514191820[[#This Row],[R$ (Valores)]],K340+FluxoCaixa10131514191820[[#This Row],[Valores Receitas / Despesas]])</f>
        <v>69643.680000000284</v>
      </c>
      <c r="L341" s="20">
        <f>IF(FluxoCaixa10131514191820[[#This Row],[Entrada / Saída]]="Saída",FluxoCaixa10131514191820[[#This Row],[R$ (Valores)]]*-1,FluxoCaixa10131514191820[[#This Row],[R$ (Valores)]])</f>
        <v>-187.81</v>
      </c>
    </row>
    <row r="342" spans="2:12">
      <c r="B342" s="48" t="s">
        <v>2477</v>
      </c>
      <c r="C342" s="48" t="s">
        <v>3030</v>
      </c>
      <c r="D342" s="16">
        <v>46153</v>
      </c>
      <c r="E342" s="48" t="s">
        <v>2496</v>
      </c>
      <c r="F342" s="17" t="s">
        <v>2</v>
      </c>
      <c r="G342" s="17" t="s">
        <v>17</v>
      </c>
      <c r="H342" s="17" t="s">
        <v>3163</v>
      </c>
      <c r="I342" s="21">
        <v>11125.59</v>
      </c>
      <c r="J342" s="17" t="s">
        <v>525</v>
      </c>
      <c r="K342" s="20">
        <f>IF(FluxoCaixa10131514191820[[#This Row],[Movimento ]]="Saldo Inicial",FluxoCaixa10131514191820[[#This Row],[R$ (Valores)]],K341+FluxoCaixa10131514191820[[#This Row],[Valores Receitas / Despesas]])</f>
        <v>58518.090000000288</v>
      </c>
      <c r="L342" s="20">
        <f>IF(FluxoCaixa10131514191820[[#This Row],[Entrada / Saída]]="Saída",FluxoCaixa10131514191820[[#This Row],[R$ (Valores)]]*-1,FluxoCaixa10131514191820[[#This Row],[R$ (Valores)]])</f>
        <v>-11125.59</v>
      </c>
    </row>
    <row r="343" spans="2:12">
      <c r="B343" s="48" t="s">
        <v>2477</v>
      </c>
      <c r="C343" s="48" t="s">
        <v>3030</v>
      </c>
      <c r="D343" s="16">
        <v>46153</v>
      </c>
      <c r="E343" s="48" t="s">
        <v>2496</v>
      </c>
      <c r="F343" s="17" t="s">
        <v>2</v>
      </c>
      <c r="G343" s="17" t="s">
        <v>61</v>
      </c>
      <c r="H343" s="17" t="s">
        <v>3164</v>
      </c>
      <c r="I343" s="21">
        <v>7493.11</v>
      </c>
      <c r="J343" s="17" t="s">
        <v>525</v>
      </c>
      <c r="K343" s="20">
        <f>IF(FluxoCaixa10131514191820[[#This Row],[Movimento ]]="Saldo Inicial",FluxoCaixa10131514191820[[#This Row],[R$ (Valores)]],K342+FluxoCaixa10131514191820[[#This Row],[Valores Receitas / Despesas]])</f>
        <v>51024.980000000287</v>
      </c>
      <c r="L343" s="20">
        <f>IF(FluxoCaixa10131514191820[[#This Row],[Entrada / Saída]]="Saída",FluxoCaixa10131514191820[[#This Row],[R$ (Valores)]]*-1,FluxoCaixa10131514191820[[#This Row],[R$ (Valores)]])</f>
        <v>-7493.11</v>
      </c>
    </row>
    <row r="344" spans="2:12">
      <c r="B344" s="48" t="s">
        <v>2478</v>
      </c>
      <c r="C344" s="48" t="s">
        <v>3030</v>
      </c>
      <c r="D344" s="16">
        <v>46153</v>
      </c>
      <c r="E344" s="48" t="s">
        <v>2413</v>
      </c>
      <c r="F344" s="17" t="s">
        <v>1</v>
      </c>
      <c r="G344" s="17" t="s">
        <v>75</v>
      </c>
      <c r="H344" s="17" t="s">
        <v>75</v>
      </c>
      <c r="I344" s="21">
        <v>50000</v>
      </c>
      <c r="J344" s="17" t="s">
        <v>525</v>
      </c>
      <c r="K344" s="20">
        <f>IF(FluxoCaixa10131514191820[[#This Row],[Movimento ]]="Saldo Inicial",FluxoCaixa10131514191820[[#This Row],[R$ (Valores)]],K343+FluxoCaixa10131514191820[[#This Row],[Valores Receitas / Despesas]])</f>
        <v>101024.98000000029</v>
      </c>
      <c r="L344" s="20">
        <f>IF(FluxoCaixa10131514191820[[#This Row],[Entrada / Saída]]="Saída",FluxoCaixa10131514191820[[#This Row],[R$ (Valores)]]*-1,FluxoCaixa10131514191820[[#This Row],[R$ (Valores)]])</f>
        <v>50000</v>
      </c>
    </row>
    <row r="345" spans="2:12">
      <c r="B345" s="48" t="s">
        <v>2478</v>
      </c>
      <c r="C345" s="48" t="s">
        <v>3030</v>
      </c>
      <c r="D345" s="16">
        <v>46153</v>
      </c>
      <c r="E345" s="48" t="s">
        <v>2417</v>
      </c>
      <c r="F345" s="17" t="s">
        <v>2</v>
      </c>
      <c r="G345" s="17" t="s">
        <v>511</v>
      </c>
      <c r="H345" s="17" t="s">
        <v>3165</v>
      </c>
      <c r="I345" s="21">
        <v>3750</v>
      </c>
      <c r="J345" s="17" t="s">
        <v>525</v>
      </c>
      <c r="K345" s="20">
        <f>IF(FluxoCaixa10131514191820[[#This Row],[Movimento ]]="Saldo Inicial",FluxoCaixa10131514191820[[#This Row],[R$ (Valores)]],K344+FluxoCaixa10131514191820[[#This Row],[Valores Receitas / Despesas]])</f>
        <v>97274.980000000287</v>
      </c>
      <c r="L345" s="20">
        <f>IF(FluxoCaixa10131514191820[[#This Row],[Entrada / Saída]]="Saída",FluxoCaixa10131514191820[[#This Row],[R$ (Valores)]]*-1,FluxoCaixa10131514191820[[#This Row],[R$ (Valores)]])</f>
        <v>-3750</v>
      </c>
    </row>
    <row r="346" spans="2:12">
      <c r="B346" s="48" t="s">
        <v>2478</v>
      </c>
      <c r="C346" s="48" t="s">
        <v>3030</v>
      </c>
      <c r="D346" s="16">
        <v>46153</v>
      </c>
      <c r="E346" s="48" t="s">
        <v>2417</v>
      </c>
      <c r="F346" s="17" t="s">
        <v>2</v>
      </c>
      <c r="G346" s="17" t="s">
        <v>28</v>
      </c>
      <c r="H346" s="17" t="s">
        <v>3166</v>
      </c>
      <c r="I346" s="21">
        <v>1000</v>
      </c>
      <c r="J346" s="17" t="s">
        <v>525</v>
      </c>
      <c r="K346" s="20">
        <f>IF(FluxoCaixa10131514191820[[#This Row],[Movimento ]]="Saldo Inicial",FluxoCaixa10131514191820[[#This Row],[R$ (Valores)]],K345+FluxoCaixa10131514191820[[#This Row],[Valores Receitas / Despesas]])</f>
        <v>96274.980000000287</v>
      </c>
      <c r="L346" s="20">
        <f>IF(FluxoCaixa10131514191820[[#This Row],[Entrada / Saída]]="Saída",FluxoCaixa10131514191820[[#This Row],[R$ (Valores)]]*-1,FluxoCaixa10131514191820[[#This Row],[R$ (Valores)]])</f>
        <v>-1000</v>
      </c>
    </row>
    <row r="347" spans="2:12">
      <c r="B347" s="48" t="s">
        <v>2478</v>
      </c>
      <c r="C347" s="48" t="s">
        <v>3030</v>
      </c>
      <c r="D347" s="16">
        <v>46153</v>
      </c>
      <c r="E347" s="48" t="s">
        <v>2417</v>
      </c>
      <c r="F347" s="17" t="s">
        <v>2</v>
      </c>
      <c r="G347" s="17" t="s">
        <v>70</v>
      </c>
      <c r="H347" s="17" t="s">
        <v>3167</v>
      </c>
      <c r="I347" s="21">
        <v>206.4</v>
      </c>
      <c r="J347" s="17" t="s">
        <v>525</v>
      </c>
      <c r="K347" s="20">
        <f>IF(FluxoCaixa10131514191820[[#This Row],[Movimento ]]="Saldo Inicial",FluxoCaixa10131514191820[[#This Row],[R$ (Valores)]],K346+FluxoCaixa10131514191820[[#This Row],[Valores Receitas / Despesas]])</f>
        <v>96068.580000000293</v>
      </c>
      <c r="L347" s="20">
        <f>IF(FluxoCaixa10131514191820[[#This Row],[Entrada / Saída]]="Saída",FluxoCaixa10131514191820[[#This Row],[R$ (Valores)]]*-1,FluxoCaixa10131514191820[[#This Row],[R$ (Valores)]])</f>
        <v>-206.4</v>
      </c>
    </row>
    <row r="348" spans="2:12">
      <c r="B348" s="48" t="s">
        <v>2478</v>
      </c>
      <c r="C348" s="48" t="s">
        <v>3030</v>
      </c>
      <c r="D348" s="16">
        <v>46153</v>
      </c>
      <c r="E348" s="48" t="s">
        <v>2417</v>
      </c>
      <c r="F348" s="17" t="s">
        <v>2</v>
      </c>
      <c r="G348" s="17" t="s">
        <v>70</v>
      </c>
      <c r="H348" s="17" t="s">
        <v>3168</v>
      </c>
      <c r="I348" s="21">
        <v>227.62</v>
      </c>
      <c r="J348" s="17" t="s">
        <v>525</v>
      </c>
      <c r="K348" s="20">
        <f>IF(FluxoCaixa10131514191820[[#This Row],[Movimento ]]="Saldo Inicial",FluxoCaixa10131514191820[[#This Row],[R$ (Valores)]],K347+FluxoCaixa10131514191820[[#This Row],[Valores Receitas / Despesas]])</f>
        <v>95840.960000000297</v>
      </c>
      <c r="L348" s="20">
        <f>IF(FluxoCaixa10131514191820[[#This Row],[Entrada / Saída]]="Saída",FluxoCaixa10131514191820[[#This Row],[R$ (Valores)]]*-1,FluxoCaixa10131514191820[[#This Row],[R$ (Valores)]])</f>
        <v>-227.62</v>
      </c>
    </row>
    <row r="349" spans="2:12">
      <c r="B349" s="48" t="s">
        <v>2478</v>
      </c>
      <c r="C349" s="48" t="s">
        <v>3030</v>
      </c>
      <c r="D349" s="16">
        <v>46153</v>
      </c>
      <c r="E349" s="48" t="s">
        <v>2496</v>
      </c>
      <c r="F349" s="17" t="s">
        <v>2</v>
      </c>
      <c r="G349" s="17" t="s">
        <v>511</v>
      </c>
      <c r="H349" s="17" t="s">
        <v>3169</v>
      </c>
      <c r="I349" s="21">
        <v>700</v>
      </c>
      <c r="J349" s="17" t="s">
        <v>525</v>
      </c>
      <c r="K349" s="20">
        <f>IF(FluxoCaixa10131514191820[[#This Row],[Movimento ]]="Saldo Inicial",FluxoCaixa10131514191820[[#This Row],[R$ (Valores)]],K348+FluxoCaixa10131514191820[[#This Row],[Valores Receitas / Despesas]])</f>
        <v>95140.960000000297</v>
      </c>
      <c r="L349" s="20">
        <f>IF(FluxoCaixa10131514191820[[#This Row],[Entrada / Saída]]="Saída",FluxoCaixa10131514191820[[#This Row],[R$ (Valores)]]*-1,FluxoCaixa10131514191820[[#This Row],[R$ (Valores)]])</f>
        <v>-700</v>
      </c>
    </row>
    <row r="350" spans="2:12">
      <c r="B350" s="48" t="s">
        <v>2478</v>
      </c>
      <c r="C350" s="48" t="s">
        <v>3030</v>
      </c>
      <c r="D350" s="16">
        <v>46153</v>
      </c>
      <c r="E350" s="48" t="s">
        <v>2417</v>
      </c>
      <c r="F350" s="17" t="s">
        <v>2</v>
      </c>
      <c r="G350" s="17" t="s">
        <v>71</v>
      </c>
      <c r="H350" s="17" t="s">
        <v>3170</v>
      </c>
      <c r="I350" s="21">
        <v>332.7</v>
      </c>
      <c r="J350" s="17" t="s">
        <v>525</v>
      </c>
      <c r="K350" s="20">
        <f>IF(FluxoCaixa10131514191820[[#This Row],[Movimento ]]="Saldo Inicial",FluxoCaixa10131514191820[[#This Row],[R$ (Valores)]],K349+FluxoCaixa10131514191820[[#This Row],[Valores Receitas / Despesas]])</f>
        <v>94808.2600000003</v>
      </c>
      <c r="L350" s="20">
        <f>IF(FluxoCaixa10131514191820[[#This Row],[Entrada / Saída]]="Saída",FluxoCaixa10131514191820[[#This Row],[R$ (Valores)]]*-1,FluxoCaixa10131514191820[[#This Row],[R$ (Valores)]])</f>
        <v>-332.7</v>
      </c>
    </row>
    <row r="351" spans="2:12">
      <c r="B351" s="48" t="s">
        <v>2478</v>
      </c>
      <c r="C351" s="48" t="s">
        <v>3030</v>
      </c>
      <c r="D351" s="16">
        <v>46153</v>
      </c>
      <c r="E351" s="48" t="s">
        <v>2417</v>
      </c>
      <c r="F351" s="17" t="s">
        <v>2</v>
      </c>
      <c r="G351" s="17" t="s">
        <v>71</v>
      </c>
      <c r="H351" s="17" t="s">
        <v>3171</v>
      </c>
      <c r="I351" s="21">
        <v>687.44</v>
      </c>
      <c r="J351" s="17" t="s">
        <v>525</v>
      </c>
      <c r="K351" s="20">
        <f>IF(FluxoCaixa10131514191820[[#This Row],[Movimento ]]="Saldo Inicial",FluxoCaixa10131514191820[[#This Row],[R$ (Valores)]],K350+FluxoCaixa10131514191820[[#This Row],[Valores Receitas / Despesas]])</f>
        <v>94120.820000000298</v>
      </c>
      <c r="L351" s="20">
        <f>IF(FluxoCaixa10131514191820[[#This Row],[Entrada / Saída]]="Saída",FluxoCaixa10131514191820[[#This Row],[R$ (Valores)]]*-1,FluxoCaixa10131514191820[[#This Row],[R$ (Valores)]])</f>
        <v>-687.44</v>
      </c>
    </row>
    <row r="352" spans="2:12">
      <c r="B352" s="48" t="s">
        <v>2478</v>
      </c>
      <c r="C352" s="48" t="s">
        <v>3030</v>
      </c>
      <c r="D352" s="16">
        <v>46153</v>
      </c>
      <c r="E352" s="48" t="s">
        <v>2496</v>
      </c>
      <c r="F352" s="17" t="s">
        <v>2</v>
      </c>
      <c r="G352" s="17" t="s">
        <v>511</v>
      </c>
      <c r="H352" s="17" t="s">
        <v>1639</v>
      </c>
      <c r="I352" s="21">
        <v>700</v>
      </c>
      <c r="J352" s="17" t="s">
        <v>525</v>
      </c>
      <c r="K352" s="20">
        <f>IF(FluxoCaixa10131514191820[[#This Row],[Movimento ]]="Saldo Inicial",FluxoCaixa10131514191820[[#This Row],[R$ (Valores)]],K351+FluxoCaixa10131514191820[[#This Row],[Valores Receitas / Despesas]])</f>
        <v>93420.820000000298</v>
      </c>
      <c r="L352" s="20">
        <f>IF(FluxoCaixa10131514191820[[#This Row],[Entrada / Saída]]="Saída",FluxoCaixa10131514191820[[#This Row],[R$ (Valores)]]*-1,FluxoCaixa10131514191820[[#This Row],[R$ (Valores)]])</f>
        <v>-700</v>
      </c>
    </row>
    <row r="353" spans="2:12">
      <c r="B353" s="48" t="s">
        <v>2478</v>
      </c>
      <c r="C353" s="48" t="s">
        <v>3030</v>
      </c>
      <c r="D353" s="16">
        <v>46153</v>
      </c>
      <c r="E353" s="48" t="s">
        <v>2496</v>
      </c>
      <c r="F353" s="17" t="s">
        <v>2</v>
      </c>
      <c r="G353" s="17" t="s">
        <v>511</v>
      </c>
      <c r="H353" s="17" t="s">
        <v>3172</v>
      </c>
      <c r="I353" s="21">
        <v>700</v>
      </c>
      <c r="J353" s="17" t="s">
        <v>525</v>
      </c>
      <c r="K353" s="20">
        <f>IF(FluxoCaixa10131514191820[[#This Row],[Movimento ]]="Saldo Inicial",FluxoCaixa10131514191820[[#This Row],[R$ (Valores)]],K352+FluxoCaixa10131514191820[[#This Row],[Valores Receitas / Despesas]])</f>
        <v>92720.820000000298</v>
      </c>
      <c r="L353" s="20">
        <f>IF(FluxoCaixa10131514191820[[#This Row],[Entrada / Saída]]="Saída",FluxoCaixa10131514191820[[#This Row],[R$ (Valores)]]*-1,FluxoCaixa10131514191820[[#This Row],[R$ (Valores)]])</f>
        <v>-700</v>
      </c>
    </row>
    <row r="354" spans="2:12">
      <c r="B354" s="48" t="s">
        <v>2478</v>
      </c>
      <c r="C354" s="48" t="s">
        <v>3030</v>
      </c>
      <c r="D354" s="16">
        <v>46153</v>
      </c>
      <c r="E354" s="48" t="s">
        <v>2417</v>
      </c>
      <c r="F354" s="17" t="s">
        <v>2</v>
      </c>
      <c r="G354" s="17" t="s">
        <v>70</v>
      </c>
      <c r="H354" s="17" t="s">
        <v>3173</v>
      </c>
      <c r="I354" s="21">
        <v>1190</v>
      </c>
      <c r="J354" s="17" t="s">
        <v>525</v>
      </c>
      <c r="K354" s="20">
        <f>IF(FluxoCaixa10131514191820[[#This Row],[Movimento ]]="Saldo Inicial",FluxoCaixa10131514191820[[#This Row],[R$ (Valores)]],K353+FluxoCaixa10131514191820[[#This Row],[Valores Receitas / Despesas]])</f>
        <v>91530.820000000298</v>
      </c>
      <c r="L354" s="20">
        <f>IF(FluxoCaixa10131514191820[[#This Row],[Entrada / Saída]]="Saída",FluxoCaixa10131514191820[[#This Row],[R$ (Valores)]]*-1,FluxoCaixa10131514191820[[#This Row],[R$ (Valores)]])</f>
        <v>-1190</v>
      </c>
    </row>
    <row r="355" spans="2:12">
      <c r="B355" s="48" t="s">
        <v>2478</v>
      </c>
      <c r="C355" s="48" t="s">
        <v>3030</v>
      </c>
      <c r="D355" s="16">
        <v>46153</v>
      </c>
      <c r="E355" s="48" t="s">
        <v>2417</v>
      </c>
      <c r="F355" s="17" t="s">
        <v>2</v>
      </c>
      <c r="G355" s="17" t="s">
        <v>70</v>
      </c>
      <c r="H355" s="17" t="s">
        <v>3174</v>
      </c>
      <c r="I355" s="21">
        <v>9388</v>
      </c>
      <c r="J355" s="17" t="s">
        <v>525</v>
      </c>
      <c r="K355" s="20">
        <f>IF(FluxoCaixa10131514191820[[#This Row],[Movimento ]]="Saldo Inicial",FluxoCaixa10131514191820[[#This Row],[R$ (Valores)]],K354+FluxoCaixa10131514191820[[#This Row],[Valores Receitas / Despesas]])</f>
        <v>82142.820000000298</v>
      </c>
      <c r="L355" s="20">
        <f>IF(FluxoCaixa10131514191820[[#This Row],[Entrada / Saída]]="Saída",FluxoCaixa10131514191820[[#This Row],[R$ (Valores)]]*-1,FluxoCaixa10131514191820[[#This Row],[R$ (Valores)]])</f>
        <v>-9388</v>
      </c>
    </row>
    <row r="356" spans="2:12">
      <c r="B356" s="48" t="s">
        <v>2477</v>
      </c>
      <c r="C356" s="48" t="s">
        <v>3030</v>
      </c>
      <c r="D356" s="16">
        <v>46153</v>
      </c>
      <c r="E356" s="48" t="s">
        <v>2417</v>
      </c>
      <c r="F356" s="17" t="s">
        <v>2</v>
      </c>
      <c r="G356" s="17" t="s">
        <v>70</v>
      </c>
      <c r="H356" s="17" t="s">
        <v>2549</v>
      </c>
      <c r="I356" s="21">
        <v>1000</v>
      </c>
      <c r="J356" s="17" t="s">
        <v>525</v>
      </c>
      <c r="K356" s="20">
        <f>IF(FluxoCaixa10131514191820[[#This Row],[Movimento ]]="Saldo Inicial",FluxoCaixa10131514191820[[#This Row],[R$ (Valores)]],K355+FluxoCaixa10131514191820[[#This Row],[Valores Receitas / Despesas]])</f>
        <v>81142.820000000298</v>
      </c>
      <c r="L356" s="20">
        <f>IF(FluxoCaixa10131514191820[[#This Row],[Entrada / Saída]]="Saída",FluxoCaixa10131514191820[[#This Row],[R$ (Valores)]]*-1,FluxoCaixa10131514191820[[#This Row],[R$ (Valores)]])</f>
        <v>-1000</v>
      </c>
    </row>
    <row r="357" spans="2:12">
      <c r="B357" s="48" t="s">
        <v>2477</v>
      </c>
      <c r="C357" s="48" t="s">
        <v>3030</v>
      </c>
      <c r="D357" s="16">
        <v>46153</v>
      </c>
      <c r="E357" s="48" t="s">
        <v>2417</v>
      </c>
      <c r="F357" s="17" t="s">
        <v>2</v>
      </c>
      <c r="G357" s="17" t="s">
        <v>70</v>
      </c>
      <c r="H357" s="17" t="s">
        <v>2447</v>
      </c>
      <c r="I357" s="21">
        <v>3300</v>
      </c>
      <c r="J357" s="17" t="s">
        <v>525</v>
      </c>
      <c r="K357" s="20">
        <f>IF(FluxoCaixa10131514191820[[#This Row],[Movimento ]]="Saldo Inicial",FluxoCaixa10131514191820[[#This Row],[R$ (Valores)]],K356+FluxoCaixa10131514191820[[#This Row],[Valores Receitas / Despesas]])</f>
        <v>77842.820000000298</v>
      </c>
      <c r="L357" s="20">
        <f>IF(FluxoCaixa10131514191820[[#This Row],[Entrada / Saída]]="Saída",FluxoCaixa10131514191820[[#This Row],[R$ (Valores)]]*-1,FluxoCaixa10131514191820[[#This Row],[R$ (Valores)]])</f>
        <v>-3300</v>
      </c>
    </row>
    <row r="358" spans="2:12">
      <c r="B358" s="48" t="s">
        <v>2477</v>
      </c>
      <c r="C358" s="48" t="s">
        <v>3030</v>
      </c>
      <c r="D358" s="16">
        <v>46153</v>
      </c>
      <c r="E358" s="48" t="s">
        <v>2417</v>
      </c>
      <c r="F358" s="17" t="s">
        <v>2</v>
      </c>
      <c r="G358" s="17" t="s">
        <v>70</v>
      </c>
      <c r="H358" s="17" t="s">
        <v>2147</v>
      </c>
      <c r="I358" s="21">
        <v>1000</v>
      </c>
      <c r="J358" s="17" t="s">
        <v>525</v>
      </c>
      <c r="K358" s="20">
        <f>IF(FluxoCaixa10131514191820[[#This Row],[Movimento ]]="Saldo Inicial",FluxoCaixa10131514191820[[#This Row],[R$ (Valores)]],K357+FluxoCaixa10131514191820[[#This Row],[Valores Receitas / Despesas]])</f>
        <v>76842.820000000298</v>
      </c>
      <c r="L358" s="20">
        <f>IF(FluxoCaixa10131514191820[[#This Row],[Entrada / Saída]]="Saída",FluxoCaixa10131514191820[[#This Row],[R$ (Valores)]]*-1,FluxoCaixa10131514191820[[#This Row],[R$ (Valores)]])</f>
        <v>-1000</v>
      </c>
    </row>
    <row r="359" spans="2:12">
      <c r="B359" s="48" t="s">
        <v>2477</v>
      </c>
      <c r="C359" s="48" t="s">
        <v>3030</v>
      </c>
      <c r="D359" s="16">
        <v>46153</v>
      </c>
      <c r="E359" s="48" t="s">
        <v>2417</v>
      </c>
      <c r="F359" s="17" t="s">
        <v>2</v>
      </c>
      <c r="G359" s="17" t="s">
        <v>70</v>
      </c>
      <c r="H359" s="17" t="s">
        <v>2140</v>
      </c>
      <c r="I359" s="21">
        <v>800</v>
      </c>
      <c r="J359" s="17" t="s">
        <v>525</v>
      </c>
      <c r="K359" s="20">
        <f>IF(FluxoCaixa10131514191820[[#This Row],[Movimento ]]="Saldo Inicial",FluxoCaixa10131514191820[[#This Row],[R$ (Valores)]],K358+FluxoCaixa10131514191820[[#This Row],[Valores Receitas / Despesas]])</f>
        <v>76042.820000000298</v>
      </c>
      <c r="L359" s="20">
        <f>IF(FluxoCaixa10131514191820[[#This Row],[Entrada / Saída]]="Saída",FluxoCaixa10131514191820[[#This Row],[R$ (Valores)]]*-1,FluxoCaixa10131514191820[[#This Row],[R$ (Valores)]])</f>
        <v>-800</v>
      </c>
    </row>
    <row r="360" spans="2:12">
      <c r="B360" s="48" t="s">
        <v>2477</v>
      </c>
      <c r="C360" s="48" t="s">
        <v>3030</v>
      </c>
      <c r="D360" s="16">
        <v>46153</v>
      </c>
      <c r="E360" s="48" t="s">
        <v>2496</v>
      </c>
      <c r="F360" s="17" t="s">
        <v>2</v>
      </c>
      <c r="G360" s="17" t="s">
        <v>70</v>
      </c>
      <c r="H360" s="17" t="s">
        <v>2351</v>
      </c>
      <c r="I360" s="21">
        <v>235</v>
      </c>
      <c r="J360" s="17" t="s">
        <v>525</v>
      </c>
      <c r="K360" s="20">
        <f>IF(FluxoCaixa10131514191820[[#This Row],[Movimento ]]="Saldo Inicial",FluxoCaixa10131514191820[[#This Row],[R$ (Valores)]],K359+FluxoCaixa10131514191820[[#This Row],[Valores Receitas / Despesas]])</f>
        <v>75807.820000000298</v>
      </c>
      <c r="L360" s="20">
        <f>IF(FluxoCaixa10131514191820[[#This Row],[Entrada / Saída]]="Saída",FluxoCaixa10131514191820[[#This Row],[R$ (Valores)]]*-1,FluxoCaixa10131514191820[[#This Row],[R$ (Valores)]])</f>
        <v>-235</v>
      </c>
    </row>
    <row r="361" spans="2:12">
      <c r="B361" s="48" t="s">
        <v>2478</v>
      </c>
      <c r="C361" s="48" t="s">
        <v>3030</v>
      </c>
      <c r="D361" s="16">
        <v>46153</v>
      </c>
      <c r="E361" s="48" t="s">
        <v>2417</v>
      </c>
      <c r="F361" s="17" t="s">
        <v>2</v>
      </c>
      <c r="G361" s="17" t="s">
        <v>71</v>
      </c>
      <c r="H361" s="17" t="s">
        <v>3175</v>
      </c>
      <c r="I361" s="21">
        <v>189.98</v>
      </c>
      <c r="J361" s="17" t="s">
        <v>525</v>
      </c>
      <c r="K361" s="20">
        <f>IF(FluxoCaixa10131514191820[[#This Row],[Movimento ]]="Saldo Inicial",FluxoCaixa10131514191820[[#This Row],[R$ (Valores)]],K360+FluxoCaixa10131514191820[[#This Row],[Valores Receitas / Despesas]])</f>
        <v>75617.840000000302</v>
      </c>
      <c r="L361" s="20">
        <f>IF(FluxoCaixa10131514191820[[#This Row],[Entrada / Saída]]="Saída",FluxoCaixa10131514191820[[#This Row],[R$ (Valores)]]*-1,FluxoCaixa10131514191820[[#This Row],[R$ (Valores)]])</f>
        <v>-189.98</v>
      </c>
    </row>
    <row r="362" spans="2:12">
      <c r="B362" s="48" t="s">
        <v>2478</v>
      </c>
      <c r="C362" s="48" t="s">
        <v>3030</v>
      </c>
      <c r="D362" s="16">
        <v>46153</v>
      </c>
      <c r="E362" s="48" t="s">
        <v>2417</v>
      </c>
      <c r="F362" s="17" t="s">
        <v>2</v>
      </c>
      <c r="G362" s="17" t="s">
        <v>28</v>
      </c>
      <c r="H362" s="17" t="s">
        <v>3178</v>
      </c>
      <c r="I362" s="21">
        <v>240.86</v>
      </c>
      <c r="J362" s="17" t="s">
        <v>525</v>
      </c>
      <c r="K362" s="20">
        <f>IF(FluxoCaixa10131514191820[[#This Row],[Movimento ]]="Saldo Inicial",FluxoCaixa10131514191820[[#This Row],[R$ (Valores)]],K361+FluxoCaixa10131514191820[[#This Row],[Valores Receitas / Despesas]])</f>
        <v>75376.980000000302</v>
      </c>
      <c r="L362" s="20">
        <f>IF(FluxoCaixa10131514191820[[#This Row],[Entrada / Saída]]="Saída",FluxoCaixa10131514191820[[#This Row],[R$ (Valores)]]*-1,FluxoCaixa10131514191820[[#This Row],[R$ (Valores)]])</f>
        <v>-240.86</v>
      </c>
    </row>
    <row r="363" spans="2:12">
      <c r="B363" s="48" t="s">
        <v>2478</v>
      </c>
      <c r="C363" s="48" t="s">
        <v>3030</v>
      </c>
      <c r="D363" s="16">
        <v>46153</v>
      </c>
      <c r="E363" s="48" t="s">
        <v>2417</v>
      </c>
      <c r="F363" s="17" t="s">
        <v>2</v>
      </c>
      <c r="G363" s="17" t="s">
        <v>28</v>
      </c>
      <c r="H363" s="17" t="s">
        <v>3177</v>
      </c>
      <c r="I363" s="21">
        <v>350</v>
      </c>
      <c r="J363" s="17" t="s">
        <v>525</v>
      </c>
      <c r="K363" s="20">
        <f>IF(FluxoCaixa10131514191820[[#This Row],[Movimento ]]="Saldo Inicial",FluxoCaixa10131514191820[[#This Row],[R$ (Valores)]],K362+FluxoCaixa10131514191820[[#This Row],[Valores Receitas / Despesas]])</f>
        <v>75026.980000000302</v>
      </c>
      <c r="L363" s="20">
        <f>IF(FluxoCaixa10131514191820[[#This Row],[Entrada / Saída]]="Saída",FluxoCaixa10131514191820[[#This Row],[R$ (Valores)]]*-1,FluxoCaixa10131514191820[[#This Row],[R$ (Valores)]])</f>
        <v>-350</v>
      </c>
    </row>
    <row r="364" spans="2:12">
      <c r="B364" s="48" t="s">
        <v>2478</v>
      </c>
      <c r="C364" s="48" t="s">
        <v>3030</v>
      </c>
      <c r="D364" s="16">
        <v>46153</v>
      </c>
      <c r="E364" s="48" t="s">
        <v>2417</v>
      </c>
      <c r="F364" s="17" t="s">
        <v>2</v>
      </c>
      <c r="G364" s="17" t="s">
        <v>28</v>
      </c>
      <c r="H364" s="17" t="s">
        <v>3176</v>
      </c>
      <c r="I364" s="21">
        <v>400</v>
      </c>
      <c r="J364" s="17" t="s">
        <v>525</v>
      </c>
      <c r="K364" s="20">
        <f>IF(FluxoCaixa10131514191820[[#This Row],[Movimento ]]="Saldo Inicial",FluxoCaixa10131514191820[[#This Row],[R$ (Valores)]],K363+FluxoCaixa10131514191820[[#This Row],[Valores Receitas / Despesas]])</f>
        <v>74626.980000000302</v>
      </c>
      <c r="L364" s="20">
        <f>IF(FluxoCaixa10131514191820[[#This Row],[Entrada / Saída]]="Saída",FluxoCaixa10131514191820[[#This Row],[R$ (Valores)]]*-1,FluxoCaixa10131514191820[[#This Row],[R$ (Valores)]])</f>
        <v>-400</v>
      </c>
    </row>
    <row r="365" spans="2:12">
      <c r="B365" s="48" t="s">
        <v>2478</v>
      </c>
      <c r="C365" s="48" t="s">
        <v>3030</v>
      </c>
      <c r="D365" s="16">
        <v>46153</v>
      </c>
      <c r="E365" s="48" t="s">
        <v>2496</v>
      </c>
      <c r="F365" s="17" t="s">
        <v>2</v>
      </c>
      <c r="G365" s="17" t="s">
        <v>70</v>
      </c>
      <c r="H365" s="17" t="s">
        <v>3179</v>
      </c>
      <c r="I365" s="21">
        <v>2689.57</v>
      </c>
      <c r="J365" s="17" t="s">
        <v>525</v>
      </c>
      <c r="K365" s="20">
        <f>IF(FluxoCaixa10131514191820[[#This Row],[Movimento ]]="Saldo Inicial",FluxoCaixa10131514191820[[#This Row],[R$ (Valores)]],K364+FluxoCaixa10131514191820[[#This Row],[Valores Receitas / Despesas]])</f>
        <v>71937.410000000295</v>
      </c>
      <c r="L365" s="20">
        <f>IF(FluxoCaixa10131514191820[[#This Row],[Entrada / Saída]]="Saída",FluxoCaixa10131514191820[[#This Row],[R$ (Valores)]]*-1,FluxoCaixa10131514191820[[#This Row],[R$ (Valores)]])</f>
        <v>-2689.57</v>
      </c>
    </row>
    <row r="366" spans="2:12">
      <c r="B366" s="48" t="s">
        <v>2478</v>
      </c>
      <c r="C366" s="48" t="s">
        <v>3030</v>
      </c>
      <c r="D366" s="16">
        <v>46153</v>
      </c>
      <c r="E366" s="48" t="s">
        <v>2413</v>
      </c>
      <c r="F366" s="17" t="s">
        <v>2</v>
      </c>
      <c r="G366" s="17" t="s">
        <v>71</v>
      </c>
      <c r="H366" s="17" t="s">
        <v>3180</v>
      </c>
      <c r="I366" s="21">
        <v>100</v>
      </c>
      <c r="J366" s="17" t="s">
        <v>525</v>
      </c>
      <c r="K366" s="20">
        <f>IF(FluxoCaixa10131514191820[[#This Row],[Movimento ]]="Saldo Inicial",FluxoCaixa10131514191820[[#This Row],[R$ (Valores)]],K365+FluxoCaixa10131514191820[[#This Row],[Valores Receitas / Despesas]])</f>
        <v>71837.410000000295</v>
      </c>
      <c r="L366" s="20">
        <f>IF(FluxoCaixa10131514191820[[#This Row],[Entrada / Saída]]="Saída",FluxoCaixa10131514191820[[#This Row],[R$ (Valores)]]*-1,FluxoCaixa10131514191820[[#This Row],[R$ (Valores)]])</f>
        <v>-100</v>
      </c>
    </row>
    <row r="367" spans="2:12">
      <c r="B367" s="48" t="s">
        <v>2478</v>
      </c>
      <c r="C367" s="48" t="s">
        <v>3030</v>
      </c>
      <c r="D367" s="16">
        <v>46153</v>
      </c>
      <c r="E367" s="48" t="s">
        <v>2496</v>
      </c>
      <c r="F367" s="17" t="s">
        <v>2</v>
      </c>
      <c r="G367" s="17" t="s">
        <v>70</v>
      </c>
      <c r="H367" s="17" t="s">
        <v>3181</v>
      </c>
      <c r="I367" s="21">
        <v>7880</v>
      </c>
      <c r="J367" s="17" t="s">
        <v>525</v>
      </c>
      <c r="K367" s="20">
        <f>IF(FluxoCaixa10131514191820[[#This Row],[Movimento ]]="Saldo Inicial",FluxoCaixa10131514191820[[#This Row],[R$ (Valores)]],K366+FluxoCaixa10131514191820[[#This Row],[Valores Receitas / Despesas]])</f>
        <v>63957.410000000295</v>
      </c>
      <c r="L367" s="20">
        <f>IF(FluxoCaixa10131514191820[[#This Row],[Entrada / Saída]]="Saída",FluxoCaixa10131514191820[[#This Row],[R$ (Valores)]]*-1,FluxoCaixa10131514191820[[#This Row],[R$ (Valores)]])</f>
        <v>-7880</v>
      </c>
    </row>
    <row r="368" spans="2:12">
      <c r="B368" s="48" t="s">
        <v>2478</v>
      </c>
      <c r="C368" s="48" t="s">
        <v>3030</v>
      </c>
      <c r="D368" s="16">
        <v>46153</v>
      </c>
      <c r="E368" s="48" t="s">
        <v>2413</v>
      </c>
      <c r="F368" s="17" t="s">
        <v>2</v>
      </c>
      <c r="G368" s="17" t="s">
        <v>70</v>
      </c>
      <c r="H368" s="17" t="s">
        <v>3182</v>
      </c>
      <c r="I368" s="21">
        <v>1500</v>
      </c>
      <c r="J368" s="17" t="s">
        <v>525</v>
      </c>
      <c r="K368" s="20">
        <f>IF(FluxoCaixa10131514191820[[#This Row],[Movimento ]]="Saldo Inicial",FluxoCaixa10131514191820[[#This Row],[R$ (Valores)]],K367+FluxoCaixa10131514191820[[#This Row],[Valores Receitas / Despesas]])</f>
        <v>62457.410000000295</v>
      </c>
      <c r="L368" s="20">
        <f>IF(FluxoCaixa10131514191820[[#This Row],[Entrada / Saída]]="Saída",FluxoCaixa10131514191820[[#This Row],[R$ (Valores)]]*-1,FluxoCaixa10131514191820[[#This Row],[R$ (Valores)]])</f>
        <v>-1500</v>
      </c>
    </row>
    <row r="369" spans="2:12">
      <c r="B369" s="48" t="s">
        <v>2478</v>
      </c>
      <c r="C369" s="48" t="s">
        <v>3030</v>
      </c>
      <c r="D369" s="16">
        <v>46153</v>
      </c>
      <c r="E369" s="48" t="s">
        <v>2413</v>
      </c>
      <c r="F369" s="17" t="s">
        <v>2</v>
      </c>
      <c r="G369" s="17" t="s">
        <v>14</v>
      </c>
      <c r="H369" s="17" t="s">
        <v>3183</v>
      </c>
      <c r="I369" s="21">
        <v>267.69</v>
      </c>
      <c r="J369" s="17" t="s">
        <v>525</v>
      </c>
      <c r="K369" s="20">
        <f>IF(FluxoCaixa10131514191820[[#This Row],[Movimento ]]="Saldo Inicial",FluxoCaixa10131514191820[[#This Row],[R$ (Valores)]],K368+FluxoCaixa10131514191820[[#This Row],[Valores Receitas / Despesas]])</f>
        <v>62189.720000000292</v>
      </c>
      <c r="L369" s="20">
        <f>IF(FluxoCaixa10131514191820[[#This Row],[Entrada / Saída]]="Saída",FluxoCaixa10131514191820[[#This Row],[R$ (Valores)]]*-1,FluxoCaixa10131514191820[[#This Row],[R$ (Valores)]])</f>
        <v>-267.69</v>
      </c>
    </row>
    <row r="370" spans="2:12">
      <c r="B370" s="48" t="s">
        <v>2478</v>
      </c>
      <c r="C370" s="48" t="s">
        <v>3030</v>
      </c>
      <c r="D370" s="16">
        <v>46154</v>
      </c>
      <c r="E370" s="48" t="s">
        <v>2413</v>
      </c>
      <c r="F370" s="17" t="s">
        <v>2</v>
      </c>
      <c r="G370" s="17" t="s">
        <v>507</v>
      </c>
      <c r="H370" s="17" t="s">
        <v>3184</v>
      </c>
      <c r="I370" s="21">
        <v>75</v>
      </c>
      <c r="J370" s="17" t="s">
        <v>525</v>
      </c>
      <c r="K370" s="20">
        <f>IF(FluxoCaixa10131514191820[[#This Row],[Movimento ]]="Saldo Inicial",FluxoCaixa10131514191820[[#This Row],[R$ (Valores)]],K369+FluxoCaixa10131514191820[[#This Row],[Valores Receitas / Despesas]])</f>
        <v>62114.720000000292</v>
      </c>
      <c r="L370" s="20">
        <f>IF(FluxoCaixa10131514191820[[#This Row],[Entrada / Saída]]="Saída",FluxoCaixa10131514191820[[#This Row],[R$ (Valores)]]*-1,FluxoCaixa10131514191820[[#This Row],[R$ (Valores)]])</f>
        <v>-75</v>
      </c>
    </row>
    <row r="371" spans="2:12">
      <c r="B371" s="48" t="s">
        <v>2478</v>
      </c>
      <c r="C371" s="48" t="s">
        <v>3030</v>
      </c>
      <c r="D371" s="16">
        <v>46154</v>
      </c>
      <c r="E371" s="48" t="s">
        <v>2413</v>
      </c>
      <c r="F371" s="17" t="s">
        <v>2</v>
      </c>
      <c r="G371" s="17" t="s">
        <v>28</v>
      </c>
      <c r="H371" s="17" t="s">
        <v>3185</v>
      </c>
      <c r="I371" s="21">
        <v>500</v>
      </c>
      <c r="J371" s="17" t="s">
        <v>525</v>
      </c>
      <c r="K371" s="20">
        <f>IF(FluxoCaixa10131514191820[[#This Row],[Movimento ]]="Saldo Inicial",FluxoCaixa10131514191820[[#This Row],[R$ (Valores)]],K370+FluxoCaixa10131514191820[[#This Row],[Valores Receitas / Despesas]])</f>
        <v>61614.720000000292</v>
      </c>
      <c r="L371" s="20">
        <f>IF(FluxoCaixa10131514191820[[#This Row],[Entrada / Saída]]="Saída",FluxoCaixa10131514191820[[#This Row],[R$ (Valores)]]*-1,FluxoCaixa10131514191820[[#This Row],[R$ (Valores)]])</f>
        <v>-500</v>
      </c>
    </row>
    <row r="372" spans="2:12">
      <c r="B372" s="48" t="s">
        <v>2477</v>
      </c>
      <c r="C372" s="48" t="s">
        <v>3030</v>
      </c>
      <c r="D372" s="16">
        <v>46154</v>
      </c>
      <c r="E372" s="48" t="s">
        <v>2413</v>
      </c>
      <c r="F372" s="17" t="s">
        <v>2</v>
      </c>
      <c r="G372" s="17" t="s">
        <v>150</v>
      </c>
      <c r="H372" s="17" t="s">
        <v>2982</v>
      </c>
      <c r="I372" s="21">
        <v>969</v>
      </c>
      <c r="J372" s="17" t="s">
        <v>525</v>
      </c>
      <c r="K372" s="20">
        <f>IF(FluxoCaixa10131514191820[[#This Row],[Movimento ]]="Saldo Inicial",FluxoCaixa10131514191820[[#This Row],[R$ (Valores)]],K371+FluxoCaixa10131514191820[[#This Row],[Valores Receitas / Despesas]])</f>
        <v>60645.720000000292</v>
      </c>
      <c r="L372" s="20">
        <f>IF(FluxoCaixa10131514191820[[#This Row],[Entrada / Saída]]="Saída",FluxoCaixa10131514191820[[#This Row],[R$ (Valores)]]*-1,FluxoCaixa10131514191820[[#This Row],[R$ (Valores)]])</f>
        <v>-969</v>
      </c>
    </row>
    <row r="373" spans="2:12">
      <c r="B373" s="48" t="s">
        <v>2478</v>
      </c>
      <c r="C373" s="48" t="s">
        <v>3030</v>
      </c>
      <c r="D373" s="16">
        <v>46154</v>
      </c>
      <c r="E373" s="48" t="s">
        <v>2413</v>
      </c>
      <c r="F373" s="17" t="s">
        <v>2</v>
      </c>
      <c r="G373" s="17" t="s">
        <v>77</v>
      </c>
      <c r="H373" s="17" t="s">
        <v>3186</v>
      </c>
      <c r="I373" s="21">
        <v>1030.01</v>
      </c>
      <c r="J373" s="17" t="s">
        <v>525</v>
      </c>
      <c r="K373" s="20">
        <f>IF(FluxoCaixa10131514191820[[#This Row],[Movimento ]]="Saldo Inicial",FluxoCaixa10131514191820[[#This Row],[R$ (Valores)]],K372+FluxoCaixa10131514191820[[#This Row],[Valores Receitas / Despesas]])</f>
        <v>59615.71000000029</v>
      </c>
      <c r="L373" s="20">
        <f>IF(FluxoCaixa10131514191820[[#This Row],[Entrada / Saída]]="Saída",FluxoCaixa10131514191820[[#This Row],[R$ (Valores)]]*-1,FluxoCaixa10131514191820[[#This Row],[R$ (Valores)]])</f>
        <v>-1030.01</v>
      </c>
    </row>
    <row r="374" spans="2:12">
      <c r="B374" s="48" t="s">
        <v>2478</v>
      </c>
      <c r="C374" s="48" t="s">
        <v>3030</v>
      </c>
      <c r="D374" s="16">
        <v>46154</v>
      </c>
      <c r="E374" s="48" t="s">
        <v>2496</v>
      </c>
      <c r="F374" s="17" t="s">
        <v>2</v>
      </c>
      <c r="G374" s="17" t="s">
        <v>17</v>
      </c>
      <c r="H374" s="17" t="s">
        <v>3187</v>
      </c>
      <c r="I374" s="21">
        <v>211.88</v>
      </c>
      <c r="J374" s="17" t="s">
        <v>525</v>
      </c>
      <c r="K374" s="20">
        <f>IF(FluxoCaixa10131514191820[[#This Row],[Movimento ]]="Saldo Inicial",FluxoCaixa10131514191820[[#This Row],[R$ (Valores)]],K373+FluxoCaixa10131514191820[[#This Row],[Valores Receitas / Despesas]])</f>
        <v>59403.830000000293</v>
      </c>
      <c r="L374" s="20">
        <f>IF(FluxoCaixa10131514191820[[#This Row],[Entrada / Saída]]="Saída",FluxoCaixa10131514191820[[#This Row],[R$ (Valores)]]*-1,FluxoCaixa10131514191820[[#This Row],[R$ (Valores)]])</f>
        <v>-211.88</v>
      </c>
    </row>
    <row r="375" spans="2:12">
      <c r="B375" s="48" t="s">
        <v>2478</v>
      </c>
      <c r="C375" s="48" t="s">
        <v>3030</v>
      </c>
      <c r="D375" s="16">
        <v>46154</v>
      </c>
      <c r="E375" s="48" t="s">
        <v>2417</v>
      </c>
      <c r="F375" s="17" t="s">
        <v>2</v>
      </c>
      <c r="G375" s="17" t="s">
        <v>77</v>
      </c>
      <c r="H375" s="17" t="s">
        <v>3188</v>
      </c>
      <c r="I375" s="21">
        <v>675.6</v>
      </c>
      <c r="J375" s="17" t="s">
        <v>525</v>
      </c>
      <c r="K375" s="20">
        <f>IF(FluxoCaixa10131514191820[[#This Row],[Movimento ]]="Saldo Inicial",FluxoCaixa10131514191820[[#This Row],[R$ (Valores)]],K374+FluxoCaixa10131514191820[[#This Row],[Valores Receitas / Despesas]])</f>
        <v>58728.230000000294</v>
      </c>
      <c r="L375" s="20">
        <f>IF(FluxoCaixa10131514191820[[#This Row],[Entrada / Saída]]="Saída",FluxoCaixa10131514191820[[#This Row],[R$ (Valores)]]*-1,FluxoCaixa10131514191820[[#This Row],[R$ (Valores)]])</f>
        <v>-675.6</v>
      </c>
    </row>
    <row r="376" spans="2:12">
      <c r="B376" s="48" t="s">
        <v>2478</v>
      </c>
      <c r="C376" s="48" t="s">
        <v>3030</v>
      </c>
      <c r="D376" s="16">
        <v>46154</v>
      </c>
      <c r="E376" s="48" t="s">
        <v>2496</v>
      </c>
      <c r="F376" s="17" t="s">
        <v>2</v>
      </c>
      <c r="G376" s="17" t="s">
        <v>25</v>
      </c>
      <c r="H376" s="17" t="s">
        <v>3189</v>
      </c>
      <c r="I376" s="21">
        <v>590</v>
      </c>
      <c r="J376" s="17" t="s">
        <v>525</v>
      </c>
      <c r="K376" s="20">
        <f>IF(FluxoCaixa10131514191820[[#This Row],[Movimento ]]="Saldo Inicial",FluxoCaixa10131514191820[[#This Row],[R$ (Valores)]],K375+FluxoCaixa10131514191820[[#This Row],[Valores Receitas / Despesas]])</f>
        <v>58138.230000000294</v>
      </c>
      <c r="L376" s="20">
        <f>IF(FluxoCaixa10131514191820[[#This Row],[Entrada / Saída]]="Saída",FluxoCaixa10131514191820[[#This Row],[R$ (Valores)]]*-1,FluxoCaixa10131514191820[[#This Row],[R$ (Valores)]])</f>
        <v>-590</v>
      </c>
    </row>
    <row r="377" spans="2:12">
      <c r="B377" s="48" t="s">
        <v>2478</v>
      </c>
      <c r="C377" s="48" t="s">
        <v>3030</v>
      </c>
      <c r="D377" s="16">
        <v>46154</v>
      </c>
      <c r="E377" s="48" t="s">
        <v>2496</v>
      </c>
      <c r="F377" s="17" t="s">
        <v>2</v>
      </c>
      <c r="G377" s="17" t="s">
        <v>70</v>
      </c>
      <c r="H377" s="17" t="s">
        <v>582</v>
      </c>
      <c r="I377" s="21">
        <v>6000</v>
      </c>
      <c r="J377" s="17" t="s">
        <v>525</v>
      </c>
      <c r="K377" s="20">
        <f>IF(FluxoCaixa10131514191820[[#This Row],[Movimento ]]="Saldo Inicial",FluxoCaixa10131514191820[[#This Row],[R$ (Valores)]],K376+FluxoCaixa10131514191820[[#This Row],[Valores Receitas / Despesas]])</f>
        <v>52138.230000000294</v>
      </c>
      <c r="L377" s="20">
        <f>IF(FluxoCaixa10131514191820[[#This Row],[Entrada / Saída]]="Saída",FluxoCaixa10131514191820[[#This Row],[R$ (Valores)]]*-1,FluxoCaixa10131514191820[[#This Row],[R$ (Valores)]])</f>
        <v>-6000</v>
      </c>
    </row>
    <row r="378" spans="2:12">
      <c r="B378" s="48" t="s">
        <v>2478</v>
      </c>
      <c r="C378" s="48" t="s">
        <v>3030</v>
      </c>
      <c r="D378" s="16">
        <v>46154</v>
      </c>
      <c r="E378" s="48" t="s">
        <v>2413</v>
      </c>
      <c r="F378" s="17" t="s">
        <v>2</v>
      </c>
      <c r="G378" s="17" t="s">
        <v>507</v>
      </c>
      <c r="H378" s="17" t="s">
        <v>3190</v>
      </c>
      <c r="I378" s="21">
        <v>108.39</v>
      </c>
      <c r="J378" s="17" t="s">
        <v>525</v>
      </c>
      <c r="K378" s="20">
        <f>IF(FluxoCaixa10131514191820[[#This Row],[Movimento ]]="Saldo Inicial",FluxoCaixa10131514191820[[#This Row],[R$ (Valores)]],K377+FluxoCaixa10131514191820[[#This Row],[Valores Receitas / Despesas]])</f>
        <v>52029.840000000295</v>
      </c>
      <c r="L378" s="20">
        <f>IF(FluxoCaixa10131514191820[[#This Row],[Entrada / Saída]]="Saída",FluxoCaixa10131514191820[[#This Row],[R$ (Valores)]]*-1,FluxoCaixa10131514191820[[#This Row],[R$ (Valores)]])</f>
        <v>-108.39</v>
      </c>
    </row>
    <row r="379" spans="2:12">
      <c r="B379" s="48" t="s">
        <v>2478</v>
      </c>
      <c r="C379" s="48" t="s">
        <v>3030</v>
      </c>
      <c r="D379" s="16">
        <v>46154</v>
      </c>
      <c r="E379" s="48" t="s">
        <v>2413</v>
      </c>
      <c r="F379" s="17" t="s">
        <v>2</v>
      </c>
      <c r="G379" s="17" t="s">
        <v>507</v>
      </c>
      <c r="H379" s="17" t="s">
        <v>3191</v>
      </c>
      <c r="I379" s="21">
        <v>68.17</v>
      </c>
      <c r="J379" s="17" t="s">
        <v>525</v>
      </c>
      <c r="K379" s="20">
        <f>IF(FluxoCaixa10131514191820[[#This Row],[Movimento ]]="Saldo Inicial",FluxoCaixa10131514191820[[#This Row],[R$ (Valores)]],K378+FluxoCaixa10131514191820[[#This Row],[Valores Receitas / Despesas]])</f>
        <v>51961.670000000297</v>
      </c>
      <c r="L379" s="20">
        <f>IF(FluxoCaixa10131514191820[[#This Row],[Entrada / Saída]]="Saída",FluxoCaixa10131514191820[[#This Row],[R$ (Valores)]]*-1,FluxoCaixa10131514191820[[#This Row],[R$ (Valores)]])</f>
        <v>-68.17</v>
      </c>
    </row>
    <row r="380" spans="2:12">
      <c r="B380" s="48" t="s">
        <v>2478</v>
      </c>
      <c r="C380" s="48" t="s">
        <v>3030</v>
      </c>
      <c r="D380" s="16">
        <v>46154</v>
      </c>
      <c r="E380" s="48" t="s">
        <v>2496</v>
      </c>
      <c r="F380" s="17" t="s">
        <v>2</v>
      </c>
      <c r="G380" s="17" t="s">
        <v>28</v>
      </c>
      <c r="H380" s="17" t="s">
        <v>3192</v>
      </c>
      <c r="I380" s="21">
        <v>1000</v>
      </c>
      <c r="J380" s="17" t="s">
        <v>525</v>
      </c>
      <c r="K380" s="20">
        <f>IF(FluxoCaixa10131514191820[[#This Row],[Movimento ]]="Saldo Inicial",FluxoCaixa10131514191820[[#This Row],[R$ (Valores)]],K379+FluxoCaixa10131514191820[[#This Row],[Valores Receitas / Despesas]])</f>
        <v>50961.670000000297</v>
      </c>
      <c r="L380" s="20">
        <f>IF(FluxoCaixa10131514191820[[#This Row],[Entrada / Saída]]="Saída",FluxoCaixa10131514191820[[#This Row],[R$ (Valores)]]*-1,FluxoCaixa10131514191820[[#This Row],[R$ (Valores)]])</f>
        <v>-1000</v>
      </c>
    </row>
    <row r="381" spans="2:12">
      <c r="B381" s="48" t="s">
        <v>2478</v>
      </c>
      <c r="C381" s="48" t="s">
        <v>3030</v>
      </c>
      <c r="D381" s="16">
        <v>46154</v>
      </c>
      <c r="E381" s="48" t="s">
        <v>2413</v>
      </c>
      <c r="F381" s="17" t="s">
        <v>2</v>
      </c>
      <c r="G381" s="17" t="s">
        <v>10</v>
      </c>
      <c r="H381" s="17" t="s">
        <v>3193</v>
      </c>
      <c r="I381" s="21">
        <v>306.08</v>
      </c>
      <c r="J381" s="17" t="s">
        <v>525</v>
      </c>
      <c r="K381" s="20">
        <f>IF(FluxoCaixa10131514191820[[#This Row],[Movimento ]]="Saldo Inicial",FluxoCaixa10131514191820[[#This Row],[R$ (Valores)]],K380+FluxoCaixa10131514191820[[#This Row],[Valores Receitas / Despesas]])</f>
        <v>50655.590000000295</v>
      </c>
      <c r="L381" s="20">
        <f>IF(FluxoCaixa10131514191820[[#This Row],[Entrada / Saída]]="Saída",FluxoCaixa10131514191820[[#This Row],[R$ (Valores)]]*-1,FluxoCaixa10131514191820[[#This Row],[R$ (Valores)]])</f>
        <v>-306.08</v>
      </c>
    </row>
    <row r="382" spans="2:12">
      <c r="B382" s="48" t="s">
        <v>2478</v>
      </c>
      <c r="C382" s="48" t="s">
        <v>3030</v>
      </c>
      <c r="D382" s="16">
        <v>46154</v>
      </c>
      <c r="E382" s="48" t="s">
        <v>2413</v>
      </c>
      <c r="F382" s="17" t="s">
        <v>2</v>
      </c>
      <c r="G382" s="17" t="s">
        <v>431</v>
      </c>
      <c r="H382" s="17" t="s">
        <v>3194</v>
      </c>
      <c r="I382" s="21">
        <v>507.76</v>
      </c>
      <c r="J382" s="17" t="s">
        <v>525</v>
      </c>
      <c r="K382" s="20">
        <f>IF(FluxoCaixa10131514191820[[#This Row],[Movimento ]]="Saldo Inicial",FluxoCaixa10131514191820[[#This Row],[R$ (Valores)]],K381+FluxoCaixa10131514191820[[#This Row],[Valores Receitas / Despesas]])</f>
        <v>50147.830000000293</v>
      </c>
      <c r="L382" s="20">
        <f>IF(FluxoCaixa10131514191820[[#This Row],[Entrada / Saída]]="Saída",FluxoCaixa10131514191820[[#This Row],[R$ (Valores)]]*-1,FluxoCaixa10131514191820[[#This Row],[R$ (Valores)]])</f>
        <v>-507.76</v>
      </c>
    </row>
    <row r="383" spans="2:12">
      <c r="B383" s="48" t="s">
        <v>2478</v>
      </c>
      <c r="C383" s="48" t="s">
        <v>3030</v>
      </c>
      <c r="D383" s="16">
        <v>46154</v>
      </c>
      <c r="E383" s="48" t="s">
        <v>2417</v>
      </c>
      <c r="F383" s="17" t="s">
        <v>2</v>
      </c>
      <c r="G383" s="17" t="s">
        <v>25</v>
      </c>
      <c r="H383" s="17" t="s">
        <v>3195</v>
      </c>
      <c r="I383" s="21">
        <v>654.17999999999995</v>
      </c>
      <c r="J383" s="17" t="s">
        <v>525</v>
      </c>
      <c r="K383" s="20">
        <f>IF(FluxoCaixa10131514191820[[#This Row],[Movimento ]]="Saldo Inicial",FluxoCaixa10131514191820[[#This Row],[R$ (Valores)]],K382+FluxoCaixa10131514191820[[#This Row],[Valores Receitas / Despesas]])</f>
        <v>49493.650000000292</v>
      </c>
      <c r="L383" s="20">
        <f>IF(FluxoCaixa10131514191820[[#This Row],[Entrada / Saída]]="Saída",FluxoCaixa10131514191820[[#This Row],[R$ (Valores)]]*-1,FluxoCaixa10131514191820[[#This Row],[R$ (Valores)]])</f>
        <v>-654.17999999999995</v>
      </c>
    </row>
    <row r="384" spans="2:12">
      <c r="B384" s="48" t="s">
        <v>2478</v>
      </c>
      <c r="C384" s="48" t="s">
        <v>3030</v>
      </c>
      <c r="D384" s="16">
        <v>46154</v>
      </c>
      <c r="E384" s="48" t="s">
        <v>2413</v>
      </c>
      <c r="F384" s="17" t="s">
        <v>2</v>
      </c>
      <c r="G384" s="17" t="s">
        <v>431</v>
      </c>
      <c r="H384" s="17" t="s">
        <v>3194</v>
      </c>
      <c r="I384" s="21">
        <v>94.61</v>
      </c>
      <c r="J384" s="17" t="s">
        <v>525</v>
      </c>
      <c r="K384" s="20">
        <f>IF(FluxoCaixa10131514191820[[#This Row],[Movimento ]]="Saldo Inicial",FluxoCaixa10131514191820[[#This Row],[R$ (Valores)]],K383+FluxoCaixa10131514191820[[#This Row],[Valores Receitas / Despesas]])</f>
        <v>49399.040000000292</v>
      </c>
      <c r="L384" s="20">
        <f>IF(FluxoCaixa10131514191820[[#This Row],[Entrada / Saída]]="Saída",FluxoCaixa10131514191820[[#This Row],[R$ (Valores)]]*-1,FluxoCaixa10131514191820[[#This Row],[R$ (Valores)]])</f>
        <v>-94.61</v>
      </c>
    </row>
    <row r="385" spans="2:12">
      <c r="B385" s="48" t="s">
        <v>2478</v>
      </c>
      <c r="C385" s="48" t="s">
        <v>3030</v>
      </c>
      <c r="D385" s="16">
        <v>46154</v>
      </c>
      <c r="E385" s="48" t="s">
        <v>2413</v>
      </c>
      <c r="F385" s="17" t="s">
        <v>2</v>
      </c>
      <c r="G385" s="17" t="s">
        <v>431</v>
      </c>
      <c r="H385" s="17" t="s">
        <v>3194</v>
      </c>
      <c r="I385" s="21">
        <v>312.37</v>
      </c>
      <c r="J385" s="17" t="s">
        <v>525</v>
      </c>
      <c r="K385" s="20">
        <f>IF(FluxoCaixa10131514191820[[#This Row],[Movimento ]]="Saldo Inicial",FluxoCaixa10131514191820[[#This Row],[R$ (Valores)]],K384+FluxoCaixa10131514191820[[#This Row],[Valores Receitas / Despesas]])</f>
        <v>49086.670000000289</v>
      </c>
      <c r="L385" s="20">
        <f>IF(FluxoCaixa10131514191820[[#This Row],[Entrada / Saída]]="Saída",FluxoCaixa10131514191820[[#This Row],[R$ (Valores)]]*-1,FluxoCaixa10131514191820[[#This Row],[R$ (Valores)]])</f>
        <v>-312.37</v>
      </c>
    </row>
    <row r="386" spans="2:12">
      <c r="B386" s="48" t="s">
        <v>2478</v>
      </c>
      <c r="C386" s="48" t="s">
        <v>3030</v>
      </c>
      <c r="D386" s="16">
        <v>46154</v>
      </c>
      <c r="E386" s="48" t="s">
        <v>2413</v>
      </c>
      <c r="F386" s="17" t="s">
        <v>2</v>
      </c>
      <c r="G386" s="17" t="s">
        <v>431</v>
      </c>
      <c r="H386" s="17" t="s">
        <v>3194</v>
      </c>
      <c r="I386" s="21">
        <v>234.78</v>
      </c>
      <c r="J386" s="17" t="s">
        <v>525</v>
      </c>
      <c r="K386" s="20">
        <f>IF(FluxoCaixa10131514191820[[#This Row],[Movimento ]]="Saldo Inicial",FluxoCaixa10131514191820[[#This Row],[R$ (Valores)]],K385+FluxoCaixa10131514191820[[#This Row],[Valores Receitas / Despesas]])</f>
        <v>48851.89000000029</v>
      </c>
      <c r="L386" s="20">
        <f>IF(FluxoCaixa10131514191820[[#This Row],[Entrada / Saída]]="Saída",FluxoCaixa10131514191820[[#This Row],[R$ (Valores)]]*-1,FluxoCaixa10131514191820[[#This Row],[R$ (Valores)]])</f>
        <v>-234.78</v>
      </c>
    </row>
    <row r="387" spans="2:12">
      <c r="B387" s="48" t="s">
        <v>2478</v>
      </c>
      <c r="C387" s="48" t="s">
        <v>3030</v>
      </c>
      <c r="D387" s="16">
        <v>46154</v>
      </c>
      <c r="E387" s="48" t="s">
        <v>2417</v>
      </c>
      <c r="F387" s="17" t="s">
        <v>2</v>
      </c>
      <c r="G387" s="17" t="s">
        <v>70</v>
      </c>
      <c r="H387" s="17" t="s">
        <v>3196</v>
      </c>
      <c r="I387" s="21">
        <v>756.24</v>
      </c>
      <c r="J387" s="17" t="s">
        <v>525</v>
      </c>
      <c r="K387" s="20">
        <f>IF(FluxoCaixa10131514191820[[#This Row],[Movimento ]]="Saldo Inicial",FluxoCaixa10131514191820[[#This Row],[R$ (Valores)]],K386+FluxoCaixa10131514191820[[#This Row],[Valores Receitas / Despesas]])</f>
        <v>48095.650000000292</v>
      </c>
      <c r="L387" s="20">
        <f>IF(FluxoCaixa10131514191820[[#This Row],[Entrada / Saída]]="Saída",FluxoCaixa10131514191820[[#This Row],[R$ (Valores)]]*-1,FluxoCaixa10131514191820[[#This Row],[R$ (Valores)]])</f>
        <v>-756.24</v>
      </c>
    </row>
    <row r="388" spans="2:12">
      <c r="B388" s="48" t="s">
        <v>2477</v>
      </c>
      <c r="C388" s="48" t="s">
        <v>3030</v>
      </c>
      <c r="D388" s="16">
        <v>46154</v>
      </c>
      <c r="E388" s="48" t="s">
        <v>2413</v>
      </c>
      <c r="F388" s="17" t="s">
        <v>2</v>
      </c>
      <c r="G388" s="17" t="s">
        <v>23</v>
      </c>
      <c r="H388" s="17" t="s">
        <v>3197</v>
      </c>
      <c r="I388" s="21">
        <v>7709</v>
      </c>
      <c r="J388" s="17" t="s">
        <v>525</v>
      </c>
      <c r="K388" s="20">
        <f>IF(FluxoCaixa10131514191820[[#This Row],[Movimento ]]="Saldo Inicial",FluxoCaixa10131514191820[[#This Row],[R$ (Valores)]],K387+FluxoCaixa10131514191820[[#This Row],[Valores Receitas / Despesas]])</f>
        <v>40386.650000000292</v>
      </c>
      <c r="L388" s="20">
        <f>IF(FluxoCaixa10131514191820[[#This Row],[Entrada / Saída]]="Saída",FluxoCaixa10131514191820[[#This Row],[R$ (Valores)]]*-1,FluxoCaixa10131514191820[[#This Row],[R$ (Valores)]])</f>
        <v>-7709</v>
      </c>
    </row>
    <row r="389" spans="2:12">
      <c r="B389" s="48" t="s">
        <v>2477</v>
      </c>
      <c r="C389" s="48" t="s">
        <v>3030</v>
      </c>
      <c r="D389" s="16">
        <v>46154</v>
      </c>
      <c r="E389" s="48" t="s">
        <v>2496</v>
      </c>
      <c r="F389" s="17" t="s">
        <v>2</v>
      </c>
      <c r="G389" s="17" t="s">
        <v>10</v>
      </c>
      <c r="H389" s="17" t="s">
        <v>3198</v>
      </c>
      <c r="I389" s="21">
        <v>102.07</v>
      </c>
      <c r="J389" s="17" t="s">
        <v>525</v>
      </c>
      <c r="K389" s="20">
        <f>IF(FluxoCaixa10131514191820[[#This Row],[Movimento ]]="Saldo Inicial",FluxoCaixa10131514191820[[#This Row],[R$ (Valores)]],K388+FluxoCaixa10131514191820[[#This Row],[Valores Receitas / Despesas]])</f>
        <v>40284.580000000293</v>
      </c>
      <c r="L389" s="20">
        <f>IF(FluxoCaixa10131514191820[[#This Row],[Entrada / Saída]]="Saída",FluxoCaixa10131514191820[[#This Row],[R$ (Valores)]]*-1,FluxoCaixa10131514191820[[#This Row],[R$ (Valores)]])</f>
        <v>-102.07</v>
      </c>
    </row>
    <row r="390" spans="2:12">
      <c r="B390" s="48" t="s">
        <v>2478</v>
      </c>
      <c r="C390" s="48" t="s">
        <v>3030</v>
      </c>
      <c r="D390" s="16">
        <v>46154</v>
      </c>
      <c r="E390" s="48" t="s">
        <v>2417</v>
      </c>
      <c r="F390" s="17" t="s">
        <v>2</v>
      </c>
      <c r="G390" s="17" t="s">
        <v>70</v>
      </c>
      <c r="H390" s="17" t="s">
        <v>2225</v>
      </c>
      <c r="I390" s="21">
        <v>1500</v>
      </c>
      <c r="J390" s="17" t="s">
        <v>525</v>
      </c>
      <c r="K390" s="20">
        <f>IF(FluxoCaixa10131514191820[[#This Row],[Movimento ]]="Saldo Inicial",FluxoCaixa10131514191820[[#This Row],[R$ (Valores)]],K389+FluxoCaixa10131514191820[[#This Row],[Valores Receitas / Despesas]])</f>
        <v>38784.580000000293</v>
      </c>
      <c r="L390" s="20">
        <f>IF(FluxoCaixa10131514191820[[#This Row],[Entrada / Saída]]="Saída",FluxoCaixa10131514191820[[#This Row],[R$ (Valores)]]*-1,FluxoCaixa10131514191820[[#This Row],[R$ (Valores)]])</f>
        <v>-1500</v>
      </c>
    </row>
    <row r="391" spans="2:12">
      <c r="B391" s="48" t="s">
        <v>2478</v>
      </c>
      <c r="C391" s="48" t="s">
        <v>3030</v>
      </c>
      <c r="D391" s="16">
        <v>46154</v>
      </c>
      <c r="E391" s="48" t="s">
        <v>2413</v>
      </c>
      <c r="F391" s="17" t="s">
        <v>2</v>
      </c>
      <c r="G391" s="17" t="s">
        <v>70</v>
      </c>
      <c r="H391" s="17" t="s">
        <v>899</v>
      </c>
      <c r="I391" s="21">
        <v>1000</v>
      </c>
      <c r="J391" s="17" t="s">
        <v>525</v>
      </c>
      <c r="K391" s="20">
        <f>IF(FluxoCaixa10131514191820[[#This Row],[Movimento ]]="Saldo Inicial",FluxoCaixa10131514191820[[#This Row],[R$ (Valores)]],K390+FluxoCaixa10131514191820[[#This Row],[Valores Receitas / Despesas]])</f>
        <v>37784.580000000293</v>
      </c>
      <c r="L391" s="20">
        <f>IF(FluxoCaixa10131514191820[[#This Row],[Entrada / Saída]]="Saída",FluxoCaixa10131514191820[[#This Row],[R$ (Valores)]]*-1,FluxoCaixa10131514191820[[#This Row],[R$ (Valores)]])</f>
        <v>-1000</v>
      </c>
    </row>
    <row r="392" spans="2:12">
      <c r="B392" s="48" t="s">
        <v>2478</v>
      </c>
      <c r="C392" s="48" t="s">
        <v>3030</v>
      </c>
      <c r="D392" s="16">
        <v>46154</v>
      </c>
      <c r="E392" s="48" t="s">
        <v>2413</v>
      </c>
      <c r="F392" s="17" t="s">
        <v>2</v>
      </c>
      <c r="G392" s="17" t="s">
        <v>519</v>
      </c>
      <c r="H392" s="17" t="s">
        <v>3199</v>
      </c>
      <c r="I392" s="21">
        <v>240</v>
      </c>
      <c r="J392" s="17" t="s">
        <v>525</v>
      </c>
      <c r="K392" s="20">
        <f>IF(FluxoCaixa10131514191820[[#This Row],[Movimento ]]="Saldo Inicial",FluxoCaixa10131514191820[[#This Row],[R$ (Valores)]],K391+FluxoCaixa10131514191820[[#This Row],[Valores Receitas / Despesas]])</f>
        <v>37544.580000000293</v>
      </c>
      <c r="L392" s="20">
        <f>IF(FluxoCaixa10131514191820[[#This Row],[Entrada / Saída]]="Saída",FluxoCaixa10131514191820[[#This Row],[R$ (Valores)]]*-1,FluxoCaixa10131514191820[[#This Row],[R$ (Valores)]])</f>
        <v>-240</v>
      </c>
    </row>
    <row r="393" spans="2:12">
      <c r="B393" s="48" t="s">
        <v>2478</v>
      </c>
      <c r="C393" s="48" t="s">
        <v>3030</v>
      </c>
      <c r="D393" s="16">
        <v>46155</v>
      </c>
      <c r="E393" s="48" t="s">
        <v>2413</v>
      </c>
      <c r="F393" s="17" t="s">
        <v>2</v>
      </c>
      <c r="G393" s="17" t="s">
        <v>70</v>
      </c>
      <c r="H393" s="17" t="s">
        <v>3205</v>
      </c>
      <c r="I393" s="21">
        <v>2000</v>
      </c>
      <c r="J393" s="17" t="s">
        <v>525</v>
      </c>
      <c r="K393" s="20">
        <f>IF(FluxoCaixa10131514191820[[#This Row],[Movimento ]]="Saldo Inicial",FluxoCaixa10131514191820[[#This Row],[R$ (Valores)]],K392+FluxoCaixa10131514191820[[#This Row],[Valores Receitas / Despesas]])</f>
        <v>35544.580000000293</v>
      </c>
      <c r="L393" s="20">
        <f>IF(FluxoCaixa10131514191820[[#This Row],[Entrada / Saída]]="Saída",FluxoCaixa10131514191820[[#This Row],[R$ (Valores)]]*-1,FluxoCaixa10131514191820[[#This Row],[R$ (Valores)]])</f>
        <v>-2000</v>
      </c>
    </row>
    <row r="394" spans="2:12">
      <c r="B394" s="48" t="s">
        <v>2478</v>
      </c>
      <c r="C394" s="48" t="s">
        <v>3030</v>
      </c>
      <c r="D394" s="16">
        <v>46155</v>
      </c>
      <c r="E394" s="48" t="s">
        <v>2413</v>
      </c>
      <c r="F394" s="17" t="s">
        <v>2</v>
      </c>
      <c r="G394" s="17" t="s">
        <v>70</v>
      </c>
      <c r="H394" s="17" t="s">
        <v>3206</v>
      </c>
      <c r="I394" s="21">
        <v>5000</v>
      </c>
      <c r="J394" s="17" t="s">
        <v>525</v>
      </c>
      <c r="K394" s="20">
        <f>IF(FluxoCaixa10131514191820[[#This Row],[Movimento ]]="Saldo Inicial",FluxoCaixa10131514191820[[#This Row],[R$ (Valores)]],K393+FluxoCaixa10131514191820[[#This Row],[Valores Receitas / Despesas]])</f>
        <v>30544.580000000293</v>
      </c>
      <c r="L394" s="20">
        <f>IF(FluxoCaixa10131514191820[[#This Row],[Entrada / Saída]]="Saída",FluxoCaixa10131514191820[[#This Row],[R$ (Valores)]]*-1,FluxoCaixa10131514191820[[#This Row],[R$ (Valores)]])</f>
        <v>-5000</v>
      </c>
    </row>
    <row r="395" spans="2:12">
      <c r="B395" s="48" t="s">
        <v>2477</v>
      </c>
      <c r="C395" s="48" t="s">
        <v>3030</v>
      </c>
      <c r="D395" s="16">
        <v>46155</v>
      </c>
      <c r="E395" s="48" t="s">
        <v>2413</v>
      </c>
      <c r="F395" s="17" t="s">
        <v>2</v>
      </c>
      <c r="G395" s="17" t="s">
        <v>431</v>
      </c>
      <c r="H395" s="17" t="s">
        <v>1658</v>
      </c>
      <c r="I395" s="21">
        <v>104.12</v>
      </c>
      <c r="J395" s="17" t="s">
        <v>525</v>
      </c>
      <c r="K395" s="20">
        <f>IF(FluxoCaixa10131514191820[[#This Row],[Movimento ]]="Saldo Inicial",FluxoCaixa10131514191820[[#This Row],[R$ (Valores)]],K394+FluxoCaixa10131514191820[[#This Row],[Valores Receitas / Despesas]])</f>
        <v>30440.460000000294</v>
      </c>
      <c r="L395" s="20">
        <f>IF(FluxoCaixa10131514191820[[#This Row],[Entrada / Saída]]="Saída",FluxoCaixa10131514191820[[#This Row],[R$ (Valores)]]*-1,FluxoCaixa10131514191820[[#This Row],[R$ (Valores)]])</f>
        <v>-104.12</v>
      </c>
    </row>
    <row r="396" spans="2:12">
      <c r="B396" s="48" t="s">
        <v>2477</v>
      </c>
      <c r="C396" s="48" t="s">
        <v>3030</v>
      </c>
      <c r="D396" s="16">
        <v>46155</v>
      </c>
      <c r="E396" s="48" t="s">
        <v>2413</v>
      </c>
      <c r="F396" s="17" t="s">
        <v>2</v>
      </c>
      <c r="G396" s="17" t="s">
        <v>431</v>
      </c>
      <c r="H396" s="17" t="s">
        <v>1658</v>
      </c>
      <c r="I396" s="21">
        <v>78.09</v>
      </c>
      <c r="J396" s="17" t="s">
        <v>525</v>
      </c>
      <c r="K396" s="20">
        <f>IF(FluxoCaixa10131514191820[[#This Row],[Movimento ]]="Saldo Inicial",FluxoCaixa10131514191820[[#This Row],[R$ (Valores)]],K395+FluxoCaixa10131514191820[[#This Row],[Valores Receitas / Despesas]])</f>
        <v>30362.370000000294</v>
      </c>
      <c r="L396" s="20">
        <f>IF(FluxoCaixa10131514191820[[#This Row],[Entrada / Saída]]="Saída",FluxoCaixa10131514191820[[#This Row],[R$ (Valores)]]*-1,FluxoCaixa10131514191820[[#This Row],[R$ (Valores)]])</f>
        <v>-78.09</v>
      </c>
    </row>
    <row r="397" spans="2:12">
      <c r="B397" s="48" t="s">
        <v>2477</v>
      </c>
      <c r="C397" s="48" t="s">
        <v>3030</v>
      </c>
      <c r="D397" s="16">
        <v>46155</v>
      </c>
      <c r="E397" s="48" t="s">
        <v>2417</v>
      </c>
      <c r="F397" s="17" t="s">
        <v>2</v>
      </c>
      <c r="G397" s="17" t="s">
        <v>76</v>
      </c>
      <c r="H397" s="17" t="s">
        <v>702</v>
      </c>
      <c r="I397" s="21">
        <v>209</v>
      </c>
      <c r="J397" s="17" t="s">
        <v>525</v>
      </c>
      <c r="K397" s="20">
        <f>IF(FluxoCaixa10131514191820[[#This Row],[Movimento ]]="Saldo Inicial",FluxoCaixa10131514191820[[#This Row],[R$ (Valores)]],K396+FluxoCaixa10131514191820[[#This Row],[Valores Receitas / Despesas]])</f>
        <v>30153.370000000294</v>
      </c>
      <c r="L397" s="20">
        <f>IF(FluxoCaixa10131514191820[[#This Row],[Entrada / Saída]]="Saída",FluxoCaixa10131514191820[[#This Row],[R$ (Valores)]]*-1,FluxoCaixa10131514191820[[#This Row],[R$ (Valores)]])</f>
        <v>-209</v>
      </c>
    </row>
    <row r="398" spans="2:12">
      <c r="B398" s="48" t="s">
        <v>2477</v>
      </c>
      <c r="C398" s="48" t="s">
        <v>3030</v>
      </c>
      <c r="D398" s="16">
        <v>46155</v>
      </c>
      <c r="E398" s="48" t="s">
        <v>2417</v>
      </c>
      <c r="F398" s="17" t="s">
        <v>2</v>
      </c>
      <c r="G398" s="17" t="s">
        <v>431</v>
      </c>
      <c r="H398" s="17" t="s">
        <v>1658</v>
      </c>
      <c r="I398" s="21">
        <v>78.09</v>
      </c>
      <c r="J398" s="17" t="s">
        <v>525</v>
      </c>
      <c r="K398" s="20">
        <f>IF(FluxoCaixa10131514191820[[#This Row],[Movimento ]]="Saldo Inicial",FluxoCaixa10131514191820[[#This Row],[R$ (Valores)]],K397+FluxoCaixa10131514191820[[#This Row],[Valores Receitas / Despesas]])</f>
        <v>30075.280000000294</v>
      </c>
      <c r="L398" s="20">
        <f>IF(FluxoCaixa10131514191820[[#This Row],[Entrada / Saída]]="Saída",FluxoCaixa10131514191820[[#This Row],[R$ (Valores)]]*-1,FluxoCaixa10131514191820[[#This Row],[R$ (Valores)]])</f>
        <v>-78.09</v>
      </c>
    </row>
    <row r="399" spans="2:12">
      <c r="B399" s="48" t="s">
        <v>2478</v>
      </c>
      <c r="C399" s="48" t="s">
        <v>3030</v>
      </c>
      <c r="D399" s="16">
        <v>46156</v>
      </c>
      <c r="E399" s="48" t="s">
        <v>2413</v>
      </c>
      <c r="F399" s="17" t="s">
        <v>2</v>
      </c>
      <c r="G399" s="17" t="s">
        <v>28</v>
      </c>
      <c r="H399" s="17" t="s">
        <v>3212</v>
      </c>
      <c r="I399" s="21">
        <v>1200</v>
      </c>
      <c r="J399" s="17" t="s">
        <v>525</v>
      </c>
      <c r="K399" s="20">
        <f>IF(FluxoCaixa10131514191820[[#This Row],[Movimento ]]="Saldo Inicial",FluxoCaixa10131514191820[[#This Row],[R$ (Valores)]],K398+FluxoCaixa10131514191820[[#This Row],[Valores Receitas / Despesas]])</f>
        <v>28875.280000000294</v>
      </c>
      <c r="L399" s="20">
        <f>IF(FluxoCaixa10131514191820[[#This Row],[Entrada / Saída]]="Saída",FluxoCaixa10131514191820[[#This Row],[R$ (Valores)]]*-1,FluxoCaixa10131514191820[[#This Row],[R$ (Valores)]])</f>
        <v>-1200</v>
      </c>
    </row>
    <row r="400" spans="2:12">
      <c r="B400" s="48" t="s">
        <v>2478</v>
      </c>
      <c r="C400" s="48" t="s">
        <v>3030</v>
      </c>
      <c r="D400" s="16">
        <v>46156</v>
      </c>
      <c r="E400" s="48" t="s">
        <v>2496</v>
      </c>
      <c r="F400" s="17" t="s">
        <v>2</v>
      </c>
      <c r="G400" s="17" t="s">
        <v>70</v>
      </c>
      <c r="H400" s="17" t="s">
        <v>3109</v>
      </c>
      <c r="I400" s="21">
        <v>1633.33</v>
      </c>
      <c r="J400" s="17" t="s">
        <v>525</v>
      </c>
      <c r="K400" s="20">
        <f>IF(FluxoCaixa10131514191820[[#This Row],[Movimento ]]="Saldo Inicial",FluxoCaixa10131514191820[[#This Row],[R$ (Valores)]],K399+FluxoCaixa10131514191820[[#This Row],[Valores Receitas / Despesas]])</f>
        <v>27241.950000000295</v>
      </c>
      <c r="L400" s="20">
        <f>IF(FluxoCaixa10131514191820[[#This Row],[Entrada / Saída]]="Saída",FluxoCaixa10131514191820[[#This Row],[R$ (Valores)]]*-1,FluxoCaixa10131514191820[[#This Row],[R$ (Valores)]])</f>
        <v>-1633.33</v>
      </c>
    </row>
    <row r="401" spans="2:12">
      <c r="B401" s="48" t="s">
        <v>2478</v>
      </c>
      <c r="C401" s="48" t="s">
        <v>3030</v>
      </c>
      <c r="D401" s="16">
        <v>46156</v>
      </c>
      <c r="E401" s="48"/>
      <c r="F401" s="17" t="s">
        <v>2</v>
      </c>
      <c r="G401" s="17" t="s">
        <v>70</v>
      </c>
      <c r="H401" s="17" t="s">
        <v>3217</v>
      </c>
      <c r="I401" s="21">
        <v>2500</v>
      </c>
      <c r="J401" s="17" t="s">
        <v>525</v>
      </c>
      <c r="K401" s="20">
        <f>IF(FluxoCaixa10131514191820[[#This Row],[Movimento ]]="Saldo Inicial",FluxoCaixa10131514191820[[#This Row],[R$ (Valores)]],K400+FluxoCaixa10131514191820[[#This Row],[Valores Receitas / Despesas]])</f>
        <v>24741.950000000295</v>
      </c>
      <c r="L401" s="20">
        <f>IF(FluxoCaixa10131514191820[[#This Row],[Entrada / Saída]]="Saída",FluxoCaixa10131514191820[[#This Row],[R$ (Valores)]]*-1,FluxoCaixa10131514191820[[#This Row],[R$ (Valores)]])</f>
        <v>-2500</v>
      </c>
    </row>
    <row r="402" spans="2:12">
      <c r="B402" s="48" t="s">
        <v>2478</v>
      </c>
      <c r="C402" s="48" t="s">
        <v>3030</v>
      </c>
      <c r="D402" s="16">
        <v>46156</v>
      </c>
      <c r="E402" s="48" t="s">
        <v>2417</v>
      </c>
      <c r="F402" s="17" t="s">
        <v>2</v>
      </c>
      <c r="G402" s="17" t="s">
        <v>105</v>
      </c>
      <c r="H402" s="17" t="s">
        <v>2511</v>
      </c>
      <c r="I402" s="21">
        <v>400</v>
      </c>
      <c r="J402" s="17" t="s">
        <v>525</v>
      </c>
      <c r="K402" s="20">
        <f>IF(FluxoCaixa10131514191820[[#This Row],[Movimento ]]="Saldo Inicial",FluxoCaixa10131514191820[[#This Row],[R$ (Valores)]],K401+FluxoCaixa10131514191820[[#This Row],[Valores Receitas / Despesas]])</f>
        <v>24341.950000000295</v>
      </c>
      <c r="L402" s="20">
        <f>IF(FluxoCaixa10131514191820[[#This Row],[Entrada / Saída]]="Saída",FluxoCaixa10131514191820[[#This Row],[R$ (Valores)]]*-1,FluxoCaixa10131514191820[[#This Row],[R$ (Valores)]])</f>
        <v>-400</v>
      </c>
    </row>
    <row r="403" spans="2:12">
      <c r="B403" s="48" t="s">
        <v>2477</v>
      </c>
      <c r="C403" s="48" t="s">
        <v>3030</v>
      </c>
      <c r="D403" s="16">
        <v>46156</v>
      </c>
      <c r="E403" s="48" t="s">
        <v>2496</v>
      </c>
      <c r="F403" s="17" t="s">
        <v>2</v>
      </c>
      <c r="G403" s="17" t="s">
        <v>519</v>
      </c>
      <c r="H403" s="17" t="s">
        <v>603</v>
      </c>
      <c r="I403" s="21">
        <v>16333.34</v>
      </c>
      <c r="J403" s="17" t="s">
        <v>525</v>
      </c>
      <c r="K403" s="20">
        <f>IF(FluxoCaixa10131514191820[[#This Row],[Movimento ]]="Saldo Inicial",FluxoCaixa10131514191820[[#This Row],[R$ (Valores)]],K402+FluxoCaixa10131514191820[[#This Row],[Valores Receitas / Despesas]])</f>
        <v>8008.6100000002953</v>
      </c>
      <c r="L403" s="20">
        <f>IF(FluxoCaixa10131514191820[[#This Row],[Entrada / Saída]]="Saída",FluxoCaixa10131514191820[[#This Row],[R$ (Valores)]]*-1,FluxoCaixa10131514191820[[#This Row],[R$ (Valores)]])</f>
        <v>-16333.34</v>
      </c>
    </row>
    <row r="404" spans="2:12">
      <c r="B404" s="48" t="s">
        <v>2477</v>
      </c>
      <c r="C404" s="48" t="s">
        <v>3030</v>
      </c>
      <c r="D404" s="16">
        <v>46156</v>
      </c>
      <c r="E404" s="48" t="s">
        <v>2417</v>
      </c>
      <c r="F404" s="17" t="s">
        <v>2</v>
      </c>
      <c r="G404" s="17" t="s">
        <v>28</v>
      </c>
      <c r="H404" s="17" t="s">
        <v>3213</v>
      </c>
      <c r="I404" s="21">
        <v>591.77</v>
      </c>
      <c r="J404" s="17" t="s">
        <v>525</v>
      </c>
      <c r="K404" s="20">
        <f>IF(FluxoCaixa10131514191820[[#This Row],[Movimento ]]="Saldo Inicial",FluxoCaixa10131514191820[[#This Row],[R$ (Valores)]],K403+FluxoCaixa10131514191820[[#This Row],[Valores Receitas / Despesas]])</f>
        <v>7416.8400000002948</v>
      </c>
      <c r="L404" s="20">
        <f>IF(FluxoCaixa10131514191820[[#This Row],[Entrada / Saída]]="Saída",FluxoCaixa10131514191820[[#This Row],[R$ (Valores)]]*-1,FluxoCaixa10131514191820[[#This Row],[R$ (Valores)]])</f>
        <v>-591.77</v>
      </c>
    </row>
    <row r="405" spans="2:12">
      <c r="B405" s="48" t="s">
        <v>2478</v>
      </c>
      <c r="C405" s="48" t="s">
        <v>3030</v>
      </c>
      <c r="D405" s="16">
        <v>46156</v>
      </c>
      <c r="E405" s="48" t="s">
        <v>2417</v>
      </c>
      <c r="F405" s="17" t="s">
        <v>2</v>
      </c>
      <c r="G405" s="17" t="s">
        <v>24</v>
      </c>
      <c r="H405" s="17" t="s">
        <v>3214</v>
      </c>
      <c r="I405" s="21">
        <v>1312.3</v>
      </c>
      <c r="J405" s="17" t="s">
        <v>525</v>
      </c>
      <c r="K405" s="20">
        <f>IF(FluxoCaixa10131514191820[[#This Row],[Movimento ]]="Saldo Inicial",FluxoCaixa10131514191820[[#This Row],[R$ (Valores)]],K404+FluxoCaixa10131514191820[[#This Row],[Valores Receitas / Despesas]])</f>
        <v>6104.5400000002946</v>
      </c>
      <c r="L405" s="20">
        <f>IF(FluxoCaixa10131514191820[[#This Row],[Entrada / Saída]]="Saída",FluxoCaixa10131514191820[[#This Row],[R$ (Valores)]]*-1,FluxoCaixa10131514191820[[#This Row],[R$ (Valores)]])</f>
        <v>-1312.3</v>
      </c>
    </row>
    <row r="406" spans="2:12">
      <c r="B406" s="48" t="s">
        <v>2478</v>
      </c>
      <c r="C406" s="48" t="s">
        <v>3030</v>
      </c>
      <c r="D406" s="16">
        <v>46156</v>
      </c>
      <c r="E406" s="48" t="s">
        <v>2417</v>
      </c>
      <c r="F406" s="17" t="s">
        <v>2</v>
      </c>
      <c r="G406" s="17" t="s">
        <v>71</v>
      </c>
      <c r="H406" s="17" t="s">
        <v>3215</v>
      </c>
      <c r="I406" s="21">
        <v>500</v>
      </c>
      <c r="J406" s="17" t="s">
        <v>525</v>
      </c>
      <c r="K406" s="20">
        <f>IF(FluxoCaixa10131514191820[[#This Row],[Movimento ]]="Saldo Inicial",FluxoCaixa10131514191820[[#This Row],[R$ (Valores)]],K405+FluxoCaixa10131514191820[[#This Row],[Valores Receitas / Despesas]])</f>
        <v>5604.5400000002946</v>
      </c>
      <c r="L406" s="20">
        <f>IF(FluxoCaixa10131514191820[[#This Row],[Entrada / Saída]]="Saída",FluxoCaixa10131514191820[[#This Row],[R$ (Valores)]]*-1,FluxoCaixa10131514191820[[#This Row],[R$ (Valores)]])</f>
        <v>-500</v>
      </c>
    </row>
    <row r="407" spans="2:12">
      <c r="B407" s="48" t="s">
        <v>2478</v>
      </c>
      <c r="C407" s="48" t="s">
        <v>3030</v>
      </c>
      <c r="D407" s="16">
        <v>46156</v>
      </c>
      <c r="E407" s="48" t="s">
        <v>2496</v>
      </c>
      <c r="F407" s="17" t="s">
        <v>2</v>
      </c>
      <c r="G407" s="17" t="s">
        <v>103</v>
      </c>
      <c r="H407" s="17" t="s">
        <v>3216</v>
      </c>
      <c r="I407" s="21">
        <v>2609</v>
      </c>
      <c r="J407" s="17" t="s">
        <v>525</v>
      </c>
      <c r="K407" s="20">
        <f>IF(FluxoCaixa10131514191820[[#This Row],[Movimento ]]="Saldo Inicial",FluxoCaixa10131514191820[[#This Row],[R$ (Valores)]],K406+FluxoCaixa10131514191820[[#This Row],[Valores Receitas / Despesas]])</f>
        <v>2995.5400000002946</v>
      </c>
      <c r="L407" s="20">
        <f>IF(FluxoCaixa10131514191820[[#This Row],[Entrada / Saída]]="Saída",FluxoCaixa10131514191820[[#This Row],[R$ (Valores)]]*-1,FluxoCaixa10131514191820[[#This Row],[R$ (Valores)]])</f>
        <v>-2609</v>
      </c>
    </row>
    <row r="408" spans="2:12">
      <c r="B408" s="48" t="s">
        <v>2478</v>
      </c>
      <c r="C408" s="48" t="s">
        <v>3030</v>
      </c>
      <c r="D408" s="16">
        <v>46156</v>
      </c>
      <c r="E408" s="48" t="s">
        <v>2496</v>
      </c>
      <c r="F408" s="17" t="s">
        <v>2</v>
      </c>
      <c r="G408" s="17" t="s">
        <v>70</v>
      </c>
      <c r="H408" s="17" t="s">
        <v>1826</v>
      </c>
      <c r="I408" s="21">
        <v>800</v>
      </c>
      <c r="J408" s="17" t="s">
        <v>525</v>
      </c>
      <c r="K408" s="20">
        <f>IF(FluxoCaixa10131514191820[[#This Row],[Movimento ]]="Saldo Inicial",FluxoCaixa10131514191820[[#This Row],[R$ (Valores)]],K407+FluxoCaixa10131514191820[[#This Row],[Valores Receitas / Despesas]])</f>
        <v>2195.5400000002946</v>
      </c>
      <c r="L408" s="20">
        <f>IF(FluxoCaixa10131514191820[[#This Row],[Entrada / Saída]]="Saída",FluxoCaixa10131514191820[[#This Row],[R$ (Valores)]]*-1,FluxoCaixa10131514191820[[#This Row],[R$ (Valores)]])</f>
        <v>-800</v>
      </c>
    </row>
    <row r="409" spans="2:12">
      <c r="B409" s="48" t="s">
        <v>2478</v>
      </c>
      <c r="C409" s="48" t="s">
        <v>3030</v>
      </c>
      <c r="D409" s="16">
        <v>46156</v>
      </c>
      <c r="E409" s="48" t="s">
        <v>2417</v>
      </c>
      <c r="F409" s="17" t="s">
        <v>2</v>
      </c>
      <c r="G409" s="17" t="s">
        <v>70</v>
      </c>
      <c r="H409" s="17" t="s">
        <v>3005</v>
      </c>
      <c r="I409" s="21">
        <v>1000</v>
      </c>
      <c r="J409" s="17" t="s">
        <v>525</v>
      </c>
      <c r="K409" s="20">
        <f>IF(FluxoCaixa10131514191820[[#This Row],[Movimento ]]="Saldo Inicial",FluxoCaixa10131514191820[[#This Row],[R$ (Valores)]],K408+FluxoCaixa10131514191820[[#This Row],[Valores Receitas / Despesas]])</f>
        <v>1195.5400000002946</v>
      </c>
      <c r="L409" s="20">
        <f>IF(FluxoCaixa10131514191820[[#This Row],[Entrada / Saída]]="Saída",FluxoCaixa10131514191820[[#This Row],[R$ (Valores)]]*-1,FluxoCaixa10131514191820[[#This Row],[R$ (Valores)]])</f>
        <v>-1000</v>
      </c>
    </row>
    <row r="410" spans="2:12">
      <c r="B410" s="48" t="s">
        <v>2478</v>
      </c>
      <c r="C410" s="48" t="s">
        <v>3030</v>
      </c>
      <c r="D410" s="16">
        <v>46157</v>
      </c>
      <c r="E410" s="48" t="s">
        <v>2413</v>
      </c>
      <c r="F410" s="17" t="s">
        <v>2</v>
      </c>
      <c r="G410" s="17" t="s">
        <v>70</v>
      </c>
      <c r="H410" s="17" t="s">
        <v>3218</v>
      </c>
      <c r="I410" s="21">
        <v>500</v>
      </c>
      <c r="J410" s="17" t="s">
        <v>525</v>
      </c>
      <c r="K410" s="20">
        <f>IF(FluxoCaixa10131514191820[[#This Row],[Movimento ]]="Saldo Inicial",FluxoCaixa10131514191820[[#This Row],[R$ (Valores)]],K409+FluxoCaixa10131514191820[[#This Row],[Valores Receitas / Despesas]])</f>
        <v>695.54000000029464</v>
      </c>
      <c r="L410" s="20">
        <f>IF(FluxoCaixa10131514191820[[#This Row],[Entrada / Saída]]="Saída",FluxoCaixa10131514191820[[#This Row],[R$ (Valores)]]*-1,FluxoCaixa10131514191820[[#This Row],[R$ (Valores)]])</f>
        <v>-500</v>
      </c>
    </row>
    <row r="411" spans="2:12">
      <c r="B411" s="48" t="s">
        <v>2478</v>
      </c>
      <c r="C411" s="48" t="s">
        <v>3030</v>
      </c>
      <c r="D411" s="16">
        <v>46157</v>
      </c>
      <c r="E411" s="48" t="s">
        <v>2413</v>
      </c>
      <c r="F411" s="17" t="s">
        <v>2</v>
      </c>
      <c r="G411" s="17" t="s">
        <v>32</v>
      </c>
      <c r="H411" s="17" t="s">
        <v>3219</v>
      </c>
      <c r="I411" s="21">
        <v>2625.01</v>
      </c>
      <c r="J411" s="17" t="s">
        <v>525</v>
      </c>
      <c r="K411" s="20">
        <f>IF(FluxoCaixa10131514191820[[#This Row],[Movimento ]]="Saldo Inicial",FluxoCaixa10131514191820[[#This Row],[R$ (Valores)]],K410+FluxoCaixa10131514191820[[#This Row],[Valores Receitas / Despesas]])</f>
        <v>-1929.4699999997056</v>
      </c>
      <c r="L411" s="20">
        <f>IF(FluxoCaixa10131514191820[[#This Row],[Entrada / Saída]]="Saída",FluxoCaixa10131514191820[[#This Row],[R$ (Valores)]]*-1,FluxoCaixa10131514191820[[#This Row],[R$ (Valores)]])</f>
        <v>-2625.01</v>
      </c>
    </row>
    <row r="412" spans="2:12">
      <c r="B412" s="48" t="s">
        <v>2478</v>
      </c>
      <c r="C412" s="48" t="s">
        <v>3030</v>
      </c>
      <c r="D412" s="16">
        <v>46157</v>
      </c>
      <c r="E412" s="48" t="s">
        <v>2413</v>
      </c>
      <c r="F412" s="17" t="s">
        <v>2</v>
      </c>
      <c r="G412" s="17" t="s">
        <v>353</v>
      </c>
      <c r="H412" s="17" t="s">
        <v>3220</v>
      </c>
      <c r="I412" s="21">
        <v>13153.5</v>
      </c>
      <c r="J412" s="17" t="s">
        <v>525</v>
      </c>
      <c r="K412" s="20">
        <f>IF(FluxoCaixa10131514191820[[#This Row],[Movimento ]]="Saldo Inicial",FluxoCaixa10131514191820[[#This Row],[R$ (Valores)]],K411+FluxoCaixa10131514191820[[#This Row],[Valores Receitas / Despesas]])</f>
        <v>-15082.969999999706</v>
      </c>
      <c r="L412" s="20">
        <f>IF(FluxoCaixa10131514191820[[#This Row],[Entrada / Saída]]="Saída",FluxoCaixa10131514191820[[#This Row],[R$ (Valores)]]*-1,FluxoCaixa10131514191820[[#This Row],[R$ (Valores)]])</f>
        <v>-13153.5</v>
      </c>
    </row>
    <row r="413" spans="2:12">
      <c r="B413" s="48" t="s">
        <v>2478</v>
      </c>
      <c r="C413" s="48" t="s">
        <v>3030</v>
      </c>
      <c r="D413" s="16">
        <v>46157</v>
      </c>
      <c r="E413" s="48" t="s">
        <v>2413</v>
      </c>
      <c r="F413" s="17" t="s">
        <v>2</v>
      </c>
      <c r="G413" s="17" t="s">
        <v>70</v>
      </c>
      <c r="H413" s="17" t="s">
        <v>3221</v>
      </c>
      <c r="I413" s="21">
        <v>4341.46</v>
      </c>
      <c r="J413" s="17" t="s">
        <v>525</v>
      </c>
      <c r="K413" s="20">
        <f>IF(FluxoCaixa10131514191820[[#This Row],[Movimento ]]="Saldo Inicial",FluxoCaixa10131514191820[[#This Row],[R$ (Valores)]],K412+FluxoCaixa10131514191820[[#This Row],[Valores Receitas / Despesas]])</f>
        <v>-19424.429999999706</v>
      </c>
      <c r="L413" s="20">
        <f>IF(FluxoCaixa10131514191820[[#This Row],[Entrada / Saída]]="Saída",FluxoCaixa10131514191820[[#This Row],[R$ (Valores)]]*-1,FluxoCaixa10131514191820[[#This Row],[R$ (Valores)]])</f>
        <v>-4341.46</v>
      </c>
    </row>
    <row r="414" spans="2:12">
      <c r="B414" s="48" t="s">
        <v>2478</v>
      </c>
      <c r="C414" s="48" t="s">
        <v>3030</v>
      </c>
      <c r="D414" s="16">
        <v>46157</v>
      </c>
      <c r="E414" s="48" t="s">
        <v>2413</v>
      </c>
      <c r="F414" s="17" t="s">
        <v>2</v>
      </c>
      <c r="G414" s="17" t="s">
        <v>71</v>
      </c>
      <c r="H414" s="17" t="s">
        <v>3222</v>
      </c>
      <c r="I414" s="21">
        <v>500</v>
      </c>
      <c r="J414" s="17" t="s">
        <v>525</v>
      </c>
      <c r="K414" s="20">
        <f>IF(FluxoCaixa10131514191820[[#This Row],[Movimento ]]="Saldo Inicial",FluxoCaixa10131514191820[[#This Row],[R$ (Valores)]],K413+FluxoCaixa10131514191820[[#This Row],[Valores Receitas / Despesas]])</f>
        <v>-19924.429999999706</v>
      </c>
      <c r="L414" s="20">
        <f>IF(FluxoCaixa10131514191820[[#This Row],[Entrada / Saída]]="Saída",FluxoCaixa10131514191820[[#This Row],[R$ (Valores)]]*-1,FluxoCaixa10131514191820[[#This Row],[R$ (Valores)]])</f>
        <v>-500</v>
      </c>
    </row>
    <row r="415" spans="2:12">
      <c r="B415" s="48" t="s">
        <v>2478</v>
      </c>
      <c r="C415" s="48" t="s">
        <v>3030</v>
      </c>
      <c r="D415" s="16">
        <v>46157</v>
      </c>
      <c r="E415" s="48" t="s">
        <v>2413</v>
      </c>
      <c r="F415" s="17" t="s">
        <v>2</v>
      </c>
      <c r="G415" s="17" t="s">
        <v>34</v>
      </c>
      <c r="H415" s="17" t="s">
        <v>3223</v>
      </c>
      <c r="I415" s="21">
        <v>1322.45</v>
      </c>
      <c r="J415" s="17" t="s">
        <v>525</v>
      </c>
      <c r="K415" s="20">
        <f>IF(FluxoCaixa10131514191820[[#This Row],[Movimento ]]="Saldo Inicial",FluxoCaixa10131514191820[[#This Row],[R$ (Valores)]],K414+FluxoCaixa10131514191820[[#This Row],[Valores Receitas / Despesas]])</f>
        <v>-21246.879999999706</v>
      </c>
      <c r="L415" s="20">
        <f>IF(FluxoCaixa10131514191820[[#This Row],[Entrada / Saída]]="Saída",FluxoCaixa10131514191820[[#This Row],[R$ (Valores)]]*-1,FluxoCaixa10131514191820[[#This Row],[R$ (Valores)]])</f>
        <v>-1322.45</v>
      </c>
    </row>
    <row r="416" spans="2:12">
      <c r="B416" s="48" t="s">
        <v>2478</v>
      </c>
      <c r="C416" s="48" t="s">
        <v>3030</v>
      </c>
      <c r="D416" s="16">
        <v>46157</v>
      </c>
      <c r="E416" s="48" t="s">
        <v>2413</v>
      </c>
      <c r="F416" s="17" t="s">
        <v>2</v>
      </c>
      <c r="G416" s="17" t="s">
        <v>79</v>
      </c>
      <c r="H416" s="17" t="s">
        <v>3224</v>
      </c>
      <c r="I416" s="21">
        <v>1363.12</v>
      </c>
      <c r="J416" s="17" t="s">
        <v>525</v>
      </c>
      <c r="K416" s="20">
        <f>IF(FluxoCaixa10131514191820[[#This Row],[Movimento ]]="Saldo Inicial",FluxoCaixa10131514191820[[#This Row],[R$ (Valores)]],K415+FluxoCaixa10131514191820[[#This Row],[Valores Receitas / Despesas]])</f>
        <v>-22609.999999999705</v>
      </c>
      <c r="L416" s="20">
        <f>IF(FluxoCaixa10131514191820[[#This Row],[Entrada / Saída]]="Saída",FluxoCaixa10131514191820[[#This Row],[R$ (Valores)]]*-1,FluxoCaixa10131514191820[[#This Row],[R$ (Valores)]])</f>
        <v>-1363.12</v>
      </c>
    </row>
    <row r="417" spans="2:12">
      <c r="B417" s="48" t="s">
        <v>2478</v>
      </c>
      <c r="C417" s="48" t="s">
        <v>3030</v>
      </c>
      <c r="D417" s="16">
        <v>46157</v>
      </c>
      <c r="E417" s="48" t="s">
        <v>2413</v>
      </c>
      <c r="F417" s="17" t="s">
        <v>2</v>
      </c>
      <c r="G417" s="17" t="s">
        <v>70</v>
      </c>
      <c r="H417" s="17" t="s">
        <v>3225</v>
      </c>
      <c r="I417" s="21">
        <v>9588</v>
      </c>
      <c r="J417" s="17" t="s">
        <v>525</v>
      </c>
      <c r="K417" s="20">
        <f>IF(FluxoCaixa10131514191820[[#This Row],[Movimento ]]="Saldo Inicial",FluxoCaixa10131514191820[[#This Row],[R$ (Valores)]],K416+FluxoCaixa10131514191820[[#This Row],[Valores Receitas / Despesas]])</f>
        <v>-32197.999999999705</v>
      </c>
      <c r="L417" s="20">
        <f>IF(FluxoCaixa10131514191820[[#This Row],[Entrada / Saída]]="Saída",FluxoCaixa10131514191820[[#This Row],[R$ (Valores)]]*-1,FluxoCaixa10131514191820[[#This Row],[R$ (Valores)]])</f>
        <v>-9588</v>
      </c>
    </row>
    <row r="418" spans="2:12">
      <c r="B418" s="48" t="s">
        <v>2478</v>
      </c>
      <c r="C418" s="48" t="s">
        <v>3030</v>
      </c>
      <c r="D418" s="16">
        <v>46157</v>
      </c>
      <c r="E418" s="48" t="s">
        <v>2413</v>
      </c>
      <c r="F418" s="17" t="s">
        <v>2</v>
      </c>
      <c r="G418" s="17" t="s">
        <v>15</v>
      </c>
      <c r="H418" s="17" t="s">
        <v>3226</v>
      </c>
      <c r="I418" s="21">
        <v>90</v>
      </c>
      <c r="J418" s="17" t="s">
        <v>525</v>
      </c>
      <c r="K418" s="20">
        <f>IF(FluxoCaixa10131514191820[[#This Row],[Movimento ]]="Saldo Inicial",FluxoCaixa10131514191820[[#This Row],[R$ (Valores)]],K417+FluxoCaixa10131514191820[[#This Row],[Valores Receitas / Despesas]])</f>
        <v>-32287.999999999705</v>
      </c>
      <c r="L418" s="20">
        <f>IF(FluxoCaixa10131514191820[[#This Row],[Entrada / Saída]]="Saída",FluxoCaixa10131514191820[[#This Row],[R$ (Valores)]]*-1,FluxoCaixa10131514191820[[#This Row],[R$ (Valores)]])</f>
        <v>-90</v>
      </c>
    </row>
    <row r="419" spans="2:12">
      <c r="B419" s="48" t="s">
        <v>2477</v>
      </c>
      <c r="C419" s="48" t="s">
        <v>3030</v>
      </c>
      <c r="D419" s="16">
        <v>46157</v>
      </c>
      <c r="E419" s="48" t="s">
        <v>2413</v>
      </c>
      <c r="F419" s="17" t="s">
        <v>2</v>
      </c>
      <c r="G419" s="17" t="s">
        <v>37</v>
      </c>
      <c r="H419" s="17" t="s">
        <v>1726</v>
      </c>
      <c r="I419" s="21">
        <v>2100</v>
      </c>
      <c r="J419" s="17" t="s">
        <v>525</v>
      </c>
      <c r="K419" s="20">
        <f>IF(FluxoCaixa10131514191820[[#This Row],[Movimento ]]="Saldo Inicial",FluxoCaixa10131514191820[[#This Row],[R$ (Valores)]],K418+FluxoCaixa10131514191820[[#This Row],[Valores Receitas / Despesas]])</f>
        <v>-34387.999999999709</v>
      </c>
      <c r="L419" s="20">
        <f>IF(FluxoCaixa10131514191820[[#This Row],[Entrada / Saída]]="Saída",FluxoCaixa10131514191820[[#This Row],[R$ (Valores)]]*-1,FluxoCaixa10131514191820[[#This Row],[R$ (Valores)]])</f>
        <v>-2100</v>
      </c>
    </row>
    <row r="420" spans="2:12">
      <c r="B420" s="48" t="s">
        <v>2477</v>
      </c>
      <c r="C420" s="48" t="s">
        <v>3030</v>
      </c>
      <c r="D420" s="16">
        <v>46157</v>
      </c>
      <c r="E420" s="48" t="s">
        <v>2413</v>
      </c>
      <c r="F420" s="17" t="s">
        <v>2</v>
      </c>
      <c r="G420" s="17" t="s">
        <v>348</v>
      </c>
      <c r="H420" s="17" t="s">
        <v>1728</v>
      </c>
      <c r="I420" s="21">
        <v>397</v>
      </c>
      <c r="J420" s="17" t="s">
        <v>525</v>
      </c>
      <c r="K420" s="20">
        <f>IF(FluxoCaixa10131514191820[[#This Row],[Movimento ]]="Saldo Inicial",FluxoCaixa10131514191820[[#This Row],[R$ (Valores)]],K419+FluxoCaixa10131514191820[[#This Row],[Valores Receitas / Despesas]])</f>
        <v>-34784.999999999709</v>
      </c>
      <c r="L420" s="20">
        <f>IF(FluxoCaixa10131514191820[[#This Row],[Entrada / Saída]]="Saída",FluxoCaixa10131514191820[[#This Row],[R$ (Valores)]]*-1,FluxoCaixa10131514191820[[#This Row],[R$ (Valores)]])</f>
        <v>-397</v>
      </c>
    </row>
    <row r="421" spans="2:12">
      <c r="B421" s="48" t="s">
        <v>2477</v>
      </c>
      <c r="C421" s="48" t="s">
        <v>3030</v>
      </c>
      <c r="D421" s="16">
        <v>46157</v>
      </c>
      <c r="E421" s="48" t="s">
        <v>2413</v>
      </c>
      <c r="F421" s="17" t="s">
        <v>2</v>
      </c>
      <c r="G421" s="17" t="s">
        <v>24</v>
      </c>
      <c r="H421" s="17" t="s">
        <v>3227</v>
      </c>
      <c r="I421" s="21">
        <v>58166.3</v>
      </c>
      <c r="J421" s="17" t="s">
        <v>525</v>
      </c>
      <c r="K421" s="20">
        <f>IF(FluxoCaixa10131514191820[[#This Row],[Movimento ]]="Saldo Inicial",FluxoCaixa10131514191820[[#This Row],[R$ (Valores)]],K420+FluxoCaixa10131514191820[[#This Row],[Valores Receitas / Despesas]])</f>
        <v>-92951.299999999712</v>
      </c>
      <c r="L421" s="20">
        <f>IF(FluxoCaixa10131514191820[[#This Row],[Entrada / Saída]]="Saída",FluxoCaixa10131514191820[[#This Row],[R$ (Valores)]]*-1,FluxoCaixa10131514191820[[#This Row],[R$ (Valores)]])</f>
        <v>-58166.3</v>
      </c>
    </row>
    <row r="422" spans="2:12">
      <c r="B422" s="48" t="s">
        <v>2477</v>
      </c>
      <c r="C422" s="48" t="s">
        <v>3030</v>
      </c>
      <c r="D422" s="16">
        <v>46157</v>
      </c>
      <c r="E422" s="48" t="s">
        <v>2413</v>
      </c>
      <c r="F422" s="17" t="s">
        <v>2</v>
      </c>
      <c r="G422" s="17" t="s">
        <v>23</v>
      </c>
      <c r="H422" s="17" t="s">
        <v>1712</v>
      </c>
      <c r="I422" s="21">
        <v>2080</v>
      </c>
      <c r="J422" s="17" t="s">
        <v>525</v>
      </c>
      <c r="K422" s="20">
        <f>IF(FluxoCaixa10131514191820[[#This Row],[Movimento ]]="Saldo Inicial",FluxoCaixa10131514191820[[#This Row],[R$ (Valores)]],K421+FluxoCaixa10131514191820[[#This Row],[Valores Receitas / Despesas]])</f>
        <v>-95031.299999999712</v>
      </c>
      <c r="L422" s="20">
        <f>IF(FluxoCaixa10131514191820[[#This Row],[Entrada / Saída]]="Saída",FluxoCaixa10131514191820[[#This Row],[R$ (Valores)]]*-1,FluxoCaixa10131514191820[[#This Row],[R$ (Valores)]])</f>
        <v>-2080</v>
      </c>
    </row>
    <row r="423" spans="2:12">
      <c r="B423" s="48" t="s">
        <v>2477</v>
      </c>
      <c r="C423" s="48" t="s">
        <v>3030</v>
      </c>
      <c r="D423" s="16">
        <v>46157</v>
      </c>
      <c r="E423" s="48" t="s">
        <v>2413</v>
      </c>
      <c r="F423" s="17" t="s">
        <v>2</v>
      </c>
      <c r="G423" s="17" t="s">
        <v>23</v>
      </c>
      <c r="H423" s="17" t="s">
        <v>3228</v>
      </c>
      <c r="I423" s="21">
        <v>106</v>
      </c>
      <c r="J423" s="17" t="s">
        <v>525</v>
      </c>
      <c r="K423" s="20">
        <f>IF(FluxoCaixa10131514191820[[#This Row],[Movimento ]]="Saldo Inicial",FluxoCaixa10131514191820[[#This Row],[R$ (Valores)]],K422+FluxoCaixa10131514191820[[#This Row],[Valores Receitas / Despesas]])</f>
        <v>-95137.299999999712</v>
      </c>
      <c r="L423" s="20">
        <f>IF(FluxoCaixa10131514191820[[#This Row],[Entrada / Saída]]="Saída",FluxoCaixa10131514191820[[#This Row],[R$ (Valores)]]*-1,FluxoCaixa10131514191820[[#This Row],[R$ (Valores)]])</f>
        <v>-106</v>
      </c>
    </row>
    <row r="424" spans="2:12">
      <c r="B424" s="48" t="s">
        <v>2477</v>
      </c>
      <c r="C424" s="48" t="s">
        <v>3030</v>
      </c>
      <c r="D424" s="16">
        <v>46157</v>
      </c>
      <c r="E424" s="48" t="s">
        <v>2413</v>
      </c>
      <c r="F424" s="17" t="s">
        <v>2</v>
      </c>
      <c r="G424" s="17" t="s">
        <v>26</v>
      </c>
      <c r="H424" s="17" t="s">
        <v>1730</v>
      </c>
      <c r="I424" s="21">
        <v>3555.04</v>
      </c>
      <c r="J424" s="17" t="s">
        <v>525</v>
      </c>
      <c r="K424" s="20">
        <f>IF(FluxoCaixa10131514191820[[#This Row],[Movimento ]]="Saldo Inicial",FluxoCaixa10131514191820[[#This Row],[R$ (Valores)]],K423+FluxoCaixa10131514191820[[#This Row],[Valores Receitas / Despesas]])</f>
        <v>-98692.339999999705</v>
      </c>
      <c r="L424" s="20">
        <f>IF(FluxoCaixa10131514191820[[#This Row],[Entrada / Saída]]="Saída",FluxoCaixa10131514191820[[#This Row],[R$ (Valores)]]*-1,FluxoCaixa10131514191820[[#This Row],[R$ (Valores)]])</f>
        <v>-3555.04</v>
      </c>
    </row>
    <row r="425" spans="2:12">
      <c r="B425" s="48" t="s">
        <v>2478</v>
      </c>
      <c r="C425" s="48" t="s">
        <v>3030</v>
      </c>
      <c r="D425" s="16">
        <v>46157</v>
      </c>
      <c r="E425" s="48" t="s">
        <v>2413</v>
      </c>
      <c r="F425" s="17" t="s">
        <v>1</v>
      </c>
      <c r="G425" s="17" t="s">
        <v>75</v>
      </c>
      <c r="H425" s="17" t="s">
        <v>75</v>
      </c>
      <c r="I425" s="21">
        <v>75000</v>
      </c>
      <c r="J425" s="17" t="s">
        <v>525</v>
      </c>
      <c r="K425" s="20">
        <f>IF(FluxoCaixa10131514191820[[#This Row],[Movimento ]]="Saldo Inicial",FluxoCaixa10131514191820[[#This Row],[R$ (Valores)]],K424+FluxoCaixa10131514191820[[#This Row],[Valores Receitas / Despesas]])</f>
        <v>-23692.339999999705</v>
      </c>
      <c r="L425" s="20">
        <f>IF(FluxoCaixa10131514191820[[#This Row],[Entrada / Saída]]="Saída",FluxoCaixa10131514191820[[#This Row],[R$ (Valores)]]*-1,FluxoCaixa10131514191820[[#This Row],[R$ (Valores)]])</f>
        <v>75000</v>
      </c>
    </row>
    <row r="426" spans="2:12">
      <c r="B426" s="48" t="s">
        <v>2478</v>
      </c>
      <c r="C426" s="48" t="s">
        <v>3030</v>
      </c>
      <c r="D426" s="16">
        <v>46157</v>
      </c>
      <c r="E426" s="48" t="s">
        <v>2417</v>
      </c>
      <c r="F426" s="17" t="s">
        <v>2</v>
      </c>
      <c r="G426" s="17" t="s">
        <v>10</v>
      </c>
      <c r="H426" s="17" t="s">
        <v>3229</v>
      </c>
      <c r="I426" s="21">
        <v>149.68</v>
      </c>
      <c r="J426" s="17" t="s">
        <v>525</v>
      </c>
      <c r="K426" s="20">
        <f>IF(FluxoCaixa10131514191820[[#This Row],[Movimento ]]="Saldo Inicial",FluxoCaixa10131514191820[[#This Row],[R$ (Valores)]],K425+FluxoCaixa10131514191820[[#This Row],[Valores Receitas / Despesas]])</f>
        <v>-23842.019999999706</v>
      </c>
      <c r="L426" s="20">
        <f>IF(FluxoCaixa10131514191820[[#This Row],[Entrada / Saída]]="Saída",FluxoCaixa10131514191820[[#This Row],[R$ (Valores)]]*-1,FluxoCaixa10131514191820[[#This Row],[R$ (Valores)]])</f>
        <v>-149.68</v>
      </c>
    </row>
    <row r="427" spans="2:12">
      <c r="B427" s="48" t="s">
        <v>2478</v>
      </c>
      <c r="C427" s="48" t="s">
        <v>3030</v>
      </c>
      <c r="D427" s="16">
        <v>46157</v>
      </c>
      <c r="E427" s="48" t="s">
        <v>2417</v>
      </c>
      <c r="F427" s="17" t="s">
        <v>2</v>
      </c>
      <c r="G427" s="17" t="s">
        <v>18</v>
      </c>
      <c r="H427" s="17" t="s">
        <v>562</v>
      </c>
      <c r="I427" s="21">
        <v>89.39</v>
      </c>
      <c r="J427" s="17" t="s">
        <v>525</v>
      </c>
      <c r="K427" s="20">
        <f>IF(FluxoCaixa10131514191820[[#This Row],[Movimento ]]="Saldo Inicial",FluxoCaixa10131514191820[[#This Row],[R$ (Valores)]],K426+FluxoCaixa10131514191820[[#This Row],[Valores Receitas / Despesas]])</f>
        <v>-23931.409999999705</v>
      </c>
      <c r="L427" s="20">
        <f>IF(FluxoCaixa10131514191820[[#This Row],[Entrada / Saída]]="Saída",FluxoCaixa10131514191820[[#This Row],[R$ (Valores)]]*-1,FluxoCaixa10131514191820[[#This Row],[R$ (Valores)]])</f>
        <v>-89.39</v>
      </c>
    </row>
    <row r="428" spans="2:12">
      <c r="B428" s="48" t="s">
        <v>2477</v>
      </c>
      <c r="C428" s="48" t="s">
        <v>3030</v>
      </c>
      <c r="D428" s="16">
        <v>46157</v>
      </c>
      <c r="E428" s="48" t="s">
        <v>2417</v>
      </c>
      <c r="F428" s="17" t="s">
        <v>2</v>
      </c>
      <c r="G428" s="17" t="s">
        <v>76</v>
      </c>
      <c r="H428" s="17" t="s">
        <v>3230</v>
      </c>
      <c r="I428" s="21">
        <v>281</v>
      </c>
      <c r="J428" s="17" t="s">
        <v>525</v>
      </c>
      <c r="K428" s="20">
        <f>IF(FluxoCaixa10131514191820[[#This Row],[Movimento ]]="Saldo Inicial",FluxoCaixa10131514191820[[#This Row],[R$ (Valores)]],K427+FluxoCaixa10131514191820[[#This Row],[Valores Receitas / Despesas]])</f>
        <v>-24212.409999999705</v>
      </c>
      <c r="L428" s="20">
        <f>IF(FluxoCaixa10131514191820[[#This Row],[Entrada / Saída]]="Saída",FluxoCaixa10131514191820[[#This Row],[R$ (Valores)]]*-1,FluxoCaixa10131514191820[[#This Row],[R$ (Valores)]])</f>
        <v>-281</v>
      </c>
    </row>
    <row r="429" spans="2:12">
      <c r="B429" s="48" t="s">
        <v>2477</v>
      </c>
      <c r="C429" s="48" t="s">
        <v>3030</v>
      </c>
      <c r="D429" s="16">
        <v>46157</v>
      </c>
      <c r="E429" s="48" t="s">
        <v>2417</v>
      </c>
      <c r="F429" s="17" t="s">
        <v>2</v>
      </c>
      <c r="G429" s="17" t="s">
        <v>76</v>
      </c>
      <c r="H429" s="17" t="s">
        <v>3231</v>
      </c>
      <c r="I429" s="21">
        <v>590</v>
      </c>
      <c r="J429" s="17" t="s">
        <v>525</v>
      </c>
      <c r="K429" s="20">
        <f>IF(FluxoCaixa10131514191820[[#This Row],[Movimento ]]="Saldo Inicial",FluxoCaixa10131514191820[[#This Row],[R$ (Valores)]],K428+FluxoCaixa10131514191820[[#This Row],[Valores Receitas / Despesas]])</f>
        <v>-24802.409999999705</v>
      </c>
      <c r="L429" s="20">
        <f>IF(FluxoCaixa10131514191820[[#This Row],[Entrada / Saída]]="Saída",FluxoCaixa10131514191820[[#This Row],[R$ (Valores)]]*-1,FluxoCaixa10131514191820[[#This Row],[R$ (Valores)]])</f>
        <v>-590</v>
      </c>
    </row>
    <row r="430" spans="2:12">
      <c r="B430" s="48" t="s">
        <v>2477</v>
      </c>
      <c r="C430" s="48" t="s">
        <v>3030</v>
      </c>
      <c r="D430" s="16">
        <v>46157</v>
      </c>
      <c r="E430" s="48" t="s">
        <v>2417</v>
      </c>
      <c r="F430" s="17" t="s">
        <v>2</v>
      </c>
      <c r="G430" s="17" t="s">
        <v>25</v>
      </c>
      <c r="H430" s="17" t="s">
        <v>865</v>
      </c>
      <c r="I430" s="21">
        <v>186.47</v>
      </c>
      <c r="J430" s="17" t="s">
        <v>525</v>
      </c>
      <c r="K430" s="20">
        <f>IF(FluxoCaixa10131514191820[[#This Row],[Movimento ]]="Saldo Inicial",FluxoCaixa10131514191820[[#This Row],[R$ (Valores)]],K429+FluxoCaixa10131514191820[[#This Row],[Valores Receitas / Despesas]])</f>
        <v>-24988.879999999706</v>
      </c>
      <c r="L430" s="20">
        <f>IF(FluxoCaixa10131514191820[[#This Row],[Entrada / Saída]]="Saída",FluxoCaixa10131514191820[[#This Row],[R$ (Valores)]]*-1,FluxoCaixa10131514191820[[#This Row],[R$ (Valores)]])</f>
        <v>-186.47</v>
      </c>
    </row>
    <row r="431" spans="2:12">
      <c r="B431" s="48" t="s">
        <v>2477</v>
      </c>
      <c r="C431" s="48" t="s">
        <v>3030</v>
      </c>
      <c r="D431" s="16">
        <v>46157</v>
      </c>
      <c r="E431" s="48" t="s">
        <v>2417</v>
      </c>
      <c r="F431" s="17" t="s">
        <v>2</v>
      </c>
      <c r="G431" s="17" t="s">
        <v>25</v>
      </c>
      <c r="H431" s="17" t="s">
        <v>1961</v>
      </c>
      <c r="I431" s="21">
        <v>440</v>
      </c>
      <c r="J431" s="17" t="s">
        <v>525</v>
      </c>
      <c r="K431" s="20">
        <f>IF(FluxoCaixa10131514191820[[#This Row],[Movimento ]]="Saldo Inicial",FluxoCaixa10131514191820[[#This Row],[R$ (Valores)]],K430+FluxoCaixa10131514191820[[#This Row],[Valores Receitas / Despesas]])</f>
        <v>-25428.879999999706</v>
      </c>
      <c r="L431" s="20">
        <f>IF(FluxoCaixa10131514191820[[#This Row],[Entrada / Saída]]="Saída",FluxoCaixa10131514191820[[#This Row],[R$ (Valores)]]*-1,FluxoCaixa10131514191820[[#This Row],[R$ (Valores)]])</f>
        <v>-440</v>
      </c>
    </row>
    <row r="432" spans="2:12">
      <c r="B432" s="48" t="s">
        <v>2477</v>
      </c>
      <c r="C432" s="48" t="s">
        <v>3030</v>
      </c>
      <c r="D432" s="16">
        <v>46157</v>
      </c>
      <c r="E432" s="48" t="s">
        <v>2417</v>
      </c>
      <c r="F432" s="17" t="s">
        <v>2</v>
      </c>
      <c r="G432" s="17" t="s">
        <v>25</v>
      </c>
      <c r="H432" s="17" t="s">
        <v>1778</v>
      </c>
      <c r="I432" s="21">
        <v>623.77</v>
      </c>
      <c r="J432" s="17" t="s">
        <v>525</v>
      </c>
      <c r="K432" s="20">
        <f>IF(FluxoCaixa10131514191820[[#This Row],[Movimento ]]="Saldo Inicial",FluxoCaixa10131514191820[[#This Row],[R$ (Valores)]],K431+FluxoCaixa10131514191820[[#This Row],[Valores Receitas / Despesas]])</f>
        <v>-26052.649999999707</v>
      </c>
      <c r="L432" s="20">
        <f>IF(FluxoCaixa10131514191820[[#This Row],[Entrada / Saída]]="Saída",FluxoCaixa10131514191820[[#This Row],[R$ (Valores)]]*-1,FluxoCaixa10131514191820[[#This Row],[R$ (Valores)]])</f>
        <v>-623.77</v>
      </c>
    </row>
    <row r="433" spans="2:12">
      <c r="B433" s="48" t="s">
        <v>2477</v>
      </c>
      <c r="C433" s="48" t="s">
        <v>3030</v>
      </c>
      <c r="D433" s="16">
        <v>46157</v>
      </c>
      <c r="E433" s="48" t="s">
        <v>2413</v>
      </c>
      <c r="F433" s="17" t="s">
        <v>2</v>
      </c>
      <c r="G433" s="17" t="s">
        <v>70</v>
      </c>
      <c r="H433" s="17" t="s">
        <v>2971</v>
      </c>
      <c r="I433" s="21">
        <v>10160</v>
      </c>
      <c r="J433" s="17" t="s">
        <v>525</v>
      </c>
      <c r="K433" s="20">
        <f>IF(FluxoCaixa10131514191820[[#This Row],[Movimento ]]="Saldo Inicial",FluxoCaixa10131514191820[[#This Row],[R$ (Valores)]],K432+FluxoCaixa10131514191820[[#This Row],[Valores Receitas / Despesas]])</f>
        <v>-36212.649999999703</v>
      </c>
      <c r="L433" s="20">
        <f>IF(FluxoCaixa10131514191820[[#This Row],[Entrada / Saída]]="Saída",FluxoCaixa10131514191820[[#This Row],[R$ (Valores)]]*-1,FluxoCaixa10131514191820[[#This Row],[R$ (Valores)]])</f>
        <v>-10160</v>
      </c>
    </row>
    <row r="434" spans="2:12">
      <c r="B434" s="48" t="s">
        <v>2477</v>
      </c>
      <c r="C434" s="48" t="s">
        <v>3030</v>
      </c>
      <c r="D434" s="16">
        <v>46157</v>
      </c>
      <c r="E434" s="48" t="s">
        <v>2417</v>
      </c>
      <c r="F434" s="17" t="s">
        <v>2</v>
      </c>
      <c r="G434" s="17" t="s">
        <v>18</v>
      </c>
      <c r="H434" s="17" t="s">
        <v>3232</v>
      </c>
      <c r="I434" s="21">
        <v>2542.8200000000002</v>
      </c>
      <c r="J434" s="17" t="s">
        <v>525</v>
      </c>
      <c r="K434" s="20">
        <f>IF(FluxoCaixa10131514191820[[#This Row],[Movimento ]]="Saldo Inicial",FluxoCaixa10131514191820[[#This Row],[R$ (Valores)]],K433+FluxoCaixa10131514191820[[#This Row],[Valores Receitas / Despesas]])</f>
        <v>-38755.469999999703</v>
      </c>
      <c r="L434" s="20">
        <f>IF(FluxoCaixa10131514191820[[#This Row],[Entrada / Saída]]="Saída",FluxoCaixa10131514191820[[#This Row],[R$ (Valores)]]*-1,FluxoCaixa10131514191820[[#This Row],[R$ (Valores)]])</f>
        <v>-2542.8200000000002</v>
      </c>
    </row>
    <row r="435" spans="2:12">
      <c r="B435" s="48" t="s">
        <v>2477</v>
      </c>
      <c r="C435" s="48" t="s">
        <v>3030</v>
      </c>
      <c r="D435" s="16">
        <v>46157</v>
      </c>
      <c r="E435" s="48" t="s">
        <v>2417</v>
      </c>
      <c r="F435" s="17" t="s">
        <v>2</v>
      </c>
      <c r="G435" s="17" t="s">
        <v>28</v>
      </c>
      <c r="H435" s="17" t="s">
        <v>3233</v>
      </c>
      <c r="I435" s="21">
        <v>625</v>
      </c>
      <c r="J435" s="17" t="s">
        <v>525</v>
      </c>
      <c r="K435" s="20">
        <f>IF(FluxoCaixa10131514191820[[#This Row],[Movimento ]]="Saldo Inicial",FluxoCaixa10131514191820[[#This Row],[R$ (Valores)]],K434+FluxoCaixa10131514191820[[#This Row],[Valores Receitas / Despesas]])</f>
        <v>-39380.469999999703</v>
      </c>
      <c r="L435" s="20">
        <f>IF(FluxoCaixa10131514191820[[#This Row],[Entrada / Saída]]="Saída",FluxoCaixa10131514191820[[#This Row],[R$ (Valores)]]*-1,FluxoCaixa10131514191820[[#This Row],[R$ (Valores)]])</f>
        <v>-625</v>
      </c>
    </row>
    <row r="436" spans="2:12">
      <c r="B436" s="48" t="s">
        <v>2478</v>
      </c>
      <c r="C436" s="48" t="s">
        <v>3030</v>
      </c>
      <c r="D436" s="16">
        <v>46157</v>
      </c>
      <c r="E436" s="48" t="s">
        <v>2413</v>
      </c>
      <c r="F436" s="17" t="s">
        <v>1</v>
      </c>
      <c r="G436" s="17" t="s">
        <v>75</v>
      </c>
      <c r="H436" s="17" t="s">
        <v>75</v>
      </c>
      <c r="I436" s="21">
        <v>50000</v>
      </c>
      <c r="J436" s="17" t="s">
        <v>525</v>
      </c>
      <c r="K436" s="20">
        <f>IF(FluxoCaixa10131514191820[[#This Row],[Movimento ]]="Saldo Inicial",FluxoCaixa10131514191820[[#This Row],[R$ (Valores)]],K435+FluxoCaixa10131514191820[[#This Row],[Valores Receitas / Despesas]])</f>
        <v>10619.530000000297</v>
      </c>
      <c r="L436" s="20">
        <f>IF(FluxoCaixa10131514191820[[#This Row],[Entrada / Saída]]="Saída",FluxoCaixa10131514191820[[#This Row],[R$ (Valores)]]*-1,FluxoCaixa10131514191820[[#This Row],[R$ (Valores)]])</f>
        <v>50000</v>
      </c>
    </row>
    <row r="437" spans="2:12">
      <c r="B437" s="48" t="s">
        <v>2478</v>
      </c>
      <c r="C437" s="48" t="s">
        <v>3030</v>
      </c>
      <c r="D437" s="16">
        <v>46160</v>
      </c>
      <c r="E437" s="48" t="s">
        <v>2413</v>
      </c>
      <c r="F437" s="17" t="s">
        <v>2</v>
      </c>
      <c r="G437" s="17" t="s">
        <v>28</v>
      </c>
      <c r="H437" s="17" t="s">
        <v>3235</v>
      </c>
      <c r="I437" s="21">
        <v>2493.6</v>
      </c>
      <c r="J437" s="17" t="s">
        <v>525</v>
      </c>
      <c r="K437" s="20">
        <f>IF(FluxoCaixa10131514191820[[#This Row],[Movimento ]]="Saldo Inicial",FluxoCaixa10131514191820[[#This Row],[R$ (Valores)]],K436+FluxoCaixa10131514191820[[#This Row],[Valores Receitas / Despesas]])</f>
        <v>8125.9300000002968</v>
      </c>
      <c r="L437" s="20">
        <f>IF(FluxoCaixa10131514191820[[#This Row],[Entrada / Saída]]="Saída",FluxoCaixa10131514191820[[#This Row],[R$ (Valores)]]*-1,FluxoCaixa10131514191820[[#This Row],[R$ (Valores)]])</f>
        <v>-2493.6</v>
      </c>
    </row>
    <row r="438" spans="2:12">
      <c r="B438" s="48" t="s">
        <v>2477</v>
      </c>
      <c r="C438" s="48" t="s">
        <v>3030</v>
      </c>
      <c r="D438" s="16">
        <v>46160</v>
      </c>
      <c r="E438" s="48" t="s">
        <v>2413</v>
      </c>
      <c r="F438" s="17" t="s">
        <v>2</v>
      </c>
      <c r="G438" s="17" t="s">
        <v>15</v>
      </c>
      <c r="H438" s="17" t="s">
        <v>3236</v>
      </c>
      <c r="I438" s="21">
        <v>2444.34</v>
      </c>
      <c r="J438" s="17" t="s">
        <v>525</v>
      </c>
      <c r="K438" s="20">
        <f>IF(FluxoCaixa10131514191820[[#This Row],[Movimento ]]="Saldo Inicial",FluxoCaixa10131514191820[[#This Row],[R$ (Valores)]],K437+FluxoCaixa10131514191820[[#This Row],[Valores Receitas / Despesas]])</f>
        <v>5681.5900000002966</v>
      </c>
      <c r="L438" s="20">
        <f>IF(FluxoCaixa10131514191820[[#This Row],[Entrada / Saída]]="Saída",FluxoCaixa10131514191820[[#This Row],[R$ (Valores)]]*-1,FluxoCaixa10131514191820[[#This Row],[R$ (Valores)]])</f>
        <v>-2444.34</v>
      </c>
    </row>
    <row r="439" spans="2:12">
      <c r="B439" s="48" t="s">
        <v>2477</v>
      </c>
      <c r="C439" s="48" t="s">
        <v>3030</v>
      </c>
      <c r="D439" s="16">
        <v>46160</v>
      </c>
      <c r="E439" s="48" t="s">
        <v>2413</v>
      </c>
      <c r="F439" s="17" t="s">
        <v>2</v>
      </c>
      <c r="G439" s="17" t="s">
        <v>17</v>
      </c>
      <c r="H439" s="17" t="s">
        <v>3237</v>
      </c>
      <c r="I439" s="21">
        <v>1661.45</v>
      </c>
      <c r="J439" s="17" t="s">
        <v>525</v>
      </c>
      <c r="K439" s="20">
        <f>IF(FluxoCaixa10131514191820[[#This Row],[Movimento ]]="Saldo Inicial",FluxoCaixa10131514191820[[#This Row],[R$ (Valores)]],K438+FluxoCaixa10131514191820[[#This Row],[Valores Receitas / Despesas]])</f>
        <v>4020.1400000002968</v>
      </c>
      <c r="L439" s="20">
        <f>IF(FluxoCaixa10131514191820[[#This Row],[Entrada / Saída]]="Saída",FluxoCaixa10131514191820[[#This Row],[R$ (Valores)]]*-1,FluxoCaixa10131514191820[[#This Row],[R$ (Valores)]])</f>
        <v>-1661.45</v>
      </c>
    </row>
    <row r="440" spans="2:12">
      <c r="B440" s="48" t="s">
        <v>2477</v>
      </c>
      <c r="C440" s="48" t="s">
        <v>3030</v>
      </c>
      <c r="D440" s="16">
        <v>46160</v>
      </c>
      <c r="E440" s="48" t="s">
        <v>2413</v>
      </c>
      <c r="F440" s="17" t="s">
        <v>2</v>
      </c>
      <c r="G440" s="17" t="s">
        <v>146</v>
      </c>
      <c r="H440" s="17" t="s">
        <v>862</v>
      </c>
      <c r="I440" s="21">
        <v>414</v>
      </c>
      <c r="J440" s="17" t="s">
        <v>525</v>
      </c>
      <c r="K440" s="20">
        <f>IF(FluxoCaixa10131514191820[[#This Row],[Movimento ]]="Saldo Inicial",FluxoCaixa10131514191820[[#This Row],[R$ (Valores)]],K439+FluxoCaixa10131514191820[[#This Row],[Valores Receitas / Despesas]])</f>
        <v>3606.1400000002968</v>
      </c>
      <c r="L440" s="20">
        <f>IF(FluxoCaixa10131514191820[[#This Row],[Entrada / Saída]]="Saída",FluxoCaixa10131514191820[[#This Row],[R$ (Valores)]]*-1,FluxoCaixa10131514191820[[#This Row],[R$ (Valores)]])</f>
        <v>-414</v>
      </c>
    </row>
    <row r="441" spans="2:12">
      <c r="B441" s="48" t="s">
        <v>2477</v>
      </c>
      <c r="C441" s="48" t="s">
        <v>3030</v>
      </c>
      <c r="D441" s="16">
        <v>46160</v>
      </c>
      <c r="E441" s="48" t="s">
        <v>2413</v>
      </c>
      <c r="F441" s="17" t="s">
        <v>2</v>
      </c>
      <c r="G441" s="17" t="s">
        <v>146</v>
      </c>
      <c r="H441" s="17" t="s">
        <v>862</v>
      </c>
      <c r="I441" s="21">
        <v>107</v>
      </c>
      <c r="J441" s="17" t="s">
        <v>525</v>
      </c>
      <c r="K441" s="20">
        <f>IF(FluxoCaixa10131514191820[[#This Row],[Movimento ]]="Saldo Inicial",FluxoCaixa10131514191820[[#This Row],[R$ (Valores)]],K440+FluxoCaixa10131514191820[[#This Row],[Valores Receitas / Despesas]])</f>
        <v>3499.1400000002968</v>
      </c>
      <c r="L441" s="20">
        <f>IF(FluxoCaixa10131514191820[[#This Row],[Entrada / Saída]]="Saída",FluxoCaixa10131514191820[[#This Row],[R$ (Valores)]]*-1,FluxoCaixa10131514191820[[#This Row],[R$ (Valores)]])</f>
        <v>-107</v>
      </c>
    </row>
    <row r="442" spans="2:12">
      <c r="B442" s="48" t="s">
        <v>2477</v>
      </c>
      <c r="C442" s="48" t="s">
        <v>3030</v>
      </c>
      <c r="D442" s="16">
        <v>46160</v>
      </c>
      <c r="E442" s="48" t="s">
        <v>2413</v>
      </c>
      <c r="F442" s="17" t="s">
        <v>2</v>
      </c>
      <c r="G442" s="17" t="s">
        <v>146</v>
      </c>
      <c r="H442" s="17" t="s">
        <v>862</v>
      </c>
      <c r="I442" s="21">
        <v>67</v>
      </c>
      <c r="J442" s="17" t="s">
        <v>525</v>
      </c>
      <c r="K442" s="20">
        <f>IF(FluxoCaixa10131514191820[[#This Row],[Movimento ]]="Saldo Inicial",FluxoCaixa10131514191820[[#This Row],[R$ (Valores)]],K441+FluxoCaixa10131514191820[[#This Row],[Valores Receitas / Despesas]])</f>
        <v>3432.1400000002968</v>
      </c>
      <c r="L442" s="20">
        <f>IF(FluxoCaixa10131514191820[[#This Row],[Entrada / Saída]]="Saída",FluxoCaixa10131514191820[[#This Row],[R$ (Valores)]]*-1,FluxoCaixa10131514191820[[#This Row],[R$ (Valores)]])</f>
        <v>-67</v>
      </c>
    </row>
    <row r="443" spans="2:12">
      <c r="B443" s="48" t="s">
        <v>2477</v>
      </c>
      <c r="C443" s="48" t="s">
        <v>3030</v>
      </c>
      <c r="D443" s="16">
        <v>46160</v>
      </c>
      <c r="E443" s="48" t="s">
        <v>2413</v>
      </c>
      <c r="F443" s="17" t="s">
        <v>2</v>
      </c>
      <c r="G443" s="17" t="s">
        <v>146</v>
      </c>
      <c r="H443" s="17" t="s">
        <v>862</v>
      </c>
      <c r="I443" s="21">
        <v>110</v>
      </c>
      <c r="J443" s="17" t="s">
        <v>525</v>
      </c>
      <c r="K443" s="20">
        <f>IF(FluxoCaixa10131514191820[[#This Row],[Movimento ]]="Saldo Inicial",FluxoCaixa10131514191820[[#This Row],[R$ (Valores)]],K442+FluxoCaixa10131514191820[[#This Row],[Valores Receitas / Despesas]])</f>
        <v>3322.1400000002968</v>
      </c>
      <c r="L443" s="20">
        <f>IF(FluxoCaixa10131514191820[[#This Row],[Entrada / Saída]]="Saída",FluxoCaixa10131514191820[[#This Row],[R$ (Valores)]]*-1,FluxoCaixa10131514191820[[#This Row],[R$ (Valores)]])</f>
        <v>-110</v>
      </c>
    </row>
    <row r="444" spans="2:12">
      <c r="B444" s="48" t="s">
        <v>2477</v>
      </c>
      <c r="C444" s="48" t="s">
        <v>3030</v>
      </c>
      <c r="D444" s="16">
        <v>46160</v>
      </c>
      <c r="E444" s="48" t="s">
        <v>2413</v>
      </c>
      <c r="F444" s="17" t="s">
        <v>2</v>
      </c>
      <c r="G444" s="17" t="s">
        <v>143</v>
      </c>
      <c r="H444" s="17" t="s">
        <v>1046</v>
      </c>
      <c r="I444" s="21">
        <v>1518.09</v>
      </c>
      <c r="J444" s="17" t="s">
        <v>525</v>
      </c>
      <c r="K444" s="20">
        <f>IF(FluxoCaixa10131514191820[[#This Row],[Movimento ]]="Saldo Inicial",FluxoCaixa10131514191820[[#This Row],[R$ (Valores)]],K443+FluxoCaixa10131514191820[[#This Row],[Valores Receitas / Despesas]])</f>
        <v>1804.0500000002969</v>
      </c>
      <c r="L444" s="20">
        <f>IF(FluxoCaixa10131514191820[[#This Row],[Entrada / Saída]]="Saída",FluxoCaixa10131514191820[[#This Row],[R$ (Valores)]]*-1,FluxoCaixa10131514191820[[#This Row],[R$ (Valores)]])</f>
        <v>-1518.09</v>
      </c>
    </row>
    <row r="445" spans="2:12">
      <c r="B445" s="48" t="s">
        <v>2477</v>
      </c>
      <c r="C445" s="48" t="s">
        <v>3030</v>
      </c>
      <c r="D445" s="16">
        <v>46160</v>
      </c>
      <c r="E445" s="48" t="s">
        <v>2413</v>
      </c>
      <c r="F445" s="17" t="s">
        <v>2</v>
      </c>
      <c r="G445" s="17" t="s">
        <v>10</v>
      </c>
      <c r="H445" s="17" t="s">
        <v>3229</v>
      </c>
      <c r="I445" s="21">
        <v>930.28</v>
      </c>
      <c r="J445" s="17" t="s">
        <v>525</v>
      </c>
      <c r="K445" s="20">
        <f>IF(FluxoCaixa10131514191820[[#This Row],[Movimento ]]="Saldo Inicial",FluxoCaixa10131514191820[[#This Row],[R$ (Valores)]],K444+FluxoCaixa10131514191820[[#This Row],[Valores Receitas / Despesas]])</f>
        <v>873.77000000029693</v>
      </c>
      <c r="L445" s="20">
        <f>IF(FluxoCaixa10131514191820[[#This Row],[Entrada / Saída]]="Saída",FluxoCaixa10131514191820[[#This Row],[R$ (Valores)]]*-1,FluxoCaixa10131514191820[[#This Row],[R$ (Valores)]])</f>
        <v>-930.28</v>
      </c>
    </row>
    <row r="446" spans="2:12">
      <c r="B446" s="48" t="s">
        <v>2477</v>
      </c>
      <c r="C446" s="48" t="s">
        <v>3030</v>
      </c>
      <c r="D446" s="16">
        <v>46160</v>
      </c>
      <c r="E446" s="48" t="s">
        <v>2413</v>
      </c>
      <c r="F446" s="17" t="s">
        <v>2</v>
      </c>
      <c r="G446" s="17" t="s">
        <v>10</v>
      </c>
      <c r="H446" s="17" t="s">
        <v>3229</v>
      </c>
      <c r="I446" s="21">
        <v>483.32</v>
      </c>
      <c r="J446" s="17" t="s">
        <v>525</v>
      </c>
      <c r="K446" s="20">
        <f>IF(FluxoCaixa10131514191820[[#This Row],[Movimento ]]="Saldo Inicial",FluxoCaixa10131514191820[[#This Row],[R$ (Valores)]],K445+FluxoCaixa10131514191820[[#This Row],[Valores Receitas / Despesas]])</f>
        <v>390.45000000029694</v>
      </c>
      <c r="L446" s="20">
        <f>IF(FluxoCaixa10131514191820[[#This Row],[Entrada / Saída]]="Saída",FluxoCaixa10131514191820[[#This Row],[R$ (Valores)]]*-1,FluxoCaixa10131514191820[[#This Row],[R$ (Valores)]])</f>
        <v>-483.32</v>
      </c>
    </row>
    <row r="447" spans="2:12">
      <c r="B447" s="48" t="s">
        <v>2477</v>
      </c>
      <c r="C447" s="48" t="s">
        <v>3030</v>
      </c>
      <c r="D447" s="16">
        <v>46160</v>
      </c>
      <c r="E447" s="48" t="s">
        <v>2413</v>
      </c>
      <c r="F447" s="17" t="s">
        <v>2</v>
      </c>
      <c r="G447" s="17" t="s">
        <v>10</v>
      </c>
      <c r="H447" s="17" t="s">
        <v>3229</v>
      </c>
      <c r="I447" s="21">
        <v>278</v>
      </c>
      <c r="J447" s="17" t="s">
        <v>525</v>
      </c>
      <c r="K447" s="20">
        <f>IF(FluxoCaixa10131514191820[[#This Row],[Movimento ]]="Saldo Inicial",FluxoCaixa10131514191820[[#This Row],[R$ (Valores)]],K446+FluxoCaixa10131514191820[[#This Row],[Valores Receitas / Despesas]])</f>
        <v>112.45000000029694</v>
      </c>
      <c r="L447" s="20">
        <f>IF(FluxoCaixa10131514191820[[#This Row],[Entrada / Saída]]="Saída",FluxoCaixa10131514191820[[#This Row],[R$ (Valores)]]*-1,FluxoCaixa10131514191820[[#This Row],[R$ (Valores)]])</f>
        <v>-278</v>
      </c>
    </row>
    <row r="448" spans="2:12">
      <c r="B448" s="48" t="s">
        <v>2477</v>
      </c>
      <c r="C448" s="48" t="s">
        <v>3030</v>
      </c>
      <c r="D448" s="16">
        <v>46160</v>
      </c>
      <c r="E448" s="48" t="s">
        <v>2413</v>
      </c>
      <c r="F448" s="17" t="s">
        <v>2</v>
      </c>
      <c r="G448" s="17" t="s">
        <v>10</v>
      </c>
      <c r="H448" s="17" t="s">
        <v>3229</v>
      </c>
      <c r="I448" s="21">
        <v>42.99</v>
      </c>
      <c r="J448" s="17" t="s">
        <v>525</v>
      </c>
      <c r="K448" s="20">
        <f>IF(FluxoCaixa10131514191820[[#This Row],[Movimento ]]="Saldo Inicial",FluxoCaixa10131514191820[[#This Row],[R$ (Valores)]],K447+FluxoCaixa10131514191820[[#This Row],[Valores Receitas / Despesas]])</f>
        <v>69.46000000029693</v>
      </c>
      <c r="L448" s="20">
        <f>IF(FluxoCaixa10131514191820[[#This Row],[Entrada / Saída]]="Saída",FluxoCaixa10131514191820[[#This Row],[R$ (Valores)]]*-1,FluxoCaixa10131514191820[[#This Row],[R$ (Valores)]])</f>
        <v>-42.99</v>
      </c>
    </row>
    <row r="449" spans="2:15">
      <c r="B449" s="48" t="s">
        <v>2478</v>
      </c>
      <c r="C449" s="48" t="s">
        <v>3030</v>
      </c>
      <c r="D449" s="16">
        <v>46160</v>
      </c>
      <c r="E449" s="48" t="s">
        <v>2413</v>
      </c>
      <c r="F449" s="17" t="s">
        <v>2</v>
      </c>
      <c r="G449" s="17" t="s">
        <v>76</v>
      </c>
      <c r="H449" s="17" t="s">
        <v>3238</v>
      </c>
      <c r="I449" s="21">
        <v>653.4</v>
      </c>
      <c r="J449" s="17" t="s">
        <v>525</v>
      </c>
      <c r="K449" s="20">
        <f>IF(FluxoCaixa10131514191820[[#This Row],[Movimento ]]="Saldo Inicial",FluxoCaixa10131514191820[[#This Row],[R$ (Valores)]],K448+FluxoCaixa10131514191820[[#This Row],[Valores Receitas / Despesas]])</f>
        <v>-583.9399999997031</v>
      </c>
      <c r="L449" s="20">
        <f>IF(FluxoCaixa10131514191820[[#This Row],[Entrada / Saída]]="Saída",FluxoCaixa10131514191820[[#This Row],[R$ (Valores)]]*-1,FluxoCaixa10131514191820[[#This Row],[R$ (Valores)]])</f>
        <v>-653.4</v>
      </c>
    </row>
    <row r="450" spans="2:15">
      <c r="B450" s="48" t="s">
        <v>2478</v>
      </c>
      <c r="C450" s="48" t="s">
        <v>3030</v>
      </c>
      <c r="D450" s="16">
        <v>46160</v>
      </c>
      <c r="E450" s="48" t="s">
        <v>2413</v>
      </c>
      <c r="F450" s="17" t="s">
        <v>2</v>
      </c>
      <c r="G450" s="17" t="s">
        <v>348</v>
      </c>
      <c r="H450" s="17" t="s">
        <v>3239</v>
      </c>
      <c r="I450" s="21">
        <v>43.78</v>
      </c>
      <c r="J450" s="17" t="s">
        <v>525</v>
      </c>
      <c r="K450" s="20">
        <f>IF(FluxoCaixa10131514191820[[#This Row],[Movimento ]]="Saldo Inicial",FluxoCaixa10131514191820[[#This Row],[R$ (Valores)]],K449+FluxoCaixa10131514191820[[#This Row],[Valores Receitas / Despesas]])</f>
        <v>-627.71999999970308</v>
      </c>
      <c r="L450" s="20">
        <f>IF(FluxoCaixa10131514191820[[#This Row],[Entrada / Saída]]="Saída",FluxoCaixa10131514191820[[#This Row],[R$ (Valores)]]*-1,FluxoCaixa10131514191820[[#This Row],[R$ (Valores)]])</f>
        <v>-43.78</v>
      </c>
    </row>
    <row r="451" spans="2:15">
      <c r="B451" s="48" t="s">
        <v>2478</v>
      </c>
      <c r="C451" s="48" t="s">
        <v>3030</v>
      </c>
      <c r="D451" s="16">
        <v>46160</v>
      </c>
      <c r="E451" s="48" t="s">
        <v>2496</v>
      </c>
      <c r="F451" s="17" t="s">
        <v>2</v>
      </c>
      <c r="G451" s="17" t="s">
        <v>70</v>
      </c>
      <c r="H451" s="17" t="s">
        <v>3240</v>
      </c>
      <c r="I451" s="21">
        <v>3500</v>
      </c>
      <c r="J451" s="17" t="s">
        <v>525</v>
      </c>
      <c r="K451" s="20">
        <f>IF(FluxoCaixa10131514191820[[#This Row],[Movimento ]]="Saldo Inicial",FluxoCaixa10131514191820[[#This Row],[R$ (Valores)]],K450+FluxoCaixa10131514191820[[#This Row],[Valores Receitas / Despesas]])</f>
        <v>-4127.7199999997028</v>
      </c>
      <c r="L451" s="20">
        <f>IF(FluxoCaixa10131514191820[[#This Row],[Entrada / Saída]]="Saída",FluxoCaixa10131514191820[[#This Row],[R$ (Valores)]]*-1,FluxoCaixa10131514191820[[#This Row],[R$ (Valores)]])</f>
        <v>-3500</v>
      </c>
    </row>
    <row r="452" spans="2:15">
      <c r="B452" s="48" t="s">
        <v>2478</v>
      </c>
      <c r="C452" s="48" t="s">
        <v>3030</v>
      </c>
      <c r="D452" s="16">
        <v>46160</v>
      </c>
      <c r="E452" s="48" t="s">
        <v>2496</v>
      </c>
      <c r="F452" s="17" t="s">
        <v>2</v>
      </c>
      <c r="G452" s="17" t="s">
        <v>32</v>
      </c>
      <c r="H452" s="17" t="s">
        <v>3241</v>
      </c>
      <c r="I452" s="21">
        <v>1133.8399999999999</v>
      </c>
      <c r="J452" s="17" t="s">
        <v>525</v>
      </c>
      <c r="K452" s="20">
        <f>IF(FluxoCaixa10131514191820[[#This Row],[Movimento ]]="Saldo Inicial",FluxoCaixa10131514191820[[#This Row],[R$ (Valores)]],K451+FluxoCaixa10131514191820[[#This Row],[Valores Receitas / Despesas]])</f>
        <v>-5261.559999999703</v>
      </c>
      <c r="L452" s="20">
        <f>IF(FluxoCaixa10131514191820[[#This Row],[Entrada / Saída]]="Saída",FluxoCaixa10131514191820[[#This Row],[R$ (Valores)]]*-1,FluxoCaixa10131514191820[[#This Row],[R$ (Valores)]])</f>
        <v>-1133.8399999999999</v>
      </c>
    </row>
    <row r="453" spans="2:15">
      <c r="B453" s="48" t="s">
        <v>2478</v>
      </c>
      <c r="C453" s="48" t="s">
        <v>3030</v>
      </c>
      <c r="D453" s="16">
        <v>46160</v>
      </c>
      <c r="E453" s="48" t="s">
        <v>2417</v>
      </c>
      <c r="F453" s="17" t="s">
        <v>2</v>
      </c>
      <c r="G453" s="17" t="s">
        <v>32</v>
      </c>
      <c r="H453" s="17" t="s">
        <v>3242</v>
      </c>
      <c r="I453" s="21">
        <v>6829.45</v>
      </c>
      <c r="J453" s="17" t="s">
        <v>525</v>
      </c>
      <c r="K453" s="20">
        <f>IF(FluxoCaixa10131514191820[[#This Row],[Movimento ]]="Saldo Inicial",FluxoCaixa10131514191820[[#This Row],[R$ (Valores)]],K452+FluxoCaixa10131514191820[[#This Row],[Valores Receitas / Despesas]])</f>
        <v>-12091.009999999704</v>
      </c>
      <c r="L453" s="20">
        <f>IF(FluxoCaixa10131514191820[[#This Row],[Entrada / Saída]]="Saída",FluxoCaixa10131514191820[[#This Row],[R$ (Valores)]]*-1,FluxoCaixa10131514191820[[#This Row],[R$ (Valores)]])</f>
        <v>-6829.45</v>
      </c>
    </row>
    <row r="454" spans="2:15">
      <c r="B454" s="48" t="s">
        <v>2478</v>
      </c>
      <c r="C454" s="48" t="s">
        <v>3030</v>
      </c>
      <c r="D454" s="16">
        <v>46160</v>
      </c>
      <c r="E454" s="48" t="s">
        <v>2417</v>
      </c>
      <c r="F454" s="17" t="s">
        <v>2</v>
      </c>
      <c r="G454" s="17" t="s">
        <v>32</v>
      </c>
      <c r="H454" s="17" t="s">
        <v>3243</v>
      </c>
      <c r="I454" s="21">
        <v>1964.22</v>
      </c>
      <c r="J454" s="17" t="s">
        <v>525</v>
      </c>
      <c r="K454" s="20">
        <f>IF(FluxoCaixa10131514191820[[#This Row],[Movimento ]]="Saldo Inicial",FluxoCaixa10131514191820[[#This Row],[R$ (Valores)]],K453+FluxoCaixa10131514191820[[#This Row],[Valores Receitas / Despesas]])</f>
        <v>-14055.229999999703</v>
      </c>
      <c r="L454" s="20">
        <f>IF(FluxoCaixa10131514191820[[#This Row],[Entrada / Saída]]="Saída",FluxoCaixa10131514191820[[#This Row],[R$ (Valores)]]*-1,FluxoCaixa10131514191820[[#This Row],[R$ (Valores)]])</f>
        <v>-1964.22</v>
      </c>
    </row>
    <row r="455" spans="2:15">
      <c r="B455" s="48" t="s">
        <v>2477</v>
      </c>
      <c r="C455" s="48" t="s">
        <v>3030</v>
      </c>
      <c r="D455" s="16">
        <v>46160</v>
      </c>
      <c r="E455" s="48" t="s">
        <v>2417</v>
      </c>
      <c r="F455" s="17" t="s">
        <v>2</v>
      </c>
      <c r="G455" s="17" t="s">
        <v>10</v>
      </c>
      <c r="H455" s="17" t="s">
        <v>3244</v>
      </c>
      <c r="I455" s="21">
        <v>376.49</v>
      </c>
      <c r="J455" s="17" t="s">
        <v>525</v>
      </c>
      <c r="K455" s="20">
        <f>IF(FluxoCaixa10131514191820[[#This Row],[Movimento ]]="Saldo Inicial",FluxoCaixa10131514191820[[#This Row],[R$ (Valores)]],K454+FluxoCaixa10131514191820[[#This Row],[Valores Receitas / Despesas]])</f>
        <v>-14431.719999999703</v>
      </c>
      <c r="L455" s="20">
        <f>IF(FluxoCaixa10131514191820[[#This Row],[Entrada / Saída]]="Saída",FluxoCaixa10131514191820[[#This Row],[R$ (Valores)]]*-1,FluxoCaixa10131514191820[[#This Row],[R$ (Valores)]])</f>
        <v>-376.49</v>
      </c>
    </row>
    <row r="456" spans="2:15">
      <c r="B456" s="48" t="s">
        <v>2477</v>
      </c>
      <c r="C456" s="48" t="s">
        <v>3030</v>
      </c>
      <c r="D456" s="16">
        <v>46160</v>
      </c>
      <c r="E456" s="48" t="s">
        <v>2496</v>
      </c>
      <c r="F456" s="17" t="s">
        <v>2</v>
      </c>
      <c r="G456" s="17" t="s">
        <v>10</v>
      </c>
      <c r="H456" s="17" t="s">
        <v>3245</v>
      </c>
      <c r="I456" s="21">
        <v>131.47</v>
      </c>
      <c r="J456" s="17" t="s">
        <v>525</v>
      </c>
      <c r="K456" s="20">
        <f>IF(FluxoCaixa10131514191820[[#This Row],[Movimento ]]="Saldo Inicial",FluxoCaixa10131514191820[[#This Row],[R$ (Valores)]],K455+FluxoCaixa10131514191820[[#This Row],[Valores Receitas / Despesas]])</f>
        <v>-14563.189999999702</v>
      </c>
      <c r="L456" s="20">
        <f>IF(FluxoCaixa10131514191820[[#This Row],[Entrada / Saída]]="Saída",FluxoCaixa10131514191820[[#This Row],[R$ (Valores)]]*-1,FluxoCaixa10131514191820[[#This Row],[R$ (Valores)]])</f>
        <v>-131.47</v>
      </c>
    </row>
    <row r="457" spans="2:15">
      <c r="B457" s="48" t="s">
        <v>2477</v>
      </c>
      <c r="C457" s="48" t="s">
        <v>3030</v>
      </c>
      <c r="D457" s="16">
        <v>46160</v>
      </c>
      <c r="E457" s="48" t="s">
        <v>2417</v>
      </c>
      <c r="F457" s="17" t="s">
        <v>2</v>
      </c>
      <c r="G457" s="17" t="s">
        <v>76</v>
      </c>
      <c r="H457" s="17" t="s">
        <v>3246</v>
      </c>
      <c r="I457" s="21">
        <v>3322</v>
      </c>
      <c r="J457" s="17" t="s">
        <v>525</v>
      </c>
      <c r="K457" s="20">
        <f>IF(FluxoCaixa10131514191820[[#This Row],[Movimento ]]="Saldo Inicial",FluxoCaixa10131514191820[[#This Row],[R$ (Valores)]],K456+FluxoCaixa10131514191820[[#This Row],[Valores Receitas / Despesas]])</f>
        <v>-17885.189999999704</v>
      </c>
      <c r="L457" s="20">
        <f>IF(FluxoCaixa10131514191820[[#This Row],[Entrada / Saída]]="Saída",FluxoCaixa10131514191820[[#This Row],[R$ (Valores)]]*-1,FluxoCaixa10131514191820[[#This Row],[R$ (Valores)]])</f>
        <v>-3322</v>
      </c>
    </row>
    <row r="458" spans="2:15">
      <c r="B458" s="48" t="s">
        <v>2477</v>
      </c>
      <c r="C458" s="48" t="s">
        <v>3030</v>
      </c>
      <c r="D458" s="16">
        <v>46160</v>
      </c>
      <c r="E458" s="48" t="s">
        <v>2417</v>
      </c>
      <c r="F458" s="17" t="s">
        <v>2</v>
      </c>
      <c r="G458" s="17" t="s">
        <v>25</v>
      </c>
      <c r="H458" s="17" t="s">
        <v>1961</v>
      </c>
      <c r="I458" s="21">
        <v>531</v>
      </c>
      <c r="J458" s="17" t="s">
        <v>525</v>
      </c>
      <c r="K458" s="20">
        <f>IF(FluxoCaixa10131514191820[[#This Row],[Movimento ]]="Saldo Inicial",FluxoCaixa10131514191820[[#This Row],[R$ (Valores)]],K457+FluxoCaixa10131514191820[[#This Row],[Valores Receitas / Despesas]])</f>
        <v>-18416.189999999704</v>
      </c>
      <c r="L458" s="20">
        <f>IF(FluxoCaixa10131514191820[[#This Row],[Entrada / Saída]]="Saída",FluxoCaixa10131514191820[[#This Row],[R$ (Valores)]]*-1,FluxoCaixa10131514191820[[#This Row],[R$ (Valores)]])</f>
        <v>-531</v>
      </c>
      <c r="O458" s="31"/>
    </row>
    <row r="459" spans="2:15">
      <c r="B459" s="48" t="s">
        <v>2477</v>
      </c>
      <c r="C459" s="48" t="s">
        <v>3030</v>
      </c>
      <c r="D459" s="16">
        <v>46160</v>
      </c>
      <c r="E459" s="48" t="s">
        <v>2417</v>
      </c>
      <c r="F459" s="17" t="s">
        <v>2</v>
      </c>
      <c r="G459" s="17" t="s">
        <v>519</v>
      </c>
      <c r="H459" s="17" t="s">
        <v>3247</v>
      </c>
      <c r="I459" s="21">
        <v>17000</v>
      </c>
      <c r="J459" s="17" t="s">
        <v>525</v>
      </c>
      <c r="K459" s="20">
        <f>IF(FluxoCaixa10131514191820[[#This Row],[Movimento ]]="Saldo Inicial",FluxoCaixa10131514191820[[#This Row],[R$ (Valores)]],K458+FluxoCaixa10131514191820[[#This Row],[Valores Receitas / Despesas]])</f>
        <v>-35416.189999999704</v>
      </c>
      <c r="L459" s="20">
        <f>IF(FluxoCaixa10131514191820[[#This Row],[Entrada / Saída]]="Saída",FluxoCaixa10131514191820[[#This Row],[R$ (Valores)]]*-1,FluxoCaixa10131514191820[[#This Row],[R$ (Valores)]])</f>
        <v>-17000</v>
      </c>
    </row>
    <row r="460" spans="2:15">
      <c r="B460" s="48" t="s">
        <v>2477</v>
      </c>
      <c r="C460" s="48" t="s">
        <v>3030</v>
      </c>
      <c r="D460" s="16">
        <v>46160</v>
      </c>
      <c r="E460" s="48" t="s">
        <v>2417</v>
      </c>
      <c r="F460" s="17" t="s">
        <v>2</v>
      </c>
      <c r="G460" s="17" t="s">
        <v>519</v>
      </c>
      <c r="H460" s="17" t="s">
        <v>3247</v>
      </c>
      <c r="I460" s="21">
        <v>7500</v>
      </c>
      <c r="J460" s="17" t="s">
        <v>525</v>
      </c>
      <c r="K460" s="20">
        <f>IF(FluxoCaixa10131514191820[[#This Row],[Movimento ]]="Saldo Inicial",FluxoCaixa10131514191820[[#This Row],[R$ (Valores)]],K459+FluxoCaixa10131514191820[[#This Row],[Valores Receitas / Despesas]])</f>
        <v>-42916.189999999704</v>
      </c>
      <c r="L460" s="20">
        <f>IF(FluxoCaixa10131514191820[[#This Row],[Entrada / Saída]]="Saída",FluxoCaixa10131514191820[[#This Row],[R$ (Valores)]]*-1,FluxoCaixa10131514191820[[#This Row],[R$ (Valores)]])</f>
        <v>-7500</v>
      </c>
      <c r="O460" s="26"/>
    </row>
    <row r="461" spans="2:15">
      <c r="B461" s="48" t="s">
        <v>2478</v>
      </c>
      <c r="C461" s="48" t="s">
        <v>3030</v>
      </c>
      <c r="D461" s="16">
        <v>46160</v>
      </c>
      <c r="E461" s="48" t="s">
        <v>2413</v>
      </c>
      <c r="F461" s="17" t="s">
        <v>1</v>
      </c>
      <c r="G461" s="17" t="s">
        <v>75</v>
      </c>
      <c r="H461" s="17" t="s">
        <v>75</v>
      </c>
      <c r="I461" s="21">
        <v>50000</v>
      </c>
      <c r="J461" s="17" t="s">
        <v>525</v>
      </c>
      <c r="K461" s="20">
        <f>IF(FluxoCaixa10131514191820[[#This Row],[Movimento ]]="Saldo Inicial",FluxoCaixa10131514191820[[#This Row],[R$ (Valores)]],K460+FluxoCaixa10131514191820[[#This Row],[Valores Receitas / Despesas]])</f>
        <v>7083.810000000296</v>
      </c>
      <c r="L461" s="20">
        <f>IF(FluxoCaixa10131514191820[[#This Row],[Entrada / Saída]]="Saída",FluxoCaixa10131514191820[[#This Row],[R$ (Valores)]]*-1,FluxoCaixa10131514191820[[#This Row],[R$ (Valores)]])</f>
        <v>50000</v>
      </c>
    </row>
    <row r="462" spans="2:15">
      <c r="B462" s="48" t="s">
        <v>2477</v>
      </c>
      <c r="C462" s="48" t="s">
        <v>3030</v>
      </c>
      <c r="D462" s="16">
        <v>46160</v>
      </c>
      <c r="E462" s="48" t="s">
        <v>2417</v>
      </c>
      <c r="F462" s="17" t="s">
        <v>2</v>
      </c>
      <c r="G462" s="17" t="s">
        <v>70</v>
      </c>
      <c r="H462" s="17" t="s">
        <v>3248</v>
      </c>
      <c r="I462" s="21">
        <v>3650</v>
      </c>
      <c r="J462" s="17" t="s">
        <v>525</v>
      </c>
      <c r="K462" s="20">
        <f>IF(FluxoCaixa10131514191820[[#This Row],[Movimento ]]="Saldo Inicial",FluxoCaixa10131514191820[[#This Row],[R$ (Valores)]],K461+FluxoCaixa10131514191820[[#This Row],[Valores Receitas / Despesas]])</f>
        <v>3433.810000000296</v>
      </c>
      <c r="L462" s="20">
        <f>IF(FluxoCaixa10131514191820[[#This Row],[Entrada / Saída]]="Saída",FluxoCaixa10131514191820[[#This Row],[R$ (Valores)]]*-1,FluxoCaixa10131514191820[[#This Row],[R$ (Valores)]])</f>
        <v>-3650</v>
      </c>
    </row>
    <row r="463" spans="2:15">
      <c r="B463" s="48" t="s">
        <v>2477</v>
      </c>
      <c r="C463" s="48" t="s">
        <v>3030</v>
      </c>
      <c r="D463" s="16">
        <v>46160</v>
      </c>
      <c r="E463" s="48" t="s">
        <v>2417</v>
      </c>
      <c r="F463" s="17" t="s">
        <v>2</v>
      </c>
      <c r="G463" s="17" t="s">
        <v>70</v>
      </c>
      <c r="H463" s="17" t="s">
        <v>3249</v>
      </c>
      <c r="I463" s="21">
        <v>1200</v>
      </c>
      <c r="J463" s="17" t="s">
        <v>525</v>
      </c>
      <c r="K463" s="20">
        <f>IF(FluxoCaixa10131514191820[[#This Row],[Movimento ]]="Saldo Inicial",FluxoCaixa10131514191820[[#This Row],[R$ (Valores)]],K462+FluxoCaixa10131514191820[[#This Row],[Valores Receitas / Despesas]])</f>
        <v>2233.810000000296</v>
      </c>
      <c r="L463" s="20">
        <f>IF(FluxoCaixa10131514191820[[#This Row],[Entrada / Saída]]="Saída",FluxoCaixa10131514191820[[#This Row],[R$ (Valores)]]*-1,FluxoCaixa10131514191820[[#This Row],[R$ (Valores)]])</f>
        <v>-1200</v>
      </c>
    </row>
    <row r="464" spans="2:15">
      <c r="B464" s="48" t="s">
        <v>2477</v>
      </c>
      <c r="C464" s="48" t="s">
        <v>3030</v>
      </c>
      <c r="D464" s="16">
        <v>46160</v>
      </c>
      <c r="E464" s="48" t="s">
        <v>2417</v>
      </c>
      <c r="F464" s="17" t="s">
        <v>2</v>
      </c>
      <c r="G464" s="17" t="s">
        <v>70</v>
      </c>
      <c r="H464" s="17" t="s">
        <v>2447</v>
      </c>
      <c r="I464" s="21">
        <v>2800</v>
      </c>
      <c r="J464" s="17" t="s">
        <v>525</v>
      </c>
      <c r="K464" s="20">
        <f>IF(FluxoCaixa10131514191820[[#This Row],[Movimento ]]="Saldo Inicial",FluxoCaixa10131514191820[[#This Row],[R$ (Valores)]],K463+FluxoCaixa10131514191820[[#This Row],[Valores Receitas / Despesas]])</f>
        <v>-566.18999999970401</v>
      </c>
      <c r="L464" s="20">
        <f>IF(FluxoCaixa10131514191820[[#This Row],[Entrada / Saída]]="Saída",FluxoCaixa10131514191820[[#This Row],[R$ (Valores)]]*-1,FluxoCaixa10131514191820[[#This Row],[R$ (Valores)]])</f>
        <v>-2800</v>
      </c>
    </row>
    <row r="465" spans="2:12">
      <c r="B465" s="48" t="s">
        <v>2477</v>
      </c>
      <c r="C465" s="48" t="s">
        <v>3030</v>
      </c>
      <c r="D465" s="16">
        <v>46160</v>
      </c>
      <c r="E465" s="48" t="s">
        <v>2417</v>
      </c>
      <c r="F465" s="17" t="s">
        <v>2</v>
      </c>
      <c r="G465" s="17" t="s">
        <v>70</v>
      </c>
      <c r="H465" s="17" t="s">
        <v>2147</v>
      </c>
      <c r="I465" s="21">
        <v>1000</v>
      </c>
      <c r="J465" s="17" t="s">
        <v>525</v>
      </c>
      <c r="K465" s="20">
        <f>IF(FluxoCaixa10131514191820[[#This Row],[Movimento ]]="Saldo Inicial",FluxoCaixa10131514191820[[#This Row],[R$ (Valores)]],K464+FluxoCaixa10131514191820[[#This Row],[Valores Receitas / Despesas]])</f>
        <v>-1566.189999999704</v>
      </c>
      <c r="L465" s="20">
        <f>IF(FluxoCaixa10131514191820[[#This Row],[Entrada / Saída]]="Saída",FluxoCaixa10131514191820[[#This Row],[R$ (Valores)]]*-1,FluxoCaixa10131514191820[[#This Row],[R$ (Valores)]])</f>
        <v>-1000</v>
      </c>
    </row>
    <row r="466" spans="2:12">
      <c r="B466" s="48" t="s">
        <v>2477</v>
      </c>
      <c r="C466" s="48" t="s">
        <v>3030</v>
      </c>
      <c r="D466" s="16">
        <v>46160</v>
      </c>
      <c r="E466" s="48" t="s">
        <v>2417</v>
      </c>
      <c r="F466" s="17" t="s">
        <v>2</v>
      </c>
      <c r="G466" s="17" t="s">
        <v>70</v>
      </c>
      <c r="H466" s="17" t="s">
        <v>1178</v>
      </c>
      <c r="I466" s="21">
        <v>2000</v>
      </c>
      <c r="J466" s="17" t="s">
        <v>525</v>
      </c>
      <c r="K466" s="20">
        <f>IF(FluxoCaixa10131514191820[[#This Row],[Movimento ]]="Saldo Inicial",FluxoCaixa10131514191820[[#This Row],[R$ (Valores)]],K465+FluxoCaixa10131514191820[[#This Row],[Valores Receitas / Despesas]])</f>
        <v>-3566.189999999704</v>
      </c>
      <c r="L466" s="20">
        <f>IF(FluxoCaixa10131514191820[[#This Row],[Entrada / Saída]]="Saída",FluxoCaixa10131514191820[[#This Row],[R$ (Valores)]]*-1,FluxoCaixa10131514191820[[#This Row],[R$ (Valores)]])</f>
        <v>-2000</v>
      </c>
    </row>
    <row r="467" spans="2:12">
      <c r="B467" s="48" t="s">
        <v>2477</v>
      </c>
      <c r="C467" s="48" t="s">
        <v>3030</v>
      </c>
      <c r="D467" s="16">
        <v>46160</v>
      </c>
      <c r="E467" s="48" t="s">
        <v>2417</v>
      </c>
      <c r="F467" s="17" t="s">
        <v>2</v>
      </c>
      <c r="G467" s="17" t="s">
        <v>70</v>
      </c>
      <c r="H467" s="17" t="s">
        <v>2140</v>
      </c>
      <c r="I467" s="21">
        <v>800</v>
      </c>
      <c r="J467" s="17" t="s">
        <v>525</v>
      </c>
      <c r="K467" s="20">
        <f>IF(FluxoCaixa10131514191820[[#This Row],[Movimento ]]="Saldo Inicial",FluxoCaixa10131514191820[[#This Row],[R$ (Valores)]],K466+FluxoCaixa10131514191820[[#This Row],[Valores Receitas / Despesas]])</f>
        <v>-4366.189999999704</v>
      </c>
      <c r="L467" s="20">
        <f>IF(FluxoCaixa10131514191820[[#This Row],[Entrada / Saída]]="Saída",FluxoCaixa10131514191820[[#This Row],[R$ (Valores)]]*-1,FluxoCaixa10131514191820[[#This Row],[R$ (Valores)]])</f>
        <v>-800</v>
      </c>
    </row>
    <row r="468" spans="2:12">
      <c r="B468" s="48" t="s">
        <v>2477</v>
      </c>
      <c r="C468" s="48" t="s">
        <v>3030</v>
      </c>
      <c r="D468" s="16">
        <v>46160</v>
      </c>
      <c r="E468" s="48" t="s">
        <v>2496</v>
      </c>
      <c r="F468" s="17" t="s">
        <v>2</v>
      </c>
      <c r="G468" s="17" t="s">
        <v>70</v>
      </c>
      <c r="H468" s="17" t="s">
        <v>3250</v>
      </c>
      <c r="I468" s="21">
        <v>500</v>
      </c>
      <c r="J468" s="17" t="s">
        <v>525</v>
      </c>
      <c r="K468" s="20">
        <f>IF(FluxoCaixa10131514191820[[#This Row],[Movimento ]]="Saldo Inicial",FluxoCaixa10131514191820[[#This Row],[R$ (Valores)]],K467+FluxoCaixa10131514191820[[#This Row],[Valores Receitas / Despesas]])</f>
        <v>-4866.189999999704</v>
      </c>
      <c r="L468" s="20">
        <f>IF(FluxoCaixa10131514191820[[#This Row],[Entrada / Saída]]="Saída",FluxoCaixa10131514191820[[#This Row],[R$ (Valores)]]*-1,FluxoCaixa10131514191820[[#This Row],[R$ (Valores)]])</f>
        <v>-500</v>
      </c>
    </row>
    <row r="469" spans="2:12">
      <c r="B469" s="48" t="s">
        <v>2477</v>
      </c>
      <c r="C469" s="48" t="s">
        <v>3030</v>
      </c>
      <c r="D469" s="16">
        <v>46160</v>
      </c>
      <c r="E469" s="48" t="s">
        <v>2496</v>
      </c>
      <c r="F469" s="17" t="s">
        <v>2</v>
      </c>
      <c r="G469" s="17" t="s">
        <v>70</v>
      </c>
      <c r="H469" s="17" t="s">
        <v>2351</v>
      </c>
      <c r="I469" s="21">
        <v>235</v>
      </c>
      <c r="J469" s="17" t="s">
        <v>525</v>
      </c>
      <c r="K469" s="20">
        <f>IF(FluxoCaixa10131514191820[[#This Row],[Movimento ]]="Saldo Inicial",FluxoCaixa10131514191820[[#This Row],[R$ (Valores)]],K468+FluxoCaixa10131514191820[[#This Row],[Valores Receitas / Despesas]])</f>
        <v>-5101.189999999704</v>
      </c>
      <c r="L469" s="20">
        <f>IF(FluxoCaixa10131514191820[[#This Row],[Entrada / Saída]]="Saída",FluxoCaixa10131514191820[[#This Row],[R$ (Valores)]]*-1,FluxoCaixa10131514191820[[#This Row],[R$ (Valores)]])</f>
        <v>-235</v>
      </c>
    </row>
    <row r="470" spans="2:12">
      <c r="B470" s="48" t="s">
        <v>2477</v>
      </c>
      <c r="C470" s="48" t="s">
        <v>3030</v>
      </c>
      <c r="D470" s="16">
        <v>46160</v>
      </c>
      <c r="E470" s="48" t="s">
        <v>2417</v>
      </c>
      <c r="F470" s="17" t="s">
        <v>2</v>
      </c>
      <c r="G470" s="17" t="s">
        <v>70</v>
      </c>
      <c r="H470" s="17" t="s">
        <v>2157</v>
      </c>
      <c r="I470" s="21">
        <v>3000</v>
      </c>
      <c r="J470" s="17" t="s">
        <v>525</v>
      </c>
      <c r="K470" s="20">
        <f>IF(FluxoCaixa10131514191820[[#This Row],[Movimento ]]="Saldo Inicial",FluxoCaixa10131514191820[[#This Row],[R$ (Valores)]],K469+FluxoCaixa10131514191820[[#This Row],[Valores Receitas / Despesas]])</f>
        <v>-8101.189999999704</v>
      </c>
      <c r="L470" s="20">
        <f>IF(FluxoCaixa10131514191820[[#This Row],[Entrada / Saída]]="Saída",FluxoCaixa10131514191820[[#This Row],[R$ (Valores)]]*-1,FluxoCaixa10131514191820[[#This Row],[R$ (Valores)]])</f>
        <v>-3000</v>
      </c>
    </row>
    <row r="471" spans="2:12">
      <c r="B471" s="48" t="s">
        <v>2478</v>
      </c>
      <c r="C471" s="48" t="s">
        <v>3030</v>
      </c>
      <c r="D471" s="16">
        <v>46160</v>
      </c>
      <c r="E471" s="48" t="s">
        <v>2496</v>
      </c>
      <c r="F471" s="17" t="s">
        <v>2</v>
      </c>
      <c r="G471" s="17" t="s">
        <v>24</v>
      </c>
      <c r="H471" s="17" t="s">
        <v>3251</v>
      </c>
      <c r="I471" s="21">
        <v>295.12</v>
      </c>
      <c r="J471" s="17" t="s">
        <v>525</v>
      </c>
      <c r="K471" s="20">
        <f>IF(FluxoCaixa10131514191820[[#This Row],[Movimento ]]="Saldo Inicial",FluxoCaixa10131514191820[[#This Row],[R$ (Valores)]],K470+FluxoCaixa10131514191820[[#This Row],[Valores Receitas / Despesas]])</f>
        <v>-8396.3099999997048</v>
      </c>
      <c r="L471" s="20">
        <f>IF(FluxoCaixa10131514191820[[#This Row],[Entrada / Saída]]="Saída",FluxoCaixa10131514191820[[#This Row],[R$ (Valores)]]*-1,FluxoCaixa10131514191820[[#This Row],[R$ (Valores)]])</f>
        <v>-295.12</v>
      </c>
    </row>
    <row r="472" spans="2:12">
      <c r="B472" s="48" t="s">
        <v>2478</v>
      </c>
      <c r="C472" s="48" t="s">
        <v>3030</v>
      </c>
      <c r="D472" s="16">
        <v>46160</v>
      </c>
      <c r="E472" s="48" t="s">
        <v>2413</v>
      </c>
      <c r="F472" s="17" t="s">
        <v>1</v>
      </c>
      <c r="G472" s="17" t="s">
        <v>75</v>
      </c>
      <c r="H472" s="17" t="s">
        <v>75</v>
      </c>
      <c r="I472" s="21">
        <v>30000</v>
      </c>
      <c r="J472" s="17" t="s">
        <v>525</v>
      </c>
      <c r="K472" s="20">
        <f>IF(FluxoCaixa10131514191820[[#This Row],[Movimento ]]="Saldo Inicial",FluxoCaixa10131514191820[[#This Row],[R$ (Valores)]],K471+FluxoCaixa10131514191820[[#This Row],[Valores Receitas / Despesas]])</f>
        <v>21603.690000000293</v>
      </c>
      <c r="L472" s="20">
        <f>IF(FluxoCaixa10131514191820[[#This Row],[Entrada / Saída]]="Saída",FluxoCaixa10131514191820[[#This Row],[R$ (Valores)]]*-1,FluxoCaixa10131514191820[[#This Row],[R$ (Valores)]])</f>
        <v>30000</v>
      </c>
    </row>
    <row r="473" spans="2:12">
      <c r="B473" s="48" t="s">
        <v>2478</v>
      </c>
      <c r="C473" s="48" t="s">
        <v>3030</v>
      </c>
      <c r="D473" s="16">
        <v>46160</v>
      </c>
      <c r="E473" s="48" t="s">
        <v>2417</v>
      </c>
      <c r="F473" s="17" t="s">
        <v>2</v>
      </c>
      <c r="G473" s="17" t="s">
        <v>70</v>
      </c>
      <c r="H473" s="17" t="s">
        <v>3240</v>
      </c>
      <c r="I473" s="21">
        <v>2500</v>
      </c>
      <c r="J473" s="17" t="s">
        <v>525</v>
      </c>
      <c r="K473" s="20">
        <f>IF(FluxoCaixa10131514191820[[#This Row],[Movimento ]]="Saldo Inicial",FluxoCaixa10131514191820[[#This Row],[R$ (Valores)]],K472+FluxoCaixa10131514191820[[#This Row],[Valores Receitas / Despesas]])</f>
        <v>19103.690000000293</v>
      </c>
      <c r="L473" s="20">
        <f>IF(FluxoCaixa10131514191820[[#This Row],[Entrada / Saída]]="Saída",FluxoCaixa10131514191820[[#This Row],[R$ (Valores)]]*-1,FluxoCaixa10131514191820[[#This Row],[R$ (Valores)]])</f>
        <v>-2500</v>
      </c>
    </row>
    <row r="474" spans="2:12">
      <c r="B474" s="48" t="s">
        <v>2477</v>
      </c>
      <c r="C474" s="48" t="s">
        <v>3030</v>
      </c>
      <c r="D474" s="16">
        <v>46160</v>
      </c>
      <c r="E474" s="48" t="s">
        <v>2417</v>
      </c>
      <c r="F474" s="17" t="s">
        <v>2</v>
      </c>
      <c r="G474" s="17" t="s">
        <v>70</v>
      </c>
      <c r="H474" s="17" t="s">
        <v>3252</v>
      </c>
      <c r="I474" s="21">
        <v>785</v>
      </c>
      <c r="J474" s="17" t="s">
        <v>525</v>
      </c>
      <c r="K474" s="20">
        <f>IF(FluxoCaixa10131514191820[[#This Row],[Movimento ]]="Saldo Inicial",FluxoCaixa10131514191820[[#This Row],[R$ (Valores)]],K473+FluxoCaixa10131514191820[[#This Row],[Valores Receitas / Despesas]])</f>
        <v>18318.690000000293</v>
      </c>
      <c r="L474" s="20">
        <f>IF(FluxoCaixa10131514191820[[#This Row],[Entrada / Saída]]="Saída",FluxoCaixa10131514191820[[#This Row],[R$ (Valores)]]*-1,FluxoCaixa10131514191820[[#This Row],[R$ (Valores)]])</f>
        <v>-785</v>
      </c>
    </row>
    <row r="475" spans="2:12">
      <c r="B475" s="48" t="s">
        <v>2478</v>
      </c>
      <c r="C475" s="48" t="s">
        <v>3030</v>
      </c>
      <c r="D475" s="16">
        <v>46160</v>
      </c>
      <c r="E475" s="48" t="s">
        <v>2417</v>
      </c>
      <c r="F475" s="17" t="s">
        <v>2</v>
      </c>
      <c r="G475" s="17" t="s">
        <v>70</v>
      </c>
      <c r="H475" s="17" t="s">
        <v>3079</v>
      </c>
      <c r="I475" s="21">
        <v>1000</v>
      </c>
      <c r="J475" s="17" t="s">
        <v>525</v>
      </c>
      <c r="K475" s="20">
        <f>IF(FluxoCaixa10131514191820[[#This Row],[Movimento ]]="Saldo Inicial",FluxoCaixa10131514191820[[#This Row],[R$ (Valores)]],K474+FluxoCaixa10131514191820[[#This Row],[Valores Receitas / Despesas]])</f>
        <v>17318.690000000293</v>
      </c>
      <c r="L475" s="20">
        <f>IF(FluxoCaixa10131514191820[[#This Row],[Entrada / Saída]]="Saída",FluxoCaixa10131514191820[[#This Row],[R$ (Valores)]]*-1,FluxoCaixa10131514191820[[#This Row],[R$ (Valores)]])</f>
        <v>-1000</v>
      </c>
    </row>
    <row r="476" spans="2:12">
      <c r="B476" s="48" t="s">
        <v>2478</v>
      </c>
      <c r="C476" s="48" t="s">
        <v>3030</v>
      </c>
      <c r="D476" s="16">
        <v>46160</v>
      </c>
      <c r="E476" s="48" t="s">
        <v>2417</v>
      </c>
      <c r="F476" s="17" t="s">
        <v>2</v>
      </c>
      <c r="G476" s="17" t="s">
        <v>70</v>
      </c>
      <c r="H476" s="17" t="s">
        <v>3253</v>
      </c>
      <c r="I476" s="21">
        <v>800</v>
      </c>
      <c r="J476" s="17" t="s">
        <v>525</v>
      </c>
      <c r="K476" s="20">
        <f>IF(FluxoCaixa10131514191820[[#This Row],[Movimento ]]="Saldo Inicial",FluxoCaixa10131514191820[[#This Row],[R$ (Valores)]],K475+FluxoCaixa10131514191820[[#This Row],[Valores Receitas / Despesas]])</f>
        <v>16518.690000000293</v>
      </c>
      <c r="L476" s="20">
        <f>IF(FluxoCaixa10131514191820[[#This Row],[Entrada / Saída]]="Saída",FluxoCaixa10131514191820[[#This Row],[R$ (Valores)]]*-1,FluxoCaixa10131514191820[[#This Row],[R$ (Valores)]])</f>
        <v>-800</v>
      </c>
    </row>
    <row r="477" spans="2:12">
      <c r="B477" s="48" t="s">
        <v>2478</v>
      </c>
      <c r="C477" s="48" t="s">
        <v>3030</v>
      </c>
      <c r="D477" s="16">
        <v>46160</v>
      </c>
      <c r="E477" s="48" t="s">
        <v>2413</v>
      </c>
      <c r="F477" s="17" t="s">
        <v>2</v>
      </c>
      <c r="G477" s="17" t="s">
        <v>19</v>
      </c>
      <c r="H477" s="17" t="s">
        <v>1207</v>
      </c>
      <c r="I477" s="21">
        <v>1466.01</v>
      </c>
      <c r="J477" s="17" t="s">
        <v>525</v>
      </c>
      <c r="K477" s="20">
        <f>IF(FluxoCaixa10131514191820[[#This Row],[Movimento ]]="Saldo Inicial",FluxoCaixa10131514191820[[#This Row],[R$ (Valores)]],K476+FluxoCaixa10131514191820[[#This Row],[Valores Receitas / Despesas]])</f>
        <v>15052.680000000293</v>
      </c>
      <c r="L477" s="20">
        <f>IF(FluxoCaixa10131514191820[[#This Row],[Entrada / Saída]]="Saída",FluxoCaixa10131514191820[[#This Row],[R$ (Valores)]]*-1,FluxoCaixa10131514191820[[#This Row],[R$ (Valores)]])</f>
        <v>-1466.01</v>
      </c>
    </row>
    <row r="478" spans="2:12">
      <c r="B478" s="48" t="s">
        <v>2478</v>
      </c>
      <c r="C478" s="48" t="s">
        <v>3030</v>
      </c>
      <c r="D478" s="16">
        <v>46160</v>
      </c>
      <c r="E478" s="48" t="s">
        <v>2417</v>
      </c>
      <c r="F478" s="17" t="s">
        <v>2</v>
      </c>
      <c r="G478" s="17" t="s">
        <v>70</v>
      </c>
      <c r="H478" s="17" t="s">
        <v>3254</v>
      </c>
      <c r="I478" s="21">
        <v>2200</v>
      </c>
      <c r="J478" s="17" t="s">
        <v>525</v>
      </c>
      <c r="K478" s="20">
        <f>IF(FluxoCaixa10131514191820[[#This Row],[Movimento ]]="Saldo Inicial",FluxoCaixa10131514191820[[#This Row],[R$ (Valores)]],K477+FluxoCaixa10131514191820[[#This Row],[Valores Receitas / Despesas]])</f>
        <v>12852.680000000293</v>
      </c>
      <c r="L478" s="20">
        <f>IF(FluxoCaixa10131514191820[[#This Row],[Entrada / Saída]]="Saída",FluxoCaixa10131514191820[[#This Row],[R$ (Valores)]]*-1,FluxoCaixa10131514191820[[#This Row],[R$ (Valores)]])</f>
        <v>-2200</v>
      </c>
    </row>
    <row r="479" spans="2:12">
      <c r="B479" s="48" t="s">
        <v>2477</v>
      </c>
      <c r="C479" s="48" t="s">
        <v>3030</v>
      </c>
      <c r="D479" s="16">
        <v>46161</v>
      </c>
      <c r="E479" s="48" t="s">
        <v>2413</v>
      </c>
      <c r="F479" s="17" t="s">
        <v>2</v>
      </c>
      <c r="G479" s="17" t="s">
        <v>23</v>
      </c>
      <c r="H479" s="17" t="s">
        <v>2239</v>
      </c>
      <c r="I479" s="21">
        <v>3936.6</v>
      </c>
      <c r="J479" s="17" t="s">
        <v>525</v>
      </c>
      <c r="K479" s="20">
        <f>IF(FluxoCaixa10131514191820[[#This Row],[Movimento ]]="Saldo Inicial",FluxoCaixa10131514191820[[#This Row],[R$ (Valores)]],K478+FluxoCaixa10131514191820[[#This Row],[Valores Receitas / Despesas]])</f>
        <v>8916.0800000002928</v>
      </c>
      <c r="L479" s="20">
        <f>IF(FluxoCaixa10131514191820[[#This Row],[Entrada / Saída]]="Saída",FluxoCaixa10131514191820[[#This Row],[R$ (Valores)]]*-1,FluxoCaixa10131514191820[[#This Row],[R$ (Valores)]])</f>
        <v>-3936.6</v>
      </c>
    </row>
    <row r="480" spans="2:12">
      <c r="B480" s="48" t="s">
        <v>2478</v>
      </c>
      <c r="C480" s="48" t="s">
        <v>3030</v>
      </c>
      <c r="D480" s="16">
        <v>46161</v>
      </c>
      <c r="E480" s="48" t="s">
        <v>2413</v>
      </c>
      <c r="F480" s="17" t="s">
        <v>2</v>
      </c>
      <c r="G480" s="17" t="s">
        <v>26</v>
      </c>
      <c r="H480" s="17" t="s">
        <v>3256</v>
      </c>
      <c r="I480" s="21">
        <v>490</v>
      </c>
      <c r="J480" s="17" t="s">
        <v>525</v>
      </c>
      <c r="K480" s="20">
        <f>IF(FluxoCaixa10131514191820[[#This Row],[Movimento ]]="Saldo Inicial",FluxoCaixa10131514191820[[#This Row],[R$ (Valores)]],K479+FluxoCaixa10131514191820[[#This Row],[Valores Receitas / Despesas]])</f>
        <v>8426.0800000002928</v>
      </c>
      <c r="L480" s="20">
        <f>IF(FluxoCaixa10131514191820[[#This Row],[Entrada / Saída]]="Saída",FluxoCaixa10131514191820[[#This Row],[R$ (Valores)]]*-1,FluxoCaixa10131514191820[[#This Row],[R$ (Valores)]])</f>
        <v>-490</v>
      </c>
    </row>
    <row r="481" spans="2:12">
      <c r="B481" s="48" t="s">
        <v>2478</v>
      </c>
      <c r="C481" s="48" t="s">
        <v>3030</v>
      </c>
      <c r="D481" s="16">
        <v>46161</v>
      </c>
      <c r="E481" s="48" t="s">
        <v>2496</v>
      </c>
      <c r="F481" s="17" t="s">
        <v>2</v>
      </c>
      <c r="G481" s="17" t="s">
        <v>1356</v>
      </c>
      <c r="H481" s="17" t="s">
        <v>3257</v>
      </c>
      <c r="I481" s="21">
        <v>3000</v>
      </c>
      <c r="J481" s="17" t="s">
        <v>525</v>
      </c>
      <c r="K481" s="20">
        <f>IF(FluxoCaixa10131514191820[[#This Row],[Movimento ]]="Saldo Inicial",FluxoCaixa10131514191820[[#This Row],[R$ (Valores)]],K480+FluxoCaixa10131514191820[[#This Row],[Valores Receitas / Despesas]])</f>
        <v>5426.0800000002928</v>
      </c>
      <c r="L481" s="20">
        <f>IF(FluxoCaixa10131514191820[[#This Row],[Entrada / Saída]]="Saída",FluxoCaixa10131514191820[[#This Row],[R$ (Valores)]]*-1,FluxoCaixa10131514191820[[#This Row],[R$ (Valores)]])</f>
        <v>-3000</v>
      </c>
    </row>
    <row r="482" spans="2:12">
      <c r="B482" s="48" t="s">
        <v>2478</v>
      </c>
      <c r="C482" s="48" t="s">
        <v>3030</v>
      </c>
      <c r="D482" s="16">
        <v>46161</v>
      </c>
      <c r="E482" s="48" t="s">
        <v>2417</v>
      </c>
      <c r="F482" s="17" t="s">
        <v>2</v>
      </c>
      <c r="G482" s="17" t="s">
        <v>143</v>
      </c>
      <c r="H482" s="17" t="s">
        <v>3258</v>
      </c>
      <c r="I482" s="21">
        <v>725</v>
      </c>
      <c r="J482" s="17" t="s">
        <v>525</v>
      </c>
      <c r="K482" s="20">
        <f>IF(FluxoCaixa10131514191820[[#This Row],[Movimento ]]="Saldo Inicial",FluxoCaixa10131514191820[[#This Row],[R$ (Valores)]],K481+FluxoCaixa10131514191820[[#This Row],[Valores Receitas / Despesas]])</f>
        <v>4701.0800000002928</v>
      </c>
      <c r="L482" s="20">
        <f>IF(FluxoCaixa10131514191820[[#This Row],[Entrada / Saída]]="Saída",FluxoCaixa10131514191820[[#This Row],[R$ (Valores)]]*-1,FluxoCaixa10131514191820[[#This Row],[R$ (Valores)]])</f>
        <v>-725</v>
      </c>
    </row>
    <row r="483" spans="2:12">
      <c r="B483" s="48" t="s">
        <v>2478</v>
      </c>
      <c r="C483" s="48" t="s">
        <v>3030</v>
      </c>
      <c r="D483" s="16">
        <v>46161</v>
      </c>
      <c r="E483" s="48" t="s">
        <v>2417</v>
      </c>
      <c r="F483" s="17" t="s">
        <v>2</v>
      </c>
      <c r="G483" s="17" t="s">
        <v>143</v>
      </c>
      <c r="H483" s="17" t="s">
        <v>3258</v>
      </c>
      <c r="I483" s="21">
        <v>947</v>
      </c>
      <c r="J483" s="17" t="s">
        <v>525</v>
      </c>
      <c r="K483" s="20">
        <f>IF(FluxoCaixa10131514191820[[#This Row],[Movimento ]]="Saldo Inicial",FluxoCaixa10131514191820[[#This Row],[R$ (Valores)]],K482+FluxoCaixa10131514191820[[#This Row],[Valores Receitas / Despesas]])</f>
        <v>3754.0800000002928</v>
      </c>
      <c r="L483" s="20">
        <f>IF(FluxoCaixa10131514191820[[#This Row],[Entrada / Saída]]="Saída",FluxoCaixa10131514191820[[#This Row],[R$ (Valores)]]*-1,FluxoCaixa10131514191820[[#This Row],[R$ (Valores)]])</f>
        <v>-947</v>
      </c>
    </row>
    <row r="484" spans="2:12">
      <c r="B484" s="48" t="s">
        <v>2478</v>
      </c>
      <c r="C484" s="48" t="s">
        <v>3030</v>
      </c>
      <c r="D484" s="16">
        <v>46161</v>
      </c>
      <c r="E484" s="48" t="s">
        <v>2417</v>
      </c>
      <c r="F484" s="17" t="s">
        <v>2</v>
      </c>
      <c r="G484" s="17" t="s">
        <v>507</v>
      </c>
      <c r="H484" s="17" t="s">
        <v>3255</v>
      </c>
      <c r="I484" s="21">
        <v>108.39</v>
      </c>
      <c r="J484" s="17" t="s">
        <v>525</v>
      </c>
      <c r="K484" s="20">
        <f>IF(FluxoCaixa10131514191820[[#This Row],[Movimento ]]="Saldo Inicial",FluxoCaixa10131514191820[[#This Row],[R$ (Valores)]],K483+FluxoCaixa10131514191820[[#This Row],[Valores Receitas / Despesas]])</f>
        <v>3645.6900000002929</v>
      </c>
      <c r="L484" s="20">
        <f>IF(FluxoCaixa10131514191820[[#This Row],[Entrada / Saída]]="Saída",FluxoCaixa10131514191820[[#This Row],[R$ (Valores)]]*-1,FluxoCaixa10131514191820[[#This Row],[R$ (Valores)]])</f>
        <v>-108.39</v>
      </c>
    </row>
    <row r="485" spans="2:12">
      <c r="B485" s="48" t="s">
        <v>2477</v>
      </c>
      <c r="C485" s="48" t="s">
        <v>3030</v>
      </c>
      <c r="D485" s="16">
        <v>46161</v>
      </c>
      <c r="E485" s="48" t="s">
        <v>2413</v>
      </c>
      <c r="F485" s="17" t="s">
        <v>2</v>
      </c>
      <c r="G485" s="17" t="s">
        <v>25</v>
      </c>
      <c r="H485" s="17" t="s">
        <v>3259</v>
      </c>
      <c r="I485" s="21">
        <v>352.67</v>
      </c>
      <c r="J485" s="17" t="s">
        <v>525</v>
      </c>
      <c r="K485" s="20">
        <f>IF(FluxoCaixa10131514191820[[#This Row],[Movimento ]]="Saldo Inicial",FluxoCaixa10131514191820[[#This Row],[R$ (Valores)]],K484+FluxoCaixa10131514191820[[#This Row],[Valores Receitas / Despesas]])</f>
        <v>3293.0200000002928</v>
      </c>
      <c r="L485" s="20">
        <f>IF(FluxoCaixa10131514191820[[#This Row],[Entrada / Saída]]="Saída",FluxoCaixa10131514191820[[#This Row],[R$ (Valores)]]*-1,FluxoCaixa10131514191820[[#This Row],[R$ (Valores)]])</f>
        <v>-352.67</v>
      </c>
    </row>
    <row r="486" spans="2:12">
      <c r="B486" s="48" t="s">
        <v>2477</v>
      </c>
      <c r="C486" s="48" t="s">
        <v>3030</v>
      </c>
      <c r="D486" s="16">
        <v>46161</v>
      </c>
      <c r="E486" s="48" t="s">
        <v>2413</v>
      </c>
      <c r="F486" s="17" t="s">
        <v>2</v>
      </c>
      <c r="G486" s="17" t="s">
        <v>25</v>
      </c>
      <c r="H486" s="17" t="s">
        <v>1803</v>
      </c>
      <c r="I486" s="21">
        <v>378.67</v>
      </c>
      <c r="J486" s="17" t="s">
        <v>525</v>
      </c>
      <c r="K486" s="20">
        <f>IF(FluxoCaixa10131514191820[[#This Row],[Movimento ]]="Saldo Inicial",FluxoCaixa10131514191820[[#This Row],[R$ (Valores)]],K485+FluxoCaixa10131514191820[[#This Row],[Valores Receitas / Despesas]])</f>
        <v>2914.3500000002928</v>
      </c>
      <c r="L486" s="20">
        <f>IF(FluxoCaixa10131514191820[[#This Row],[Entrada / Saída]]="Saída",FluxoCaixa10131514191820[[#This Row],[R$ (Valores)]]*-1,FluxoCaixa10131514191820[[#This Row],[R$ (Valores)]])</f>
        <v>-378.67</v>
      </c>
    </row>
    <row r="487" spans="2:12">
      <c r="B487" s="48" t="s">
        <v>2477</v>
      </c>
      <c r="C487" s="48" t="s">
        <v>3030</v>
      </c>
      <c r="D487" s="16">
        <v>46161</v>
      </c>
      <c r="E487" s="48" t="s">
        <v>2496</v>
      </c>
      <c r="F487" s="17" t="s">
        <v>2</v>
      </c>
      <c r="G487" s="17" t="s">
        <v>519</v>
      </c>
      <c r="H487" s="17" t="s">
        <v>603</v>
      </c>
      <c r="I487" s="21">
        <v>16333.33</v>
      </c>
      <c r="J487" s="17" t="s">
        <v>525</v>
      </c>
      <c r="K487" s="20">
        <f>IF(FluxoCaixa10131514191820[[#This Row],[Movimento ]]="Saldo Inicial",FluxoCaixa10131514191820[[#This Row],[R$ (Valores)]],K486+FluxoCaixa10131514191820[[#This Row],[Valores Receitas / Despesas]])</f>
        <v>-13418.979999999707</v>
      </c>
      <c r="L487" s="20">
        <f>IF(FluxoCaixa10131514191820[[#This Row],[Entrada / Saída]]="Saída",FluxoCaixa10131514191820[[#This Row],[R$ (Valores)]]*-1,FluxoCaixa10131514191820[[#This Row],[R$ (Valores)]])</f>
        <v>-16333.33</v>
      </c>
    </row>
    <row r="488" spans="2:12">
      <c r="B488" s="48" t="s">
        <v>2477</v>
      </c>
      <c r="C488" s="48" t="s">
        <v>3030</v>
      </c>
      <c r="D488" s="16">
        <v>46161</v>
      </c>
      <c r="E488" s="48" t="s">
        <v>2496</v>
      </c>
      <c r="F488" s="17" t="s">
        <v>2</v>
      </c>
      <c r="G488" s="17" t="s">
        <v>2286</v>
      </c>
      <c r="H488" s="17" t="s">
        <v>603</v>
      </c>
      <c r="I488" s="21">
        <v>16333.33</v>
      </c>
      <c r="J488" s="17" t="s">
        <v>525</v>
      </c>
      <c r="K488" s="20">
        <f>IF(FluxoCaixa10131514191820[[#This Row],[Movimento ]]="Saldo Inicial",FluxoCaixa10131514191820[[#This Row],[R$ (Valores)]],K487+FluxoCaixa10131514191820[[#This Row],[Valores Receitas / Despesas]])</f>
        <v>-29752.309999999707</v>
      </c>
      <c r="L488" s="20">
        <f>IF(FluxoCaixa10131514191820[[#This Row],[Entrada / Saída]]="Saída",FluxoCaixa10131514191820[[#This Row],[R$ (Valores)]]*-1,FluxoCaixa10131514191820[[#This Row],[R$ (Valores)]])</f>
        <v>-16333.33</v>
      </c>
    </row>
    <row r="489" spans="2:12">
      <c r="B489" s="48" t="s">
        <v>2478</v>
      </c>
      <c r="C489" s="48" t="s">
        <v>3030</v>
      </c>
      <c r="D489" s="16">
        <v>46161</v>
      </c>
      <c r="E489" s="48" t="s">
        <v>2413</v>
      </c>
      <c r="F489" s="17" t="s">
        <v>1</v>
      </c>
      <c r="G489" s="17" t="s">
        <v>75</v>
      </c>
      <c r="H489" s="17" t="s">
        <v>75</v>
      </c>
      <c r="I489" s="21">
        <v>50000</v>
      </c>
      <c r="J489" s="17" t="s">
        <v>525</v>
      </c>
      <c r="K489" s="20">
        <f>IF(FluxoCaixa10131514191820[[#This Row],[Movimento ]]="Saldo Inicial",FluxoCaixa10131514191820[[#This Row],[R$ (Valores)]],K488+FluxoCaixa10131514191820[[#This Row],[Valores Receitas / Despesas]])</f>
        <v>20247.690000000293</v>
      </c>
      <c r="L489" s="20">
        <f>IF(FluxoCaixa10131514191820[[#This Row],[Entrada / Saída]]="Saída",FluxoCaixa10131514191820[[#This Row],[R$ (Valores)]]*-1,FluxoCaixa10131514191820[[#This Row],[R$ (Valores)]])</f>
        <v>50000</v>
      </c>
    </row>
    <row r="490" spans="2:12">
      <c r="B490" s="48" t="s">
        <v>2478</v>
      </c>
      <c r="C490" s="48" t="s">
        <v>3030</v>
      </c>
      <c r="D490" s="16">
        <v>46161</v>
      </c>
      <c r="E490" s="48" t="s">
        <v>2413</v>
      </c>
      <c r="F490" s="17" t="s">
        <v>2</v>
      </c>
      <c r="G490" s="17" t="s">
        <v>71</v>
      </c>
      <c r="H490" s="17" t="s">
        <v>3035</v>
      </c>
      <c r="I490" s="21">
        <v>2000</v>
      </c>
      <c r="J490" s="17" t="s">
        <v>525</v>
      </c>
      <c r="K490" s="20">
        <f>IF(FluxoCaixa10131514191820[[#This Row],[Movimento ]]="Saldo Inicial",FluxoCaixa10131514191820[[#This Row],[R$ (Valores)]],K489+FluxoCaixa10131514191820[[#This Row],[Valores Receitas / Despesas]])</f>
        <v>18247.690000000293</v>
      </c>
      <c r="L490" s="20">
        <f>IF(FluxoCaixa10131514191820[[#This Row],[Entrada / Saída]]="Saída",FluxoCaixa10131514191820[[#This Row],[R$ (Valores)]]*-1,FluxoCaixa10131514191820[[#This Row],[R$ (Valores)]])</f>
        <v>-2000</v>
      </c>
    </row>
    <row r="491" spans="2:12">
      <c r="B491" s="48" t="s">
        <v>2478</v>
      </c>
      <c r="C491" s="48" t="s">
        <v>3030</v>
      </c>
      <c r="D491" s="16">
        <v>46161</v>
      </c>
      <c r="E491" s="48" t="s">
        <v>2496</v>
      </c>
      <c r="F491" s="17" t="s">
        <v>2</v>
      </c>
      <c r="G491" s="17" t="s">
        <v>25</v>
      </c>
      <c r="H491" s="17" t="s">
        <v>3271</v>
      </c>
      <c r="I491" s="21">
        <v>45</v>
      </c>
      <c r="J491" s="17" t="s">
        <v>525</v>
      </c>
      <c r="K491" s="20">
        <f>IF(FluxoCaixa10131514191820[[#This Row],[Movimento ]]="Saldo Inicial",FluxoCaixa10131514191820[[#This Row],[R$ (Valores)]],K490+FluxoCaixa10131514191820[[#This Row],[Valores Receitas / Despesas]])</f>
        <v>18202.690000000293</v>
      </c>
      <c r="L491" s="20">
        <f>IF(FluxoCaixa10131514191820[[#This Row],[Entrada / Saída]]="Saída",FluxoCaixa10131514191820[[#This Row],[R$ (Valores)]]*-1,FluxoCaixa10131514191820[[#This Row],[R$ (Valores)]])</f>
        <v>-45</v>
      </c>
    </row>
    <row r="492" spans="2:12">
      <c r="B492" s="48" t="s">
        <v>2477</v>
      </c>
      <c r="C492" s="48" t="s">
        <v>3030</v>
      </c>
      <c r="D492" s="16">
        <v>46161</v>
      </c>
      <c r="E492" s="48" t="s">
        <v>2413</v>
      </c>
      <c r="F492" s="17" t="s">
        <v>2</v>
      </c>
      <c r="G492" s="17" t="s">
        <v>70</v>
      </c>
      <c r="H492" s="17" t="s">
        <v>2651</v>
      </c>
      <c r="I492" s="21">
        <v>2000</v>
      </c>
      <c r="J492" s="17" t="s">
        <v>525</v>
      </c>
      <c r="K492" s="20">
        <f>IF(FluxoCaixa10131514191820[[#This Row],[Movimento ]]="Saldo Inicial",FluxoCaixa10131514191820[[#This Row],[R$ (Valores)]],K491+FluxoCaixa10131514191820[[#This Row],[Valores Receitas / Despesas]])</f>
        <v>16202.690000000293</v>
      </c>
      <c r="L492" s="20">
        <f>IF(FluxoCaixa10131514191820[[#This Row],[Entrada / Saída]]="Saída",FluxoCaixa10131514191820[[#This Row],[R$ (Valores)]]*-1,FluxoCaixa10131514191820[[#This Row],[R$ (Valores)]])</f>
        <v>-2000</v>
      </c>
    </row>
    <row r="493" spans="2:12">
      <c r="B493" s="48" t="s">
        <v>2477</v>
      </c>
      <c r="C493" s="48" t="s">
        <v>3030</v>
      </c>
      <c r="D493" s="16">
        <v>46161</v>
      </c>
      <c r="E493" s="48" t="s">
        <v>2413</v>
      </c>
      <c r="F493" s="17" t="s">
        <v>2</v>
      </c>
      <c r="G493" s="17" t="s">
        <v>70</v>
      </c>
      <c r="H493" s="17" t="s">
        <v>2525</v>
      </c>
      <c r="I493" s="21">
        <v>650</v>
      </c>
      <c r="J493" s="17" t="s">
        <v>525</v>
      </c>
      <c r="K493" s="20">
        <f>IF(FluxoCaixa10131514191820[[#This Row],[Movimento ]]="Saldo Inicial",FluxoCaixa10131514191820[[#This Row],[R$ (Valores)]],K492+FluxoCaixa10131514191820[[#This Row],[Valores Receitas / Despesas]])</f>
        <v>15552.690000000293</v>
      </c>
      <c r="L493" s="20">
        <f>IF(FluxoCaixa10131514191820[[#This Row],[Entrada / Saída]]="Saída",FluxoCaixa10131514191820[[#This Row],[R$ (Valores)]]*-1,FluxoCaixa10131514191820[[#This Row],[R$ (Valores)]])</f>
        <v>-650</v>
      </c>
    </row>
    <row r="494" spans="2:12">
      <c r="B494" s="48" t="s">
        <v>2477</v>
      </c>
      <c r="C494" s="48" t="s">
        <v>3030</v>
      </c>
      <c r="D494" s="16">
        <v>46161</v>
      </c>
      <c r="E494" s="48" t="s">
        <v>2413</v>
      </c>
      <c r="F494" s="17" t="s">
        <v>2</v>
      </c>
      <c r="G494" s="17" t="s">
        <v>70</v>
      </c>
      <c r="H494" s="17" t="s">
        <v>2526</v>
      </c>
      <c r="I494" s="21">
        <v>650</v>
      </c>
      <c r="J494" s="17" t="s">
        <v>525</v>
      </c>
      <c r="K494" s="20">
        <f>IF(FluxoCaixa10131514191820[[#This Row],[Movimento ]]="Saldo Inicial",FluxoCaixa10131514191820[[#This Row],[R$ (Valores)]],K493+FluxoCaixa10131514191820[[#This Row],[Valores Receitas / Despesas]])</f>
        <v>14902.690000000293</v>
      </c>
      <c r="L494" s="20">
        <f>IF(FluxoCaixa10131514191820[[#This Row],[Entrada / Saída]]="Saída",FluxoCaixa10131514191820[[#This Row],[R$ (Valores)]]*-1,FluxoCaixa10131514191820[[#This Row],[R$ (Valores)]])</f>
        <v>-650</v>
      </c>
    </row>
    <row r="495" spans="2:12">
      <c r="B495" s="48" t="s">
        <v>2477</v>
      </c>
      <c r="C495" s="48" t="s">
        <v>3030</v>
      </c>
      <c r="D495" s="16">
        <v>46161</v>
      </c>
      <c r="E495" s="48" t="s">
        <v>2413</v>
      </c>
      <c r="F495" s="17" t="s">
        <v>2</v>
      </c>
      <c r="G495" s="17" t="s">
        <v>70</v>
      </c>
      <c r="H495" s="17" t="s">
        <v>1848</v>
      </c>
      <c r="I495" s="21">
        <v>650</v>
      </c>
      <c r="J495" s="17" t="s">
        <v>525</v>
      </c>
      <c r="K495" s="20">
        <f>IF(FluxoCaixa10131514191820[[#This Row],[Movimento ]]="Saldo Inicial",FluxoCaixa10131514191820[[#This Row],[R$ (Valores)]],K494+FluxoCaixa10131514191820[[#This Row],[Valores Receitas / Despesas]])</f>
        <v>14252.690000000293</v>
      </c>
      <c r="L495" s="20">
        <f>IF(FluxoCaixa10131514191820[[#This Row],[Entrada / Saída]]="Saída",FluxoCaixa10131514191820[[#This Row],[R$ (Valores)]]*-1,FluxoCaixa10131514191820[[#This Row],[R$ (Valores)]])</f>
        <v>-650</v>
      </c>
    </row>
    <row r="496" spans="2:12">
      <c r="B496" s="48" t="s">
        <v>2477</v>
      </c>
      <c r="C496" s="48" t="s">
        <v>3030</v>
      </c>
      <c r="D496" s="16">
        <v>46161</v>
      </c>
      <c r="E496" s="48" t="s">
        <v>2413</v>
      </c>
      <c r="F496" s="17" t="s">
        <v>2</v>
      </c>
      <c r="G496" s="17" t="s">
        <v>70</v>
      </c>
      <c r="H496" s="17" t="s">
        <v>798</v>
      </c>
      <c r="I496" s="21">
        <v>650</v>
      </c>
      <c r="J496" s="17" t="s">
        <v>525</v>
      </c>
      <c r="K496" s="20">
        <f>IF(FluxoCaixa10131514191820[[#This Row],[Movimento ]]="Saldo Inicial",FluxoCaixa10131514191820[[#This Row],[R$ (Valores)]],K495+FluxoCaixa10131514191820[[#This Row],[Valores Receitas / Despesas]])</f>
        <v>13602.690000000293</v>
      </c>
      <c r="L496" s="20">
        <f>IF(FluxoCaixa10131514191820[[#This Row],[Entrada / Saída]]="Saída",FluxoCaixa10131514191820[[#This Row],[R$ (Valores)]]*-1,FluxoCaixa10131514191820[[#This Row],[R$ (Valores)]])</f>
        <v>-650</v>
      </c>
    </row>
    <row r="497" spans="2:12">
      <c r="B497" s="48" t="s">
        <v>2477</v>
      </c>
      <c r="C497" s="48" t="s">
        <v>3030</v>
      </c>
      <c r="D497" s="16">
        <v>46161</v>
      </c>
      <c r="E497" s="48" t="s">
        <v>2413</v>
      </c>
      <c r="F497" s="17" t="s">
        <v>2</v>
      </c>
      <c r="G497" s="17" t="s">
        <v>70</v>
      </c>
      <c r="H497" s="17" t="s">
        <v>1039</v>
      </c>
      <c r="I497" s="21">
        <v>650</v>
      </c>
      <c r="J497" s="17" t="s">
        <v>525</v>
      </c>
      <c r="K497" s="20">
        <f>IF(FluxoCaixa10131514191820[[#This Row],[Movimento ]]="Saldo Inicial",FluxoCaixa10131514191820[[#This Row],[R$ (Valores)]],K496+FluxoCaixa10131514191820[[#This Row],[Valores Receitas / Despesas]])</f>
        <v>12952.690000000293</v>
      </c>
      <c r="L497" s="20">
        <f>IF(FluxoCaixa10131514191820[[#This Row],[Entrada / Saída]]="Saída",FluxoCaixa10131514191820[[#This Row],[R$ (Valores)]]*-1,FluxoCaixa10131514191820[[#This Row],[R$ (Valores)]])</f>
        <v>-650</v>
      </c>
    </row>
    <row r="498" spans="2:12">
      <c r="B498" s="48" t="s">
        <v>2477</v>
      </c>
      <c r="C498" s="48" t="s">
        <v>3030</v>
      </c>
      <c r="D498" s="16">
        <v>46161</v>
      </c>
      <c r="E498" s="48" t="s">
        <v>2413</v>
      </c>
      <c r="F498" s="17" t="s">
        <v>2</v>
      </c>
      <c r="G498" s="17" t="s">
        <v>70</v>
      </c>
      <c r="H498" s="17" t="s">
        <v>779</v>
      </c>
      <c r="I498" s="21">
        <v>1300</v>
      </c>
      <c r="J498" s="17" t="s">
        <v>525</v>
      </c>
      <c r="K498" s="20">
        <f>IF(FluxoCaixa10131514191820[[#This Row],[Movimento ]]="Saldo Inicial",FluxoCaixa10131514191820[[#This Row],[R$ (Valores)]],K497+FluxoCaixa10131514191820[[#This Row],[Valores Receitas / Despesas]])</f>
        <v>11652.690000000293</v>
      </c>
      <c r="L498" s="20">
        <f>IF(FluxoCaixa10131514191820[[#This Row],[Entrada / Saída]]="Saída",FluxoCaixa10131514191820[[#This Row],[R$ (Valores)]]*-1,FluxoCaixa10131514191820[[#This Row],[R$ (Valores)]])</f>
        <v>-1300</v>
      </c>
    </row>
    <row r="499" spans="2:12">
      <c r="B499" s="48" t="s">
        <v>2478</v>
      </c>
      <c r="C499" s="48" t="s">
        <v>3030</v>
      </c>
      <c r="D499" s="16">
        <v>46161</v>
      </c>
      <c r="E499" s="48" t="s">
        <v>2417</v>
      </c>
      <c r="F499" s="17" t="s">
        <v>2</v>
      </c>
      <c r="G499" s="17" t="s">
        <v>143</v>
      </c>
      <c r="H499" s="17" t="s">
        <v>3258</v>
      </c>
      <c r="I499" s="21">
        <v>540</v>
      </c>
      <c r="J499" s="17" t="s">
        <v>525</v>
      </c>
      <c r="K499" s="20">
        <f>IF(FluxoCaixa10131514191820[[#This Row],[Movimento ]]="Saldo Inicial",FluxoCaixa10131514191820[[#This Row],[R$ (Valores)]],K498+FluxoCaixa10131514191820[[#This Row],[Valores Receitas / Despesas]])</f>
        <v>11112.690000000293</v>
      </c>
      <c r="L499" s="20">
        <f>IF(FluxoCaixa10131514191820[[#This Row],[Entrada / Saída]]="Saída",FluxoCaixa10131514191820[[#This Row],[R$ (Valores)]]*-1,FluxoCaixa10131514191820[[#This Row],[R$ (Valores)]])</f>
        <v>-540</v>
      </c>
    </row>
    <row r="500" spans="2:12">
      <c r="B500" s="48" t="s">
        <v>2477</v>
      </c>
      <c r="C500" s="48" t="s">
        <v>3030</v>
      </c>
      <c r="D500" s="16">
        <v>46161</v>
      </c>
      <c r="E500" s="48" t="s">
        <v>2413</v>
      </c>
      <c r="F500" s="17" t="s">
        <v>2</v>
      </c>
      <c r="G500" s="17" t="s">
        <v>23</v>
      </c>
      <c r="H500" s="17" t="s">
        <v>3272</v>
      </c>
      <c r="I500" s="21">
        <v>1134</v>
      </c>
      <c r="J500" s="17" t="s">
        <v>525</v>
      </c>
      <c r="K500" s="20">
        <f>IF(FluxoCaixa10131514191820[[#This Row],[Movimento ]]="Saldo Inicial",FluxoCaixa10131514191820[[#This Row],[R$ (Valores)]],K499+FluxoCaixa10131514191820[[#This Row],[Valores Receitas / Despesas]])</f>
        <v>9978.6900000002934</v>
      </c>
      <c r="L500" s="20">
        <f>IF(FluxoCaixa10131514191820[[#This Row],[Entrada / Saída]]="Saída",FluxoCaixa10131514191820[[#This Row],[R$ (Valores)]]*-1,FluxoCaixa10131514191820[[#This Row],[R$ (Valores)]])</f>
        <v>-1134</v>
      </c>
    </row>
    <row r="501" spans="2:12">
      <c r="B501" s="48" t="s">
        <v>2478</v>
      </c>
      <c r="C501" s="48" t="s">
        <v>3030</v>
      </c>
      <c r="D501" s="16">
        <v>46161</v>
      </c>
      <c r="E501" s="48" t="s">
        <v>2417</v>
      </c>
      <c r="F501" s="17" t="s">
        <v>2</v>
      </c>
      <c r="G501" s="17" t="s">
        <v>143</v>
      </c>
      <c r="H501" s="17" t="s">
        <v>3273</v>
      </c>
      <c r="I501" s="21">
        <v>1065</v>
      </c>
      <c r="J501" s="17" t="s">
        <v>525</v>
      </c>
      <c r="K501" s="20">
        <f>IF(FluxoCaixa10131514191820[[#This Row],[Movimento ]]="Saldo Inicial",FluxoCaixa10131514191820[[#This Row],[R$ (Valores)]],K500+FluxoCaixa10131514191820[[#This Row],[Valores Receitas / Despesas]])</f>
        <v>8913.6900000002934</v>
      </c>
      <c r="L501" s="20">
        <f>IF(FluxoCaixa10131514191820[[#This Row],[Entrada / Saída]]="Saída",FluxoCaixa10131514191820[[#This Row],[R$ (Valores)]]*-1,FluxoCaixa10131514191820[[#This Row],[R$ (Valores)]])</f>
        <v>-1065</v>
      </c>
    </row>
    <row r="502" spans="2:12">
      <c r="B502" s="48" t="s">
        <v>2478</v>
      </c>
      <c r="C502" s="48" t="s">
        <v>3030</v>
      </c>
      <c r="D502" s="16">
        <v>46161</v>
      </c>
      <c r="E502" s="48" t="s">
        <v>2413</v>
      </c>
      <c r="F502" s="17" t="s">
        <v>2</v>
      </c>
      <c r="G502" s="17" t="s">
        <v>70</v>
      </c>
      <c r="H502" s="17" t="s">
        <v>899</v>
      </c>
      <c r="I502" s="21">
        <v>1000</v>
      </c>
      <c r="J502" s="17" t="s">
        <v>525</v>
      </c>
      <c r="K502" s="20">
        <f>IF(FluxoCaixa10131514191820[[#This Row],[Movimento ]]="Saldo Inicial",FluxoCaixa10131514191820[[#This Row],[R$ (Valores)]],K501+FluxoCaixa10131514191820[[#This Row],[Valores Receitas / Despesas]])</f>
        <v>7913.6900000002934</v>
      </c>
      <c r="L502" s="20">
        <f>IF(FluxoCaixa10131514191820[[#This Row],[Entrada / Saída]]="Saída",FluxoCaixa10131514191820[[#This Row],[R$ (Valores)]]*-1,FluxoCaixa10131514191820[[#This Row],[R$ (Valores)]])</f>
        <v>-1000</v>
      </c>
    </row>
    <row r="503" spans="2:12">
      <c r="B503" s="48" t="s">
        <v>2478</v>
      </c>
      <c r="C503" s="48" t="s">
        <v>3030</v>
      </c>
      <c r="D503" s="16">
        <v>46162</v>
      </c>
      <c r="E503" s="48" t="s">
        <v>2413</v>
      </c>
      <c r="F503" s="17" t="s">
        <v>2</v>
      </c>
      <c r="G503" s="17" t="s">
        <v>70</v>
      </c>
      <c r="H503" s="17" t="s">
        <v>3274</v>
      </c>
      <c r="I503" s="21">
        <v>2350</v>
      </c>
      <c r="J503" s="17" t="s">
        <v>525</v>
      </c>
      <c r="K503" s="20">
        <f>IF(FluxoCaixa10131514191820[[#This Row],[Movimento ]]="Saldo Inicial",FluxoCaixa10131514191820[[#This Row],[R$ (Valores)]],K502+FluxoCaixa10131514191820[[#This Row],[Valores Receitas / Despesas]])</f>
        <v>5563.6900000002934</v>
      </c>
      <c r="L503" s="20">
        <f>IF(FluxoCaixa10131514191820[[#This Row],[Entrada / Saída]]="Saída",FluxoCaixa10131514191820[[#This Row],[R$ (Valores)]]*-1,FluxoCaixa10131514191820[[#This Row],[R$ (Valores)]])</f>
        <v>-2350</v>
      </c>
    </row>
    <row r="504" spans="2:12">
      <c r="B504" s="48" t="s">
        <v>2478</v>
      </c>
      <c r="C504" s="48" t="s">
        <v>3030</v>
      </c>
      <c r="D504" s="16">
        <v>46162</v>
      </c>
      <c r="E504" s="48" t="s">
        <v>2413</v>
      </c>
      <c r="F504" s="17" t="s">
        <v>2</v>
      </c>
      <c r="G504" s="17" t="s">
        <v>71</v>
      </c>
      <c r="H504" s="17" t="s">
        <v>3275</v>
      </c>
      <c r="I504" s="21">
        <v>343.75</v>
      </c>
      <c r="J504" s="17" t="s">
        <v>525</v>
      </c>
      <c r="K504" s="20">
        <f>IF(FluxoCaixa10131514191820[[#This Row],[Movimento ]]="Saldo Inicial",FluxoCaixa10131514191820[[#This Row],[R$ (Valores)]],K503+FluxoCaixa10131514191820[[#This Row],[Valores Receitas / Despesas]])</f>
        <v>5219.9400000002934</v>
      </c>
      <c r="L504" s="20">
        <f>IF(FluxoCaixa10131514191820[[#This Row],[Entrada / Saída]]="Saída",FluxoCaixa10131514191820[[#This Row],[R$ (Valores)]]*-1,FluxoCaixa10131514191820[[#This Row],[R$ (Valores)]])</f>
        <v>-343.75</v>
      </c>
    </row>
    <row r="505" spans="2:12">
      <c r="B505" s="48" t="s">
        <v>2478</v>
      </c>
      <c r="C505" s="48" t="s">
        <v>3030</v>
      </c>
      <c r="D505" s="16">
        <v>46162</v>
      </c>
      <c r="E505" s="48" t="s">
        <v>2413</v>
      </c>
      <c r="F505" s="17" t="s">
        <v>2</v>
      </c>
      <c r="G505" s="17" t="s">
        <v>143</v>
      </c>
      <c r="H505" s="17" t="s">
        <v>2777</v>
      </c>
      <c r="I505" s="21">
        <v>10396.64</v>
      </c>
      <c r="J505" s="17" t="s">
        <v>525</v>
      </c>
      <c r="K505" s="20">
        <f>IF(FluxoCaixa10131514191820[[#This Row],[Movimento ]]="Saldo Inicial",FluxoCaixa10131514191820[[#This Row],[R$ (Valores)]],K504+FluxoCaixa10131514191820[[#This Row],[Valores Receitas / Despesas]])</f>
        <v>-5176.6999999997061</v>
      </c>
      <c r="L505" s="20">
        <f>IF(FluxoCaixa10131514191820[[#This Row],[Entrada / Saída]]="Saída",FluxoCaixa10131514191820[[#This Row],[R$ (Valores)]]*-1,FluxoCaixa10131514191820[[#This Row],[R$ (Valores)]])</f>
        <v>-10396.64</v>
      </c>
    </row>
    <row r="506" spans="2:12">
      <c r="B506" s="48" t="s">
        <v>2477</v>
      </c>
      <c r="C506" s="48" t="s">
        <v>3030</v>
      </c>
      <c r="D506" s="16">
        <v>46162</v>
      </c>
      <c r="E506" s="48" t="s">
        <v>2413</v>
      </c>
      <c r="F506" s="17" t="s">
        <v>2</v>
      </c>
      <c r="G506" s="17" t="s">
        <v>70</v>
      </c>
      <c r="H506" s="17" t="s">
        <v>3092</v>
      </c>
      <c r="I506" s="21">
        <v>5400</v>
      </c>
      <c r="J506" s="17" t="s">
        <v>525</v>
      </c>
      <c r="K506" s="20">
        <f>IF(FluxoCaixa10131514191820[[#This Row],[Movimento ]]="Saldo Inicial",FluxoCaixa10131514191820[[#This Row],[R$ (Valores)]],K505+FluxoCaixa10131514191820[[#This Row],[Valores Receitas / Despesas]])</f>
        <v>-10576.699999999706</v>
      </c>
      <c r="L506" s="20">
        <f>IF(FluxoCaixa10131514191820[[#This Row],[Entrada / Saída]]="Saída",FluxoCaixa10131514191820[[#This Row],[R$ (Valores)]]*-1,FluxoCaixa10131514191820[[#This Row],[R$ (Valores)]])</f>
        <v>-5400</v>
      </c>
    </row>
    <row r="507" spans="2:12">
      <c r="B507" s="48" t="s">
        <v>2477</v>
      </c>
      <c r="C507" s="48" t="s">
        <v>3030</v>
      </c>
      <c r="D507" s="16">
        <v>46162</v>
      </c>
      <c r="E507" s="48" t="s">
        <v>2413</v>
      </c>
      <c r="F507" s="17" t="s">
        <v>2</v>
      </c>
      <c r="G507" s="17" t="s">
        <v>70</v>
      </c>
      <c r="H507" s="17" t="s">
        <v>1775</v>
      </c>
      <c r="I507" s="21">
        <v>1720</v>
      </c>
      <c r="J507" s="17" t="s">
        <v>525</v>
      </c>
      <c r="K507" s="20">
        <f>IF(FluxoCaixa10131514191820[[#This Row],[Movimento ]]="Saldo Inicial",FluxoCaixa10131514191820[[#This Row],[R$ (Valores)]],K506+FluxoCaixa10131514191820[[#This Row],[Valores Receitas / Despesas]])</f>
        <v>-12296.699999999706</v>
      </c>
      <c r="L507" s="20">
        <f>IF(FluxoCaixa10131514191820[[#This Row],[Entrada / Saída]]="Saída",FluxoCaixa10131514191820[[#This Row],[R$ (Valores)]]*-1,FluxoCaixa10131514191820[[#This Row],[R$ (Valores)]])</f>
        <v>-1720</v>
      </c>
    </row>
    <row r="508" spans="2:12">
      <c r="B508" s="48" t="s">
        <v>2477</v>
      </c>
      <c r="C508" s="48" t="s">
        <v>3030</v>
      </c>
      <c r="D508" s="16">
        <v>46162</v>
      </c>
      <c r="E508" s="48" t="s">
        <v>2413</v>
      </c>
      <c r="F508" s="17" t="s">
        <v>2</v>
      </c>
      <c r="G508" s="17" t="s">
        <v>28</v>
      </c>
      <c r="H508" s="17" t="s">
        <v>2479</v>
      </c>
      <c r="I508" s="21">
        <v>699.59</v>
      </c>
      <c r="J508" s="17" t="s">
        <v>525</v>
      </c>
      <c r="K508" s="20">
        <f>IF(FluxoCaixa10131514191820[[#This Row],[Movimento ]]="Saldo Inicial",FluxoCaixa10131514191820[[#This Row],[R$ (Valores)]],K507+FluxoCaixa10131514191820[[#This Row],[Valores Receitas / Despesas]])</f>
        <v>-12996.289999999706</v>
      </c>
      <c r="L508" s="20">
        <f>IF(FluxoCaixa10131514191820[[#This Row],[Entrada / Saída]]="Saída",FluxoCaixa10131514191820[[#This Row],[R$ (Valores)]]*-1,FluxoCaixa10131514191820[[#This Row],[R$ (Valores)]])</f>
        <v>-699.59</v>
      </c>
    </row>
    <row r="509" spans="2:12">
      <c r="B509" s="48" t="s">
        <v>2477</v>
      </c>
      <c r="C509" s="48" t="s">
        <v>3030</v>
      </c>
      <c r="D509" s="16">
        <v>46162</v>
      </c>
      <c r="E509" s="48" t="s">
        <v>2413</v>
      </c>
      <c r="F509" s="17" t="s">
        <v>2</v>
      </c>
      <c r="G509" s="17" t="s">
        <v>28</v>
      </c>
      <c r="H509" s="17" t="s">
        <v>1400</v>
      </c>
      <c r="I509" s="21">
        <v>926.62</v>
      </c>
      <c r="J509" s="17" t="s">
        <v>525</v>
      </c>
      <c r="K509" s="20">
        <f>IF(FluxoCaixa10131514191820[[#This Row],[Movimento ]]="Saldo Inicial",FluxoCaixa10131514191820[[#This Row],[R$ (Valores)]],K508+FluxoCaixa10131514191820[[#This Row],[Valores Receitas / Despesas]])</f>
        <v>-13922.909999999707</v>
      </c>
      <c r="L509" s="20">
        <f>IF(FluxoCaixa10131514191820[[#This Row],[Entrada / Saída]]="Saída",FluxoCaixa10131514191820[[#This Row],[R$ (Valores)]]*-1,FluxoCaixa10131514191820[[#This Row],[R$ (Valores)]])</f>
        <v>-926.62</v>
      </c>
    </row>
    <row r="510" spans="2:12">
      <c r="B510" s="48" t="s">
        <v>2477</v>
      </c>
      <c r="C510" s="48" t="s">
        <v>3030</v>
      </c>
      <c r="D510" s="16">
        <v>46162</v>
      </c>
      <c r="E510" s="48" t="s">
        <v>2413</v>
      </c>
      <c r="F510" s="17" t="s">
        <v>2</v>
      </c>
      <c r="G510" s="17" t="s">
        <v>28</v>
      </c>
      <c r="H510" s="17" t="s">
        <v>2322</v>
      </c>
      <c r="I510" s="21">
        <v>602.12</v>
      </c>
      <c r="J510" s="17" t="s">
        <v>525</v>
      </c>
      <c r="K510" s="20">
        <f>IF(FluxoCaixa10131514191820[[#This Row],[Movimento ]]="Saldo Inicial",FluxoCaixa10131514191820[[#This Row],[R$ (Valores)]],K509+FluxoCaixa10131514191820[[#This Row],[Valores Receitas / Despesas]])</f>
        <v>-14525.029999999708</v>
      </c>
      <c r="L510" s="20">
        <f>IF(FluxoCaixa10131514191820[[#This Row],[Entrada / Saída]]="Saída",FluxoCaixa10131514191820[[#This Row],[R$ (Valores)]]*-1,FluxoCaixa10131514191820[[#This Row],[R$ (Valores)]])</f>
        <v>-602.12</v>
      </c>
    </row>
    <row r="511" spans="2:12">
      <c r="B511" s="48" t="s">
        <v>2477</v>
      </c>
      <c r="C511" s="48" t="s">
        <v>3030</v>
      </c>
      <c r="D511" s="16">
        <v>46162</v>
      </c>
      <c r="E511" s="48" t="s">
        <v>2413</v>
      </c>
      <c r="F511" s="17" t="s">
        <v>2</v>
      </c>
      <c r="G511" s="17" t="s">
        <v>28</v>
      </c>
      <c r="H511" s="17" t="s">
        <v>1093</v>
      </c>
      <c r="I511" s="21">
        <v>1016.55</v>
      </c>
      <c r="J511" s="17" t="s">
        <v>525</v>
      </c>
      <c r="K511" s="20">
        <f>IF(FluxoCaixa10131514191820[[#This Row],[Movimento ]]="Saldo Inicial",FluxoCaixa10131514191820[[#This Row],[R$ (Valores)]],K510+FluxoCaixa10131514191820[[#This Row],[Valores Receitas / Despesas]])</f>
        <v>-15541.579999999707</v>
      </c>
      <c r="L511" s="20">
        <f>IF(FluxoCaixa10131514191820[[#This Row],[Entrada / Saída]]="Saída",FluxoCaixa10131514191820[[#This Row],[R$ (Valores)]]*-1,FluxoCaixa10131514191820[[#This Row],[R$ (Valores)]])</f>
        <v>-1016.55</v>
      </c>
    </row>
    <row r="512" spans="2:12">
      <c r="B512" s="48" t="s">
        <v>2477</v>
      </c>
      <c r="C512" s="48" t="s">
        <v>3030</v>
      </c>
      <c r="D512" s="16">
        <v>46162</v>
      </c>
      <c r="E512" s="48" t="s">
        <v>2413</v>
      </c>
      <c r="F512" s="17" t="s">
        <v>2</v>
      </c>
      <c r="G512" s="17" t="s">
        <v>431</v>
      </c>
      <c r="H512" s="17" t="s">
        <v>842</v>
      </c>
      <c r="I512" s="21">
        <v>352.16</v>
      </c>
      <c r="J512" s="17" t="s">
        <v>525</v>
      </c>
      <c r="K512" s="20">
        <f>IF(FluxoCaixa10131514191820[[#This Row],[Movimento ]]="Saldo Inicial",FluxoCaixa10131514191820[[#This Row],[R$ (Valores)]],K511+FluxoCaixa10131514191820[[#This Row],[Valores Receitas / Despesas]])</f>
        <v>-15893.739999999707</v>
      </c>
      <c r="L512" s="20">
        <f>IF(FluxoCaixa10131514191820[[#This Row],[Entrada / Saída]]="Saída",FluxoCaixa10131514191820[[#This Row],[R$ (Valores)]]*-1,FluxoCaixa10131514191820[[#This Row],[R$ (Valores)]])</f>
        <v>-352.16</v>
      </c>
    </row>
    <row r="513" spans="2:12">
      <c r="B513" s="48" t="s">
        <v>2477</v>
      </c>
      <c r="C513" s="48" t="s">
        <v>3030</v>
      </c>
      <c r="D513" s="16">
        <v>46162</v>
      </c>
      <c r="E513" s="48" t="s">
        <v>2413</v>
      </c>
      <c r="F513" s="17" t="s">
        <v>2</v>
      </c>
      <c r="G513" s="17" t="s">
        <v>150</v>
      </c>
      <c r="H513" s="17" t="s">
        <v>2982</v>
      </c>
      <c r="I513" s="21">
        <v>576</v>
      </c>
      <c r="J513" s="17" t="s">
        <v>525</v>
      </c>
      <c r="K513" s="20">
        <f>IF(FluxoCaixa10131514191820[[#This Row],[Movimento ]]="Saldo Inicial",FluxoCaixa10131514191820[[#This Row],[R$ (Valores)]],K512+FluxoCaixa10131514191820[[#This Row],[Valores Receitas / Despesas]])</f>
        <v>-16469.739999999707</v>
      </c>
      <c r="L513" s="20">
        <f>IF(FluxoCaixa10131514191820[[#This Row],[Entrada / Saída]]="Saída",FluxoCaixa10131514191820[[#This Row],[R$ (Valores)]]*-1,FluxoCaixa10131514191820[[#This Row],[R$ (Valores)]])</f>
        <v>-576</v>
      </c>
    </row>
    <row r="514" spans="2:12">
      <c r="B514" s="48" t="s">
        <v>2477</v>
      </c>
      <c r="C514" s="48" t="s">
        <v>3030</v>
      </c>
      <c r="D514" s="16">
        <v>46162</v>
      </c>
      <c r="E514" s="48" t="s">
        <v>2413</v>
      </c>
      <c r="F514" s="17" t="s">
        <v>2</v>
      </c>
      <c r="G514" s="17" t="s">
        <v>25</v>
      </c>
      <c r="H514" s="17" t="s">
        <v>2530</v>
      </c>
      <c r="I514" s="21">
        <v>470</v>
      </c>
      <c r="J514" s="17" t="s">
        <v>525</v>
      </c>
      <c r="K514" s="20">
        <f>IF(FluxoCaixa10131514191820[[#This Row],[Movimento ]]="Saldo Inicial",FluxoCaixa10131514191820[[#This Row],[R$ (Valores)]],K513+FluxoCaixa10131514191820[[#This Row],[Valores Receitas / Despesas]])</f>
        <v>-16939.739999999707</v>
      </c>
      <c r="L514" s="20">
        <f>IF(FluxoCaixa10131514191820[[#This Row],[Entrada / Saída]]="Saída",FluxoCaixa10131514191820[[#This Row],[R$ (Valores)]]*-1,FluxoCaixa10131514191820[[#This Row],[R$ (Valores)]])</f>
        <v>-470</v>
      </c>
    </row>
    <row r="515" spans="2:12">
      <c r="B515" s="48" t="s">
        <v>2477</v>
      </c>
      <c r="C515" s="48" t="s">
        <v>3030</v>
      </c>
      <c r="D515" s="16">
        <v>46162</v>
      </c>
      <c r="E515" s="48" t="s">
        <v>2413</v>
      </c>
      <c r="F515" s="17" t="s">
        <v>2</v>
      </c>
      <c r="G515" s="17" t="s">
        <v>348</v>
      </c>
      <c r="H515" s="17" t="s">
        <v>3276</v>
      </c>
      <c r="I515" s="21">
        <v>300</v>
      </c>
      <c r="J515" s="17" t="s">
        <v>525</v>
      </c>
      <c r="K515" s="20">
        <f>IF(FluxoCaixa10131514191820[[#This Row],[Movimento ]]="Saldo Inicial",FluxoCaixa10131514191820[[#This Row],[R$ (Valores)]],K514+FluxoCaixa10131514191820[[#This Row],[Valores Receitas / Despesas]])</f>
        <v>-17239.739999999707</v>
      </c>
      <c r="L515" s="20">
        <f>IF(FluxoCaixa10131514191820[[#This Row],[Entrada / Saída]]="Saída",FluxoCaixa10131514191820[[#This Row],[R$ (Valores)]]*-1,FluxoCaixa10131514191820[[#This Row],[R$ (Valores)]])</f>
        <v>-300</v>
      </c>
    </row>
    <row r="516" spans="2:12">
      <c r="B516" s="48" t="s">
        <v>2477</v>
      </c>
      <c r="C516" s="48" t="s">
        <v>3030</v>
      </c>
      <c r="D516" s="16">
        <v>46162</v>
      </c>
      <c r="E516" s="48" t="s">
        <v>2496</v>
      </c>
      <c r="F516" s="17" t="s">
        <v>2</v>
      </c>
      <c r="G516" s="17" t="s">
        <v>10</v>
      </c>
      <c r="H516" s="17" t="s">
        <v>3245</v>
      </c>
      <c r="I516" s="21">
        <v>114.68</v>
      </c>
      <c r="J516" s="17" t="s">
        <v>525</v>
      </c>
      <c r="K516" s="20">
        <f>IF(FluxoCaixa10131514191820[[#This Row],[Movimento ]]="Saldo Inicial",FluxoCaixa10131514191820[[#This Row],[R$ (Valores)]],K515+FluxoCaixa10131514191820[[#This Row],[Valores Receitas / Despesas]])</f>
        <v>-17354.419999999707</v>
      </c>
      <c r="L516" s="20">
        <f>IF(FluxoCaixa10131514191820[[#This Row],[Entrada / Saída]]="Saída",FluxoCaixa10131514191820[[#This Row],[R$ (Valores)]]*-1,FluxoCaixa10131514191820[[#This Row],[R$ (Valores)]])</f>
        <v>-114.68</v>
      </c>
    </row>
    <row r="517" spans="2:12">
      <c r="B517" s="48" t="s">
        <v>2477</v>
      </c>
      <c r="C517" s="48" t="s">
        <v>3030</v>
      </c>
      <c r="D517" s="16">
        <v>46162</v>
      </c>
      <c r="E517" s="48" t="s">
        <v>2417</v>
      </c>
      <c r="F517" s="17" t="s">
        <v>2</v>
      </c>
      <c r="G517" s="17" t="s">
        <v>25</v>
      </c>
      <c r="H517" s="17" t="s">
        <v>3277</v>
      </c>
      <c r="I517" s="21">
        <v>380.54</v>
      </c>
      <c r="J517" s="17" t="s">
        <v>525</v>
      </c>
      <c r="K517" s="20">
        <f>IF(FluxoCaixa10131514191820[[#This Row],[Movimento ]]="Saldo Inicial",FluxoCaixa10131514191820[[#This Row],[R$ (Valores)]],K516+FluxoCaixa10131514191820[[#This Row],[Valores Receitas / Despesas]])</f>
        <v>-17734.959999999708</v>
      </c>
      <c r="L517" s="20">
        <f>IF(FluxoCaixa10131514191820[[#This Row],[Entrada / Saída]]="Saída",FluxoCaixa10131514191820[[#This Row],[R$ (Valores)]]*-1,FluxoCaixa10131514191820[[#This Row],[R$ (Valores)]])</f>
        <v>-380.54</v>
      </c>
    </row>
    <row r="518" spans="2:12">
      <c r="B518" s="48" t="s">
        <v>2477</v>
      </c>
      <c r="C518" s="48" t="s">
        <v>3030</v>
      </c>
      <c r="D518" s="16">
        <v>46162</v>
      </c>
      <c r="E518" s="48" t="s">
        <v>2417</v>
      </c>
      <c r="F518" s="17" t="s">
        <v>2</v>
      </c>
      <c r="G518" s="17" t="s">
        <v>70</v>
      </c>
      <c r="H518" s="17" t="s">
        <v>3278</v>
      </c>
      <c r="I518" s="21">
        <v>5000</v>
      </c>
      <c r="J518" s="17" t="s">
        <v>525</v>
      </c>
      <c r="K518" s="20">
        <f>IF(FluxoCaixa10131514191820[[#This Row],[Movimento ]]="Saldo Inicial",FluxoCaixa10131514191820[[#This Row],[R$ (Valores)]],K517+FluxoCaixa10131514191820[[#This Row],[Valores Receitas / Despesas]])</f>
        <v>-22734.959999999708</v>
      </c>
      <c r="L518" s="20">
        <f>IF(FluxoCaixa10131514191820[[#This Row],[Entrada / Saída]]="Saída",FluxoCaixa10131514191820[[#This Row],[R$ (Valores)]]*-1,FluxoCaixa10131514191820[[#This Row],[R$ (Valores)]])</f>
        <v>-5000</v>
      </c>
    </row>
    <row r="519" spans="2:12">
      <c r="B519" s="48" t="s">
        <v>2477</v>
      </c>
      <c r="C519" s="48" t="s">
        <v>3030</v>
      </c>
      <c r="D519" s="16">
        <v>46162</v>
      </c>
      <c r="E519" s="48" t="s">
        <v>2417</v>
      </c>
      <c r="F519" s="17" t="s">
        <v>2</v>
      </c>
      <c r="G519" s="17" t="s">
        <v>70</v>
      </c>
      <c r="H519" s="17" t="s">
        <v>3279</v>
      </c>
      <c r="I519" s="21">
        <v>1500</v>
      </c>
      <c r="J519" s="17" t="s">
        <v>525</v>
      </c>
      <c r="K519" s="20">
        <f>IF(FluxoCaixa10131514191820[[#This Row],[Movimento ]]="Saldo Inicial",FluxoCaixa10131514191820[[#This Row],[R$ (Valores)]],K518+FluxoCaixa10131514191820[[#This Row],[Valores Receitas / Despesas]])</f>
        <v>-24234.959999999708</v>
      </c>
      <c r="L519" s="20">
        <f>IF(FluxoCaixa10131514191820[[#This Row],[Entrada / Saída]]="Saída",FluxoCaixa10131514191820[[#This Row],[R$ (Valores)]]*-1,FluxoCaixa10131514191820[[#This Row],[R$ (Valores)]])</f>
        <v>-1500</v>
      </c>
    </row>
    <row r="520" spans="2:12">
      <c r="B520" s="48" t="s">
        <v>2477</v>
      </c>
      <c r="C520" s="48" t="s">
        <v>3030</v>
      </c>
      <c r="D520" s="16">
        <v>46162</v>
      </c>
      <c r="E520" s="48" t="s">
        <v>2417</v>
      </c>
      <c r="F520" s="17" t="s">
        <v>2</v>
      </c>
      <c r="G520" s="17" t="s">
        <v>508</v>
      </c>
      <c r="H520" s="17" t="s">
        <v>3280</v>
      </c>
      <c r="I520" s="21">
        <v>306.60000000000002</v>
      </c>
      <c r="J520" s="17" t="s">
        <v>525</v>
      </c>
      <c r="K520" s="20">
        <f>IF(FluxoCaixa10131514191820[[#This Row],[Movimento ]]="Saldo Inicial",FluxoCaixa10131514191820[[#This Row],[R$ (Valores)]],K519+FluxoCaixa10131514191820[[#This Row],[Valores Receitas / Despesas]])</f>
        <v>-24541.559999999707</v>
      </c>
      <c r="L520" s="20">
        <f>IF(FluxoCaixa10131514191820[[#This Row],[Entrada / Saída]]="Saída",FluxoCaixa10131514191820[[#This Row],[R$ (Valores)]]*-1,FluxoCaixa10131514191820[[#This Row],[R$ (Valores)]])</f>
        <v>-306.60000000000002</v>
      </c>
    </row>
    <row r="521" spans="2:12">
      <c r="B521" s="48" t="s">
        <v>2477</v>
      </c>
      <c r="C521" s="48" t="s">
        <v>3030</v>
      </c>
      <c r="D521" s="16">
        <v>46162</v>
      </c>
      <c r="E521" s="48" t="s">
        <v>2417</v>
      </c>
      <c r="F521" s="17" t="s">
        <v>2</v>
      </c>
      <c r="G521" s="17" t="s">
        <v>70</v>
      </c>
      <c r="H521" s="17" t="s">
        <v>3097</v>
      </c>
      <c r="I521" s="21">
        <v>2000</v>
      </c>
      <c r="J521" s="17" t="s">
        <v>525</v>
      </c>
      <c r="K521" s="20">
        <f>IF(FluxoCaixa10131514191820[[#This Row],[Movimento ]]="Saldo Inicial",FluxoCaixa10131514191820[[#This Row],[R$ (Valores)]],K520+FluxoCaixa10131514191820[[#This Row],[Valores Receitas / Despesas]])</f>
        <v>-26541.559999999707</v>
      </c>
      <c r="L521" s="20">
        <f>IF(FluxoCaixa10131514191820[[#This Row],[Entrada / Saída]]="Saída",FluxoCaixa10131514191820[[#This Row],[R$ (Valores)]]*-1,FluxoCaixa10131514191820[[#This Row],[R$ (Valores)]])</f>
        <v>-2000</v>
      </c>
    </row>
    <row r="522" spans="2:12">
      <c r="B522" s="48" t="s">
        <v>2477</v>
      </c>
      <c r="C522" s="48" t="s">
        <v>3030</v>
      </c>
      <c r="D522" s="16">
        <v>46162</v>
      </c>
      <c r="E522" s="48" t="s">
        <v>2417</v>
      </c>
      <c r="F522" s="17" t="s">
        <v>2</v>
      </c>
      <c r="G522" s="17" t="s">
        <v>25</v>
      </c>
      <c r="H522" s="17" t="s">
        <v>3277</v>
      </c>
      <c r="I522" s="21">
        <v>380.53</v>
      </c>
      <c r="J522" s="17" t="s">
        <v>525</v>
      </c>
      <c r="K522" s="20">
        <f>IF(FluxoCaixa10131514191820[[#This Row],[Movimento ]]="Saldo Inicial",FluxoCaixa10131514191820[[#This Row],[R$ (Valores)]],K521+FluxoCaixa10131514191820[[#This Row],[Valores Receitas / Despesas]])</f>
        <v>-26922.089999999705</v>
      </c>
      <c r="L522" s="20">
        <f>IF(FluxoCaixa10131514191820[[#This Row],[Entrada / Saída]]="Saída",FluxoCaixa10131514191820[[#This Row],[R$ (Valores)]]*-1,FluxoCaixa10131514191820[[#This Row],[R$ (Valores)]])</f>
        <v>-380.53</v>
      </c>
    </row>
    <row r="523" spans="2:12">
      <c r="B523" s="48" t="s">
        <v>2477</v>
      </c>
      <c r="C523" s="48" t="s">
        <v>3030</v>
      </c>
      <c r="D523" s="16">
        <v>46162</v>
      </c>
      <c r="E523" s="48" t="s">
        <v>2417</v>
      </c>
      <c r="F523" s="17" t="s">
        <v>2</v>
      </c>
      <c r="G523" s="17" t="s">
        <v>28</v>
      </c>
      <c r="H523" s="17" t="s">
        <v>2522</v>
      </c>
      <c r="I523" s="21">
        <v>816.73</v>
      </c>
      <c r="J523" s="17" t="s">
        <v>525</v>
      </c>
      <c r="K523" s="20">
        <f>IF(FluxoCaixa10131514191820[[#This Row],[Movimento ]]="Saldo Inicial",FluxoCaixa10131514191820[[#This Row],[R$ (Valores)]],K522+FluxoCaixa10131514191820[[#This Row],[Valores Receitas / Despesas]])</f>
        <v>-27738.819999999705</v>
      </c>
      <c r="L523" s="20">
        <f>IF(FluxoCaixa10131514191820[[#This Row],[Entrada / Saída]]="Saída",FluxoCaixa10131514191820[[#This Row],[R$ (Valores)]]*-1,FluxoCaixa10131514191820[[#This Row],[R$ (Valores)]])</f>
        <v>-816.73</v>
      </c>
    </row>
    <row r="524" spans="2:12">
      <c r="B524" s="48" t="s">
        <v>2477</v>
      </c>
      <c r="C524" s="48" t="s">
        <v>3030</v>
      </c>
      <c r="D524" s="16">
        <v>46162</v>
      </c>
      <c r="E524" s="48" t="s">
        <v>2417</v>
      </c>
      <c r="F524" s="17" t="s">
        <v>2</v>
      </c>
      <c r="G524" s="17" t="s">
        <v>28</v>
      </c>
      <c r="H524" s="17" t="s">
        <v>2786</v>
      </c>
      <c r="I524" s="21">
        <v>816.73</v>
      </c>
      <c r="J524" s="17" t="s">
        <v>525</v>
      </c>
      <c r="K524" s="20">
        <f>IF(FluxoCaixa10131514191820[[#This Row],[Movimento ]]="Saldo Inicial",FluxoCaixa10131514191820[[#This Row],[R$ (Valores)]],K523+FluxoCaixa10131514191820[[#This Row],[Valores Receitas / Despesas]])</f>
        <v>-28555.549999999705</v>
      </c>
      <c r="L524" s="20">
        <f>IF(FluxoCaixa10131514191820[[#This Row],[Entrada / Saída]]="Saída",FluxoCaixa10131514191820[[#This Row],[R$ (Valores)]]*-1,FluxoCaixa10131514191820[[#This Row],[R$ (Valores)]])</f>
        <v>-816.73</v>
      </c>
    </row>
    <row r="525" spans="2:12">
      <c r="B525" s="48" t="s">
        <v>2477</v>
      </c>
      <c r="C525" s="48" t="s">
        <v>3030</v>
      </c>
      <c r="D525" s="16">
        <v>46162</v>
      </c>
      <c r="E525" s="48" t="s">
        <v>2417</v>
      </c>
      <c r="F525" s="17" t="s">
        <v>2</v>
      </c>
      <c r="G525" s="17" t="s">
        <v>28</v>
      </c>
      <c r="H525" s="17" t="s">
        <v>1186</v>
      </c>
      <c r="I525" s="21">
        <v>1107.0899999999999</v>
      </c>
      <c r="J525" s="17" t="s">
        <v>525</v>
      </c>
      <c r="K525" s="20">
        <f>IF(FluxoCaixa10131514191820[[#This Row],[Movimento ]]="Saldo Inicial",FluxoCaixa10131514191820[[#This Row],[R$ (Valores)]],K524+FluxoCaixa10131514191820[[#This Row],[Valores Receitas / Despesas]])</f>
        <v>-29662.639999999705</v>
      </c>
      <c r="L525" s="20">
        <f>IF(FluxoCaixa10131514191820[[#This Row],[Entrada / Saída]]="Saída",FluxoCaixa10131514191820[[#This Row],[R$ (Valores)]]*-1,FluxoCaixa10131514191820[[#This Row],[R$ (Valores)]])</f>
        <v>-1107.0899999999999</v>
      </c>
    </row>
    <row r="526" spans="2:12">
      <c r="B526" s="48" t="s">
        <v>2477</v>
      </c>
      <c r="C526" s="48" t="s">
        <v>3030</v>
      </c>
      <c r="D526" s="16">
        <v>46162</v>
      </c>
      <c r="E526" s="48" t="s">
        <v>2417</v>
      </c>
      <c r="F526" s="17" t="s">
        <v>2</v>
      </c>
      <c r="G526" s="17" t="s">
        <v>28</v>
      </c>
      <c r="H526" s="17" t="s">
        <v>2787</v>
      </c>
      <c r="I526" s="21">
        <v>757.68</v>
      </c>
      <c r="J526" s="17" t="s">
        <v>525</v>
      </c>
      <c r="K526" s="20">
        <f>IF(FluxoCaixa10131514191820[[#This Row],[Movimento ]]="Saldo Inicial",FluxoCaixa10131514191820[[#This Row],[R$ (Valores)]],K525+FluxoCaixa10131514191820[[#This Row],[Valores Receitas / Despesas]])</f>
        <v>-30420.319999999705</v>
      </c>
      <c r="L526" s="20">
        <f>IF(FluxoCaixa10131514191820[[#This Row],[Entrada / Saída]]="Saída",FluxoCaixa10131514191820[[#This Row],[R$ (Valores)]]*-1,FluxoCaixa10131514191820[[#This Row],[R$ (Valores)]])</f>
        <v>-757.68</v>
      </c>
    </row>
    <row r="527" spans="2:12">
      <c r="B527" s="48" t="s">
        <v>2477</v>
      </c>
      <c r="C527" s="48" t="s">
        <v>3030</v>
      </c>
      <c r="D527" s="16">
        <v>46162</v>
      </c>
      <c r="E527" s="48" t="s">
        <v>2417</v>
      </c>
      <c r="F527" s="17" t="s">
        <v>2</v>
      </c>
      <c r="G527" s="17" t="s">
        <v>28</v>
      </c>
      <c r="H527" s="17" t="s">
        <v>3281</v>
      </c>
      <c r="I527" s="21">
        <v>1003.6</v>
      </c>
      <c r="J527" s="17" t="s">
        <v>525</v>
      </c>
      <c r="K527" s="20">
        <f>IF(FluxoCaixa10131514191820[[#This Row],[Movimento ]]="Saldo Inicial",FluxoCaixa10131514191820[[#This Row],[R$ (Valores)]],K526+FluxoCaixa10131514191820[[#This Row],[Valores Receitas / Despesas]])</f>
        <v>-31423.919999999704</v>
      </c>
      <c r="L527" s="20">
        <f>IF(FluxoCaixa10131514191820[[#This Row],[Entrada / Saída]]="Saída",FluxoCaixa10131514191820[[#This Row],[R$ (Valores)]]*-1,FluxoCaixa10131514191820[[#This Row],[R$ (Valores)]])</f>
        <v>-1003.6</v>
      </c>
    </row>
    <row r="528" spans="2:12">
      <c r="B528" s="48" t="s">
        <v>2477</v>
      </c>
      <c r="C528" s="48" t="s">
        <v>3030</v>
      </c>
      <c r="D528" s="16">
        <v>46162</v>
      </c>
      <c r="E528" s="48" t="s">
        <v>2417</v>
      </c>
      <c r="F528" s="17" t="s">
        <v>2</v>
      </c>
      <c r="G528" s="17" t="s">
        <v>28</v>
      </c>
      <c r="H528" s="17" t="s">
        <v>3282</v>
      </c>
      <c r="I528" s="21">
        <v>757.68</v>
      </c>
      <c r="J528" s="17" t="s">
        <v>525</v>
      </c>
      <c r="K528" s="20">
        <f>IF(FluxoCaixa10131514191820[[#This Row],[Movimento ]]="Saldo Inicial",FluxoCaixa10131514191820[[#This Row],[R$ (Valores)]],K527+FluxoCaixa10131514191820[[#This Row],[Valores Receitas / Despesas]])</f>
        <v>-32181.599999999704</v>
      </c>
      <c r="L528" s="20">
        <f>IF(FluxoCaixa10131514191820[[#This Row],[Entrada / Saída]]="Saída",FluxoCaixa10131514191820[[#This Row],[R$ (Valores)]]*-1,FluxoCaixa10131514191820[[#This Row],[R$ (Valores)]])</f>
        <v>-757.68</v>
      </c>
    </row>
    <row r="529" spans="2:18">
      <c r="B529" s="48" t="s">
        <v>2477</v>
      </c>
      <c r="C529" s="48" t="s">
        <v>3030</v>
      </c>
      <c r="D529" s="16">
        <v>46162</v>
      </c>
      <c r="E529" s="48" t="s">
        <v>2417</v>
      </c>
      <c r="F529" s="17" t="s">
        <v>2</v>
      </c>
      <c r="G529" s="17" t="s">
        <v>28</v>
      </c>
      <c r="H529" s="17" t="s">
        <v>2785</v>
      </c>
      <c r="I529" s="21">
        <v>716.8</v>
      </c>
      <c r="J529" s="17" t="s">
        <v>525</v>
      </c>
      <c r="K529" s="20">
        <f>IF(FluxoCaixa10131514191820[[#This Row],[Movimento ]]="Saldo Inicial",FluxoCaixa10131514191820[[#This Row],[R$ (Valores)]],K528+FluxoCaixa10131514191820[[#This Row],[Valores Receitas / Despesas]])</f>
        <v>-32898.399999999703</v>
      </c>
      <c r="L529" s="20">
        <f>IF(FluxoCaixa10131514191820[[#This Row],[Entrada / Saída]]="Saída",FluxoCaixa10131514191820[[#This Row],[R$ (Valores)]]*-1,FluxoCaixa10131514191820[[#This Row],[R$ (Valores)]])</f>
        <v>-716.8</v>
      </c>
    </row>
    <row r="530" spans="2:18" s="50" customFormat="1">
      <c r="B530" s="48" t="s">
        <v>2477</v>
      </c>
      <c r="C530" s="48" t="s">
        <v>3030</v>
      </c>
      <c r="D530" s="16">
        <v>46162</v>
      </c>
      <c r="E530" s="48" t="s">
        <v>2417</v>
      </c>
      <c r="F530" s="17" t="s">
        <v>2</v>
      </c>
      <c r="G530" s="17" t="s">
        <v>28</v>
      </c>
      <c r="H530" s="17" t="s">
        <v>2323</v>
      </c>
      <c r="I530" s="21">
        <v>1329.27</v>
      </c>
      <c r="J530" s="17" t="s">
        <v>525</v>
      </c>
      <c r="K530" s="20">
        <f>IF(FluxoCaixa10131514191820[[#This Row],[Movimento ]]="Saldo Inicial",FluxoCaixa10131514191820[[#This Row],[R$ (Valores)]],K529+FluxoCaixa10131514191820[[#This Row],[Valores Receitas / Despesas]])</f>
        <v>-34227.6699999997</v>
      </c>
      <c r="L530" s="49">
        <f>IF(FluxoCaixa10131514191820[[#This Row],[Entrada / Saída]]="Saída",FluxoCaixa10131514191820[[#This Row],[R$ (Valores)]]*-1,FluxoCaixa10131514191820[[#This Row],[R$ (Valores)]])</f>
        <v>-1329.27</v>
      </c>
      <c r="R530" s="51"/>
    </row>
    <row r="531" spans="2:18">
      <c r="B531" s="48" t="s">
        <v>2478</v>
      </c>
      <c r="C531" s="48" t="s">
        <v>3030</v>
      </c>
      <c r="D531" s="16">
        <v>46162</v>
      </c>
      <c r="E531" s="48" t="s">
        <v>2417</v>
      </c>
      <c r="F531" s="17" t="s">
        <v>2</v>
      </c>
      <c r="G531" s="17" t="s">
        <v>28</v>
      </c>
      <c r="H531" s="17" t="s">
        <v>635</v>
      </c>
      <c r="I531" s="21">
        <v>1528.13</v>
      </c>
      <c r="J531" s="17" t="s">
        <v>525</v>
      </c>
      <c r="K531" s="20">
        <f>IF(FluxoCaixa10131514191820[[#This Row],[Movimento ]]="Saldo Inicial",FluxoCaixa10131514191820[[#This Row],[R$ (Valores)]],K530+FluxoCaixa10131514191820[[#This Row],[Valores Receitas / Despesas]])</f>
        <v>-35755.799999999697</v>
      </c>
      <c r="L531" s="20">
        <f>IF(FluxoCaixa10131514191820[[#This Row],[Entrada / Saída]]="Saída",FluxoCaixa10131514191820[[#This Row],[R$ (Valores)]]*-1,FluxoCaixa10131514191820[[#This Row],[R$ (Valores)]])</f>
        <v>-1528.13</v>
      </c>
    </row>
    <row r="532" spans="2:18">
      <c r="B532" s="48" t="s">
        <v>2478</v>
      </c>
      <c r="C532" s="48" t="s">
        <v>3030</v>
      </c>
      <c r="D532" s="16">
        <v>46162</v>
      </c>
      <c r="E532" s="48" t="s">
        <v>2413</v>
      </c>
      <c r="F532" s="17" t="s">
        <v>2</v>
      </c>
      <c r="G532" s="17" t="s">
        <v>28</v>
      </c>
      <c r="H532" s="17" t="s">
        <v>634</v>
      </c>
      <c r="I532" s="21">
        <v>4860.43</v>
      </c>
      <c r="J532" s="17" t="s">
        <v>525</v>
      </c>
      <c r="K532" s="20">
        <f>IF(FluxoCaixa10131514191820[[#This Row],[Movimento ]]="Saldo Inicial",FluxoCaixa10131514191820[[#This Row],[R$ (Valores)]],K531+FluxoCaixa10131514191820[[#This Row],[Valores Receitas / Despesas]])</f>
        <v>-40616.229999999698</v>
      </c>
      <c r="L532" s="20">
        <f>IF(FluxoCaixa10131514191820[[#This Row],[Entrada / Saída]]="Saída",FluxoCaixa10131514191820[[#This Row],[R$ (Valores)]]*-1,FluxoCaixa10131514191820[[#This Row],[R$ (Valores)]])</f>
        <v>-4860.43</v>
      </c>
    </row>
    <row r="533" spans="2:18">
      <c r="B533" s="48" t="s">
        <v>2478</v>
      </c>
      <c r="C533" s="48" t="s">
        <v>3030</v>
      </c>
      <c r="D533" s="16">
        <v>46162</v>
      </c>
      <c r="E533" s="48" t="s">
        <v>2413</v>
      </c>
      <c r="F533" s="17" t="s">
        <v>1</v>
      </c>
      <c r="G533" s="17" t="s">
        <v>75</v>
      </c>
      <c r="H533" s="17" t="s">
        <v>75</v>
      </c>
      <c r="I533" s="21">
        <v>75000</v>
      </c>
      <c r="J533" s="17" t="s">
        <v>525</v>
      </c>
      <c r="K533" s="20">
        <f>IF(FluxoCaixa10131514191820[[#This Row],[Movimento ]]="Saldo Inicial",FluxoCaixa10131514191820[[#This Row],[R$ (Valores)]],K532+FluxoCaixa10131514191820[[#This Row],[Valores Receitas / Despesas]])</f>
        <v>34383.770000000302</v>
      </c>
      <c r="L533" s="20">
        <f>IF(FluxoCaixa10131514191820[[#This Row],[Entrada / Saída]]="Saída",FluxoCaixa10131514191820[[#This Row],[R$ (Valores)]]*-1,FluxoCaixa10131514191820[[#This Row],[R$ (Valores)]])</f>
        <v>75000</v>
      </c>
    </row>
    <row r="534" spans="2:18">
      <c r="B534" s="48" t="s">
        <v>2478</v>
      </c>
      <c r="C534" s="48" t="s">
        <v>3030</v>
      </c>
      <c r="D534" s="16">
        <v>46163</v>
      </c>
      <c r="E534" s="48" t="s">
        <v>2413</v>
      </c>
      <c r="F534" s="17" t="s">
        <v>2</v>
      </c>
      <c r="G534" s="17" t="s">
        <v>507</v>
      </c>
      <c r="H534" s="17" t="s">
        <v>3120</v>
      </c>
      <c r="I534" s="21">
        <v>9.6</v>
      </c>
      <c r="J534" s="17" t="s">
        <v>525</v>
      </c>
      <c r="K534" s="20">
        <f>IF(FluxoCaixa10131514191820[[#This Row],[Movimento ]]="Saldo Inicial",FluxoCaixa10131514191820[[#This Row],[R$ (Valores)]],K533+FluxoCaixa10131514191820[[#This Row],[Valores Receitas / Despesas]])</f>
        <v>34374.170000000304</v>
      </c>
      <c r="L534" s="20">
        <f>IF(FluxoCaixa10131514191820[[#This Row],[Entrada / Saída]]="Saída",FluxoCaixa10131514191820[[#This Row],[R$ (Valores)]]*-1,FluxoCaixa10131514191820[[#This Row],[R$ (Valores)]])</f>
        <v>-9.6</v>
      </c>
    </row>
    <row r="535" spans="2:18">
      <c r="B535" s="48" t="s">
        <v>2478</v>
      </c>
      <c r="C535" s="48" t="s">
        <v>3030</v>
      </c>
      <c r="D535" s="16">
        <v>46163</v>
      </c>
      <c r="E535" s="48" t="s">
        <v>2413</v>
      </c>
      <c r="F535" s="17" t="s">
        <v>2</v>
      </c>
      <c r="G535" s="17" t="s">
        <v>32</v>
      </c>
      <c r="H535" s="17" t="s">
        <v>3283</v>
      </c>
      <c r="I535" s="21">
        <v>113.47</v>
      </c>
      <c r="J535" s="17" t="s">
        <v>525</v>
      </c>
      <c r="K535" s="20">
        <f>IF(FluxoCaixa10131514191820[[#This Row],[Movimento ]]="Saldo Inicial",FluxoCaixa10131514191820[[#This Row],[R$ (Valores)]],K534+FluxoCaixa10131514191820[[#This Row],[Valores Receitas / Despesas]])</f>
        <v>34260.700000000303</v>
      </c>
      <c r="L535" s="20">
        <f>IF(FluxoCaixa10131514191820[[#This Row],[Entrada / Saída]]="Saída",FluxoCaixa10131514191820[[#This Row],[R$ (Valores)]]*-1,FluxoCaixa10131514191820[[#This Row],[R$ (Valores)]])</f>
        <v>-113.47</v>
      </c>
    </row>
    <row r="536" spans="2:18">
      <c r="B536" s="48" t="s">
        <v>2478</v>
      </c>
      <c r="C536" s="48" t="s">
        <v>3030</v>
      </c>
      <c r="D536" s="16">
        <v>46163</v>
      </c>
      <c r="E536" s="48" t="s">
        <v>2417</v>
      </c>
      <c r="F536" s="17" t="s">
        <v>2</v>
      </c>
      <c r="G536" s="17" t="s">
        <v>76</v>
      </c>
      <c r="H536" s="17" t="s">
        <v>3231</v>
      </c>
      <c r="I536" s="21">
        <v>1000</v>
      </c>
      <c r="J536" s="17" t="s">
        <v>525</v>
      </c>
      <c r="K536" s="20">
        <f>IF(FluxoCaixa10131514191820[[#This Row],[Movimento ]]="Saldo Inicial",FluxoCaixa10131514191820[[#This Row],[R$ (Valores)]],K535+FluxoCaixa10131514191820[[#This Row],[Valores Receitas / Despesas]])</f>
        <v>33260.700000000303</v>
      </c>
      <c r="L536" s="20">
        <f>IF(FluxoCaixa10131514191820[[#This Row],[Entrada / Saída]]="Saída",FluxoCaixa10131514191820[[#This Row],[R$ (Valores)]]*-1,FluxoCaixa10131514191820[[#This Row],[R$ (Valores)]])</f>
        <v>-1000</v>
      </c>
    </row>
    <row r="537" spans="2:18">
      <c r="B537" s="48" t="s">
        <v>2478</v>
      </c>
      <c r="C537" s="48" t="s">
        <v>3030</v>
      </c>
      <c r="D537" s="16">
        <v>46164</v>
      </c>
      <c r="E537" s="48" t="s">
        <v>2413</v>
      </c>
      <c r="F537" s="17" t="s">
        <v>2</v>
      </c>
      <c r="G537" s="17" t="s">
        <v>71</v>
      </c>
      <c r="H537" s="17" t="s">
        <v>3295</v>
      </c>
      <c r="I537" s="21">
        <v>300</v>
      </c>
      <c r="J537" s="17" t="s">
        <v>525</v>
      </c>
      <c r="K537" s="20">
        <f>IF(FluxoCaixa10131514191820[[#This Row],[Movimento ]]="Saldo Inicial",FluxoCaixa10131514191820[[#This Row],[R$ (Valores)]],K536+FluxoCaixa10131514191820[[#This Row],[Valores Receitas / Despesas]])</f>
        <v>32960.700000000303</v>
      </c>
      <c r="L537" s="20">
        <f>IF(FluxoCaixa10131514191820[[#This Row],[Entrada / Saída]]="Saída",FluxoCaixa10131514191820[[#This Row],[R$ (Valores)]]*-1,FluxoCaixa10131514191820[[#This Row],[R$ (Valores)]])</f>
        <v>-300</v>
      </c>
    </row>
    <row r="538" spans="2:18">
      <c r="B538" s="48" t="s">
        <v>2477</v>
      </c>
      <c r="C538" s="48" t="s">
        <v>3030</v>
      </c>
      <c r="D538" s="16">
        <v>46164</v>
      </c>
      <c r="E538" s="48" t="s">
        <v>2413</v>
      </c>
      <c r="F538" s="17" t="s">
        <v>2</v>
      </c>
      <c r="G538" s="17" t="s">
        <v>28</v>
      </c>
      <c r="H538" s="17" t="s">
        <v>3296</v>
      </c>
      <c r="I538" s="21">
        <v>1077.33</v>
      </c>
      <c r="J538" s="17" t="s">
        <v>525</v>
      </c>
      <c r="K538" s="20">
        <f>IF(FluxoCaixa10131514191820[[#This Row],[Movimento ]]="Saldo Inicial",FluxoCaixa10131514191820[[#This Row],[R$ (Valores)]],K537+FluxoCaixa10131514191820[[#This Row],[Valores Receitas / Despesas]])</f>
        <v>31883.370000000301</v>
      </c>
      <c r="L538" s="20">
        <f>IF(FluxoCaixa10131514191820[[#This Row],[Entrada / Saída]]="Saída",FluxoCaixa10131514191820[[#This Row],[R$ (Valores)]]*-1,FluxoCaixa10131514191820[[#This Row],[R$ (Valores)]])</f>
        <v>-1077.33</v>
      </c>
    </row>
    <row r="539" spans="2:18">
      <c r="B539" s="48" t="s">
        <v>2477</v>
      </c>
      <c r="C539" s="48" t="s">
        <v>3030</v>
      </c>
      <c r="D539" s="16">
        <v>46164</v>
      </c>
      <c r="E539" s="48" t="s">
        <v>2413</v>
      </c>
      <c r="F539" s="17" t="s">
        <v>2</v>
      </c>
      <c r="G539" s="17" t="s">
        <v>353</v>
      </c>
      <c r="H539" s="17" t="s">
        <v>1090</v>
      </c>
      <c r="I539" s="21">
        <v>3054</v>
      </c>
      <c r="J539" s="17" t="s">
        <v>525</v>
      </c>
      <c r="K539" s="20">
        <f>IF(FluxoCaixa10131514191820[[#This Row],[Movimento ]]="Saldo Inicial",FluxoCaixa10131514191820[[#This Row],[R$ (Valores)]],K538+FluxoCaixa10131514191820[[#This Row],[Valores Receitas / Despesas]])</f>
        <v>28829.370000000301</v>
      </c>
      <c r="L539" s="20">
        <f>IF(FluxoCaixa10131514191820[[#This Row],[Entrada / Saída]]="Saída",FluxoCaixa10131514191820[[#This Row],[R$ (Valores)]]*-1,FluxoCaixa10131514191820[[#This Row],[R$ (Valores)]])</f>
        <v>-3054</v>
      </c>
    </row>
    <row r="540" spans="2:18">
      <c r="B540" s="48" t="s">
        <v>2477</v>
      </c>
      <c r="C540" s="48" t="s">
        <v>3030</v>
      </c>
      <c r="D540" s="16">
        <v>46164</v>
      </c>
      <c r="E540" s="48" t="s">
        <v>2413</v>
      </c>
      <c r="F540" s="17" t="s">
        <v>2</v>
      </c>
      <c r="G540" s="17" t="s">
        <v>23</v>
      </c>
      <c r="H540" s="17" t="s">
        <v>2003</v>
      </c>
      <c r="I540" s="21">
        <v>3700</v>
      </c>
      <c r="J540" s="17" t="s">
        <v>525</v>
      </c>
      <c r="K540" s="20">
        <f>IF(FluxoCaixa10131514191820[[#This Row],[Movimento ]]="Saldo Inicial",FluxoCaixa10131514191820[[#This Row],[R$ (Valores)]],K539+FluxoCaixa10131514191820[[#This Row],[Valores Receitas / Despesas]])</f>
        <v>25129.370000000301</v>
      </c>
      <c r="L540" s="20">
        <f>IF(FluxoCaixa10131514191820[[#This Row],[Entrada / Saída]]="Saída",FluxoCaixa10131514191820[[#This Row],[R$ (Valores)]]*-1,FluxoCaixa10131514191820[[#This Row],[R$ (Valores)]])</f>
        <v>-3700</v>
      </c>
    </row>
    <row r="541" spans="2:18">
      <c r="B541" s="48" t="s">
        <v>2477</v>
      </c>
      <c r="C541" s="48" t="s">
        <v>3030</v>
      </c>
      <c r="D541" s="16">
        <v>46164</v>
      </c>
      <c r="E541" s="48" t="s">
        <v>2413</v>
      </c>
      <c r="F541" s="17" t="s">
        <v>2</v>
      </c>
      <c r="G541" s="17" t="s">
        <v>23</v>
      </c>
      <c r="H541" s="17" t="s">
        <v>3297</v>
      </c>
      <c r="I541" s="21">
        <v>660</v>
      </c>
      <c r="J541" s="17" t="s">
        <v>525</v>
      </c>
      <c r="K541" s="20">
        <f>IF(FluxoCaixa10131514191820[[#This Row],[Movimento ]]="Saldo Inicial",FluxoCaixa10131514191820[[#This Row],[R$ (Valores)]],K540+FluxoCaixa10131514191820[[#This Row],[Valores Receitas / Despesas]])</f>
        <v>24469.370000000301</v>
      </c>
      <c r="L541" s="20">
        <f>IF(FluxoCaixa10131514191820[[#This Row],[Entrada / Saída]]="Saída",FluxoCaixa10131514191820[[#This Row],[R$ (Valores)]]*-1,FluxoCaixa10131514191820[[#This Row],[R$ (Valores)]])</f>
        <v>-660</v>
      </c>
    </row>
    <row r="542" spans="2:18">
      <c r="B542" s="48" t="s">
        <v>2478</v>
      </c>
      <c r="C542" s="48" t="s">
        <v>3030</v>
      </c>
      <c r="D542" s="16">
        <v>46164</v>
      </c>
      <c r="E542" s="48" t="s">
        <v>2413</v>
      </c>
      <c r="F542" s="17" t="s">
        <v>1</v>
      </c>
      <c r="G542" s="17" t="s">
        <v>75</v>
      </c>
      <c r="H542" s="17" t="s">
        <v>75</v>
      </c>
      <c r="I542" s="21">
        <v>20000</v>
      </c>
      <c r="J542" s="17" t="s">
        <v>525</v>
      </c>
      <c r="K542" s="20">
        <f>IF(FluxoCaixa10131514191820[[#This Row],[Movimento ]]="Saldo Inicial",FluxoCaixa10131514191820[[#This Row],[R$ (Valores)]],K541+FluxoCaixa10131514191820[[#This Row],[Valores Receitas / Despesas]])</f>
        <v>44469.370000000301</v>
      </c>
      <c r="L542" s="20">
        <f>IF(FluxoCaixa10131514191820[[#This Row],[Entrada / Saída]]="Saída",FluxoCaixa10131514191820[[#This Row],[R$ (Valores)]]*-1,FluxoCaixa10131514191820[[#This Row],[R$ (Valores)]])</f>
        <v>20000</v>
      </c>
    </row>
    <row r="543" spans="2:18">
      <c r="B543" s="48" t="s">
        <v>2478</v>
      </c>
      <c r="C543" s="48" t="s">
        <v>3030</v>
      </c>
      <c r="D543" s="16">
        <v>46164</v>
      </c>
      <c r="E543" s="48" t="s">
        <v>2496</v>
      </c>
      <c r="F543" s="17" t="s">
        <v>2</v>
      </c>
      <c r="G543" s="17" t="s">
        <v>70</v>
      </c>
      <c r="H543" s="17" t="s">
        <v>3302</v>
      </c>
      <c r="I543" s="21">
        <v>11835</v>
      </c>
      <c r="J543" s="17" t="s">
        <v>525</v>
      </c>
      <c r="K543" s="20">
        <f>IF(FluxoCaixa10131514191820[[#This Row],[Movimento ]]="Saldo Inicial",FluxoCaixa10131514191820[[#This Row],[R$ (Valores)]],K542+FluxoCaixa10131514191820[[#This Row],[Valores Receitas / Despesas]])</f>
        <v>32634.370000000301</v>
      </c>
      <c r="L543" s="20">
        <f>IF(FluxoCaixa10131514191820[[#This Row],[Entrada / Saída]]="Saída",FluxoCaixa10131514191820[[#This Row],[R$ (Valores)]]*-1,FluxoCaixa10131514191820[[#This Row],[R$ (Valores)]])</f>
        <v>-11835</v>
      </c>
    </row>
    <row r="544" spans="2:18">
      <c r="B544" s="48" t="s">
        <v>2478</v>
      </c>
      <c r="C544" s="48" t="s">
        <v>3030</v>
      </c>
      <c r="D544" s="16">
        <v>46164</v>
      </c>
      <c r="E544" s="48" t="s">
        <v>2496</v>
      </c>
      <c r="F544" s="17" t="s">
        <v>2</v>
      </c>
      <c r="G544" s="17" t="s">
        <v>71</v>
      </c>
      <c r="H544" s="17" t="s">
        <v>3303</v>
      </c>
      <c r="I544" s="21">
        <v>1300</v>
      </c>
      <c r="J544" s="17" t="s">
        <v>525</v>
      </c>
      <c r="K544" s="20">
        <f>IF(FluxoCaixa10131514191820[[#This Row],[Movimento ]]="Saldo Inicial",FluxoCaixa10131514191820[[#This Row],[R$ (Valores)]],K543+FluxoCaixa10131514191820[[#This Row],[Valores Receitas / Despesas]])</f>
        <v>31334.370000000301</v>
      </c>
      <c r="L544" s="20">
        <f>IF(FluxoCaixa10131514191820[[#This Row],[Entrada / Saída]]="Saída",FluxoCaixa10131514191820[[#This Row],[R$ (Valores)]]*-1,FluxoCaixa10131514191820[[#This Row],[R$ (Valores)]])</f>
        <v>-1300</v>
      </c>
    </row>
    <row r="545" spans="2:12">
      <c r="B545" s="48" t="s">
        <v>2478</v>
      </c>
      <c r="C545" s="48" t="s">
        <v>3030</v>
      </c>
      <c r="D545" s="16">
        <v>46164</v>
      </c>
      <c r="E545" s="48" t="s">
        <v>2417</v>
      </c>
      <c r="F545" s="17" t="s">
        <v>2</v>
      </c>
      <c r="G545" s="17" t="s">
        <v>70</v>
      </c>
      <c r="H545" s="17" t="s">
        <v>3298</v>
      </c>
      <c r="I545" s="21">
        <v>91.88</v>
      </c>
      <c r="J545" s="17" t="s">
        <v>525</v>
      </c>
      <c r="K545" s="20">
        <f>IF(FluxoCaixa10131514191820[[#This Row],[Movimento ]]="Saldo Inicial",FluxoCaixa10131514191820[[#This Row],[R$ (Valores)]],K544+FluxoCaixa10131514191820[[#This Row],[Valores Receitas / Despesas]])</f>
        <v>31242.4900000003</v>
      </c>
      <c r="L545" s="20">
        <f>IF(FluxoCaixa10131514191820[[#This Row],[Entrada / Saída]]="Saída",FluxoCaixa10131514191820[[#This Row],[R$ (Valores)]]*-1,FluxoCaixa10131514191820[[#This Row],[R$ (Valores)]])</f>
        <v>-91.88</v>
      </c>
    </row>
    <row r="546" spans="2:12">
      <c r="B546" s="48" t="s">
        <v>2478</v>
      </c>
      <c r="C546" s="48" t="s">
        <v>3030</v>
      </c>
      <c r="D546" s="16">
        <v>46164</v>
      </c>
      <c r="E546" s="48" t="s">
        <v>2417</v>
      </c>
      <c r="F546" s="17" t="s">
        <v>2</v>
      </c>
      <c r="G546" s="17" t="s">
        <v>70</v>
      </c>
      <c r="H546" s="17" t="s">
        <v>3299</v>
      </c>
      <c r="I546" s="21">
        <v>69.5</v>
      </c>
      <c r="J546" s="17" t="s">
        <v>525</v>
      </c>
      <c r="K546" s="20">
        <f>IF(FluxoCaixa10131514191820[[#This Row],[Movimento ]]="Saldo Inicial",FluxoCaixa10131514191820[[#This Row],[R$ (Valores)]],K545+FluxoCaixa10131514191820[[#This Row],[Valores Receitas / Despesas]])</f>
        <v>31172.9900000003</v>
      </c>
      <c r="L546" s="20">
        <f>IF(FluxoCaixa10131514191820[[#This Row],[Entrada / Saída]]="Saída",FluxoCaixa10131514191820[[#This Row],[R$ (Valores)]]*-1,FluxoCaixa10131514191820[[#This Row],[R$ (Valores)]])</f>
        <v>-69.5</v>
      </c>
    </row>
    <row r="547" spans="2:12">
      <c r="B547" s="48" t="s">
        <v>2478</v>
      </c>
      <c r="C547" s="48" t="s">
        <v>3030</v>
      </c>
      <c r="D547" s="16">
        <v>46164</v>
      </c>
      <c r="E547" s="48" t="s">
        <v>2417</v>
      </c>
      <c r="F547" s="17" t="s">
        <v>2</v>
      </c>
      <c r="G547" s="17" t="s">
        <v>519</v>
      </c>
      <c r="H547" s="17" t="s">
        <v>3300</v>
      </c>
      <c r="I547" s="21">
        <v>2250</v>
      </c>
      <c r="J547" s="17" t="s">
        <v>525</v>
      </c>
      <c r="K547" s="20">
        <f>IF(FluxoCaixa10131514191820[[#This Row],[Movimento ]]="Saldo Inicial",FluxoCaixa10131514191820[[#This Row],[R$ (Valores)]],K546+FluxoCaixa10131514191820[[#This Row],[Valores Receitas / Despesas]])</f>
        <v>28922.9900000003</v>
      </c>
      <c r="L547" s="20">
        <f>IF(FluxoCaixa10131514191820[[#This Row],[Entrada / Saída]]="Saída",FluxoCaixa10131514191820[[#This Row],[R$ (Valores)]]*-1,FluxoCaixa10131514191820[[#This Row],[R$ (Valores)]])</f>
        <v>-2250</v>
      </c>
    </row>
    <row r="548" spans="2:12">
      <c r="B548" s="48" t="s">
        <v>2478</v>
      </c>
      <c r="C548" s="48" t="s">
        <v>3030</v>
      </c>
      <c r="D548" s="16">
        <v>46164</v>
      </c>
      <c r="E548" s="48" t="s">
        <v>2417</v>
      </c>
      <c r="F548" s="17" t="s">
        <v>2</v>
      </c>
      <c r="G548" s="17" t="s">
        <v>70</v>
      </c>
      <c r="H548" s="17" t="s">
        <v>3301</v>
      </c>
      <c r="I548" s="21">
        <v>1031.25</v>
      </c>
      <c r="J548" s="17" t="s">
        <v>525</v>
      </c>
      <c r="K548" s="20">
        <f>IF(FluxoCaixa10131514191820[[#This Row],[Movimento ]]="Saldo Inicial",FluxoCaixa10131514191820[[#This Row],[R$ (Valores)]],K547+FluxoCaixa10131514191820[[#This Row],[Valores Receitas / Despesas]])</f>
        <v>27891.7400000003</v>
      </c>
      <c r="L548" s="20">
        <f>IF(FluxoCaixa10131514191820[[#This Row],[Entrada / Saída]]="Saída",FluxoCaixa10131514191820[[#This Row],[R$ (Valores)]]*-1,FluxoCaixa10131514191820[[#This Row],[R$ (Valores)]])</f>
        <v>-1031.25</v>
      </c>
    </row>
    <row r="549" spans="2:12">
      <c r="B549" s="48" t="s">
        <v>2478</v>
      </c>
      <c r="C549" s="48" t="s">
        <v>3030</v>
      </c>
      <c r="D549" s="16">
        <v>46164</v>
      </c>
      <c r="E549" s="48" t="s">
        <v>2417</v>
      </c>
      <c r="F549" s="17" t="s">
        <v>2</v>
      </c>
      <c r="G549" s="17" t="s">
        <v>70</v>
      </c>
      <c r="H549" s="17" t="s">
        <v>3304</v>
      </c>
      <c r="I549" s="21">
        <v>465.99</v>
      </c>
      <c r="J549" s="17" t="s">
        <v>525</v>
      </c>
      <c r="K549" s="20">
        <f>IF(FluxoCaixa10131514191820[[#This Row],[Movimento ]]="Saldo Inicial",FluxoCaixa10131514191820[[#This Row],[R$ (Valores)]],K548+FluxoCaixa10131514191820[[#This Row],[Valores Receitas / Despesas]])</f>
        <v>27425.750000000298</v>
      </c>
      <c r="L549" s="20">
        <f>IF(FluxoCaixa10131514191820[[#This Row],[Entrada / Saída]]="Saída",FluxoCaixa10131514191820[[#This Row],[R$ (Valores)]]*-1,FluxoCaixa10131514191820[[#This Row],[R$ (Valores)]])</f>
        <v>-465.99</v>
      </c>
    </row>
    <row r="550" spans="2:12">
      <c r="B550" s="48" t="s">
        <v>2478</v>
      </c>
      <c r="C550" s="48" t="s">
        <v>3030</v>
      </c>
      <c r="D550" s="16">
        <v>46164</v>
      </c>
      <c r="E550" s="48" t="s">
        <v>2417</v>
      </c>
      <c r="F550" s="17" t="s">
        <v>2</v>
      </c>
      <c r="G550" s="17" t="s">
        <v>70</v>
      </c>
      <c r="H550" s="17" t="s">
        <v>3305</v>
      </c>
      <c r="I550" s="21">
        <v>77.459999999999994</v>
      </c>
      <c r="J550" s="17" t="s">
        <v>525</v>
      </c>
      <c r="K550" s="20">
        <f>IF(FluxoCaixa10131514191820[[#This Row],[Movimento ]]="Saldo Inicial",FluxoCaixa10131514191820[[#This Row],[R$ (Valores)]],K549+FluxoCaixa10131514191820[[#This Row],[Valores Receitas / Despesas]])</f>
        <v>27348.290000000299</v>
      </c>
      <c r="L550" s="20">
        <f>IF(FluxoCaixa10131514191820[[#This Row],[Entrada / Saída]]="Saída",FluxoCaixa10131514191820[[#This Row],[R$ (Valores)]]*-1,FluxoCaixa10131514191820[[#This Row],[R$ (Valores)]])</f>
        <v>-77.459999999999994</v>
      </c>
    </row>
    <row r="551" spans="2:12">
      <c r="B551" s="48" t="s">
        <v>2477</v>
      </c>
      <c r="C551" s="48" t="s">
        <v>3030</v>
      </c>
      <c r="D551" s="16">
        <v>46164</v>
      </c>
      <c r="E551" s="48" t="s">
        <v>2417</v>
      </c>
      <c r="F551" s="17" t="s">
        <v>2</v>
      </c>
      <c r="G551" s="17" t="s">
        <v>105</v>
      </c>
      <c r="H551" s="17" t="s">
        <v>3306</v>
      </c>
      <c r="I551" s="21">
        <v>600</v>
      </c>
      <c r="J551" s="17" t="s">
        <v>525</v>
      </c>
      <c r="K551" s="20">
        <f>IF(FluxoCaixa10131514191820[[#This Row],[Movimento ]]="Saldo Inicial",FluxoCaixa10131514191820[[#This Row],[R$ (Valores)]],K550+FluxoCaixa10131514191820[[#This Row],[Valores Receitas / Despesas]])</f>
        <v>26748.290000000299</v>
      </c>
      <c r="L551" s="20">
        <f>IF(FluxoCaixa10131514191820[[#This Row],[Entrada / Saída]]="Saída",FluxoCaixa10131514191820[[#This Row],[R$ (Valores)]]*-1,FluxoCaixa10131514191820[[#This Row],[R$ (Valores)]])</f>
        <v>-600</v>
      </c>
    </row>
    <row r="552" spans="2:12">
      <c r="B552" s="48" t="s">
        <v>2477</v>
      </c>
      <c r="C552" s="48" t="s">
        <v>3030</v>
      </c>
      <c r="D552" s="16">
        <v>46164</v>
      </c>
      <c r="E552" s="48" t="s">
        <v>2417</v>
      </c>
      <c r="F552" s="17" t="s">
        <v>2</v>
      </c>
      <c r="G552" s="17" t="s">
        <v>70</v>
      </c>
      <c r="H552" s="17" t="s">
        <v>3278</v>
      </c>
      <c r="I552" s="21">
        <v>185.9</v>
      </c>
      <c r="J552" s="17" t="s">
        <v>525</v>
      </c>
      <c r="K552" s="20">
        <f>IF(FluxoCaixa10131514191820[[#This Row],[Movimento ]]="Saldo Inicial",FluxoCaixa10131514191820[[#This Row],[R$ (Valores)]],K551+FluxoCaixa10131514191820[[#This Row],[Valores Receitas / Despesas]])</f>
        <v>26562.390000000298</v>
      </c>
      <c r="L552" s="20">
        <f>IF(FluxoCaixa10131514191820[[#This Row],[Entrada / Saída]]="Saída",FluxoCaixa10131514191820[[#This Row],[R$ (Valores)]]*-1,FluxoCaixa10131514191820[[#This Row],[R$ (Valores)]])</f>
        <v>-185.9</v>
      </c>
    </row>
    <row r="553" spans="2:12">
      <c r="B553" s="48" t="s">
        <v>2477</v>
      </c>
      <c r="C553" s="48" t="s">
        <v>3030</v>
      </c>
      <c r="D553" s="16">
        <v>46164</v>
      </c>
      <c r="E553" s="48" t="s">
        <v>2417</v>
      </c>
      <c r="F553" s="17" t="s">
        <v>2</v>
      </c>
      <c r="G553" s="17" t="s">
        <v>70</v>
      </c>
      <c r="H553" s="17" t="s">
        <v>3308</v>
      </c>
      <c r="I553" s="21">
        <v>389.2</v>
      </c>
      <c r="J553" s="17" t="s">
        <v>525</v>
      </c>
      <c r="K553" s="20">
        <f>IF(FluxoCaixa10131514191820[[#This Row],[Movimento ]]="Saldo Inicial",FluxoCaixa10131514191820[[#This Row],[R$ (Valores)]],K552+FluxoCaixa10131514191820[[#This Row],[Valores Receitas / Despesas]])</f>
        <v>26173.190000000297</v>
      </c>
      <c r="L553" s="20">
        <f>IF(FluxoCaixa10131514191820[[#This Row],[Entrada / Saída]]="Saída",FluxoCaixa10131514191820[[#This Row],[R$ (Valores)]]*-1,FluxoCaixa10131514191820[[#This Row],[R$ (Valores)]])</f>
        <v>-389.2</v>
      </c>
    </row>
    <row r="554" spans="2:12">
      <c r="B554" s="48" t="s">
        <v>2477</v>
      </c>
      <c r="C554" s="48" t="s">
        <v>3030</v>
      </c>
      <c r="D554" s="16">
        <v>46164</v>
      </c>
      <c r="E554" s="48" t="s">
        <v>2417</v>
      </c>
      <c r="F554" s="17" t="s">
        <v>2</v>
      </c>
      <c r="G554" s="17" t="s">
        <v>70</v>
      </c>
      <c r="H554" s="17" t="s">
        <v>3307</v>
      </c>
      <c r="I554" s="21">
        <v>32</v>
      </c>
      <c r="J554" s="17" t="s">
        <v>525</v>
      </c>
      <c r="K554" s="20">
        <f>IF(FluxoCaixa10131514191820[[#This Row],[Movimento ]]="Saldo Inicial",FluxoCaixa10131514191820[[#This Row],[R$ (Valores)]],K553+FluxoCaixa10131514191820[[#This Row],[Valores Receitas / Despesas]])</f>
        <v>26141.190000000297</v>
      </c>
      <c r="L554" s="20">
        <f>IF(FluxoCaixa10131514191820[[#This Row],[Entrada / Saída]]="Saída",FluxoCaixa10131514191820[[#This Row],[R$ (Valores)]]*-1,FluxoCaixa10131514191820[[#This Row],[R$ (Valores)]])</f>
        <v>-32</v>
      </c>
    </row>
    <row r="555" spans="2:12">
      <c r="B555" s="48" t="s">
        <v>2477</v>
      </c>
      <c r="C555" s="48" t="s">
        <v>3030</v>
      </c>
      <c r="D555" s="16">
        <v>46164</v>
      </c>
      <c r="E555" s="48" t="s">
        <v>2417</v>
      </c>
      <c r="F555" s="17" t="s">
        <v>2</v>
      </c>
      <c r="G555" s="17" t="s">
        <v>70</v>
      </c>
      <c r="H555" s="17" t="s">
        <v>2353</v>
      </c>
      <c r="I555" s="21">
        <v>9000</v>
      </c>
      <c r="J555" s="17" t="s">
        <v>525</v>
      </c>
      <c r="K555" s="20">
        <f>IF(FluxoCaixa10131514191820[[#This Row],[Movimento ]]="Saldo Inicial",FluxoCaixa10131514191820[[#This Row],[R$ (Valores)]],K554+FluxoCaixa10131514191820[[#This Row],[Valores Receitas / Despesas]])</f>
        <v>17141.190000000297</v>
      </c>
      <c r="L555" s="20">
        <f>IF(FluxoCaixa10131514191820[[#This Row],[Entrada / Saída]]="Saída",FluxoCaixa10131514191820[[#This Row],[R$ (Valores)]]*-1,FluxoCaixa10131514191820[[#This Row],[R$ (Valores)]])</f>
        <v>-9000</v>
      </c>
    </row>
    <row r="556" spans="2:12">
      <c r="B556" s="48" t="s">
        <v>2477</v>
      </c>
      <c r="C556" s="48" t="s">
        <v>3030</v>
      </c>
      <c r="D556" s="16">
        <v>46164</v>
      </c>
      <c r="E556" s="48" t="s">
        <v>2413</v>
      </c>
      <c r="F556" s="17" t="s">
        <v>2</v>
      </c>
      <c r="G556" s="17" t="s">
        <v>28</v>
      </c>
      <c r="H556" s="17" t="s">
        <v>3309</v>
      </c>
      <c r="I556" s="21">
        <v>602.14</v>
      </c>
      <c r="J556" s="17" t="s">
        <v>525</v>
      </c>
      <c r="K556" s="20">
        <f>IF(FluxoCaixa10131514191820[[#This Row],[Movimento ]]="Saldo Inicial",FluxoCaixa10131514191820[[#This Row],[R$ (Valores)]],K555+FluxoCaixa10131514191820[[#This Row],[Valores Receitas / Despesas]])</f>
        <v>16539.050000000298</v>
      </c>
      <c r="L556" s="20">
        <f>IF(FluxoCaixa10131514191820[[#This Row],[Entrada / Saída]]="Saída",FluxoCaixa10131514191820[[#This Row],[R$ (Valores)]]*-1,FluxoCaixa10131514191820[[#This Row],[R$ (Valores)]])</f>
        <v>-602.14</v>
      </c>
    </row>
    <row r="557" spans="2:12">
      <c r="B557" s="48" t="s">
        <v>2477</v>
      </c>
      <c r="C557" s="48" t="s">
        <v>3030</v>
      </c>
      <c r="D557" s="16">
        <v>46164</v>
      </c>
      <c r="E557" s="48" t="s">
        <v>2413</v>
      </c>
      <c r="F557" s="17" t="s">
        <v>2</v>
      </c>
      <c r="G557" s="17" t="s">
        <v>353</v>
      </c>
      <c r="H557" s="17" t="s">
        <v>1774</v>
      </c>
      <c r="I557" s="21">
        <v>2005.46</v>
      </c>
      <c r="J557" s="17" t="s">
        <v>525</v>
      </c>
      <c r="K557" s="20">
        <f>IF(FluxoCaixa10131514191820[[#This Row],[Movimento ]]="Saldo Inicial",FluxoCaixa10131514191820[[#This Row],[R$ (Valores)]],K556+FluxoCaixa10131514191820[[#This Row],[Valores Receitas / Despesas]])</f>
        <v>14533.590000000298</v>
      </c>
      <c r="L557" s="20">
        <f>IF(FluxoCaixa10131514191820[[#This Row],[Entrada / Saída]]="Saída",FluxoCaixa10131514191820[[#This Row],[R$ (Valores)]]*-1,FluxoCaixa10131514191820[[#This Row],[R$ (Valores)]])</f>
        <v>-2005.46</v>
      </c>
    </row>
    <row r="558" spans="2:12">
      <c r="B558" s="48" t="s">
        <v>2478</v>
      </c>
      <c r="C558" s="48" t="s">
        <v>3030</v>
      </c>
      <c r="D558" s="16">
        <v>46167</v>
      </c>
      <c r="E558" s="48" t="s">
        <v>2413</v>
      </c>
      <c r="F558" s="17" t="s">
        <v>2</v>
      </c>
      <c r="G558" s="17" t="s">
        <v>79</v>
      </c>
      <c r="H558" s="17" t="s">
        <v>3312</v>
      </c>
      <c r="I558" s="21">
        <v>1906.63</v>
      </c>
      <c r="J558" s="17" t="s">
        <v>525</v>
      </c>
      <c r="K558" s="20">
        <f>IF(FluxoCaixa10131514191820[[#This Row],[Movimento ]]="Saldo Inicial",FluxoCaixa10131514191820[[#This Row],[R$ (Valores)]],K557+FluxoCaixa10131514191820[[#This Row],[Valores Receitas / Despesas]])</f>
        <v>12626.960000000297</v>
      </c>
      <c r="L558" s="20">
        <f>IF(FluxoCaixa10131514191820[[#This Row],[Entrada / Saída]]="Saída",FluxoCaixa10131514191820[[#This Row],[R$ (Valores)]]*-1,FluxoCaixa10131514191820[[#This Row],[R$ (Valores)]])</f>
        <v>-1906.63</v>
      </c>
    </row>
    <row r="559" spans="2:12">
      <c r="B559" s="48" t="s">
        <v>2477</v>
      </c>
      <c r="C559" s="48" t="s">
        <v>3030</v>
      </c>
      <c r="D559" s="16">
        <v>46167</v>
      </c>
      <c r="E559" s="48" t="s">
        <v>2413</v>
      </c>
      <c r="F559" s="17" t="s">
        <v>2</v>
      </c>
      <c r="G559" s="17" t="s">
        <v>70</v>
      </c>
      <c r="H559" s="17" t="s">
        <v>2107</v>
      </c>
      <c r="I559" s="21">
        <v>1000</v>
      </c>
      <c r="J559" s="17" t="s">
        <v>525</v>
      </c>
      <c r="K559" s="20">
        <f>IF(FluxoCaixa10131514191820[[#This Row],[Movimento ]]="Saldo Inicial",FluxoCaixa10131514191820[[#This Row],[R$ (Valores)]],K558+FluxoCaixa10131514191820[[#This Row],[Valores Receitas / Despesas]])</f>
        <v>11626.960000000297</v>
      </c>
      <c r="L559" s="20">
        <f>IF(FluxoCaixa10131514191820[[#This Row],[Entrada / Saída]]="Saída",FluxoCaixa10131514191820[[#This Row],[R$ (Valores)]]*-1,FluxoCaixa10131514191820[[#This Row],[R$ (Valores)]])</f>
        <v>-1000</v>
      </c>
    </row>
    <row r="560" spans="2:12">
      <c r="B560" s="48" t="s">
        <v>2477</v>
      </c>
      <c r="C560" s="48" t="s">
        <v>3030</v>
      </c>
      <c r="D560" s="16">
        <v>46167</v>
      </c>
      <c r="E560" s="48" t="s">
        <v>2413</v>
      </c>
      <c r="F560" s="17" t="s">
        <v>2</v>
      </c>
      <c r="G560" s="17" t="s">
        <v>70</v>
      </c>
      <c r="H560" s="17" t="s">
        <v>3313</v>
      </c>
      <c r="I560" s="21">
        <v>650</v>
      </c>
      <c r="J560" s="17" t="s">
        <v>525</v>
      </c>
      <c r="K560" s="20">
        <f>IF(FluxoCaixa10131514191820[[#This Row],[Movimento ]]="Saldo Inicial",FluxoCaixa10131514191820[[#This Row],[R$ (Valores)]],K559+FluxoCaixa10131514191820[[#This Row],[Valores Receitas / Despesas]])</f>
        <v>10976.960000000297</v>
      </c>
      <c r="L560" s="20">
        <f>IF(FluxoCaixa10131514191820[[#This Row],[Entrada / Saída]]="Saída",FluxoCaixa10131514191820[[#This Row],[R$ (Valores)]]*-1,FluxoCaixa10131514191820[[#This Row],[R$ (Valores)]])</f>
        <v>-650</v>
      </c>
    </row>
    <row r="561" spans="2:12">
      <c r="B561" s="48" t="s">
        <v>2477</v>
      </c>
      <c r="C561" s="48" t="s">
        <v>3030</v>
      </c>
      <c r="D561" s="16">
        <v>46167</v>
      </c>
      <c r="E561" s="48" t="s">
        <v>2413</v>
      </c>
      <c r="F561" s="17" t="s">
        <v>2</v>
      </c>
      <c r="G561" s="17" t="s">
        <v>70</v>
      </c>
      <c r="H561" s="17" t="s">
        <v>822</v>
      </c>
      <c r="I561" s="21">
        <v>650</v>
      </c>
      <c r="J561" s="17" t="s">
        <v>525</v>
      </c>
      <c r="K561" s="20">
        <f>IF(FluxoCaixa10131514191820[[#This Row],[Movimento ]]="Saldo Inicial",FluxoCaixa10131514191820[[#This Row],[R$ (Valores)]],K560+FluxoCaixa10131514191820[[#This Row],[Valores Receitas / Despesas]])</f>
        <v>10326.960000000297</v>
      </c>
      <c r="L561" s="20">
        <f>IF(FluxoCaixa10131514191820[[#This Row],[Entrada / Saída]]="Saída",FluxoCaixa10131514191820[[#This Row],[R$ (Valores)]]*-1,FluxoCaixa10131514191820[[#This Row],[R$ (Valores)]])</f>
        <v>-650</v>
      </c>
    </row>
    <row r="562" spans="2:12">
      <c r="B562" s="48" t="s">
        <v>2477</v>
      </c>
      <c r="C562" s="48" t="s">
        <v>3030</v>
      </c>
      <c r="D562" s="16">
        <v>46167</v>
      </c>
      <c r="E562" s="48" t="s">
        <v>2413</v>
      </c>
      <c r="F562" s="17" t="s">
        <v>2</v>
      </c>
      <c r="G562" s="17" t="s">
        <v>70</v>
      </c>
      <c r="H562" s="17" t="s">
        <v>1848</v>
      </c>
      <c r="I562" s="21">
        <v>650</v>
      </c>
      <c r="J562" s="17" t="s">
        <v>525</v>
      </c>
      <c r="K562" s="20">
        <f>IF(FluxoCaixa10131514191820[[#This Row],[Movimento ]]="Saldo Inicial",FluxoCaixa10131514191820[[#This Row],[R$ (Valores)]],K561+FluxoCaixa10131514191820[[#This Row],[Valores Receitas / Despesas]])</f>
        <v>9676.9600000002974</v>
      </c>
      <c r="L562" s="20">
        <f>IF(FluxoCaixa10131514191820[[#This Row],[Entrada / Saída]]="Saída",FluxoCaixa10131514191820[[#This Row],[R$ (Valores)]]*-1,FluxoCaixa10131514191820[[#This Row],[R$ (Valores)]])</f>
        <v>-650</v>
      </c>
    </row>
    <row r="563" spans="2:12">
      <c r="B563" s="48" t="s">
        <v>2477</v>
      </c>
      <c r="C563" s="48" t="s">
        <v>3030</v>
      </c>
      <c r="D563" s="16">
        <v>46167</v>
      </c>
      <c r="E563" s="48" t="s">
        <v>2413</v>
      </c>
      <c r="F563" s="17" t="s">
        <v>2</v>
      </c>
      <c r="G563" s="17" t="s">
        <v>70</v>
      </c>
      <c r="H563" s="17" t="s">
        <v>2526</v>
      </c>
      <c r="I563" s="21">
        <v>650</v>
      </c>
      <c r="J563" s="17" t="s">
        <v>525</v>
      </c>
      <c r="K563" s="20">
        <f>IF(FluxoCaixa10131514191820[[#This Row],[Movimento ]]="Saldo Inicial",FluxoCaixa10131514191820[[#This Row],[R$ (Valores)]],K562+FluxoCaixa10131514191820[[#This Row],[Valores Receitas / Despesas]])</f>
        <v>9026.9600000002974</v>
      </c>
      <c r="L563" s="20">
        <f>IF(FluxoCaixa10131514191820[[#This Row],[Entrada / Saída]]="Saída",FluxoCaixa10131514191820[[#This Row],[R$ (Valores)]]*-1,FluxoCaixa10131514191820[[#This Row],[R$ (Valores)]])</f>
        <v>-650</v>
      </c>
    </row>
    <row r="564" spans="2:12">
      <c r="B564" s="48" t="s">
        <v>2477</v>
      </c>
      <c r="C564" s="48" t="s">
        <v>3030</v>
      </c>
      <c r="D564" s="16">
        <v>46167</v>
      </c>
      <c r="E564" s="48" t="s">
        <v>2413</v>
      </c>
      <c r="F564" s="17" t="s">
        <v>2</v>
      </c>
      <c r="G564" s="17" t="s">
        <v>70</v>
      </c>
      <c r="H564" s="17" t="s">
        <v>1593</v>
      </c>
      <c r="I564" s="21">
        <v>650</v>
      </c>
      <c r="J564" s="17" t="s">
        <v>525</v>
      </c>
      <c r="K564" s="20">
        <f>IF(FluxoCaixa10131514191820[[#This Row],[Movimento ]]="Saldo Inicial",FluxoCaixa10131514191820[[#This Row],[R$ (Valores)]],K563+FluxoCaixa10131514191820[[#This Row],[Valores Receitas / Despesas]])</f>
        <v>8376.9600000002974</v>
      </c>
      <c r="L564" s="20">
        <f>IF(FluxoCaixa10131514191820[[#This Row],[Entrada / Saída]]="Saída",FluxoCaixa10131514191820[[#This Row],[R$ (Valores)]]*-1,FluxoCaixa10131514191820[[#This Row],[R$ (Valores)]])</f>
        <v>-650</v>
      </c>
    </row>
    <row r="565" spans="2:12">
      <c r="B565" s="48" t="s">
        <v>2477</v>
      </c>
      <c r="C565" s="48" t="s">
        <v>3030</v>
      </c>
      <c r="D565" s="16">
        <v>46167</v>
      </c>
      <c r="E565" s="48" t="s">
        <v>2413</v>
      </c>
      <c r="F565" s="17" t="s">
        <v>2</v>
      </c>
      <c r="G565" s="17" t="s">
        <v>70</v>
      </c>
      <c r="H565" s="17" t="s">
        <v>789</v>
      </c>
      <c r="I565" s="21">
        <v>650</v>
      </c>
      <c r="J565" s="17" t="s">
        <v>525</v>
      </c>
      <c r="K565" s="20">
        <f>IF(FluxoCaixa10131514191820[[#This Row],[Movimento ]]="Saldo Inicial",FluxoCaixa10131514191820[[#This Row],[R$ (Valores)]],K564+FluxoCaixa10131514191820[[#This Row],[Valores Receitas / Despesas]])</f>
        <v>7726.9600000002974</v>
      </c>
      <c r="L565" s="20">
        <f>IF(FluxoCaixa10131514191820[[#This Row],[Entrada / Saída]]="Saída",FluxoCaixa10131514191820[[#This Row],[R$ (Valores)]]*-1,FluxoCaixa10131514191820[[#This Row],[R$ (Valores)]])</f>
        <v>-650</v>
      </c>
    </row>
    <row r="566" spans="2:12">
      <c r="B566" s="48" t="s">
        <v>2477</v>
      </c>
      <c r="C566" s="48" t="s">
        <v>3030</v>
      </c>
      <c r="D566" s="16">
        <v>46167</v>
      </c>
      <c r="E566" s="48" t="s">
        <v>2413</v>
      </c>
      <c r="F566" s="17" t="s">
        <v>2</v>
      </c>
      <c r="G566" s="17" t="s">
        <v>70</v>
      </c>
      <c r="H566" s="17" t="s">
        <v>798</v>
      </c>
      <c r="I566" s="21">
        <v>650</v>
      </c>
      <c r="J566" s="17" t="s">
        <v>525</v>
      </c>
      <c r="K566" s="20">
        <f>IF(FluxoCaixa10131514191820[[#This Row],[Movimento ]]="Saldo Inicial",FluxoCaixa10131514191820[[#This Row],[R$ (Valores)]],K565+FluxoCaixa10131514191820[[#This Row],[Valores Receitas / Despesas]])</f>
        <v>7076.9600000002974</v>
      </c>
      <c r="L566" s="20">
        <f>IF(FluxoCaixa10131514191820[[#This Row],[Entrada / Saída]]="Saída",FluxoCaixa10131514191820[[#This Row],[R$ (Valores)]]*-1,FluxoCaixa10131514191820[[#This Row],[R$ (Valores)]])</f>
        <v>-650</v>
      </c>
    </row>
    <row r="567" spans="2:12">
      <c r="B567" s="48" t="s">
        <v>2477</v>
      </c>
      <c r="C567" s="48" t="s">
        <v>3030</v>
      </c>
      <c r="D567" s="16">
        <v>46167</v>
      </c>
      <c r="E567" s="48" t="s">
        <v>2413</v>
      </c>
      <c r="F567" s="17" t="s">
        <v>2</v>
      </c>
      <c r="G567" s="17" t="s">
        <v>70</v>
      </c>
      <c r="H567" s="17" t="s">
        <v>2107</v>
      </c>
      <c r="I567" s="21">
        <v>1000</v>
      </c>
      <c r="J567" s="17" t="s">
        <v>525</v>
      </c>
      <c r="K567" s="20">
        <f>IF(FluxoCaixa10131514191820[[#This Row],[Movimento ]]="Saldo Inicial",FluxoCaixa10131514191820[[#This Row],[R$ (Valores)]],K566+FluxoCaixa10131514191820[[#This Row],[Valores Receitas / Despesas]])</f>
        <v>6076.9600000002974</v>
      </c>
      <c r="L567" s="20">
        <f>IF(FluxoCaixa10131514191820[[#This Row],[Entrada / Saída]]="Saída",FluxoCaixa10131514191820[[#This Row],[R$ (Valores)]]*-1,FluxoCaixa10131514191820[[#This Row],[R$ (Valores)]])</f>
        <v>-1000</v>
      </c>
    </row>
    <row r="568" spans="2:12">
      <c r="B568" s="48" t="s">
        <v>2477</v>
      </c>
      <c r="C568" s="48" t="s">
        <v>3030</v>
      </c>
      <c r="D568" s="16">
        <v>46167</v>
      </c>
      <c r="E568" s="48" t="s">
        <v>2413</v>
      </c>
      <c r="F568" s="17" t="s">
        <v>2</v>
      </c>
      <c r="G568" s="17" t="s">
        <v>70</v>
      </c>
      <c r="H568" s="17" t="s">
        <v>779</v>
      </c>
      <c r="I568" s="21">
        <v>1300</v>
      </c>
      <c r="J568" s="17" t="s">
        <v>525</v>
      </c>
      <c r="K568" s="20">
        <f>IF(FluxoCaixa10131514191820[[#This Row],[Movimento ]]="Saldo Inicial",FluxoCaixa10131514191820[[#This Row],[R$ (Valores)]],K567+FluxoCaixa10131514191820[[#This Row],[Valores Receitas / Despesas]])</f>
        <v>4776.9600000002974</v>
      </c>
      <c r="L568" s="20">
        <f>IF(FluxoCaixa10131514191820[[#This Row],[Entrada / Saída]]="Saída",FluxoCaixa10131514191820[[#This Row],[R$ (Valores)]]*-1,FluxoCaixa10131514191820[[#This Row],[R$ (Valores)]])</f>
        <v>-1300</v>
      </c>
    </row>
    <row r="569" spans="2:12">
      <c r="B569" s="48" t="s">
        <v>2477</v>
      </c>
      <c r="C569" s="48" t="s">
        <v>3030</v>
      </c>
      <c r="D569" s="16">
        <v>46167</v>
      </c>
      <c r="E569" s="48" t="s">
        <v>2413</v>
      </c>
      <c r="F569" s="17" t="s">
        <v>2</v>
      </c>
      <c r="G569" s="17" t="s">
        <v>70</v>
      </c>
      <c r="H569" s="17" t="s">
        <v>1402</v>
      </c>
      <c r="I569" s="21">
        <v>500</v>
      </c>
      <c r="J569" s="17" t="s">
        <v>525</v>
      </c>
      <c r="K569" s="20">
        <f>IF(FluxoCaixa10131514191820[[#This Row],[Movimento ]]="Saldo Inicial",FluxoCaixa10131514191820[[#This Row],[R$ (Valores)]],K568+FluxoCaixa10131514191820[[#This Row],[Valores Receitas / Despesas]])</f>
        <v>4276.9600000002974</v>
      </c>
      <c r="L569" s="20">
        <f>IF(FluxoCaixa10131514191820[[#This Row],[Entrada / Saída]]="Saída",FluxoCaixa10131514191820[[#This Row],[R$ (Valores)]]*-1,FluxoCaixa10131514191820[[#This Row],[R$ (Valores)]])</f>
        <v>-500</v>
      </c>
    </row>
    <row r="570" spans="2:12">
      <c r="B570" s="48" t="s">
        <v>2477</v>
      </c>
      <c r="C570" s="48" t="s">
        <v>3030</v>
      </c>
      <c r="D570" s="16">
        <v>46167</v>
      </c>
      <c r="E570" s="48" t="s">
        <v>2413</v>
      </c>
      <c r="F570" s="17" t="s">
        <v>2</v>
      </c>
      <c r="G570" s="17" t="s">
        <v>146</v>
      </c>
      <c r="H570" s="17" t="s">
        <v>862</v>
      </c>
      <c r="I570" s="21">
        <v>113</v>
      </c>
      <c r="J570" s="17" t="s">
        <v>525</v>
      </c>
      <c r="K570" s="20">
        <f>IF(FluxoCaixa10131514191820[[#This Row],[Movimento ]]="Saldo Inicial",FluxoCaixa10131514191820[[#This Row],[R$ (Valores)]],K569+FluxoCaixa10131514191820[[#This Row],[Valores Receitas / Despesas]])</f>
        <v>4163.9600000002974</v>
      </c>
      <c r="L570" s="20">
        <f>IF(FluxoCaixa10131514191820[[#This Row],[Entrada / Saída]]="Saída",FluxoCaixa10131514191820[[#This Row],[R$ (Valores)]]*-1,FluxoCaixa10131514191820[[#This Row],[R$ (Valores)]])</f>
        <v>-113</v>
      </c>
    </row>
    <row r="571" spans="2:12">
      <c r="B571" s="48" t="s">
        <v>2477</v>
      </c>
      <c r="C571" s="48" t="s">
        <v>3030</v>
      </c>
      <c r="D571" s="16">
        <v>46167</v>
      </c>
      <c r="E571" s="48" t="s">
        <v>2413</v>
      </c>
      <c r="F571" s="17" t="s">
        <v>2</v>
      </c>
      <c r="G571" s="17" t="s">
        <v>21</v>
      </c>
      <c r="H571" s="17" t="s">
        <v>3314</v>
      </c>
      <c r="I571" s="21">
        <v>100959.81</v>
      </c>
      <c r="J571" s="17" t="s">
        <v>525</v>
      </c>
      <c r="K571" s="20">
        <f>IF(FluxoCaixa10131514191820[[#This Row],[Movimento ]]="Saldo Inicial",FluxoCaixa10131514191820[[#This Row],[R$ (Valores)]],K570+FluxoCaixa10131514191820[[#This Row],[Valores Receitas / Despesas]])</f>
        <v>-96795.8499999997</v>
      </c>
      <c r="L571" s="20">
        <f>IF(FluxoCaixa10131514191820[[#This Row],[Entrada / Saída]]="Saída",FluxoCaixa10131514191820[[#This Row],[R$ (Valores)]]*-1,FluxoCaixa10131514191820[[#This Row],[R$ (Valores)]])</f>
        <v>-100959.81</v>
      </c>
    </row>
    <row r="572" spans="2:12">
      <c r="B572" s="48" t="s">
        <v>2477</v>
      </c>
      <c r="C572" s="48" t="s">
        <v>3030</v>
      </c>
      <c r="D572" s="16">
        <v>46167</v>
      </c>
      <c r="E572" s="48" t="s">
        <v>2413</v>
      </c>
      <c r="F572" s="17" t="s">
        <v>2</v>
      </c>
      <c r="G572" s="17" t="s">
        <v>431</v>
      </c>
      <c r="H572" s="17" t="s">
        <v>842</v>
      </c>
      <c r="I572" s="21">
        <v>469.55</v>
      </c>
      <c r="J572" s="17" t="s">
        <v>525</v>
      </c>
      <c r="K572" s="20">
        <f>IF(FluxoCaixa10131514191820[[#This Row],[Movimento ]]="Saldo Inicial",FluxoCaixa10131514191820[[#This Row],[R$ (Valores)]],K571+FluxoCaixa10131514191820[[#This Row],[Valores Receitas / Despesas]])</f>
        <v>-97265.399999999703</v>
      </c>
      <c r="L572" s="20">
        <f>IF(FluxoCaixa10131514191820[[#This Row],[Entrada / Saída]]="Saída",FluxoCaixa10131514191820[[#This Row],[R$ (Valores)]]*-1,FluxoCaixa10131514191820[[#This Row],[R$ (Valores)]])</f>
        <v>-469.55</v>
      </c>
    </row>
    <row r="573" spans="2:12">
      <c r="B573" s="48" t="s">
        <v>2477</v>
      </c>
      <c r="C573" s="48" t="s">
        <v>3030</v>
      </c>
      <c r="D573" s="16">
        <v>46167</v>
      </c>
      <c r="E573" s="48" t="s">
        <v>2413</v>
      </c>
      <c r="F573" s="17" t="s">
        <v>2</v>
      </c>
      <c r="G573" s="17" t="s">
        <v>146</v>
      </c>
      <c r="H573" s="17" t="s">
        <v>862</v>
      </c>
      <c r="I573" s="21">
        <v>84</v>
      </c>
      <c r="J573" s="17" t="s">
        <v>525</v>
      </c>
      <c r="K573" s="20">
        <f>IF(FluxoCaixa10131514191820[[#This Row],[Movimento ]]="Saldo Inicial",FluxoCaixa10131514191820[[#This Row],[R$ (Valores)]],K572+FluxoCaixa10131514191820[[#This Row],[Valores Receitas / Despesas]])</f>
        <v>-97349.399999999703</v>
      </c>
      <c r="L573" s="20">
        <f>IF(FluxoCaixa10131514191820[[#This Row],[Entrada / Saída]]="Saída",FluxoCaixa10131514191820[[#This Row],[R$ (Valores)]]*-1,FluxoCaixa10131514191820[[#This Row],[R$ (Valores)]])</f>
        <v>-84</v>
      </c>
    </row>
    <row r="574" spans="2:12">
      <c r="B574" s="48" t="s">
        <v>2477</v>
      </c>
      <c r="C574" s="48" t="s">
        <v>3030</v>
      </c>
      <c r="D574" s="16">
        <v>46167</v>
      </c>
      <c r="E574" s="48" t="s">
        <v>2413</v>
      </c>
      <c r="F574" s="17" t="s">
        <v>2</v>
      </c>
      <c r="G574" s="17" t="s">
        <v>146</v>
      </c>
      <c r="H574" s="17" t="s">
        <v>862</v>
      </c>
      <c r="I574" s="21">
        <v>67</v>
      </c>
      <c r="J574" s="17" t="s">
        <v>525</v>
      </c>
      <c r="K574" s="20">
        <f>IF(FluxoCaixa10131514191820[[#This Row],[Movimento ]]="Saldo Inicial",FluxoCaixa10131514191820[[#This Row],[R$ (Valores)]],K573+FluxoCaixa10131514191820[[#This Row],[Valores Receitas / Despesas]])</f>
        <v>-97416.399999999703</v>
      </c>
      <c r="L574" s="20">
        <f>IF(FluxoCaixa10131514191820[[#This Row],[Entrada / Saída]]="Saída",FluxoCaixa10131514191820[[#This Row],[R$ (Valores)]]*-1,FluxoCaixa10131514191820[[#This Row],[R$ (Valores)]])</f>
        <v>-67</v>
      </c>
    </row>
    <row r="575" spans="2:12">
      <c r="B575" s="48" t="s">
        <v>2477</v>
      </c>
      <c r="C575" s="48" t="s">
        <v>3030</v>
      </c>
      <c r="D575" s="16">
        <v>46167</v>
      </c>
      <c r="E575" s="48" t="s">
        <v>2413</v>
      </c>
      <c r="F575" s="17" t="s">
        <v>2</v>
      </c>
      <c r="G575" s="17" t="s">
        <v>25</v>
      </c>
      <c r="H575" s="17" t="s">
        <v>2455</v>
      </c>
      <c r="I575" s="21">
        <v>470</v>
      </c>
      <c r="J575" s="17" t="s">
        <v>525</v>
      </c>
      <c r="K575" s="20">
        <f>IF(FluxoCaixa10131514191820[[#This Row],[Movimento ]]="Saldo Inicial",FluxoCaixa10131514191820[[#This Row],[R$ (Valores)]],K574+FluxoCaixa10131514191820[[#This Row],[Valores Receitas / Despesas]])</f>
        <v>-97886.399999999703</v>
      </c>
      <c r="L575" s="20">
        <f>IF(FluxoCaixa10131514191820[[#This Row],[Entrada / Saída]]="Saída",FluxoCaixa10131514191820[[#This Row],[R$ (Valores)]]*-1,FluxoCaixa10131514191820[[#This Row],[R$ (Valores)]])</f>
        <v>-470</v>
      </c>
    </row>
    <row r="576" spans="2:12">
      <c r="B576" s="48" t="s">
        <v>2477</v>
      </c>
      <c r="C576" s="48" t="s">
        <v>3030</v>
      </c>
      <c r="D576" s="16">
        <v>46167</v>
      </c>
      <c r="E576" s="48" t="s">
        <v>2413</v>
      </c>
      <c r="F576" s="17" t="s">
        <v>2</v>
      </c>
      <c r="G576" s="17" t="s">
        <v>25</v>
      </c>
      <c r="H576" s="17" t="s">
        <v>2455</v>
      </c>
      <c r="I576" s="21">
        <v>95</v>
      </c>
      <c r="J576" s="17" t="s">
        <v>525</v>
      </c>
      <c r="K576" s="20">
        <f>IF(FluxoCaixa10131514191820[[#This Row],[Movimento ]]="Saldo Inicial",FluxoCaixa10131514191820[[#This Row],[R$ (Valores)]],K575+FluxoCaixa10131514191820[[#This Row],[Valores Receitas / Despesas]])</f>
        <v>-97981.399999999703</v>
      </c>
      <c r="L576" s="20">
        <f>IF(FluxoCaixa10131514191820[[#This Row],[Entrada / Saída]]="Saída",FluxoCaixa10131514191820[[#This Row],[R$ (Valores)]]*-1,FluxoCaixa10131514191820[[#This Row],[R$ (Valores)]])</f>
        <v>-95</v>
      </c>
    </row>
    <row r="577" spans="2:12">
      <c r="B577" s="48" t="s">
        <v>2477</v>
      </c>
      <c r="C577" s="48" t="s">
        <v>3030</v>
      </c>
      <c r="D577" s="16">
        <v>46167</v>
      </c>
      <c r="E577" s="48" t="s">
        <v>2413</v>
      </c>
      <c r="F577" s="17" t="s">
        <v>2</v>
      </c>
      <c r="G577" s="17" t="s">
        <v>150</v>
      </c>
      <c r="H577" s="17" t="s">
        <v>3315</v>
      </c>
      <c r="I577" s="21">
        <v>5889.59</v>
      </c>
      <c r="J577" s="17" t="s">
        <v>525</v>
      </c>
      <c r="K577" s="20">
        <f>IF(FluxoCaixa10131514191820[[#This Row],[Movimento ]]="Saldo Inicial",FluxoCaixa10131514191820[[#This Row],[R$ (Valores)]],K576+FluxoCaixa10131514191820[[#This Row],[Valores Receitas / Despesas]])</f>
        <v>-103870.9899999997</v>
      </c>
      <c r="L577" s="20">
        <f>IF(FluxoCaixa10131514191820[[#This Row],[Entrada / Saída]]="Saída",FluxoCaixa10131514191820[[#This Row],[R$ (Valores)]]*-1,FluxoCaixa10131514191820[[#This Row],[R$ (Valores)]])</f>
        <v>-5889.59</v>
      </c>
    </row>
    <row r="578" spans="2:12">
      <c r="B578" s="48" t="s">
        <v>2478</v>
      </c>
      <c r="C578" s="48" t="s">
        <v>3030</v>
      </c>
      <c r="D578" s="16">
        <v>46167</v>
      </c>
      <c r="E578" s="48" t="s">
        <v>2413</v>
      </c>
      <c r="F578" s="17" t="s">
        <v>1</v>
      </c>
      <c r="G578" s="17" t="s">
        <v>75</v>
      </c>
      <c r="H578" s="17" t="s">
        <v>75</v>
      </c>
      <c r="I578" s="21">
        <v>125000</v>
      </c>
      <c r="J578" s="17" t="s">
        <v>525</v>
      </c>
      <c r="K578" s="20">
        <f>IF(FluxoCaixa10131514191820[[#This Row],[Movimento ]]="Saldo Inicial",FluxoCaixa10131514191820[[#This Row],[R$ (Valores)]],K577+FluxoCaixa10131514191820[[#This Row],[Valores Receitas / Despesas]])</f>
        <v>21129.0100000003</v>
      </c>
      <c r="L578" s="20">
        <f>IF(FluxoCaixa10131514191820[[#This Row],[Entrada / Saída]]="Saída",FluxoCaixa10131514191820[[#This Row],[R$ (Valores)]]*-1,FluxoCaixa10131514191820[[#This Row],[R$ (Valores)]])</f>
        <v>125000</v>
      </c>
    </row>
    <row r="579" spans="2:12">
      <c r="B579" s="48" t="s">
        <v>2477</v>
      </c>
      <c r="C579" s="48" t="s">
        <v>3030</v>
      </c>
      <c r="D579" s="16">
        <v>46167</v>
      </c>
      <c r="E579" s="48" t="s">
        <v>2413</v>
      </c>
      <c r="F579" s="17" t="s">
        <v>2</v>
      </c>
      <c r="G579" s="17" t="s">
        <v>519</v>
      </c>
      <c r="H579" s="17" t="s">
        <v>3316</v>
      </c>
      <c r="I579" s="21">
        <v>280</v>
      </c>
      <c r="J579" s="17" t="s">
        <v>525</v>
      </c>
      <c r="K579" s="20">
        <f>IF(FluxoCaixa10131514191820[[#This Row],[Movimento ]]="Saldo Inicial",FluxoCaixa10131514191820[[#This Row],[R$ (Valores)]],K578+FluxoCaixa10131514191820[[#This Row],[Valores Receitas / Despesas]])</f>
        <v>20849.0100000003</v>
      </c>
      <c r="L579" s="20">
        <f>IF(FluxoCaixa10131514191820[[#This Row],[Entrada / Saída]]="Saída",FluxoCaixa10131514191820[[#This Row],[R$ (Valores)]]*-1,FluxoCaixa10131514191820[[#This Row],[R$ (Valores)]])</f>
        <v>-280</v>
      </c>
    </row>
    <row r="580" spans="2:12">
      <c r="B580" s="48" t="s">
        <v>2478</v>
      </c>
      <c r="C580" s="48" t="s">
        <v>3030</v>
      </c>
      <c r="D580" s="16">
        <v>46167</v>
      </c>
      <c r="E580" s="48" t="s">
        <v>2413</v>
      </c>
      <c r="F580" s="17" t="s">
        <v>2</v>
      </c>
      <c r="G580" s="17" t="s">
        <v>519</v>
      </c>
      <c r="H580" s="17" t="s">
        <v>3317</v>
      </c>
      <c r="I580" s="21">
        <v>80</v>
      </c>
      <c r="J580" s="17" t="s">
        <v>525</v>
      </c>
      <c r="K580" s="20">
        <f>IF(FluxoCaixa10131514191820[[#This Row],[Movimento ]]="Saldo Inicial",FluxoCaixa10131514191820[[#This Row],[R$ (Valores)]],K579+FluxoCaixa10131514191820[[#This Row],[Valores Receitas / Despesas]])</f>
        <v>20769.0100000003</v>
      </c>
      <c r="L580" s="20">
        <f>IF(FluxoCaixa10131514191820[[#This Row],[Entrada / Saída]]="Saída",FluxoCaixa10131514191820[[#This Row],[R$ (Valores)]]*-1,FluxoCaixa10131514191820[[#This Row],[R$ (Valores)]])</f>
        <v>-80</v>
      </c>
    </row>
    <row r="581" spans="2:12">
      <c r="B581" s="48" t="s">
        <v>2478</v>
      </c>
      <c r="C581" s="48" t="s">
        <v>3030</v>
      </c>
      <c r="D581" s="16">
        <v>46167</v>
      </c>
      <c r="E581" s="48" t="s">
        <v>2413</v>
      </c>
      <c r="F581" s="17" t="s">
        <v>2</v>
      </c>
      <c r="G581" s="17" t="s">
        <v>519</v>
      </c>
      <c r="H581" s="17" t="s">
        <v>3318</v>
      </c>
      <c r="I581" s="21">
        <v>400</v>
      </c>
      <c r="J581" s="17" t="s">
        <v>525</v>
      </c>
      <c r="K581" s="20">
        <f>IF(FluxoCaixa10131514191820[[#This Row],[Movimento ]]="Saldo Inicial",FluxoCaixa10131514191820[[#This Row],[R$ (Valores)]],K580+FluxoCaixa10131514191820[[#This Row],[Valores Receitas / Despesas]])</f>
        <v>20369.0100000003</v>
      </c>
      <c r="L581" s="20">
        <f>IF(FluxoCaixa10131514191820[[#This Row],[Entrada / Saída]]="Saída",FluxoCaixa10131514191820[[#This Row],[R$ (Valores)]]*-1,FluxoCaixa10131514191820[[#This Row],[R$ (Valores)]])</f>
        <v>-400</v>
      </c>
    </row>
    <row r="582" spans="2:12">
      <c r="B582" s="48" t="s">
        <v>2478</v>
      </c>
      <c r="C582" s="48" t="s">
        <v>3030</v>
      </c>
      <c r="D582" s="16">
        <v>46167</v>
      </c>
      <c r="E582" s="48" t="s">
        <v>2413</v>
      </c>
      <c r="F582" s="17" t="s">
        <v>2</v>
      </c>
      <c r="G582" s="17" t="s">
        <v>507</v>
      </c>
      <c r="H582" s="17" t="s">
        <v>3319</v>
      </c>
      <c r="I582" s="21">
        <v>68.17</v>
      </c>
      <c r="J582" s="17" t="s">
        <v>525</v>
      </c>
      <c r="K582" s="20">
        <f>IF(FluxoCaixa10131514191820[[#This Row],[Movimento ]]="Saldo Inicial",FluxoCaixa10131514191820[[#This Row],[R$ (Valores)]],K581+FluxoCaixa10131514191820[[#This Row],[Valores Receitas / Despesas]])</f>
        <v>20300.840000000302</v>
      </c>
      <c r="L582" s="20">
        <f>IF(FluxoCaixa10131514191820[[#This Row],[Entrada / Saída]]="Saída",FluxoCaixa10131514191820[[#This Row],[R$ (Valores)]]*-1,FluxoCaixa10131514191820[[#This Row],[R$ (Valores)]])</f>
        <v>-68.17</v>
      </c>
    </row>
    <row r="583" spans="2:12">
      <c r="B583" s="48" t="s">
        <v>2478</v>
      </c>
      <c r="C583" s="48" t="s">
        <v>3030</v>
      </c>
      <c r="D583" s="16">
        <v>46167</v>
      </c>
      <c r="E583" s="48" t="s">
        <v>2417</v>
      </c>
      <c r="F583" s="17" t="s">
        <v>2</v>
      </c>
      <c r="G583" s="17" t="s">
        <v>70</v>
      </c>
      <c r="H583" s="17" t="s">
        <v>3320</v>
      </c>
      <c r="I583" s="21">
        <v>2448.0300000000002</v>
      </c>
      <c r="J583" s="17" t="s">
        <v>525</v>
      </c>
      <c r="K583" s="20">
        <f>IF(FluxoCaixa10131514191820[[#This Row],[Movimento ]]="Saldo Inicial",FluxoCaixa10131514191820[[#This Row],[R$ (Valores)]],K582+FluxoCaixa10131514191820[[#This Row],[Valores Receitas / Despesas]])</f>
        <v>17852.810000000303</v>
      </c>
      <c r="L583" s="20">
        <f>IF(FluxoCaixa10131514191820[[#This Row],[Entrada / Saída]]="Saída",FluxoCaixa10131514191820[[#This Row],[R$ (Valores)]]*-1,FluxoCaixa10131514191820[[#This Row],[R$ (Valores)]])</f>
        <v>-2448.0300000000002</v>
      </c>
    </row>
    <row r="584" spans="2:12">
      <c r="B584" s="48" t="s">
        <v>2478</v>
      </c>
      <c r="C584" s="48" t="s">
        <v>3030</v>
      </c>
      <c r="D584" s="16">
        <v>46167</v>
      </c>
      <c r="E584" s="48" t="s">
        <v>2417</v>
      </c>
      <c r="F584" s="17" t="s">
        <v>2</v>
      </c>
      <c r="G584" s="17" t="s">
        <v>70</v>
      </c>
      <c r="H584" s="17" t="s">
        <v>3321</v>
      </c>
      <c r="I584" s="21">
        <v>650</v>
      </c>
      <c r="J584" s="17" t="s">
        <v>525</v>
      </c>
      <c r="K584" s="20">
        <f>IF(FluxoCaixa10131514191820[[#This Row],[Movimento ]]="Saldo Inicial",FluxoCaixa10131514191820[[#This Row],[R$ (Valores)]],K583+FluxoCaixa10131514191820[[#This Row],[Valores Receitas / Despesas]])</f>
        <v>17202.810000000303</v>
      </c>
      <c r="L584" s="20">
        <f>IF(FluxoCaixa10131514191820[[#This Row],[Entrada / Saída]]="Saída",FluxoCaixa10131514191820[[#This Row],[R$ (Valores)]]*-1,FluxoCaixa10131514191820[[#This Row],[R$ (Valores)]])</f>
        <v>-650</v>
      </c>
    </row>
    <row r="585" spans="2:12">
      <c r="B585" s="48" t="s">
        <v>2478</v>
      </c>
      <c r="C585" s="48" t="s">
        <v>3030</v>
      </c>
      <c r="D585" s="16">
        <v>46167</v>
      </c>
      <c r="E585" s="48" t="s">
        <v>2417</v>
      </c>
      <c r="F585" s="17" t="s">
        <v>2</v>
      </c>
      <c r="G585" s="17" t="s">
        <v>70</v>
      </c>
      <c r="H585" s="17" t="s">
        <v>3322</v>
      </c>
      <c r="I585" s="21">
        <v>4200</v>
      </c>
      <c r="J585" s="17" t="s">
        <v>525</v>
      </c>
      <c r="K585" s="20">
        <f>IF(FluxoCaixa10131514191820[[#This Row],[Movimento ]]="Saldo Inicial",FluxoCaixa10131514191820[[#This Row],[R$ (Valores)]],K584+FluxoCaixa10131514191820[[#This Row],[Valores Receitas / Despesas]])</f>
        <v>13002.810000000303</v>
      </c>
      <c r="L585" s="20">
        <f>IF(FluxoCaixa10131514191820[[#This Row],[Entrada / Saída]]="Saída",FluxoCaixa10131514191820[[#This Row],[R$ (Valores)]]*-1,FluxoCaixa10131514191820[[#This Row],[R$ (Valores)]])</f>
        <v>-4200</v>
      </c>
    </row>
    <row r="586" spans="2:12">
      <c r="B586" s="48" t="s">
        <v>2478</v>
      </c>
      <c r="C586" s="48" t="s">
        <v>3030</v>
      </c>
      <c r="D586" s="16">
        <v>46167</v>
      </c>
      <c r="E586" s="48" t="s">
        <v>2417</v>
      </c>
      <c r="F586" s="17" t="s">
        <v>2</v>
      </c>
      <c r="G586" s="17" t="s">
        <v>70</v>
      </c>
      <c r="H586" s="17" t="s">
        <v>3323</v>
      </c>
      <c r="I586" s="21">
        <v>800</v>
      </c>
      <c r="J586" s="17" t="s">
        <v>525</v>
      </c>
      <c r="K586" s="20">
        <f>IF(FluxoCaixa10131514191820[[#This Row],[Movimento ]]="Saldo Inicial",FluxoCaixa10131514191820[[#This Row],[R$ (Valores)]],K585+FluxoCaixa10131514191820[[#This Row],[Valores Receitas / Despesas]])</f>
        <v>12202.810000000303</v>
      </c>
      <c r="L586" s="20">
        <f>IF(FluxoCaixa10131514191820[[#This Row],[Entrada / Saída]]="Saída",FluxoCaixa10131514191820[[#This Row],[R$ (Valores)]]*-1,FluxoCaixa10131514191820[[#This Row],[R$ (Valores)]])</f>
        <v>-800</v>
      </c>
    </row>
    <row r="587" spans="2:12">
      <c r="B587" s="48" t="s">
        <v>2477</v>
      </c>
      <c r="C587" s="48" t="s">
        <v>3030</v>
      </c>
      <c r="D587" s="16">
        <v>46167</v>
      </c>
      <c r="E587" s="48" t="s">
        <v>2496</v>
      </c>
      <c r="F587" s="17" t="s">
        <v>2</v>
      </c>
      <c r="G587" s="17" t="s">
        <v>18</v>
      </c>
      <c r="H587" s="17" t="s">
        <v>3324</v>
      </c>
      <c r="I587" s="21">
        <v>278.41000000000003</v>
      </c>
      <c r="J587" s="17" t="s">
        <v>525</v>
      </c>
      <c r="K587" s="20">
        <f>IF(FluxoCaixa10131514191820[[#This Row],[Movimento ]]="Saldo Inicial",FluxoCaixa10131514191820[[#This Row],[R$ (Valores)]],K586+FluxoCaixa10131514191820[[#This Row],[Valores Receitas / Despesas]])</f>
        <v>11924.400000000303</v>
      </c>
      <c r="L587" s="20">
        <f>IF(FluxoCaixa10131514191820[[#This Row],[Entrada / Saída]]="Saída",FluxoCaixa10131514191820[[#This Row],[R$ (Valores)]]*-1,FluxoCaixa10131514191820[[#This Row],[R$ (Valores)]])</f>
        <v>-278.41000000000003</v>
      </c>
    </row>
    <row r="588" spans="2:12">
      <c r="B588" s="48" t="s">
        <v>2477</v>
      </c>
      <c r="C588" s="48" t="s">
        <v>3030</v>
      </c>
      <c r="D588" s="16">
        <v>46167</v>
      </c>
      <c r="E588" s="48" t="s">
        <v>2496</v>
      </c>
      <c r="F588" s="17" t="s">
        <v>2</v>
      </c>
      <c r="G588" s="17" t="s">
        <v>146</v>
      </c>
      <c r="H588" s="17" t="s">
        <v>862</v>
      </c>
      <c r="I588" s="21">
        <v>159</v>
      </c>
      <c r="J588" s="17" t="s">
        <v>525</v>
      </c>
      <c r="K588" s="20">
        <f>IF(FluxoCaixa10131514191820[[#This Row],[Movimento ]]="Saldo Inicial",FluxoCaixa10131514191820[[#This Row],[R$ (Valores)]],K587+FluxoCaixa10131514191820[[#This Row],[Valores Receitas / Despesas]])</f>
        <v>11765.400000000303</v>
      </c>
      <c r="L588" s="20">
        <f>IF(FluxoCaixa10131514191820[[#This Row],[Entrada / Saída]]="Saída",FluxoCaixa10131514191820[[#This Row],[R$ (Valores)]]*-1,FluxoCaixa10131514191820[[#This Row],[R$ (Valores)]])</f>
        <v>-159</v>
      </c>
    </row>
    <row r="589" spans="2:12">
      <c r="B589" s="48" t="s">
        <v>2477</v>
      </c>
      <c r="C589" s="48" t="s">
        <v>3030</v>
      </c>
      <c r="D589" s="16">
        <v>46167</v>
      </c>
      <c r="E589" s="48" t="s">
        <v>2496</v>
      </c>
      <c r="F589" s="17" t="s">
        <v>2</v>
      </c>
      <c r="G589" s="17" t="s">
        <v>519</v>
      </c>
      <c r="H589" s="17" t="s">
        <v>3325</v>
      </c>
      <c r="I589" s="21">
        <v>15750</v>
      </c>
      <c r="J589" s="17" t="s">
        <v>525</v>
      </c>
      <c r="K589" s="20">
        <f>IF(FluxoCaixa10131514191820[[#This Row],[Movimento ]]="Saldo Inicial",FluxoCaixa10131514191820[[#This Row],[R$ (Valores)]],K588+FluxoCaixa10131514191820[[#This Row],[Valores Receitas / Despesas]])</f>
        <v>-3984.5999999996966</v>
      </c>
      <c r="L589" s="20">
        <f>IF(FluxoCaixa10131514191820[[#This Row],[Entrada / Saída]]="Saída",FluxoCaixa10131514191820[[#This Row],[R$ (Valores)]]*-1,FluxoCaixa10131514191820[[#This Row],[R$ (Valores)]])</f>
        <v>-15750</v>
      </c>
    </row>
    <row r="590" spans="2:12">
      <c r="B590" s="48" t="s">
        <v>2478</v>
      </c>
      <c r="C590" s="48" t="s">
        <v>3030</v>
      </c>
      <c r="D590" s="16">
        <v>46167</v>
      </c>
      <c r="E590" s="48" t="s">
        <v>2413</v>
      </c>
      <c r="F590" s="17" t="s">
        <v>1</v>
      </c>
      <c r="G590" s="17" t="s">
        <v>75</v>
      </c>
      <c r="H590" s="17" t="s">
        <v>75</v>
      </c>
      <c r="I590" s="21">
        <v>30000</v>
      </c>
      <c r="J590" s="17" t="s">
        <v>525</v>
      </c>
      <c r="K590" s="20">
        <f>IF(FluxoCaixa10131514191820[[#This Row],[Movimento ]]="Saldo Inicial",FluxoCaixa10131514191820[[#This Row],[R$ (Valores)]],K589+FluxoCaixa10131514191820[[#This Row],[Valores Receitas / Despesas]])</f>
        <v>26015.400000000303</v>
      </c>
      <c r="L590" s="20">
        <f>IF(FluxoCaixa10131514191820[[#This Row],[Entrada / Saída]]="Saída",FluxoCaixa10131514191820[[#This Row],[R$ (Valores)]]*-1,FluxoCaixa10131514191820[[#This Row],[R$ (Valores)]])</f>
        <v>30000</v>
      </c>
    </row>
    <row r="591" spans="2:12">
      <c r="B591" s="48" t="s">
        <v>2477</v>
      </c>
      <c r="C591" s="48" t="s">
        <v>3030</v>
      </c>
      <c r="D591" s="16">
        <v>46167</v>
      </c>
      <c r="E591" s="48" t="s">
        <v>2496</v>
      </c>
      <c r="F591" s="17" t="s">
        <v>2</v>
      </c>
      <c r="G591" s="17" t="s">
        <v>70</v>
      </c>
      <c r="H591" s="17" t="s">
        <v>3326</v>
      </c>
      <c r="I591" s="21">
        <v>2500</v>
      </c>
      <c r="J591" s="17" t="s">
        <v>525</v>
      </c>
      <c r="K591" s="20">
        <f>IF(FluxoCaixa10131514191820[[#This Row],[Movimento ]]="Saldo Inicial",FluxoCaixa10131514191820[[#This Row],[R$ (Valores)]],K590+FluxoCaixa10131514191820[[#This Row],[Valores Receitas / Despesas]])</f>
        <v>23515.400000000303</v>
      </c>
      <c r="L591" s="20">
        <f>IF(FluxoCaixa10131514191820[[#This Row],[Entrada / Saída]]="Saída",FluxoCaixa10131514191820[[#This Row],[R$ (Valores)]]*-1,FluxoCaixa10131514191820[[#This Row],[R$ (Valores)]])</f>
        <v>-2500</v>
      </c>
    </row>
    <row r="592" spans="2:12">
      <c r="B592" s="48" t="s">
        <v>2477</v>
      </c>
      <c r="C592" s="48" t="s">
        <v>3030</v>
      </c>
      <c r="D592" s="16">
        <v>46167</v>
      </c>
      <c r="E592" s="48" t="s">
        <v>2496</v>
      </c>
      <c r="F592" s="17" t="s">
        <v>2</v>
      </c>
      <c r="G592" s="17" t="s">
        <v>70</v>
      </c>
      <c r="H592" s="17" t="s">
        <v>2447</v>
      </c>
      <c r="I592" s="21">
        <v>5500</v>
      </c>
      <c r="J592" s="17" t="s">
        <v>525</v>
      </c>
      <c r="K592" s="20">
        <f>IF(FluxoCaixa10131514191820[[#This Row],[Movimento ]]="Saldo Inicial",FluxoCaixa10131514191820[[#This Row],[R$ (Valores)]],K591+FluxoCaixa10131514191820[[#This Row],[Valores Receitas / Despesas]])</f>
        <v>18015.400000000303</v>
      </c>
      <c r="L592" s="20">
        <f>IF(FluxoCaixa10131514191820[[#This Row],[Entrada / Saída]]="Saída",FluxoCaixa10131514191820[[#This Row],[R$ (Valores)]]*-1,FluxoCaixa10131514191820[[#This Row],[R$ (Valores)]])</f>
        <v>-5500</v>
      </c>
    </row>
    <row r="593" spans="2:12">
      <c r="B593" s="48" t="s">
        <v>2477</v>
      </c>
      <c r="C593" s="48" t="s">
        <v>3030</v>
      </c>
      <c r="D593" s="16">
        <v>46167</v>
      </c>
      <c r="E593" s="48" t="s">
        <v>2496</v>
      </c>
      <c r="F593" s="17" t="s">
        <v>2</v>
      </c>
      <c r="G593" s="17" t="s">
        <v>70</v>
      </c>
      <c r="H593" s="17" t="s">
        <v>2147</v>
      </c>
      <c r="I593" s="21">
        <v>1000</v>
      </c>
      <c r="J593" s="17" t="s">
        <v>525</v>
      </c>
      <c r="K593" s="20">
        <f>IF(FluxoCaixa10131514191820[[#This Row],[Movimento ]]="Saldo Inicial",FluxoCaixa10131514191820[[#This Row],[R$ (Valores)]],K592+FluxoCaixa10131514191820[[#This Row],[Valores Receitas / Despesas]])</f>
        <v>17015.400000000303</v>
      </c>
      <c r="L593" s="20">
        <f>IF(FluxoCaixa10131514191820[[#This Row],[Entrada / Saída]]="Saída",FluxoCaixa10131514191820[[#This Row],[R$ (Valores)]]*-1,FluxoCaixa10131514191820[[#This Row],[R$ (Valores)]])</f>
        <v>-1000</v>
      </c>
    </row>
    <row r="594" spans="2:12">
      <c r="B594" s="48" t="s">
        <v>2477</v>
      </c>
      <c r="C594" s="48" t="s">
        <v>3030</v>
      </c>
      <c r="D594" s="16">
        <v>46167</v>
      </c>
      <c r="E594" s="48" t="s">
        <v>2496</v>
      </c>
      <c r="F594" s="17" t="s">
        <v>2</v>
      </c>
      <c r="G594" s="17" t="s">
        <v>70</v>
      </c>
      <c r="H594" s="17" t="s">
        <v>2140</v>
      </c>
      <c r="I594" s="21">
        <v>800</v>
      </c>
      <c r="J594" s="17" t="s">
        <v>525</v>
      </c>
      <c r="K594" s="20">
        <f>IF(FluxoCaixa10131514191820[[#This Row],[Movimento ]]="Saldo Inicial",FluxoCaixa10131514191820[[#This Row],[R$ (Valores)]],K593+FluxoCaixa10131514191820[[#This Row],[Valores Receitas / Despesas]])</f>
        <v>16215.400000000303</v>
      </c>
      <c r="L594" s="20">
        <f>IF(FluxoCaixa10131514191820[[#This Row],[Entrada / Saída]]="Saída",FluxoCaixa10131514191820[[#This Row],[R$ (Valores)]]*-1,FluxoCaixa10131514191820[[#This Row],[R$ (Valores)]])</f>
        <v>-800</v>
      </c>
    </row>
    <row r="595" spans="2:12">
      <c r="B595" s="48" t="s">
        <v>2477</v>
      </c>
      <c r="C595" s="48" t="s">
        <v>3030</v>
      </c>
      <c r="D595" s="16">
        <v>46167</v>
      </c>
      <c r="E595" s="48" t="s">
        <v>2496</v>
      </c>
      <c r="F595" s="17" t="s">
        <v>2</v>
      </c>
      <c r="G595" s="17" t="s">
        <v>70</v>
      </c>
      <c r="H595" s="17" t="s">
        <v>3250</v>
      </c>
      <c r="I595" s="21">
        <v>500</v>
      </c>
      <c r="J595" s="17" t="s">
        <v>525</v>
      </c>
      <c r="K595" s="20">
        <f>IF(FluxoCaixa10131514191820[[#This Row],[Movimento ]]="Saldo Inicial",FluxoCaixa10131514191820[[#This Row],[R$ (Valores)]],K594+FluxoCaixa10131514191820[[#This Row],[Valores Receitas / Despesas]])</f>
        <v>15715.400000000303</v>
      </c>
      <c r="L595" s="20">
        <f>IF(FluxoCaixa10131514191820[[#This Row],[Entrada / Saída]]="Saída",FluxoCaixa10131514191820[[#This Row],[R$ (Valores)]]*-1,FluxoCaixa10131514191820[[#This Row],[R$ (Valores)]])</f>
        <v>-500</v>
      </c>
    </row>
    <row r="596" spans="2:12">
      <c r="B596" s="48" t="s">
        <v>2477</v>
      </c>
      <c r="C596" s="48" t="s">
        <v>3030</v>
      </c>
      <c r="D596" s="16">
        <v>46167</v>
      </c>
      <c r="E596" s="48" t="s">
        <v>2496</v>
      </c>
      <c r="F596" s="17" t="s">
        <v>2</v>
      </c>
      <c r="G596" s="17" t="s">
        <v>70</v>
      </c>
      <c r="H596" s="17" t="s">
        <v>2351</v>
      </c>
      <c r="I596" s="21">
        <v>235</v>
      </c>
      <c r="J596" s="17" t="s">
        <v>525</v>
      </c>
      <c r="K596" s="20">
        <f>IF(FluxoCaixa10131514191820[[#This Row],[Movimento ]]="Saldo Inicial",FluxoCaixa10131514191820[[#This Row],[R$ (Valores)]],K595+FluxoCaixa10131514191820[[#This Row],[Valores Receitas / Despesas]])</f>
        <v>15480.400000000303</v>
      </c>
      <c r="L596" s="20">
        <f>IF(FluxoCaixa10131514191820[[#This Row],[Entrada / Saída]]="Saída",FluxoCaixa10131514191820[[#This Row],[R$ (Valores)]]*-1,FluxoCaixa10131514191820[[#This Row],[R$ (Valores)]])</f>
        <v>-235</v>
      </c>
    </row>
    <row r="597" spans="2:12">
      <c r="B597" s="48" t="s">
        <v>2478</v>
      </c>
      <c r="C597" s="48" t="s">
        <v>3030</v>
      </c>
      <c r="D597" s="16">
        <v>46167</v>
      </c>
      <c r="E597" s="48" t="s">
        <v>2413</v>
      </c>
      <c r="F597" s="17" t="s">
        <v>2</v>
      </c>
      <c r="G597" s="17" t="s">
        <v>507</v>
      </c>
      <c r="H597" s="17" t="s">
        <v>3327</v>
      </c>
      <c r="I597" s="21">
        <v>68.17</v>
      </c>
      <c r="J597" s="17" t="s">
        <v>525</v>
      </c>
      <c r="K597" s="20">
        <f>IF(FluxoCaixa10131514191820[[#This Row],[Movimento ]]="Saldo Inicial",FluxoCaixa10131514191820[[#This Row],[R$ (Valores)]],K596+FluxoCaixa10131514191820[[#This Row],[Valores Receitas / Despesas]])</f>
        <v>15412.230000000303</v>
      </c>
      <c r="L597" s="20">
        <f>IF(FluxoCaixa10131514191820[[#This Row],[Entrada / Saída]]="Saída",FluxoCaixa10131514191820[[#This Row],[R$ (Valores)]]*-1,FluxoCaixa10131514191820[[#This Row],[R$ (Valores)]])</f>
        <v>-68.17</v>
      </c>
    </row>
    <row r="598" spans="2:12">
      <c r="B598" s="48" t="s">
        <v>2478</v>
      </c>
      <c r="C598" s="48" t="s">
        <v>3030</v>
      </c>
      <c r="D598" s="16">
        <v>46167</v>
      </c>
      <c r="E598" s="48" t="s">
        <v>2413</v>
      </c>
      <c r="F598" s="17" t="s">
        <v>2</v>
      </c>
      <c r="G598" s="17" t="s">
        <v>507</v>
      </c>
      <c r="H598" s="17" t="s">
        <v>3328</v>
      </c>
      <c r="I598" s="21">
        <v>108.39</v>
      </c>
      <c r="J598" s="17" t="s">
        <v>525</v>
      </c>
      <c r="K598" s="20">
        <f>IF(FluxoCaixa10131514191820[[#This Row],[Movimento ]]="Saldo Inicial",FluxoCaixa10131514191820[[#This Row],[R$ (Valores)]],K597+FluxoCaixa10131514191820[[#This Row],[Valores Receitas / Despesas]])</f>
        <v>15303.840000000304</v>
      </c>
      <c r="L598" s="20">
        <f>IF(FluxoCaixa10131514191820[[#This Row],[Entrada / Saída]]="Saída",FluxoCaixa10131514191820[[#This Row],[R$ (Valores)]]*-1,FluxoCaixa10131514191820[[#This Row],[R$ (Valores)]])</f>
        <v>-108.39</v>
      </c>
    </row>
    <row r="599" spans="2:12">
      <c r="B599" s="48" t="s">
        <v>2478</v>
      </c>
      <c r="C599" s="48" t="s">
        <v>3030</v>
      </c>
      <c r="D599" s="56">
        <v>46168</v>
      </c>
      <c r="E599" s="52" t="s">
        <v>2413</v>
      </c>
      <c r="F599" s="17" t="s">
        <v>2</v>
      </c>
      <c r="G599" s="17" t="s">
        <v>71</v>
      </c>
      <c r="H599" s="17" t="s">
        <v>3329</v>
      </c>
      <c r="I599" s="21">
        <v>500</v>
      </c>
      <c r="J599" s="17" t="s">
        <v>525</v>
      </c>
      <c r="K599" s="20">
        <f>IF(FluxoCaixa10131514191820[[#This Row],[Movimento ]]="Saldo Inicial",FluxoCaixa10131514191820[[#This Row],[R$ (Valores)]],K598+FluxoCaixa10131514191820[[#This Row],[Valores Receitas / Despesas]])</f>
        <v>14803.840000000304</v>
      </c>
      <c r="L599" s="20">
        <f>IF(FluxoCaixa10131514191820[[#This Row],[Entrada / Saída]]="Saída",FluxoCaixa10131514191820[[#This Row],[R$ (Valores)]]*-1,FluxoCaixa10131514191820[[#This Row],[R$ (Valores)]])</f>
        <v>-500</v>
      </c>
    </row>
    <row r="600" spans="2:12">
      <c r="B600" s="48" t="s">
        <v>2477</v>
      </c>
      <c r="C600" s="48" t="s">
        <v>3030</v>
      </c>
      <c r="D600" s="56">
        <v>46168</v>
      </c>
      <c r="E600" s="52" t="s">
        <v>2413</v>
      </c>
      <c r="F600" s="17" t="s">
        <v>2</v>
      </c>
      <c r="G600" s="17" t="s">
        <v>76</v>
      </c>
      <c r="H600" s="17" t="s">
        <v>3330</v>
      </c>
      <c r="I600" s="21">
        <v>840</v>
      </c>
      <c r="J600" s="17" t="s">
        <v>525</v>
      </c>
      <c r="K600" s="20">
        <f>IF(FluxoCaixa10131514191820[[#This Row],[Movimento ]]="Saldo Inicial",FluxoCaixa10131514191820[[#This Row],[R$ (Valores)]],K599+FluxoCaixa10131514191820[[#This Row],[Valores Receitas / Despesas]])</f>
        <v>13963.840000000304</v>
      </c>
      <c r="L600" s="20">
        <f>IF(FluxoCaixa10131514191820[[#This Row],[Entrada / Saída]]="Saída",FluxoCaixa10131514191820[[#This Row],[R$ (Valores)]]*-1,FluxoCaixa10131514191820[[#This Row],[R$ (Valores)]])</f>
        <v>-840</v>
      </c>
    </row>
    <row r="601" spans="2:12">
      <c r="B601" s="48" t="s">
        <v>2477</v>
      </c>
      <c r="C601" s="48" t="s">
        <v>3030</v>
      </c>
      <c r="D601" s="56">
        <v>46168</v>
      </c>
      <c r="E601" s="52" t="s">
        <v>2413</v>
      </c>
      <c r="F601" s="17" t="s">
        <v>2</v>
      </c>
      <c r="G601" s="17" t="s">
        <v>21</v>
      </c>
      <c r="H601" s="17" t="s">
        <v>3331</v>
      </c>
      <c r="I601" s="21">
        <v>629.01</v>
      </c>
      <c r="J601" s="17" t="s">
        <v>525</v>
      </c>
      <c r="K601" s="20">
        <f>IF(FluxoCaixa10131514191820[[#This Row],[Movimento ]]="Saldo Inicial",FluxoCaixa10131514191820[[#This Row],[R$ (Valores)]],K600+FluxoCaixa10131514191820[[#This Row],[Valores Receitas / Despesas]])</f>
        <v>13334.830000000304</v>
      </c>
      <c r="L601" s="20">
        <f>IF(FluxoCaixa10131514191820[[#This Row],[Entrada / Saída]]="Saída",FluxoCaixa10131514191820[[#This Row],[R$ (Valores)]]*-1,FluxoCaixa10131514191820[[#This Row],[R$ (Valores)]])</f>
        <v>-629.01</v>
      </c>
    </row>
    <row r="602" spans="2:12">
      <c r="B602" s="48" t="s">
        <v>2477</v>
      </c>
      <c r="C602" s="48" t="s">
        <v>3030</v>
      </c>
      <c r="D602" s="56">
        <v>46168</v>
      </c>
      <c r="E602" s="52" t="s">
        <v>2413</v>
      </c>
      <c r="F602" s="17" t="s">
        <v>2</v>
      </c>
      <c r="G602" s="17" t="s">
        <v>25</v>
      </c>
      <c r="H602" s="17" t="s">
        <v>3332</v>
      </c>
      <c r="I602" s="21">
        <v>550</v>
      </c>
      <c r="J602" s="17" t="s">
        <v>525</v>
      </c>
      <c r="K602" s="20">
        <f>IF(FluxoCaixa10131514191820[[#This Row],[Movimento ]]="Saldo Inicial",FluxoCaixa10131514191820[[#This Row],[R$ (Valores)]],K601+FluxoCaixa10131514191820[[#This Row],[Valores Receitas / Despesas]])</f>
        <v>12784.830000000304</v>
      </c>
      <c r="L602" s="20">
        <f>IF(FluxoCaixa10131514191820[[#This Row],[Entrada / Saída]]="Saída",FluxoCaixa10131514191820[[#This Row],[R$ (Valores)]]*-1,FluxoCaixa10131514191820[[#This Row],[R$ (Valores)]])</f>
        <v>-550</v>
      </c>
    </row>
    <row r="603" spans="2:12">
      <c r="B603" s="48" t="s">
        <v>2477</v>
      </c>
      <c r="C603" s="48" t="s">
        <v>3030</v>
      </c>
      <c r="D603" s="56">
        <v>46168</v>
      </c>
      <c r="E603" s="52" t="s">
        <v>2413</v>
      </c>
      <c r="F603" s="17" t="s">
        <v>2</v>
      </c>
      <c r="G603" s="17" t="s">
        <v>25</v>
      </c>
      <c r="H603" s="17" t="s">
        <v>3333</v>
      </c>
      <c r="I603" s="21">
        <v>850</v>
      </c>
      <c r="J603" s="17" t="s">
        <v>525</v>
      </c>
      <c r="K603" s="20">
        <f>IF(FluxoCaixa10131514191820[[#This Row],[Movimento ]]="Saldo Inicial",FluxoCaixa10131514191820[[#This Row],[R$ (Valores)]],K602+FluxoCaixa10131514191820[[#This Row],[Valores Receitas / Despesas]])</f>
        <v>11934.830000000304</v>
      </c>
      <c r="L603" s="20">
        <f>IF(FluxoCaixa10131514191820[[#This Row],[Entrada / Saída]]="Saída",FluxoCaixa10131514191820[[#This Row],[R$ (Valores)]]*-1,FluxoCaixa10131514191820[[#This Row],[R$ (Valores)]])</f>
        <v>-850</v>
      </c>
    </row>
    <row r="604" spans="2:12">
      <c r="B604" s="48" t="s">
        <v>2477</v>
      </c>
      <c r="C604" s="48" t="s">
        <v>3030</v>
      </c>
      <c r="D604" s="56">
        <v>46168</v>
      </c>
      <c r="E604" s="52" t="s">
        <v>2413</v>
      </c>
      <c r="F604" s="17" t="s">
        <v>2</v>
      </c>
      <c r="G604" s="17" t="s">
        <v>71</v>
      </c>
      <c r="H604" s="17" t="s">
        <v>3334</v>
      </c>
      <c r="I604" s="21">
        <v>50</v>
      </c>
      <c r="J604" s="17" t="s">
        <v>525</v>
      </c>
      <c r="K604" s="20">
        <f>IF(FluxoCaixa10131514191820[[#This Row],[Movimento ]]="Saldo Inicial",FluxoCaixa10131514191820[[#This Row],[R$ (Valores)]],K603+FluxoCaixa10131514191820[[#This Row],[Valores Receitas / Despesas]])</f>
        <v>11884.830000000304</v>
      </c>
      <c r="L604" s="20">
        <f>IF(FluxoCaixa10131514191820[[#This Row],[Entrada / Saída]]="Saída",FluxoCaixa10131514191820[[#This Row],[R$ (Valores)]]*-1,FluxoCaixa10131514191820[[#This Row],[R$ (Valores)]])</f>
        <v>-50</v>
      </c>
    </row>
    <row r="605" spans="2:12">
      <c r="B605" s="48" t="s">
        <v>2477</v>
      </c>
      <c r="C605" s="48" t="s">
        <v>3030</v>
      </c>
      <c r="D605" s="56">
        <v>46168</v>
      </c>
      <c r="E605" s="52" t="s">
        <v>2413</v>
      </c>
      <c r="F605" s="17" t="s">
        <v>2</v>
      </c>
      <c r="G605" s="17" t="s">
        <v>150</v>
      </c>
      <c r="H605" s="17" t="s">
        <v>2982</v>
      </c>
      <c r="I605" s="21">
        <v>969</v>
      </c>
      <c r="J605" s="17" t="s">
        <v>525</v>
      </c>
      <c r="K605" s="20">
        <f>IF(FluxoCaixa10131514191820[[#This Row],[Movimento ]]="Saldo Inicial",FluxoCaixa10131514191820[[#This Row],[R$ (Valores)]],K604+FluxoCaixa10131514191820[[#This Row],[Valores Receitas / Despesas]])</f>
        <v>10915.830000000304</v>
      </c>
      <c r="L605" s="20">
        <f>IF(FluxoCaixa10131514191820[[#This Row],[Entrada / Saída]]="Saída",FluxoCaixa10131514191820[[#This Row],[R$ (Valores)]]*-1,FluxoCaixa10131514191820[[#This Row],[R$ (Valores)]])</f>
        <v>-969</v>
      </c>
    </row>
    <row r="606" spans="2:12">
      <c r="B606" s="48" t="s">
        <v>2478</v>
      </c>
      <c r="C606" s="48" t="s">
        <v>3030</v>
      </c>
      <c r="D606" s="56">
        <v>46168</v>
      </c>
      <c r="E606" s="52" t="s">
        <v>2413</v>
      </c>
      <c r="F606" s="17" t="s">
        <v>1</v>
      </c>
      <c r="G606" s="17" t="s">
        <v>75</v>
      </c>
      <c r="H606" s="17" t="s">
        <v>75</v>
      </c>
      <c r="I606" s="21">
        <v>31000</v>
      </c>
      <c r="J606" s="17" t="s">
        <v>525</v>
      </c>
      <c r="K606" s="20">
        <f>IF(FluxoCaixa10131514191820[[#This Row],[Movimento ]]="Saldo Inicial",FluxoCaixa10131514191820[[#This Row],[R$ (Valores)]],K605+FluxoCaixa10131514191820[[#This Row],[Valores Receitas / Despesas]])</f>
        <v>41915.830000000307</v>
      </c>
      <c r="L606" s="20">
        <f>IF(FluxoCaixa10131514191820[[#This Row],[Entrada / Saída]]="Saída",FluxoCaixa10131514191820[[#This Row],[R$ (Valores)]]*-1,FluxoCaixa10131514191820[[#This Row],[R$ (Valores)]])</f>
        <v>31000</v>
      </c>
    </row>
    <row r="607" spans="2:12">
      <c r="B607" s="48" t="s">
        <v>2477</v>
      </c>
      <c r="C607" s="48" t="s">
        <v>3030</v>
      </c>
      <c r="D607" s="56">
        <v>46168</v>
      </c>
      <c r="E607" s="52" t="s">
        <v>2413</v>
      </c>
      <c r="F607" s="17" t="s">
        <v>2</v>
      </c>
      <c r="G607" s="17" t="s">
        <v>23</v>
      </c>
      <c r="H607" s="17" t="s">
        <v>3335</v>
      </c>
      <c r="I607" s="21">
        <v>22876.5</v>
      </c>
      <c r="J607" s="17" t="s">
        <v>525</v>
      </c>
      <c r="K607" s="20">
        <f>IF(FluxoCaixa10131514191820[[#This Row],[Movimento ]]="Saldo Inicial",FluxoCaixa10131514191820[[#This Row],[R$ (Valores)]],K606+FluxoCaixa10131514191820[[#This Row],[Valores Receitas / Despesas]])</f>
        <v>19039.330000000307</v>
      </c>
      <c r="L607" s="20">
        <f>IF(FluxoCaixa10131514191820[[#This Row],[Entrada / Saída]]="Saída",FluxoCaixa10131514191820[[#This Row],[R$ (Valores)]]*-1,FluxoCaixa10131514191820[[#This Row],[R$ (Valores)]])</f>
        <v>-22876.5</v>
      </c>
    </row>
    <row r="608" spans="2:12">
      <c r="B608" s="48" t="s">
        <v>2477</v>
      </c>
      <c r="C608" s="48" t="s">
        <v>3030</v>
      </c>
      <c r="D608" s="56">
        <v>46168</v>
      </c>
      <c r="E608" s="52" t="s">
        <v>2413</v>
      </c>
      <c r="F608" s="17" t="s">
        <v>2</v>
      </c>
      <c r="G608" s="17" t="s">
        <v>70</v>
      </c>
      <c r="H608" s="17" t="s">
        <v>3336</v>
      </c>
      <c r="I608" s="21">
        <v>3000</v>
      </c>
      <c r="J608" s="17" t="s">
        <v>525</v>
      </c>
      <c r="K608" s="20">
        <f>IF(FluxoCaixa10131514191820[[#This Row],[Movimento ]]="Saldo Inicial",FluxoCaixa10131514191820[[#This Row],[R$ (Valores)]],K607+FluxoCaixa10131514191820[[#This Row],[Valores Receitas / Despesas]])</f>
        <v>16039.330000000307</v>
      </c>
      <c r="L608" s="20">
        <f>IF(FluxoCaixa10131514191820[[#This Row],[Entrada / Saída]]="Saída",FluxoCaixa10131514191820[[#This Row],[R$ (Valores)]]*-1,FluxoCaixa10131514191820[[#This Row],[R$ (Valores)]])</f>
        <v>-3000</v>
      </c>
    </row>
    <row r="609" spans="2:12">
      <c r="B609" s="48" t="s">
        <v>2477</v>
      </c>
      <c r="C609" s="48" t="s">
        <v>3030</v>
      </c>
      <c r="D609" s="56">
        <v>46168</v>
      </c>
      <c r="E609" s="52" t="s">
        <v>2413</v>
      </c>
      <c r="F609" s="17" t="s">
        <v>2</v>
      </c>
      <c r="G609" s="17" t="s">
        <v>70</v>
      </c>
      <c r="H609" s="17" t="s">
        <v>3337</v>
      </c>
      <c r="I609" s="21">
        <v>600</v>
      </c>
      <c r="J609" s="17" t="s">
        <v>525</v>
      </c>
      <c r="K609" s="20">
        <f>IF(FluxoCaixa10131514191820[[#This Row],[Movimento ]]="Saldo Inicial",FluxoCaixa10131514191820[[#This Row],[R$ (Valores)]],K608+FluxoCaixa10131514191820[[#This Row],[Valores Receitas / Despesas]])</f>
        <v>15439.330000000307</v>
      </c>
      <c r="L609" s="20">
        <f>IF(FluxoCaixa10131514191820[[#This Row],[Entrada / Saída]]="Saída",FluxoCaixa10131514191820[[#This Row],[R$ (Valores)]]*-1,FluxoCaixa10131514191820[[#This Row],[R$ (Valores)]])</f>
        <v>-600</v>
      </c>
    </row>
    <row r="610" spans="2:12">
      <c r="B610" s="48" t="s">
        <v>2477</v>
      </c>
      <c r="C610" s="48" t="s">
        <v>3030</v>
      </c>
      <c r="D610" s="56">
        <v>46168</v>
      </c>
      <c r="E610" s="52" t="s">
        <v>2413</v>
      </c>
      <c r="F610" s="17" t="s">
        <v>2</v>
      </c>
      <c r="G610" s="17" t="s">
        <v>70</v>
      </c>
      <c r="H610" s="17" t="s">
        <v>3338</v>
      </c>
      <c r="I610" s="21">
        <v>2000</v>
      </c>
      <c r="J610" s="17" t="s">
        <v>525</v>
      </c>
      <c r="K610" s="20">
        <f>IF(FluxoCaixa10131514191820[[#This Row],[Movimento ]]="Saldo Inicial",FluxoCaixa10131514191820[[#This Row],[R$ (Valores)]],K609+FluxoCaixa10131514191820[[#This Row],[Valores Receitas / Despesas]])</f>
        <v>13439.330000000307</v>
      </c>
      <c r="L610" s="20">
        <f>IF(FluxoCaixa10131514191820[[#This Row],[Entrada / Saída]]="Saída",FluxoCaixa10131514191820[[#This Row],[R$ (Valores)]]*-1,FluxoCaixa10131514191820[[#This Row],[R$ (Valores)]])</f>
        <v>-2000</v>
      </c>
    </row>
    <row r="611" spans="2:12">
      <c r="B611" s="48" t="s">
        <v>2477</v>
      </c>
      <c r="C611" s="48" t="s">
        <v>3030</v>
      </c>
      <c r="D611" s="56">
        <v>46168</v>
      </c>
      <c r="E611" s="52" t="s">
        <v>2413</v>
      </c>
      <c r="F611" s="17" t="s">
        <v>2</v>
      </c>
      <c r="G611" s="17" t="s">
        <v>70</v>
      </c>
      <c r="H611" s="17" t="s">
        <v>3339</v>
      </c>
      <c r="I611" s="21">
        <v>2000</v>
      </c>
      <c r="J611" s="17" t="s">
        <v>525</v>
      </c>
      <c r="K611" s="20">
        <f>IF(FluxoCaixa10131514191820[[#This Row],[Movimento ]]="Saldo Inicial",FluxoCaixa10131514191820[[#This Row],[R$ (Valores)]],K610+FluxoCaixa10131514191820[[#This Row],[Valores Receitas / Despesas]])</f>
        <v>11439.330000000307</v>
      </c>
      <c r="L611" s="20">
        <f>IF(FluxoCaixa10131514191820[[#This Row],[Entrada / Saída]]="Saída",FluxoCaixa10131514191820[[#This Row],[R$ (Valores)]]*-1,FluxoCaixa10131514191820[[#This Row],[R$ (Valores)]])</f>
        <v>-2000</v>
      </c>
    </row>
    <row r="612" spans="2:12">
      <c r="B612" s="48" t="s">
        <v>2477</v>
      </c>
      <c r="C612" s="48" t="s">
        <v>3030</v>
      </c>
      <c r="D612" s="56">
        <v>46168</v>
      </c>
      <c r="E612" s="52" t="s">
        <v>2413</v>
      </c>
      <c r="F612" s="17" t="s">
        <v>2</v>
      </c>
      <c r="G612" s="17" t="s">
        <v>70</v>
      </c>
      <c r="H612" s="17" t="s">
        <v>2554</v>
      </c>
      <c r="I612" s="21">
        <v>4000</v>
      </c>
      <c r="J612" s="17" t="s">
        <v>525</v>
      </c>
      <c r="K612" s="20">
        <f>IF(FluxoCaixa10131514191820[[#This Row],[Movimento ]]="Saldo Inicial",FluxoCaixa10131514191820[[#This Row],[R$ (Valores)]],K611+FluxoCaixa10131514191820[[#This Row],[Valores Receitas / Despesas]])</f>
        <v>7439.3300000003073</v>
      </c>
      <c r="L612" s="20">
        <f>IF(FluxoCaixa10131514191820[[#This Row],[Entrada / Saída]]="Saída",FluxoCaixa10131514191820[[#This Row],[R$ (Valores)]]*-1,FluxoCaixa10131514191820[[#This Row],[R$ (Valores)]])</f>
        <v>-4000</v>
      </c>
    </row>
    <row r="613" spans="2:12">
      <c r="B613" s="48" t="s">
        <v>2477</v>
      </c>
      <c r="C613" s="48" t="s">
        <v>3030</v>
      </c>
      <c r="D613" s="56">
        <v>46168</v>
      </c>
      <c r="E613" s="52" t="s">
        <v>2413</v>
      </c>
      <c r="F613" s="17" t="s">
        <v>2</v>
      </c>
      <c r="G613" s="17" t="s">
        <v>25</v>
      </c>
      <c r="H613" s="17" t="s">
        <v>3340</v>
      </c>
      <c r="I613" s="21">
        <v>4047.12</v>
      </c>
      <c r="J613" s="17" t="s">
        <v>525</v>
      </c>
      <c r="K613" s="20">
        <f>IF(FluxoCaixa10131514191820[[#This Row],[Movimento ]]="Saldo Inicial",FluxoCaixa10131514191820[[#This Row],[R$ (Valores)]],K612+FluxoCaixa10131514191820[[#This Row],[Valores Receitas / Despesas]])</f>
        <v>3392.2100000003074</v>
      </c>
      <c r="L613" s="20">
        <f>IF(FluxoCaixa10131514191820[[#This Row],[Entrada / Saída]]="Saída",FluxoCaixa10131514191820[[#This Row],[R$ (Valores)]]*-1,FluxoCaixa10131514191820[[#This Row],[R$ (Valores)]])</f>
        <v>-4047.12</v>
      </c>
    </row>
    <row r="614" spans="2:12">
      <c r="B614" s="48" t="s">
        <v>2477</v>
      </c>
      <c r="C614" s="48" t="s">
        <v>3030</v>
      </c>
      <c r="D614" s="56">
        <v>46168</v>
      </c>
      <c r="E614" s="52" t="s">
        <v>2413</v>
      </c>
      <c r="F614" s="17" t="s">
        <v>2</v>
      </c>
      <c r="G614" s="17" t="s">
        <v>25</v>
      </c>
      <c r="H614" s="17" t="s">
        <v>2949</v>
      </c>
      <c r="I614" s="21">
        <v>94.61</v>
      </c>
      <c r="J614" s="17" t="s">
        <v>525</v>
      </c>
      <c r="K614" s="20">
        <f>IF(FluxoCaixa10131514191820[[#This Row],[Movimento ]]="Saldo Inicial",FluxoCaixa10131514191820[[#This Row],[R$ (Valores)]],K613+FluxoCaixa10131514191820[[#This Row],[Valores Receitas / Despesas]])</f>
        <v>3297.6000000003073</v>
      </c>
      <c r="L614" s="20">
        <f>IF(FluxoCaixa10131514191820[[#This Row],[Entrada / Saída]]="Saída",FluxoCaixa10131514191820[[#This Row],[R$ (Valores)]]*-1,FluxoCaixa10131514191820[[#This Row],[R$ (Valores)]])</f>
        <v>-94.61</v>
      </c>
    </row>
    <row r="615" spans="2:12">
      <c r="B615" s="48" t="s">
        <v>2478</v>
      </c>
      <c r="C615" s="48" t="s">
        <v>3030</v>
      </c>
      <c r="D615" s="56">
        <v>46168</v>
      </c>
      <c r="E615" s="52" t="s">
        <v>2413</v>
      </c>
      <c r="F615" s="17" t="s">
        <v>2</v>
      </c>
      <c r="G615" s="17" t="s">
        <v>71</v>
      </c>
      <c r="H615" s="17" t="s">
        <v>3341</v>
      </c>
      <c r="I615" s="21">
        <v>250</v>
      </c>
      <c r="J615" s="17" t="s">
        <v>525</v>
      </c>
      <c r="K615" s="20">
        <f>IF(FluxoCaixa10131514191820[[#This Row],[Movimento ]]="Saldo Inicial",FluxoCaixa10131514191820[[#This Row],[R$ (Valores)]],K614+FluxoCaixa10131514191820[[#This Row],[Valores Receitas / Despesas]])</f>
        <v>3047.6000000003073</v>
      </c>
      <c r="L615" s="20">
        <f>IF(FluxoCaixa10131514191820[[#This Row],[Entrada / Saída]]="Saída",FluxoCaixa10131514191820[[#This Row],[R$ (Valores)]]*-1,FluxoCaixa10131514191820[[#This Row],[R$ (Valores)]])</f>
        <v>-250</v>
      </c>
    </row>
    <row r="616" spans="2:12">
      <c r="B616" s="48" t="s">
        <v>2478</v>
      </c>
      <c r="C616" s="48" t="s">
        <v>3030</v>
      </c>
      <c r="D616" s="56">
        <v>46168</v>
      </c>
      <c r="E616" s="52" t="s">
        <v>2413</v>
      </c>
      <c r="F616" s="17" t="s">
        <v>2</v>
      </c>
      <c r="G616" s="17" t="s">
        <v>70</v>
      </c>
      <c r="H616" s="17" t="s">
        <v>899</v>
      </c>
      <c r="I616" s="21">
        <v>1000</v>
      </c>
      <c r="J616" s="17" t="s">
        <v>525</v>
      </c>
      <c r="K616" s="20">
        <f>IF(FluxoCaixa10131514191820[[#This Row],[Movimento ]]="Saldo Inicial",FluxoCaixa10131514191820[[#This Row],[R$ (Valores)]],K615+FluxoCaixa10131514191820[[#This Row],[Valores Receitas / Despesas]])</f>
        <v>2047.6000000003073</v>
      </c>
      <c r="L616" s="20">
        <f>IF(FluxoCaixa10131514191820[[#This Row],[Entrada / Saída]]="Saída",FluxoCaixa10131514191820[[#This Row],[R$ (Valores)]]*-1,FluxoCaixa10131514191820[[#This Row],[R$ (Valores)]])</f>
        <v>-1000</v>
      </c>
    </row>
    <row r="617" spans="2:12">
      <c r="B617" s="48" t="s">
        <v>2478</v>
      </c>
      <c r="C617" s="48" t="s">
        <v>3030</v>
      </c>
      <c r="D617" s="56">
        <v>46168</v>
      </c>
      <c r="E617" s="52" t="s">
        <v>2413</v>
      </c>
      <c r="F617" s="17" t="s">
        <v>2</v>
      </c>
      <c r="G617" s="17" t="s">
        <v>21</v>
      </c>
      <c r="H617" s="17" t="s">
        <v>3342</v>
      </c>
      <c r="I617" s="21">
        <v>642.54999999999995</v>
      </c>
      <c r="J617" s="17" t="s">
        <v>525</v>
      </c>
      <c r="K617" s="20">
        <f>IF(FluxoCaixa10131514191820[[#This Row],[Movimento ]]="Saldo Inicial",FluxoCaixa10131514191820[[#This Row],[R$ (Valores)]],K616+FluxoCaixa10131514191820[[#This Row],[Valores Receitas / Despesas]])</f>
        <v>1405.0500000003074</v>
      </c>
      <c r="L617" s="20">
        <f>IF(FluxoCaixa10131514191820[[#This Row],[Entrada / Saída]]="Saída",FluxoCaixa10131514191820[[#This Row],[R$ (Valores)]]*-1,FluxoCaixa10131514191820[[#This Row],[R$ (Valores)]])</f>
        <v>-642.54999999999995</v>
      </c>
    </row>
    <row r="618" spans="2:12">
      <c r="B618" s="48" t="s">
        <v>2478</v>
      </c>
      <c r="C618" s="48" t="s">
        <v>3030</v>
      </c>
      <c r="D618" s="56">
        <v>46168</v>
      </c>
      <c r="E618" s="52" t="s">
        <v>2413</v>
      </c>
      <c r="F618" s="17" t="s">
        <v>2</v>
      </c>
      <c r="G618" s="17" t="s">
        <v>19</v>
      </c>
      <c r="H618" s="17" t="s">
        <v>3343</v>
      </c>
      <c r="I618" s="21">
        <v>861.62</v>
      </c>
      <c r="J618" s="17" t="s">
        <v>525</v>
      </c>
      <c r="K618" s="20">
        <f>IF(FluxoCaixa10131514191820[[#This Row],[Movimento ]]="Saldo Inicial",FluxoCaixa10131514191820[[#This Row],[R$ (Valores)]],K617+FluxoCaixa10131514191820[[#This Row],[Valores Receitas / Despesas]])</f>
        <v>543.43000000030736</v>
      </c>
      <c r="L618" s="20">
        <f>IF(FluxoCaixa10131514191820[[#This Row],[Entrada / Saída]]="Saída",FluxoCaixa10131514191820[[#This Row],[R$ (Valores)]]*-1,FluxoCaixa10131514191820[[#This Row],[R$ (Valores)]])</f>
        <v>-861.62</v>
      </c>
    </row>
    <row r="619" spans="2:12">
      <c r="B619" s="48" t="s">
        <v>2478</v>
      </c>
      <c r="C619" s="48" t="s">
        <v>3030</v>
      </c>
      <c r="D619" s="56">
        <v>46168</v>
      </c>
      <c r="E619" s="52" t="s">
        <v>2413</v>
      </c>
      <c r="F619" s="17" t="s">
        <v>2</v>
      </c>
      <c r="G619" s="17" t="s">
        <v>21</v>
      </c>
      <c r="H619" s="17" t="s">
        <v>3344</v>
      </c>
      <c r="I619" s="21">
        <v>839.45</v>
      </c>
      <c r="J619" s="17" t="s">
        <v>525</v>
      </c>
      <c r="K619" s="20">
        <f>IF(FluxoCaixa10131514191820[[#This Row],[Movimento ]]="Saldo Inicial",FluxoCaixa10131514191820[[#This Row],[R$ (Valores)]],K618+FluxoCaixa10131514191820[[#This Row],[Valores Receitas / Despesas]])</f>
        <v>-296.01999999969269</v>
      </c>
      <c r="L619" s="20">
        <f>IF(FluxoCaixa10131514191820[[#This Row],[Entrada / Saída]]="Saída",FluxoCaixa10131514191820[[#This Row],[R$ (Valores)]]*-1,FluxoCaixa10131514191820[[#This Row],[R$ (Valores)]])</f>
        <v>-839.45</v>
      </c>
    </row>
    <row r="620" spans="2:12">
      <c r="B620" s="48" t="s">
        <v>2477</v>
      </c>
      <c r="C620" s="48" t="s">
        <v>3030</v>
      </c>
      <c r="D620" s="56">
        <v>46169</v>
      </c>
      <c r="E620" s="52" t="s">
        <v>2413</v>
      </c>
      <c r="F620" s="17" t="s">
        <v>2</v>
      </c>
      <c r="G620" s="17" t="s">
        <v>103</v>
      </c>
      <c r="H620" s="17" t="s">
        <v>2362</v>
      </c>
      <c r="I620" s="21">
        <v>292.89999999999998</v>
      </c>
      <c r="J620" s="17" t="s">
        <v>525</v>
      </c>
      <c r="K620" s="20">
        <f>IF(FluxoCaixa10131514191820[[#This Row],[Movimento ]]="Saldo Inicial",FluxoCaixa10131514191820[[#This Row],[R$ (Valores)]],K619+FluxoCaixa10131514191820[[#This Row],[Valores Receitas / Despesas]])</f>
        <v>-588.91999999969266</v>
      </c>
      <c r="L620" s="20">
        <f>IF(FluxoCaixa10131514191820[[#This Row],[Entrada / Saída]]="Saída",FluxoCaixa10131514191820[[#This Row],[R$ (Valores)]]*-1,FluxoCaixa10131514191820[[#This Row],[R$ (Valores)]])</f>
        <v>-292.89999999999998</v>
      </c>
    </row>
    <row r="621" spans="2:12">
      <c r="B621" s="48" t="s">
        <v>2477</v>
      </c>
      <c r="C621" s="48" t="s">
        <v>3030</v>
      </c>
      <c r="D621" s="56">
        <v>46169</v>
      </c>
      <c r="E621" s="52" t="s">
        <v>2413</v>
      </c>
      <c r="F621" s="17" t="s">
        <v>2</v>
      </c>
      <c r="G621" s="17" t="s">
        <v>103</v>
      </c>
      <c r="H621" s="17" t="s">
        <v>1712</v>
      </c>
      <c r="I621" s="21">
        <v>2600</v>
      </c>
      <c r="J621" s="17" t="s">
        <v>525</v>
      </c>
      <c r="K621" s="20">
        <f>IF(FluxoCaixa10131514191820[[#This Row],[Movimento ]]="Saldo Inicial",FluxoCaixa10131514191820[[#This Row],[R$ (Valores)]],K620+FluxoCaixa10131514191820[[#This Row],[Valores Receitas / Despesas]])</f>
        <v>-3188.9199999996927</v>
      </c>
      <c r="L621" s="20">
        <f>IF(FluxoCaixa10131514191820[[#This Row],[Entrada / Saída]]="Saída",FluxoCaixa10131514191820[[#This Row],[R$ (Valores)]]*-1,FluxoCaixa10131514191820[[#This Row],[R$ (Valores)]])</f>
        <v>-2600</v>
      </c>
    </row>
    <row r="622" spans="2:12">
      <c r="B622" s="48" t="s">
        <v>2477</v>
      </c>
      <c r="C622" s="48" t="s">
        <v>3030</v>
      </c>
      <c r="D622" s="56">
        <v>46169</v>
      </c>
      <c r="E622" s="52" t="s">
        <v>2413</v>
      </c>
      <c r="F622" s="17" t="s">
        <v>2</v>
      </c>
      <c r="G622" s="17" t="s">
        <v>103</v>
      </c>
      <c r="H622" s="17" t="s">
        <v>3297</v>
      </c>
      <c r="I622" s="21">
        <v>51.76</v>
      </c>
      <c r="J622" s="17" t="s">
        <v>525</v>
      </c>
      <c r="K622" s="20">
        <f>IF(FluxoCaixa10131514191820[[#This Row],[Movimento ]]="Saldo Inicial",FluxoCaixa10131514191820[[#This Row],[R$ (Valores)]],K621+FluxoCaixa10131514191820[[#This Row],[Valores Receitas / Despesas]])</f>
        <v>-3240.6799999996929</v>
      </c>
      <c r="L622" s="20">
        <f>IF(FluxoCaixa10131514191820[[#This Row],[Entrada / Saída]]="Saída",FluxoCaixa10131514191820[[#This Row],[R$ (Valores)]]*-1,FluxoCaixa10131514191820[[#This Row],[R$ (Valores)]])</f>
        <v>-51.76</v>
      </c>
    </row>
    <row r="623" spans="2:12">
      <c r="B623" s="48" t="s">
        <v>2477</v>
      </c>
      <c r="C623" s="48" t="s">
        <v>3030</v>
      </c>
      <c r="D623" s="56">
        <v>46169</v>
      </c>
      <c r="E623" s="52" t="s">
        <v>2413</v>
      </c>
      <c r="F623" s="17" t="s">
        <v>2</v>
      </c>
      <c r="G623" s="17" t="s">
        <v>71</v>
      </c>
      <c r="H623" s="17" t="s">
        <v>3346</v>
      </c>
      <c r="I623" s="21">
        <v>130.88</v>
      </c>
      <c r="J623" s="17" t="s">
        <v>525</v>
      </c>
      <c r="K623" s="20">
        <f>IF(FluxoCaixa10131514191820[[#This Row],[Movimento ]]="Saldo Inicial",FluxoCaixa10131514191820[[#This Row],[R$ (Valores)]],K622+FluxoCaixa10131514191820[[#This Row],[Valores Receitas / Despesas]])</f>
        <v>-3371.559999999693</v>
      </c>
      <c r="L623" s="20">
        <f>IF(FluxoCaixa10131514191820[[#This Row],[Entrada / Saída]]="Saída",FluxoCaixa10131514191820[[#This Row],[R$ (Valores)]]*-1,FluxoCaixa10131514191820[[#This Row],[R$ (Valores)]])</f>
        <v>-130.88</v>
      </c>
    </row>
    <row r="624" spans="2:12">
      <c r="B624" s="48" t="s">
        <v>2477</v>
      </c>
      <c r="C624" s="48" t="s">
        <v>3030</v>
      </c>
      <c r="D624" s="56">
        <v>46169</v>
      </c>
      <c r="E624" s="52" t="s">
        <v>2413</v>
      </c>
      <c r="F624" s="17" t="s">
        <v>2</v>
      </c>
      <c r="G624" s="17" t="s">
        <v>25</v>
      </c>
      <c r="H624" s="17" t="s">
        <v>3347</v>
      </c>
      <c r="I624" s="21">
        <v>314.64999999999998</v>
      </c>
      <c r="J624" s="17" t="s">
        <v>525</v>
      </c>
      <c r="K624" s="20">
        <f>IF(FluxoCaixa10131514191820[[#This Row],[Movimento ]]="Saldo Inicial",FluxoCaixa10131514191820[[#This Row],[R$ (Valores)]],K623+FluxoCaixa10131514191820[[#This Row],[Valores Receitas / Despesas]])</f>
        <v>-3686.2099999996931</v>
      </c>
      <c r="L624" s="20">
        <f>IF(FluxoCaixa10131514191820[[#This Row],[Entrada / Saída]]="Saída",FluxoCaixa10131514191820[[#This Row],[R$ (Valores)]]*-1,FluxoCaixa10131514191820[[#This Row],[R$ (Valores)]])</f>
        <v>-314.64999999999998</v>
      </c>
    </row>
    <row r="625" spans="2:12">
      <c r="B625" s="48" t="s">
        <v>2477</v>
      </c>
      <c r="C625" s="48" t="s">
        <v>3030</v>
      </c>
      <c r="D625" s="56">
        <v>46169</v>
      </c>
      <c r="E625" s="52" t="s">
        <v>2413</v>
      </c>
      <c r="F625" s="17" t="s">
        <v>2</v>
      </c>
      <c r="G625" s="17" t="s">
        <v>507</v>
      </c>
      <c r="H625" s="17" t="s">
        <v>3348</v>
      </c>
      <c r="I625" s="21">
        <v>1170</v>
      </c>
      <c r="J625" s="17" t="s">
        <v>525</v>
      </c>
      <c r="K625" s="20">
        <f>IF(FluxoCaixa10131514191820[[#This Row],[Movimento ]]="Saldo Inicial",FluxoCaixa10131514191820[[#This Row],[R$ (Valores)]],K624+FluxoCaixa10131514191820[[#This Row],[Valores Receitas / Despesas]])</f>
        <v>-4856.2099999996935</v>
      </c>
      <c r="L625" s="20">
        <f>IF(FluxoCaixa10131514191820[[#This Row],[Entrada / Saída]]="Saída",FluxoCaixa10131514191820[[#This Row],[R$ (Valores)]]*-1,FluxoCaixa10131514191820[[#This Row],[R$ (Valores)]])</f>
        <v>-1170</v>
      </c>
    </row>
    <row r="626" spans="2:12">
      <c r="B626" s="48" t="s">
        <v>2478</v>
      </c>
      <c r="C626" s="48" t="s">
        <v>3030</v>
      </c>
      <c r="D626" s="56">
        <v>46169</v>
      </c>
      <c r="E626" s="52" t="s">
        <v>2417</v>
      </c>
      <c r="F626" s="17" t="s">
        <v>2</v>
      </c>
      <c r="G626" s="17" t="s">
        <v>71</v>
      </c>
      <c r="H626" s="17" t="s">
        <v>3349</v>
      </c>
      <c r="I626" s="21">
        <v>566.57000000000005</v>
      </c>
      <c r="J626" s="17" t="s">
        <v>525</v>
      </c>
      <c r="K626" s="20">
        <f>IF(FluxoCaixa10131514191820[[#This Row],[Movimento ]]="Saldo Inicial",FluxoCaixa10131514191820[[#This Row],[R$ (Valores)]],K625+FluxoCaixa10131514191820[[#This Row],[Valores Receitas / Despesas]])</f>
        <v>-5422.7799999996932</v>
      </c>
      <c r="L626" s="20">
        <f>IF(FluxoCaixa10131514191820[[#This Row],[Entrada / Saída]]="Saída",FluxoCaixa10131514191820[[#This Row],[R$ (Valores)]]*-1,FluxoCaixa10131514191820[[#This Row],[R$ (Valores)]])</f>
        <v>-566.57000000000005</v>
      </c>
    </row>
    <row r="627" spans="2:12">
      <c r="B627" s="48" t="s">
        <v>2478</v>
      </c>
      <c r="C627" s="48" t="s">
        <v>3030</v>
      </c>
      <c r="D627" s="56">
        <v>46169</v>
      </c>
      <c r="E627" s="52" t="s">
        <v>2413</v>
      </c>
      <c r="F627" s="17" t="s">
        <v>2</v>
      </c>
      <c r="G627" s="17" t="s">
        <v>519</v>
      </c>
      <c r="H627" s="17" t="s">
        <v>3350</v>
      </c>
      <c r="I627" s="21">
        <v>15000</v>
      </c>
      <c r="J627" s="17" t="s">
        <v>525</v>
      </c>
      <c r="K627" s="20">
        <f>IF(FluxoCaixa10131514191820[[#This Row],[Movimento ]]="Saldo Inicial",FluxoCaixa10131514191820[[#This Row],[R$ (Valores)]],K626+FluxoCaixa10131514191820[[#This Row],[Valores Receitas / Despesas]])</f>
        <v>-20422.779999999693</v>
      </c>
      <c r="L627" s="20">
        <f>IF(FluxoCaixa10131514191820[[#This Row],[Entrada / Saída]]="Saída",FluxoCaixa10131514191820[[#This Row],[R$ (Valores)]]*-1,FluxoCaixa10131514191820[[#This Row],[R$ (Valores)]])</f>
        <v>-15000</v>
      </c>
    </row>
    <row r="628" spans="2:12">
      <c r="B628" s="48" t="s">
        <v>2478</v>
      </c>
      <c r="C628" s="48" t="s">
        <v>3030</v>
      </c>
      <c r="D628" s="56">
        <v>46169</v>
      </c>
      <c r="E628" s="52" t="s">
        <v>2413</v>
      </c>
      <c r="F628" s="17" t="s">
        <v>2</v>
      </c>
      <c r="G628" s="17" t="s">
        <v>519</v>
      </c>
      <c r="H628" s="17" t="s">
        <v>3351</v>
      </c>
      <c r="I628" s="21">
        <v>165000</v>
      </c>
      <c r="J628" s="17" t="s">
        <v>525</v>
      </c>
      <c r="K628" s="20">
        <f>IF(FluxoCaixa10131514191820[[#This Row],[Movimento ]]="Saldo Inicial",FluxoCaixa10131514191820[[#This Row],[R$ (Valores)]],K627+FluxoCaixa10131514191820[[#This Row],[Valores Receitas / Despesas]])</f>
        <v>-185422.77999999968</v>
      </c>
      <c r="L628" s="20">
        <f>IF(FluxoCaixa10131514191820[[#This Row],[Entrada / Saída]]="Saída",FluxoCaixa10131514191820[[#This Row],[R$ (Valores)]]*-1,FluxoCaixa10131514191820[[#This Row],[R$ (Valores)]])</f>
        <v>-165000</v>
      </c>
    </row>
    <row r="629" spans="2:12">
      <c r="B629" s="48" t="s">
        <v>2478</v>
      </c>
      <c r="C629" s="48" t="s">
        <v>3030</v>
      </c>
      <c r="D629" s="56">
        <v>46169</v>
      </c>
      <c r="E629" s="52" t="s">
        <v>2413</v>
      </c>
      <c r="F629" s="17" t="s">
        <v>1</v>
      </c>
      <c r="G629" s="17" t="s">
        <v>75</v>
      </c>
      <c r="H629" s="17" t="s">
        <v>75</v>
      </c>
      <c r="I629" s="21">
        <v>110000</v>
      </c>
      <c r="J629" s="17" t="s">
        <v>525</v>
      </c>
      <c r="K629" s="20">
        <f>IF(FluxoCaixa10131514191820[[#This Row],[Movimento ]]="Saldo Inicial",FluxoCaixa10131514191820[[#This Row],[R$ (Valores)]],K628+FluxoCaixa10131514191820[[#This Row],[Valores Receitas / Despesas]])</f>
        <v>-75422.779999999679</v>
      </c>
      <c r="L629" s="20">
        <f>IF(FluxoCaixa10131514191820[[#This Row],[Entrada / Saída]]="Saída",FluxoCaixa10131514191820[[#This Row],[R$ (Valores)]]*-1,FluxoCaixa10131514191820[[#This Row],[R$ (Valores)]])</f>
        <v>110000</v>
      </c>
    </row>
    <row r="630" spans="2:12">
      <c r="B630" s="48" t="s">
        <v>2478</v>
      </c>
      <c r="C630" s="48" t="s">
        <v>3030</v>
      </c>
      <c r="D630" s="56">
        <v>46169</v>
      </c>
      <c r="E630" s="52" t="s">
        <v>2413</v>
      </c>
      <c r="F630" s="17" t="s">
        <v>1</v>
      </c>
      <c r="G630" s="17" t="s">
        <v>9</v>
      </c>
      <c r="H630" s="17" t="s">
        <v>1155</v>
      </c>
      <c r="I630" s="21">
        <v>80000</v>
      </c>
      <c r="J630" s="17" t="s">
        <v>525</v>
      </c>
      <c r="K630" s="20">
        <f>IF(FluxoCaixa10131514191820[[#This Row],[Movimento ]]="Saldo Inicial",FluxoCaixa10131514191820[[#This Row],[R$ (Valores)]],K629+FluxoCaixa10131514191820[[#This Row],[Valores Receitas / Despesas]])</f>
        <v>4577.2200000003213</v>
      </c>
      <c r="L630" s="20">
        <f>IF(FluxoCaixa10131514191820[[#This Row],[Entrada / Saída]]="Saída",FluxoCaixa10131514191820[[#This Row],[R$ (Valores)]]*-1,FluxoCaixa10131514191820[[#This Row],[R$ (Valores)]])</f>
        <v>80000</v>
      </c>
    </row>
    <row r="631" spans="2:12">
      <c r="B631" s="48" t="s">
        <v>2478</v>
      </c>
      <c r="C631" s="48" t="s">
        <v>3030</v>
      </c>
      <c r="D631" s="56">
        <v>46169</v>
      </c>
      <c r="E631" s="52" t="s">
        <v>2413</v>
      </c>
      <c r="F631" s="17" t="s">
        <v>2</v>
      </c>
      <c r="G631" s="17" t="s">
        <v>70</v>
      </c>
      <c r="H631" s="17" t="s">
        <v>3357</v>
      </c>
      <c r="I631" s="21">
        <v>500</v>
      </c>
      <c r="J631" s="17" t="s">
        <v>525</v>
      </c>
      <c r="K631" s="20">
        <f>IF(FluxoCaixa10131514191820[[#This Row],[Movimento ]]="Saldo Inicial",FluxoCaixa10131514191820[[#This Row],[R$ (Valores)]],K630+FluxoCaixa10131514191820[[#This Row],[Valores Receitas / Despesas]])</f>
        <v>4077.2200000003213</v>
      </c>
      <c r="L631" s="20">
        <f>IF(FluxoCaixa10131514191820[[#This Row],[Entrada / Saída]]="Saída",FluxoCaixa10131514191820[[#This Row],[R$ (Valores)]]*-1,FluxoCaixa10131514191820[[#This Row],[R$ (Valores)]])</f>
        <v>-500</v>
      </c>
    </row>
    <row r="632" spans="2:12">
      <c r="B632" s="48" t="s">
        <v>2478</v>
      </c>
      <c r="C632" s="48" t="s">
        <v>3030</v>
      </c>
      <c r="D632" s="56">
        <v>46169</v>
      </c>
      <c r="E632" s="52" t="s">
        <v>2413</v>
      </c>
      <c r="F632" s="17" t="s">
        <v>2</v>
      </c>
      <c r="G632" s="17" t="s">
        <v>20</v>
      </c>
      <c r="H632" s="17" t="s">
        <v>1207</v>
      </c>
      <c r="I632" s="21">
        <v>3139.1</v>
      </c>
      <c r="J632" s="17" t="s">
        <v>525</v>
      </c>
      <c r="K632" s="20">
        <f>IF(FluxoCaixa10131514191820[[#This Row],[Movimento ]]="Saldo Inicial",FluxoCaixa10131514191820[[#This Row],[R$ (Valores)]],K631+FluxoCaixa10131514191820[[#This Row],[Valores Receitas / Despesas]])</f>
        <v>938.1200000003214</v>
      </c>
      <c r="L632" s="20">
        <f>IF(FluxoCaixa10131514191820[[#This Row],[Entrada / Saída]]="Saída",FluxoCaixa10131514191820[[#This Row],[R$ (Valores)]]*-1,FluxoCaixa10131514191820[[#This Row],[R$ (Valores)]])</f>
        <v>-3139.1</v>
      </c>
    </row>
    <row r="633" spans="2:12">
      <c r="B633" s="48" t="s">
        <v>2478</v>
      </c>
      <c r="C633" s="48" t="s">
        <v>3030</v>
      </c>
      <c r="D633" s="56">
        <v>46170</v>
      </c>
      <c r="E633" s="52" t="s">
        <v>2413</v>
      </c>
      <c r="F633" s="17" t="s">
        <v>2</v>
      </c>
      <c r="G633" s="17" t="s">
        <v>71</v>
      </c>
      <c r="H633" s="17" t="s">
        <v>3358</v>
      </c>
      <c r="I633" s="21">
        <v>1356.2</v>
      </c>
      <c r="J633" s="17" t="s">
        <v>525</v>
      </c>
      <c r="K633" s="20">
        <f>IF(FluxoCaixa10131514191820[[#This Row],[Movimento ]]="Saldo Inicial",FluxoCaixa10131514191820[[#This Row],[R$ (Valores)]],K632+FluxoCaixa10131514191820[[#This Row],[Valores Receitas / Despesas]])</f>
        <v>-418.07999999967865</v>
      </c>
      <c r="L633" s="20">
        <f>IF(FluxoCaixa10131514191820[[#This Row],[Entrada / Saída]]="Saída",FluxoCaixa10131514191820[[#This Row],[R$ (Valores)]]*-1,FluxoCaixa10131514191820[[#This Row],[R$ (Valores)]])</f>
        <v>-1356.2</v>
      </c>
    </row>
    <row r="634" spans="2:12">
      <c r="B634" s="48" t="s">
        <v>2477</v>
      </c>
      <c r="C634" s="48" t="s">
        <v>3030</v>
      </c>
      <c r="D634" s="56">
        <v>46170</v>
      </c>
      <c r="E634" s="52" t="s">
        <v>2413</v>
      </c>
      <c r="F634" s="17" t="s">
        <v>2</v>
      </c>
      <c r="G634" s="17" t="s">
        <v>78</v>
      </c>
      <c r="H634" s="17" t="s">
        <v>3359</v>
      </c>
      <c r="I634" s="21">
        <v>397.8</v>
      </c>
      <c r="J634" s="17" t="s">
        <v>525</v>
      </c>
      <c r="K634" s="20">
        <f>IF(FluxoCaixa10131514191820[[#This Row],[Movimento ]]="Saldo Inicial",FluxoCaixa10131514191820[[#This Row],[R$ (Valores)]],K633+FluxoCaixa10131514191820[[#This Row],[Valores Receitas / Despesas]])</f>
        <v>-815.8799999996786</v>
      </c>
      <c r="L634" s="20">
        <f>IF(FluxoCaixa10131514191820[[#This Row],[Entrada / Saída]]="Saída",FluxoCaixa10131514191820[[#This Row],[R$ (Valores)]]*-1,FluxoCaixa10131514191820[[#This Row],[R$ (Valores)]])</f>
        <v>-397.8</v>
      </c>
    </row>
    <row r="635" spans="2:12">
      <c r="B635" s="48" t="s">
        <v>2477</v>
      </c>
      <c r="C635" s="48" t="s">
        <v>3030</v>
      </c>
      <c r="D635" s="56">
        <v>46170</v>
      </c>
      <c r="E635" s="52" t="s">
        <v>2413</v>
      </c>
      <c r="F635" s="17" t="s">
        <v>2</v>
      </c>
      <c r="G635" s="17" t="s">
        <v>19</v>
      </c>
      <c r="H635" s="17" t="s">
        <v>3012</v>
      </c>
      <c r="I635" s="29">
        <v>20207.72</v>
      </c>
      <c r="J635" s="17" t="s">
        <v>525</v>
      </c>
      <c r="K635" s="20">
        <f>IF(FluxoCaixa10131514191820[[#This Row],[Movimento ]]="Saldo Inicial",FluxoCaixa10131514191820[[#This Row],[R$ (Valores)]],K634+FluxoCaixa10131514191820[[#This Row],[Valores Receitas / Despesas]])</f>
        <v>-21023.599999999678</v>
      </c>
      <c r="L635" s="20">
        <f>IF(FluxoCaixa10131514191820[[#This Row],[Entrada / Saída]]="Saída",FluxoCaixa10131514191820[[#This Row],[R$ (Valores)]]*-1,FluxoCaixa10131514191820[[#This Row],[R$ (Valores)]])</f>
        <v>-20207.72</v>
      </c>
    </row>
    <row r="636" spans="2:12">
      <c r="B636" s="48" t="s">
        <v>2477</v>
      </c>
      <c r="C636" s="48" t="s">
        <v>3030</v>
      </c>
      <c r="D636" s="56">
        <v>46170</v>
      </c>
      <c r="E636" s="52" t="s">
        <v>2413</v>
      </c>
      <c r="F636" s="17" t="s">
        <v>2</v>
      </c>
      <c r="G636" s="17" t="s">
        <v>25</v>
      </c>
      <c r="H636" s="17" t="s">
        <v>2946</v>
      </c>
      <c r="I636" s="21">
        <v>280</v>
      </c>
      <c r="J636" s="17" t="s">
        <v>525</v>
      </c>
      <c r="K636" s="20">
        <f>IF(FluxoCaixa10131514191820[[#This Row],[Movimento ]]="Saldo Inicial",FluxoCaixa10131514191820[[#This Row],[R$ (Valores)]],K635+FluxoCaixa10131514191820[[#This Row],[Valores Receitas / Despesas]])</f>
        <v>-21303.599999999678</v>
      </c>
      <c r="L636" s="20">
        <f>IF(FluxoCaixa10131514191820[[#This Row],[Entrada / Saída]]="Saída",FluxoCaixa10131514191820[[#This Row],[R$ (Valores)]]*-1,FluxoCaixa10131514191820[[#This Row],[R$ (Valores)]])</f>
        <v>-280</v>
      </c>
    </row>
    <row r="637" spans="2:12">
      <c r="B637" s="48" t="s">
        <v>2477</v>
      </c>
      <c r="C637" s="48" t="s">
        <v>3030</v>
      </c>
      <c r="D637" s="56">
        <v>46170</v>
      </c>
      <c r="E637" s="52" t="s">
        <v>2413</v>
      </c>
      <c r="F637" s="17" t="s">
        <v>2</v>
      </c>
      <c r="G637" s="17" t="s">
        <v>78</v>
      </c>
      <c r="H637" s="17" t="s">
        <v>3360</v>
      </c>
      <c r="I637" s="29">
        <v>215.3</v>
      </c>
      <c r="J637" s="17" t="s">
        <v>525</v>
      </c>
      <c r="K637" s="20">
        <f>IF(FluxoCaixa10131514191820[[#This Row],[Movimento ]]="Saldo Inicial",FluxoCaixa10131514191820[[#This Row],[R$ (Valores)]],K636+FluxoCaixa10131514191820[[#This Row],[Valores Receitas / Despesas]])</f>
        <v>-21518.899999999678</v>
      </c>
      <c r="L637" s="20">
        <f>IF(FluxoCaixa10131514191820[[#This Row],[Entrada / Saída]]="Saída",FluxoCaixa10131514191820[[#This Row],[R$ (Valores)]]*-1,FluxoCaixa10131514191820[[#This Row],[R$ (Valores)]])</f>
        <v>-215.3</v>
      </c>
    </row>
    <row r="638" spans="2:12">
      <c r="B638" s="48" t="s">
        <v>2477</v>
      </c>
      <c r="C638" s="48" t="s">
        <v>3030</v>
      </c>
      <c r="D638" s="56">
        <v>46170</v>
      </c>
      <c r="E638" s="52" t="s">
        <v>2413</v>
      </c>
      <c r="F638" s="17" t="s">
        <v>2</v>
      </c>
      <c r="G638" s="17" t="s">
        <v>10</v>
      </c>
      <c r="H638" s="17" t="s">
        <v>3361</v>
      </c>
      <c r="I638" s="29">
        <v>98.42</v>
      </c>
      <c r="J638" s="17" t="s">
        <v>525</v>
      </c>
      <c r="K638" s="20">
        <f>IF(FluxoCaixa10131514191820[[#This Row],[Movimento ]]="Saldo Inicial",FluxoCaixa10131514191820[[#This Row],[R$ (Valores)]],K637+FluxoCaixa10131514191820[[#This Row],[Valores Receitas / Despesas]])</f>
        <v>-21617.319999999676</v>
      </c>
      <c r="L638" s="20">
        <f>IF(FluxoCaixa10131514191820[[#This Row],[Entrada / Saída]]="Saída",FluxoCaixa10131514191820[[#This Row],[R$ (Valores)]]*-1,FluxoCaixa10131514191820[[#This Row],[R$ (Valores)]])</f>
        <v>-98.42</v>
      </c>
    </row>
    <row r="639" spans="2:12">
      <c r="B639" s="48" t="s">
        <v>2478</v>
      </c>
      <c r="C639" s="48" t="s">
        <v>3030</v>
      </c>
      <c r="D639" s="56">
        <v>46170</v>
      </c>
      <c r="E639" s="52" t="s">
        <v>2413</v>
      </c>
      <c r="F639" s="17" t="s">
        <v>2</v>
      </c>
      <c r="G639" s="17" t="s">
        <v>507</v>
      </c>
      <c r="H639" s="17" t="s">
        <v>3363</v>
      </c>
      <c r="I639" s="29">
        <v>68.17</v>
      </c>
      <c r="J639" s="17" t="s">
        <v>525</v>
      </c>
      <c r="K639" s="20">
        <f>IF(FluxoCaixa10131514191820[[#This Row],[Movimento ]]="Saldo Inicial",FluxoCaixa10131514191820[[#This Row],[R$ (Valores)]],K638+FluxoCaixa10131514191820[[#This Row],[Valores Receitas / Despesas]])</f>
        <v>-21685.489999999674</v>
      </c>
      <c r="L639" s="20">
        <f>IF(FluxoCaixa10131514191820[[#This Row],[Entrada / Saída]]="Saída",FluxoCaixa10131514191820[[#This Row],[R$ (Valores)]]*-1,FluxoCaixa10131514191820[[#This Row],[R$ (Valores)]])</f>
        <v>-68.17</v>
      </c>
    </row>
    <row r="640" spans="2:12">
      <c r="B640" s="48" t="s">
        <v>2478</v>
      </c>
      <c r="C640" s="48" t="s">
        <v>3030</v>
      </c>
      <c r="D640" s="56">
        <v>46170</v>
      </c>
      <c r="E640" s="52" t="s">
        <v>2496</v>
      </c>
      <c r="F640" s="17" t="s">
        <v>2</v>
      </c>
      <c r="G640" s="17" t="s">
        <v>348</v>
      </c>
      <c r="H640" s="17" t="s">
        <v>3362</v>
      </c>
      <c r="I640" s="29">
        <v>200</v>
      </c>
      <c r="J640" s="17" t="s">
        <v>525</v>
      </c>
      <c r="K640" s="20">
        <f>IF(FluxoCaixa10131514191820[[#This Row],[Movimento ]]="Saldo Inicial",FluxoCaixa10131514191820[[#This Row],[R$ (Valores)]],K639+FluxoCaixa10131514191820[[#This Row],[Valores Receitas / Despesas]])</f>
        <v>-21885.489999999674</v>
      </c>
      <c r="L640" s="20">
        <f>IF(FluxoCaixa10131514191820[[#This Row],[Entrada / Saída]]="Saída",FluxoCaixa10131514191820[[#This Row],[R$ (Valores)]]*-1,FluxoCaixa10131514191820[[#This Row],[R$ (Valores)]])</f>
        <v>-200</v>
      </c>
    </row>
    <row r="641" spans="2:12">
      <c r="B641" s="48" t="s">
        <v>2478</v>
      </c>
      <c r="C641" s="48" t="s">
        <v>3030</v>
      </c>
      <c r="D641" s="56">
        <v>46170</v>
      </c>
      <c r="E641" s="52" t="s">
        <v>2417</v>
      </c>
      <c r="F641" s="17" t="s">
        <v>2</v>
      </c>
      <c r="G641" s="17" t="s">
        <v>70</v>
      </c>
      <c r="H641" s="17" t="s">
        <v>2978</v>
      </c>
      <c r="I641" s="21">
        <v>800</v>
      </c>
      <c r="J641" s="17" t="s">
        <v>525</v>
      </c>
      <c r="K641" s="20">
        <f>IF(FluxoCaixa10131514191820[[#This Row],[Movimento ]]="Saldo Inicial",FluxoCaixa10131514191820[[#This Row],[R$ (Valores)]],K640+FluxoCaixa10131514191820[[#This Row],[Valores Receitas / Despesas]])</f>
        <v>-22685.489999999674</v>
      </c>
      <c r="L641" s="20">
        <f>IF(FluxoCaixa10131514191820[[#This Row],[Entrada / Saída]]="Saída",FluxoCaixa10131514191820[[#This Row],[R$ (Valores)]]*-1,FluxoCaixa10131514191820[[#This Row],[R$ (Valores)]])</f>
        <v>-800</v>
      </c>
    </row>
    <row r="642" spans="2:12">
      <c r="B642" s="48" t="s">
        <v>2478</v>
      </c>
      <c r="C642" s="48" t="s">
        <v>3030</v>
      </c>
      <c r="D642" s="56">
        <v>46170</v>
      </c>
      <c r="E642" s="52" t="s">
        <v>2417</v>
      </c>
      <c r="F642" s="17" t="s">
        <v>2</v>
      </c>
      <c r="G642" s="17" t="s">
        <v>70</v>
      </c>
      <c r="H642" s="17" t="s">
        <v>766</v>
      </c>
      <c r="I642" s="29">
        <v>1500</v>
      </c>
      <c r="J642" s="17" t="s">
        <v>525</v>
      </c>
      <c r="K642" s="20">
        <f>IF(FluxoCaixa10131514191820[[#This Row],[Movimento ]]="Saldo Inicial",FluxoCaixa10131514191820[[#This Row],[R$ (Valores)]],K641+FluxoCaixa10131514191820[[#This Row],[Valores Receitas / Despesas]])</f>
        <v>-24185.489999999674</v>
      </c>
      <c r="L642" s="20">
        <f>IF(FluxoCaixa10131514191820[[#This Row],[Entrada / Saída]]="Saída",FluxoCaixa10131514191820[[#This Row],[R$ (Valores)]]*-1,FluxoCaixa10131514191820[[#This Row],[R$ (Valores)]])</f>
        <v>-1500</v>
      </c>
    </row>
    <row r="643" spans="2:12">
      <c r="B643" s="48" t="s">
        <v>2478</v>
      </c>
      <c r="C643" s="48" t="s">
        <v>3030</v>
      </c>
      <c r="D643" s="56">
        <v>46170</v>
      </c>
      <c r="E643" s="52" t="s">
        <v>2496</v>
      </c>
      <c r="F643" s="17" t="s">
        <v>2</v>
      </c>
      <c r="G643" s="17" t="s">
        <v>71</v>
      </c>
      <c r="H643" s="17" t="s">
        <v>2674</v>
      </c>
      <c r="I643" s="29">
        <v>56.6</v>
      </c>
      <c r="J643" s="17" t="s">
        <v>525</v>
      </c>
      <c r="K643" s="20">
        <f>IF(FluxoCaixa10131514191820[[#This Row],[Movimento ]]="Saldo Inicial",FluxoCaixa10131514191820[[#This Row],[R$ (Valores)]],K642+FluxoCaixa10131514191820[[#This Row],[Valores Receitas / Despesas]])</f>
        <v>-24242.089999999673</v>
      </c>
      <c r="L643" s="20">
        <f>IF(FluxoCaixa10131514191820[[#This Row],[Entrada / Saída]]="Saída",FluxoCaixa10131514191820[[#This Row],[R$ (Valores)]]*-1,FluxoCaixa10131514191820[[#This Row],[R$ (Valores)]])</f>
        <v>-56.6</v>
      </c>
    </row>
    <row r="644" spans="2:12">
      <c r="B644" s="48" t="s">
        <v>2478</v>
      </c>
      <c r="C644" s="48" t="s">
        <v>3030</v>
      </c>
      <c r="D644" s="56">
        <v>46170</v>
      </c>
      <c r="E644" s="52" t="s">
        <v>2413</v>
      </c>
      <c r="F644" s="17" t="s">
        <v>2</v>
      </c>
      <c r="G644" s="17" t="s">
        <v>20</v>
      </c>
      <c r="H644" s="17" t="s">
        <v>3364</v>
      </c>
      <c r="I644" s="29">
        <v>8437.35</v>
      </c>
      <c r="J644" s="17" t="s">
        <v>525</v>
      </c>
      <c r="K644" s="20">
        <f>IF(FluxoCaixa10131514191820[[#This Row],[Movimento ]]="Saldo Inicial",FluxoCaixa10131514191820[[#This Row],[R$ (Valores)]],K643+FluxoCaixa10131514191820[[#This Row],[Valores Receitas / Despesas]])</f>
        <v>-32679.439999999675</v>
      </c>
      <c r="L644" s="20">
        <f>IF(FluxoCaixa10131514191820[[#This Row],[Entrada / Saída]]="Saída",FluxoCaixa10131514191820[[#This Row],[R$ (Valores)]]*-1,FluxoCaixa10131514191820[[#This Row],[R$ (Valores)]])</f>
        <v>-8437.35</v>
      </c>
    </row>
    <row r="645" spans="2:12">
      <c r="B645" s="48" t="s">
        <v>2478</v>
      </c>
      <c r="C645" s="48" t="s">
        <v>3030</v>
      </c>
      <c r="D645" s="56">
        <v>46170</v>
      </c>
      <c r="E645" s="52" t="s">
        <v>2413</v>
      </c>
      <c r="F645" s="17" t="s">
        <v>1</v>
      </c>
      <c r="G645" s="17" t="s">
        <v>9</v>
      </c>
      <c r="H645" s="17" t="s">
        <v>3002</v>
      </c>
      <c r="I645" s="21">
        <v>350000</v>
      </c>
      <c r="J645" s="17" t="s">
        <v>525</v>
      </c>
      <c r="K645" s="20">
        <f>IF(FluxoCaixa10131514191820[[#This Row],[Movimento ]]="Saldo Inicial",FluxoCaixa10131514191820[[#This Row],[R$ (Valores)]],K644+FluxoCaixa10131514191820[[#This Row],[Valores Receitas / Despesas]])</f>
        <v>317320.56000000035</v>
      </c>
      <c r="L645" s="20">
        <f>IF(FluxoCaixa10131514191820[[#This Row],[Entrada / Saída]]="Saída",FluxoCaixa10131514191820[[#This Row],[R$ (Valores)]]*-1,FluxoCaixa10131514191820[[#This Row],[R$ (Valores)]])</f>
        <v>350000</v>
      </c>
    </row>
    <row r="646" spans="2:12">
      <c r="B646" s="48" t="s">
        <v>2478</v>
      </c>
      <c r="C646" s="48" t="s">
        <v>3030</v>
      </c>
      <c r="D646" s="56">
        <v>46170</v>
      </c>
      <c r="E646" s="52" t="s">
        <v>2413</v>
      </c>
      <c r="F646" s="17" t="s">
        <v>2</v>
      </c>
      <c r="G646" s="17" t="s">
        <v>26</v>
      </c>
      <c r="H646" s="17" t="s">
        <v>3365</v>
      </c>
      <c r="I646" s="21">
        <v>1000</v>
      </c>
      <c r="J646" s="17" t="s">
        <v>525</v>
      </c>
      <c r="K646" s="20">
        <f>IF(FluxoCaixa10131514191820[[#This Row],[Movimento ]]="Saldo Inicial",FluxoCaixa10131514191820[[#This Row],[R$ (Valores)]],K645+FluxoCaixa10131514191820[[#This Row],[Valores Receitas / Despesas]])</f>
        <v>316320.56000000035</v>
      </c>
      <c r="L646" s="20">
        <f>IF(FluxoCaixa10131514191820[[#This Row],[Entrada / Saída]]="Saída",FluxoCaixa10131514191820[[#This Row],[R$ (Valores)]]*-1,FluxoCaixa10131514191820[[#This Row],[R$ (Valores)]])</f>
        <v>-1000</v>
      </c>
    </row>
    <row r="647" spans="2:12">
      <c r="B647" s="48" t="s">
        <v>2478</v>
      </c>
      <c r="C647" s="48" t="s">
        <v>3030</v>
      </c>
      <c r="D647" s="56">
        <v>46171</v>
      </c>
      <c r="E647" s="52" t="s">
        <v>2413</v>
      </c>
      <c r="F647" s="17" t="s">
        <v>2</v>
      </c>
      <c r="G647" s="17" t="s">
        <v>516</v>
      </c>
      <c r="H647" s="17" t="s">
        <v>3370</v>
      </c>
      <c r="I647" s="21">
        <v>1000</v>
      </c>
      <c r="J647" s="17" t="s">
        <v>525</v>
      </c>
      <c r="K647" s="20">
        <f>IF(FluxoCaixa10131514191820[[#This Row],[Movimento ]]="Saldo Inicial",FluxoCaixa10131514191820[[#This Row],[R$ (Valores)]],K646+FluxoCaixa10131514191820[[#This Row],[Valores Receitas / Despesas]])</f>
        <v>315320.56000000035</v>
      </c>
      <c r="L647" s="20">
        <f>IF(FluxoCaixa10131514191820[[#This Row],[Entrada / Saída]]="Saída",FluxoCaixa10131514191820[[#This Row],[R$ (Valores)]]*-1,FluxoCaixa10131514191820[[#This Row],[R$ (Valores)]])</f>
        <v>-1000</v>
      </c>
    </row>
    <row r="648" spans="2:12">
      <c r="B648" s="48" t="s">
        <v>2478</v>
      </c>
      <c r="C648" s="48" t="s">
        <v>3030</v>
      </c>
      <c r="D648" s="56">
        <v>46171</v>
      </c>
      <c r="E648" s="52" t="s">
        <v>2413</v>
      </c>
      <c r="F648" s="17" t="s">
        <v>2</v>
      </c>
      <c r="G648" s="17" t="s">
        <v>75</v>
      </c>
      <c r="H648" s="17" t="s">
        <v>3371</v>
      </c>
      <c r="I648" s="21">
        <v>1000</v>
      </c>
      <c r="J648" s="17" t="s">
        <v>525</v>
      </c>
      <c r="K648" s="20">
        <f>IF(FluxoCaixa10131514191820[[#This Row],[Movimento ]]="Saldo Inicial",FluxoCaixa10131514191820[[#This Row],[R$ (Valores)]],K647+FluxoCaixa10131514191820[[#This Row],[Valores Receitas / Despesas]])</f>
        <v>314320.56000000035</v>
      </c>
      <c r="L648" s="20">
        <f>IF(FluxoCaixa10131514191820[[#This Row],[Entrada / Saída]]="Saída",FluxoCaixa10131514191820[[#This Row],[R$ (Valores)]]*-1,FluxoCaixa10131514191820[[#This Row],[R$ (Valores)]])</f>
        <v>-1000</v>
      </c>
    </row>
    <row r="649" spans="2:12">
      <c r="B649" s="48" t="s">
        <v>2478</v>
      </c>
      <c r="C649" s="48" t="s">
        <v>3030</v>
      </c>
      <c r="D649" s="56">
        <v>46171</v>
      </c>
      <c r="E649" s="52" t="s">
        <v>2413</v>
      </c>
      <c r="F649" s="17" t="s">
        <v>2</v>
      </c>
      <c r="G649" s="17" t="s">
        <v>82</v>
      </c>
      <c r="H649" s="17" t="s">
        <v>3372</v>
      </c>
      <c r="I649" s="21">
        <v>500</v>
      </c>
      <c r="J649" s="17" t="s">
        <v>525</v>
      </c>
      <c r="K649" s="20">
        <f>IF(FluxoCaixa10131514191820[[#This Row],[Movimento ]]="Saldo Inicial",FluxoCaixa10131514191820[[#This Row],[R$ (Valores)]],K648+FluxoCaixa10131514191820[[#This Row],[Valores Receitas / Despesas]])</f>
        <v>313820.56000000035</v>
      </c>
      <c r="L649" s="20">
        <f>IF(FluxoCaixa10131514191820[[#This Row],[Entrada / Saída]]="Saída",FluxoCaixa10131514191820[[#This Row],[R$ (Valores)]]*-1,FluxoCaixa10131514191820[[#This Row],[R$ (Valores)]])</f>
        <v>-500</v>
      </c>
    </row>
    <row r="650" spans="2:12">
      <c r="B650" s="48" t="s">
        <v>2478</v>
      </c>
      <c r="C650" s="48" t="s">
        <v>3030</v>
      </c>
      <c r="D650" s="56">
        <v>46171</v>
      </c>
      <c r="E650" s="52" t="s">
        <v>2413</v>
      </c>
      <c r="F650" s="17" t="s">
        <v>2</v>
      </c>
      <c r="G650" s="17" t="s">
        <v>77</v>
      </c>
      <c r="H650" s="17" t="s">
        <v>3373</v>
      </c>
      <c r="I650" s="21">
        <v>35715</v>
      </c>
      <c r="J650" s="17" t="s">
        <v>525</v>
      </c>
      <c r="K650" s="20">
        <f>IF(FluxoCaixa10131514191820[[#This Row],[Movimento ]]="Saldo Inicial",FluxoCaixa10131514191820[[#This Row],[R$ (Valores)]],K649+FluxoCaixa10131514191820[[#This Row],[Valores Receitas / Despesas]])</f>
        <v>278105.56000000035</v>
      </c>
      <c r="L650" s="20">
        <f>IF(FluxoCaixa10131514191820[[#This Row],[Entrada / Saída]]="Saída",FluxoCaixa10131514191820[[#This Row],[R$ (Valores)]]*-1,FluxoCaixa10131514191820[[#This Row],[R$ (Valores)]])</f>
        <v>-35715</v>
      </c>
    </row>
    <row r="651" spans="2:12">
      <c r="B651" s="48" t="s">
        <v>2478</v>
      </c>
      <c r="C651" s="48" t="s">
        <v>3030</v>
      </c>
      <c r="D651" s="56">
        <v>46171</v>
      </c>
      <c r="E651" s="52" t="s">
        <v>2413</v>
      </c>
      <c r="F651" s="17" t="s">
        <v>2</v>
      </c>
      <c r="G651" s="17" t="s">
        <v>353</v>
      </c>
      <c r="H651" s="17" t="s">
        <v>3374</v>
      </c>
      <c r="I651" s="21">
        <v>375.26</v>
      </c>
      <c r="J651" s="17" t="s">
        <v>525</v>
      </c>
      <c r="K651" s="20">
        <f>IF(FluxoCaixa10131514191820[[#This Row],[Movimento ]]="Saldo Inicial",FluxoCaixa10131514191820[[#This Row],[R$ (Valores)]],K650+FluxoCaixa10131514191820[[#This Row],[Valores Receitas / Despesas]])</f>
        <v>277730.30000000034</v>
      </c>
      <c r="L651" s="20">
        <f>IF(FluxoCaixa10131514191820[[#This Row],[Entrada / Saída]]="Saída",FluxoCaixa10131514191820[[#This Row],[R$ (Valores)]]*-1,FluxoCaixa10131514191820[[#This Row],[R$ (Valores)]])</f>
        <v>-375.26</v>
      </c>
    </row>
    <row r="652" spans="2:12">
      <c r="B652" s="48" t="s">
        <v>2478</v>
      </c>
      <c r="C652" s="48" t="s">
        <v>3030</v>
      </c>
      <c r="D652" s="56">
        <v>46171</v>
      </c>
      <c r="E652" s="52" t="s">
        <v>2413</v>
      </c>
      <c r="F652" s="17" t="s">
        <v>2</v>
      </c>
      <c r="G652" s="17" t="s">
        <v>431</v>
      </c>
      <c r="H652" s="17" t="s">
        <v>3375</v>
      </c>
      <c r="I652" s="21">
        <v>299.60000000000002</v>
      </c>
      <c r="J652" s="17" t="s">
        <v>525</v>
      </c>
      <c r="K652" s="20">
        <f>IF(FluxoCaixa10131514191820[[#This Row],[Movimento ]]="Saldo Inicial",FluxoCaixa10131514191820[[#This Row],[R$ (Valores)]],K651+FluxoCaixa10131514191820[[#This Row],[Valores Receitas / Despesas]])</f>
        <v>277430.70000000036</v>
      </c>
      <c r="L652" s="20">
        <f>IF(FluxoCaixa10131514191820[[#This Row],[Entrada / Saída]]="Saída",FluxoCaixa10131514191820[[#This Row],[R$ (Valores)]]*-1,FluxoCaixa10131514191820[[#This Row],[R$ (Valores)]])</f>
        <v>-299.60000000000002</v>
      </c>
    </row>
    <row r="653" spans="2:12">
      <c r="B653" s="48" t="s">
        <v>2477</v>
      </c>
      <c r="C653" s="48" t="s">
        <v>3030</v>
      </c>
      <c r="D653" s="56">
        <v>46171</v>
      </c>
      <c r="E653" s="52" t="s">
        <v>2413</v>
      </c>
      <c r="F653" s="17" t="s">
        <v>2</v>
      </c>
      <c r="G653" s="17" t="s">
        <v>19</v>
      </c>
      <c r="H653" s="17" t="s">
        <v>1231</v>
      </c>
      <c r="I653" s="21">
        <v>1560.61</v>
      </c>
      <c r="J653" s="17" t="s">
        <v>525</v>
      </c>
      <c r="K653" s="20">
        <f>IF(FluxoCaixa10131514191820[[#This Row],[Movimento ]]="Saldo Inicial",FluxoCaixa10131514191820[[#This Row],[R$ (Valores)]],K652+FluxoCaixa10131514191820[[#This Row],[Valores Receitas / Despesas]])</f>
        <v>275870.09000000037</v>
      </c>
      <c r="L653" s="20">
        <f>IF(FluxoCaixa10131514191820[[#This Row],[Entrada / Saída]]="Saída",FluxoCaixa10131514191820[[#This Row],[R$ (Valores)]]*-1,FluxoCaixa10131514191820[[#This Row],[R$ (Valores)]])</f>
        <v>-1560.61</v>
      </c>
    </row>
    <row r="654" spans="2:12">
      <c r="B654" s="48" t="s">
        <v>2477</v>
      </c>
      <c r="C654" s="48" t="s">
        <v>3030</v>
      </c>
      <c r="D654" s="56">
        <v>46171</v>
      </c>
      <c r="E654" s="52" t="s">
        <v>2413</v>
      </c>
      <c r="F654" s="17" t="s">
        <v>2</v>
      </c>
      <c r="G654" s="17" t="s">
        <v>25</v>
      </c>
      <c r="H654" s="17" t="s">
        <v>2945</v>
      </c>
      <c r="I654" s="21">
        <v>150</v>
      </c>
      <c r="J654" s="17" t="s">
        <v>525</v>
      </c>
      <c r="K654" s="20">
        <f>IF(FluxoCaixa10131514191820[[#This Row],[Movimento ]]="Saldo Inicial",FluxoCaixa10131514191820[[#This Row],[R$ (Valores)]],K653+FluxoCaixa10131514191820[[#This Row],[Valores Receitas / Despesas]])</f>
        <v>275720.09000000037</v>
      </c>
      <c r="L654" s="20">
        <f>IF(FluxoCaixa10131514191820[[#This Row],[Entrada / Saída]]="Saída",FluxoCaixa10131514191820[[#This Row],[R$ (Valores)]]*-1,FluxoCaixa10131514191820[[#This Row],[R$ (Valores)]])</f>
        <v>-150</v>
      </c>
    </row>
    <row r="655" spans="2:12">
      <c r="B655" s="48" t="s">
        <v>2477</v>
      </c>
      <c r="C655" s="48" t="s">
        <v>3030</v>
      </c>
      <c r="D655" s="56">
        <v>46171</v>
      </c>
      <c r="E655" s="52" t="s">
        <v>2413</v>
      </c>
      <c r="F655" s="17" t="s">
        <v>2</v>
      </c>
      <c r="G655" s="17" t="s">
        <v>70</v>
      </c>
      <c r="H655" s="17" t="s">
        <v>3376</v>
      </c>
      <c r="I655" s="21">
        <v>8452.76</v>
      </c>
      <c r="J655" s="17" t="s">
        <v>525</v>
      </c>
      <c r="K655" s="20">
        <f>IF(FluxoCaixa10131514191820[[#This Row],[Movimento ]]="Saldo Inicial",FluxoCaixa10131514191820[[#This Row],[R$ (Valores)]],K654+FluxoCaixa10131514191820[[#This Row],[Valores Receitas / Despesas]])</f>
        <v>267267.33000000037</v>
      </c>
      <c r="L655" s="20">
        <f>IF(FluxoCaixa10131514191820[[#This Row],[Entrada / Saída]]="Saída",FluxoCaixa10131514191820[[#This Row],[R$ (Valores)]]*-1,FluxoCaixa10131514191820[[#This Row],[R$ (Valores)]])</f>
        <v>-8452.76</v>
      </c>
    </row>
    <row r="656" spans="2:12">
      <c r="B656" s="48" t="s">
        <v>2477</v>
      </c>
      <c r="C656" s="48" t="s">
        <v>3030</v>
      </c>
      <c r="D656" s="56">
        <v>46171</v>
      </c>
      <c r="E656" s="52" t="s">
        <v>2413</v>
      </c>
      <c r="F656" s="17" t="s">
        <v>2</v>
      </c>
      <c r="G656" s="17" t="s">
        <v>19</v>
      </c>
      <c r="H656" s="17" t="s">
        <v>2436</v>
      </c>
      <c r="I656" s="21">
        <v>1864.06</v>
      </c>
      <c r="J656" s="17" t="s">
        <v>525</v>
      </c>
      <c r="K656" s="20">
        <f>IF(FluxoCaixa10131514191820[[#This Row],[Movimento ]]="Saldo Inicial",FluxoCaixa10131514191820[[#This Row],[R$ (Valores)]],K655+FluxoCaixa10131514191820[[#This Row],[Valores Receitas / Despesas]])</f>
        <v>265403.27000000037</v>
      </c>
      <c r="L656" s="20">
        <f>IF(FluxoCaixa10131514191820[[#This Row],[Entrada / Saída]]="Saída",FluxoCaixa10131514191820[[#This Row],[R$ (Valores)]]*-1,FluxoCaixa10131514191820[[#This Row],[R$ (Valores)]])</f>
        <v>-1864.06</v>
      </c>
    </row>
    <row r="657" spans="2:12">
      <c r="B657" s="48" t="s">
        <v>2477</v>
      </c>
      <c r="C657" s="48" t="s">
        <v>3030</v>
      </c>
      <c r="D657" s="56">
        <v>46171</v>
      </c>
      <c r="E657" s="52" t="s">
        <v>2413</v>
      </c>
      <c r="F657" s="17" t="s">
        <v>2</v>
      </c>
      <c r="G657" s="17" t="s">
        <v>353</v>
      </c>
      <c r="H657" s="17" t="s">
        <v>642</v>
      </c>
      <c r="I657" s="21">
        <v>31.34</v>
      </c>
      <c r="J657" s="17" t="s">
        <v>525</v>
      </c>
      <c r="K657" s="20">
        <f>IF(FluxoCaixa10131514191820[[#This Row],[Movimento ]]="Saldo Inicial",FluxoCaixa10131514191820[[#This Row],[R$ (Valores)]],K656+FluxoCaixa10131514191820[[#This Row],[Valores Receitas / Despesas]])</f>
        <v>265371.93000000034</v>
      </c>
      <c r="L657" s="20">
        <f>IF(FluxoCaixa10131514191820[[#This Row],[Entrada / Saída]]="Saída",FluxoCaixa10131514191820[[#This Row],[R$ (Valores)]]*-1,FluxoCaixa10131514191820[[#This Row],[R$ (Valores)]])</f>
        <v>-31.34</v>
      </c>
    </row>
    <row r="658" spans="2:12">
      <c r="B658" s="48" t="s">
        <v>2478</v>
      </c>
      <c r="C658" s="48" t="s">
        <v>3030</v>
      </c>
      <c r="D658" s="56">
        <v>46171</v>
      </c>
      <c r="E658" s="52" t="s">
        <v>2413</v>
      </c>
      <c r="F658" s="17" t="s">
        <v>2</v>
      </c>
      <c r="G658" s="17" t="s">
        <v>21</v>
      </c>
      <c r="H658" s="17" t="s">
        <v>3377</v>
      </c>
      <c r="I658" s="21">
        <v>39.49</v>
      </c>
      <c r="J658" s="17" t="s">
        <v>525</v>
      </c>
      <c r="K658" s="20">
        <f>IF(FluxoCaixa10131514191820[[#This Row],[Movimento ]]="Saldo Inicial",FluxoCaixa10131514191820[[#This Row],[R$ (Valores)]],K657+FluxoCaixa10131514191820[[#This Row],[Valores Receitas / Despesas]])</f>
        <v>265332.44000000035</v>
      </c>
      <c r="L658" s="20">
        <f>IF(FluxoCaixa10131514191820[[#This Row],[Entrada / Saída]]="Saída",FluxoCaixa10131514191820[[#This Row],[R$ (Valores)]]*-1,FluxoCaixa10131514191820[[#This Row],[R$ (Valores)]])</f>
        <v>-39.49</v>
      </c>
    </row>
    <row r="659" spans="2:12">
      <c r="B659" s="48" t="s">
        <v>2478</v>
      </c>
      <c r="C659" s="48" t="s">
        <v>3030</v>
      </c>
      <c r="D659" s="56">
        <v>46171</v>
      </c>
      <c r="E659" s="52" t="s">
        <v>2413</v>
      </c>
      <c r="F659" s="17" t="s">
        <v>2</v>
      </c>
      <c r="G659" s="17" t="s">
        <v>79</v>
      </c>
      <c r="H659" s="17" t="s">
        <v>3378</v>
      </c>
      <c r="I659" s="21">
        <v>1534.8</v>
      </c>
      <c r="J659" s="17" t="s">
        <v>525</v>
      </c>
      <c r="K659" s="20">
        <f>IF(FluxoCaixa10131514191820[[#This Row],[Movimento ]]="Saldo Inicial",FluxoCaixa10131514191820[[#This Row],[R$ (Valores)]],K658+FluxoCaixa10131514191820[[#This Row],[Valores Receitas / Despesas]])</f>
        <v>263797.64000000036</v>
      </c>
      <c r="L659" s="20">
        <f>IF(FluxoCaixa10131514191820[[#This Row],[Entrada / Saída]]="Saída",FluxoCaixa10131514191820[[#This Row],[R$ (Valores)]]*-1,FluxoCaixa10131514191820[[#This Row],[R$ (Valores)]])</f>
        <v>-1534.8</v>
      </c>
    </row>
    <row r="660" spans="2:12">
      <c r="B660" s="48" t="s">
        <v>2478</v>
      </c>
      <c r="C660" s="48" t="s">
        <v>3030</v>
      </c>
      <c r="D660" s="56">
        <v>46171</v>
      </c>
      <c r="E660" s="52" t="s">
        <v>2496</v>
      </c>
      <c r="F660" s="17" t="s">
        <v>2</v>
      </c>
      <c r="G660" s="17" t="s">
        <v>70</v>
      </c>
      <c r="H660" s="17" t="s">
        <v>3379</v>
      </c>
      <c r="I660" s="21">
        <v>7600</v>
      </c>
      <c r="J660" s="17" t="s">
        <v>525</v>
      </c>
      <c r="K660" s="20">
        <f>IF(FluxoCaixa10131514191820[[#This Row],[Movimento ]]="Saldo Inicial",FluxoCaixa10131514191820[[#This Row],[R$ (Valores)]],K659+FluxoCaixa10131514191820[[#This Row],[Valores Receitas / Despesas]])</f>
        <v>256197.64000000036</v>
      </c>
      <c r="L660" s="20">
        <f>IF(FluxoCaixa10131514191820[[#This Row],[Entrada / Saída]]="Saída",FluxoCaixa10131514191820[[#This Row],[R$ (Valores)]]*-1,FluxoCaixa10131514191820[[#This Row],[R$ (Valores)]])</f>
        <v>-7600</v>
      </c>
    </row>
    <row r="661" spans="2:12">
      <c r="B661" s="48" t="s">
        <v>2478</v>
      </c>
      <c r="C661" s="48" t="s">
        <v>3030</v>
      </c>
      <c r="D661" s="56">
        <v>46171</v>
      </c>
      <c r="E661" s="52" t="s">
        <v>2496</v>
      </c>
      <c r="F661" s="17" t="s">
        <v>2</v>
      </c>
      <c r="G661" s="17" t="s">
        <v>71</v>
      </c>
      <c r="H661" s="17" t="s">
        <v>3380</v>
      </c>
      <c r="I661" s="21">
        <v>504</v>
      </c>
      <c r="J661" s="17" t="s">
        <v>525</v>
      </c>
      <c r="K661" s="20">
        <f>IF(FluxoCaixa10131514191820[[#This Row],[Movimento ]]="Saldo Inicial",FluxoCaixa10131514191820[[#This Row],[R$ (Valores)]],K660+FluxoCaixa10131514191820[[#This Row],[Valores Receitas / Despesas]])</f>
        <v>255693.64000000036</v>
      </c>
      <c r="L661" s="20">
        <f>IF(FluxoCaixa10131514191820[[#This Row],[Entrada / Saída]]="Saída",FluxoCaixa10131514191820[[#This Row],[R$ (Valores)]]*-1,FluxoCaixa10131514191820[[#This Row],[R$ (Valores)]])</f>
        <v>-504</v>
      </c>
    </row>
    <row r="662" spans="2:12">
      <c r="B662" s="48" t="s">
        <v>2478</v>
      </c>
      <c r="C662" s="48" t="s">
        <v>3030</v>
      </c>
      <c r="D662" s="56">
        <v>46171</v>
      </c>
      <c r="E662" s="52" t="s">
        <v>2496</v>
      </c>
      <c r="F662" s="17" t="s">
        <v>2</v>
      </c>
      <c r="G662" s="17" t="s">
        <v>519</v>
      </c>
      <c r="H662" s="17" t="s">
        <v>3381</v>
      </c>
      <c r="I662" s="21">
        <v>2800</v>
      </c>
      <c r="J662" s="17" t="s">
        <v>525</v>
      </c>
      <c r="K662" s="20">
        <f>IF(FluxoCaixa10131514191820[[#This Row],[Movimento ]]="Saldo Inicial",FluxoCaixa10131514191820[[#This Row],[R$ (Valores)]],K661+FluxoCaixa10131514191820[[#This Row],[Valores Receitas / Despesas]])</f>
        <v>252893.64000000036</v>
      </c>
      <c r="L662" s="20">
        <f>IF(FluxoCaixa10131514191820[[#This Row],[Entrada / Saída]]="Saída",FluxoCaixa10131514191820[[#This Row],[R$ (Valores)]]*-1,FluxoCaixa10131514191820[[#This Row],[R$ (Valores)]])</f>
        <v>-2800</v>
      </c>
    </row>
    <row r="663" spans="2:12">
      <c r="B663" s="48" t="s">
        <v>2478</v>
      </c>
      <c r="C663" s="48" t="s">
        <v>3030</v>
      </c>
      <c r="D663" s="56">
        <v>46171</v>
      </c>
      <c r="E663" s="52" t="s">
        <v>2417</v>
      </c>
      <c r="F663" s="17" t="s">
        <v>2</v>
      </c>
      <c r="G663" s="17" t="s">
        <v>83</v>
      </c>
      <c r="H663" s="17" t="s">
        <v>2611</v>
      </c>
      <c r="I663" s="21">
        <v>3194.12</v>
      </c>
      <c r="J663" s="17" t="s">
        <v>525</v>
      </c>
      <c r="K663" s="20">
        <f>IF(FluxoCaixa10131514191820[[#This Row],[Movimento ]]="Saldo Inicial",FluxoCaixa10131514191820[[#This Row],[R$ (Valores)]],K662+FluxoCaixa10131514191820[[#This Row],[Valores Receitas / Despesas]])</f>
        <v>249699.52000000037</v>
      </c>
      <c r="L663" s="20">
        <f>IF(FluxoCaixa10131514191820[[#This Row],[Entrada / Saída]]="Saída",FluxoCaixa10131514191820[[#This Row],[R$ (Valores)]]*-1,FluxoCaixa10131514191820[[#This Row],[R$ (Valores)]])</f>
        <v>-3194.12</v>
      </c>
    </row>
    <row r="664" spans="2:12">
      <c r="B664" s="48" t="s">
        <v>2478</v>
      </c>
      <c r="C664" s="48" t="s">
        <v>3030</v>
      </c>
      <c r="D664" s="56">
        <v>46171</v>
      </c>
      <c r="E664" s="52" t="s">
        <v>2417</v>
      </c>
      <c r="F664" s="17" t="s">
        <v>2</v>
      </c>
      <c r="G664" s="17" t="s">
        <v>1504</v>
      </c>
      <c r="H664" s="17" t="s">
        <v>3382</v>
      </c>
      <c r="I664" s="21">
        <v>217.53</v>
      </c>
      <c r="J664" s="17" t="s">
        <v>525</v>
      </c>
      <c r="K664" s="20">
        <f>IF(FluxoCaixa10131514191820[[#This Row],[Movimento ]]="Saldo Inicial",FluxoCaixa10131514191820[[#This Row],[R$ (Valores)]],K663+FluxoCaixa10131514191820[[#This Row],[Valores Receitas / Despesas]])</f>
        <v>249481.99000000037</v>
      </c>
      <c r="L664" s="20">
        <f>IF(FluxoCaixa10131514191820[[#This Row],[Entrada / Saída]]="Saída",FluxoCaixa10131514191820[[#This Row],[R$ (Valores)]]*-1,FluxoCaixa10131514191820[[#This Row],[R$ (Valores)]])</f>
        <v>-217.53</v>
      </c>
    </row>
    <row r="665" spans="2:12">
      <c r="B665" s="48" t="s">
        <v>2478</v>
      </c>
      <c r="C665" s="48" t="s">
        <v>3030</v>
      </c>
      <c r="D665" s="56">
        <v>46171</v>
      </c>
      <c r="E665" s="52" t="s">
        <v>2496</v>
      </c>
      <c r="F665" s="17" t="s">
        <v>2</v>
      </c>
      <c r="G665" s="17" t="s">
        <v>77</v>
      </c>
      <c r="H665" s="17" t="s">
        <v>3383</v>
      </c>
      <c r="I665" s="21">
        <v>3193.05</v>
      </c>
      <c r="J665" s="17" t="s">
        <v>525</v>
      </c>
      <c r="K665" s="20">
        <f>IF(FluxoCaixa10131514191820[[#This Row],[Movimento ]]="Saldo Inicial",FluxoCaixa10131514191820[[#This Row],[R$ (Valores)]],K664+FluxoCaixa10131514191820[[#This Row],[Valores Receitas / Despesas]])</f>
        <v>246288.94000000038</v>
      </c>
      <c r="L665" s="20">
        <f>IF(FluxoCaixa10131514191820[[#This Row],[Entrada / Saída]]="Saída",FluxoCaixa10131514191820[[#This Row],[R$ (Valores)]]*-1,FluxoCaixa10131514191820[[#This Row],[R$ (Valores)]])</f>
        <v>-3193.05</v>
      </c>
    </row>
    <row r="666" spans="2:12">
      <c r="B666" s="48" t="s">
        <v>2478</v>
      </c>
      <c r="C666" s="48" t="s">
        <v>3030</v>
      </c>
      <c r="D666" s="56">
        <v>46171</v>
      </c>
      <c r="E666" s="52" t="s">
        <v>2417</v>
      </c>
      <c r="F666" s="17" t="s">
        <v>2</v>
      </c>
      <c r="G666" s="17" t="s">
        <v>77</v>
      </c>
      <c r="H666" s="17" t="s">
        <v>3019</v>
      </c>
      <c r="I666" s="21">
        <v>942.71</v>
      </c>
      <c r="J666" s="17" t="s">
        <v>525</v>
      </c>
      <c r="K666" s="20">
        <f>IF(FluxoCaixa10131514191820[[#This Row],[Movimento ]]="Saldo Inicial",FluxoCaixa10131514191820[[#This Row],[R$ (Valores)]],K665+FluxoCaixa10131514191820[[#This Row],[Valores Receitas / Despesas]])</f>
        <v>245346.23000000039</v>
      </c>
      <c r="L666" s="20">
        <f>IF(FluxoCaixa10131514191820[[#This Row],[Entrada / Saída]]="Saída",FluxoCaixa10131514191820[[#This Row],[R$ (Valores)]]*-1,FluxoCaixa10131514191820[[#This Row],[R$ (Valores)]])</f>
        <v>-942.71</v>
      </c>
    </row>
    <row r="667" spans="2:12">
      <c r="B667" s="48" t="s">
        <v>2478</v>
      </c>
      <c r="C667" s="48" t="s">
        <v>3030</v>
      </c>
      <c r="D667" s="56">
        <v>46171</v>
      </c>
      <c r="E667" s="52" t="s">
        <v>2417</v>
      </c>
      <c r="F667" s="17" t="s">
        <v>2</v>
      </c>
      <c r="G667" s="17" t="s">
        <v>77</v>
      </c>
      <c r="H667" s="17" t="s">
        <v>3384</v>
      </c>
      <c r="I667" s="21">
        <v>17495.82</v>
      </c>
      <c r="J667" s="17" t="s">
        <v>525</v>
      </c>
      <c r="K667" s="20">
        <f>IF(FluxoCaixa10131514191820[[#This Row],[Movimento ]]="Saldo Inicial",FluxoCaixa10131514191820[[#This Row],[R$ (Valores)]],K666+FluxoCaixa10131514191820[[#This Row],[Valores Receitas / Despesas]])</f>
        <v>227850.41000000038</v>
      </c>
      <c r="L667" s="20">
        <f>IF(FluxoCaixa10131514191820[[#This Row],[Entrada / Saída]]="Saída",FluxoCaixa10131514191820[[#This Row],[R$ (Valores)]]*-1,FluxoCaixa10131514191820[[#This Row],[R$ (Valores)]])</f>
        <v>-17495.82</v>
      </c>
    </row>
    <row r="668" spans="2:12">
      <c r="B668" s="48" t="s">
        <v>2478</v>
      </c>
      <c r="C668" s="48" t="s">
        <v>3030</v>
      </c>
      <c r="D668" s="56">
        <v>46171</v>
      </c>
      <c r="E668" s="52" t="s">
        <v>2413</v>
      </c>
      <c r="F668" s="17" t="s">
        <v>2</v>
      </c>
      <c r="G668" s="17" t="s">
        <v>25</v>
      </c>
      <c r="H668" s="17" t="s">
        <v>3385</v>
      </c>
      <c r="I668" s="21">
        <v>320</v>
      </c>
      <c r="J668" s="17" t="s">
        <v>525</v>
      </c>
      <c r="K668" s="20">
        <f>IF(FluxoCaixa10131514191820[[#This Row],[Movimento ]]="Saldo Inicial",FluxoCaixa10131514191820[[#This Row],[R$ (Valores)]],K667+FluxoCaixa10131514191820[[#This Row],[Valores Receitas / Despesas]])</f>
        <v>227530.41000000038</v>
      </c>
      <c r="L668" s="20">
        <f>IF(FluxoCaixa10131514191820[[#This Row],[Entrada / Saída]]="Saída",FluxoCaixa10131514191820[[#This Row],[R$ (Valores)]]*-1,FluxoCaixa10131514191820[[#This Row],[R$ (Valores)]])</f>
        <v>-320</v>
      </c>
    </row>
    <row r="669" spans="2:12">
      <c r="B669" s="48" t="s">
        <v>2478</v>
      </c>
      <c r="C669" s="48" t="s">
        <v>3030</v>
      </c>
      <c r="D669" s="56">
        <v>46171</v>
      </c>
      <c r="E669" s="52" t="s">
        <v>2413</v>
      </c>
      <c r="F669" s="17" t="s">
        <v>2</v>
      </c>
      <c r="G669" s="17" t="s">
        <v>20</v>
      </c>
      <c r="H669" s="17" t="s">
        <v>1207</v>
      </c>
      <c r="I669" s="21">
        <v>4284</v>
      </c>
      <c r="J669" s="17" t="s">
        <v>525</v>
      </c>
      <c r="K669" s="20">
        <f>IF(FluxoCaixa10131514191820[[#This Row],[Movimento ]]="Saldo Inicial",FluxoCaixa10131514191820[[#This Row],[R$ (Valores)]],K668+FluxoCaixa10131514191820[[#This Row],[Valores Receitas / Despesas]])</f>
        <v>223246.41000000038</v>
      </c>
      <c r="L669" s="20">
        <f>IF(FluxoCaixa10131514191820[[#This Row],[Entrada / Saída]]="Saída",FluxoCaixa10131514191820[[#This Row],[R$ (Valores)]]*-1,FluxoCaixa10131514191820[[#This Row],[R$ (Valores)]])</f>
        <v>-4284</v>
      </c>
    </row>
    <row r="670" spans="2:12">
      <c r="B670" s="48" t="s">
        <v>2478</v>
      </c>
      <c r="C670" s="48" t="s">
        <v>3030</v>
      </c>
      <c r="D670" s="56">
        <v>46171</v>
      </c>
      <c r="E670" s="52" t="s">
        <v>2413</v>
      </c>
      <c r="F670" s="17" t="s">
        <v>2</v>
      </c>
      <c r="G670" s="17" t="s">
        <v>507</v>
      </c>
      <c r="H670" s="17" t="s">
        <v>3386</v>
      </c>
      <c r="I670" s="21">
        <v>1623.26</v>
      </c>
      <c r="J670" s="17" t="s">
        <v>525</v>
      </c>
      <c r="K670" s="20">
        <f>IF(FluxoCaixa10131514191820[[#This Row],[Movimento ]]="Saldo Inicial",FluxoCaixa10131514191820[[#This Row],[R$ (Valores)]],K669+FluxoCaixa10131514191820[[#This Row],[Valores Receitas / Despesas]])</f>
        <v>221623.15000000037</v>
      </c>
      <c r="L670" s="20">
        <f>IF(FluxoCaixa10131514191820[[#This Row],[Entrada / Saída]]="Saída",FluxoCaixa10131514191820[[#This Row],[R$ (Valores)]]*-1,FluxoCaixa10131514191820[[#This Row],[R$ (Valores)]])</f>
        <v>-1623.26</v>
      </c>
    </row>
    <row r="671" spans="2:12">
      <c r="B671" s="48" t="s">
        <v>2478</v>
      </c>
      <c r="C671" s="48" t="s">
        <v>3030</v>
      </c>
      <c r="D671" s="56">
        <v>46171</v>
      </c>
      <c r="E671" s="52" t="s">
        <v>2413</v>
      </c>
      <c r="F671" s="17" t="s">
        <v>2</v>
      </c>
      <c r="G671" s="17" t="s">
        <v>507</v>
      </c>
      <c r="H671" s="17" t="s">
        <v>3386</v>
      </c>
      <c r="I671" s="21">
        <v>22007.25</v>
      </c>
      <c r="J671" s="17" t="s">
        <v>525</v>
      </c>
      <c r="K671" s="20">
        <f>IF(FluxoCaixa10131514191820[[#This Row],[Movimento ]]="Saldo Inicial",FluxoCaixa10131514191820[[#This Row],[R$ (Valores)]],K670+FluxoCaixa10131514191820[[#This Row],[Valores Receitas / Despesas]])</f>
        <v>199615.90000000037</v>
      </c>
      <c r="L671" s="20">
        <f>IF(FluxoCaixa10131514191820[[#This Row],[Entrada / Saída]]="Saída",FluxoCaixa10131514191820[[#This Row],[R$ (Valores)]]*-1,FluxoCaixa10131514191820[[#This Row],[R$ (Valores)]])</f>
        <v>-22007.25</v>
      </c>
    </row>
    <row r="672" spans="2:12">
      <c r="B672" s="48" t="s">
        <v>2478</v>
      </c>
      <c r="C672" s="48" t="s">
        <v>3030</v>
      </c>
      <c r="D672" s="56">
        <v>46171</v>
      </c>
      <c r="E672" s="52" t="s">
        <v>2413</v>
      </c>
      <c r="F672" s="17" t="s">
        <v>2</v>
      </c>
      <c r="G672" s="17" t="s">
        <v>507</v>
      </c>
      <c r="H672" s="17" t="s">
        <v>3386</v>
      </c>
      <c r="I672" s="21">
        <v>10946.68</v>
      </c>
      <c r="J672" s="17" t="s">
        <v>525</v>
      </c>
      <c r="K672" s="20">
        <f>IF(FluxoCaixa10131514191820[[#This Row],[Movimento ]]="Saldo Inicial",FluxoCaixa10131514191820[[#This Row],[R$ (Valores)]],K671+FluxoCaixa10131514191820[[#This Row],[Valores Receitas / Despesas]])</f>
        <v>188669.22000000038</v>
      </c>
      <c r="L672" s="20">
        <f>IF(FluxoCaixa10131514191820[[#This Row],[Entrada / Saída]]="Saída",FluxoCaixa10131514191820[[#This Row],[R$ (Valores)]]*-1,FluxoCaixa10131514191820[[#This Row],[R$ (Valores)]])</f>
        <v>-10946.68</v>
      </c>
    </row>
    <row r="673" spans="2:12">
      <c r="B673" s="48" t="s">
        <v>2478</v>
      </c>
      <c r="C673" s="48" t="s">
        <v>3030</v>
      </c>
      <c r="D673" s="56">
        <v>46171</v>
      </c>
      <c r="E673" s="52" t="s">
        <v>2413</v>
      </c>
      <c r="F673" s="17" t="s">
        <v>2</v>
      </c>
      <c r="G673" s="17" t="s">
        <v>507</v>
      </c>
      <c r="H673" s="17" t="s">
        <v>3386</v>
      </c>
      <c r="I673" s="21">
        <v>33552.57</v>
      </c>
      <c r="J673" s="17" t="s">
        <v>525</v>
      </c>
      <c r="K673" s="20">
        <f>IF(FluxoCaixa10131514191820[[#This Row],[Movimento ]]="Saldo Inicial",FluxoCaixa10131514191820[[#This Row],[R$ (Valores)]],K672+FluxoCaixa10131514191820[[#This Row],[Valores Receitas / Despesas]])</f>
        <v>155116.65000000037</v>
      </c>
      <c r="L673" s="20">
        <f>IF(FluxoCaixa10131514191820[[#This Row],[Entrada / Saída]]="Saída",FluxoCaixa10131514191820[[#This Row],[R$ (Valores)]]*-1,FluxoCaixa10131514191820[[#This Row],[R$ (Valores)]])</f>
        <v>-33552.57</v>
      </c>
    </row>
    <row r="674" spans="2:12">
      <c r="B674" s="48"/>
      <c r="C674" s="48"/>
      <c r="D674" s="56"/>
      <c r="E674" s="52"/>
      <c r="F674" s="17"/>
      <c r="G674" s="17"/>
      <c r="H674" s="17"/>
      <c r="I674" s="21"/>
      <c r="J674" s="17" t="s">
        <v>525</v>
      </c>
      <c r="K674" s="20">
        <f>IF(FluxoCaixa10131514191820[[#This Row],[Movimento ]]="Saldo Inicial",FluxoCaixa10131514191820[[#This Row],[R$ (Valores)]],K673+FluxoCaixa10131514191820[[#This Row],[Valores Receitas / Despesas]])</f>
        <v>155116.65000000037</v>
      </c>
      <c r="L674" s="20">
        <f>IF(FluxoCaixa10131514191820[[#This Row],[Entrada / Saída]]="Saída",FluxoCaixa10131514191820[[#This Row],[R$ (Valores)]]*-1,FluxoCaixa10131514191820[[#This Row],[R$ (Valores)]])</f>
        <v>0</v>
      </c>
    </row>
    <row r="675" spans="2:12">
      <c r="B675" s="48"/>
      <c r="C675" s="48"/>
      <c r="D675" s="56"/>
      <c r="E675" s="52"/>
      <c r="F675" s="17"/>
      <c r="G675" s="17"/>
      <c r="H675" s="17"/>
      <c r="I675" s="21"/>
      <c r="J675" s="17" t="s">
        <v>525</v>
      </c>
      <c r="K675" s="20">
        <f>IF(FluxoCaixa10131514191820[[#This Row],[Movimento ]]="Saldo Inicial",FluxoCaixa10131514191820[[#This Row],[R$ (Valores)]],K674+FluxoCaixa10131514191820[[#This Row],[Valores Receitas / Despesas]])</f>
        <v>155116.65000000037</v>
      </c>
      <c r="L675" s="20">
        <f>IF(FluxoCaixa10131514191820[[#This Row],[Entrada / Saída]]="Saída",FluxoCaixa10131514191820[[#This Row],[R$ (Valores)]]*-1,FluxoCaixa10131514191820[[#This Row],[R$ (Valores)]])</f>
        <v>0</v>
      </c>
    </row>
    <row r="676" spans="2:12">
      <c r="B676" s="48"/>
      <c r="C676" s="48"/>
      <c r="D676" s="56"/>
      <c r="E676" s="52"/>
      <c r="F676" s="17"/>
      <c r="G676" s="17"/>
      <c r="H676" s="17"/>
      <c r="I676" s="21"/>
      <c r="J676" s="17" t="s">
        <v>525</v>
      </c>
      <c r="K676" s="20">
        <f>IF(FluxoCaixa10131514191820[[#This Row],[Movimento ]]="Saldo Inicial",FluxoCaixa10131514191820[[#This Row],[R$ (Valores)]],K675+FluxoCaixa10131514191820[[#This Row],[Valores Receitas / Despesas]])</f>
        <v>155116.65000000037</v>
      </c>
      <c r="L676" s="20">
        <f>IF(FluxoCaixa10131514191820[[#This Row],[Entrada / Saída]]="Saída",FluxoCaixa10131514191820[[#This Row],[R$ (Valores)]]*-1,FluxoCaixa10131514191820[[#This Row],[R$ (Valores)]])</f>
        <v>0</v>
      </c>
    </row>
    <row r="677" spans="2:12">
      <c r="B677" s="48"/>
      <c r="C677" s="48"/>
      <c r="D677" s="56"/>
      <c r="E677" s="52"/>
      <c r="F677" s="17"/>
      <c r="G677" s="17"/>
      <c r="H677" s="17"/>
      <c r="I677" s="21"/>
      <c r="J677" s="17" t="s">
        <v>525</v>
      </c>
      <c r="K677" s="20">
        <f>IF(FluxoCaixa10131514191820[[#This Row],[Movimento ]]="Saldo Inicial",FluxoCaixa10131514191820[[#This Row],[R$ (Valores)]],K676+FluxoCaixa10131514191820[[#This Row],[Valores Receitas / Despesas]])</f>
        <v>155116.65000000037</v>
      </c>
      <c r="L677" s="20">
        <f>IF(FluxoCaixa10131514191820[[#This Row],[Entrada / Saída]]="Saída",FluxoCaixa10131514191820[[#This Row],[R$ (Valores)]]*-1,FluxoCaixa10131514191820[[#This Row],[R$ (Valores)]])</f>
        <v>0</v>
      </c>
    </row>
    <row r="678" spans="2:12">
      <c r="B678" s="48"/>
      <c r="C678" s="48"/>
      <c r="D678" s="56"/>
      <c r="E678" s="52"/>
      <c r="F678" s="17"/>
      <c r="G678" s="17"/>
      <c r="H678" s="17"/>
      <c r="I678" s="21"/>
      <c r="J678" s="17" t="s">
        <v>525</v>
      </c>
      <c r="K678" s="20">
        <f>IF(FluxoCaixa10131514191820[[#This Row],[Movimento ]]="Saldo Inicial",FluxoCaixa10131514191820[[#This Row],[R$ (Valores)]],K677+FluxoCaixa10131514191820[[#This Row],[Valores Receitas / Despesas]])</f>
        <v>155116.65000000037</v>
      </c>
      <c r="L678" s="20">
        <f>IF(FluxoCaixa10131514191820[[#This Row],[Entrada / Saída]]="Saída",FluxoCaixa10131514191820[[#This Row],[R$ (Valores)]]*-1,FluxoCaixa10131514191820[[#This Row],[R$ (Valores)]])</f>
        <v>0</v>
      </c>
    </row>
    <row r="679" spans="2:12">
      <c r="B679" s="48"/>
      <c r="C679" s="48"/>
      <c r="D679" s="56"/>
      <c r="E679" s="52"/>
      <c r="F679" s="17"/>
      <c r="G679" s="17"/>
      <c r="H679" s="17"/>
      <c r="I679" s="21"/>
      <c r="J679" s="17" t="s">
        <v>525</v>
      </c>
      <c r="K679" s="20">
        <f>IF(FluxoCaixa10131514191820[[#This Row],[Movimento ]]="Saldo Inicial",FluxoCaixa10131514191820[[#This Row],[R$ (Valores)]],K678+FluxoCaixa10131514191820[[#This Row],[Valores Receitas / Despesas]])</f>
        <v>155116.65000000037</v>
      </c>
      <c r="L679" s="17">
        <f>IF(FluxoCaixa10131514191820[[#This Row],[Entrada / Saída]]="Saída",FluxoCaixa10131514191820[[#This Row],[R$ (Valores)]]*-1,FluxoCaixa10131514191820[[#This Row],[R$ (Valores)]])</f>
        <v>0</v>
      </c>
    </row>
    <row r="680" spans="2:12">
      <c r="B680" s="48"/>
      <c r="C680" s="48"/>
      <c r="D680" s="56"/>
      <c r="E680" s="52"/>
      <c r="F680" s="17"/>
      <c r="G680" s="17"/>
      <c r="H680" s="17"/>
      <c r="I680" s="21"/>
      <c r="J680" s="17" t="s">
        <v>525</v>
      </c>
      <c r="K680" s="20">
        <f>IF(FluxoCaixa10131514191820[[#This Row],[Movimento ]]="Saldo Inicial",FluxoCaixa10131514191820[[#This Row],[R$ (Valores)]],K679+FluxoCaixa10131514191820[[#This Row],[Valores Receitas / Despesas]])</f>
        <v>155116.65000000037</v>
      </c>
      <c r="L680" s="20">
        <f>IF(FluxoCaixa10131514191820[[#This Row],[Entrada / Saída]]="Saída",FluxoCaixa10131514191820[[#This Row],[R$ (Valores)]]*-1,FluxoCaixa10131514191820[[#This Row],[R$ (Valores)]])</f>
        <v>0</v>
      </c>
    </row>
    <row r="681" spans="2:12">
      <c r="B681" s="48"/>
      <c r="C681" s="48"/>
      <c r="D681" s="56"/>
      <c r="E681" s="52"/>
      <c r="F681" s="17"/>
      <c r="G681" s="17"/>
      <c r="H681" s="17"/>
      <c r="I681" s="21"/>
      <c r="J681" s="17" t="s">
        <v>525</v>
      </c>
      <c r="K681" s="20">
        <f>IF(FluxoCaixa10131514191820[[#This Row],[Movimento ]]="Saldo Inicial",FluxoCaixa10131514191820[[#This Row],[R$ (Valores)]],K680+FluxoCaixa10131514191820[[#This Row],[Valores Receitas / Despesas]])</f>
        <v>155116.65000000037</v>
      </c>
      <c r="L681" s="20">
        <f>IF(FluxoCaixa10131514191820[[#This Row],[Entrada / Saída]]="Saída",FluxoCaixa10131514191820[[#This Row],[R$ (Valores)]]*-1,FluxoCaixa10131514191820[[#This Row],[R$ (Valores)]])</f>
        <v>0</v>
      </c>
    </row>
    <row r="682" spans="2:12">
      <c r="B682" s="48"/>
      <c r="C682" s="48"/>
      <c r="D682" s="56"/>
      <c r="E682" s="52"/>
      <c r="F682" s="17"/>
      <c r="G682" s="17"/>
      <c r="H682" s="17"/>
      <c r="I682" s="21"/>
      <c r="J682" s="17" t="s">
        <v>525</v>
      </c>
      <c r="K682" s="20">
        <f>IF(FluxoCaixa10131514191820[[#This Row],[Movimento ]]="Saldo Inicial",FluxoCaixa10131514191820[[#This Row],[R$ (Valores)]],K681+FluxoCaixa10131514191820[[#This Row],[Valores Receitas / Despesas]])</f>
        <v>155116.65000000037</v>
      </c>
      <c r="L682" s="20">
        <f>IF(FluxoCaixa10131514191820[[#This Row],[Entrada / Saída]]="Saída",FluxoCaixa10131514191820[[#This Row],[R$ (Valores)]]*-1,FluxoCaixa10131514191820[[#This Row],[R$ (Valores)]])</f>
        <v>0</v>
      </c>
    </row>
    <row r="683" spans="2:12">
      <c r="B683" s="48"/>
      <c r="C683" s="48"/>
      <c r="D683" s="56"/>
      <c r="E683" s="52"/>
      <c r="F683" s="17"/>
      <c r="G683" s="17"/>
      <c r="H683" s="17"/>
      <c r="I683" s="21"/>
      <c r="J683" s="17" t="s">
        <v>525</v>
      </c>
      <c r="K683" s="20">
        <f>IF(FluxoCaixa10131514191820[[#This Row],[Movimento ]]="Saldo Inicial",FluxoCaixa10131514191820[[#This Row],[R$ (Valores)]],K682+FluxoCaixa10131514191820[[#This Row],[Valores Receitas / Despesas]])</f>
        <v>155116.65000000037</v>
      </c>
      <c r="L683" s="20">
        <f>IF(FluxoCaixa10131514191820[[#This Row],[Entrada / Saída]]="Saída",FluxoCaixa10131514191820[[#This Row],[R$ (Valores)]]*-1,FluxoCaixa10131514191820[[#This Row],[R$ (Valores)]])</f>
        <v>0</v>
      </c>
    </row>
    <row r="684" spans="2:12">
      <c r="B684" s="48"/>
      <c r="C684" s="48"/>
      <c r="D684" s="56"/>
      <c r="E684" s="52"/>
      <c r="F684" s="17"/>
      <c r="G684" s="17"/>
      <c r="H684" s="17"/>
      <c r="I684" s="21"/>
      <c r="J684" s="17" t="s">
        <v>525</v>
      </c>
      <c r="K684" s="20">
        <f>IF(FluxoCaixa10131514191820[[#This Row],[Movimento ]]="Saldo Inicial",FluxoCaixa10131514191820[[#This Row],[R$ (Valores)]],K683+FluxoCaixa10131514191820[[#This Row],[Valores Receitas / Despesas]])</f>
        <v>155116.65000000037</v>
      </c>
      <c r="L684" s="5">
        <f>IF(FluxoCaixa10131514191820[[#This Row],[Entrada / Saída]]="Saída",FluxoCaixa10131514191820[[#This Row],[R$ (Valores)]]*-1,FluxoCaixa10131514191820[[#This Row],[R$ (Valores)]])</f>
        <v>0</v>
      </c>
    </row>
    <row r="685" spans="2:12">
      <c r="B685" s="48"/>
      <c r="C685" s="48"/>
      <c r="D685" s="56"/>
      <c r="E685" s="52"/>
      <c r="F685" s="17"/>
      <c r="G685" s="17"/>
      <c r="H685" s="17"/>
      <c r="I685" s="21"/>
      <c r="J685" s="17" t="s">
        <v>525</v>
      </c>
      <c r="K685" s="20">
        <f>IF(FluxoCaixa10131514191820[[#This Row],[Movimento ]]="Saldo Inicial",FluxoCaixa10131514191820[[#This Row],[R$ (Valores)]],K684+FluxoCaixa10131514191820[[#This Row],[Valores Receitas / Despesas]])</f>
        <v>155116.65000000037</v>
      </c>
      <c r="L685" s="5">
        <f>IF(FluxoCaixa10131514191820[[#This Row],[Entrada / Saída]]="Saída",FluxoCaixa10131514191820[[#This Row],[R$ (Valores)]]*-1,FluxoCaixa10131514191820[[#This Row],[R$ (Valores)]])</f>
        <v>0</v>
      </c>
    </row>
    <row r="686" spans="2:12">
      <c r="B686" s="48"/>
      <c r="C686" s="48"/>
      <c r="D686" s="56"/>
      <c r="E686" s="52"/>
      <c r="F686" s="17"/>
      <c r="G686" s="17"/>
      <c r="H686" s="17"/>
      <c r="I686" s="21"/>
      <c r="J686" s="17" t="s">
        <v>525</v>
      </c>
      <c r="K686" s="20">
        <f>IF(FluxoCaixa10131514191820[[#This Row],[Movimento ]]="Saldo Inicial",FluxoCaixa10131514191820[[#This Row],[R$ (Valores)]],K685+FluxoCaixa10131514191820[[#This Row],[Valores Receitas / Despesas]])</f>
        <v>155116.65000000037</v>
      </c>
      <c r="L686" s="5">
        <f>IF(FluxoCaixa10131514191820[[#This Row],[Entrada / Saída]]="Saída",FluxoCaixa10131514191820[[#This Row],[R$ (Valores)]]*-1,FluxoCaixa10131514191820[[#This Row],[R$ (Valores)]])</f>
        <v>0</v>
      </c>
    </row>
    <row r="687" spans="2:12">
      <c r="B687" s="48"/>
      <c r="C687" s="48"/>
      <c r="D687" s="56"/>
      <c r="E687" s="52"/>
      <c r="F687" s="17"/>
      <c r="G687" s="17"/>
      <c r="H687" s="17"/>
      <c r="I687" s="21"/>
      <c r="J687" s="17" t="s">
        <v>525</v>
      </c>
      <c r="K687" s="20">
        <f>IF(FluxoCaixa10131514191820[[#This Row],[Movimento ]]="Saldo Inicial",FluxoCaixa10131514191820[[#This Row],[R$ (Valores)]],K686+FluxoCaixa10131514191820[[#This Row],[Valores Receitas / Despesas]])</f>
        <v>155116.65000000037</v>
      </c>
      <c r="L687" s="5">
        <f>IF(FluxoCaixa10131514191820[[#This Row],[Entrada / Saída]]="Saída",FluxoCaixa10131514191820[[#This Row],[R$ (Valores)]]*-1,FluxoCaixa10131514191820[[#This Row],[R$ (Valores)]])</f>
        <v>0</v>
      </c>
    </row>
    <row r="688" spans="2:12">
      <c r="B688" s="48"/>
      <c r="C688" s="48"/>
      <c r="D688" s="56"/>
      <c r="E688" s="52"/>
      <c r="F688" s="17"/>
      <c r="G688" s="17"/>
      <c r="H688" s="17"/>
      <c r="I688" s="21"/>
      <c r="J688" s="17" t="s">
        <v>525</v>
      </c>
      <c r="K688" s="20">
        <f>IF(FluxoCaixa10131514191820[[#This Row],[Movimento ]]="Saldo Inicial",FluxoCaixa10131514191820[[#This Row],[R$ (Valores)]],K687+FluxoCaixa10131514191820[[#This Row],[Valores Receitas / Despesas]])</f>
        <v>155116.65000000037</v>
      </c>
      <c r="L688" s="5">
        <f>IF(FluxoCaixa10131514191820[[#This Row],[Entrada / Saída]]="Saída",FluxoCaixa10131514191820[[#This Row],[R$ (Valores)]]*-1,FluxoCaixa10131514191820[[#This Row],[R$ (Valores)]])</f>
        <v>0</v>
      </c>
    </row>
    <row r="689" spans="2:12">
      <c r="B689" s="48"/>
      <c r="C689" s="48"/>
      <c r="D689" s="56"/>
      <c r="E689" s="52"/>
      <c r="F689" s="17"/>
      <c r="G689" s="17"/>
      <c r="H689" s="17"/>
      <c r="I689" s="21"/>
      <c r="J689" s="17" t="s">
        <v>525</v>
      </c>
      <c r="K689" s="20">
        <f>IF(FluxoCaixa10131514191820[[#This Row],[Movimento ]]="Saldo Inicial",FluxoCaixa10131514191820[[#This Row],[R$ (Valores)]],K688+FluxoCaixa10131514191820[[#This Row],[Valores Receitas / Despesas]])</f>
        <v>155116.65000000037</v>
      </c>
      <c r="L689" s="5">
        <f>IF(FluxoCaixa10131514191820[[#This Row],[Entrada / Saída]]="Saída",FluxoCaixa10131514191820[[#This Row],[R$ (Valores)]]*-1,FluxoCaixa10131514191820[[#This Row],[R$ (Valores)]])</f>
        <v>0</v>
      </c>
    </row>
    <row r="690" spans="2:12">
      <c r="B690" s="48"/>
      <c r="C690" s="48"/>
      <c r="D690" s="56"/>
      <c r="E690" s="52"/>
      <c r="F690" s="17"/>
      <c r="G690" s="17"/>
      <c r="H690" s="17"/>
      <c r="I690" s="21"/>
      <c r="J690" s="17" t="s">
        <v>525</v>
      </c>
      <c r="K690" s="20">
        <f>IF(FluxoCaixa10131514191820[[#This Row],[Movimento ]]="Saldo Inicial",FluxoCaixa10131514191820[[#This Row],[R$ (Valores)]],K689+FluxoCaixa10131514191820[[#This Row],[Valores Receitas / Despesas]])</f>
        <v>155116.65000000037</v>
      </c>
      <c r="L690" s="5">
        <f>IF(FluxoCaixa10131514191820[[#This Row],[Entrada / Saída]]="Saída",FluxoCaixa10131514191820[[#This Row],[R$ (Valores)]]*-1,FluxoCaixa10131514191820[[#This Row],[R$ (Valores)]])</f>
        <v>0</v>
      </c>
    </row>
    <row r="691" spans="2:12">
      <c r="B691" s="48"/>
      <c r="C691" s="48"/>
      <c r="D691" s="56"/>
      <c r="E691" s="52"/>
      <c r="F691" s="17"/>
      <c r="G691" s="17"/>
      <c r="H691" s="17"/>
      <c r="I691" s="21"/>
      <c r="J691" s="17" t="s">
        <v>525</v>
      </c>
      <c r="K691" s="20">
        <f>IF(FluxoCaixa10131514191820[[#This Row],[Movimento ]]="Saldo Inicial",FluxoCaixa10131514191820[[#This Row],[R$ (Valores)]],K690+FluxoCaixa10131514191820[[#This Row],[Valores Receitas / Despesas]])</f>
        <v>155116.65000000037</v>
      </c>
      <c r="L691" s="53">
        <f>IF(FluxoCaixa10131514191820[[#This Row],[Entrada / Saída]]="Saída",FluxoCaixa10131514191820[[#This Row],[R$ (Valores)]]*-1,FluxoCaixa10131514191820[[#This Row],[R$ (Valores)]])</f>
        <v>0</v>
      </c>
    </row>
    <row r="692" spans="2:12">
      <c r="B692" s="48"/>
      <c r="C692" s="48"/>
      <c r="D692" s="56"/>
      <c r="E692" s="52"/>
      <c r="F692" s="17"/>
      <c r="G692" s="17"/>
      <c r="H692" s="17"/>
      <c r="I692" s="21"/>
      <c r="J692" s="17" t="s">
        <v>525</v>
      </c>
      <c r="K692" s="20">
        <f>IF(FluxoCaixa10131514191820[[#This Row],[Movimento ]]="Saldo Inicial",FluxoCaixa10131514191820[[#This Row],[R$ (Valores)]],K691+FluxoCaixa10131514191820[[#This Row],[Valores Receitas / Despesas]])</f>
        <v>155116.65000000037</v>
      </c>
      <c r="L692" s="5">
        <f>IF(FluxoCaixa10131514191820[[#This Row],[Entrada / Saída]]="Saída",FluxoCaixa10131514191820[[#This Row],[R$ (Valores)]]*-1,FluxoCaixa10131514191820[[#This Row],[R$ (Valores)]])</f>
        <v>0</v>
      </c>
    </row>
    <row r="693" spans="2:12">
      <c r="B693" s="48"/>
      <c r="C693" s="48"/>
      <c r="D693" s="56"/>
      <c r="E693" s="52"/>
      <c r="F693" s="17"/>
      <c r="G693" s="17"/>
      <c r="H693" s="17"/>
      <c r="I693" s="21"/>
      <c r="J693" s="17" t="s">
        <v>525</v>
      </c>
      <c r="K693" s="20">
        <f>IF(FluxoCaixa10131514191820[[#This Row],[Movimento ]]="Saldo Inicial",FluxoCaixa10131514191820[[#This Row],[R$ (Valores)]],K692+FluxoCaixa10131514191820[[#This Row],[Valores Receitas / Despesas]])</f>
        <v>155116.65000000037</v>
      </c>
      <c r="L693" s="5">
        <f>IF(FluxoCaixa10131514191820[[#This Row],[Entrada / Saída]]="Saída",FluxoCaixa10131514191820[[#This Row],[R$ (Valores)]]*-1,FluxoCaixa10131514191820[[#This Row],[R$ (Valores)]])</f>
        <v>0</v>
      </c>
    </row>
    <row r="694" spans="2:12">
      <c r="B694" s="48"/>
      <c r="C694" s="48"/>
      <c r="D694" s="56"/>
      <c r="E694" s="52"/>
      <c r="F694" s="17"/>
      <c r="G694" s="17"/>
      <c r="H694" s="17"/>
      <c r="I694" s="21"/>
      <c r="J694" s="17" t="s">
        <v>525</v>
      </c>
      <c r="K694" s="20">
        <f>IF(FluxoCaixa10131514191820[[#This Row],[Movimento ]]="Saldo Inicial",FluxoCaixa10131514191820[[#This Row],[R$ (Valores)]],K693+FluxoCaixa10131514191820[[#This Row],[Valores Receitas / Despesas]])</f>
        <v>155116.65000000037</v>
      </c>
      <c r="L694" s="5">
        <f>IF(FluxoCaixa10131514191820[[#This Row],[Entrada / Saída]]="Saída",FluxoCaixa10131514191820[[#This Row],[R$ (Valores)]]*-1,FluxoCaixa10131514191820[[#This Row],[R$ (Valores)]])</f>
        <v>0</v>
      </c>
    </row>
    <row r="695" spans="2:12">
      <c r="B695" s="48"/>
      <c r="C695" s="48"/>
      <c r="D695" s="56"/>
      <c r="E695" s="52"/>
      <c r="F695" s="17"/>
      <c r="G695" s="17"/>
      <c r="H695" s="17"/>
      <c r="I695" s="21"/>
      <c r="J695" s="17" t="s">
        <v>525</v>
      </c>
      <c r="K695" s="20">
        <f>IF(FluxoCaixa10131514191820[[#This Row],[Movimento ]]="Saldo Inicial",FluxoCaixa10131514191820[[#This Row],[R$ (Valores)]],K694+FluxoCaixa10131514191820[[#This Row],[Valores Receitas / Despesas]])</f>
        <v>155116.65000000037</v>
      </c>
      <c r="L695" s="5">
        <f>IF(FluxoCaixa10131514191820[[#This Row],[Entrada / Saída]]="Saída",FluxoCaixa10131514191820[[#This Row],[R$ (Valores)]]*-1,FluxoCaixa10131514191820[[#This Row],[R$ (Valores)]])</f>
        <v>0</v>
      </c>
    </row>
    <row r="696" spans="2:12">
      <c r="B696" s="48"/>
      <c r="C696" s="48"/>
      <c r="D696" s="56"/>
      <c r="E696" s="52"/>
      <c r="F696" s="17"/>
      <c r="G696" s="17"/>
      <c r="H696" s="17"/>
      <c r="I696" s="21"/>
      <c r="J696" s="17" t="s">
        <v>525</v>
      </c>
      <c r="K696" s="20">
        <f>IF(FluxoCaixa10131514191820[[#This Row],[Movimento ]]="Saldo Inicial",FluxoCaixa10131514191820[[#This Row],[R$ (Valores)]],K695+FluxoCaixa10131514191820[[#This Row],[Valores Receitas / Despesas]])</f>
        <v>155116.65000000037</v>
      </c>
      <c r="L696" s="5">
        <f>IF(FluxoCaixa10131514191820[[#This Row],[Entrada / Saída]]="Saída",FluxoCaixa10131514191820[[#This Row],[R$ (Valores)]]*-1,FluxoCaixa10131514191820[[#This Row],[R$ (Valores)]])</f>
        <v>0</v>
      </c>
    </row>
    <row r="697" spans="2:12">
      <c r="B697" s="48"/>
      <c r="C697" s="48"/>
      <c r="D697" s="56"/>
      <c r="E697" s="52"/>
      <c r="F697" s="17"/>
      <c r="G697" s="17"/>
      <c r="H697" s="17"/>
      <c r="I697" s="21"/>
      <c r="J697" s="17" t="s">
        <v>525</v>
      </c>
      <c r="K697" s="20">
        <f>IF(FluxoCaixa10131514191820[[#This Row],[Movimento ]]="Saldo Inicial",FluxoCaixa10131514191820[[#This Row],[R$ (Valores)]],K696+FluxoCaixa10131514191820[[#This Row],[Valores Receitas / Despesas]])</f>
        <v>155116.65000000037</v>
      </c>
      <c r="L697" s="5">
        <f>IF(FluxoCaixa10131514191820[[#This Row],[Entrada / Saída]]="Saída",FluxoCaixa10131514191820[[#This Row],[R$ (Valores)]]*-1,FluxoCaixa10131514191820[[#This Row],[R$ (Valores)]])</f>
        <v>0</v>
      </c>
    </row>
    <row r="698" spans="2:12">
      <c r="B698" s="48"/>
      <c r="C698" s="48"/>
      <c r="D698" s="56"/>
      <c r="E698" s="52"/>
      <c r="F698" s="17"/>
      <c r="G698" s="17"/>
      <c r="H698" s="17"/>
      <c r="I698" s="21"/>
      <c r="J698" s="17" t="s">
        <v>525</v>
      </c>
      <c r="K698" s="20">
        <f>IF(FluxoCaixa10131514191820[[#This Row],[Movimento ]]="Saldo Inicial",FluxoCaixa10131514191820[[#This Row],[R$ (Valores)]],K697+FluxoCaixa10131514191820[[#This Row],[Valores Receitas / Despesas]])</f>
        <v>155116.65000000037</v>
      </c>
      <c r="L698" s="5">
        <f>IF(FluxoCaixa10131514191820[[#This Row],[Entrada / Saída]]="Saída",FluxoCaixa10131514191820[[#This Row],[R$ (Valores)]]*-1,FluxoCaixa10131514191820[[#This Row],[R$ (Valores)]])</f>
        <v>0</v>
      </c>
    </row>
    <row r="699" spans="2:12">
      <c r="B699" s="48"/>
      <c r="C699" s="48"/>
      <c r="D699" s="56"/>
      <c r="E699" s="52"/>
      <c r="F699" s="17"/>
      <c r="G699" s="17"/>
      <c r="H699" s="17"/>
      <c r="I699" s="21"/>
      <c r="J699" s="17" t="s">
        <v>525</v>
      </c>
      <c r="K699" s="20">
        <f>IF(FluxoCaixa10131514191820[[#This Row],[Movimento ]]="Saldo Inicial",FluxoCaixa10131514191820[[#This Row],[R$ (Valores)]],K698+FluxoCaixa10131514191820[[#This Row],[Valores Receitas / Despesas]])</f>
        <v>155116.65000000037</v>
      </c>
      <c r="L699" s="5">
        <f>IF(FluxoCaixa10131514191820[[#This Row],[Entrada / Saída]]="Saída",FluxoCaixa10131514191820[[#This Row],[R$ (Valores)]]*-1,FluxoCaixa10131514191820[[#This Row],[R$ (Valores)]])</f>
        <v>0</v>
      </c>
    </row>
    <row r="700" spans="2:12">
      <c r="B700" s="48"/>
      <c r="C700" s="48"/>
      <c r="D700" s="56"/>
      <c r="E700" s="52"/>
      <c r="F700" s="17"/>
      <c r="G700" s="17"/>
      <c r="H700" s="17"/>
      <c r="I700" s="21"/>
      <c r="J700" s="17" t="s">
        <v>525</v>
      </c>
      <c r="K700" s="20">
        <f>IF(FluxoCaixa10131514191820[[#This Row],[Movimento ]]="Saldo Inicial",FluxoCaixa10131514191820[[#This Row],[R$ (Valores)]],K699+FluxoCaixa10131514191820[[#This Row],[Valores Receitas / Despesas]])</f>
        <v>155116.65000000037</v>
      </c>
      <c r="L700" s="5">
        <f>IF(FluxoCaixa10131514191820[[#This Row],[Entrada / Saída]]="Saída",FluxoCaixa10131514191820[[#This Row],[R$ (Valores)]]*-1,FluxoCaixa10131514191820[[#This Row],[R$ (Valores)]])</f>
        <v>0</v>
      </c>
    </row>
    <row r="701" spans="2:12">
      <c r="B701" s="48"/>
      <c r="C701" s="48"/>
      <c r="D701" s="56"/>
      <c r="E701" s="52"/>
      <c r="F701" s="17"/>
      <c r="G701" s="17"/>
      <c r="H701" s="17"/>
      <c r="I701" s="21"/>
      <c r="J701" s="17" t="s">
        <v>525</v>
      </c>
      <c r="K701" s="20">
        <f>IF(FluxoCaixa10131514191820[[#This Row],[Movimento ]]="Saldo Inicial",FluxoCaixa10131514191820[[#This Row],[R$ (Valores)]],K700+FluxoCaixa10131514191820[[#This Row],[Valores Receitas / Despesas]])</f>
        <v>155116.65000000037</v>
      </c>
      <c r="L701" s="5">
        <f>IF(FluxoCaixa10131514191820[[#This Row],[Entrada / Saída]]="Saída",FluxoCaixa10131514191820[[#This Row],[R$ (Valores)]]*-1,FluxoCaixa10131514191820[[#This Row],[R$ (Valores)]])</f>
        <v>0</v>
      </c>
    </row>
    <row r="702" spans="2:12">
      <c r="B702" s="48"/>
      <c r="C702" s="48"/>
      <c r="D702" s="56"/>
      <c r="E702" s="52"/>
      <c r="F702" s="17"/>
      <c r="G702" s="17"/>
      <c r="H702" s="17"/>
      <c r="I702" s="21"/>
      <c r="J702" s="17" t="s">
        <v>525</v>
      </c>
      <c r="K702" s="20">
        <f>IF(FluxoCaixa10131514191820[[#This Row],[Movimento ]]="Saldo Inicial",FluxoCaixa10131514191820[[#This Row],[R$ (Valores)]],K701+FluxoCaixa10131514191820[[#This Row],[Valores Receitas / Despesas]])</f>
        <v>155116.65000000037</v>
      </c>
      <c r="L702" s="5">
        <f>IF(FluxoCaixa10131514191820[[#This Row],[Entrada / Saída]]="Saída",FluxoCaixa10131514191820[[#This Row],[R$ (Valores)]]*-1,FluxoCaixa10131514191820[[#This Row],[R$ (Valores)]])</f>
        <v>0</v>
      </c>
    </row>
    <row r="703" spans="2:12">
      <c r="B703" s="48"/>
      <c r="C703" s="48"/>
      <c r="D703" s="56"/>
      <c r="E703" s="52"/>
      <c r="F703" s="17"/>
      <c r="G703" s="17"/>
      <c r="H703" s="17"/>
      <c r="I703" s="21"/>
      <c r="J703" s="17" t="s">
        <v>525</v>
      </c>
      <c r="K703" s="20">
        <f>IF(FluxoCaixa10131514191820[[#This Row],[Movimento ]]="Saldo Inicial",FluxoCaixa10131514191820[[#This Row],[R$ (Valores)]],K702+FluxoCaixa10131514191820[[#This Row],[Valores Receitas / Despesas]])</f>
        <v>155116.65000000037</v>
      </c>
      <c r="L703" s="5">
        <f>IF(FluxoCaixa10131514191820[[#This Row],[Entrada / Saída]]="Saída",FluxoCaixa10131514191820[[#This Row],[R$ (Valores)]]*-1,FluxoCaixa10131514191820[[#This Row],[R$ (Valores)]])</f>
        <v>0</v>
      </c>
    </row>
    <row r="704" spans="2:12">
      <c r="B704" s="48"/>
      <c r="C704" s="48"/>
      <c r="D704" s="56"/>
      <c r="E704" s="52"/>
      <c r="F704" s="17"/>
      <c r="G704" s="17"/>
      <c r="H704" s="17"/>
      <c r="I704" s="21"/>
      <c r="J704" s="17" t="s">
        <v>525</v>
      </c>
      <c r="K704" s="20">
        <f>IF(FluxoCaixa10131514191820[[#This Row],[Movimento ]]="Saldo Inicial",FluxoCaixa10131514191820[[#This Row],[R$ (Valores)]],K703+FluxoCaixa10131514191820[[#This Row],[Valores Receitas / Despesas]])</f>
        <v>155116.65000000037</v>
      </c>
      <c r="L704" s="5">
        <f>IF(FluxoCaixa10131514191820[[#This Row],[Entrada / Saída]]="Saída",FluxoCaixa10131514191820[[#This Row],[R$ (Valores)]]*-1,FluxoCaixa10131514191820[[#This Row],[R$ (Valores)]])</f>
        <v>0</v>
      </c>
    </row>
    <row r="705" spans="2:12">
      <c r="B705" s="48"/>
      <c r="C705" s="48"/>
      <c r="D705" s="56"/>
      <c r="E705" s="52"/>
      <c r="F705" s="17"/>
      <c r="G705" s="17"/>
      <c r="H705" s="17"/>
      <c r="I705" s="21"/>
      <c r="J705" s="17" t="s">
        <v>525</v>
      </c>
      <c r="K705" s="20">
        <f>IF(FluxoCaixa10131514191820[[#This Row],[Movimento ]]="Saldo Inicial",FluxoCaixa10131514191820[[#This Row],[R$ (Valores)]],K704+FluxoCaixa10131514191820[[#This Row],[Valores Receitas / Despesas]])</f>
        <v>155116.65000000037</v>
      </c>
      <c r="L705" s="5">
        <f>IF(FluxoCaixa10131514191820[[#This Row],[Entrada / Saída]]="Saída",FluxoCaixa10131514191820[[#This Row],[R$ (Valores)]]*-1,FluxoCaixa10131514191820[[#This Row],[R$ (Valores)]])</f>
        <v>0</v>
      </c>
    </row>
    <row r="706" spans="2:12">
      <c r="B706" s="48"/>
      <c r="C706" s="48"/>
      <c r="D706" s="56"/>
      <c r="E706" s="52"/>
      <c r="F706" s="17"/>
      <c r="G706" s="17"/>
      <c r="H706" s="17"/>
      <c r="I706" s="21"/>
      <c r="J706" s="17" t="s">
        <v>525</v>
      </c>
      <c r="K706" s="20">
        <f>IF(FluxoCaixa10131514191820[[#This Row],[Movimento ]]="Saldo Inicial",FluxoCaixa10131514191820[[#This Row],[R$ (Valores)]],K705+FluxoCaixa10131514191820[[#This Row],[Valores Receitas / Despesas]])</f>
        <v>155116.65000000037</v>
      </c>
      <c r="L706" s="5">
        <f>IF(FluxoCaixa10131514191820[[#This Row],[Entrada / Saída]]="Saída",FluxoCaixa10131514191820[[#This Row],[R$ (Valores)]]*-1,FluxoCaixa10131514191820[[#This Row],[R$ (Valores)]])</f>
        <v>0</v>
      </c>
    </row>
    <row r="707" spans="2:12">
      <c r="B707" s="48"/>
      <c r="C707" s="48"/>
      <c r="D707" s="56"/>
      <c r="E707" s="52"/>
      <c r="F707" s="17"/>
      <c r="G707" s="17"/>
      <c r="H707" s="17"/>
      <c r="I707" s="21"/>
      <c r="J707" s="17" t="s">
        <v>525</v>
      </c>
      <c r="K707" s="20">
        <f>IF(FluxoCaixa10131514191820[[#This Row],[Movimento ]]="Saldo Inicial",FluxoCaixa10131514191820[[#This Row],[R$ (Valores)]],K706+FluxoCaixa10131514191820[[#This Row],[Valores Receitas / Despesas]])</f>
        <v>155116.65000000037</v>
      </c>
      <c r="L707" s="5">
        <f>IF(FluxoCaixa10131514191820[[#This Row],[Entrada / Saída]]="Saída",FluxoCaixa10131514191820[[#This Row],[R$ (Valores)]]*-1,FluxoCaixa10131514191820[[#This Row],[R$ (Valores)]])</f>
        <v>0</v>
      </c>
    </row>
    <row r="708" spans="2:12">
      <c r="B708" s="48"/>
      <c r="C708" s="48"/>
      <c r="D708" s="56"/>
      <c r="E708" s="52"/>
      <c r="F708" s="17"/>
      <c r="G708" s="17"/>
      <c r="H708" s="17"/>
      <c r="I708" s="21"/>
      <c r="J708" s="17" t="s">
        <v>525</v>
      </c>
      <c r="K708" s="20">
        <f>IF(FluxoCaixa10131514191820[[#This Row],[Movimento ]]="Saldo Inicial",FluxoCaixa10131514191820[[#This Row],[R$ (Valores)]],K707+FluxoCaixa10131514191820[[#This Row],[Valores Receitas / Despesas]])</f>
        <v>155116.65000000037</v>
      </c>
      <c r="L708" s="5">
        <f>IF(FluxoCaixa10131514191820[[#This Row],[Entrada / Saída]]="Saída",FluxoCaixa10131514191820[[#This Row],[R$ (Valores)]]*-1,FluxoCaixa10131514191820[[#This Row],[R$ (Valores)]])</f>
        <v>0</v>
      </c>
    </row>
    <row r="709" spans="2:12">
      <c r="B709" s="48"/>
      <c r="C709" s="48"/>
      <c r="D709" s="56"/>
      <c r="E709" s="52"/>
      <c r="F709" s="17"/>
      <c r="G709" s="17"/>
      <c r="H709" s="17"/>
      <c r="I709" s="21"/>
      <c r="J709" s="17" t="s">
        <v>525</v>
      </c>
      <c r="K709" s="20">
        <f>IF(FluxoCaixa10131514191820[[#This Row],[Movimento ]]="Saldo Inicial",FluxoCaixa10131514191820[[#This Row],[R$ (Valores)]],K708+FluxoCaixa10131514191820[[#This Row],[Valores Receitas / Despesas]])</f>
        <v>155116.65000000037</v>
      </c>
      <c r="L709" s="5">
        <f>IF(FluxoCaixa10131514191820[[#This Row],[Entrada / Saída]]="Saída",FluxoCaixa10131514191820[[#This Row],[R$ (Valores)]]*-1,FluxoCaixa10131514191820[[#This Row],[R$ (Valores)]])</f>
        <v>0</v>
      </c>
    </row>
    <row r="710" spans="2:12">
      <c r="B710" s="48"/>
      <c r="C710" s="48"/>
      <c r="D710" s="56"/>
      <c r="E710" s="52"/>
      <c r="F710" s="17"/>
      <c r="G710" s="17"/>
      <c r="H710" s="17"/>
      <c r="I710" s="21"/>
      <c r="J710" s="17" t="s">
        <v>525</v>
      </c>
      <c r="K710" s="20">
        <f>IF(FluxoCaixa10131514191820[[#This Row],[Movimento ]]="Saldo Inicial",FluxoCaixa10131514191820[[#This Row],[R$ (Valores)]],K709+FluxoCaixa10131514191820[[#This Row],[Valores Receitas / Despesas]])</f>
        <v>155116.65000000037</v>
      </c>
      <c r="L710" s="5">
        <f>IF(FluxoCaixa10131514191820[[#This Row],[Entrada / Saída]]="Saída",FluxoCaixa10131514191820[[#This Row],[R$ (Valores)]]*-1,FluxoCaixa10131514191820[[#This Row],[R$ (Valores)]])</f>
        <v>0</v>
      </c>
    </row>
    <row r="711" spans="2:12">
      <c r="B711" s="48"/>
      <c r="C711" s="48"/>
      <c r="D711" s="56"/>
      <c r="E711" s="52"/>
      <c r="F711" s="17"/>
      <c r="G711" s="17"/>
      <c r="H711" s="17"/>
      <c r="I711" s="21"/>
      <c r="J711" s="17" t="s">
        <v>525</v>
      </c>
      <c r="K711" s="20">
        <f>IF(FluxoCaixa10131514191820[[#This Row],[Movimento ]]="Saldo Inicial",FluxoCaixa10131514191820[[#This Row],[R$ (Valores)]],K710+FluxoCaixa10131514191820[[#This Row],[Valores Receitas / Despesas]])</f>
        <v>155116.65000000037</v>
      </c>
      <c r="L711" s="5">
        <f>IF(FluxoCaixa10131514191820[[#This Row],[Entrada / Saída]]="Saída",FluxoCaixa10131514191820[[#This Row],[R$ (Valores)]]*-1,FluxoCaixa10131514191820[[#This Row],[R$ (Valores)]])</f>
        <v>0</v>
      </c>
    </row>
    <row r="712" spans="2:12">
      <c r="B712" s="48"/>
      <c r="C712" s="48"/>
      <c r="D712" s="56"/>
      <c r="E712" s="52"/>
      <c r="F712" s="17"/>
      <c r="G712" s="17"/>
      <c r="H712" s="17"/>
      <c r="I712" s="21"/>
      <c r="J712" s="17" t="s">
        <v>525</v>
      </c>
      <c r="K712" s="20">
        <f>IF(FluxoCaixa10131514191820[[#This Row],[Movimento ]]="Saldo Inicial",FluxoCaixa10131514191820[[#This Row],[R$ (Valores)]],K711+FluxoCaixa10131514191820[[#This Row],[Valores Receitas / Despesas]])</f>
        <v>155116.65000000037</v>
      </c>
      <c r="L712" s="5">
        <f>IF(FluxoCaixa10131514191820[[#This Row],[Entrada / Saída]]="Saída",FluxoCaixa10131514191820[[#This Row],[R$ (Valores)]]*-1,FluxoCaixa10131514191820[[#This Row],[R$ (Valores)]])</f>
        <v>0</v>
      </c>
    </row>
    <row r="713" spans="2:12">
      <c r="B713" s="48"/>
      <c r="C713" s="48"/>
      <c r="D713" s="56"/>
      <c r="E713" s="52"/>
      <c r="F713" s="17"/>
      <c r="G713" s="17"/>
      <c r="H713" s="17"/>
      <c r="I713" s="21"/>
      <c r="J713" s="17" t="s">
        <v>525</v>
      </c>
      <c r="K713" s="20">
        <f>IF(FluxoCaixa10131514191820[[#This Row],[Movimento ]]="Saldo Inicial",FluxoCaixa10131514191820[[#This Row],[R$ (Valores)]],K712+FluxoCaixa10131514191820[[#This Row],[Valores Receitas / Despesas]])</f>
        <v>155116.65000000037</v>
      </c>
      <c r="L713" s="5">
        <f>IF(FluxoCaixa10131514191820[[#This Row],[Entrada / Saída]]="Saída",FluxoCaixa10131514191820[[#This Row],[R$ (Valores)]]*-1,FluxoCaixa10131514191820[[#This Row],[R$ (Valores)]])</f>
        <v>0</v>
      </c>
    </row>
    <row r="714" spans="2:12">
      <c r="B714" s="48"/>
      <c r="C714" s="48"/>
      <c r="D714" s="56"/>
      <c r="E714" s="52"/>
      <c r="F714" s="17"/>
      <c r="G714" s="17"/>
      <c r="H714" s="17"/>
      <c r="I714" s="21"/>
      <c r="J714" s="17" t="s">
        <v>525</v>
      </c>
      <c r="K714" s="20">
        <f>IF(FluxoCaixa10131514191820[[#This Row],[Movimento ]]="Saldo Inicial",FluxoCaixa10131514191820[[#This Row],[R$ (Valores)]],K713+FluxoCaixa10131514191820[[#This Row],[Valores Receitas / Despesas]])</f>
        <v>155116.65000000037</v>
      </c>
      <c r="L714" s="5">
        <f>IF(FluxoCaixa10131514191820[[#This Row],[Entrada / Saída]]="Saída",FluxoCaixa10131514191820[[#This Row],[R$ (Valores)]]*-1,FluxoCaixa10131514191820[[#This Row],[R$ (Valores)]])</f>
        <v>0</v>
      </c>
    </row>
    <row r="715" spans="2:12">
      <c r="B715" s="48"/>
      <c r="C715" s="48"/>
      <c r="D715" s="56"/>
      <c r="E715" s="52"/>
      <c r="F715" s="17"/>
      <c r="G715" s="17"/>
      <c r="H715" s="17"/>
      <c r="I715" s="21"/>
      <c r="J715" s="17" t="s">
        <v>525</v>
      </c>
      <c r="K715" s="20">
        <f>IF(FluxoCaixa10131514191820[[#This Row],[Movimento ]]="Saldo Inicial",FluxoCaixa10131514191820[[#This Row],[R$ (Valores)]],K714+FluxoCaixa10131514191820[[#This Row],[Valores Receitas / Despesas]])</f>
        <v>155116.65000000037</v>
      </c>
      <c r="L715" s="5">
        <f>IF(FluxoCaixa10131514191820[[#This Row],[Entrada / Saída]]="Saída",FluxoCaixa10131514191820[[#This Row],[R$ (Valores)]]*-1,FluxoCaixa10131514191820[[#This Row],[R$ (Valores)]])</f>
        <v>0</v>
      </c>
    </row>
    <row r="716" spans="2:12">
      <c r="B716" s="48"/>
      <c r="C716" s="48"/>
      <c r="D716" s="56"/>
      <c r="E716" s="52"/>
      <c r="F716" s="17"/>
      <c r="G716" s="17"/>
      <c r="H716" s="17"/>
      <c r="I716" s="21"/>
      <c r="J716" s="17" t="s">
        <v>525</v>
      </c>
      <c r="K716" s="20">
        <f>IF(FluxoCaixa10131514191820[[#This Row],[Movimento ]]="Saldo Inicial",FluxoCaixa10131514191820[[#This Row],[R$ (Valores)]],K715+FluxoCaixa10131514191820[[#This Row],[Valores Receitas / Despesas]])</f>
        <v>155116.65000000037</v>
      </c>
      <c r="L716" s="5">
        <f>IF(FluxoCaixa10131514191820[[#This Row],[Entrada / Saída]]="Saída",FluxoCaixa10131514191820[[#This Row],[R$ (Valores)]]*-1,FluxoCaixa10131514191820[[#This Row],[R$ (Valores)]])</f>
        <v>0</v>
      </c>
    </row>
    <row r="717" spans="2:12">
      <c r="B717" s="48"/>
      <c r="C717" s="48"/>
      <c r="D717" s="56"/>
      <c r="E717" s="52"/>
      <c r="F717" s="17"/>
      <c r="G717" s="17"/>
      <c r="H717" s="17"/>
      <c r="I717" s="21"/>
      <c r="J717" s="17" t="s">
        <v>525</v>
      </c>
      <c r="K717" s="20">
        <f>IF(FluxoCaixa10131514191820[[#This Row],[Movimento ]]="Saldo Inicial",FluxoCaixa10131514191820[[#This Row],[R$ (Valores)]],K716+FluxoCaixa10131514191820[[#This Row],[Valores Receitas / Despesas]])</f>
        <v>155116.65000000037</v>
      </c>
      <c r="L717" s="5">
        <f>IF(FluxoCaixa10131514191820[[#This Row],[Entrada / Saída]]="Saída",FluxoCaixa10131514191820[[#This Row],[R$ (Valores)]]*-1,FluxoCaixa10131514191820[[#This Row],[R$ (Valores)]])</f>
        <v>0</v>
      </c>
    </row>
    <row r="718" spans="2:12">
      <c r="B718" s="48"/>
      <c r="C718" s="48"/>
      <c r="D718" s="56"/>
      <c r="E718" s="52"/>
      <c r="F718" s="17"/>
      <c r="G718" s="17"/>
      <c r="H718" s="17"/>
      <c r="I718" s="21"/>
      <c r="J718" s="17" t="s">
        <v>525</v>
      </c>
      <c r="K718" s="20">
        <f>IF(FluxoCaixa10131514191820[[#This Row],[Movimento ]]="Saldo Inicial",FluxoCaixa10131514191820[[#This Row],[R$ (Valores)]],K717+FluxoCaixa10131514191820[[#This Row],[Valores Receitas / Despesas]])</f>
        <v>155116.65000000037</v>
      </c>
      <c r="L718" s="5">
        <f>IF(FluxoCaixa10131514191820[[#This Row],[Entrada / Saída]]="Saída",FluxoCaixa10131514191820[[#This Row],[R$ (Valores)]]*-1,FluxoCaixa10131514191820[[#This Row],[R$ (Valores)]])</f>
        <v>0</v>
      </c>
    </row>
    <row r="719" spans="2:12">
      <c r="B719" s="48"/>
      <c r="C719" s="48"/>
      <c r="D719" s="56"/>
      <c r="E719" s="52"/>
      <c r="F719" s="17"/>
      <c r="G719" s="17"/>
      <c r="H719" s="17"/>
      <c r="I719" s="21"/>
      <c r="J719" s="17" t="s">
        <v>525</v>
      </c>
      <c r="K719" s="20">
        <f>IF(FluxoCaixa10131514191820[[#This Row],[Movimento ]]="Saldo Inicial",FluxoCaixa10131514191820[[#This Row],[R$ (Valores)]],K718+FluxoCaixa10131514191820[[#This Row],[Valores Receitas / Despesas]])</f>
        <v>155116.65000000037</v>
      </c>
      <c r="L719" s="5">
        <f>IF(FluxoCaixa10131514191820[[#This Row],[Entrada / Saída]]="Saída",FluxoCaixa10131514191820[[#This Row],[R$ (Valores)]]*-1,FluxoCaixa10131514191820[[#This Row],[R$ (Valores)]])</f>
        <v>0</v>
      </c>
    </row>
    <row r="720" spans="2:12">
      <c r="B720" s="48"/>
      <c r="C720" s="48"/>
      <c r="D720" s="56"/>
      <c r="E720" s="52"/>
      <c r="F720" s="17"/>
      <c r="G720" s="17"/>
      <c r="H720" s="17"/>
      <c r="I720" s="21"/>
      <c r="J720" s="17" t="s">
        <v>525</v>
      </c>
      <c r="K720" s="20">
        <f>IF(FluxoCaixa10131514191820[[#This Row],[Movimento ]]="Saldo Inicial",FluxoCaixa10131514191820[[#This Row],[R$ (Valores)]],K719+FluxoCaixa10131514191820[[#This Row],[Valores Receitas / Despesas]])</f>
        <v>155116.65000000037</v>
      </c>
      <c r="L720" s="5">
        <f>IF(FluxoCaixa10131514191820[[#This Row],[Entrada / Saída]]="Saída",FluxoCaixa10131514191820[[#This Row],[R$ (Valores)]]*-1,FluxoCaixa10131514191820[[#This Row],[R$ (Valores)]])</f>
        <v>0</v>
      </c>
    </row>
    <row r="721" spans="2:12">
      <c r="B721" s="48"/>
      <c r="C721" s="48"/>
      <c r="D721" s="56"/>
      <c r="E721" s="52"/>
      <c r="F721" s="17"/>
      <c r="G721" s="17"/>
      <c r="H721" s="17"/>
      <c r="I721" s="21"/>
      <c r="J721" s="17" t="s">
        <v>525</v>
      </c>
      <c r="K721" s="20">
        <f>IF(FluxoCaixa10131514191820[[#This Row],[Movimento ]]="Saldo Inicial",FluxoCaixa10131514191820[[#This Row],[R$ (Valores)]],K720+FluxoCaixa10131514191820[[#This Row],[Valores Receitas / Despesas]])</f>
        <v>155116.65000000037</v>
      </c>
      <c r="L721" s="5">
        <f>IF(FluxoCaixa10131514191820[[#This Row],[Entrada / Saída]]="Saída",FluxoCaixa10131514191820[[#This Row],[R$ (Valores)]]*-1,FluxoCaixa10131514191820[[#This Row],[R$ (Valores)]])</f>
        <v>0</v>
      </c>
    </row>
    <row r="722" spans="2:12">
      <c r="B722" s="48"/>
      <c r="C722" s="48"/>
      <c r="D722" s="56"/>
      <c r="E722" s="52"/>
      <c r="F722" s="17"/>
      <c r="G722" s="17"/>
      <c r="H722" s="17"/>
      <c r="I722" s="21"/>
      <c r="J722" s="17" t="s">
        <v>525</v>
      </c>
      <c r="K722" s="20">
        <f>IF(FluxoCaixa10131514191820[[#This Row],[Movimento ]]="Saldo Inicial",FluxoCaixa10131514191820[[#This Row],[R$ (Valores)]],K721+FluxoCaixa10131514191820[[#This Row],[Valores Receitas / Despesas]])</f>
        <v>155116.65000000037</v>
      </c>
      <c r="L722" s="5">
        <f>IF(FluxoCaixa10131514191820[[#This Row],[Entrada / Saída]]="Saída",FluxoCaixa10131514191820[[#This Row],[R$ (Valores)]]*-1,FluxoCaixa10131514191820[[#This Row],[R$ (Valores)]])</f>
        <v>0</v>
      </c>
    </row>
    <row r="723" spans="2:12">
      <c r="B723" s="48"/>
      <c r="C723" s="48"/>
      <c r="D723" s="56"/>
      <c r="E723" s="52"/>
      <c r="F723" s="17"/>
      <c r="G723" s="17"/>
      <c r="H723" s="17"/>
      <c r="I723" s="21"/>
      <c r="J723" s="17" t="s">
        <v>525</v>
      </c>
      <c r="K723" s="20">
        <f>IF(FluxoCaixa10131514191820[[#This Row],[Movimento ]]="Saldo Inicial",FluxoCaixa10131514191820[[#This Row],[R$ (Valores)]],K722+FluxoCaixa10131514191820[[#This Row],[Valores Receitas / Despesas]])</f>
        <v>155116.65000000037</v>
      </c>
      <c r="L723" s="5">
        <f>IF(FluxoCaixa10131514191820[[#This Row],[Entrada / Saída]]="Saída",FluxoCaixa10131514191820[[#This Row],[R$ (Valores)]]*-1,FluxoCaixa10131514191820[[#This Row],[R$ (Valores)]])</f>
        <v>0</v>
      </c>
    </row>
    <row r="724" spans="2:12">
      <c r="B724" s="48"/>
      <c r="C724" s="48"/>
      <c r="D724" s="56"/>
      <c r="E724" s="52"/>
      <c r="F724" s="17"/>
      <c r="G724" s="17"/>
      <c r="H724" s="17"/>
      <c r="I724" s="21"/>
      <c r="J724" s="17" t="s">
        <v>525</v>
      </c>
      <c r="K724" s="20">
        <f>IF(FluxoCaixa10131514191820[[#This Row],[Movimento ]]="Saldo Inicial",FluxoCaixa10131514191820[[#This Row],[R$ (Valores)]],K723+FluxoCaixa10131514191820[[#This Row],[Valores Receitas / Despesas]])</f>
        <v>155116.65000000037</v>
      </c>
      <c r="L724" s="5">
        <f>IF(FluxoCaixa10131514191820[[#This Row],[Entrada / Saída]]="Saída",FluxoCaixa10131514191820[[#This Row],[R$ (Valores)]]*-1,FluxoCaixa10131514191820[[#This Row],[R$ (Valores)]])</f>
        <v>0</v>
      </c>
    </row>
    <row r="725" spans="2:12">
      <c r="B725" s="48"/>
      <c r="C725" s="48"/>
      <c r="D725" s="56"/>
      <c r="E725" s="52"/>
      <c r="F725" s="17"/>
      <c r="G725" s="17"/>
      <c r="H725" s="17"/>
      <c r="I725" s="21"/>
      <c r="J725" s="17" t="s">
        <v>525</v>
      </c>
      <c r="K725" s="20">
        <f>IF(FluxoCaixa10131514191820[[#This Row],[Movimento ]]="Saldo Inicial",FluxoCaixa10131514191820[[#This Row],[R$ (Valores)]],K724+FluxoCaixa10131514191820[[#This Row],[Valores Receitas / Despesas]])</f>
        <v>155116.65000000037</v>
      </c>
      <c r="L725" s="5">
        <f>IF(FluxoCaixa10131514191820[[#This Row],[Entrada / Saída]]="Saída",FluxoCaixa10131514191820[[#This Row],[R$ (Valores)]]*-1,FluxoCaixa10131514191820[[#This Row],[R$ (Valores)]])</f>
        <v>0</v>
      </c>
    </row>
    <row r="726" spans="2:12">
      <c r="B726" s="48"/>
      <c r="C726" s="48"/>
      <c r="D726" s="56"/>
      <c r="E726" s="52"/>
      <c r="F726" s="17"/>
      <c r="G726" s="17"/>
      <c r="H726" s="17"/>
      <c r="I726" s="21"/>
      <c r="J726" s="17" t="s">
        <v>525</v>
      </c>
      <c r="K726" s="20">
        <f>IF(FluxoCaixa10131514191820[[#This Row],[Movimento ]]="Saldo Inicial",FluxoCaixa10131514191820[[#This Row],[R$ (Valores)]],K725+FluxoCaixa10131514191820[[#This Row],[Valores Receitas / Despesas]])</f>
        <v>155116.65000000037</v>
      </c>
      <c r="L726" s="5">
        <f>IF(FluxoCaixa10131514191820[[#This Row],[Entrada / Saída]]="Saída",FluxoCaixa10131514191820[[#This Row],[R$ (Valores)]]*-1,FluxoCaixa10131514191820[[#This Row],[R$ (Valores)]])</f>
        <v>0</v>
      </c>
    </row>
    <row r="727" spans="2:12">
      <c r="B727" s="48"/>
      <c r="C727" s="48"/>
      <c r="D727" s="56"/>
      <c r="E727" s="52"/>
      <c r="F727" s="17"/>
      <c r="G727" s="17"/>
      <c r="H727" s="17"/>
      <c r="I727" s="21"/>
      <c r="J727" s="17" t="s">
        <v>525</v>
      </c>
      <c r="K727" s="20">
        <f>IF(FluxoCaixa10131514191820[[#This Row],[Movimento ]]="Saldo Inicial",FluxoCaixa10131514191820[[#This Row],[R$ (Valores)]],K726+FluxoCaixa10131514191820[[#This Row],[Valores Receitas / Despesas]])</f>
        <v>155116.65000000037</v>
      </c>
      <c r="L727" s="5">
        <f>IF(FluxoCaixa10131514191820[[#This Row],[Entrada / Saída]]="Saída",FluxoCaixa10131514191820[[#This Row],[R$ (Valores)]]*-1,FluxoCaixa10131514191820[[#This Row],[R$ (Valores)]])</f>
        <v>0</v>
      </c>
    </row>
    <row r="728" spans="2:12">
      <c r="B728" s="48"/>
      <c r="C728" s="48"/>
      <c r="D728" s="56"/>
      <c r="E728" s="52"/>
      <c r="F728" s="17"/>
      <c r="G728" s="17"/>
      <c r="H728" s="17"/>
      <c r="I728" s="21"/>
      <c r="J728" s="17" t="s">
        <v>525</v>
      </c>
      <c r="K728" s="20">
        <f>IF(FluxoCaixa10131514191820[[#This Row],[Movimento ]]="Saldo Inicial",FluxoCaixa10131514191820[[#This Row],[R$ (Valores)]],K727+FluxoCaixa10131514191820[[#This Row],[Valores Receitas / Despesas]])</f>
        <v>155116.65000000037</v>
      </c>
      <c r="L728" s="5">
        <f>IF(FluxoCaixa10131514191820[[#This Row],[Entrada / Saída]]="Saída",FluxoCaixa10131514191820[[#This Row],[R$ (Valores)]]*-1,FluxoCaixa10131514191820[[#This Row],[R$ (Valores)]])</f>
        <v>0</v>
      </c>
    </row>
    <row r="729" spans="2:12">
      <c r="B729" s="48"/>
      <c r="C729" s="48"/>
      <c r="D729" s="56"/>
      <c r="E729" s="52"/>
      <c r="F729" s="17"/>
      <c r="G729" s="17"/>
      <c r="H729" s="17"/>
      <c r="I729" s="21"/>
      <c r="J729" s="17" t="s">
        <v>525</v>
      </c>
      <c r="K729" s="20">
        <f>IF(FluxoCaixa10131514191820[[#This Row],[Movimento ]]="Saldo Inicial",FluxoCaixa10131514191820[[#This Row],[R$ (Valores)]],K728+FluxoCaixa10131514191820[[#This Row],[Valores Receitas / Despesas]])</f>
        <v>155116.65000000037</v>
      </c>
      <c r="L729" s="5">
        <f>IF(FluxoCaixa10131514191820[[#This Row],[Entrada / Saída]]="Saída",FluxoCaixa10131514191820[[#This Row],[R$ (Valores)]]*-1,FluxoCaixa10131514191820[[#This Row],[R$ (Valores)]])</f>
        <v>0</v>
      </c>
    </row>
    <row r="730" spans="2:12">
      <c r="B730" s="48"/>
      <c r="C730" s="48"/>
      <c r="D730" s="56"/>
      <c r="E730" s="52"/>
      <c r="F730" s="17"/>
      <c r="G730" s="17"/>
      <c r="H730" s="17"/>
      <c r="I730" s="21"/>
      <c r="J730" s="17" t="s">
        <v>525</v>
      </c>
      <c r="K730" s="20">
        <f>IF(FluxoCaixa10131514191820[[#This Row],[Movimento ]]="Saldo Inicial",FluxoCaixa10131514191820[[#This Row],[R$ (Valores)]],K729+FluxoCaixa10131514191820[[#This Row],[Valores Receitas / Despesas]])</f>
        <v>155116.65000000037</v>
      </c>
      <c r="L730" s="5">
        <f>IF(FluxoCaixa10131514191820[[#This Row],[Entrada / Saída]]="Saída",FluxoCaixa10131514191820[[#This Row],[R$ (Valores)]]*-1,FluxoCaixa10131514191820[[#This Row],[R$ (Valores)]])</f>
        <v>0</v>
      </c>
    </row>
    <row r="731" spans="2:12">
      <c r="B731" s="48"/>
      <c r="C731" s="48"/>
      <c r="D731" s="56"/>
      <c r="E731" s="52"/>
      <c r="F731" s="17"/>
      <c r="G731" s="17"/>
      <c r="H731" s="17"/>
      <c r="I731" s="29"/>
      <c r="J731" s="17" t="s">
        <v>525</v>
      </c>
      <c r="K731" s="20">
        <f>IF(FluxoCaixa10131514191820[[#This Row],[Movimento ]]="Saldo Inicial",FluxoCaixa10131514191820[[#This Row],[R$ (Valores)]],K730+FluxoCaixa10131514191820[[#This Row],[Valores Receitas / Despesas]])</f>
        <v>155116.65000000037</v>
      </c>
      <c r="L731" s="5">
        <f>IF(FluxoCaixa10131514191820[[#This Row],[Entrada / Saída]]="Saída",FluxoCaixa10131514191820[[#This Row],[R$ (Valores)]]*-1,FluxoCaixa10131514191820[[#This Row],[R$ (Valores)]])</f>
        <v>0</v>
      </c>
    </row>
    <row r="732" spans="2:12">
      <c r="B732" s="48"/>
      <c r="C732" s="48"/>
      <c r="D732" s="56"/>
      <c r="E732" s="52"/>
      <c r="F732" s="17"/>
      <c r="G732" s="17"/>
      <c r="H732" s="17"/>
      <c r="I732" s="21"/>
      <c r="J732" s="17" t="s">
        <v>525</v>
      </c>
      <c r="K732" s="20">
        <f>IF(FluxoCaixa10131514191820[[#This Row],[Movimento ]]="Saldo Inicial",FluxoCaixa10131514191820[[#This Row],[R$ (Valores)]],K731+FluxoCaixa10131514191820[[#This Row],[Valores Receitas / Despesas]])</f>
        <v>155116.65000000037</v>
      </c>
      <c r="L732" s="5">
        <f>IF(FluxoCaixa10131514191820[[#This Row],[Entrada / Saída]]="Saída",FluxoCaixa10131514191820[[#This Row],[R$ (Valores)]]*-1,FluxoCaixa10131514191820[[#This Row],[R$ (Valores)]])</f>
        <v>0</v>
      </c>
    </row>
    <row r="733" spans="2:12">
      <c r="B733" s="48"/>
      <c r="C733" s="48"/>
      <c r="D733" s="56"/>
      <c r="E733" s="52"/>
      <c r="F733" s="17"/>
      <c r="G733" s="17"/>
      <c r="H733" s="17"/>
      <c r="I733" s="21"/>
      <c r="J733" s="17" t="s">
        <v>525</v>
      </c>
      <c r="K733" s="20">
        <f>IF(FluxoCaixa10131514191820[[#This Row],[Movimento ]]="Saldo Inicial",FluxoCaixa10131514191820[[#This Row],[R$ (Valores)]],K732+FluxoCaixa10131514191820[[#This Row],[Valores Receitas / Despesas]])</f>
        <v>155116.65000000037</v>
      </c>
      <c r="L733" s="17">
        <f>IF(FluxoCaixa10131514191820[[#This Row],[Entrada / Saída]]="Saída",FluxoCaixa10131514191820[[#This Row],[R$ (Valores)]]*-1,FluxoCaixa10131514191820[[#This Row],[R$ (Valores)]])</f>
        <v>0</v>
      </c>
    </row>
    <row r="734" spans="2:12">
      <c r="B734" s="48"/>
      <c r="C734" s="48"/>
      <c r="D734" s="56"/>
      <c r="E734" s="52"/>
      <c r="F734" s="17"/>
      <c r="G734" s="17"/>
      <c r="H734" s="17"/>
      <c r="I734" s="29"/>
      <c r="J734" s="17" t="s">
        <v>525</v>
      </c>
      <c r="K734" s="20">
        <f>IF(FluxoCaixa10131514191820[[#This Row],[Movimento ]]="Saldo Inicial",FluxoCaixa10131514191820[[#This Row],[R$ (Valores)]],K733+FluxoCaixa10131514191820[[#This Row],[Valores Receitas / Despesas]])</f>
        <v>155116.65000000037</v>
      </c>
      <c r="L734" s="5">
        <f>IF(FluxoCaixa10131514191820[[#This Row],[Entrada / Saída]]="Saída",FluxoCaixa10131514191820[[#This Row],[R$ (Valores)]]*-1,FluxoCaixa10131514191820[[#This Row],[R$ (Valores)]])</f>
        <v>0</v>
      </c>
    </row>
    <row r="735" spans="2:12">
      <c r="B735" s="48"/>
      <c r="C735" s="48"/>
      <c r="D735" s="56"/>
      <c r="E735" s="52"/>
      <c r="F735" s="17"/>
      <c r="G735" s="17"/>
      <c r="H735" s="17"/>
      <c r="I735" s="21"/>
      <c r="J735" s="17" t="s">
        <v>525</v>
      </c>
      <c r="K735" s="20">
        <f>IF(FluxoCaixa10131514191820[[#This Row],[Movimento ]]="Saldo Inicial",FluxoCaixa10131514191820[[#This Row],[R$ (Valores)]],K734+FluxoCaixa10131514191820[[#This Row],[Valores Receitas / Despesas]])</f>
        <v>155116.65000000037</v>
      </c>
      <c r="L735" s="5">
        <f>IF(FluxoCaixa10131514191820[[#This Row],[Entrada / Saída]]="Saída",FluxoCaixa10131514191820[[#This Row],[R$ (Valores)]]*-1,FluxoCaixa10131514191820[[#This Row],[R$ (Valores)]])</f>
        <v>0</v>
      </c>
    </row>
    <row r="736" spans="2:12">
      <c r="B736" s="48"/>
      <c r="C736" s="48"/>
      <c r="D736" s="56"/>
      <c r="E736" s="52"/>
      <c r="F736" s="17"/>
      <c r="G736" s="17"/>
      <c r="H736" s="17"/>
      <c r="I736" s="21"/>
      <c r="J736" s="17" t="s">
        <v>525</v>
      </c>
      <c r="K736" s="20">
        <f>IF(FluxoCaixa10131514191820[[#This Row],[Movimento ]]="Saldo Inicial",FluxoCaixa10131514191820[[#This Row],[R$ (Valores)]],K735+FluxoCaixa10131514191820[[#This Row],[Valores Receitas / Despesas]])</f>
        <v>155116.65000000037</v>
      </c>
      <c r="L736" s="5">
        <f>IF(FluxoCaixa10131514191820[[#This Row],[Entrada / Saída]]="Saída",FluxoCaixa10131514191820[[#This Row],[R$ (Valores)]]*-1,FluxoCaixa10131514191820[[#This Row],[R$ (Valores)]])</f>
        <v>0</v>
      </c>
    </row>
    <row r="737" spans="2:12">
      <c r="B737" s="48"/>
      <c r="C737" s="48"/>
      <c r="D737" s="56"/>
      <c r="E737" s="52"/>
      <c r="F737" s="17"/>
      <c r="G737" s="17"/>
      <c r="H737" s="17"/>
      <c r="I737" s="29"/>
      <c r="J737" s="17" t="s">
        <v>525</v>
      </c>
      <c r="K737" s="20">
        <f>IF(FluxoCaixa10131514191820[[#This Row],[Movimento ]]="Saldo Inicial",FluxoCaixa10131514191820[[#This Row],[R$ (Valores)]],K736+FluxoCaixa10131514191820[[#This Row],[Valores Receitas / Despesas]])</f>
        <v>155116.65000000037</v>
      </c>
      <c r="L737" s="5">
        <f>IF(FluxoCaixa10131514191820[[#This Row],[Entrada / Saída]]="Saída",FluxoCaixa10131514191820[[#This Row],[R$ (Valores)]]*-1,FluxoCaixa10131514191820[[#This Row],[R$ (Valores)]])</f>
        <v>0</v>
      </c>
    </row>
    <row r="738" spans="2:12">
      <c r="B738" s="48"/>
      <c r="C738" s="48"/>
      <c r="D738" s="56"/>
      <c r="E738" s="52"/>
      <c r="F738" s="17"/>
      <c r="G738" s="17"/>
      <c r="H738" s="17"/>
      <c r="I738" s="21"/>
      <c r="J738" s="17" t="s">
        <v>525</v>
      </c>
      <c r="K738" s="20">
        <f>IF(FluxoCaixa10131514191820[[#This Row],[Movimento ]]="Saldo Inicial",FluxoCaixa10131514191820[[#This Row],[R$ (Valores)]],K737+FluxoCaixa10131514191820[[#This Row],[Valores Receitas / Despesas]])</f>
        <v>155116.65000000037</v>
      </c>
      <c r="L738" s="5">
        <f>IF(FluxoCaixa10131514191820[[#This Row],[Entrada / Saída]]="Saída",FluxoCaixa10131514191820[[#This Row],[R$ (Valores)]]*-1,FluxoCaixa10131514191820[[#This Row],[R$ (Valores)]])</f>
        <v>0</v>
      </c>
    </row>
    <row r="739" spans="2:12">
      <c r="B739" s="48"/>
      <c r="C739" s="48"/>
      <c r="D739" s="56"/>
      <c r="E739" s="52"/>
      <c r="F739" s="17"/>
      <c r="G739" s="17"/>
      <c r="H739" s="17"/>
      <c r="I739" s="21"/>
      <c r="J739" s="17" t="s">
        <v>525</v>
      </c>
      <c r="K739" s="20">
        <f>IF(FluxoCaixa10131514191820[[#This Row],[Movimento ]]="Saldo Inicial",FluxoCaixa10131514191820[[#This Row],[R$ (Valores)]],K738+FluxoCaixa10131514191820[[#This Row],[Valores Receitas / Despesas]])</f>
        <v>155116.65000000037</v>
      </c>
      <c r="L739" s="5">
        <f>IF(FluxoCaixa10131514191820[[#This Row],[Entrada / Saída]]="Saída",FluxoCaixa10131514191820[[#This Row],[R$ (Valores)]]*-1,FluxoCaixa10131514191820[[#This Row],[R$ (Valores)]])</f>
        <v>0</v>
      </c>
    </row>
    <row r="740" spans="2:12">
      <c r="B740" s="48"/>
      <c r="C740" s="48"/>
      <c r="D740" s="56"/>
      <c r="E740" s="52"/>
      <c r="F740" s="17"/>
      <c r="G740" s="17"/>
      <c r="H740" s="17"/>
      <c r="I740" s="21"/>
      <c r="J740" s="17" t="s">
        <v>525</v>
      </c>
      <c r="K740" s="20">
        <f>IF(FluxoCaixa10131514191820[[#This Row],[Movimento ]]="Saldo Inicial",FluxoCaixa10131514191820[[#This Row],[R$ (Valores)]],K739+FluxoCaixa10131514191820[[#This Row],[Valores Receitas / Despesas]])</f>
        <v>155116.65000000037</v>
      </c>
      <c r="L740" s="5">
        <f>IF(FluxoCaixa10131514191820[[#This Row],[Entrada / Saída]]="Saída",FluxoCaixa10131514191820[[#This Row],[R$ (Valores)]]*-1,FluxoCaixa10131514191820[[#This Row],[R$ (Valores)]])</f>
        <v>0</v>
      </c>
    </row>
    <row r="741" spans="2:12">
      <c r="B741" s="48"/>
      <c r="C741" s="48"/>
      <c r="D741" s="56"/>
      <c r="E741" s="52"/>
      <c r="F741" s="17"/>
      <c r="G741" s="17"/>
      <c r="H741" s="17"/>
      <c r="I741" s="21"/>
      <c r="J741" s="17" t="s">
        <v>525</v>
      </c>
      <c r="K741" s="20">
        <f>IF(FluxoCaixa10131514191820[[#This Row],[Movimento ]]="Saldo Inicial",FluxoCaixa10131514191820[[#This Row],[R$ (Valores)]],K740+FluxoCaixa10131514191820[[#This Row],[Valores Receitas / Despesas]])</f>
        <v>155116.65000000037</v>
      </c>
      <c r="L741" s="5">
        <f>IF(FluxoCaixa10131514191820[[#This Row],[Entrada / Saída]]="Saída",FluxoCaixa10131514191820[[#This Row],[R$ (Valores)]]*-1,FluxoCaixa10131514191820[[#This Row],[R$ (Valores)]])</f>
        <v>0</v>
      </c>
    </row>
    <row r="742" spans="2:12">
      <c r="B742" s="48"/>
      <c r="C742" s="48"/>
      <c r="D742" s="56"/>
      <c r="E742" s="52"/>
      <c r="F742" s="17"/>
      <c r="G742" s="17"/>
      <c r="H742" s="17"/>
      <c r="I742" s="21"/>
      <c r="J742" s="17" t="s">
        <v>525</v>
      </c>
      <c r="K742" s="20">
        <f>IF(FluxoCaixa10131514191820[[#This Row],[Movimento ]]="Saldo Inicial",FluxoCaixa10131514191820[[#This Row],[R$ (Valores)]],K741+FluxoCaixa10131514191820[[#This Row],[Valores Receitas / Despesas]])</f>
        <v>155116.65000000037</v>
      </c>
      <c r="L742" s="5">
        <f>IF(FluxoCaixa10131514191820[[#This Row],[Entrada / Saída]]="Saída",FluxoCaixa10131514191820[[#This Row],[R$ (Valores)]]*-1,FluxoCaixa10131514191820[[#This Row],[R$ (Valores)]])</f>
        <v>0</v>
      </c>
    </row>
    <row r="743" spans="2:12">
      <c r="B743" s="48"/>
      <c r="C743" s="48"/>
      <c r="D743" s="56"/>
      <c r="E743" s="52"/>
      <c r="F743" s="17"/>
      <c r="G743" s="17"/>
      <c r="H743" s="17"/>
      <c r="I743" s="29"/>
      <c r="J743" s="17"/>
      <c r="K743" s="20">
        <f>IF(FluxoCaixa10131514191820[[#This Row],[Movimento ]]="Saldo Inicial",FluxoCaixa10131514191820[[#This Row],[R$ (Valores)]],K742+FluxoCaixa10131514191820[[#This Row],[Valores Receitas / Despesas]])</f>
        <v>155116.65000000037</v>
      </c>
      <c r="L743" s="5">
        <f>IF(FluxoCaixa10131514191820[[#This Row],[Entrada / Saída]]="Saída",FluxoCaixa10131514191820[[#This Row],[R$ (Valores)]]*-1,FluxoCaixa10131514191820[[#This Row],[R$ (Valores)]])</f>
        <v>0</v>
      </c>
    </row>
    <row r="744" spans="2:12">
      <c r="B744" s="48"/>
      <c r="C744" s="48"/>
      <c r="D744" s="56"/>
      <c r="E744" s="52"/>
      <c r="F744" s="17"/>
      <c r="G744" s="17"/>
      <c r="H744" s="17"/>
      <c r="I744" s="21"/>
      <c r="J744" s="17"/>
      <c r="K744" s="20">
        <f>IF(FluxoCaixa10131514191820[[#This Row],[Movimento ]]="Saldo Inicial",FluxoCaixa10131514191820[[#This Row],[R$ (Valores)]],K743+FluxoCaixa10131514191820[[#This Row],[Valores Receitas / Despesas]])</f>
        <v>155116.65000000037</v>
      </c>
      <c r="L744" s="5">
        <f>IF(FluxoCaixa10131514191820[[#This Row],[Entrada / Saída]]="Saída",FluxoCaixa10131514191820[[#This Row],[R$ (Valores)]]*-1,FluxoCaixa10131514191820[[#This Row],[R$ (Valores)]])</f>
        <v>0</v>
      </c>
    </row>
    <row r="745" spans="2:12">
      <c r="B745" s="48"/>
      <c r="C745" s="48"/>
      <c r="D745" s="56"/>
      <c r="E745" s="52"/>
      <c r="F745" s="17"/>
      <c r="G745" s="17"/>
      <c r="H745" s="17"/>
      <c r="I745" s="21"/>
      <c r="J745" s="17"/>
      <c r="K745" s="20">
        <f>IF(FluxoCaixa10131514191820[[#This Row],[Movimento ]]="Saldo Inicial",FluxoCaixa10131514191820[[#This Row],[R$ (Valores)]],K744+FluxoCaixa10131514191820[[#This Row],[Valores Receitas / Despesas]])</f>
        <v>155116.65000000037</v>
      </c>
      <c r="L745" s="5">
        <f>IF(FluxoCaixa10131514191820[[#This Row],[Entrada / Saída]]="Saída",FluxoCaixa10131514191820[[#This Row],[R$ (Valores)]]*-1,FluxoCaixa10131514191820[[#This Row],[R$ (Valores)]])</f>
        <v>0</v>
      </c>
    </row>
    <row r="746" spans="2:12">
      <c r="B746" s="48"/>
      <c r="C746" s="48"/>
      <c r="D746" s="56"/>
      <c r="E746" s="52"/>
      <c r="F746" s="17"/>
      <c r="G746" s="17"/>
      <c r="H746" s="17"/>
      <c r="I746" s="21"/>
      <c r="J746" s="17"/>
      <c r="K746" s="20">
        <f>IF(FluxoCaixa10131514191820[[#This Row],[Movimento ]]="Saldo Inicial",FluxoCaixa10131514191820[[#This Row],[R$ (Valores)]],K745+FluxoCaixa10131514191820[[#This Row],[Valores Receitas / Despesas]])</f>
        <v>155116.65000000037</v>
      </c>
      <c r="L746" s="5">
        <f>IF(FluxoCaixa10131514191820[[#This Row],[Entrada / Saída]]="Saída",FluxoCaixa10131514191820[[#This Row],[R$ (Valores)]]*-1,FluxoCaixa10131514191820[[#This Row],[R$ (Valores)]])</f>
        <v>0</v>
      </c>
    </row>
    <row r="747" spans="2:12">
      <c r="B747" s="48"/>
      <c r="C747" s="48"/>
      <c r="D747" s="16"/>
      <c r="E747" s="48"/>
      <c r="F747" s="17"/>
      <c r="G747" s="17"/>
      <c r="H747" s="17"/>
      <c r="I747" s="21"/>
      <c r="J747" s="17"/>
      <c r="K747" s="20">
        <f>IF(FluxoCaixa10131514191820[[#This Row],[Movimento ]]="Saldo Inicial",FluxoCaixa10131514191820[[#This Row],[R$ (Valores)]],K746+FluxoCaixa10131514191820[[#This Row],[Valores Receitas / Despesas]])</f>
        <v>155116.65000000037</v>
      </c>
      <c r="L747" s="5">
        <f>IF(FluxoCaixa10131514191820[[#This Row],[Entrada / Saída]]="Saída",FluxoCaixa10131514191820[[#This Row],[R$ (Valores)]]*-1,FluxoCaixa10131514191820[[#This Row],[R$ (Valores)]])</f>
        <v>0</v>
      </c>
    </row>
    <row r="748" spans="2:12">
      <c r="B748" s="48"/>
      <c r="C748" s="48"/>
      <c r="D748" s="16"/>
      <c r="E748" s="48"/>
      <c r="F748" s="17"/>
      <c r="G748" s="17"/>
      <c r="H748" s="17"/>
      <c r="I748" s="21"/>
      <c r="J748" s="17"/>
      <c r="K748" s="20">
        <f>IF(FluxoCaixa10131514191820[[#This Row],[Movimento ]]="Saldo Inicial",FluxoCaixa10131514191820[[#This Row],[R$ (Valores)]],K747+FluxoCaixa10131514191820[[#This Row],[Valores Receitas / Despesas]])</f>
        <v>155116.65000000037</v>
      </c>
      <c r="L748" s="5">
        <f>IF(FluxoCaixa10131514191820[[#This Row],[Entrada / Saída]]="Saída",FluxoCaixa10131514191820[[#This Row],[R$ (Valores)]]*-1,FluxoCaixa10131514191820[[#This Row],[R$ (Valores)]])</f>
        <v>0</v>
      </c>
    </row>
    <row r="749" spans="2:12">
      <c r="B749" s="48"/>
      <c r="C749" s="48"/>
      <c r="D749" s="16"/>
      <c r="E749" s="48"/>
      <c r="F749" s="17"/>
      <c r="G749" s="17"/>
      <c r="H749" s="17"/>
      <c r="I749" s="21"/>
      <c r="J749" s="17"/>
      <c r="K749" s="20">
        <f>IF(FluxoCaixa10131514191820[[#This Row],[Movimento ]]="Saldo Inicial",FluxoCaixa10131514191820[[#This Row],[R$ (Valores)]],K748+FluxoCaixa10131514191820[[#This Row],[Valores Receitas / Despesas]])</f>
        <v>155116.65000000037</v>
      </c>
      <c r="L749" s="5">
        <f>IF(FluxoCaixa10131514191820[[#This Row],[Entrada / Saída]]="Saída",FluxoCaixa10131514191820[[#This Row],[R$ (Valores)]]*-1,FluxoCaixa10131514191820[[#This Row],[R$ (Valores)]])</f>
        <v>0</v>
      </c>
    </row>
    <row r="750" spans="2:12">
      <c r="B750" s="48"/>
      <c r="C750" s="48"/>
      <c r="D750" s="16"/>
      <c r="E750" s="48"/>
      <c r="F750" s="17"/>
      <c r="G750" s="17"/>
      <c r="H750" s="17"/>
      <c r="I750" s="21"/>
      <c r="J750" s="17"/>
      <c r="K750" s="20">
        <f>IF(FluxoCaixa10131514191820[[#This Row],[Movimento ]]="Saldo Inicial",FluxoCaixa10131514191820[[#This Row],[R$ (Valores)]],K749+FluxoCaixa10131514191820[[#This Row],[Valores Receitas / Despesas]])</f>
        <v>155116.65000000037</v>
      </c>
      <c r="L750" s="5">
        <f>IF(FluxoCaixa10131514191820[[#This Row],[Entrada / Saída]]="Saída",FluxoCaixa10131514191820[[#This Row],[R$ (Valores)]]*-1,FluxoCaixa10131514191820[[#This Row],[R$ (Valores)]])</f>
        <v>0</v>
      </c>
    </row>
    <row r="751" spans="2:12">
      <c r="B751" s="48"/>
      <c r="C751" s="48"/>
      <c r="D751" s="16"/>
      <c r="E751" s="48"/>
      <c r="F751" s="17"/>
      <c r="G751" s="17"/>
      <c r="H751" s="17"/>
      <c r="I751" s="21"/>
      <c r="J751" s="17"/>
      <c r="K751" s="20">
        <f>IF(FluxoCaixa10131514191820[[#This Row],[Movimento ]]="Saldo Inicial",FluxoCaixa10131514191820[[#This Row],[R$ (Valores)]],K750+FluxoCaixa10131514191820[[#This Row],[Valores Receitas / Despesas]])</f>
        <v>155116.65000000037</v>
      </c>
      <c r="L751" s="5">
        <f>IF(FluxoCaixa10131514191820[[#This Row],[Entrada / Saída]]="Saída",FluxoCaixa10131514191820[[#This Row],[R$ (Valores)]]*-1,FluxoCaixa10131514191820[[#This Row],[R$ (Valores)]])</f>
        <v>0</v>
      </c>
    </row>
    <row r="752" spans="2:12">
      <c r="B752" s="48"/>
      <c r="C752" s="48"/>
      <c r="D752" s="16"/>
      <c r="E752" s="48"/>
      <c r="F752" s="17"/>
      <c r="G752" s="17"/>
      <c r="H752" s="17"/>
      <c r="I752" s="21"/>
      <c r="J752" s="17"/>
      <c r="K752" s="20">
        <f>IF(FluxoCaixa10131514191820[[#This Row],[Movimento ]]="Saldo Inicial",FluxoCaixa10131514191820[[#This Row],[R$ (Valores)]],K751+FluxoCaixa10131514191820[[#This Row],[Valores Receitas / Despesas]])</f>
        <v>155116.65000000037</v>
      </c>
      <c r="L752" s="5">
        <f>IF(FluxoCaixa10131514191820[[#This Row],[Entrada / Saída]]="Saída",FluxoCaixa10131514191820[[#This Row],[R$ (Valores)]]*-1,FluxoCaixa10131514191820[[#This Row],[R$ (Valores)]])</f>
        <v>0</v>
      </c>
    </row>
    <row r="753" spans="2:12">
      <c r="B753" s="48"/>
      <c r="C753" s="48"/>
      <c r="D753" s="16"/>
      <c r="E753" s="48"/>
      <c r="F753" s="17"/>
      <c r="G753" s="17"/>
      <c r="H753" s="17"/>
      <c r="I753" s="21"/>
      <c r="J753" s="17"/>
      <c r="K753" s="20">
        <f>IF(FluxoCaixa10131514191820[[#This Row],[Movimento ]]="Saldo Inicial",FluxoCaixa10131514191820[[#This Row],[R$ (Valores)]],K752+FluxoCaixa10131514191820[[#This Row],[Valores Receitas / Despesas]])</f>
        <v>155116.65000000037</v>
      </c>
      <c r="L753" s="5">
        <f>IF(FluxoCaixa10131514191820[[#This Row],[Entrada / Saída]]="Saída",FluxoCaixa10131514191820[[#This Row],[R$ (Valores)]]*-1,FluxoCaixa10131514191820[[#This Row],[R$ (Valores)]])</f>
        <v>0</v>
      </c>
    </row>
    <row r="754" spans="2:12">
      <c r="B754" s="48"/>
      <c r="C754" s="48"/>
      <c r="D754" s="16"/>
      <c r="E754" s="48"/>
      <c r="F754" s="17"/>
      <c r="G754" s="17"/>
      <c r="H754" s="17"/>
      <c r="I754" s="21"/>
      <c r="J754" s="17"/>
      <c r="K754" s="20">
        <f>IF(FluxoCaixa10131514191820[[#This Row],[Movimento ]]="Saldo Inicial",FluxoCaixa10131514191820[[#This Row],[R$ (Valores)]],K753+FluxoCaixa10131514191820[[#This Row],[Valores Receitas / Despesas]])</f>
        <v>155116.65000000037</v>
      </c>
      <c r="L754" s="5">
        <f>IF(FluxoCaixa10131514191820[[#This Row],[Entrada / Saída]]="Saída",FluxoCaixa10131514191820[[#This Row],[R$ (Valores)]]*-1,FluxoCaixa10131514191820[[#This Row],[R$ (Valores)]])</f>
        <v>0</v>
      </c>
    </row>
    <row r="755" spans="2:12">
      <c r="B755" s="48"/>
      <c r="C755" s="48"/>
      <c r="D755" s="16"/>
      <c r="E755" s="48"/>
      <c r="F755" s="17"/>
      <c r="G755" s="17"/>
      <c r="H755" s="17"/>
      <c r="I755" s="21"/>
      <c r="J755" s="17"/>
      <c r="K755" s="20">
        <f>IF(FluxoCaixa10131514191820[[#This Row],[Movimento ]]="Saldo Inicial",FluxoCaixa10131514191820[[#This Row],[R$ (Valores)]],K754+FluxoCaixa10131514191820[[#This Row],[Valores Receitas / Despesas]])</f>
        <v>155116.65000000037</v>
      </c>
      <c r="L755" s="5">
        <f>IF(FluxoCaixa10131514191820[[#This Row],[Entrada / Saída]]="Saída",FluxoCaixa10131514191820[[#This Row],[R$ (Valores)]]*-1,FluxoCaixa10131514191820[[#This Row],[R$ (Valores)]])</f>
        <v>0</v>
      </c>
    </row>
    <row r="756" spans="2:12">
      <c r="B756" s="48"/>
      <c r="C756" s="48"/>
      <c r="D756" s="16"/>
      <c r="E756" s="48"/>
      <c r="F756" s="17"/>
      <c r="G756" s="17"/>
      <c r="H756" s="17"/>
      <c r="I756" s="21"/>
      <c r="J756" s="17"/>
      <c r="K756" s="20">
        <f>IF(FluxoCaixa10131514191820[[#This Row],[Movimento ]]="Saldo Inicial",FluxoCaixa10131514191820[[#This Row],[R$ (Valores)]],K755+FluxoCaixa10131514191820[[#This Row],[Valores Receitas / Despesas]])</f>
        <v>155116.65000000037</v>
      </c>
      <c r="L756" s="5">
        <f>IF(FluxoCaixa10131514191820[[#This Row],[Entrada / Saída]]="Saída",FluxoCaixa10131514191820[[#This Row],[R$ (Valores)]]*-1,FluxoCaixa10131514191820[[#This Row],[R$ (Valores)]])</f>
        <v>0</v>
      </c>
    </row>
    <row r="757" spans="2:12">
      <c r="B757" s="48"/>
      <c r="C757" s="48"/>
      <c r="D757" s="16"/>
      <c r="E757" s="48"/>
      <c r="F757" s="17"/>
      <c r="G757" s="17"/>
      <c r="H757" s="17"/>
      <c r="I757" s="21"/>
      <c r="J757" s="17"/>
      <c r="K757" s="20">
        <f>IF(FluxoCaixa10131514191820[[#This Row],[Movimento ]]="Saldo Inicial",FluxoCaixa10131514191820[[#This Row],[R$ (Valores)]],K756+FluxoCaixa10131514191820[[#This Row],[Valores Receitas / Despesas]])</f>
        <v>155116.65000000037</v>
      </c>
      <c r="L757" s="5">
        <f>IF(FluxoCaixa10131514191820[[#This Row],[Entrada / Saída]]="Saída",FluxoCaixa10131514191820[[#This Row],[R$ (Valores)]]*-1,FluxoCaixa10131514191820[[#This Row],[R$ (Valores)]])</f>
        <v>0</v>
      </c>
    </row>
    <row r="758" spans="2:12">
      <c r="B758" s="48"/>
      <c r="C758" s="48"/>
      <c r="D758" s="16"/>
      <c r="E758" s="48"/>
      <c r="F758" s="17"/>
      <c r="G758" s="17"/>
      <c r="H758" s="17"/>
      <c r="I758" s="21"/>
      <c r="J758" s="17"/>
      <c r="K758" s="20">
        <f>IF(FluxoCaixa10131514191820[[#This Row],[Movimento ]]="Saldo Inicial",FluxoCaixa10131514191820[[#This Row],[R$ (Valores)]],K757+FluxoCaixa10131514191820[[#This Row],[Valores Receitas / Despesas]])</f>
        <v>155116.65000000037</v>
      </c>
      <c r="L758" s="5">
        <f>IF(FluxoCaixa10131514191820[[#This Row],[Entrada / Saída]]="Saída",FluxoCaixa10131514191820[[#This Row],[R$ (Valores)]]*-1,FluxoCaixa10131514191820[[#This Row],[R$ (Valores)]])</f>
        <v>0</v>
      </c>
    </row>
    <row r="759" spans="2:12">
      <c r="B759" s="48"/>
      <c r="C759" s="48"/>
      <c r="D759" s="16"/>
      <c r="E759" s="48"/>
      <c r="F759" s="17"/>
      <c r="G759" s="17"/>
      <c r="H759" s="17"/>
      <c r="I759" s="21"/>
      <c r="J759" s="17"/>
      <c r="K759" s="20">
        <f>IF(FluxoCaixa10131514191820[[#This Row],[Movimento ]]="Saldo Inicial",FluxoCaixa10131514191820[[#This Row],[R$ (Valores)]],K758+FluxoCaixa10131514191820[[#This Row],[Valores Receitas / Despesas]])</f>
        <v>155116.65000000037</v>
      </c>
      <c r="L759" s="5">
        <f>IF(FluxoCaixa10131514191820[[#This Row],[Entrada / Saída]]="Saída",FluxoCaixa10131514191820[[#This Row],[R$ (Valores)]]*-1,FluxoCaixa10131514191820[[#This Row],[R$ (Valores)]])</f>
        <v>0</v>
      </c>
    </row>
    <row r="760" spans="2:12">
      <c r="B760" s="48"/>
      <c r="C760" s="48"/>
      <c r="D760" s="16"/>
      <c r="E760" s="48"/>
      <c r="F760" s="17"/>
      <c r="G760" s="17"/>
      <c r="H760" s="17"/>
      <c r="I760" s="21"/>
      <c r="J760" s="17"/>
      <c r="K760" s="20">
        <f>IF(FluxoCaixa10131514191820[[#This Row],[Movimento ]]="Saldo Inicial",FluxoCaixa10131514191820[[#This Row],[R$ (Valores)]],K759+FluxoCaixa10131514191820[[#This Row],[Valores Receitas / Despesas]])</f>
        <v>155116.65000000037</v>
      </c>
      <c r="L760" s="5">
        <f>IF(FluxoCaixa10131514191820[[#This Row],[Entrada / Saída]]="Saída",FluxoCaixa10131514191820[[#This Row],[R$ (Valores)]]*-1,FluxoCaixa10131514191820[[#This Row],[R$ (Valores)]])</f>
        <v>0</v>
      </c>
    </row>
    <row r="761" spans="2:12">
      <c r="B761" s="48"/>
      <c r="C761" s="48"/>
      <c r="D761" s="16"/>
      <c r="E761" s="48"/>
      <c r="F761" s="17"/>
      <c r="G761" s="17"/>
      <c r="H761" s="17"/>
      <c r="I761" s="21"/>
      <c r="J761" s="17"/>
      <c r="K761" s="20">
        <f>IF(FluxoCaixa10131514191820[[#This Row],[Movimento ]]="Saldo Inicial",FluxoCaixa10131514191820[[#This Row],[R$ (Valores)]],K760+FluxoCaixa10131514191820[[#This Row],[Valores Receitas / Despesas]])</f>
        <v>155116.65000000037</v>
      </c>
      <c r="L761" s="5">
        <f>IF(FluxoCaixa10131514191820[[#This Row],[Entrada / Saída]]="Saída",FluxoCaixa10131514191820[[#This Row],[R$ (Valores)]]*-1,FluxoCaixa10131514191820[[#This Row],[R$ (Valores)]])</f>
        <v>0</v>
      </c>
    </row>
    <row r="762" spans="2:12">
      <c r="B762" s="48"/>
      <c r="C762" s="48"/>
      <c r="D762" s="16"/>
      <c r="E762" s="48"/>
      <c r="F762" s="17"/>
      <c r="G762" s="17"/>
      <c r="H762" s="17"/>
      <c r="I762" s="21"/>
      <c r="J762" s="17"/>
      <c r="K762" s="20">
        <f>IF(FluxoCaixa10131514191820[[#This Row],[Movimento ]]="Saldo Inicial",FluxoCaixa10131514191820[[#This Row],[R$ (Valores)]],K761+FluxoCaixa10131514191820[[#This Row],[Valores Receitas / Despesas]])</f>
        <v>155116.65000000037</v>
      </c>
      <c r="L762" s="5">
        <f>IF(FluxoCaixa10131514191820[[#This Row],[Entrada / Saída]]="Saída",FluxoCaixa10131514191820[[#This Row],[R$ (Valores)]]*-1,FluxoCaixa10131514191820[[#This Row],[R$ (Valores)]])</f>
        <v>0</v>
      </c>
    </row>
    <row r="763" spans="2:12">
      <c r="B763" s="48"/>
      <c r="C763" s="48"/>
      <c r="D763" s="16"/>
      <c r="E763" s="48"/>
      <c r="F763" s="17"/>
      <c r="G763" s="17"/>
      <c r="H763" s="17"/>
      <c r="I763" s="21"/>
      <c r="J763" s="17"/>
      <c r="K763" s="20">
        <f>IF(FluxoCaixa10131514191820[[#This Row],[Movimento ]]="Saldo Inicial",FluxoCaixa10131514191820[[#This Row],[R$ (Valores)]],K762+FluxoCaixa10131514191820[[#This Row],[Valores Receitas / Despesas]])</f>
        <v>155116.65000000037</v>
      </c>
      <c r="L763" s="5">
        <f>IF(FluxoCaixa10131514191820[[#This Row],[Entrada / Saída]]="Saída",FluxoCaixa10131514191820[[#This Row],[R$ (Valores)]]*-1,FluxoCaixa10131514191820[[#This Row],[R$ (Valores)]])</f>
        <v>0</v>
      </c>
    </row>
    <row r="764" spans="2:12">
      <c r="B764" s="48"/>
      <c r="C764" s="48"/>
      <c r="D764" s="16"/>
      <c r="E764" s="48"/>
      <c r="F764" s="17"/>
      <c r="G764" s="17"/>
      <c r="H764" s="17"/>
      <c r="I764" s="21"/>
      <c r="J764" s="17"/>
      <c r="K764" s="20">
        <f>IF(FluxoCaixa10131514191820[[#This Row],[Movimento ]]="Saldo Inicial",FluxoCaixa10131514191820[[#This Row],[R$ (Valores)]],K763+FluxoCaixa10131514191820[[#This Row],[Valores Receitas / Despesas]])</f>
        <v>155116.65000000037</v>
      </c>
      <c r="L764" s="5">
        <f>IF(FluxoCaixa10131514191820[[#This Row],[Entrada / Saída]]="Saída",FluxoCaixa10131514191820[[#This Row],[R$ (Valores)]]*-1,FluxoCaixa10131514191820[[#This Row],[R$ (Valores)]])</f>
        <v>0</v>
      </c>
    </row>
    <row r="765" spans="2:12">
      <c r="B765" s="48"/>
      <c r="C765" s="48"/>
      <c r="D765" s="16"/>
      <c r="E765" s="48"/>
      <c r="F765" s="17"/>
      <c r="G765" s="17"/>
      <c r="H765" s="17"/>
      <c r="I765" s="21"/>
      <c r="J765" s="17"/>
      <c r="K765" s="20">
        <f>IF(FluxoCaixa10131514191820[[#This Row],[Movimento ]]="Saldo Inicial",FluxoCaixa10131514191820[[#This Row],[R$ (Valores)]],K764+FluxoCaixa10131514191820[[#This Row],[Valores Receitas / Despesas]])</f>
        <v>155116.65000000037</v>
      </c>
      <c r="L765" s="5">
        <f>IF(FluxoCaixa10131514191820[[#This Row],[Entrada / Saída]]="Saída",FluxoCaixa10131514191820[[#This Row],[R$ (Valores)]]*-1,FluxoCaixa10131514191820[[#This Row],[R$ (Valores)]])</f>
        <v>0</v>
      </c>
    </row>
    <row r="766" spans="2:12">
      <c r="B766" s="48"/>
      <c r="C766" s="48"/>
      <c r="D766" s="16"/>
      <c r="E766" s="48"/>
      <c r="F766" s="17"/>
      <c r="G766" s="17"/>
      <c r="H766" s="17"/>
      <c r="I766" s="54"/>
      <c r="J766" s="17"/>
      <c r="K766" s="47">
        <f>IF(FluxoCaixa10131514191820[[#This Row],[Movimento ]]="Saldo Inicial",FluxoCaixa10131514191820[[#This Row],[R$ (Valores)]],K765+FluxoCaixa10131514191820[[#This Row],[Valores Receitas / Despesas]])</f>
        <v>155116.65000000037</v>
      </c>
      <c r="L766" s="53">
        <f>IF(FluxoCaixa10131514191820[[#This Row],[Entrada / Saída]]="Saída",FluxoCaixa10131514191820[[#This Row],[R$ (Valores)]]*-1,FluxoCaixa10131514191820[[#This Row],[R$ (Valores)]])</f>
        <v>0</v>
      </c>
    </row>
    <row r="767" spans="2:12">
      <c r="B767" s="48"/>
      <c r="C767" s="48"/>
      <c r="D767" s="16"/>
      <c r="E767" s="48"/>
      <c r="F767" s="17"/>
      <c r="G767" s="17"/>
      <c r="H767" s="17"/>
      <c r="I767" s="54"/>
      <c r="J767" s="17"/>
      <c r="K767" s="47">
        <f>IF(FluxoCaixa10131514191820[[#This Row],[Movimento ]]="Saldo Inicial",FluxoCaixa10131514191820[[#This Row],[R$ (Valores)]],K766+FluxoCaixa10131514191820[[#This Row],[Valores Receitas / Despesas]])</f>
        <v>155116.65000000037</v>
      </c>
      <c r="L767" s="53">
        <f>IF(FluxoCaixa10131514191820[[#This Row],[Entrada / Saída]]="Saída",FluxoCaixa10131514191820[[#This Row],[R$ (Valores)]]*-1,FluxoCaixa10131514191820[[#This Row],[R$ (Valores)]])</f>
        <v>0</v>
      </c>
    </row>
    <row r="768" spans="2:12">
      <c r="B768" s="48"/>
      <c r="C768" s="48"/>
      <c r="D768" s="16"/>
      <c r="E768" s="48"/>
      <c r="F768" s="17"/>
      <c r="G768" s="17"/>
      <c r="H768" s="17"/>
      <c r="I768" s="54"/>
      <c r="J768" s="17"/>
      <c r="K768" s="47">
        <f>IF(FluxoCaixa10131514191820[[#This Row],[Movimento ]]="Saldo Inicial",FluxoCaixa10131514191820[[#This Row],[R$ (Valores)]],K767+FluxoCaixa10131514191820[[#This Row],[Valores Receitas / Despesas]])</f>
        <v>155116.65000000037</v>
      </c>
      <c r="L768" s="53">
        <f>IF(FluxoCaixa10131514191820[[#This Row],[Entrada / Saída]]="Saída",FluxoCaixa10131514191820[[#This Row],[R$ (Valores)]]*-1,FluxoCaixa10131514191820[[#This Row],[R$ (Valores)]])</f>
        <v>0</v>
      </c>
    </row>
    <row r="769" spans="2:12">
      <c r="B769" s="48"/>
      <c r="C769" s="48"/>
      <c r="D769" s="16"/>
      <c r="E769" s="48"/>
      <c r="F769" s="17"/>
      <c r="G769" s="17"/>
      <c r="H769" s="17"/>
      <c r="I769" s="54"/>
      <c r="J769" s="17"/>
      <c r="K769" s="47">
        <f>IF(FluxoCaixa10131514191820[[#This Row],[Movimento ]]="Saldo Inicial",FluxoCaixa10131514191820[[#This Row],[R$ (Valores)]],K768+FluxoCaixa10131514191820[[#This Row],[Valores Receitas / Despesas]])</f>
        <v>155116.65000000037</v>
      </c>
      <c r="L769" s="53">
        <f>IF(FluxoCaixa10131514191820[[#This Row],[Entrada / Saída]]="Saída",FluxoCaixa10131514191820[[#This Row],[R$ (Valores)]]*-1,FluxoCaixa10131514191820[[#This Row],[R$ (Valores)]])</f>
        <v>0</v>
      </c>
    </row>
    <row r="770" spans="2:12">
      <c r="B770" s="48"/>
      <c r="C770" s="48"/>
      <c r="D770" s="16"/>
      <c r="E770" s="48"/>
      <c r="F770" s="17"/>
      <c r="G770" s="17"/>
      <c r="H770" s="17"/>
      <c r="I770" s="54"/>
      <c r="J770" s="17"/>
      <c r="K770" s="47">
        <f>IF(FluxoCaixa10131514191820[[#This Row],[Movimento ]]="Saldo Inicial",FluxoCaixa10131514191820[[#This Row],[R$ (Valores)]],K769+FluxoCaixa10131514191820[[#This Row],[Valores Receitas / Despesas]])</f>
        <v>155116.65000000037</v>
      </c>
      <c r="L770" s="53">
        <f>IF(FluxoCaixa10131514191820[[#This Row],[Entrada / Saída]]="Saída",FluxoCaixa10131514191820[[#This Row],[R$ (Valores)]]*-1,FluxoCaixa10131514191820[[#This Row],[R$ (Valores)]])</f>
        <v>0</v>
      </c>
    </row>
    <row r="771" spans="2:12">
      <c r="B771" s="48"/>
      <c r="C771" s="48"/>
      <c r="D771" s="16"/>
      <c r="E771" s="48"/>
      <c r="F771" s="17"/>
      <c r="G771" s="17"/>
      <c r="H771" s="17"/>
      <c r="I771" s="54"/>
      <c r="J771" s="17"/>
      <c r="K771" s="47">
        <f>IF(FluxoCaixa10131514191820[[#This Row],[Movimento ]]="Saldo Inicial",FluxoCaixa10131514191820[[#This Row],[R$ (Valores)]],K770+FluxoCaixa10131514191820[[#This Row],[Valores Receitas / Despesas]])</f>
        <v>155116.65000000037</v>
      </c>
      <c r="L771" s="53">
        <f>IF(FluxoCaixa10131514191820[[#This Row],[Entrada / Saída]]="Saída",FluxoCaixa10131514191820[[#This Row],[R$ (Valores)]]*-1,FluxoCaixa10131514191820[[#This Row],[R$ (Valores)]])</f>
        <v>0</v>
      </c>
    </row>
    <row r="772" spans="2:12">
      <c r="B772" s="48"/>
      <c r="C772" s="48"/>
      <c r="D772" s="16"/>
      <c r="E772" s="48"/>
      <c r="F772" s="17"/>
      <c r="G772" s="17"/>
      <c r="H772" s="17"/>
      <c r="I772" s="54"/>
      <c r="J772" s="17"/>
      <c r="K772" s="47">
        <f>IF(FluxoCaixa10131514191820[[#This Row],[Movimento ]]="Saldo Inicial",FluxoCaixa10131514191820[[#This Row],[R$ (Valores)]],K771+FluxoCaixa10131514191820[[#This Row],[Valores Receitas / Despesas]])</f>
        <v>155116.65000000037</v>
      </c>
      <c r="L772" s="53">
        <f>IF(FluxoCaixa10131514191820[[#This Row],[Entrada / Saída]]="Saída",FluxoCaixa10131514191820[[#This Row],[R$ (Valores)]]*-1,FluxoCaixa10131514191820[[#This Row],[R$ (Valores)]])</f>
        <v>0</v>
      </c>
    </row>
    <row r="773" spans="2:12">
      <c r="B773" s="48"/>
      <c r="C773" s="48"/>
      <c r="D773" s="16"/>
      <c r="E773" s="48"/>
      <c r="F773" s="17"/>
      <c r="G773" s="17"/>
      <c r="H773" s="17"/>
      <c r="I773" s="54"/>
      <c r="J773" s="17"/>
      <c r="K773" s="47">
        <f>IF(FluxoCaixa10131514191820[[#This Row],[Movimento ]]="Saldo Inicial",FluxoCaixa10131514191820[[#This Row],[R$ (Valores)]],K772+FluxoCaixa10131514191820[[#This Row],[Valores Receitas / Despesas]])</f>
        <v>155116.65000000037</v>
      </c>
      <c r="L773" s="53">
        <f>IF(FluxoCaixa10131514191820[[#This Row],[Entrada / Saída]]="Saída",FluxoCaixa10131514191820[[#This Row],[R$ (Valores)]]*-1,FluxoCaixa10131514191820[[#This Row],[R$ (Valores)]])</f>
        <v>0</v>
      </c>
    </row>
    <row r="774" spans="2:12">
      <c r="B774" s="48"/>
      <c r="C774" s="48"/>
      <c r="D774" s="16"/>
      <c r="E774" s="48"/>
      <c r="F774" s="17"/>
      <c r="G774" s="17"/>
      <c r="H774" s="17"/>
      <c r="I774" s="54"/>
      <c r="J774" s="17"/>
      <c r="K774" s="47">
        <f>IF(FluxoCaixa10131514191820[[#This Row],[Movimento ]]="Saldo Inicial",FluxoCaixa10131514191820[[#This Row],[R$ (Valores)]],K773+FluxoCaixa10131514191820[[#This Row],[Valores Receitas / Despesas]])</f>
        <v>155116.65000000037</v>
      </c>
      <c r="L774" s="53">
        <f>IF(FluxoCaixa10131514191820[[#This Row],[Entrada / Saída]]="Saída",FluxoCaixa10131514191820[[#This Row],[R$ (Valores)]]*-1,FluxoCaixa10131514191820[[#This Row],[R$ (Valores)]])</f>
        <v>0</v>
      </c>
    </row>
    <row r="775" spans="2:12">
      <c r="B775" s="48"/>
      <c r="C775" s="48"/>
      <c r="D775" s="16"/>
      <c r="E775" s="48"/>
      <c r="F775" s="17"/>
      <c r="G775" s="17"/>
      <c r="H775" s="17"/>
      <c r="I775" s="54"/>
      <c r="J775" s="17"/>
      <c r="K775" s="47">
        <f>IF(FluxoCaixa10131514191820[[#This Row],[Movimento ]]="Saldo Inicial",FluxoCaixa10131514191820[[#This Row],[R$ (Valores)]],K774+FluxoCaixa10131514191820[[#This Row],[Valores Receitas / Despesas]])</f>
        <v>155116.65000000037</v>
      </c>
      <c r="L775" s="53">
        <f>IF(FluxoCaixa10131514191820[[#This Row],[Entrada / Saída]]="Saída",FluxoCaixa10131514191820[[#This Row],[R$ (Valores)]]*-1,FluxoCaixa10131514191820[[#This Row],[R$ (Valores)]])</f>
        <v>0</v>
      </c>
    </row>
    <row r="776" spans="2:12">
      <c r="B776" s="48"/>
      <c r="C776" s="48"/>
      <c r="D776" s="16"/>
      <c r="E776" s="48"/>
      <c r="F776" s="17"/>
      <c r="G776" s="17"/>
      <c r="H776" s="17"/>
      <c r="I776" s="54"/>
      <c r="J776" s="17"/>
      <c r="K776" s="47">
        <f>IF(FluxoCaixa10131514191820[[#This Row],[Movimento ]]="Saldo Inicial",FluxoCaixa10131514191820[[#This Row],[R$ (Valores)]],K775+FluxoCaixa10131514191820[[#This Row],[Valores Receitas / Despesas]])</f>
        <v>155116.65000000037</v>
      </c>
      <c r="L776" s="53">
        <f>IF(FluxoCaixa10131514191820[[#This Row],[Entrada / Saída]]="Saída",FluxoCaixa10131514191820[[#This Row],[R$ (Valores)]]*-1,FluxoCaixa10131514191820[[#This Row],[R$ (Valores)]])</f>
        <v>0</v>
      </c>
    </row>
    <row r="777" spans="2:12">
      <c r="B777" s="48"/>
      <c r="C777" s="48"/>
      <c r="D777" s="16"/>
      <c r="E777" s="48"/>
      <c r="F777" s="17"/>
      <c r="G777" s="17"/>
      <c r="H777" s="17"/>
      <c r="I777" s="54"/>
      <c r="J777" s="17"/>
      <c r="K777" s="47">
        <f>IF(FluxoCaixa10131514191820[[#This Row],[Movimento ]]="Saldo Inicial",FluxoCaixa10131514191820[[#This Row],[R$ (Valores)]],K776+FluxoCaixa10131514191820[[#This Row],[Valores Receitas / Despesas]])</f>
        <v>155116.65000000037</v>
      </c>
      <c r="L777" s="53">
        <f>IF(FluxoCaixa10131514191820[[#This Row],[Entrada / Saída]]="Saída",FluxoCaixa10131514191820[[#This Row],[R$ (Valores)]]*-1,FluxoCaixa10131514191820[[#This Row],[R$ (Valores)]])</f>
        <v>0</v>
      </c>
    </row>
    <row r="778" spans="2:12">
      <c r="B778" s="48"/>
      <c r="C778" s="48"/>
      <c r="D778" s="16"/>
      <c r="E778" s="48"/>
      <c r="F778" s="17"/>
      <c r="G778" s="17"/>
      <c r="H778" s="17"/>
      <c r="I778" s="54"/>
      <c r="J778" s="17"/>
      <c r="K778" s="47">
        <f>IF(FluxoCaixa10131514191820[[#This Row],[Movimento ]]="Saldo Inicial",FluxoCaixa10131514191820[[#This Row],[R$ (Valores)]],K777+FluxoCaixa10131514191820[[#This Row],[Valores Receitas / Despesas]])</f>
        <v>155116.65000000037</v>
      </c>
      <c r="L778" s="53">
        <f>IF(FluxoCaixa10131514191820[[#This Row],[Entrada / Saída]]="Saída",FluxoCaixa10131514191820[[#This Row],[R$ (Valores)]]*-1,FluxoCaixa10131514191820[[#This Row],[R$ (Valores)]])</f>
        <v>0</v>
      </c>
    </row>
    <row r="779" spans="2:12">
      <c r="B779" s="48"/>
      <c r="C779" s="48"/>
      <c r="D779" s="16"/>
      <c r="E779" s="48"/>
      <c r="F779" s="17"/>
      <c r="G779" s="17"/>
      <c r="H779" s="17"/>
      <c r="I779" s="54"/>
      <c r="J779" s="17"/>
      <c r="K779" s="47">
        <f>IF(FluxoCaixa10131514191820[[#This Row],[Movimento ]]="Saldo Inicial",FluxoCaixa10131514191820[[#This Row],[R$ (Valores)]],K778+FluxoCaixa10131514191820[[#This Row],[Valores Receitas / Despesas]])</f>
        <v>155116.65000000037</v>
      </c>
      <c r="L779" s="53">
        <f>IF(FluxoCaixa10131514191820[[#This Row],[Entrada / Saída]]="Saída",FluxoCaixa10131514191820[[#This Row],[R$ (Valores)]]*-1,FluxoCaixa10131514191820[[#This Row],[R$ (Valores)]])</f>
        <v>0</v>
      </c>
    </row>
    <row r="780" spans="2:12">
      <c r="B780" s="48"/>
      <c r="C780" s="48"/>
      <c r="D780" s="16"/>
      <c r="E780" s="48"/>
      <c r="F780" s="17"/>
      <c r="G780" s="17"/>
      <c r="H780" s="17"/>
      <c r="I780" s="54"/>
      <c r="J780" s="17"/>
      <c r="K780" s="47">
        <f>IF(FluxoCaixa10131514191820[[#This Row],[Movimento ]]="Saldo Inicial",FluxoCaixa10131514191820[[#This Row],[R$ (Valores)]],K779+FluxoCaixa10131514191820[[#This Row],[Valores Receitas / Despesas]])</f>
        <v>155116.65000000037</v>
      </c>
      <c r="L780" s="53">
        <f>IF(FluxoCaixa10131514191820[[#This Row],[Entrada / Saída]]="Saída",FluxoCaixa10131514191820[[#This Row],[R$ (Valores)]]*-1,FluxoCaixa10131514191820[[#This Row],[R$ (Valores)]])</f>
        <v>0</v>
      </c>
    </row>
    <row r="781" spans="2:12">
      <c r="B781" s="48"/>
      <c r="C781" s="48"/>
      <c r="D781" s="16"/>
      <c r="E781" s="48"/>
      <c r="F781" s="17"/>
      <c r="G781" s="17"/>
      <c r="H781" s="17"/>
      <c r="I781" s="21"/>
      <c r="J781" s="45"/>
      <c r="K781" s="47">
        <f>IF(FluxoCaixa10131514191820[[#This Row],[Movimento ]]="Saldo Inicial",FluxoCaixa10131514191820[[#This Row],[R$ (Valores)]],K780+FluxoCaixa10131514191820[[#This Row],[Valores Receitas / Despesas]])</f>
        <v>155116.65000000037</v>
      </c>
      <c r="L781" s="53">
        <f>IF(FluxoCaixa10131514191820[[#This Row],[Entrada / Saída]]="Saída",FluxoCaixa10131514191820[[#This Row],[R$ (Valores)]]*-1,FluxoCaixa10131514191820[[#This Row],[R$ (Valores)]])</f>
        <v>0</v>
      </c>
    </row>
    <row r="782" spans="2:12">
      <c r="B782" s="48"/>
      <c r="C782" s="48"/>
      <c r="D782" s="16"/>
      <c r="E782" s="48"/>
      <c r="F782" s="17"/>
      <c r="G782" s="17"/>
      <c r="H782" s="17"/>
      <c r="I782" s="21"/>
      <c r="J782" s="45"/>
      <c r="K782" s="47">
        <f>IF(FluxoCaixa10131514191820[[#This Row],[Movimento ]]="Saldo Inicial",FluxoCaixa10131514191820[[#This Row],[R$ (Valores)]],K781+FluxoCaixa10131514191820[[#This Row],[Valores Receitas / Despesas]])</f>
        <v>155116.65000000037</v>
      </c>
      <c r="L782" s="53">
        <f>IF(FluxoCaixa10131514191820[[#This Row],[Entrada / Saída]]="Saída",FluxoCaixa10131514191820[[#This Row],[R$ (Valores)]]*-1,FluxoCaixa10131514191820[[#This Row],[R$ (Valores)]])</f>
        <v>0</v>
      </c>
    </row>
    <row r="783" spans="2:12">
      <c r="B783" s="48"/>
      <c r="C783" s="48"/>
      <c r="D783" s="16"/>
      <c r="E783" s="48"/>
      <c r="F783" s="45"/>
      <c r="G783" s="45"/>
      <c r="H783" s="17"/>
      <c r="I783" s="54"/>
      <c r="J783" s="45"/>
      <c r="K783" s="47">
        <f>IF(FluxoCaixa10131514191820[[#This Row],[Movimento ]]="Saldo Inicial",FluxoCaixa10131514191820[[#This Row],[R$ (Valores)]],K782+FluxoCaixa10131514191820[[#This Row],[Valores Receitas / Despesas]])</f>
        <v>155116.65000000037</v>
      </c>
      <c r="L783" s="53">
        <f>IF(FluxoCaixa10131514191820[[#This Row],[Entrada / Saída]]="Saída",FluxoCaixa10131514191820[[#This Row],[R$ (Valores)]]*-1,FluxoCaixa10131514191820[[#This Row],[R$ (Valores)]])</f>
        <v>0</v>
      </c>
    </row>
    <row r="784" spans="2:12">
      <c r="B784" s="48"/>
      <c r="C784" s="48"/>
      <c r="D784" s="16"/>
      <c r="E784" s="48"/>
      <c r="F784" s="45"/>
      <c r="G784" s="45"/>
      <c r="H784" s="17"/>
      <c r="I784" s="54"/>
      <c r="J784" s="45"/>
      <c r="K784" s="47">
        <f>IF(FluxoCaixa10131514191820[[#This Row],[Movimento ]]="Saldo Inicial",FluxoCaixa10131514191820[[#This Row],[R$ (Valores)]],K783+FluxoCaixa10131514191820[[#This Row],[Valores Receitas / Despesas]])</f>
        <v>155116.65000000037</v>
      </c>
      <c r="L784" s="53">
        <f>IF(FluxoCaixa10131514191820[[#This Row],[Entrada / Saída]]="Saída",FluxoCaixa10131514191820[[#This Row],[R$ (Valores)]]*-1,FluxoCaixa10131514191820[[#This Row],[R$ (Valores)]])</f>
        <v>0</v>
      </c>
    </row>
    <row r="785" spans="2:12">
      <c r="B785" s="48"/>
      <c r="C785" s="48"/>
      <c r="D785" s="16"/>
      <c r="E785" s="48"/>
      <c r="F785" s="17"/>
      <c r="G785" s="45"/>
      <c r="H785" s="17"/>
      <c r="I785" s="54"/>
      <c r="J785" s="45"/>
      <c r="K785" s="47">
        <f>IF(FluxoCaixa10131514191820[[#This Row],[Movimento ]]="Saldo Inicial",FluxoCaixa10131514191820[[#This Row],[R$ (Valores)]],K784+FluxoCaixa10131514191820[[#This Row],[Valores Receitas / Despesas]])</f>
        <v>155116.65000000037</v>
      </c>
      <c r="L785" s="53">
        <f>IF(FluxoCaixa10131514191820[[#This Row],[Entrada / Saída]]="Saída",FluxoCaixa10131514191820[[#This Row],[R$ (Valores)]]*-1,FluxoCaixa10131514191820[[#This Row],[R$ (Valores)]])</f>
        <v>0</v>
      </c>
    </row>
    <row r="786" spans="2:12">
      <c r="B786" s="48"/>
      <c r="C786" s="48"/>
      <c r="D786" s="16"/>
      <c r="E786" s="48"/>
      <c r="F786" s="17"/>
      <c r="G786" s="45"/>
      <c r="H786" s="17"/>
      <c r="I786" s="54"/>
      <c r="J786" s="45"/>
      <c r="K786" s="47">
        <f>IF(FluxoCaixa10131514191820[[#This Row],[Movimento ]]="Saldo Inicial",FluxoCaixa10131514191820[[#This Row],[R$ (Valores)]],K785+FluxoCaixa10131514191820[[#This Row],[Valores Receitas / Despesas]])</f>
        <v>155116.65000000037</v>
      </c>
      <c r="L786" s="53">
        <f>IF(FluxoCaixa10131514191820[[#This Row],[Entrada / Saída]]="Saída",FluxoCaixa10131514191820[[#This Row],[R$ (Valores)]]*-1,FluxoCaixa10131514191820[[#This Row],[R$ (Valores)]])</f>
        <v>0</v>
      </c>
    </row>
    <row r="787" spans="2:12">
      <c r="B787" s="48"/>
      <c r="C787" s="48"/>
      <c r="D787" s="16"/>
      <c r="E787" s="48"/>
      <c r="F787" s="45"/>
      <c r="G787" s="45"/>
      <c r="H787" s="17"/>
      <c r="I787" s="54"/>
      <c r="J787" s="45"/>
      <c r="K787" s="47">
        <f>IF(FluxoCaixa10131514191820[[#This Row],[Movimento ]]="Saldo Inicial",FluxoCaixa10131514191820[[#This Row],[R$ (Valores)]],K786+FluxoCaixa10131514191820[[#This Row],[Valores Receitas / Despesas]])</f>
        <v>155116.65000000037</v>
      </c>
      <c r="L787" s="53">
        <f>IF(FluxoCaixa10131514191820[[#This Row],[Entrada / Saída]]="Saída",FluxoCaixa10131514191820[[#This Row],[R$ (Valores)]]*-1,FluxoCaixa10131514191820[[#This Row],[R$ (Valores)]])</f>
        <v>0</v>
      </c>
    </row>
    <row r="788" spans="2:12">
      <c r="B788" s="48"/>
      <c r="C788" s="48"/>
      <c r="D788" s="16"/>
      <c r="E788" s="48"/>
      <c r="F788" s="45"/>
      <c r="G788" s="45"/>
      <c r="H788" s="17"/>
      <c r="I788" s="54"/>
      <c r="J788" s="45"/>
      <c r="K788" s="47">
        <f>IF(FluxoCaixa10131514191820[[#This Row],[Movimento ]]="Saldo Inicial",FluxoCaixa10131514191820[[#This Row],[R$ (Valores)]],K787+FluxoCaixa10131514191820[[#This Row],[Valores Receitas / Despesas]])</f>
        <v>155116.65000000037</v>
      </c>
      <c r="L788" s="53">
        <f>IF(FluxoCaixa10131514191820[[#This Row],[Entrada / Saída]]="Saída",FluxoCaixa10131514191820[[#This Row],[R$ (Valores)]]*-1,FluxoCaixa10131514191820[[#This Row],[R$ (Valores)]])</f>
        <v>0</v>
      </c>
    </row>
    <row r="789" spans="2:12">
      <c r="B789" s="48"/>
      <c r="C789" s="48"/>
      <c r="D789" s="16"/>
      <c r="E789" s="48"/>
      <c r="F789" s="17"/>
      <c r="G789" s="17"/>
      <c r="H789" s="17"/>
      <c r="I789" s="54"/>
      <c r="J789" s="45"/>
      <c r="K789" s="47">
        <f>IF(FluxoCaixa10131514191820[[#This Row],[Movimento ]]="Saldo Inicial",FluxoCaixa10131514191820[[#This Row],[R$ (Valores)]],K788+FluxoCaixa10131514191820[[#This Row],[Valores Receitas / Despesas]])</f>
        <v>155116.65000000037</v>
      </c>
      <c r="L789" s="53">
        <f>IF(FluxoCaixa10131514191820[[#This Row],[Entrada / Saída]]="Saída",FluxoCaixa10131514191820[[#This Row],[R$ (Valores)]]*-1,FluxoCaixa10131514191820[[#This Row],[R$ (Valores)]])</f>
        <v>0</v>
      </c>
    </row>
    <row r="790" spans="2:12">
      <c r="B790" s="48"/>
      <c r="C790" s="48"/>
      <c r="D790" s="16"/>
      <c r="E790" s="48"/>
      <c r="F790" s="17"/>
      <c r="G790" s="17"/>
      <c r="H790" s="17"/>
      <c r="I790" s="54"/>
      <c r="J790" s="45"/>
      <c r="K790" s="47">
        <f>IF(FluxoCaixa10131514191820[[#This Row],[Movimento ]]="Saldo Inicial",FluxoCaixa10131514191820[[#This Row],[R$ (Valores)]],K789+FluxoCaixa10131514191820[[#This Row],[Valores Receitas / Despesas]])</f>
        <v>155116.65000000037</v>
      </c>
      <c r="L790" s="53">
        <f>IF(FluxoCaixa10131514191820[[#This Row],[Entrada / Saída]]="Saída",FluxoCaixa10131514191820[[#This Row],[R$ (Valores)]]*-1,FluxoCaixa10131514191820[[#This Row],[R$ (Valores)]])</f>
        <v>0</v>
      </c>
    </row>
    <row r="791" spans="2:12">
      <c r="B791" s="48"/>
      <c r="C791" s="48"/>
      <c r="D791" s="16"/>
      <c r="E791" s="48"/>
      <c r="F791" s="17"/>
      <c r="G791" s="17"/>
      <c r="H791" s="17"/>
      <c r="I791" s="54"/>
      <c r="J791" s="45"/>
      <c r="K791" s="47">
        <f>IF(FluxoCaixa10131514191820[[#This Row],[Movimento ]]="Saldo Inicial",FluxoCaixa10131514191820[[#This Row],[R$ (Valores)]],K790+FluxoCaixa10131514191820[[#This Row],[Valores Receitas / Despesas]])</f>
        <v>155116.65000000037</v>
      </c>
      <c r="L791" s="53">
        <f>IF(FluxoCaixa10131514191820[[#This Row],[Entrada / Saída]]="Saída",FluxoCaixa10131514191820[[#This Row],[R$ (Valores)]]*-1,FluxoCaixa10131514191820[[#This Row],[R$ (Valores)]])</f>
        <v>0</v>
      </c>
    </row>
    <row r="792" spans="2:12">
      <c r="B792" s="48"/>
      <c r="C792" s="48"/>
      <c r="D792" s="16"/>
      <c r="E792" s="48"/>
      <c r="F792" s="45"/>
      <c r="G792" s="45"/>
      <c r="H792" s="17"/>
      <c r="I792" s="54"/>
      <c r="J792" s="45"/>
      <c r="K792" s="47">
        <f>IF(FluxoCaixa10131514191820[[#This Row],[Movimento ]]="Saldo Inicial",FluxoCaixa10131514191820[[#This Row],[R$ (Valores)]],K791+FluxoCaixa10131514191820[[#This Row],[Valores Receitas / Despesas]])</f>
        <v>155116.65000000037</v>
      </c>
      <c r="L792" s="53">
        <f>IF(FluxoCaixa10131514191820[[#This Row],[Entrada / Saída]]="Saída",FluxoCaixa10131514191820[[#This Row],[R$ (Valores)]]*-1,FluxoCaixa10131514191820[[#This Row],[R$ (Valores)]])</f>
        <v>0</v>
      </c>
    </row>
    <row r="793" spans="2:12">
      <c r="B793" s="48"/>
      <c r="C793" s="48"/>
      <c r="D793" s="16"/>
      <c r="E793" s="48"/>
      <c r="F793" s="45"/>
      <c r="G793" s="17"/>
      <c r="H793" s="17"/>
      <c r="I793" s="54"/>
      <c r="J793" s="45"/>
      <c r="K793" s="47">
        <f>IF(FluxoCaixa10131514191820[[#This Row],[Movimento ]]="Saldo Inicial",FluxoCaixa10131514191820[[#This Row],[R$ (Valores)]],K792+FluxoCaixa10131514191820[[#This Row],[Valores Receitas / Despesas]])</f>
        <v>155116.65000000037</v>
      </c>
      <c r="L793" s="53">
        <f>IF(FluxoCaixa10131514191820[[#This Row],[Entrada / Saída]]="Saída",FluxoCaixa10131514191820[[#This Row],[R$ (Valores)]]*-1,FluxoCaixa10131514191820[[#This Row],[R$ (Valores)]])</f>
        <v>0</v>
      </c>
    </row>
    <row r="794" spans="2:12">
      <c r="B794" s="48"/>
      <c r="C794" s="48"/>
      <c r="D794" s="16"/>
      <c r="E794" s="48"/>
      <c r="F794" s="45"/>
      <c r="G794" s="17"/>
      <c r="H794" s="17"/>
      <c r="I794" s="54"/>
      <c r="J794" s="45"/>
      <c r="K794" s="47">
        <f>IF(FluxoCaixa10131514191820[[#This Row],[Movimento ]]="Saldo Inicial",FluxoCaixa10131514191820[[#This Row],[R$ (Valores)]],K793+FluxoCaixa10131514191820[[#This Row],[Valores Receitas / Despesas]])</f>
        <v>155116.65000000037</v>
      </c>
      <c r="L794" s="53">
        <f>IF(FluxoCaixa10131514191820[[#This Row],[Entrada / Saída]]="Saída",FluxoCaixa10131514191820[[#This Row],[R$ (Valores)]]*-1,FluxoCaixa10131514191820[[#This Row],[R$ (Valores)]])</f>
        <v>0</v>
      </c>
    </row>
    <row r="795" spans="2:12">
      <c r="B795" s="48"/>
      <c r="C795" s="48"/>
      <c r="D795" s="16"/>
      <c r="E795" s="48"/>
      <c r="F795" s="17"/>
      <c r="G795" s="17"/>
      <c r="H795" s="17"/>
      <c r="I795" s="54"/>
      <c r="J795" s="45"/>
      <c r="K795" s="47">
        <f>IF(FluxoCaixa10131514191820[[#This Row],[Movimento ]]="Saldo Inicial",FluxoCaixa10131514191820[[#This Row],[R$ (Valores)]],K794+FluxoCaixa10131514191820[[#This Row],[Valores Receitas / Despesas]])</f>
        <v>155116.65000000037</v>
      </c>
      <c r="L795" s="53">
        <f>IF(FluxoCaixa10131514191820[[#This Row],[Entrada / Saída]]="Saída",FluxoCaixa10131514191820[[#This Row],[R$ (Valores)]]*-1,FluxoCaixa10131514191820[[#This Row],[R$ (Valores)]])</f>
        <v>0</v>
      </c>
    </row>
    <row r="796" spans="2:12">
      <c r="B796" s="48"/>
      <c r="C796" s="48"/>
      <c r="D796" s="16"/>
      <c r="E796" s="48"/>
      <c r="F796" s="17"/>
      <c r="G796" s="17"/>
      <c r="H796" s="17"/>
      <c r="I796" s="54"/>
      <c r="J796" s="45"/>
      <c r="K796" s="47">
        <f>IF(FluxoCaixa10131514191820[[#This Row],[Movimento ]]="Saldo Inicial",FluxoCaixa10131514191820[[#This Row],[R$ (Valores)]],K795+FluxoCaixa10131514191820[[#This Row],[Valores Receitas / Despesas]])</f>
        <v>155116.65000000037</v>
      </c>
      <c r="L796" s="53">
        <f>IF(FluxoCaixa10131514191820[[#This Row],[Entrada / Saída]]="Saída",FluxoCaixa10131514191820[[#This Row],[R$ (Valores)]]*-1,FluxoCaixa10131514191820[[#This Row],[R$ (Valores)]])</f>
        <v>0</v>
      </c>
    </row>
    <row r="797" spans="2:12">
      <c r="B797" s="48"/>
      <c r="C797" s="48"/>
      <c r="D797" s="16"/>
      <c r="E797" s="48"/>
      <c r="F797" s="45"/>
      <c r="G797" s="17"/>
      <c r="H797" s="17"/>
      <c r="I797" s="54"/>
      <c r="J797" s="45"/>
      <c r="K797" s="47">
        <f>IF(FluxoCaixa10131514191820[[#This Row],[Movimento ]]="Saldo Inicial",FluxoCaixa10131514191820[[#This Row],[R$ (Valores)]],K796+FluxoCaixa10131514191820[[#This Row],[Valores Receitas / Despesas]])</f>
        <v>155116.65000000037</v>
      </c>
      <c r="L797" s="53">
        <f>IF(FluxoCaixa10131514191820[[#This Row],[Entrada / Saída]]="Saída",FluxoCaixa10131514191820[[#This Row],[R$ (Valores)]]*-1,FluxoCaixa10131514191820[[#This Row],[R$ (Valores)]])</f>
        <v>0</v>
      </c>
    </row>
    <row r="798" spans="2:12">
      <c r="B798" s="48"/>
      <c r="C798" s="48"/>
      <c r="D798" s="16"/>
      <c r="E798" s="48"/>
      <c r="F798" s="17"/>
      <c r="G798" s="17"/>
      <c r="H798" s="17"/>
      <c r="I798" s="21"/>
      <c r="J798" s="45"/>
      <c r="K798" s="47">
        <f>IF(FluxoCaixa10131514191820[[#This Row],[Movimento ]]="Saldo Inicial",FluxoCaixa10131514191820[[#This Row],[R$ (Valores)]],K797+FluxoCaixa10131514191820[[#This Row],[Valores Receitas / Despesas]])</f>
        <v>155116.65000000037</v>
      </c>
      <c r="L798" s="53">
        <f>IF(FluxoCaixa10131514191820[[#This Row],[Entrada / Saída]]="Saída",FluxoCaixa10131514191820[[#This Row],[R$ (Valores)]]*-1,FluxoCaixa10131514191820[[#This Row],[R$ (Valores)]])</f>
        <v>0</v>
      </c>
    </row>
    <row r="799" spans="2:12">
      <c r="B799" s="48"/>
      <c r="C799" s="48"/>
      <c r="D799" s="16"/>
      <c r="E799" s="48"/>
      <c r="F799" s="17"/>
      <c r="G799" s="17"/>
      <c r="H799" s="17"/>
      <c r="I799" s="54"/>
      <c r="J799" s="45"/>
      <c r="K799" s="47">
        <f>IF(FluxoCaixa10131514191820[[#This Row],[Movimento ]]="Saldo Inicial",FluxoCaixa10131514191820[[#This Row],[R$ (Valores)]],K798+FluxoCaixa10131514191820[[#This Row],[Valores Receitas / Despesas]])</f>
        <v>155116.65000000037</v>
      </c>
      <c r="L799" s="53">
        <f>IF(FluxoCaixa10131514191820[[#This Row],[Entrada / Saída]]="Saída",FluxoCaixa10131514191820[[#This Row],[R$ (Valores)]]*-1,FluxoCaixa10131514191820[[#This Row],[R$ (Valores)]])</f>
        <v>0</v>
      </c>
    </row>
    <row r="800" spans="2:12">
      <c r="B800" s="48"/>
      <c r="C800" s="48"/>
      <c r="D800" s="16"/>
      <c r="E800" s="48"/>
      <c r="F800" s="17"/>
      <c r="G800" s="17"/>
      <c r="H800" s="17"/>
      <c r="I800" s="54"/>
      <c r="J800" s="45"/>
      <c r="K800" s="47">
        <f>IF(FluxoCaixa10131514191820[[#This Row],[Movimento ]]="Saldo Inicial",FluxoCaixa10131514191820[[#This Row],[R$ (Valores)]],K799+FluxoCaixa10131514191820[[#This Row],[Valores Receitas / Despesas]])</f>
        <v>155116.65000000037</v>
      </c>
      <c r="L800" s="53">
        <f>IF(FluxoCaixa10131514191820[[#This Row],[Entrada / Saída]]="Saída",FluxoCaixa10131514191820[[#This Row],[R$ (Valores)]]*-1,FluxoCaixa10131514191820[[#This Row],[R$ (Valores)]])</f>
        <v>0</v>
      </c>
    </row>
    <row r="801" spans="2:12">
      <c r="B801" s="48"/>
      <c r="C801" s="48"/>
      <c r="D801" s="16"/>
      <c r="E801" s="48"/>
      <c r="F801" s="17"/>
      <c r="G801" s="17"/>
      <c r="H801" s="17"/>
      <c r="I801" s="54"/>
      <c r="J801" s="45"/>
      <c r="K801" s="47">
        <f>IF(FluxoCaixa10131514191820[[#This Row],[Movimento ]]="Saldo Inicial",FluxoCaixa10131514191820[[#This Row],[R$ (Valores)]],K800+FluxoCaixa10131514191820[[#This Row],[Valores Receitas / Despesas]])</f>
        <v>155116.65000000037</v>
      </c>
      <c r="L801" s="53">
        <f>IF(FluxoCaixa10131514191820[[#This Row],[Entrada / Saída]]="Saída",FluxoCaixa10131514191820[[#This Row],[R$ (Valores)]]*-1,FluxoCaixa10131514191820[[#This Row],[R$ (Valores)]])</f>
        <v>0</v>
      </c>
    </row>
    <row r="802" spans="2:12">
      <c r="B802" s="48"/>
      <c r="C802" s="48"/>
      <c r="D802" s="16"/>
      <c r="E802" s="48"/>
      <c r="F802" s="17"/>
      <c r="G802" s="17"/>
      <c r="H802" s="17"/>
      <c r="I802" s="54"/>
      <c r="J802" s="45"/>
      <c r="K802" s="47">
        <f>IF(FluxoCaixa10131514191820[[#This Row],[Movimento ]]="Saldo Inicial",FluxoCaixa10131514191820[[#This Row],[R$ (Valores)]],K801+FluxoCaixa10131514191820[[#This Row],[Valores Receitas / Despesas]])</f>
        <v>155116.65000000037</v>
      </c>
      <c r="L802" s="53">
        <f>IF(FluxoCaixa10131514191820[[#This Row],[Entrada / Saída]]="Saída",FluxoCaixa10131514191820[[#This Row],[R$ (Valores)]]*-1,FluxoCaixa10131514191820[[#This Row],[R$ (Valores)]])</f>
        <v>0</v>
      </c>
    </row>
    <row r="803" spans="2:12">
      <c r="B803" s="48"/>
      <c r="C803" s="48"/>
      <c r="D803" s="16"/>
      <c r="E803" s="48"/>
      <c r="F803" s="17"/>
      <c r="G803" s="17"/>
      <c r="H803" s="17"/>
      <c r="I803" s="54"/>
      <c r="J803" s="45"/>
      <c r="K803" s="47">
        <f>IF(FluxoCaixa10131514191820[[#This Row],[Movimento ]]="Saldo Inicial",FluxoCaixa10131514191820[[#This Row],[R$ (Valores)]],K802+FluxoCaixa10131514191820[[#This Row],[Valores Receitas / Despesas]])</f>
        <v>155116.65000000037</v>
      </c>
      <c r="L803" s="53">
        <f>IF(FluxoCaixa10131514191820[[#This Row],[Entrada / Saída]]="Saída",FluxoCaixa10131514191820[[#This Row],[R$ (Valores)]]*-1,FluxoCaixa10131514191820[[#This Row],[R$ (Valores)]])</f>
        <v>0</v>
      </c>
    </row>
    <row r="804" spans="2:12">
      <c r="B804" s="48"/>
      <c r="C804" s="48"/>
      <c r="D804" s="16"/>
      <c r="E804" s="48"/>
      <c r="F804" s="17"/>
      <c r="G804" s="17"/>
      <c r="H804" s="17"/>
      <c r="I804" s="54"/>
      <c r="J804" s="45"/>
      <c r="K804" s="47">
        <f>IF(FluxoCaixa10131514191820[[#This Row],[Movimento ]]="Saldo Inicial",FluxoCaixa10131514191820[[#This Row],[R$ (Valores)]],K803+FluxoCaixa10131514191820[[#This Row],[Valores Receitas / Despesas]])</f>
        <v>155116.65000000037</v>
      </c>
      <c r="L804" s="53">
        <f>IF(FluxoCaixa10131514191820[[#This Row],[Entrada / Saída]]="Saída",FluxoCaixa10131514191820[[#This Row],[R$ (Valores)]]*-1,FluxoCaixa10131514191820[[#This Row],[R$ (Valores)]])</f>
        <v>0</v>
      </c>
    </row>
    <row r="805" spans="2:12">
      <c r="B805" s="48"/>
      <c r="C805" s="48"/>
      <c r="D805" s="16"/>
      <c r="E805" s="48"/>
      <c r="F805" s="17"/>
      <c r="G805" s="17"/>
      <c r="H805" s="17"/>
      <c r="I805" s="54"/>
      <c r="J805" s="45"/>
      <c r="K805" s="47">
        <f>IF(FluxoCaixa10131514191820[[#This Row],[Movimento ]]="Saldo Inicial",FluxoCaixa10131514191820[[#This Row],[R$ (Valores)]],K804+FluxoCaixa10131514191820[[#This Row],[Valores Receitas / Despesas]])</f>
        <v>155116.65000000037</v>
      </c>
      <c r="L805" s="53">
        <f>IF(FluxoCaixa10131514191820[[#This Row],[Entrada / Saída]]="Saída",FluxoCaixa10131514191820[[#This Row],[R$ (Valores)]]*-1,FluxoCaixa10131514191820[[#This Row],[R$ (Valores)]])</f>
        <v>0</v>
      </c>
    </row>
    <row r="806" spans="2:12">
      <c r="B806" s="48"/>
      <c r="C806" s="48"/>
      <c r="D806" s="16"/>
      <c r="E806" s="48"/>
      <c r="F806" s="17"/>
      <c r="G806" s="17"/>
      <c r="H806" s="17"/>
      <c r="I806" s="54"/>
      <c r="J806" s="45"/>
      <c r="K806" s="47">
        <f>IF(FluxoCaixa10131514191820[[#This Row],[Movimento ]]="Saldo Inicial",FluxoCaixa10131514191820[[#This Row],[R$ (Valores)]],K805+FluxoCaixa10131514191820[[#This Row],[Valores Receitas / Despesas]])</f>
        <v>155116.65000000037</v>
      </c>
      <c r="L806" s="53">
        <f>IF(FluxoCaixa10131514191820[[#This Row],[Entrada / Saída]]="Saída",FluxoCaixa10131514191820[[#This Row],[R$ (Valores)]]*-1,FluxoCaixa10131514191820[[#This Row],[R$ (Valores)]])</f>
        <v>0</v>
      </c>
    </row>
    <row r="807" spans="2:12">
      <c r="B807" s="48"/>
      <c r="C807" s="48"/>
      <c r="D807" s="16"/>
      <c r="E807" s="48"/>
      <c r="F807" s="17"/>
      <c r="G807" s="17"/>
      <c r="H807" s="17"/>
      <c r="I807" s="54"/>
      <c r="J807" s="45"/>
      <c r="K807" s="47">
        <f>IF(FluxoCaixa10131514191820[[#This Row],[Movimento ]]="Saldo Inicial",FluxoCaixa10131514191820[[#This Row],[R$ (Valores)]],K806+FluxoCaixa10131514191820[[#This Row],[Valores Receitas / Despesas]])</f>
        <v>155116.65000000037</v>
      </c>
      <c r="L807" s="53">
        <f>IF(FluxoCaixa10131514191820[[#This Row],[Entrada / Saída]]="Saída",FluxoCaixa10131514191820[[#This Row],[R$ (Valores)]]*-1,FluxoCaixa10131514191820[[#This Row],[R$ (Valores)]])</f>
        <v>0</v>
      </c>
    </row>
    <row r="808" spans="2:12">
      <c r="B808" s="48"/>
      <c r="C808" s="48"/>
      <c r="D808" s="16"/>
      <c r="E808" s="48"/>
      <c r="F808" s="45"/>
      <c r="G808" s="45"/>
      <c r="H808" s="17"/>
      <c r="I808" s="54"/>
      <c r="J808" s="45"/>
      <c r="K808" s="47">
        <f>IF(FluxoCaixa10131514191820[[#This Row],[Movimento ]]="Saldo Inicial",FluxoCaixa10131514191820[[#This Row],[R$ (Valores)]],K807+FluxoCaixa10131514191820[[#This Row],[Valores Receitas / Despesas]])</f>
        <v>155116.65000000037</v>
      </c>
      <c r="L808" s="53">
        <f>IF(FluxoCaixa10131514191820[[#This Row],[Entrada / Saída]]="Saída",FluxoCaixa10131514191820[[#This Row],[R$ (Valores)]]*-1,FluxoCaixa10131514191820[[#This Row],[R$ (Valores)]])</f>
        <v>0</v>
      </c>
    </row>
    <row r="809" spans="2:12">
      <c r="B809" s="48"/>
      <c r="C809" s="48"/>
      <c r="D809" s="16"/>
      <c r="E809" s="48"/>
      <c r="F809" s="45"/>
      <c r="G809" s="45"/>
      <c r="H809" s="17"/>
      <c r="I809" s="54"/>
      <c r="J809" s="45"/>
      <c r="K809" s="47">
        <f>IF(FluxoCaixa10131514191820[[#This Row],[Movimento ]]="Saldo Inicial",FluxoCaixa10131514191820[[#This Row],[R$ (Valores)]],K808+FluxoCaixa10131514191820[[#This Row],[Valores Receitas / Despesas]])</f>
        <v>155116.65000000037</v>
      </c>
      <c r="L809" s="53">
        <f>IF(FluxoCaixa10131514191820[[#This Row],[Entrada / Saída]]="Saída",FluxoCaixa10131514191820[[#This Row],[R$ (Valores)]]*-1,FluxoCaixa10131514191820[[#This Row],[R$ (Valores)]])</f>
        <v>0</v>
      </c>
    </row>
    <row r="810" spans="2:12">
      <c r="B810" s="48"/>
      <c r="C810" s="48"/>
      <c r="D810" s="16"/>
      <c r="E810" s="48"/>
      <c r="F810" s="45"/>
      <c r="G810" s="45"/>
      <c r="H810" s="17"/>
      <c r="I810" s="54"/>
      <c r="J810" s="45"/>
      <c r="K810" s="47">
        <f>IF(FluxoCaixa10131514191820[[#This Row],[Movimento ]]="Saldo Inicial",FluxoCaixa10131514191820[[#This Row],[R$ (Valores)]],K809+FluxoCaixa10131514191820[[#This Row],[Valores Receitas / Despesas]])</f>
        <v>155116.65000000037</v>
      </c>
      <c r="L810" s="53">
        <f>IF(FluxoCaixa10131514191820[[#This Row],[Entrada / Saída]]="Saída",FluxoCaixa10131514191820[[#This Row],[R$ (Valores)]]*-1,FluxoCaixa10131514191820[[#This Row],[R$ (Valores)]])</f>
        <v>0</v>
      </c>
    </row>
    <row r="811" spans="2:12">
      <c r="B811" s="48"/>
      <c r="C811" s="48"/>
      <c r="D811" s="16"/>
      <c r="E811" s="48"/>
      <c r="F811" s="45"/>
      <c r="G811" s="45"/>
      <c r="H811" s="17"/>
      <c r="I811" s="54"/>
      <c r="J811" s="45"/>
      <c r="K811" s="47">
        <f>IF(FluxoCaixa10131514191820[[#This Row],[Movimento ]]="Saldo Inicial",FluxoCaixa10131514191820[[#This Row],[R$ (Valores)]],K810+FluxoCaixa10131514191820[[#This Row],[Valores Receitas / Despesas]])</f>
        <v>155116.65000000037</v>
      </c>
      <c r="L811" s="53">
        <f>IF(FluxoCaixa10131514191820[[#This Row],[Entrada / Saída]]="Saída",FluxoCaixa10131514191820[[#This Row],[R$ (Valores)]]*-1,FluxoCaixa10131514191820[[#This Row],[R$ (Valores)]])</f>
        <v>0</v>
      </c>
    </row>
    <row r="812" spans="2:12">
      <c r="B812" s="48"/>
      <c r="C812" s="48"/>
      <c r="D812" s="16"/>
      <c r="E812" s="48"/>
      <c r="F812" s="17"/>
      <c r="G812" s="17"/>
      <c r="H812" s="17"/>
      <c r="I812" s="54"/>
      <c r="J812" s="45"/>
      <c r="K812" s="47">
        <f>IF(FluxoCaixa10131514191820[[#This Row],[Movimento ]]="Saldo Inicial",FluxoCaixa10131514191820[[#This Row],[R$ (Valores)]],K811+FluxoCaixa10131514191820[[#This Row],[Valores Receitas / Despesas]])</f>
        <v>155116.65000000037</v>
      </c>
      <c r="L812" s="53">
        <f>IF(FluxoCaixa10131514191820[[#This Row],[Entrada / Saída]]="Saída",FluxoCaixa10131514191820[[#This Row],[R$ (Valores)]]*-1,FluxoCaixa10131514191820[[#This Row],[R$ (Valores)]])</f>
        <v>0</v>
      </c>
    </row>
    <row r="813" spans="2:12">
      <c r="B813" s="48"/>
      <c r="C813" s="48"/>
      <c r="D813" s="16"/>
      <c r="E813" s="48"/>
      <c r="F813" s="17"/>
      <c r="G813" s="17"/>
      <c r="H813" s="17"/>
      <c r="I813" s="54"/>
      <c r="J813" s="45"/>
      <c r="K813" s="47">
        <f>IF(FluxoCaixa10131514191820[[#This Row],[Movimento ]]="Saldo Inicial",FluxoCaixa10131514191820[[#This Row],[R$ (Valores)]],K812+FluxoCaixa10131514191820[[#This Row],[Valores Receitas / Despesas]])</f>
        <v>155116.65000000037</v>
      </c>
      <c r="L813" s="53">
        <f>IF(FluxoCaixa10131514191820[[#This Row],[Entrada / Saída]]="Saída",FluxoCaixa10131514191820[[#This Row],[R$ (Valores)]]*-1,FluxoCaixa10131514191820[[#This Row],[R$ (Valores)]])</f>
        <v>0</v>
      </c>
    </row>
    <row r="814" spans="2:12">
      <c r="B814" s="48"/>
      <c r="C814" s="48"/>
      <c r="D814" s="16"/>
      <c r="E814" s="48"/>
      <c r="F814" s="45"/>
      <c r="G814" s="45"/>
      <c r="H814" s="17"/>
      <c r="I814" s="54"/>
      <c r="J814" s="45"/>
      <c r="K814" s="47">
        <f>IF(FluxoCaixa10131514191820[[#This Row],[Movimento ]]="Saldo Inicial",FluxoCaixa10131514191820[[#This Row],[R$ (Valores)]],K813+FluxoCaixa10131514191820[[#This Row],[Valores Receitas / Despesas]])</f>
        <v>155116.65000000037</v>
      </c>
      <c r="L814" s="53">
        <f>IF(FluxoCaixa10131514191820[[#This Row],[Entrada / Saída]]="Saída",FluxoCaixa10131514191820[[#This Row],[R$ (Valores)]]*-1,FluxoCaixa10131514191820[[#This Row],[R$ (Valores)]])</f>
        <v>0</v>
      </c>
    </row>
    <row r="815" spans="2:12">
      <c r="B815" s="48"/>
      <c r="C815" s="48"/>
      <c r="D815" s="16"/>
      <c r="E815" s="48"/>
      <c r="F815" s="17"/>
      <c r="G815" s="17"/>
      <c r="H815" s="17"/>
      <c r="I815" s="54"/>
      <c r="J815" s="45"/>
      <c r="K815" s="47">
        <f>IF(FluxoCaixa10131514191820[[#This Row],[Movimento ]]="Saldo Inicial",FluxoCaixa10131514191820[[#This Row],[R$ (Valores)]],K814+FluxoCaixa10131514191820[[#This Row],[Valores Receitas / Despesas]])</f>
        <v>155116.65000000037</v>
      </c>
      <c r="L815" s="53">
        <f>IF(FluxoCaixa10131514191820[[#This Row],[Entrada / Saída]]="Saída",FluxoCaixa10131514191820[[#This Row],[R$ (Valores)]]*-1,FluxoCaixa10131514191820[[#This Row],[R$ (Valores)]])</f>
        <v>0</v>
      </c>
    </row>
    <row r="816" spans="2:12">
      <c r="B816" s="48"/>
      <c r="C816" s="48"/>
      <c r="D816" s="16"/>
      <c r="E816" s="48"/>
      <c r="F816" s="17"/>
      <c r="G816" s="17"/>
      <c r="H816" s="17"/>
      <c r="I816" s="54"/>
      <c r="J816" s="45"/>
      <c r="K816" s="47">
        <f>IF(FluxoCaixa10131514191820[[#This Row],[Movimento ]]="Saldo Inicial",FluxoCaixa10131514191820[[#This Row],[R$ (Valores)]],K815+FluxoCaixa10131514191820[[#This Row],[Valores Receitas / Despesas]])</f>
        <v>155116.65000000037</v>
      </c>
      <c r="L816" s="53">
        <f>IF(FluxoCaixa10131514191820[[#This Row],[Entrada / Saída]]="Saída",FluxoCaixa10131514191820[[#This Row],[R$ (Valores)]]*-1,FluxoCaixa10131514191820[[#This Row],[R$ (Valores)]])</f>
        <v>0</v>
      </c>
    </row>
    <row r="817" spans="2:12">
      <c r="B817" s="48"/>
      <c r="C817" s="48"/>
      <c r="D817" s="16"/>
      <c r="E817" s="48"/>
      <c r="F817" s="17"/>
      <c r="G817" s="17"/>
      <c r="H817" s="17"/>
      <c r="I817" s="54"/>
      <c r="J817" s="45"/>
      <c r="K817" s="47">
        <f>IF(FluxoCaixa10131514191820[[#This Row],[Movimento ]]="Saldo Inicial",FluxoCaixa10131514191820[[#This Row],[R$ (Valores)]],K816+FluxoCaixa10131514191820[[#This Row],[Valores Receitas / Despesas]])</f>
        <v>155116.65000000037</v>
      </c>
      <c r="L817" s="53">
        <f>IF(FluxoCaixa10131514191820[[#This Row],[Entrada / Saída]]="Saída",FluxoCaixa10131514191820[[#This Row],[R$ (Valores)]]*-1,FluxoCaixa10131514191820[[#This Row],[R$ (Valores)]])</f>
        <v>0</v>
      </c>
    </row>
    <row r="818" spans="2:12">
      <c r="B818" s="48"/>
      <c r="C818" s="48"/>
      <c r="D818" s="16"/>
      <c r="E818" s="48"/>
      <c r="F818" s="17"/>
      <c r="G818" s="17"/>
      <c r="H818" s="17"/>
      <c r="I818" s="54"/>
      <c r="J818" s="45"/>
      <c r="K818" s="47">
        <f>IF(FluxoCaixa10131514191820[[#This Row],[Movimento ]]="Saldo Inicial",FluxoCaixa10131514191820[[#This Row],[R$ (Valores)]],K817+FluxoCaixa10131514191820[[#This Row],[Valores Receitas / Despesas]])</f>
        <v>155116.65000000037</v>
      </c>
      <c r="L818" s="53">
        <f>IF(FluxoCaixa10131514191820[[#This Row],[Entrada / Saída]]="Saída",FluxoCaixa10131514191820[[#This Row],[R$ (Valores)]]*-1,FluxoCaixa10131514191820[[#This Row],[R$ (Valores)]])</f>
        <v>0</v>
      </c>
    </row>
    <row r="819" spans="2:12">
      <c r="B819" s="48"/>
      <c r="C819" s="48"/>
      <c r="D819" s="16"/>
      <c r="E819" s="48"/>
      <c r="F819" s="17"/>
      <c r="G819" s="17"/>
      <c r="H819" s="17"/>
      <c r="I819" s="54"/>
      <c r="J819" s="45"/>
      <c r="K819" s="47">
        <f>IF(FluxoCaixa10131514191820[[#This Row],[Movimento ]]="Saldo Inicial",FluxoCaixa10131514191820[[#This Row],[R$ (Valores)]],K818+FluxoCaixa10131514191820[[#This Row],[Valores Receitas / Despesas]])</f>
        <v>155116.65000000037</v>
      </c>
      <c r="L819" s="53">
        <f>IF(FluxoCaixa10131514191820[[#This Row],[Entrada / Saída]]="Saída",FluxoCaixa10131514191820[[#This Row],[R$ (Valores)]]*-1,FluxoCaixa10131514191820[[#This Row],[R$ (Valores)]])</f>
        <v>0</v>
      </c>
    </row>
    <row r="820" spans="2:12">
      <c r="B820" s="48"/>
      <c r="C820" s="48"/>
      <c r="D820" s="16"/>
      <c r="E820" s="48"/>
      <c r="F820" s="17"/>
      <c r="G820" s="17"/>
      <c r="H820" s="17"/>
      <c r="I820" s="54"/>
      <c r="J820" s="45"/>
      <c r="K820" s="47">
        <f>IF(FluxoCaixa10131514191820[[#This Row],[Movimento ]]="Saldo Inicial",FluxoCaixa10131514191820[[#This Row],[R$ (Valores)]],K819+FluxoCaixa10131514191820[[#This Row],[Valores Receitas / Despesas]])</f>
        <v>155116.65000000037</v>
      </c>
      <c r="L820" s="53">
        <f>IF(FluxoCaixa10131514191820[[#This Row],[Entrada / Saída]]="Saída",FluxoCaixa10131514191820[[#This Row],[R$ (Valores)]]*-1,FluxoCaixa10131514191820[[#This Row],[R$ (Valores)]])</f>
        <v>0</v>
      </c>
    </row>
    <row r="821" spans="2:12">
      <c r="B821" s="48"/>
      <c r="C821" s="48"/>
      <c r="D821" s="16"/>
      <c r="E821" s="48"/>
      <c r="F821" s="17"/>
      <c r="G821" s="17"/>
      <c r="H821" s="17"/>
      <c r="I821" s="54"/>
      <c r="J821" s="45"/>
      <c r="K821" s="47">
        <f>IF(FluxoCaixa10131514191820[[#This Row],[Movimento ]]="Saldo Inicial",FluxoCaixa10131514191820[[#This Row],[R$ (Valores)]],K820+FluxoCaixa10131514191820[[#This Row],[Valores Receitas / Despesas]])</f>
        <v>155116.65000000037</v>
      </c>
      <c r="L821" s="53">
        <f>IF(FluxoCaixa10131514191820[[#This Row],[Entrada / Saída]]="Saída",FluxoCaixa10131514191820[[#This Row],[R$ (Valores)]]*-1,FluxoCaixa10131514191820[[#This Row],[R$ (Valores)]])</f>
        <v>0</v>
      </c>
    </row>
    <row r="822" spans="2:12">
      <c r="B822" s="48"/>
      <c r="C822" s="48"/>
      <c r="D822" s="16"/>
      <c r="E822" s="48"/>
      <c r="F822" s="17"/>
      <c r="G822" s="17"/>
      <c r="H822" s="17"/>
      <c r="I822" s="54"/>
      <c r="J822" s="45"/>
      <c r="K822" s="47">
        <f>IF(FluxoCaixa10131514191820[[#This Row],[Movimento ]]="Saldo Inicial",FluxoCaixa10131514191820[[#This Row],[R$ (Valores)]],K821+FluxoCaixa10131514191820[[#This Row],[Valores Receitas / Despesas]])</f>
        <v>155116.65000000037</v>
      </c>
      <c r="L822" s="53">
        <f>IF(FluxoCaixa10131514191820[[#This Row],[Entrada / Saída]]="Saída",FluxoCaixa10131514191820[[#This Row],[R$ (Valores)]]*-1,FluxoCaixa10131514191820[[#This Row],[R$ (Valores)]])</f>
        <v>0</v>
      </c>
    </row>
    <row r="823" spans="2:12">
      <c r="B823" s="48"/>
      <c r="C823" s="48"/>
      <c r="D823" s="16"/>
      <c r="E823" s="48"/>
      <c r="F823" s="17"/>
      <c r="G823" s="17"/>
      <c r="H823" s="17"/>
      <c r="I823" s="54"/>
      <c r="J823" s="45"/>
      <c r="K823" s="47">
        <f>IF(FluxoCaixa10131514191820[[#This Row],[Movimento ]]="Saldo Inicial",FluxoCaixa10131514191820[[#This Row],[R$ (Valores)]],K822+FluxoCaixa10131514191820[[#This Row],[Valores Receitas / Despesas]])</f>
        <v>155116.65000000037</v>
      </c>
      <c r="L823" s="53">
        <f>IF(FluxoCaixa10131514191820[[#This Row],[Entrada / Saída]]="Saída",FluxoCaixa10131514191820[[#This Row],[R$ (Valores)]]*-1,FluxoCaixa10131514191820[[#This Row],[R$ (Valores)]])</f>
        <v>0</v>
      </c>
    </row>
    <row r="824" spans="2:12">
      <c r="B824" s="48"/>
      <c r="C824" s="48"/>
      <c r="D824" s="16"/>
      <c r="E824" s="48"/>
      <c r="F824" s="17"/>
      <c r="G824" s="17"/>
      <c r="H824" s="17"/>
      <c r="I824" s="54"/>
      <c r="J824" s="45"/>
      <c r="K824" s="47">
        <f>IF(FluxoCaixa10131514191820[[#This Row],[Movimento ]]="Saldo Inicial",FluxoCaixa10131514191820[[#This Row],[R$ (Valores)]],K823+FluxoCaixa10131514191820[[#This Row],[Valores Receitas / Despesas]])</f>
        <v>155116.65000000037</v>
      </c>
      <c r="L824" s="53">
        <f>IF(FluxoCaixa10131514191820[[#This Row],[Entrada / Saída]]="Saída",FluxoCaixa10131514191820[[#This Row],[R$ (Valores)]]*-1,FluxoCaixa10131514191820[[#This Row],[R$ (Valores)]])</f>
        <v>0</v>
      </c>
    </row>
    <row r="825" spans="2:12">
      <c r="B825" s="48"/>
      <c r="C825" s="48"/>
      <c r="D825" s="16"/>
      <c r="E825" s="48"/>
      <c r="F825" s="17"/>
      <c r="G825" s="17"/>
      <c r="H825" s="17"/>
      <c r="I825" s="54"/>
      <c r="J825" s="45"/>
      <c r="K825" s="47">
        <f>IF(FluxoCaixa10131514191820[[#This Row],[Movimento ]]="Saldo Inicial",FluxoCaixa10131514191820[[#This Row],[R$ (Valores)]],K824+FluxoCaixa10131514191820[[#This Row],[Valores Receitas / Despesas]])</f>
        <v>155116.65000000037</v>
      </c>
      <c r="L825" s="53">
        <f>IF(FluxoCaixa10131514191820[[#This Row],[Entrada / Saída]]="Saída",FluxoCaixa10131514191820[[#This Row],[R$ (Valores)]]*-1,FluxoCaixa10131514191820[[#This Row],[R$ (Valores)]])</f>
        <v>0</v>
      </c>
    </row>
    <row r="826" spans="2:12">
      <c r="B826" s="48"/>
      <c r="C826" s="48"/>
      <c r="D826" s="16"/>
      <c r="E826" s="48"/>
      <c r="F826" s="17"/>
      <c r="G826" s="17"/>
      <c r="H826" s="17"/>
      <c r="I826" s="54"/>
      <c r="J826" s="45"/>
      <c r="K826" s="47">
        <f>IF(FluxoCaixa10131514191820[[#This Row],[Movimento ]]="Saldo Inicial",FluxoCaixa10131514191820[[#This Row],[R$ (Valores)]],K825+FluxoCaixa10131514191820[[#This Row],[Valores Receitas / Despesas]])</f>
        <v>155116.65000000037</v>
      </c>
      <c r="L826" s="53">
        <f>IF(FluxoCaixa10131514191820[[#This Row],[Entrada / Saída]]="Saída",FluxoCaixa10131514191820[[#This Row],[R$ (Valores)]]*-1,FluxoCaixa10131514191820[[#This Row],[R$ (Valores)]])</f>
        <v>0</v>
      </c>
    </row>
    <row r="827" spans="2:12">
      <c r="B827" s="48"/>
      <c r="C827" s="48"/>
      <c r="D827" s="16"/>
      <c r="E827" s="48"/>
      <c r="F827" s="17"/>
      <c r="G827" s="17"/>
      <c r="H827" s="17"/>
      <c r="I827" s="54"/>
      <c r="J827" s="45"/>
      <c r="K827" s="47">
        <f>IF(FluxoCaixa10131514191820[[#This Row],[Movimento ]]="Saldo Inicial",FluxoCaixa10131514191820[[#This Row],[R$ (Valores)]],K826+FluxoCaixa10131514191820[[#This Row],[Valores Receitas / Despesas]])</f>
        <v>155116.65000000037</v>
      </c>
      <c r="L827" s="53">
        <f>IF(FluxoCaixa10131514191820[[#This Row],[Entrada / Saída]]="Saída",FluxoCaixa10131514191820[[#This Row],[R$ (Valores)]]*-1,FluxoCaixa10131514191820[[#This Row],[R$ (Valores)]])</f>
        <v>0</v>
      </c>
    </row>
    <row r="828" spans="2:12">
      <c r="B828" s="48"/>
      <c r="C828" s="48"/>
      <c r="D828" s="16"/>
      <c r="E828" s="48"/>
      <c r="F828" s="17"/>
      <c r="G828" s="17"/>
      <c r="H828" s="17"/>
      <c r="I828" s="54"/>
      <c r="J828" s="45"/>
      <c r="K828" s="47">
        <f>IF(FluxoCaixa10131514191820[[#This Row],[Movimento ]]="Saldo Inicial",FluxoCaixa10131514191820[[#This Row],[R$ (Valores)]],K827+FluxoCaixa10131514191820[[#This Row],[Valores Receitas / Despesas]])</f>
        <v>155116.65000000037</v>
      </c>
      <c r="L828" s="53">
        <f>IF(FluxoCaixa10131514191820[[#This Row],[Entrada / Saída]]="Saída",FluxoCaixa10131514191820[[#This Row],[R$ (Valores)]]*-1,FluxoCaixa10131514191820[[#This Row],[R$ (Valores)]])</f>
        <v>0</v>
      </c>
    </row>
    <row r="829" spans="2:12">
      <c r="B829" s="48"/>
      <c r="C829" s="48"/>
      <c r="D829" s="16"/>
      <c r="E829" s="48"/>
      <c r="F829" s="17"/>
      <c r="G829" s="17"/>
      <c r="H829" s="17"/>
      <c r="I829" s="54"/>
      <c r="J829" s="45"/>
      <c r="K829" s="47">
        <f>IF(FluxoCaixa10131514191820[[#This Row],[Movimento ]]="Saldo Inicial",FluxoCaixa10131514191820[[#This Row],[R$ (Valores)]],K828+FluxoCaixa10131514191820[[#This Row],[Valores Receitas / Despesas]])</f>
        <v>155116.65000000037</v>
      </c>
      <c r="L829" s="53">
        <f>IF(FluxoCaixa10131514191820[[#This Row],[Entrada / Saída]]="Saída",FluxoCaixa10131514191820[[#This Row],[R$ (Valores)]]*-1,FluxoCaixa10131514191820[[#This Row],[R$ (Valores)]])</f>
        <v>0</v>
      </c>
    </row>
    <row r="830" spans="2:12">
      <c r="B830" s="48"/>
      <c r="C830" s="48"/>
      <c r="D830" s="16"/>
      <c r="E830" s="48"/>
      <c r="F830" s="17"/>
      <c r="G830" s="17"/>
      <c r="H830" s="17"/>
      <c r="I830" s="54"/>
      <c r="J830" s="45"/>
      <c r="K830" s="47">
        <f>IF(FluxoCaixa10131514191820[[#This Row],[Movimento ]]="Saldo Inicial",FluxoCaixa10131514191820[[#This Row],[R$ (Valores)]],K829+FluxoCaixa10131514191820[[#This Row],[Valores Receitas / Despesas]])</f>
        <v>155116.65000000037</v>
      </c>
      <c r="L830" s="53">
        <f>IF(FluxoCaixa10131514191820[[#This Row],[Entrada / Saída]]="Saída",FluxoCaixa10131514191820[[#This Row],[R$ (Valores)]]*-1,FluxoCaixa10131514191820[[#This Row],[R$ (Valores)]])</f>
        <v>0</v>
      </c>
    </row>
    <row r="831" spans="2:12">
      <c r="B831" s="48"/>
      <c r="C831" s="48"/>
      <c r="D831" s="16"/>
      <c r="E831" s="48"/>
      <c r="F831" s="17"/>
      <c r="G831" s="17"/>
      <c r="H831" s="17"/>
      <c r="I831" s="54"/>
      <c r="J831" s="45"/>
      <c r="K831" s="47">
        <f>IF(FluxoCaixa10131514191820[[#This Row],[Movimento ]]="Saldo Inicial",FluxoCaixa10131514191820[[#This Row],[R$ (Valores)]],K830+FluxoCaixa10131514191820[[#This Row],[Valores Receitas / Despesas]])</f>
        <v>155116.65000000037</v>
      </c>
      <c r="L831" s="53">
        <f>IF(FluxoCaixa10131514191820[[#This Row],[Entrada / Saída]]="Saída",FluxoCaixa10131514191820[[#This Row],[R$ (Valores)]]*-1,FluxoCaixa10131514191820[[#This Row],[R$ (Valores)]])</f>
        <v>0</v>
      </c>
    </row>
    <row r="832" spans="2:12">
      <c r="B832" s="48"/>
      <c r="C832" s="48"/>
      <c r="D832" s="16"/>
      <c r="E832" s="48"/>
      <c r="F832" s="17"/>
      <c r="G832" s="17"/>
      <c r="H832" s="17"/>
      <c r="I832" s="54"/>
      <c r="J832" s="45"/>
      <c r="K832" s="47">
        <f>IF(FluxoCaixa10131514191820[[#This Row],[Movimento ]]="Saldo Inicial",FluxoCaixa10131514191820[[#This Row],[R$ (Valores)]],K831+FluxoCaixa10131514191820[[#This Row],[Valores Receitas / Despesas]])</f>
        <v>155116.65000000037</v>
      </c>
      <c r="L832" s="53">
        <f>IF(FluxoCaixa10131514191820[[#This Row],[Entrada / Saída]]="Saída",FluxoCaixa10131514191820[[#This Row],[R$ (Valores)]]*-1,FluxoCaixa10131514191820[[#This Row],[R$ (Valores)]])</f>
        <v>0</v>
      </c>
    </row>
    <row r="833" spans="2:12">
      <c r="B833" s="48"/>
      <c r="C833" s="48"/>
      <c r="D833" s="16"/>
      <c r="E833" s="48"/>
      <c r="F833" s="17"/>
      <c r="G833" s="17"/>
      <c r="H833" s="17"/>
      <c r="I833" s="54"/>
      <c r="J833" s="45"/>
      <c r="K833" s="47">
        <f>IF(FluxoCaixa10131514191820[[#This Row],[Movimento ]]="Saldo Inicial",FluxoCaixa10131514191820[[#This Row],[R$ (Valores)]],K832+FluxoCaixa10131514191820[[#This Row],[Valores Receitas / Despesas]])</f>
        <v>155116.65000000037</v>
      </c>
      <c r="L833" s="53">
        <f>IF(FluxoCaixa10131514191820[[#This Row],[Entrada / Saída]]="Saída",FluxoCaixa10131514191820[[#This Row],[R$ (Valores)]]*-1,FluxoCaixa10131514191820[[#This Row],[R$ (Valores)]])</f>
        <v>0</v>
      </c>
    </row>
    <row r="834" spans="2:12">
      <c r="B834" s="48"/>
      <c r="C834" s="48"/>
      <c r="D834" s="16"/>
      <c r="E834" s="48"/>
      <c r="F834" s="17"/>
      <c r="G834" s="17"/>
      <c r="H834" s="17"/>
      <c r="I834" s="54"/>
      <c r="J834" s="45"/>
      <c r="K834" s="47">
        <f>IF(FluxoCaixa10131514191820[[#This Row],[Movimento ]]="Saldo Inicial",FluxoCaixa10131514191820[[#This Row],[R$ (Valores)]],K833+FluxoCaixa10131514191820[[#This Row],[Valores Receitas / Despesas]])</f>
        <v>155116.65000000037</v>
      </c>
      <c r="L834" s="53">
        <f>IF(FluxoCaixa10131514191820[[#This Row],[Entrada / Saída]]="Saída",FluxoCaixa10131514191820[[#This Row],[R$ (Valores)]]*-1,FluxoCaixa10131514191820[[#This Row],[R$ (Valores)]])</f>
        <v>0</v>
      </c>
    </row>
    <row r="835" spans="2:12">
      <c r="B835" s="48"/>
      <c r="C835" s="48"/>
      <c r="D835" s="16"/>
      <c r="E835" s="48"/>
      <c r="F835" s="45"/>
      <c r="G835" s="17"/>
      <c r="H835" s="17"/>
      <c r="I835" s="54"/>
      <c r="J835" s="45"/>
      <c r="K835" s="47">
        <f>IF(FluxoCaixa10131514191820[[#This Row],[Movimento ]]="Saldo Inicial",FluxoCaixa10131514191820[[#This Row],[R$ (Valores)]],K834+FluxoCaixa10131514191820[[#This Row],[Valores Receitas / Despesas]])</f>
        <v>155116.65000000037</v>
      </c>
      <c r="L835" s="53">
        <f>IF(FluxoCaixa10131514191820[[#This Row],[Entrada / Saída]]="Saída",FluxoCaixa10131514191820[[#This Row],[R$ (Valores)]]*-1,FluxoCaixa10131514191820[[#This Row],[R$ (Valores)]])</f>
        <v>0</v>
      </c>
    </row>
    <row r="836" spans="2:12">
      <c r="B836" s="48"/>
      <c r="C836" s="48"/>
      <c r="D836" s="16"/>
      <c r="E836" s="48"/>
      <c r="F836" s="17"/>
      <c r="G836" s="17"/>
      <c r="H836" s="17"/>
      <c r="I836" s="54"/>
      <c r="J836" s="45"/>
      <c r="K836" s="47">
        <f>IF(FluxoCaixa10131514191820[[#This Row],[Movimento ]]="Saldo Inicial",FluxoCaixa10131514191820[[#This Row],[R$ (Valores)]],K835+FluxoCaixa10131514191820[[#This Row],[Valores Receitas / Despesas]])</f>
        <v>155116.65000000037</v>
      </c>
      <c r="L836" s="53">
        <f>IF(FluxoCaixa10131514191820[[#This Row],[Entrada / Saída]]="Saída",FluxoCaixa10131514191820[[#This Row],[R$ (Valores)]]*-1,FluxoCaixa10131514191820[[#This Row],[R$ (Valores)]])</f>
        <v>0</v>
      </c>
    </row>
    <row r="837" spans="2:12">
      <c r="B837" s="48"/>
      <c r="C837" s="48"/>
      <c r="D837" s="16"/>
      <c r="E837" s="48"/>
      <c r="F837" s="45"/>
      <c r="G837" s="45"/>
      <c r="H837" s="17"/>
      <c r="I837" s="54"/>
      <c r="J837" s="45"/>
      <c r="K837" s="47">
        <f>IF(FluxoCaixa10131514191820[[#This Row],[Movimento ]]="Saldo Inicial",FluxoCaixa10131514191820[[#This Row],[R$ (Valores)]],K836+FluxoCaixa10131514191820[[#This Row],[Valores Receitas / Despesas]])</f>
        <v>155116.65000000037</v>
      </c>
      <c r="L837" s="53">
        <f>IF(FluxoCaixa10131514191820[[#This Row],[Entrada / Saída]]="Saída",FluxoCaixa10131514191820[[#This Row],[R$ (Valores)]]*-1,FluxoCaixa10131514191820[[#This Row],[R$ (Valores)]])</f>
        <v>0</v>
      </c>
    </row>
    <row r="838" spans="2:12">
      <c r="B838" s="48"/>
      <c r="C838" s="48"/>
      <c r="D838" s="16"/>
      <c r="E838" s="48"/>
      <c r="F838" s="45"/>
      <c r="G838" s="17"/>
      <c r="H838" s="17"/>
      <c r="I838" s="54"/>
      <c r="J838" s="45"/>
      <c r="K838" s="47">
        <f>IF(FluxoCaixa10131514191820[[#This Row],[Movimento ]]="Saldo Inicial",FluxoCaixa10131514191820[[#This Row],[R$ (Valores)]],K837+FluxoCaixa10131514191820[[#This Row],[Valores Receitas / Despesas]])</f>
        <v>155116.65000000037</v>
      </c>
      <c r="L838" s="53">
        <f>IF(FluxoCaixa10131514191820[[#This Row],[Entrada / Saída]]="Saída",FluxoCaixa10131514191820[[#This Row],[R$ (Valores)]]*-1,FluxoCaixa10131514191820[[#This Row],[R$ (Valores)]])</f>
        <v>0</v>
      </c>
    </row>
    <row r="839" spans="2:12">
      <c r="B839" s="48"/>
      <c r="C839" s="48"/>
      <c r="D839" s="16"/>
      <c r="E839" s="48"/>
      <c r="F839" s="45"/>
      <c r="G839" s="17"/>
      <c r="H839" s="17"/>
      <c r="I839" s="54"/>
      <c r="J839" s="45"/>
      <c r="K839" s="47">
        <f>IF(FluxoCaixa10131514191820[[#This Row],[Movimento ]]="Saldo Inicial",FluxoCaixa10131514191820[[#This Row],[R$ (Valores)]],K838+FluxoCaixa10131514191820[[#This Row],[Valores Receitas / Despesas]])</f>
        <v>155116.65000000037</v>
      </c>
      <c r="L839" s="53">
        <f>IF(FluxoCaixa10131514191820[[#This Row],[Entrada / Saída]]="Saída",FluxoCaixa10131514191820[[#This Row],[R$ (Valores)]]*-1,FluxoCaixa10131514191820[[#This Row],[R$ (Valores)]])</f>
        <v>0</v>
      </c>
    </row>
    <row r="840" spans="2:12">
      <c r="B840" s="48"/>
      <c r="C840" s="48"/>
      <c r="D840" s="16"/>
      <c r="E840" s="48"/>
      <c r="F840" s="45"/>
      <c r="G840" s="17"/>
      <c r="H840" s="17"/>
      <c r="I840" s="54"/>
      <c r="J840" s="45"/>
      <c r="K840" s="47">
        <f>IF(FluxoCaixa10131514191820[[#This Row],[Movimento ]]="Saldo Inicial",FluxoCaixa10131514191820[[#This Row],[R$ (Valores)]],K839+FluxoCaixa10131514191820[[#This Row],[Valores Receitas / Despesas]])</f>
        <v>155116.65000000037</v>
      </c>
      <c r="L840" s="53">
        <f>IF(FluxoCaixa10131514191820[[#This Row],[Entrada / Saída]]="Saída",FluxoCaixa10131514191820[[#This Row],[R$ (Valores)]]*-1,FluxoCaixa10131514191820[[#This Row],[R$ (Valores)]])</f>
        <v>0</v>
      </c>
    </row>
    <row r="841" spans="2:12">
      <c r="B841" s="48"/>
      <c r="C841" s="48"/>
      <c r="D841" s="16"/>
      <c r="E841" s="48"/>
      <c r="F841" s="45"/>
      <c r="G841" s="17"/>
      <c r="H841" s="17"/>
      <c r="I841" s="54"/>
      <c r="J841" s="45"/>
      <c r="K841" s="47">
        <f>IF(FluxoCaixa10131514191820[[#This Row],[Movimento ]]="Saldo Inicial",FluxoCaixa10131514191820[[#This Row],[R$ (Valores)]],K840+FluxoCaixa10131514191820[[#This Row],[Valores Receitas / Despesas]])</f>
        <v>155116.65000000037</v>
      </c>
      <c r="L841" s="53">
        <f>IF(FluxoCaixa10131514191820[[#This Row],[Entrada / Saída]]="Saída",FluxoCaixa10131514191820[[#This Row],[R$ (Valores)]]*-1,FluxoCaixa10131514191820[[#This Row],[R$ (Valores)]])</f>
        <v>0</v>
      </c>
    </row>
    <row r="842" spans="2:12">
      <c r="B842" s="48"/>
      <c r="C842" s="48"/>
      <c r="D842" s="16"/>
      <c r="E842" s="48"/>
      <c r="F842" s="45"/>
      <c r="G842" s="45"/>
      <c r="H842" s="17"/>
      <c r="I842" s="54"/>
      <c r="J842" s="45"/>
      <c r="K842" s="47">
        <f>IF(FluxoCaixa10131514191820[[#This Row],[Movimento ]]="Saldo Inicial",FluxoCaixa10131514191820[[#This Row],[R$ (Valores)]],K841+FluxoCaixa10131514191820[[#This Row],[Valores Receitas / Despesas]])</f>
        <v>155116.65000000037</v>
      </c>
      <c r="L842" s="53">
        <f>IF(FluxoCaixa10131514191820[[#This Row],[Entrada / Saída]]="Saída",FluxoCaixa10131514191820[[#This Row],[R$ (Valores)]]*-1,FluxoCaixa10131514191820[[#This Row],[R$ (Valores)]])</f>
        <v>0</v>
      </c>
    </row>
    <row r="843" spans="2:12">
      <c r="B843" s="48"/>
      <c r="C843" s="48"/>
      <c r="D843" s="16"/>
      <c r="E843" s="48"/>
      <c r="F843" s="17"/>
      <c r="G843" s="17"/>
      <c r="H843" s="17"/>
      <c r="I843" s="54"/>
      <c r="J843" s="45"/>
      <c r="K843" s="47">
        <f>IF(FluxoCaixa10131514191820[[#This Row],[Movimento ]]="Saldo Inicial",FluxoCaixa10131514191820[[#This Row],[R$ (Valores)]],K842+FluxoCaixa10131514191820[[#This Row],[Valores Receitas / Despesas]])</f>
        <v>155116.65000000037</v>
      </c>
      <c r="L843" s="53">
        <f>IF(FluxoCaixa10131514191820[[#This Row],[Entrada / Saída]]="Saída",FluxoCaixa10131514191820[[#This Row],[R$ (Valores)]]*-1,FluxoCaixa10131514191820[[#This Row],[R$ (Valores)]])</f>
        <v>0</v>
      </c>
    </row>
    <row r="844" spans="2:12">
      <c r="B844" s="48"/>
      <c r="C844" s="48"/>
      <c r="D844" s="16"/>
      <c r="E844" s="48"/>
      <c r="F844" s="45"/>
      <c r="G844" s="45"/>
      <c r="H844" s="17"/>
      <c r="I844" s="54"/>
      <c r="J844" s="45"/>
      <c r="K844" s="47">
        <f>IF(FluxoCaixa10131514191820[[#This Row],[Movimento ]]="Saldo Inicial",FluxoCaixa10131514191820[[#This Row],[R$ (Valores)]],K843+FluxoCaixa10131514191820[[#This Row],[Valores Receitas / Despesas]])</f>
        <v>155116.65000000037</v>
      </c>
      <c r="L844" s="53">
        <f>IF(FluxoCaixa10131514191820[[#This Row],[Entrada / Saída]]="Saída",FluxoCaixa10131514191820[[#This Row],[R$ (Valores)]]*-1,FluxoCaixa10131514191820[[#This Row],[R$ (Valores)]])</f>
        <v>0</v>
      </c>
    </row>
    <row r="845" spans="2:12">
      <c r="B845" s="48"/>
      <c r="C845" s="48"/>
      <c r="D845" s="16"/>
      <c r="E845" s="48"/>
      <c r="F845" s="45"/>
      <c r="G845" s="45"/>
      <c r="H845" s="17"/>
      <c r="I845" s="54"/>
      <c r="J845" s="45"/>
      <c r="K845" s="47">
        <f>IF(FluxoCaixa10131514191820[[#This Row],[Movimento ]]="Saldo Inicial",FluxoCaixa10131514191820[[#This Row],[R$ (Valores)]],K844+FluxoCaixa10131514191820[[#This Row],[Valores Receitas / Despesas]])</f>
        <v>155116.65000000037</v>
      </c>
      <c r="L845" s="53">
        <f>IF(FluxoCaixa10131514191820[[#This Row],[Entrada / Saída]]="Saída",FluxoCaixa10131514191820[[#This Row],[R$ (Valores)]]*-1,FluxoCaixa10131514191820[[#This Row],[R$ (Valores)]])</f>
        <v>0</v>
      </c>
    </row>
    <row r="846" spans="2:12">
      <c r="B846" s="48"/>
      <c r="C846" s="48"/>
      <c r="D846" s="16"/>
      <c r="E846" s="48"/>
      <c r="F846" s="45"/>
      <c r="G846" s="45"/>
      <c r="H846" s="17"/>
      <c r="I846" s="54"/>
      <c r="J846" s="45"/>
      <c r="K846" s="47">
        <f>IF(FluxoCaixa10131514191820[[#This Row],[Movimento ]]="Saldo Inicial",FluxoCaixa10131514191820[[#This Row],[R$ (Valores)]],K845+FluxoCaixa10131514191820[[#This Row],[Valores Receitas / Despesas]])</f>
        <v>155116.65000000037</v>
      </c>
      <c r="L846" s="53">
        <f>IF(FluxoCaixa10131514191820[[#This Row],[Entrada / Saída]]="Saída",FluxoCaixa10131514191820[[#This Row],[R$ (Valores)]]*-1,FluxoCaixa10131514191820[[#This Row],[R$ (Valores)]])</f>
        <v>0</v>
      </c>
    </row>
    <row r="847" spans="2:12">
      <c r="B847" s="48"/>
      <c r="C847" s="48"/>
      <c r="D847" s="16"/>
      <c r="E847" s="48"/>
      <c r="F847" s="17"/>
      <c r="G847" s="45"/>
      <c r="H847" s="17"/>
      <c r="I847" s="21"/>
      <c r="J847" s="17"/>
      <c r="K847" s="20">
        <f>IF(FluxoCaixa10131514191820[[#This Row],[Movimento ]]="Saldo Inicial",FluxoCaixa10131514191820[[#This Row],[R$ (Valores)]],K846+FluxoCaixa10131514191820[[#This Row],[Valores Receitas / Despesas]])</f>
        <v>155116.65000000037</v>
      </c>
      <c r="L847" s="53">
        <f>IF(FluxoCaixa10131514191820[[#This Row],[Entrada / Saída]]="Saída",FluxoCaixa10131514191820[[#This Row],[R$ (Valores)]]*-1,FluxoCaixa10131514191820[[#This Row],[R$ (Valores)]])</f>
        <v>0</v>
      </c>
    </row>
    <row r="848" spans="2:12">
      <c r="B848" s="48"/>
      <c r="C848" s="48"/>
      <c r="D848" s="16"/>
      <c r="E848" s="48"/>
      <c r="F848" s="45"/>
      <c r="G848" s="17"/>
      <c r="H848" s="17"/>
      <c r="I848" s="54"/>
      <c r="J848" s="45"/>
      <c r="K848" s="47">
        <f>IF(FluxoCaixa10131514191820[[#This Row],[Movimento ]]="Saldo Inicial",FluxoCaixa10131514191820[[#This Row],[R$ (Valores)]],K847+FluxoCaixa10131514191820[[#This Row],[Valores Receitas / Despesas]])</f>
        <v>155116.65000000037</v>
      </c>
      <c r="L848" s="53">
        <f>IF(FluxoCaixa10131514191820[[#This Row],[Entrada / Saída]]="Saída",FluxoCaixa10131514191820[[#This Row],[R$ (Valores)]]*-1,FluxoCaixa10131514191820[[#This Row],[R$ (Valores)]])</f>
        <v>0</v>
      </c>
    </row>
    <row r="849" spans="2:12">
      <c r="B849" s="48"/>
      <c r="C849" s="48"/>
      <c r="D849" s="16"/>
      <c r="E849" s="48"/>
      <c r="F849" s="17"/>
      <c r="G849" s="45"/>
      <c r="H849" s="17"/>
      <c r="I849" s="21"/>
      <c r="J849" s="17"/>
      <c r="K849" s="20">
        <f>IF(FluxoCaixa10131514191820[[#This Row],[Movimento ]]="Saldo Inicial",FluxoCaixa10131514191820[[#This Row],[R$ (Valores)]],K848+FluxoCaixa10131514191820[[#This Row],[Valores Receitas / Despesas]])</f>
        <v>155116.65000000037</v>
      </c>
      <c r="L849" s="53">
        <f>IF(FluxoCaixa10131514191820[[#This Row],[Entrada / Saída]]="Saída",FluxoCaixa10131514191820[[#This Row],[R$ (Valores)]]*-1,FluxoCaixa10131514191820[[#This Row],[R$ (Valores)]])</f>
        <v>0</v>
      </c>
    </row>
    <row r="850" spans="2:12">
      <c r="B850" s="48"/>
      <c r="C850" s="48"/>
      <c r="D850" s="16"/>
      <c r="E850" s="48"/>
      <c r="F850" s="17"/>
      <c r="G850" s="45"/>
      <c r="H850" s="17"/>
      <c r="I850" s="21"/>
      <c r="J850" s="17"/>
      <c r="K850" s="20">
        <f>IF(FluxoCaixa10131514191820[[#This Row],[Movimento ]]="Saldo Inicial",FluxoCaixa10131514191820[[#This Row],[R$ (Valores)]],K849+FluxoCaixa10131514191820[[#This Row],[Valores Receitas / Despesas]])</f>
        <v>155116.65000000037</v>
      </c>
      <c r="L850" s="53">
        <f>IF(FluxoCaixa10131514191820[[#This Row],[Entrada / Saída]]="Saída",FluxoCaixa10131514191820[[#This Row],[R$ (Valores)]]*-1,FluxoCaixa10131514191820[[#This Row],[R$ (Valores)]])</f>
        <v>0</v>
      </c>
    </row>
    <row r="851" spans="2:12">
      <c r="B851" s="48"/>
      <c r="C851" s="48"/>
      <c r="D851" s="16"/>
      <c r="E851" s="48"/>
      <c r="F851" s="17"/>
      <c r="G851" s="45"/>
      <c r="H851" s="17"/>
      <c r="I851" s="21"/>
      <c r="J851" s="17"/>
      <c r="K851" s="20">
        <f>IF(FluxoCaixa10131514191820[[#This Row],[Movimento ]]="Saldo Inicial",FluxoCaixa10131514191820[[#This Row],[R$ (Valores)]],K850+FluxoCaixa10131514191820[[#This Row],[Valores Receitas / Despesas]])</f>
        <v>155116.65000000037</v>
      </c>
      <c r="L851" s="53">
        <f>IF(FluxoCaixa10131514191820[[#This Row],[Entrada / Saída]]="Saída",FluxoCaixa10131514191820[[#This Row],[R$ (Valores)]]*-1,FluxoCaixa10131514191820[[#This Row],[R$ (Valores)]])</f>
        <v>0</v>
      </c>
    </row>
    <row r="852" spans="2:12">
      <c r="B852" s="48"/>
      <c r="C852" s="48"/>
      <c r="D852" s="16"/>
      <c r="E852" s="48"/>
      <c r="F852" s="17"/>
      <c r="G852" s="45"/>
      <c r="H852" s="17"/>
      <c r="I852" s="21"/>
      <c r="J852" s="17"/>
      <c r="K852" s="20">
        <f>IF(FluxoCaixa10131514191820[[#This Row],[Movimento ]]="Saldo Inicial",FluxoCaixa10131514191820[[#This Row],[R$ (Valores)]],K851+FluxoCaixa10131514191820[[#This Row],[Valores Receitas / Despesas]])</f>
        <v>155116.65000000037</v>
      </c>
      <c r="L852" s="53">
        <f>IF(FluxoCaixa10131514191820[[#This Row],[Entrada / Saída]]="Saída",FluxoCaixa10131514191820[[#This Row],[R$ (Valores)]]*-1,FluxoCaixa10131514191820[[#This Row],[R$ (Valores)]])</f>
        <v>0</v>
      </c>
    </row>
    <row r="853" spans="2:12">
      <c r="B853" s="48"/>
      <c r="C853" s="48"/>
      <c r="D853" s="16"/>
      <c r="E853" s="48"/>
      <c r="F853" s="17"/>
      <c r="G853" s="17"/>
      <c r="H853" s="17"/>
      <c r="I853" s="21"/>
      <c r="J853" s="17"/>
      <c r="K853" s="20">
        <f>IF(FluxoCaixa10131514191820[[#This Row],[Movimento ]]="Saldo Inicial",FluxoCaixa10131514191820[[#This Row],[R$ (Valores)]],K852+FluxoCaixa10131514191820[[#This Row],[Valores Receitas / Despesas]])</f>
        <v>155116.65000000037</v>
      </c>
      <c r="L853" s="53">
        <f>IF(FluxoCaixa10131514191820[[#This Row],[Entrada / Saída]]="Saída",FluxoCaixa10131514191820[[#This Row],[R$ (Valores)]]*-1,FluxoCaixa10131514191820[[#This Row],[R$ (Valores)]])</f>
        <v>0</v>
      </c>
    </row>
    <row r="854" spans="2:12">
      <c r="B854" s="48"/>
      <c r="C854" s="48"/>
      <c r="D854" s="16"/>
      <c r="E854" s="48"/>
      <c r="F854" s="17"/>
      <c r="G854" s="17"/>
      <c r="H854" s="17"/>
      <c r="I854" s="21"/>
      <c r="J854" s="17"/>
      <c r="K854" s="20">
        <f>IF(FluxoCaixa10131514191820[[#This Row],[Movimento ]]="Saldo Inicial",FluxoCaixa10131514191820[[#This Row],[R$ (Valores)]],K853+FluxoCaixa10131514191820[[#This Row],[Valores Receitas / Despesas]])</f>
        <v>155116.65000000037</v>
      </c>
      <c r="L854" s="53">
        <f>IF(FluxoCaixa10131514191820[[#This Row],[Entrada / Saída]]="Saída",FluxoCaixa10131514191820[[#This Row],[R$ (Valores)]]*-1,FluxoCaixa10131514191820[[#This Row],[R$ (Valores)]])</f>
        <v>0</v>
      </c>
    </row>
    <row r="855" spans="2:12">
      <c r="B855" s="48"/>
      <c r="C855" s="48"/>
      <c r="D855" s="16"/>
      <c r="E855" s="48"/>
      <c r="F855" s="17"/>
      <c r="G855" s="17"/>
      <c r="H855" s="17"/>
      <c r="I855" s="21"/>
      <c r="J855" s="17"/>
      <c r="K855" s="20">
        <f>IF(FluxoCaixa10131514191820[[#This Row],[Movimento ]]="Saldo Inicial",FluxoCaixa10131514191820[[#This Row],[R$ (Valores)]],K854+FluxoCaixa10131514191820[[#This Row],[Valores Receitas / Despesas]])</f>
        <v>155116.65000000037</v>
      </c>
      <c r="L855" s="53">
        <f>IF(FluxoCaixa10131514191820[[#This Row],[Entrada / Saída]]="Saída",FluxoCaixa10131514191820[[#This Row],[R$ (Valores)]]*-1,FluxoCaixa10131514191820[[#This Row],[R$ (Valores)]])</f>
        <v>0</v>
      </c>
    </row>
    <row r="856" spans="2:12">
      <c r="B856" s="48"/>
      <c r="C856" s="48"/>
      <c r="D856" s="16"/>
      <c r="E856" s="48"/>
      <c r="F856" s="17"/>
      <c r="G856" s="17"/>
      <c r="H856" s="17"/>
      <c r="I856" s="21"/>
      <c r="J856" s="17"/>
      <c r="K856" s="20">
        <f>IF(FluxoCaixa10131514191820[[#This Row],[Movimento ]]="Saldo Inicial",FluxoCaixa10131514191820[[#This Row],[R$ (Valores)]],K855+FluxoCaixa10131514191820[[#This Row],[Valores Receitas / Despesas]])</f>
        <v>155116.65000000037</v>
      </c>
      <c r="L856" s="53">
        <f>IF(FluxoCaixa10131514191820[[#This Row],[Entrada / Saída]]="Saída",FluxoCaixa10131514191820[[#This Row],[R$ (Valores)]]*-1,FluxoCaixa10131514191820[[#This Row],[R$ (Valores)]])</f>
        <v>0</v>
      </c>
    </row>
    <row r="857" spans="2:12">
      <c r="B857" s="48"/>
      <c r="C857" s="48"/>
      <c r="D857" s="16"/>
      <c r="E857" s="48"/>
      <c r="F857" s="17"/>
      <c r="G857" s="17"/>
      <c r="H857" s="17"/>
      <c r="I857" s="21"/>
      <c r="J857" s="17"/>
      <c r="K857" s="20">
        <f>IF(FluxoCaixa10131514191820[[#This Row],[Movimento ]]="Saldo Inicial",FluxoCaixa10131514191820[[#This Row],[R$ (Valores)]],K856+FluxoCaixa10131514191820[[#This Row],[Valores Receitas / Despesas]])</f>
        <v>155116.65000000037</v>
      </c>
      <c r="L857" s="53">
        <f>IF(FluxoCaixa10131514191820[[#This Row],[Entrada / Saída]]="Saída",FluxoCaixa10131514191820[[#This Row],[R$ (Valores)]]*-1,FluxoCaixa10131514191820[[#This Row],[R$ (Valores)]])</f>
        <v>0</v>
      </c>
    </row>
    <row r="858" spans="2:12">
      <c r="B858" s="48"/>
      <c r="C858" s="48"/>
      <c r="D858" s="16"/>
      <c r="E858" s="48"/>
      <c r="F858" s="17"/>
      <c r="G858" s="17"/>
      <c r="H858" s="17"/>
      <c r="I858" s="21"/>
      <c r="J858" s="17"/>
      <c r="K858" s="20">
        <f>IF(FluxoCaixa10131514191820[[#This Row],[Movimento ]]="Saldo Inicial",FluxoCaixa10131514191820[[#This Row],[R$ (Valores)]],K857+FluxoCaixa10131514191820[[#This Row],[Valores Receitas / Despesas]])</f>
        <v>155116.65000000037</v>
      </c>
      <c r="L858" s="53">
        <f>IF(FluxoCaixa10131514191820[[#This Row],[Entrada / Saída]]="Saída",FluxoCaixa10131514191820[[#This Row],[R$ (Valores)]]*-1,FluxoCaixa10131514191820[[#This Row],[R$ (Valores)]])</f>
        <v>0</v>
      </c>
    </row>
    <row r="859" spans="2:12">
      <c r="B859" s="48"/>
      <c r="C859" s="48"/>
      <c r="D859" s="16"/>
      <c r="E859" s="48"/>
      <c r="F859" s="17"/>
      <c r="G859" s="17"/>
      <c r="H859" s="17"/>
      <c r="I859" s="21"/>
      <c r="J859" s="17"/>
      <c r="K859" s="20">
        <f>IF(FluxoCaixa10131514191820[[#This Row],[Movimento ]]="Saldo Inicial",FluxoCaixa10131514191820[[#This Row],[R$ (Valores)]],K858+FluxoCaixa10131514191820[[#This Row],[Valores Receitas / Despesas]])</f>
        <v>155116.65000000037</v>
      </c>
      <c r="L859" s="53">
        <f>IF(FluxoCaixa10131514191820[[#This Row],[Entrada / Saída]]="Saída",FluxoCaixa10131514191820[[#This Row],[R$ (Valores)]]*-1,FluxoCaixa10131514191820[[#This Row],[R$ (Valores)]])</f>
        <v>0</v>
      </c>
    </row>
    <row r="860" spans="2:12">
      <c r="B860" s="48"/>
      <c r="C860" s="48"/>
      <c r="D860" s="16"/>
      <c r="E860" s="48"/>
      <c r="F860" s="17"/>
      <c r="G860" s="17"/>
      <c r="H860" s="17"/>
      <c r="I860" s="21"/>
      <c r="J860" s="17"/>
      <c r="K860" s="20">
        <f>IF(FluxoCaixa10131514191820[[#This Row],[Movimento ]]="Saldo Inicial",FluxoCaixa10131514191820[[#This Row],[R$ (Valores)]],K859+FluxoCaixa10131514191820[[#This Row],[Valores Receitas / Despesas]])</f>
        <v>155116.65000000037</v>
      </c>
      <c r="L860" s="53">
        <f>IF(FluxoCaixa10131514191820[[#This Row],[Entrada / Saída]]="Saída",FluxoCaixa10131514191820[[#This Row],[R$ (Valores)]]*-1,FluxoCaixa10131514191820[[#This Row],[R$ (Valores)]])</f>
        <v>0</v>
      </c>
    </row>
    <row r="861" spans="2:12">
      <c r="B861" s="48"/>
      <c r="C861" s="48"/>
      <c r="D861" s="16"/>
      <c r="E861" s="48"/>
      <c r="F861" s="17"/>
      <c r="G861" s="17"/>
      <c r="H861" s="17"/>
      <c r="I861" s="21"/>
      <c r="J861" s="17"/>
      <c r="K861" s="20">
        <f>IF(FluxoCaixa10131514191820[[#This Row],[Movimento ]]="Saldo Inicial",FluxoCaixa10131514191820[[#This Row],[R$ (Valores)]],K860+FluxoCaixa10131514191820[[#This Row],[Valores Receitas / Despesas]])</f>
        <v>155116.65000000037</v>
      </c>
      <c r="L861" s="53">
        <f>IF(FluxoCaixa10131514191820[[#This Row],[Entrada / Saída]]="Saída",FluxoCaixa10131514191820[[#This Row],[R$ (Valores)]]*-1,FluxoCaixa10131514191820[[#This Row],[R$ (Valores)]])</f>
        <v>0</v>
      </c>
    </row>
    <row r="862" spans="2:12">
      <c r="B862" s="48"/>
      <c r="C862" s="48"/>
      <c r="D862" s="16"/>
      <c r="E862" s="48"/>
      <c r="F862" s="17"/>
      <c r="G862" s="17"/>
      <c r="H862" s="17"/>
      <c r="I862" s="21"/>
      <c r="J862" s="17"/>
      <c r="K862" s="20">
        <f>IF(FluxoCaixa10131514191820[[#This Row],[Movimento ]]="Saldo Inicial",FluxoCaixa10131514191820[[#This Row],[R$ (Valores)]],K861+FluxoCaixa10131514191820[[#This Row],[Valores Receitas / Despesas]])</f>
        <v>155116.65000000037</v>
      </c>
      <c r="L862" s="53">
        <f>IF(FluxoCaixa10131514191820[[#This Row],[Entrada / Saída]]="Saída",FluxoCaixa10131514191820[[#This Row],[R$ (Valores)]]*-1,FluxoCaixa10131514191820[[#This Row],[R$ (Valores)]])</f>
        <v>0</v>
      </c>
    </row>
    <row r="863" spans="2:12">
      <c r="B863" s="48"/>
      <c r="C863" s="48"/>
      <c r="D863" s="16"/>
      <c r="E863" s="48"/>
      <c r="F863" s="17"/>
      <c r="G863" s="17"/>
      <c r="H863" s="17"/>
      <c r="I863" s="54"/>
      <c r="J863" s="45"/>
      <c r="K863" s="47">
        <f>IF(FluxoCaixa10131514191820[[#This Row],[Movimento ]]="Saldo Inicial",FluxoCaixa10131514191820[[#This Row],[R$ (Valores)]],K862+FluxoCaixa10131514191820[[#This Row],[Valores Receitas / Despesas]])</f>
        <v>155116.65000000037</v>
      </c>
      <c r="L863" s="53">
        <f>IF(FluxoCaixa10131514191820[[#This Row],[Entrada / Saída]]="Saída",FluxoCaixa10131514191820[[#This Row],[R$ (Valores)]]*-1,FluxoCaixa10131514191820[[#This Row],[R$ (Valores)]])</f>
        <v>0</v>
      </c>
    </row>
    <row r="864" spans="2:12">
      <c r="B864" s="48"/>
      <c r="C864" s="48"/>
      <c r="D864" s="16"/>
      <c r="E864" s="48"/>
      <c r="F864" s="17"/>
      <c r="G864" s="17"/>
      <c r="H864" s="17"/>
      <c r="I864" s="21"/>
      <c r="J864" s="17"/>
      <c r="K864" s="20">
        <f>IF(FluxoCaixa10131514191820[[#This Row],[Movimento ]]="Saldo Inicial",FluxoCaixa10131514191820[[#This Row],[R$ (Valores)]],K863+FluxoCaixa10131514191820[[#This Row],[Valores Receitas / Despesas]])</f>
        <v>155116.65000000037</v>
      </c>
      <c r="L864" s="53">
        <f>IF(FluxoCaixa10131514191820[[#This Row],[Entrada / Saída]]="Saída",FluxoCaixa10131514191820[[#This Row],[R$ (Valores)]]*-1,FluxoCaixa10131514191820[[#This Row],[R$ (Valores)]])</f>
        <v>0</v>
      </c>
    </row>
    <row r="865" spans="2:12">
      <c r="B865" s="48"/>
      <c r="C865" s="48"/>
      <c r="D865" s="16"/>
      <c r="E865" s="48"/>
      <c r="F865" s="17"/>
      <c r="G865" s="17"/>
      <c r="H865" s="17"/>
      <c r="I865" s="21"/>
      <c r="J865" s="17"/>
      <c r="K865" s="20">
        <f>IF(FluxoCaixa10131514191820[[#This Row],[Movimento ]]="Saldo Inicial",FluxoCaixa10131514191820[[#This Row],[R$ (Valores)]],K864+FluxoCaixa10131514191820[[#This Row],[Valores Receitas / Despesas]])</f>
        <v>155116.65000000037</v>
      </c>
      <c r="L865" s="53">
        <f>IF(FluxoCaixa10131514191820[[#This Row],[Entrada / Saída]]="Saída",FluxoCaixa10131514191820[[#This Row],[R$ (Valores)]]*-1,FluxoCaixa10131514191820[[#This Row],[R$ (Valores)]])</f>
        <v>0</v>
      </c>
    </row>
    <row r="866" spans="2:12">
      <c r="B866" s="48"/>
      <c r="C866" s="48"/>
      <c r="D866" s="16"/>
      <c r="E866" s="48"/>
      <c r="F866" s="17"/>
      <c r="G866" s="17"/>
      <c r="H866" s="17"/>
      <c r="I866" s="21"/>
      <c r="J866" s="17"/>
      <c r="K866" s="20">
        <f>IF(FluxoCaixa10131514191820[[#This Row],[Movimento ]]="Saldo Inicial",FluxoCaixa10131514191820[[#This Row],[R$ (Valores)]],K865+FluxoCaixa10131514191820[[#This Row],[Valores Receitas / Despesas]])</f>
        <v>155116.65000000037</v>
      </c>
      <c r="L866" s="53">
        <f>IF(FluxoCaixa10131514191820[[#This Row],[Entrada / Saída]]="Saída",FluxoCaixa10131514191820[[#This Row],[R$ (Valores)]]*-1,FluxoCaixa10131514191820[[#This Row],[R$ (Valores)]])</f>
        <v>0</v>
      </c>
    </row>
    <row r="867" spans="2:12">
      <c r="B867" s="48"/>
      <c r="C867" s="48"/>
      <c r="D867" s="16"/>
      <c r="E867" s="48"/>
      <c r="F867" s="17"/>
      <c r="G867" s="17"/>
      <c r="H867" s="17"/>
      <c r="I867" s="21"/>
      <c r="J867" s="17"/>
      <c r="K867" s="20">
        <f>IF(FluxoCaixa10131514191820[[#This Row],[Movimento ]]="Saldo Inicial",FluxoCaixa10131514191820[[#This Row],[R$ (Valores)]],K866+FluxoCaixa10131514191820[[#This Row],[Valores Receitas / Despesas]])</f>
        <v>155116.65000000037</v>
      </c>
      <c r="L867" s="53">
        <f>IF(FluxoCaixa10131514191820[[#This Row],[Entrada / Saída]]="Saída",FluxoCaixa10131514191820[[#This Row],[R$ (Valores)]]*-1,FluxoCaixa10131514191820[[#This Row],[R$ (Valores)]])</f>
        <v>0</v>
      </c>
    </row>
    <row r="868" spans="2:12">
      <c r="B868" s="48"/>
      <c r="C868" s="48"/>
      <c r="D868" s="16"/>
      <c r="E868" s="48"/>
      <c r="F868" s="17"/>
      <c r="G868" s="17"/>
      <c r="H868" s="17"/>
      <c r="I868" s="21"/>
      <c r="J868" s="17"/>
      <c r="K868" s="20">
        <f>IF(FluxoCaixa10131514191820[[#This Row],[Movimento ]]="Saldo Inicial",FluxoCaixa10131514191820[[#This Row],[R$ (Valores)]],K867+FluxoCaixa10131514191820[[#This Row],[Valores Receitas / Despesas]])</f>
        <v>155116.65000000037</v>
      </c>
      <c r="L868" s="53">
        <f>IF(FluxoCaixa10131514191820[[#This Row],[Entrada / Saída]]="Saída",FluxoCaixa10131514191820[[#This Row],[R$ (Valores)]]*-1,FluxoCaixa10131514191820[[#This Row],[R$ (Valores)]])</f>
        <v>0</v>
      </c>
    </row>
    <row r="869" spans="2:12">
      <c r="B869" s="48"/>
      <c r="C869" s="48"/>
      <c r="D869" s="16"/>
      <c r="E869" s="48"/>
      <c r="F869" s="17"/>
      <c r="G869" s="17"/>
      <c r="H869" s="17"/>
      <c r="I869" s="21"/>
      <c r="J869" s="17"/>
      <c r="K869" s="20">
        <f>IF(FluxoCaixa10131514191820[[#This Row],[Movimento ]]="Saldo Inicial",FluxoCaixa10131514191820[[#This Row],[R$ (Valores)]],K868+FluxoCaixa10131514191820[[#This Row],[Valores Receitas / Despesas]])</f>
        <v>155116.65000000037</v>
      </c>
      <c r="L869" s="53">
        <f>IF(FluxoCaixa10131514191820[[#This Row],[Entrada / Saída]]="Saída",FluxoCaixa10131514191820[[#This Row],[R$ (Valores)]]*-1,FluxoCaixa10131514191820[[#This Row],[R$ (Valores)]])</f>
        <v>0</v>
      </c>
    </row>
    <row r="870" spans="2:12">
      <c r="B870" s="48"/>
      <c r="C870" s="48"/>
      <c r="D870" s="16"/>
      <c r="E870" s="48"/>
      <c r="F870" s="17"/>
      <c r="G870" s="17"/>
      <c r="H870" s="17"/>
      <c r="I870" s="21"/>
      <c r="J870" s="17"/>
      <c r="K870" s="20">
        <f>IF(FluxoCaixa10131514191820[[#This Row],[Movimento ]]="Saldo Inicial",FluxoCaixa10131514191820[[#This Row],[R$ (Valores)]],K869+FluxoCaixa10131514191820[[#This Row],[Valores Receitas / Despesas]])</f>
        <v>155116.65000000037</v>
      </c>
      <c r="L870" s="53">
        <f>IF(FluxoCaixa10131514191820[[#This Row],[Entrada / Saída]]="Saída",FluxoCaixa10131514191820[[#This Row],[R$ (Valores)]]*-1,FluxoCaixa10131514191820[[#This Row],[R$ (Valores)]])</f>
        <v>0</v>
      </c>
    </row>
    <row r="871" spans="2:12">
      <c r="B871" s="48"/>
      <c r="C871" s="48"/>
      <c r="D871" s="16"/>
      <c r="E871" s="48"/>
      <c r="F871" s="17"/>
      <c r="G871" s="17"/>
      <c r="H871" s="17"/>
      <c r="I871" s="21"/>
      <c r="J871" s="17"/>
      <c r="K871" s="20">
        <f>IF(FluxoCaixa10131514191820[[#This Row],[Movimento ]]="Saldo Inicial",FluxoCaixa10131514191820[[#This Row],[R$ (Valores)]],K870+FluxoCaixa10131514191820[[#This Row],[Valores Receitas / Despesas]])</f>
        <v>155116.65000000037</v>
      </c>
      <c r="L871" s="53">
        <f>IF(FluxoCaixa10131514191820[[#This Row],[Entrada / Saída]]="Saída",FluxoCaixa10131514191820[[#This Row],[R$ (Valores)]]*-1,FluxoCaixa10131514191820[[#This Row],[R$ (Valores)]])</f>
        <v>0</v>
      </c>
    </row>
    <row r="872" spans="2:12">
      <c r="B872" s="48"/>
      <c r="C872" s="48"/>
      <c r="D872" s="16"/>
      <c r="E872" s="48"/>
      <c r="F872" s="17"/>
      <c r="G872" s="17"/>
      <c r="H872" s="17"/>
      <c r="I872" s="21"/>
      <c r="J872" s="17"/>
      <c r="K872" s="20">
        <f>IF(FluxoCaixa10131514191820[[#This Row],[Movimento ]]="Saldo Inicial",FluxoCaixa10131514191820[[#This Row],[R$ (Valores)]],K871+FluxoCaixa10131514191820[[#This Row],[Valores Receitas / Despesas]])</f>
        <v>155116.65000000037</v>
      </c>
      <c r="L872" s="53">
        <f>IF(FluxoCaixa10131514191820[[#This Row],[Entrada / Saída]]="Saída",FluxoCaixa10131514191820[[#This Row],[R$ (Valores)]]*-1,FluxoCaixa10131514191820[[#This Row],[R$ (Valores)]])</f>
        <v>0</v>
      </c>
    </row>
    <row r="873" spans="2:12">
      <c r="B873" s="48"/>
      <c r="C873" s="48"/>
      <c r="D873" s="16"/>
      <c r="E873" s="48"/>
      <c r="F873" s="17"/>
      <c r="G873" s="17"/>
      <c r="H873" s="17"/>
      <c r="I873" s="21"/>
      <c r="J873" s="17"/>
      <c r="K873" s="20">
        <f>IF(FluxoCaixa10131514191820[[#This Row],[Movimento ]]="Saldo Inicial",FluxoCaixa10131514191820[[#This Row],[R$ (Valores)]],K872+FluxoCaixa10131514191820[[#This Row],[Valores Receitas / Despesas]])</f>
        <v>155116.65000000037</v>
      </c>
      <c r="L873" s="53">
        <f>IF(FluxoCaixa10131514191820[[#This Row],[Entrada / Saída]]="Saída",FluxoCaixa10131514191820[[#This Row],[R$ (Valores)]]*-1,FluxoCaixa10131514191820[[#This Row],[R$ (Valores)]])</f>
        <v>0</v>
      </c>
    </row>
    <row r="874" spans="2:12">
      <c r="B874" s="48"/>
      <c r="C874" s="48"/>
      <c r="D874" s="16"/>
      <c r="E874" s="48"/>
      <c r="F874" s="17"/>
      <c r="G874" s="45"/>
      <c r="H874" s="17"/>
      <c r="I874" s="21"/>
      <c r="J874" s="17"/>
      <c r="K874" s="20">
        <f>IF(FluxoCaixa10131514191820[[#This Row],[Movimento ]]="Saldo Inicial",FluxoCaixa10131514191820[[#This Row],[R$ (Valores)]],K873+FluxoCaixa10131514191820[[#This Row],[Valores Receitas / Despesas]])</f>
        <v>155116.65000000037</v>
      </c>
      <c r="L874" s="53">
        <f>IF(FluxoCaixa10131514191820[[#This Row],[Entrada / Saída]]="Saída",FluxoCaixa10131514191820[[#This Row],[R$ (Valores)]]*-1,FluxoCaixa10131514191820[[#This Row],[R$ (Valores)]])</f>
        <v>0</v>
      </c>
    </row>
    <row r="875" spans="2:12">
      <c r="B875" s="48"/>
      <c r="C875" s="48"/>
      <c r="D875" s="16"/>
      <c r="E875" s="48"/>
      <c r="F875" s="17"/>
      <c r="G875" s="17"/>
      <c r="H875" s="17"/>
      <c r="I875" s="21"/>
      <c r="J875" s="17"/>
      <c r="K875" s="20">
        <f>IF(FluxoCaixa10131514191820[[#This Row],[Movimento ]]="Saldo Inicial",FluxoCaixa10131514191820[[#This Row],[R$ (Valores)]],K874+FluxoCaixa10131514191820[[#This Row],[Valores Receitas / Despesas]])</f>
        <v>155116.65000000037</v>
      </c>
      <c r="L875" s="53">
        <f>IF(FluxoCaixa10131514191820[[#This Row],[Entrada / Saída]]="Saída",FluxoCaixa10131514191820[[#This Row],[R$ (Valores)]]*-1,FluxoCaixa10131514191820[[#This Row],[R$ (Valores)]])</f>
        <v>0</v>
      </c>
    </row>
    <row r="876" spans="2:12">
      <c r="B876" s="48"/>
      <c r="C876" s="48"/>
      <c r="D876" s="16"/>
      <c r="E876" s="48"/>
      <c r="F876" s="17"/>
      <c r="G876" s="17"/>
      <c r="H876" s="17"/>
      <c r="I876" s="21"/>
      <c r="J876" s="17"/>
      <c r="K876" s="20">
        <f>IF(FluxoCaixa10131514191820[[#This Row],[Movimento ]]="Saldo Inicial",FluxoCaixa10131514191820[[#This Row],[R$ (Valores)]],K875+FluxoCaixa10131514191820[[#This Row],[Valores Receitas / Despesas]])</f>
        <v>155116.65000000037</v>
      </c>
      <c r="L876" s="53">
        <f>IF(FluxoCaixa10131514191820[[#This Row],[Entrada / Saída]]="Saída",FluxoCaixa10131514191820[[#This Row],[R$ (Valores)]]*-1,FluxoCaixa10131514191820[[#This Row],[R$ (Valores)]])</f>
        <v>0</v>
      </c>
    </row>
    <row r="877" spans="2:12">
      <c r="B877" s="48"/>
      <c r="C877" s="48"/>
      <c r="D877" s="16"/>
      <c r="E877" s="48"/>
      <c r="F877" s="17"/>
      <c r="G877" s="17"/>
      <c r="H877" s="17"/>
      <c r="I877" s="21"/>
      <c r="J877" s="17"/>
      <c r="K877" s="20">
        <f>IF(FluxoCaixa10131514191820[[#This Row],[Movimento ]]="Saldo Inicial",FluxoCaixa10131514191820[[#This Row],[R$ (Valores)]],K876+FluxoCaixa10131514191820[[#This Row],[Valores Receitas / Despesas]])</f>
        <v>155116.65000000037</v>
      </c>
      <c r="L877" s="53">
        <f>IF(FluxoCaixa10131514191820[[#This Row],[Entrada / Saída]]="Saída",FluxoCaixa10131514191820[[#This Row],[R$ (Valores)]]*-1,FluxoCaixa10131514191820[[#This Row],[R$ (Valores)]])</f>
        <v>0</v>
      </c>
    </row>
    <row r="878" spans="2:12">
      <c r="B878" s="48"/>
      <c r="C878" s="48"/>
      <c r="D878" s="16"/>
      <c r="E878" s="48"/>
      <c r="F878" s="17"/>
      <c r="G878" s="17"/>
      <c r="H878" s="17"/>
      <c r="I878" s="21"/>
      <c r="J878" s="17"/>
      <c r="K878" s="20">
        <f>IF(FluxoCaixa10131514191820[[#This Row],[Movimento ]]="Saldo Inicial",FluxoCaixa10131514191820[[#This Row],[R$ (Valores)]],K877+FluxoCaixa10131514191820[[#This Row],[Valores Receitas / Despesas]])</f>
        <v>155116.65000000037</v>
      </c>
      <c r="L878" s="53">
        <f>IF(FluxoCaixa10131514191820[[#This Row],[Entrada / Saída]]="Saída",FluxoCaixa10131514191820[[#This Row],[R$ (Valores)]]*-1,FluxoCaixa10131514191820[[#This Row],[R$ (Valores)]])</f>
        <v>0</v>
      </c>
    </row>
    <row r="879" spans="2:12">
      <c r="B879" s="48"/>
      <c r="C879" s="48"/>
      <c r="D879" s="16"/>
      <c r="E879" s="48"/>
      <c r="F879" s="17"/>
      <c r="G879" s="17"/>
      <c r="H879" s="17"/>
      <c r="I879" s="21"/>
      <c r="J879" s="17"/>
      <c r="K879" s="20">
        <f>IF(FluxoCaixa10131514191820[[#This Row],[Movimento ]]="Saldo Inicial",FluxoCaixa10131514191820[[#This Row],[R$ (Valores)]],K878+FluxoCaixa10131514191820[[#This Row],[Valores Receitas / Despesas]])</f>
        <v>155116.65000000037</v>
      </c>
      <c r="L879" s="53">
        <f>IF(FluxoCaixa10131514191820[[#This Row],[Entrada / Saída]]="Saída",FluxoCaixa10131514191820[[#This Row],[R$ (Valores)]]*-1,FluxoCaixa10131514191820[[#This Row],[R$ (Valores)]])</f>
        <v>0</v>
      </c>
    </row>
    <row r="880" spans="2:12">
      <c r="B880" s="48"/>
      <c r="C880" s="48"/>
      <c r="D880" s="16"/>
      <c r="E880" s="48"/>
      <c r="F880" s="17"/>
      <c r="G880" s="17"/>
      <c r="H880" s="17"/>
      <c r="I880" s="21"/>
      <c r="J880" s="17"/>
      <c r="K880" s="20">
        <f>IF(FluxoCaixa10131514191820[[#This Row],[Movimento ]]="Saldo Inicial",FluxoCaixa10131514191820[[#This Row],[R$ (Valores)]],K879+FluxoCaixa10131514191820[[#This Row],[Valores Receitas / Despesas]])</f>
        <v>155116.65000000037</v>
      </c>
      <c r="L880" s="53">
        <f>IF(FluxoCaixa10131514191820[[#This Row],[Entrada / Saída]]="Saída",FluxoCaixa10131514191820[[#This Row],[R$ (Valores)]]*-1,FluxoCaixa10131514191820[[#This Row],[R$ (Valores)]])</f>
        <v>0</v>
      </c>
    </row>
    <row r="881" spans="2:12">
      <c r="B881" s="48"/>
      <c r="C881" s="48"/>
      <c r="D881" s="16"/>
      <c r="E881" s="48"/>
      <c r="F881" s="17"/>
      <c r="G881" s="17"/>
      <c r="H881" s="17"/>
      <c r="I881" s="21"/>
      <c r="J881" s="17"/>
      <c r="K881" s="20">
        <f>IF(FluxoCaixa10131514191820[[#This Row],[Movimento ]]="Saldo Inicial",FluxoCaixa10131514191820[[#This Row],[R$ (Valores)]],K880+FluxoCaixa10131514191820[[#This Row],[Valores Receitas / Despesas]])</f>
        <v>155116.65000000037</v>
      </c>
      <c r="L881" s="53">
        <f>IF(FluxoCaixa10131514191820[[#This Row],[Entrada / Saída]]="Saída",FluxoCaixa10131514191820[[#This Row],[R$ (Valores)]]*-1,FluxoCaixa10131514191820[[#This Row],[R$ (Valores)]])</f>
        <v>0</v>
      </c>
    </row>
    <row r="882" spans="2:12">
      <c r="B882" s="48"/>
      <c r="C882" s="48"/>
      <c r="D882" s="16"/>
      <c r="E882" s="48"/>
      <c r="F882" s="17"/>
      <c r="G882" s="17"/>
      <c r="H882" s="17"/>
      <c r="I882" s="21"/>
      <c r="J882" s="17"/>
      <c r="K882" s="20">
        <f>IF(FluxoCaixa10131514191820[[#This Row],[Movimento ]]="Saldo Inicial",FluxoCaixa10131514191820[[#This Row],[R$ (Valores)]],K881+FluxoCaixa10131514191820[[#This Row],[Valores Receitas / Despesas]])</f>
        <v>155116.65000000037</v>
      </c>
      <c r="L882" s="53">
        <f>IF(FluxoCaixa10131514191820[[#This Row],[Entrada / Saída]]="Saída",FluxoCaixa10131514191820[[#This Row],[R$ (Valores)]]*-1,FluxoCaixa10131514191820[[#This Row],[R$ (Valores)]])</f>
        <v>0</v>
      </c>
    </row>
    <row r="883" spans="2:12">
      <c r="B883" s="48"/>
      <c r="C883" s="48"/>
      <c r="D883" s="16"/>
      <c r="E883" s="48"/>
      <c r="F883" s="17"/>
      <c r="G883" s="17"/>
      <c r="H883" s="17"/>
      <c r="I883" s="21"/>
      <c r="J883" s="17"/>
      <c r="K883" s="20">
        <f>IF(FluxoCaixa10131514191820[[#This Row],[Movimento ]]="Saldo Inicial",FluxoCaixa10131514191820[[#This Row],[R$ (Valores)]],K882+FluxoCaixa10131514191820[[#This Row],[Valores Receitas / Despesas]])</f>
        <v>155116.65000000037</v>
      </c>
      <c r="L883" s="53">
        <f>IF(FluxoCaixa10131514191820[[#This Row],[Entrada / Saída]]="Saída",FluxoCaixa10131514191820[[#This Row],[R$ (Valores)]]*-1,FluxoCaixa10131514191820[[#This Row],[R$ (Valores)]])</f>
        <v>0</v>
      </c>
    </row>
    <row r="884" spans="2:12">
      <c r="B884" s="48"/>
      <c r="C884" s="48"/>
      <c r="D884" s="16"/>
      <c r="E884" s="48"/>
      <c r="F884" s="17"/>
      <c r="G884" s="17"/>
      <c r="H884" s="17"/>
      <c r="I884" s="21"/>
      <c r="J884" s="17"/>
      <c r="K884" s="20">
        <f>IF(FluxoCaixa10131514191820[[#This Row],[Movimento ]]="Saldo Inicial",FluxoCaixa10131514191820[[#This Row],[R$ (Valores)]],K883+FluxoCaixa10131514191820[[#This Row],[Valores Receitas / Despesas]])</f>
        <v>155116.65000000037</v>
      </c>
      <c r="L884" s="53">
        <f>IF(FluxoCaixa10131514191820[[#This Row],[Entrada / Saída]]="Saída",FluxoCaixa10131514191820[[#This Row],[R$ (Valores)]]*-1,FluxoCaixa10131514191820[[#This Row],[R$ (Valores)]])</f>
        <v>0</v>
      </c>
    </row>
    <row r="885" spans="2:12">
      <c r="B885" s="48"/>
      <c r="C885" s="48"/>
      <c r="D885" s="16"/>
      <c r="E885" s="48"/>
      <c r="F885" s="17"/>
      <c r="G885" s="17"/>
      <c r="H885" s="17"/>
      <c r="I885" s="21"/>
      <c r="J885" s="17"/>
      <c r="K885" s="20">
        <f>IF(FluxoCaixa10131514191820[[#This Row],[Movimento ]]="Saldo Inicial",FluxoCaixa10131514191820[[#This Row],[R$ (Valores)]],K884+FluxoCaixa10131514191820[[#This Row],[Valores Receitas / Despesas]])</f>
        <v>155116.65000000037</v>
      </c>
      <c r="L885" s="53">
        <f>IF(FluxoCaixa10131514191820[[#This Row],[Entrada / Saída]]="Saída",FluxoCaixa10131514191820[[#This Row],[R$ (Valores)]]*-1,FluxoCaixa10131514191820[[#This Row],[R$ (Valores)]])</f>
        <v>0</v>
      </c>
    </row>
    <row r="886" spans="2:12">
      <c r="B886" s="48"/>
      <c r="C886" s="48"/>
      <c r="D886" s="16"/>
      <c r="E886" s="48"/>
      <c r="F886" s="17"/>
      <c r="G886" s="17"/>
      <c r="H886" s="17"/>
      <c r="I886" s="21"/>
      <c r="J886" s="17"/>
      <c r="K886" s="20">
        <f>IF(FluxoCaixa10131514191820[[#This Row],[Movimento ]]="Saldo Inicial",FluxoCaixa10131514191820[[#This Row],[R$ (Valores)]],K885+FluxoCaixa10131514191820[[#This Row],[Valores Receitas / Despesas]])</f>
        <v>155116.65000000037</v>
      </c>
      <c r="L886" s="53">
        <f>IF(FluxoCaixa10131514191820[[#This Row],[Entrada / Saída]]="Saída",FluxoCaixa10131514191820[[#This Row],[R$ (Valores)]]*-1,FluxoCaixa10131514191820[[#This Row],[R$ (Valores)]])</f>
        <v>0</v>
      </c>
    </row>
    <row r="887" spans="2:12">
      <c r="B887" s="48"/>
      <c r="C887" s="48"/>
      <c r="D887" s="16"/>
      <c r="E887" s="48"/>
      <c r="F887" s="17"/>
      <c r="G887" s="17"/>
      <c r="H887" s="17"/>
      <c r="I887" s="21"/>
      <c r="J887" s="17"/>
      <c r="K887" s="20">
        <f>IF(FluxoCaixa10131514191820[[#This Row],[Movimento ]]="Saldo Inicial",FluxoCaixa10131514191820[[#This Row],[R$ (Valores)]],K886+FluxoCaixa10131514191820[[#This Row],[Valores Receitas / Despesas]])</f>
        <v>155116.65000000037</v>
      </c>
      <c r="L887" s="53">
        <f>IF(FluxoCaixa10131514191820[[#This Row],[Entrada / Saída]]="Saída",FluxoCaixa10131514191820[[#This Row],[R$ (Valores)]]*-1,FluxoCaixa10131514191820[[#This Row],[R$ (Valores)]])</f>
        <v>0</v>
      </c>
    </row>
    <row r="888" spans="2:12">
      <c r="B888" s="48"/>
      <c r="C888" s="48"/>
      <c r="D888" s="16"/>
      <c r="E888" s="48"/>
      <c r="F888" s="17"/>
      <c r="G888" s="17"/>
      <c r="H888" s="17"/>
      <c r="I888" s="21"/>
      <c r="J888" s="17"/>
      <c r="K888" s="20">
        <f>IF(FluxoCaixa10131514191820[[#This Row],[Movimento ]]="Saldo Inicial",FluxoCaixa10131514191820[[#This Row],[R$ (Valores)]],K887+FluxoCaixa10131514191820[[#This Row],[Valores Receitas / Despesas]])</f>
        <v>155116.65000000037</v>
      </c>
      <c r="L888" s="53">
        <f>IF(FluxoCaixa10131514191820[[#This Row],[Entrada / Saída]]="Saída",FluxoCaixa10131514191820[[#This Row],[R$ (Valores)]]*-1,FluxoCaixa10131514191820[[#This Row],[R$ (Valores)]])</f>
        <v>0</v>
      </c>
    </row>
    <row r="889" spans="2:12">
      <c r="B889" s="48"/>
      <c r="C889" s="48"/>
      <c r="D889" s="16"/>
      <c r="E889" s="48"/>
      <c r="F889" s="17"/>
      <c r="G889" s="17"/>
      <c r="H889" s="17"/>
      <c r="I889" s="21"/>
      <c r="J889" s="17"/>
      <c r="K889" s="20">
        <f>IF(FluxoCaixa10131514191820[[#This Row],[Movimento ]]="Saldo Inicial",FluxoCaixa10131514191820[[#This Row],[R$ (Valores)]],K888+FluxoCaixa10131514191820[[#This Row],[Valores Receitas / Despesas]])</f>
        <v>155116.65000000037</v>
      </c>
      <c r="L889" s="53">
        <f>IF(FluxoCaixa10131514191820[[#This Row],[Entrada / Saída]]="Saída",FluxoCaixa10131514191820[[#This Row],[R$ (Valores)]]*-1,FluxoCaixa10131514191820[[#This Row],[R$ (Valores)]])</f>
        <v>0</v>
      </c>
    </row>
    <row r="890" spans="2:12">
      <c r="B890" s="48"/>
      <c r="C890" s="48"/>
      <c r="D890" s="16"/>
      <c r="E890" s="48"/>
      <c r="F890" s="17"/>
      <c r="G890" s="17"/>
      <c r="H890" s="17"/>
      <c r="I890" s="21"/>
      <c r="J890" s="17"/>
      <c r="K890" s="20">
        <f>IF(FluxoCaixa10131514191820[[#This Row],[Movimento ]]="Saldo Inicial",FluxoCaixa10131514191820[[#This Row],[R$ (Valores)]],K889+FluxoCaixa10131514191820[[#This Row],[Valores Receitas / Despesas]])</f>
        <v>155116.65000000037</v>
      </c>
      <c r="L890" s="53">
        <f>IF(FluxoCaixa10131514191820[[#This Row],[Entrada / Saída]]="Saída",FluxoCaixa10131514191820[[#This Row],[R$ (Valores)]]*-1,FluxoCaixa10131514191820[[#This Row],[R$ (Valores)]])</f>
        <v>0</v>
      </c>
    </row>
    <row r="891" spans="2:12">
      <c r="B891" s="48"/>
      <c r="C891" s="48"/>
      <c r="D891" s="16"/>
      <c r="E891" s="48"/>
      <c r="F891" s="17"/>
      <c r="G891" s="17"/>
      <c r="H891" s="17"/>
      <c r="I891" s="21"/>
      <c r="J891" s="17"/>
      <c r="K891" s="20">
        <f>IF(FluxoCaixa10131514191820[[#This Row],[Movimento ]]="Saldo Inicial",FluxoCaixa10131514191820[[#This Row],[R$ (Valores)]],K890+FluxoCaixa10131514191820[[#This Row],[Valores Receitas / Despesas]])</f>
        <v>155116.65000000037</v>
      </c>
      <c r="L891" s="53">
        <f>IF(FluxoCaixa10131514191820[[#This Row],[Entrada / Saída]]="Saída",FluxoCaixa10131514191820[[#This Row],[R$ (Valores)]]*-1,FluxoCaixa10131514191820[[#This Row],[R$ (Valores)]])</f>
        <v>0</v>
      </c>
    </row>
    <row r="892" spans="2:12">
      <c r="B892" s="48"/>
      <c r="C892" s="48"/>
      <c r="D892" s="16"/>
      <c r="E892" s="48"/>
      <c r="F892" s="17"/>
      <c r="G892" s="17"/>
      <c r="H892" s="17"/>
      <c r="I892" s="21"/>
      <c r="J892" s="17"/>
      <c r="K892" s="20">
        <f>IF(FluxoCaixa10131514191820[[#This Row],[Movimento ]]="Saldo Inicial",FluxoCaixa10131514191820[[#This Row],[R$ (Valores)]],K891+FluxoCaixa10131514191820[[#This Row],[Valores Receitas / Despesas]])</f>
        <v>155116.65000000037</v>
      </c>
      <c r="L892" s="53">
        <f>IF(FluxoCaixa10131514191820[[#This Row],[Entrada / Saída]]="Saída",FluxoCaixa10131514191820[[#This Row],[R$ (Valores)]]*-1,FluxoCaixa10131514191820[[#This Row],[R$ (Valores)]])</f>
        <v>0</v>
      </c>
    </row>
    <row r="893" spans="2:12">
      <c r="B893" s="48"/>
      <c r="C893" s="48"/>
      <c r="D893" s="16"/>
      <c r="E893" s="48"/>
      <c r="F893" s="17"/>
      <c r="G893" s="17"/>
      <c r="H893" s="17"/>
      <c r="I893" s="21"/>
      <c r="J893" s="17"/>
      <c r="K893" s="20">
        <f>IF(FluxoCaixa10131514191820[[#This Row],[Movimento ]]="Saldo Inicial",FluxoCaixa10131514191820[[#This Row],[R$ (Valores)]],K892+FluxoCaixa10131514191820[[#This Row],[Valores Receitas / Despesas]])</f>
        <v>155116.65000000037</v>
      </c>
      <c r="L893" s="53">
        <f>IF(FluxoCaixa10131514191820[[#This Row],[Entrada / Saída]]="Saída",FluxoCaixa10131514191820[[#This Row],[R$ (Valores)]]*-1,FluxoCaixa10131514191820[[#This Row],[R$ (Valores)]])</f>
        <v>0</v>
      </c>
    </row>
    <row r="894" spans="2:12">
      <c r="B894" s="48"/>
      <c r="C894" s="48"/>
      <c r="D894" s="16"/>
      <c r="E894" s="48"/>
      <c r="F894" s="17"/>
      <c r="G894" s="17"/>
      <c r="H894" s="17"/>
      <c r="I894" s="21"/>
      <c r="J894" s="17"/>
      <c r="K894" s="20">
        <f>IF(FluxoCaixa10131514191820[[#This Row],[Movimento ]]="Saldo Inicial",FluxoCaixa10131514191820[[#This Row],[R$ (Valores)]],K893+FluxoCaixa10131514191820[[#This Row],[Valores Receitas / Despesas]])</f>
        <v>155116.65000000037</v>
      </c>
      <c r="L894" s="53">
        <f>IF(FluxoCaixa10131514191820[[#This Row],[Entrada / Saída]]="Saída",FluxoCaixa10131514191820[[#This Row],[R$ (Valores)]]*-1,FluxoCaixa10131514191820[[#This Row],[R$ (Valores)]])</f>
        <v>0</v>
      </c>
    </row>
    <row r="895" spans="2:12">
      <c r="B895" s="48"/>
      <c r="C895" s="48"/>
      <c r="D895" s="16"/>
      <c r="E895" s="48"/>
      <c r="F895" s="45"/>
      <c r="G895" s="17"/>
      <c r="H895" s="17"/>
      <c r="I895" s="54"/>
      <c r="J895" s="45"/>
      <c r="K895" s="47">
        <f>IF(FluxoCaixa10131514191820[[#This Row],[Movimento ]]="Saldo Inicial",FluxoCaixa10131514191820[[#This Row],[R$ (Valores)]],K894+FluxoCaixa10131514191820[[#This Row],[Valores Receitas / Despesas]])</f>
        <v>155116.65000000037</v>
      </c>
      <c r="L895" s="53">
        <f>IF(FluxoCaixa10131514191820[[#This Row],[Entrada / Saída]]="Saída",FluxoCaixa10131514191820[[#This Row],[R$ (Valores)]]*-1,FluxoCaixa10131514191820[[#This Row],[R$ (Valores)]])</f>
        <v>0</v>
      </c>
    </row>
    <row r="896" spans="2:12">
      <c r="B896" s="48"/>
      <c r="C896" s="48"/>
      <c r="D896" s="16"/>
      <c r="E896" s="48"/>
      <c r="F896" s="45"/>
      <c r="G896" s="45"/>
      <c r="H896" s="17"/>
      <c r="I896" s="54"/>
      <c r="J896" s="45"/>
      <c r="K896" s="47">
        <f>IF(FluxoCaixa10131514191820[[#This Row],[Movimento ]]="Saldo Inicial",FluxoCaixa10131514191820[[#This Row],[R$ (Valores)]],K895+FluxoCaixa10131514191820[[#This Row],[Valores Receitas / Despesas]])</f>
        <v>155116.65000000037</v>
      </c>
      <c r="L896" s="53">
        <f>IF(FluxoCaixa10131514191820[[#This Row],[Entrada / Saída]]="Saída",FluxoCaixa10131514191820[[#This Row],[R$ (Valores)]]*-1,FluxoCaixa10131514191820[[#This Row],[R$ (Valores)]])</f>
        <v>0</v>
      </c>
    </row>
    <row r="897" spans="2:15">
      <c r="B897" s="48"/>
      <c r="C897" s="48"/>
      <c r="D897" s="16"/>
      <c r="E897" s="48"/>
      <c r="F897" s="17"/>
      <c r="G897" s="17"/>
      <c r="H897" s="17"/>
      <c r="I897" s="21"/>
      <c r="J897" s="45"/>
      <c r="K897" s="20">
        <f>IF(FluxoCaixa10131514191820[[#This Row],[Movimento ]]="Saldo Inicial",FluxoCaixa10131514191820[[#This Row],[R$ (Valores)]],K896+FluxoCaixa10131514191820[[#This Row],[Valores Receitas / Despesas]])</f>
        <v>155116.65000000037</v>
      </c>
      <c r="L897" s="53">
        <f>IF(FluxoCaixa10131514191820[[#This Row],[Entrada / Saída]]="Saída",FluxoCaixa10131514191820[[#This Row],[R$ (Valores)]]*-1,FluxoCaixa10131514191820[[#This Row],[R$ (Valores)]])</f>
        <v>0</v>
      </c>
    </row>
    <row r="898" spans="2:15">
      <c r="B898" s="48"/>
      <c r="C898" s="48"/>
      <c r="D898" s="16"/>
      <c r="E898" s="48"/>
      <c r="F898" s="17"/>
      <c r="G898" s="45"/>
      <c r="H898" s="17"/>
      <c r="I898" s="54"/>
      <c r="J898" s="45"/>
      <c r="K898" s="47">
        <f>IF(FluxoCaixa10131514191820[[#This Row],[Movimento ]]="Saldo Inicial",FluxoCaixa10131514191820[[#This Row],[R$ (Valores)]],K897+FluxoCaixa10131514191820[[#This Row],[Valores Receitas / Despesas]])</f>
        <v>155116.65000000037</v>
      </c>
      <c r="L898" s="53">
        <f>IF(FluxoCaixa10131514191820[[#This Row],[Entrada / Saída]]="Saída",FluxoCaixa10131514191820[[#This Row],[R$ (Valores)]]*-1,FluxoCaixa10131514191820[[#This Row],[R$ (Valores)]])</f>
        <v>0</v>
      </c>
    </row>
    <row r="899" spans="2:15">
      <c r="B899" s="48"/>
      <c r="C899" s="48"/>
      <c r="D899" s="16"/>
      <c r="E899" s="48"/>
      <c r="F899" s="17"/>
      <c r="G899" s="17"/>
      <c r="H899" s="17"/>
      <c r="I899" s="21"/>
      <c r="J899" s="45"/>
      <c r="K899" s="20">
        <f>IF(FluxoCaixa10131514191820[[#This Row],[Movimento ]]="Saldo Inicial",FluxoCaixa10131514191820[[#This Row],[R$ (Valores)]],K898+FluxoCaixa10131514191820[[#This Row],[Valores Receitas / Despesas]])</f>
        <v>155116.65000000037</v>
      </c>
      <c r="L899" s="53">
        <f>IF(FluxoCaixa10131514191820[[#This Row],[Entrada / Saída]]="Saída",FluxoCaixa10131514191820[[#This Row],[R$ (Valores)]]*-1,FluxoCaixa10131514191820[[#This Row],[R$ (Valores)]])</f>
        <v>0</v>
      </c>
    </row>
    <row r="900" spans="2:15">
      <c r="B900" s="48"/>
      <c r="C900" s="48"/>
      <c r="D900" s="16"/>
      <c r="E900" s="48"/>
      <c r="F900" s="17"/>
      <c r="G900" s="17"/>
      <c r="H900" s="17"/>
      <c r="I900" s="21"/>
      <c r="J900" s="45"/>
      <c r="K900" s="20">
        <f>IF(FluxoCaixa10131514191820[[#This Row],[Movimento ]]="Saldo Inicial",FluxoCaixa10131514191820[[#This Row],[R$ (Valores)]],K899+FluxoCaixa10131514191820[[#This Row],[Valores Receitas / Despesas]])</f>
        <v>155116.65000000037</v>
      </c>
      <c r="L900" s="53">
        <f>IF(FluxoCaixa10131514191820[[#This Row],[Entrada / Saída]]="Saída",FluxoCaixa10131514191820[[#This Row],[R$ (Valores)]]*-1,FluxoCaixa10131514191820[[#This Row],[R$ (Valores)]])</f>
        <v>0</v>
      </c>
    </row>
    <row r="901" spans="2:15">
      <c r="B901" s="48"/>
      <c r="C901" s="48"/>
      <c r="D901" s="16"/>
      <c r="E901" s="48"/>
      <c r="F901" s="17"/>
      <c r="G901" s="17"/>
      <c r="H901" s="17"/>
      <c r="I901" s="21"/>
      <c r="J901" s="45"/>
      <c r="K901" s="20">
        <f>IF(FluxoCaixa10131514191820[[#This Row],[Movimento ]]="Saldo Inicial",FluxoCaixa10131514191820[[#This Row],[R$ (Valores)]],K900+FluxoCaixa10131514191820[[#This Row],[Valores Receitas / Despesas]])</f>
        <v>155116.65000000037</v>
      </c>
      <c r="L901" s="53">
        <f>IF(FluxoCaixa10131514191820[[#This Row],[Entrada / Saída]]="Saída",FluxoCaixa10131514191820[[#This Row],[R$ (Valores)]]*-1,FluxoCaixa10131514191820[[#This Row],[R$ (Valores)]])</f>
        <v>0</v>
      </c>
    </row>
    <row r="902" spans="2:15">
      <c r="B902" s="48"/>
      <c r="C902" s="48"/>
      <c r="D902" s="16"/>
      <c r="E902" s="48"/>
      <c r="F902" s="17"/>
      <c r="G902" s="17"/>
      <c r="H902" s="17"/>
      <c r="I902" s="21"/>
      <c r="J902" s="45"/>
      <c r="K902" s="20">
        <f>IF(FluxoCaixa10131514191820[[#This Row],[Movimento ]]="Saldo Inicial",FluxoCaixa10131514191820[[#This Row],[R$ (Valores)]],K901+FluxoCaixa10131514191820[[#This Row],[Valores Receitas / Despesas]])</f>
        <v>155116.65000000037</v>
      </c>
      <c r="L902" s="53">
        <f>IF(FluxoCaixa10131514191820[[#This Row],[Entrada / Saída]]="Saída",FluxoCaixa10131514191820[[#This Row],[R$ (Valores)]]*-1,FluxoCaixa10131514191820[[#This Row],[R$ (Valores)]])</f>
        <v>0</v>
      </c>
    </row>
    <row r="903" spans="2:15">
      <c r="B903" s="48"/>
      <c r="C903" s="48"/>
      <c r="D903" s="16"/>
      <c r="E903" s="48"/>
      <c r="F903" s="17"/>
      <c r="G903" s="17"/>
      <c r="H903" s="17"/>
      <c r="I903" s="21"/>
      <c r="J903" s="45"/>
      <c r="K903" s="20">
        <f>IF(FluxoCaixa10131514191820[[#This Row],[Movimento ]]="Saldo Inicial",FluxoCaixa10131514191820[[#This Row],[R$ (Valores)]],K902+FluxoCaixa10131514191820[[#This Row],[Valores Receitas / Despesas]])</f>
        <v>155116.65000000037</v>
      </c>
      <c r="L903" s="53">
        <f>IF(FluxoCaixa10131514191820[[#This Row],[Entrada / Saída]]="Saída",FluxoCaixa10131514191820[[#This Row],[R$ (Valores)]]*-1,FluxoCaixa10131514191820[[#This Row],[R$ (Valores)]])</f>
        <v>0</v>
      </c>
    </row>
    <row r="904" spans="2:15">
      <c r="B904" s="48"/>
      <c r="C904" s="48"/>
      <c r="D904" s="16"/>
      <c r="E904" s="48"/>
      <c r="F904" s="17"/>
      <c r="G904" s="17"/>
      <c r="H904" s="17"/>
      <c r="I904" s="21"/>
      <c r="J904" s="45"/>
      <c r="K904" s="20">
        <f>IF(FluxoCaixa10131514191820[[#This Row],[Movimento ]]="Saldo Inicial",FluxoCaixa10131514191820[[#This Row],[R$ (Valores)]],K903+FluxoCaixa10131514191820[[#This Row],[Valores Receitas / Despesas]])</f>
        <v>155116.65000000037</v>
      </c>
      <c r="L904" s="53">
        <f>IF(FluxoCaixa10131514191820[[#This Row],[Entrada / Saída]]="Saída",FluxoCaixa10131514191820[[#This Row],[R$ (Valores)]]*-1,FluxoCaixa10131514191820[[#This Row],[R$ (Valores)]])</f>
        <v>0</v>
      </c>
      <c r="O904" s="31"/>
    </row>
    <row r="905" spans="2:15">
      <c r="B905" s="48"/>
      <c r="C905" s="48"/>
      <c r="D905" s="16"/>
      <c r="E905" s="48"/>
      <c r="F905" s="17"/>
      <c r="G905" s="17"/>
      <c r="H905" s="17"/>
      <c r="I905" s="21"/>
      <c r="J905" s="45"/>
      <c r="K905" s="20">
        <f>IF(FluxoCaixa10131514191820[[#This Row],[Movimento ]]="Saldo Inicial",FluxoCaixa10131514191820[[#This Row],[R$ (Valores)]],K904+FluxoCaixa10131514191820[[#This Row],[Valores Receitas / Despesas]])</f>
        <v>155116.65000000037</v>
      </c>
      <c r="L905" s="53">
        <f>IF(FluxoCaixa10131514191820[[#This Row],[Entrada / Saída]]="Saída",FluxoCaixa10131514191820[[#This Row],[R$ (Valores)]]*-1,FluxoCaixa10131514191820[[#This Row],[R$ (Valores)]])</f>
        <v>0</v>
      </c>
    </row>
    <row r="906" spans="2:15">
      <c r="B906" s="48"/>
      <c r="C906" s="48"/>
      <c r="D906" s="16"/>
      <c r="E906" s="48"/>
      <c r="F906" s="17"/>
      <c r="G906" s="17"/>
      <c r="H906" s="17"/>
      <c r="I906" s="21"/>
      <c r="J906" s="45"/>
      <c r="K906" s="20">
        <f>IF(FluxoCaixa10131514191820[[#This Row],[Movimento ]]="Saldo Inicial",FluxoCaixa10131514191820[[#This Row],[R$ (Valores)]],K905+FluxoCaixa10131514191820[[#This Row],[Valores Receitas / Despesas]])</f>
        <v>155116.65000000037</v>
      </c>
      <c r="L906" s="53">
        <f>IF(FluxoCaixa10131514191820[[#This Row],[Entrada / Saída]]="Saída",FluxoCaixa10131514191820[[#This Row],[R$ (Valores)]]*-1,FluxoCaixa10131514191820[[#This Row],[R$ (Valores)]])</f>
        <v>0</v>
      </c>
      <c r="O906" s="26"/>
    </row>
    <row r="907" spans="2:15">
      <c r="B907" s="48"/>
      <c r="C907" s="48"/>
      <c r="D907" s="16"/>
      <c r="E907" s="48"/>
      <c r="F907" s="17"/>
      <c r="G907" s="17"/>
      <c r="H907" s="17"/>
      <c r="I907" s="21"/>
      <c r="J907" s="45"/>
      <c r="K907" s="20">
        <f>IF(FluxoCaixa10131514191820[[#This Row],[Movimento ]]="Saldo Inicial",FluxoCaixa10131514191820[[#This Row],[R$ (Valores)]],K906+FluxoCaixa10131514191820[[#This Row],[Valores Receitas / Despesas]])</f>
        <v>155116.65000000037</v>
      </c>
      <c r="L907" s="53">
        <f>IF(FluxoCaixa10131514191820[[#This Row],[Entrada / Saída]]="Saída",FluxoCaixa10131514191820[[#This Row],[R$ (Valores)]]*-1,FluxoCaixa10131514191820[[#This Row],[R$ (Valores)]])</f>
        <v>0</v>
      </c>
    </row>
    <row r="908" spans="2:15">
      <c r="B908" s="48"/>
      <c r="C908" s="48"/>
      <c r="D908" s="16"/>
      <c r="E908" s="48"/>
      <c r="F908" s="17"/>
      <c r="G908" s="17"/>
      <c r="H908" s="17"/>
      <c r="I908" s="21"/>
      <c r="J908" s="17"/>
      <c r="K908" s="20">
        <f>IF(FluxoCaixa10131514191820[[#This Row],[Movimento ]]="Saldo Inicial",FluxoCaixa10131514191820[[#This Row],[R$ (Valores)]],K907+FluxoCaixa10131514191820[[#This Row],[Valores Receitas / Despesas]])</f>
        <v>155116.65000000037</v>
      </c>
      <c r="L908" s="53">
        <f>IF(FluxoCaixa10131514191820[[#This Row],[Entrada / Saída]]="Saída",FluxoCaixa10131514191820[[#This Row],[R$ (Valores)]]*-1,FluxoCaixa10131514191820[[#This Row],[R$ (Valores)]])</f>
        <v>0</v>
      </c>
    </row>
    <row r="909" spans="2:15">
      <c r="B909" s="48"/>
      <c r="C909" s="48"/>
      <c r="D909" s="16"/>
      <c r="E909" s="48"/>
      <c r="F909" s="17"/>
      <c r="G909" s="17"/>
      <c r="H909" s="17"/>
      <c r="I909" s="21"/>
      <c r="J909" s="17"/>
      <c r="K909" s="20">
        <f>IF(FluxoCaixa10131514191820[[#This Row],[Movimento ]]="Saldo Inicial",FluxoCaixa10131514191820[[#This Row],[R$ (Valores)]],K908+FluxoCaixa10131514191820[[#This Row],[Valores Receitas / Despesas]])</f>
        <v>155116.65000000037</v>
      </c>
      <c r="L909" s="53">
        <f>IF(FluxoCaixa10131514191820[[#This Row],[Entrada / Saída]]="Saída",FluxoCaixa10131514191820[[#This Row],[R$ (Valores)]]*-1,FluxoCaixa10131514191820[[#This Row],[R$ (Valores)]])</f>
        <v>0</v>
      </c>
    </row>
    <row r="910" spans="2:15">
      <c r="B910" s="48"/>
      <c r="C910" s="48"/>
      <c r="D910" s="16"/>
      <c r="E910" s="48"/>
      <c r="F910" s="17"/>
      <c r="G910" s="17"/>
      <c r="H910" s="17"/>
      <c r="I910" s="21"/>
      <c r="J910" s="17"/>
      <c r="K910" s="20">
        <f>IF(FluxoCaixa10131514191820[[#This Row],[Movimento ]]="Saldo Inicial",FluxoCaixa10131514191820[[#This Row],[R$ (Valores)]],K909+FluxoCaixa10131514191820[[#This Row],[Valores Receitas / Despesas]])</f>
        <v>155116.65000000037</v>
      </c>
      <c r="L910" s="53">
        <f>IF(FluxoCaixa10131514191820[[#This Row],[Entrada / Saída]]="Saída",FluxoCaixa10131514191820[[#This Row],[R$ (Valores)]]*-1,FluxoCaixa10131514191820[[#This Row],[R$ (Valores)]])</f>
        <v>0</v>
      </c>
    </row>
    <row r="911" spans="2:15">
      <c r="B911" s="48"/>
      <c r="C911" s="48"/>
      <c r="D911" s="16"/>
      <c r="E911" s="48"/>
      <c r="F911" s="17"/>
      <c r="G911" s="17"/>
      <c r="H911" s="17"/>
      <c r="I911" s="21"/>
      <c r="J911" s="17"/>
      <c r="K911" s="20">
        <f>IF(FluxoCaixa10131514191820[[#This Row],[Movimento ]]="Saldo Inicial",FluxoCaixa10131514191820[[#This Row],[R$ (Valores)]],K910+FluxoCaixa10131514191820[[#This Row],[Valores Receitas / Despesas]])</f>
        <v>155116.65000000037</v>
      </c>
      <c r="L911" s="53">
        <f>IF(FluxoCaixa10131514191820[[#This Row],[Entrada / Saída]]="Saída",FluxoCaixa10131514191820[[#This Row],[R$ (Valores)]]*-1,FluxoCaixa10131514191820[[#This Row],[R$ (Valores)]])</f>
        <v>0</v>
      </c>
    </row>
    <row r="912" spans="2:15">
      <c r="B912" s="48"/>
      <c r="C912" s="48"/>
      <c r="D912" s="16"/>
      <c r="E912" s="48"/>
      <c r="F912" s="17"/>
      <c r="G912" s="17"/>
      <c r="H912" s="17"/>
      <c r="I912" s="21"/>
      <c r="J912" s="17"/>
      <c r="K912" s="20">
        <f>IF(FluxoCaixa10131514191820[[#This Row],[Movimento ]]="Saldo Inicial",FluxoCaixa10131514191820[[#This Row],[R$ (Valores)]],K911+FluxoCaixa10131514191820[[#This Row],[Valores Receitas / Despesas]])</f>
        <v>155116.65000000037</v>
      </c>
      <c r="L912" s="53">
        <f>IF(FluxoCaixa10131514191820[[#This Row],[Entrada / Saída]]="Saída",FluxoCaixa10131514191820[[#This Row],[R$ (Valores)]]*-1,FluxoCaixa10131514191820[[#This Row],[R$ (Valores)]])</f>
        <v>0</v>
      </c>
    </row>
    <row r="913" spans="2:12">
      <c r="B913" s="48"/>
      <c r="C913" s="48"/>
      <c r="D913" s="16"/>
      <c r="E913" s="48"/>
      <c r="F913" s="17"/>
      <c r="G913" s="17"/>
      <c r="H913" s="17"/>
      <c r="I913" s="21"/>
      <c r="J913" s="17"/>
      <c r="K913" s="20">
        <f>IF(FluxoCaixa10131514191820[[#This Row],[Movimento ]]="Saldo Inicial",FluxoCaixa10131514191820[[#This Row],[R$ (Valores)]],K912+FluxoCaixa10131514191820[[#This Row],[Valores Receitas / Despesas]])</f>
        <v>155116.65000000037</v>
      </c>
      <c r="L913" s="53">
        <f>IF(FluxoCaixa10131514191820[[#This Row],[Entrada / Saída]]="Saída",FluxoCaixa10131514191820[[#This Row],[R$ (Valores)]]*-1,FluxoCaixa10131514191820[[#This Row],[R$ (Valores)]])</f>
        <v>0</v>
      </c>
    </row>
    <row r="914" spans="2:12">
      <c r="B914" s="48"/>
      <c r="C914" s="48"/>
      <c r="D914" s="16"/>
      <c r="E914" s="48"/>
      <c r="F914" s="17"/>
      <c r="G914" s="17"/>
      <c r="H914" s="17"/>
      <c r="I914" s="21"/>
      <c r="J914" s="17"/>
      <c r="K914" s="20">
        <f>IF(FluxoCaixa10131514191820[[#This Row],[Movimento ]]="Saldo Inicial",FluxoCaixa10131514191820[[#This Row],[R$ (Valores)]],K913+FluxoCaixa10131514191820[[#This Row],[Valores Receitas / Despesas]])</f>
        <v>155116.65000000037</v>
      </c>
      <c r="L914" s="53">
        <f>IF(FluxoCaixa10131514191820[[#This Row],[Entrada / Saída]]="Saída",FluxoCaixa10131514191820[[#This Row],[R$ (Valores)]]*-1,FluxoCaixa10131514191820[[#This Row],[R$ (Valores)]])</f>
        <v>0</v>
      </c>
    </row>
    <row r="915" spans="2:12">
      <c r="B915" s="48"/>
      <c r="C915" s="48"/>
      <c r="D915" s="16"/>
      <c r="E915" s="48"/>
      <c r="F915" s="17"/>
      <c r="G915" s="17"/>
      <c r="H915" s="17"/>
      <c r="I915" s="21"/>
      <c r="J915" s="17"/>
      <c r="K915" s="20">
        <f>IF(FluxoCaixa10131514191820[[#This Row],[Movimento ]]="Saldo Inicial",FluxoCaixa10131514191820[[#This Row],[R$ (Valores)]],K914+FluxoCaixa10131514191820[[#This Row],[Valores Receitas / Despesas]])</f>
        <v>155116.65000000037</v>
      </c>
      <c r="L915" s="53">
        <f>IF(FluxoCaixa10131514191820[[#This Row],[Entrada / Saída]]="Saída",FluxoCaixa10131514191820[[#This Row],[R$ (Valores)]]*-1,FluxoCaixa10131514191820[[#This Row],[R$ (Valores)]])</f>
        <v>0</v>
      </c>
    </row>
    <row r="916" spans="2:12">
      <c r="B916" s="48"/>
      <c r="C916" s="48"/>
      <c r="D916" s="16"/>
      <c r="E916" s="48"/>
      <c r="F916" s="17"/>
      <c r="G916" s="17"/>
      <c r="H916" s="17"/>
      <c r="I916" s="21"/>
      <c r="J916" s="17"/>
      <c r="K916" s="20">
        <f>IF(FluxoCaixa10131514191820[[#This Row],[Movimento ]]="Saldo Inicial",FluxoCaixa10131514191820[[#This Row],[R$ (Valores)]],K915+FluxoCaixa10131514191820[[#This Row],[Valores Receitas / Despesas]])</f>
        <v>155116.65000000037</v>
      </c>
      <c r="L916" s="53">
        <f>IF(FluxoCaixa10131514191820[[#This Row],[Entrada / Saída]]="Saída",FluxoCaixa10131514191820[[#This Row],[R$ (Valores)]]*-1,FluxoCaixa10131514191820[[#This Row],[R$ (Valores)]])</f>
        <v>0</v>
      </c>
    </row>
    <row r="917" spans="2:12">
      <c r="B917" s="48"/>
      <c r="C917" s="48"/>
      <c r="D917" s="16"/>
      <c r="E917" s="48"/>
      <c r="F917" s="17"/>
      <c r="G917" s="17"/>
      <c r="H917" s="17"/>
      <c r="I917" s="21"/>
      <c r="J917" s="17"/>
      <c r="K917" s="20">
        <f>IF(FluxoCaixa10131514191820[[#This Row],[Movimento ]]="Saldo Inicial",FluxoCaixa10131514191820[[#This Row],[R$ (Valores)]],K916+FluxoCaixa10131514191820[[#This Row],[Valores Receitas / Despesas]])</f>
        <v>155116.65000000037</v>
      </c>
      <c r="L917" s="53">
        <f>IF(FluxoCaixa10131514191820[[#This Row],[Entrada / Saída]]="Saída",FluxoCaixa10131514191820[[#This Row],[R$ (Valores)]]*-1,FluxoCaixa10131514191820[[#This Row],[R$ (Valores)]])</f>
        <v>0</v>
      </c>
    </row>
    <row r="918" spans="2:12">
      <c r="B918" s="48"/>
      <c r="C918" s="48"/>
      <c r="D918" s="16"/>
      <c r="E918" s="48"/>
      <c r="F918" s="17"/>
      <c r="G918" s="17"/>
      <c r="H918" s="17"/>
      <c r="I918" s="21"/>
      <c r="J918" s="17"/>
      <c r="K918" s="20">
        <f>IF(FluxoCaixa10131514191820[[#This Row],[Movimento ]]="Saldo Inicial",FluxoCaixa10131514191820[[#This Row],[R$ (Valores)]],K917+FluxoCaixa10131514191820[[#This Row],[Valores Receitas / Despesas]])</f>
        <v>155116.65000000037</v>
      </c>
      <c r="L918" s="53">
        <f>IF(FluxoCaixa10131514191820[[#This Row],[Entrada / Saída]]="Saída",FluxoCaixa10131514191820[[#This Row],[R$ (Valores)]]*-1,FluxoCaixa10131514191820[[#This Row],[R$ (Valores)]])</f>
        <v>0</v>
      </c>
    </row>
    <row r="919" spans="2:12">
      <c r="B919" s="48"/>
      <c r="C919" s="48"/>
      <c r="D919" s="16"/>
      <c r="E919" s="48"/>
      <c r="F919" s="17"/>
      <c r="G919" s="17"/>
      <c r="H919" s="17"/>
      <c r="I919" s="21"/>
      <c r="J919" s="17"/>
      <c r="K919" s="20">
        <f>IF(FluxoCaixa10131514191820[[#This Row],[Movimento ]]="Saldo Inicial",FluxoCaixa10131514191820[[#This Row],[R$ (Valores)]],K918+FluxoCaixa10131514191820[[#This Row],[Valores Receitas / Despesas]])</f>
        <v>155116.65000000037</v>
      </c>
      <c r="L919" s="53">
        <f>IF(FluxoCaixa10131514191820[[#This Row],[Entrada / Saída]]="Saída",FluxoCaixa10131514191820[[#This Row],[R$ (Valores)]]*-1,FluxoCaixa10131514191820[[#This Row],[R$ (Valores)]])</f>
        <v>0</v>
      </c>
    </row>
    <row r="920" spans="2:12">
      <c r="B920" s="48"/>
      <c r="C920" s="48"/>
      <c r="D920" s="16"/>
      <c r="E920" s="48"/>
      <c r="F920" s="17"/>
      <c r="G920" s="17"/>
      <c r="H920" s="17"/>
      <c r="I920" s="21"/>
      <c r="J920" s="17"/>
      <c r="K920" s="20">
        <f>IF(FluxoCaixa10131514191820[[#This Row],[Movimento ]]="Saldo Inicial",FluxoCaixa10131514191820[[#This Row],[R$ (Valores)]],K919+FluxoCaixa10131514191820[[#This Row],[Valores Receitas / Despesas]])</f>
        <v>155116.65000000037</v>
      </c>
      <c r="L920" s="5">
        <f>IF(FluxoCaixa10131514191820[[#This Row],[Entrada / Saída]]="Saída",FluxoCaixa10131514191820[[#This Row],[R$ (Valores)]]*-1,FluxoCaixa10131514191820[[#This Row],[R$ (Valores)]])</f>
        <v>0</v>
      </c>
    </row>
    <row r="921" spans="2:12">
      <c r="B921" s="48"/>
      <c r="C921" s="48"/>
      <c r="D921" s="16"/>
      <c r="E921" s="48"/>
      <c r="F921" s="17"/>
      <c r="G921" s="17"/>
      <c r="H921" s="17"/>
      <c r="I921" s="21"/>
      <c r="J921" s="17"/>
      <c r="K921" s="20">
        <f>IF(FluxoCaixa10131514191820[[#This Row],[Movimento ]]="Saldo Inicial",FluxoCaixa10131514191820[[#This Row],[R$ (Valores)]],K920+FluxoCaixa10131514191820[[#This Row],[Valores Receitas / Despesas]])</f>
        <v>155116.65000000037</v>
      </c>
      <c r="L921" s="5">
        <f>IF(FluxoCaixa10131514191820[[#This Row],[Entrada / Saída]]="Saída",FluxoCaixa10131514191820[[#This Row],[R$ (Valores)]]*-1,FluxoCaixa10131514191820[[#This Row],[R$ (Valores)]])</f>
        <v>0</v>
      </c>
    </row>
    <row r="922" spans="2:12">
      <c r="B922" s="48"/>
      <c r="C922" s="48"/>
      <c r="D922" s="16"/>
      <c r="E922" s="48"/>
      <c r="F922" s="17"/>
      <c r="G922" s="17"/>
      <c r="H922" s="17"/>
      <c r="I922" s="21"/>
      <c r="J922" s="17"/>
      <c r="K922" s="20">
        <f>IF(FluxoCaixa10131514191820[[#This Row],[Movimento ]]="Saldo Inicial",FluxoCaixa10131514191820[[#This Row],[R$ (Valores)]],K921+FluxoCaixa10131514191820[[#This Row],[Valores Receitas / Despesas]])</f>
        <v>155116.65000000037</v>
      </c>
      <c r="L922" s="5">
        <f>IF(FluxoCaixa10131514191820[[#This Row],[Entrada / Saída]]="Saída",FluxoCaixa10131514191820[[#This Row],[R$ (Valores)]]*-1,FluxoCaixa10131514191820[[#This Row],[R$ (Valores)]])</f>
        <v>0</v>
      </c>
    </row>
    <row r="923" spans="2:12">
      <c r="B923" s="48"/>
      <c r="C923" s="48"/>
      <c r="D923" s="16"/>
      <c r="E923" s="48"/>
      <c r="F923" s="17"/>
      <c r="G923" s="17"/>
      <c r="H923" s="17"/>
      <c r="I923" s="21"/>
      <c r="J923" s="17"/>
      <c r="K923" s="20">
        <f>IF(FluxoCaixa10131514191820[[#This Row],[Movimento ]]="Saldo Inicial",FluxoCaixa10131514191820[[#This Row],[R$ (Valores)]],K922+FluxoCaixa10131514191820[[#This Row],[Valores Receitas / Despesas]])</f>
        <v>155116.65000000037</v>
      </c>
      <c r="L923" s="5">
        <f>IF(FluxoCaixa10131514191820[[#This Row],[Entrada / Saída]]="Saída",FluxoCaixa10131514191820[[#This Row],[R$ (Valores)]]*-1,FluxoCaixa10131514191820[[#This Row],[R$ (Valores)]])</f>
        <v>0</v>
      </c>
    </row>
    <row r="924" spans="2:12">
      <c r="B924" s="48"/>
      <c r="C924" s="48"/>
      <c r="D924" s="16"/>
      <c r="E924" s="48"/>
      <c r="F924" s="17"/>
      <c r="G924" s="17"/>
      <c r="H924" s="17"/>
      <c r="I924" s="21"/>
      <c r="J924" s="17"/>
      <c r="K924" s="20">
        <f>IF(FluxoCaixa10131514191820[[#This Row],[Movimento ]]="Saldo Inicial",FluxoCaixa10131514191820[[#This Row],[R$ (Valores)]],K923+FluxoCaixa10131514191820[[#This Row],[Valores Receitas / Despesas]])</f>
        <v>155116.65000000037</v>
      </c>
      <c r="L924" s="5">
        <f>IF(FluxoCaixa10131514191820[[#This Row],[Entrada / Saída]]="Saída",FluxoCaixa10131514191820[[#This Row],[R$ (Valores)]]*-1,FluxoCaixa10131514191820[[#This Row],[R$ (Valores)]])</f>
        <v>0</v>
      </c>
    </row>
    <row r="925" spans="2:12">
      <c r="B925" s="48"/>
      <c r="C925" s="48"/>
      <c r="D925" s="16"/>
      <c r="E925" s="48"/>
      <c r="F925" s="17"/>
      <c r="G925" s="17"/>
      <c r="H925" s="17"/>
      <c r="I925" s="21"/>
      <c r="J925" s="17"/>
      <c r="K925" s="20">
        <f>IF(FluxoCaixa10131514191820[[#This Row],[Movimento ]]="Saldo Inicial",FluxoCaixa10131514191820[[#This Row],[R$ (Valores)]],K924+FluxoCaixa10131514191820[[#This Row],[Valores Receitas / Despesas]])</f>
        <v>155116.65000000037</v>
      </c>
      <c r="L925" s="5">
        <f>IF(FluxoCaixa10131514191820[[#This Row],[Entrada / Saída]]="Saída",FluxoCaixa10131514191820[[#This Row],[R$ (Valores)]]*-1,FluxoCaixa10131514191820[[#This Row],[R$ (Valores)]])</f>
        <v>0</v>
      </c>
    </row>
    <row r="926" spans="2:12">
      <c r="B926" s="48"/>
      <c r="C926" s="48"/>
      <c r="D926" s="16"/>
      <c r="E926" s="48"/>
      <c r="F926" s="17"/>
      <c r="G926" s="17"/>
      <c r="H926" s="17"/>
      <c r="I926" s="21"/>
      <c r="J926" s="17"/>
      <c r="K926" s="20">
        <f>IF(FluxoCaixa10131514191820[[#This Row],[Movimento ]]="Saldo Inicial",FluxoCaixa10131514191820[[#This Row],[R$ (Valores)]],K925+FluxoCaixa10131514191820[[#This Row],[Valores Receitas / Despesas]])</f>
        <v>155116.65000000037</v>
      </c>
      <c r="L926" s="5">
        <f>IF(FluxoCaixa10131514191820[[#This Row],[Entrada / Saída]]="Saída",FluxoCaixa10131514191820[[#This Row],[R$ (Valores)]]*-1,FluxoCaixa10131514191820[[#This Row],[R$ (Valores)]])</f>
        <v>0</v>
      </c>
    </row>
    <row r="927" spans="2:12">
      <c r="B927" s="48"/>
      <c r="C927" s="48"/>
      <c r="D927" s="16"/>
      <c r="E927" s="48"/>
      <c r="F927" s="17"/>
      <c r="G927" s="17"/>
      <c r="H927" s="17"/>
      <c r="I927" s="21"/>
      <c r="J927" s="17"/>
      <c r="K927" s="20">
        <f>IF(FluxoCaixa10131514191820[[#This Row],[Movimento ]]="Saldo Inicial",FluxoCaixa10131514191820[[#This Row],[R$ (Valores)]],K926+FluxoCaixa10131514191820[[#This Row],[Valores Receitas / Despesas]])</f>
        <v>155116.65000000037</v>
      </c>
      <c r="L927" s="5">
        <f>IF(FluxoCaixa10131514191820[[#This Row],[Entrada / Saída]]="Saída",FluxoCaixa10131514191820[[#This Row],[R$ (Valores)]]*-1,FluxoCaixa10131514191820[[#This Row],[R$ (Valores)]])</f>
        <v>0</v>
      </c>
    </row>
    <row r="928" spans="2:12">
      <c r="B928" s="48"/>
      <c r="C928" s="48"/>
      <c r="D928" s="16"/>
      <c r="E928" s="48"/>
      <c r="F928" s="17"/>
      <c r="G928" s="17"/>
      <c r="H928" s="17"/>
      <c r="I928" s="21"/>
      <c r="J928" s="17"/>
      <c r="K928" s="20">
        <f>IF(FluxoCaixa10131514191820[[#This Row],[Movimento ]]="Saldo Inicial",FluxoCaixa10131514191820[[#This Row],[R$ (Valores)]],K927+FluxoCaixa10131514191820[[#This Row],[Valores Receitas / Despesas]])</f>
        <v>155116.65000000037</v>
      </c>
      <c r="L928" s="5">
        <f>IF(FluxoCaixa10131514191820[[#This Row],[Entrada / Saída]]="Saída",FluxoCaixa10131514191820[[#This Row],[R$ (Valores)]]*-1,FluxoCaixa10131514191820[[#This Row],[R$ (Valores)]])</f>
        <v>0</v>
      </c>
    </row>
    <row r="929" spans="2:12">
      <c r="B929" s="48"/>
      <c r="C929" s="48"/>
      <c r="D929" s="16"/>
      <c r="E929" s="48"/>
      <c r="F929" s="17"/>
      <c r="G929" s="17"/>
      <c r="H929" s="17"/>
      <c r="I929" s="21"/>
      <c r="J929" s="17"/>
      <c r="K929" s="20">
        <f>IF(FluxoCaixa10131514191820[[#This Row],[Movimento ]]="Saldo Inicial",FluxoCaixa10131514191820[[#This Row],[R$ (Valores)]],K928+FluxoCaixa10131514191820[[#This Row],[Valores Receitas / Despesas]])</f>
        <v>155116.65000000037</v>
      </c>
      <c r="L929" s="5">
        <f>IF(FluxoCaixa10131514191820[[#This Row],[Entrada / Saída]]="Saída",FluxoCaixa10131514191820[[#This Row],[R$ (Valores)]]*-1,FluxoCaixa10131514191820[[#This Row],[R$ (Valores)]])</f>
        <v>0</v>
      </c>
    </row>
    <row r="930" spans="2:12">
      <c r="B930" s="48"/>
      <c r="C930" s="48"/>
      <c r="D930" s="16"/>
      <c r="E930" s="48"/>
      <c r="F930" s="17"/>
      <c r="G930" s="17"/>
      <c r="H930" s="17"/>
      <c r="I930" s="21"/>
      <c r="J930" s="17"/>
      <c r="K930" s="20">
        <f>IF(FluxoCaixa10131514191820[[#This Row],[Movimento ]]="Saldo Inicial",FluxoCaixa10131514191820[[#This Row],[R$ (Valores)]],K929+FluxoCaixa10131514191820[[#This Row],[Valores Receitas / Despesas]])</f>
        <v>155116.65000000037</v>
      </c>
      <c r="L930" s="5">
        <f>IF(FluxoCaixa10131514191820[[#This Row],[Entrada / Saída]]="Saída",FluxoCaixa10131514191820[[#This Row],[R$ (Valores)]]*-1,FluxoCaixa10131514191820[[#This Row],[R$ (Valores)]])</f>
        <v>0</v>
      </c>
    </row>
    <row r="931" spans="2:12">
      <c r="B931" s="48"/>
      <c r="C931" s="48"/>
      <c r="D931" s="16"/>
      <c r="E931" s="48"/>
      <c r="F931" s="17"/>
      <c r="G931" s="17"/>
      <c r="H931" s="17"/>
      <c r="I931" s="21"/>
      <c r="J931" s="17"/>
      <c r="K931" s="20">
        <f>IF(FluxoCaixa10131514191820[[#This Row],[Movimento ]]="Saldo Inicial",FluxoCaixa10131514191820[[#This Row],[R$ (Valores)]],K930+FluxoCaixa10131514191820[[#This Row],[Valores Receitas / Despesas]])</f>
        <v>155116.65000000037</v>
      </c>
      <c r="L931" s="5">
        <f>IF(FluxoCaixa10131514191820[[#This Row],[Entrada / Saída]]="Saída",FluxoCaixa10131514191820[[#This Row],[R$ (Valores)]]*-1,FluxoCaixa10131514191820[[#This Row],[R$ (Valores)]])</f>
        <v>0</v>
      </c>
    </row>
    <row r="932" spans="2:12">
      <c r="B932" s="48"/>
      <c r="C932" s="48"/>
      <c r="D932" s="16"/>
      <c r="E932" s="48"/>
      <c r="F932" s="17"/>
      <c r="G932" s="17"/>
      <c r="H932" s="17"/>
      <c r="I932" s="21"/>
      <c r="J932" s="17"/>
      <c r="K932" s="20">
        <f>IF(FluxoCaixa10131514191820[[#This Row],[Movimento ]]="Saldo Inicial",FluxoCaixa10131514191820[[#This Row],[R$ (Valores)]],K931+FluxoCaixa10131514191820[[#This Row],[Valores Receitas / Despesas]])</f>
        <v>155116.65000000037</v>
      </c>
      <c r="L932" s="5">
        <f>IF(FluxoCaixa10131514191820[[#This Row],[Entrada / Saída]]="Saída",FluxoCaixa10131514191820[[#This Row],[R$ (Valores)]]*-1,FluxoCaixa10131514191820[[#This Row],[R$ (Valores)]])</f>
        <v>0</v>
      </c>
    </row>
    <row r="933" spans="2:12">
      <c r="B933" s="48"/>
      <c r="C933" s="48"/>
      <c r="D933" s="16"/>
      <c r="E933" s="48"/>
      <c r="F933" s="17"/>
      <c r="G933" s="17"/>
      <c r="H933" s="17"/>
      <c r="I933" s="21"/>
      <c r="J933" s="17"/>
      <c r="K933" s="20">
        <f>IF(FluxoCaixa10131514191820[[#This Row],[Movimento ]]="Saldo Inicial",FluxoCaixa10131514191820[[#This Row],[R$ (Valores)]],K932+FluxoCaixa10131514191820[[#This Row],[Valores Receitas / Despesas]])</f>
        <v>155116.65000000037</v>
      </c>
      <c r="L933" s="5">
        <f>IF(FluxoCaixa10131514191820[[#This Row],[Entrada / Saída]]="Saída",FluxoCaixa10131514191820[[#This Row],[R$ (Valores)]]*-1,FluxoCaixa10131514191820[[#This Row],[R$ (Valores)]])</f>
        <v>0</v>
      </c>
    </row>
    <row r="934" spans="2:12">
      <c r="B934" s="48"/>
      <c r="C934" s="48"/>
      <c r="D934" s="16"/>
      <c r="E934" s="48"/>
      <c r="F934" s="17"/>
      <c r="G934" s="17"/>
      <c r="H934" s="17"/>
      <c r="I934" s="21"/>
      <c r="J934" s="17"/>
      <c r="K934" s="20">
        <f>IF(FluxoCaixa10131514191820[[#This Row],[Movimento ]]="Saldo Inicial",FluxoCaixa10131514191820[[#This Row],[R$ (Valores)]],K933+FluxoCaixa10131514191820[[#This Row],[Valores Receitas / Despesas]])</f>
        <v>155116.65000000037</v>
      </c>
      <c r="L934" s="5">
        <f>IF(FluxoCaixa10131514191820[[#This Row],[Entrada / Saída]]="Saída",FluxoCaixa10131514191820[[#This Row],[R$ (Valores)]]*-1,FluxoCaixa10131514191820[[#This Row],[R$ (Valores)]])</f>
        <v>0</v>
      </c>
    </row>
    <row r="935" spans="2:12">
      <c r="B935" s="48"/>
      <c r="C935" s="48"/>
      <c r="D935" s="16"/>
      <c r="E935" s="48"/>
      <c r="F935" s="17"/>
      <c r="G935" s="17"/>
      <c r="H935" s="17"/>
      <c r="I935" s="21"/>
      <c r="J935" s="17"/>
      <c r="K935" s="20">
        <f>IF(FluxoCaixa10131514191820[[#This Row],[Movimento ]]="Saldo Inicial",FluxoCaixa10131514191820[[#This Row],[R$ (Valores)]],K934+FluxoCaixa10131514191820[[#This Row],[Valores Receitas / Despesas]])</f>
        <v>155116.65000000037</v>
      </c>
      <c r="L935" s="5">
        <f>IF(FluxoCaixa10131514191820[[#This Row],[Entrada / Saída]]="Saída",FluxoCaixa10131514191820[[#This Row],[R$ (Valores)]]*-1,FluxoCaixa10131514191820[[#This Row],[R$ (Valores)]])</f>
        <v>0</v>
      </c>
    </row>
    <row r="936" spans="2:12">
      <c r="B936" s="48"/>
      <c r="C936" s="48"/>
      <c r="D936" s="16"/>
      <c r="E936" s="48"/>
      <c r="F936" s="17"/>
      <c r="G936" s="17"/>
      <c r="H936" s="17"/>
      <c r="I936" s="21"/>
      <c r="J936" s="17"/>
      <c r="K936" s="20">
        <f>IF(FluxoCaixa10131514191820[[#This Row],[Movimento ]]="Saldo Inicial",FluxoCaixa10131514191820[[#This Row],[R$ (Valores)]],K935+FluxoCaixa10131514191820[[#This Row],[Valores Receitas / Despesas]])</f>
        <v>155116.65000000037</v>
      </c>
      <c r="L936" s="5">
        <f>IF(FluxoCaixa10131514191820[[#This Row],[Entrada / Saída]]="Saída",FluxoCaixa10131514191820[[#This Row],[R$ (Valores)]]*-1,FluxoCaixa10131514191820[[#This Row],[R$ (Valores)]])</f>
        <v>0</v>
      </c>
    </row>
    <row r="937" spans="2:12">
      <c r="B937" s="48"/>
      <c r="C937" s="48"/>
      <c r="D937" s="16"/>
      <c r="E937" s="48"/>
      <c r="F937" s="17"/>
      <c r="G937" s="17"/>
      <c r="H937" s="17"/>
      <c r="I937" s="21"/>
      <c r="J937" s="17"/>
      <c r="K937" s="20">
        <f>IF(FluxoCaixa10131514191820[[#This Row],[Movimento ]]="Saldo Inicial",FluxoCaixa10131514191820[[#This Row],[R$ (Valores)]],K936+FluxoCaixa10131514191820[[#This Row],[Valores Receitas / Despesas]])</f>
        <v>155116.65000000037</v>
      </c>
      <c r="L937" s="5">
        <f>IF(FluxoCaixa10131514191820[[#This Row],[Entrada / Saída]]="Saída",FluxoCaixa10131514191820[[#This Row],[R$ (Valores)]]*-1,FluxoCaixa10131514191820[[#This Row],[R$ (Valores)]])</f>
        <v>0</v>
      </c>
    </row>
    <row r="938" spans="2:12">
      <c r="B938" s="48"/>
      <c r="C938" s="48"/>
      <c r="D938" s="16"/>
      <c r="E938" s="48"/>
      <c r="F938" s="17"/>
      <c r="G938" s="17"/>
      <c r="H938" s="17"/>
      <c r="I938" s="21"/>
      <c r="J938" s="17"/>
      <c r="K938" s="20">
        <f>IF(FluxoCaixa10131514191820[[#This Row],[Movimento ]]="Saldo Inicial",FluxoCaixa10131514191820[[#This Row],[R$ (Valores)]],K937+FluxoCaixa10131514191820[[#This Row],[Valores Receitas / Despesas]])</f>
        <v>155116.65000000037</v>
      </c>
      <c r="L938" s="5">
        <f>IF(FluxoCaixa10131514191820[[#This Row],[Entrada / Saída]]="Saída",FluxoCaixa10131514191820[[#This Row],[R$ (Valores)]]*-1,FluxoCaixa10131514191820[[#This Row],[R$ (Valores)]])</f>
        <v>0</v>
      </c>
    </row>
    <row r="939" spans="2:12">
      <c r="B939" s="48"/>
      <c r="C939" s="48"/>
      <c r="D939" s="16"/>
      <c r="E939" s="48"/>
      <c r="F939" s="17"/>
      <c r="G939" s="17"/>
      <c r="H939" s="17"/>
      <c r="I939" s="21"/>
      <c r="J939" s="17"/>
      <c r="K939" s="20">
        <f>IF(FluxoCaixa10131514191820[[#This Row],[Movimento ]]="Saldo Inicial",FluxoCaixa10131514191820[[#This Row],[R$ (Valores)]],K938+FluxoCaixa10131514191820[[#This Row],[Valores Receitas / Despesas]])</f>
        <v>155116.65000000037</v>
      </c>
      <c r="L939" s="5">
        <f>IF(FluxoCaixa10131514191820[[#This Row],[Entrada / Saída]]="Saída",FluxoCaixa10131514191820[[#This Row],[R$ (Valores)]]*-1,FluxoCaixa10131514191820[[#This Row],[R$ (Valores)]])</f>
        <v>0</v>
      </c>
    </row>
    <row r="940" spans="2:12">
      <c r="B940" s="48"/>
      <c r="C940" s="48"/>
      <c r="D940" s="16"/>
      <c r="E940" s="48"/>
      <c r="F940" s="17"/>
      <c r="G940" s="17"/>
      <c r="H940" s="17"/>
      <c r="I940" s="21"/>
      <c r="J940" s="17"/>
      <c r="K940" s="20">
        <f>IF(FluxoCaixa10131514191820[[#This Row],[Movimento ]]="Saldo Inicial",FluxoCaixa10131514191820[[#This Row],[R$ (Valores)]],K939+FluxoCaixa10131514191820[[#This Row],[Valores Receitas / Despesas]])</f>
        <v>155116.65000000037</v>
      </c>
      <c r="L940" s="5">
        <f>IF(FluxoCaixa10131514191820[[#This Row],[Entrada / Saída]]="Saída",FluxoCaixa10131514191820[[#This Row],[R$ (Valores)]]*-1,FluxoCaixa10131514191820[[#This Row],[R$ (Valores)]])</f>
        <v>0</v>
      </c>
    </row>
    <row r="941" spans="2:12">
      <c r="B941" s="48"/>
      <c r="C941" s="48"/>
      <c r="D941" s="16"/>
      <c r="E941" s="48"/>
      <c r="F941" s="17"/>
      <c r="G941" s="17"/>
      <c r="H941" s="17"/>
      <c r="I941" s="21"/>
      <c r="J941" s="17"/>
      <c r="K941" s="20">
        <f>IF(FluxoCaixa10131514191820[[#This Row],[Movimento ]]="Saldo Inicial",FluxoCaixa10131514191820[[#This Row],[R$ (Valores)]],K940+FluxoCaixa10131514191820[[#This Row],[Valores Receitas / Despesas]])</f>
        <v>155116.65000000037</v>
      </c>
      <c r="L941" s="5">
        <f>IF(FluxoCaixa10131514191820[[#This Row],[Entrada / Saída]]="Saída",FluxoCaixa10131514191820[[#This Row],[R$ (Valores)]]*-1,FluxoCaixa10131514191820[[#This Row],[R$ (Valores)]])</f>
        <v>0</v>
      </c>
    </row>
    <row r="942" spans="2:12">
      <c r="B942" s="48"/>
      <c r="C942" s="48"/>
      <c r="D942" s="16"/>
      <c r="E942" s="48"/>
      <c r="F942" s="17"/>
      <c r="G942" s="17"/>
      <c r="H942" s="17"/>
      <c r="I942" s="21"/>
      <c r="J942" s="17"/>
      <c r="K942" s="20">
        <f>IF(FluxoCaixa10131514191820[[#This Row],[Movimento ]]="Saldo Inicial",FluxoCaixa10131514191820[[#This Row],[R$ (Valores)]],K941+FluxoCaixa10131514191820[[#This Row],[Valores Receitas / Despesas]])</f>
        <v>155116.65000000037</v>
      </c>
      <c r="L942" s="5">
        <f>IF(FluxoCaixa10131514191820[[#This Row],[Entrada / Saída]]="Saída",FluxoCaixa10131514191820[[#This Row],[R$ (Valores)]]*-1,FluxoCaixa10131514191820[[#This Row],[R$ (Valores)]])</f>
        <v>0</v>
      </c>
    </row>
    <row r="943" spans="2:12">
      <c r="B943" s="48"/>
      <c r="C943" s="48"/>
      <c r="D943" s="16"/>
      <c r="E943" s="48"/>
      <c r="F943" s="17"/>
      <c r="G943" s="17"/>
      <c r="H943" s="17"/>
      <c r="I943" s="21"/>
      <c r="J943" s="17"/>
      <c r="K943" s="20">
        <f>IF(FluxoCaixa10131514191820[[#This Row],[Movimento ]]="Saldo Inicial",FluxoCaixa10131514191820[[#This Row],[R$ (Valores)]],K942+FluxoCaixa10131514191820[[#This Row],[Valores Receitas / Despesas]])</f>
        <v>155116.65000000037</v>
      </c>
      <c r="L943" s="5">
        <f>IF(FluxoCaixa10131514191820[[#This Row],[Entrada / Saída]]="Saída",FluxoCaixa10131514191820[[#This Row],[R$ (Valores)]]*-1,FluxoCaixa10131514191820[[#This Row],[R$ (Valores)]])</f>
        <v>0</v>
      </c>
    </row>
    <row r="944" spans="2:12">
      <c r="B944" s="48"/>
      <c r="C944" s="48"/>
      <c r="D944" s="16"/>
      <c r="E944" s="48"/>
      <c r="F944" s="17"/>
      <c r="G944" s="17"/>
      <c r="H944" s="17"/>
      <c r="I944" s="21"/>
      <c r="J944" s="17"/>
      <c r="K944" s="20">
        <f>IF(FluxoCaixa10131514191820[[#This Row],[Movimento ]]="Saldo Inicial",FluxoCaixa10131514191820[[#This Row],[R$ (Valores)]],K943+FluxoCaixa10131514191820[[#This Row],[Valores Receitas / Despesas]])</f>
        <v>155116.65000000037</v>
      </c>
      <c r="L944" s="5">
        <f>IF(FluxoCaixa10131514191820[[#This Row],[Entrada / Saída]]="Saída",FluxoCaixa10131514191820[[#This Row],[R$ (Valores)]]*-1,FluxoCaixa10131514191820[[#This Row],[R$ (Valores)]])</f>
        <v>0</v>
      </c>
    </row>
    <row r="945" spans="2:12">
      <c r="B945" s="48"/>
      <c r="C945" s="48"/>
      <c r="D945" s="16"/>
      <c r="E945" s="48"/>
      <c r="F945" s="17"/>
      <c r="G945" s="17"/>
      <c r="H945" s="17"/>
      <c r="I945" s="21"/>
      <c r="J945" s="17"/>
      <c r="K945" s="20">
        <f>IF(FluxoCaixa10131514191820[[#This Row],[Movimento ]]="Saldo Inicial",FluxoCaixa10131514191820[[#This Row],[R$ (Valores)]],K944+FluxoCaixa10131514191820[[#This Row],[Valores Receitas / Despesas]])</f>
        <v>155116.65000000037</v>
      </c>
      <c r="L945" s="5">
        <f>IF(FluxoCaixa10131514191820[[#This Row],[Entrada / Saída]]="Saída",FluxoCaixa10131514191820[[#This Row],[R$ (Valores)]]*-1,FluxoCaixa10131514191820[[#This Row],[R$ (Valores)]])</f>
        <v>0</v>
      </c>
    </row>
    <row r="946" spans="2:12">
      <c r="B946" s="48"/>
      <c r="C946" s="48"/>
      <c r="D946" s="16"/>
      <c r="E946" s="48"/>
      <c r="F946" s="17"/>
      <c r="G946" s="17"/>
      <c r="H946" s="17"/>
      <c r="I946" s="21"/>
      <c r="J946" s="17"/>
      <c r="K946" s="20">
        <f>IF(FluxoCaixa10131514191820[[#This Row],[Movimento ]]="Saldo Inicial",FluxoCaixa10131514191820[[#This Row],[R$ (Valores)]],K945+FluxoCaixa10131514191820[[#This Row],[Valores Receitas / Despesas]])</f>
        <v>155116.65000000037</v>
      </c>
      <c r="L946" s="5">
        <f>IF(FluxoCaixa10131514191820[[#This Row],[Entrada / Saída]]="Saída",FluxoCaixa10131514191820[[#This Row],[R$ (Valores)]]*-1,FluxoCaixa10131514191820[[#This Row],[R$ (Valores)]])</f>
        <v>0</v>
      </c>
    </row>
    <row r="947" spans="2:12">
      <c r="B947" s="48"/>
      <c r="C947" s="48"/>
      <c r="D947" s="16"/>
      <c r="E947" s="48"/>
      <c r="F947" s="17"/>
      <c r="G947" s="17"/>
      <c r="H947" s="17"/>
      <c r="I947" s="21"/>
      <c r="J947" s="17"/>
      <c r="K947" s="20">
        <f>IF(FluxoCaixa10131514191820[[#This Row],[Movimento ]]="Saldo Inicial",FluxoCaixa10131514191820[[#This Row],[R$ (Valores)]],K946+FluxoCaixa10131514191820[[#This Row],[Valores Receitas / Despesas]])</f>
        <v>155116.65000000037</v>
      </c>
      <c r="L947" s="5">
        <f>IF(FluxoCaixa10131514191820[[#This Row],[Entrada / Saída]]="Saída",FluxoCaixa10131514191820[[#This Row],[R$ (Valores)]]*-1,FluxoCaixa10131514191820[[#This Row],[R$ (Valores)]])</f>
        <v>0</v>
      </c>
    </row>
    <row r="948" spans="2:12">
      <c r="B948" s="48"/>
      <c r="C948" s="48"/>
      <c r="D948" s="16"/>
      <c r="E948" s="48"/>
      <c r="F948" s="17"/>
      <c r="G948" s="17"/>
      <c r="H948" s="17"/>
      <c r="I948" s="21"/>
      <c r="J948" s="17"/>
      <c r="K948" s="20">
        <f>IF(FluxoCaixa10131514191820[[#This Row],[Movimento ]]="Saldo Inicial",FluxoCaixa10131514191820[[#This Row],[R$ (Valores)]],K947+FluxoCaixa10131514191820[[#This Row],[Valores Receitas / Despesas]])</f>
        <v>155116.65000000037</v>
      </c>
      <c r="L948" s="5">
        <f>IF(FluxoCaixa10131514191820[[#This Row],[Entrada / Saída]]="Saída",FluxoCaixa10131514191820[[#This Row],[R$ (Valores)]]*-1,FluxoCaixa10131514191820[[#This Row],[R$ (Valores)]])</f>
        <v>0</v>
      </c>
    </row>
    <row r="949" spans="2:12">
      <c r="B949" s="48"/>
      <c r="C949" s="48"/>
      <c r="D949" s="16"/>
      <c r="E949" s="48"/>
      <c r="F949" s="17"/>
      <c r="G949" s="17"/>
      <c r="H949" s="17"/>
      <c r="I949" s="21"/>
      <c r="J949" s="17"/>
      <c r="K949" s="20">
        <f>IF(FluxoCaixa10131514191820[[#This Row],[Movimento ]]="Saldo Inicial",FluxoCaixa10131514191820[[#This Row],[R$ (Valores)]],K948+FluxoCaixa10131514191820[[#This Row],[Valores Receitas / Despesas]])</f>
        <v>155116.65000000037</v>
      </c>
      <c r="L949" s="5">
        <f>IF(FluxoCaixa10131514191820[[#This Row],[Entrada / Saída]]="Saída",FluxoCaixa10131514191820[[#This Row],[R$ (Valores)]]*-1,FluxoCaixa10131514191820[[#This Row],[R$ (Valores)]])</f>
        <v>0</v>
      </c>
    </row>
    <row r="950" spans="2:12">
      <c r="B950" s="48"/>
      <c r="C950" s="48"/>
      <c r="D950" s="16"/>
      <c r="E950" s="48"/>
      <c r="F950" s="17"/>
      <c r="G950" s="17"/>
      <c r="H950" s="17"/>
      <c r="I950" s="21"/>
      <c r="J950" s="17"/>
      <c r="K950" s="20">
        <f>IF(FluxoCaixa10131514191820[[#This Row],[Movimento ]]="Saldo Inicial",FluxoCaixa10131514191820[[#This Row],[R$ (Valores)]],K949+FluxoCaixa10131514191820[[#This Row],[Valores Receitas / Despesas]])</f>
        <v>155116.65000000037</v>
      </c>
      <c r="L950" s="5">
        <f>IF(FluxoCaixa10131514191820[[#This Row],[Entrada / Saída]]="Saída",FluxoCaixa10131514191820[[#This Row],[R$ (Valores)]]*-1,FluxoCaixa10131514191820[[#This Row],[R$ (Valores)]])</f>
        <v>0</v>
      </c>
    </row>
    <row r="951" spans="2:12">
      <c r="B951" s="48"/>
      <c r="C951" s="48"/>
      <c r="D951" s="16"/>
      <c r="E951" s="48"/>
      <c r="F951" s="17"/>
      <c r="G951" s="17"/>
      <c r="H951" s="17"/>
      <c r="I951" s="21"/>
      <c r="J951" s="17"/>
      <c r="K951" s="20">
        <f>IF(FluxoCaixa10131514191820[[#This Row],[Movimento ]]="Saldo Inicial",FluxoCaixa10131514191820[[#This Row],[R$ (Valores)]],K950+FluxoCaixa10131514191820[[#This Row],[Valores Receitas / Despesas]])</f>
        <v>155116.65000000037</v>
      </c>
      <c r="L951" s="5">
        <f>IF(FluxoCaixa10131514191820[[#This Row],[Entrada / Saída]]="Saída",FluxoCaixa10131514191820[[#This Row],[R$ (Valores)]]*-1,FluxoCaixa10131514191820[[#This Row],[R$ (Valores)]])</f>
        <v>0</v>
      </c>
    </row>
    <row r="952" spans="2:12">
      <c r="B952" s="48"/>
      <c r="C952" s="48"/>
      <c r="D952" s="16"/>
      <c r="E952" s="48"/>
      <c r="F952" s="17"/>
      <c r="G952" s="17"/>
      <c r="H952" s="17"/>
      <c r="I952" s="21"/>
      <c r="J952" s="17"/>
      <c r="K952" s="20">
        <f>IF(FluxoCaixa10131514191820[[#This Row],[Movimento ]]="Saldo Inicial",FluxoCaixa10131514191820[[#This Row],[R$ (Valores)]],K951+FluxoCaixa10131514191820[[#This Row],[Valores Receitas / Despesas]])</f>
        <v>155116.65000000037</v>
      </c>
      <c r="L952" s="5">
        <f>IF(FluxoCaixa10131514191820[[#This Row],[Entrada / Saída]]="Saída",FluxoCaixa10131514191820[[#This Row],[R$ (Valores)]]*-1,FluxoCaixa10131514191820[[#This Row],[R$ (Valores)]])</f>
        <v>0</v>
      </c>
    </row>
    <row r="953" spans="2:12">
      <c r="B953" s="48"/>
      <c r="C953" s="48"/>
      <c r="D953" s="16"/>
      <c r="E953" s="48"/>
      <c r="F953" s="17"/>
      <c r="G953" s="17"/>
      <c r="H953" s="17"/>
      <c r="I953" s="21"/>
      <c r="J953" s="17"/>
      <c r="K953" s="20">
        <f>IF(FluxoCaixa10131514191820[[#This Row],[Movimento ]]="Saldo Inicial",FluxoCaixa10131514191820[[#This Row],[R$ (Valores)]],K952+FluxoCaixa10131514191820[[#This Row],[Valores Receitas / Despesas]])</f>
        <v>155116.65000000037</v>
      </c>
      <c r="L953" s="5">
        <f>IF(FluxoCaixa10131514191820[[#This Row],[Entrada / Saída]]="Saída",FluxoCaixa10131514191820[[#This Row],[R$ (Valores)]]*-1,FluxoCaixa10131514191820[[#This Row],[R$ (Valores)]])</f>
        <v>0</v>
      </c>
    </row>
    <row r="954" spans="2:12">
      <c r="B954" s="48"/>
      <c r="C954" s="48"/>
      <c r="D954" s="16"/>
      <c r="E954" s="48"/>
      <c r="F954" s="17"/>
      <c r="G954" s="17"/>
      <c r="H954" s="17"/>
      <c r="I954" s="21"/>
      <c r="J954" s="17"/>
      <c r="K954" s="20">
        <f>IF(FluxoCaixa10131514191820[[#This Row],[Movimento ]]="Saldo Inicial",FluxoCaixa10131514191820[[#This Row],[R$ (Valores)]],K953+FluxoCaixa10131514191820[[#This Row],[Valores Receitas / Despesas]])</f>
        <v>155116.65000000037</v>
      </c>
      <c r="L954" s="5">
        <f>IF(FluxoCaixa10131514191820[[#This Row],[Entrada / Saída]]="Saída",FluxoCaixa10131514191820[[#This Row],[R$ (Valores)]]*-1,FluxoCaixa10131514191820[[#This Row],[R$ (Valores)]])</f>
        <v>0</v>
      </c>
    </row>
    <row r="955" spans="2:12">
      <c r="B955" s="48"/>
      <c r="C955" s="48"/>
      <c r="D955" s="16"/>
      <c r="E955" s="48"/>
      <c r="F955" s="17"/>
      <c r="G955" s="17"/>
      <c r="H955" s="17"/>
      <c r="I955" s="21"/>
      <c r="J955" s="17"/>
      <c r="K955" s="20">
        <f>IF(FluxoCaixa10131514191820[[#This Row],[Movimento ]]="Saldo Inicial",FluxoCaixa10131514191820[[#This Row],[R$ (Valores)]],K954+FluxoCaixa10131514191820[[#This Row],[Valores Receitas / Despesas]])</f>
        <v>155116.65000000037</v>
      </c>
      <c r="L955" s="5">
        <f>IF(FluxoCaixa10131514191820[[#This Row],[Entrada / Saída]]="Saída",FluxoCaixa10131514191820[[#This Row],[R$ (Valores)]]*-1,FluxoCaixa10131514191820[[#This Row],[R$ (Valores)]])</f>
        <v>0</v>
      </c>
    </row>
    <row r="956" spans="2:12">
      <c r="B956" s="48"/>
      <c r="C956" s="48"/>
      <c r="D956" s="16"/>
      <c r="E956" s="48"/>
      <c r="F956" s="17"/>
      <c r="G956" s="17"/>
      <c r="H956" s="17"/>
      <c r="I956" s="21"/>
      <c r="J956" s="17"/>
      <c r="K956" s="20">
        <f>IF(FluxoCaixa10131514191820[[#This Row],[Movimento ]]="Saldo Inicial",FluxoCaixa10131514191820[[#This Row],[R$ (Valores)]],K955+FluxoCaixa10131514191820[[#This Row],[Valores Receitas / Despesas]])</f>
        <v>155116.65000000037</v>
      </c>
      <c r="L956" s="5">
        <f>IF(FluxoCaixa10131514191820[[#This Row],[Entrada / Saída]]="Saída",FluxoCaixa10131514191820[[#This Row],[R$ (Valores)]]*-1,FluxoCaixa10131514191820[[#This Row],[R$ (Valores)]])</f>
        <v>0</v>
      </c>
    </row>
    <row r="957" spans="2:12">
      <c r="B957" s="48"/>
      <c r="C957" s="48"/>
      <c r="D957" s="16"/>
      <c r="E957" s="48"/>
      <c r="F957" s="17"/>
      <c r="G957" s="17"/>
      <c r="H957" s="17"/>
      <c r="I957" s="21"/>
      <c r="J957" s="17"/>
      <c r="K957" s="20">
        <f>IF(FluxoCaixa10131514191820[[#This Row],[Movimento ]]="Saldo Inicial",FluxoCaixa10131514191820[[#This Row],[R$ (Valores)]],K956+FluxoCaixa10131514191820[[#This Row],[Valores Receitas / Despesas]])</f>
        <v>155116.65000000037</v>
      </c>
      <c r="L957" s="5">
        <f>IF(FluxoCaixa10131514191820[[#This Row],[Entrada / Saída]]="Saída",FluxoCaixa10131514191820[[#This Row],[R$ (Valores)]]*-1,FluxoCaixa10131514191820[[#This Row],[R$ (Valores)]])</f>
        <v>0</v>
      </c>
    </row>
    <row r="958" spans="2:12">
      <c r="B958" s="48"/>
      <c r="C958" s="48"/>
      <c r="D958" s="16"/>
      <c r="E958" s="48"/>
      <c r="F958" s="17"/>
      <c r="G958" s="17"/>
      <c r="H958" s="17"/>
      <c r="I958" s="21"/>
      <c r="J958" s="17"/>
      <c r="K958" s="20">
        <f>IF(FluxoCaixa10131514191820[[#This Row],[Movimento ]]="Saldo Inicial",FluxoCaixa10131514191820[[#This Row],[R$ (Valores)]],K957+FluxoCaixa10131514191820[[#This Row],[Valores Receitas / Despesas]])</f>
        <v>155116.65000000037</v>
      </c>
      <c r="L958" s="5">
        <f>IF(FluxoCaixa10131514191820[[#This Row],[Entrada / Saída]]="Saída",FluxoCaixa10131514191820[[#This Row],[R$ (Valores)]]*-1,FluxoCaixa10131514191820[[#This Row],[R$ (Valores)]])</f>
        <v>0</v>
      </c>
    </row>
    <row r="959" spans="2:12">
      <c r="B959" s="48"/>
      <c r="C959" s="48"/>
      <c r="D959" s="16"/>
      <c r="E959" s="48"/>
      <c r="F959" s="17"/>
      <c r="G959" s="17"/>
      <c r="H959" s="17"/>
      <c r="I959" s="21"/>
      <c r="J959" s="17"/>
      <c r="K959" s="20">
        <f>IF(FluxoCaixa10131514191820[[#This Row],[Movimento ]]="Saldo Inicial",FluxoCaixa10131514191820[[#This Row],[R$ (Valores)]],K958+FluxoCaixa10131514191820[[#This Row],[Valores Receitas / Despesas]])</f>
        <v>155116.65000000037</v>
      </c>
      <c r="L959" s="5">
        <f>IF(FluxoCaixa10131514191820[[#This Row],[Entrada / Saída]]="Saída",FluxoCaixa10131514191820[[#This Row],[R$ (Valores)]]*-1,FluxoCaixa10131514191820[[#This Row],[R$ (Valores)]])</f>
        <v>0</v>
      </c>
    </row>
    <row r="960" spans="2:12">
      <c r="B960" s="48"/>
      <c r="C960" s="48"/>
      <c r="D960" s="16"/>
      <c r="E960" s="48"/>
      <c r="F960" s="17"/>
      <c r="G960" s="17"/>
      <c r="H960" s="17"/>
      <c r="I960" s="21"/>
      <c r="J960" s="17"/>
      <c r="K960" s="20">
        <f>IF(FluxoCaixa10131514191820[[#This Row],[Movimento ]]="Saldo Inicial",FluxoCaixa10131514191820[[#This Row],[R$ (Valores)]],K959+FluxoCaixa10131514191820[[#This Row],[Valores Receitas / Despesas]])</f>
        <v>155116.65000000037</v>
      </c>
      <c r="L960" s="5">
        <f>IF(FluxoCaixa10131514191820[[#This Row],[Entrada / Saída]]="Saída",FluxoCaixa10131514191820[[#This Row],[R$ (Valores)]]*-1,FluxoCaixa10131514191820[[#This Row],[R$ (Valores)]])</f>
        <v>0</v>
      </c>
    </row>
    <row r="961" spans="2:12">
      <c r="B961" s="48"/>
      <c r="C961" s="48"/>
      <c r="D961" s="16"/>
      <c r="E961" s="48"/>
      <c r="F961" s="17"/>
      <c r="G961" s="17"/>
      <c r="H961" s="17"/>
      <c r="I961" s="21"/>
      <c r="J961" s="17"/>
      <c r="K961" s="20">
        <f>IF(FluxoCaixa10131514191820[[#This Row],[Movimento ]]="Saldo Inicial",FluxoCaixa10131514191820[[#This Row],[R$ (Valores)]],K960+FluxoCaixa10131514191820[[#This Row],[Valores Receitas / Despesas]])</f>
        <v>155116.65000000037</v>
      </c>
      <c r="L961" s="5">
        <f>IF(FluxoCaixa10131514191820[[#This Row],[Entrada / Saída]]="Saída",FluxoCaixa10131514191820[[#This Row],[R$ (Valores)]]*-1,FluxoCaixa10131514191820[[#This Row],[R$ (Valores)]])</f>
        <v>0</v>
      </c>
    </row>
    <row r="962" spans="2:12">
      <c r="B962" s="48"/>
      <c r="C962" s="48"/>
      <c r="D962" s="16"/>
      <c r="E962" s="48"/>
      <c r="F962" s="17"/>
      <c r="G962" s="17"/>
      <c r="H962" s="17"/>
      <c r="I962" s="21"/>
      <c r="J962" s="17"/>
      <c r="K962" s="20">
        <f>IF(FluxoCaixa10131514191820[[#This Row],[Movimento ]]="Saldo Inicial",FluxoCaixa10131514191820[[#This Row],[R$ (Valores)]],K961+FluxoCaixa10131514191820[[#This Row],[Valores Receitas / Despesas]])</f>
        <v>155116.65000000037</v>
      </c>
      <c r="L962" s="5">
        <f>IF(FluxoCaixa10131514191820[[#This Row],[Entrada / Saída]]="Saída",FluxoCaixa10131514191820[[#This Row],[R$ (Valores)]]*-1,FluxoCaixa10131514191820[[#This Row],[R$ (Valores)]])</f>
        <v>0</v>
      </c>
    </row>
    <row r="963" spans="2:12">
      <c r="B963" s="48"/>
      <c r="C963" s="48"/>
      <c r="D963" s="16"/>
      <c r="E963" s="48"/>
      <c r="F963" s="17"/>
      <c r="G963" s="17"/>
      <c r="H963" s="17"/>
      <c r="I963" s="21"/>
      <c r="J963" s="17"/>
      <c r="K963" s="20">
        <f>IF(FluxoCaixa10131514191820[[#This Row],[Movimento ]]="Saldo Inicial",FluxoCaixa10131514191820[[#This Row],[R$ (Valores)]],K962+FluxoCaixa10131514191820[[#This Row],[Valores Receitas / Despesas]])</f>
        <v>155116.65000000037</v>
      </c>
      <c r="L963" s="5">
        <f>IF(FluxoCaixa10131514191820[[#This Row],[Entrada / Saída]]="Saída",FluxoCaixa10131514191820[[#This Row],[R$ (Valores)]]*-1,FluxoCaixa10131514191820[[#This Row],[R$ (Valores)]])</f>
        <v>0</v>
      </c>
    </row>
    <row r="964" spans="2:12">
      <c r="B964" s="48"/>
      <c r="C964" s="48"/>
      <c r="D964" s="16"/>
      <c r="E964" s="48"/>
      <c r="F964" s="17"/>
      <c r="G964" s="17"/>
      <c r="H964" s="17"/>
      <c r="I964" s="21"/>
      <c r="J964" s="17"/>
      <c r="K964" s="20">
        <f>IF(FluxoCaixa10131514191820[[#This Row],[Movimento ]]="Saldo Inicial",FluxoCaixa10131514191820[[#This Row],[R$ (Valores)]],K963+FluxoCaixa10131514191820[[#This Row],[Valores Receitas / Despesas]])</f>
        <v>155116.65000000037</v>
      </c>
      <c r="L964" s="5">
        <f>IF(FluxoCaixa10131514191820[[#This Row],[Entrada / Saída]]="Saída",FluxoCaixa10131514191820[[#This Row],[R$ (Valores)]]*-1,FluxoCaixa10131514191820[[#This Row],[R$ (Valores)]])</f>
        <v>0</v>
      </c>
    </row>
    <row r="965" spans="2:12">
      <c r="B965" s="48"/>
      <c r="C965" s="48"/>
      <c r="D965" s="16"/>
      <c r="E965" s="48"/>
      <c r="F965" s="17"/>
      <c r="G965" s="17"/>
      <c r="H965" s="17"/>
      <c r="I965" s="21"/>
      <c r="J965" s="17"/>
      <c r="K965" s="20">
        <f>IF(FluxoCaixa10131514191820[[#This Row],[Movimento ]]="Saldo Inicial",FluxoCaixa10131514191820[[#This Row],[R$ (Valores)]],K964+FluxoCaixa10131514191820[[#This Row],[Valores Receitas / Despesas]])</f>
        <v>155116.65000000037</v>
      </c>
      <c r="L965" s="5">
        <f>IF(FluxoCaixa10131514191820[[#This Row],[Entrada / Saída]]="Saída",FluxoCaixa10131514191820[[#This Row],[R$ (Valores)]]*-1,FluxoCaixa10131514191820[[#This Row],[R$ (Valores)]])</f>
        <v>0</v>
      </c>
    </row>
    <row r="966" spans="2:12">
      <c r="B966" s="48"/>
      <c r="C966" s="48"/>
      <c r="D966" s="16"/>
      <c r="E966" s="48"/>
      <c r="F966" s="17"/>
      <c r="G966" s="17"/>
      <c r="H966" s="17"/>
      <c r="I966" s="21"/>
      <c r="J966" s="17"/>
      <c r="K966" s="20">
        <f>IF(FluxoCaixa10131514191820[[#This Row],[Movimento ]]="Saldo Inicial",FluxoCaixa10131514191820[[#This Row],[R$ (Valores)]],K965+FluxoCaixa10131514191820[[#This Row],[Valores Receitas / Despesas]])</f>
        <v>155116.65000000037</v>
      </c>
      <c r="L966" s="5">
        <f>IF(FluxoCaixa10131514191820[[#This Row],[Entrada / Saída]]="Saída",FluxoCaixa10131514191820[[#This Row],[R$ (Valores)]]*-1,FluxoCaixa10131514191820[[#This Row],[R$ (Valores)]])</f>
        <v>0</v>
      </c>
    </row>
    <row r="967" spans="2:12">
      <c r="B967" s="48"/>
      <c r="C967" s="48"/>
      <c r="D967" s="16"/>
      <c r="E967" s="48"/>
      <c r="F967" s="17"/>
      <c r="G967" s="17"/>
      <c r="H967" s="17"/>
      <c r="I967" s="21"/>
      <c r="J967" s="17"/>
      <c r="K967" s="20">
        <f>IF(FluxoCaixa10131514191820[[#This Row],[Movimento ]]="Saldo Inicial",FluxoCaixa10131514191820[[#This Row],[R$ (Valores)]],K966+FluxoCaixa10131514191820[[#This Row],[Valores Receitas / Despesas]])</f>
        <v>155116.65000000037</v>
      </c>
      <c r="L967" s="5">
        <f>IF(FluxoCaixa10131514191820[[#This Row],[Entrada / Saída]]="Saída",FluxoCaixa10131514191820[[#This Row],[R$ (Valores)]]*-1,FluxoCaixa10131514191820[[#This Row],[R$ (Valores)]])</f>
        <v>0</v>
      </c>
    </row>
    <row r="968" spans="2:12">
      <c r="B968" s="48"/>
      <c r="C968" s="48"/>
      <c r="D968" s="16"/>
      <c r="E968" s="48"/>
      <c r="F968" s="17"/>
      <c r="G968" s="17"/>
      <c r="H968" s="17"/>
      <c r="I968" s="21"/>
      <c r="J968" s="17"/>
      <c r="K968" s="20">
        <f>IF(FluxoCaixa10131514191820[[#This Row],[Movimento ]]="Saldo Inicial",FluxoCaixa10131514191820[[#This Row],[R$ (Valores)]],K967+FluxoCaixa10131514191820[[#This Row],[Valores Receitas / Despesas]])</f>
        <v>155116.65000000037</v>
      </c>
      <c r="L968" s="5">
        <f>IF(FluxoCaixa10131514191820[[#This Row],[Entrada / Saída]]="Saída",FluxoCaixa10131514191820[[#This Row],[R$ (Valores)]]*-1,FluxoCaixa10131514191820[[#This Row],[R$ (Valores)]])</f>
        <v>0</v>
      </c>
    </row>
    <row r="969" spans="2:12">
      <c r="B969" s="48"/>
      <c r="C969" s="48"/>
      <c r="D969" s="16"/>
      <c r="E969" s="48"/>
      <c r="F969" s="17"/>
      <c r="G969" s="17"/>
      <c r="H969" s="17"/>
      <c r="I969" s="21"/>
      <c r="J969" s="17"/>
      <c r="K969" s="20">
        <f>IF(FluxoCaixa10131514191820[[#This Row],[Movimento ]]="Saldo Inicial",FluxoCaixa10131514191820[[#This Row],[R$ (Valores)]],K968+FluxoCaixa10131514191820[[#This Row],[Valores Receitas / Despesas]])</f>
        <v>155116.65000000037</v>
      </c>
      <c r="L969" s="5">
        <f>IF(FluxoCaixa10131514191820[[#This Row],[Entrada / Saída]]="Saída",FluxoCaixa10131514191820[[#This Row],[R$ (Valores)]]*-1,FluxoCaixa10131514191820[[#This Row],[R$ (Valores)]])</f>
        <v>0</v>
      </c>
    </row>
    <row r="970" spans="2:12">
      <c r="B970" s="48"/>
      <c r="C970" s="48"/>
      <c r="D970" s="16"/>
      <c r="E970" s="48"/>
      <c r="F970" s="17"/>
      <c r="G970" s="17"/>
      <c r="H970" s="17"/>
      <c r="I970" s="21"/>
      <c r="K970" s="20">
        <f>IF(FluxoCaixa10131514191820[[#This Row],[Movimento ]]="Saldo Inicial",FluxoCaixa10131514191820[[#This Row],[R$ (Valores)]],K969+FluxoCaixa10131514191820[[#This Row],[Valores Receitas / Despesas]])</f>
        <v>155116.65000000037</v>
      </c>
      <c r="L970" s="5">
        <f>IF(FluxoCaixa10131514191820[[#This Row],[Entrada / Saída]]="Saída",FluxoCaixa10131514191820[[#This Row],[R$ (Valores)]]*-1,FluxoCaixa10131514191820[[#This Row],[R$ (Valores)]])</f>
        <v>0</v>
      </c>
    </row>
    <row r="971" spans="2:12">
      <c r="B971" s="48"/>
      <c r="C971" s="48"/>
      <c r="D971" s="16"/>
      <c r="E971" s="48"/>
      <c r="F971" s="17"/>
      <c r="G971" s="17"/>
      <c r="H971" s="17"/>
      <c r="I971" s="21"/>
      <c r="J971" s="17"/>
      <c r="K971" s="20">
        <f>IF(FluxoCaixa10131514191820[[#This Row],[Movimento ]]="Saldo Inicial",FluxoCaixa10131514191820[[#This Row],[R$ (Valores)]],K970+FluxoCaixa10131514191820[[#This Row],[Valores Receitas / Despesas]])</f>
        <v>155116.65000000037</v>
      </c>
      <c r="L971" s="5">
        <f>IF(FluxoCaixa10131514191820[[#This Row],[Entrada / Saída]]="Saída",FluxoCaixa10131514191820[[#This Row],[R$ (Valores)]]*-1,FluxoCaixa10131514191820[[#This Row],[R$ (Valores)]])</f>
        <v>0</v>
      </c>
    </row>
    <row r="972" spans="2:12">
      <c r="B972" s="48"/>
      <c r="C972" s="48"/>
      <c r="D972" s="16"/>
      <c r="E972" s="48"/>
      <c r="F972" s="17"/>
      <c r="G972" s="17"/>
      <c r="H972" s="17"/>
      <c r="I972" s="21"/>
      <c r="J972" s="17"/>
      <c r="K972" s="20">
        <f>IF(FluxoCaixa10131514191820[[#This Row],[Movimento ]]="Saldo Inicial",FluxoCaixa10131514191820[[#This Row],[R$ (Valores)]],K971+FluxoCaixa10131514191820[[#This Row],[Valores Receitas / Despesas]])</f>
        <v>155116.65000000037</v>
      </c>
      <c r="L972" s="5">
        <f>IF(FluxoCaixa10131514191820[[#This Row],[Entrada / Saída]]="Saída",FluxoCaixa10131514191820[[#This Row],[R$ (Valores)]]*-1,FluxoCaixa10131514191820[[#This Row],[R$ (Valores)]])</f>
        <v>0</v>
      </c>
    </row>
    <row r="973" spans="2:12">
      <c r="B973" s="48"/>
      <c r="C973" s="48"/>
      <c r="D973" s="16"/>
      <c r="E973" s="48"/>
      <c r="F973" s="17"/>
      <c r="G973" s="17"/>
      <c r="H973" s="17"/>
      <c r="I973" s="21"/>
      <c r="J973" s="17"/>
      <c r="K973" s="20">
        <f>IF(FluxoCaixa10131514191820[[#This Row],[Movimento ]]="Saldo Inicial",FluxoCaixa10131514191820[[#This Row],[R$ (Valores)]],K972+FluxoCaixa10131514191820[[#This Row],[Valores Receitas / Despesas]])</f>
        <v>155116.65000000037</v>
      </c>
      <c r="L973" s="5">
        <f>IF(FluxoCaixa10131514191820[[#This Row],[Entrada / Saída]]="Saída",FluxoCaixa10131514191820[[#This Row],[R$ (Valores)]]*-1,FluxoCaixa10131514191820[[#This Row],[R$ (Valores)]])</f>
        <v>0</v>
      </c>
    </row>
    <row r="974" spans="2:12">
      <c r="B974" s="48"/>
      <c r="C974" s="48"/>
      <c r="D974" s="16"/>
      <c r="E974" s="48"/>
      <c r="F974" s="17"/>
      <c r="G974" s="17"/>
      <c r="H974" s="17"/>
      <c r="I974" s="21"/>
      <c r="J974" s="17"/>
      <c r="K974" s="20">
        <f>IF(FluxoCaixa10131514191820[[#This Row],[Movimento ]]="Saldo Inicial",FluxoCaixa10131514191820[[#This Row],[R$ (Valores)]],K973+FluxoCaixa10131514191820[[#This Row],[Valores Receitas / Despesas]])</f>
        <v>155116.65000000037</v>
      </c>
      <c r="L974" s="5">
        <f>IF(FluxoCaixa10131514191820[[#This Row],[Entrada / Saída]]="Saída",FluxoCaixa10131514191820[[#This Row],[R$ (Valores)]]*-1,FluxoCaixa10131514191820[[#This Row],[R$ (Valores)]])</f>
        <v>0</v>
      </c>
    </row>
    <row r="975" spans="2:12">
      <c r="B975" s="48"/>
      <c r="C975" s="48"/>
      <c r="D975" s="16"/>
      <c r="E975" s="48"/>
      <c r="F975" s="17"/>
      <c r="G975" s="17"/>
      <c r="H975" s="17"/>
      <c r="I975" s="21"/>
      <c r="J975" s="17"/>
      <c r="K975" s="20">
        <f>IF(FluxoCaixa10131514191820[[#This Row],[Movimento ]]="Saldo Inicial",FluxoCaixa10131514191820[[#This Row],[R$ (Valores)]],K974+FluxoCaixa10131514191820[[#This Row],[Valores Receitas / Despesas]])</f>
        <v>155116.65000000037</v>
      </c>
      <c r="L975" s="5">
        <f>IF(FluxoCaixa10131514191820[[#This Row],[Entrada / Saída]]="Saída",FluxoCaixa10131514191820[[#This Row],[R$ (Valores)]]*-1,FluxoCaixa10131514191820[[#This Row],[R$ (Valores)]])</f>
        <v>0</v>
      </c>
    </row>
    <row r="976" spans="2:12">
      <c r="B976" s="48"/>
      <c r="C976" s="48"/>
      <c r="D976" s="16"/>
      <c r="E976" s="48"/>
      <c r="F976" s="17"/>
      <c r="G976" s="17"/>
      <c r="H976" s="17"/>
      <c r="I976" s="21"/>
      <c r="J976" s="17"/>
      <c r="K976" s="20">
        <f>IF(FluxoCaixa10131514191820[[#This Row],[Movimento ]]="Saldo Inicial",FluxoCaixa10131514191820[[#This Row],[R$ (Valores)]],K975+FluxoCaixa10131514191820[[#This Row],[Valores Receitas / Despesas]])</f>
        <v>155116.65000000037</v>
      </c>
      <c r="L976" s="5">
        <f>IF(FluxoCaixa10131514191820[[#This Row],[Entrada / Saída]]="Saída",FluxoCaixa10131514191820[[#This Row],[R$ (Valores)]]*-1,FluxoCaixa10131514191820[[#This Row],[R$ (Valores)]])</f>
        <v>0</v>
      </c>
    </row>
    <row r="977" spans="2:12">
      <c r="B977" s="48"/>
      <c r="C977" s="48"/>
      <c r="D977" s="16"/>
      <c r="E977" s="48"/>
      <c r="F977" s="17"/>
      <c r="G977" s="17"/>
      <c r="H977" s="17"/>
      <c r="I977" s="21"/>
      <c r="J977" s="17"/>
      <c r="K977" s="20">
        <f>IF(FluxoCaixa10131514191820[[#This Row],[Movimento ]]="Saldo Inicial",FluxoCaixa10131514191820[[#This Row],[R$ (Valores)]],K976+FluxoCaixa10131514191820[[#This Row],[Valores Receitas / Despesas]])</f>
        <v>155116.65000000037</v>
      </c>
      <c r="L977" s="5">
        <f>IF(FluxoCaixa10131514191820[[#This Row],[Entrada / Saída]]="Saída",FluxoCaixa10131514191820[[#This Row],[R$ (Valores)]]*-1,FluxoCaixa10131514191820[[#This Row],[R$ (Valores)]])</f>
        <v>0</v>
      </c>
    </row>
    <row r="978" spans="2:12">
      <c r="B978" s="48"/>
      <c r="C978" s="48"/>
      <c r="D978" s="16"/>
      <c r="E978" s="48"/>
      <c r="F978" s="17"/>
      <c r="G978" s="17"/>
      <c r="H978" s="17"/>
      <c r="I978" s="21"/>
      <c r="J978" s="17"/>
      <c r="K978" s="20">
        <f>IF(FluxoCaixa10131514191820[[#This Row],[Movimento ]]="Saldo Inicial",FluxoCaixa10131514191820[[#This Row],[R$ (Valores)]],K977+FluxoCaixa10131514191820[[#This Row],[Valores Receitas / Despesas]])</f>
        <v>155116.65000000037</v>
      </c>
      <c r="L978" s="5">
        <f>IF(FluxoCaixa10131514191820[[#This Row],[Entrada / Saída]]="Saída",FluxoCaixa10131514191820[[#This Row],[R$ (Valores)]]*-1,FluxoCaixa10131514191820[[#This Row],[R$ (Valores)]])</f>
        <v>0</v>
      </c>
    </row>
    <row r="979" spans="2:12">
      <c r="B979" s="48"/>
      <c r="C979" s="48"/>
      <c r="D979" s="16"/>
      <c r="E979" s="48"/>
      <c r="F979" s="17"/>
      <c r="G979" s="17"/>
      <c r="H979" s="17"/>
      <c r="I979" s="21"/>
      <c r="J979" s="17"/>
      <c r="K979" s="20">
        <f>IF(FluxoCaixa10131514191820[[#This Row],[Movimento ]]="Saldo Inicial",FluxoCaixa10131514191820[[#This Row],[R$ (Valores)]],K978+FluxoCaixa10131514191820[[#This Row],[Valores Receitas / Despesas]])</f>
        <v>155116.65000000037</v>
      </c>
      <c r="L979" s="5">
        <f>IF(FluxoCaixa10131514191820[[#This Row],[Entrada / Saída]]="Saída",FluxoCaixa10131514191820[[#This Row],[R$ (Valores)]]*-1,FluxoCaixa10131514191820[[#This Row],[R$ (Valores)]])</f>
        <v>0</v>
      </c>
    </row>
    <row r="980" spans="2:12">
      <c r="B980" s="48"/>
      <c r="C980" s="48"/>
      <c r="D980" s="16"/>
      <c r="E980" s="48"/>
      <c r="F980" s="17"/>
      <c r="G980" s="17"/>
      <c r="H980" s="17"/>
      <c r="I980" s="21"/>
      <c r="J980" s="17"/>
      <c r="K980" s="20">
        <f>IF(FluxoCaixa10131514191820[[#This Row],[Movimento ]]="Saldo Inicial",FluxoCaixa10131514191820[[#This Row],[R$ (Valores)]],K979+FluxoCaixa10131514191820[[#This Row],[Valores Receitas / Despesas]])</f>
        <v>155116.65000000037</v>
      </c>
      <c r="L980" s="5">
        <f>IF(FluxoCaixa10131514191820[[#This Row],[Entrada / Saída]]="Saída",FluxoCaixa10131514191820[[#This Row],[R$ (Valores)]]*-1,FluxoCaixa10131514191820[[#This Row],[R$ (Valores)]])</f>
        <v>0</v>
      </c>
    </row>
    <row r="981" spans="2:12">
      <c r="B981" s="48"/>
      <c r="C981" s="48"/>
      <c r="D981" s="16"/>
      <c r="E981" s="48"/>
      <c r="F981" s="17"/>
      <c r="G981" s="17"/>
      <c r="H981" s="17"/>
      <c r="I981" s="21"/>
      <c r="J981" s="17"/>
      <c r="K981" s="20">
        <f>IF(FluxoCaixa10131514191820[[#This Row],[Movimento ]]="Saldo Inicial",FluxoCaixa10131514191820[[#This Row],[R$ (Valores)]],K980+FluxoCaixa10131514191820[[#This Row],[Valores Receitas / Despesas]])</f>
        <v>155116.65000000037</v>
      </c>
      <c r="L981" s="5">
        <f>IF(FluxoCaixa10131514191820[[#This Row],[Entrada / Saída]]="Saída",FluxoCaixa10131514191820[[#This Row],[R$ (Valores)]]*-1,FluxoCaixa10131514191820[[#This Row],[R$ (Valores)]])</f>
        <v>0</v>
      </c>
    </row>
    <row r="982" spans="2:12">
      <c r="B982" s="48"/>
      <c r="C982" s="48"/>
      <c r="D982" s="16"/>
      <c r="E982" s="48"/>
      <c r="F982" s="17"/>
      <c r="G982" s="17"/>
      <c r="H982" s="17"/>
      <c r="I982" s="21"/>
      <c r="J982" s="17"/>
      <c r="K982" s="20">
        <f>IF(FluxoCaixa10131514191820[[#This Row],[Movimento ]]="Saldo Inicial",FluxoCaixa10131514191820[[#This Row],[R$ (Valores)]],K981+FluxoCaixa10131514191820[[#This Row],[Valores Receitas / Despesas]])</f>
        <v>155116.65000000037</v>
      </c>
      <c r="L982" s="5">
        <f>IF(FluxoCaixa10131514191820[[#This Row],[Entrada / Saída]]="Saída",FluxoCaixa10131514191820[[#This Row],[R$ (Valores)]]*-1,FluxoCaixa10131514191820[[#This Row],[R$ (Valores)]])</f>
        <v>0</v>
      </c>
    </row>
    <row r="983" spans="2:12">
      <c r="B983" s="48"/>
      <c r="C983" s="48"/>
      <c r="D983" s="16"/>
      <c r="E983" s="48"/>
      <c r="F983" s="17"/>
      <c r="G983" s="17"/>
      <c r="H983" s="17"/>
      <c r="I983" s="21"/>
      <c r="J983" s="17"/>
      <c r="K983" s="20">
        <f>IF(FluxoCaixa10131514191820[[#This Row],[Movimento ]]="Saldo Inicial",FluxoCaixa10131514191820[[#This Row],[R$ (Valores)]],K982+FluxoCaixa10131514191820[[#This Row],[Valores Receitas / Despesas]])</f>
        <v>155116.65000000037</v>
      </c>
      <c r="L983" s="5">
        <f>IF(FluxoCaixa10131514191820[[#This Row],[Entrada / Saída]]="Saída",FluxoCaixa10131514191820[[#This Row],[R$ (Valores)]]*-1,FluxoCaixa10131514191820[[#This Row],[R$ (Valores)]])</f>
        <v>0</v>
      </c>
    </row>
    <row r="984" spans="2:12">
      <c r="B984" s="48"/>
      <c r="C984" s="48"/>
      <c r="D984" s="16"/>
      <c r="E984" s="48"/>
      <c r="F984" s="17"/>
      <c r="G984" s="17"/>
      <c r="H984" s="17"/>
      <c r="I984" s="21"/>
      <c r="J984" s="17"/>
      <c r="K984" s="20">
        <f>IF(FluxoCaixa10131514191820[[#This Row],[Movimento ]]="Saldo Inicial",FluxoCaixa10131514191820[[#This Row],[R$ (Valores)]],K983+FluxoCaixa10131514191820[[#This Row],[Valores Receitas / Despesas]])</f>
        <v>155116.65000000037</v>
      </c>
      <c r="L984" s="5">
        <f>IF(FluxoCaixa10131514191820[[#This Row],[Entrada / Saída]]="Saída",FluxoCaixa10131514191820[[#This Row],[R$ (Valores)]]*-1,FluxoCaixa10131514191820[[#This Row],[R$ (Valores)]])</f>
        <v>0</v>
      </c>
    </row>
    <row r="985" spans="2:12">
      <c r="B985" s="48"/>
      <c r="C985" s="48"/>
      <c r="D985" s="16"/>
      <c r="E985" s="48"/>
      <c r="F985" s="17"/>
      <c r="G985" s="17"/>
      <c r="H985" s="17"/>
      <c r="I985" s="21"/>
      <c r="J985" s="17"/>
      <c r="K985" s="20">
        <f>IF(FluxoCaixa10131514191820[[#This Row],[Movimento ]]="Saldo Inicial",FluxoCaixa10131514191820[[#This Row],[R$ (Valores)]],K984+FluxoCaixa10131514191820[[#This Row],[Valores Receitas / Despesas]])</f>
        <v>155116.65000000037</v>
      </c>
      <c r="L985" s="5">
        <f>IF(FluxoCaixa10131514191820[[#This Row],[Entrada / Saída]]="Saída",FluxoCaixa10131514191820[[#This Row],[R$ (Valores)]]*-1,FluxoCaixa10131514191820[[#This Row],[R$ (Valores)]])</f>
        <v>0</v>
      </c>
    </row>
    <row r="986" spans="2:12">
      <c r="B986" s="48"/>
      <c r="C986" s="48"/>
      <c r="D986" s="16"/>
      <c r="E986" s="48"/>
      <c r="F986" s="17"/>
      <c r="G986" s="17"/>
      <c r="H986" s="17"/>
      <c r="I986" s="21"/>
      <c r="J986" s="17"/>
      <c r="K986" s="20">
        <f>IF(FluxoCaixa10131514191820[[#This Row],[Movimento ]]="Saldo Inicial",FluxoCaixa10131514191820[[#This Row],[R$ (Valores)]],K985+FluxoCaixa10131514191820[[#This Row],[Valores Receitas / Despesas]])</f>
        <v>155116.65000000037</v>
      </c>
      <c r="L986" s="5">
        <f>IF(FluxoCaixa10131514191820[[#This Row],[Entrada / Saída]]="Saída",FluxoCaixa10131514191820[[#This Row],[R$ (Valores)]]*-1,FluxoCaixa10131514191820[[#This Row],[R$ (Valores)]])</f>
        <v>0</v>
      </c>
    </row>
    <row r="987" spans="2:12">
      <c r="B987" s="48"/>
      <c r="C987" s="48"/>
      <c r="D987" s="16"/>
      <c r="E987" s="48"/>
      <c r="F987" s="17"/>
      <c r="G987" s="17"/>
      <c r="H987" s="17"/>
      <c r="I987" s="21"/>
      <c r="J987" s="17"/>
      <c r="K987" s="20">
        <f>IF(FluxoCaixa10131514191820[[#This Row],[Movimento ]]="Saldo Inicial",FluxoCaixa10131514191820[[#This Row],[R$ (Valores)]],K986+FluxoCaixa10131514191820[[#This Row],[Valores Receitas / Despesas]])</f>
        <v>155116.65000000037</v>
      </c>
      <c r="L987" s="5">
        <f>IF(FluxoCaixa10131514191820[[#This Row],[Entrada / Saída]]="Saída",FluxoCaixa10131514191820[[#This Row],[R$ (Valores)]]*-1,FluxoCaixa10131514191820[[#This Row],[R$ (Valores)]])</f>
        <v>0</v>
      </c>
    </row>
    <row r="988" spans="2:12">
      <c r="B988" s="48"/>
      <c r="C988" s="48"/>
      <c r="D988" s="16"/>
      <c r="E988" s="48"/>
      <c r="F988" s="17"/>
      <c r="G988" s="17"/>
      <c r="H988" s="17"/>
      <c r="I988" s="21"/>
      <c r="J988" s="17"/>
      <c r="K988" s="20">
        <f>IF(FluxoCaixa10131514191820[[#This Row],[Movimento ]]="Saldo Inicial",FluxoCaixa10131514191820[[#This Row],[R$ (Valores)]],K987+FluxoCaixa10131514191820[[#This Row],[Valores Receitas / Despesas]])</f>
        <v>155116.65000000037</v>
      </c>
      <c r="L988" s="5">
        <f>IF(FluxoCaixa10131514191820[[#This Row],[Entrada / Saída]]="Saída",FluxoCaixa10131514191820[[#This Row],[R$ (Valores)]]*-1,FluxoCaixa10131514191820[[#This Row],[R$ (Valores)]])</f>
        <v>0</v>
      </c>
    </row>
    <row r="989" spans="2:12">
      <c r="B989" s="48"/>
      <c r="C989" s="48"/>
      <c r="D989" s="16"/>
      <c r="E989" s="48"/>
      <c r="F989" s="17"/>
      <c r="G989" s="17"/>
      <c r="H989" s="17"/>
      <c r="I989" s="21"/>
      <c r="J989" s="17"/>
      <c r="K989" s="20">
        <f>IF(FluxoCaixa10131514191820[[#This Row],[Movimento ]]="Saldo Inicial",FluxoCaixa10131514191820[[#This Row],[R$ (Valores)]],K988+FluxoCaixa10131514191820[[#This Row],[Valores Receitas / Despesas]])</f>
        <v>155116.65000000037</v>
      </c>
      <c r="L989" s="5">
        <f>IF(FluxoCaixa10131514191820[[#This Row],[Entrada / Saída]]="Saída",FluxoCaixa10131514191820[[#This Row],[R$ (Valores)]]*-1,FluxoCaixa10131514191820[[#This Row],[R$ (Valores)]])</f>
        <v>0</v>
      </c>
    </row>
    <row r="990" spans="2:12">
      <c r="B990" s="48"/>
      <c r="C990" s="48"/>
      <c r="D990" s="16"/>
      <c r="E990" s="48"/>
      <c r="F990" s="17"/>
      <c r="G990" s="17"/>
      <c r="H990" s="17"/>
      <c r="I990" s="21"/>
      <c r="J990" s="17"/>
      <c r="K990" s="20">
        <f>IF(FluxoCaixa10131514191820[[#This Row],[Movimento ]]="Saldo Inicial",FluxoCaixa10131514191820[[#This Row],[R$ (Valores)]],K989+FluxoCaixa10131514191820[[#This Row],[Valores Receitas / Despesas]])</f>
        <v>155116.65000000037</v>
      </c>
      <c r="L990" s="5">
        <f>IF(FluxoCaixa10131514191820[[#This Row],[Entrada / Saída]]="Saída",FluxoCaixa10131514191820[[#This Row],[R$ (Valores)]]*-1,FluxoCaixa10131514191820[[#This Row],[R$ (Valores)]])</f>
        <v>0</v>
      </c>
    </row>
    <row r="991" spans="2:12">
      <c r="B991" s="48"/>
      <c r="C991" s="48"/>
      <c r="D991" s="16"/>
      <c r="E991" s="48"/>
      <c r="F991" s="17"/>
      <c r="G991" s="17"/>
      <c r="H991" s="17"/>
      <c r="I991" s="21"/>
      <c r="J991" s="17"/>
      <c r="K991" s="20">
        <f>IF(FluxoCaixa10131514191820[[#This Row],[Movimento ]]="Saldo Inicial",FluxoCaixa10131514191820[[#This Row],[R$ (Valores)]],K990+FluxoCaixa10131514191820[[#This Row],[Valores Receitas / Despesas]])</f>
        <v>155116.65000000037</v>
      </c>
      <c r="L991" s="5">
        <f>IF(FluxoCaixa10131514191820[[#This Row],[Entrada / Saída]]="Saída",FluxoCaixa10131514191820[[#This Row],[R$ (Valores)]]*-1,FluxoCaixa10131514191820[[#This Row],[R$ (Valores)]])</f>
        <v>0</v>
      </c>
    </row>
    <row r="992" spans="2:12">
      <c r="B992" s="48"/>
      <c r="C992" s="48"/>
      <c r="D992" s="16"/>
      <c r="E992" s="48"/>
      <c r="F992" s="17"/>
      <c r="G992" s="17"/>
      <c r="H992" s="17"/>
      <c r="I992" s="21"/>
      <c r="J992" s="17"/>
      <c r="K992" s="20">
        <f>IF(FluxoCaixa10131514191820[[#This Row],[Movimento ]]="Saldo Inicial",FluxoCaixa10131514191820[[#This Row],[R$ (Valores)]],K991+FluxoCaixa10131514191820[[#This Row],[Valores Receitas / Despesas]])</f>
        <v>155116.65000000037</v>
      </c>
      <c r="L992" s="5">
        <f>IF(FluxoCaixa10131514191820[[#This Row],[Entrada / Saída]]="Saída",FluxoCaixa10131514191820[[#This Row],[R$ (Valores)]]*-1,FluxoCaixa10131514191820[[#This Row],[R$ (Valores)]])</f>
        <v>0</v>
      </c>
    </row>
    <row r="993" spans="2:12">
      <c r="B993" s="48"/>
      <c r="C993" s="48"/>
      <c r="D993" s="16"/>
      <c r="E993" s="48"/>
      <c r="F993" s="17"/>
      <c r="G993" s="17"/>
      <c r="H993" s="17"/>
      <c r="I993" s="21"/>
      <c r="J993" s="17"/>
      <c r="K993" s="20">
        <f>IF(FluxoCaixa10131514191820[[#This Row],[Movimento ]]="Saldo Inicial",FluxoCaixa10131514191820[[#This Row],[R$ (Valores)]],K992+FluxoCaixa10131514191820[[#This Row],[Valores Receitas / Despesas]])</f>
        <v>155116.65000000037</v>
      </c>
      <c r="L993" s="5">
        <f>IF(FluxoCaixa10131514191820[[#This Row],[Entrada / Saída]]="Saída",FluxoCaixa10131514191820[[#This Row],[R$ (Valores)]]*-1,FluxoCaixa10131514191820[[#This Row],[R$ (Valores)]])</f>
        <v>0</v>
      </c>
    </row>
    <row r="994" spans="2:12">
      <c r="B994" s="48"/>
      <c r="C994" s="48"/>
      <c r="D994" s="16"/>
      <c r="E994" s="48"/>
      <c r="F994" s="17"/>
      <c r="G994" s="17"/>
      <c r="H994" s="17"/>
      <c r="I994" s="21"/>
      <c r="J994" s="17"/>
      <c r="K994" s="20">
        <f>IF(FluxoCaixa10131514191820[[#This Row],[Movimento ]]="Saldo Inicial",FluxoCaixa10131514191820[[#This Row],[R$ (Valores)]],K993+FluxoCaixa10131514191820[[#This Row],[Valores Receitas / Despesas]])</f>
        <v>155116.65000000037</v>
      </c>
      <c r="L994" s="5">
        <f>IF(FluxoCaixa10131514191820[[#This Row],[Entrada / Saída]]="Saída",FluxoCaixa10131514191820[[#This Row],[R$ (Valores)]]*-1,FluxoCaixa10131514191820[[#This Row],[R$ (Valores)]])</f>
        <v>0</v>
      </c>
    </row>
    <row r="995" spans="2:12">
      <c r="B995" s="48"/>
      <c r="C995" s="48"/>
      <c r="D995" s="16"/>
      <c r="E995" s="48"/>
      <c r="F995" s="17"/>
      <c r="G995" s="17"/>
      <c r="H995" s="17"/>
      <c r="I995" s="21"/>
      <c r="J995" s="17"/>
      <c r="K995" s="20">
        <f>IF(FluxoCaixa10131514191820[[#This Row],[Movimento ]]="Saldo Inicial",FluxoCaixa10131514191820[[#This Row],[R$ (Valores)]],K994+FluxoCaixa10131514191820[[#This Row],[Valores Receitas / Despesas]])</f>
        <v>155116.65000000037</v>
      </c>
      <c r="L995" s="5">
        <f>IF(FluxoCaixa10131514191820[[#This Row],[Entrada / Saída]]="Saída",FluxoCaixa10131514191820[[#This Row],[R$ (Valores)]]*-1,FluxoCaixa10131514191820[[#This Row],[R$ (Valores)]])</f>
        <v>0</v>
      </c>
    </row>
    <row r="996" spans="2:12">
      <c r="B996" s="48"/>
      <c r="C996" s="48"/>
      <c r="D996" s="16"/>
      <c r="E996" s="48"/>
      <c r="F996" s="17"/>
      <c r="G996" s="17"/>
      <c r="H996" s="17"/>
      <c r="I996" s="21"/>
      <c r="J996" s="17"/>
      <c r="K996" s="20">
        <f>IF(FluxoCaixa10131514191820[[#This Row],[Movimento ]]="Saldo Inicial",FluxoCaixa10131514191820[[#This Row],[R$ (Valores)]],K995+FluxoCaixa10131514191820[[#This Row],[Valores Receitas / Despesas]])</f>
        <v>155116.65000000037</v>
      </c>
      <c r="L996" s="5">
        <f>IF(FluxoCaixa10131514191820[[#This Row],[Entrada / Saída]]="Saída",FluxoCaixa10131514191820[[#This Row],[R$ (Valores)]]*-1,FluxoCaixa10131514191820[[#This Row],[R$ (Valores)]])</f>
        <v>0</v>
      </c>
    </row>
    <row r="997" spans="2:12">
      <c r="B997" s="48"/>
      <c r="C997" s="48"/>
      <c r="D997" s="16"/>
      <c r="E997" s="48"/>
      <c r="F997" s="17"/>
      <c r="G997" s="17"/>
      <c r="H997" s="17"/>
      <c r="I997" s="21"/>
      <c r="J997" s="17"/>
      <c r="K997" s="20">
        <f>IF(FluxoCaixa10131514191820[[#This Row],[Movimento ]]="Saldo Inicial",FluxoCaixa10131514191820[[#This Row],[R$ (Valores)]],K996+FluxoCaixa10131514191820[[#This Row],[Valores Receitas / Despesas]])</f>
        <v>155116.65000000037</v>
      </c>
      <c r="L997" s="5">
        <f>IF(FluxoCaixa10131514191820[[#This Row],[Entrada / Saída]]="Saída",FluxoCaixa10131514191820[[#This Row],[R$ (Valores)]]*-1,FluxoCaixa10131514191820[[#This Row],[R$ (Valores)]])</f>
        <v>0</v>
      </c>
    </row>
    <row r="998" spans="2:12">
      <c r="B998" s="48"/>
      <c r="C998" s="48"/>
      <c r="D998" s="16"/>
      <c r="E998" s="48"/>
      <c r="F998" s="17"/>
      <c r="G998" s="17"/>
      <c r="H998" s="17"/>
      <c r="I998" s="21"/>
      <c r="J998" s="17"/>
      <c r="K998" s="20">
        <f>IF(FluxoCaixa10131514191820[[#This Row],[Movimento ]]="Saldo Inicial",FluxoCaixa10131514191820[[#This Row],[R$ (Valores)]],K997+FluxoCaixa10131514191820[[#This Row],[Valores Receitas / Despesas]])</f>
        <v>155116.65000000037</v>
      </c>
      <c r="L998" s="5">
        <f>IF(FluxoCaixa10131514191820[[#This Row],[Entrada / Saída]]="Saída",FluxoCaixa10131514191820[[#This Row],[R$ (Valores)]]*-1,FluxoCaixa10131514191820[[#This Row],[R$ (Valores)]])</f>
        <v>0</v>
      </c>
    </row>
    <row r="999" spans="2:12">
      <c r="B999" s="48"/>
      <c r="C999" s="48"/>
      <c r="D999" s="16"/>
      <c r="E999" s="48"/>
      <c r="F999" s="17"/>
      <c r="G999" s="17"/>
      <c r="H999" s="17"/>
      <c r="I999" s="21"/>
      <c r="J999" s="17"/>
      <c r="K999" s="20">
        <f>IF(FluxoCaixa10131514191820[[#This Row],[Movimento ]]="Saldo Inicial",FluxoCaixa10131514191820[[#This Row],[R$ (Valores)]],K998+FluxoCaixa10131514191820[[#This Row],[Valores Receitas / Despesas]])</f>
        <v>155116.65000000037</v>
      </c>
      <c r="L999" s="5">
        <f>IF(FluxoCaixa10131514191820[[#This Row],[Entrada / Saída]]="Saída",FluxoCaixa10131514191820[[#This Row],[R$ (Valores)]]*-1,FluxoCaixa10131514191820[[#This Row],[R$ (Valores)]])</f>
        <v>0</v>
      </c>
    </row>
    <row r="1000" spans="2:12">
      <c r="B1000" s="48"/>
      <c r="C1000" s="48"/>
      <c r="D1000" s="16"/>
      <c r="E1000" s="48"/>
      <c r="F1000" s="17"/>
      <c r="G1000" s="17"/>
      <c r="H1000" s="17"/>
      <c r="I1000" s="21"/>
      <c r="J1000" s="17"/>
      <c r="K1000" s="20">
        <f>IF(FluxoCaixa10131514191820[[#This Row],[Movimento ]]="Saldo Inicial",FluxoCaixa10131514191820[[#This Row],[R$ (Valores)]],K999+FluxoCaixa10131514191820[[#This Row],[Valores Receitas / Despesas]])</f>
        <v>155116.65000000037</v>
      </c>
      <c r="L1000" s="5">
        <f>IF(FluxoCaixa10131514191820[[#This Row],[Entrada / Saída]]="Saída",FluxoCaixa10131514191820[[#This Row],[R$ (Valores)]]*-1,FluxoCaixa10131514191820[[#This Row],[R$ (Valores)]])</f>
        <v>0</v>
      </c>
    </row>
    <row r="1001" spans="2:12">
      <c r="B1001" s="48"/>
      <c r="C1001" s="48"/>
      <c r="D1001" s="16"/>
      <c r="E1001" s="48"/>
      <c r="F1001" s="17"/>
      <c r="G1001" s="17"/>
      <c r="H1001" s="17"/>
      <c r="I1001" s="21"/>
      <c r="J1001" s="17"/>
      <c r="K1001" s="20">
        <f>IF(FluxoCaixa10131514191820[[#This Row],[Movimento ]]="Saldo Inicial",FluxoCaixa10131514191820[[#This Row],[R$ (Valores)]],K1000+FluxoCaixa10131514191820[[#This Row],[Valores Receitas / Despesas]])</f>
        <v>155116.65000000037</v>
      </c>
      <c r="L1001" s="5">
        <f>IF(FluxoCaixa10131514191820[[#This Row],[Entrada / Saída]]="Saída",FluxoCaixa10131514191820[[#This Row],[R$ (Valores)]]*-1,FluxoCaixa10131514191820[[#This Row],[R$ (Valores)]])</f>
        <v>0</v>
      </c>
    </row>
    <row r="1002" spans="2:12">
      <c r="B1002" s="48"/>
      <c r="C1002" s="48"/>
      <c r="D1002" s="16"/>
      <c r="E1002" s="48"/>
      <c r="F1002" s="17"/>
      <c r="G1002" s="17"/>
      <c r="H1002" s="17"/>
      <c r="I1002" s="21"/>
      <c r="J1002" s="17"/>
      <c r="K1002" s="20">
        <f>IF(FluxoCaixa10131514191820[[#This Row],[Movimento ]]="Saldo Inicial",FluxoCaixa10131514191820[[#This Row],[R$ (Valores)]],K1001+FluxoCaixa10131514191820[[#This Row],[Valores Receitas / Despesas]])</f>
        <v>155116.65000000037</v>
      </c>
      <c r="L1002" s="5">
        <f>IF(FluxoCaixa10131514191820[[#This Row],[Entrada / Saída]]="Saída",FluxoCaixa10131514191820[[#This Row],[R$ (Valores)]]*-1,FluxoCaixa10131514191820[[#This Row],[R$ (Valores)]])</f>
        <v>0</v>
      </c>
    </row>
    <row r="1003" spans="2:12">
      <c r="B1003" s="48"/>
      <c r="C1003" s="48"/>
      <c r="D1003" s="16"/>
      <c r="E1003" s="48"/>
      <c r="F1003" s="17"/>
      <c r="G1003" s="17"/>
      <c r="H1003" s="17"/>
      <c r="I1003" s="21"/>
      <c r="J1003" s="17"/>
      <c r="K1003" s="20">
        <f>IF(FluxoCaixa10131514191820[[#This Row],[Movimento ]]="Saldo Inicial",FluxoCaixa10131514191820[[#This Row],[R$ (Valores)]],K1002+FluxoCaixa10131514191820[[#This Row],[Valores Receitas / Despesas]])</f>
        <v>155116.65000000037</v>
      </c>
      <c r="L1003" s="5">
        <f>IF(FluxoCaixa10131514191820[[#This Row],[Entrada / Saída]]="Saída",FluxoCaixa10131514191820[[#This Row],[R$ (Valores)]]*-1,FluxoCaixa10131514191820[[#This Row],[R$ (Valores)]])</f>
        <v>0</v>
      </c>
    </row>
    <row r="1004" spans="2:12">
      <c r="B1004" s="48"/>
      <c r="C1004" s="48"/>
      <c r="D1004" s="16"/>
      <c r="E1004" s="48"/>
      <c r="F1004" s="17"/>
      <c r="G1004" s="17"/>
      <c r="H1004" s="17"/>
      <c r="I1004" s="21"/>
      <c r="J1004" s="17"/>
      <c r="K1004" s="20">
        <f>IF(FluxoCaixa10131514191820[[#This Row],[Movimento ]]="Saldo Inicial",FluxoCaixa10131514191820[[#This Row],[R$ (Valores)]],K1003+FluxoCaixa10131514191820[[#This Row],[Valores Receitas / Despesas]])</f>
        <v>155116.65000000037</v>
      </c>
      <c r="L1004" s="5">
        <f>IF(FluxoCaixa10131514191820[[#This Row],[Entrada / Saída]]="Saída",FluxoCaixa10131514191820[[#This Row],[R$ (Valores)]]*-1,FluxoCaixa10131514191820[[#This Row],[R$ (Valores)]])</f>
        <v>0</v>
      </c>
    </row>
    <row r="1005" spans="2:12">
      <c r="B1005" s="48"/>
      <c r="C1005" s="48"/>
      <c r="D1005" s="16"/>
      <c r="E1005" s="48"/>
      <c r="F1005" s="17"/>
      <c r="G1005" s="17"/>
      <c r="H1005" s="17"/>
      <c r="I1005" s="21"/>
      <c r="J1005" s="17"/>
      <c r="K1005" s="20">
        <f>IF(FluxoCaixa10131514191820[[#This Row],[Movimento ]]="Saldo Inicial",FluxoCaixa10131514191820[[#This Row],[R$ (Valores)]],K1004+FluxoCaixa10131514191820[[#This Row],[Valores Receitas / Despesas]])</f>
        <v>155116.65000000037</v>
      </c>
      <c r="L1005" s="5">
        <f>IF(FluxoCaixa10131514191820[[#This Row],[Entrada / Saída]]="Saída",FluxoCaixa10131514191820[[#This Row],[R$ (Valores)]]*-1,FluxoCaixa10131514191820[[#This Row],[R$ (Valores)]])</f>
        <v>0</v>
      </c>
    </row>
    <row r="1006" spans="2:12">
      <c r="B1006" s="48"/>
      <c r="C1006" s="48"/>
      <c r="D1006" s="16"/>
      <c r="E1006" s="48"/>
      <c r="F1006" s="17"/>
      <c r="G1006" s="17"/>
      <c r="H1006" s="17"/>
      <c r="I1006" s="21"/>
      <c r="J1006" s="17"/>
      <c r="K1006" s="20">
        <f>IF(FluxoCaixa10131514191820[[#This Row],[Movimento ]]="Saldo Inicial",FluxoCaixa10131514191820[[#This Row],[R$ (Valores)]],K1005+FluxoCaixa10131514191820[[#This Row],[Valores Receitas / Despesas]])</f>
        <v>155116.65000000037</v>
      </c>
      <c r="L1006" s="5">
        <f>IF(FluxoCaixa10131514191820[[#This Row],[Entrada / Saída]]="Saída",FluxoCaixa10131514191820[[#This Row],[R$ (Valores)]]*-1,FluxoCaixa10131514191820[[#This Row],[R$ (Valores)]])</f>
        <v>0</v>
      </c>
    </row>
    <row r="1007" spans="2:12">
      <c r="B1007" s="48"/>
      <c r="C1007" s="48"/>
      <c r="D1007" s="16"/>
      <c r="E1007" s="48"/>
      <c r="F1007" s="17"/>
      <c r="G1007" s="17"/>
      <c r="H1007" s="17"/>
      <c r="I1007" s="21"/>
      <c r="J1007" s="17"/>
      <c r="K1007" s="20">
        <f>IF(FluxoCaixa10131514191820[[#This Row],[Movimento ]]="Saldo Inicial",FluxoCaixa10131514191820[[#This Row],[R$ (Valores)]],K1006+FluxoCaixa10131514191820[[#This Row],[Valores Receitas / Despesas]])</f>
        <v>155116.65000000037</v>
      </c>
      <c r="L1007" s="5">
        <f>IF(FluxoCaixa10131514191820[[#This Row],[Entrada / Saída]]="Saída",FluxoCaixa10131514191820[[#This Row],[R$ (Valores)]]*-1,FluxoCaixa10131514191820[[#This Row],[R$ (Valores)]])</f>
        <v>0</v>
      </c>
    </row>
    <row r="1008" spans="2:12">
      <c r="B1008" s="48"/>
      <c r="C1008" s="48"/>
      <c r="D1008" s="16"/>
      <c r="E1008" s="48"/>
      <c r="F1008" s="17"/>
      <c r="G1008" s="17"/>
      <c r="H1008" s="17"/>
      <c r="I1008" s="21"/>
      <c r="J1008" s="17"/>
      <c r="K1008" s="20">
        <f>IF(FluxoCaixa10131514191820[[#This Row],[Movimento ]]="Saldo Inicial",FluxoCaixa10131514191820[[#This Row],[R$ (Valores)]],K1007+FluxoCaixa10131514191820[[#This Row],[Valores Receitas / Despesas]])</f>
        <v>155116.65000000037</v>
      </c>
      <c r="L1008" s="5">
        <f>IF(FluxoCaixa10131514191820[[#This Row],[Entrada / Saída]]="Saída",FluxoCaixa10131514191820[[#This Row],[R$ (Valores)]]*-1,FluxoCaixa10131514191820[[#This Row],[R$ (Valores)]])</f>
        <v>0</v>
      </c>
    </row>
    <row r="1009" spans="2:12">
      <c r="B1009" s="48"/>
      <c r="C1009" s="48"/>
      <c r="D1009" s="16"/>
      <c r="E1009" s="48"/>
      <c r="F1009" s="17"/>
      <c r="G1009" s="17"/>
      <c r="H1009" s="17"/>
      <c r="I1009" s="21"/>
      <c r="J1009" s="17"/>
      <c r="K1009" s="20">
        <f>IF(FluxoCaixa10131514191820[[#This Row],[Movimento ]]="Saldo Inicial",FluxoCaixa10131514191820[[#This Row],[R$ (Valores)]],K1008+FluxoCaixa10131514191820[[#This Row],[Valores Receitas / Despesas]])</f>
        <v>155116.65000000037</v>
      </c>
      <c r="L1009" s="5">
        <f>IF(FluxoCaixa10131514191820[[#This Row],[Entrada / Saída]]="Saída",FluxoCaixa10131514191820[[#This Row],[R$ (Valores)]]*-1,FluxoCaixa10131514191820[[#This Row],[R$ (Valores)]])</f>
        <v>0</v>
      </c>
    </row>
    <row r="1010" spans="2:12">
      <c r="B1010" s="48"/>
      <c r="C1010" s="48"/>
      <c r="D1010" s="16"/>
      <c r="E1010" s="48"/>
      <c r="F1010" s="17"/>
      <c r="G1010" s="17"/>
      <c r="H1010" s="17"/>
      <c r="I1010" s="21"/>
      <c r="J1010" s="17"/>
      <c r="K1010" s="20">
        <f>IF(FluxoCaixa10131514191820[[#This Row],[Movimento ]]="Saldo Inicial",FluxoCaixa10131514191820[[#This Row],[R$ (Valores)]],K1009+FluxoCaixa10131514191820[[#This Row],[Valores Receitas / Despesas]])</f>
        <v>155116.65000000037</v>
      </c>
      <c r="L1010" s="5">
        <f>IF(FluxoCaixa10131514191820[[#This Row],[Entrada / Saída]]="Saída",FluxoCaixa10131514191820[[#This Row],[R$ (Valores)]]*-1,FluxoCaixa10131514191820[[#This Row],[R$ (Valores)]])</f>
        <v>0</v>
      </c>
    </row>
    <row r="1011" spans="2:12">
      <c r="B1011" s="48"/>
      <c r="C1011" s="48"/>
      <c r="D1011" s="16"/>
      <c r="E1011" s="48"/>
      <c r="F1011" s="17"/>
      <c r="G1011" s="17"/>
      <c r="H1011" s="17"/>
      <c r="I1011" s="21"/>
      <c r="J1011" s="17"/>
      <c r="K1011" s="20">
        <f>IF(FluxoCaixa10131514191820[[#This Row],[Movimento ]]="Saldo Inicial",FluxoCaixa10131514191820[[#This Row],[R$ (Valores)]],K1010+FluxoCaixa10131514191820[[#This Row],[Valores Receitas / Despesas]])</f>
        <v>155116.65000000037</v>
      </c>
      <c r="L1011" s="5">
        <f>IF(FluxoCaixa10131514191820[[#This Row],[Entrada / Saída]]="Saída",FluxoCaixa10131514191820[[#This Row],[R$ (Valores)]]*-1,FluxoCaixa10131514191820[[#This Row],[R$ (Valores)]])</f>
        <v>0</v>
      </c>
    </row>
    <row r="1012" spans="2:12">
      <c r="B1012" s="48"/>
      <c r="C1012" s="48"/>
      <c r="D1012" s="16"/>
      <c r="E1012" s="48"/>
      <c r="F1012" s="17"/>
      <c r="G1012" s="17"/>
      <c r="H1012" s="17"/>
      <c r="I1012" s="21"/>
      <c r="J1012" s="17"/>
      <c r="K1012" s="20">
        <f>IF(FluxoCaixa10131514191820[[#This Row],[Movimento ]]="Saldo Inicial",FluxoCaixa10131514191820[[#This Row],[R$ (Valores)]],K1011+FluxoCaixa10131514191820[[#This Row],[Valores Receitas / Despesas]])</f>
        <v>155116.65000000037</v>
      </c>
      <c r="L1012" s="5">
        <f>IF(FluxoCaixa10131514191820[[#This Row],[Entrada / Saída]]="Saída",FluxoCaixa10131514191820[[#This Row],[R$ (Valores)]]*-1,FluxoCaixa10131514191820[[#This Row],[R$ (Valores)]])</f>
        <v>0</v>
      </c>
    </row>
    <row r="1013" spans="2:12">
      <c r="B1013" s="48"/>
      <c r="C1013" s="48"/>
      <c r="D1013" s="16"/>
      <c r="E1013" s="48"/>
      <c r="F1013" s="17"/>
      <c r="G1013" s="17"/>
      <c r="H1013" s="17"/>
      <c r="I1013" s="21"/>
      <c r="J1013" s="17"/>
      <c r="K1013" s="20">
        <f>IF(FluxoCaixa10131514191820[[#This Row],[Movimento ]]="Saldo Inicial",FluxoCaixa10131514191820[[#This Row],[R$ (Valores)]],K1012+FluxoCaixa10131514191820[[#This Row],[Valores Receitas / Despesas]])</f>
        <v>155116.65000000037</v>
      </c>
      <c r="L1013" s="5">
        <f>IF(FluxoCaixa10131514191820[[#This Row],[Entrada / Saída]]="Saída",FluxoCaixa10131514191820[[#This Row],[R$ (Valores)]]*-1,FluxoCaixa10131514191820[[#This Row],[R$ (Valores)]])</f>
        <v>0</v>
      </c>
    </row>
    <row r="1014" spans="2:12">
      <c r="B1014" s="48"/>
      <c r="C1014" s="48"/>
      <c r="D1014" s="16"/>
      <c r="E1014" s="48"/>
      <c r="F1014" s="17"/>
      <c r="G1014" s="17"/>
      <c r="H1014" s="17"/>
      <c r="I1014" s="21"/>
      <c r="J1014" s="17"/>
      <c r="K1014" s="20">
        <f>IF(FluxoCaixa10131514191820[[#This Row],[Movimento ]]="Saldo Inicial",FluxoCaixa10131514191820[[#This Row],[R$ (Valores)]],K1013+FluxoCaixa10131514191820[[#This Row],[Valores Receitas / Despesas]])</f>
        <v>155116.65000000037</v>
      </c>
      <c r="L1014" s="5">
        <f>IF(FluxoCaixa10131514191820[[#This Row],[Entrada / Saída]]="Saída",FluxoCaixa10131514191820[[#This Row],[R$ (Valores)]]*-1,FluxoCaixa10131514191820[[#This Row],[R$ (Valores)]])</f>
        <v>0</v>
      </c>
    </row>
    <row r="1015" spans="2:12">
      <c r="B1015" s="48"/>
      <c r="C1015" s="48"/>
      <c r="D1015" s="16"/>
      <c r="E1015" s="48"/>
      <c r="F1015" s="17"/>
      <c r="G1015" s="17"/>
      <c r="H1015" s="17"/>
      <c r="I1015" s="21"/>
      <c r="J1015" s="17"/>
      <c r="K1015" s="20">
        <f>IF(FluxoCaixa10131514191820[[#This Row],[Movimento ]]="Saldo Inicial",FluxoCaixa10131514191820[[#This Row],[R$ (Valores)]],K1014+FluxoCaixa10131514191820[[#This Row],[Valores Receitas / Despesas]])</f>
        <v>155116.65000000037</v>
      </c>
      <c r="L1015" s="5">
        <f>IF(FluxoCaixa10131514191820[[#This Row],[Entrada / Saída]]="Saída",FluxoCaixa10131514191820[[#This Row],[R$ (Valores)]]*-1,FluxoCaixa10131514191820[[#This Row],[R$ (Valores)]])</f>
        <v>0</v>
      </c>
    </row>
    <row r="1016" spans="2:12">
      <c r="B1016" s="48"/>
      <c r="C1016" s="48"/>
      <c r="D1016" s="16"/>
      <c r="E1016" s="48"/>
      <c r="F1016" s="17"/>
      <c r="G1016" s="17"/>
      <c r="H1016" s="17"/>
      <c r="I1016" s="21"/>
      <c r="J1016" s="17"/>
      <c r="K1016" s="20">
        <f>IF(FluxoCaixa10131514191820[[#This Row],[Movimento ]]="Saldo Inicial",FluxoCaixa10131514191820[[#This Row],[R$ (Valores)]],K1015+FluxoCaixa10131514191820[[#This Row],[Valores Receitas / Despesas]])</f>
        <v>155116.65000000037</v>
      </c>
      <c r="L1016" s="5">
        <f>IF(FluxoCaixa10131514191820[[#This Row],[Entrada / Saída]]="Saída",FluxoCaixa10131514191820[[#This Row],[R$ (Valores)]]*-1,FluxoCaixa10131514191820[[#This Row],[R$ (Valores)]])</f>
        <v>0</v>
      </c>
    </row>
    <row r="1017" spans="2:12">
      <c r="B1017" s="48"/>
      <c r="C1017" s="48"/>
      <c r="D1017" s="16"/>
      <c r="E1017" s="48"/>
      <c r="F1017" s="17"/>
      <c r="G1017" s="17"/>
      <c r="H1017" s="17"/>
      <c r="I1017" s="21"/>
      <c r="J1017" s="17"/>
      <c r="K1017" s="20">
        <f>IF(FluxoCaixa10131514191820[[#This Row],[Movimento ]]="Saldo Inicial",FluxoCaixa10131514191820[[#This Row],[R$ (Valores)]],K1016+FluxoCaixa10131514191820[[#This Row],[Valores Receitas / Despesas]])</f>
        <v>155116.65000000037</v>
      </c>
      <c r="L1017" s="5">
        <f>IF(FluxoCaixa10131514191820[[#This Row],[Entrada / Saída]]="Saída",FluxoCaixa10131514191820[[#This Row],[R$ (Valores)]]*-1,FluxoCaixa10131514191820[[#This Row],[R$ (Valores)]])</f>
        <v>0</v>
      </c>
    </row>
    <row r="1018" spans="2:12">
      <c r="B1018" s="48"/>
      <c r="C1018" s="48"/>
      <c r="D1018" s="16"/>
      <c r="E1018" s="48"/>
      <c r="F1018" s="17"/>
      <c r="G1018" s="17"/>
      <c r="H1018" s="17"/>
      <c r="I1018" s="21"/>
      <c r="J1018" s="17"/>
      <c r="K1018" s="20">
        <f>IF(FluxoCaixa10131514191820[[#This Row],[Movimento ]]="Saldo Inicial",FluxoCaixa10131514191820[[#This Row],[R$ (Valores)]],K1017+FluxoCaixa10131514191820[[#This Row],[Valores Receitas / Despesas]])</f>
        <v>155116.65000000037</v>
      </c>
      <c r="L1018" s="5">
        <f>IF(FluxoCaixa10131514191820[[#This Row],[Entrada / Saída]]="Saída",FluxoCaixa10131514191820[[#This Row],[R$ (Valores)]]*-1,FluxoCaixa10131514191820[[#This Row],[R$ (Valores)]])</f>
        <v>0</v>
      </c>
    </row>
    <row r="1019" spans="2:12">
      <c r="B1019" s="48"/>
      <c r="C1019" s="48"/>
      <c r="D1019" s="16"/>
      <c r="E1019" s="48"/>
      <c r="F1019" s="17"/>
      <c r="G1019" s="17"/>
      <c r="H1019" s="17"/>
      <c r="I1019" s="21"/>
      <c r="J1019" s="17"/>
      <c r="K1019" s="20">
        <f>IF(FluxoCaixa10131514191820[[#This Row],[Movimento ]]="Saldo Inicial",FluxoCaixa10131514191820[[#This Row],[R$ (Valores)]],K1018+FluxoCaixa10131514191820[[#This Row],[Valores Receitas / Despesas]])</f>
        <v>155116.65000000037</v>
      </c>
      <c r="L1019" s="5">
        <f>IF(FluxoCaixa10131514191820[[#This Row],[Entrada / Saída]]="Saída",FluxoCaixa10131514191820[[#This Row],[R$ (Valores)]]*-1,FluxoCaixa10131514191820[[#This Row],[R$ (Valores)]])</f>
        <v>0</v>
      </c>
    </row>
    <row r="1020" spans="2:12">
      <c r="B1020" s="48"/>
      <c r="C1020" s="48"/>
      <c r="D1020" s="16"/>
      <c r="E1020" s="48"/>
      <c r="F1020" s="17"/>
      <c r="G1020" s="17"/>
      <c r="H1020" s="17"/>
      <c r="I1020" s="21"/>
      <c r="J1020" s="17"/>
      <c r="K1020" s="20">
        <f>IF(FluxoCaixa10131514191820[[#This Row],[Movimento ]]="Saldo Inicial",FluxoCaixa10131514191820[[#This Row],[R$ (Valores)]],K1019+FluxoCaixa10131514191820[[#This Row],[Valores Receitas / Despesas]])</f>
        <v>155116.65000000037</v>
      </c>
      <c r="L1020" s="5">
        <f>IF(FluxoCaixa10131514191820[[#This Row],[Entrada / Saída]]="Saída",FluxoCaixa10131514191820[[#This Row],[R$ (Valores)]]*-1,FluxoCaixa10131514191820[[#This Row],[R$ (Valores)]])</f>
        <v>0</v>
      </c>
    </row>
    <row r="1021" spans="2:12">
      <c r="B1021" s="48"/>
      <c r="C1021" s="48"/>
      <c r="D1021" s="16"/>
      <c r="E1021" s="48"/>
      <c r="F1021" s="17"/>
      <c r="G1021" s="17"/>
      <c r="H1021" s="17"/>
      <c r="I1021" s="21"/>
      <c r="J1021" s="17"/>
      <c r="K1021" s="20">
        <f>IF(FluxoCaixa10131514191820[[#This Row],[Movimento ]]="Saldo Inicial",FluxoCaixa10131514191820[[#This Row],[R$ (Valores)]],K1020+FluxoCaixa10131514191820[[#This Row],[Valores Receitas / Despesas]])</f>
        <v>155116.65000000037</v>
      </c>
      <c r="L1021" s="5">
        <f>IF(FluxoCaixa10131514191820[[#This Row],[Entrada / Saída]]="Saída",FluxoCaixa10131514191820[[#This Row],[R$ (Valores)]]*-1,FluxoCaixa10131514191820[[#This Row],[R$ (Valores)]])</f>
        <v>0</v>
      </c>
    </row>
    <row r="1022" spans="2:12">
      <c r="B1022" s="48"/>
      <c r="C1022" s="48"/>
      <c r="D1022" s="16"/>
      <c r="E1022" s="48"/>
      <c r="F1022" s="17"/>
      <c r="G1022" s="17"/>
      <c r="H1022" s="17"/>
      <c r="I1022" s="21"/>
      <c r="J1022" s="17"/>
      <c r="K1022" s="20">
        <f>IF(FluxoCaixa10131514191820[[#This Row],[Movimento ]]="Saldo Inicial",FluxoCaixa10131514191820[[#This Row],[R$ (Valores)]],K1021+FluxoCaixa10131514191820[[#This Row],[Valores Receitas / Despesas]])</f>
        <v>155116.65000000037</v>
      </c>
      <c r="L1022" s="5">
        <f>IF(FluxoCaixa10131514191820[[#This Row],[Entrada / Saída]]="Saída",FluxoCaixa10131514191820[[#This Row],[R$ (Valores)]]*-1,FluxoCaixa10131514191820[[#This Row],[R$ (Valores)]])</f>
        <v>0</v>
      </c>
    </row>
    <row r="1023" spans="2:12">
      <c r="B1023" s="48"/>
      <c r="C1023" s="48"/>
      <c r="D1023" s="16"/>
      <c r="E1023" s="48"/>
      <c r="F1023" s="17"/>
      <c r="G1023" s="17"/>
      <c r="H1023" s="17"/>
      <c r="I1023" s="21"/>
      <c r="J1023" s="17"/>
      <c r="K1023" s="47">
        <f>IF(FluxoCaixa10131514191820[[#This Row],[Movimento ]]="Saldo Inicial",FluxoCaixa10131514191820[[#This Row],[R$ (Valores)]],K1022+FluxoCaixa10131514191820[[#This Row],[Valores Receitas / Despesas]])</f>
        <v>155116.65000000037</v>
      </c>
      <c r="L1023" s="53">
        <f>IF(FluxoCaixa10131514191820[[#This Row],[Entrada / Saída]]="Saída",FluxoCaixa10131514191820[[#This Row],[R$ (Valores)]]*-1,FluxoCaixa10131514191820[[#This Row],[R$ (Valores)]])</f>
        <v>0</v>
      </c>
    </row>
    <row r="1024" spans="2:12">
      <c r="B1024" s="48"/>
      <c r="C1024" s="48"/>
      <c r="D1024" s="16"/>
      <c r="E1024" s="48"/>
      <c r="F1024" s="17"/>
      <c r="G1024" s="17"/>
      <c r="H1024" s="17"/>
      <c r="I1024" s="21"/>
      <c r="J1024" s="17"/>
      <c r="K1024" s="20">
        <f>IF(FluxoCaixa10131514191820[[#This Row],[Movimento ]]="Saldo Inicial",FluxoCaixa10131514191820[[#This Row],[R$ (Valores)]],K1023+FluxoCaixa10131514191820[[#This Row],[Valores Receitas / Despesas]])</f>
        <v>155116.65000000037</v>
      </c>
      <c r="L1024" s="5">
        <f>IF(FluxoCaixa10131514191820[[#This Row],[Entrada / Saída]]="Saída",FluxoCaixa10131514191820[[#This Row],[R$ (Valores)]]*-1,FluxoCaixa10131514191820[[#This Row],[R$ (Valores)]])</f>
        <v>0</v>
      </c>
    </row>
    <row r="1025" spans="2:12">
      <c r="B1025" s="48"/>
      <c r="C1025" s="48"/>
      <c r="D1025" s="16"/>
      <c r="E1025" s="48"/>
      <c r="F1025" s="17"/>
      <c r="G1025" s="17"/>
      <c r="H1025" s="17"/>
      <c r="I1025" s="21"/>
      <c r="J1025" s="17"/>
      <c r="K1025" s="20">
        <f>IF(FluxoCaixa10131514191820[[#This Row],[Movimento ]]="Saldo Inicial",FluxoCaixa10131514191820[[#This Row],[R$ (Valores)]],K1024+FluxoCaixa10131514191820[[#This Row],[Valores Receitas / Despesas]])</f>
        <v>155116.65000000037</v>
      </c>
      <c r="L1025" s="5">
        <f>IF(FluxoCaixa10131514191820[[#This Row],[Entrada / Saída]]="Saída",FluxoCaixa10131514191820[[#This Row],[R$ (Valores)]]*-1,FluxoCaixa10131514191820[[#This Row],[R$ (Valores)]])</f>
        <v>0</v>
      </c>
    </row>
    <row r="1026" spans="2:12">
      <c r="B1026" s="48"/>
      <c r="C1026" s="48"/>
      <c r="D1026" s="16"/>
      <c r="E1026" s="48"/>
      <c r="F1026" s="17"/>
      <c r="G1026" s="17"/>
      <c r="H1026" s="17"/>
      <c r="I1026" s="21"/>
      <c r="J1026" s="17"/>
      <c r="K1026" s="20">
        <f>IF(FluxoCaixa10131514191820[[#This Row],[Movimento ]]="Saldo Inicial",FluxoCaixa10131514191820[[#This Row],[R$ (Valores)]],K1025+FluxoCaixa10131514191820[[#This Row],[Valores Receitas / Despesas]])</f>
        <v>155116.65000000037</v>
      </c>
      <c r="L1026" s="5">
        <f>IF(FluxoCaixa10131514191820[[#This Row],[Entrada / Saída]]="Saída",FluxoCaixa10131514191820[[#This Row],[R$ (Valores)]]*-1,FluxoCaixa10131514191820[[#This Row],[R$ (Valores)]])</f>
        <v>0</v>
      </c>
    </row>
    <row r="1027" spans="2:12">
      <c r="B1027" s="48"/>
      <c r="C1027" s="48"/>
      <c r="D1027" s="16"/>
      <c r="E1027" s="48"/>
      <c r="F1027" s="17"/>
      <c r="G1027" s="17"/>
      <c r="H1027" s="17"/>
      <c r="I1027" s="21"/>
      <c r="J1027" s="17"/>
      <c r="K1027" s="20">
        <f>IF(FluxoCaixa10131514191820[[#This Row],[Movimento ]]="Saldo Inicial",FluxoCaixa10131514191820[[#This Row],[R$ (Valores)]],K1026+FluxoCaixa10131514191820[[#This Row],[Valores Receitas / Despesas]])</f>
        <v>155116.65000000037</v>
      </c>
      <c r="L1027" s="5">
        <f>IF(FluxoCaixa10131514191820[[#This Row],[Entrada / Saída]]="Saída",FluxoCaixa10131514191820[[#This Row],[R$ (Valores)]]*-1,FluxoCaixa10131514191820[[#This Row],[R$ (Valores)]])</f>
        <v>0</v>
      </c>
    </row>
    <row r="1028" spans="2:12">
      <c r="B1028" s="48"/>
      <c r="C1028" s="48"/>
      <c r="D1028" s="16"/>
      <c r="E1028" s="48"/>
      <c r="F1028" s="17"/>
      <c r="G1028" s="17"/>
      <c r="H1028" s="17"/>
      <c r="I1028" s="21"/>
      <c r="J1028" s="17"/>
      <c r="K1028" s="20">
        <f>IF(FluxoCaixa10131514191820[[#This Row],[Movimento ]]="Saldo Inicial",FluxoCaixa10131514191820[[#This Row],[R$ (Valores)]],K1027+FluxoCaixa10131514191820[[#This Row],[Valores Receitas / Despesas]])</f>
        <v>155116.65000000037</v>
      </c>
      <c r="L1028" s="5">
        <f>IF(FluxoCaixa10131514191820[[#This Row],[Entrada / Saída]]="Saída",FluxoCaixa10131514191820[[#This Row],[R$ (Valores)]]*-1,FluxoCaixa10131514191820[[#This Row],[R$ (Valores)]])</f>
        <v>0</v>
      </c>
    </row>
    <row r="1029" spans="2:12">
      <c r="B1029" s="48"/>
      <c r="C1029" s="48"/>
      <c r="D1029" s="16"/>
      <c r="E1029" s="48"/>
      <c r="F1029" s="17"/>
      <c r="G1029" s="17"/>
      <c r="H1029" s="17"/>
      <c r="I1029" s="21"/>
      <c r="J1029" s="17"/>
      <c r="K1029" s="20">
        <f>IF(FluxoCaixa10131514191820[[#This Row],[Movimento ]]="Saldo Inicial",FluxoCaixa10131514191820[[#This Row],[R$ (Valores)]],K1028+FluxoCaixa10131514191820[[#This Row],[Valores Receitas / Despesas]])</f>
        <v>155116.65000000037</v>
      </c>
      <c r="L1029" s="5">
        <f>IF(FluxoCaixa10131514191820[[#This Row],[Entrada / Saída]]="Saída",FluxoCaixa10131514191820[[#This Row],[R$ (Valores)]]*-1,FluxoCaixa10131514191820[[#This Row],[R$ (Valores)]])</f>
        <v>0</v>
      </c>
    </row>
    <row r="1030" spans="2:12">
      <c r="B1030" s="48"/>
      <c r="C1030" s="48"/>
      <c r="D1030" s="16"/>
      <c r="E1030" s="48"/>
      <c r="F1030" s="17"/>
      <c r="G1030" s="17"/>
      <c r="H1030" s="17"/>
      <c r="I1030" s="21"/>
      <c r="J1030" s="17"/>
      <c r="K1030" s="20">
        <f>IF(FluxoCaixa10131514191820[[#This Row],[Movimento ]]="Saldo Inicial",FluxoCaixa10131514191820[[#This Row],[R$ (Valores)]],K1029+FluxoCaixa10131514191820[[#This Row],[Valores Receitas / Despesas]])</f>
        <v>155116.65000000037</v>
      </c>
      <c r="L1030" s="5">
        <f>IF(FluxoCaixa10131514191820[[#This Row],[Entrada / Saída]]="Saída",FluxoCaixa10131514191820[[#This Row],[R$ (Valores)]]*-1,FluxoCaixa10131514191820[[#This Row],[R$ (Valores)]])</f>
        <v>0</v>
      </c>
    </row>
    <row r="1031" spans="2:12">
      <c r="B1031" s="48"/>
      <c r="C1031" s="48"/>
      <c r="D1031" s="16"/>
      <c r="E1031" s="48"/>
      <c r="F1031" s="17"/>
      <c r="G1031" s="17"/>
      <c r="H1031" s="17"/>
      <c r="I1031" s="21"/>
      <c r="J1031" s="17"/>
      <c r="K1031" s="20">
        <f>IF(FluxoCaixa10131514191820[[#This Row],[Movimento ]]="Saldo Inicial",FluxoCaixa10131514191820[[#This Row],[R$ (Valores)]],K1030+FluxoCaixa10131514191820[[#This Row],[Valores Receitas / Despesas]])</f>
        <v>155116.65000000037</v>
      </c>
      <c r="L1031" s="5">
        <f>IF(FluxoCaixa10131514191820[[#This Row],[Entrada / Saída]]="Saída",FluxoCaixa10131514191820[[#This Row],[R$ (Valores)]]*-1,FluxoCaixa10131514191820[[#This Row],[R$ (Valores)]])</f>
        <v>0</v>
      </c>
    </row>
    <row r="1032" spans="2:12">
      <c r="B1032" s="48"/>
      <c r="C1032" s="48"/>
      <c r="D1032" s="16"/>
      <c r="E1032" s="48"/>
      <c r="F1032" s="17"/>
      <c r="G1032" s="17"/>
      <c r="H1032" s="17"/>
      <c r="I1032" s="21"/>
      <c r="J1032" s="17"/>
      <c r="K1032" s="20">
        <f>IF(FluxoCaixa10131514191820[[#This Row],[Movimento ]]="Saldo Inicial",FluxoCaixa10131514191820[[#This Row],[R$ (Valores)]],K1031+FluxoCaixa10131514191820[[#This Row],[Valores Receitas / Despesas]])</f>
        <v>155116.65000000037</v>
      </c>
      <c r="L1032" s="5">
        <f>IF(FluxoCaixa10131514191820[[#This Row],[Entrada / Saída]]="Saída",FluxoCaixa10131514191820[[#This Row],[R$ (Valores)]]*-1,FluxoCaixa10131514191820[[#This Row],[R$ (Valores)]])</f>
        <v>0</v>
      </c>
    </row>
    <row r="1033" spans="2:12">
      <c r="B1033" s="48"/>
      <c r="C1033" s="48"/>
      <c r="D1033" s="16"/>
      <c r="E1033" s="48"/>
      <c r="F1033" s="17"/>
      <c r="G1033" s="17"/>
      <c r="H1033" s="17"/>
      <c r="I1033" s="21"/>
      <c r="J1033" s="17"/>
      <c r="K1033" s="20">
        <f>IF(FluxoCaixa10131514191820[[#This Row],[Movimento ]]="Saldo Inicial",FluxoCaixa10131514191820[[#This Row],[R$ (Valores)]],K1032+FluxoCaixa10131514191820[[#This Row],[Valores Receitas / Despesas]])</f>
        <v>155116.65000000037</v>
      </c>
      <c r="L1033" s="5">
        <f>IF(FluxoCaixa10131514191820[[#This Row],[Entrada / Saída]]="Saída",FluxoCaixa10131514191820[[#This Row],[R$ (Valores)]]*-1,FluxoCaixa10131514191820[[#This Row],[R$ (Valores)]])</f>
        <v>0</v>
      </c>
    </row>
    <row r="1034" spans="2:12">
      <c r="B1034" s="48"/>
      <c r="C1034" s="48"/>
      <c r="D1034" s="16"/>
      <c r="E1034" s="48"/>
      <c r="F1034" s="17"/>
      <c r="G1034" s="17"/>
      <c r="H1034" s="17"/>
      <c r="I1034" s="21"/>
      <c r="J1034" s="17"/>
      <c r="K1034" s="20">
        <f>IF(FluxoCaixa10131514191820[[#This Row],[Movimento ]]="Saldo Inicial",FluxoCaixa10131514191820[[#This Row],[R$ (Valores)]],K1033+FluxoCaixa10131514191820[[#This Row],[Valores Receitas / Despesas]])</f>
        <v>155116.65000000037</v>
      </c>
      <c r="L1034" s="5">
        <f>IF(FluxoCaixa10131514191820[[#This Row],[Entrada / Saída]]="Saída",FluxoCaixa10131514191820[[#This Row],[R$ (Valores)]]*-1,FluxoCaixa10131514191820[[#This Row],[R$ (Valores)]])</f>
        <v>0</v>
      </c>
    </row>
    <row r="1035" spans="2:12">
      <c r="B1035" s="48"/>
      <c r="C1035" s="48"/>
      <c r="D1035" s="16"/>
      <c r="E1035" s="48"/>
      <c r="F1035" s="17"/>
      <c r="G1035" s="17"/>
      <c r="H1035" s="17"/>
      <c r="I1035" s="21"/>
      <c r="J1035" s="17"/>
      <c r="K1035" s="20">
        <f>IF(FluxoCaixa10131514191820[[#This Row],[Movimento ]]="Saldo Inicial",FluxoCaixa10131514191820[[#This Row],[R$ (Valores)]],K1034+FluxoCaixa10131514191820[[#This Row],[Valores Receitas / Despesas]])</f>
        <v>155116.65000000037</v>
      </c>
      <c r="L1035" s="5">
        <f>IF(FluxoCaixa10131514191820[[#This Row],[Entrada / Saída]]="Saída",FluxoCaixa10131514191820[[#This Row],[R$ (Valores)]]*-1,FluxoCaixa10131514191820[[#This Row],[R$ (Valores)]])</f>
        <v>0</v>
      </c>
    </row>
    <row r="1036" spans="2:12">
      <c r="B1036" s="48"/>
      <c r="C1036" s="48"/>
      <c r="D1036" s="16"/>
      <c r="E1036" s="48"/>
      <c r="F1036" s="17"/>
      <c r="G1036" s="17"/>
      <c r="H1036" s="17"/>
      <c r="I1036" s="21"/>
      <c r="J1036" s="17"/>
      <c r="K1036" s="20">
        <f>IF(FluxoCaixa10131514191820[[#This Row],[Movimento ]]="Saldo Inicial",FluxoCaixa10131514191820[[#This Row],[R$ (Valores)]],K1035+FluxoCaixa10131514191820[[#This Row],[Valores Receitas / Despesas]])</f>
        <v>155116.65000000037</v>
      </c>
      <c r="L1036" s="5">
        <f>IF(FluxoCaixa10131514191820[[#This Row],[Entrada / Saída]]="Saída",FluxoCaixa10131514191820[[#This Row],[R$ (Valores)]]*-1,FluxoCaixa10131514191820[[#This Row],[R$ (Valores)]])</f>
        <v>0</v>
      </c>
    </row>
    <row r="1037" spans="2:12">
      <c r="B1037" s="48"/>
      <c r="C1037" s="48"/>
      <c r="D1037" s="16"/>
      <c r="E1037" s="48"/>
      <c r="F1037" s="17"/>
      <c r="G1037" s="17"/>
      <c r="H1037" s="17"/>
      <c r="I1037" s="21"/>
      <c r="J1037" s="17"/>
      <c r="K1037" s="20">
        <f>IF(FluxoCaixa10131514191820[[#This Row],[Movimento ]]="Saldo Inicial",FluxoCaixa10131514191820[[#This Row],[R$ (Valores)]],K1036+FluxoCaixa10131514191820[[#This Row],[Valores Receitas / Despesas]])</f>
        <v>155116.65000000037</v>
      </c>
      <c r="L1037" s="5">
        <f>IF(FluxoCaixa10131514191820[[#This Row],[Entrada / Saída]]="Saída",FluxoCaixa10131514191820[[#This Row],[R$ (Valores)]]*-1,FluxoCaixa10131514191820[[#This Row],[R$ (Valores)]])</f>
        <v>0</v>
      </c>
    </row>
    <row r="1038" spans="2:12">
      <c r="B1038" s="48"/>
      <c r="C1038" s="48"/>
      <c r="D1038" s="16"/>
      <c r="E1038" s="48"/>
      <c r="F1038" s="17"/>
      <c r="G1038" s="17"/>
      <c r="H1038" s="17"/>
      <c r="I1038" s="21"/>
      <c r="J1038" s="17"/>
      <c r="K1038" s="20">
        <f>IF(FluxoCaixa10131514191820[[#This Row],[Movimento ]]="Saldo Inicial",FluxoCaixa10131514191820[[#This Row],[R$ (Valores)]],K1037+FluxoCaixa10131514191820[[#This Row],[Valores Receitas / Despesas]])</f>
        <v>155116.65000000037</v>
      </c>
      <c r="L1038" s="5">
        <f>IF(FluxoCaixa10131514191820[[#This Row],[Entrada / Saída]]="Saída",FluxoCaixa10131514191820[[#This Row],[R$ (Valores)]]*-1,FluxoCaixa10131514191820[[#This Row],[R$ (Valores)]])</f>
        <v>0</v>
      </c>
    </row>
    <row r="1039" spans="2:12">
      <c r="B1039" s="48"/>
      <c r="C1039" s="48"/>
      <c r="D1039" s="16"/>
      <c r="E1039" s="48"/>
      <c r="F1039" s="17"/>
      <c r="G1039" s="17"/>
      <c r="H1039" s="17"/>
      <c r="I1039" s="21"/>
      <c r="J1039" s="17"/>
      <c r="K1039" s="20">
        <f>IF(FluxoCaixa10131514191820[[#This Row],[Movimento ]]="Saldo Inicial",FluxoCaixa10131514191820[[#This Row],[R$ (Valores)]],K1038+FluxoCaixa10131514191820[[#This Row],[Valores Receitas / Despesas]])</f>
        <v>155116.65000000037</v>
      </c>
      <c r="L1039" s="5">
        <f>IF(FluxoCaixa10131514191820[[#This Row],[Entrada / Saída]]="Saída",FluxoCaixa10131514191820[[#This Row],[R$ (Valores)]]*-1,FluxoCaixa10131514191820[[#This Row],[R$ (Valores)]])</f>
        <v>0</v>
      </c>
    </row>
    <row r="1040" spans="2:12">
      <c r="B1040" s="48"/>
      <c r="C1040" s="48"/>
      <c r="D1040" s="16"/>
      <c r="E1040" s="48"/>
      <c r="F1040" s="17"/>
      <c r="G1040" s="17"/>
      <c r="H1040" s="17"/>
      <c r="I1040" s="21"/>
      <c r="J1040" s="17"/>
      <c r="K1040" s="20">
        <f>IF(FluxoCaixa10131514191820[[#This Row],[Movimento ]]="Saldo Inicial",FluxoCaixa10131514191820[[#This Row],[R$ (Valores)]],K1039+FluxoCaixa10131514191820[[#This Row],[Valores Receitas / Despesas]])</f>
        <v>155116.65000000037</v>
      </c>
      <c r="L1040" s="5">
        <f>IF(FluxoCaixa10131514191820[[#This Row],[Entrada / Saída]]="Saída",FluxoCaixa10131514191820[[#This Row],[R$ (Valores)]]*-1,FluxoCaixa10131514191820[[#This Row],[R$ (Valores)]])</f>
        <v>0</v>
      </c>
    </row>
    <row r="1041" spans="2:12">
      <c r="B1041" s="48"/>
      <c r="C1041" s="48"/>
      <c r="D1041" s="16"/>
      <c r="E1041" s="48"/>
      <c r="F1041" s="17"/>
      <c r="G1041" s="17"/>
      <c r="H1041" s="17"/>
      <c r="I1041" s="21"/>
      <c r="J1041" s="17"/>
      <c r="K1041" s="20">
        <f>IF(FluxoCaixa10131514191820[[#This Row],[Movimento ]]="Saldo Inicial",FluxoCaixa10131514191820[[#This Row],[R$ (Valores)]],K1040+FluxoCaixa10131514191820[[#This Row],[Valores Receitas / Despesas]])</f>
        <v>155116.65000000037</v>
      </c>
      <c r="L1041" s="5">
        <f>IF(FluxoCaixa10131514191820[[#This Row],[Entrada / Saída]]="Saída",FluxoCaixa10131514191820[[#This Row],[R$ (Valores)]]*-1,FluxoCaixa10131514191820[[#This Row],[R$ (Valores)]])</f>
        <v>0</v>
      </c>
    </row>
    <row r="1042" spans="2:12">
      <c r="B1042" s="48"/>
      <c r="C1042" s="48"/>
      <c r="D1042" s="16"/>
      <c r="E1042" s="48"/>
      <c r="F1042" s="17"/>
      <c r="G1042" s="17"/>
      <c r="H1042" s="17"/>
      <c r="I1042" s="21"/>
      <c r="J1042" s="17"/>
      <c r="K1042" s="20">
        <f>IF(FluxoCaixa10131514191820[[#This Row],[Movimento ]]="Saldo Inicial",FluxoCaixa10131514191820[[#This Row],[R$ (Valores)]],K1041+FluxoCaixa10131514191820[[#This Row],[Valores Receitas / Despesas]])</f>
        <v>155116.65000000037</v>
      </c>
      <c r="L1042" s="5">
        <f>IF(FluxoCaixa10131514191820[[#This Row],[Entrada / Saída]]="Saída",FluxoCaixa10131514191820[[#This Row],[R$ (Valores)]]*-1,FluxoCaixa10131514191820[[#This Row],[R$ (Valores)]])</f>
        <v>0</v>
      </c>
    </row>
    <row r="1043" spans="2:12">
      <c r="B1043" s="48"/>
      <c r="C1043" s="48"/>
      <c r="D1043" s="16"/>
      <c r="E1043" s="48"/>
      <c r="F1043" s="17"/>
      <c r="G1043" s="17"/>
      <c r="H1043" s="17"/>
      <c r="I1043" s="21"/>
      <c r="J1043" s="17"/>
      <c r="K1043" s="20">
        <f>IF(FluxoCaixa10131514191820[[#This Row],[Movimento ]]="Saldo Inicial",FluxoCaixa10131514191820[[#This Row],[R$ (Valores)]],K1042+FluxoCaixa10131514191820[[#This Row],[Valores Receitas / Despesas]])</f>
        <v>155116.65000000037</v>
      </c>
      <c r="L1043" s="5">
        <f>IF(FluxoCaixa10131514191820[[#This Row],[Entrada / Saída]]="Saída",FluxoCaixa10131514191820[[#This Row],[R$ (Valores)]]*-1,FluxoCaixa10131514191820[[#This Row],[R$ (Valores)]])</f>
        <v>0</v>
      </c>
    </row>
    <row r="1044" spans="2:12">
      <c r="B1044" s="48"/>
      <c r="C1044" s="48"/>
      <c r="D1044" s="16"/>
      <c r="E1044" s="48"/>
      <c r="F1044" s="17"/>
      <c r="G1044" s="17"/>
      <c r="H1044" s="17"/>
      <c r="I1044" s="21"/>
      <c r="J1044" s="17"/>
      <c r="K1044" s="20">
        <f>IF(FluxoCaixa10131514191820[[#This Row],[Movimento ]]="Saldo Inicial",FluxoCaixa10131514191820[[#This Row],[R$ (Valores)]],K1043+FluxoCaixa10131514191820[[#This Row],[Valores Receitas / Despesas]])</f>
        <v>155116.65000000037</v>
      </c>
      <c r="L1044" s="5">
        <f>IF(FluxoCaixa10131514191820[[#This Row],[Entrada / Saída]]="Saída",FluxoCaixa10131514191820[[#This Row],[R$ (Valores)]]*-1,FluxoCaixa10131514191820[[#This Row],[R$ (Valores)]])</f>
        <v>0</v>
      </c>
    </row>
    <row r="1045" spans="2:12">
      <c r="B1045" s="48"/>
      <c r="C1045" s="48"/>
      <c r="D1045" s="16"/>
      <c r="E1045" s="48"/>
      <c r="F1045" s="17"/>
      <c r="G1045" s="17"/>
      <c r="H1045" s="17"/>
      <c r="I1045" s="21"/>
      <c r="J1045" s="17"/>
      <c r="K1045" s="20">
        <f>IF(FluxoCaixa10131514191820[[#This Row],[Movimento ]]="Saldo Inicial",FluxoCaixa10131514191820[[#This Row],[R$ (Valores)]],K1044+FluxoCaixa10131514191820[[#This Row],[Valores Receitas / Despesas]])</f>
        <v>155116.65000000037</v>
      </c>
      <c r="L1045" s="5">
        <f>IF(FluxoCaixa10131514191820[[#This Row],[Entrada / Saída]]="Saída",FluxoCaixa10131514191820[[#This Row],[R$ (Valores)]]*-1,FluxoCaixa10131514191820[[#This Row],[R$ (Valores)]])</f>
        <v>0</v>
      </c>
    </row>
    <row r="1046" spans="2:12">
      <c r="B1046" s="48"/>
      <c r="C1046" s="48"/>
      <c r="D1046" s="16"/>
      <c r="E1046" s="48"/>
      <c r="F1046" s="17"/>
      <c r="G1046" s="17"/>
      <c r="H1046" s="17"/>
      <c r="I1046" s="21"/>
      <c r="J1046" s="17"/>
      <c r="K1046" s="20">
        <f>IF(FluxoCaixa10131514191820[[#This Row],[Movimento ]]="Saldo Inicial",FluxoCaixa10131514191820[[#This Row],[R$ (Valores)]],K1045+FluxoCaixa10131514191820[[#This Row],[Valores Receitas / Despesas]])</f>
        <v>155116.65000000037</v>
      </c>
      <c r="L1046" s="5">
        <f>IF(FluxoCaixa10131514191820[[#This Row],[Entrada / Saída]]="Saída",FluxoCaixa10131514191820[[#This Row],[R$ (Valores)]]*-1,FluxoCaixa10131514191820[[#This Row],[R$ (Valores)]])</f>
        <v>0</v>
      </c>
    </row>
    <row r="1047" spans="2:12">
      <c r="B1047" s="48"/>
      <c r="C1047" s="48"/>
      <c r="D1047" s="16"/>
      <c r="E1047" s="48"/>
      <c r="F1047" s="17"/>
      <c r="G1047" s="17"/>
      <c r="H1047" s="17"/>
      <c r="I1047" s="21"/>
      <c r="J1047" s="17"/>
      <c r="K1047" s="20">
        <f>IF(FluxoCaixa10131514191820[[#This Row],[Movimento ]]="Saldo Inicial",FluxoCaixa10131514191820[[#This Row],[R$ (Valores)]],K1046+FluxoCaixa10131514191820[[#This Row],[Valores Receitas / Despesas]])</f>
        <v>155116.65000000037</v>
      </c>
      <c r="L1047" s="5">
        <f>IF(FluxoCaixa10131514191820[[#This Row],[Entrada / Saída]]="Saída",FluxoCaixa10131514191820[[#This Row],[R$ (Valores)]]*-1,FluxoCaixa10131514191820[[#This Row],[R$ (Valores)]])</f>
        <v>0</v>
      </c>
    </row>
    <row r="1048" spans="2:12">
      <c r="B1048" s="48"/>
      <c r="C1048" s="48"/>
      <c r="D1048" s="16"/>
      <c r="E1048" s="48"/>
      <c r="F1048" s="17"/>
      <c r="G1048" s="17"/>
      <c r="H1048" s="17"/>
      <c r="I1048" s="21"/>
      <c r="J1048" s="17"/>
      <c r="K1048" s="20">
        <f>IF(FluxoCaixa10131514191820[[#This Row],[Movimento ]]="Saldo Inicial",FluxoCaixa10131514191820[[#This Row],[R$ (Valores)]],K1047+FluxoCaixa10131514191820[[#This Row],[Valores Receitas / Despesas]])</f>
        <v>155116.65000000037</v>
      </c>
      <c r="L1048" s="5">
        <f>IF(FluxoCaixa10131514191820[[#This Row],[Entrada / Saída]]="Saída",FluxoCaixa10131514191820[[#This Row],[R$ (Valores)]]*-1,FluxoCaixa10131514191820[[#This Row],[R$ (Valores)]])</f>
        <v>0</v>
      </c>
    </row>
    <row r="1049" spans="2:12">
      <c r="B1049" s="48"/>
      <c r="C1049" s="48"/>
      <c r="D1049" s="16"/>
      <c r="E1049" s="48"/>
      <c r="F1049" s="17"/>
      <c r="G1049" s="17"/>
      <c r="H1049" s="17"/>
      <c r="I1049" s="21"/>
      <c r="J1049" s="17"/>
      <c r="K1049" s="20">
        <f>IF(FluxoCaixa10131514191820[[#This Row],[Movimento ]]="Saldo Inicial",FluxoCaixa10131514191820[[#This Row],[R$ (Valores)]],K1048+FluxoCaixa10131514191820[[#This Row],[Valores Receitas / Despesas]])</f>
        <v>155116.65000000037</v>
      </c>
      <c r="L1049" s="5">
        <f>IF(FluxoCaixa10131514191820[[#This Row],[Entrada / Saída]]="Saída",FluxoCaixa10131514191820[[#This Row],[R$ (Valores)]]*-1,FluxoCaixa10131514191820[[#This Row],[R$ (Valores)]])</f>
        <v>0</v>
      </c>
    </row>
    <row r="1050" spans="2:12">
      <c r="B1050" s="48"/>
      <c r="C1050" s="48"/>
      <c r="D1050" s="16"/>
      <c r="E1050" s="48"/>
      <c r="F1050" s="17"/>
      <c r="G1050" s="17"/>
      <c r="H1050" s="17"/>
      <c r="I1050" s="21"/>
      <c r="J1050" s="17"/>
      <c r="K1050" s="20">
        <f>IF(FluxoCaixa10131514191820[[#This Row],[Movimento ]]="Saldo Inicial",FluxoCaixa10131514191820[[#This Row],[R$ (Valores)]],K1049+FluxoCaixa10131514191820[[#This Row],[Valores Receitas / Despesas]])</f>
        <v>155116.65000000037</v>
      </c>
      <c r="L1050" s="5">
        <f>IF(FluxoCaixa10131514191820[[#This Row],[Entrada / Saída]]="Saída",FluxoCaixa10131514191820[[#This Row],[R$ (Valores)]]*-1,FluxoCaixa10131514191820[[#This Row],[R$ (Valores)]])</f>
        <v>0</v>
      </c>
    </row>
    <row r="1051" spans="2:12">
      <c r="B1051" s="48"/>
      <c r="C1051" s="48"/>
      <c r="D1051" s="16"/>
      <c r="E1051" s="48"/>
      <c r="F1051" s="17"/>
      <c r="G1051" s="17"/>
      <c r="H1051" s="17"/>
      <c r="I1051" s="21"/>
      <c r="J1051" s="17"/>
      <c r="K1051" s="20">
        <f>IF(FluxoCaixa10131514191820[[#This Row],[Movimento ]]="Saldo Inicial",FluxoCaixa10131514191820[[#This Row],[R$ (Valores)]],K1050+FluxoCaixa10131514191820[[#This Row],[Valores Receitas / Despesas]])</f>
        <v>155116.65000000037</v>
      </c>
      <c r="L1051" s="5">
        <f>IF(FluxoCaixa10131514191820[[#This Row],[Entrada / Saída]]="Saída",FluxoCaixa10131514191820[[#This Row],[R$ (Valores)]]*-1,FluxoCaixa10131514191820[[#This Row],[R$ (Valores)]])</f>
        <v>0</v>
      </c>
    </row>
    <row r="1052" spans="2:12">
      <c r="B1052" s="48"/>
      <c r="C1052" s="48"/>
      <c r="D1052" s="16"/>
      <c r="E1052" s="48"/>
      <c r="F1052" s="17"/>
      <c r="G1052" s="17"/>
      <c r="H1052" s="17"/>
      <c r="I1052" s="21"/>
      <c r="J1052" s="17"/>
      <c r="K1052" s="20">
        <f>IF(FluxoCaixa10131514191820[[#This Row],[Movimento ]]="Saldo Inicial",FluxoCaixa10131514191820[[#This Row],[R$ (Valores)]],K1051+FluxoCaixa10131514191820[[#This Row],[Valores Receitas / Despesas]])</f>
        <v>155116.65000000037</v>
      </c>
      <c r="L1052" s="5">
        <f>IF(FluxoCaixa10131514191820[[#This Row],[Entrada / Saída]]="Saída",FluxoCaixa10131514191820[[#This Row],[R$ (Valores)]]*-1,FluxoCaixa10131514191820[[#This Row],[R$ (Valores)]])</f>
        <v>0</v>
      </c>
    </row>
    <row r="1053" spans="2:12">
      <c r="B1053" s="48"/>
      <c r="C1053" s="48"/>
      <c r="D1053" s="16"/>
      <c r="E1053" s="48"/>
      <c r="F1053" s="17"/>
      <c r="G1053" s="17"/>
      <c r="H1053" s="17"/>
      <c r="I1053" s="21"/>
      <c r="J1053" s="17"/>
      <c r="K1053" s="20">
        <f>IF(FluxoCaixa10131514191820[[#This Row],[Movimento ]]="Saldo Inicial",FluxoCaixa10131514191820[[#This Row],[R$ (Valores)]],K1052+FluxoCaixa10131514191820[[#This Row],[Valores Receitas / Despesas]])</f>
        <v>155116.65000000037</v>
      </c>
      <c r="L1053" s="5">
        <f>IF(FluxoCaixa10131514191820[[#This Row],[Entrada / Saída]]="Saída",FluxoCaixa10131514191820[[#This Row],[R$ (Valores)]]*-1,FluxoCaixa10131514191820[[#This Row],[R$ (Valores)]])</f>
        <v>0</v>
      </c>
    </row>
    <row r="1054" spans="2:12">
      <c r="B1054" s="48"/>
      <c r="C1054" s="48"/>
      <c r="D1054" s="16"/>
      <c r="E1054" s="48"/>
      <c r="F1054" s="17"/>
      <c r="G1054" s="17"/>
      <c r="H1054" s="17"/>
      <c r="I1054" s="21"/>
      <c r="J1054" s="17"/>
      <c r="K1054" s="20">
        <f>IF(FluxoCaixa10131514191820[[#This Row],[Movimento ]]="Saldo Inicial",FluxoCaixa10131514191820[[#This Row],[R$ (Valores)]],K1053+FluxoCaixa10131514191820[[#This Row],[Valores Receitas / Despesas]])</f>
        <v>155116.65000000037</v>
      </c>
      <c r="L1054" s="5">
        <f>IF(FluxoCaixa10131514191820[[#This Row],[Entrada / Saída]]="Saída",FluxoCaixa10131514191820[[#This Row],[R$ (Valores)]]*-1,FluxoCaixa10131514191820[[#This Row],[R$ (Valores)]])</f>
        <v>0</v>
      </c>
    </row>
    <row r="1055" spans="2:12">
      <c r="B1055" s="48"/>
      <c r="C1055" s="48"/>
      <c r="D1055" s="16"/>
      <c r="E1055" s="48"/>
      <c r="F1055" s="17"/>
      <c r="G1055" s="17"/>
      <c r="H1055" s="17"/>
      <c r="I1055" s="21"/>
      <c r="J1055" s="17"/>
      <c r="K1055" s="20">
        <f>IF(FluxoCaixa10131514191820[[#This Row],[Movimento ]]="Saldo Inicial",FluxoCaixa10131514191820[[#This Row],[R$ (Valores)]],K1054+FluxoCaixa10131514191820[[#This Row],[Valores Receitas / Despesas]])</f>
        <v>155116.65000000037</v>
      </c>
      <c r="L1055" s="5">
        <f>IF(FluxoCaixa10131514191820[[#This Row],[Entrada / Saída]]="Saída",FluxoCaixa10131514191820[[#This Row],[R$ (Valores)]]*-1,FluxoCaixa10131514191820[[#This Row],[R$ (Valores)]])</f>
        <v>0</v>
      </c>
    </row>
    <row r="1056" spans="2:12">
      <c r="B1056" s="48"/>
      <c r="C1056" s="48"/>
      <c r="D1056" s="16"/>
      <c r="E1056" s="48"/>
      <c r="F1056" s="17"/>
      <c r="G1056" s="17"/>
      <c r="H1056" s="17"/>
      <c r="I1056" s="21"/>
      <c r="J1056" s="17"/>
      <c r="K1056" s="20">
        <f>IF(FluxoCaixa10131514191820[[#This Row],[Movimento ]]="Saldo Inicial",FluxoCaixa10131514191820[[#This Row],[R$ (Valores)]],K1055+FluxoCaixa10131514191820[[#This Row],[Valores Receitas / Despesas]])</f>
        <v>155116.65000000037</v>
      </c>
      <c r="L1056" s="5">
        <f>IF(FluxoCaixa10131514191820[[#This Row],[Entrada / Saída]]="Saída",FluxoCaixa10131514191820[[#This Row],[R$ (Valores)]]*-1,FluxoCaixa10131514191820[[#This Row],[R$ (Valores)]])</f>
        <v>0</v>
      </c>
    </row>
    <row r="1057" spans="2:12">
      <c r="B1057" s="48"/>
      <c r="C1057" s="48"/>
      <c r="D1057" s="16"/>
      <c r="E1057" s="48"/>
      <c r="F1057" s="17"/>
      <c r="G1057" s="17"/>
      <c r="H1057" s="17"/>
      <c r="I1057" s="21"/>
      <c r="J1057" s="17"/>
      <c r="K1057" s="20">
        <f>IF(FluxoCaixa10131514191820[[#This Row],[Movimento ]]="Saldo Inicial",FluxoCaixa10131514191820[[#This Row],[R$ (Valores)]],K1056+FluxoCaixa10131514191820[[#This Row],[Valores Receitas / Despesas]])</f>
        <v>155116.65000000037</v>
      </c>
      <c r="L1057" s="5">
        <f>IF(FluxoCaixa10131514191820[[#This Row],[Entrada / Saída]]="Saída",FluxoCaixa10131514191820[[#This Row],[R$ (Valores)]]*-1,FluxoCaixa10131514191820[[#This Row],[R$ (Valores)]])</f>
        <v>0</v>
      </c>
    </row>
    <row r="1058" spans="2:12">
      <c r="B1058" s="48"/>
      <c r="C1058" s="48"/>
      <c r="D1058" s="16"/>
      <c r="E1058" s="48"/>
      <c r="F1058" s="17"/>
      <c r="G1058" s="17"/>
      <c r="H1058" s="17"/>
      <c r="I1058" s="21"/>
      <c r="J1058" s="17"/>
      <c r="K1058" s="20">
        <f>IF(FluxoCaixa10131514191820[[#This Row],[Movimento ]]="Saldo Inicial",FluxoCaixa10131514191820[[#This Row],[R$ (Valores)]],K1057+FluxoCaixa10131514191820[[#This Row],[Valores Receitas / Despesas]])</f>
        <v>155116.65000000037</v>
      </c>
      <c r="L1058" s="5">
        <f>IF(FluxoCaixa10131514191820[[#This Row],[Entrada / Saída]]="Saída",FluxoCaixa10131514191820[[#This Row],[R$ (Valores)]]*-1,FluxoCaixa10131514191820[[#This Row],[R$ (Valores)]])</f>
        <v>0</v>
      </c>
    </row>
    <row r="1059" spans="2:12">
      <c r="B1059" s="48"/>
      <c r="C1059" s="48"/>
      <c r="D1059" s="16"/>
      <c r="E1059" s="48"/>
      <c r="F1059" s="17"/>
      <c r="G1059" s="17"/>
      <c r="H1059" s="17"/>
      <c r="I1059" s="21"/>
      <c r="J1059" s="17"/>
      <c r="K1059" s="20">
        <f>IF(FluxoCaixa10131514191820[[#This Row],[Movimento ]]="Saldo Inicial",FluxoCaixa10131514191820[[#This Row],[R$ (Valores)]],K1058+FluxoCaixa10131514191820[[#This Row],[Valores Receitas / Despesas]])</f>
        <v>155116.65000000037</v>
      </c>
      <c r="L1059" s="5">
        <f>IF(FluxoCaixa10131514191820[[#This Row],[Entrada / Saída]]="Saída",FluxoCaixa10131514191820[[#This Row],[R$ (Valores)]]*-1,FluxoCaixa10131514191820[[#This Row],[R$ (Valores)]])</f>
        <v>0</v>
      </c>
    </row>
    <row r="1060" spans="2:12">
      <c r="B1060" s="48"/>
      <c r="C1060" s="48"/>
      <c r="D1060" s="16"/>
      <c r="E1060" s="48"/>
      <c r="F1060" s="17"/>
      <c r="G1060" s="17"/>
      <c r="H1060" s="17"/>
      <c r="I1060" s="21"/>
      <c r="J1060" s="17"/>
      <c r="K1060" s="20">
        <f>IF(FluxoCaixa10131514191820[[#This Row],[Movimento ]]="Saldo Inicial",FluxoCaixa10131514191820[[#This Row],[R$ (Valores)]],K1059+FluxoCaixa10131514191820[[#This Row],[Valores Receitas / Despesas]])</f>
        <v>155116.65000000037</v>
      </c>
      <c r="L1060" s="5">
        <f>IF(FluxoCaixa10131514191820[[#This Row],[Entrada / Saída]]="Saída",FluxoCaixa10131514191820[[#This Row],[R$ (Valores)]]*-1,FluxoCaixa10131514191820[[#This Row],[R$ (Valores)]])</f>
        <v>0</v>
      </c>
    </row>
    <row r="1061" spans="2:12">
      <c r="B1061" s="48"/>
      <c r="C1061" s="48"/>
      <c r="D1061" s="16"/>
      <c r="E1061" s="48"/>
      <c r="F1061" s="17"/>
      <c r="G1061" s="17"/>
      <c r="H1061" s="17"/>
      <c r="I1061" s="21"/>
      <c r="J1061" s="17"/>
      <c r="K1061" s="20">
        <f>IF(FluxoCaixa10131514191820[[#This Row],[Movimento ]]="Saldo Inicial",FluxoCaixa10131514191820[[#This Row],[R$ (Valores)]],K1060+FluxoCaixa10131514191820[[#This Row],[Valores Receitas / Despesas]])</f>
        <v>155116.65000000037</v>
      </c>
      <c r="L1061" s="5">
        <f>IF(FluxoCaixa10131514191820[[#This Row],[Entrada / Saída]]="Saída",FluxoCaixa10131514191820[[#This Row],[R$ (Valores)]]*-1,FluxoCaixa10131514191820[[#This Row],[R$ (Valores)]])</f>
        <v>0</v>
      </c>
    </row>
    <row r="1062" spans="2:12">
      <c r="B1062" s="48"/>
      <c r="C1062" s="48"/>
      <c r="D1062" s="16"/>
      <c r="E1062" s="48"/>
      <c r="F1062" s="45"/>
      <c r="G1062" s="17"/>
      <c r="H1062" s="17"/>
      <c r="I1062" s="54"/>
      <c r="J1062" s="45"/>
      <c r="K1062" s="20">
        <f>IF(FluxoCaixa10131514191820[[#This Row],[Movimento ]]="Saldo Inicial",FluxoCaixa10131514191820[[#This Row],[R$ (Valores)]],K1061+FluxoCaixa10131514191820[[#This Row],[Valores Receitas / Despesas]])</f>
        <v>155116.65000000037</v>
      </c>
      <c r="L1062" s="53">
        <f>IF(FluxoCaixa10131514191820[[#This Row],[Entrada / Saída]]="Saída",FluxoCaixa10131514191820[[#This Row],[R$ (Valores)]]*-1,FluxoCaixa10131514191820[[#This Row],[R$ (Valores)]])</f>
        <v>0</v>
      </c>
    </row>
    <row r="1063" spans="2:12">
      <c r="B1063" s="48"/>
      <c r="C1063" s="48"/>
      <c r="D1063" s="16"/>
      <c r="E1063" s="48"/>
      <c r="F1063" s="45"/>
      <c r="G1063" s="45"/>
      <c r="H1063" s="17"/>
      <c r="I1063" s="54"/>
      <c r="J1063" s="45"/>
      <c r="K1063" s="20">
        <f>IF(FluxoCaixa10131514191820[[#This Row],[Movimento ]]="Saldo Inicial",FluxoCaixa10131514191820[[#This Row],[R$ (Valores)]],K1062+FluxoCaixa10131514191820[[#This Row],[Valores Receitas / Despesas]])</f>
        <v>155116.65000000037</v>
      </c>
      <c r="L1063" s="53">
        <f>IF(FluxoCaixa10131514191820[[#This Row],[Entrada / Saída]]="Saída",FluxoCaixa10131514191820[[#This Row],[R$ (Valores)]]*-1,FluxoCaixa10131514191820[[#This Row],[R$ (Valores)]])</f>
        <v>0</v>
      </c>
    </row>
    <row r="1064" spans="2:12">
      <c r="B1064" s="48"/>
      <c r="C1064" s="48"/>
      <c r="D1064" s="16"/>
      <c r="E1064" s="48"/>
      <c r="F1064" s="45"/>
      <c r="G1064" s="45"/>
      <c r="H1064" s="17"/>
      <c r="I1064" s="54"/>
      <c r="J1064" s="45"/>
      <c r="K1064" s="20">
        <f>IF(FluxoCaixa10131514191820[[#This Row],[Movimento ]]="Saldo Inicial",FluxoCaixa10131514191820[[#This Row],[R$ (Valores)]],K1063+FluxoCaixa10131514191820[[#This Row],[Valores Receitas / Despesas]])</f>
        <v>155116.65000000037</v>
      </c>
      <c r="L1064" s="53">
        <f>IF(FluxoCaixa10131514191820[[#This Row],[Entrada / Saída]]="Saída",FluxoCaixa10131514191820[[#This Row],[R$ (Valores)]]*-1,FluxoCaixa10131514191820[[#This Row],[R$ (Valores)]])</f>
        <v>0</v>
      </c>
    </row>
    <row r="1065" spans="2:12">
      <c r="B1065" s="48"/>
      <c r="C1065" s="48"/>
      <c r="D1065" s="16"/>
      <c r="E1065" s="48"/>
      <c r="F1065" s="17"/>
      <c r="G1065" s="17"/>
      <c r="H1065" s="17"/>
      <c r="I1065" s="54"/>
      <c r="J1065" s="45"/>
      <c r="K1065" s="20">
        <f>IF(FluxoCaixa10131514191820[[#This Row],[Movimento ]]="Saldo Inicial",FluxoCaixa10131514191820[[#This Row],[R$ (Valores)]],K1064+FluxoCaixa10131514191820[[#This Row],[Valores Receitas / Despesas]])</f>
        <v>155116.65000000037</v>
      </c>
      <c r="L1065" s="53">
        <f>IF(FluxoCaixa10131514191820[[#This Row],[Entrada / Saída]]="Saída",FluxoCaixa10131514191820[[#This Row],[R$ (Valores)]]*-1,FluxoCaixa10131514191820[[#This Row],[R$ (Valores)]])</f>
        <v>0</v>
      </c>
    </row>
    <row r="1066" spans="2:12">
      <c r="B1066" s="48"/>
      <c r="C1066" s="48"/>
      <c r="D1066" s="16"/>
      <c r="E1066" s="48"/>
      <c r="F1066" s="17"/>
      <c r="G1066" s="17"/>
      <c r="H1066" s="17"/>
      <c r="I1066" s="54"/>
      <c r="J1066" s="45"/>
      <c r="K1066" s="20">
        <f>IF(FluxoCaixa10131514191820[[#This Row],[Movimento ]]="Saldo Inicial",FluxoCaixa10131514191820[[#This Row],[R$ (Valores)]],K1065+FluxoCaixa10131514191820[[#This Row],[Valores Receitas / Despesas]])</f>
        <v>155116.65000000037</v>
      </c>
      <c r="L1066" s="53">
        <f>IF(FluxoCaixa10131514191820[[#This Row],[Entrada / Saída]]="Saída",FluxoCaixa10131514191820[[#This Row],[R$ (Valores)]]*-1,FluxoCaixa10131514191820[[#This Row],[R$ (Valores)]])</f>
        <v>0</v>
      </c>
    </row>
    <row r="1067" spans="2:12">
      <c r="B1067" s="48"/>
      <c r="C1067" s="48"/>
      <c r="D1067" s="16"/>
      <c r="E1067" s="48"/>
      <c r="F1067" s="17"/>
      <c r="G1067" s="17"/>
      <c r="H1067" s="17"/>
      <c r="I1067" s="54"/>
      <c r="J1067" s="45"/>
      <c r="K1067" s="20">
        <f>IF(FluxoCaixa10131514191820[[#This Row],[Movimento ]]="Saldo Inicial",FluxoCaixa10131514191820[[#This Row],[R$ (Valores)]],K1066+FluxoCaixa10131514191820[[#This Row],[Valores Receitas / Despesas]])</f>
        <v>155116.65000000037</v>
      </c>
      <c r="L1067" s="53">
        <f>IF(FluxoCaixa10131514191820[[#This Row],[Entrada / Saída]]="Saída",FluxoCaixa10131514191820[[#This Row],[R$ (Valores)]]*-1,FluxoCaixa10131514191820[[#This Row],[R$ (Valores)]])</f>
        <v>0</v>
      </c>
    </row>
    <row r="1068" spans="2:12">
      <c r="B1068" s="48"/>
      <c r="C1068" s="48"/>
      <c r="D1068" s="16"/>
      <c r="E1068" s="48"/>
      <c r="F1068" s="17"/>
      <c r="G1068" s="17"/>
      <c r="H1068" s="17"/>
      <c r="I1068" s="54"/>
      <c r="J1068" s="45"/>
      <c r="K1068" s="20">
        <f>IF(FluxoCaixa10131514191820[[#This Row],[Movimento ]]="Saldo Inicial",FluxoCaixa10131514191820[[#This Row],[R$ (Valores)]],K1067+FluxoCaixa10131514191820[[#This Row],[Valores Receitas / Despesas]])</f>
        <v>155116.65000000037</v>
      </c>
      <c r="L1068" s="53">
        <f>IF(FluxoCaixa10131514191820[[#This Row],[Entrada / Saída]]="Saída",FluxoCaixa10131514191820[[#This Row],[R$ (Valores)]]*-1,FluxoCaixa10131514191820[[#This Row],[R$ (Valores)]])</f>
        <v>0</v>
      </c>
    </row>
    <row r="1069" spans="2:12">
      <c r="B1069" s="48"/>
      <c r="C1069" s="48"/>
      <c r="D1069" s="16"/>
      <c r="E1069" s="48"/>
      <c r="F1069" s="17"/>
      <c r="G1069" s="17"/>
      <c r="H1069" s="17"/>
      <c r="I1069" s="54"/>
      <c r="J1069" s="45"/>
      <c r="K1069" s="20">
        <f>IF(FluxoCaixa10131514191820[[#This Row],[Movimento ]]="Saldo Inicial",FluxoCaixa10131514191820[[#This Row],[R$ (Valores)]],K1068+FluxoCaixa10131514191820[[#This Row],[Valores Receitas / Despesas]])</f>
        <v>155116.65000000037</v>
      </c>
      <c r="L1069" s="53">
        <f>IF(FluxoCaixa10131514191820[[#This Row],[Entrada / Saída]]="Saída",FluxoCaixa10131514191820[[#This Row],[R$ (Valores)]]*-1,FluxoCaixa10131514191820[[#This Row],[R$ (Valores)]])</f>
        <v>0</v>
      </c>
    </row>
    <row r="1070" spans="2:12">
      <c r="B1070" s="48"/>
      <c r="C1070" s="48"/>
      <c r="D1070" s="16"/>
      <c r="E1070" s="48"/>
      <c r="F1070" s="17"/>
      <c r="G1070" s="17"/>
      <c r="H1070" s="17"/>
      <c r="I1070" s="54"/>
      <c r="J1070" s="45"/>
      <c r="K1070" s="20">
        <f>IF(FluxoCaixa10131514191820[[#This Row],[Movimento ]]="Saldo Inicial",FluxoCaixa10131514191820[[#This Row],[R$ (Valores)]],K1069+FluxoCaixa10131514191820[[#This Row],[Valores Receitas / Despesas]])</f>
        <v>155116.65000000037</v>
      </c>
      <c r="L1070" s="53">
        <f>IF(FluxoCaixa10131514191820[[#This Row],[Entrada / Saída]]="Saída",FluxoCaixa10131514191820[[#This Row],[R$ (Valores)]]*-1,FluxoCaixa10131514191820[[#This Row],[R$ (Valores)]])</f>
        <v>0</v>
      </c>
    </row>
    <row r="1071" spans="2:12">
      <c r="B1071" s="48"/>
      <c r="C1071" s="48"/>
      <c r="D1071" s="16"/>
      <c r="E1071" s="48"/>
      <c r="F1071" s="17"/>
      <c r="G1071" s="17"/>
      <c r="H1071" s="17"/>
      <c r="I1071" s="54"/>
      <c r="J1071" s="45"/>
      <c r="K1071" s="20">
        <f>IF(FluxoCaixa10131514191820[[#This Row],[Movimento ]]="Saldo Inicial",FluxoCaixa10131514191820[[#This Row],[R$ (Valores)]],K1070+FluxoCaixa10131514191820[[#This Row],[Valores Receitas / Despesas]])</f>
        <v>155116.65000000037</v>
      </c>
      <c r="L1071" s="53">
        <f>IF(FluxoCaixa10131514191820[[#This Row],[Entrada / Saída]]="Saída",FluxoCaixa10131514191820[[#This Row],[R$ (Valores)]]*-1,FluxoCaixa10131514191820[[#This Row],[R$ (Valores)]])</f>
        <v>0</v>
      </c>
    </row>
    <row r="1072" spans="2:12">
      <c r="B1072" s="48"/>
      <c r="C1072" s="48"/>
      <c r="D1072" s="16"/>
      <c r="E1072" s="48"/>
      <c r="F1072" s="17"/>
      <c r="G1072" s="17"/>
      <c r="H1072" s="17"/>
      <c r="I1072" s="54"/>
      <c r="J1072" s="45"/>
      <c r="K1072" s="20">
        <f>IF(FluxoCaixa10131514191820[[#This Row],[Movimento ]]="Saldo Inicial",FluxoCaixa10131514191820[[#This Row],[R$ (Valores)]],K1071+FluxoCaixa10131514191820[[#This Row],[Valores Receitas / Despesas]])</f>
        <v>155116.65000000037</v>
      </c>
      <c r="L1072" s="53">
        <f>IF(FluxoCaixa10131514191820[[#This Row],[Entrada / Saída]]="Saída",FluxoCaixa10131514191820[[#This Row],[R$ (Valores)]]*-1,FluxoCaixa10131514191820[[#This Row],[R$ (Valores)]])</f>
        <v>0</v>
      </c>
    </row>
    <row r="1073" spans="2:12">
      <c r="B1073" s="48"/>
      <c r="C1073" s="48"/>
      <c r="D1073" s="16"/>
      <c r="E1073" s="48"/>
      <c r="F1073" s="17"/>
      <c r="G1073" s="17"/>
      <c r="H1073" s="17"/>
      <c r="I1073" s="54"/>
      <c r="J1073" s="45"/>
      <c r="K1073" s="20">
        <f>IF(FluxoCaixa10131514191820[[#This Row],[Movimento ]]="Saldo Inicial",FluxoCaixa10131514191820[[#This Row],[R$ (Valores)]],K1072+FluxoCaixa10131514191820[[#This Row],[Valores Receitas / Despesas]])</f>
        <v>155116.65000000037</v>
      </c>
      <c r="L1073" s="53">
        <f>IF(FluxoCaixa10131514191820[[#This Row],[Entrada / Saída]]="Saída",FluxoCaixa10131514191820[[#This Row],[R$ (Valores)]]*-1,FluxoCaixa10131514191820[[#This Row],[R$ (Valores)]])</f>
        <v>0</v>
      </c>
    </row>
    <row r="1074" spans="2:12">
      <c r="B1074" s="48"/>
      <c r="C1074" s="48"/>
      <c r="D1074" s="16"/>
      <c r="E1074" s="48"/>
      <c r="F1074" s="17"/>
      <c r="G1074" s="17"/>
      <c r="H1074" s="17"/>
      <c r="I1074" s="54"/>
      <c r="J1074" s="45"/>
      <c r="K1074" s="20">
        <f>IF(FluxoCaixa10131514191820[[#This Row],[Movimento ]]="Saldo Inicial",FluxoCaixa10131514191820[[#This Row],[R$ (Valores)]],K1073+FluxoCaixa10131514191820[[#This Row],[Valores Receitas / Despesas]])</f>
        <v>155116.65000000037</v>
      </c>
      <c r="L1074" s="53">
        <f>IF(FluxoCaixa10131514191820[[#This Row],[Entrada / Saída]]="Saída",FluxoCaixa10131514191820[[#This Row],[R$ (Valores)]]*-1,FluxoCaixa10131514191820[[#This Row],[R$ (Valores)]])</f>
        <v>0</v>
      </c>
    </row>
    <row r="1075" spans="2:12">
      <c r="B1075" s="48"/>
      <c r="C1075" s="48"/>
      <c r="D1075" s="16"/>
      <c r="E1075" s="48"/>
      <c r="F1075" s="17"/>
      <c r="G1075" s="17"/>
      <c r="H1075" s="17"/>
      <c r="I1075" s="54"/>
      <c r="J1075" s="45"/>
      <c r="K1075" s="20">
        <f>IF(FluxoCaixa10131514191820[[#This Row],[Movimento ]]="Saldo Inicial",FluxoCaixa10131514191820[[#This Row],[R$ (Valores)]],K1074+FluxoCaixa10131514191820[[#This Row],[Valores Receitas / Despesas]])</f>
        <v>155116.65000000037</v>
      </c>
      <c r="L1075" s="53">
        <f>IF(FluxoCaixa10131514191820[[#This Row],[Entrada / Saída]]="Saída",FluxoCaixa10131514191820[[#This Row],[R$ (Valores)]]*-1,FluxoCaixa10131514191820[[#This Row],[R$ (Valores)]])</f>
        <v>0</v>
      </c>
    </row>
    <row r="1076" spans="2:12">
      <c r="B1076" s="48"/>
      <c r="C1076" s="48"/>
      <c r="D1076" s="16"/>
      <c r="E1076" s="48"/>
      <c r="F1076" s="17"/>
      <c r="G1076" s="17"/>
      <c r="H1076" s="17"/>
      <c r="I1076" s="54"/>
      <c r="J1076" s="45"/>
      <c r="K1076" s="20">
        <f>IF(FluxoCaixa10131514191820[[#This Row],[Movimento ]]="Saldo Inicial",FluxoCaixa10131514191820[[#This Row],[R$ (Valores)]],K1075+FluxoCaixa10131514191820[[#This Row],[Valores Receitas / Despesas]])</f>
        <v>155116.65000000037</v>
      </c>
      <c r="L1076" s="53">
        <f>IF(FluxoCaixa10131514191820[[#This Row],[Entrada / Saída]]="Saída",FluxoCaixa10131514191820[[#This Row],[R$ (Valores)]]*-1,FluxoCaixa10131514191820[[#This Row],[R$ (Valores)]])</f>
        <v>0</v>
      </c>
    </row>
    <row r="1077" spans="2:12">
      <c r="B1077" s="48"/>
      <c r="C1077" s="48"/>
      <c r="D1077" s="16"/>
      <c r="E1077" s="48"/>
      <c r="F1077" s="17"/>
      <c r="G1077" s="17"/>
      <c r="H1077" s="17"/>
      <c r="I1077" s="54"/>
      <c r="J1077" s="45"/>
      <c r="K1077" s="20">
        <f>IF(FluxoCaixa10131514191820[[#This Row],[Movimento ]]="Saldo Inicial",FluxoCaixa10131514191820[[#This Row],[R$ (Valores)]],K1076+FluxoCaixa10131514191820[[#This Row],[Valores Receitas / Despesas]])</f>
        <v>155116.65000000037</v>
      </c>
      <c r="L1077" s="53">
        <f>IF(FluxoCaixa10131514191820[[#This Row],[Entrada / Saída]]="Saída",FluxoCaixa10131514191820[[#This Row],[R$ (Valores)]]*-1,FluxoCaixa10131514191820[[#This Row],[R$ (Valores)]])</f>
        <v>0</v>
      </c>
    </row>
    <row r="1078" spans="2:12">
      <c r="B1078" s="48"/>
      <c r="C1078" s="48"/>
      <c r="D1078" s="16"/>
      <c r="E1078" s="48"/>
      <c r="F1078" s="17"/>
      <c r="G1078" s="17"/>
      <c r="H1078" s="17"/>
      <c r="I1078" s="54"/>
      <c r="J1078" s="45"/>
      <c r="K1078" s="20">
        <f>IF(FluxoCaixa10131514191820[[#This Row],[Movimento ]]="Saldo Inicial",FluxoCaixa10131514191820[[#This Row],[R$ (Valores)]],K1077+FluxoCaixa10131514191820[[#This Row],[Valores Receitas / Despesas]])</f>
        <v>155116.65000000037</v>
      </c>
      <c r="L1078" s="53">
        <f>IF(FluxoCaixa10131514191820[[#This Row],[Entrada / Saída]]="Saída",FluxoCaixa10131514191820[[#This Row],[R$ (Valores)]]*-1,FluxoCaixa10131514191820[[#This Row],[R$ (Valores)]])</f>
        <v>0</v>
      </c>
    </row>
    <row r="1079" spans="2:12">
      <c r="B1079" s="48"/>
      <c r="C1079" s="48"/>
      <c r="D1079" s="16"/>
      <c r="E1079" s="48"/>
      <c r="F1079" s="17"/>
      <c r="G1079" s="17"/>
      <c r="H1079" s="17"/>
      <c r="I1079" s="54"/>
      <c r="J1079" s="45"/>
      <c r="K1079" s="20">
        <f>IF(FluxoCaixa10131514191820[[#This Row],[Movimento ]]="Saldo Inicial",FluxoCaixa10131514191820[[#This Row],[R$ (Valores)]],K1078+FluxoCaixa10131514191820[[#This Row],[Valores Receitas / Despesas]])</f>
        <v>155116.65000000037</v>
      </c>
      <c r="L1079" s="53">
        <f>IF(FluxoCaixa10131514191820[[#This Row],[Entrada / Saída]]="Saída",FluxoCaixa10131514191820[[#This Row],[R$ (Valores)]]*-1,FluxoCaixa10131514191820[[#This Row],[R$ (Valores)]])</f>
        <v>0</v>
      </c>
    </row>
    <row r="1080" spans="2:12">
      <c r="B1080" s="48"/>
      <c r="C1080" s="48"/>
      <c r="D1080" s="16"/>
      <c r="E1080" s="48"/>
      <c r="F1080" s="17"/>
      <c r="G1080" s="17"/>
      <c r="H1080" s="17"/>
      <c r="I1080" s="54"/>
      <c r="J1080" s="45"/>
      <c r="K1080" s="20">
        <f>IF(FluxoCaixa10131514191820[[#This Row],[Movimento ]]="Saldo Inicial",FluxoCaixa10131514191820[[#This Row],[R$ (Valores)]],K1079+FluxoCaixa10131514191820[[#This Row],[Valores Receitas / Despesas]])</f>
        <v>155116.65000000037</v>
      </c>
      <c r="L1080" s="53">
        <f>IF(FluxoCaixa10131514191820[[#This Row],[Entrada / Saída]]="Saída",FluxoCaixa10131514191820[[#This Row],[R$ (Valores)]]*-1,FluxoCaixa10131514191820[[#This Row],[R$ (Valores)]])</f>
        <v>0</v>
      </c>
    </row>
    <row r="1081" spans="2:12">
      <c r="B1081" s="48"/>
      <c r="C1081" s="48"/>
      <c r="D1081" s="16"/>
      <c r="E1081" s="48"/>
      <c r="F1081" s="17"/>
      <c r="G1081" s="17"/>
      <c r="H1081" s="17"/>
      <c r="I1081" s="54"/>
      <c r="J1081" s="45"/>
      <c r="K1081" s="20">
        <f>IF(FluxoCaixa10131514191820[[#This Row],[Movimento ]]="Saldo Inicial",FluxoCaixa10131514191820[[#This Row],[R$ (Valores)]],K1080+FluxoCaixa10131514191820[[#This Row],[Valores Receitas / Despesas]])</f>
        <v>155116.65000000037</v>
      </c>
      <c r="L1081" s="53">
        <f>IF(FluxoCaixa10131514191820[[#This Row],[Entrada / Saída]]="Saída",FluxoCaixa10131514191820[[#This Row],[R$ (Valores)]]*-1,FluxoCaixa10131514191820[[#This Row],[R$ (Valores)]])</f>
        <v>0</v>
      </c>
    </row>
    <row r="1082" spans="2:12">
      <c r="B1082" s="48"/>
      <c r="C1082" s="48"/>
      <c r="D1082" s="16"/>
      <c r="E1082" s="48"/>
      <c r="F1082" s="17"/>
      <c r="G1082" s="17"/>
      <c r="H1082" s="17"/>
      <c r="I1082" s="54"/>
      <c r="J1082" s="45"/>
      <c r="K1082" s="20">
        <f>IF(FluxoCaixa10131514191820[[#This Row],[Movimento ]]="Saldo Inicial",FluxoCaixa10131514191820[[#This Row],[R$ (Valores)]],K1081+FluxoCaixa10131514191820[[#This Row],[Valores Receitas / Despesas]])</f>
        <v>155116.65000000037</v>
      </c>
      <c r="L1082" s="53">
        <f>IF(FluxoCaixa10131514191820[[#This Row],[Entrada / Saída]]="Saída",FluxoCaixa10131514191820[[#This Row],[R$ (Valores)]]*-1,FluxoCaixa10131514191820[[#This Row],[R$ (Valores)]])</f>
        <v>0</v>
      </c>
    </row>
    <row r="1083" spans="2:12">
      <c r="B1083" s="48"/>
      <c r="C1083" s="48"/>
      <c r="D1083" s="16"/>
      <c r="E1083" s="48"/>
      <c r="F1083" s="17"/>
      <c r="G1083" s="17"/>
      <c r="H1083" s="17"/>
      <c r="I1083" s="54"/>
      <c r="J1083" s="45"/>
      <c r="K1083" s="20">
        <f>IF(FluxoCaixa10131514191820[[#This Row],[Movimento ]]="Saldo Inicial",FluxoCaixa10131514191820[[#This Row],[R$ (Valores)]],K1082+FluxoCaixa10131514191820[[#This Row],[Valores Receitas / Despesas]])</f>
        <v>155116.65000000037</v>
      </c>
      <c r="L1083" s="53">
        <f>IF(FluxoCaixa10131514191820[[#This Row],[Entrada / Saída]]="Saída",FluxoCaixa10131514191820[[#This Row],[R$ (Valores)]]*-1,FluxoCaixa10131514191820[[#This Row],[R$ (Valores)]])</f>
        <v>0</v>
      </c>
    </row>
    <row r="1084" spans="2:12">
      <c r="B1084" s="48"/>
      <c r="C1084" s="48"/>
      <c r="D1084" s="16"/>
      <c r="E1084" s="48"/>
      <c r="F1084" s="17"/>
      <c r="G1084" s="17"/>
      <c r="H1084" s="17"/>
      <c r="I1084" s="54"/>
      <c r="J1084" s="45"/>
      <c r="K1084" s="20">
        <f>IF(FluxoCaixa10131514191820[[#This Row],[Movimento ]]="Saldo Inicial",FluxoCaixa10131514191820[[#This Row],[R$ (Valores)]],K1083+FluxoCaixa10131514191820[[#This Row],[Valores Receitas / Despesas]])</f>
        <v>155116.65000000037</v>
      </c>
      <c r="L1084" s="53">
        <f>IF(FluxoCaixa10131514191820[[#This Row],[Entrada / Saída]]="Saída",FluxoCaixa10131514191820[[#This Row],[R$ (Valores)]]*-1,FluxoCaixa10131514191820[[#This Row],[R$ (Valores)]])</f>
        <v>0</v>
      </c>
    </row>
    <row r="1085" spans="2:12">
      <c r="B1085" s="48"/>
      <c r="C1085" s="48"/>
      <c r="D1085" s="16"/>
      <c r="E1085" s="48"/>
      <c r="F1085" s="17"/>
      <c r="G1085" s="17"/>
      <c r="H1085" s="17"/>
      <c r="I1085" s="54"/>
      <c r="J1085" s="45"/>
      <c r="K1085" s="20">
        <f>IF(FluxoCaixa10131514191820[[#This Row],[Movimento ]]="Saldo Inicial",FluxoCaixa10131514191820[[#This Row],[R$ (Valores)]],K1084+FluxoCaixa10131514191820[[#This Row],[Valores Receitas / Despesas]])</f>
        <v>155116.65000000037</v>
      </c>
      <c r="L1085" s="53">
        <f>IF(FluxoCaixa10131514191820[[#This Row],[Entrada / Saída]]="Saída",FluxoCaixa10131514191820[[#This Row],[R$ (Valores)]]*-1,FluxoCaixa10131514191820[[#This Row],[R$ (Valores)]])</f>
        <v>0</v>
      </c>
    </row>
    <row r="1086" spans="2:12">
      <c r="B1086" s="48"/>
      <c r="C1086" s="48"/>
      <c r="D1086" s="16"/>
      <c r="E1086" s="48"/>
      <c r="F1086" s="17"/>
      <c r="G1086" s="17"/>
      <c r="H1086" s="17"/>
      <c r="I1086" s="54"/>
      <c r="J1086" s="45"/>
      <c r="K1086" s="20">
        <f>IF(FluxoCaixa10131514191820[[#This Row],[Movimento ]]="Saldo Inicial",FluxoCaixa10131514191820[[#This Row],[R$ (Valores)]],K1085+FluxoCaixa10131514191820[[#This Row],[Valores Receitas / Despesas]])</f>
        <v>155116.65000000037</v>
      </c>
      <c r="L1086" s="53">
        <f>IF(FluxoCaixa10131514191820[[#This Row],[Entrada / Saída]]="Saída",FluxoCaixa10131514191820[[#This Row],[R$ (Valores)]]*-1,FluxoCaixa10131514191820[[#This Row],[R$ (Valores)]])</f>
        <v>0</v>
      </c>
    </row>
    <row r="1087" spans="2:12">
      <c r="B1087" s="48"/>
      <c r="C1087" s="48"/>
      <c r="D1087" s="16"/>
      <c r="E1087" s="48"/>
      <c r="F1087" s="17"/>
      <c r="G1087" s="17"/>
      <c r="H1087" s="17"/>
      <c r="I1087" s="54"/>
      <c r="J1087" s="45"/>
      <c r="K1087" s="20">
        <f>IF(FluxoCaixa10131514191820[[#This Row],[Movimento ]]="Saldo Inicial",FluxoCaixa10131514191820[[#This Row],[R$ (Valores)]],K1086+FluxoCaixa10131514191820[[#This Row],[Valores Receitas / Despesas]])</f>
        <v>155116.65000000037</v>
      </c>
      <c r="L1087" s="53">
        <f>IF(FluxoCaixa10131514191820[[#This Row],[Entrada / Saída]]="Saída",FluxoCaixa10131514191820[[#This Row],[R$ (Valores)]]*-1,FluxoCaixa10131514191820[[#This Row],[R$ (Valores)]])</f>
        <v>0</v>
      </c>
    </row>
    <row r="1088" spans="2:12">
      <c r="B1088" s="48"/>
      <c r="C1088" s="48"/>
      <c r="D1088" s="16"/>
      <c r="E1088" s="48"/>
      <c r="F1088" s="17"/>
      <c r="G1088" s="17"/>
      <c r="H1088" s="17"/>
      <c r="I1088" s="54"/>
      <c r="J1088" s="45"/>
      <c r="K1088" s="20">
        <f>IF(FluxoCaixa10131514191820[[#This Row],[Movimento ]]="Saldo Inicial",FluxoCaixa10131514191820[[#This Row],[R$ (Valores)]],K1087+FluxoCaixa10131514191820[[#This Row],[Valores Receitas / Despesas]])</f>
        <v>155116.65000000037</v>
      </c>
      <c r="L1088" s="53">
        <f>IF(FluxoCaixa10131514191820[[#This Row],[Entrada / Saída]]="Saída",FluxoCaixa10131514191820[[#This Row],[R$ (Valores)]]*-1,FluxoCaixa10131514191820[[#This Row],[R$ (Valores)]])</f>
        <v>0</v>
      </c>
    </row>
    <row r="1089" spans="2:12">
      <c r="B1089" s="48"/>
      <c r="C1089" s="48"/>
      <c r="D1089" s="16"/>
      <c r="E1089" s="48"/>
      <c r="F1089" s="17"/>
      <c r="G1089" s="17"/>
      <c r="H1089" s="17"/>
      <c r="I1089" s="54"/>
      <c r="J1089" s="45"/>
      <c r="K1089" s="20">
        <f>IF(FluxoCaixa10131514191820[[#This Row],[Movimento ]]="Saldo Inicial",FluxoCaixa10131514191820[[#This Row],[R$ (Valores)]],K1088+FluxoCaixa10131514191820[[#This Row],[Valores Receitas / Despesas]])</f>
        <v>155116.65000000037</v>
      </c>
      <c r="L1089" s="53">
        <f>IF(FluxoCaixa10131514191820[[#This Row],[Entrada / Saída]]="Saída",FluxoCaixa10131514191820[[#This Row],[R$ (Valores)]]*-1,FluxoCaixa10131514191820[[#This Row],[R$ (Valores)]])</f>
        <v>0</v>
      </c>
    </row>
    <row r="1090" spans="2:12">
      <c r="B1090" s="48"/>
      <c r="C1090" s="48"/>
      <c r="D1090" s="16"/>
      <c r="E1090" s="48"/>
      <c r="F1090" s="17"/>
      <c r="G1090" s="17"/>
      <c r="H1090" s="17"/>
      <c r="I1090" s="54"/>
      <c r="J1090" s="45"/>
      <c r="K1090" s="20">
        <f>IF(FluxoCaixa10131514191820[[#This Row],[Movimento ]]="Saldo Inicial",FluxoCaixa10131514191820[[#This Row],[R$ (Valores)]],K1089+FluxoCaixa10131514191820[[#This Row],[Valores Receitas / Despesas]])</f>
        <v>155116.65000000037</v>
      </c>
      <c r="L1090" s="53">
        <f>IF(FluxoCaixa10131514191820[[#This Row],[Entrada / Saída]]="Saída",FluxoCaixa10131514191820[[#This Row],[R$ (Valores)]]*-1,FluxoCaixa10131514191820[[#This Row],[R$ (Valores)]])</f>
        <v>0</v>
      </c>
    </row>
    <row r="1091" spans="2:12">
      <c r="B1091" s="48"/>
      <c r="C1091" s="48"/>
      <c r="D1091" s="16"/>
      <c r="E1091" s="48"/>
      <c r="F1091" s="17"/>
      <c r="G1091" s="17"/>
      <c r="H1091" s="17"/>
      <c r="I1091" s="54"/>
      <c r="J1091" s="45"/>
      <c r="K1091" s="20">
        <f>IF(FluxoCaixa10131514191820[[#This Row],[Movimento ]]="Saldo Inicial",FluxoCaixa10131514191820[[#This Row],[R$ (Valores)]],K1090+FluxoCaixa10131514191820[[#This Row],[Valores Receitas / Despesas]])</f>
        <v>155116.65000000037</v>
      </c>
      <c r="L1091" s="53">
        <f>IF(FluxoCaixa10131514191820[[#This Row],[Entrada / Saída]]="Saída",FluxoCaixa10131514191820[[#This Row],[R$ (Valores)]]*-1,FluxoCaixa10131514191820[[#This Row],[R$ (Valores)]])</f>
        <v>0</v>
      </c>
    </row>
    <row r="1092" spans="2:12">
      <c r="B1092" s="48"/>
      <c r="C1092" s="48"/>
      <c r="D1092" s="16"/>
      <c r="E1092" s="48"/>
      <c r="F1092" s="17"/>
      <c r="G1092" s="17"/>
      <c r="H1092" s="17"/>
      <c r="I1092" s="54"/>
      <c r="J1092" s="45"/>
      <c r="K1092" s="20">
        <f>IF(FluxoCaixa10131514191820[[#This Row],[Movimento ]]="Saldo Inicial",FluxoCaixa10131514191820[[#This Row],[R$ (Valores)]],K1091+FluxoCaixa10131514191820[[#This Row],[Valores Receitas / Despesas]])</f>
        <v>155116.65000000037</v>
      </c>
      <c r="L1092" s="53">
        <f>IF(FluxoCaixa10131514191820[[#This Row],[Entrada / Saída]]="Saída",FluxoCaixa10131514191820[[#This Row],[R$ (Valores)]]*-1,FluxoCaixa10131514191820[[#This Row],[R$ (Valores)]])</f>
        <v>0</v>
      </c>
    </row>
    <row r="1093" spans="2:12">
      <c r="B1093" s="48"/>
      <c r="C1093" s="48"/>
      <c r="D1093" s="16"/>
      <c r="E1093" s="48"/>
      <c r="F1093" s="17"/>
      <c r="G1093" s="17"/>
      <c r="H1093" s="17"/>
      <c r="I1093" s="54"/>
      <c r="J1093" s="45"/>
      <c r="K1093" s="20">
        <f>IF(FluxoCaixa10131514191820[[#This Row],[Movimento ]]="Saldo Inicial",FluxoCaixa10131514191820[[#This Row],[R$ (Valores)]],K1092+FluxoCaixa10131514191820[[#This Row],[Valores Receitas / Despesas]])</f>
        <v>155116.65000000037</v>
      </c>
      <c r="L1093" s="53">
        <f>IF(FluxoCaixa10131514191820[[#This Row],[Entrada / Saída]]="Saída",FluxoCaixa10131514191820[[#This Row],[R$ (Valores)]]*-1,FluxoCaixa10131514191820[[#This Row],[R$ (Valores)]])</f>
        <v>0</v>
      </c>
    </row>
    <row r="1094" spans="2:12">
      <c r="B1094" s="48"/>
      <c r="C1094" s="48"/>
      <c r="D1094" s="16"/>
      <c r="E1094" s="48"/>
      <c r="F1094" s="17"/>
      <c r="G1094" s="17"/>
      <c r="H1094" s="17"/>
      <c r="I1094" s="54"/>
      <c r="J1094" s="45"/>
      <c r="K1094" s="20">
        <f>IF(FluxoCaixa10131514191820[[#This Row],[Movimento ]]="Saldo Inicial",FluxoCaixa10131514191820[[#This Row],[R$ (Valores)]],K1093+FluxoCaixa10131514191820[[#This Row],[Valores Receitas / Despesas]])</f>
        <v>155116.65000000037</v>
      </c>
      <c r="L1094" s="53">
        <f>IF(FluxoCaixa10131514191820[[#This Row],[Entrada / Saída]]="Saída",FluxoCaixa10131514191820[[#This Row],[R$ (Valores)]]*-1,FluxoCaixa10131514191820[[#This Row],[R$ (Valores)]])</f>
        <v>0</v>
      </c>
    </row>
    <row r="1095" spans="2:12">
      <c r="B1095" s="48"/>
      <c r="C1095" s="48"/>
      <c r="D1095" s="16"/>
      <c r="E1095" s="48"/>
      <c r="F1095" s="17"/>
      <c r="G1095" s="17"/>
      <c r="H1095" s="17"/>
      <c r="I1095" s="54"/>
      <c r="J1095" s="45"/>
      <c r="K1095" s="20">
        <f>IF(FluxoCaixa10131514191820[[#This Row],[Movimento ]]="Saldo Inicial",FluxoCaixa10131514191820[[#This Row],[R$ (Valores)]],K1094+FluxoCaixa10131514191820[[#This Row],[Valores Receitas / Despesas]])</f>
        <v>155116.65000000037</v>
      </c>
      <c r="L1095" s="53">
        <f>IF(FluxoCaixa10131514191820[[#This Row],[Entrada / Saída]]="Saída",FluxoCaixa10131514191820[[#This Row],[R$ (Valores)]]*-1,FluxoCaixa10131514191820[[#This Row],[R$ (Valores)]])</f>
        <v>0</v>
      </c>
    </row>
    <row r="1096" spans="2:12">
      <c r="B1096" s="48"/>
      <c r="C1096" s="48"/>
      <c r="D1096" s="16"/>
      <c r="E1096" s="48"/>
      <c r="F1096" s="17"/>
      <c r="G1096" s="17"/>
      <c r="H1096" s="17"/>
      <c r="I1096" s="54"/>
      <c r="J1096" s="45"/>
      <c r="K1096" s="20">
        <f>IF(FluxoCaixa10131514191820[[#This Row],[Movimento ]]="Saldo Inicial",FluxoCaixa10131514191820[[#This Row],[R$ (Valores)]],K1095+FluxoCaixa10131514191820[[#This Row],[Valores Receitas / Despesas]])</f>
        <v>155116.65000000037</v>
      </c>
      <c r="L1096" s="53">
        <f>IF(FluxoCaixa10131514191820[[#This Row],[Entrada / Saída]]="Saída",FluxoCaixa10131514191820[[#This Row],[R$ (Valores)]]*-1,FluxoCaixa10131514191820[[#This Row],[R$ (Valores)]])</f>
        <v>0</v>
      </c>
    </row>
    <row r="1097" spans="2:12">
      <c r="B1097" s="48"/>
      <c r="C1097" s="48"/>
      <c r="D1097" s="16"/>
      <c r="E1097" s="48"/>
      <c r="F1097" s="17"/>
      <c r="G1097" s="17"/>
      <c r="H1097" s="17"/>
      <c r="I1097" s="54"/>
      <c r="J1097" s="45"/>
      <c r="K1097" s="20">
        <f>IF(FluxoCaixa10131514191820[[#This Row],[Movimento ]]="Saldo Inicial",FluxoCaixa10131514191820[[#This Row],[R$ (Valores)]],K1096+FluxoCaixa10131514191820[[#This Row],[Valores Receitas / Despesas]])</f>
        <v>155116.65000000037</v>
      </c>
      <c r="L1097" s="53">
        <f>IF(FluxoCaixa10131514191820[[#This Row],[Entrada / Saída]]="Saída",FluxoCaixa10131514191820[[#This Row],[R$ (Valores)]]*-1,FluxoCaixa10131514191820[[#This Row],[R$ (Valores)]])</f>
        <v>0</v>
      </c>
    </row>
    <row r="1098" spans="2:12">
      <c r="B1098" s="48"/>
      <c r="C1098" s="48"/>
      <c r="D1098" s="16"/>
      <c r="E1098" s="48"/>
      <c r="F1098" s="17"/>
      <c r="G1098" s="17"/>
      <c r="H1098" s="17"/>
      <c r="I1098" s="54"/>
      <c r="J1098" s="45"/>
      <c r="K1098" s="20">
        <f>IF(FluxoCaixa10131514191820[[#This Row],[Movimento ]]="Saldo Inicial",FluxoCaixa10131514191820[[#This Row],[R$ (Valores)]],K1097+FluxoCaixa10131514191820[[#This Row],[Valores Receitas / Despesas]])</f>
        <v>155116.65000000037</v>
      </c>
      <c r="L1098" s="53">
        <f>IF(FluxoCaixa10131514191820[[#This Row],[Entrada / Saída]]="Saída",FluxoCaixa10131514191820[[#This Row],[R$ (Valores)]]*-1,FluxoCaixa10131514191820[[#This Row],[R$ (Valores)]])</f>
        <v>0</v>
      </c>
    </row>
    <row r="1099" spans="2:12">
      <c r="B1099" s="48"/>
      <c r="C1099" s="48"/>
      <c r="D1099" s="16"/>
      <c r="E1099" s="48"/>
      <c r="F1099" s="17"/>
      <c r="G1099" s="17"/>
      <c r="H1099" s="17"/>
      <c r="I1099" s="54"/>
      <c r="J1099" s="45"/>
      <c r="K1099" s="20">
        <f>IF(FluxoCaixa10131514191820[[#This Row],[Movimento ]]="Saldo Inicial",FluxoCaixa10131514191820[[#This Row],[R$ (Valores)]],K1098+FluxoCaixa10131514191820[[#This Row],[Valores Receitas / Despesas]])</f>
        <v>155116.65000000037</v>
      </c>
      <c r="L1099" s="53">
        <f>IF(FluxoCaixa10131514191820[[#This Row],[Entrada / Saída]]="Saída",FluxoCaixa10131514191820[[#This Row],[R$ (Valores)]]*-1,FluxoCaixa10131514191820[[#This Row],[R$ (Valores)]])</f>
        <v>0</v>
      </c>
    </row>
    <row r="1100" spans="2:12">
      <c r="B1100" s="48"/>
      <c r="C1100" s="48"/>
      <c r="D1100" s="16"/>
      <c r="E1100" s="48"/>
      <c r="F1100" s="17"/>
      <c r="G1100" s="17"/>
      <c r="H1100" s="17"/>
      <c r="I1100" s="54"/>
      <c r="J1100" s="45"/>
      <c r="K1100" s="20">
        <f>IF(FluxoCaixa10131514191820[[#This Row],[Movimento ]]="Saldo Inicial",FluxoCaixa10131514191820[[#This Row],[R$ (Valores)]],K1099+FluxoCaixa10131514191820[[#This Row],[Valores Receitas / Despesas]])</f>
        <v>155116.65000000037</v>
      </c>
      <c r="L1100" s="53">
        <f>IF(FluxoCaixa10131514191820[[#This Row],[Entrada / Saída]]="Saída",FluxoCaixa10131514191820[[#This Row],[R$ (Valores)]]*-1,FluxoCaixa10131514191820[[#This Row],[R$ (Valores)]])</f>
        <v>0</v>
      </c>
    </row>
    <row r="1101" spans="2:12">
      <c r="B1101" s="48"/>
      <c r="C1101" s="48"/>
      <c r="D1101" s="16"/>
      <c r="E1101" s="48"/>
      <c r="F1101" s="17"/>
      <c r="G1101" s="17"/>
      <c r="H1101" s="17"/>
      <c r="I1101" s="54"/>
      <c r="J1101" s="45"/>
      <c r="K1101" s="20">
        <f>IF(FluxoCaixa10131514191820[[#This Row],[Movimento ]]="Saldo Inicial",FluxoCaixa10131514191820[[#This Row],[R$ (Valores)]],K1100+FluxoCaixa10131514191820[[#This Row],[Valores Receitas / Despesas]])</f>
        <v>155116.65000000037</v>
      </c>
      <c r="L1101" s="53">
        <f>IF(FluxoCaixa10131514191820[[#This Row],[Entrada / Saída]]="Saída",FluxoCaixa10131514191820[[#This Row],[R$ (Valores)]]*-1,FluxoCaixa10131514191820[[#This Row],[R$ (Valores)]])</f>
        <v>0</v>
      </c>
    </row>
    <row r="1102" spans="2:12">
      <c r="B1102" s="48"/>
      <c r="C1102" s="48"/>
      <c r="D1102" s="16"/>
      <c r="E1102" s="48"/>
      <c r="F1102" s="17"/>
      <c r="G1102" s="17"/>
      <c r="H1102" s="17"/>
      <c r="I1102" s="54"/>
      <c r="J1102" s="45"/>
      <c r="K1102" s="20">
        <f>IF(FluxoCaixa10131514191820[[#This Row],[Movimento ]]="Saldo Inicial",FluxoCaixa10131514191820[[#This Row],[R$ (Valores)]],K1101+FluxoCaixa10131514191820[[#This Row],[Valores Receitas / Despesas]])</f>
        <v>155116.65000000037</v>
      </c>
      <c r="L1102" s="53">
        <f>IF(FluxoCaixa10131514191820[[#This Row],[Entrada / Saída]]="Saída",FluxoCaixa10131514191820[[#This Row],[R$ (Valores)]]*-1,FluxoCaixa10131514191820[[#This Row],[R$ (Valores)]])</f>
        <v>0</v>
      </c>
    </row>
    <row r="1103" spans="2:12">
      <c r="B1103" s="48"/>
      <c r="C1103" s="48"/>
      <c r="D1103" s="16"/>
      <c r="E1103" s="48"/>
      <c r="F1103" s="17"/>
      <c r="G1103" s="17"/>
      <c r="H1103" s="17"/>
      <c r="I1103" s="54"/>
      <c r="J1103" s="45"/>
      <c r="K1103" s="20">
        <f>IF(FluxoCaixa10131514191820[[#This Row],[Movimento ]]="Saldo Inicial",FluxoCaixa10131514191820[[#This Row],[R$ (Valores)]],K1102+FluxoCaixa10131514191820[[#This Row],[Valores Receitas / Despesas]])</f>
        <v>155116.65000000037</v>
      </c>
      <c r="L1103" s="53">
        <f>IF(FluxoCaixa10131514191820[[#This Row],[Entrada / Saída]]="Saída",FluxoCaixa10131514191820[[#This Row],[R$ (Valores)]]*-1,FluxoCaixa10131514191820[[#This Row],[R$ (Valores)]])</f>
        <v>0</v>
      </c>
    </row>
    <row r="1104" spans="2:12">
      <c r="B1104" s="48"/>
      <c r="C1104" s="48"/>
      <c r="D1104" s="16"/>
      <c r="E1104" s="48"/>
      <c r="F1104" s="17"/>
      <c r="G1104" s="17"/>
      <c r="H1104" s="17"/>
      <c r="I1104" s="54"/>
      <c r="J1104" s="45"/>
      <c r="K1104" s="20">
        <f>IF(FluxoCaixa10131514191820[[#This Row],[Movimento ]]="Saldo Inicial",FluxoCaixa10131514191820[[#This Row],[R$ (Valores)]],K1103+FluxoCaixa10131514191820[[#This Row],[Valores Receitas / Despesas]])</f>
        <v>155116.65000000037</v>
      </c>
      <c r="L1104" s="53">
        <f>IF(FluxoCaixa10131514191820[[#This Row],[Entrada / Saída]]="Saída",FluxoCaixa10131514191820[[#This Row],[R$ (Valores)]]*-1,FluxoCaixa10131514191820[[#This Row],[R$ (Valores)]])</f>
        <v>0</v>
      </c>
    </row>
    <row r="1105" spans="2:12">
      <c r="B1105" s="48"/>
      <c r="C1105" s="48"/>
      <c r="D1105" s="16"/>
      <c r="E1105" s="48"/>
      <c r="F1105" s="17"/>
      <c r="G1105" s="17"/>
      <c r="H1105" s="17"/>
      <c r="I1105" s="54"/>
      <c r="J1105" s="45"/>
      <c r="K1105" s="20">
        <f>IF(FluxoCaixa10131514191820[[#This Row],[Movimento ]]="Saldo Inicial",FluxoCaixa10131514191820[[#This Row],[R$ (Valores)]],K1104+FluxoCaixa10131514191820[[#This Row],[Valores Receitas / Despesas]])</f>
        <v>155116.65000000037</v>
      </c>
      <c r="L1105" s="53">
        <f>IF(FluxoCaixa10131514191820[[#This Row],[Entrada / Saída]]="Saída",FluxoCaixa10131514191820[[#This Row],[R$ (Valores)]]*-1,FluxoCaixa10131514191820[[#This Row],[R$ (Valores)]])</f>
        <v>0</v>
      </c>
    </row>
    <row r="1106" spans="2:12">
      <c r="B1106" s="48"/>
      <c r="C1106" s="48"/>
      <c r="D1106" s="16"/>
      <c r="E1106" s="48"/>
      <c r="F1106" s="17"/>
      <c r="G1106" s="17"/>
      <c r="H1106" s="17"/>
      <c r="I1106" s="54"/>
      <c r="J1106" s="45"/>
      <c r="K1106" s="20">
        <f>IF(FluxoCaixa10131514191820[[#This Row],[Movimento ]]="Saldo Inicial",FluxoCaixa10131514191820[[#This Row],[R$ (Valores)]],K1105+FluxoCaixa10131514191820[[#This Row],[Valores Receitas / Despesas]])</f>
        <v>155116.65000000037</v>
      </c>
      <c r="L1106" s="53">
        <f>IF(FluxoCaixa10131514191820[[#This Row],[Entrada / Saída]]="Saída",FluxoCaixa10131514191820[[#This Row],[R$ (Valores)]]*-1,FluxoCaixa10131514191820[[#This Row],[R$ (Valores)]])</f>
        <v>0</v>
      </c>
    </row>
    <row r="1107" spans="2:12">
      <c r="B1107" s="48"/>
      <c r="C1107" s="48"/>
      <c r="D1107" s="16"/>
      <c r="E1107" s="48"/>
      <c r="F1107" s="17"/>
      <c r="G1107" s="17"/>
      <c r="H1107" s="17"/>
      <c r="I1107" s="54"/>
      <c r="J1107" s="45"/>
      <c r="K1107" s="20">
        <f>IF(FluxoCaixa10131514191820[[#This Row],[Movimento ]]="Saldo Inicial",FluxoCaixa10131514191820[[#This Row],[R$ (Valores)]],K1106+FluxoCaixa10131514191820[[#This Row],[Valores Receitas / Despesas]])</f>
        <v>155116.65000000037</v>
      </c>
      <c r="L1107" s="53">
        <f>IF(FluxoCaixa10131514191820[[#This Row],[Entrada / Saída]]="Saída",FluxoCaixa10131514191820[[#This Row],[R$ (Valores)]]*-1,FluxoCaixa10131514191820[[#This Row],[R$ (Valores)]])</f>
        <v>0</v>
      </c>
    </row>
    <row r="1108" spans="2:12">
      <c r="B1108" s="48"/>
      <c r="C1108" s="48"/>
      <c r="D1108" s="16"/>
      <c r="E1108" s="48"/>
      <c r="F1108" s="17"/>
      <c r="G1108" s="17"/>
      <c r="H1108" s="17"/>
      <c r="I1108" s="54"/>
      <c r="J1108" s="45"/>
      <c r="K1108" s="20">
        <f>IF(FluxoCaixa10131514191820[[#This Row],[Movimento ]]="Saldo Inicial",FluxoCaixa10131514191820[[#This Row],[R$ (Valores)]],K1107+FluxoCaixa10131514191820[[#This Row],[Valores Receitas / Despesas]])</f>
        <v>155116.65000000037</v>
      </c>
      <c r="L1108" s="53">
        <f>IF(FluxoCaixa10131514191820[[#This Row],[Entrada / Saída]]="Saída",FluxoCaixa10131514191820[[#This Row],[R$ (Valores)]]*-1,FluxoCaixa10131514191820[[#This Row],[R$ (Valores)]])</f>
        <v>0</v>
      </c>
    </row>
    <row r="1109" spans="2:12">
      <c r="B1109" s="48"/>
      <c r="C1109" s="48"/>
      <c r="D1109" s="16"/>
      <c r="E1109" s="48"/>
      <c r="F1109" s="17"/>
      <c r="G1109" s="17"/>
      <c r="H1109" s="17"/>
      <c r="I1109" s="54"/>
      <c r="J1109" s="45"/>
      <c r="K1109" s="20">
        <f>IF(FluxoCaixa10131514191820[[#This Row],[Movimento ]]="Saldo Inicial",FluxoCaixa10131514191820[[#This Row],[R$ (Valores)]],K1108+FluxoCaixa10131514191820[[#This Row],[Valores Receitas / Despesas]])</f>
        <v>155116.65000000037</v>
      </c>
      <c r="L1109" s="53">
        <f>IF(FluxoCaixa10131514191820[[#This Row],[Entrada / Saída]]="Saída",FluxoCaixa10131514191820[[#This Row],[R$ (Valores)]]*-1,FluxoCaixa10131514191820[[#This Row],[R$ (Valores)]])</f>
        <v>0</v>
      </c>
    </row>
    <row r="1110" spans="2:12">
      <c r="B1110" s="48"/>
      <c r="C1110" s="48"/>
      <c r="D1110" s="16"/>
      <c r="E1110" s="48"/>
      <c r="F1110" s="17"/>
      <c r="G1110" s="17"/>
      <c r="H1110" s="17"/>
      <c r="I1110" s="54"/>
      <c r="J1110" s="45"/>
      <c r="K1110" s="20">
        <f>IF(FluxoCaixa10131514191820[[#This Row],[Movimento ]]="Saldo Inicial",FluxoCaixa10131514191820[[#This Row],[R$ (Valores)]],K1109+FluxoCaixa10131514191820[[#This Row],[Valores Receitas / Despesas]])</f>
        <v>155116.65000000037</v>
      </c>
      <c r="L1110" s="53">
        <f>IF(FluxoCaixa10131514191820[[#This Row],[Entrada / Saída]]="Saída",FluxoCaixa10131514191820[[#This Row],[R$ (Valores)]]*-1,FluxoCaixa10131514191820[[#This Row],[R$ (Valores)]])</f>
        <v>0</v>
      </c>
    </row>
    <row r="1111" spans="2:12">
      <c r="B1111" s="48"/>
      <c r="C1111" s="48"/>
      <c r="D1111" s="16"/>
      <c r="E1111" s="48"/>
      <c r="F1111" s="17"/>
      <c r="G1111" s="17"/>
      <c r="H1111" s="17"/>
      <c r="I1111" s="54"/>
      <c r="J1111" s="45"/>
      <c r="K1111" s="20">
        <f>IF(FluxoCaixa10131514191820[[#This Row],[Movimento ]]="Saldo Inicial",FluxoCaixa10131514191820[[#This Row],[R$ (Valores)]],K1110+FluxoCaixa10131514191820[[#This Row],[Valores Receitas / Despesas]])</f>
        <v>155116.65000000037</v>
      </c>
      <c r="L1111" s="53">
        <f>IF(FluxoCaixa10131514191820[[#This Row],[Entrada / Saída]]="Saída",FluxoCaixa10131514191820[[#This Row],[R$ (Valores)]]*-1,FluxoCaixa10131514191820[[#This Row],[R$ (Valores)]])</f>
        <v>0</v>
      </c>
    </row>
    <row r="1112" spans="2:12">
      <c r="B1112" s="48"/>
      <c r="C1112" s="48"/>
      <c r="D1112" s="16"/>
      <c r="E1112" s="48"/>
      <c r="F1112" s="17"/>
      <c r="G1112" s="17"/>
      <c r="H1112" s="17"/>
      <c r="I1112" s="54"/>
      <c r="J1112" s="45"/>
      <c r="K1112" s="20">
        <f>IF(FluxoCaixa10131514191820[[#This Row],[Movimento ]]="Saldo Inicial",FluxoCaixa10131514191820[[#This Row],[R$ (Valores)]],K1111+FluxoCaixa10131514191820[[#This Row],[Valores Receitas / Despesas]])</f>
        <v>155116.65000000037</v>
      </c>
      <c r="L1112" s="53">
        <f>IF(FluxoCaixa10131514191820[[#This Row],[Entrada / Saída]]="Saída",FluxoCaixa10131514191820[[#This Row],[R$ (Valores)]]*-1,FluxoCaixa10131514191820[[#This Row],[R$ (Valores)]])</f>
        <v>0</v>
      </c>
    </row>
    <row r="1113" spans="2:12">
      <c r="B1113" s="48"/>
      <c r="C1113" s="48"/>
      <c r="D1113" s="16"/>
      <c r="E1113" s="48"/>
      <c r="F1113" s="17"/>
      <c r="G1113" s="17"/>
      <c r="H1113" s="17"/>
      <c r="I1113" s="54"/>
      <c r="J1113" s="45"/>
      <c r="K1113" s="20">
        <f>IF(FluxoCaixa10131514191820[[#This Row],[Movimento ]]="Saldo Inicial",FluxoCaixa10131514191820[[#This Row],[R$ (Valores)]],K1112+FluxoCaixa10131514191820[[#This Row],[Valores Receitas / Despesas]])</f>
        <v>155116.65000000037</v>
      </c>
      <c r="L1113" s="53">
        <f>IF(FluxoCaixa10131514191820[[#This Row],[Entrada / Saída]]="Saída",FluxoCaixa10131514191820[[#This Row],[R$ (Valores)]]*-1,FluxoCaixa10131514191820[[#This Row],[R$ (Valores)]])</f>
        <v>0</v>
      </c>
    </row>
    <row r="1114" spans="2:12">
      <c r="B1114" s="48"/>
      <c r="C1114" s="48"/>
      <c r="D1114" s="16"/>
      <c r="E1114" s="48"/>
      <c r="F1114" s="17"/>
      <c r="G1114" s="17"/>
      <c r="H1114" s="17"/>
      <c r="I1114" s="54"/>
      <c r="J1114" s="45"/>
      <c r="K1114" s="20">
        <f>IF(FluxoCaixa10131514191820[[#This Row],[Movimento ]]="Saldo Inicial",FluxoCaixa10131514191820[[#This Row],[R$ (Valores)]],K1113+FluxoCaixa10131514191820[[#This Row],[Valores Receitas / Despesas]])</f>
        <v>155116.65000000037</v>
      </c>
      <c r="L1114" s="53">
        <f>IF(FluxoCaixa10131514191820[[#This Row],[Entrada / Saída]]="Saída",FluxoCaixa10131514191820[[#This Row],[R$ (Valores)]]*-1,FluxoCaixa10131514191820[[#This Row],[R$ (Valores)]])</f>
        <v>0</v>
      </c>
    </row>
    <row r="1115" spans="2:12">
      <c r="B1115" s="48"/>
      <c r="C1115" s="48"/>
      <c r="D1115" s="16"/>
      <c r="E1115" s="48"/>
      <c r="F1115" s="17"/>
      <c r="G1115" s="17"/>
      <c r="H1115" s="17"/>
      <c r="I1115" s="54"/>
      <c r="J1115" s="45"/>
      <c r="K1115" s="20">
        <f>IF(FluxoCaixa10131514191820[[#This Row],[Movimento ]]="Saldo Inicial",FluxoCaixa10131514191820[[#This Row],[R$ (Valores)]],K1114+FluxoCaixa10131514191820[[#This Row],[Valores Receitas / Despesas]])</f>
        <v>155116.65000000037</v>
      </c>
      <c r="L1115" s="53">
        <f>IF(FluxoCaixa10131514191820[[#This Row],[Entrada / Saída]]="Saída",FluxoCaixa10131514191820[[#This Row],[R$ (Valores)]]*-1,FluxoCaixa10131514191820[[#This Row],[R$ (Valores)]])</f>
        <v>0</v>
      </c>
    </row>
    <row r="1116" spans="2:12">
      <c r="B1116" s="48"/>
      <c r="C1116" s="48"/>
      <c r="D1116" s="16"/>
      <c r="E1116" s="48"/>
      <c r="F1116" s="17"/>
      <c r="G1116" s="17"/>
      <c r="H1116" s="17"/>
      <c r="I1116" s="54"/>
      <c r="J1116" s="45"/>
      <c r="K1116" s="20">
        <f>IF(FluxoCaixa10131514191820[[#This Row],[Movimento ]]="Saldo Inicial",FluxoCaixa10131514191820[[#This Row],[R$ (Valores)]],K1115+FluxoCaixa10131514191820[[#This Row],[Valores Receitas / Despesas]])</f>
        <v>155116.65000000037</v>
      </c>
      <c r="L1116" s="53">
        <f>IF(FluxoCaixa10131514191820[[#This Row],[Entrada / Saída]]="Saída",FluxoCaixa10131514191820[[#This Row],[R$ (Valores)]]*-1,FluxoCaixa10131514191820[[#This Row],[R$ (Valores)]])</f>
        <v>0</v>
      </c>
    </row>
    <row r="1117" spans="2:12">
      <c r="B1117" s="48"/>
      <c r="C1117" s="48"/>
      <c r="D1117" s="16"/>
      <c r="E1117" s="48"/>
      <c r="F1117" s="17"/>
      <c r="G1117" s="17"/>
      <c r="H1117" s="17"/>
      <c r="I1117" s="54"/>
      <c r="J1117" s="45"/>
      <c r="K1117" s="20">
        <f>IF(FluxoCaixa10131514191820[[#This Row],[Movimento ]]="Saldo Inicial",FluxoCaixa10131514191820[[#This Row],[R$ (Valores)]],K1116+FluxoCaixa10131514191820[[#This Row],[Valores Receitas / Despesas]])</f>
        <v>155116.65000000037</v>
      </c>
      <c r="L1117" s="53">
        <f>IF(FluxoCaixa10131514191820[[#This Row],[Entrada / Saída]]="Saída",FluxoCaixa10131514191820[[#This Row],[R$ (Valores)]]*-1,FluxoCaixa10131514191820[[#This Row],[R$ (Valores)]])</f>
        <v>0</v>
      </c>
    </row>
    <row r="1118" spans="2:12">
      <c r="B1118" s="48"/>
      <c r="C1118" s="48"/>
      <c r="D1118" s="16"/>
      <c r="E1118" s="48"/>
      <c r="F1118" s="17"/>
      <c r="G1118" s="17"/>
      <c r="H1118" s="17"/>
      <c r="I1118" s="54"/>
      <c r="J1118" s="45"/>
      <c r="K1118" s="20">
        <f>IF(FluxoCaixa10131514191820[[#This Row],[Movimento ]]="Saldo Inicial",FluxoCaixa10131514191820[[#This Row],[R$ (Valores)]],K1117+FluxoCaixa10131514191820[[#This Row],[Valores Receitas / Despesas]])</f>
        <v>155116.65000000037</v>
      </c>
      <c r="L1118" s="53">
        <f>IF(FluxoCaixa10131514191820[[#This Row],[Entrada / Saída]]="Saída",FluxoCaixa10131514191820[[#This Row],[R$ (Valores)]]*-1,FluxoCaixa10131514191820[[#This Row],[R$ (Valores)]])</f>
        <v>0</v>
      </c>
    </row>
    <row r="1119" spans="2:12">
      <c r="B1119" s="48"/>
      <c r="C1119" s="48"/>
      <c r="D1119" s="16"/>
      <c r="E1119" s="48"/>
      <c r="F1119" s="17"/>
      <c r="G1119" s="17"/>
      <c r="H1119" s="17"/>
      <c r="I1119" s="54"/>
      <c r="J1119" s="45"/>
      <c r="K1119" s="20">
        <f>IF(FluxoCaixa10131514191820[[#This Row],[Movimento ]]="Saldo Inicial",FluxoCaixa10131514191820[[#This Row],[R$ (Valores)]],K1118+FluxoCaixa10131514191820[[#This Row],[Valores Receitas / Despesas]])</f>
        <v>155116.65000000037</v>
      </c>
      <c r="L1119" s="53">
        <f>IF(FluxoCaixa10131514191820[[#This Row],[Entrada / Saída]]="Saída",FluxoCaixa10131514191820[[#This Row],[R$ (Valores)]]*-1,FluxoCaixa10131514191820[[#This Row],[R$ (Valores)]])</f>
        <v>0</v>
      </c>
    </row>
    <row r="1120" spans="2:12">
      <c r="B1120" s="48"/>
      <c r="C1120" s="48"/>
      <c r="D1120" s="16"/>
      <c r="E1120" s="48"/>
      <c r="F1120" s="17"/>
      <c r="G1120" s="17"/>
      <c r="H1120" s="17"/>
      <c r="I1120" s="54"/>
      <c r="J1120" s="45"/>
      <c r="K1120" s="20">
        <f>IF(FluxoCaixa10131514191820[[#This Row],[Movimento ]]="Saldo Inicial",FluxoCaixa10131514191820[[#This Row],[R$ (Valores)]],K1119+FluxoCaixa10131514191820[[#This Row],[Valores Receitas / Despesas]])</f>
        <v>155116.65000000037</v>
      </c>
      <c r="L1120" s="53">
        <f>IF(FluxoCaixa10131514191820[[#This Row],[Entrada / Saída]]="Saída",FluxoCaixa10131514191820[[#This Row],[R$ (Valores)]]*-1,FluxoCaixa10131514191820[[#This Row],[R$ (Valores)]])</f>
        <v>0</v>
      </c>
    </row>
    <row r="1121" spans="2:12">
      <c r="B1121" s="48"/>
      <c r="C1121" s="48"/>
      <c r="D1121" s="16"/>
      <c r="E1121" s="48"/>
      <c r="F1121" s="17"/>
      <c r="G1121" s="17"/>
      <c r="H1121" s="17"/>
      <c r="I1121" s="54"/>
      <c r="J1121" s="45"/>
      <c r="K1121" s="20">
        <f>IF(FluxoCaixa10131514191820[[#This Row],[Movimento ]]="Saldo Inicial",FluxoCaixa10131514191820[[#This Row],[R$ (Valores)]],K1120+FluxoCaixa10131514191820[[#This Row],[Valores Receitas / Despesas]])</f>
        <v>155116.65000000037</v>
      </c>
      <c r="L1121" s="53">
        <f>IF(FluxoCaixa10131514191820[[#This Row],[Entrada / Saída]]="Saída",FluxoCaixa10131514191820[[#This Row],[R$ (Valores)]]*-1,FluxoCaixa10131514191820[[#This Row],[R$ (Valores)]])</f>
        <v>0</v>
      </c>
    </row>
    <row r="1122" spans="2:12">
      <c r="B1122" s="48"/>
      <c r="C1122" s="48"/>
      <c r="D1122" s="16"/>
      <c r="E1122" s="48"/>
      <c r="F1122" s="17"/>
      <c r="G1122" s="17"/>
      <c r="H1122" s="17"/>
      <c r="I1122" s="54"/>
      <c r="J1122" s="45"/>
      <c r="K1122" s="20">
        <f>IF(FluxoCaixa10131514191820[[#This Row],[Movimento ]]="Saldo Inicial",FluxoCaixa10131514191820[[#This Row],[R$ (Valores)]],K1121+FluxoCaixa10131514191820[[#This Row],[Valores Receitas / Despesas]])</f>
        <v>155116.65000000037</v>
      </c>
      <c r="L1122" s="53">
        <f>IF(FluxoCaixa10131514191820[[#This Row],[Entrada / Saída]]="Saída",FluxoCaixa10131514191820[[#This Row],[R$ (Valores)]]*-1,FluxoCaixa10131514191820[[#This Row],[R$ (Valores)]])</f>
        <v>0</v>
      </c>
    </row>
    <row r="1123" spans="2:12">
      <c r="B1123" s="48"/>
      <c r="C1123" s="48"/>
      <c r="D1123" s="16"/>
      <c r="E1123" s="48"/>
      <c r="F1123" s="17"/>
      <c r="G1123" s="17"/>
      <c r="H1123" s="17"/>
      <c r="I1123" s="54"/>
      <c r="J1123" s="45"/>
      <c r="K1123" s="20">
        <f>IF(FluxoCaixa10131514191820[[#This Row],[Movimento ]]="Saldo Inicial",FluxoCaixa10131514191820[[#This Row],[R$ (Valores)]],K1122+FluxoCaixa10131514191820[[#This Row],[Valores Receitas / Despesas]])</f>
        <v>155116.65000000037</v>
      </c>
      <c r="L1123" s="53">
        <f>IF(FluxoCaixa10131514191820[[#This Row],[Entrada / Saída]]="Saída",FluxoCaixa10131514191820[[#This Row],[R$ (Valores)]]*-1,FluxoCaixa10131514191820[[#This Row],[R$ (Valores)]])</f>
        <v>0</v>
      </c>
    </row>
    <row r="1124" spans="2:12">
      <c r="B1124" s="48"/>
      <c r="C1124" s="48"/>
      <c r="D1124" s="16"/>
      <c r="E1124" s="48"/>
      <c r="F1124" s="17"/>
      <c r="G1124" s="17"/>
      <c r="H1124" s="17"/>
      <c r="I1124" s="54"/>
      <c r="J1124" s="45"/>
      <c r="K1124" s="20">
        <f>IF(FluxoCaixa10131514191820[[#This Row],[Movimento ]]="Saldo Inicial",FluxoCaixa10131514191820[[#This Row],[R$ (Valores)]],K1123+FluxoCaixa10131514191820[[#This Row],[Valores Receitas / Despesas]])</f>
        <v>155116.65000000037</v>
      </c>
      <c r="L1124" s="53">
        <f>IF(FluxoCaixa10131514191820[[#This Row],[Entrada / Saída]]="Saída",FluxoCaixa10131514191820[[#This Row],[R$ (Valores)]]*-1,FluxoCaixa10131514191820[[#This Row],[R$ (Valores)]])</f>
        <v>0</v>
      </c>
    </row>
    <row r="1125" spans="2:12">
      <c r="B1125" s="48"/>
      <c r="C1125" s="48"/>
      <c r="D1125" s="16"/>
      <c r="E1125" s="48"/>
      <c r="F1125" s="17"/>
      <c r="G1125" s="17"/>
      <c r="H1125" s="17"/>
      <c r="I1125" s="54"/>
      <c r="J1125" s="45"/>
      <c r="K1125" s="20">
        <f>IF(FluxoCaixa10131514191820[[#This Row],[Movimento ]]="Saldo Inicial",FluxoCaixa10131514191820[[#This Row],[R$ (Valores)]],K1124+FluxoCaixa10131514191820[[#This Row],[Valores Receitas / Despesas]])</f>
        <v>155116.65000000037</v>
      </c>
      <c r="L1125" s="53">
        <f>IF(FluxoCaixa10131514191820[[#This Row],[Entrada / Saída]]="Saída",FluxoCaixa10131514191820[[#This Row],[R$ (Valores)]]*-1,FluxoCaixa10131514191820[[#This Row],[R$ (Valores)]])</f>
        <v>0</v>
      </c>
    </row>
    <row r="1126" spans="2:12">
      <c r="B1126" s="48"/>
      <c r="C1126" s="48"/>
      <c r="D1126" s="16"/>
      <c r="E1126" s="48"/>
      <c r="F1126" s="17"/>
      <c r="G1126" s="17"/>
      <c r="H1126" s="17"/>
      <c r="I1126" s="54"/>
      <c r="J1126" s="45"/>
      <c r="K1126" s="20">
        <f>IF(FluxoCaixa10131514191820[[#This Row],[Movimento ]]="Saldo Inicial",FluxoCaixa10131514191820[[#This Row],[R$ (Valores)]],K1125+FluxoCaixa10131514191820[[#This Row],[Valores Receitas / Despesas]])</f>
        <v>155116.65000000037</v>
      </c>
      <c r="L1126" s="53">
        <f>IF(FluxoCaixa10131514191820[[#This Row],[Entrada / Saída]]="Saída",FluxoCaixa10131514191820[[#This Row],[R$ (Valores)]]*-1,FluxoCaixa10131514191820[[#This Row],[R$ (Valores)]])</f>
        <v>0</v>
      </c>
    </row>
    <row r="1127" spans="2:12">
      <c r="B1127" s="48"/>
      <c r="C1127" s="48"/>
      <c r="D1127" s="16"/>
      <c r="E1127" s="48"/>
      <c r="F1127" s="17"/>
      <c r="G1127" s="17"/>
      <c r="H1127" s="17"/>
      <c r="I1127" s="54"/>
      <c r="J1127" s="45"/>
      <c r="K1127" s="20">
        <f>IF(FluxoCaixa10131514191820[[#This Row],[Movimento ]]="Saldo Inicial",FluxoCaixa10131514191820[[#This Row],[R$ (Valores)]],K1126+FluxoCaixa10131514191820[[#This Row],[Valores Receitas / Despesas]])</f>
        <v>155116.65000000037</v>
      </c>
      <c r="L1127" s="53">
        <f>IF(FluxoCaixa10131514191820[[#This Row],[Entrada / Saída]]="Saída",FluxoCaixa10131514191820[[#This Row],[R$ (Valores)]]*-1,FluxoCaixa10131514191820[[#This Row],[R$ (Valores)]])</f>
        <v>0</v>
      </c>
    </row>
    <row r="1128" spans="2:12">
      <c r="B1128" s="48"/>
      <c r="C1128" s="48"/>
      <c r="D1128" s="16"/>
      <c r="E1128" s="48"/>
      <c r="F1128" s="17"/>
      <c r="G1128" s="17"/>
      <c r="H1128" s="17"/>
      <c r="I1128" s="54"/>
      <c r="J1128" s="45"/>
      <c r="K1128" s="20">
        <f>IF(FluxoCaixa10131514191820[[#This Row],[Movimento ]]="Saldo Inicial",FluxoCaixa10131514191820[[#This Row],[R$ (Valores)]],K1127+FluxoCaixa10131514191820[[#This Row],[Valores Receitas / Despesas]])</f>
        <v>155116.65000000037</v>
      </c>
      <c r="L1128" s="53">
        <f>IF(FluxoCaixa10131514191820[[#This Row],[Entrada / Saída]]="Saída",FluxoCaixa10131514191820[[#This Row],[R$ (Valores)]]*-1,FluxoCaixa10131514191820[[#This Row],[R$ (Valores)]])</f>
        <v>0</v>
      </c>
    </row>
    <row r="1129" spans="2:12">
      <c r="B1129" s="48"/>
      <c r="C1129" s="48"/>
      <c r="D1129" s="16"/>
      <c r="E1129" s="48"/>
      <c r="F1129" s="17"/>
      <c r="G1129" s="17"/>
      <c r="H1129" s="17"/>
      <c r="I1129" s="54"/>
      <c r="J1129" s="45"/>
      <c r="K1129" s="20">
        <f>IF(FluxoCaixa10131514191820[[#This Row],[Movimento ]]="Saldo Inicial",FluxoCaixa10131514191820[[#This Row],[R$ (Valores)]],K1128+FluxoCaixa10131514191820[[#This Row],[Valores Receitas / Despesas]])</f>
        <v>155116.65000000037</v>
      </c>
      <c r="L1129" s="53">
        <f>IF(FluxoCaixa10131514191820[[#This Row],[Entrada / Saída]]="Saída",FluxoCaixa10131514191820[[#This Row],[R$ (Valores)]]*-1,FluxoCaixa10131514191820[[#This Row],[R$ (Valores)]])</f>
        <v>0</v>
      </c>
    </row>
    <row r="1130" spans="2:12">
      <c r="B1130" s="48"/>
      <c r="C1130" s="48"/>
      <c r="D1130" s="16"/>
      <c r="E1130" s="48"/>
      <c r="F1130" s="17"/>
      <c r="G1130" s="17"/>
      <c r="H1130" s="17"/>
      <c r="I1130" s="54"/>
      <c r="J1130" s="45"/>
      <c r="K1130" s="20">
        <f>IF(FluxoCaixa10131514191820[[#This Row],[Movimento ]]="Saldo Inicial",FluxoCaixa10131514191820[[#This Row],[R$ (Valores)]],K1129+FluxoCaixa10131514191820[[#This Row],[Valores Receitas / Despesas]])</f>
        <v>155116.65000000037</v>
      </c>
      <c r="L1130" s="53">
        <f>IF(FluxoCaixa10131514191820[[#This Row],[Entrada / Saída]]="Saída",FluxoCaixa10131514191820[[#This Row],[R$ (Valores)]]*-1,FluxoCaixa10131514191820[[#This Row],[R$ (Valores)]])</f>
        <v>0</v>
      </c>
    </row>
    <row r="1131" spans="2:12">
      <c r="B1131" s="48"/>
      <c r="C1131" s="48"/>
      <c r="D1131" s="16"/>
      <c r="E1131" s="48"/>
      <c r="F1131" s="17"/>
      <c r="G1131" s="17"/>
      <c r="H1131" s="17"/>
      <c r="I1131" s="54"/>
      <c r="J1131" s="45"/>
      <c r="K1131" s="20">
        <f>IF(FluxoCaixa10131514191820[[#This Row],[Movimento ]]="Saldo Inicial",FluxoCaixa10131514191820[[#This Row],[R$ (Valores)]],K1130+FluxoCaixa10131514191820[[#This Row],[Valores Receitas / Despesas]])</f>
        <v>155116.65000000037</v>
      </c>
      <c r="L1131" s="53">
        <f>IF(FluxoCaixa10131514191820[[#This Row],[Entrada / Saída]]="Saída",FluxoCaixa10131514191820[[#This Row],[R$ (Valores)]]*-1,FluxoCaixa10131514191820[[#This Row],[R$ (Valores)]])</f>
        <v>0</v>
      </c>
    </row>
    <row r="1132" spans="2:12">
      <c r="B1132" s="48"/>
      <c r="C1132" s="48"/>
      <c r="D1132" s="16"/>
      <c r="E1132" s="48"/>
      <c r="F1132" s="17"/>
      <c r="G1132" s="17"/>
      <c r="H1132" s="17"/>
      <c r="I1132" s="54"/>
      <c r="J1132" s="45"/>
      <c r="K1132" s="20">
        <f>IF(FluxoCaixa10131514191820[[#This Row],[Movimento ]]="Saldo Inicial",FluxoCaixa10131514191820[[#This Row],[R$ (Valores)]],K1131+FluxoCaixa10131514191820[[#This Row],[Valores Receitas / Despesas]])</f>
        <v>155116.65000000037</v>
      </c>
      <c r="L1132" s="53">
        <f>IF(FluxoCaixa10131514191820[[#This Row],[Entrada / Saída]]="Saída",FluxoCaixa10131514191820[[#This Row],[R$ (Valores)]]*-1,FluxoCaixa10131514191820[[#This Row],[R$ (Valores)]])</f>
        <v>0</v>
      </c>
    </row>
    <row r="1133" spans="2:12">
      <c r="B1133" s="48"/>
      <c r="C1133" s="48"/>
      <c r="D1133" s="16"/>
      <c r="E1133" s="48"/>
      <c r="F1133" s="17"/>
      <c r="G1133" s="17"/>
      <c r="H1133" s="17"/>
      <c r="I1133" s="54"/>
      <c r="J1133" s="45"/>
      <c r="K1133" s="20">
        <f>IF(FluxoCaixa10131514191820[[#This Row],[Movimento ]]="Saldo Inicial",FluxoCaixa10131514191820[[#This Row],[R$ (Valores)]],K1132+FluxoCaixa10131514191820[[#This Row],[Valores Receitas / Despesas]])</f>
        <v>155116.65000000037</v>
      </c>
      <c r="L1133" s="53">
        <f>IF(FluxoCaixa10131514191820[[#This Row],[Entrada / Saída]]="Saída",FluxoCaixa10131514191820[[#This Row],[R$ (Valores)]]*-1,FluxoCaixa10131514191820[[#This Row],[R$ (Valores)]])</f>
        <v>0</v>
      </c>
    </row>
    <row r="1134" spans="2:12">
      <c r="B1134" s="48"/>
      <c r="C1134" s="48"/>
      <c r="D1134" s="16"/>
      <c r="E1134" s="48"/>
      <c r="F1134" s="17"/>
      <c r="G1134" s="17"/>
      <c r="H1134" s="17"/>
      <c r="I1134" s="54"/>
      <c r="J1134" s="45"/>
      <c r="K1134" s="20">
        <f>IF(FluxoCaixa10131514191820[[#This Row],[Movimento ]]="Saldo Inicial",FluxoCaixa10131514191820[[#This Row],[R$ (Valores)]],K1133+FluxoCaixa10131514191820[[#This Row],[Valores Receitas / Despesas]])</f>
        <v>155116.65000000037</v>
      </c>
      <c r="L1134" s="53">
        <f>IF(FluxoCaixa10131514191820[[#This Row],[Entrada / Saída]]="Saída",FluxoCaixa10131514191820[[#This Row],[R$ (Valores)]]*-1,FluxoCaixa10131514191820[[#This Row],[R$ (Valores)]])</f>
        <v>0</v>
      </c>
    </row>
    <row r="1135" spans="2:12">
      <c r="B1135" s="48"/>
      <c r="C1135" s="48"/>
      <c r="D1135" s="16"/>
      <c r="E1135" s="48"/>
      <c r="F1135" s="17"/>
      <c r="G1135" s="17"/>
      <c r="H1135" s="17"/>
      <c r="I1135" s="54"/>
      <c r="J1135" s="45"/>
      <c r="K1135" s="20">
        <f>IF(FluxoCaixa10131514191820[[#This Row],[Movimento ]]="Saldo Inicial",FluxoCaixa10131514191820[[#This Row],[R$ (Valores)]],K1134+FluxoCaixa10131514191820[[#This Row],[Valores Receitas / Despesas]])</f>
        <v>155116.65000000037</v>
      </c>
      <c r="L1135" s="53">
        <f>IF(FluxoCaixa10131514191820[[#This Row],[Entrada / Saída]]="Saída",FluxoCaixa10131514191820[[#This Row],[R$ (Valores)]]*-1,FluxoCaixa10131514191820[[#This Row],[R$ (Valores)]])</f>
        <v>0</v>
      </c>
    </row>
    <row r="1136" spans="2:12">
      <c r="B1136" s="48"/>
      <c r="C1136" s="48"/>
      <c r="D1136" s="16"/>
      <c r="E1136" s="48"/>
      <c r="F1136" s="17"/>
      <c r="G1136" s="17"/>
      <c r="H1136" s="17"/>
      <c r="I1136" s="54"/>
      <c r="J1136" s="45"/>
      <c r="K1136" s="20">
        <f>IF(FluxoCaixa10131514191820[[#This Row],[Movimento ]]="Saldo Inicial",FluxoCaixa10131514191820[[#This Row],[R$ (Valores)]],K1135+FluxoCaixa10131514191820[[#This Row],[Valores Receitas / Despesas]])</f>
        <v>155116.65000000037</v>
      </c>
      <c r="L1136" s="53">
        <f>IF(FluxoCaixa10131514191820[[#This Row],[Entrada / Saída]]="Saída",FluxoCaixa10131514191820[[#This Row],[R$ (Valores)]]*-1,FluxoCaixa10131514191820[[#This Row],[R$ (Valores)]])</f>
        <v>0</v>
      </c>
    </row>
    <row r="1137" spans="2:12">
      <c r="B1137" s="48"/>
      <c r="C1137" s="48"/>
      <c r="D1137" s="16"/>
      <c r="E1137" s="48"/>
      <c r="F1137" s="17"/>
      <c r="G1137" s="17"/>
      <c r="H1137" s="17"/>
      <c r="I1137" s="54"/>
      <c r="J1137" s="45"/>
      <c r="K1137" s="20">
        <f>IF(FluxoCaixa10131514191820[[#This Row],[Movimento ]]="Saldo Inicial",FluxoCaixa10131514191820[[#This Row],[R$ (Valores)]],K1136+FluxoCaixa10131514191820[[#This Row],[Valores Receitas / Despesas]])</f>
        <v>155116.65000000037</v>
      </c>
      <c r="L1137" s="53">
        <f>IF(FluxoCaixa10131514191820[[#This Row],[Entrada / Saída]]="Saída",FluxoCaixa10131514191820[[#This Row],[R$ (Valores)]]*-1,FluxoCaixa10131514191820[[#This Row],[R$ (Valores)]])</f>
        <v>0</v>
      </c>
    </row>
    <row r="1138" spans="2:12">
      <c r="B1138" s="48"/>
      <c r="C1138" s="48"/>
      <c r="D1138" s="16"/>
      <c r="E1138" s="48"/>
      <c r="F1138" s="17"/>
      <c r="G1138" s="17"/>
      <c r="H1138" s="17"/>
      <c r="I1138" s="54"/>
      <c r="J1138" s="45"/>
      <c r="K1138" s="20">
        <f>IF(FluxoCaixa10131514191820[[#This Row],[Movimento ]]="Saldo Inicial",FluxoCaixa10131514191820[[#This Row],[R$ (Valores)]],K1137+FluxoCaixa10131514191820[[#This Row],[Valores Receitas / Despesas]])</f>
        <v>155116.65000000037</v>
      </c>
      <c r="L1138" s="53">
        <f>IF(FluxoCaixa10131514191820[[#This Row],[Entrada / Saída]]="Saída",FluxoCaixa10131514191820[[#This Row],[R$ (Valores)]]*-1,FluxoCaixa10131514191820[[#This Row],[R$ (Valores)]])</f>
        <v>0</v>
      </c>
    </row>
    <row r="1139" spans="2:12">
      <c r="B1139" s="48"/>
      <c r="C1139" s="48"/>
      <c r="D1139" s="16"/>
      <c r="E1139" s="48"/>
      <c r="F1139" s="17"/>
      <c r="G1139" s="17"/>
      <c r="H1139" s="17"/>
      <c r="I1139" s="54"/>
      <c r="J1139" s="45"/>
      <c r="K1139" s="20">
        <f>IF(FluxoCaixa10131514191820[[#This Row],[Movimento ]]="Saldo Inicial",FluxoCaixa10131514191820[[#This Row],[R$ (Valores)]],K1138+FluxoCaixa10131514191820[[#This Row],[Valores Receitas / Despesas]])</f>
        <v>155116.65000000037</v>
      </c>
      <c r="L1139" s="53">
        <f>IF(FluxoCaixa10131514191820[[#This Row],[Entrada / Saída]]="Saída",FluxoCaixa10131514191820[[#This Row],[R$ (Valores)]]*-1,FluxoCaixa10131514191820[[#This Row],[R$ (Valores)]])</f>
        <v>0</v>
      </c>
    </row>
    <row r="1140" spans="2:12">
      <c r="B1140" s="48"/>
      <c r="C1140" s="48"/>
      <c r="D1140" s="16"/>
      <c r="E1140" s="48"/>
      <c r="F1140" s="17"/>
      <c r="G1140" s="17"/>
      <c r="H1140" s="17"/>
      <c r="I1140" s="54"/>
      <c r="J1140" s="45"/>
      <c r="K1140" s="20">
        <f>IF(FluxoCaixa10131514191820[[#This Row],[Movimento ]]="Saldo Inicial",FluxoCaixa10131514191820[[#This Row],[R$ (Valores)]],K1139+FluxoCaixa10131514191820[[#This Row],[Valores Receitas / Despesas]])</f>
        <v>155116.65000000037</v>
      </c>
      <c r="L1140" s="53">
        <f>IF(FluxoCaixa10131514191820[[#This Row],[Entrada / Saída]]="Saída",FluxoCaixa10131514191820[[#This Row],[R$ (Valores)]]*-1,FluxoCaixa10131514191820[[#This Row],[R$ (Valores)]])</f>
        <v>0</v>
      </c>
    </row>
    <row r="1141" spans="2:12">
      <c r="B1141" s="48"/>
      <c r="C1141" s="48"/>
      <c r="D1141" s="16"/>
      <c r="E1141" s="48"/>
      <c r="F1141" s="17"/>
      <c r="G1141" s="17"/>
      <c r="H1141" s="17"/>
      <c r="I1141" s="54"/>
      <c r="J1141" s="45"/>
      <c r="K1141" s="20">
        <f>IF(FluxoCaixa10131514191820[[#This Row],[Movimento ]]="Saldo Inicial",FluxoCaixa10131514191820[[#This Row],[R$ (Valores)]],K1140+FluxoCaixa10131514191820[[#This Row],[Valores Receitas / Despesas]])</f>
        <v>155116.65000000037</v>
      </c>
      <c r="L1141" s="53">
        <f>IF(FluxoCaixa10131514191820[[#This Row],[Entrada / Saída]]="Saída",FluxoCaixa10131514191820[[#This Row],[R$ (Valores)]]*-1,FluxoCaixa10131514191820[[#This Row],[R$ (Valores)]])</f>
        <v>0</v>
      </c>
    </row>
    <row r="1142" spans="2:12">
      <c r="B1142" s="48"/>
      <c r="C1142" s="48"/>
      <c r="D1142" s="16"/>
      <c r="E1142" s="48"/>
      <c r="F1142" s="17"/>
      <c r="G1142" s="17"/>
      <c r="H1142" s="17"/>
      <c r="I1142" s="54"/>
      <c r="J1142" s="45"/>
      <c r="K1142" s="20">
        <f>IF(FluxoCaixa10131514191820[[#This Row],[Movimento ]]="Saldo Inicial",FluxoCaixa10131514191820[[#This Row],[R$ (Valores)]],K1141+FluxoCaixa10131514191820[[#This Row],[Valores Receitas / Despesas]])</f>
        <v>155116.65000000037</v>
      </c>
      <c r="L1142" s="53">
        <f>IF(FluxoCaixa10131514191820[[#This Row],[Entrada / Saída]]="Saída",FluxoCaixa10131514191820[[#This Row],[R$ (Valores)]]*-1,FluxoCaixa10131514191820[[#This Row],[R$ (Valores)]])</f>
        <v>0</v>
      </c>
    </row>
    <row r="1143" spans="2:12">
      <c r="B1143" s="48"/>
      <c r="C1143" s="48"/>
      <c r="D1143" s="16"/>
      <c r="E1143" s="48"/>
      <c r="F1143" s="17"/>
      <c r="G1143" s="17"/>
      <c r="H1143" s="17"/>
      <c r="I1143" s="54"/>
      <c r="J1143" s="45"/>
      <c r="K1143" s="20">
        <f>IF(FluxoCaixa10131514191820[[#This Row],[Movimento ]]="Saldo Inicial",FluxoCaixa10131514191820[[#This Row],[R$ (Valores)]],K1142+FluxoCaixa10131514191820[[#This Row],[Valores Receitas / Despesas]])</f>
        <v>155116.65000000037</v>
      </c>
      <c r="L1143" s="53">
        <f>IF(FluxoCaixa10131514191820[[#This Row],[Entrada / Saída]]="Saída",FluxoCaixa10131514191820[[#This Row],[R$ (Valores)]]*-1,FluxoCaixa10131514191820[[#This Row],[R$ (Valores)]])</f>
        <v>0</v>
      </c>
    </row>
    <row r="1144" spans="2:12">
      <c r="B1144" s="48"/>
      <c r="C1144" s="48"/>
      <c r="D1144" s="16"/>
      <c r="E1144" s="48"/>
      <c r="F1144" s="17"/>
      <c r="G1144" s="17"/>
      <c r="H1144" s="17"/>
      <c r="I1144" s="54"/>
      <c r="J1144" s="45"/>
      <c r="K1144" s="20">
        <f>IF(FluxoCaixa10131514191820[[#This Row],[Movimento ]]="Saldo Inicial",FluxoCaixa10131514191820[[#This Row],[R$ (Valores)]],K1143+FluxoCaixa10131514191820[[#This Row],[Valores Receitas / Despesas]])</f>
        <v>155116.65000000037</v>
      </c>
      <c r="L1144" s="53">
        <f>IF(FluxoCaixa10131514191820[[#This Row],[Entrada / Saída]]="Saída",FluxoCaixa10131514191820[[#This Row],[R$ (Valores)]]*-1,FluxoCaixa10131514191820[[#This Row],[R$ (Valores)]])</f>
        <v>0</v>
      </c>
    </row>
    <row r="1145" spans="2:12">
      <c r="B1145" s="48"/>
      <c r="C1145" s="48"/>
      <c r="D1145" s="16"/>
      <c r="E1145" s="48"/>
      <c r="F1145" s="17"/>
      <c r="G1145" s="17"/>
      <c r="H1145" s="17"/>
      <c r="I1145" s="54"/>
      <c r="J1145" s="45"/>
      <c r="K1145" s="20">
        <f>IF(FluxoCaixa10131514191820[[#This Row],[Movimento ]]="Saldo Inicial",FluxoCaixa10131514191820[[#This Row],[R$ (Valores)]],K1144+FluxoCaixa10131514191820[[#This Row],[Valores Receitas / Despesas]])</f>
        <v>155116.65000000037</v>
      </c>
      <c r="L1145" s="53">
        <f>IF(FluxoCaixa10131514191820[[#This Row],[Entrada / Saída]]="Saída",FluxoCaixa10131514191820[[#This Row],[R$ (Valores)]]*-1,FluxoCaixa10131514191820[[#This Row],[R$ (Valores)]])</f>
        <v>0</v>
      </c>
    </row>
    <row r="1146" spans="2:12">
      <c r="B1146" s="48"/>
      <c r="C1146" s="48"/>
      <c r="D1146" s="16"/>
      <c r="E1146" s="48"/>
      <c r="F1146" s="17"/>
      <c r="G1146" s="17"/>
      <c r="H1146" s="17"/>
      <c r="I1146" s="54"/>
      <c r="J1146" s="45"/>
      <c r="K1146" s="20">
        <f>IF(FluxoCaixa10131514191820[[#This Row],[Movimento ]]="Saldo Inicial",FluxoCaixa10131514191820[[#This Row],[R$ (Valores)]],K1145+FluxoCaixa10131514191820[[#This Row],[Valores Receitas / Despesas]])</f>
        <v>155116.65000000037</v>
      </c>
      <c r="L1146" s="53">
        <f>IF(FluxoCaixa10131514191820[[#This Row],[Entrada / Saída]]="Saída",FluxoCaixa10131514191820[[#This Row],[R$ (Valores)]]*-1,FluxoCaixa10131514191820[[#This Row],[R$ (Valores)]])</f>
        <v>0</v>
      </c>
    </row>
    <row r="1147" spans="2:12">
      <c r="B1147" s="48"/>
      <c r="C1147" s="48"/>
      <c r="D1147" s="16"/>
      <c r="E1147" s="48"/>
      <c r="F1147" s="17"/>
      <c r="G1147" s="17"/>
      <c r="H1147" s="17"/>
      <c r="I1147" s="54"/>
      <c r="J1147" s="45"/>
      <c r="K1147" s="20">
        <f>IF(FluxoCaixa10131514191820[[#This Row],[Movimento ]]="Saldo Inicial",FluxoCaixa10131514191820[[#This Row],[R$ (Valores)]],K1146+FluxoCaixa10131514191820[[#This Row],[Valores Receitas / Despesas]])</f>
        <v>155116.65000000037</v>
      </c>
      <c r="L1147" s="53">
        <f>IF(FluxoCaixa10131514191820[[#This Row],[Entrada / Saída]]="Saída",FluxoCaixa10131514191820[[#This Row],[R$ (Valores)]]*-1,FluxoCaixa10131514191820[[#This Row],[R$ (Valores)]])</f>
        <v>0</v>
      </c>
    </row>
    <row r="1148" spans="2:12">
      <c r="B1148" s="48"/>
      <c r="C1148" s="48"/>
      <c r="D1148" s="16"/>
      <c r="E1148" s="48"/>
      <c r="F1148" s="17"/>
      <c r="G1148" s="17"/>
      <c r="H1148" s="17"/>
      <c r="I1148" s="54"/>
      <c r="J1148" s="45"/>
      <c r="K1148" s="20">
        <f>IF(FluxoCaixa10131514191820[[#This Row],[Movimento ]]="Saldo Inicial",FluxoCaixa10131514191820[[#This Row],[R$ (Valores)]],K1147+FluxoCaixa10131514191820[[#This Row],[Valores Receitas / Despesas]])</f>
        <v>155116.65000000037</v>
      </c>
      <c r="L1148" s="53">
        <f>IF(FluxoCaixa10131514191820[[#This Row],[Entrada / Saída]]="Saída",FluxoCaixa10131514191820[[#This Row],[R$ (Valores)]]*-1,FluxoCaixa10131514191820[[#This Row],[R$ (Valores)]])</f>
        <v>0</v>
      </c>
    </row>
    <row r="1149" spans="2:12">
      <c r="B1149" s="48"/>
      <c r="C1149" s="48"/>
      <c r="D1149" s="16"/>
      <c r="E1149" s="48"/>
      <c r="F1149" s="17"/>
      <c r="G1149" s="17"/>
      <c r="H1149" s="17"/>
      <c r="I1149" s="54"/>
      <c r="J1149" s="45"/>
      <c r="K1149" s="20">
        <f>IF(FluxoCaixa10131514191820[[#This Row],[Movimento ]]="Saldo Inicial",FluxoCaixa10131514191820[[#This Row],[R$ (Valores)]],K1148+FluxoCaixa10131514191820[[#This Row],[Valores Receitas / Despesas]])</f>
        <v>155116.65000000037</v>
      </c>
      <c r="L1149" s="53">
        <f>IF(FluxoCaixa10131514191820[[#This Row],[Entrada / Saída]]="Saída",FluxoCaixa10131514191820[[#This Row],[R$ (Valores)]]*-1,FluxoCaixa10131514191820[[#This Row],[R$ (Valores)]])</f>
        <v>0</v>
      </c>
    </row>
    <row r="1150" spans="2:12">
      <c r="B1150" s="48"/>
      <c r="C1150" s="48"/>
      <c r="D1150" s="16"/>
      <c r="E1150" s="48"/>
      <c r="F1150" s="17"/>
      <c r="G1150" s="17"/>
      <c r="H1150" s="17"/>
      <c r="I1150" s="54"/>
      <c r="J1150" s="45"/>
      <c r="K1150" s="20">
        <f>IF(FluxoCaixa10131514191820[[#This Row],[Movimento ]]="Saldo Inicial",FluxoCaixa10131514191820[[#This Row],[R$ (Valores)]],K1149+FluxoCaixa10131514191820[[#This Row],[Valores Receitas / Despesas]])</f>
        <v>155116.65000000037</v>
      </c>
      <c r="L1150" s="53">
        <f>IF(FluxoCaixa10131514191820[[#This Row],[Entrada / Saída]]="Saída",FluxoCaixa10131514191820[[#This Row],[R$ (Valores)]]*-1,FluxoCaixa10131514191820[[#This Row],[R$ (Valores)]])</f>
        <v>0</v>
      </c>
    </row>
    <row r="1151" spans="2:12">
      <c r="B1151" s="48"/>
      <c r="C1151" s="48"/>
      <c r="D1151" s="16"/>
      <c r="E1151" s="48"/>
      <c r="F1151" s="17"/>
      <c r="G1151" s="17"/>
      <c r="H1151" s="17"/>
      <c r="I1151" s="54"/>
      <c r="J1151" s="45"/>
      <c r="K1151" s="20">
        <f>IF(FluxoCaixa10131514191820[[#This Row],[Movimento ]]="Saldo Inicial",FluxoCaixa10131514191820[[#This Row],[R$ (Valores)]],K1150+FluxoCaixa10131514191820[[#This Row],[Valores Receitas / Despesas]])</f>
        <v>155116.65000000037</v>
      </c>
      <c r="L1151" s="53">
        <f>IF(FluxoCaixa10131514191820[[#This Row],[Entrada / Saída]]="Saída",FluxoCaixa10131514191820[[#This Row],[R$ (Valores)]]*-1,FluxoCaixa10131514191820[[#This Row],[R$ (Valores)]])</f>
        <v>0</v>
      </c>
    </row>
    <row r="1152" spans="2:12">
      <c r="B1152" s="48"/>
      <c r="C1152" s="48"/>
      <c r="D1152" s="16"/>
      <c r="E1152" s="48"/>
      <c r="F1152" s="17"/>
      <c r="G1152" s="17"/>
      <c r="H1152" s="17"/>
      <c r="I1152" s="54"/>
      <c r="J1152" s="45"/>
      <c r="K1152" s="20">
        <f>IF(FluxoCaixa10131514191820[[#This Row],[Movimento ]]="Saldo Inicial",FluxoCaixa10131514191820[[#This Row],[R$ (Valores)]],K1151+FluxoCaixa10131514191820[[#This Row],[Valores Receitas / Despesas]])</f>
        <v>155116.65000000037</v>
      </c>
      <c r="L1152" s="53">
        <f>IF(FluxoCaixa10131514191820[[#This Row],[Entrada / Saída]]="Saída",FluxoCaixa10131514191820[[#This Row],[R$ (Valores)]]*-1,FluxoCaixa10131514191820[[#This Row],[R$ (Valores)]])</f>
        <v>0</v>
      </c>
    </row>
    <row r="1153" spans="2:12">
      <c r="B1153" s="48"/>
      <c r="C1153" s="48"/>
      <c r="D1153" s="16"/>
      <c r="E1153" s="48"/>
      <c r="F1153" s="17"/>
      <c r="G1153" s="17"/>
      <c r="H1153" s="17"/>
      <c r="I1153" s="54"/>
      <c r="J1153" s="45"/>
      <c r="K1153" s="20">
        <f>IF(FluxoCaixa10131514191820[[#This Row],[Movimento ]]="Saldo Inicial",FluxoCaixa10131514191820[[#This Row],[R$ (Valores)]],K1152+FluxoCaixa10131514191820[[#This Row],[Valores Receitas / Despesas]])</f>
        <v>155116.65000000037</v>
      </c>
      <c r="L1153" s="53">
        <f>IF(FluxoCaixa10131514191820[[#This Row],[Entrada / Saída]]="Saída",FluxoCaixa10131514191820[[#This Row],[R$ (Valores)]]*-1,FluxoCaixa10131514191820[[#This Row],[R$ (Valores)]])</f>
        <v>0</v>
      </c>
    </row>
    <row r="1154" spans="2:12">
      <c r="B1154" s="48"/>
      <c r="C1154" s="48"/>
      <c r="D1154" s="16"/>
      <c r="E1154" s="48"/>
      <c r="F1154" s="17"/>
      <c r="G1154" s="17"/>
      <c r="H1154" s="17"/>
      <c r="I1154" s="54"/>
      <c r="J1154" s="45"/>
      <c r="K1154" s="20">
        <f>IF(FluxoCaixa10131514191820[[#This Row],[Movimento ]]="Saldo Inicial",FluxoCaixa10131514191820[[#This Row],[R$ (Valores)]],K1153+FluxoCaixa10131514191820[[#This Row],[Valores Receitas / Despesas]])</f>
        <v>155116.65000000037</v>
      </c>
      <c r="L1154" s="53">
        <f>IF(FluxoCaixa10131514191820[[#This Row],[Entrada / Saída]]="Saída",FluxoCaixa10131514191820[[#This Row],[R$ (Valores)]]*-1,FluxoCaixa10131514191820[[#This Row],[R$ (Valores)]])</f>
        <v>0</v>
      </c>
    </row>
    <row r="1155" spans="2:12">
      <c r="B1155" s="48"/>
      <c r="C1155" s="48"/>
      <c r="D1155" s="16"/>
      <c r="E1155" s="48"/>
      <c r="F1155" s="17"/>
      <c r="G1155" s="17"/>
      <c r="H1155" s="17"/>
      <c r="I1155" s="54"/>
      <c r="J1155" s="45"/>
      <c r="K1155" s="20">
        <f>IF(FluxoCaixa10131514191820[[#This Row],[Movimento ]]="Saldo Inicial",FluxoCaixa10131514191820[[#This Row],[R$ (Valores)]],K1154+FluxoCaixa10131514191820[[#This Row],[Valores Receitas / Despesas]])</f>
        <v>155116.65000000037</v>
      </c>
      <c r="L1155" s="53">
        <f>IF(FluxoCaixa10131514191820[[#This Row],[Entrada / Saída]]="Saída",FluxoCaixa10131514191820[[#This Row],[R$ (Valores)]]*-1,FluxoCaixa10131514191820[[#This Row],[R$ (Valores)]])</f>
        <v>0</v>
      </c>
    </row>
    <row r="1156" spans="2:12">
      <c r="B1156" s="48"/>
      <c r="C1156" s="48"/>
      <c r="D1156" s="16"/>
      <c r="E1156" s="48"/>
      <c r="F1156" s="17"/>
      <c r="G1156" s="17"/>
      <c r="H1156" s="17"/>
      <c r="I1156" s="54"/>
      <c r="J1156" s="45"/>
      <c r="K1156" s="20">
        <f>IF(FluxoCaixa10131514191820[[#This Row],[Movimento ]]="Saldo Inicial",FluxoCaixa10131514191820[[#This Row],[R$ (Valores)]],K1155+FluxoCaixa10131514191820[[#This Row],[Valores Receitas / Despesas]])</f>
        <v>155116.65000000037</v>
      </c>
      <c r="L1156" s="53">
        <f>IF(FluxoCaixa10131514191820[[#This Row],[Entrada / Saída]]="Saída",FluxoCaixa10131514191820[[#This Row],[R$ (Valores)]]*-1,FluxoCaixa10131514191820[[#This Row],[R$ (Valores)]])</f>
        <v>0</v>
      </c>
    </row>
    <row r="1157" spans="2:12">
      <c r="B1157" s="48"/>
      <c r="C1157" s="48"/>
      <c r="D1157" s="16"/>
      <c r="E1157" s="48"/>
      <c r="F1157" s="17"/>
      <c r="G1157" s="17"/>
      <c r="H1157" s="17"/>
      <c r="I1157" s="54"/>
      <c r="J1157" s="45"/>
      <c r="K1157" s="20">
        <f>IF(FluxoCaixa10131514191820[[#This Row],[Movimento ]]="Saldo Inicial",FluxoCaixa10131514191820[[#This Row],[R$ (Valores)]],K1156+FluxoCaixa10131514191820[[#This Row],[Valores Receitas / Despesas]])</f>
        <v>155116.65000000037</v>
      </c>
      <c r="L1157" s="53">
        <f>IF(FluxoCaixa10131514191820[[#This Row],[Entrada / Saída]]="Saída",FluxoCaixa10131514191820[[#This Row],[R$ (Valores)]]*-1,FluxoCaixa10131514191820[[#This Row],[R$ (Valores)]])</f>
        <v>0</v>
      </c>
    </row>
    <row r="1158" spans="2:12">
      <c r="B1158" s="48"/>
      <c r="C1158" s="48"/>
      <c r="D1158" s="16"/>
      <c r="E1158" s="48"/>
      <c r="F1158" s="17"/>
      <c r="G1158" s="17"/>
      <c r="H1158" s="17"/>
      <c r="I1158" s="54"/>
      <c r="J1158" s="45"/>
      <c r="K1158" s="20">
        <f>IF(FluxoCaixa10131514191820[[#This Row],[Movimento ]]="Saldo Inicial",FluxoCaixa10131514191820[[#This Row],[R$ (Valores)]],K1157+FluxoCaixa10131514191820[[#This Row],[Valores Receitas / Despesas]])</f>
        <v>155116.65000000037</v>
      </c>
      <c r="L1158" s="53">
        <f>IF(FluxoCaixa10131514191820[[#This Row],[Entrada / Saída]]="Saída",FluxoCaixa10131514191820[[#This Row],[R$ (Valores)]]*-1,FluxoCaixa10131514191820[[#This Row],[R$ (Valores)]])</f>
        <v>0</v>
      </c>
    </row>
    <row r="1159" spans="2:12">
      <c r="B1159" s="48"/>
      <c r="C1159" s="48"/>
      <c r="D1159" s="16"/>
      <c r="E1159" s="48"/>
      <c r="F1159" s="17"/>
      <c r="G1159" s="17"/>
      <c r="H1159" s="17"/>
      <c r="I1159" s="54"/>
      <c r="J1159" s="45"/>
      <c r="K1159" s="20">
        <f>IF(FluxoCaixa10131514191820[[#This Row],[Movimento ]]="Saldo Inicial",FluxoCaixa10131514191820[[#This Row],[R$ (Valores)]],K1158+FluxoCaixa10131514191820[[#This Row],[Valores Receitas / Despesas]])</f>
        <v>155116.65000000037</v>
      </c>
      <c r="L1159" s="53">
        <f>IF(FluxoCaixa10131514191820[[#This Row],[Entrada / Saída]]="Saída",FluxoCaixa10131514191820[[#This Row],[R$ (Valores)]]*-1,FluxoCaixa10131514191820[[#This Row],[R$ (Valores)]])</f>
        <v>0</v>
      </c>
    </row>
    <row r="1160" spans="2:12">
      <c r="B1160" s="48"/>
      <c r="C1160" s="48"/>
      <c r="D1160" s="16"/>
      <c r="E1160" s="48"/>
      <c r="F1160" s="17"/>
      <c r="G1160" s="17"/>
      <c r="H1160" s="17"/>
      <c r="I1160" s="54"/>
      <c r="J1160" s="45"/>
      <c r="K1160" s="20">
        <f>IF(FluxoCaixa10131514191820[[#This Row],[Movimento ]]="Saldo Inicial",FluxoCaixa10131514191820[[#This Row],[R$ (Valores)]],K1159+FluxoCaixa10131514191820[[#This Row],[Valores Receitas / Despesas]])</f>
        <v>155116.65000000037</v>
      </c>
      <c r="L1160" s="53">
        <f>IF(FluxoCaixa10131514191820[[#This Row],[Entrada / Saída]]="Saída",FluxoCaixa10131514191820[[#This Row],[R$ (Valores)]]*-1,FluxoCaixa10131514191820[[#This Row],[R$ (Valores)]])</f>
        <v>0</v>
      </c>
    </row>
    <row r="1161" spans="2:12">
      <c r="B1161" s="48"/>
      <c r="C1161" s="48"/>
      <c r="D1161" s="16"/>
      <c r="E1161" s="48"/>
      <c r="F1161" s="17"/>
      <c r="G1161" s="17"/>
      <c r="H1161" s="17"/>
      <c r="I1161" s="54"/>
      <c r="J1161" s="45"/>
      <c r="K1161" s="20">
        <f>IF(FluxoCaixa10131514191820[[#This Row],[Movimento ]]="Saldo Inicial",FluxoCaixa10131514191820[[#This Row],[R$ (Valores)]],K1160+FluxoCaixa10131514191820[[#This Row],[Valores Receitas / Despesas]])</f>
        <v>155116.65000000037</v>
      </c>
      <c r="L1161" s="53">
        <f>IF(FluxoCaixa10131514191820[[#This Row],[Entrada / Saída]]="Saída",FluxoCaixa10131514191820[[#This Row],[R$ (Valores)]]*-1,FluxoCaixa10131514191820[[#This Row],[R$ (Valores)]])</f>
        <v>0</v>
      </c>
    </row>
    <row r="1162" spans="2:12">
      <c r="B1162" s="48"/>
      <c r="C1162" s="48"/>
      <c r="D1162" s="16"/>
      <c r="E1162" s="48"/>
      <c r="F1162" s="17"/>
      <c r="G1162" s="17"/>
      <c r="H1162" s="17"/>
      <c r="I1162" s="54"/>
      <c r="J1162" s="45"/>
      <c r="K1162" s="20">
        <f>IF(FluxoCaixa10131514191820[[#This Row],[Movimento ]]="Saldo Inicial",FluxoCaixa10131514191820[[#This Row],[R$ (Valores)]],K1161+FluxoCaixa10131514191820[[#This Row],[Valores Receitas / Despesas]])</f>
        <v>155116.65000000037</v>
      </c>
      <c r="L1162" s="53">
        <f>IF(FluxoCaixa10131514191820[[#This Row],[Entrada / Saída]]="Saída",FluxoCaixa10131514191820[[#This Row],[R$ (Valores)]]*-1,FluxoCaixa10131514191820[[#This Row],[R$ (Valores)]])</f>
        <v>0</v>
      </c>
    </row>
    <row r="1163" spans="2:12">
      <c r="B1163" s="48"/>
      <c r="C1163" s="48"/>
      <c r="D1163" s="16"/>
      <c r="E1163" s="48"/>
      <c r="F1163" s="17"/>
      <c r="G1163" s="17"/>
      <c r="H1163" s="17"/>
      <c r="I1163" s="54"/>
      <c r="J1163" s="45"/>
      <c r="K1163" s="20">
        <f>IF(FluxoCaixa10131514191820[[#This Row],[Movimento ]]="Saldo Inicial",FluxoCaixa10131514191820[[#This Row],[R$ (Valores)]],K1162+FluxoCaixa10131514191820[[#This Row],[Valores Receitas / Despesas]])</f>
        <v>155116.65000000037</v>
      </c>
      <c r="L1163" s="53">
        <f>IF(FluxoCaixa10131514191820[[#This Row],[Entrada / Saída]]="Saída",FluxoCaixa10131514191820[[#This Row],[R$ (Valores)]]*-1,FluxoCaixa10131514191820[[#This Row],[R$ (Valores)]])</f>
        <v>0</v>
      </c>
    </row>
    <row r="1164" spans="2:12">
      <c r="B1164" s="48"/>
      <c r="C1164" s="48"/>
      <c r="D1164" s="16"/>
      <c r="E1164" s="48"/>
      <c r="F1164" s="17"/>
      <c r="G1164" s="17"/>
      <c r="H1164" s="17"/>
      <c r="I1164" s="54"/>
      <c r="J1164" s="45"/>
      <c r="K1164" s="20">
        <f>IF(FluxoCaixa10131514191820[[#This Row],[Movimento ]]="Saldo Inicial",FluxoCaixa10131514191820[[#This Row],[R$ (Valores)]],K1163+FluxoCaixa10131514191820[[#This Row],[Valores Receitas / Despesas]])</f>
        <v>155116.65000000037</v>
      </c>
      <c r="L1164" s="53">
        <f>IF(FluxoCaixa10131514191820[[#This Row],[Entrada / Saída]]="Saída",FluxoCaixa10131514191820[[#This Row],[R$ (Valores)]]*-1,FluxoCaixa10131514191820[[#This Row],[R$ (Valores)]])</f>
        <v>0</v>
      </c>
    </row>
    <row r="1165" spans="2:12">
      <c r="B1165" s="48"/>
      <c r="C1165" s="48"/>
      <c r="D1165" s="16"/>
      <c r="E1165" s="48"/>
      <c r="F1165" s="17"/>
      <c r="G1165" s="17"/>
      <c r="H1165" s="17"/>
      <c r="I1165" s="54"/>
      <c r="J1165" s="45"/>
      <c r="K1165" s="20">
        <f>IF(FluxoCaixa10131514191820[[#This Row],[Movimento ]]="Saldo Inicial",FluxoCaixa10131514191820[[#This Row],[R$ (Valores)]],K1164+FluxoCaixa10131514191820[[#This Row],[Valores Receitas / Despesas]])</f>
        <v>155116.65000000037</v>
      </c>
      <c r="L1165" s="53">
        <f>IF(FluxoCaixa10131514191820[[#This Row],[Entrada / Saída]]="Saída",FluxoCaixa10131514191820[[#This Row],[R$ (Valores)]]*-1,FluxoCaixa10131514191820[[#This Row],[R$ (Valores)]])</f>
        <v>0</v>
      </c>
    </row>
    <row r="1166" spans="2:12">
      <c r="B1166" s="48"/>
      <c r="C1166" s="48"/>
      <c r="D1166" s="16"/>
      <c r="E1166" s="48"/>
      <c r="F1166" s="17"/>
      <c r="G1166" s="17"/>
      <c r="H1166" s="17"/>
      <c r="I1166" s="54"/>
      <c r="J1166" s="45"/>
      <c r="K1166" s="20">
        <f>IF(FluxoCaixa10131514191820[[#This Row],[Movimento ]]="Saldo Inicial",FluxoCaixa10131514191820[[#This Row],[R$ (Valores)]],K1165+FluxoCaixa10131514191820[[#This Row],[Valores Receitas / Despesas]])</f>
        <v>155116.65000000037</v>
      </c>
      <c r="L1166" s="53">
        <f>IF(FluxoCaixa10131514191820[[#This Row],[Entrada / Saída]]="Saída",FluxoCaixa10131514191820[[#This Row],[R$ (Valores)]]*-1,FluxoCaixa10131514191820[[#This Row],[R$ (Valores)]])</f>
        <v>0</v>
      </c>
    </row>
    <row r="1167" spans="2:12">
      <c r="B1167" s="48"/>
      <c r="C1167" s="48"/>
      <c r="D1167" s="16"/>
      <c r="E1167" s="48"/>
      <c r="F1167" s="17"/>
      <c r="G1167" s="17"/>
      <c r="H1167" s="17"/>
      <c r="I1167" s="54"/>
      <c r="J1167" s="45"/>
      <c r="K1167" s="20">
        <f>IF(FluxoCaixa10131514191820[[#This Row],[Movimento ]]="Saldo Inicial",FluxoCaixa10131514191820[[#This Row],[R$ (Valores)]],K1166+FluxoCaixa10131514191820[[#This Row],[Valores Receitas / Despesas]])</f>
        <v>155116.65000000037</v>
      </c>
      <c r="L1167" s="53">
        <f>IF(FluxoCaixa10131514191820[[#This Row],[Entrada / Saída]]="Saída",FluxoCaixa10131514191820[[#This Row],[R$ (Valores)]]*-1,FluxoCaixa10131514191820[[#This Row],[R$ (Valores)]])</f>
        <v>0</v>
      </c>
    </row>
    <row r="1168" spans="2:12">
      <c r="B1168" s="48"/>
      <c r="C1168" s="48"/>
      <c r="D1168" s="16"/>
      <c r="E1168" s="48"/>
      <c r="F1168" s="17"/>
      <c r="G1168" s="17"/>
      <c r="H1168" s="17"/>
      <c r="I1168" s="54"/>
      <c r="J1168" s="45"/>
      <c r="K1168" s="20">
        <f>IF(FluxoCaixa10131514191820[[#This Row],[Movimento ]]="Saldo Inicial",FluxoCaixa10131514191820[[#This Row],[R$ (Valores)]],K1167+FluxoCaixa10131514191820[[#This Row],[Valores Receitas / Despesas]])</f>
        <v>155116.65000000037</v>
      </c>
      <c r="L1168" s="53">
        <f>IF(FluxoCaixa10131514191820[[#This Row],[Entrada / Saída]]="Saída",FluxoCaixa10131514191820[[#This Row],[R$ (Valores)]]*-1,FluxoCaixa10131514191820[[#This Row],[R$ (Valores)]])</f>
        <v>0</v>
      </c>
    </row>
    <row r="1169" spans="2:12">
      <c r="B1169" s="48"/>
      <c r="C1169" s="48"/>
      <c r="D1169" s="16"/>
      <c r="E1169" s="48"/>
      <c r="F1169" s="17"/>
      <c r="G1169" s="17"/>
      <c r="H1169" s="17"/>
      <c r="I1169" s="54"/>
      <c r="J1169" s="45"/>
      <c r="K1169" s="20">
        <f>IF(FluxoCaixa10131514191820[[#This Row],[Movimento ]]="Saldo Inicial",FluxoCaixa10131514191820[[#This Row],[R$ (Valores)]],K1168+FluxoCaixa10131514191820[[#This Row],[Valores Receitas / Despesas]])</f>
        <v>155116.65000000037</v>
      </c>
      <c r="L1169" s="53">
        <f>IF(FluxoCaixa10131514191820[[#This Row],[Entrada / Saída]]="Saída",FluxoCaixa10131514191820[[#This Row],[R$ (Valores)]]*-1,FluxoCaixa10131514191820[[#This Row],[R$ (Valores)]])</f>
        <v>0</v>
      </c>
    </row>
    <row r="1170" spans="2:12">
      <c r="B1170" s="48"/>
      <c r="C1170" s="48"/>
      <c r="D1170" s="16"/>
      <c r="E1170" s="48"/>
      <c r="F1170" s="17"/>
      <c r="G1170" s="17"/>
      <c r="H1170" s="17"/>
      <c r="I1170" s="54"/>
      <c r="J1170" s="45"/>
      <c r="K1170" s="20">
        <f>IF(FluxoCaixa10131514191820[[#This Row],[Movimento ]]="Saldo Inicial",FluxoCaixa10131514191820[[#This Row],[R$ (Valores)]],K1169+FluxoCaixa10131514191820[[#This Row],[Valores Receitas / Despesas]])</f>
        <v>155116.65000000037</v>
      </c>
      <c r="L1170" s="53">
        <f>IF(FluxoCaixa10131514191820[[#This Row],[Entrada / Saída]]="Saída",FluxoCaixa10131514191820[[#This Row],[R$ (Valores)]]*-1,FluxoCaixa10131514191820[[#This Row],[R$ (Valores)]])</f>
        <v>0</v>
      </c>
    </row>
    <row r="1171" spans="2:12">
      <c r="B1171" s="48"/>
      <c r="C1171" s="48"/>
      <c r="D1171" s="16"/>
      <c r="E1171" s="48"/>
      <c r="F1171" s="17"/>
      <c r="G1171" s="17"/>
      <c r="H1171" s="17"/>
      <c r="I1171" s="54"/>
      <c r="J1171" s="45"/>
      <c r="K1171" s="20">
        <f>IF(FluxoCaixa10131514191820[[#This Row],[Movimento ]]="Saldo Inicial",FluxoCaixa10131514191820[[#This Row],[R$ (Valores)]],K1170+FluxoCaixa10131514191820[[#This Row],[Valores Receitas / Despesas]])</f>
        <v>155116.65000000037</v>
      </c>
      <c r="L1171" s="53">
        <f>IF(FluxoCaixa10131514191820[[#This Row],[Entrada / Saída]]="Saída",FluxoCaixa10131514191820[[#This Row],[R$ (Valores)]]*-1,FluxoCaixa10131514191820[[#This Row],[R$ (Valores)]])</f>
        <v>0</v>
      </c>
    </row>
    <row r="1172" spans="2:12">
      <c r="B1172" s="48"/>
      <c r="C1172" s="48"/>
      <c r="D1172" s="16"/>
      <c r="E1172" s="48"/>
      <c r="F1172" s="17"/>
      <c r="G1172" s="17"/>
      <c r="H1172" s="17"/>
      <c r="I1172" s="54"/>
      <c r="J1172" s="45"/>
      <c r="K1172" s="20">
        <f>IF(FluxoCaixa10131514191820[[#This Row],[Movimento ]]="Saldo Inicial",FluxoCaixa10131514191820[[#This Row],[R$ (Valores)]],K1171+FluxoCaixa10131514191820[[#This Row],[Valores Receitas / Despesas]])</f>
        <v>155116.65000000037</v>
      </c>
      <c r="L1172" s="53">
        <f>IF(FluxoCaixa10131514191820[[#This Row],[Entrada / Saída]]="Saída",FluxoCaixa10131514191820[[#This Row],[R$ (Valores)]]*-1,FluxoCaixa10131514191820[[#This Row],[R$ (Valores)]])</f>
        <v>0</v>
      </c>
    </row>
    <row r="1173" spans="2:12">
      <c r="B1173" s="48"/>
      <c r="C1173" s="48"/>
      <c r="D1173" s="16"/>
      <c r="E1173" s="48"/>
      <c r="F1173" s="17"/>
      <c r="G1173" s="17"/>
      <c r="H1173" s="17"/>
      <c r="I1173" s="54"/>
      <c r="J1173" s="45"/>
      <c r="K1173" s="20">
        <f>IF(FluxoCaixa10131514191820[[#This Row],[Movimento ]]="Saldo Inicial",FluxoCaixa10131514191820[[#This Row],[R$ (Valores)]],K1172+FluxoCaixa10131514191820[[#This Row],[Valores Receitas / Despesas]])</f>
        <v>155116.65000000037</v>
      </c>
      <c r="L1173" s="53">
        <f>IF(FluxoCaixa10131514191820[[#This Row],[Entrada / Saída]]="Saída",FluxoCaixa10131514191820[[#This Row],[R$ (Valores)]]*-1,FluxoCaixa10131514191820[[#This Row],[R$ (Valores)]])</f>
        <v>0</v>
      </c>
    </row>
    <row r="1174" spans="2:12">
      <c r="B1174" s="48"/>
      <c r="C1174" s="48"/>
      <c r="D1174" s="16"/>
      <c r="E1174" s="48"/>
      <c r="F1174" s="17"/>
      <c r="G1174" s="17"/>
      <c r="H1174" s="17"/>
      <c r="I1174" s="54"/>
      <c r="J1174" s="45"/>
      <c r="K1174" s="20">
        <f>IF(FluxoCaixa10131514191820[[#This Row],[Movimento ]]="Saldo Inicial",FluxoCaixa10131514191820[[#This Row],[R$ (Valores)]],K1173+FluxoCaixa10131514191820[[#This Row],[Valores Receitas / Despesas]])</f>
        <v>155116.65000000037</v>
      </c>
      <c r="L1174" s="53">
        <f>IF(FluxoCaixa10131514191820[[#This Row],[Entrada / Saída]]="Saída",FluxoCaixa10131514191820[[#This Row],[R$ (Valores)]]*-1,FluxoCaixa10131514191820[[#This Row],[R$ (Valores)]])</f>
        <v>0</v>
      </c>
    </row>
    <row r="1175" spans="2:12">
      <c r="B1175" s="48"/>
      <c r="C1175" s="48"/>
      <c r="D1175" s="16"/>
      <c r="E1175" s="48"/>
      <c r="F1175" s="17"/>
      <c r="G1175" s="17"/>
      <c r="H1175" s="17"/>
      <c r="I1175" s="54"/>
      <c r="J1175" s="45"/>
      <c r="K1175" s="20">
        <f>IF(FluxoCaixa10131514191820[[#This Row],[Movimento ]]="Saldo Inicial",FluxoCaixa10131514191820[[#This Row],[R$ (Valores)]],K1174+FluxoCaixa10131514191820[[#This Row],[Valores Receitas / Despesas]])</f>
        <v>155116.65000000037</v>
      </c>
      <c r="L1175" s="53">
        <f>IF(FluxoCaixa10131514191820[[#This Row],[Entrada / Saída]]="Saída",FluxoCaixa10131514191820[[#This Row],[R$ (Valores)]]*-1,FluxoCaixa10131514191820[[#This Row],[R$ (Valores)]])</f>
        <v>0</v>
      </c>
    </row>
    <row r="1176" spans="2:12">
      <c r="B1176" s="48"/>
      <c r="C1176" s="48"/>
      <c r="D1176" s="16"/>
      <c r="E1176" s="48"/>
      <c r="F1176" s="17"/>
      <c r="G1176" s="17"/>
      <c r="H1176" s="17"/>
      <c r="I1176" s="54"/>
      <c r="J1176" s="45"/>
      <c r="K1176" s="20">
        <f>IF(FluxoCaixa10131514191820[[#This Row],[Movimento ]]="Saldo Inicial",FluxoCaixa10131514191820[[#This Row],[R$ (Valores)]],K1175+FluxoCaixa10131514191820[[#This Row],[Valores Receitas / Despesas]])</f>
        <v>155116.65000000037</v>
      </c>
      <c r="L1176" s="53">
        <f>IF(FluxoCaixa10131514191820[[#This Row],[Entrada / Saída]]="Saída",FluxoCaixa10131514191820[[#This Row],[R$ (Valores)]]*-1,FluxoCaixa10131514191820[[#This Row],[R$ (Valores)]])</f>
        <v>0</v>
      </c>
    </row>
    <row r="1177" spans="2:12">
      <c r="B1177" s="48"/>
      <c r="C1177" s="48"/>
      <c r="D1177" s="16"/>
      <c r="E1177" s="48"/>
      <c r="F1177" s="17"/>
      <c r="G1177" s="17"/>
      <c r="H1177" s="17"/>
      <c r="I1177" s="54"/>
      <c r="J1177" s="45"/>
      <c r="K1177" s="20">
        <f>IF(FluxoCaixa10131514191820[[#This Row],[Movimento ]]="Saldo Inicial",FluxoCaixa10131514191820[[#This Row],[R$ (Valores)]],K1176+FluxoCaixa10131514191820[[#This Row],[Valores Receitas / Despesas]])</f>
        <v>155116.65000000037</v>
      </c>
      <c r="L1177" s="53">
        <f>IF(FluxoCaixa10131514191820[[#This Row],[Entrada / Saída]]="Saída",FluxoCaixa10131514191820[[#This Row],[R$ (Valores)]]*-1,FluxoCaixa10131514191820[[#This Row],[R$ (Valores)]])</f>
        <v>0</v>
      </c>
    </row>
    <row r="1178" spans="2:12">
      <c r="B1178" s="48"/>
      <c r="C1178" s="48"/>
      <c r="D1178" s="16"/>
      <c r="E1178" s="48"/>
      <c r="F1178" s="17"/>
      <c r="G1178" s="17"/>
      <c r="H1178" s="17"/>
      <c r="I1178" s="54"/>
      <c r="J1178" s="45"/>
      <c r="K1178" s="20">
        <f>IF(FluxoCaixa10131514191820[[#This Row],[Movimento ]]="Saldo Inicial",FluxoCaixa10131514191820[[#This Row],[R$ (Valores)]],K1177+FluxoCaixa10131514191820[[#This Row],[Valores Receitas / Despesas]])</f>
        <v>155116.65000000037</v>
      </c>
      <c r="L1178" s="53">
        <f>IF(FluxoCaixa10131514191820[[#This Row],[Entrada / Saída]]="Saída",FluxoCaixa10131514191820[[#This Row],[R$ (Valores)]]*-1,FluxoCaixa10131514191820[[#This Row],[R$ (Valores)]])</f>
        <v>0</v>
      </c>
    </row>
    <row r="1179" spans="2:12">
      <c r="B1179" s="48"/>
      <c r="C1179" s="48"/>
      <c r="D1179" s="16"/>
      <c r="E1179" s="48"/>
      <c r="F1179" s="17"/>
      <c r="G1179" s="17"/>
      <c r="H1179" s="17"/>
      <c r="I1179" s="54"/>
      <c r="J1179" s="45"/>
      <c r="K1179" s="20">
        <f>IF(FluxoCaixa10131514191820[[#This Row],[Movimento ]]="Saldo Inicial",FluxoCaixa10131514191820[[#This Row],[R$ (Valores)]],K1178+FluxoCaixa10131514191820[[#This Row],[Valores Receitas / Despesas]])</f>
        <v>155116.65000000037</v>
      </c>
      <c r="L1179" s="53">
        <f>IF(FluxoCaixa10131514191820[[#This Row],[Entrada / Saída]]="Saída",FluxoCaixa10131514191820[[#This Row],[R$ (Valores)]]*-1,FluxoCaixa10131514191820[[#This Row],[R$ (Valores)]])</f>
        <v>0</v>
      </c>
    </row>
    <row r="1180" spans="2:12">
      <c r="B1180" s="48"/>
      <c r="C1180" s="48"/>
      <c r="D1180" s="16"/>
      <c r="E1180" s="48"/>
      <c r="F1180" s="17"/>
      <c r="G1180" s="17"/>
      <c r="H1180" s="17"/>
      <c r="I1180" s="54"/>
      <c r="J1180" s="45"/>
      <c r="K1180" s="20">
        <f>IF(FluxoCaixa10131514191820[[#This Row],[Movimento ]]="Saldo Inicial",FluxoCaixa10131514191820[[#This Row],[R$ (Valores)]],K1179+FluxoCaixa10131514191820[[#This Row],[Valores Receitas / Despesas]])</f>
        <v>155116.65000000037</v>
      </c>
      <c r="L1180" s="53">
        <f>IF(FluxoCaixa10131514191820[[#This Row],[Entrada / Saída]]="Saída",FluxoCaixa10131514191820[[#This Row],[R$ (Valores)]]*-1,FluxoCaixa10131514191820[[#This Row],[R$ (Valores)]])</f>
        <v>0</v>
      </c>
    </row>
    <row r="1181" spans="2:12">
      <c r="B1181" s="48"/>
      <c r="C1181" s="48"/>
      <c r="D1181" s="16"/>
      <c r="E1181" s="48"/>
      <c r="F1181" s="17"/>
      <c r="G1181" s="17"/>
      <c r="H1181" s="17"/>
      <c r="I1181" s="54"/>
      <c r="J1181" s="45"/>
      <c r="K1181" s="20">
        <f>IF(FluxoCaixa10131514191820[[#This Row],[Movimento ]]="Saldo Inicial",FluxoCaixa10131514191820[[#This Row],[R$ (Valores)]],K1180+FluxoCaixa10131514191820[[#This Row],[Valores Receitas / Despesas]])</f>
        <v>155116.65000000037</v>
      </c>
      <c r="L1181" s="53">
        <f>IF(FluxoCaixa10131514191820[[#This Row],[Entrada / Saída]]="Saída",FluxoCaixa10131514191820[[#This Row],[R$ (Valores)]]*-1,FluxoCaixa10131514191820[[#This Row],[R$ (Valores)]])</f>
        <v>0</v>
      </c>
    </row>
    <row r="1182" spans="2:12">
      <c r="B1182" s="48"/>
      <c r="C1182" s="48"/>
      <c r="D1182" s="16"/>
      <c r="E1182" s="48"/>
      <c r="F1182" s="17"/>
      <c r="G1182" s="17"/>
      <c r="H1182" s="17"/>
      <c r="I1182" s="54"/>
      <c r="J1182" s="45"/>
      <c r="K1182" s="20">
        <f>IF(FluxoCaixa10131514191820[[#This Row],[Movimento ]]="Saldo Inicial",FluxoCaixa10131514191820[[#This Row],[R$ (Valores)]],K1181+FluxoCaixa10131514191820[[#This Row],[Valores Receitas / Despesas]])</f>
        <v>155116.65000000037</v>
      </c>
      <c r="L1182" s="53">
        <f>IF(FluxoCaixa10131514191820[[#This Row],[Entrada / Saída]]="Saída",FluxoCaixa10131514191820[[#This Row],[R$ (Valores)]]*-1,FluxoCaixa10131514191820[[#This Row],[R$ (Valores)]])</f>
        <v>0</v>
      </c>
    </row>
    <row r="1183" spans="2:12">
      <c r="B1183" s="48"/>
      <c r="C1183" s="48"/>
      <c r="D1183" s="16"/>
      <c r="E1183" s="48"/>
      <c r="F1183" s="17"/>
      <c r="G1183" s="17"/>
      <c r="H1183" s="17"/>
      <c r="I1183" s="54"/>
      <c r="J1183" s="45"/>
      <c r="K1183" s="20">
        <f>IF(FluxoCaixa10131514191820[[#This Row],[Movimento ]]="Saldo Inicial",FluxoCaixa10131514191820[[#This Row],[R$ (Valores)]],K1182+FluxoCaixa10131514191820[[#This Row],[Valores Receitas / Despesas]])</f>
        <v>155116.65000000037</v>
      </c>
      <c r="L1183" s="53">
        <f>IF(FluxoCaixa10131514191820[[#This Row],[Entrada / Saída]]="Saída",FluxoCaixa10131514191820[[#This Row],[R$ (Valores)]]*-1,FluxoCaixa10131514191820[[#This Row],[R$ (Valores)]])</f>
        <v>0</v>
      </c>
    </row>
    <row r="1184" spans="2:12">
      <c r="B1184" s="48"/>
      <c r="C1184" s="48"/>
      <c r="D1184" s="16"/>
      <c r="E1184" s="48"/>
      <c r="F1184" s="17"/>
      <c r="G1184" s="17"/>
      <c r="H1184" s="17"/>
      <c r="I1184" s="54"/>
      <c r="J1184" s="45"/>
      <c r="K1184" s="20">
        <f>IF(FluxoCaixa10131514191820[[#This Row],[Movimento ]]="Saldo Inicial",FluxoCaixa10131514191820[[#This Row],[R$ (Valores)]],K1183+FluxoCaixa10131514191820[[#This Row],[Valores Receitas / Despesas]])</f>
        <v>155116.65000000037</v>
      </c>
      <c r="L1184" s="53">
        <f>IF(FluxoCaixa10131514191820[[#This Row],[Entrada / Saída]]="Saída",FluxoCaixa10131514191820[[#This Row],[R$ (Valores)]]*-1,FluxoCaixa10131514191820[[#This Row],[R$ (Valores)]])</f>
        <v>0</v>
      </c>
    </row>
    <row r="1185" spans="2:12">
      <c r="B1185" s="48"/>
      <c r="C1185" s="48"/>
      <c r="D1185" s="16"/>
      <c r="E1185" s="48"/>
      <c r="F1185" s="17"/>
      <c r="G1185" s="17"/>
      <c r="H1185" s="17"/>
      <c r="I1185" s="54"/>
      <c r="J1185" s="45"/>
      <c r="K1185" s="20">
        <f>IF(FluxoCaixa10131514191820[[#This Row],[Movimento ]]="Saldo Inicial",FluxoCaixa10131514191820[[#This Row],[R$ (Valores)]],K1184+FluxoCaixa10131514191820[[#This Row],[Valores Receitas / Despesas]])</f>
        <v>155116.65000000037</v>
      </c>
      <c r="L1185" s="53">
        <f>IF(FluxoCaixa10131514191820[[#This Row],[Entrada / Saída]]="Saída",FluxoCaixa10131514191820[[#This Row],[R$ (Valores)]]*-1,FluxoCaixa10131514191820[[#This Row],[R$ (Valores)]])</f>
        <v>0</v>
      </c>
    </row>
    <row r="1186" spans="2:12">
      <c r="B1186" s="48"/>
      <c r="C1186" s="48"/>
      <c r="D1186" s="16"/>
      <c r="E1186" s="48"/>
      <c r="F1186" s="17"/>
      <c r="G1186" s="17"/>
      <c r="H1186" s="17"/>
      <c r="I1186" s="54"/>
      <c r="J1186" s="45"/>
      <c r="K1186" s="20">
        <f>IF(FluxoCaixa10131514191820[[#This Row],[Movimento ]]="Saldo Inicial",FluxoCaixa10131514191820[[#This Row],[R$ (Valores)]],K1185+FluxoCaixa10131514191820[[#This Row],[Valores Receitas / Despesas]])</f>
        <v>155116.65000000037</v>
      </c>
      <c r="L1186" s="53">
        <f>IF(FluxoCaixa10131514191820[[#This Row],[Entrada / Saída]]="Saída",FluxoCaixa10131514191820[[#This Row],[R$ (Valores)]]*-1,FluxoCaixa10131514191820[[#This Row],[R$ (Valores)]])</f>
        <v>0</v>
      </c>
    </row>
    <row r="1187" spans="2:12">
      <c r="B1187" s="48"/>
      <c r="C1187" s="48"/>
      <c r="D1187" s="16"/>
      <c r="E1187" s="48"/>
      <c r="F1187" s="17"/>
      <c r="G1187" s="17"/>
      <c r="H1187" s="17"/>
      <c r="I1187" s="54"/>
      <c r="J1187" s="45"/>
      <c r="K1187" s="20">
        <f>IF(FluxoCaixa10131514191820[[#This Row],[Movimento ]]="Saldo Inicial",FluxoCaixa10131514191820[[#This Row],[R$ (Valores)]],K1186+FluxoCaixa10131514191820[[#This Row],[Valores Receitas / Despesas]])</f>
        <v>155116.65000000037</v>
      </c>
      <c r="L1187" s="53">
        <f>IF(FluxoCaixa10131514191820[[#This Row],[Entrada / Saída]]="Saída",FluxoCaixa10131514191820[[#This Row],[R$ (Valores)]]*-1,FluxoCaixa10131514191820[[#This Row],[R$ (Valores)]])</f>
        <v>0</v>
      </c>
    </row>
    <row r="1188" spans="2:12">
      <c r="B1188" s="48"/>
      <c r="C1188" s="48"/>
      <c r="D1188" s="16"/>
      <c r="E1188" s="48"/>
      <c r="F1188" s="17"/>
      <c r="G1188" s="17"/>
      <c r="H1188" s="17"/>
      <c r="I1188" s="54"/>
      <c r="J1188" s="45"/>
      <c r="K1188" s="20">
        <f>IF(FluxoCaixa10131514191820[[#This Row],[Movimento ]]="Saldo Inicial",FluxoCaixa10131514191820[[#This Row],[R$ (Valores)]],K1187+FluxoCaixa10131514191820[[#This Row],[Valores Receitas / Despesas]])</f>
        <v>155116.65000000037</v>
      </c>
      <c r="L1188" s="53">
        <f>IF(FluxoCaixa10131514191820[[#This Row],[Entrada / Saída]]="Saída",FluxoCaixa10131514191820[[#This Row],[R$ (Valores)]]*-1,FluxoCaixa10131514191820[[#This Row],[R$ (Valores)]])</f>
        <v>0</v>
      </c>
    </row>
    <row r="1189" spans="2:12">
      <c r="B1189" s="48"/>
      <c r="C1189" s="48"/>
      <c r="D1189" s="16"/>
      <c r="E1189" s="48"/>
      <c r="F1189" s="17"/>
      <c r="G1189" s="17"/>
      <c r="H1189" s="17"/>
      <c r="I1189" s="54"/>
      <c r="J1189" s="45"/>
      <c r="K1189" s="20">
        <f>IF(FluxoCaixa10131514191820[[#This Row],[Movimento ]]="Saldo Inicial",FluxoCaixa10131514191820[[#This Row],[R$ (Valores)]],K1188+FluxoCaixa10131514191820[[#This Row],[Valores Receitas / Despesas]])</f>
        <v>155116.65000000037</v>
      </c>
      <c r="L1189" s="53">
        <f>IF(FluxoCaixa10131514191820[[#This Row],[Entrada / Saída]]="Saída",FluxoCaixa10131514191820[[#This Row],[R$ (Valores)]]*-1,FluxoCaixa10131514191820[[#This Row],[R$ (Valores)]])</f>
        <v>0</v>
      </c>
    </row>
    <row r="1190" spans="2:12">
      <c r="B1190" s="48"/>
      <c r="C1190" s="48"/>
      <c r="D1190" s="16"/>
      <c r="E1190" s="48"/>
      <c r="F1190" s="17"/>
      <c r="G1190" s="17"/>
      <c r="H1190" s="17"/>
      <c r="I1190" s="54"/>
      <c r="J1190" s="45"/>
      <c r="K1190" s="20">
        <f>IF(FluxoCaixa10131514191820[[#This Row],[Movimento ]]="Saldo Inicial",FluxoCaixa10131514191820[[#This Row],[R$ (Valores)]],K1189+FluxoCaixa10131514191820[[#This Row],[Valores Receitas / Despesas]])</f>
        <v>155116.65000000037</v>
      </c>
      <c r="L1190" s="53">
        <f>IF(FluxoCaixa10131514191820[[#This Row],[Entrada / Saída]]="Saída",FluxoCaixa10131514191820[[#This Row],[R$ (Valores)]]*-1,FluxoCaixa10131514191820[[#This Row],[R$ (Valores)]])</f>
        <v>0</v>
      </c>
    </row>
    <row r="1191" spans="2:12">
      <c r="B1191" s="48"/>
      <c r="C1191" s="48"/>
      <c r="D1191" s="16"/>
      <c r="E1191" s="48"/>
      <c r="F1191" s="17"/>
      <c r="G1191" s="17"/>
      <c r="H1191" s="17"/>
      <c r="I1191" s="54"/>
      <c r="J1191" s="45"/>
      <c r="K1191" s="20">
        <f>IF(FluxoCaixa10131514191820[[#This Row],[Movimento ]]="Saldo Inicial",FluxoCaixa10131514191820[[#This Row],[R$ (Valores)]],K1190+FluxoCaixa10131514191820[[#This Row],[Valores Receitas / Despesas]])</f>
        <v>155116.65000000037</v>
      </c>
      <c r="L1191" s="53">
        <f>IF(FluxoCaixa10131514191820[[#This Row],[Entrada / Saída]]="Saída",FluxoCaixa10131514191820[[#This Row],[R$ (Valores)]]*-1,FluxoCaixa10131514191820[[#This Row],[R$ (Valores)]])</f>
        <v>0</v>
      </c>
    </row>
    <row r="1192" spans="2:12">
      <c r="B1192" s="48"/>
      <c r="C1192" s="48"/>
      <c r="D1192" s="16"/>
      <c r="E1192" s="48"/>
      <c r="F1192" s="17"/>
      <c r="G1192" s="17"/>
      <c r="H1192" s="17"/>
      <c r="I1192" s="54"/>
      <c r="J1192" s="45"/>
      <c r="K1192" s="20">
        <f>IF(FluxoCaixa10131514191820[[#This Row],[Movimento ]]="Saldo Inicial",FluxoCaixa10131514191820[[#This Row],[R$ (Valores)]],K1191+FluxoCaixa10131514191820[[#This Row],[Valores Receitas / Despesas]])</f>
        <v>155116.65000000037</v>
      </c>
      <c r="L1192" s="53">
        <f>IF(FluxoCaixa10131514191820[[#This Row],[Entrada / Saída]]="Saída",FluxoCaixa10131514191820[[#This Row],[R$ (Valores)]]*-1,FluxoCaixa10131514191820[[#This Row],[R$ (Valores)]])</f>
        <v>0</v>
      </c>
    </row>
    <row r="1193" spans="2:12">
      <c r="B1193" s="48"/>
      <c r="C1193" s="48"/>
      <c r="D1193" s="16"/>
      <c r="E1193" s="48"/>
      <c r="F1193" s="17"/>
      <c r="G1193" s="17"/>
      <c r="H1193" s="17"/>
      <c r="I1193" s="54"/>
      <c r="J1193" s="45"/>
      <c r="K1193" s="20">
        <f>IF(FluxoCaixa10131514191820[[#This Row],[Movimento ]]="Saldo Inicial",FluxoCaixa10131514191820[[#This Row],[R$ (Valores)]],K1192+FluxoCaixa10131514191820[[#This Row],[Valores Receitas / Despesas]])</f>
        <v>155116.65000000037</v>
      </c>
      <c r="L1193" s="53">
        <f>IF(FluxoCaixa10131514191820[[#This Row],[Entrada / Saída]]="Saída",FluxoCaixa10131514191820[[#This Row],[R$ (Valores)]]*-1,FluxoCaixa10131514191820[[#This Row],[R$ (Valores)]])</f>
        <v>0</v>
      </c>
    </row>
    <row r="1194" spans="2:12">
      <c r="B1194" s="48"/>
      <c r="C1194" s="48"/>
      <c r="D1194" s="16"/>
      <c r="E1194" s="48"/>
      <c r="F1194" s="17"/>
      <c r="G1194" s="17"/>
      <c r="H1194" s="17"/>
      <c r="I1194" s="54"/>
      <c r="J1194" s="45"/>
      <c r="K1194" s="20">
        <f>IF(FluxoCaixa10131514191820[[#This Row],[Movimento ]]="Saldo Inicial",FluxoCaixa10131514191820[[#This Row],[R$ (Valores)]],K1193+FluxoCaixa10131514191820[[#This Row],[Valores Receitas / Despesas]])</f>
        <v>155116.65000000037</v>
      </c>
      <c r="L1194" s="53">
        <f>IF(FluxoCaixa10131514191820[[#This Row],[Entrada / Saída]]="Saída",FluxoCaixa10131514191820[[#This Row],[R$ (Valores)]]*-1,FluxoCaixa10131514191820[[#This Row],[R$ (Valores)]])</f>
        <v>0</v>
      </c>
    </row>
    <row r="1195" spans="2:12">
      <c r="B1195" s="48"/>
      <c r="C1195" s="48"/>
      <c r="D1195" s="16"/>
      <c r="E1195" s="48"/>
      <c r="F1195" s="17"/>
      <c r="G1195" s="17"/>
      <c r="H1195" s="17"/>
      <c r="I1195" s="54"/>
      <c r="J1195" s="45"/>
      <c r="K1195" s="20">
        <f>IF(FluxoCaixa10131514191820[[#This Row],[Movimento ]]="Saldo Inicial",FluxoCaixa10131514191820[[#This Row],[R$ (Valores)]],K1194+FluxoCaixa10131514191820[[#This Row],[Valores Receitas / Despesas]])</f>
        <v>155116.65000000037</v>
      </c>
      <c r="L1195" s="53">
        <f>IF(FluxoCaixa10131514191820[[#This Row],[Entrada / Saída]]="Saída",FluxoCaixa10131514191820[[#This Row],[R$ (Valores)]]*-1,FluxoCaixa10131514191820[[#This Row],[R$ (Valores)]])</f>
        <v>0</v>
      </c>
    </row>
    <row r="1196" spans="2:12">
      <c r="B1196" s="48"/>
      <c r="C1196" s="48"/>
      <c r="D1196" s="16"/>
      <c r="E1196" s="48"/>
      <c r="F1196" s="17"/>
      <c r="G1196" s="17"/>
      <c r="H1196" s="17"/>
      <c r="I1196" s="54"/>
      <c r="J1196" s="45"/>
      <c r="K1196" s="20">
        <f>IF(FluxoCaixa10131514191820[[#This Row],[Movimento ]]="Saldo Inicial",FluxoCaixa10131514191820[[#This Row],[R$ (Valores)]],K1195+FluxoCaixa10131514191820[[#This Row],[Valores Receitas / Despesas]])</f>
        <v>155116.65000000037</v>
      </c>
      <c r="L1196" s="53">
        <f>IF(FluxoCaixa10131514191820[[#This Row],[Entrada / Saída]]="Saída",FluxoCaixa10131514191820[[#This Row],[R$ (Valores)]]*-1,FluxoCaixa10131514191820[[#This Row],[R$ (Valores)]])</f>
        <v>0</v>
      </c>
    </row>
    <row r="1197" spans="2:12">
      <c r="B1197" s="48"/>
      <c r="C1197" s="48"/>
      <c r="D1197" s="16"/>
      <c r="E1197" s="48"/>
      <c r="F1197" s="17"/>
      <c r="G1197" s="17"/>
      <c r="H1197" s="17"/>
      <c r="I1197" s="54"/>
      <c r="J1197" s="45"/>
      <c r="K1197" s="20">
        <f>IF(FluxoCaixa10131514191820[[#This Row],[Movimento ]]="Saldo Inicial",FluxoCaixa10131514191820[[#This Row],[R$ (Valores)]],K1196+FluxoCaixa10131514191820[[#This Row],[Valores Receitas / Despesas]])</f>
        <v>155116.65000000037</v>
      </c>
      <c r="L1197" s="53">
        <f>IF(FluxoCaixa10131514191820[[#This Row],[Entrada / Saída]]="Saída",FluxoCaixa10131514191820[[#This Row],[R$ (Valores)]]*-1,FluxoCaixa10131514191820[[#This Row],[R$ (Valores)]])</f>
        <v>0</v>
      </c>
    </row>
    <row r="1198" spans="2:12">
      <c r="B1198" s="48"/>
      <c r="C1198" s="48"/>
      <c r="D1198" s="16"/>
      <c r="E1198" s="48"/>
      <c r="F1198" s="17"/>
      <c r="G1198" s="17"/>
      <c r="H1198" s="17"/>
      <c r="I1198" s="54"/>
      <c r="J1198" s="45"/>
      <c r="K1198" s="20">
        <f>IF(FluxoCaixa10131514191820[[#This Row],[Movimento ]]="Saldo Inicial",FluxoCaixa10131514191820[[#This Row],[R$ (Valores)]],K1197+FluxoCaixa10131514191820[[#This Row],[Valores Receitas / Despesas]])</f>
        <v>155116.65000000037</v>
      </c>
      <c r="L1198" s="53">
        <f>IF(FluxoCaixa10131514191820[[#This Row],[Entrada / Saída]]="Saída",FluxoCaixa10131514191820[[#This Row],[R$ (Valores)]]*-1,FluxoCaixa10131514191820[[#This Row],[R$ (Valores)]])</f>
        <v>0</v>
      </c>
    </row>
    <row r="1199" spans="2:12">
      <c r="B1199" s="48"/>
      <c r="C1199" s="48"/>
      <c r="D1199" s="16"/>
      <c r="E1199" s="48"/>
      <c r="F1199" s="17"/>
      <c r="G1199" s="17"/>
      <c r="H1199" s="17"/>
      <c r="I1199" s="54"/>
      <c r="J1199" s="45"/>
      <c r="K1199" s="20">
        <f>IF(FluxoCaixa10131514191820[[#This Row],[Movimento ]]="Saldo Inicial",FluxoCaixa10131514191820[[#This Row],[R$ (Valores)]],K1198+FluxoCaixa10131514191820[[#This Row],[Valores Receitas / Despesas]])</f>
        <v>155116.65000000037</v>
      </c>
      <c r="L1199" s="53">
        <f>IF(FluxoCaixa10131514191820[[#This Row],[Entrada / Saída]]="Saída",FluxoCaixa10131514191820[[#This Row],[R$ (Valores)]]*-1,FluxoCaixa10131514191820[[#This Row],[R$ (Valores)]])</f>
        <v>0</v>
      </c>
    </row>
    <row r="1200" spans="2:12">
      <c r="B1200" s="48"/>
      <c r="C1200" s="48"/>
      <c r="D1200" s="16"/>
      <c r="E1200" s="48"/>
      <c r="F1200" s="17"/>
      <c r="G1200" s="17"/>
      <c r="H1200" s="17"/>
      <c r="I1200" s="54"/>
      <c r="J1200" s="45"/>
      <c r="K1200" s="20">
        <f>IF(FluxoCaixa10131514191820[[#This Row],[Movimento ]]="Saldo Inicial",FluxoCaixa10131514191820[[#This Row],[R$ (Valores)]],K1199+FluxoCaixa10131514191820[[#This Row],[Valores Receitas / Despesas]])</f>
        <v>155116.65000000037</v>
      </c>
      <c r="L1200" s="53">
        <f>IF(FluxoCaixa10131514191820[[#This Row],[Entrada / Saída]]="Saída",FluxoCaixa10131514191820[[#This Row],[R$ (Valores)]]*-1,FluxoCaixa10131514191820[[#This Row],[R$ (Valores)]])</f>
        <v>0</v>
      </c>
    </row>
    <row r="1201" spans="2:12">
      <c r="B1201" s="48"/>
      <c r="C1201" s="48"/>
      <c r="D1201" s="16"/>
      <c r="E1201" s="48"/>
      <c r="F1201" s="17"/>
      <c r="G1201" s="17"/>
      <c r="H1201" s="17"/>
      <c r="I1201" s="54"/>
      <c r="J1201" s="45"/>
      <c r="K1201" s="20">
        <f>IF(FluxoCaixa10131514191820[[#This Row],[Movimento ]]="Saldo Inicial",FluxoCaixa10131514191820[[#This Row],[R$ (Valores)]],K1200+FluxoCaixa10131514191820[[#This Row],[Valores Receitas / Despesas]])</f>
        <v>155116.65000000037</v>
      </c>
      <c r="L1201" s="53">
        <f>IF(FluxoCaixa10131514191820[[#This Row],[Entrada / Saída]]="Saída",FluxoCaixa10131514191820[[#This Row],[R$ (Valores)]]*-1,FluxoCaixa10131514191820[[#This Row],[R$ (Valores)]])</f>
        <v>0</v>
      </c>
    </row>
    <row r="1202" spans="2:12">
      <c r="B1202" s="48"/>
      <c r="C1202" s="48"/>
      <c r="D1202" s="16"/>
      <c r="E1202" s="48"/>
      <c r="F1202" s="17"/>
      <c r="G1202" s="17"/>
      <c r="H1202" s="17"/>
      <c r="I1202" s="54"/>
      <c r="J1202" s="45"/>
      <c r="K1202" s="20">
        <f>IF(FluxoCaixa10131514191820[[#This Row],[Movimento ]]="Saldo Inicial",FluxoCaixa10131514191820[[#This Row],[R$ (Valores)]],K1201+FluxoCaixa10131514191820[[#This Row],[Valores Receitas / Despesas]])</f>
        <v>155116.65000000037</v>
      </c>
      <c r="L1202" s="53">
        <f>IF(FluxoCaixa10131514191820[[#This Row],[Entrada / Saída]]="Saída",FluxoCaixa10131514191820[[#This Row],[R$ (Valores)]]*-1,FluxoCaixa10131514191820[[#This Row],[R$ (Valores)]])</f>
        <v>0</v>
      </c>
    </row>
    <row r="1203" spans="2:12">
      <c r="B1203" s="48"/>
      <c r="C1203" s="48"/>
      <c r="D1203" s="16"/>
      <c r="E1203" s="48"/>
      <c r="F1203" s="17"/>
      <c r="G1203" s="17"/>
      <c r="H1203" s="17"/>
      <c r="I1203" s="54"/>
      <c r="J1203" s="45"/>
      <c r="K1203" s="20">
        <f>IF(FluxoCaixa10131514191820[[#This Row],[Movimento ]]="Saldo Inicial",FluxoCaixa10131514191820[[#This Row],[R$ (Valores)]],K1202+FluxoCaixa10131514191820[[#This Row],[Valores Receitas / Despesas]])</f>
        <v>155116.65000000037</v>
      </c>
      <c r="L1203" s="53">
        <f>IF(FluxoCaixa10131514191820[[#This Row],[Entrada / Saída]]="Saída",FluxoCaixa10131514191820[[#This Row],[R$ (Valores)]]*-1,FluxoCaixa10131514191820[[#This Row],[R$ (Valores)]])</f>
        <v>0</v>
      </c>
    </row>
    <row r="1204" spans="2:12">
      <c r="B1204" s="48"/>
      <c r="C1204" s="48"/>
      <c r="D1204" s="16"/>
      <c r="E1204" s="48"/>
      <c r="F1204" s="17"/>
      <c r="G1204" s="17"/>
      <c r="H1204" s="17"/>
      <c r="I1204" s="54"/>
      <c r="J1204" s="45"/>
      <c r="K1204" s="20">
        <f>IF(FluxoCaixa10131514191820[[#This Row],[Movimento ]]="Saldo Inicial",FluxoCaixa10131514191820[[#This Row],[R$ (Valores)]],K1203+FluxoCaixa10131514191820[[#This Row],[Valores Receitas / Despesas]])</f>
        <v>155116.65000000037</v>
      </c>
      <c r="L1204" s="53">
        <f>IF(FluxoCaixa10131514191820[[#This Row],[Entrada / Saída]]="Saída",FluxoCaixa10131514191820[[#This Row],[R$ (Valores)]]*-1,FluxoCaixa10131514191820[[#This Row],[R$ (Valores)]])</f>
        <v>0</v>
      </c>
    </row>
    <row r="1205" spans="2:12">
      <c r="B1205" s="48"/>
      <c r="C1205" s="48"/>
      <c r="D1205" s="16"/>
      <c r="E1205" s="48"/>
      <c r="F1205" s="17"/>
      <c r="G1205" s="17"/>
      <c r="H1205" s="17"/>
      <c r="I1205" s="54"/>
      <c r="J1205" s="45"/>
      <c r="K1205" s="20">
        <f>IF(FluxoCaixa10131514191820[[#This Row],[Movimento ]]="Saldo Inicial",FluxoCaixa10131514191820[[#This Row],[R$ (Valores)]],K1204+FluxoCaixa10131514191820[[#This Row],[Valores Receitas / Despesas]])</f>
        <v>155116.65000000037</v>
      </c>
      <c r="L1205" s="53">
        <f>IF(FluxoCaixa10131514191820[[#This Row],[Entrada / Saída]]="Saída",FluxoCaixa10131514191820[[#This Row],[R$ (Valores)]]*-1,FluxoCaixa10131514191820[[#This Row],[R$ (Valores)]])</f>
        <v>0</v>
      </c>
    </row>
    <row r="1206" spans="2:12">
      <c r="B1206" s="48"/>
      <c r="C1206" s="48"/>
      <c r="D1206" s="16"/>
      <c r="E1206" s="48"/>
      <c r="F1206" s="17"/>
      <c r="G1206" s="17"/>
      <c r="H1206" s="17"/>
      <c r="I1206" s="54"/>
      <c r="J1206" s="45"/>
      <c r="K1206" s="20">
        <f>IF(FluxoCaixa10131514191820[[#This Row],[Movimento ]]="Saldo Inicial",FluxoCaixa10131514191820[[#This Row],[R$ (Valores)]],K1205+FluxoCaixa10131514191820[[#This Row],[Valores Receitas / Despesas]])</f>
        <v>155116.65000000037</v>
      </c>
      <c r="L1206" s="53">
        <f>IF(FluxoCaixa10131514191820[[#This Row],[Entrada / Saída]]="Saída",FluxoCaixa10131514191820[[#This Row],[R$ (Valores)]]*-1,FluxoCaixa10131514191820[[#This Row],[R$ (Valores)]])</f>
        <v>0</v>
      </c>
    </row>
    <row r="1207" spans="2:12">
      <c r="B1207" s="48"/>
      <c r="C1207" s="48"/>
      <c r="D1207" s="16"/>
      <c r="E1207" s="48"/>
      <c r="F1207" s="17"/>
      <c r="G1207" s="17"/>
      <c r="H1207" s="17"/>
      <c r="I1207" s="54"/>
      <c r="J1207" s="45"/>
      <c r="K1207" s="20">
        <f>IF(FluxoCaixa10131514191820[[#This Row],[Movimento ]]="Saldo Inicial",FluxoCaixa10131514191820[[#This Row],[R$ (Valores)]],K1206+FluxoCaixa10131514191820[[#This Row],[Valores Receitas / Despesas]])</f>
        <v>155116.65000000037</v>
      </c>
      <c r="L1207" s="53">
        <f>IF(FluxoCaixa10131514191820[[#This Row],[Entrada / Saída]]="Saída",FluxoCaixa10131514191820[[#This Row],[R$ (Valores)]]*-1,FluxoCaixa10131514191820[[#This Row],[R$ (Valores)]])</f>
        <v>0</v>
      </c>
    </row>
    <row r="1208" spans="2:12">
      <c r="B1208" s="48"/>
      <c r="C1208" s="48"/>
      <c r="D1208" s="16"/>
      <c r="E1208" s="48"/>
      <c r="F1208" s="17"/>
      <c r="G1208" s="17"/>
      <c r="H1208" s="17"/>
      <c r="I1208" s="54"/>
      <c r="J1208" s="45"/>
      <c r="K1208" s="20">
        <f>IF(FluxoCaixa10131514191820[[#This Row],[Movimento ]]="Saldo Inicial",FluxoCaixa10131514191820[[#This Row],[R$ (Valores)]],K1207+FluxoCaixa10131514191820[[#This Row],[Valores Receitas / Despesas]])</f>
        <v>155116.65000000037</v>
      </c>
      <c r="L1208" s="53">
        <f>IF(FluxoCaixa10131514191820[[#This Row],[Entrada / Saída]]="Saída",FluxoCaixa10131514191820[[#This Row],[R$ (Valores)]]*-1,FluxoCaixa10131514191820[[#This Row],[R$ (Valores)]])</f>
        <v>0</v>
      </c>
    </row>
    <row r="1209" spans="2:12">
      <c r="B1209" s="48"/>
      <c r="C1209" s="48"/>
      <c r="D1209" s="16"/>
      <c r="E1209" s="48"/>
      <c r="F1209" s="17"/>
      <c r="G1209" s="17"/>
      <c r="H1209" s="17"/>
      <c r="I1209" s="54"/>
      <c r="J1209" s="45"/>
      <c r="K1209" s="20">
        <f>IF(FluxoCaixa10131514191820[[#This Row],[Movimento ]]="Saldo Inicial",FluxoCaixa10131514191820[[#This Row],[R$ (Valores)]],K1208+FluxoCaixa10131514191820[[#This Row],[Valores Receitas / Despesas]])</f>
        <v>155116.65000000037</v>
      </c>
      <c r="L1209" s="53">
        <f>IF(FluxoCaixa10131514191820[[#This Row],[Entrada / Saída]]="Saída",FluxoCaixa10131514191820[[#This Row],[R$ (Valores)]]*-1,FluxoCaixa10131514191820[[#This Row],[R$ (Valores)]])</f>
        <v>0</v>
      </c>
    </row>
    <row r="1210" spans="2:12">
      <c r="B1210" s="48"/>
      <c r="C1210" s="48"/>
      <c r="D1210" s="16"/>
      <c r="E1210" s="48"/>
      <c r="F1210" s="17"/>
      <c r="G1210" s="17"/>
      <c r="H1210" s="17"/>
      <c r="I1210" s="54"/>
      <c r="J1210" s="45"/>
      <c r="K1210" s="20">
        <f>IF(FluxoCaixa10131514191820[[#This Row],[Movimento ]]="Saldo Inicial",FluxoCaixa10131514191820[[#This Row],[R$ (Valores)]],K1209+FluxoCaixa10131514191820[[#This Row],[Valores Receitas / Despesas]])</f>
        <v>155116.65000000037</v>
      </c>
      <c r="L1210" s="53">
        <f>IF(FluxoCaixa10131514191820[[#This Row],[Entrada / Saída]]="Saída",FluxoCaixa10131514191820[[#This Row],[R$ (Valores)]]*-1,FluxoCaixa10131514191820[[#This Row],[R$ (Valores)]])</f>
        <v>0</v>
      </c>
    </row>
    <row r="1211" spans="2:12">
      <c r="B1211" s="48"/>
      <c r="C1211" s="48"/>
      <c r="D1211" s="16"/>
      <c r="E1211" s="48"/>
      <c r="F1211" s="17"/>
      <c r="G1211" s="17"/>
      <c r="H1211" s="17"/>
      <c r="I1211" s="54"/>
      <c r="J1211" s="45"/>
      <c r="K1211" s="20">
        <f>IF(FluxoCaixa10131514191820[[#This Row],[Movimento ]]="Saldo Inicial",FluxoCaixa10131514191820[[#This Row],[R$ (Valores)]],K1210+FluxoCaixa10131514191820[[#This Row],[Valores Receitas / Despesas]])</f>
        <v>155116.65000000037</v>
      </c>
      <c r="L1211" s="53">
        <f>IF(FluxoCaixa10131514191820[[#This Row],[Entrada / Saída]]="Saída",FluxoCaixa10131514191820[[#This Row],[R$ (Valores)]]*-1,FluxoCaixa10131514191820[[#This Row],[R$ (Valores)]])</f>
        <v>0</v>
      </c>
    </row>
    <row r="1212" spans="2:12">
      <c r="B1212" s="48"/>
      <c r="C1212" s="48"/>
      <c r="D1212" s="16"/>
      <c r="E1212" s="48"/>
      <c r="F1212" s="17"/>
      <c r="G1212" s="17"/>
      <c r="H1212" s="17"/>
      <c r="I1212" s="54"/>
      <c r="J1212" s="45"/>
      <c r="K1212" s="20">
        <f>IF(FluxoCaixa10131514191820[[#This Row],[Movimento ]]="Saldo Inicial",FluxoCaixa10131514191820[[#This Row],[R$ (Valores)]],K1211+FluxoCaixa10131514191820[[#This Row],[Valores Receitas / Despesas]])</f>
        <v>155116.65000000037</v>
      </c>
      <c r="L1212" s="53">
        <f>IF(FluxoCaixa10131514191820[[#This Row],[Entrada / Saída]]="Saída",FluxoCaixa10131514191820[[#This Row],[R$ (Valores)]]*-1,FluxoCaixa10131514191820[[#This Row],[R$ (Valores)]])</f>
        <v>0</v>
      </c>
    </row>
    <row r="1213" spans="2:12">
      <c r="B1213" s="48"/>
      <c r="C1213" s="48"/>
      <c r="D1213" s="16"/>
      <c r="E1213" s="48"/>
      <c r="F1213" s="17"/>
      <c r="G1213" s="17"/>
      <c r="H1213" s="17"/>
      <c r="I1213" s="54"/>
      <c r="J1213" s="45"/>
      <c r="K1213" s="20">
        <f>IF(FluxoCaixa10131514191820[[#This Row],[Movimento ]]="Saldo Inicial",FluxoCaixa10131514191820[[#This Row],[R$ (Valores)]],K1212+FluxoCaixa10131514191820[[#This Row],[Valores Receitas / Despesas]])</f>
        <v>155116.65000000037</v>
      </c>
      <c r="L1213" s="53">
        <f>IF(FluxoCaixa10131514191820[[#This Row],[Entrada / Saída]]="Saída",FluxoCaixa10131514191820[[#This Row],[R$ (Valores)]]*-1,FluxoCaixa10131514191820[[#This Row],[R$ (Valores)]])</f>
        <v>0</v>
      </c>
    </row>
    <row r="1214" spans="2:12">
      <c r="B1214" s="48"/>
      <c r="C1214" s="48"/>
      <c r="D1214" s="16"/>
      <c r="E1214" s="48"/>
      <c r="F1214" s="17"/>
      <c r="G1214" s="17"/>
      <c r="H1214" s="17"/>
      <c r="I1214" s="54"/>
      <c r="J1214" s="45"/>
      <c r="K1214" s="20">
        <f>IF(FluxoCaixa10131514191820[[#This Row],[Movimento ]]="Saldo Inicial",FluxoCaixa10131514191820[[#This Row],[R$ (Valores)]],K1213+FluxoCaixa10131514191820[[#This Row],[Valores Receitas / Despesas]])</f>
        <v>155116.65000000037</v>
      </c>
      <c r="L1214" s="53">
        <f>IF(FluxoCaixa10131514191820[[#This Row],[Entrada / Saída]]="Saída",FluxoCaixa10131514191820[[#This Row],[R$ (Valores)]]*-1,FluxoCaixa10131514191820[[#This Row],[R$ (Valores)]])</f>
        <v>0</v>
      </c>
    </row>
    <row r="1215" spans="2:12">
      <c r="B1215" s="48"/>
      <c r="C1215" s="48"/>
      <c r="D1215" s="16"/>
      <c r="E1215" s="48"/>
      <c r="F1215" s="17"/>
      <c r="G1215" s="17"/>
      <c r="H1215" s="17"/>
      <c r="I1215" s="54"/>
      <c r="J1215" s="45"/>
      <c r="K1215" s="20">
        <f>IF(FluxoCaixa10131514191820[[#This Row],[Movimento ]]="Saldo Inicial",FluxoCaixa10131514191820[[#This Row],[R$ (Valores)]],K1214+FluxoCaixa10131514191820[[#This Row],[Valores Receitas / Despesas]])</f>
        <v>155116.65000000037</v>
      </c>
      <c r="L1215" s="53">
        <f>IF(FluxoCaixa10131514191820[[#This Row],[Entrada / Saída]]="Saída",FluxoCaixa10131514191820[[#This Row],[R$ (Valores)]]*-1,FluxoCaixa10131514191820[[#This Row],[R$ (Valores)]])</f>
        <v>0</v>
      </c>
    </row>
    <row r="1216" spans="2:12">
      <c r="B1216" s="48"/>
      <c r="C1216" s="48"/>
      <c r="D1216" s="16"/>
      <c r="E1216" s="48"/>
      <c r="F1216" s="17"/>
      <c r="G1216" s="17"/>
      <c r="H1216" s="17"/>
      <c r="I1216" s="54"/>
      <c r="J1216" s="45"/>
      <c r="K1216" s="20">
        <f>IF(FluxoCaixa10131514191820[[#This Row],[Movimento ]]="Saldo Inicial",FluxoCaixa10131514191820[[#This Row],[R$ (Valores)]],K1215+FluxoCaixa10131514191820[[#This Row],[Valores Receitas / Despesas]])</f>
        <v>155116.65000000037</v>
      </c>
      <c r="L1216" s="53">
        <f>IF(FluxoCaixa10131514191820[[#This Row],[Entrada / Saída]]="Saída",FluxoCaixa10131514191820[[#This Row],[R$ (Valores)]]*-1,FluxoCaixa10131514191820[[#This Row],[R$ (Valores)]])</f>
        <v>0</v>
      </c>
    </row>
    <row r="1217" spans="2:12">
      <c r="B1217" s="48"/>
      <c r="C1217" s="48"/>
      <c r="D1217" s="16"/>
      <c r="E1217" s="48"/>
      <c r="F1217" s="17"/>
      <c r="G1217" s="17"/>
      <c r="H1217" s="17"/>
      <c r="I1217" s="54"/>
      <c r="J1217" s="45"/>
      <c r="K1217" s="20">
        <f>IF(FluxoCaixa10131514191820[[#This Row],[Movimento ]]="Saldo Inicial",FluxoCaixa10131514191820[[#This Row],[R$ (Valores)]],K1216+FluxoCaixa10131514191820[[#This Row],[Valores Receitas / Despesas]])</f>
        <v>155116.65000000037</v>
      </c>
      <c r="L1217" s="53">
        <f>IF(FluxoCaixa10131514191820[[#This Row],[Entrada / Saída]]="Saída",FluxoCaixa10131514191820[[#This Row],[R$ (Valores)]]*-1,FluxoCaixa10131514191820[[#This Row],[R$ (Valores)]])</f>
        <v>0</v>
      </c>
    </row>
    <row r="1218" spans="2:12">
      <c r="B1218" s="48"/>
      <c r="C1218" s="48"/>
      <c r="D1218" s="16"/>
      <c r="E1218" s="48"/>
      <c r="F1218" s="17"/>
      <c r="G1218" s="17"/>
      <c r="H1218" s="17"/>
      <c r="I1218" s="54"/>
      <c r="J1218" s="45"/>
      <c r="K1218" s="20">
        <f>IF(FluxoCaixa10131514191820[[#This Row],[Movimento ]]="Saldo Inicial",FluxoCaixa10131514191820[[#This Row],[R$ (Valores)]],K1217+FluxoCaixa10131514191820[[#This Row],[Valores Receitas / Despesas]])</f>
        <v>155116.65000000037</v>
      </c>
      <c r="L1218" s="53">
        <f>IF(FluxoCaixa10131514191820[[#This Row],[Entrada / Saída]]="Saída",FluxoCaixa10131514191820[[#This Row],[R$ (Valores)]]*-1,FluxoCaixa10131514191820[[#This Row],[R$ (Valores)]])</f>
        <v>0</v>
      </c>
    </row>
    <row r="1219" spans="2:12">
      <c r="B1219" s="48"/>
      <c r="C1219" s="48"/>
      <c r="D1219" s="16"/>
      <c r="E1219" s="48"/>
      <c r="F1219" s="17"/>
      <c r="G1219" s="17"/>
      <c r="H1219" s="17"/>
      <c r="I1219" s="54"/>
      <c r="J1219" s="45"/>
      <c r="K1219" s="20">
        <f>IF(FluxoCaixa10131514191820[[#This Row],[Movimento ]]="Saldo Inicial",FluxoCaixa10131514191820[[#This Row],[R$ (Valores)]],K1218+FluxoCaixa10131514191820[[#This Row],[Valores Receitas / Despesas]])</f>
        <v>155116.65000000037</v>
      </c>
      <c r="L1219" s="53">
        <f>IF(FluxoCaixa10131514191820[[#This Row],[Entrada / Saída]]="Saída",FluxoCaixa10131514191820[[#This Row],[R$ (Valores)]]*-1,FluxoCaixa10131514191820[[#This Row],[R$ (Valores)]])</f>
        <v>0</v>
      </c>
    </row>
    <row r="1220" spans="2:12">
      <c r="B1220" s="48"/>
      <c r="C1220" s="48"/>
      <c r="D1220" s="16"/>
      <c r="E1220" s="48"/>
      <c r="F1220" s="17"/>
      <c r="G1220" s="17"/>
      <c r="H1220" s="17"/>
      <c r="I1220" s="54"/>
      <c r="J1220" s="45"/>
      <c r="K1220" s="20">
        <f>IF(FluxoCaixa10131514191820[[#This Row],[Movimento ]]="Saldo Inicial",FluxoCaixa10131514191820[[#This Row],[R$ (Valores)]],K1219+FluxoCaixa10131514191820[[#This Row],[Valores Receitas / Despesas]])</f>
        <v>155116.65000000037</v>
      </c>
      <c r="L1220" s="53">
        <f>IF(FluxoCaixa10131514191820[[#This Row],[Entrada / Saída]]="Saída",FluxoCaixa10131514191820[[#This Row],[R$ (Valores)]]*-1,FluxoCaixa10131514191820[[#This Row],[R$ (Valores)]])</f>
        <v>0</v>
      </c>
    </row>
    <row r="1221" spans="2:12">
      <c r="B1221" s="48"/>
      <c r="C1221" s="48"/>
      <c r="D1221" s="16"/>
      <c r="E1221" s="48"/>
      <c r="F1221" s="17"/>
      <c r="G1221" s="17"/>
      <c r="H1221" s="17"/>
      <c r="I1221" s="54"/>
      <c r="J1221" s="45"/>
      <c r="K1221" s="20">
        <f>IF(FluxoCaixa10131514191820[[#This Row],[Movimento ]]="Saldo Inicial",FluxoCaixa10131514191820[[#This Row],[R$ (Valores)]],K1220+FluxoCaixa10131514191820[[#This Row],[Valores Receitas / Despesas]])</f>
        <v>155116.65000000037</v>
      </c>
      <c r="L1221" s="53">
        <f>IF(FluxoCaixa10131514191820[[#This Row],[Entrada / Saída]]="Saída",FluxoCaixa10131514191820[[#This Row],[R$ (Valores)]]*-1,FluxoCaixa10131514191820[[#This Row],[R$ (Valores)]])</f>
        <v>0</v>
      </c>
    </row>
    <row r="1222" spans="2:12">
      <c r="B1222" s="48"/>
      <c r="C1222" s="48"/>
      <c r="D1222" s="16"/>
      <c r="E1222" s="48"/>
      <c r="F1222" s="17"/>
      <c r="G1222" s="17"/>
      <c r="H1222" s="17"/>
      <c r="I1222" s="54"/>
      <c r="J1222" s="45"/>
      <c r="K1222" s="20">
        <f>IF(FluxoCaixa10131514191820[[#This Row],[Movimento ]]="Saldo Inicial",FluxoCaixa10131514191820[[#This Row],[R$ (Valores)]],K1221+FluxoCaixa10131514191820[[#This Row],[Valores Receitas / Despesas]])</f>
        <v>155116.65000000037</v>
      </c>
      <c r="L1222" s="53">
        <f>IF(FluxoCaixa10131514191820[[#This Row],[Entrada / Saída]]="Saída",FluxoCaixa10131514191820[[#This Row],[R$ (Valores)]]*-1,FluxoCaixa10131514191820[[#This Row],[R$ (Valores)]])</f>
        <v>0</v>
      </c>
    </row>
    <row r="1223" spans="2:12">
      <c r="B1223" s="48"/>
      <c r="C1223" s="48"/>
      <c r="D1223" s="16"/>
      <c r="E1223" s="48"/>
      <c r="F1223" s="17"/>
      <c r="G1223" s="17"/>
      <c r="H1223" s="17"/>
      <c r="I1223" s="54"/>
      <c r="J1223" s="45"/>
      <c r="K1223" s="20">
        <f>IF(FluxoCaixa10131514191820[[#This Row],[Movimento ]]="Saldo Inicial",FluxoCaixa10131514191820[[#This Row],[R$ (Valores)]],K1222+FluxoCaixa10131514191820[[#This Row],[Valores Receitas / Despesas]])</f>
        <v>155116.65000000037</v>
      </c>
      <c r="L1223" s="53">
        <f>IF(FluxoCaixa10131514191820[[#This Row],[Entrada / Saída]]="Saída",FluxoCaixa10131514191820[[#This Row],[R$ (Valores)]]*-1,FluxoCaixa10131514191820[[#This Row],[R$ (Valores)]])</f>
        <v>0</v>
      </c>
    </row>
    <row r="1224" spans="2:12">
      <c r="B1224" s="48"/>
      <c r="C1224" s="48"/>
      <c r="D1224" s="16"/>
      <c r="E1224" s="48"/>
      <c r="F1224" s="17"/>
      <c r="G1224" s="17"/>
      <c r="H1224" s="17"/>
      <c r="I1224" s="54"/>
      <c r="J1224" s="45"/>
      <c r="K1224" s="20">
        <f>IF(FluxoCaixa10131514191820[[#This Row],[Movimento ]]="Saldo Inicial",FluxoCaixa10131514191820[[#This Row],[R$ (Valores)]],K1223+FluxoCaixa10131514191820[[#This Row],[Valores Receitas / Despesas]])</f>
        <v>155116.65000000037</v>
      </c>
      <c r="L1224" s="53">
        <f>IF(FluxoCaixa10131514191820[[#This Row],[Entrada / Saída]]="Saída",FluxoCaixa10131514191820[[#This Row],[R$ (Valores)]]*-1,FluxoCaixa10131514191820[[#This Row],[R$ (Valores)]])</f>
        <v>0</v>
      </c>
    </row>
    <row r="1225" spans="2:12">
      <c r="B1225" s="48"/>
      <c r="C1225" s="48"/>
      <c r="D1225" s="16"/>
      <c r="E1225" s="48"/>
      <c r="F1225" s="17"/>
      <c r="G1225" s="17"/>
      <c r="H1225" s="17"/>
      <c r="I1225" s="54"/>
      <c r="J1225" s="45"/>
      <c r="K1225" s="20">
        <f>IF(FluxoCaixa10131514191820[[#This Row],[Movimento ]]="Saldo Inicial",FluxoCaixa10131514191820[[#This Row],[R$ (Valores)]],K1224+FluxoCaixa10131514191820[[#This Row],[Valores Receitas / Despesas]])</f>
        <v>155116.65000000037</v>
      </c>
      <c r="L1225" s="53">
        <f>IF(FluxoCaixa10131514191820[[#This Row],[Entrada / Saída]]="Saída",FluxoCaixa10131514191820[[#This Row],[R$ (Valores)]]*-1,FluxoCaixa10131514191820[[#This Row],[R$ (Valores)]])</f>
        <v>0</v>
      </c>
    </row>
    <row r="1226" spans="2:12">
      <c r="B1226" s="48"/>
      <c r="C1226" s="48"/>
      <c r="D1226" s="16"/>
      <c r="E1226" s="48"/>
      <c r="F1226" s="17"/>
      <c r="G1226" s="17"/>
      <c r="H1226" s="17"/>
      <c r="I1226" s="54"/>
      <c r="J1226" s="45"/>
      <c r="K1226" s="20">
        <f>IF(FluxoCaixa10131514191820[[#This Row],[Movimento ]]="Saldo Inicial",FluxoCaixa10131514191820[[#This Row],[R$ (Valores)]],K1225+FluxoCaixa10131514191820[[#This Row],[Valores Receitas / Despesas]])</f>
        <v>155116.65000000037</v>
      </c>
      <c r="L1226" s="53">
        <f>IF(FluxoCaixa10131514191820[[#This Row],[Entrada / Saída]]="Saída",FluxoCaixa10131514191820[[#This Row],[R$ (Valores)]]*-1,FluxoCaixa10131514191820[[#This Row],[R$ (Valores)]])</f>
        <v>0</v>
      </c>
    </row>
    <row r="1227" spans="2:12">
      <c r="B1227" s="48"/>
      <c r="C1227" s="48"/>
      <c r="D1227" s="16"/>
      <c r="E1227" s="48"/>
      <c r="F1227" s="17"/>
      <c r="G1227" s="17"/>
      <c r="H1227" s="17"/>
      <c r="I1227" s="54"/>
      <c r="J1227" s="45"/>
      <c r="K1227" s="20">
        <f>IF(FluxoCaixa10131514191820[[#This Row],[Movimento ]]="Saldo Inicial",FluxoCaixa10131514191820[[#This Row],[R$ (Valores)]],K1226+FluxoCaixa10131514191820[[#This Row],[Valores Receitas / Despesas]])</f>
        <v>155116.65000000037</v>
      </c>
      <c r="L1227" s="53">
        <f>IF(FluxoCaixa10131514191820[[#This Row],[Entrada / Saída]]="Saída",FluxoCaixa10131514191820[[#This Row],[R$ (Valores)]]*-1,FluxoCaixa10131514191820[[#This Row],[R$ (Valores)]])</f>
        <v>0</v>
      </c>
    </row>
    <row r="1228" spans="2:12">
      <c r="B1228" s="48"/>
      <c r="C1228" s="48"/>
      <c r="D1228" s="16"/>
      <c r="E1228" s="48"/>
      <c r="F1228" s="17"/>
      <c r="G1228" s="17"/>
      <c r="H1228" s="17"/>
      <c r="I1228" s="54"/>
      <c r="J1228" s="45"/>
      <c r="K1228" s="20">
        <f>IF(FluxoCaixa10131514191820[[#This Row],[Movimento ]]="Saldo Inicial",FluxoCaixa10131514191820[[#This Row],[R$ (Valores)]],K1227+FluxoCaixa10131514191820[[#This Row],[Valores Receitas / Despesas]])</f>
        <v>155116.65000000037</v>
      </c>
      <c r="L1228" s="53">
        <f>IF(FluxoCaixa10131514191820[[#This Row],[Entrada / Saída]]="Saída",FluxoCaixa10131514191820[[#This Row],[R$ (Valores)]]*-1,FluxoCaixa10131514191820[[#This Row],[R$ (Valores)]])</f>
        <v>0</v>
      </c>
    </row>
    <row r="1229" spans="2:12">
      <c r="B1229" s="48"/>
      <c r="C1229" s="48"/>
      <c r="D1229" s="16"/>
      <c r="E1229" s="48"/>
      <c r="F1229" s="17"/>
      <c r="G1229" s="17"/>
      <c r="H1229" s="17"/>
      <c r="I1229" s="54"/>
      <c r="J1229" s="45"/>
      <c r="K1229" s="20">
        <f>IF(FluxoCaixa10131514191820[[#This Row],[Movimento ]]="Saldo Inicial",FluxoCaixa10131514191820[[#This Row],[R$ (Valores)]],K1228+FluxoCaixa10131514191820[[#This Row],[Valores Receitas / Despesas]])</f>
        <v>155116.65000000037</v>
      </c>
      <c r="L1229" s="53">
        <f>IF(FluxoCaixa10131514191820[[#This Row],[Entrada / Saída]]="Saída",FluxoCaixa10131514191820[[#This Row],[R$ (Valores)]]*-1,FluxoCaixa10131514191820[[#This Row],[R$ (Valores)]])</f>
        <v>0</v>
      </c>
    </row>
    <row r="1230" spans="2:12">
      <c r="B1230" s="48"/>
      <c r="C1230" s="48"/>
      <c r="D1230" s="16"/>
      <c r="E1230" s="48"/>
      <c r="F1230" s="17"/>
      <c r="G1230" s="17"/>
      <c r="H1230" s="17"/>
      <c r="I1230" s="54"/>
      <c r="J1230" s="45"/>
      <c r="K1230" s="20">
        <f>IF(FluxoCaixa10131514191820[[#This Row],[Movimento ]]="Saldo Inicial",FluxoCaixa10131514191820[[#This Row],[R$ (Valores)]],K1229+FluxoCaixa10131514191820[[#This Row],[Valores Receitas / Despesas]])</f>
        <v>155116.65000000037</v>
      </c>
      <c r="L1230" s="53">
        <f>IF(FluxoCaixa10131514191820[[#This Row],[Entrada / Saída]]="Saída",FluxoCaixa10131514191820[[#This Row],[R$ (Valores)]]*-1,FluxoCaixa10131514191820[[#This Row],[R$ (Valores)]])</f>
        <v>0</v>
      </c>
    </row>
    <row r="1231" spans="2:12">
      <c r="B1231" s="48"/>
      <c r="C1231" s="48"/>
      <c r="D1231" s="16"/>
      <c r="E1231" s="48"/>
      <c r="F1231" s="17"/>
      <c r="G1231" s="17"/>
      <c r="H1231" s="17"/>
      <c r="I1231" s="54"/>
      <c r="J1231" s="45"/>
      <c r="K1231" s="20">
        <f>IF(FluxoCaixa10131514191820[[#This Row],[Movimento ]]="Saldo Inicial",FluxoCaixa10131514191820[[#This Row],[R$ (Valores)]],K1230+FluxoCaixa10131514191820[[#This Row],[Valores Receitas / Despesas]])</f>
        <v>155116.65000000037</v>
      </c>
      <c r="L1231" s="53">
        <f>IF(FluxoCaixa10131514191820[[#This Row],[Entrada / Saída]]="Saída",FluxoCaixa10131514191820[[#This Row],[R$ (Valores)]]*-1,FluxoCaixa10131514191820[[#This Row],[R$ (Valores)]])</f>
        <v>0</v>
      </c>
    </row>
    <row r="1232" spans="2:12">
      <c r="B1232" s="48"/>
      <c r="C1232" s="48"/>
      <c r="D1232" s="16"/>
      <c r="E1232" s="48"/>
      <c r="F1232" s="17"/>
      <c r="G1232" s="17"/>
      <c r="H1232" s="17"/>
      <c r="I1232" s="54"/>
      <c r="J1232" s="45"/>
      <c r="K1232" s="20">
        <f>IF(FluxoCaixa10131514191820[[#This Row],[Movimento ]]="Saldo Inicial",FluxoCaixa10131514191820[[#This Row],[R$ (Valores)]],K1231+FluxoCaixa10131514191820[[#This Row],[Valores Receitas / Despesas]])</f>
        <v>155116.65000000037</v>
      </c>
      <c r="L1232" s="53">
        <f>IF(FluxoCaixa10131514191820[[#This Row],[Entrada / Saída]]="Saída",FluxoCaixa10131514191820[[#This Row],[R$ (Valores)]]*-1,FluxoCaixa10131514191820[[#This Row],[R$ (Valores)]])</f>
        <v>0</v>
      </c>
    </row>
    <row r="1233" spans="2:12">
      <c r="B1233" s="48"/>
      <c r="C1233" s="48"/>
      <c r="D1233" s="16"/>
      <c r="E1233" s="48"/>
      <c r="F1233" s="17"/>
      <c r="G1233" s="17"/>
      <c r="H1233" s="17"/>
      <c r="I1233" s="54"/>
      <c r="J1233" s="45"/>
      <c r="K1233" s="20">
        <f>IF(FluxoCaixa10131514191820[[#This Row],[Movimento ]]="Saldo Inicial",FluxoCaixa10131514191820[[#This Row],[R$ (Valores)]],K1232+FluxoCaixa10131514191820[[#This Row],[Valores Receitas / Despesas]])</f>
        <v>155116.65000000037</v>
      </c>
      <c r="L1233" s="53">
        <f>IF(FluxoCaixa10131514191820[[#This Row],[Entrada / Saída]]="Saída",FluxoCaixa10131514191820[[#This Row],[R$ (Valores)]]*-1,FluxoCaixa10131514191820[[#This Row],[R$ (Valores)]])</f>
        <v>0</v>
      </c>
    </row>
    <row r="1234" spans="2:12">
      <c r="B1234" s="48"/>
      <c r="C1234" s="48"/>
      <c r="D1234" s="16"/>
      <c r="E1234" s="48"/>
      <c r="F1234" s="17"/>
      <c r="G1234" s="17"/>
      <c r="H1234" s="17"/>
      <c r="I1234" s="54"/>
      <c r="J1234" s="45"/>
      <c r="K1234" s="20">
        <f>IF(FluxoCaixa10131514191820[[#This Row],[Movimento ]]="Saldo Inicial",FluxoCaixa10131514191820[[#This Row],[R$ (Valores)]],K1233+FluxoCaixa10131514191820[[#This Row],[Valores Receitas / Despesas]])</f>
        <v>155116.65000000037</v>
      </c>
      <c r="L1234" s="53">
        <f>IF(FluxoCaixa10131514191820[[#This Row],[Entrada / Saída]]="Saída",FluxoCaixa10131514191820[[#This Row],[R$ (Valores)]]*-1,FluxoCaixa10131514191820[[#This Row],[R$ (Valores)]])</f>
        <v>0</v>
      </c>
    </row>
    <row r="1235" spans="2:12">
      <c r="B1235" s="48"/>
      <c r="C1235" s="48"/>
      <c r="D1235" s="16"/>
      <c r="E1235" s="48"/>
      <c r="F1235" s="17"/>
      <c r="G1235" s="17"/>
      <c r="H1235" s="17"/>
      <c r="I1235" s="54"/>
      <c r="J1235" s="45"/>
      <c r="K1235" s="20">
        <f>IF(FluxoCaixa10131514191820[[#This Row],[Movimento ]]="Saldo Inicial",FluxoCaixa10131514191820[[#This Row],[R$ (Valores)]],K1234+FluxoCaixa10131514191820[[#This Row],[Valores Receitas / Despesas]])</f>
        <v>155116.65000000037</v>
      </c>
      <c r="L1235" s="53">
        <f>IF(FluxoCaixa10131514191820[[#This Row],[Entrada / Saída]]="Saída",FluxoCaixa10131514191820[[#This Row],[R$ (Valores)]]*-1,FluxoCaixa10131514191820[[#This Row],[R$ (Valores)]])</f>
        <v>0</v>
      </c>
    </row>
    <row r="1236" spans="2:12">
      <c r="B1236" s="48"/>
      <c r="C1236" s="48"/>
      <c r="D1236" s="16"/>
      <c r="E1236" s="48"/>
      <c r="F1236" s="17"/>
      <c r="G1236" s="17"/>
      <c r="H1236" s="17"/>
      <c r="I1236" s="54"/>
      <c r="J1236" s="45"/>
      <c r="K1236" s="20">
        <f>IF(FluxoCaixa10131514191820[[#This Row],[Movimento ]]="Saldo Inicial",FluxoCaixa10131514191820[[#This Row],[R$ (Valores)]],K1235+FluxoCaixa10131514191820[[#This Row],[Valores Receitas / Despesas]])</f>
        <v>155116.65000000037</v>
      </c>
      <c r="L1236" s="53">
        <f>IF(FluxoCaixa10131514191820[[#This Row],[Entrada / Saída]]="Saída",FluxoCaixa10131514191820[[#This Row],[R$ (Valores)]]*-1,FluxoCaixa10131514191820[[#This Row],[R$ (Valores)]])</f>
        <v>0</v>
      </c>
    </row>
    <row r="1237" spans="2:12">
      <c r="B1237" s="48"/>
      <c r="C1237" s="48"/>
      <c r="D1237" s="16"/>
      <c r="E1237" s="48"/>
      <c r="F1237" s="17"/>
      <c r="G1237" s="17"/>
      <c r="H1237" s="17"/>
      <c r="I1237" s="54"/>
      <c r="J1237" s="45"/>
      <c r="K1237" s="20">
        <f>IF(FluxoCaixa10131514191820[[#This Row],[Movimento ]]="Saldo Inicial",FluxoCaixa10131514191820[[#This Row],[R$ (Valores)]],K1236+FluxoCaixa10131514191820[[#This Row],[Valores Receitas / Despesas]])</f>
        <v>155116.65000000037</v>
      </c>
      <c r="L1237" s="53">
        <f>IF(FluxoCaixa10131514191820[[#This Row],[Entrada / Saída]]="Saída",FluxoCaixa10131514191820[[#This Row],[R$ (Valores)]]*-1,FluxoCaixa10131514191820[[#This Row],[R$ (Valores)]])</f>
        <v>0</v>
      </c>
    </row>
    <row r="1238" spans="2:12">
      <c r="B1238" s="48"/>
      <c r="C1238" s="48"/>
      <c r="D1238" s="16"/>
      <c r="E1238" s="48"/>
      <c r="F1238" s="17"/>
      <c r="G1238" s="17"/>
      <c r="H1238" s="17"/>
      <c r="I1238" s="54"/>
      <c r="J1238" s="45"/>
      <c r="K1238" s="20">
        <f>IF(FluxoCaixa10131514191820[[#This Row],[Movimento ]]="Saldo Inicial",FluxoCaixa10131514191820[[#This Row],[R$ (Valores)]],K1237+FluxoCaixa10131514191820[[#This Row],[Valores Receitas / Despesas]])</f>
        <v>155116.65000000037</v>
      </c>
      <c r="L1238" s="53">
        <f>IF(FluxoCaixa10131514191820[[#This Row],[Entrada / Saída]]="Saída",FluxoCaixa10131514191820[[#This Row],[R$ (Valores)]]*-1,FluxoCaixa10131514191820[[#This Row],[R$ (Valores)]])</f>
        <v>0</v>
      </c>
    </row>
    <row r="1239" spans="2:12">
      <c r="B1239" s="48"/>
      <c r="C1239" s="48"/>
      <c r="D1239" s="16"/>
      <c r="E1239" s="48"/>
      <c r="F1239" s="17"/>
      <c r="G1239" s="17"/>
      <c r="H1239" s="17"/>
      <c r="I1239" s="54"/>
      <c r="J1239" s="45"/>
      <c r="K1239" s="20">
        <f>IF(FluxoCaixa10131514191820[[#This Row],[Movimento ]]="Saldo Inicial",FluxoCaixa10131514191820[[#This Row],[R$ (Valores)]],K1238+FluxoCaixa10131514191820[[#This Row],[Valores Receitas / Despesas]])</f>
        <v>155116.65000000037</v>
      </c>
      <c r="L1239" s="53">
        <f>IF(FluxoCaixa10131514191820[[#This Row],[Entrada / Saída]]="Saída",FluxoCaixa10131514191820[[#This Row],[R$ (Valores)]]*-1,FluxoCaixa10131514191820[[#This Row],[R$ (Valores)]])</f>
        <v>0</v>
      </c>
    </row>
    <row r="1240" spans="2:12">
      <c r="B1240" s="48"/>
      <c r="C1240" s="48"/>
      <c r="D1240" s="16"/>
      <c r="E1240" s="48"/>
      <c r="F1240" s="17"/>
      <c r="G1240" s="17"/>
      <c r="H1240" s="17"/>
      <c r="I1240" s="54"/>
      <c r="J1240" s="45"/>
      <c r="K1240" s="20">
        <f>IF(FluxoCaixa10131514191820[[#This Row],[Movimento ]]="Saldo Inicial",FluxoCaixa10131514191820[[#This Row],[R$ (Valores)]],K1239+FluxoCaixa10131514191820[[#This Row],[Valores Receitas / Despesas]])</f>
        <v>155116.65000000037</v>
      </c>
      <c r="L1240" s="53">
        <f>IF(FluxoCaixa10131514191820[[#This Row],[Entrada / Saída]]="Saída",FluxoCaixa10131514191820[[#This Row],[R$ (Valores)]]*-1,FluxoCaixa10131514191820[[#This Row],[R$ (Valores)]])</f>
        <v>0</v>
      </c>
    </row>
    <row r="1241" spans="2:12">
      <c r="B1241" s="48"/>
      <c r="C1241" s="48"/>
      <c r="D1241" s="16"/>
      <c r="E1241" s="48"/>
      <c r="F1241" s="17"/>
      <c r="G1241" s="17"/>
      <c r="H1241" s="17"/>
      <c r="I1241" s="54"/>
      <c r="J1241" s="45"/>
      <c r="K1241" s="20">
        <f>IF(FluxoCaixa10131514191820[[#This Row],[Movimento ]]="Saldo Inicial",FluxoCaixa10131514191820[[#This Row],[R$ (Valores)]],K1240+FluxoCaixa10131514191820[[#This Row],[Valores Receitas / Despesas]])</f>
        <v>155116.65000000037</v>
      </c>
      <c r="L1241" s="53">
        <f>IF(FluxoCaixa10131514191820[[#This Row],[Entrada / Saída]]="Saída",FluxoCaixa10131514191820[[#This Row],[R$ (Valores)]]*-1,FluxoCaixa10131514191820[[#This Row],[R$ (Valores)]])</f>
        <v>0</v>
      </c>
    </row>
    <row r="1242" spans="2:12">
      <c r="B1242" s="48"/>
      <c r="C1242" s="48"/>
      <c r="D1242" s="16"/>
      <c r="E1242" s="48"/>
      <c r="F1242" s="17"/>
      <c r="G1242" s="17"/>
      <c r="H1242" s="17"/>
      <c r="I1242" s="54"/>
      <c r="J1242" s="45"/>
      <c r="K1242" s="20">
        <f>IF(FluxoCaixa10131514191820[[#This Row],[Movimento ]]="Saldo Inicial",FluxoCaixa10131514191820[[#This Row],[R$ (Valores)]],K1241+FluxoCaixa10131514191820[[#This Row],[Valores Receitas / Despesas]])</f>
        <v>155116.65000000037</v>
      </c>
      <c r="L1242" s="53">
        <f>IF(FluxoCaixa10131514191820[[#This Row],[Entrada / Saída]]="Saída",FluxoCaixa10131514191820[[#This Row],[R$ (Valores)]]*-1,FluxoCaixa10131514191820[[#This Row],[R$ (Valores)]])</f>
        <v>0</v>
      </c>
    </row>
    <row r="1243" spans="2:12">
      <c r="B1243" s="48"/>
      <c r="C1243" s="48"/>
      <c r="D1243" s="16"/>
      <c r="E1243" s="48"/>
      <c r="F1243" s="17"/>
      <c r="G1243" s="17"/>
      <c r="H1243" s="17"/>
      <c r="I1243" s="54"/>
      <c r="J1243" s="45"/>
      <c r="K1243" s="20">
        <f>IF(FluxoCaixa10131514191820[[#This Row],[Movimento ]]="Saldo Inicial",FluxoCaixa10131514191820[[#This Row],[R$ (Valores)]],K1242+FluxoCaixa10131514191820[[#This Row],[Valores Receitas / Despesas]])</f>
        <v>155116.65000000037</v>
      </c>
      <c r="L1243" s="53">
        <f>IF(FluxoCaixa10131514191820[[#This Row],[Entrada / Saída]]="Saída",FluxoCaixa10131514191820[[#This Row],[R$ (Valores)]]*-1,FluxoCaixa10131514191820[[#This Row],[R$ (Valores)]])</f>
        <v>0</v>
      </c>
    </row>
    <row r="1244" spans="2:12">
      <c r="B1244" s="48"/>
      <c r="C1244" s="48"/>
      <c r="D1244" s="16"/>
      <c r="E1244" s="48"/>
      <c r="F1244" s="17"/>
      <c r="G1244" s="17"/>
      <c r="H1244" s="17"/>
      <c r="I1244" s="54"/>
      <c r="J1244" s="45"/>
      <c r="K1244" s="20">
        <f>IF(FluxoCaixa10131514191820[[#This Row],[Movimento ]]="Saldo Inicial",FluxoCaixa10131514191820[[#This Row],[R$ (Valores)]],K1243+FluxoCaixa10131514191820[[#This Row],[Valores Receitas / Despesas]])</f>
        <v>155116.65000000037</v>
      </c>
      <c r="L1244" s="53">
        <f>IF(FluxoCaixa10131514191820[[#This Row],[Entrada / Saída]]="Saída",FluxoCaixa10131514191820[[#This Row],[R$ (Valores)]]*-1,FluxoCaixa10131514191820[[#This Row],[R$ (Valores)]])</f>
        <v>0</v>
      </c>
    </row>
    <row r="1245" spans="2:12">
      <c r="B1245" s="48"/>
      <c r="C1245" s="48"/>
      <c r="D1245" s="16"/>
      <c r="E1245" s="48"/>
      <c r="F1245" s="17"/>
      <c r="G1245" s="17"/>
      <c r="H1245" s="17"/>
      <c r="I1245" s="54"/>
      <c r="J1245" s="45"/>
      <c r="K1245" s="20">
        <f>IF(FluxoCaixa10131514191820[[#This Row],[Movimento ]]="Saldo Inicial",FluxoCaixa10131514191820[[#This Row],[R$ (Valores)]],K1244+FluxoCaixa10131514191820[[#This Row],[Valores Receitas / Despesas]])</f>
        <v>155116.65000000037</v>
      </c>
      <c r="L1245" s="53">
        <f>IF(FluxoCaixa10131514191820[[#This Row],[Entrada / Saída]]="Saída",FluxoCaixa10131514191820[[#This Row],[R$ (Valores)]]*-1,FluxoCaixa10131514191820[[#This Row],[R$ (Valores)]])</f>
        <v>0</v>
      </c>
    </row>
    <row r="1246" spans="2:12">
      <c r="B1246" s="48"/>
      <c r="C1246" s="48"/>
      <c r="D1246" s="16"/>
      <c r="E1246" s="48"/>
      <c r="F1246" s="17"/>
      <c r="G1246" s="17"/>
      <c r="H1246" s="17"/>
      <c r="I1246" s="54"/>
      <c r="J1246" s="45"/>
      <c r="K1246" s="20">
        <f>IF(FluxoCaixa10131514191820[[#This Row],[Movimento ]]="Saldo Inicial",FluxoCaixa10131514191820[[#This Row],[R$ (Valores)]],K1245+FluxoCaixa10131514191820[[#This Row],[Valores Receitas / Despesas]])</f>
        <v>155116.65000000037</v>
      </c>
      <c r="L1246" s="53">
        <f>IF(FluxoCaixa10131514191820[[#This Row],[Entrada / Saída]]="Saída",FluxoCaixa10131514191820[[#This Row],[R$ (Valores)]]*-1,FluxoCaixa10131514191820[[#This Row],[R$ (Valores)]])</f>
        <v>0</v>
      </c>
    </row>
    <row r="1247" spans="2:12">
      <c r="B1247" s="48"/>
      <c r="C1247" s="48"/>
      <c r="D1247" s="16"/>
      <c r="E1247" s="48"/>
      <c r="F1247" s="17"/>
      <c r="G1247" s="17"/>
      <c r="H1247" s="17"/>
      <c r="I1247" s="54"/>
      <c r="J1247" s="45"/>
      <c r="K1247" s="20">
        <f>IF(FluxoCaixa10131514191820[[#This Row],[Movimento ]]="Saldo Inicial",FluxoCaixa10131514191820[[#This Row],[R$ (Valores)]],K1246+FluxoCaixa10131514191820[[#This Row],[Valores Receitas / Despesas]])</f>
        <v>155116.65000000037</v>
      </c>
      <c r="L1247" s="53">
        <f>IF(FluxoCaixa10131514191820[[#This Row],[Entrada / Saída]]="Saída",FluxoCaixa10131514191820[[#This Row],[R$ (Valores)]]*-1,FluxoCaixa10131514191820[[#This Row],[R$ (Valores)]])</f>
        <v>0</v>
      </c>
    </row>
    <row r="1248" spans="2:12">
      <c r="B1248" s="48"/>
      <c r="C1248" s="48"/>
      <c r="D1248" s="16"/>
      <c r="E1248" s="48"/>
      <c r="F1248" s="17"/>
      <c r="G1248" s="17"/>
      <c r="H1248" s="17"/>
      <c r="I1248" s="54"/>
      <c r="J1248" s="45"/>
      <c r="K1248" s="20">
        <f>IF(FluxoCaixa10131514191820[[#This Row],[Movimento ]]="Saldo Inicial",FluxoCaixa10131514191820[[#This Row],[R$ (Valores)]],K1247+FluxoCaixa10131514191820[[#This Row],[Valores Receitas / Despesas]])</f>
        <v>155116.65000000037</v>
      </c>
      <c r="L1248" s="53">
        <f>IF(FluxoCaixa10131514191820[[#This Row],[Entrada / Saída]]="Saída",FluxoCaixa10131514191820[[#This Row],[R$ (Valores)]]*-1,FluxoCaixa10131514191820[[#This Row],[R$ (Valores)]])</f>
        <v>0</v>
      </c>
    </row>
    <row r="1249" spans="2:12">
      <c r="B1249" s="48"/>
      <c r="C1249" s="48"/>
      <c r="D1249" s="16"/>
      <c r="E1249" s="48"/>
      <c r="F1249" s="17"/>
      <c r="G1249" s="17"/>
      <c r="H1249" s="17"/>
      <c r="I1249" s="54"/>
      <c r="J1249" s="45"/>
      <c r="K1249" s="20">
        <f>IF(FluxoCaixa10131514191820[[#This Row],[Movimento ]]="Saldo Inicial",FluxoCaixa10131514191820[[#This Row],[R$ (Valores)]],K1248+FluxoCaixa10131514191820[[#This Row],[Valores Receitas / Despesas]])</f>
        <v>155116.65000000037</v>
      </c>
      <c r="L1249" s="53">
        <f>IF(FluxoCaixa10131514191820[[#This Row],[Entrada / Saída]]="Saída",FluxoCaixa10131514191820[[#This Row],[R$ (Valores)]]*-1,FluxoCaixa10131514191820[[#This Row],[R$ (Valores)]])</f>
        <v>0</v>
      </c>
    </row>
    <row r="1250" spans="2:12">
      <c r="B1250" s="48"/>
      <c r="C1250" s="48"/>
      <c r="D1250" s="16"/>
      <c r="E1250" s="48"/>
      <c r="F1250" s="17"/>
      <c r="G1250" s="17"/>
      <c r="H1250" s="17"/>
      <c r="I1250" s="54"/>
      <c r="J1250" s="45"/>
      <c r="K1250" s="20">
        <f>IF(FluxoCaixa10131514191820[[#This Row],[Movimento ]]="Saldo Inicial",FluxoCaixa10131514191820[[#This Row],[R$ (Valores)]],K1249+FluxoCaixa10131514191820[[#This Row],[Valores Receitas / Despesas]])</f>
        <v>155116.65000000037</v>
      </c>
      <c r="L1250" s="53">
        <f>IF(FluxoCaixa10131514191820[[#This Row],[Entrada / Saída]]="Saída",FluxoCaixa10131514191820[[#This Row],[R$ (Valores)]]*-1,FluxoCaixa10131514191820[[#This Row],[R$ (Valores)]])</f>
        <v>0</v>
      </c>
    </row>
    <row r="1251" spans="2:12">
      <c r="B1251" s="48"/>
      <c r="C1251" s="48"/>
      <c r="D1251" s="16"/>
      <c r="E1251" s="48"/>
      <c r="F1251" s="17"/>
      <c r="G1251" s="17"/>
      <c r="H1251" s="17"/>
      <c r="I1251" s="54"/>
      <c r="J1251" s="45"/>
      <c r="K1251" s="20">
        <f>IF(FluxoCaixa10131514191820[[#This Row],[Movimento ]]="Saldo Inicial",FluxoCaixa10131514191820[[#This Row],[R$ (Valores)]],K1250+FluxoCaixa10131514191820[[#This Row],[Valores Receitas / Despesas]])</f>
        <v>155116.65000000037</v>
      </c>
      <c r="L1251" s="53">
        <f>IF(FluxoCaixa10131514191820[[#This Row],[Entrada / Saída]]="Saída",FluxoCaixa10131514191820[[#This Row],[R$ (Valores)]]*-1,FluxoCaixa10131514191820[[#This Row],[R$ (Valores)]])</f>
        <v>0</v>
      </c>
    </row>
    <row r="1252" spans="2:12">
      <c r="B1252" s="48"/>
      <c r="C1252" s="48"/>
      <c r="D1252" s="16"/>
      <c r="E1252" s="48"/>
      <c r="F1252" s="17"/>
      <c r="G1252" s="17"/>
      <c r="H1252" s="17"/>
      <c r="I1252" s="54"/>
      <c r="J1252" s="45"/>
      <c r="K1252" s="20">
        <f>IF(FluxoCaixa10131514191820[[#This Row],[Movimento ]]="Saldo Inicial",FluxoCaixa10131514191820[[#This Row],[R$ (Valores)]],K1251+FluxoCaixa10131514191820[[#This Row],[Valores Receitas / Despesas]])</f>
        <v>155116.65000000037</v>
      </c>
      <c r="L1252" s="53">
        <f>IF(FluxoCaixa10131514191820[[#This Row],[Entrada / Saída]]="Saída",FluxoCaixa10131514191820[[#This Row],[R$ (Valores)]]*-1,FluxoCaixa10131514191820[[#This Row],[R$ (Valores)]])</f>
        <v>0</v>
      </c>
    </row>
    <row r="1253" spans="2:12">
      <c r="B1253" s="48"/>
      <c r="C1253" s="48"/>
      <c r="D1253" s="16"/>
      <c r="E1253" s="48"/>
      <c r="F1253" s="17"/>
      <c r="G1253" s="17"/>
      <c r="H1253" s="17"/>
      <c r="I1253" s="54"/>
      <c r="J1253" s="45"/>
      <c r="K1253" s="20">
        <f>IF(FluxoCaixa10131514191820[[#This Row],[Movimento ]]="Saldo Inicial",FluxoCaixa10131514191820[[#This Row],[R$ (Valores)]],K1252+FluxoCaixa10131514191820[[#This Row],[Valores Receitas / Despesas]])</f>
        <v>155116.65000000037</v>
      </c>
      <c r="L1253" s="53">
        <f>IF(FluxoCaixa10131514191820[[#This Row],[Entrada / Saída]]="Saída",FluxoCaixa10131514191820[[#This Row],[R$ (Valores)]]*-1,FluxoCaixa10131514191820[[#This Row],[R$ (Valores)]])</f>
        <v>0</v>
      </c>
    </row>
    <row r="1254" spans="2:12">
      <c r="B1254" s="48"/>
      <c r="C1254" s="48"/>
      <c r="D1254" s="16"/>
      <c r="E1254" s="48"/>
      <c r="F1254" s="17"/>
      <c r="G1254" s="17"/>
      <c r="H1254" s="17"/>
      <c r="I1254" s="54"/>
      <c r="J1254" s="45"/>
      <c r="K1254" s="20">
        <f>IF(FluxoCaixa10131514191820[[#This Row],[Movimento ]]="Saldo Inicial",FluxoCaixa10131514191820[[#This Row],[R$ (Valores)]],K1253+FluxoCaixa10131514191820[[#This Row],[Valores Receitas / Despesas]])</f>
        <v>155116.65000000037</v>
      </c>
      <c r="L1254" s="53">
        <f>IF(FluxoCaixa10131514191820[[#This Row],[Entrada / Saída]]="Saída",FluxoCaixa10131514191820[[#This Row],[R$ (Valores)]]*-1,FluxoCaixa10131514191820[[#This Row],[R$ (Valores)]])</f>
        <v>0</v>
      </c>
    </row>
    <row r="1255" spans="2:12">
      <c r="B1255" s="48"/>
      <c r="C1255" s="48"/>
      <c r="D1255" s="16"/>
      <c r="E1255" s="48"/>
      <c r="F1255" s="17"/>
      <c r="G1255" s="17"/>
      <c r="H1255" s="17"/>
      <c r="I1255" s="54"/>
      <c r="J1255" s="45"/>
      <c r="K1255" s="20">
        <f>IF(FluxoCaixa10131514191820[[#This Row],[Movimento ]]="Saldo Inicial",FluxoCaixa10131514191820[[#This Row],[R$ (Valores)]],K1254+FluxoCaixa10131514191820[[#This Row],[Valores Receitas / Despesas]])</f>
        <v>155116.65000000037</v>
      </c>
      <c r="L1255" s="53">
        <f>IF(FluxoCaixa10131514191820[[#This Row],[Entrada / Saída]]="Saída",FluxoCaixa10131514191820[[#This Row],[R$ (Valores)]]*-1,FluxoCaixa10131514191820[[#This Row],[R$ (Valores)]])</f>
        <v>0</v>
      </c>
    </row>
    <row r="1256" spans="2:12">
      <c r="B1256" s="48"/>
      <c r="C1256" s="48"/>
      <c r="D1256" s="16"/>
      <c r="E1256" s="48"/>
      <c r="F1256" s="17"/>
      <c r="G1256" s="17"/>
      <c r="H1256" s="17"/>
      <c r="I1256" s="54"/>
      <c r="J1256" s="45"/>
      <c r="K1256" s="20">
        <f>IF(FluxoCaixa10131514191820[[#This Row],[Movimento ]]="Saldo Inicial",FluxoCaixa10131514191820[[#This Row],[R$ (Valores)]],K1255+FluxoCaixa10131514191820[[#This Row],[Valores Receitas / Despesas]])</f>
        <v>155116.65000000037</v>
      </c>
      <c r="L1256" s="53">
        <f>IF(FluxoCaixa10131514191820[[#This Row],[Entrada / Saída]]="Saída",FluxoCaixa10131514191820[[#This Row],[R$ (Valores)]]*-1,FluxoCaixa10131514191820[[#This Row],[R$ (Valores)]])</f>
        <v>0</v>
      </c>
    </row>
    <row r="1257" spans="2:12">
      <c r="B1257" s="48"/>
      <c r="C1257" s="48"/>
      <c r="D1257" s="16"/>
      <c r="E1257" s="48"/>
      <c r="F1257" s="17"/>
      <c r="G1257" s="17"/>
      <c r="H1257" s="17"/>
      <c r="I1257" s="54"/>
      <c r="J1257" s="45"/>
      <c r="K1257" s="20">
        <f>IF(FluxoCaixa10131514191820[[#This Row],[Movimento ]]="Saldo Inicial",FluxoCaixa10131514191820[[#This Row],[R$ (Valores)]],K1256+FluxoCaixa10131514191820[[#This Row],[Valores Receitas / Despesas]])</f>
        <v>155116.65000000037</v>
      </c>
      <c r="L1257" s="53">
        <f>IF(FluxoCaixa10131514191820[[#This Row],[Entrada / Saída]]="Saída",FluxoCaixa10131514191820[[#This Row],[R$ (Valores)]]*-1,FluxoCaixa10131514191820[[#This Row],[R$ (Valores)]])</f>
        <v>0</v>
      </c>
    </row>
    <row r="1258" spans="2:12">
      <c r="B1258" s="48"/>
      <c r="C1258" s="48"/>
      <c r="D1258" s="16"/>
      <c r="E1258" s="48"/>
      <c r="F1258" s="17"/>
      <c r="G1258" s="17"/>
      <c r="H1258" s="17"/>
      <c r="I1258" s="54"/>
      <c r="J1258" s="45"/>
      <c r="K1258" s="20">
        <f>IF(FluxoCaixa10131514191820[[#This Row],[Movimento ]]="Saldo Inicial",FluxoCaixa10131514191820[[#This Row],[R$ (Valores)]],K1257+FluxoCaixa10131514191820[[#This Row],[Valores Receitas / Despesas]])</f>
        <v>155116.65000000037</v>
      </c>
      <c r="L1258" s="53">
        <f>IF(FluxoCaixa10131514191820[[#This Row],[Entrada / Saída]]="Saída",FluxoCaixa10131514191820[[#This Row],[R$ (Valores)]]*-1,FluxoCaixa10131514191820[[#This Row],[R$ (Valores)]])</f>
        <v>0</v>
      </c>
    </row>
    <row r="1259" spans="2:12" ht="12.75" customHeight="1">
      <c r="B1259" s="48"/>
      <c r="C1259" s="48"/>
      <c r="D1259" s="16"/>
      <c r="E1259" s="48"/>
      <c r="F1259" s="17"/>
      <c r="G1259" s="17"/>
      <c r="H1259" s="17"/>
      <c r="I1259" s="54"/>
      <c r="J1259" s="45"/>
      <c r="K1259" s="20">
        <f>IF(FluxoCaixa10131514191820[[#This Row],[Movimento ]]="Saldo Inicial",FluxoCaixa10131514191820[[#This Row],[R$ (Valores)]],K1258+FluxoCaixa10131514191820[[#This Row],[Valores Receitas / Despesas]])</f>
        <v>155116.65000000037</v>
      </c>
      <c r="L1259" s="53">
        <f>IF(FluxoCaixa10131514191820[[#This Row],[Entrada / Saída]]="Saída",FluxoCaixa10131514191820[[#This Row],[R$ (Valores)]]*-1,FluxoCaixa10131514191820[[#This Row],[R$ (Valores)]])</f>
        <v>0</v>
      </c>
    </row>
    <row r="1260" spans="2:12">
      <c r="B1260" s="48"/>
      <c r="C1260" s="48"/>
      <c r="D1260" s="16"/>
      <c r="E1260" s="48"/>
      <c r="F1260" s="17"/>
      <c r="G1260" s="17"/>
      <c r="H1260" s="17"/>
      <c r="I1260" s="54"/>
      <c r="J1260" s="45"/>
      <c r="K1260" s="20">
        <f>IF(FluxoCaixa10131514191820[[#This Row],[Movimento ]]="Saldo Inicial",FluxoCaixa10131514191820[[#This Row],[R$ (Valores)]],K1259+FluxoCaixa10131514191820[[#This Row],[Valores Receitas / Despesas]])</f>
        <v>155116.65000000037</v>
      </c>
      <c r="L1260" s="53">
        <f>IF(FluxoCaixa10131514191820[[#This Row],[Entrada / Saída]]="Saída",FluxoCaixa10131514191820[[#This Row],[R$ (Valores)]]*-1,FluxoCaixa10131514191820[[#This Row],[R$ (Valores)]])</f>
        <v>0</v>
      </c>
    </row>
    <row r="1261" spans="2:12">
      <c r="B1261" s="48"/>
      <c r="C1261" s="48"/>
      <c r="D1261" s="16"/>
      <c r="E1261" s="48"/>
      <c r="F1261" s="17"/>
      <c r="G1261" s="17"/>
      <c r="H1261" s="17"/>
      <c r="I1261" s="54"/>
      <c r="J1261" s="45"/>
      <c r="K1261" s="20">
        <f>IF(FluxoCaixa10131514191820[[#This Row],[Movimento ]]="Saldo Inicial",FluxoCaixa10131514191820[[#This Row],[R$ (Valores)]],K1260+FluxoCaixa10131514191820[[#This Row],[Valores Receitas / Despesas]])</f>
        <v>155116.65000000037</v>
      </c>
      <c r="L1261" s="53">
        <f>IF(FluxoCaixa10131514191820[[#This Row],[Entrada / Saída]]="Saída",FluxoCaixa10131514191820[[#This Row],[R$ (Valores)]]*-1,FluxoCaixa10131514191820[[#This Row],[R$ (Valores)]])</f>
        <v>0</v>
      </c>
    </row>
    <row r="1262" spans="2:12">
      <c r="B1262" s="48"/>
      <c r="C1262" s="48"/>
      <c r="D1262" s="16"/>
      <c r="E1262" s="48"/>
      <c r="F1262" s="17"/>
      <c r="G1262" s="17"/>
      <c r="H1262" s="17"/>
      <c r="I1262" s="54"/>
      <c r="J1262" s="45"/>
      <c r="K1262" s="20">
        <f>IF(FluxoCaixa10131514191820[[#This Row],[Movimento ]]="Saldo Inicial",FluxoCaixa10131514191820[[#This Row],[R$ (Valores)]],K1261+FluxoCaixa10131514191820[[#This Row],[Valores Receitas / Despesas]])</f>
        <v>155116.65000000037</v>
      </c>
      <c r="L1262" s="53">
        <f>IF(FluxoCaixa10131514191820[[#This Row],[Entrada / Saída]]="Saída",FluxoCaixa10131514191820[[#This Row],[R$ (Valores)]]*-1,FluxoCaixa10131514191820[[#This Row],[R$ (Valores)]])</f>
        <v>0</v>
      </c>
    </row>
    <row r="1263" spans="2:12">
      <c r="B1263" s="48"/>
      <c r="C1263" s="48"/>
      <c r="D1263" s="16"/>
      <c r="E1263" s="48"/>
      <c r="F1263" s="17"/>
      <c r="G1263" s="17"/>
      <c r="H1263" s="17"/>
      <c r="I1263" s="54"/>
      <c r="J1263" s="45"/>
      <c r="K1263" s="20">
        <f>IF(FluxoCaixa10131514191820[[#This Row],[Movimento ]]="Saldo Inicial",FluxoCaixa10131514191820[[#This Row],[R$ (Valores)]],K1262+FluxoCaixa10131514191820[[#This Row],[Valores Receitas / Despesas]])</f>
        <v>155116.65000000037</v>
      </c>
      <c r="L1263" s="53">
        <f>IF(FluxoCaixa10131514191820[[#This Row],[Entrada / Saída]]="Saída",FluxoCaixa10131514191820[[#This Row],[R$ (Valores)]]*-1,FluxoCaixa10131514191820[[#This Row],[R$ (Valores)]])</f>
        <v>0</v>
      </c>
    </row>
    <row r="1264" spans="2:12">
      <c r="B1264" s="48"/>
      <c r="C1264" s="48"/>
      <c r="D1264" s="16"/>
      <c r="E1264" s="48"/>
      <c r="F1264" s="17"/>
      <c r="G1264" s="17"/>
      <c r="H1264" s="17"/>
      <c r="I1264" s="54"/>
      <c r="J1264" s="45"/>
      <c r="K1264" s="20">
        <f>IF(FluxoCaixa10131514191820[[#This Row],[Movimento ]]="Saldo Inicial",FluxoCaixa10131514191820[[#This Row],[R$ (Valores)]],K1263+FluxoCaixa10131514191820[[#This Row],[Valores Receitas / Despesas]])</f>
        <v>155116.65000000037</v>
      </c>
      <c r="L1264" s="53">
        <f>IF(FluxoCaixa10131514191820[[#This Row],[Entrada / Saída]]="Saída",FluxoCaixa10131514191820[[#This Row],[R$ (Valores)]]*-1,FluxoCaixa10131514191820[[#This Row],[R$ (Valores)]])</f>
        <v>0</v>
      </c>
    </row>
    <row r="1265" spans="2:12">
      <c r="B1265" s="48"/>
      <c r="C1265" s="48"/>
      <c r="D1265" s="16"/>
      <c r="E1265" s="48"/>
      <c r="F1265" s="17"/>
      <c r="G1265" s="17"/>
      <c r="H1265" s="17"/>
      <c r="I1265" s="54"/>
      <c r="J1265" s="45"/>
      <c r="K1265" s="20">
        <f>IF(FluxoCaixa10131514191820[[#This Row],[Movimento ]]="Saldo Inicial",FluxoCaixa10131514191820[[#This Row],[R$ (Valores)]],K1264+FluxoCaixa10131514191820[[#This Row],[Valores Receitas / Despesas]])</f>
        <v>155116.65000000037</v>
      </c>
      <c r="L1265" s="53">
        <f>IF(FluxoCaixa10131514191820[[#This Row],[Entrada / Saída]]="Saída",FluxoCaixa10131514191820[[#This Row],[R$ (Valores)]]*-1,FluxoCaixa10131514191820[[#This Row],[R$ (Valores)]])</f>
        <v>0</v>
      </c>
    </row>
    <row r="1266" spans="2:12">
      <c r="B1266" s="48"/>
      <c r="C1266" s="48"/>
      <c r="D1266" s="16"/>
      <c r="E1266" s="48"/>
      <c r="F1266" s="17"/>
      <c r="G1266" s="17"/>
      <c r="H1266" s="17"/>
      <c r="I1266" s="54"/>
      <c r="J1266" s="45"/>
      <c r="K1266" s="20">
        <f>IF(FluxoCaixa10131514191820[[#This Row],[Movimento ]]="Saldo Inicial",FluxoCaixa10131514191820[[#This Row],[R$ (Valores)]],K1265+FluxoCaixa10131514191820[[#This Row],[Valores Receitas / Despesas]])</f>
        <v>155116.65000000037</v>
      </c>
      <c r="L1266" s="53">
        <f>IF(FluxoCaixa10131514191820[[#This Row],[Entrada / Saída]]="Saída",FluxoCaixa10131514191820[[#This Row],[R$ (Valores)]]*-1,FluxoCaixa10131514191820[[#This Row],[R$ (Valores)]])</f>
        <v>0</v>
      </c>
    </row>
    <row r="1267" spans="2:12">
      <c r="B1267" s="48"/>
      <c r="C1267" s="48"/>
      <c r="D1267" s="16"/>
      <c r="E1267" s="48"/>
      <c r="F1267" s="17"/>
      <c r="G1267" s="17"/>
      <c r="H1267" s="17"/>
      <c r="I1267" s="54"/>
      <c r="J1267" s="45"/>
      <c r="K1267" s="20">
        <f>IF(FluxoCaixa10131514191820[[#This Row],[Movimento ]]="Saldo Inicial",FluxoCaixa10131514191820[[#This Row],[R$ (Valores)]],K1266+FluxoCaixa10131514191820[[#This Row],[Valores Receitas / Despesas]])</f>
        <v>155116.65000000037</v>
      </c>
      <c r="L1267" s="53">
        <f>IF(FluxoCaixa10131514191820[[#This Row],[Entrada / Saída]]="Saída",FluxoCaixa10131514191820[[#This Row],[R$ (Valores)]]*-1,FluxoCaixa10131514191820[[#This Row],[R$ (Valores)]])</f>
        <v>0</v>
      </c>
    </row>
    <row r="1268" spans="2:12">
      <c r="B1268" s="48"/>
      <c r="C1268" s="48"/>
      <c r="D1268" s="16"/>
      <c r="E1268" s="48"/>
      <c r="F1268" s="17"/>
      <c r="G1268" s="17"/>
      <c r="H1268" s="17"/>
      <c r="I1268" s="54"/>
      <c r="J1268" s="45"/>
      <c r="K1268" s="20">
        <f>IF(FluxoCaixa10131514191820[[#This Row],[Movimento ]]="Saldo Inicial",FluxoCaixa10131514191820[[#This Row],[R$ (Valores)]],K1267+FluxoCaixa10131514191820[[#This Row],[Valores Receitas / Despesas]])</f>
        <v>155116.65000000037</v>
      </c>
      <c r="L1268" s="53">
        <f>IF(FluxoCaixa10131514191820[[#This Row],[Entrada / Saída]]="Saída",FluxoCaixa10131514191820[[#This Row],[R$ (Valores)]]*-1,FluxoCaixa10131514191820[[#This Row],[R$ (Valores)]])</f>
        <v>0</v>
      </c>
    </row>
    <row r="1269" spans="2:12">
      <c r="B1269" s="48"/>
      <c r="C1269" s="48"/>
      <c r="D1269" s="16"/>
      <c r="E1269" s="48"/>
      <c r="F1269" s="17"/>
      <c r="G1269" s="17"/>
      <c r="H1269" s="17"/>
      <c r="I1269" s="54"/>
      <c r="J1269" s="45"/>
      <c r="K1269" s="20">
        <f>IF(FluxoCaixa10131514191820[[#This Row],[Movimento ]]="Saldo Inicial",FluxoCaixa10131514191820[[#This Row],[R$ (Valores)]],K1268+FluxoCaixa10131514191820[[#This Row],[Valores Receitas / Despesas]])</f>
        <v>155116.65000000037</v>
      </c>
      <c r="L1269" s="53">
        <f>IF(FluxoCaixa10131514191820[[#This Row],[Entrada / Saída]]="Saída",FluxoCaixa10131514191820[[#This Row],[R$ (Valores)]]*-1,FluxoCaixa10131514191820[[#This Row],[R$ (Valores)]])</f>
        <v>0</v>
      </c>
    </row>
    <row r="1270" spans="2:12">
      <c r="B1270" s="48"/>
      <c r="C1270" s="48"/>
      <c r="D1270" s="16"/>
      <c r="E1270" s="48"/>
      <c r="F1270" s="17"/>
      <c r="G1270" s="17"/>
      <c r="H1270" s="17"/>
      <c r="I1270" s="54"/>
      <c r="J1270" s="45"/>
      <c r="K1270" s="20">
        <f>IF(FluxoCaixa10131514191820[[#This Row],[Movimento ]]="Saldo Inicial",FluxoCaixa10131514191820[[#This Row],[R$ (Valores)]],K1269+FluxoCaixa10131514191820[[#This Row],[Valores Receitas / Despesas]])</f>
        <v>155116.65000000037</v>
      </c>
      <c r="L1270" s="53">
        <f>IF(FluxoCaixa10131514191820[[#This Row],[Entrada / Saída]]="Saída",FluxoCaixa10131514191820[[#This Row],[R$ (Valores)]]*-1,FluxoCaixa10131514191820[[#This Row],[R$ (Valores)]])</f>
        <v>0</v>
      </c>
    </row>
    <row r="1271" spans="2:12">
      <c r="B1271" s="48"/>
      <c r="C1271" s="48"/>
      <c r="D1271" s="16"/>
      <c r="E1271" s="48"/>
      <c r="F1271" s="17"/>
      <c r="G1271" s="17"/>
      <c r="H1271" s="17"/>
      <c r="I1271" s="54"/>
      <c r="J1271" s="45"/>
      <c r="K1271" s="20">
        <f>IF(FluxoCaixa10131514191820[[#This Row],[Movimento ]]="Saldo Inicial",FluxoCaixa10131514191820[[#This Row],[R$ (Valores)]],K1270+FluxoCaixa10131514191820[[#This Row],[Valores Receitas / Despesas]])</f>
        <v>155116.65000000037</v>
      </c>
      <c r="L1271" s="53">
        <f>IF(FluxoCaixa10131514191820[[#This Row],[Entrada / Saída]]="Saída",FluxoCaixa10131514191820[[#This Row],[R$ (Valores)]]*-1,FluxoCaixa10131514191820[[#This Row],[R$ (Valores)]])</f>
        <v>0</v>
      </c>
    </row>
    <row r="1272" spans="2:12">
      <c r="B1272" s="48"/>
      <c r="C1272" s="48"/>
      <c r="D1272" s="16"/>
      <c r="E1272" s="48"/>
      <c r="F1272" s="17"/>
      <c r="G1272" s="17"/>
      <c r="H1272" s="17"/>
      <c r="I1272" s="54"/>
      <c r="J1272" s="45"/>
      <c r="K1272" s="20">
        <f>IF(FluxoCaixa10131514191820[[#This Row],[Movimento ]]="Saldo Inicial",FluxoCaixa10131514191820[[#This Row],[R$ (Valores)]],K1271+FluxoCaixa10131514191820[[#This Row],[Valores Receitas / Despesas]])</f>
        <v>155116.65000000037</v>
      </c>
      <c r="L1272" s="53">
        <f>IF(FluxoCaixa10131514191820[[#This Row],[Entrada / Saída]]="Saída",FluxoCaixa10131514191820[[#This Row],[R$ (Valores)]]*-1,FluxoCaixa10131514191820[[#This Row],[R$ (Valores)]])</f>
        <v>0</v>
      </c>
    </row>
    <row r="1273" spans="2:12">
      <c r="B1273" s="48"/>
      <c r="C1273" s="48"/>
      <c r="D1273" s="16"/>
      <c r="E1273" s="48"/>
      <c r="F1273" s="17"/>
      <c r="G1273" s="17"/>
      <c r="H1273" s="17"/>
      <c r="I1273" s="54"/>
      <c r="J1273" s="45"/>
      <c r="K1273" s="20">
        <f>IF(FluxoCaixa10131514191820[[#This Row],[Movimento ]]="Saldo Inicial",FluxoCaixa10131514191820[[#This Row],[R$ (Valores)]],K1272+FluxoCaixa10131514191820[[#This Row],[Valores Receitas / Despesas]])</f>
        <v>155116.65000000037</v>
      </c>
      <c r="L1273" s="53">
        <f>IF(FluxoCaixa10131514191820[[#This Row],[Entrada / Saída]]="Saída",FluxoCaixa10131514191820[[#This Row],[R$ (Valores)]]*-1,FluxoCaixa10131514191820[[#This Row],[R$ (Valores)]])</f>
        <v>0</v>
      </c>
    </row>
    <row r="1274" spans="2:12">
      <c r="B1274" s="48"/>
      <c r="C1274" s="48"/>
      <c r="D1274" s="16"/>
      <c r="E1274" s="48"/>
      <c r="F1274" s="17"/>
      <c r="G1274" s="17"/>
      <c r="H1274" s="17"/>
      <c r="I1274" s="54"/>
      <c r="J1274" s="45"/>
      <c r="K1274" s="20">
        <f>IF(FluxoCaixa10131514191820[[#This Row],[Movimento ]]="Saldo Inicial",FluxoCaixa10131514191820[[#This Row],[R$ (Valores)]],K1273+FluxoCaixa10131514191820[[#This Row],[Valores Receitas / Despesas]])</f>
        <v>155116.65000000037</v>
      </c>
      <c r="L1274" s="53">
        <f>IF(FluxoCaixa10131514191820[[#This Row],[Entrada / Saída]]="Saída",FluxoCaixa10131514191820[[#This Row],[R$ (Valores)]]*-1,FluxoCaixa10131514191820[[#This Row],[R$ (Valores)]])</f>
        <v>0</v>
      </c>
    </row>
    <row r="1275" spans="2:12">
      <c r="B1275" s="48"/>
      <c r="C1275" s="48"/>
      <c r="D1275" s="16"/>
      <c r="E1275" s="48"/>
      <c r="F1275" s="17"/>
      <c r="G1275" s="17"/>
      <c r="H1275" s="17"/>
      <c r="I1275" s="54"/>
      <c r="J1275" s="45"/>
      <c r="K1275" s="20">
        <f>IF(FluxoCaixa10131514191820[[#This Row],[Movimento ]]="Saldo Inicial",FluxoCaixa10131514191820[[#This Row],[R$ (Valores)]],K1274+FluxoCaixa10131514191820[[#This Row],[Valores Receitas / Despesas]])</f>
        <v>155116.65000000037</v>
      </c>
      <c r="L1275" s="53">
        <f>IF(FluxoCaixa10131514191820[[#This Row],[Entrada / Saída]]="Saída",FluxoCaixa10131514191820[[#This Row],[R$ (Valores)]]*-1,FluxoCaixa10131514191820[[#This Row],[R$ (Valores)]])</f>
        <v>0</v>
      </c>
    </row>
    <row r="1276" spans="2:12">
      <c r="B1276" s="48"/>
      <c r="C1276" s="48"/>
      <c r="D1276" s="16"/>
      <c r="E1276" s="48"/>
      <c r="F1276" s="17"/>
      <c r="G1276" s="17"/>
      <c r="H1276" s="17"/>
      <c r="I1276" s="54"/>
      <c r="J1276" s="45"/>
      <c r="K1276" s="20">
        <f>IF(FluxoCaixa10131514191820[[#This Row],[Movimento ]]="Saldo Inicial",FluxoCaixa10131514191820[[#This Row],[R$ (Valores)]],K1275+FluxoCaixa10131514191820[[#This Row],[Valores Receitas / Despesas]])</f>
        <v>155116.65000000037</v>
      </c>
      <c r="L1276" s="53">
        <f>IF(FluxoCaixa10131514191820[[#This Row],[Entrada / Saída]]="Saída",FluxoCaixa10131514191820[[#This Row],[R$ (Valores)]]*-1,FluxoCaixa10131514191820[[#This Row],[R$ (Valores)]])</f>
        <v>0</v>
      </c>
    </row>
    <row r="1277" spans="2:12">
      <c r="B1277" s="48"/>
      <c r="C1277" s="48"/>
      <c r="D1277" s="16"/>
      <c r="E1277" s="48"/>
      <c r="F1277" s="17"/>
      <c r="G1277" s="17"/>
      <c r="H1277" s="17"/>
      <c r="I1277" s="54"/>
      <c r="J1277" s="45"/>
      <c r="K1277" s="20">
        <f>IF(FluxoCaixa10131514191820[[#This Row],[Movimento ]]="Saldo Inicial",FluxoCaixa10131514191820[[#This Row],[R$ (Valores)]],K1276+FluxoCaixa10131514191820[[#This Row],[Valores Receitas / Despesas]])</f>
        <v>155116.65000000037</v>
      </c>
      <c r="L1277" s="53">
        <f>IF(FluxoCaixa10131514191820[[#This Row],[Entrada / Saída]]="Saída",FluxoCaixa10131514191820[[#This Row],[R$ (Valores)]]*-1,FluxoCaixa10131514191820[[#This Row],[R$ (Valores)]])</f>
        <v>0</v>
      </c>
    </row>
    <row r="1278" spans="2:12">
      <c r="B1278" s="48"/>
      <c r="C1278" s="48"/>
      <c r="D1278" s="16"/>
      <c r="E1278" s="48"/>
      <c r="F1278" s="17"/>
      <c r="G1278" s="17"/>
      <c r="H1278" s="17"/>
      <c r="I1278" s="54"/>
      <c r="J1278" s="45"/>
      <c r="K1278" s="20">
        <f>IF(FluxoCaixa10131514191820[[#This Row],[Movimento ]]="Saldo Inicial",FluxoCaixa10131514191820[[#This Row],[R$ (Valores)]],K1277+FluxoCaixa10131514191820[[#This Row],[Valores Receitas / Despesas]])</f>
        <v>155116.65000000037</v>
      </c>
      <c r="L1278" s="53">
        <f>IF(FluxoCaixa10131514191820[[#This Row],[Entrada / Saída]]="Saída",FluxoCaixa10131514191820[[#This Row],[R$ (Valores)]]*-1,FluxoCaixa10131514191820[[#This Row],[R$ (Valores)]])</f>
        <v>0</v>
      </c>
    </row>
    <row r="1279" spans="2:12">
      <c r="B1279" s="48"/>
      <c r="C1279" s="48"/>
      <c r="D1279" s="16"/>
      <c r="E1279" s="48"/>
      <c r="F1279" s="17"/>
      <c r="G1279" s="17"/>
      <c r="H1279" s="17"/>
      <c r="I1279" s="54"/>
      <c r="J1279" s="45"/>
      <c r="K1279" s="20">
        <f>IF(FluxoCaixa10131514191820[[#This Row],[Movimento ]]="Saldo Inicial",FluxoCaixa10131514191820[[#This Row],[R$ (Valores)]],K1278+FluxoCaixa10131514191820[[#This Row],[Valores Receitas / Despesas]])</f>
        <v>155116.65000000037</v>
      </c>
      <c r="L1279" s="53">
        <f>IF(FluxoCaixa10131514191820[[#This Row],[Entrada / Saída]]="Saída",FluxoCaixa10131514191820[[#This Row],[R$ (Valores)]]*-1,FluxoCaixa10131514191820[[#This Row],[R$ (Valores)]])</f>
        <v>0</v>
      </c>
    </row>
    <row r="1280" spans="2:12">
      <c r="B1280" s="48"/>
      <c r="C1280" s="48"/>
      <c r="D1280" s="16"/>
      <c r="E1280" s="48"/>
      <c r="F1280" s="17"/>
      <c r="G1280" s="17"/>
      <c r="H1280" s="17"/>
      <c r="I1280" s="54"/>
      <c r="J1280" s="45"/>
      <c r="K1280" s="20">
        <f>IF(FluxoCaixa10131514191820[[#This Row],[Movimento ]]="Saldo Inicial",FluxoCaixa10131514191820[[#This Row],[R$ (Valores)]],K1279+FluxoCaixa10131514191820[[#This Row],[Valores Receitas / Despesas]])</f>
        <v>155116.65000000037</v>
      </c>
      <c r="L1280" s="53">
        <f>IF(FluxoCaixa10131514191820[[#This Row],[Entrada / Saída]]="Saída",FluxoCaixa10131514191820[[#This Row],[R$ (Valores)]]*-1,FluxoCaixa10131514191820[[#This Row],[R$ (Valores)]])</f>
        <v>0</v>
      </c>
    </row>
    <row r="1281" spans="2:12">
      <c r="B1281" s="48"/>
      <c r="C1281" s="48"/>
      <c r="D1281" s="16"/>
      <c r="E1281" s="48"/>
      <c r="F1281" s="17"/>
      <c r="G1281" s="17"/>
      <c r="H1281" s="17"/>
      <c r="I1281" s="54"/>
      <c r="J1281" s="45"/>
      <c r="K1281" s="20">
        <f>IF(FluxoCaixa10131514191820[[#This Row],[Movimento ]]="Saldo Inicial",FluxoCaixa10131514191820[[#This Row],[R$ (Valores)]],K1280+FluxoCaixa10131514191820[[#This Row],[Valores Receitas / Despesas]])</f>
        <v>155116.65000000037</v>
      </c>
      <c r="L1281" s="53">
        <f>IF(FluxoCaixa10131514191820[[#This Row],[Entrada / Saída]]="Saída",FluxoCaixa10131514191820[[#This Row],[R$ (Valores)]]*-1,FluxoCaixa10131514191820[[#This Row],[R$ (Valores)]])</f>
        <v>0</v>
      </c>
    </row>
    <row r="1282" spans="2:12">
      <c r="B1282" s="48"/>
      <c r="C1282" s="48"/>
      <c r="D1282" s="16"/>
      <c r="E1282" s="48"/>
      <c r="F1282" s="17"/>
      <c r="G1282" s="17"/>
      <c r="H1282" s="17"/>
      <c r="I1282" s="54"/>
      <c r="J1282" s="45"/>
      <c r="K1282" s="20">
        <f>IF(FluxoCaixa10131514191820[[#This Row],[Movimento ]]="Saldo Inicial",FluxoCaixa10131514191820[[#This Row],[R$ (Valores)]],K1281+FluxoCaixa10131514191820[[#This Row],[Valores Receitas / Despesas]])</f>
        <v>155116.65000000037</v>
      </c>
      <c r="L1282" s="53">
        <f>IF(FluxoCaixa10131514191820[[#This Row],[Entrada / Saída]]="Saída",FluxoCaixa10131514191820[[#This Row],[R$ (Valores)]]*-1,FluxoCaixa10131514191820[[#This Row],[R$ (Valores)]])</f>
        <v>0</v>
      </c>
    </row>
    <row r="1283" spans="2:12">
      <c r="B1283" s="48"/>
      <c r="C1283" s="48"/>
      <c r="D1283" s="16"/>
      <c r="E1283" s="48"/>
      <c r="F1283" s="17"/>
      <c r="G1283" s="17"/>
      <c r="H1283" s="17"/>
      <c r="I1283" s="54"/>
      <c r="J1283" s="45"/>
      <c r="K1283" s="20">
        <f>IF(FluxoCaixa10131514191820[[#This Row],[Movimento ]]="Saldo Inicial",FluxoCaixa10131514191820[[#This Row],[R$ (Valores)]],K1282+FluxoCaixa10131514191820[[#This Row],[Valores Receitas / Despesas]])</f>
        <v>155116.65000000037</v>
      </c>
      <c r="L1283" s="53">
        <f>IF(FluxoCaixa10131514191820[[#This Row],[Entrada / Saída]]="Saída",FluxoCaixa10131514191820[[#This Row],[R$ (Valores)]]*-1,FluxoCaixa10131514191820[[#This Row],[R$ (Valores)]])</f>
        <v>0</v>
      </c>
    </row>
    <row r="1284" spans="2:12">
      <c r="B1284" s="48"/>
      <c r="C1284" s="48"/>
      <c r="D1284" s="16"/>
      <c r="E1284" s="48"/>
      <c r="F1284" s="17"/>
      <c r="G1284" s="17"/>
      <c r="H1284" s="17"/>
      <c r="I1284" s="54"/>
      <c r="J1284" s="45"/>
      <c r="K1284" s="20">
        <f>IF(FluxoCaixa10131514191820[[#This Row],[Movimento ]]="Saldo Inicial",FluxoCaixa10131514191820[[#This Row],[R$ (Valores)]],K1283+FluxoCaixa10131514191820[[#This Row],[Valores Receitas / Despesas]])</f>
        <v>155116.65000000037</v>
      </c>
      <c r="L1284" s="53">
        <f>IF(FluxoCaixa10131514191820[[#This Row],[Entrada / Saída]]="Saída",FluxoCaixa10131514191820[[#This Row],[R$ (Valores)]]*-1,FluxoCaixa10131514191820[[#This Row],[R$ (Valores)]])</f>
        <v>0</v>
      </c>
    </row>
    <row r="1285" spans="2:12">
      <c r="B1285" s="48"/>
      <c r="C1285" s="48"/>
      <c r="D1285" s="16"/>
      <c r="E1285" s="48"/>
      <c r="F1285" s="17"/>
      <c r="G1285" s="17"/>
      <c r="H1285" s="17"/>
      <c r="I1285" s="54"/>
      <c r="J1285" s="45"/>
      <c r="K1285" s="20">
        <f>IF(FluxoCaixa10131514191820[[#This Row],[Movimento ]]="Saldo Inicial",FluxoCaixa10131514191820[[#This Row],[R$ (Valores)]],K1284+FluxoCaixa10131514191820[[#This Row],[Valores Receitas / Despesas]])</f>
        <v>155116.65000000037</v>
      </c>
      <c r="L1285" s="53">
        <f>IF(FluxoCaixa10131514191820[[#This Row],[Entrada / Saída]]="Saída",FluxoCaixa10131514191820[[#This Row],[R$ (Valores)]]*-1,FluxoCaixa10131514191820[[#This Row],[R$ (Valores)]])</f>
        <v>0</v>
      </c>
    </row>
    <row r="1286" spans="2:12">
      <c r="B1286" s="48"/>
      <c r="C1286" s="48"/>
      <c r="D1286" s="16"/>
      <c r="E1286" s="48"/>
      <c r="F1286" s="17"/>
      <c r="G1286" s="17"/>
      <c r="H1286" s="17"/>
      <c r="I1286" s="54"/>
      <c r="J1286" s="45"/>
      <c r="K1286" s="20">
        <f>IF(FluxoCaixa10131514191820[[#This Row],[Movimento ]]="Saldo Inicial",FluxoCaixa10131514191820[[#This Row],[R$ (Valores)]],K1285+FluxoCaixa10131514191820[[#This Row],[Valores Receitas / Despesas]])</f>
        <v>155116.65000000037</v>
      </c>
      <c r="L1286" s="53">
        <f>IF(FluxoCaixa10131514191820[[#This Row],[Entrada / Saída]]="Saída",FluxoCaixa10131514191820[[#This Row],[R$ (Valores)]]*-1,FluxoCaixa10131514191820[[#This Row],[R$ (Valores)]])</f>
        <v>0</v>
      </c>
    </row>
    <row r="1287" spans="2:12">
      <c r="B1287" s="48"/>
      <c r="C1287" s="48"/>
      <c r="D1287" s="16"/>
      <c r="E1287" s="48"/>
      <c r="F1287" s="17"/>
      <c r="G1287" s="17"/>
      <c r="H1287" s="17"/>
      <c r="I1287" s="54"/>
      <c r="J1287" s="45"/>
      <c r="K1287" s="20">
        <f>IF(FluxoCaixa10131514191820[[#This Row],[Movimento ]]="Saldo Inicial",FluxoCaixa10131514191820[[#This Row],[R$ (Valores)]],K1286+FluxoCaixa10131514191820[[#This Row],[Valores Receitas / Despesas]])</f>
        <v>155116.65000000037</v>
      </c>
      <c r="L1287" s="53">
        <f>IF(FluxoCaixa10131514191820[[#This Row],[Entrada / Saída]]="Saída",FluxoCaixa10131514191820[[#This Row],[R$ (Valores)]]*-1,FluxoCaixa10131514191820[[#This Row],[R$ (Valores)]])</f>
        <v>0</v>
      </c>
    </row>
    <row r="1288" spans="2:12">
      <c r="B1288" s="48"/>
      <c r="C1288" s="48"/>
      <c r="D1288" s="16"/>
      <c r="E1288" s="48"/>
      <c r="F1288" s="17"/>
      <c r="G1288" s="17"/>
      <c r="H1288" s="17"/>
      <c r="I1288" s="54"/>
      <c r="J1288" s="45"/>
      <c r="K1288" s="20">
        <f>IF(FluxoCaixa10131514191820[[#This Row],[Movimento ]]="Saldo Inicial",FluxoCaixa10131514191820[[#This Row],[R$ (Valores)]],K1287+FluxoCaixa10131514191820[[#This Row],[Valores Receitas / Despesas]])</f>
        <v>155116.65000000037</v>
      </c>
      <c r="L1288" s="53">
        <f>IF(FluxoCaixa10131514191820[[#This Row],[Entrada / Saída]]="Saída",FluxoCaixa10131514191820[[#This Row],[R$ (Valores)]]*-1,FluxoCaixa10131514191820[[#This Row],[R$ (Valores)]])</f>
        <v>0</v>
      </c>
    </row>
    <row r="1289" spans="2:12">
      <c r="B1289" s="48"/>
      <c r="C1289" s="48"/>
      <c r="D1289" s="16"/>
      <c r="E1289" s="48"/>
      <c r="F1289" s="17"/>
      <c r="G1289" s="17"/>
      <c r="H1289" s="17"/>
      <c r="I1289" s="54"/>
      <c r="J1289" s="45"/>
      <c r="K1289" s="20">
        <f>IF(FluxoCaixa10131514191820[[#This Row],[Movimento ]]="Saldo Inicial",FluxoCaixa10131514191820[[#This Row],[R$ (Valores)]],K1288+FluxoCaixa10131514191820[[#This Row],[Valores Receitas / Despesas]])</f>
        <v>155116.65000000037</v>
      </c>
      <c r="L1289" s="53">
        <f>IF(FluxoCaixa10131514191820[[#This Row],[Entrada / Saída]]="Saída",FluxoCaixa10131514191820[[#This Row],[R$ (Valores)]]*-1,FluxoCaixa10131514191820[[#This Row],[R$ (Valores)]])</f>
        <v>0</v>
      </c>
    </row>
    <row r="1290" spans="2:12">
      <c r="B1290" s="48"/>
      <c r="C1290" s="48"/>
      <c r="D1290" s="16"/>
      <c r="E1290" s="48"/>
      <c r="F1290" s="17"/>
      <c r="G1290" s="17"/>
      <c r="H1290" s="17"/>
      <c r="I1290" s="54"/>
      <c r="J1290" s="45"/>
      <c r="K1290" s="20">
        <f>IF(FluxoCaixa10131514191820[[#This Row],[Movimento ]]="Saldo Inicial",FluxoCaixa10131514191820[[#This Row],[R$ (Valores)]],K1289+FluxoCaixa10131514191820[[#This Row],[Valores Receitas / Despesas]])</f>
        <v>155116.65000000037</v>
      </c>
      <c r="L1290" s="53">
        <f>IF(FluxoCaixa10131514191820[[#This Row],[Entrada / Saída]]="Saída",FluxoCaixa10131514191820[[#This Row],[R$ (Valores)]]*-1,FluxoCaixa10131514191820[[#This Row],[R$ (Valores)]])</f>
        <v>0</v>
      </c>
    </row>
    <row r="1291" spans="2:12">
      <c r="B1291" s="48"/>
      <c r="C1291" s="48"/>
      <c r="D1291" s="16"/>
      <c r="E1291" s="48"/>
      <c r="F1291" s="17"/>
      <c r="G1291" s="17"/>
      <c r="H1291" s="17"/>
      <c r="I1291" s="54"/>
      <c r="J1291" s="45"/>
      <c r="K1291" s="20">
        <f>IF(FluxoCaixa10131514191820[[#This Row],[Movimento ]]="Saldo Inicial",FluxoCaixa10131514191820[[#This Row],[R$ (Valores)]],K1290+FluxoCaixa10131514191820[[#This Row],[Valores Receitas / Despesas]])</f>
        <v>155116.65000000037</v>
      </c>
      <c r="L1291" s="53">
        <f>IF(FluxoCaixa10131514191820[[#This Row],[Entrada / Saída]]="Saída",FluxoCaixa10131514191820[[#This Row],[R$ (Valores)]]*-1,FluxoCaixa10131514191820[[#This Row],[R$ (Valores)]])</f>
        <v>0</v>
      </c>
    </row>
    <row r="1292" spans="2:12">
      <c r="B1292" s="48"/>
      <c r="C1292" s="48"/>
      <c r="D1292" s="16"/>
      <c r="E1292" s="48"/>
      <c r="F1292" s="17"/>
      <c r="G1292" s="17"/>
      <c r="H1292" s="17"/>
      <c r="I1292" s="54"/>
      <c r="J1292" s="45"/>
      <c r="K1292" s="20">
        <f>IF(FluxoCaixa10131514191820[[#This Row],[Movimento ]]="Saldo Inicial",FluxoCaixa10131514191820[[#This Row],[R$ (Valores)]],K1291+FluxoCaixa10131514191820[[#This Row],[Valores Receitas / Despesas]])</f>
        <v>155116.65000000037</v>
      </c>
      <c r="L1292" s="53">
        <f>IF(FluxoCaixa10131514191820[[#This Row],[Entrada / Saída]]="Saída",FluxoCaixa10131514191820[[#This Row],[R$ (Valores)]]*-1,FluxoCaixa10131514191820[[#This Row],[R$ (Valores)]])</f>
        <v>0</v>
      </c>
    </row>
    <row r="1293" spans="2:12">
      <c r="B1293" s="48"/>
      <c r="C1293" s="48"/>
      <c r="D1293" s="16"/>
      <c r="E1293" s="48"/>
      <c r="F1293" s="17"/>
      <c r="G1293" s="17"/>
      <c r="H1293" s="17"/>
      <c r="I1293" s="54"/>
      <c r="J1293" s="45"/>
      <c r="K1293" s="20">
        <f>IF(FluxoCaixa10131514191820[[#This Row],[Movimento ]]="Saldo Inicial",FluxoCaixa10131514191820[[#This Row],[R$ (Valores)]],K1292+FluxoCaixa10131514191820[[#This Row],[Valores Receitas / Despesas]])</f>
        <v>155116.65000000037</v>
      </c>
      <c r="L1293" s="53">
        <f>IF(FluxoCaixa10131514191820[[#This Row],[Entrada / Saída]]="Saída",FluxoCaixa10131514191820[[#This Row],[R$ (Valores)]]*-1,FluxoCaixa10131514191820[[#This Row],[R$ (Valores)]])</f>
        <v>0</v>
      </c>
    </row>
    <row r="1294" spans="2:12">
      <c r="B1294" s="48"/>
      <c r="C1294" s="48"/>
      <c r="D1294" s="16"/>
      <c r="E1294" s="48"/>
      <c r="F1294" s="17"/>
      <c r="G1294" s="17"/>
      <c r="H1294" s="17"/>
      <c r="I1294" s="54"/>
      <c r="J1294" s="45"/>
      <c r="K1294" s="20">
        <f>IF(FluxoCaixa10131514191820[[#This Row],[Movimento ]]="Saldo Inicial",FluxoCaixa10131514191820[[#This Row],[R$ (Valores)]],K1293+FluxoCaixa10131514191820[[#This Row],[Valores Receitas / Despesas]])</f>
        <v>155116.65000000037</v>
      </c>
      <c r="L1294" s="53">
        <f>IF(FluxoCaixa10131514191820[[#This Row],[Entrada / Saída]]="Saída",FluxoCaixa10131514191820[[#This Row],[R$ (Valores)]]*-1,FluxoCaixa10131514191820[[#This Row],[R$ (Valores)]])</f>
        <v>0</v>
      </c>
    </row>
    <row r="1295" spans="2:12">
      <c r="B1295" s="48"/>
      <c r="C1295" s="48"/>
      <c r="D1295" s="16"/>
      <c r="E1295" s="48"/>
      <c r="F1295" s="17"/>
      <c r="G1295" s="17"/>
      <c r="H1295" s="17"/>
      <c r="I1295" s="54"/>
      <c r="J1295" s="45"/>
      <c r="K1295" s="20">
        <f>IF(FluxoCaixa10131514191820[[#This Row],[Movimento ]]="Saldo Inicial",FluxoCaixa10131514191820[[#This Row],[R$ (Valores)]],K1294+FluxoCaixa10131514191820[[#This Row],[Valores Receitas / Despesas]])</f>
        <v>155116.65000000037</v>
      </c>
      <c r="L1295" s="53">
        <f>IF(FluxoCaixa10131514191820[[#This Row],[Entrada / Saída]]="Saída",FluxoCaixa10131514191820[[#This Row],[R$ (Valores)]]*-1,FluxoCaixa10131514191820[[#This Row],[R$ (Valores)]])</f>
        <v>0</v>
      </c>
    </row>
    <row r="1296" spans="2:12">
      <c r="B1296" s="48"/>
      <c r="C1296" s="48"/>
      <c r="D1296" s="16"/>
      <c r="E1296" s="48"/>
      <c r="F1296" s="17"/>
      <c r="G1296" s="17"/>
      <c r="H1296" s="17"/>
      <c r="I1296" s="54"/>
      <c r="J1296" s="45"/>
      <c r="K1296" s="20">
        <f>IF(FluxoCaixa10131514191820[[#This Row],[Movimento ]]="Saldo Inicial",FluxoCaixa10131514191820[[#This Row],[R$ (Valores)]],K1295+FluxoCaixa10131514191820[[#This Row],[Valores Receitas / Despesas]])</f>
        <v>155116.65000000037</v>
      </c>
      <c r="L1296" s="53">
        <f>IF(FluxoCaixa10131514191820[[#This Row],[Entrada / Saída]]="Saída",FluxoCaixa10131514191820[[#This Row],[R$ (Valores)]]*-1,FluxoCaixa10131514191820[[#This Row],[R$ (Valores)]])</f>
        <v>0</v>
      </c>
    </row>
    <row r="1297" spans="2:12">
      <c r="B1297" s="48"/>
      <c r="C1297" s="48"/>
      <c r="D1297" s="16"/>
      <c r="E1297" s="48"/>
      <c r="F1297" s="17"/>
      <c r="G1297" s="17"/>
      <c r="H1297" s="17"/>
      <c r="I1297" s="54"/>
      <c r="J1297" s="45"/>
      <c r="K1297" s="20">
        <f>IF(FluxoCaixa10131514191820[[#This Row],[Movimento ]]="Saldo Inicial",FluxoCaixa10131514191820[[#This Row],[R$ (Valores)]],K1296+FluxoCaixa10131514191820[[#This Row],[Valores Receitas / Despesas]])</f>
        <v>155116.65000000037</v>
      </c>
      <c r="L1297" s="53">
        <f>IF(FluxoCaixa10131514191820[[#This Row],[Entrada / Saída]]="Saída",FluxoCaixa10131514191820[[#This Row],[R$ (Valores)]]*-1,FluxoCaixa10131514191820[[#This Row],[R$ (Valores)]])</f>
        <v>0</v>
      </c>
    </row>
    <row r="1298" spans="2:12">
      <c r="B1298" s="48"/>
      <c r="C1298" s="48"/>
      <c r="D1298" s="16"/>
      <c r="E1298" s="48"/>
      <c r="F1298" s="17"/>
      <c r="G1298" s="17"/>
      <c r="H1298" s="17"/>
      <c r="I1298" s="54"/>
      <c r="J1298" s="45"/>
      <c r="K1298" s="20">
        <f>IF(FluxoCaixa10131514191820[[#This Row],[Movimento ]]="Saldo Inicial",FluxoCaixa10131514191820[[#This Row],[R$ (Valores)]],K1297+FluxoCaixa10131514191820[[#This Row],[Valores Receitas / Despesas]])</f>
        <v>155116.65000000037</v>
      </c>
      <c r="L1298" s="53">
        <f>IF(FluxoCaixa10131514191820[[#This Row],[Entrada / Saída]]="Saída",FluxoCaixa10131514191820[[#This Row],[R$ (Valores)]]*-1,FluxoCaixa10131514191820[[#This Row],[R$ (Valores)]])</f>
        <v>0</v>
      </c>
    </row>
    <row r="1299" spans="2:12">
      <c r="B1299" s="48"/>
      <c r="C1299" s="48"/>
      <c r="D1299" s="16"/>
      <c r="E1299" s="48"/>
      <c r="F1299" s="17"/>
      <c r="G1299" s="17"/>
      <c r="H1299" s="17"/>
      <c r="I1299" s="54"/>
      <c r="J1299" s="45"/>
      <c r="K1299" s="20">
        <f>IF(FluxoCaixa10131514191820[[#This Row],[Movimento ]]="Saldo Inicial",FluxoCaixa10131514191820[[#This Row],[R$ (Valores)]],K1298+FluxoCaixa10131514191820[[#This Row],[Valores Receitas / Despesas]])</f>
        <v>155116.65000000037</v>
      </c>
      <c r="L1299" s="53">
        <f>IF(FluxoCaixa10131514191820[[#This Row],[Entrada / Saída]]="Saída",FluxoCaixa10131514191820[[#This Row],[R$ (Valores)]]*-1,FluxoCaixa10131514191820[[#This Row],[R$ (Valores)]])</f>
        <v>0</v>
      </c>
    </row>
    <row r="1300" spans="2:12">
      <c r="B1300" s="48"/>
      <c r="C1300" s="48"/>
      <c r="D1300" s="16"/>
      <c r="E1300" s="48"/>
      <c r="F1300" s="17"/>
      <c r="G1300" s="17"/>
      <c r="H1300" s="17"/>
      <c r="I1300" s="54"/>
      <c r="J1300" s="45"/>
      <c r="K1300" s="20">
        <f>IF(FluxoCaixa10131514191820[[#This Row],[Movimento ]]="Saldo Inicial",FluxoCaixa10131514191820[[#This Row],[R$ (Valores)]],K1299+FluxoCaixa10131514191820[[#This Row],[Valores Receitas / Despesas]])</f>
        <v>155116.65000000037</v>
      </c>
      <c r="L1300" s="53">
        <f>IF(FluxoCaixa10131514191820[[#This Row],[Entrada / Saída]]="Saída",FluxoCaixa10131514191820[[#This Row],[R$ (Valores)]]*-1,FluxoCaixa10131514191820[[#This Row],[R$ (Valores)]])</f>
        <v>0</v>
      </c>
    </row>
    <row r="1301" spans="2:12">
      <c r="B1301" s="48"/>
      <c r="C1301" s="48"/>
      <c r="D1301" s="16"/>
      <c r="E1301" s="48"/>
      <c r="F1301" s="17"/>
      <c r="G1301" s="17"/>
      <c r="H1301" s="17"/>
      <c r="I1301" s="54"/>
      <c r="J1301" s="45"/>
      <c r="K1301" s="20">
        <f>IF(FluxoCaixa10131514191820[[#This Row],[Movimento ]]="Saldo Inicial",FluxoCaixa10131514191820[[#This Row],[R$ (Valores)]],K1300+FluxoCaixa10131514191820[[#This Row],[Valores Receitas / Despesas]])</f>
        <v>155116.65000000037</v>
      </c>
      <c r="L1301" s="53">
        <f>IF(FluxoCaixa10131514191820[[#This Row],[Entrada / Saída]]="Saída",FluxoCaixa10131514191820[[#This Row],[R$ (Valores)]]*-1,FluxoCaixa10131514191820[[#This Row],[R$ (Valores)]])</f>
        <v>0</v>
      </c>
    </row>
    <row r="1302" spans="2:12">
      <c r="B1302" s="48"/>
      <c r="C1302" s="48"/>
      <c r="D1302" s="16"/>
      <c r="E1302" s="48"/>
      <c r="F1302" s="17"/>
      <c r="G1302" s="17"/>
      <c r="H1302" s="17"/>
      <c r="I1302" s="54"/>
      <c r="J1302" s="45"/>
      <c r="K1302" s="20">
        <f>IF(FluxoCaixa10131514191820[[#This Row],[Movimento ]]="Saldo Inicial",FluxoCaixa10131514191820[[#This Row],[R$ (Valores)]],K1301+FluxoCaixa10131514191820[[#This Row],[Valores Receitas / Despesas]])</f>
        <v>155116.65000000037</v>
      </c>
      <c r="L1302" s="53">
        <f>IF(FluxoCaixa10131514191820[[#This Row],[Entrada / Saída]]="Saída",FluxoCaixa10131514191820[[#This Row],[R$ (Valores)]]*-1,FluxoCaixa10131514191820[[#This Row],[R$ (Valores)]])</f>
        <v>0</v>
      </c>
    </row>
    <row r="1303" spans="2:12">
      <c r="B1303" s="48"/>
      <c r="C1303" s="48"/>
      <c r="D1303" s="16"/>
      <c r="E1303" s="48"/>
      <c r="F1303" s="17"/>
      <c r="G1303" s="17"/>
      <c r="H1303" s="17"/>
      <c r="I1303" s="54"/>
      <c r="J1303" s="45"/>
      <c r="K1303" s="20">
        <f>IF(FluxoCaixa10131514191820[[#This Row],[Movimento ]]="Saldo Inicial",FluxoCaixa10131514191820[[#This Row],[R$ (Valores)]],K1302+FluxoCaixa10131514191820[[#This Row],[Valores Receitas / Despesas]])</f>
        <v>155116.65000000037</v>
      </c>
      <c r="L1303" s="53">
        <f>IF(FluxoCaixa10131514191820[[#This Row],[Entrada / Saída]]="Saída",FluxoCaixa10131514191820[[#This Row],[R$ (Valores)]]*-1,FluxoCaixa10131514191820[[#This Row],[R$ (Valores)]])</f>
        <v>0</v>
      </c>
    </row>
    <row r="1304" spans="2:12">
      <c r="B1304" s="48"/>
      <c r="C1304" s="48"/>
      <c r="D1304" s="16"/>
      <c r="E1304" s="48"/>
      <c r="F1304" s="17"/>
      <c r="G1304" s="17"/>
      <c r="H1304" s="17"/>
      <c r="I1304" s="54"/>
      <c r="J1304" s="45"/>
      <c r="K1304" s="20">
        <f>IF(FluxoCaixa10131514191820[[#This Row],[Movimento ]]="Saldo Inicial",FluxoCaixa10131514191820[[#This Row],[R$ (Valores)]],K1303+FluxoCaixa10131514191820[[#This Row],[Valores Receitas / Despesas]])</f>
        <v>155116.65000000037</v>
      </c>
      <c r="L1304" s="53">
        <f>IF(FluxoCaixa10131514191820[[#This Row],[Entrada / Saída]]="Saída",FluxoCaixa10131514191820[[#This Row],[R$ (Valores)]]*-1,FluxoCaixa10131514191820[[#This Row],[R$ (Valores)]])</f>
        <v>0</v>
      </c>
    </row>
    <row r="1305" spans="2:12">
      <c r="B1305" s="48"/>
      <c r="C1305" s="48"/>
      <c r="D1305" s="16"/>
      <c r="E1305" s="48"/>
      <c r="F1305" s="17"/>
      <c r="G1305" s="17"/>
      <c r="H1305" s="17"/>
      <c r="I1305" s="54"/>
      <c r="J1305" s="45"/>
      <c r="K1305" s="20">
        <f>IF(FluxoCaixa10131514191820[[#This Row],[Movimento ]]="Saldo Inicial",FluxoCaixa10131514191820[[#This Row],[R$ (Valores)]],K1304+FluxoCaixa10131514191820[[#This Row],[Valores Receitas / Despesas]])</f>
        <v>155116.65000000037</v>
      </c>
      <c r="L1305" s="53">
        <f>IF(FluxoCaixa10131514191820[[#This Row],[Entrada / Saída]]="Saída",FluxoCaixa10131514191820[[#This Row],[R$ (Valores)]]*-1,FluxoCaixa10131514191820[[#This Row],[R$ (Valores)]])</f>
        <v>0</v>
      </c>
    </row>
    <row r="1306" spans="2:12">
      <c r="B1306" s="48"/>
      <c r="C1306" s="48"/>
      <c r="D1306" s="16"/>
      <c r="E1306" s="48"/>
      <c r="F1306" s="17"/>
      <c r="G1306" s="17"/>
      <c r="H1306" s="17"/>
      <c r="I1306" s="54"/>
      <c r="J1306" s="45"/>
      <c r="K1306" s="20">
        <f>IF(FluxoCaixa10131514191820[[#This Row],[Movimento ]]="Saldo Inicial",FluxoCaixa10131514191820[[#This Row],[R$ (Valores)]],K1305+FluxoCaixa10131514191820[[#This Row],[Valores Receitas / Despesas]])</f>
        <v>155116.65000000037</v>
      </c>
      <c r="L1306" s="53">
        <f>IF(FluxoCaixa10131514191820[[#This Row],[Entrada / Saída]]="Saída",FluxoCaixa10131514191820[[#This Row],[R$ (Valores)]]*-1,FluxoCaixa10131514191820[[#This Row],[R$ (Valores)]])</f>
        <v>0</v>
      </c>
    </row>
    <row r="1307" spans="2:12">
      <c r="B1307" s="48"/>
      <c r="C1307" s="48"/>
      <c r="D1307" s="16"/>
      <c r="E1307" s="48"/>
      <c r="F1307" s="17"/>
      <c r="G1307" s="17"/>
      <c r="H1307" s="17"/>
      <c r="I1307" s="54"/>
      <c r="J1307" s="45"/>
      <c r="K1307" s="20">
        <f>IF(FluxoCaixa10131514191820[[#This Row],[Movimento ]]="Saldo Inicial",FluxoCaixa10131514191820[[#This Row],[R$ (Valores)]],K1306+FluxoCaixa10131514191820[[#This Row],[Valores Receitas / Despesas]])</f>
        <v>155116.65000000037</v>
      </c>
      <c r="L1307" s="53">
        <f>IF(FluxoCaixa10131514191820[[#This Row],[Entrada / Saída]]="Saída",FluxoCaixa10131514191820[[#This Row],[R$ (Valores)]]*-1,FluxoCaixa10131514191820[[#This Row],[R$ (Valores)]])</f>
        <v>0</v>
      </c>
    </row>
    <row r="1308" spans="2:12">
      <c r="B1308" s="48"/>
      <c r="C1308" s="48"/>
      <c r="D1308" s="16"/>
      <c r="E1308" s="48"/>
      <c r="F1308" s="17"/>
      <c r="G1308" s="17"/>
      <c r="H1308" s="17"/>
      <c r="I1308" s="54"/>
      <c r="J1308" s="45"/>
      <c r="K1308" s="20">
        <f>IF(FluxoCaixa10131514191820[[#This Row],[Movimento ]]="Saldo Inicial",FluxoCaixa10131514191820[[#This Row],[R$ (Valores)]],K1307+FluxoCaixa10131514191820[[#This Row],[Valores Receitas / Despesas]])</f>
        <v>155116.65000000037</v>
      </c>
      <c r="L1308" s="53">
        <f>IF(FluxoCaixa10131514191820[[#This Row],[Entrada / Saída]]="Saída",FluxoCaixa10131514191820[[#This Row],[R$ (Valores)]]*-1,FluxoCaixa10131514191820[[#This Row],[R$ (Valores)]])</f>
        <v>0</v>
      </c>
    </row>
    <row r="1309" spans="2:12">
      <c r="B1309" s="48"/>
      <c r="C1309" s="48"/>
      <c r="D1309" s="16"/>
      <c r="E1309" s="48"/>
      <c r="F1309" s="17"/>
      <c r="G1309" s="17"/>
      <c r="H1309" s="17"/>
      <c r="I1309" s="54"/>
      <c r="J1309" s="45"/>
      <c r="K1309" s="20">
        <f>IF(FluxoCaixa10131514191820[[#This Row],[Movimento ]]="Saldo Inicial",FluxoCaixa10131514191820[[#This Row],[R$ (Valores)]],K1308+FluxoCaixa10131514191820[[#This Row],[Valores Receitas / Despesas]])</f>
        <v>155116.65000000037</v>
      </c>
      <c r="L1309" s="53">
        <f>IF(FluxoCaixa10131514191820[[#This Row],[Entrada / Saída]]="Saída",FluxoCaixa10131514191820[[#This Row],[R$ (Valores)]]*-1,FluxoCaixa10131514191820[[#This Row],[R$ (Valores)]])</f>
        <v>0</v>
      </c>
    </row>
    <row r="1310" spans="2:12">
      <c r="B1310" s="48"/>
      <c r="C1310" s="48"/>
      <c r="D1310" s="16"/>
      <c r="E1310" s="48"/>
      <c r="F1310" s="17"/>
      <c r="G1310" s="17"/>
      <c r="H1310" s="17"/>
      <c r="I1310" s="54"/>
      <c r="J1310" s="45"/>
      <c r="K1310" s="20">
        <f>IF(FluxoCaixa10131514191820[[#This Row],[Movimento ]]="Saldo Inicial",FluxoCaixa10131514191820[[#This Row],[R$ (Valores)]],K1309+FluxoCaixa10131514191820[[#This Row],[Valores Receitas / Despesas]])</f>
        <v>155116.65000000037</v>
      </c>
      <c r="L1310" s="53">
        <f>IF(FluxoCaixa10131514191820[[#This Row],[Entrada / Saída]]="Saída",FluxoCaixa10131514191820[[#This Row],[R$ (Valores)]]*-1,FluxoCaixa10131514191820[[#This Row],[R$ (Valores)]])</f>
        <v>0</v>
      </c>
    </row>
    <row r="1311" spans="2:12">
      <c r="B1311" s="48"/>
      <c r="C1311" s="48"/>
      <c r="D1311" s="16"/>
      <c r="E1311" s="48"/>
      <c r="F1311" s="17"/>
      <c r="G1311" s="17"/>
      <c r="H1311" s="17"/>
      <c r="I1311" s="54"/>
      <c r="J1311" s="45"/>
      <c r="K1311" s="20">
        <f>IF(FluxoCaixa10131514191820[[#This Row],[Movimento ]]="Saldo Inicial",FluxoCaixa10131514191820[[#This Row],[R$ (Valores)]],K1310+FluxoCaixa10131514191820[[#This Row],[Valores Receitas / Despesas]])</f>
        <v>155116.65000000037</v>
      </c>
      <c r="L1311" s="53">
        <f>IF(FluxoCaixa10131514191820[[#This Row],[Entrada / Saída]]="Saída",FluxoCaixa10131514191820[[#This Row],[R$ (Valores)]]*-1,FluxoCaixa10131514191820[[#This Row],[R$ (Valores)]])</f>
        <v>0</v>
      </c>
    </row>
    <row r="1312" spans="2:12">
      <c r="B1312" s="48"/>
      <c r="C1312" s="48"/>
      <c r="D1312" s="16"/>
      <c r="E1312" s="48"/>
      <c r="F1312" s="17"/>
      <c r="G1312" s="17"/>
      <c r="H1312" s="17"/>
      <c r="I1312" s="54"/>
      <c r="J1312" s="45"/>
      <c r="K1312" s="20">
        <f>IF(FluxoCaixa10131514191820[[#This Row],[Movimento ]]="Saldo Inicial",FluxoCaixa10131514191820[[#This Row],[R$ (Valores)]],K1311+FluxoCaixa10131514191820[[#This Row],[Valores Receitas / Despesas]])</f>
        <v>155116.65000000037</v>
      </c>
      <c r="L1312" s="53">
        <f>IF(FluxoCaixa10131514191820[[#This Row],[Entrada / Saída]]="Saída",FluxoCaixa10131514191820[[#This Row],[R$ (Valores)]]*-1,FluxoCaixa10131514191820[[#This Row],[R$ (Valores)]])</f>
        <v>0</v>
      </c>
    </row>
    <row r="1313" spans="2:12">
      <c r="B1313" s="48"/>
      <c r="C1313" s="48"/>
      <c r="D1313" s="16"/>
      <c r="E1313" s="48"/>
      <c r="F1313" s="17"/>
      <c r="G1313" s="17"/>
      <c r="H1313" s="17"/>
      <c r="I1313" s="54"/>
      <c r="J1313" s="45"/>
      <c r="K1313" s="20">
        <f>IF(FluxoCaixa10131514191820[[#This Row],[Movimento ]]="Saldo Inicial",FluxoCaixa10131514191820[[#This Row],[R$ (Valores)]],K1312+FluxoCaixa10131514191820[[#This Row],[Valores Receitas / Despesas]])</f>
        <v>155116.65000000037</v>
      </c>
      <c r="L1313" s="53">
        <f>IF(FluxoCaixa10131514191820[[#This Row],[Entrada / Saída]]="Saída",FluxoCaixa10131514191820[[#This Row],[R$ (Valores)]]*-1,FluxoCaixa10131514191820[[#This Row],[R$ (Valores)]])</f>
        <v>0</v>
      </c>
    </row>
    <row r="1314" spans="2:12">
      <c r="B1314" s="48"/>
      <c r="C1314" s="48"/>
      <c r="D1314" s="16"/>
      <c r="E1314" s="48"/>
      <c r="F1314" s="17"/>
      <c r="G1314" s="17"/>
      <c r="H1314" s="17"/>
      <c r="I1314" s="54"/>
      <c r="J1314" s="45"/>
      <c r="K1314" s="20">
        <f>IF(FluxoCaixa10131514191820[[#This Row],[Movimento ]]="Saldo Inicial",FluxoCaixa10131514191820[[#This Row],[R$ (Valores)]],K1313+FluxoCaixa10131514191820[[#This Row],[Valores Receitas / Despesas]])</f>
        <v>155116.65000000037</v>
      </c>
      <c r="L1314" s="53">
        <f>IF(FluxoCaixa10131514191820[[#This Row],[Entrada / Saída]]="Saída",FluxoCaixa10131514191820[[#This Row],[R$ (Valores)]]*-1,FluxoCaixa10131514191820[[#This Row],[R$ (Valores)]])</f>
        <v>0</v>
      </c>
    </row>
    <row r="1315" spans="2:12">
      <c r="B1315" s="48"/>
      <c r="C1315" s="48"/>
      <c r="D1315" s="16"/>
      <c r="E1315" s="48"/>
      <c r="F1315" s="17"/>
      <c r="G1315" s="17"/>
      <c r="H1315" s="17"/>
      <c r="I1315" s="54"/>
      <c r="J1315" s="45"/>
      <c r="K1315" s="20">
        <f>IF(FluxoCaixa10131514191820[[#This Row],[Movimento ]]="Saldo Inicial",FluxoCaixa10131514191820[[#This Row],[R$ (Valores)]],K1314+FluxoCaixa10131514191820[[#This Row],[Valores Receitas / Despesas]])</f>
        <v>155116.65000000037</v>
      </c>
      <c r="L1315" s="53">
        <f>IF(FluxoCaixa10131514191820[[#This Row],[Entrada / Saída]]="Saída",FluxoCaixa10131514191820[[#This Row],[R$ (Valores)]]*-1,FluxoCaixa10131514191820[[#This Row],[R$ (Valores)]])</f>
        <v>0</v>
      </c>
    </row>
    <row r="1316" spans="2:12">
      <c r="B1316" s="48"/>
      <c r="C1316" s="48"/>
      <c r="D1316" s="16"/>
      <c r="E1316" s="48"/>
      <c r="F1316" s="17"/>
      <c r="G1316" s="17"/>
      <c r="H1316" s="17"/>
      <c r="I1316" s="54"/>
      <c r="J1316" s="45"/>
      <c r="K1316" s="20">
        <f>IF(FluxoCaixa10131514191820[[#This Row],[Movimento ]]="Saldo Inicial",FluxoCaixa10131514191820[[#This Row],[R$ (Valores)]],K1315+FluxoCaixa10131514191820[[#This Row],[Valores Receitas / Despesas]])</f>
        <v>155116.65000000037</v>
      </c>
      <c r="L1316" s="53">
        <f>IF(FluxoCaixa10131514191820[[#This Row],[Entrada / Saída]]="Saída",FluxoCaixa10131514191820[[#This Row],[R$ (Valores)]]*-1,FluxoCaixa10131514191820[[#This Row],[R$ (Valores)]])</f>
        <v>0</v>
      </c>
    </row>
    <row r="1317" spans="2:12">
      <c r="B1317" s="48"/>
      <c r="C1317" s="48"/>
      <c r="D1317" s="16"/>
      <c r="E1317" s="48"/>
      <c r="F1317" s="17"/>
      <c r="G1317" s="17"/>
      <c r="H1317" s="17"/>
      <c r="I1317" s="54"/>
      <c r="J1317" s="45"/>
      <c r="K1317" s="20">
        <f>IF(FluxoCaixa10131514191820[[#This Row],[Movimento ]]="Saldo Inicial",FluxoCaixa10131514191820[[#This Row],[R$ (Valores)]],K1316+FluxoCaixa10131514191820[[#This Row],[Valores Receitas / Despesas]])</f>
        <v>155116.65000000037</v>
      </c>
      <c r="L1317" s="53">
        <f>IF(FluxoCaixa10131514191820[[#This Row],[Entrada / Saída]]="Saída",FluxoCaixa10131514191820[[#This Row],[R$ (Valores)]]*-1,FluxoCaixa10131514191820[[#This Row],[R$ (Valores)]])</f>
        <v>0</v>
      </c>
    </row>
    <row r="1318" spans="2:12">
      <c r="B1318" s="48"/>
      <c r="C1318" s="48"/>
      <c r="D1318" s="16"/>
      <c r="E1318" s="48"/>
      <c r="F1318" s="17"/>
      <c r="G1318" s="17"/>
      <c r="H1318" s="17"/>
      <c r="I1318" s="54"/>
      <c r="J1318" s="45"/>
      <c r="K1318" s="20">
        <f>IF(FluxoCaixa10131514191820[[#This Row],[Movimento ]]="Saldo Inicial",FluxoCaixa10131514191820[[#This Row],[R$ (Valores)]],K1317+FluxoCaixa10131514191820[[#This Row],[Valores Receitas / Despesas]])</f>
        <v>155116.65000000037</v>
      </c>
      <c r="L1318" s="53">
        <f>IF(FluxoCaixa10131514191820[[#This Row],[Entrada / Saída]]="Saída",FluxoCaixa10131514191820[[#This Row],[R$ (Valores)]]*-1,FluxoCaixa10131514191820[[#This Row],[R$ (Valores)]])</f>
        <v>0</v>
      </c>
    </row>
    <row r="1319" spans="2:12">
      <c r="B1319" s="48"/>
      <c r="C1319" s="48"/>
      <c r="D1319" s="16"/>
      <c r="E1319" s="48"/>
      <c r="F1319" s="17"/>
      <c r="G1319" s="17"/>
      <c r="H1319" s="17"/>
      <c r="I1319" s="54"/>
      <c r="J1319" s="45"/>
      <c r="K1319" s="20">
        <f>IF(FluxoCaixa10131514191820[[#This Row],[Movimento ]]="Saldo Inicial",FluxoCaixa10131514191820[[#This Row],[R$ (Valores)]],K1318+FluxoCaixa10131514191820[[#This Row],[Valores Receitas / Despesas]])</f>
        <v>155116.65000000037</v>
      </c>
      <c r="L1319" s="53">
        <f>IF(FluxoCaixa10131514191820[[#This Row],[Entrada / Saída]]="Saída",FluxoCaixa10131514191820[[#This Row],[R$ (Valores)]]*-1,FluxoCaixa10131514191820[[#This Row],[R$ (Valores)]])</f>
        <v>0</v>
      </c>
    </row>
    <row r="1320" spans="2:12">
      <c r="B1320" s="48"/>
      <c r="C1320" s="48"/>
      <c r="D1320" s="16"/>
      <c r="E1320" s="48"/>
      <c r="F1320" s="17"/>
      <c r="G1320" s="17"/>
      <c r="H1320" s="17"/>
      <c r="I1320" s="54"/>
      <c r="J1320" s="45"/>
      <c r="K1320" s="20">
        <f>IF(FluxoCaixa10131514191820[[#This Row],[Movimento ]]="Saldo Inicial",FluxoCaixa10131514191820[[#This Row],[R$ (Valores)]],K1319+FluxoCaixa10131514191820[[#This Row],[Valores Receitas / Despesas]])</f>
        <v>155116.65000000037</v>
      </c>
      <c r="L1320" s="53">
        <f>IF(FluxoCaixa10131514191820[[#This Row],[Entrada / Saída]]="Saída",FluxoCaixa10131514191820[[#This Row],[R$ (Valores)]]*-1,FluxoCaixa10131514191820[[#This Row],[R$ (Valores)]])</f>
        <v>0</v>
      </c>
    </row>
    <row r="1321" spans="2:12">
      <c r="B1321" s="48"/>
      <c r="C1321" s="48"/>
      <c r="D1321" s="16"/>
      <c r="E1321" s="48"/>
      <c r="F1321" s="17"/>
      <c r="G1321" s="17"/>
      <c r="H1321" s="17"/>
      <c r="I1321" s="54"/>
      <c r="J1321" s="45"/>
      <c r="K1321" s="20">
        <f>IF(FluxoCaixa10131514191820[[#This Row],[Movimento ]]="Saldo Inicial",FluxoCaixa10131514191820[[#This Row],[R$ (Valores)]],K1320+FluxoCaixa10131514191820[[#This Row],[Valores Receitas / Despesas]])</f>
        <v>155116.65000000037</v>
      </c>
      <c r="L1321" s="53">
        <f>IF(FluxoCaixa10131514191820[[#This Row],[Entrada / Saída]]="Saída",FluxoCaixa10131514191820[[#This Row],[R$ (Valores)]]*-1,FluxoCaixa10131514191820[[#This Row],[R$ (Valores)]])</f>
        <v>0</v>
      </c>
    </row>
    <row r="1322" spans="2:12">
      <c r="B1322" s="48"/>
      <c r="C1322" s="48"/>
      <c r="D1322" s="16"/>
      <c r="E1322" s="48"/>
      <c r="F1322" s="17"/>
      <c r="G1322" s="17"/>
      <c r="H1322" s="17"/>
      <c r="I1322" s="54"/>
      <c r="J1322" s="45"/>
      <c r="K1322" s="20">
        <f>IF(FluxoCaixa10131514191820[[#This Row],[Movimento ]]="Saldo Inicial",FluxoCaixa10131514191820[[#This Row],[R$ (Valores)]],K1321+FluxoCaixa10131514191820[[#This Row],[Valores Receitas / Despesas]])</f>
        <v>155116.65000000037</v>
      </c>
      <c r="L1322" s="53">
        <f>IF(FluxoCaixa10131514191820[[#This Row],[Entrada / Saída]]="Saída",FluxoCaixa10131514191820[[#This Row],[R$ (Valores)]]*-1,FluxoCaixa10131514191820[[#This Row],[R$ (Valores)]])</f>
        <v>0</v>
      </c>
    </row>
    <row r="1323" spans="2:12">
      <c r="B1323" s="48"/>
      <c r="C1323" s="48"/>
      <c r="D1323" s="16"/>
      <c r="E1323" s="48"/>
      <c r="F1323" s="17"/>
      <c r="G1323" s="17"/>
      <c r="H1323" s="17"/>
      <c r="I1323" s="54"/>
      <c r="J1323" s="45"/>
      <c r="K1323" s="20">
        <f>IF(FluxoCaixa10131514191820[[#This Row],[Movimento ]]="Saldo Inicial",FluxoCaixa10131514191820[[#This Row],[R$ (Valores)]],K1322+FluxoCaixa10131514191820[[#This Row],[Valores Receitas / Despesas]])</f>
        <v>155116.65000000037</v>
      </c>
      <c r="L1323" s="53">
        <f>IF(FluxoCaixa10131514191820[[#This Row],[Entrada / Saída]]="Saída",FluxoCaixa10131514191820[[#This Row],[R$ (Valores)]]*-1,FluxoCaixa10131514191820[[#This Row],[R$ (Valores)]])</f>
        <v>0</v>
      </c>
    </row>
    <row r="1324" spans="2:12">
      <c r="B1324" s="48"/>
      <c r="C1324" s="48"/>
      <c r="D1324" s="16"/>
      <c r="E1324" s="48"/>
      <c r="F1324" s="17"/>
      <c r="G1324" s="17"/>
      <c r="H1324" s="17"/>
      <c r="I1324" s="54"/>
      <c r="J1324" s="45"/>
      <c r="K1324" s="20">
        <f>IF(FluxoCaixa10131514191820[[#This Row],[Movimento ]]="Saldo Inicial",FluxoCaixa10131514191820[[#This Row],[R$ (Valores)]],K1323+FluxoCaixa10131514191820[[#This Row],[Valores Receitas / Despesas]])</f>
        <v>155116.65000000037</v>
      </c>
      <c r="L1324" s="53">
        <f>IF(FluxoCaixa10131514191820[[#This Row],[Entrada / Saída]]="Saída",FluxoCaixa10131514191820[[#This Row],[R$ (Valores)]]*-1,FluxoCaixa10131514191820[[#This Row],[R$ (Valores)]])</f>
        <v>0</v>
      </c>
    </row>
    <row r="1325" spans="2:12">
      <c r="B1325" s="48"/>
      <c r="C1325" s="48"/>
      <c r="D1325" s="16"/>
      <c r="E1325" s="48"/>
      <c r="F1325" s="17"/>
      <c r="G1325" s="17"/>
      <c r="H1325" s="17"/>
      <c r="I1325" s="54"/>
      <c r="J1325" s="45"/>
      <c r="K1325" s="20">
        <f>IF(FluxoCaixa10131514191820[[#This Row],[Movimento ]]="Saldo Inicial",FluxoCaixa10131514191820[[#This Row],[R$ (Valores)]],K1324+FluxoCaixa10131514191820[[#This Row],[Valores Receitas / Despesas]])</f>
        <v>155116.65000000037</v>
      </c>
      <c r="L1325" s="53">
        <f>IF(FluxoCaixa10131514191820[[#This Row],[Entrada / Saída]]="Saída",FluxoCaixa10131514191820[[#This Row],[R$ (Valores)]]*-1,FluxoCaixa10131514191820[[#This Row],[R$ (Valores)]])</f>
        <v>0</v>
      </c>
    </row>
    <row r="1326" spans="2:12">
      <c r="B1326" s="48"/>
      <c r="C1326" s="48"/>
      <c r="D1326" s="16"/>
      <c r="E1326" s="48"/>
      <c r="F1326" s="17"/>
      <c r="G1326" s="17"/>
      <c r="H1326" s="17"/>
      <c r="I1326" s="54"/>
      <c r="J1326" s="45"/>
      <c r="K1326" s="20">
        <f>IF(FluxoCaixa10131514191820[[#This Row],[Movimento ]]="Saldo Inicial",FluxoCaixa10131514191820[[#This Row],[R$ (Valores)]],K1325+FluxoCaixa10131514191820[[#This Row],[Valores Receitas / Despesas]])</f>
        <v>155116.65000000037</v>
      </c>
      <c r="L1326" s="53">
        <f>IF(FluxoCaixa10131514191820[[#This Row],[Entrada / Saída]]="Saída",FluxoCaixa10131514191820[[#This Row],[R$ (Valores)]]*-1,FluxoCaixa10131514191820[[#This Row],[R$ (Valores)]])</f>
        <v>0</v>
      </c>
    </row>
    <row r="1327" spans="2:12">
      <c r="B1327" s="48"/>
      <c r="C1327" s="48"/>
      <c r="D1327" s="16"/>
      <c r="E1327" s="48"/>
      <c r="F1327" s="17"/>
      <c r="G1327" s="17"/>
      <c r="H1327" s="17"/>
      <c r="I1327" s="54"/>
      <c r="J1327" s="45"/>
      <c r="K1327" s="20">
        <f>IF(FluxoCaixa10131514191820[[#This Row],[Movimento ]]="Saldo Inicial",FluxoCaixa10131514191820[[#This Row],[R$ (Valores)]],K1326+FluxoCaixa10131514191820[[#This Row],[Valores Receitas / Despesas]])</f>
        <v>155116.65000000037</v>
      </c>
      <c r="L1327" s="53">
        <f>IF(FluxoCaixa10131514191820[[#This Row],[Entrada / Saída]]="Saída",FluxoCaixa10131514191820[[#This Row],[R$ (Valores)]]*-1,FluxoCaixa10131514191820[[#This Row],[R$ (Valores)]])</f>
        <v>0</v>
      </c>
    </row>
    <row r="1328" spans="2:12">
      <c r="B1328" s="48"/>
      <c r="C1328" s="48"/>
      <c r="D1328" s="16"/>
      <c r="E1328" s="48"/>
      <c r="F1328" s="17"/>
      <c r="G1328" s="17"/>
      <c r="H1328" s="17"/>
      <c r="I1328" s="21"/>
      <c r="J1328" s="17"/>
      <c r="K1328" s="20">
        <f>IF(FluxoCaixa10131514191820[[#This Row],[Movimento ]]="Saldo Inicial",FluxoCaixa10131514191820[[#This Row],[R$ (Valores)]],K1327+FluxoCaixa10131514191820[[#This Row],[Valores Receitas / Despesas]])</f>
        <v>155116.65000000037</v>
      </c>
      <c r="L1328" s="53">
        <f>IF(FluxoCaixa10131514191820[[#This Row],[Entrada / Saída]]="Saída",FluxoCaixa10131514191820[[#This Row],[R$ (Valores)]]*-1,FluxoCaixa10131514191820[[#This Row],[R$ (Valores)]])</f>
        <v>0</v>
      </c>
    </row>
    <row r="1329" spans="2:12">
      <c r="B1329" s="48"/>
      <c r="C1329" s="48"/>
      <c r="D1329" s="16"/>
      <c r="E1329" s="48"/>
      <c r="F1329" s="17"/>
      <c r="G1329" s="17"/>
      <c r="H1329" s="17"/>
      <c r="I1329" s="21"/>
      <c r="J1329" s="17"/>
      <c r="K1329" s="20">
        <f>IF(FluxoCaixa10131514191820[[#This Row],[Movimento ]]="Saldo Inicial",FluxoCaixa10131514191820[[#This Row],[R$ (Valores)]],K1328+FluxoCaixa10131514191820[[#This Row],[Valores Receitas / Despesas]])</f>
        <v>155116.65000000037</v>
      </c>
      <c r="L1329" s="5">
        <f>IF(FluxoCaixa10131514191820[[#This Row],[Entrada / Saída]]="Saída",FluxoCaixa10131514191820[[#This Row],[R$ (Valores)]]*-1,FluxoCaixa10131514191820[[#This Row],[R$ (Valores)]])</f>
        <v>0</v>
      </c>
    </row>
    <row r="1330" spans="2:12">
      <c r="B1330" s="48"/>
      <c r="C1330" s="48"/>
      <c r="D1330" s="16"/>
      <c r="E1330" s="48"/>
      <c r="F1330" s="17"/>
      <c r="G1330" s="17"/>
      <c r="H1330" s="17"/>
      <c r="I1330" s="21"/>
      <c r="J1330" s="17"/>
      <c r="K1330" s="20">
        <f>IF(FluxoCaixa10131514191820[[#This Row],[Movimento ]]="Saldo Inicial",FluxoCaixa10131514191820[[#This Row],[R$ (Valores)]],K1329+FluxoCaixa10131514191820[[#This Row],[Valores Receitas / Despesas]])</f>
        <v>155116.65000000037</v>
      </c>
      <c r="L1330" s="5">
        <f>IF(FluxoCaixa10131514191820[[#This Row],[Entrada / Saída]]="Saída",FluxoCaixa10131514191820[[#This Row],[R$ (Valores)]]*-1,FluxoCaixa10131514191820[[#This Row],[R$ (Valores)]])</f>
        <v>0</v>
      </c>
    </row>
    <row r="1331" spans="2:12">
      <c r="B1331" s="48"/>
      <c r="C1331" s="48"/>
      <c r="D1331" s="16"/>
      <c r="E1331" s="48"/>
      <c r="F1331" s="17"/>
      <c r="G1331" s="17"/>
      <c r="H1331" s="17"/>
      <c r="I1331" s="21"/>
      <c r="J1331" s="17"/>
      <c r="K1331" s="20">
        <f>IF(FluxoCaixa10131514191820[[#This Row],[Movimento ]]="Saldo Inicial",FluxoCaixa10131514191820[[#This Row],[R$ (Valores)]],K1330+FluxoCaixa10131514191820[[#This Row],[Valores Receitas / Despesas]])</f>
        <v>155116.65000000037</v>
      </c>
      <c r="L1331" s="5">
        <f>IF(FluxoCaixa10131514191820[[#This Row],[Entrada / Saída]]="Saída",FluxoCaixa10131514191820[[#This Row],[R$ (Valores)]]*-1,FluxoCaixa10131514191820[[#This Row],[R$ (Valores)]])</f>
        <v>0</v>
      </c>
    </row>
    <row r="1332" spans="2:12">
      <c r="B1332" s="48"/>
      <c r="C1332" s="48"/>
      <c r="D1332" s="16"/>
      <c r="E1332" s="48"/>
      <c r="F1332" s="17"/>
      <c r="G1332" s="17"/>
      <c r="H1332" s="17"/>
      <c r="I1332" s="21"/>
      <c r="J1332" s="17"/>
      <c r="K1332" s="20">
        <f>IF(FluxoCaixa10131514191820[[#This Row],[Movimento ]]="Saldo Inicial",FluxoCaixa10131514191820[[#This Row],[R$ (Valores)]],K1331+FluxoCaixa10131514191820[[#This Row],[Valores Receitas / Despesas]])</f>
        <v>155116.65000000037</v>
      </c>
      <c r="L1332" s="5">
        <f>IF(FluxoCaixa10131514191820[[#This Row],[Entrada / Saída]]="Saída",FluxoCaixa10131514191820[[#This Row],[R$ (Valores)]]*-1,FluxoCaixa10131514191820[[#This Row],[R$ (Valores)]])</f>
        <v>0</v>
      </c>
    </row>
    <row r="1333" spans="2:12">
      <c r="B1333" s="48"/>
      <c r="C1333" s="48"/>
      <c r="D1333" s="16"/>
      <c r="E1333" s="48"/>
      <c r="F1333" s="17"/>
      <c r="G1333" s="17"/>
      <c r="H1333" s="17"/>
      <c r="I1333" s="21"/>
      <c r="J1333" s="17"/>
      <c r="K1333" s="20">
        <f>IF(FluxoCaixa10131514191820[[#This Row],[Movimento ]]="Saldo Inicial",FluxoCaixa10131514191820[[#This Row],[R$ (Valores)]],K1332+FluxoCaixa10131514191820[[#This Row],[Valores Receitas / Despesas]])</f>
        <v>155116.65000000037</v>
      </c>
      <c r="L1333" s="5">
        <f>IF(FluxoCaixa10131514191820[[#This Row],[Entrada / Saída]]="Saída",FluxoCaixa10131514191820[[#This Row],[R$ (Valores)]]*-1,FluxoCaixa10131514191820[[#This Row],[R$ (Valores)]])</f>
        <v>0</v>
      </c>
    </row>
    <row r="1334" spans="2:12">
      <c r="B1334" s="48"/>
      <c r="C1334" s="48"/>
      <c r="D1334" s="16"/>
      <c r="E1334" s="48"/>
      <c r="F1334" s="17"/>
      <c r="G1334" s="17"/>
      <c r="H1334" s="17"/>
      <c r="I1334" s="21"/>
      <c r="J1334" s="17"/>
      <c r="K1334" s="20">
        <f>IF(FluxoCaixa10131514191820[[#This Row],[Movimento ]]="Saldo Inicial",FluxoCaixa10131514191820[[#This Row],[R$ (Valores)]],K1333+FluxoCaixa10131514191820[[#This Row],[Valores Receitas / Despesas]])</f>
        <v>155116.65000000037</v>
      </c>
      <c r="L1334" s="5">
        <f>IF(FluxoCaixa10131514191820[[#This Row],[Entrada / Saída]]="Saída",FluxoCaixa10131514191820[[#This Row],[R$ (Valores)]]*-1,FluxoCaixa10131514191820[[#This Row],[R$ (Valores)]])</f>
        <v>0</v>
      </c>
    </row>
    <row r="1335" spans="2:12">
      <c r="B1335" s="48"/>
      <c r="C1335" s="48"/>
      <c r="D1335" s="16"/>
      <c r="E1335" s="48"/>
      <c r="F1335" s="17"/>
      <c r="G1335" s="17"/>
      <c r="H1335" s="17"/>
      <c r="I1335" s="21"/>
      <c r="J1335" s="17"/>
      <c r="K1335" s="20">
        <f>IF(FluxoCaixa10131514191820[[#This Row],[Movimento ]]="Saldo Inicial",FluxoCaixa10131514191820[[#This Row],[R$ (Valores)]],K1334+FluxoCaixa10131514191820[[#This Row],[Valores Receitas / Despesas]])</f>
        <v>155116.65000000037</v>
      </c>
      <c r="L1335" s="5">
        <f>IF(FluxoCaixa10131514191820[[#This Row],[Entrada / Saída]]="Saída",FluxoCaixa10131514191820[[#This Row],[R$ (Valores)]]*-1,FluxoCaixa10131514191820[[#This Row],[R$ (Valores)]])</f>
        <v>0</v>
      </c>
    </row>
    <row r="1336" spans="2:12">
      <c r="B1336" s="48"/>
      <c r="C1336" s="48"/>
      <c r="D1336" s="16"/>
      <c r="E1336" s="48"/>
      <c r="F1336" s="17"/>
      <c r="G1336" s="17"/>
      <c r="H1336" s="17"/>
      <c r="I1336" s="21"/>
      <c r="J1336" s="17"/>
      <c r="K1336" s="20">
        <f>IF(FluxoCaixa10131514191820[[#This Row],[Movimento ]]="Saldo Inicial",FluxoCaixa10131514191820[[#This Row],[R$ (Valores)]],K1335+FluxoCaixa10131514191820[[#This Row],[Valores Receitas / Despesas]])</f>
        <v>155116.65000000037</v>
      </c>
      <c r="L1336" s="5">
        <f>IF(FluxoCaixa10131514191820[[#This Row],[Entrada / Saída]]="Saída",FluxoCaixa10131514191820[[#This Row],[R$ (Valores)]]*-1,FluxoCaixa10131514191820[[#This Row],[R$ (Valores)]])</f>
        <v>0</v>
      </c>
    </row>
    <row r="1337" spans="2:12">
      <c r="B1337" s="48"/>
      <c r="C1337" s="48"/>
      <c r="D1337" s="16"/>
      <c r="E1337" s="48"/>
      <c r="F1337" s="17"/>
      <c r="G1337" s="17"/>
      <c r="H1337" s="17"/>
      <c r="I1337" s="21"/>
      <c r="J1337" s="17"/>
      <c r="K1337" s="20">
        <f>IF(FluxoCaixa10131514191820[[#This Row],[Movimento ]]="Saldo Inicial",FluxoCaixa10131514191820[[#This Row],[R$ (Valores)]],K1336+FluxoCaixa10131514191820[[#This Row],[Valores Receitas / Despesas]])</f>
        <v>155116.65000000037</v>
      </c>
      <c r="L1337" s="5">
        <f>IF(FluxoCaixa10131514191820[[#This Row],[Entrada / Saída]]="Saída",FluxoCaixa10131514191820[[#This Row],[R$ (Valores)]]*-1,FluxoCaixa10131514191820[[#This Row],[R$ (Valores)]])</f>
        <v>0</v>
      </c>
    </row>
    <row r="1338" spans="2:12">
      <c r="B1338" s="48"/>
      <c r="C1338" s="48"/>
      <c r="D1338" s="16"/>
      <c r="E1338" s="48"/>
      <c r="F1338" s="17"/>
      <c r="G1338" s="17"/>
      <c r="H1338" s="17"/>
      <c r="I1338" s="21"/>
      <c r="J1338" s="17"/>
      <c r="K1338" s="20">
        <f>IF(FluxoCaixa10131514191820[[#This Row],[Movimento ]]="Saldo Inicial",FluxoCaixa10131514191820[[#This Row],[R$ (Valores)]],K1337+FluxoCaixa10131514191820[[#This Row],[Valores Receitas / Despesas]])</f>
        <v>155116.65000000037</v>
      </c>
      <c r="L1338" s="5">
        <f>IF(FluxoCaixa10131514191820[[#This Row],[Entrada / Saída]]="Saída",FluxoCaixa10131514191820[[#This Row],[R$ (Valores)]]*-1,FluxoCaixa10131514191820[[#This Row],[R$ (Valores)]])</f>
        <v>0</v>
      </c>
    </row>
    <row r="1339" spans="2:12">
      <c r="B1339" s="48"/>
      <c r="C1339" s="48"/>
      <c r="D1339" s="16"/>
      <c r="E1339" s="48"/>
      <c r="F1339" s="17"/>
      <c r="G1339" s="17"/>
      <c r="H1339" s="17"/>
      <c r="I1339" s="21"/>
      <c r="J1339" s="17"/>
      <c r="K1339" s="20">
        <f>IF(FluxoCaixa10131514191820[[#This Row],[Movimento ]]="Saldo Inicial",FluxoCaixa10131514191820[[#This Row],[R$ (Valores)]],K1338+FluxoCaixa10131514191820[[#This Row],[Valores Receitas / Despesas]])</f>
        <v>155116.65000000037</v>
      </c>
      <c r="L1339" s="5">
        <f>IF(FluxoCaixa10131514191820[[#This Row],[Entrada / Saída]]="Saída",FluxoCaixa10131514191820[[#This Row],[R$ (Valores)]]*-1,FluxoCaixa10131514191820[[#This Row],[R$ (Valores)]])</f>
        <v>0</v>
      </c>
    </row>
    <row r="1340" spans="2:12">
      <c r="B1340" s="48"/>
      <c r="C1340" s="48"/>
      <c r="D1340" s="16"/>
      <c r="E1340" s="48"/>
      <c r="F1340" s="17"/>
      <c r="G1340" s="17"/>
      <c r="H1340" s="17"/>
      <c r="I1340" s="21"/>
      <c r="J1340" s="17"/>
      <c r="K1340" s="20">
        <f>IF(FluxoCaixa10131514191820[[#This Row],[Movimento ]]="Saldo Inicial",FluxoCaixa10131514191820[[#This Row],[R$ (Valores)]],K1339+FluxoCaixa10131514191820[[#This Row],[Valores Receitas / Despesas]])</f>
        <v>155116.65000000037</v>
      </c>
      <c r="L1340" s="5">
        <f>IF(FluxoCaixa10131514191820[[#This Row],[Entrada / Saída]]="Saída",FluxoCaixa10131514191820[[#This Row],[R$ (Valores)]]*-1,FluxoCaixa10131514191820[[#This Row],[R$ (Valores)]])</f>
        <v>0</v>
      </c>
    </row>
    <row r="1341" spans="2:12">
      <c r="B1341" s="48"/>
      <c r="C1341" s="48"/>
      <c r="D1341" s="16"/>
      <c r="E1341" s="48"/>
      <c r="F1341" s="17"/>
      <c r="G1341" s="17"/>
      <c r="H1341" s="17"/>
      <c r="I1341" s="21"/>
      <c r="J1341" s="17"/>
      <c r="K1341" s="20">
        <f>IF(FluxoCaixa10131514191820[[#This Row],[Movimento ]]="Saldo Inicial",FluxoCaixa10131514191820[[#This Row],[R$ (Valores)]],K1340+FluxoCaixa10131514191820[[#This Row],[Valores Receitas / Despesas]])</f>
        <v>155116.65000000037</v>
      </c>
      <c r="L1341" s="5">
        <f>IF(FluxoCaixa10131514191820[[#This Row],[Entrada / Saída]]="Saída",FluxoCaixa10131514191820[[#This Row],[R$ (Valores)]]*-1,FluxoCaixa10131514191820[[#This Row],[R$ (Valores)]])</f>
        <v>0</v>
      </c>
    </row>
    <row r="1342" spans="2:12">
      <c r="B1342" s="48"/>
      <c r="C1342" s="48"/>
      <c r="D1342" s="16"/>
      <c r="E1342" s="48"/>
      <c r="F1342" s="17"/>
      <c r="G1342" s="17"/>
      <c r="H1342" s="17"/>
      <c r="I1342" s="21"/>
      <c r="J1342" s="17"/>
      <c r="K1342" s="20">
        <f>IF(FluxoCaixa10131514191820[[#This Row],[Movimento ]]="Saldo Inicial",FluxoCaixa10131514191820[[#This Row],[R$ (Valores)]],K1341+FluxoCaixa10131514191820[[#This Row],[Valores Receitas / Despesas]])</f>
        <v>155116.65000000037</v>
      </c>
      <c r="L1342" s="5">
        <f>IF(FluxoCaixa10131514191820[[#This Row],[Entrada / Saída]]="Saída",FluxoCaixa10131514191820[[#This Row],[R$ (Valores)]]*-1,FluxoCaixa10131514191820[[#This Row],[R$ (Valores)]])</f>
        <v>0</v>
      </c>
    </row>
    <row r="1343" spans="2:12">
      <c r="B1343" s="48"/>
      <c r="C1343" s="48"/>
      <c r="D1343" s="16"/>
      <c r="E1343" s="48"/>
      <c r="F1343" s="17"/>
      <c r="G1343" s="17"/>
      <c r="H1343" s="17"/>
      <c r="I1343" s="21"/>
      <c r="J1343" s="17"/>
      <c r="K1343" s="20">
        <f>IF(FluxoCaixa10131514191820[[#This Row],[Movimento ]]="Saldo Inicial",FluxoCaixa10131514191820[[#This Row],[R$ (Valores)]],K1342+FluxoCaixa10131514191820[[#This Row],[Valores Receitas / Despesas]])</f>
        <v>155116.65000000037</v>
      </c>
      <c r="L1343" s="5">
        <f>IF(FluxoCaixa10131514191820[[#This Row],[Entrada / Saída]]="Saída",FluxoCaixa10131514191820[[#This Row],[R$ (Valores)]]*-1,FluxoCaixa10131514191820[[#This Row],[R$ (Valores)]])</f>
        <v>0</v>
      </c>
    </row>
    <row r="1344" spans="2:12">
      <c r="B1344" s="48"/>
      <c r="C1344" s="48"/>
      <c r="D1344" s="16"/>
      <c r="E1344" s="48"/>
      <c r="F1344" s="17"/>
      <c r="G1344" s="17"/>
      <c r="H1344" s="17"/>
      <c r="I1344" s="21"/>
      <c r="J1344" s="17"/>
      <c r="K1344" s="20">
        <f>IF(FluxoCaixa10131514191820[[#This Row],[Movimento ]]="Saldo Inicial",FluxoCaixa10131514191820[[#This Row],[R$ (Valores)]],K1343+FluxoCaixa10131514191820[[#This Row],[Valores Receitas / Despesas]])</f>
        <v>155116.65000000037</v>
      </c>
      <c r="L1344" s="5">
        <f>IF(FluxoCaixa10131514191820[[#This Row],[Entrada / Saída]]="Saída",FluxoCaixa10131514191820[[#This Row],[R$ (Valores)]]*-1,FluxoCaixa10131514191820[[#This Row],[R$ (Valores)]])</f>
        <v>0</v>
      </c>
    </row>
    <row r="1345" spans="2:12">
      <c r="B1345" s="48"/>
      <c r="C1345" s="48"/>
      <c r="D1345" s="16"/>
      <c r="E1345" s="48"/>
      <c r="F1345" s="45"/>
      <c r="G1345" s="17"/>
      <c r="H1345" s="17"/>
      <c r="I1345" s="54"/>
      <c r="J1345" s="45"/>
      <c r="K1345" s="47">
        <f>IF(FluxoCaixa10131514191820[[#This Row],[Movimento ]]="Saldo Inicial",FluxoCaixa10131514191820[[#This Row],[R$ (Valores)]],K1344+FluxoCaixa10131514191820[[#This Row],[Valores Receitas / Despesas]])</f>
        <v>155116.65000000037</v>
      </c>
      <c r="L1345" s="53">
        <f>IF(FluxoCaixa10131514191820[[#This Row],[Entrada / Saída]]="Saída",FluxoCaixa10131514191820[[#This Row],[R$ (Valores)]]*-1,FluxoCaixa10131514191820[[#This Row],[R$ (Valores)]])</f>
        <v>0</v>
      </c>
    </row>
    <row r="1346" spans="2:12">
      <c r="B1346" s="48"/>
      <c r="C1346" s="48"/>
      <c r="D1346" s="16"/>
      <c r="E1346" s="48"/>
      <c r="F1346" s="17"/>
      <c r="G1346" s="17"/>
      <c r="H1346" s="17"/>
      <c r="I1346" s="21"/>
      <c r="J1346" s="17"/>
      <c r="K1346" s="20">
        <f>IF(FluxoCaixa10131514191820[[#This Row],[Movimento ]]="Saldo Inicial",FluxoCaixa10131514191820[[#This Row],[R$ (Valores)]],K1345+FluxoCaixa10131514191820[[#This Row],[Valores Receitas / Despesas]])</f>
        <v>155116.65000000037</v>
      </c>
      <c r="L1346" s="5">
        <f>IF(FluxoCaixa10131514191820[[#This Row],[Entrada / Saída]]="Saída",FluxoCaixa10131514191820[[#This Row],[R$ (Valores)]]*-1,FluxoCaixa10131514191820[[#This Row],[R$ (Valores)]])</f>
        <v>0</v>
      </c>
    </row>
    <row r="1347" spans="2:12">
      <c r="B1347" s="48"/>
      <c r="C1347" s="48"/>
      <c r="D1347" s="16"/>
      <c r="E1347" s="48"/>
      <c r="F1347" s="17"/>
      <c r="G1347" s="17"/>
      <c r="H1347" s="17"/>
      <c r="I1347" s="21"/>
      <c r="J1347" s="17"/>
      <c r="K1347" s="20">
        <f>IF(FluxoCaixa10131514191820[[#This Row],[Movimento ]]="Saldo Inicial",FluxoCaixa10131514191820[[#This Row],[R$ (Valores)]],K1346+FluxoCaixa10131514191820[[#This Row],[Valores Receitas / Despesas]])</f>
        <v>155116.65000000037</v>
      </c>
      <c r="L1347" s="5">
        <f>IF(FluxoCaixa10131514191820[[#This Row],[Entrada / Saída]]="Saída",FluxoCaixa10131514191820[[#This Row],[R$ (Valores)]]*-1,FluxoCaixa10131514191820[[#This Row],[R$ (Valores)]])</f>
        <v>0</v>
      </c>
    </row>
    <row r="1348" spans="2:12">
      <c r="B1348" s="48"/>
      <c r="C1348" s="48"/>
      <c r="D1348" s="16"/>
      <c r="E1348" s="48"/>
      <c r="F1348" s="17"/>
      <c r="G1348" s="17"/>
      <c r="H1348" s="17"/>
      <c r="I1348" s="21"/>
      <c r="J1348" s="17"/>
      <c r="K1348" s="20">
        <f>IF(FluxoCaixa10131514191820[[#This Row],[Movimento ]]="Saldo Inicial",FluxoCaixa10131514191820[[#This Row],[R$ (Valores)]],K1347+FluxoCaixa10131514191820[[#This Row],[Valores Receitas / Despesas]])</f>
        <v>155116.65000000037</v>
      </c>
      <c r="L1348" s="5">
        <f>IF(FluxoCaixa10131514191820[[#This Row],[Entrada / Saída]]="Saída",FluxoCaixa10131514191820[[#This Row],[R$ (Valores)]]*-1,FluxoCaixa10131514191820[[#This Row],[R$ (Valores)]])</f>
        <v>0</v>
      </c>
    </row>
    <row r="1349" spans="2:12">
      <c r="B1349" s="48"/>
      <c r="C1349" s="48"/>
      <c r="D1349" s="16"/>
      <c r="E1349" s="48"/>
      <c r="F1349" s="17"/>
      <c r="G1349" s="17"/>
      <c r="H1349" s="17"/>
      <c r="I1349" s="21"/>
      <c r="J1349" s="17"/>
      <c r="K1349" s="20">
        <f>IF(FluxoCaixa10131514191820[[#This Row],[Movimento ]]="Saldo Inicial",FluxoCaixa10131514191820[[#This Row],[R$ (Valores)]],K1348+FluxoCaixa10131514191820[[#This Row],[Valores Receitas / Despesas]])</f>
        <v>155116.65000000037</v>
      </c>
      <c r="L1349" s="5">
        <f>IF(FluxoCaixa10131514191820[[#This Row],[Entrada / Saída]]="Saída",FluxoCaixa10131514191820[[#This Row],[R$ (Valores)]]*-1,FluxoCaixa10131514191820[[#This Row],[R$ (Valores)]])</f>
        <v>0</v>
      </c>
    </row>
    <row r="1350" spans="2:12">
      <c r="B1350" s="48"/>
      <c r="C1350" s="48"/>
      <c r="D1350" s="16"/>
      <c r="E1350" s="48"/>
      <c r="F1350" s="17"/>
      <c r="G1350" s="17"/>
      <c r="H1350" s="17"/>
      <c r="I1350" s="21"/>
      <c r="J1350" s="17"/>
      <c r="K1350" s="20">
        <f>IF(FluxoCaixa10131514191820[[#This Row],[Movimento ]]="Saldo Inicial",FluxoCaixa10131514191820[[#This Row],[R$ (Valores)]],K1349+FluxoCaixa10131514191820[[#This Row],[Valores Receitas / Despesas]])</f>
        <v>155116.65000000037</v>
      </c>
      <c r="L1350" s="5">
        <f>IF(FluxoCaixa10131514191820[[#This Row],[Entrada / Saída]]="Saída",FluxoCaixa10131514191820[[#This Row],[R$ (Valores)]]*-1,FluxoCaixa10131514191820[[#This Row],[R$ (Valores)]])</f>
        <v>0</v>
      </c>
    </row>
    <row r="1351" spans="2:12">
      <c r="B1351" s="48"/>
      <c r="C1351" s="48"/>
      <c r="D1351" s="16"/>
      <c r="E1351" s="48"/>
      <c r="F1351" s="17"/>
      <c r="G1351" s="17"/>
      <c r="H1351" s="17"/>
      <c r="I1351" s="21"/>
      <c r="J1351" s="17"/>
      <c r="K1351" s="20">
        <f>IF(FluxoCaixa10131514191820[[#This Row],[Movimento ]]="Saldo Inicial",FluxoCaixa10131514191820[[#This Row],[R$ (Valores)]],K1350+FluxoCaixa10131514191820[[#This Row],[Valores Receitas / Despesas]])</f>
        <v>155116.65000000037</v>
      </c>
      <c r="L1351" s="5">
        <f>IF(FluxoCaixa10131514191820[[#This Row],[Entrada / Saída]]="Saída",FluxoCaixa10131514191820[[#This Row],[R$ (Valores)]]*-1,FluxoCaixa10131514191820[[#This Row],[R$ (Valores)]])</f>
        <v>0</v>
      </c>
    </row>
    <row r="1352" spans="2:12">
      <c r="B1352" s="48"/>
      <c r="C1352" s="48"/>
      <c r="D1352" s="16"/>
      <c r="E1352" s="48"/>
      <c r="F1352" s="17"/>
      <c r="G1352" s="17"/>
      <c r="H1352" s="17"/>
      <c r="I1352" s="21"/>
      <c r="J1352" s="17"/>
      <c r="K1352" s="20">
        <f>IF(FluxoCaixa10131514191820[[#This Row],[Movimento ]]="Saldo Inicial",FluxoCaixa10131514191820[[#This Row],[R$ (Valores)]],K1351+FluxoCaixa10131514191820[[#This Row],[Valores Receitas / Despesas]])</f>
        <v>155116.65000000037</v>
      </c>
      <c r="L1352" s="5">
        <f>IF(FluxoCaixa10131514191820[[#This Row],[Entrada / Saída]]="Saída",FluxoCaixa10131514191820[[#This Row],[R$ (Valores)]]*-1,FluxoCaixa10131514191820[[#This Row],[R$ (Valores)]])</f>
        <v>0</v>
      </c>
    </row>
    <row r="1353" spans="2:12">
      <c r="B1353" s="48"/>
      <c r="C1353" s="48"/>
      <c r="D1353" s="16"/>
      <c r="E1353" s="48"/>
      <c r="F1353" s="17"/>
      <c r="G1353" s="17"/>
      <c r="H1353" s="17"/>
      <c r="I1353" s="21"/>
      <c r="J1353" s="17"/>
      <c r="K1353" s="20">
        <f>IF(FluxoCaixa10131514191820[[#This Row],[Movimento ]]="Saldo Inicial",FluxoCaixa10131514191820[[#This Row],[R$ (Valores)]],K1352+FluxoCaixa10131514191820[[#This Row],[Valores Receitas / Despesas]])</f>
        <v>155116.65000000037</v>
      </c>
      <c r="L1353" s="5">
        <f>IF(FluxoCaixa10131514191820[[#This Row],[Entrada / Saída]]="Saída",FluxoCaixa10131514191820[[#This Row],[R$ (Valores)]]*-1,FluxoCaixa10131514191820[[#This Row],[R$ (Valores)]])</f>
        <v>0</v>
      </c>
    </row>
    <row r="1354" spans="2:12">
      <c r="B1354" s="48"/>
      <c r="C1354" s="48"/>
      <c r="D1354" s="16"/>
      <c r="E1354" s="48"/>
      <c r="F1354" s="17"/>
      <c r="G1354" s="17"/>
      <c r="H1354" s="17"/>
      <c r="I1354" s="21"/>
      <c r="J1354" s="17"/>
      <c r="K1354" s="20">
        <f>IF(FluxoCaixa10131514191820[[#This Row],[Movimento ]]="Saldo Inicial",FluxoCaixa10131514191820[[#This Row],[R$ (Valores)]],K1353+FluxoCaixa10131514191820[[#This Row],[Valores Receitas / Despesas]])</f>
        <v>155116.65000000037</v>
      </c>
      <c r="L1354" s="5">
        <f>IF(FluxoCaixa10131514191820[[#This Row],[Entrada / Saída]]="Saída",FluxoCaixa10131514191820[[#This Row],[R$ (Valores)]]*-1,FluxoCaixa10131514191820[[#This Row],[R$ (Valores)]])</f>
        <v>0</v>
      </c>
    </row>
    <row r="1355" spans="2:12" ht="15">
      <c r="B1355" s="48"/>
      <c r="C1355" s="48"/>
      <c r="D1355" s="16"/>
      <c r="E1355" s="48"/>
      <c r="F1355" s="17"/>
      <c r="G1355" s="17"/>
      <c r="H1355" s="17"/>
      <c r="I1355" s="17"/>
      <c r="J1355"/>
      <c r="K1355" s="20">
        <f>IF(FluxoCaixa10131514191820[[#This Row],[Movimento ]]="Saldo Inicial",FluxoCaixa10131514191820[[#This Row],[R$ (Valores)]],K1354+FluxoCaixa10131514191820[[#This Row],[Valores Receitas / Despesas]])</f>
        <v>155116.65000000037</v>
      </c>
      <c r="L1355" s="5">
        <f>IF(FluxoCaixa10131514191820[[#This Row],[Entrada / Saída]]="Saída",FluxoCaixa10131514191820[[#This Row],[R$ (Valores)]]*-1,FluxoCaixa10131514191820[[#This Row],[R$ (Valores)]])</f>
        <v>0</v>
      </c>
    </row>
    <row r="1356" spans="2:12">
      <c r="B1356" s="48"/>
      <c r="C1356" s="48"/>
      <c r="D1356" s="16"/>
      <c r="E1356" s="48"/>
      <c r="F1356" s="17"/>
      <c r="G1356" s="17"/>
      <c r="H1356" s="17"/>
      <c r="I1356" s="21"/>
      <c r="J1356" s="17"/>
      <c r="K1356" s="20">
        <f>IF(FluxoCaixa10131514191820[[#This Row],[Movimento ]]="Saldo Inicial",FluxoCaixa10131514191820[[#This Row],[R$ (Valores)]],K1355+FluxoCaixa10131514191820[[#This Row],[Valores Receitas / Despesas]])</f>
        <v>155116.65000000037</v>
      </c>
      <c r="L1356" s="5">
        <f>IF(FluxoCaixa10131514191820[[#This Row],[Entrada / Saída]]="Saída",FluxoCaixa10131514191820[[#This Row],[R$ (Valores)]]*-1,FluxoCaixa10131514191820[[#This Row],[R$ (Valores)]])</f>
        <v>0</v>
      </c>
    </row>
    <row r="1357" spans="2:12">
      <c r="B1357" s="48"/>
      <c r="C1357" s="48"/>
      <c r="D1357" s="16"/>
      <c r="E1357" s="48"/>
      <c r="F1357" s="17"/>
      <c r="G1357" s="17"/>
      <c r="H1357" s="17"/>
      <c r="I1357" s="21"/>
      <c r="J1357" s="17"/>
      <c r="K1357" s="20">
        <f>IF(FluxoCaixa10131514191820[[#This Row],[Movimento ]]="Saldo Inicial",FluxoCaixa10131514191820[[#This Row],[R$ (Valores)]],K1356+FluxoCaixa10131514191820[[#This Row],[Valores Receitas / Despesas]])</f>
        <v>155116.65000000037</v>
      </c>
      <c r="L1357" s="5">
        <f>IF(FluxoCaixa10131514191820[[#This Row],[Entrada / Saída]]="Saída",FluxoCaixa10131514191820[[#This Row],[R$ (Valores)]]*-1,FluxoCaixa10131514191820[[#This Row],[R$ (Valores)]])</f>
        <v>0</v>
      </c>
    </row>
    <row r="1358" spans="2:12">
      <c r="B1358" s="48"/>
      <c r="C1358" s="48"/>
      <c r="D1358" s="16"/>
      <c r="E1358" s="48"/>
      <c r="F1358" s="17"/>
      <c r="G1358" s="17"/>
      <c r="H1358" s="17"/>
      <c r="I1358" s="21"/>
      <c r="J1358" s="17"/>
      <c r="K1358" s="20">
        <f>IF(FluxoCaixa10131514191820[[#This Row],[Movimento ]]="Saldo Inicial",FluxoCaixa10131514191820[[#This Row],[R$ (Valores)]],K1357+FluxoCaixa10131514191820[[#This Row],[Valores Receitas / Despesas]])</f>
        <v>155116.65000000037</v>
      </c>
      <c r="L1358" s="5">
        <f>IF(FluxoCaixa10131514191820[[#This Row],[Entrada / Saída]]="Saída",FluxoCaixa10131514191820[[#This Row],[R$ (Valores)]]*-1,FluxoCaixa10131514191820[[#This Row],[R$ (Valores)]])</f>
        <v>0</v>
      </c>
    </row>
    <row r="1359" spans="2:12">
      <c r="B1359" s="48"/>
      <c r="C1359" s="48"/>
      <c r="D1359" s="16"/>
      <c r="E1359" s="48"/>
      <c r="F1359" s="17"/>
      <c r="G1359" s="17"/>
      <c r="H1359" s="17"/>
      <c r="I1359" s="21"/>
      <c r="J1359" s="17"/>
      <c r="K1359" s="20">
        <f>IF(FluxoCaixa10131514191820[[#This Row],[Movimento ]]="Saldo Inicial",FluxoCaixa10131514191820[[#This Row],[R$ (Valores)]],K1358+FluxoCaixa10131514191820[[#This Row],[Valores Receitas / Despesas]])</f>
        <v>155116.65000000037</v>
      </c>
      <c r="L1359" s="5">
        <f>IF(FluxoCaixa10131514191820[[#This Row],[Entrada / Saída]]="Saída",FluxoCaixa10131514191820[[#This Row],[R$ (Valores)]]*-1,FluxoCaixa10131514191820[[#This Row],[R$ (Valores)]])</f>
        <v>0</v>
      </c>
    </row>
    <row r="1360" spans="2:12">
      <c r="B1360" s="48"/>
      <c r="C1360" s="48"/>
      <c r="D1360" s="16"/>
      <c r="E1360" s="48"/>
      <c r="F1360" s="17"/>
      <c r="G1360" s="17"/>
      <c r="H1360" s="17"/>
      <c r="I1360" s="21"/>
      <c r="J1360" s="17"/>
      <c r="K1360" s="20">
        <f>IF(FluxoCaixa10131514191820[[#This Row],[Movimento ]]="Saldo Inicial",FluxoCaixa10131514191820[[#This Row],[R$ (Valores)]],K1359+FluxoCaixa10131514191820[[#This Row],[Valores Receitas / Despesas]])</f>
        <v>155116.65000000037</v>
      </c>
      <c r="L1360" s="5">
        <f>IF(FluxoCaixa10131514191820[[#This Row],[Entrada / Saída]]="Saída",FluxoCaixa10131514191820[[#This Row],[R$ (Valores)]]*-1,FluxoCaixa10131514191820[[#This Row],[R$ (Valores)]])</f>
        <v>0</v>
      </c>
    </row>
    <row r="1361" spans="2:12">
      <c r="B1361" s="48"/>
      <c r="C1361" s="48"/>
      <c r="D1361" s="16"/>
      <c r="E1361" s="48"/>
      <c r="F1361" s="17"/>
      <c r="G1361" s="17"/>
      <c r="H1361" s="17"/>
      <c r="I1361" s="21"/>
      <c r="J1361" s="17"/>
      <c r="K1361" s="20">
        <f>IF(FluxoCaixa10131514191820[[#This Row],[Movimento ]]="Saldo Inicial",FluxoCaixa10131514191820[[#This Row],[R$ (Valores)]],K1360+FluxoCaixa10131514191820[[#This Row],[Valores Receitas / Despesas]])</f>
        <v>155116.65000000037</v>
      </c>
      <c r="L1361" s="5">
        <f>IF(FluxoCaixa10131514191820[[#This Row],[Entrada / Saída]]="Saída",FluxoCaixa10131514191820[[#This Row],[R$ (Valores)]]*-1,FluxoCaixa10131514191820[[#This Row],[R$ (Valores)]])</f>
        <v>0</v>
      </c>
    </row>
    <row r="1362" spans="2:12">
      <c r="B1362" s="48"/>
      <c r="C1362" s="48"/>
      <c r="D1362" s="16"/>
      <c r="E1362" s="48"/>
      <c r="F1362" s="17"/>
      <c r="G1362" s="17"/>
      <c r="H1362" s="17"/>
      <c r="I1362" s="21"/>
      <c r="J1362" s="17"/>
      <c r="K1362" s="20">
        <f>IF(FluxoCaixa10131514191820[[#This Row],[Movimento ]]="Saldo Inicial",FluxoCaixa10131514191820[[#This Row],[R$ (Valores)]],K1361+FluxoCaixa10131514191820[[#This Row],[Valores Receitas / Despesas]])</f>
        <v>155116.65000000037</v>
      </c>
      <c r="L1362" s="5">
        <f>IF(FluxoCaixa10131514191820[[#This Row],[Entrada / Saída]]="Saída",FluxoCaixa10131514191820[[#This Row],[R$ (Valores)]]*-1,FluxoCaixa10131514191820[[#This Row],[R$ (Valores)]])</f>
        <v>0</v>
      </c>
    </row>
    <row r="1363" spans="2:12">
      <c r="B1363" s="48"/>
      <c r="C1363" s="48"/>
      <c r="D1363" s="16"/>
      <c r="E1363" s="48"/>
      <c r="F1363" s="17"/>
      <c r="G1363" s="17"/>
      <c r="H1363" s="17"/>
      <c r="I1363" s="21"/>
      <c r="J1363" s="17"/>
      <c r="K1363" s="20">
        <f>IF(FluxoCaixa10131514191820[[#This Row],[Movimento ]]="Saldo Inicial",FluxoCaixa10131514191820[[#This Row],[R$ (Valores)]],K1362+FluxoCaixa10131514191820[[#This Row],[Valores Receitas / Despesas]])</f>
        <v>155116.65000000037</v>
      </c>
      <c r="L1363" s="5">
        <f>IF(FluxoCaixa10131514191820[[#This Row],[Entrada / Saída]]="Saída",FluxoCaixa10131514191820[[#This Row],[R$ (Valores)]]*-1,FluxoCaixa10131514191820[[#This Row],[R$ (Valores)]])</f>
        <v>0</v>
      </c>
    </row>
    <row r="1364" spans="2:12">
      <c r="B1364" s="48"/>
      <c r="C1364" s="48"/>
      <c r="D1364" s="16"/>
      <c r="E1364" s="48"/>
      <c r="F1364" s="17"/>
      <c r="G1364" s="17"/>
      <c r="H1364" s="17"/>
      <c r="I1364" s="21"/>
      <c r="J1364" s="17"/>
      <c r="K1364" s="20">
        <f>IF(FluxoCaixa10131514191820[[#This Row],[Movimento ]]="Saldo Inicial",FluxoCaixa10131514191820[[#This Row],[R$ (Valores)]],K1363+FluxoCaixa10131514191820[[#This Row],[Valores Receitas / Despesas]])</f>
        <v>155116.65000000037</v>
      </c>
      <c r="L1364" s="5">
        <f>IF(FluxoCaixa10131514191820[[#This Row],[Entrada / Saída]]="Saída",FluxoCaixa10131514191820[[#This Row],[R$ (Valores)]]*-1,FluxoCaixa10131514191820[[#This Row],[R$ (Valores)]])</f>
        <v>0</v>
      </c>
    </row>
    <row r="1365" spans="2:12">
      <c r="B1365" s="48"/>
      <c r="C1365" s="48"/>
      <c r="D1365" s="16"/>
      <c r="E1365" s="48"/>
      <c r="F1365" s="17"/>
      <c r="G1365" s="17"/>
      <c r="H1365" s="17"/>
      <c r="I1365" s="21"/>
      <c r="J1365" s="17"/>
      <c r="K1365" s="20">
        <f>IF(FluxoCaixa10131514191820[[#This Row],[Movimento ]]="Saldo Inicial",FluxoCaixa10131514191820[[#This Row],[R$ (Valores)]],K1364+FluxoCaixa10131514191820[[#This Row],[Valores Receitas / Despesas]])</f>
        <v>155116.65000000037</v>
      </c>
      <c r="L1365" s="5">
        <f>IF(FluxoCaixa10131514191820[[#This Row],[Entrada / Saída]]="Saída",FluxoCaixa10131514191820[[#This Row],[R$ (Valores)]]*-1,FluxoCaixa10131514191820[[#This Row],[R$ (Valores)]])</f>
        <v>0</v>
      </c>
    </row>
    <row r="1366" spans="2:12">
      <c r="B1366" s="48"/>
      <c r="C1366" s="48"/>
      <c r="D1366" s="16"/>
      <c r="E1366" s="48"/>
      <c r="F1366" s="17"/>
      <c r="G1366" s="17"/>
      <c r="H1366" s="17"/>
      <c r="I1366" s="21"/>
      <c r="J1366" s="17"/>
      <c r="K1366" s="20">
        <f>IF(FluxoCaixa10131514191820[[#This Row],[Movimento ]]="Saldo Inicial",FluxoCaixa10131514191820[[#This Row],[R$ (Valores)]],K1365+FluxoCaixa10131514191820[[#This Row],[Valores Receitas / Despesas]])</f>
        <v>155116.65000000037</v>
      </c>
      <c r="L1366" s="5">
        <f>IF(FluxoCaixa10131514191820[[#This Row],[Entrada / Saída]]="Saída",FluxoCaixa10131514191820[[#This Row],[R$ (Valores)]]*-1,FluxoCaixa10131514191820[[#This Row],[R$ (Valores)]])</f>
        <v>0</v>
      </c>
    </row>
    <row r="1367" spans="2:12">
      <c r="B1367" s="48"/>
      <c r="C1367" s="48"/>
      <c r="D1367" s="16"/>
      <c r="E1367" s="48"/>
      <c r="F1367" s="17"/>
      <c r="G1367" s="17"/>
      <c r="H1367" s="17"/>
      <c r="I1367" s="21"/>
      <c r="J1367" s="17"/>
      <c r="K1367" s="20">
        <f>IF(FluxoCaixa10131514191820[[#This Row],[Movimento ]]="Saldo Inicial",FluxoCaixa10131514191820[[#This Row],[R$ (Valores)]],K1366+FluxoCaixa10131514191820[[#This Row],[Valores Receitas / Despesas]])</f>
        <v>155116.65000000037</v>
      </c>
      <c r="L1367" s="5">
        <f>IF(FluxoCaixa10131514191820[[#This Row],[Entrada / Saída]]="Saída",FluxoCaixa10131514191820[[#This Row],[R$ (Valores)]]*-1,FluxoCaixa10131514191820[[#This Row],[R$ (Valores)]])</f>
        <v>0</v>
      </c>
    </row>
    <row r="1368" spans="2:12">
      <c r="B1368" s="48"/>
      <c r="C1368" s="48"/>
      <c r="D1368" s="16"/>
      <c r="E1368" s="48"/>
      <c r="F1368" s="17"/>
      <c r="G1368" s="17"/>
      <c r="H1368" s="17"/>
      <c r="I1368" s="21"/>
      <c r="J1368" s="17"/>
      <c r="K1368" s="20">
        <f>IF(FluxoCaixa10131514191820[[#This Row],[Movimento ]]="Saldo Inicial",FluxoCaixa10131514191820[[#This Row],[R$ (Valores)]],K1367+FluxoCaixa10131514191820[[#This Row],[Valores Receitas / Despesas]])</f>
        <v>155116.65000000037</v>
      </c>
      <c r="L1368" s="5">
        <f>IF(FluxoCaixa10131514191820[[#This Row],[Entrada / Saída]]="Saída",FluxoCaixa10131514191820[[#This Row],[R$ (Valores)]]*-1,FluxoCaixa10131514191820[[#This Row],[R$ (Valores)]])</f>
        <v>0</v>
      </c>
    </row>
    <row r="1369" spans="2:12">
      <c r="B1369" s="48"/>
      <c r="C1369" s="48"/>
      <c r="D1369" s="16"/>
      <c r="E1369" s="48"/>
      <c r="F1369" s="17"/>
      <c r="G1369" s="17"/>
      <c r="H1369" s="17"/>
      <c r="I1369" s="21"/>
      <c r="J1369" s="17"/>
      <c r="K1369" s="20">
        <f>IF(FluxoCaixa10131514191820[[#This Row],[Movimento ]]="Saldo Inicial",FluxoCaixa10131514191820[[#This Row],[R$ (Valores)]],K1368+FluxoCaixa10131514191820[[#This Row],[Valores Receitas / Despesas]])</f>
        <v>155116.65000000037</v>
      </c>
      <c r="L1369" s="5">
        <f>IF(FluxoCaixa10131514191820[[#This Row],[Entrada / Saída]]="Saída",FluxoCaixa10131514191820[[#This Row],[R$ (Valores)]]*-1,FluxoCaixa10131514191820[[#This Row],[R$ (Valores)]])</f>
        <v>0</v>
      </c>
    </row>
    <row r="1370" spans="2:12">
      <c r="B1370" s="48"/>
      <c r="C1370" s="48"/>
      <c r="D1370" s="16"/>
      <c r="E1370" s="48"/>
      <c r="F1370" s="17"/>
      <c r="G1370" s="17"/>
      <c r="H1370" s="17"/>
      <c r="I1370" s="21"/>
      <c r="J1370" s="17"/>
      <c r="K1370" s="20">
        <f>IF(FluxoCaixa10131514191820[[#This Row],[Movimento ]]="Saldo Inicial",FluxoCaixa10131514191820[[#This Row],[R$ (Valores)]],K1369+FluxoCaixa10131514191820[[#This Row],[Valores Receitas / Despesas]])</f>
        <v>155116.65000000037</v>
      </c>
      <c r="L1370" s="5">
        <f>IF(FluxoCaixa10131514191820[[#This Row],[Entrada / Saída]]="Saída",FluxoCaixa10131514191820[[#This Row],[R$ (Valores)]]*-1,FluxoCaixa10131514191820[[#This Row],[R$ (Valores)]])</f>
        <v>0</v>
      </c>
    </row>
    <row r="1371" spans="2:12">
      <c r="B1371" s="48"/>
      <c r="C1371" s="48"/>
      <c r="D1371" s="16"/>
      <c r="E1371" s="48"/>
      <c r="F1371" s="17"/>
      <c r="G1371" s="17"/>
      <c r="H1371" s="17"/>
      <c r="I1371" s="21"/>
      <c r="J1371" s="17"/>
      <c r="K1371" s="20">
        <f>IF(FluxoCaixa10131514191820[[#This Row],[Movimento ]]="Saldo Inicial",FluxoCaixa10131514191820[[#This Row],[R$ (Valores)]],K1370+FluxoCaixa10131514191820[[#This Row],[Valores Receitas / Despesas]])</f>
        <v>155116.65000000037</v>
      </c>
      <c r="L1371" s="5">
        <f>IF(FluxoCaixa10131514191820[[#This Row],[Entrada / Saída]]="Saída",FluxoCaixa10131514191820[[#This Row],[R$ (Valores)]]*-1,FluxoCaixa10131514191820[[#This Row],[R$ (Valores)]])</f>
        <v>0</v>
      </c>
    </row>
    <row r="1372" spans="2:12">
      <c r="B1372" s="48"/>
      <c r="C1372" s="48"/>
      <c r="D1372" s="56"/>
      <c r="E1372" s="52"/>
      <c r="F1372" s="45"/>
      <c r="G1372" s="17"/>
      <c r="H1372" s="17"/>
      <c r="I1372" s="54"/>
      <c r="J1372" s="45"/>
      <c r="K1372" s="47">
        <f>IF(FluxoCaixa10131514191820[[#This Row],[Movimento ]]="Saldo Inicial",FluxoCaixa10131514191820[[#This Row],[R$ (Valores)]],K1371+FluxoCaixa10131514191820[[#This Row],[Valores Receitas / Despesas]])</f>
        <v>155116.65000000037</v>
      </c>
      <c r="L1372" s="53">
        <f>IF(FluxoCaixa10131514191820[[#This Row],[Entrada / Saída]]="Saída",FluxoCaixa10131514191820[[#This Row],[R$ (Valores)]]*-1,FluxoCaixa10131514191820[[#This Row],[R$ (Valores)]])</f>
        <v>0</v>
      </c>
    </row>
    <row r="1373" spans="2:12">
      <c r="B1373" s="48"/>
      <c r="C1373" s="48"/>
      <c r="D1373" s="56"/>
      <c r="E1373" s="52"/>
      <c r="F1373" s="17"/>
      <c r="G1373" s="17"/>
      <c r="H1373" s="17"/>
      <c r="I1373" s="21"/>
      <c r="J1373" s="17"/>
      <c r="K1373" s="20">
        <f>IF(FluxoCaixa10131514191820[[#This Row],[Movimento ]]="Saldo Inicial",FluxoCaixa10131514191820[[#This Row],[R$ (Valores)]],K1372+FluxoCaixa10131514191820[[#This Row],[Valores Receitas / Despesas]])</f>
        <v>155116.65000000037</v>
      </c>
      <c r="L1373" s="5">
        <f>IF(FluxoCaixa10131514191820[[#This Row],[Entrada / Saída]]="Saída",FluxoCaixa10131514191820[[#This Row],[R$ (Valores)]]*-1,FluxoCaixa10131514191820[[#This Row],[R$ (Valores)]])</f>
        <v>0</v>
      </c>
    </row>
    <row r="1374" spans="2:12">
      <c r="B1374" s="48"/>
      <c r="C1374" s="48"/>
      <c r="D1374" s="56"/>
      <c r="E1374" s="52"/>
      <c r="F1374" s="17"/>
      <c r="G1374" s="17"/>
      <c r="H1374" s="17"/>
      <c r="I1374" s="21"/>
      <c r="J1374" s="17"/>
      <c r="K1374" s="20">
        <f>IF(FluxoCaixa10131514191820[[#This Row],[Movimento ]]="Saldo Inicial",FluxoCaixa10131514191820[[#This Row],[R$ (Valores)]],K1373+FluxoCaixa10131514191820[[#This Row],[Valores Receitas / Despesas]])</f>
        <v>155116.65000000037</v>
      </c>
      <c r="L1374" s="5">
        <f>IF(FluxoCaixa10131514191820[[#This Row],[Entrada / Saída]]="Saída",FluxoCaixa10131514191820[[#This Row],[R$ (Valores)]]*-1,FluxoCaixa10131514191820[[#This Row],[R$ (Valores)]])</f>
        <v>0</v>
      </c>
    </row>
    <row r="1375" spans="2:12">
      <c r="B1375" s="48"/>
      <c r="C1375" s="48"/>
      <c r="D1375" s="56"/>
      <c r="E1375" s="52"/>
      <c r="F1375" s="17"/>
      <c r="G1375" s="17"/>
      <c r="H1375" s="17"/>
      <c r="I1375" s="21"/>
      <c r="J1375" s="17"/>
      <c r="K1375" s="20">
        <f>IF(FluxoCaixa10131514191820[[#This Row],[Movimento ]]="Saldo Inicial",FluxoCaixa10131514191820[[#This Row],[R$ (Valores)]],K1374+FluxoCaixa10131514191820[[#This Row],[Valores Receitas / Despesas]])</f>
        <v>155116.65000000037</v>
      </c>
      <c r="L1375" s="5">
        <f>IF(FluxoCaixa10131514191820[[#This Row],[Entrada / Saída]]="Saída",FluxoCaixa10131514191820[[#This Row],[R$ (Valores)]]*-1,FluxoCaixa10131514191820[[#This Row],[R$ (Valores)]])</f>
        <v>0</v>
      </c>
    </row>
    <row r="1376" spans="2:12">
      <c r="B1376" s="48"/>
      <c r="C1376" s="48"/>
      <c r="D1376" s="56"/>
      <c r="E1376" s="52"/>
      <c r="F1376" s="17"/>
      <c r="G1376" s="17"/>
      <c r="H1376" s="17"/>
      <c r="I1376" s="21"/>
      <c r="J1376" s="17"/>
      <c r="K1376" s="20">
        <f>IF(FluxoCaixa10131514191820[[#This Row],[Movimento ]]="Saldo Inicial",FluxoCaixa10131514191820[[#This Row],[R$ (Valores)]],K1375+FluxoCaixa10131514191820[[#This Row],[Valores Receitas / Despesas]])</f>
        <v>155116.65000000037</v>
      </c>
      <c r="L1376" s="5">
        <f>IF(FluxoCaixa10131514191820[[#This Row],[Entrada / Saída]]="Saída",FluxoCaixa10131514191820[[#This Row],[R$ (Valores)]]*-1,FluxoCaixa10131514191820[[#This Row],[R$ (Valores)]])</f>
        <v>0</v>
      </c>
    </row>
    <row r="1377" spans="2:12">
      <c r="B1377" s="48"/>
      <c r="C1377" s="48"/>
      <c r="D1377" s="56"/>
      <c r="E1377" s="52"/>
      <c r="F1377" s="17"/>
      <c r="G1377" s="17"/>
      <c r="H1377" s="17"/>
      <c r="I1377" s="21"/>
      <c r="J1377" s="17"/>
      <c r="K1377" s="20">
        <f>IF(FluxoCaixa10131514191820[[#This Row],[Movimento ]]="Saldo Inicial",FluxoCaixa10131514191820[[#This Row],[R$ (Valores)]],K1376+FluxoCaixa10131514191820[[#This Row],[Valores Receitas / Despesas]])</f>
        <v>155116.65000000037</v>
      </c>
      <c r="L1377" s="5">
        <f>IF(FluxoCaixa10131514191820[[#This Row],[Entrada / Saída]]="Saída",FluxoCaixa10131514191820[[#This Row],[R$ (Valores)]]*-1,FluxoCaixa10131514191820[[#This Row],[R$ (Valores)]])</f>
        <v>0</v>
      </c>
    </row>
    <row r="1378" spans="2:12">
      <c r="B1378" s="48"/>
      <c r="C1378" s="48"/>
      <c r="D1378" s="56"/>
      <c r="E1378" s="52"/>
      <c r="F1378" s="17"/>
      <c r="G1378" s="17"/>
      <c r="H1378" s="17"/>
      <c r="I1378" s="21"/>
      <c r="J1378" s="17"/>
      <c r="K1378" s="20">
        <f>IF(FluxoCaixa10131514191820[[#This Row],[Movimento ]]="Saldo Inicial",FluxoCaixa10131514191820[[#This Row],[R$ (Valores)]],K1377+FluxoCaixa10131514191820[[#This Row],[Valores Receitas / Despesas]])</f>
        <v>155116.65000000037</v>
      </c>
      <c r="L1378" s="5">
        <f>IF(FluxoCaixa10131514191820[[#This Row],[Entrada / Saída]]="Saída",FluxoCaixa10131514191820[[#This Row],[R$ (Valores)]]*-1,FluxoCaixa10131514191820[[#This Row],[R$ (Valores)]])</f>
        <v>0</v>
      </c>
    </row>
    <row r="1379" spans="2:12">
      <c r="B1379" s="48"/>
      <c r="C1379" s="48"/>
      <c r="D1379" s="56"/>
      <c r="E1379" s="52"/>
      <c r="F1379" s="17"/>
      <c r="G1379" s="17"/>
      <c r="H1379" s="17"/>
      <c r="I1379" s="21"/>
      <c r="J1379" s="17"/>
      <c r="K1379" s="20">
        <f>IF(FluxoCaixa10131514191820[[#This Row],[Movimento ]]="Saldo Inicial",FluxoCaixa10131514191820[[#This Row],[R$ (Valores)]],K1378+FluxoCaixa10131514191820[[#This Row],[Valores Receitas / Despesas]])</f>
        <v>155116.65000000037</v>
      </c>
      <c r="L1379" s="5">
        <f>IF(FluxoCaixa10131514191820[[#This Row],[Entrada / Saída]]="Saída",FluxoCaixa10131514191820[[#This Row],[R$ (Valores)]]*-1,FluxoCaixa10131514191820[[#This Row],[R$ (Valores)]])</f>
        <v>0</v>
      </c>
    </row>
    <row r="1380" spans="2:12">
      <c r="B1380" s="48"/>
      <c r="C1380" s="48"/>
      <c r="D1380" s="56"/>
      <c r="E1380" s="52"/>
      <c r="F1380" s="17"/>
      <c r="G1380" s="17"/>
      <c r="H1380" s="17"/>
      <c r="I1380" s="21"/>
      <c r="J1380" s="17"/>
      <c r="K1380" s="20">
        <f>IF(FluxoCaixa10131514191820[[#This Row],[Movimento ]]="Saldo Inicial",FluxoCaixa10131514191820[[#This Row],[R$ (Valores)]],K1379+FluxoCaixa10131514191820[[#This Row],[Valores Receitas / Despesas]])</f>
        <v>155116.65000000037</v>
      </c>
      <c r="L1380" s="5">
        <f>IF(FluxoCaixa10131514191820[[#This Row],[Entrada / Saída]]="Saída",FluxoCaixa10131514191820[[#This Row],[R$ (Valores)]]*-1,FluxoCaixa10131514191820[[#This Row],[R$ (Valores)]])</f>
        <v>0</v>
      </c>
    </row>
    <row r="1381" spans="2:12">
      <c r="B1381" s="48"/>
      <c r="C1381" s="48"/>
      <c r="D1381" s="56"/>
      <c r="E1381" s="52"/>
      <c r="F1381" s="17"/>
      <c r="G1381" s="17"/>
      <c r="H1381" s="17"/>
      <c r="I1381" s="21"/>
      <c r="J1381" s="17"/>
      <c r="K1381" s="20">
        <f>IF(FluxoCaixa10131514191820[[#This Row],[Movimento ]]="Saldo Inicial",FluxoCaixa10131514191820[[#This Row],[R$ (Valores)]],K1380+FluxoCaixa10131514191820[[#This Row],[Valores Receitas / Despesas]])</f>
        <v>155116.65000000037</v>
      </c>
      <c r="L1381" s="5">
        <f>IF(FluxoCaixa10131514191820[[#This Row],[Entrada / Saída]]="Saída",FluxoCaixa10131514191820[[#This Row],[R$ (Valores)]]*-1,FluxoCaixa10131514191820[[#This Row],[R$ (Valores)]])</f>
        <v>0</v>
      </c>
    </row>
    <row r="1382" spans="2:12">
      <c r="B1382" s="48"/>
      <c r="C1382" s="48"/>
      <c r="D1382" s="56"/>
      <c r="E1382" s="52"/>
      <c r="F1382" s="17"/>
      <c r="G1382" s="17"/>
      <c r="H1382" s="17"/>
      <c r="I1382" s="54"/>
      <c r="J1382" s="45"/>
      <c r="K1382" s="47">
        <f>IF(FluxoCaixa10131514191820[[#This Row],[Movimento ]]="Saldo Inicial",FluxoCaixa10131514191820[[#This Row],[R$ (Valores)]],K1381+FluxoCaixa10131514191820[[#This Row],[Valores Receitas / Despesas]])</f>
        <v>155116.65000000037</v>
      </c>
      <c r="L1382" s="53">
        <f>IF(FluxoCaixa10131514191820[[#This Row],[Entrada / Saída]]="Saída",FluxoCaixa10131514191820[[#This Row],[R$ (Valores)]]*-1,FluxoCaixa10131514191820[[#This Row],[R$ (Valores)]])</f>
        <v>0</v>
      </c>
    </row>
    <row r="1383" spans="2:12">
      <c r="B1383" s="48"/>
      <c r="C1383" s="48"/>
      <c r="D1383" s="56"/>
      <c r="E1383" s="52"/>
      <c r="F1383" s="17"/>
      <c r="G1383" s="17"/>
      <c r="H1383" s="17"/>
      <c r="I1383" s="54"/>
      <c r="J1383" s="45"/>
      <c r="K1383" s="47">
        <f>IF(FluxoCaixa10131514191820[[#This Row],[Movimento ]]="Saldo Inicial",FluxoCaixa10131514191820[[#This Row],[R$ (Valores)]],K1382+FluxoCaixa10131514191820[[#This Row],[Valores Receitas / Despesas]])</f>
        <v>155116.65000000037</v>
      </c>
      <c r="L1383" s="53">
        <f>IF(FluxoCaixa10131514191820[[#This Row],[Entrada / Saída]]="Saída",FluxoCaixa10131514191820[[#This Row],[R$ (Valores)]]*-1,FluxoCaixa10131514191820[[#This Row],[R$ (Valores)]])</f>
        <v>0</v>
      </c>
    </row>
    <row r="1384" spans="2:12">
      <c r="B1384" s="48"/>
      <c r="C1384" s="48"/>
      <c r="D1384" s="56"/>
      <c r="E1384" s="52"/>
      <c r="F1384" s="17"/>
      <c r="G1384" s="17"/>
      <c r="H1384" s="17"/>
      <c r="I1384" s="54"/>
      <c r="J1384" s="45"/>
      <c r="K1384" s="47">
        <f>IF(FluxoCaixa10131514191820[[#This Row],[Movimento ]]="Saldo Inicial",FluxoCaixa10131514191820[[#This Row],[R$ (Valores)]],K1383+FluxoCaixa10131514191820[[#This Row],[Valores Receitas / Despesas]])</f>
        <v>155116.65000000037</v>
      </c>
      <c r="L1384" s="53">
        <f>IF(FluxoCaixa10131514191820[[#This Row],[Entrada / Saída]]="Saída",FluxoCaixa10131514191820[[#This Row],[R$ (Valores)]]*-1,FluxoCaixa10131514191820[[#This Row],[R$ (Valores)]])</f>
        <v>0</v>
      </c>
    </row>
    <row r="1385" spans="2:12">
      <c r="B1385" s="48"/>
      <c r="C1385" s="48"/>
      <c r="D1385" s="56"/>
      <c r="E1385" s="52"/>
      <c r="F1385" s="17"/>
      <c r="G1385" s="17"/>
      <c r="H1385" s="17"/>
      <c r="I1385" s="54"/>
      <c r="J1385" s="45"/>
      <c r="K1385" s="47">
        <f>IF(FluxoCaixa10131514191820[[#This Row],[Movimento ]]="Saldo Inicial",FluxoCaixa10131514191820[[#This Row],[R$ (Valores)]],K1384+FluxoCaixa10131514191820[[#This Row],[Valores Receitas / Despesas]])</f>
        <v>155116.65000000037</v>
      </c>
      <c r="L1385" s="53">
        <f>IF(FluxoCaixa10131514191820[[#This Row],[Entrada / Saída]]="Saída",FluxoCaixa10131514191820[[#This Row],[R$ (Valores)]]*-1,FluxoCaixa10131514191820[[#This Row],[R$ (Valores)]])</f>
        <v>0</v>
      </c>
    </row>
    <row r="1386" spans="2:12">
      <c r="B1386" s="48"/>
      <c r="C1386" s="48"/>
      <c r="D1386" s="56"/>
      <c r="E1386" s="52"/>
      <c r="F1386" s="17"/>
      <c r="G1386" s="17"/>
      <c r="H1386" s="17"/>
      <c r="I1386" s="54"/>
      <c r="J1386" s="45"/>
      <c r="K1386" s="47">
        <f>IF(FluxoCaixa10131514191820[[#This Row],[Movimento ]]="Saldo Inicial",FluxoCaixa10131514191820[[#This Row],[R$ (Valores)]],K1385+FluxoCaixa10131514191820[[#This Row],[Valores Receitas / Despesas]])</f>
        <v>155116.65000000037</v>
      </c>
      <c r="L1386" s="53">
        <f>IF(FluxoCaixa10131514191820[[#This Row],[Entrada / Saída]]="Saída",FluxoCaixa10131514191820[[#This Row],[R$ (Valores)]]*-1,FluxoCaixa10131514191820[[#This Row],[R$ (Valores)]])</f>
        <v>0</v>
      </c>
    </row>
    <row r="1387" spans="2:12">
      <c r="B1387" s="48"/>
      <c r="C1387" s="48"/>
      <c r="D1387" s="56"/>
      <c r="E1387" s="52"/>
      <c r="F1387" s="17"/>
      <c r="G1387" s="17"/>
      <c r="H1387" s="17"/>
      <c r="I1387" s="54"/>
      <c r="J1387" s="45"/>
      <c r="K1387" s="47">
        <f>IF(FluxoCaixa10131514191820[[#This Row],[Movimento ]]="Saldo Inicial",FluxoCaixa10131514191820[[#This Row],[R$ (Valores)]],K1386+FluxoCaixa10131514191820[[#This Row],[Valores Receitas / Despesas]])</f>
        <v>155116.65000000037</v>
      </c>
      <c r="L1387" s="53">
        <f>IF(FluxoCaixa10131514191820[[#This Row],[Entrada / Saída]]="Saída",FluxoCaixa10131514191820[[#This Row],[R$ (Valores)]]*-1,FluxoCaixa10131514191820[[#This Row],[R$ (Valores)]])</f>
        <v>0</v>
      </c>
    </row>
    <row r="1388" spans="2:12">
      <c r="B1388" s="48"/>
      <c r="C1388" s="48"/>
      <c r="D1388" s="56"/>
      <c r="E1388" s="52"/>
      <c r="F1388" s="17"/>
      <c r="G1388" s="17"/>
      <c r="H1388" s="17"/>
      <c r="I1388" s="54"/>
      <c r="J1388" s="45"/>
      <c r="K1388" s="47">
        <f>IF(FluxoCaixa10131514191820[[#This Row],[Movimento ]]="Saldo Inicial",FluxoCaixa10131514191820[[#This Row],[R$ (Valores)]],K1387+FluxoCaixa10131514191820[[#This Row],[Valores Receitas / Despesas]])</f>
        <v>155116.65000000037</v>
      </c>
      <c r="L1388" s="53">
        <f>IF(FluxoCaixa10131514191820[[#This Row],[Entrada / Saída]]="Saída",FluxoCaixa10131514191820[[#This Row],[R$ (Valores)]]*-1,FluxoCaixa10131514191820[[#This Row],[R$ (Valores)]])</f>
        <v>0</v>
      </c>
    </row>
    <row r="1389" spans="2:12">
      <c r="B1389" s="48"/>
      <c r="C1389" s="48"/>
      <c r="D1389" s="56"/>
      <c r="E1389" s="52"/>
      <c r="F1389" s="17"/>
      <c r="G1389" s="17"/>
      <c r="H1389" s="17"/>
      <c r="I1389" s="21"/>
      <c r="J1389" s="17"/>
      <c r="K1389" s="20">
        <f>IF(FluxoCaixa10131514191820[[#This Row],[Movimento ]]="Saldo Inicial",FluxoCaixa10131514191820[[#This Row],[R$ (Valores)]],K1388+FluxoCaixa10131514191820[[#This Row],[Valores Receitas / Despesas]])</f>
        <v>155116.65000000037</v>
      </c>
      <c r="L1389" s="5">
        <f>IF(FluxoCaixa10131514191820[[#This Row],[Entrada / Saída]]="Saída",FluxoCaixa10131514191820[[#This Row],[R$ (Valores)]]*-1,FluxoCaixa10131514191820[[#This Row],[R$ (Valores)]])</f>
        <v>0</v>
      </c>
    </row>
    <row r="1390" spans="2:12">
      <c r="B1390" s="48"/>
      <c r="C1390" s="48"/>
      <c r="D1390" s="56"/>
      <c r="E1390" s="52"/>
      <c r="F1390" s="17"/>
      <c r="G1390" s="17"/>
      <c r="H1390" s="17"/>
      <c r="I1390" s="21"/>
      <c r="J1390" s="17"/>
      <c r="K1390" s="20">
        <f>IF(FluxoCaixa10131514191820[[#This Row],[Movimento ]]="Saldo Inicial",FluxoCaixa10131514191820[[#This Row],[R$ (Valores)]],K1389+FluxoCaixa10131514191820[[#This Row],[Valores Receitas / Despesas]])</f>
        <v>155116.65000000037</v>
      </c>
      <c r="L1390" s="5">
        <f>IF(FluxoCaixa10131514191820[[#This Row],[Entrada / Saída]]="Saída",FluxoCaixa10131514191820[[#This Row],[R$ (Valores)]]*-1,FluxoCaixa10131514191820[[#This Row],[R$ (Valores)]])</f>
        <v>0</v>
      </c>
    </row>
    <row r="1391" spans="2:12">
      <c r="B1391" s="48"/>
      <c r="C1391" s="48"/>
      <c r="D1391" s="56"/>
      <c r="E1391" s="52"/>
      <c r="F1391" s="17"/>
      <c r="G1391" s="17"/>
      <c r="H1391" s="17"/>
      <c r="I1391" s="21"/>
      <c r="J1391" s="17"/>
      <c r="K1391" s="20">
        <f>IF(FluxoCaixa10131514191820[[#This Row],[Movimento ]]="Saldo Inicial",FluxoCaixa10131514191820[[#This Row],[R$ (Valores)]],K1390+FluxoCaixa10131514191820[[#This Row],[Valores Receitas / Despesas]])</f>
        <v>155116.65000000037</v>
      </c>
      <c r="L1391" s="5">
        <f>IF(FluxoCaixa10131514191820[[#This Row],[Entrada / Saída]]="Saída",FluxoCaixa10131514191820[[#This Row],[R$ (Valores)]]*-1,FluxoCaixa10131514191820[[#This Row],[R$ (Valores)]])</f>
        <v>0</v>
      </c>
    </row>
    <row r="1392" spans="2:12">
      <c r="B1392" s="48"/>
      <c r="C1392" s="48"/>
      <c r="D1392" s="56"/>
      <c r="E1392" s="52"/>
      <c r="F1392" s="17"/>
      <c r="G1392" s="17"/>
      <c r="H1392" s="17"/>
      <c r="I1392" s="21"/>
      <c r="J1392" s="17"/>
      <c r="K1392" s="20">
        <f>IF(FluxoCaixa10131514191820[[#This Row],[Movimento ]]="Saldo Inicial",FluxoCaixa10131514191820[[#This Row],[R$ (Valores)]],K1391+FluxoCaixa10131514191820[[#This Row],[Valores Receitas / Despesas]])</f>
        <v>155116.65000000037</v>
      </c>
      <c r="L1392" s="5">
        <f>IF(FluxoCaixa10131514191820[[#This Row],[Entrada / Saída]]="Saída",FluxoCaixa10131514191820[[#This Row],[R$ (Valores)]]*-1,FluxoCaixa10131514191820[[#This Row],[R$ (Valores)]])</f>
        <v>0</v>
      </c>
    </row>
    <row r="1393" spans="2:12">
      <c r="B1393" s="48"/>
      <c r="C1393" s="48"/>
      <c r="D1393" s="56"/>
      <c r="E1393" s="52"/>
      <c r="F1393" s="17"/>
      <c r="G1393" s="17"/>
      <c r="H1393" s="17"/>
      <c r="I1393" s="21"/>
      <c r="J1393" s="17"/>
      <c r="K1393" s="20">
        <f>IF(FluxoCaixa10131514191820[[#This Row],[Movimento ]]="Saldo Inicial",FluxoCaixa10131514191820[[#This Row],[R$ (Valores)]],K1392+FluxoCaixa10131514191820[[#This Row],[Valores Receitas / Despesas]])</f>
        <v>155116.65000000037</v>
      </c>
      <c r="L1393" s="5">
        <f>IF(FluxoCaixa10131514191820[[#This Row],[Entrada / Saída]]="Saída",FluxoCaixa10131514191820[[#This Row],[R$ (Valores)]]*-1,FluxoCaixa10131514191820[[#This Row],[R$ (Valores)]])</f>
        <v>0</v>
      </c>
    </row>
    <row r="1394" spans="2:12">
      <c r="B1394" s="48"/>
      <c r="C1394" s="48"/>
      <c r="D1394" s="56"/>
      <c r="E1394" s="52"/>
      <c r="F1394" s="17"/>
      <c r="G1394" s="17"/>
      <c r="H1394" s="17"/>
      <c r="I1394" s="21"/>
      <c r="J1394" s="17"/>
      <c r="K1394" s="20">
        <f>IF(FluxoCaixa10131514191820[[#This Row],[Movimento ]]="Saldo Inicial",FluxoCaixa10131514191820[[#This Row],[R$ (Valores)]],K1393+FluxoCaixa10131514191820[[#This Row],[Valores Receitas / Despesas]])</f>
        <v>155116.65000000037</v>
      </c>
      <c r="L1394" s="5">
        <f>IF(FluxoCaixa10131514191820[[#This Row],[Entrada / Saída]]="Saída",FluxoCaixa10131514191820[[#This Row],[R$ (Valores)]]*-1,FluxoCaixa10131514191820[[#This Row],[R$ (Valores)]])</f>
        <v>0</v>
      </c>
    </row>
    <row r="1395" spans="2:12">
      <c r="B1395" s="48"/>
      <c r="C1395" s="48"/>
      <c r="D1395" s="56"/>
      <c r="E1395" s="52"/>
      <c r="F1395" s="17"/>
      <c r="G1395" s="17"/>
      <c r="H1395" s="17"/>
      <c r="I1395" s="21"/>
      <c r="J1395" s="17"/>
      <c r="K1395" s="20">
        <f>IF(FluxoCaixa10131514191820[[#This Row],[Movimento ]]="Saldo Inicial",FluxoCaixa10131514191820[[#This Row],[R$ (Valores)]],K1394+FluxoCaixa10131514191820[[#This Row],[Valores Receitas / Despesas]])</f>
        <v>155116.65000000037</v>
      </c>
      <c r="L1395" s="5">
        <f>IF(FluxoCaixa10131514191820[[#This Row],[Entrada / Saída]]="Saída",FluxoCaixa10131514191820[[#This Row],[R$ (Valores)]]*-1,FluxoCaixa10131514191820[[#This Row],[R$ (Valores)]])</f>
        <v>0</v>
      </c>
    </row>
    <row r="1396" spans="2:12">
      <c r="B1396" s="48"/>
      <c r="C1396" s="48"/>
      <c r="D1396" s="56"/>
      <c r="E1396" s="52"/>
      <c r="F1396" s="17"/>
      <c r="G1396" s="17"/>
      <c r="H1396" s="17"/>
      <c r="I1396" s="21"/>
      <c r="J1396" s="17"/>
      <c r="K1396" s="20">
        <f>IF(FluxoCaixa10131514191820[[#This Row],[Movimento ]]="Saldo Inicial",FluxoCaixa10131514191820[[#This Row],[R$ (Valores)]],K1395+FluxoCaixa10131514191820[[#This Row],[Valores Receitas / Despesas]])</f>
        <v>155116.65000000037</v>
      </c>
      <c r="L1396" s="5">
        <f>IF(FluxoCaixa10131514191820[[#This Row],[Entrada / Saída]]="Saída",FluxoCaixa10131514191820[[#This Row],[R$ (Valores)]]*-1,FluxoCaixa10131514191820[[#This Row],[R$ (Valores)]])</f>
        <v>0</v>
      </c>
    </row>
    <row r="1397" spans="2:12">
      <c r="B1397" s="48"/>
      <c r="C1397" s="48"/>
      <c r="D1397" s="56"/>
      <c r="E1397" s="52"/>
      <c r="F1397" s="17"/>
      <c r="G1397" s="17"/>
      <c r="H1397" s="17"/>
      <c r="I1397" s="21"/>
      <c r="J1397" s="17"/>
      <c r="K1397" s="20">
        <f>IF(FluxoCaixa10131514191820[[#This Row],[Movimento ]]="Saldo Inicial",FluxoCaixa10131514191820[[#This Row],[R$ (Valores)]],K1396+FluxoCaixa10131514191820[[#This Row],[Valores Receitas / Despesas]])</f>
        <v>155116.65000000037</v>
      </c>
      <c r="L1397" s="5">
        <f>IF(FluxoCaixa10131514191820[[#This Row],[Entrada / Saída]]="Saída",FluxoCaixa10131514191820[[#This Row],[R$ (Valores)]]*-1,FluxoCaixa10131514191820[[#This Row],[R$ (Valores)]])</f>
        <v>0</v>
      </c>
    </row>
    <row r="1398" spans="2:12">
      <c r="B1398" s="48"/>
      <c r="C1398" s="48"/>
      <c r="D1398" s="56"/>
      <c r="E1398" s="52"/>
      <c r="F1398" s="17"/>
      <c r="G1398" s="17"/>
      <c r="H1398" s="17"/>
      <c r="I1398" s="21"/>
      <c r="J1398" s="17"/>
      <c r="K1398" s="20">
        <f>IF(FluxoCaixa10131514191820[[#This Row],[Movimento ]]="Saldo Inicial",FluxoCaixa10131514191820[[#This Row],[R$ (Valores)]],K1397+FluxoCaixa10131514191820[[#This Row],[Valores Receitas / Despesas]])</f>
        <v>155116.65000000037</v>
      </c>
      <c r="L1398" s="5">
        <f>IF(FluxoCaixa10131514191820[[#This Row],[Entrada / Saída]]="Saída",FluxoCaixa10131514191820[[#This Row],[R$ (Valores)]]*-1,FluxoCaixa10131514191820[[#This Row],[R$ (Valores)]])</f>
        <v>0</v>
      </c>
    </row>
    <row r="1399" spans="2:12">
      <c r="B1399" s="48"/>
      <c r="C1399" s="48"/>
      <c r="D1399" s="56"/>
      <c r="E1399" s="52"/>
      <c r="F1399" s="17"/>
      <c r="G1399" s="17"/>
      <c r="H1399" s="17"/>
      <c r="I1399" s="21"/>
      <c r="J1399" s="17"/>
      <c r="K1399" s="20">
        <f>IF(FluxoCaixa10131514191820[[#This Row],[Movimento ]]="Saldo Inicial",FluxoCaixa10131514191820[[#This Row],[R$ (Valores)]],K1398+FluxoCaixa10131514191820[[#This Row],[Valores Receitas / Despesas]])</f>
        <v>155116.65000000037</v>
      </c>
      <c r="L1399" s="5">
        <f>IF(FluxoCaixa10131514191820[[#This Row],[Entrada / Saída]]="Saída",FluxoCaixa10131514191820[[#This Row],[R$ (Valores)]]*-1,FluxoCaixa10131514191820[[#This Row],[R$ (Valores)]])</f>
        <v>0</v>
      </c>
    </row>
    <row r="1400" spans="2:12">
      <c r="B1400" s="48"/>
      <c r="C1400" s="48"/>
      <c r="D1400" s="56"/>
      <c r="E1400" s="52"/>
      <c r="F1400" s="17"/>
      <c r="G1400" s="17"/>
      <c r="H1400" s="17"/>
      <c r="I1400" s="21"/>
      <c r="J1400" s="17"/>
      <c r="K1400" s="20">
        <f>IF(FluxoCaixa10131514191820[[#This Row],[Movimento ]]="Saldo Inicial",FluxoCaixa10131514191820[[#This Row],[R$ (Valores)]],K1399+FluxoCaixa10131514191820[[#This Row],[Valores Receitas / Despesas]])</f>
        <v>155116.65000000037</v>
      </c>
      <c r="L1400" s="5">
        <f>IF(FluxoCaixa10131514191820[[#This Row],[Entrada / Saída]]="Saída",FluxoCaixa10131514191820[[#This Row],[R$ (Valores)]]*-1,FluxoCaixa10131514191820[[#This Row],[R$ (Valores)]])</f>
        <v>0</v>
      </c>
    </row>
    <row r="1401" spans="2:12">
      <c r="B1401" s="48"/>
      <c r="C1401" s="48"/>
      <c r="D1401" s="56"/>
      <c r="E1401" s="52"/>
      <c r="F1401" s="17"/>
      <c r="G1401" s="17"/>
      <c r="H1401" s="17"/>
      <c r="I1401" s="21"/>
      <c r="J1401" s="17"/>
      <c r="K1401" s="20">
        <f>IF(FluxoCaixa10131514191820[[#This Row],[Movimento ]]="Saldo Inicial",FluxoCaixa10131514191820[[#This Row],[R$ (Valores)]],K1400+FluxoCaixa10131514191820[[#This Row],[Valores Receitas / Despesas]])</f>
        <v>155116.65000000037</v>
      </c>
      <c r="L1401" s="5">
        <f>IF(FluxoCaixa10131514191820[[#This Row],[Entrada / Saída]]="Saída",FluxoCaixa10131514191820[[#This Row],[R$ (Valores)]]*-1,FluxoCaixa10131514191820[[#This Row],[R$ (Valores)]])</f>
        <v>0</v>
      </c>
    </row>
    <row r="1402" spans="2:12">
      <c r="B1402" s="48"/>
      <c r="C1402" s="48"/>
      <c r="D1402" s="56"/>
      <c r="E1402" s="52"/>
      <c r="F1402" s="17"/>
      <c r="G1402" s="17"/>
      <c r="H1402" s="17"/>
      <c r="I1402" s="21"/>
      <c r="J1402" s="17"/>
      <c r="K1402" s="20">
        <f>IF(FluxoCaixa10131514191820[[#This Row],[Movimento ]]="Saldo Inicial",FluxoCaixa10131514191820[[#This Row],[R$ (Valores)]],K1401+FluxoCaixa10131514191820[[#This Row],[Valores Receitas / Despesas]])</f>
        <v>155116.65000000037</v>
      </c>
      <c r="L1402" s="5">
        <f>IF(FluxoCaixa10131514191820[[#This Row],[Entrada / Saída]]="Saída",FluxoCaixa10131514191820[[#This Row],[R$ (Valores)]]*-1,FluxoCaixa10131514191820[[#This Row],[R$ (Valores)]])</f>
        <v>0</v>
      </c>
    </row>
    <row r="1403" spans="2:12">
      <c r="B1403" s="48"/>
      <c r="C1403" s="48"/>
      <c r="D1403" s="56"/>
      <c r="E1403" s="52"/>
      <c r="F1403" s="45"/>
      <c r="G1403" s="17"/>
      <c r="H1403" s="17"/>
      <c r="I1403" s="54"/>
      <c r="J1403" s="45"/>
      <c r="K1403" s="47">
        <f>IF(FluxoCaixa10131514191820[[#This Row],[Movimento ]]="Saldo Inicial",FluxoCaixa10131514191820[[#This Row],[R$ (Valores)]],K1402+FluxoCaixa10131514191820[[#This Row],[Valores Receitas / Despesas]])</f>
        <v>155116.65000000037</v>
      </c>
      <c r="L1403" s="53">
        <f>IF(FluxoCaixa10131514191820[[#This Row],[Entrada / Saída]]="Saída",FluxoCaixa10131514191820[[#This Row],[R$ (Valores)]]*-1,FluxoCaixa10131514191820[[#This Row],[R$ (Valores)]])</f>
        <v>0</v>
      </c>
    </row>
    <row r="1404" spans="2:12">
      <c r="B1404" s="48"/>
      <c r="C1404" s="48"/>
      <c r="D1404" s="56"/>
      <c r="E1404" s="52"/>
      <c r="F1404" s="17"/>
      <c r="G1404" s="17"/>
      <c r="H1404" s="17"/>
      <c r="I1404" s="21"/>
      <c r="J1404" s="17"/>
      <c r="K1404" s="20">
        <f>IF(FluxoCaixa10131514191820[[#This Row],[Movimento ]]="Saldo Inicial",FluxoCaixa10131514191820[[#This Row],[R$ (Valores)]],K1403+FluxoCaixa10131514191820[[#This Row],[Valores Receitas / Despesas]])</f>
        <v>155116.65000000037</v>
      </c>
      <c r="L1404" s="5">
        <f>IF(FluxoCaixa10131514191820[[#This Row],[Entrada / Saída]]="Saída",FluxoCaixa10131514191820[[#This Row],[R$ (Valores)]]*-1,FluxoCaixa10131514191820[[#This Row],[R$ (Valores)]])</f>
        <v>0</v>
      </c>
    </row>
    <row r="1405" spans="2:12">
      <c r="B1405" s="48"/>
      <c r="C1405" s="48"/>
      <c r="D1405" s="56"/>
      <c r="E1405" s="52"/>
      <c r="F1405" s="17"/>
      <c r="G1405" s="17"/>
      <c r="H1405" s="17"/>
      <c r="I1405" s="21"/>
      <c r="J1405" s="17"/>
      <c r="K1405" s="20">
        <f>IF(FluxoCaixa10131514191820[[#This Row],[Movimento ]]="Saldo Inicial",FluxoCaixa10131514191820[[#This Row],[R$ (Valores)]],K1404+FluxoCaixa10131514191820[[#This Row],[Valores Receitas / Despesas]])</f>
        <v>155116.65000000037</v>
      </c>
      <c r="L1405" s="5">
        <f>IF(FluxoCaixa10131514191820[[#This Row],[Entrada / Saída]]="Saída",FluxoCaixa10131514191820[[#This Row],[R$ (Valores)]]*-1,FluxoCaixa10131514191820[[#This Row],[R$ (Valores)]])</f>
        <v>0</v>
      </c>
    </row>
    <row r="1406" spans="2:12">
      <c r="B1406" s="48"/>
      <c r="C1406" s="48"/>
      <c r="D1406" s="56"/>
      <c r="E1406" s="52"/>
      <c r="F1406" s="17"/>
      <c r="G1406" s="17"/>
      <c r="H1406" s="17"/>
      <c r="I1406" s="21"/>
      <c r="J1406" s="17"/>
      <c r="K1406" s="20">
        <f>IF(FluxoCaixa10131514191820[[#This Row],[Movimento ]]="Saldo Inicial",FluxoCaixa10131514191820[[#This Row],[R$ (Valores)]],K1405+FluxoCaixa10131514191820[[#This Row],[Valores Receitas / Despesas]])</f>
        <v>155116.65000000037</v>
      </c>
      <c r="L1406" s="5">
        <f>IF(FluxoCaixa10131514191820[[#This Row],[Entrada / Saída]]="Saída",FluxoCaixa10131514191820[[#This Row],[R$ (Valores)]]*-1,FluxoCaixa10131514191820[[#This Row],[R$ (Valores)]])</f>
        <v>0</v>
      </c>
    </row>
    <row r="1407" spans="2:12">
      <c r="B1407" s="48"/>
      <c r="C1407" s="48"/>
      <c r="D1407" s="56"/>
      <c r="E1407" s="52"/>
      <c r="F1407" s="17"/>
      <c r="G1407" s="17"/>
      <c r="H1407" s="17"/>
      <c r="I1407" s="21"/>
      <c r="J1407" s="17"/>
      <c r="K1407" s="20">
        <f>IF(FluxoCaixa10131514191820[[#This Row],[Movimento ]]="Saldo Inicial",FluxoCaixa10131514191820[[#This Row],[R$ (Valores)]],K1406+FluxoCaixa10131514191820[[#This Row],[Valores Receitas / Despesas]])</f>
        <v>155116.65000000037</v>
      </c>
      <c r="L1407" s="5">
        <f>IF(FluxoCaixa10131514191820[[#This Row],[Entrada / Saída]]="Saída",FluxoCaixa10131514191820[[#This Row],[R$ (Valores)]]*-1,FluxoCaixa10131514191820[[#This Row],[R$ (Valores)]])</f>
        <v>0</v>
      </c>
    </row>
    <row r="1408" spans="2:12">
      <c r="B1408" s="48"/>
      <c r="C1408" s="48"/>
      <c r="D1408" s="56"/>
      <c r="E1408" s="52"/>
      <c r="F1408" s="17"/>
      <c r="G1408" s="17"/>
      <c r="H1408" s="17"/>
      <c r="I1408" s="21"/>
      <c r="J1408" s="17"/>
      <c r="K1408" s="20">
        <f>IF(FluxoCaixa10131514191820[[#This Row],[Movimento ]]="Saldo Inicial",FluxoCaixa10131514191820[[#This Row],[R$ (Valores)]],K1407+FluxoCaixa10131514191820[[#This Row],[Valores Receitas / Despesas]])</f>
        <v>155116.65000000037</v>
      </c>
      <c r="L1408" s="5">
        <f>IF(FluxoCaixa10131514191820[[#This Row],[Entrada / Saída]]="Saída",FluxoCaixa10131514191820[[#This Row],[R$ (Valores)]]*-1,FluxoCaixa10131514191820[[#This Row],[R$ (Valores)]])</f>
        <v>0</v>
      </c>
    </row>
    <row r="1409" spans="2:12">
      <c r="B1409" s="48"/>
      <c r="C1409" s="48"/>
      <c r="D1409" s="56"/>
      <c r="E1409" s="52"/>
      <c r="F1409" s="17"/>
      <c r="G1409" s="17"/>
      <c r="H1409" s="17"/>
      <c r="I1409" s="21"/>
      <c r="J1409" s="17"/>
      <c r="K1409" s="20">
        <f>IF(FluxoCaixa10131514191820[[#This Row],[Movimento ]]="Saldo Inicial",FluxoCaixa10131514191820[[#This Row],[R$ (Valores)]],K1408+FluxoCaixa10131514191820[[#This Row],[Valores Receitas / Despesas]])</f>
        <v>155116.65000000037</v>
      </c>
      <c r="L1409" s="5">
        <f>IF(FluxoCaixa10131514191820[[#This Row],[Entrada / Saída]]="Saída",FluxoCaixa10131514191820[[#This Row],[R$ (Valores)]]*-1,FluxoCaixa10131514191820[[#This Row],[R$ (Valores)]])</f>
        <v>0</v>
      </c>
    </row>
    <row r="1410" spans="2:12">
      <c r="B1410" s="48"/>
      <c r="C1410" s="48"/>
      <c r="D1410" s="56"/>
      <c r="E1410" s="52"/>
      <c r="F1410" s="17"/>
      <c r="G1410" s="17"/>
      <c r="H1410" s="17"/>
      <c r="I1410" s="21"/>
      <c r="J1410" s="17"/>
      <c r="K1410" s="20">
        <f>IF(FluxoCaixa10131514191820[[#This Row],[Movimento ]]="Saldo Inicial",FluxoCaixa10131514191820[[#This Row],[R$ (Valores)]],K1409+FluxoCaixa10131514191820[[#This Row],[Valores Receitas / Despesas]])</f>
        <v>155116.65000000037</v>
      </c>
      <c r="L1410" s="5">
        <f>IF(FluxoCaixa10131514191820[[#This Row],[Entrada / Saída]]="Saída",FluxoCaixa10131514191820[[#This Row],[R$ (Valores)]]*-1,FluxoCaixa10131514191820[[#This Row],[R$ (Valores)]])</f>
        <v>0</v>
      </c>
    </row>
    <row r="1411" spans="2:12">
      <c r="B1411" s="48"/>
      <c r="C1411" s="48"/>
      <c r="D1411" s="16"/>
      <c r="E1411" s="48"/>
      <c r="F1411" s="17"/>
      <c r="G1411" s="17"/>
      <c r="H1411" s="17"/>
      <c r="I1411" s="21"/>
      <c r="J1411" s="17"/>
      <c r="K1411" s="20">
        <f>IF(FluxoCaixa10131514191820[[#This Row],[Movimento ]]="Saldo Inicial",FluxoCaixa10131514191820[[#This Row],[R$ (Valores)]],K1410+FluxoCaixa10131514191820[[#This Row],[Valores Receitas / Despesas]])</f>
        <v>155116.65000000037</v>
      </c>
      <c r="L1411" s="5">
        <f>IF(FluxoCaixa10131514191820[[#This Row],[Entrada / Saída]]="Saída",FluxoCaixa10131514191820[[#This Row],[R$ (Valores)]]*-1,FluxoCaixa10131514191820[[#This Row],[R$ (Valores)]])</f>
        <v>0</v>
      </c>
    </row>
    <row r="1412" spans="2:12">
      <c r="B1412" s="48"/>
      <c r="C1412" s="48"/>
      <c r="D1412" s="16"/>
      <c r="E1412" s="48"/>
      <c r="F1412" s="17"/>
      <c r="G1412" s="17"/>
      <c r="H1412" s="17"/>
      <c r="I1412" s="21"/>
      <c r="J1412" s="17"/>
      <c r="K1412" s="20">
        <f>IF(FluxoCaixa10131514191820[[#This Row],[Movimento ]]="Saldo Inicial",FluxoCaixa10131514191820[[#This Row],[R$ (Valores)]],K1411+FluxoCaixa10131514191820[[#This Row],[Valores Receitas / Despesas]])</f>
        <v>155116.65000000037</v>
      </c>
      <c r="L1412" s="5">
        <f>IF(FluxoCaixa10131514191820[[#This Row],[Entrada / Saída]]="Saída",FluxoCaixa10131514191820[[#This Row],[R$ (Valores)]]*-1,FluxoCaixa10131514191820[[#This Row],[R$ (Valores)]])</f>
        <v>0</v>
      </c>
    </row>
    <row r="1413" spans="2:12">
      <c r="B1413" s="48"/>
      <c r="C1413" s="48"/>
      <c r="D1413" s="16"/>
      <c r="E1413" s="48"/>
      <c r="F1413" s="17"/>
      <c r="G1413" s="17"/>
      <c r="H1413" s="17"/>
      <c r="I1413" s="21"/>
      <c r="J1413" s="17"/>
      <c r="K1413" s="20">
        <f>IF(FluxoCaixa10131514191820[[#This Row],[Movimento ]]="Saldo Inicial",FluxoCaixa10131514191820[[#This Row],[R$ (Valores)]],K1412+FluxoCaixa10131514191820[[#This Row],[Valores Receitas / Despesas]])</f>
        <v>155116.65000000037</v>
      </c>
      <c r="L1413" s="5">
        <f>IF(FluxoCaixa10131514191820[[#This Row],[Entrada / Saída]]="Saída",FluxoCaixa10131514191820[[#This Row],[R$ (Valores)]]*-1,FluxoCaixa10131514191820[[#This Row],[R$ (Valores)]])</f>
        <v>0</v>
      </c>
    </row>
    <row r="1414" spans="2:12">
      <c r="B1414" s="48"/>
      <c r="C1414" s="48"/>
      <c r="D1414" s="16"/>
      <c r="E1414" s="48"/>
      <c r="F1414" s="17"/>
      <c r="G1414" s="17"/>
      <c r="H1414" s="17"/>
      <c r="I1414" s="21"/>
      <c r="J1414" s="17"/>
      <c r="K1414" s="20">
        <f>IF(FluxoCaixa10131514191820[[#This Row],[Movimento ]]="Saldo Inicial",FluxoCaixa10131514191820[[#This Row],[R$ (Valores)]],K1413+FluxoCaixa10131514191820[[#This Row],[Valores Receitas / Despesas]])</f>
        <v>155116.65000000037</v>
      </c>
      <c r="L1414" s="5">
        <f>IF(FluxoCaixa10131514191820[[#This Row],[Entrada / Saída]]="Saída",FluxoCaixa10131514191820[[#This Row],[R$ (Valores)]]*-1,FluxoCaixa10131514191820[[#This Row],[R$ (Valores)]])</f>
        <v>0</v>
      </c>
    </row>
    <row r="1415" spans="2:12">
      <c r="B1415" s="48"/>
      <c r="C1415" s="48"/>
      <c r="D1415" s="16"/>
      <c r="E1415" s="48"/>
      <c r="F1415" s="17"/>
      <c r="G1415" s="17"/>
      <c r="H1415" s="17"/>
      <c r="I1415" s="21"/>
      <c r="J1415" s="17"/>
      <c r="K1415" s="20">
        <f>IF(FluxoCaixa10131514191820[[#This Row],[Movimento ]]="Saldo Inicial",FluxoCaixa10131514191820[[#This Row],[R$ (Valores)]],K1414+FluxoCaixa10131514191820[[#This Row],[Valores Receitas / Despesas]])</f>
        <v>155116.65000000037</v>
      </c>
      <c r="L1415" s="5">
        <f>IF(FluxoCaixa10131514191820[[#This Row],[Entrada / Saída]]="Saída",FluxoCaixa10131514191820[[#This Row],[R$ (Valores)]]*-1,FluxoCaixa10131514191820[[#This Row],[R$ (Valores)]])</f>
        <v>0</v>
      </c>
    </row>
    <row r="1416" spans="2:12">
      <c r="B1416" s="48"/>
      <c r="C1416" s="48"/>
      <c r="D1416" s="16"/>
      <c r="E1416" s="48"/>
      <c r="F1416" s="17"/>
      <c r="G1416" s="17"/>
      <c r="H1416" s="17"/>
      <c r="I1416" s="21"/>
      <c r="J1416" s="17"/>
      <c r="K1416" s="20">
        <f>IF(FluxoCaixa10131514191820[[#This Row],[Movimento ]]="Saldo Inicial",FluxoCaixa10131514191820[[#This Row],[R$ (Valores)]],K1415+FluxoCaixa10131514191820[[#This Row],[Valores Receitas / Despesas]])</f>
        <v>155116.65000000037</v>
      </c>
      <c r="L1416" s="5">
        <f>IF(FluxoCaixa10131514191820[[#This Row],[Entrada / Saída]]="Saída",FluxoCaixa10131514191820[[#This Row],[R$ (Valores)]]*-1,FluxoCaixa10131514191820[[#This Row],[R$ (Valores)]])</f>
        <v>0</v>
      </c>
    </row>
    <row r="1417" spans="2:12">
      <c r="B1417" s="48"/>
      <c r="C1417" s="48"/>
      <c r="D1417" s="16"/>
      <c r="E1417" s="48"/>
      <c r="F1417" s="17"/>
      <c r="G1417" s="17"/>
      <c r="H1417" s="17"/>
      <c r="I1417" s="21"/>
      <c r="J1417" s="17"/>
      <c r="K1417" s="20">
        <f>IF(FluxoCaixa10131514191820[[#This Row],[Movimento ]]="Saldo Inicial",FluxoCaixa10131514191820[[#This Row],[R$ (Valores)]],K1416+FluxoCaixa10131514191820[[#This Row],[Valores Receitas / Despesas]])</f>
        <v>155116.65000000037</v>
      </c>
      <c r="L1417" s="5">
        <f>IF(FluxoCaixa10131514191820[[#This Row],[Entrada / Saída]]="Saída",FluxoCaixa10131514191820[[#This Row],[R$ (Valores)]]*-1,FluxoCaixa10131514191820[[#This Row],[R$ (Valores)]])</f>
        <v>0</v>
      </c>
    </row>
    <row r="1418" spans="2:12">
      <c r="B1418" s="48"/>
      <c r="C1418" s="48"/>
      <c r="D1418" s="16"/>
      <c r="E1418" s="48"/>
      <c r="F1418" s="17"/>
      <c r="G1418" s="17"/>
      <c r="H1418" s="17"/>
      <c r="I1418" s="21"/>
      <c r="J1418" s="17"/>
      <c r="K1418" s="20">
        <f>IF(FluxoCaixa10131514191820[[#This Row],[Movimento ]]="Saldo Inicial",FluxoCaixa10131514191820[[#This Row],[R$ (Valores)]],K1417+FluxoCaixa10131514191820[[#This Row],[Valores Receitas / Despesas]])</f>
        <v>155116.65000000037</v>
      </c>
      <c r="L1418" s="5">
        <f>IF(FluxoCaixa10131514191820[[#This Row],[Entrada / Saída]]="Saída",FluxoCaixa10131514191820[[#This Row],[R$ (Valores)]]*-1,FluxoCaixa10131514191820[[#This Row],[R$ (Valores)]])</f>
        <v>0</v>
      </c>
    </row>
    <row r="1419" spans="2:12">
      <c r="B1419" s="48"/>
      <c r="C1419" s="48"/>
      <c r="D1419" s="56"/>
      <c r="E1419" s="52"/>
      <c r="F1419" s="45"/>
      <c r="G1419" s="45"/>
      <c r="H1419" s="17"/>
      <c r="I1419" s="54"/>
      <c r="J1419" s="45"/>
      <c r="K1419" s="47">
        <f>IF(FluxoCaixa10131514191820[[#This Row],[Movimento ]]="Saldo Inicial",FluxoCaixa10131514191820[[#This Row],[R$ (Valores)]],K1418+FluxoCaixa10131514191820[[#This Row],[Valores Receitas / Despesas]])</f>
        <v>155116.65000000037</v>
      </c>
      <c r="L1419" s="53">
        <f>IF(FluxoCaixa10131514191820[[#This Row],[Entrada / Saída]]="Saída",FluxoCaixa10131514191820[[#This Row],[R$ (Valores)]]*-1,FluxoCaixa10131514191820[[#This Row],[R$ (Valores)]])</f>
        <v>0</v>
      </c>
    </row>
    <row r="1420" spans="2:12">
      <c r="B1420" s="48"/>
      <c r="C1420" s="48"/>
      <c r="D1420" s="56"/>
      <c r="E1420" s="52"/>
      <c r="F1420" s="17"/>
      <c r="G1420" s="17"/>
      <c r="H1420" s="17"/>
      <c r="I1420" s="21"/>
      <c r="J1420" s="17"/>
      <c r="K1420" s="20">
        <f>IF(FluxoCaixa10131514191820[[#This Row],[Movimento ]]="Saldo Inicial",FluxoCaixa10131514191820[[#This Row],[R$ (Valores)]],K1419+FluxoCaixa10131514191820[[#This Row],[Valores Receitas / Despesas]])</f>
        <v>155116.65000000037</v>
      </c>
      <c r="L1420" s="5">
        <f>IF(FluxoCaixa10131514191820[[#This Row],[Entrada / Saída]]="Saída",FluxoCaixa10131514191820[[#This Row],[R$ (Valores)]]*-1,FluxoCaixa10131514191820[[#This Row],[R$ (Valores)]])</f>
        <v>0</v>
      </c>
    </row>
    <row r="1421" spans="2:12">
      <c r="B1421" s="48"/>
      <c r="C1421" s="48"/>
      <c r="D1421" s="56"/>
      <c r="E1421" s="52"/>
      <c r="F1421" s="17"/>
      <c r="G1421" s="17"/>
      <c r="H1421" s="17"/>
      <c r="I1421" s="21"/>
      <c r="J1421" s="17"/>
      <c r="K1421" s="20">
        <f>IF(FluxoCaixa10131514191820[[#This Row],[Movimento ]]="Saldo Inicial",FluxoCaixa10131514191820[[#This Row],[R$ (Valores)]],K1420+FluxoCaixa10131514191820[[#This Row],[Valores Receitas / Despesas]])</f>
        <v>155116.65000000037</v>
      </c>
      <c r="L1421" s="5">
        <f>IF(FluxoCaixa10131514191820[[#This Row],[Entrada / Saída]]="Saída",FluxoCaixa10131514191820[[#This Row],[R$ (Valores)]]*-1,FluxoCaixa10131514191820[[#This Row],[R$ (Valores)]])</f>
        <v>0</v>
      </c>
    </row>
    <row r="1422" spans="2:12">
      <c r="B1422" s="48"/>
      <c r="C1422" s="48"/>
      <c r="D1422" s="56"/>
      <c r="E1422" s="52"/>
      <c r="F1422" s="17"/>
      <c r="G1422" s="17"/>
      <c r="H1422" s="17"/>
      <c r="I1422" s="21"/>
      <c r="J1422" s="17"/>
      <c r="K1422" s="20">
        <f>IF(FluxoCaixa10131514191820[[#This Row],[Movimento ]]="Saldo Inicial",FluxoCaixa10131514191820[[#This Row],[R$ (Valores)]],K1421+FluxoCaixa10131514191820[[#This Row],[Valores Receitas / Despesas]])</f>
        <v>155116.65000000037</v>
      </c>
      <c r="L1422" s="5">
        <f>IF(FluxoCaixa10131514191820[[#This Row],[Entrada / Saída]]="Saída",FluxoCaixa10131514191820[[#This Row],[R$ (Valores)]]*-1,FluxoCaixa10131514191820[[#This Row],[R$ (Valores)]])</f>
        <v>0</v>
      </c>
    </row>
    <row r="1423" spans="2:12">
      <c r="B1423" s="48"/>
      <c r="C1423" s="48"/>
      <c r="D1423" s="56"/>
      <c r="E1423" s="52"/>
      <c r="F1423" s="17"/>
      <c r="G1423" s="17"/>
      <c r="H1423" s="17"/>
      <c r="I1423" s="21"/>
      <c r="J1423" s="17"/>
      <c r="K1423" s="20">
        <f>IF(FluxoCaixa10131514191820[[#This Row],[Movimento ]]="Saldo Inicial",FluxoCaixa10131514191820[[#This Row],[R$ (Valores)]],K1422+FluxoCaixa10131514191820[[#This Row],[Valores Receitas / Despesas]])</f>
        <v>155116.65000000037</v>
      </c>
      <c r="L1423" s="5">
        <f>IF(FluxoCaixa10131514191820[[#This Row],[Entrada / Saída]]="Saída",FluxoCaixa10131514191820[[#This Row],[R$ (Valores)]]*-1,FluxoCaixa10131514191820[[#This Row],[R$ (Valores)]])</f>
        <v>0</v>
      </c>
    </row>
    <row r="1424" spans="2:12">
      <c r="B1424" s="48"/>
      <c r="C1424" s="48"/>
      <c r="D1424" s="56"/>
      <c r="E1424" s="52"/>
      <c r="F1424" s="17"/>
      <c r="G1424" s="17"/>
      <c r="H1424" s="17"/>
      <c r="I1424" s="21"/>
      <c r="J1424" s="17"/>
      <c r="K1424" s="20">
        <f>IF(FluxoCaixa10131514191820[[#This Row],[Movimento ]]="Saldo Inicial",FluxoCaixa10131514191820[[#This Row],[R$ (Valores)]],K1423+FluxoCaixa10131514191820[[#This Row],[Valores Receitas / Despesas]])</f>
        <v>155116.65000000037</v>
      </c>
      <c r="L1424" s="5">
        <f>IF(FluxoCaixa10131514191820[[#This Row],[Entrada / Saída]]="Saída",FluxoCaixa10131514191820[[#This Row],[R$ (Valores)]]*-1,FluxoCaixa10131514191820[[#This Row],[R$ (Valores)]])</f>
        <v>0</v>
      </c>
    </row>
    <row r="1425" spans="2:12">
      <c r="B1425" s="48"/>
      <c r="C1425" s="48"/>
      <c r="D1425" s="56"/>
      <c r="E1425" s="52"/>
      <c r="F1425" s="17"/>
      <c r="G1425" s="17"/>
      <c r="H1425" s="17"/>
      <c r="I1425" s="21"/>
      <c r="J1425" s="17"/>
      <c r="K1425" s="20">
        <f>IF(FluxoCaixa10131514191820[[#This Row],[Movimento ]]="Saldo Inicial",FluxoCaixa10131514191820[[#This Row],[R$ (Valores)]],K1424+FluxoCaixa10131514191820[[#This Row],[Valores Receitas / Despesas]])</f>
        <v>155116.65000000037</v>
      </c>
      <c r="L1425" s="5">
        <f>IF(FluxoCaixa10131514191820[[#This Row],[Entrada / Saída]]="Saída",FluxoCaixa10131514191820[[#This Row],[R$ (Valores)]]*-1,FluxoCaixa10131514191820[[#This Row],[R$ (Valores)]])</f>
        <v>0</v>
      </c>
    </row>
    <row r="1426" spans="2:12">
      <c r="B1426" s="48"/>
      <c r="C1426" s="48"/>
      <c r="D1426" s="56"/>
      <c r="E1426" s="52"/>
      <c r="F1426" s="45"/>
      <c r="G1426" s="17"/>
      <c r="H1426" s="17"/>
      <c r="I1426" s="54"/>
      <c r="J1426" s="45"/>
      <c r="K1426" s="47">
        <f>IF(FluxoCaixa10131514191820[[#This Row],[Movimento ]]="Saldo Inicial",FluxoCaixa10131514191820[[#This Row],[R$ (Valores)]],K1425+FluxoCaixa10131514191820[[#This Row],[Valores Receitas / Despesas]])</f>
        <v>155116.65000000037</v>
      </c>
      <c r="L1426" s="53">
        <f>IF(FluxoCaixa10131514191820[[#This Row],[Entrada / Saída]]="Saída",FluxoCaixa10131514191820[[#This Row],[R$ (Valores)]]*-1,FluxoCaixa10131514191820[[#This Row],[R$ (Valores)]])</f>
        <v>0</v>
      </c>
    </row>
    <row r="1427" spans="2:12">
      <c r="B1427" s="48"/>
      <c r="C1427" s="48"/>
      <c r="D1427" s="56"/>
      <c r="E1427" s="52"/>
      <c r="F1427" s="17"/>
      <c r="G1427" s="17"/>
      <c r="H1427" s="17"/>
      <c r="I1427" s="21"/>
      <c r="J1427" s="17"/>
      <c r="K1427" s="20">
        <f>IF(FluxoCaixa10131514191820[[#This Row],[Movimento ]]="Saldo Inicial",FluxoCaixa10131514191820[[#This Row],[R$ (Valores)]],K1426+FluxoCaixa10131514191820[[#This Row],[Valores Receitas / Despesas]])</f>
        <v>155116.65000000037</v>
      </c>
      <c r="L1427" s="5">
        <f>IF(FluxoCaixa10131514191820[[#This Row],[Entrada / Saída]]="Saída",FluxoCaixa10131514191820[[#This Row],[R$ (Valores)]]*-1,FluxoCaixa10131514191820[[#This Row],[R$ (Valores)]])</f>
        <v>0</v>
      </c>
    </row>
    <row r="1428" spans="2:12">
      <c r="B1428" s="48"/>
      <c r="C1428" s="48"/>
      <c r="D1428" s="56"/>
      <c r="E1428" s="52"/>
      <c r="F1428" s="17"/>
      <c r="G1428" s="17"/>
      <c r="H1428" s="17"/>
      <c r="I1428" s="21"/>
      <c r="J1428" s="17"/>
      <c r="K1428" s="20">
        <f>IF(FluxoCaixa10131514191820[[#This Row],[Movimento ]]="Saldo Inicial",FluxoCaixa10131514191820[[#This Row],[R$ (Valores)]],K1427+FluxoCaixa10131514191820[[#This Row],[Valores Receitas / Despesas]])</f>
        <v>155116.65000000037</v>
      </c>
      <c r="L1428" s="5">
        <f>IF(FluxoCaixa10131514191820[[#This Row],[Entrada / Saída]]="Saída",FluxoCaixa10131514191820[[#This Row],[R$ (Valores)]]*-1,FluxoCaixa10131514191820[[#This Row],[R$ (Valores)]])</f>
        <v>0</v>
      </c>
    </row>
    <row r="1429" spans="2:12">
      <c r="B1429" s="48"/>
      <c r="C1429" s="48"/>
      <c r="D1429" s="56"/>
      <c r="E1429" s="52"/>
      <c r="F1429" s="17"/>
      <c r="G1429" s="17"/>
      <c r="H1429" s="17"/>
      <c r="I1429" s="21"/>
      <c r="J1429" s="17"/>
      <c r="K1429" s="20">
        <f>IF(FluxoCaixa10131514191820[[#This Row],[Movimento ]]="Saldo Inicial",FluxoCaixa10131514191820[[#This Row],[R$ (Valores)]],K1428+FluxoCaixa10131514191820[[#This Row],[Valores Receitas / Despesas]])</f>
        <v>155116.65000000037</v>
      </c>
      <c r="L1429" s="5">
        <f>IF(FluxoCaixa10131514191820[[#This Row],[Entrada / Saída]]="Saída",FluxoCaixa10131514191820[[#This Row],[R$ (Valores)]]*-1,FluxoCaixa10131514191820[[#This Row],[R$ (Valores)]])</f>
        <v>0</v>
      </c>
    </row>
    <row r="1430" spans="2:12">
      <c r="B1430" s="48"/>
      <c r="C1430" s="48"/>
      <c r="D1430" s="56"/>
      <c r="E1430" s="52"/>
      <c r="F1430" s="17"/>
      <c r="G1430" s="17"/>
      <c r="H1430" s="17"/>
      <c r="I1430" s="21"/>
      <c r="J1430" s="17"/>
      <c r="K1430" s="20">
        <f>IF(FluxoCaixa10131514191820[[#This Row],[Movimento ]]="Saldo Inicial",FluxoCaixa10131514191820[[#This Row],[R$ (Valores)]],K1429+FluxoCaixa10131514191820[[#This Row],[Valores Receitas / Despesas]])</f>
        <v>155116.65000000037</v>
      </c>
      <c r="L1430" s="5">
        <f>IF(FluxoCaixa10131514191820[[#This Row],[Entrada / Saída]]="Saída",FluxoCaixa10131514191820[[#This Row],[R$ (Valores)]]*-1,FluxoCaixa10131514191820[[#This Row],[R$ (Valores)]])</f>
        <v>0</v>
      </c>
    </row>
    <row r="1431" spans="2:12">
      <c r="B1431" s="48"/>
      <c r="C1431" s="48"/>
      <c r="D1431" s="56"/>
      <c r="E1431" s="52"/>
      <c r="F1431" s="17"/>
      <c r="G1431" s="17"/>
      <c r="H1431" s="17"/>
      <c r="I1431" s="21"/>
      <c r="J1431" s="17"/>
      <c r="K1431" s="20">
        <f>IF(FluxoCaixa10131514191820[[#This Row],[Movimento ]]="Saldo Inicial",FluxoCaixa10131514191820[[#This Row],[R$ (Valores)]],K1430+FluxoCaixa10131514191820[[#This Row],[Valores Receitas / Despesas]])</f>
        <v>155116.65000000037</v>
      </c>
      <c r="L1431" s="5">
        <f>IF(FluxoCaixa10131514191820[[#This Row],[Entrada / Saída]]="Saída",FluxoCaixa10131514191820[[#This Row],[R$ (Valores)]]*-1,FluxoCaixa10131514191820[[#This Row],[R$ (Valores)]])</f>
        <v>0</v>
      </c>
    </row>
    <row r="1432" spans="2:12">
      <c r="B1432" s="48"/>
      <c r="C1432" s="48"/>
      <c r="D1432" s="16"/>
      <c r="E1432" s="48"/>
      <c r="F1432" s="17"/>
      <c r="G1432" s="17"/>
      <c r="H1432" s="17"/>
      <c r="I1432" s="21"/>
      <c r="J1432" s="17"/>
      <c r="K1432" s="20">
        <f>IF(FluxoCaixa10131514191820[[#This Row],[Movimento ]]="Saldo Inicial",FluxoCaixa10131514191820[[#This Row],[R$ (Valores)]],K1431+FluxoCaixa10131514191820[[#This Row],[Valores Receitas / Despesas]])</f>
        <v>155116.65000000037</v>
      </c>
      <c r="L1432" s="5">
        <f>IF(FluxoCaixa10131514191820[[#This Row],[Entrada / Saída]]="Saída",FluxoCaixa10131514191820[[#This Row],[R$ (Valores)]]*-1,FluxoCaixa10131514191820[[#This Row],[R$ (Valores)]])</f>
        <v>0</v>
      </c>
    </row>
    <row r="1433" spans="2:12">
      <c r="B1433" s="48"/>
      <c r="C1433" s="48"/>
      <c r="D1433" s="16"/>
      <c r="E1433" s="48"/>
      <c r="F1433" s="17"/>
      <c r="G1433" s="17"/>
      <c r="H1433" s="17"/>
      <c r="I1433" s="21"/>
      <c r="J1433" s="17"/>
      <c r="K1433" s="20">
        <f>IF(FluxoCaixa10131514191820[[#This Row],[Movimento ]]="Saldo Inicial",FluxoCaixa10131514191820[[#This Row],[R$ (Valores)]],K1432+FluxoCaixa10131514191820[[#This Row],[Valores Receitas / Despesas]])</f>
        <v>155116.65000000037</v>
      </c>
      <c r="L1433" s="5">
        <f>IF(FluxoCaixa10131514191820[[#This Row],[Entrada / Saída]]="Saída",FluxoCaixa10131514191820[[#This Row],[R$ (Valores)]]*-1,FluxoCaixa10131514191820[[#This Row],[R$ (Valores)]])</f>
        <v>0</v>
      </c>
    </row>
    <row r="1434" spans="2:12">
      <c r="B1434" s="48"/>
      <c r="C1434" s="48"/>
      <c r="D1434" s="16"/>
      <c r="E1434" s="48"/>
      <c r="F1434" s="17"/>
      <c r="G1434" s="17"/>
      <c r="H1434" s="17"/>
      <c r="I1434" s="21"/>
      <c r="J1434" s="17"/>
      <c r="K1434" s="20">
        <f>IF(FluxoCaixa10131514191820[[#This Row],[Movimento ]]="Saldo Inicial",FluxoCaixa10131514191820[[#This Row],[R$ (Valores)]],K1433+FluxoCaixa10131514191820[[#This Row],[Valores Receitas / Despesas]])</f>
        <v>155116.65000000037</v>
      </c>
      <c r="L1434" s="5">
        <f>IF(FluxoCaixa10131514191820[[#This Row],[Entrada / Saída]]="Saída",FluxoCaixa10131514191820[[#This Row],[R$ (Valores)]]*-1,FluxoCaixa10131514191820[[#This Row],[R$ (Valores)]])</f>
        <v>0</v>
      </c>
    </row>
    <row r="1435" spans="2:12">
      <c r="B1435" s="48"/>
      <c r="C1435" s="48"/>
      <c r="D1435" s="16"/>
      <c r="E1435" s="48"/>
      <c r="F1435" s="17"/>
      <c r="G1435" s="17"/>
      <c r="H1435" s="17"/>
      <c r="I1435" s="21"/>
      <c r="J1435" s="17"/>
      <c r="K1435" s="20">
        <f>IF(FluxoCaixa10131514191820[[#This Row],[Movimento ]]="Saldo Inicial",FluxoCaixa10131514191820[[#This Row],[R$ (Valores)]],K1434+FluxoCaixa10131514191820[[#This Row],[Valores Receitas / Despesas]])</f>
        <v>155116.65000000037</v>
      </c>
      <c r="L1435" s="5">
        <f>IF(FluxoCaixa10131514191820[[#This Row],[Entrada / Saída]]="Saída",FluxoCaixa10131514191820[[#This Row],[R$ (Valores)]]*-1,FluxoCaixa10131514191820[[#This Row],[R$ (Valores)]])</f>
        <v>0</v>
      </c>
    </row>
    <row r="1436" spans="2:12">
      <c r="B1436" s="48"/>
      <c r="C1436" s="48"/>
      <c r="D1436" s="16"/>
      <c r="E1436" s="48"/>
      <c r="F1436" s="17"/>
      <c r="G1436" s="17"/>
      <c r="H1436" s="17"/>
      <c r="I1436" s="21"/>
      <c r="J1436" s="17"/>
      <c r="K1436" s="20">
        <f>IF(FluxoCaixa10131514191820[[#This Row],[Movimento ]]="Saldo Inicial",FluxoCaixa10131514191820[[#This Row],[R$ (Valores)]],K1435+FluxoCaixa10131514191820[[#This Row],[Valores Receitas / Despesas]])</f>
        <v>155116.65000000037</v>
      </c>
      <c r="L1436" s="5">
        <f>IF(FluxoCaixa10131514191820[[#This Row],[Entrada / Saída]]="Saída",FluxoCaixa10131514191820[[#This Row],[R$ (Valores)]]*-1,FluxoCaixa10131514191820[[#This Row],[R$ (Valores)]])</f>
        <v>0</v>
      </c>
    </row>
    <row r="1437" spans="2:12">
      <c r="B1437" s="48"/>
      <c r="C1437" s="48"/>
      <c r="D1437" s="16"/>
      <c r="E1437" s="48"/>
      <c r="F1437" s="17"/>
      <c r="G1437" s="17"/>
      <c r="H1437" s="17"/>
      <c r="I1437" s="21"/>
      <c r="J1437" s="17"/>
      <c r="K1437" s="20">
        <f>IF(FluxoCaixa10131514191820[[#This Row],[Movimento ]]="Saldo Inicial",FluxoCaixa10131514191820[[#This Row],[R$ (Valores)]],K1436+FluxoCaixa10131514191820[[#This Row],[Valores Receitas / Despesas]])</f>
        <v>155116.65000000037</v>
      </c>
      <c r="L1437" s="5">
        <f>IF(FluxoCaixa10131514191820[[#This Row],[Entrada / Saída]]="Saída",FluxoCaixa10131514191820[[#This Row],[R$ (Valores)]]*-1,FluxoCaixa10131514191820[[#This Row],[R$ (Valores)]])</f>
        <v>0</v>
      </c>
    </row>
    <row r="1438" spans="2:12">
      <c r="B1438" s="48"/>
      <c r="C1438" s="48"/>
      <c r="D1438" s="16"/>
      <c r="E1438" s="48"/>
      <c r="F1438" s="17"/>
      <c r="G1438" s="17"/>
      <c r="H1438" s="17"/>
      <c r="I1438" s="21"/>
      <c r="J1438" s="17"/>
      <c r="K1438" s="20">
        <f>IF(FluxoCaixa10131514191820[[#This Row],[Movimento ]]="Saldo Inicial",FluxoCaixa10131514191820[[#This Row],[R$ (Valores)]],K1437+FluxoCaixa10131514191820[[#This Row],[Valores Receitas / Despesas]])</f>
        <v>155116.65000000037</v>
      </c>
      <c r="L1438" s="5">
        <f>IF(FluxoCaixa10131514191820[[#This Row],[Entrada / Saída]]="Saída",FluxoCaixa10131514191820[[#This Row],[R$ (Valores)]]*-1,FluxoCaixa10131514191820[[#This Row],[R$ (Valores)]])</f>
        <v>0</v>
      </c>
    </row>
    <row r="1439" spans="2:12">
      <c r="B1439" s="48"/>
      <c r="C1439" s="48"/>
      <c r="D1439" s="16"/>
      <c r="E1439" s="48"/>
      <c r="F1439" s="17"/>
      <c r="G1439" s="17"/>
      <c r="H1439" s="17"/>
      <c r="I1439" s="21"/>
      <c r="J1439" s="17"/>
      <c r="K1439" s="20">
        <f>IF(FluxoCaixa10131514191820[[#This Row],[Movimento ]]="Saldo Inicial",FluxoCaixa10131514191820[[#This Row],[R$ (Valores)]],K1438+FluxoCaixa10131514191820[[#This Row],[Valores Receitas / Despesas]])</f>
        <v>155116.65000000037</v>
      </c>
      <c r="L1439" s="5">
        <f>IF(FluxoCaixa10131514191820[[#This Row],[Entrada / Saída]]="Saída",FluxoCaixa10131514191820[[#This Row],[R$ (Valores)]]*-1,FluxoCaixa10131514191820[[#This Row],[R$ (Valores)]])</f>
        <v>0</v>
      </c>
    </row>
    <row r="1440" spans="2:12">
      <c r="B1440" s="48"/>
      <c r="C1440" s="48"/>
      <c r="D1440" s="56"/>
      <c r="E1440" s="52"/>
      <c r="F1440" s="17"/>
      <c r="G1440" s="17"/>
      <c r="H1440" s="17"/>
      <c r="I1440" s="54"/>
      <c r="J1440" s="45"/>
      <c r="K1440" s="47">
        <f>IF(FluxoCaixa10131514191820[[#This Row],[Movimento ]]="Saldo Inicial",FluxoCaixa10131514191820[[#This Row],[R$ (Valores)]],K1439+FluxoCaixa10131514191820[[#This Row],[Valores Receitas / Despesas]])</f>
        <v>155116.65000000037</v>
      </c>
      <c r="L1440" s="53">
        <f>IF(FluxoCaixa10131514191820[[#This Row],[Entrada / Saída]]="Saída",FluxoCaixa10131514191820[[#This Row],[R$ (Valores)]]*-1,FluxoCaixa10131514191820[[#This Row],[R$ (Valores)]])</f>
        <v>0</v>
      </c>
    </row>
    <row r="1441" spans="2:12">
      <c r="B1441" s="48"/>
      <c r="C1441" s="48"/>
      <c r="D1441" s="56"/>
      <c r="E1441" s="52"/>
      <c r="F1441" s="17"/>
      <c r="G1441" s="17"/>
      <c r="H1441" s="17"/>
      <c r="I1441" s="21"/>
      <c r="J1441" s="17"/>
      <c r="K1441" s="20">
        <f>IF(FluxoCaixa10131514191820[[#This Row],[Movimento ]]="Saldo Inicial",FluxoCaixa10131514191820[[#This Row],[R$ (Valores)]],K1440+FluxoCaixa10131514191820[[#This Row],[Valores Receitas / Despesas]])</f>
        <v>155116.65000000037</v>
      </c>
      <c r="L1441" s="5">
        <f>IF(FluxoCaixa10131514191820[[#This Row],[Entrada / Saída]]="Saída",FluxoCaixa10131514191820[[#This Row],[R$ (Valores)]]*-1,FluxoCaixa10131514191820[[#This Row],[R$ (Valores)]])</f>
        <v>0</v>
      </c>
    </row>
    <row r="1442" spans="2:12">
      <c r="B1442" s="48"/>
      <c r="C1442" s="48"/>
      <c r="D1442" s="56"/>
      <c r="E1442" s="52"/>
      <c r="F1442" s="17"/>
      <c r="G1442" s="17"/>
      <c r="H1442" s="17"/>
      <c r="I1442" s="21"/>
      <c r="J1442" s="17"/>
      <c r="K1442" s="20">
        <f>IF(FluxoCaixa10131514191820[[#This Row],[Movimento ]]="Saldo Inicial",FluxoCaixa10131514191820[[#This Row],[R$ (Valores)]],K1441+FluxoCaixa10131514191820[[#This Row],[Valores Receitas / Despesas]])</f>
        <v>155116.65000000037</v>
      </c>
      <c r="L1442" s="5">
        <f>IF(FluxoCaixa10131514191820[[#This Row],[Entrada / Saída]]="Saída",FluxoCaixa10131514191820[[#This Row],[R$ (Valores)]]*-1,FluxoCaixa10131514191820[[#This Row],[R$ (Valores)]])</f>
        <v>0</v>
      </c>
    </row>
    <row r="1443" spans="2:12">
      <c r="B1443" s="48"/>
      <c r="C1443" s="48"/>
      <c r="D1443" s="56"/>
      <c r="E1443" s="52"/>
      <c r="F1443" s="17"/>
      <c r="G1443" s="17"/>
      <c r="H1443" s="17"/>
      <c r="I1443" s="21"/>
      <c r="J1443" s="17"/>
      <c r="K1443" s="20">
        <f>IF(FluxoCaixa10131514191820[[#This Row],[Movimento ]]="Saldo Inicial",FluxoCaixa10131514191820[[#This Row],[R$ (Valores)]],K1442+FluxoCaixa10131514191820[[#This Row],[Valores Receitas / Despesas]])</f>
        <v>155116.65000000037</v>
      </c>
      <c r="L1443" s="5">
        <f>IF(FluxoCaixa10131514191820[[#This Row],[Entrada / Saída]]="Saída",FluxoCaixa10131514191820[[#This Row],[R$ (Valores)]]*-1,FluxoCaixa10131514191820[[#This Row],[R$ (Valores)]])</f>
        <v>0</v>
      </c>
    </row>
    <row r="1444" spans="2:12">
      <c r="B1444" s="48"/>
      <c r="C1444" s="48"/>
      <c r="D1444" s="56"/>
      <c r="E1444" s="52"/>
      <c r="F1444" s="17"/>
      <c r="G1444" s="17"/>
      <c r="H1444" s="17"/>
      <c r="I1444" s="21"/>
      <c r="J1444" s="17"/>
      <c r="K1444" s="20">
        <f>IF(FluxoCaixa10131514191820[[#This Row],[Movimento ]]="Saldo Inicial",FluxoCaixa10131514191820[[#This Row],[R$ (Valores)]],K1443+FluxoCaixa10131514191820[[#This Row],[Valores Receitas / Despesas]])</f>
        <v>155116.65000000037</v>
      </c>
      <c r="L1444" s="5">
        <f>IF(FluxoCaixa10131514191820[[#This Row],[Entrada / Saída]]="Saída",FluxoCaixa10131514191820[[#This Row],[R$ (Valores)]]*-1,FluxoCaixa10131514191820[[#This Row],[R$ (Valores)]])</f>
        <v>0</v>
      </c>
    </row>
    <row r="1445" spans="2:12">
      <c r="B1445" s="48"/>
      <c r="C1445" s="48"/>
      <c r="D1445" s="56"/>
      <c r="E1445" s="52"/>
      <c r="F1445" s="17"/>
      <c r="G1445" s="17"/>
      <c r="H1445" s="17"/>
      <c r="I1445" s="21"/>
      <c r="J1445" s="17"/>
      <c r="K1445" s="20">
        <f>IF(FluxoCaixa10131514191820[[#This Row],[Movimento ]]="Saldo Inicial",FluxoCaixa10131514191820[[#This Row],[R$ (Valores)]],K1444+FluxoCaixa10131514191820[[#This Row],[Valores Receitas / Despesas]])</f>
        <v>155116.65000000037</v>
      </c>
      <c r="L1445" s="5">
        <f>IF(FluxoCaixa10131514191820[[#This Row],[Entrada / Saída]]="Saída",FluxoCaixa10131514191820[[#This Row],[R$ (Valores)]]*-1,FluxoCaixa10131514191820[[#This Row],[R$ (Valores)]])</f>
        <v>0</v>
      </c>
    </row>
    <row r="1446" spans="2:12">
      <c r="B1446" s="48"/>
      <c r="C1446" s="48"/>
      <c r="D1446" s="56"/>
      <c r="E1446" s="52"/>
      <c r="F1446" s="17"/>
      <c r="G1446" s="17"/>
      <c r="H1446" s="17"/>
      <c r="I1446" s="21"/>
      <c r="J1446" s="17"/>
      <c r="K1446" s="20">
        <f>IF(FluxoCaixa10131514191820[[#This Row],[Movimento ]]="Saldo Inicial",FluxoCaixa10131514191820[[#This Row],[R$ (Valores)]],K1445+FluxoCaixa10131514191820[[#This Row],[Valores Receitas / Despesas]])</f>
        <v>155116.65000000037</v>
      </c>
      <c r="L1446" s="5">
        <f>IF(FluxoCaixa10131514191820[[#This Row],[Entrada / Saída]]="Saída",FluxoCaixa10131514191820[[#This Row],[R$ (Valores)]]*-1,FluxoCaixa10131514191820[[#This Row],[R$ (Valores)]])</f>
        <v>0</v>
      </c>
    </row>
    <row r="1447" spans="2:12">
      <c r="B1447" s="48"/>
      <c r="C1447" s="48"/>
      <c r="D1447" s="56"/>
      <c r="E1447" s="52"/>
      <c r="F1447" s="17"/>
      <c r="G1447" s="17"/>
      <c r="H1447" s="17"/>
      <c r="I1447" s="21"/>
      <c r="J1447" s="17"/>
      <c r="K1447" s="20">
        <f>IF(FluxoCaixa10131514191820[[#This Row],[Movimento ]]="Saldo Inicial",FluxoCaixa10131514191820[[#This Row],[R$ (Valores)]],K1446+FluxoCaixa10131514191820[[#This Row],[Valores Receitas / Despesas]])</f>
        <v>155116.65000000037</v>
      </c>
      <c r="L1447" s="5">
        <f>IF(FluxoCaixa10131514191820[[#This Row],[Entrada / Saída]]="Saída",FluxoCaixa10131514191820[[#This Row],[R$ (Valores)]]*-1,FluxoCaixa10131514191820[[#This Row],[R$ (Valores)]])</f>
        <v>0</v>
      </c>
    </row>
    <row r="1448" spans="2:12">
      <c r="B1448" s="48"/>
      <c r="C1448" s="48"/>
      <c r="D1448" s="56"/>
      <c r="E1448" s="52"/>
      <c r="F1448" s="17"/>
      <c r="G1448" s="17"/>
      <c r="H1448" s="17"/>
      <c r="I1448" s="21"/>
      <c r="J1448" s="17"/>
      <c r="K1448" s="20">
        <f>IF(FluxoCaixa10131514191820[[#This Row],[Movimento ]]="Saldo Inicial",FluxoCaixa10131514191820[[#This Row],[R$ (Valores)]],K1447+FluxoCaixa10131514191820[[#This Row],[Valores Receitas / Despesas]])</f>
        <v>155116.65000000037</v>
      </c>
      <c r="L1448" s="5">
        <f>IF(FluxoCaixa10131514191820[[#This Row],[Entrada / Saída]]="Saída",FluxoCaixa10131514191820[[#This Row],[R$ (Valores)]]*-1,FluxoCaixa10131514191820[[#This Row],[R$ (Valores)]])</f>
        <v>0</v>
      </c>
    </row>
    <row r="1449" spans="2:12">
      <c r="B1449" s="48"/>
      <c r="C1449" s="48"/>
      <c r="D1449" s="56"/>
      <c r="E1449" s="52"/>
      <c r="F1449" s="17"/>
      <c r="G1449" s="17"/>
      <c r="H1449" s="17"/>
      <c r="I1449" s="21"/>
      <c r="J1449" s="17"/>
      <c r="K1449" s="20">
        <f>IF(FluxoCaixa10131514191820[[#This Row],[Movimento ]]="Saldo Inicial",FluxoCaixa10131514191820[[#This Row],[R$ (Valores)]],K1448+FluxoCaixa10131514191820[[#This Row],[Valores Receitas / Despesas]])</f>
        <v>155116.65000000037</v>
      </c>
      <c r="L1449" s="5">
        <f>IF(FluxoCaixa10131514191820[[#This Row],[Entrada / Saída]]="Saída",FluxoCaixa10131514191820[[#This Row],[R$ (Valores)]]*-1,FluxoCaixa10131514191820[[#This Row],[R$ (Valores)]])</f>
        <v>0</v>
      </c>
    </row>
    <row r="1450" spans="2:12">
      <c r="B1450" s="48"/>
      <c r="C1450" s="48"/>
      <c r="D1450" s="56"/>
      <c r="E1450" s="52"/>
      <c r="F1450" s="45"/>
      <c r="G1450" s="17"/>
      <c r="H1450" s="17"/>
      <c r="I1450" s="54"/>
      <c r="J1450" s="45"/>
      <c r="K1450" s="47">
        <f>IF(FluxoCaixa10131514191820[[#This Row],[Movimento ]]="Saldo Inicial",FluxoCaixa10131514191820[[#This Row],[R$ (Valores)]],K1449+FluxoCaixa10131514191820[[#This Row],[Valores Receitas / Despesas]])</f>
        <v>155116.65000000037</v>
      </c>
      <c r="L1450" s="53">
        <f>IF(FluxoCaixa10131514191820[[#This Row],[Entrada / Saída]]="Saída",FluxoCaixa10131514191820[[#This Row],[R$ (Valores)]]*-1,FluxoCaixa10131514191820[[#This Row],[R$ (Valores)]])</f>
        <v>0</v>
      </c>
    </row>
    <row r="1451" spans="2:12">
      <c r="B1451" s="48"/>
      <c r="C1451" s="48"/>
      <c r="D1451" s="56"/>
      <c r="E1451" s="52"/>
      <c r="F1451" s="17"/>
      <c r="G1451" s="17"/>
      <c r="H1451" s="17"/>
      <c r="I1451" s="21"/>
      <c r="J1451" s="17"/>
      <c r="K1451" s="20">
        <f>IF(FluxoCaixa10131514191820[[#This Row],[Movimento ]]="Saldo Inicial",FluxoCaixa10131514191820[[#This Row],[R$ (Valores)]],K1450+FluxoCaixa10131514191820[[#This Row],[Valores Receitas / Despesas]])</f>
        <v>155116.65000000037</v>
      </c>
      <c r="L1451" s="5">
        <f>IF(FluxoCaixa10131514191820[[#This Row],[Entrada / Saída]]="Saída",FluxoCaixa10131514191820[[#This Row],[R$ (Valores)]]*-1,FluxoCaixa10131514191820[[#This Row],[R$ (Valores)]])</f>
        <v>0</v>
      </c>
    </row>
    <row r="1452" spans="2:12">
      <c r="B1452" s="48"/>
      <c r="C1452" s="48"/>
      <c r="D1452" s="56"/>
      <c r="E1452" s="52"/>
      <c r="F1452" s="17"/>
      <c r="G1452" s="17"/>
      <c r="H1452" s="17"/>
      <c r="I1452" s="21"/>
      <c r="J1452" s="17"/>
      <c r="K1452" s="20">
        <f>IF(FluxoCaixa10131514191820[[#This Row],[Movimento ]]="Saldo Inicial",FluxoCaixa10131514191820[[#This Row],[R$ (Valores)]],K1451+FluxoCaixa10131514191820[[#This Row],[Valores Receitas / Despesas]])</f>
        <v>155116.65000000037</v>
      </c>
      <c r="L1452" s="5">
        <f>IF(FluxoCaixa10131514191820[[#This Row],[Entrada / Saída]]="Saída",FluxoCaixa10131514191820[[#This Row],[R$ (Valores)]]*-1,FluxoCaixa10131514191820[[#This Row],[R$ (Valores)]])</f>
        <v>0</v>
      </c>
    </row>
    <row r="1453" spans="2:12">
      <c r="B1453" s="48"/>
      <c r="C1453" s="48"/>
      <c r="D1453" s="56"/>
      <c r="E1453" s="52"/>
      <c r="F1453" s="17"/>
      <c r="G1453" s="17"/>
      <c r="H1453" s="17"/>
      <c r="I1453" s="21"/>
      <c r="J1453" s="17"/>
      <c r="K1453" s="20">
        <f>IF(FluxoCaixa10131514191820[[#This Row],[Movimento ]]="Saldo Inicial",FluxoCaixa10131514191820[[#This Row],[R$ (Valores)]],K1452+FluxoCaixa10131514191820[[#This Row],[Valores Receitas / Despesas]])</f>
        <v>155116.65000000037</v>
      </c>
      <c r="L1453" s="5">
        <f>IF(FluxoCaixa10131514191820[[#This Row],[Entrada / Saída]]="Saída",FluxoCaixa10131514191820[[#This Row],[R$ (Valores)]]*-1,FluxoCaixa10131514191820[[#This Row],[R$ (Valores)]])</f>
        <v>0</v>
      </c>
    </row>
    <row r="1454" spans="2:12">
      <c r="B1454" s="48"/>
      <c r="C1454" s="48"/>
      <c r="D1454" s="56"/>
      <c r="E1454" s="52"/>
      <c r="F1454" s="17"/>
      <c r="G1454" s="17"/>
      <c r="H1454" s="17"/>
      <c r="I1454" s="21"/>
      <c r="J1454" s="17"/>
      <c r="K1454" s="20">
        <f>IF(FluxoCaixa10131514191820[[#This Row],[Movimento ]]="Saldo Inicial",FluxoCaixa10131514191820[[#This Row],[R$ (Valores)]],K1453+FluxoCaixa10131514191820[[#This Row],[Valores Receitas / Despesas]])</f>
        <v>155116.65000000037</v>
      </c>
      <c r="L1454" s="5">
        <f>IF(FluxoCaixa10131514191820[[#This Row],[Entrada / Saída]]="Saída",FluxoCaixa10131514191820[[#This Row],[R$ (Valores)]]*-1,FluxoCaixa10131514191820[[#This Row],[R$ (Valores)]])</f>
        <v>0</v>
      </c>
    </row>
    <row r="1455" spans="2:12">
      <c r="B1455" s="48"/>
      <c r="C1455" s="48"/>
      <c r="D1455" s="56"/>
      <c r="E1455" s="52"/>
      <c r="F1455" s="17"/>
      <c r="G1455" s="17"/>
      <c r="H1455" s="17"/>
      <c r="I1455" s="21"/>
      <c r="J1455" s="17"/>
      <c r="K1455" s="20">
        <f>IF(FluxoCaixa10131514191820[[#This Row],[Movimento ]]="Saldo Inicial",FluxoCaixa10131514191820[[#This Row],[R$ (Valores)]],K1454+FluxoCaixa10131514191820[[#This Row],[Valores Receitas / Despesas]])</f>
        <v>155116.65000000037</v>
      </c>
      <c r="L1455" s="5">
        <f>IF(FluxoCaixa10131514191820[[#This Row],[Entrada / Saída]]="Saída",FluxoCaixa10131514191820[[#This Row],[R$ (Valores)]]*-1,FluxoCaixa10131514191820[[#This Row],[R$ (Valores)]])</f>
        <v>0</v>
      </c>
    </row>
    <row r="1456" spans="2:12">
      <c r="B1456" s="48"/>
      <c r="C1456" s="48"/>
      <c r="D1456" s="56"/>
      <c r="E1456" s="52"/>
      <c r="F1456" s="17"/>
      <c r="G1456" s="17"/>
      <c r="H1456" s="17"/>
      <c r="I1456" s="21"/>
      <c r="J1456" s="17"/>
      <c r="K1456" s="20">
        <f>IF(FluxoCaixa10131514191820[[#This Row],[Movimento ]]="Saldo Inicial",FluxoCaixa10131514191820[[#This Row],[R$ (Valores)]],K1455+FluxoCaixa10131514191820[[#This Row],[Valores Receitas / Despesas]])</f>
        <v>155116.65000000037</v>
      </c>
      <c r="L1456" s="5">
        <f>IF(FluxoCaixa10131514191820[[#This Row],[Entrada / Saída]]="Saída",FluxoCaixa10131514191820[[#This Row],[R$ (Valores)]]*-1,FluxoCaixa10131514191820[[#This Row],[R$ (Valores)]])</f>
        <v>0</v>
      </c>
    </row>
    <row r="1457" spans="2:12">
      <c r="B1457" s="48"/>
      <c r="C1457" s="48"/>
      <c r="D1457" s="56"/>
      <c r="E1457" s="52"/>
      <c r="F1457" s="17"/>
      <c r="G1457" s="45"/>
      <c r="H1457" s="17"/>
      <c r="I1457" s="21"/>
      <c r="J1457" s="17"/>
      <c r="K1457" s="20">
        <f>IF(FluxoCaixa10131514191820[[#This Row],[Movimento ]]="Saldo Inicial",FluxoCaixa10131514191820[[#This Row],[R$ (Valores)]],K1456+FluxoCaixa10131514191820[[#This Row],[Valores Receitas / Despesas]])</f>
        <v>155116.65000000037</v>
      </c>
      <c r="L1457" s="5">
        <f>IF(FluxoCaixa10131514191820[[#This Row],[Entrada / Saída]]="Saída",FluxoCaixa10131514191820[[#This Row],[R$ (Valores)]]*-1,FluxoCaixa10131514191820[[#This Row],[R$ (Valores)]])</f>
        <v>0</v>
      </c>
    </row>
    <row r="1458" spans="2:12">
      <c r="B1458" s="48"/>
      <c r="C1458" s="48"/>
      <c r="D1458" s="56"/>
      <c r="E1458" s="52"/>
      <c r="F1458" s="45"/>
      <c r="G1458" s="17"/>
      <c r="H1458" s="17"/>
      <c r="I1458" s="54"/>
      <c r="J1458" s="45"/>
      <c r="K1458" s="47">
        <f>IF(FluxoCaixa10131514191820[[#This Row],[Movimento ]]="Saldo Inicial",FluxoCaixa10131514191820[[#This Row],[R$ (Valores)]],K1457+FluxoCaixa10131514191820[[#This Row],[Valores Receitas / Despesas]])</f>
        <v>155116.65000000037</v>
      </c>
      <c r="L1458" s="53">
        <f>IF(FluxoCaixa10131514191820[[#This Row],[Entrada / Saída]]="Saída",FluxoCaixa10131514191820[[#This Row],[R$ (Valores)]]*-1,FluxoCaixa10131514191820[[#This Row],[R$ (Valores)]])</f>
        <v>0</v>
      </c>
    </row>
    <row r="1459" spans="2:12">
      <c r="B1459" s="48"/>
      <c r="C1459" s="48"/>
      <c r="D1459" s="56"/>
      <c r="E1459" s="52"/>
      <c r="F1459" s="17"/>
      <c r="G1459" s="17"/>
      <c r="H1459" s="17"/>
      <c r="I1459" s="21"/>
      <c r="J1459" s="17"/>
      <c r="K1459" s="20">
        <f>IF(FluxoCaixa10131514191820[[#This Row],[Movimento ]]="Saldo Inicial",FluxoCaixa10131514191820[[#This Row],[R$ (Valores)]],K1458+FluxoCaixa10131514191820[[#This Row],[Valores Receitas / Despesas]])</f>
        <v>155116.65000000037</v>
      </c>
      <c r="L1459" s="5">
        <f>IF(FluxoCaixa10131514191820[[#This Row],[Entrada / Saída]]="Saída",FluxoCaixa10131514191820[[#This Row],[R$ (Valores)]]*-1,FluxoCaixa10131514191820[[#This Row],[R$ (Valores)]])</f>
        <v>0</v>
      </c>
    </row>
    <row r="1460" spans="2:12">
      <c r="B1460" s="48"/>
      <c r="C1460" s="48"/>
      <c r="D1460" s="56"/>
      <c r="E1460" s="52"/>
      <c r="F1460" s="17"/>
      <c r="G1460" s="17"/>
      <c r="H1460" s="17"/>
      <c r="I1460" s="21"/>
      <c r="J1460" s="17"/>
      <c r="K1460" s="20">
        <f>IF(FluxoCaixa10131514191820[[#This Row],[Movimento ]]="Saldo Inicial",FluxoCaixa10131514191820[[#This Row],[R$ (Valores)]],K1459+FluxoCaixa10131514191820[[#This Row],[Valores Receitas / Despesas]])</f>
        <v>155116.65000000037</v>
      </c>
      <c r="L1460" s="5">
        <f>IF(FluxoCaixa10131514191820[[#This Row],[Entrada / Saída]]="Saída",FluxoCaixa10131514191820[[#This Row],[R$ (Valores)]]*-1,FluxoCaixa10131514191820[[#This Row],[R$ (Valores)]])</f>
        <v>0</v>
      </c>
    </row>
    <row r="1461" spans="2:12">
      <c r="B1461" s="48"/>
      <c r="C1461" s="48"/>
      <c r="D1461" s="56"/>
      <c r="E1461" s="52"/>
      <c r="F1461" s="17"/>
      <c r="G1461" s="17"/>
      <c r="H1461" s="17"/>
      <c r="I1461" s="21"/>
      <c r="J1461" s="17"/>
      <c r="K1461" s="20">
        <f>IF(FluxoCaixa10131514191820[[#This Row],[Movimento ]]="Saldo Inicial",FluxoCaixa10131514191820[[#This Row],[R$ (Valores)]],K1460+FluxoCaixa10131514191820[[#This Row],[Valores Receitas / Despesas]])</f>
        <v>155116.65000000037</v>
      </c>
      <c r="L1461" s="5">
        <f>IF(FluxoCaixa10131514191820[[#This Row],[Entrada / Saída]]="Saída",FluxoCaixa10131514191820[[#This Row],[R$ (Valores)]]*-1,FluxoCaixa10131514191820[[#This Row],[R$ (Valores)]])</f>
        <v>0</v>
      </c>
    </row>
    <row r="1462" spans="2:12">
      <c r="B1462" s="48"/>
      <c r="C1462" s="48"/>
      <c r="D1462" s="56"/>
      <c r="E1462" s="52"/>
      <c r="F1462" s="17"/>
      <c r="G1462" s="17"/>
      <c r="H1462" s="17"/>
      <c r="I1462" s="21"/>
      <c r="J1462" s="17"/>
      <c r="K1462" s="20">
        <f>IF(FluxoCaixa10131514191820[[#This Row],[Movimento ]]="Saldo Inicial",FluxoCaixa10131514191820[[#This Row],[R$ (Valores)]],K1461+FluxoCaixa10131514191820[[#This Row],[Valores Receitas / Despesas]])</f>
        <v>155116.65000000037</v>
      </c>
      <c r="L1462" s="5">
        <f>IF(FluxoCaixa10131514191820[[#This Row],[Entrada / Saída]]="Saída",FluxoCaixa10131514191820[[#This Row],[R$ (Valores)]]*-1,FluxoCaixa10131514191820[[#This Row],[R$ (Valores)]])</f>
        <v>0</v>
      </c>
    </row>
    <row r="1463" spans="2:12">
      <c r="B1463" s="48"/>
      <c r="C1463" s="48"/>
      <c r="D1463" s="56"/>
      <c r="E1463" s="52"/>
      <c r="F1463" s="17"/>
      <c r="G1463" s="17"/>
      <c r="H1463" s="17"/>
      <c r="I1463" s="21"/>
      <c r="J1463" s="17"/>
      <c r="K1463" s="20">
        <f>IF(FluxoCaixa10131514191820[[#This Row],[Movimento ]]="Saldo Inicial",FluxoCaixa10131514191820[[#This Row],[R$ (Valores)]],K1462+FluxoCaixa10131514191820[[#This Row],[Valores Receitas / Despesas]])</f>
        <v>155116.65000000037</v>
      </c>
      <c r="L1463" s="5">
        <f>IF(FluxoCaixa10131514191820[[#This Row],[Entrada / Saída]]="Saída",FluxoCaixa10131514191820[[#This Row],[R$ (Valores)]]*-1,FluxoCaixa10131514191820[[#This Row],[R$ (Valores)]])</f>
        <v>0</v>
      </c>
    </row>
    <row r="1464" spans="2:12">
      <c r="B1464" s="48"/>
      <c r="C1464" s="48"/>
      <c r="D1464" s="56"/>
      <c r="E1464" s="52"/>
      <c r="F1464" s="17"/>
      <c r="G1464" s="17"/>
      <c r="H1464" s="17"/>
      <c r="I1464" s="21"/>
      <c r="J1464" s="17"/>
      <c r="K1464" s="20">
        <f>IF(FluxoCaixa10131514191820[[#This Row],[Movimento ]]="Saldo Inicial",FluxoCaixa10131514191820[[#This Row],[R$ (Valores)]],K1463+FluxoCaixa10131514191820[[#This Row],[Valores Receitas / Despesas]])</f>
        <v>155116.65000000037</v>
      </c>
      <c r="L1464" s="5">
        <f>IF(FluxoCaixa10131514191820[[#This Row],[Entrada / Saída]]="Saída",FluxoCaixa10131514191820[[#This Row],[R$ (Valores)]]*-1,FluxoCaixa10131514191820[[#This Row],[R$ (Valores)]])</f>
        <v>0</v>
      </c>
    </row>
    <row r="1465" spans="2:12">
      <c r="B1465" s="48"/>
      <c r="C1465" s="48"/>
      <c r="D1465" s="16"/>
      <c r="E1465" s="48"/>
      <c r="F1465" s="17"/>
      <c r="G1465" s="17"/>
      <c r="H1465" s="17"/>
      <c r="I1465" s="21"/>
      <c r="J1465" s="17"/>
      <c r="K1465" s="20">
        <f>IF(FluxoCaixa10131514191820[[#This Row],[Movimento ]]="Saldo Inicial",FluxoCaixa10131514191820[[#This Row],[R$ (Valores)]],K1464+FluxoCaixa10131514191820[[#This Row],[Valores Receitas / Despesas]])</f>
        <v>155116.65000000037</v>
      </c>
      <c r="L1465" s="53">
        <f>IF(FluxoCaixa10131514191820[[#This Row],[Entrada / Saída]]="Saída",FluxoCaixa10131514191820[[#This Row],[R$ (Valores)]]*-1,FluxoCaixa10131514191820[[#This Row],[R$ (Valores)]])</f>
        <v>0</v>
      </c>
    </row>
    <row r="1466" spans="2:12">
      <c r="B1466" s="48"/>
      <c r="C1466" s="48"/>
      <c r="D1466" s="16"/>
      <c r="E1466" s="48"/>
      <c r="F1466" s="17"/>
      <c r="G1466" s="17"/>
      <c r="H1466" s="17"/>
      <c r="I1466" s="21"/>
      <c r="J1466" s="17"/>
      <c r="K1466" s="20">
        <f>IF(FluxoCaixa10131514191820[[#This Row],[Movimento ]]="Saldo Inicial",FluxoCaixa10131514191820[[#This Row],[R$ (Valores)]],K1465+FluxoCaixa10131514191820[[#This Row],[Valores Receitas / Despesas]])</f>
        <v>155116.65000000037</v>
      </c>
      <c r="L1466" s="5">
        <f>IF(FluxoCaixa10131514191820[[#This Row],[Entrada / Saída]]="Saída",FluxoCaixa10131514191820[[#This Row],[R$ (Valores)]]*-1,FluxoCaixa10131514191820[[#This Row],[R$ (Valores)]])</f>
        <v>0</v>
      </c>
    </row>
    <row r="1467" spans="2:12">
      <c r="B1467" s="48"/>
      <c r="C1467" s="48"/>
      <c r="D1467" s="16"/>
      <c r="E1467" s="48"/>
      <c r="F1467" s="17"/>
      <c r="G1467" s="17"/>
      <c r="H1467" s="17"/>
      <c r="I1467" s="21"/>
      <c r="J1467" s="17"/>
      <c r="K1467" s="20">
        <f>IF(FluxoCaixa10131514191820[[#This Row],[Movimento ]]="Saldo Inicial",FluxoCaixa10131514191820[[#This Row],[R$ (Valores)]],K1466+FluxoCaixa10131514191820[[#This Row],[Valores Receitas / Despesas]])</f>
        <v>155116.65000000037</v>
      </c>
      <c r="L1467" s="5">
        <f>IF(FluxoCaixa10131514191820[[#This Row],[Entrada / Saída]]="Saída",FluxoCaixa10131514191820[[#This Row],[R$ (Valores)]]*-1,FluxoCaixa10131514191820[[#This Row],[R$ (Valores)]])</f>
        <v>0</v>
      </c>
    </row>
    <row r="1468" spans="2:12">
      <c r="B1468" s="48"/>
      <c r="C1468" s="48"/>
      <c r="D1468" s="16"/>
      <c r="E1468" s="48"/>
      <c r="F1468" s="17"/>
      <c r="G1468" s="17"/>
      <c r="H1468" s="17"/>
      <c r="I1468" s="21"/>
      <c r="J1468" s="17"/>
      <c r="K1468" s="20">
        <f>IF(FluxoCaixa10131514191820[[#This Row],[Movimento ]]="Saldo Inicial",FluxoCaixa10131514191820[[#This Row],[R$ (Valores)]],K1467+FluxoCaixa10131514191820[[#This Row],[Valores Receitas / Despesas]])</f>
        <v>155116.65000000037</v>
      </c>
      <c r="L1468" s="5">
        <f>IF(FluxoCaixa10131514191820[[#This Row],[Entrada / Saída]]="Saída",FluxoCaixa10131514191820[[#This Row],[R$ (Valores)]]*-1,FluxoCaixa10131514191820[[#This Row],[R$ (Valores)]])</f>
        <v>0</v>
      </c>
    </row>
    <row r="1469" spans="2:12">
      <c r="B1469" s="48"/>
      <c r="C1469" s="48"/>
      <c r="D1469" s="16"/>
      <c r="E1469" s="48"/>
      <c r="F1469" s="17"/>
      <c r="G1469" s="17"/>
      <c r="H1469" s="17"/>
      <c r="I1469" s="21"/>
      <c r="J1469" s="17"/>
      <c r="K1469" s="20">
        <f>IF(FluxoCaixa10131514191820[[#This Row],[Movimento ]]="Saldo Inicial",FluxoCaixa10131514191820[[#This Row],[R$ (Valores)]],K1468+FluxoCaixa10131514191820[[#This Row],[Valores Receitas / Despesas]])</f>
        <v>155116.65000000037</v>
      </c>
      <c r="L1469" s="5">
        <f>IF(FluxoCaixa10131514191820[[#This Row],[Entrada / Saída]]="Saída",FluxoCaixa10131514191820[[#This Row],[R$ (Valores)]]*-1,FluxoCaixa10131514191820[[#This Row],[R$ (Valores)]])</f>
        <v>0</v>
      </c>
    </row>
    <row r="1470" spans="2:12">
      <c r="B1470" s="48"/>
      <c r="C1470" s="48"/>
      <c r="D1470" s="16"/>
      <c r="E1470" s="48"/>
      <c r="F1470" s="17"/>
      <c r="G1470" s="17"/>
      <c r="H1470" s="17"/>
      <c r="I1470" s="21"/>
      <c r="J1470" s="17"/>
      <c r="K1470" s="20">
        <f>IF(FluxoCaixa10131514191820[[#This Row],[Movimento ]]="Saldo Inicial",FluxoCaixa10131514191820[[#This Row],[R$ (Valores)]],K1469+FluxoCaixa10131514191820[[#This Row],[Valores Receitas / Despesas]])</f>
        <v>155116.65000000037</v>
      </c>
      <c r="L1470" s="5">
        <f>IF(FluxoCaixa10131514191820[[#This Row],[Entrada / Saída]]="Saída",FluxoCaixa10131514191820[[#This Row],[R$ (Valores)]]*-1,FluxoCaixa10131514191820[[#This Row],[R$ (Valores)]])</f>
        <v>0</v>
      </c>
    </row>
    <row r="1471" spans="2:12">
      <c r="B1471" s="48"/>
      <c r="C1471" s="48"/>
      <c r="D1471" s="16"/>
      <c r="E1471" s="48"/>
      <c r="F1471" s="17"/>
      <c r="G1471" s="17"/>
      <c r="H1471" s="17"/>
      <c r="I1471" s="21"/>
      <c r="J1471" s="17"/>
      <c r="K1471" s="20">
        <f>IF(FluxoCaixa10131514191820[[#This Row],[Movimento ]]="Saldo Inicial",FluxoCaixa10131514191820[[#This Row],[R$ (Valores)]],K1470+FluxoCaixa10131514191820[[#This Row],[Valores Receitas / Despesas]])</f>
        <v>155116.65000000037</v>
      </c>
      <c r="L1471" s="5">
        <f>IF(FluxoCaixa10131514191820[[#This Row],[Entrada / Saída]]="Saída",FluxoCaixa10131514191820[[#This Row],[R$ (Valores)]]*-1,FluxoCaixa10131514191820[[#This Row],[R$ (Valores)]])</f>
        <v>0</v>
      </c>
    </row>
    <row r="1472" spans="2:12">
      <c r="B1472" s="48"/>
      <c r="C1472" s="48"/>
      <c r="D1472" s="56"/>
      <c r="E1472" s="52"/>
      <c r="F1472" s="45"/>
      <c r="G1472" s="17"/>
      <c r="H1472" s="17"/>
      <c r="I1472" s="54"/>
      <c r="J1472" s="45"/>
      <c r="K1472" s="47">
        <f>IF(FluxoCaixa10131514191820[[#This Row],[Movimento ]]="Saldo Inicial",FluxoCaixa10131514191820[[#This Row],[R$ (Valores)]],K1471+FluxoCaixa10131514191820[[#This Row],[Valores Receitas / Despesas]])</f>
        <v>155116.65000000037</v>
      </c>
      <c r="L1472" s="53">
        <f>IF(FluxoCaixa10131514191820[[#This Row],[Entrada / Saída]]="Saída",FluxoCaixa10131514191820[[#This Row],[R$ (Valores)]]*-1,FluxoCaixa10131514191820[[#This Row],[R$ (Valores)]])</f>
        <v>0</v>
      </c>
    </row>
    <row r="1473" spans="2:12">
      <c r="B1473" s="48"/>
      <c r="C1473" s="48"/>
      <c r="D1473" s="56"/>
      <c r="E1473" s="52"/>
      <c r="F1473" s="17"/>
      <c r="G1473" s="17"/>
      <c r="H1473" s="17"/>
      <c r="I1473" s="21"/>
      <c r="J1473" s="17"/>
      <c r="K1473" s="20">
        <f>IF(FluxoCaixa10131514191820[[#This Row],[Movimento ]]="Saldo Inicial",FluxoCaixa10131514191820[[#This Row],[R$ (Valores)]],K1472+FluxoCaixa10131514191820[[#This Row],[Valores Receitas / Despesas]])</f>
        <v>155116.65000000037</v>
      </c>
      <c r="L1473" s="5">
        <f>IF(FluxoCaixa10131514191820[[#This Row],[Entrada / Saída]]="Saída",FluxoCaixa10131514191820[[#This Row],[R$ (Valores)]]*-1,FluxoCaixa10131514191820[[#This Row],[R$ (Valores)]])</f>
        <v>0</v>
      </c>
    </row>
    <row r="1474" spans="2:12">
      <c r="B1474" s="48"/>
      <c r="C1474" s="48"/>
      <c r="D1474" s="56"/>
      <c r="E1474" s="52"/>
      <c r="F1474" s="17"/>
      <c r="G1474" s="17"/>
      <c r="H1474" s="17"/>
      <c r="I1474" s="21"/>
      <c r="J1474" s="17"/>
      <c r="K1474" s="20">
        <f>IF(FluxoCaixa10131514191820[[#This Row],[Movimento ]]="Saldo Inicial",FluxoCaixa10131514191820[[#This Row],[R$ (Valores)]],K1473+FluxoCaixa10131514191820[[#This Row],[Valores Receitas / Despesas]])</f>
        <v>155116.65000000037</v>
      </c>
      <c r="L1474" s="5">
        <f>IF(FluxoCaixa10131514191820[[#This Row],[Entrada / Saída]]="Saída",FluxoCaixa10131514191820[[#This Row],[R$ (Valores)]]*-1,FluxoCaixa10131514191820[[#This Row],[R$ (Valores)]])</f>
        <v>0</v>
      </c>
    </row>
    <row r="1475" spans="2:12">
      <c r="B1475" s="48"/>
      <c r="C1475" s="48"/>
      <c r="D1475" s="56"/>
      <c r="E1475" s="52"/>
      <c r="F1475" s="17"/>
      <c r="G1475" s="17"/>
      <c r="H1475" s="17"/>
      <c r="I1475" s="21"/>
      <c r="J1475" s="17"/>
      <c r="K1475" s="20">
        <f>IF(FluxoCaixa10131514191820[[#This Row],[Movimento ]]="Saldo Inicial",FluxoCaixa10131514191820[[#This Row],[R$ (Valores)]],K1474+FluxoCaixa10131514191820[[#This Row],[Valores Receitas / Despesas]])</f>
        <v>155116.65000000037</v>
      </c>
      <c r="L1475" s="5">
        <f>IF(FluxoCaixa10131514191820[[#This Row],[Entrada / Saída]]="Saída",FluxoCaixa10131514191820[[#This Row],[R$ (Valores)]]*-1,FluxoCaixa10131514191820[[#This Row],[R$ (Valores)]])</f>
        <v>0</v>
      </c>
    </row>
    <row r="1476" spans="2:12">
      <c r="B1476" s="48"/>
      <c r="C1476" s="48"/>
      <c r="D1476" s="56"/>
      <c r="E1476" s="52"/>
      <c r="F1476" s="17"/>
      <c r="G1476" s="17"/>
      <c r="H1476" s="17"/>
      <c r="I1476" s="21"/>
      <c r="J1476" s="17"/>
      <c r="K1476" s="20">
        <f>IF(FluxoCaixa10131514191820[[#This Row],[Movimento ]]="Saldo Inicial",FluxoCaixa10131514191820[[#This Row],[R$ (Valores)]],K1475+FluxoCaixa10131514191820[[#This Row],[Valores Receitas / Despesas]])</f>
        <v>155116.65000000037</v>
      </c>
      <c r="L1476" s="5">
        <f>IF(FluxoCaixa10131514191820[[#This Row],[Entrada / Saída]]="Saída",FluxoCaixa10131514191820[[#This Row],[R$ (Valores)]]*-1,FluxoCaixa10131514191820[[#This Row],[R$ (Valores)]])</f>
        <v>0</v>
      </c>
    </row>
    <row r="1477" spans="2:12">
      <c r="B1477" s="48"/>
      <c r="C1477" s="48"/>
      <c r="D1477" s="56"/>
      <c r="E1477" s="52"/>
      <c r="F1477" s="17"/>
      <c r="G1477" s="17"/>
      <c r="H1477" s="17"/>
      <c r="I1477" s="21"/>
      <c r="J1477" s="17"/>
      <c r="K1477" s="20">
        <f>IF(FluxoCaixa10131514191820[[#This Row],[Movimento ]]="Saldo Inicial",FluxoCaixa10131514191820[[#This Row],[R$ (Valores)]],K1476+FluxoCaixa10131514191820[[#This Row],[Valores Receitas / Despesas]])</f>
        <v>155116.65000000037</v>
      </c>
      <c r="L1477" s="5">
        <f>IF(FluxoCaixa10131514191820[[#This Row],[Entrada / Saída]]="Saída",FluxoCaixa10131514191820[[#This Row],[R$ (Valores)]]*-1,FluxoCaixa10131514191820[[#This Row],[R$ (Valores)]])</f>
        <v>0</v>
      </c>
    </row>
    <row r="1478" spans="2:12">
      <c r="B1478" s="48"/>
      <c r="C1478" s="48"/>
      <c r="D1478" s="56"/>
      <c r="E1478" s="52"/>
      <c r="F1478" s="45"/>
      <c r="G1478" s="17"/>
      <c r="H1478" s="17"/>
      <c r="I1478" s="54"/>
      <c r="J1478" s="45"/>
      <c r="K1478" s="47">
        <f>IF(FluxoCaixa10131514191820[[#This Row],[Movimento ]]="Saldo Inicial",FluxoCaixa10131514191820[[#This Row],[R$ (Valores)]],K1477+FluxoCaixa10131514191820[[#This Row],[Valores Receitas / Despesas]])</f>
        <v>155116.65000000037</v>
      </c>
      <c r="L1478" s="53">
        <f>IF(FluxoCaixa10131514191820[[#This Row],[Entrada / Saída]]="Saída",FluxoCaixa10131514191820[[#This Row],[R$ (Valores)]]*-1,FluxoCaixa10131514191820[[#This Row],[R$ (Valores)]])</f>
        <v>0</v>
      </c>
    </row>
    <row r="1479" spans="2:12">
      <c r="B1479" s="48"/>
      <c r="C1479" s="48"/>
      <c r="D1479" s="56"/>
      <c r="E1479" s="52"/>
      <c r="F1479" s="17"/>
      <c r="G1479" s="17"/>
      <c r="H1479" s="17"/>
      <c r="I1479" s="21"/>
      <c r="J1479" s="17"/>
      <c r="K1479" s="20">
        <f>IF(FluxoCaixa10131514191820[[#This Row],[Movimento ]]="Saldo Inicial",FluxoCaixa10131514191820[[#This Row],[R$ (Valores)]],K1478+FluxoCaixa10131514191820[[#This Row],[Valores Receitas / Despesas]])</f>
        <v>155116.65000000037</v>
      </c>
      <c r="L1479" s="5">
        <f>IF(FluxoCaixa10131514191820[[#This Row],[Entrada / Saída]]="Saída",FluxoCaixa10131514191820[[#This Row],[R$ (Valores)]]*-1,FluxoCaixa10131514191820[[#This Row],[R$ (Valores)]])</f>
        <v>0</v>
      </c>
    </row>
    <row r="1480" spans="2:12">
      <c r="B1480" s="48"/>
      <c r="C1480" s="48"/>
      <c r="D1480" s="56"/>
      <c r="E1480" s="52"/>
      <c r="F1480" s="17"/>
      <c r="G1480" s="17"/>
      <c r="H1480" s="17"/>
      <c r="I1480" s="21"/>
      <c r="J1480" s="17"/>
      <c r="K1480" s="20">
        <f>IF(FluxoCaixa10131514191820[[#This Row],[Movimento ]]="Saldo Inicial",FluxoCaixa10131514191820[[#This Row],[R$ (Valores)]],K1479+FluxoCaixa10131514191820[[#This Row],[Valores Receitas / Despesas]])</f>
        <v>155116.65000000037</v>
      </c>
      <c r="L1480" s="5">
        <f>IF(FluxoCaixa10131514191820[[#This Row],[Entrada / Saída]]="Saída",FluxoCaixa10131514191820[[#This Row],[R$ (Valores)]]*-1,FluxoCaixa10131514191820[[#This Row],[R$ (Valores)]])</f>
        <v>0</v>
      </c>
    </row>
    <row r="1481" spans="2:12">
      <c r="B1481" s="48"/>
      <c r="C1481" s="48"/>
      <c r="D1481" s="56"/>
      <c r="E1481" s="52"/>
      <c r="F1481" s="17"/>
      <c r="G1481" s="45"/>
      <c r="H1481" s="17"/>
      <c r="I1481" s="54"/>
      <c r="J1481" s="45"/>
      <c r="K1481" s="47">
        <f>IF(FluxoCaixa10131514191820[[#This Row],[Movimento ]]="Saldo Inicial",FluxoCaixa10131514191820[[#This Row],[R$ (Valores)]],K1480+FluxoCaixa10131514191820[[#This Row],[Valores Receitas / Despesas]])</f>
        <v>155116.65000000037</v>
      </c>
      <c r="L1481" s="53">
        <f>IF(FluxoCaixa10131514191820[[#This Row],[Entrada / Saída]]="Saída",FluxoCaixa10131514191820[[#This Row],[R$ (Valores)]]*-1,FluxoCaixa10131514191820[[#This Row],[R$ (Valores)]])</f>
        <v>0</v>
      </c>
    </row>
    <row r="1482" spans="2:12">
      <c r="B1482" s="48"/>
      <c r="C1482" s="48"/>
      <c r="D1482" s="56"/>
      <c r="E1482" s="52"/>
      <c r="F1482" s="17"/>
      <c r="G1482" s="17"/>
      <c r="H1482" s="17"/>
      <c r="I1482" s="21"/>
      <c r="J1482" s="17"/>
      <c r="K1482" s="20">
        <f>IF(FluxoCaixa10131514191820[[#This Row],[Movimento ]]="Saldo Inicial",FluxoCaixa10131514191820[[#This Row],[R$ (Valores)]],K1481+FluxoCaixa10131514191820[[#This Row],[Valores Receitas / Despesas]])</f>
        <v>155116.65000000037</v>
      </c>
      <c r="L1482" s="5">
        <f>IF(FluxoCaixa10131514191820[[#This Row],[Entrada / Saída]]="Saída",FluxoCaixa10131514191820[[#This Row],[R$ (Valores)]]*-1,FluxoCaixa10131514191820[[#This Row],[R$ (Valores)]])</f>
        <v>0</v>
      </c>
    </row>
    <row r="1483" spans="2:12">
      <c r="B1483" s="48"/>
      <c r="C1483" s="48"/>
      <c r="D1483" s="56"/>
      <c r="E1483" s="52"/>
      <c r="F1483" s="17"/>
      <c r="G1483" s="17"/>
      <c r="H1483" s="17"/>
      <c r="I1483" s="21"/>
      <c r="J1483" s="17"/>
      <c r="K1483" s="20">
        <f>IF(FluxoCaixa10131514191820[[#This Row],[Movimento ]]="Saldo Inicial",FluxoCaixa10131514191820[[#This Row],[R$ (Valores)]],K1482+FluxoCaixa10131514191820[[#This Row],[Valores Receitas / Despesas]])</f>
        <v>155116.65000000037</v>
      </c>
      <c r="L1483" s="5">
        <f>IF(FluxoCaixa10131514191820[[#This Row],[Entrada / Saída]]="Saída",FluxoCaixa10131514191820[[#This Row],[R$ (Valores)]]*-1,FluxoCaixa10131514191820[[#This Row],[R$ (Valores)]])</f>
        <v>0</v>
      </c>
    </row>
    <row r="1484" spans="2:12">
      <c r="B1484" s="48"/>
      <c r="C1484" s="48"/>
      <c r="D1484" s="56"/>
      <c r="E1484" s="52"/>
      <c r="F1484" s="17"/>
      <c r="G1484" s="17"/>
      <c r="H1484" s="17"/>
      <c r="I1484" s="21"/>
      <c r="J1484" s="17"/>
      <c r="K1484" s="20">
        <f>IF(FluxoCaixa10131514191820[[#This Row],[Movimento ]]="Saldo Inicial",FluxoCaixa10131514191820[[#This Row],[R$ (Valores)]],K1483+FluxoCaixa10131514191820[[#This Row],[Valores Receitas / Despesas]])</f>
        <v>155116.65000000037</v>
      </c>
      <c r="L1484" s="5">
        <f>IF(FluxoCaixa10131514191820[[#This Row],[Entrada / Saída]]="Saída",FluxoCaixa10131514191820[[#This Row],[R$ (Valores)]]*-1,FluxoCaixa10131514191820[[#This Row],[R$ (Valores)]])</f>
        <v>0</v>
      </c>
    </row>
    <row r="1485" spans="2:12">
      <c r="B1485" s="48"/>
      <c r="C1485" s="48"/>
      <c r="D1485" s="56"/>
      <c r="E1485" s="52"/>
      <c r="F1485" s="17"/>
      <c r="G1485" s="17"/>
      <c r="H1485" s="17"/>
      <c r="I1485" s="21"/>
      <c r="J1485" s="17"/>
      <c r="K1485" s="20">
        <f>IF(FluxoCaixa10131514191820[[#This Row],[Movimento ]]="Saldo Inicial",FluxoCaixa10131514191820[[#This Row],[R$ (Valores)]],K1484+FluxoCaixa10131514191820[[#This Row],[Valores Receitas / Despesas]])</f>
        <v>155116.65000000037</v>
      </c>
      <c r="L1485" s="5">
        <f>IF(FluxoCaixa10131514191820[[#This Row],[Entrada / Saída]]="Saída",FluxoCaixa10131514191820[[#This Row],[R$ (Valores)]]*-1,FluxoCaixa10131514191820[[#This Row],[R$ (Valores)]])</f>
        <v>0</v>
      </c>
    </row>
    <row r="1486" spans="2:12">
      <c r="B1486" s="48"/>
      <c r="C1486" s="48"/>
      <c r="D1486" s="56"/>
      <c r="E1486" s="52"/>
      <c r="F1486" s="17"/>
      <c r="G1486" s="17"/>
      <c r="H1486" s="17"/>
      <c r="I1486" s="21"/>
      <c r="J1486" s="17"/>
      <c r="K1486" s="20">
        <f>IF(FluxoCaixa10131514191820[[#This Row],[Movimento ]]="Saldo Inicial",FluxoCaixa10131514191820[[#This Row],[R$ (Valores)]],K1485+FluxoCaixa10131514191820[[#This Row],[Valores Receitas / Despesas]])</f>
        <v>155116.65000000037</v>
      </c>
      <c r="L1486" s="5">
        <f>IF(FluxoCaixa10131514191820[[#This Row],[Entrada / Saída]]="Saída",FluxoCaixa10131514191820[[#This Row],[R$ (Valores)]]*-1,FluxoCaixa10131514191820[[#This Row],[R$ (Valores)]])</f>
        <v>0</v>
      </c>
    </row>
    <row r="1487" spans="2:12">
      <c r="B1487" s="48"/>
      <c r="C1487" s="48"/>
      <c r="D1487" s="56"/>
      <c r="E1487" s="52"/>
      <c r="F1487" s="17"/>
      <c r="G1487" s="17"/>
      <c r="H1487" s="17"/>
      <c r="I1487" s="21"/>
      <c r="J1487" s="17"/>
      <c r="K1487" s="20">
        <f>IF(FluxoCaixa10131514191820[[#This Row],[Movimento ]]="Saldo Inicial",FluxoCaixa10131514191820[[#This Row],[R$ (Valores)]],K1486+FluxoCaixa10131514191820[[#This Row],[Valores Receitas / Despesas]])</f>
        <v>155116.65000000037</v>
      </c>
      <c r="L1487" s="5">
        <f>IF(FluxoCaixa10131514191820[[#This Row],[Entrada / Saída]]="Saída",FluxoCaixa10131514191820[[#This Row],[R$ (Valores)]]*-1,FluxoCaixa10131514191820[[#This Row],[R$ (Valores)]])</f>
        <v>0</v>
      </c>
    </row>
    <row r="1488" spans="2:12">
      <c r="B1488" s="48"/>
      <c r="C1488" s="48"/>
      <c r="D1488" s="56"/>
      <c r="E1488" s="52"/>
      <c r="F1488" s="17"/>
      <c r="G1488" s="17"/>
      <c r="H1488" s="17"/>
      <c r="I1488" s="21"/>
      <c r="J1488" s="17"/>
      <c r="K1488" s="20">
        <f>IF(FluxoCaixa10131514191820[[#This Row],[Movimento ]]="Saldo Inicial",FluxoCaixa10131514191820[[#This Row],[R$ (Valores)]],K1487+FluxoCaixa10131514191820[[#This Row],[Valores Receitas / Despesas]])</f>
        <v>155116.65000000037</v>
      </c>
      <c r="L1488" s="5">
        <f>IF(FluxoCaixa10131514191820[[#This Row],[Entrada / Saída]]="Saída",FluxoCaixa10131514191820[[#This Row],[R$ (Valores)]]*-1,FluxoCaixa10131514191820[[#This Row],[R$ (Valores)]])</f>
        <v>0</v>
      </c>
    </row>
    <row r="1489" spans="2:12">
      <c r="B1489" s="48"/>
      <c r="C1489" s="48"/>
      <c r="D1489" s="56"/>
      <c r="E1489" s="52"/>
      <c r="F1489" s="17"/>
      <c r="G1489" s="17"/>
      <c r="H1489" s="17"/>
      <c r="I1489" s="21"/>
      <c r="J1489" s="17"/>
      <c r="K1489" s="20">
        <f>IF(FluxoCaixa10131514191820[[#This Row],[Movimento ]]="Saldo Inicial",FluxoCaixa10131514191820[[#This Row],[R$ (Valores)]],K1488+FluxoCaixa10131514191820[[#This Row],[Valores Receitas / Despesas]])</f>
        <v>155116.65000000037</v>
      </c>
      <c r="L1489" s="5">
        <f>IF(FluxoCaixa10131514191820[[#This Row],[Entrada / Saída]]="Saída",FluxoCaixa10131514191820[[#This Row],[R$ (Valores)]]*-1,FluxoCaixa10131514191820[[#This Row],[R$ (Valores)]])</f>
        <v>0</v>
      </c>
    </row>
    <row r="1490" spans="2:12">
      <c r="B1490" s="48"/>
      <c r="C1490" s="48"/>
      <c r="D1490" s="56"/>
      <c r="E1490" s="52"/>
      <c r="F1490" s="17"/>
      <c r="G1490" s="17"/>
      <c r="H1490" s="17"/>
      <c r="I1490" s="21"/>
      <c r="J1490" s="17"/>
      <c r="K1490" s="20">
        <f>IF(FluxoCaixa10131514191820[[#This Row],[Movimento ]]="Saldo Inicial",FluxoCaixa10131514191820[[#This Row],[R$ (Valores)]],K1489+FluxoCaixa10131514191820[[#This Row],[Valores Receitas / Despesas]])</f>
        <v>155116.65000000037</v>
      </c>
      <c r="L1490" s="5">
        <f>IF(FluxoCaixa10131514191820[[#This Row],[Entrada / Saída]]="Saída",FluxoCaixa10131514191820[[#This Row],[R$ (Valores)]]*-1,FluxoCaixa10131514191820[[#This Row],[R$ (Valores)]])</f>
        <v>0</v>
      </c>
    </row>
    <row r="1491" spans="2:12">
      <c r="B1491" s="48"/>
      <c r="C1491" s="48"/>
      <c r="D1491" s="56"/>
      <c r="E1491" s="52"/>
      <c r="F1491" s="17"/>
      <c r="G1491" s="17"/>
      <c r="H1491" s="17"/>
      <c r="I1491" s="21"/>
      <c r="J1491" s="17"/>
      <c r="K1491" s="20">
        <f>IF(FluxoCaixa10131514191820[[#This Row],[Movimento ]]="Saldo Inicial",FluxoCaixa10131514191820[[#This Row],[R$ (Valores)]],K1490+FluxoCaixa10131514191820[[#This Row],[Valores Receitas / Despesas]])</f>
        <v>155116.65000000037</v>
      </c>
      <c r="L1491" s="5">
        <f>IF(FluxoCaixa10131514191820[[#This Row],[Entrada / Saída]]="Saída",FluxoCaixa10131514191820[[#This Row],[R$ (Valores)]]*-1,FluxoCaixa10131514191820[[#This Row],[R$ (Valores)]])</f>
        <v>0</v>
      </c>
    </row>
    <row r="1492" spans="2:12">
      <c r="B1492" s="48"/>
      <c r="C1492" s="48"/>
      <c r="D1492" s="56"/>
      <c r="E1492" s="52"/>
      <c r="F1492" s="17"/>
      <c r="G1492" s="17"/>
      <c r="H1492" s="17"/>
      <c r="I1492" s="21"/>
      <c r="J1492" s="17"/>
      <c r="K1492" s="20">
        <f>IF(FluxoCaixa10131514191820[[#This Row],[Movimento ]]="Saldo Inicial",FluxoCaixa10131514191820[[#This Row],[R$ (Valores)]],K1491+FluxoCaixa10131514191820[[#This Row],[Valores Receitas / Despesas]])</f>
        <v>155116.65000000037</v>
      </c>
      <c r="L1492" s="5">
        <f>IF(FluxoCaixa10131514191820[[#This Row],[Entrada / Saída]]="Saída",FluxoCaixa10131514191820[[#This Row],[R$ (Valores)]]*-1,FluxoCaixa10131514191820[[#This Row],[R$ (Valores)]])</f>
        <v>0</v>
      </c>
    </row>
    <row r="1493" spans="2:12">
      <c r="B1493" s="48"/>
      <c r="C1493" s="48"/>
      <c r="D1493" s="56"/>
      <c r="E1493" s="52"/>
      <c r="F1493" s="17"/>
      <c r="G1493" s="17"/>
      <c r="H1493" s="17"/>
      <c r="I1493" s="21"/>
      <c r="J1493" s="17"/>
      <c r="K1493" s="20">
        <f>IF(FluxoCaixa10131514191820[[#This Row],[Movimento ]]="Saldo Inicial",FluxoCaixa10131514191820[[#This Row],[R$ (Valores)]],K1492+FluxoCaixa10131514191820[[#This Row],[Valores Receitas / Despesas]])</f>
        <v>155116.65000000037</v>
      </c>
      <c r="L1493" s="5">
        <f>IF(FluxoCaixa10131514191820[[#This Row],[Entrada / Saída]]="Saída",FluxoCaixa10131514191820[[#This Row],[R$ (Valores)]]*-1,FluxoCaixa10131514191820[[#This Row],[R$ (Valores)]])</f>
        <v>0</v>
      </c>
    </row>
    <row r="1494" spans="2:12">
      <c r="B1494" s="48"/>
      <c r="C1494" s="48"/>
      <c r="D1494" s="56"/>
      <c r="E1494" s="52"/>
      <c r="F1494" s="17"/>
      <c r="G1494" s="17"/>
      <c r="H1494" s="17"/>
      <c r="I1494" s="21"/>
      <c r="J1494" s="17"/>
      <c r="K1494" s="20">
        <f>IF(FluxoCaixa10131514191820[[#This Row],[Movimento ]]="Saldo Inicial",FluxoCaixa10131514191820[[#This Row],[R$ (Valores)]],K1493+FluxoCaixa10131514191820[[#This Row],[Valores Receitas / Despesas]])</f>
        <v>155116.65000000037</v>
      </c>
      <c r="L1494" s="5">
        <f>IF(FluxoCaixa10131514191820[[#This Row],[Entrada / Saída]]="Saída",FluxoCaixa10131514191820[[#This Row],[R$ (Valores)]]*-1,FluxoCaixa10131514191820[[#This Row],[R$ (Valores)]])</f>
        <v>0</v>
      </c>
    </row>
    <row r="1495" spans="2:12">
      <c r="B1495" s="48"/>
      <c r="C1495" s="48"/>
      <c r="D1495" s="56"/>
      <c r="E1495" s="52"/>
      <c r="F1495" s="17"/>
      <c r="G1495" s="17"/>
      <c r="H1495" s="17"/>
      <c r="I1495" s="21"/>
      <c r="J1495" s="17"/>
      <c r="K1495" s="20">
        <f>IF(FluxoCaixa10131514191820[[#This Row],[Movimento ]]="Saldo Inicial",FluxoCaixa10131514191820[[#This Row],[R$ (Valores)]],K1494+FluxoCaixa10131514191820[[#This Row],[Valores Receitas / Despesas]])</f>
        <v>155116.65000000037</v>
      </c>
      <c r="L1495" s="5">
        <f>IF(FluxoCaixa10131514191820[[#This Row],[Entrada / Saída]]="Saída",FluxoCaixa10131514191820[[#This Row],[R$ (Valores)]]*-1,FluxoCaixa10131514191820[[#This Row],[R$ (Valores)]])</f>
        <v>0</v>
      </c>
    </row>
    <row r="1496" spans="2:12">
      <c r="B1496" s="48"/>
      <c r="C1496" s="48"/>
      <c r="D1496" s="56"/>
      <c r="E1496" s="52"/>
      <c r="F1496" s="17"/>
      <c r="G1496" s="17"/>
      <c r="H1496" s="17"/>
      <c r="I1496" s="21"/>
      <c r="J1496" s="17"/>
      <c r="K1496" s="20">
        <f>IF(FluxoCaixa10131514191820[[#This Row],[Movimento ]]="Saldo Inicial",FluxoCaixa10131514191820[[#This Row],[R$ (Valores)]],K1495+FluxoCaixa10131514191820[[#This Row],[Valores Receitas / Despesas]])</f>
        <v>155116.65000000037</v>
      </c>
      <c r="L1496" s="5">
        <f>IF(FluxoCaixa10131514191820[[#This Row],[Entrada / Saída]]="Saída",FluxoCaixa10131514191820[[#This Row],[R$ (Valores)]]*-1,FluxoCaixa10131514191820[[#This Row],[R$ (Valores)]])</f>
        <v>0</v>
      </c>
    </row>
    <row r="1497" spans="2:12">
      <c r="B1497" s="48"/>
      <c r="C1497" s="48"/>
      <c r="D1497" s="56"/>
      <c r="E1497" s="52"/>
      <c r="F1497" s="17"/>
      <c r="G1497" s="17"/>
      <c r="H1497" s="17"/>
      <c r="I1497" s="21"/>
      <c r="J1497" s="17"/>
      <c r="K1497" s="20">
        <f>IF(FluxoCaixa10131514191820[[#This Row],[Movimento ]]="Saldo Inicial",FluxoCaixa10131514191820[[#This Row],[R$ (Valores)]],K1496+FluxoCaixa10131514191820[[#This Row],[Valores Receitas / Despesas]])</f>
        <v>155116.65000000037</v>
      </c>
      <c r="L1497" s="5">
        <f>IF(FluxoCaixa10131514191820[[#This Row],[Entrada / Saída]]="Saída",FluxoCaixa10131514191820[[#This Row],[R$ (Valores)]]*-1,FluxoCaixa10131514191820[[#This Row],[R$ (Valores)]])</f>
        <v>0</v>
      </c>
    </row>
    <row r="1498" spans="2:12">
      <c r="B1498" s="48"/>
      <c r="C1498" s="48"/>
      <c r="D1498" s="56"/>
      <c r="E1498" s="52"/>
      <c r="F1498" s="17"/>
      <c r="G1498" s="17"/>
      <c r="H1498" s="17"/>
      <c r="I1498" s="21"/>
      <c r="J1498" s="17"/>
      <c r="K1498" s="20">
        <f>IF(FluxoCaixa10131514191820[[#This Row],[Movimento ]]="Saldo Inicial",FluxoCaixa10131514191820[[#This Row],[R$ (Valores)]],K1497+FluxoCaixa10131514191820[[#This Row],[Valores Receitas / Despesas]])</f>
        <v>155116.65000000037</v>
      </c>
      <c r="L1498" s="5">
        <f>IF(FluxoCaixa10131514191820[[#This Row],[Entrada / Saída]]="Saída",FluxoCaixa10131514191820[[#This Row],[R$ (Valores)]]*-1,FluxoCaixa10131514191820[[#This Row],[R$ (Valores)]])</f>
        <v>0</v>
      </c>
    </row>
    <row r="1499" spans="2:12">
      <c r="B1499" s="48"/>
      <c r="C1499" s="48"/>
      <c r="D1499" s="56"/>
      <c r="E1499" s="52"/>
      <c r="F1499" s="17"/>
      <c r="G1499" s="17"/>
      <c r="H1499" s="17"/>
      <c r="I1499" s="21"/>
      <c r="J1499" s="17"/>
      <c r="K1499" s="20">
        <f>IF(FluxoCaixa10131514191820[[#This Row],[Movimento ]]="Saldo Inicial",FluxoCaixa10131514191820[[#This Row],[R$ (Valores)]],K1498+FluxoCaixa10131514191820[[#This Row],[Valores Receitas / Despesas]])</f>
        <v>155116.65000000037</v>
      </c>
      <c r="L1499" s="5">
        <f>IF(FluxoCaixa10131514191820[[#This Row],[Entrada / Saída]]="Saída",FluxoCaixa10131514191820[[#This Row],[R$ (Valores)]]*-1,FluxoCaixa10131514191820[[#This Row],[R$ (Valores)]])</f>
        <v>0</v>
      </c>
    </row>
    <row r="1500" spans="2:12">
      <c r="B1500" s="48"/>
      <c r="C1500" s="48"/>
      <c r="D1500" s="56"/>
      <c r="E1500" s="52"/>
      <c r="F1500" s="17"/>
      <c r="G1500" s="17"/>
      <c r="H1500" s="17"/>
      <c r="I1500" s="21"/>
      <c r="J1500" s="17"/>
      <c r="K1500" s="20">
        <f>IF(FluxoCaixa10131514191820[[#This Row],[Movimento ]]="Saldo Inicial",FluxoCaixa10131514191820[[#This Row],[R$ (Valores)]],K1499+FluxoCaixa10131514191820[[#This Row],[Valores Receitas / Despesas]])</f>
        <v>155116.65000000037</v>
      </c>
      <c r="L1500" s="5">
        <f>IF(FluxoCaixa10131514191820[[#This Row],[Entrada / Saída]]="Saída",FluxoCaixa10131514191820[[#This Row],[R$ (Valores)]]*-1,FluxoCaixa10131514191820[[#This Row],[R$ (Valores)]])</f>
        <v>0</v>
      </c>
    </row>
    <row r="1501" spans="2:12">
      <c r="B1501" s="48"/>
      <c r="C1501" s="48"/>
      <c r="D1501" s="56"/>
      <c r="E1501" s="52"/>
      <c r="F1501" s="17"/>
      <c r="G1501" s="17"/>
      <c r="H1501" s="17"/>
      <c r="I1501" s="21"/>
      <c r="J1501" s="17"/>
      <c r="K1501" s="20">
        <f>IF(FluxoCaixa10131514191820[[#This Row],[Movimento ]]="Saldo Inicial",FluxoCaixa10131514191820[[#This Row],[R$ (Valores)]],K1500+FluxoCaixa10131514191820[[#This Row],[Valores Receitas / Despesas]])</f>
        <v>155116.65000000037</v>
      </c>
      <c r="L1501" s="5">
        <f>IF(FluxoCaixa10131514191820[[#This Row],[Entrada / Saída]]="Saída",FluxoCaixa10131514191820[[#This Row],[R$ (Valores)]]*-1,FluxoCaixa10131514191820[[#This Row],[R$ (Valores)]])</f>
        <v>0</v>
      </c>
    </row>
    <row r="1502" spans="2:12">
      <c r="B1502" s="48"/>
      <c r="C1502" s="48"/>
      <c r="D1502" s="56"/>
      <c r="E1502" s="52"/>
      <c r="F1502" s="17"/>
      <c r="G1502" s="17"/>
      <c r="H1502" s="17"/>
      <c r="I1502" s="21"/>
      <c r="J1502" s="17"/>
      <c r="K1502" s="20">
        <f>IF(FluxoCaixa10131514191820[[#This Row],[Movimento ]]="Saldo Inicial",FluxoCaixa10131514191820[[#This Row],[R$ (Valores)]],K1501+FluxoCaixa10131514191820[[#This Row],[Valores Receitas / Despesas]])</f>
        <v>155116.65000000037</v>
      </c>
      <c r="L1502" s="5">
        <f>IF(FluxoCaixa10131514191820[[#This Row],[Entrada / Saída]]="Saída",FluxoCaixa10131514191820[[#This Row],[R$ (Valores)]]*-1,FluxoCaixa10131514191820[[#This Row],[R$ (Valores)]])</f>
        <v>0</v>
      </c>
    </row>
    <row r="1503" spans="2:12">
      <c r="B1503" s="48"/>
      <c r="C1503" s="48"/>
      <c r="D1503" s="56"/>
      <c r="E1503" s="52"/>
      <c r="F1503" s="17"/>
      <c r="G1503" s="17"/>
      <c r="H1503" s="17"/>
      <c r="I1503" s="21"/>
      <c r="J1503" s="17"/>
      <c r="K1503" s="20">
        <f>IF(FluxoCaixa10131514191820[[#This Row],[Movimento ]]="Saldo Inicial",FluxoCaixa10131514191820[[#This Row],[R$ (Valores)]],K1502+FluxoCaixa10131514191820[[#This Row],[Valores Receitas / Despesas]])</f>
        <v>155116.65000000037</v>
      </c>
      <c r="L1503" s="5">
        <f>IF(FluxoCaixa10131514191820[[#This Row],[Entrada / Saída]]="Saída",FluxoCaixa10131514191820[[#This Row],[R$ (Valores)]]*-1,FluxoCaixa10131514191820[[#This Row],[R$ (Valores)]])</f>
        <v>0</v>
      </c>
    </row>
    <row r="1504" spans="2:12">
      <c r="B1504" s="48"/>
      <c r="C1504" s="48"/>
      <c r="D1504" s="56"/>
      <c r="E1504" s="52"/>
      <c r="F1504" s="45"/>
      <c r="G1504" s="45"/>
      <c r="H1504" s="17"/>
      <c r="I1504" s="54"/>
      <c r="J1504" s="45"/>
      <c r="K1504" s="47">
        <f>IF(FluxoCaixa10131514191820[[#This Row],[Movimento ]]="Saldo Inicial",FluxoCaixa10131514191820[[#This Row],[R$ (Valores)]],K1503+FluxoCaixa10131514191820[[#This Row],[Valores Receitas / Despesas]])</f>
        <v>155116.65000000037</v>
      </c>
      <c r="L1504" s="53">
        <f>IF(FluxoCaixa10131514191820[[#This Row],[Entrada / Saída]]="Saída",FluxoCaixa10131514191820[[#This Row],[R$ (Valores)]]*-1,FluxoCaixa10131514191820[[#This Row],[R$ (Valores)]])</f>
        <v>0</v>
      </c>
    </row>
    <row r="1505" spans="2:12">
      <c r="B1505" s="48"/>
      <c r="C1505" s="48"/>
      <c r="D1505" s="56"/>
      <c r="E1505" s="52"/>
      <c r="F1505" s="17"/>
      <c r="G1505" s="17"/>
      <c r="H1505" s="17"/>
      <c r="I1505" s="21"/>
      <c r="J1505" s="17"/>
      <c r="K1505" s="20">
        <f>IF(FluxoCaixa10131514191820[[#This Row],[Movimento ]]="Saldo Inicial",FluxoCaixa10131514191820[[#This Row],[R$ (Valores)]],K1504+FluxoCaixa10131514191820[[#This Row],[Valores Receitas / Despesas]])</f>
        <v>155116.65000000037</v>
      </c>
      <c r="L1505" s="5">
        <f>IF(FluxoCaixa10131514191820[[#This Row],[Entrada / Saída]]="Saída",FluxoCaixa10131514191820[[#This Row],[R$ (Valores)]]*-1,FluxoCaixa10131514191820[[#This Row],[R$ (Valores)]])</f>
        <v>0</v>
      </c>
    </row>
    <row r="1506" spans="2:12">
      <c r="B1506" s="48"/>
      <c r="C1506" s="48"/>
      <c r="D1506" s="56"/>
      <c r="E1506" s="52"/>
      <c r="F1506" s="17"/>
      <c r="G1506" s="17"/>
      <c r="H1506" s="17"/>
      <c r="I1506" s="21"/>
      <c r="J1506" s="17"/>
      <c r="K1506" s="20">
        <f>IF(FluxoCaixa10131514191820[[#This Row],[Movimento ]]="Saldo Inicial",FluxoCaixa10131514191820[[#This Row],[R$ (Valores)]],K1505+FluxoCaixa10131514191820[[#This Row],[Valores Receitas / Despesas]])</f>
        <v>155116.65000000037</v>
      </c>
      <c r="L1506" s="5">
        <f>IF(FluxoCaixa10131514191820[[#This Row],[Entrada / Saída]]="Saída",FluxoCaixa10131514191820[[#This Row],[R$ (Valores)]]*-1,FluxoCaixa10131514191820[[#This Row],[R$ (Valores)]])</f>
        <v>0</v>
      </c>
    </row>
    <row r="1507" spans="2:12">
      <c r="B1507" s="48"/>
      <c r="C1507" s="48"/>
      <c r="D1507" s="56"/>
      <c r="E1507" s="52"/>
      <c r="F1507" s="17"/>
      <c r="G1507" s="17"/>
      <c r="H1507" s="17"/>
      <c r="I1507" s="21"/>
      <c r="J1507" s="17"/>
      <c r="K1507" s="20">
        <f>IF(FluxoCaixa10131514191820[[#This Row],[Movimento ]]="Saldo Inicial",FluxoCaixa10131514191820[[#This Row],[R$ (Valores)]],K1506+FluxoCaixa10131514191820[[#This Row],[Valores Receitas / Despesas]])</f>
        <v>155116.65000000037</v>
      </c>
      <c r="L1507" s="5">
        <f>IF(FluxoCaixa10131514191820[[#This Row],[Entrada / Saída]]="Saída",FluxoCaixa10131514191820[[#This Row],[R$ (Valores)]]*-1,FluxoCaixa10131514191820[[#This Row],[R$ (Valores)]])</f>
        <v>0</v>
      </c>
    </row>
    <row r="1508" spans="2:12">
      <c r="B1508" s="48"/>
      <c r="C1508" s="48"/>
      <c r="D1508" s="56"/>
      <c r="E1508" s="52"/>
      <c r="F1508" s="17"/>
      <c r="G1508" s="17"/>
      <c r="H1508" s="17"/>
      <c r="I1508" s="21"/>
      <c r="J1508" s="17"/>
      <c r="K1508" s="20">
        <f>IF(FluxoCaixa10131514191820[[#This Row],[Movimento ]]="Saldo Inicial",FluxoCaixa10131514191820[[#This Row],[R$ (Valores)]],K1507+FluxoCaixa10131514191820[[#This Row],[Valores Receitas / Despesas]])</f>
        <v>155116.65000000037</v>
      </c>
      <c r="L1508" s="5">
        <f>IF(FluxoCaixa10131514191820[[#This Row],[Entrada / Saída]]="Saída",FluxoCaixa10131514191820[[#This Row],[R$ (Valores)]]*-1,FluxoCaixa10131514191820[[#This Row],[R$ (Valores)]])</f>
        <v>0</v>
      </c>
    </row>
    <row r="1509" spans="2:12">
      <c r="B1509" s="48"/>
      <c r="C1509" s="48"/>
      <c r="D1509" s="56"/>
      <c r="E1509" s="52"/>
      <c r="F1509" s="17"/>
      <c r="G1509" s="17"/>
      <c r="H1509" s="17"/>
      <c r="I1509" s="21"/>
      <c r="J1509" s="17"/>
      <c r="K1509" s="20">
        <f>IF(FluxoCaixa10131514191820[[#This Row],[Movimento ]]="Saldo Inicial",FluxoCaixa10131514191820[[#This Row],[R$ (Valores)]],K1508+FluxoCaixa10131514191820[[#This Row],[Valores Receitas / Despesas]])</f>
        <v>155116.65000000037</v>
      </c>
      <c r="L1509" s="5">
        <f>IF(FluxoCaixa10131514191820[[#This Row],[Entrada / Saída]]="Saída",FluxoCaixa10131514191820[[#This Row],[R$ (Valores)]]*-1,FluxoCaixa10131514191820[[#This Row],[R$ (Valores)]])</f>
        <v>0</v>
      </c>
    </row>
    <row r="1510" spans="2:12">
      <c r="B1510" s="48"/>
      <c r="C1510" s="48"/>
      <c r="D1510" s="56"/>
      <c r="E1510" s="52"/>
      <c r="F1510" s="17"/>
      <c r="G1510" s="17"/>
      <c r="H1510" s="17"/>
      <c r="I1510" s="21"/>
      <c r="J1510" s="17"/>
      <c r="K1510" s="20">
        <f>IF(FluxoCaixa10131514191820[[#This Row],[Movimento ]]="Saldo Inicial",FluxoCaixa10131514191820[[#This Row],[R$ (Valores)]],K1509+FluxoCaixa10131514191820[[#This Row],[Valores Receitas / Despesas]])</f>
        <v>155116.65000000037</v>
      </c>
      <c r="L1510" s="5">
        <f>IF(FluxoCaixa10131514191820[[#This Row],[Entrada / Saída]]="Saída",FluxoCaixa10131514191820[[#This Row],[R$ (Valores)]]*-1,FluxoCaixa10131514191820[[#This Row],[R$ (Valores)]])</f>
        <v>0</v>
      </c>
    </row>
    <row r="1511" spans="2:12">
      <c r="B1511" s="48"/>
      <c r="C1511" s="48"/>
      <c r="D1511" s="56"/>
      <c r="E1511" s="52"/>
      <c r="F1511" s="17"/>
      <c r="G1511" s="17"/>
      <c r="H1511" s="17"/>
      <c r="I1511" s="21"/>
      <c r="J1511" s="17"/>
      <c r="K1511" s="20">
        <f>IF(FluxoCaixa10131514191820[[#This Row],[Movimento ]]="Saldo Inicial",FluxoCaixa10131514191820[[#This Row],[R$ (Valores)]],K1510+FluxoCaixa10131514191820[[#This Row],[Valores Receitas / Despesas]])</f>
        <v>155116.65000000037</v>
      </c>
      <c r="L1511" s="5">
        <f>IF(FluxoCaixa10131514191820[[#This Row],[Entrada / Saída]]="Saída",FluxoCaixa10131514191820[[#This Row],[R$ (Valores)]]*-1,FluxoCaixa10131514191820[[#This Row],[R$ (Valores)]])</f>
        <v>0</v>
      </c>
    </row>
    <row r="1512" spans="2:12">
      <c r="B1512" s="48"/>
      <c r="C1512" s="48"/>
      <c r="D1512" s="56"/>
      <c r="E1512" s="52"/>
      <c r="F1512" s="17"/>
      <c r="G1512" s="17"/>
      <c r="H1512" s="17"/>
      <c r="I1512" s="21"/>
      <c r="J1512" s="17"/>
      <c r="K1512" s="20">
        <f>IF(FluxoCaixa10131514191820[[#This Row],[Movimento ]]="Saldo Inicial",FluxoCaixa10131514191820[[#This Row],[R$ (Valores)]],K1511+FluxoCaixa10131514191820[[#This Row],[Valores Receitas / Despesas]])</f>
        <v>155116.65000000037</v>
      </c>
      <c r="L1512" s="5">
        <f>IF(FluxoCaixa10131514191820[[#This Row],[Entrada / Saída]]="Saída",FluxoCaixa10131514191820[[#This Row],[R$ (Valores)]]*-1,FluxoCaixa10131514191820[[#This Row],[R$ (Valores)]])</f>
        <v>0</v>
      </c>
    </row>
    <row r="1513" spans="2:12">
      <c r="B1513" s="48"/>
      <c r="C1513" s="48"/>
      <c r="D1513" s="56"/>
      <c r="E1513" s="52"/>
      <c r="F1513" s="17"/>
      <c r="G1513" s="17"/>
      <c r="H1513" s="17"/>
      <c r="I1513" s="21"/>
      <c r="J1513" s="17"/>
      <c r="K1513" s="20">
        <f>IF(FluxoCaixa10131514191820[[#This Row],[Movimento ]]="Saldo Inicial",FluxoCaixa10131514191820[[#This Row],[R$ (Valores)]],K1512+FluxoCaixa10131514191820[[#This Row],[Valores Receitas / Despesas]])</f>
        <v>155116.65000000037</v>
      </c>
      <c r="L1513" s="5">
        <f>IF(FluxoCaixa10131514191820[[#This Row],[Entrada / Saída]]="Saída",FluxoCaixa10131514191820[[#This Row],[R$ (Valores)]]*-1,FluxoCaixa10131514191820[[#This Row],[R$ (Valores)]])</f>
        <v>0</v>
      </c>
    </row>
    <row r="1514" spans="2:12">
      <c r="B1514" s="48"/>
      <c r="C1514" s="48"/>
      <c r="D1514" s="56"/>
      <c r="E1514" s="52"/>
      <c r="F1514" s="17"/>
      <c r="G1514" s="17"/>
      <c r="H1514" s="17"/>
      <c r="I1514" s="21"/>
      <c r="J1514" s="17"/>
      <c r="K1514" s="20">
        <f>IF(FluxoCaixa10131514191820[[#This Row],[Movimento ]]="Saldo Inicial",FluxoCaixa10131514191820[[#This Row],[R$ (Valores)]],K1513+FluxoCaixa10131514191820[[#This Row],[Valores Receitas / Despesas]])</f>
        <v>155116.65000000037</v>
      </c>
      <c r="L1514" s="5">
        <f>IF(FluxoCaixa10131514191820[[#This Row],[Entrada / Saída]]="Saída",FluxoCaixa10131514191820[[#This Row],[R$ (Valores)]]*-1,FluxoCaixa10131514191820[[#This Row],[R$ (Valores)]])</f>
        <v>0</v>
      </c>
    </row>
    <row r="1515" spans="2:12">
      <c r="B1515" s="48"/>
      <c r="C1515" s="48"/>
      <c r="D1515" s="56"/>
      <c r="E1515" s="52"/>
      <c r="F1515" s="17"/>
      <c r="G1515" s="17"/>
      <c r="H1515" s="17"/>
      <c r="I1515" s="21"/>
      <c r="J1515" s="17"/>
      <c r="K1515" s="20">
        <f>IF(FluxoCaixa10131514191820[[#This Row],[Movimento ]]="Saldo Inicial",FluxoCaixa10131514191820[[#This Row],[R$ (Valores)]],K1514+FluxoCaixa10131514191820[[#This Row],[Valores Receitas / Despesas]])</f>
        <v>155116.65000000037</v>
      </c>
      <c r="L1515" s="5">
        <f>IF(FluxoCaixa10131514191820[[#This Row],[Entrada / Saída]]="Saída",FluxoCaixa10131514191820[[#This Row],[R$ (Valores)]]*-1,FluxoCaixa10131514191820[[#This Row],[R$ (Valores)]])</f>
        <v>0</v>
      </c>
    </row>
    <row r="1516" spans="2:12">
      <c r="B1516" s="48"/>
      <c r="C1516" s="48"/>
      <c r="D1516" s="56"/>
      <c r="E1516" s="52"/>
      <c r="F1516" s="17"/>
      <c r="G1516" s="17"/>
      <c r="H1516" s="17"/>
      <c r="I1516" s="21"/>
      <c r="J1516" s="17"/>
      <c r="K1516" s="20">
        <f>IF(FluxoCaixa10131514191820[[#This Row],[Movimento ]]="Saldo Inicial",FluxoCaixa10131514191820[[#This Row],[R$ (Valores)]],K1515+FluxoCaixa10131514191820[[#This Row],[Valores Receitas / Despesas]])</f>
        <v>155116.65000000037</v>
      </c>
      <c r="L1516" s="5">
        <f>IF(FluxoCaixa10131514191820[[#This Row],[Entrada / Saída]]="Saída",FluxoCaixa10131514191820[[#This Row],[R$ (Valores)]]*-1,FluxoCaixa10131514191820[[#This Row],[R$ (Valores)]])</f>
        <v>0</v>
      </c>
    </row>
    <row r="1517" spans="2:12">
      <c r="B1517" s="48"/>
      <c r="C1517" s="48"/>
      <c r="D1517" s="56"/>
      <c r="E1517" s="52"/>
      <c r="F1517" s="17"/>
      <c r="G1517" s="17"/>
      <c r="H1517" s="17"/>
      <c r="I1517" s="21"/>
      <c r="J1517" s="17"/>
      <c r="K1517" s="20">
        <f>IF(FluxoCaixa10131514191820[[#This Row],[Movimento ]]="Saldo Inicial",FluxoCaixa10131514191820[[#This Row],[R$ (Valores)]],K1516+FluxoCaixa10131514191820[[#This Row],[Valores Receitas / Despesas]])</f>
        <v>155116.65000000037</v>
      </c>
      <c r="L1517" s="5">
        <f>IF(FluxoCaixa10131514191820[[#This Row],[Entrada / Saída]]="Saída",FluxoCaixa10131514191820[[#This Row],[R$ (Valores)]]*-1,FluxoCaixa10131514191820[[#This Row],[R$ (Valores)]])</f>
        <v>0</v>
      </c>
    </row>
    <row r="1518" spans="2:12">
      <c r="B1518" s="48"/>
      <c r="C1518" s="48"/>
      <c r="D1518" s="56"/>
      <c r="E1518" s="52"/>
      <c r="F1518" s="17"/>
      <c r="G1518" s="17"/>
      <c r="H1518" s="17"/>
      <c r="I1518" s="21"/>
      <c r="J1518" s="17"/>
      <c r="K1518" s="20">
        <f>IF(FluxoCaixa10131514191820[[#This Row],[Movimento ]]="Saldo Inicial",FluxoCaixa10131514191820[[#This Row],[R$ (Valores)]],K1517+FluxoCaixa10131514191820[[#This Row],[Valores Receitas / Despesas]])</f>
        <v>155116.65000000037</v>
      </c>
      <c r="L1518" s="5">
        <f>IF(FluxoCaixa10131514191820[[#This Row],[Entrada / Saída]]="Saída",FluxoCaixa10131514191820[[#This Row],[R$ (Valores)]]*-1,FluxoCaixa10131514191820[[#This Row],[R$ (Valores)]])</f>
        <v>0</v>
      </c>
    </row>
    <row r="1519" spans="2:12">
      <c r="B1519" s="48"/>
      <c r="C1519" s="48"/>
      <c r="D1519" s="56"/>
      <c r="E1519" s="52"/>
      <c r="F1519" s="17"/>
      <c r="G1519" s="17"/>
      <c r="H1519" s="17"/>
      <c r="I1519" s="21"/>
      <c r="J1519" s="17"/>
      <c r="K1519" s="20">
        <f>IF(FluxoCaixa10131514191820[[#This Row],[Movimento ]]="Saldo Inicial",FluxoCaixa10131514191820[[#This Row],[R$ (Valores)]],K1518+FluxoCaixa10131514191820[[#This Row],[Valores Receitas / Despesas]])</f>
        <v>155116.65000000037</v>
      </c>
      <c r="L1519" s="5">
        <f>IF(FluxoCaixa10131514191820[[#This Row],[Entrada / Saída]]="Saída",FluxoCaixa10131514191820[[#This Row],[R$ (Valores)]]*-1,FluxoCaixa10131514191820[[#This Row],[R$ (Valores)]])</f>
        <v>0</v>
      </c>
    </row>
    <row r="1520" spans="2:12">
      <c r="B1520" s="48"/>
      <c r="C1520" s="48"/>
      <c r="D1520" s="56"/>
      <c r="E1520" s="52"/>
      <c r="F1520" s="17"/>
      <c r="G1520" s="17"/>
      <c r="H1520" s="17"/>
      <c r="I1520" s="21"/>
      <c r="J1520" s="17"/>
      <c r="K1520" s="20">
        <f>IF(FluxoCaixa10131514191820[[#This Row],[Movimento ]]="Saldo Inicial",FluxoCaixa10131514191820[[#This Row],[R$ (Valores)]],K1519+FluxoCaixa10131514191820[[#This Row],[Valores Receitas / Despesas]])</f>
        <v>155116.65000000037</v>
      </c>
      <c r="L1520" s="5">
        <f>IF(FluxoCaixa10131514191820[[#This Row],[Entrada / Saída]]="Saída",FluxoCaixa10131514191820[[#This Row],[R$ (Valores)]]*-1,FluxoCaixa10131514191820[[#This Row],[R$ (Valores)]])</f>
        <v>0</v>
      </c>
    </row>
    <row r="1521" spans="2:12">
      <c r="B1521" s="48"/>
      <c r="C1521" s="48"/>
      <c r="D1521" s="56"/>
      <c r="E1521" s="52"/>
      <c r="F1521" s="17"/>
      <c r="G1521" s="17"/>
      <c r="H1521" s="17"/>
      <c r="I1521" s="21"/>
      <c r="J1521" s="17"/>
      <c r="K1521" s="20">
        <f>IF(FluxoCaixa10131514191820[[#This Row],[Movimento ]]="Saldo Inicial",FluxoCaixa10131514191820[[#This Row],[R$ (Valores)]],K1520+FluxoCaixa10131514191820[[#This Row],[Valores Receitas / Despesas]])</f>
        <v>155116.65000000037</v>
      </c>
      <c r="L1521" s="5">
        <f>IF(FluxoCaixa10131514191820[[#This Row],[Entrada / Saída]]="Saída",FluxoCaixa10131514191820[[#This Row],[R$ (Valores)]]*-1,FluxoCaixa10131514191820[[#This Row],[R$ (Valores)]])</f>
        <v>0</v>
      </c>
    </row>
    <row r="1522" spans="2:12">
      <c r="B1522" s="48"/>
      <c r="C1522" s="48"/>
      <c r="D1522" s="56"/>
      <c r="E1522" s="52"/>
      <c r="F1522" s="17"/>
      <c r="G1522" s="17"/>
      <c r="H1522" s="17"/>
      <c r="I1522" s="21"/>
      <c r="J1522" s="17"/>
      <c r="K1522" s="20">
        <f>IF(FluxoCaixa10131514191820[[#This Row],[Movimento ]]="Saldo Inicial",FluxoCaixa10131514191820[[#This Row],[R$ (Valores)]],K1521+FluxoCaixa10131514191820[[#This Row],[Valores Receitas / Despesas]])</f>
        <v>155116.65000000037</v>
      </c>
      <c r="L1522" s="5">
        <f>IF(FluxoCaixa10131514191820[[#This Row],[Entrada / Saída]]="Saída",FluxoCaixa10131514191820[[#This Row],[R$ (Valores)]]*-1,FluxoCaixa10131514191820[[#This Row],[R$ (Valores)]])</f>
        <v>0</v>
      </c>
    </row>
    <row r="1523" spans="2:12">
      <c r="B1523" s="48"/>
      <c r="C1523" s="48"/>
      <c r="D1523" s="56"/>
      <c r="E1523" s="52"/>
      <c r="F1523" s="17"/>
      <c r="G1523" s="17"/>
      <c r="H1523" s="17"/>
      <c r="I1523" s="21"/>
      <c r="J1523" s="17"/>
      <c r="K1523" s="20">
        <f>IF(FluxoCaixa10131514191820[[#This Row],[Movimento ]]="Saldo Inicial",FluxoCaixa10131514191820[[#This Row],[R$ (Valores)]],K1522+FluxoCaixa10131514191820[[#This Row],[Valores Receitas / Despesas]])</f>
        <v>155116.65000000037</v>
      </c>
      <c r="L1523" s="5">
        <f>IF(FluxoCaixa10131514191820[[#This Row],[Entrada / Saída]]="Saída",FluxoCaixa10131514191820[[#This Row],[R$ (Valores)]]*-1,FluxoCaixa10131514191820[[#This Row],[R$ (Valores)]])</f>
        <v>0</v>
      </c>
    </row>
    <row r="1524" spans="2:12">
      <c r="B1524" s="48"/>
      <c r="C1524" s="48"/>
      <c r="D1524" s="56"/>
      <c r="E1524" s="52"/>
      <c r="F1524" s="17"/>
      <c r="G1524" s="17"/>
      <c r="H1524" s="17"/>
      <c r="I1524" s="21"/>
      <c r="J1524" s="17"/>
      <c r="K1524" s="20">
        <f>IF(FluxoCaixa10131514191820[[#This Row],[Movimento ]]="Saldo Inicial",FluxoCaixa10131514191820[[#This Row],[R$ (Valores)]],K1523+FluxoCaixa10131514191820[[#This Row],[Valores Receitas / Despesas]])</f>
        <v>155116.65000000037</v>
      </c>
      <c r="L1524" s="5">
        <f>IF(FluxoCaixa10131514191820[[#This Row],[Entrada / Saída]]="Saída",FluxoCaixa10131514191820[[#This Row],[R$ (Valores)]]*-1,FluxoCaixa10131514191820[[#This Row],[R$ (Valores)]])</f>
        <v>0</v>
      </c>
    </row>
    <row r="1525" spans="2:12">
      <c r="B1525" s="48"/>
      <c r="C1525" s="48"/>
      <c r="D1525" s="56"/>
      <c r="E1525" s="52"/>
      <c r="F1525" s="17"/>
      <c r="G1525" s="17"/>
      <c r="H1525" s="17"/>
      <c r="I1525" s="54"/>
      <c r="J1525" s="45"/>
      <c r="K1525" s="47">
        <f>IF(FluxoCaixa10131514191820[[#This Row],[Movimento ]]="Saldo Inicial",FluxoCaixa10131514191820[[#This Row],[R$ (Valores)]],K1524+FluxoCaixa10131514191820[[#This Row],[Valores Receitas / Despesas]])</f>
        <v>155116.65000000037</v>
      </c>
      <c r="L1525" s="53">
        <f>IF(FluxoCaixa10131514191820[[#This Row],[Entrada / Saída]]="Saída",FluxoCaixa10131514191820[[#This Row],[R$ (Valores)]]*-1,FluxoCaixa10131514191820[[#This Row],[R$ (Valores)]])</f>
        <v>0</v>
      </c>
    </row>
    <row r="1526" spans="2:12">
      <c r="B1526" s="48"/>
      <c r="C1526" s="48"/>
      <c r="D1526" s="56"/>
      <c r="E1526" s="52"/>
      <c r="F1526" s="17"/>
      <c r="G1526" s="17"/>
      <c r="H1526" s="17"/>
      <c r="I1526" s="54"/>
      <c r="J1526" s="45"/>
      <c r="K1526" s="47">
        <f>IF(FluxoCaixa10131514191820[[#This Row],[Movimento ]]="Saldo Inicial",FluxoCaixa10131514191820[[#This Row],[R$ (Valores)]],K1525+FluxoCaixa10131514191820[[#This Row],[Valores Receitas / Despesas]])</f>
        <v>155116.65000000037</v>
      </c>
      <c r="L1526" s="53">
        <f>IF(FluxoCaixa10131514191820[[#This Row],[Entrada / Saída]]="Saída",FluxoCaixa10131514191820[[#This Row],[R$ (Valores)]]*-1,FluxoCaixa10131514191820[[#This Row],[R$ (Valores)]])</f>
        <v>0</v>
      </c>
    </row>
    <row r="1527" spans="2:12">
      <c r="B1527" s="48"/>
      <c r="C1527" s="48"/>
      <c r="D1527" s="56"/>
      <c r="E1527" s="52"/>
      <c r="F1527" s="17"/>
      <c r="G1527" s="17"/>
      <c r="H1527" s="17"/>
      <c r="I1527" s="54"/>
      <c r="J1527" s="45"/>
      <c r="K1527" s="47">
        <f>IF(FluxoCaixa10131514191820[[#This Row],[Movimento ]]="Saldo Inicial",FluxoCaixa10131514191820[[#This Row],[R$ (Valores)]],K1526+FluxoCaixa10131514191820[[#This Row],[Valores Receitas / Despesas]])</f>
        <v>155116.65000000037</v>
      </c>
      <c r="L1527" s="53">
        <f>IF(FluxoCaixa10131514191820[[#This Row],[Entrada / Saída]]="Saída",FluxoCaixa10131514191820[[#This Row],[R$ (Valores)]]*-1,FluxoCaixa10131514191820[[#This Row],[R$ (Valores)]])</f>
        <v>0</v>
      </c>
    </row>
    <row r="1528" spans="2:12">
      <c r="B1528" s="48"/>
      <c r="C1528" s="48"/>
      <c r="D1528" s="56"/>
      <c r="E1528" s="52"/>
      <c r="F1528" s="17"/>
      <c r="G1528" s="17"/>
      <c r="H1528" s="17"/>
      <c r="I1528" s="54"/>
      <c r="J1528" s="45"/>
      <c r="K1528" s="47">
        <f>IF(FluxoCaixa10131514191820[[#This Row],[Movimento ]]="Saldo Inicial",FluxoCaixa10131514191820[[#This Row],[R$ (Valores)]],K1527+FluxoCaixa10131514191820[[#This Row],[Valores Receitas / Despesas]])</f>
        <v>155116.65000000037</v>
      </c>
      <c r="L1528" s="53">
        <f>IF(FluxoCaixa10131514191820[[#This Row],[Entrada / Saída]]="Saída",FluxoCaixa10131514191820[[#This Row],[R$ (Valores)]]*-1,FluxoCaixa10131514191820[[#This Row],[R$ (Valores)]])</f>
        <v>0</v>
      </c>
    </row>
    <row r="1529" spans="2:12">
      <c r="B1529" s="48"/>
      <c r="C1529" s="48"/>
      <c r="D1529" s="56"/>
      <c r="E1529" s="52"/>
      <c r="F1529" s="17"/>
      <c r="G1529" s="17"/>
      <c r="H1529" s="17"/>
      <c r="I1529" s="54"/>
      <c r="J1529" s="45"/>
      <c r="K1529" s="47">
        <f>IF(FluxoCaixa10131514191820[[#This Row],[Movimento ]]="Saldo Inicial",FluxoCaixa10131514191820[[#This Row],[R$ (Valores)]],K1528+FluxoCaixa10131514191820[[#This Row],[Valores Receitas / Despesas]])</f>
        <v>155116.65000000037</v>
      </c>
      <c r="L1529" s="53">
        <f>IF(FluxoCaixa10131514191820[[#This Row],[Entrada / Saída]]="Saída",FluxoCaixa10131514191820[[#This Row],[R$ (Valores)]]*-1,FluxoCaixa10131514191820[[#This Row],[R$ (Valores)]])</f>
        <v>0</v>
      </c>
    </row>
    <row r="1530" spans="2:12">
      <c r="B1530" s="48"/>
      <c r="C1530" s="48"/>
      <c r="D1530" s="56"/>
      <c r="E1530" s="52"/>
      <c r="F1530" s="17"/>
      <c r="G1530" s="17"/>
      <c r="H1530" s="17"/>
      <c r="I1530" s="54"/>
      <c r="J1530" s="45"/>
      <c r="K1530" s="47">
        <f>IF(FluxoCaixa10131514191820[[#This Row],[Movimento ]]="Saldo Inicial",FluxoCaixa10131514191820[[#This Row],[R$ (Valores)]],K1529+FluxoCaixa10131514191820[[#This Row],[Valores Receitas / Despesas]])</f>
        <v>155116.65000000037</v>
      </c>
      <c r="L1530" s="53">
        <f>IF(FluxoCaixa10131514191820[[#This Row],[Entrada / Saída]]="Saída",FluxoCaixa10131514191820[[#This Row],[R$ (Valores)]]*-1,FluxoCaixa10131514191820[[#This Row],[R$ (Valores)]])</f>
        <v>0</v>
      </c>
    </row>
    <row r="1531" spans="2:12">
      <c r="B1531" s="48"/>
      <c r="C1531" s="48"/>
      <c r="D1531" s="56"/>
      <c r="E1531" s="52"/>
      <c r="F1531" s="17"/>
      <c r="G1531" s="17"/>
      <c r="H1531" s="17"/>
      <c r="I1531" s="54"/>
      <c r="J1531" s="45"/>
      <c r="K1531" s="47">
        <f>IF(FluxoCaixa10131514191820[[#This Row],[Movimento ]]="Saldo Inicial",FluxoCaixa10131514191820[[#This Row],[R$ (Valores)]],K1530+FluxoCaixa10131514191820[[#This Row],[Valores Receitas / Despesas]])</f>
        <v>155116.65000000037</v>
      </c>
      <c r="L1531" s="53">
        <f>IF(FluxoCaixa10131514191820[[#This Row],[Entrada / Saída]]="Saída",FluxoCaixa10131514191820[[#This Row],[R$ (Valores)]]*-1,FluxoCaixa10131514191820[[#This Row],[R$ (Valores)]])</f>
        <v>0</v>
      </c>
    </row>
    <row r="1532" spans="2:12">
      <c r="B1532" s="48"/>
      <c r="C1532" s="48"/>
      <c r="D1532" s="56"/>
      <c r="E1532" s="52"/>
      <c r="F1532" s="17"/>
      <c r="G1532" s="17"/>
      <c r="H1532" s="17"/>
      <c r="I1532" s="54"/>
      <c r="J1532" s="45"/>
      <c r="K1532" s="47">
        <f>IF(FluxoCaixa10131514191820[[#This Row],[Movimento ]]="Saldo Inicial",FluxoCaixa10131514191820[[#This Row],[R$ (Valores)]],K1531+FluxoCaixa10131514191820[[#This Row],[Valores Receitas / Despesas]])</f>
        <v>155116.65000000037</v>
      </c>
      <c r="L1532" s="53">
        <f>IF(FluxoCaixa10131514191820[[#This Row],[Entrada / Saída]]="Saída",FluxoCaixa10131514191820[[#This Row],[R$ (Valores)]]*-1,FluxoCaixa10131514191820[[#This Row],[R$ (Valores)]])</f>
        <v>0</v>
      </c>
    </row>
    <row r="1533" spans="2:12">
      <c r="B1533" s="48"/>
      <c r="C1533" s="48"/>
      <c r="D1533" s="56"/>
      <c r="E1533" s="52"/>
      <c r="F1533" s="17"/>
      <c r="G1533" s="17"/>
      <c r="H1533" s="17"/>
      <c r="I1533" s="54"/>
      <c r="J1533" s="45"/>
      <c r="K1533" s="47">
        <f>IF(FluxoCaixa10131514191820[[#This Row],[Movimento ]]="Saldo Inicial",FluxoCaixa10131514191820[[#This Row],[R$ (Valores)]],K1532+FluxoCaixa10131514191820[[#This Row],[Valores Receitas / Despesas]])</f>
        <v>155116.65000000037</v>
      </c>
      <c r="L1533" s="53">
        <f>IF(FluxoCaixa10131514191820[[#This Row],[Entrada / Saída]]="Saída",FluxoCaixa10131514191820[[#This Row],[R$ (Valores)]]*-1,FluxoCaixa10131514191820[[#This Row],[R$ (Valores)]])</f>
        <v>0</v>
      </c>
    </row>
    <row r="1534" spans="2:12">
      <c r="B1534" s="48"/>
      <c r="C1534" s="48"/>
      <c r="D1534" s="56"/>
      <c r="E1534" s="52"/>
      <c r="F1534" s="17"/>
      <c r="G1534" s="17"/>
      <c r="H1534" s="17"/>
      <c r="I1534" s="54"/>
      <c r="J1534" s="45"/>
      <c r="K1534" s="47">
        <f>IF(FluxoCaixa10131514191820[[#This Row],[Movimento ]]="Saldo Inicial",FluxoCaixa10131514191820[[#This Row],[R$ (Valores)]],K1533+FluxoCaixa10131514191820[[#This Row],[Valores Receitas / Despesas]])</f>
        <v>155116.65000000037</v>
      </c>
      <c r="L1534" s="53">
        <f>IF(FluxoCaixa10131514191820[[#This Row],[Entrada / Saída]]="Saída",FluxoCaixa10131514191820[[#This Row],[R$ (Valores)]]*-1,FluxoCaixa10131514191820[[#This Row],[R$ (Valores)]])</f>
        <v>0</v>
      </c>
    </row>
    <row r="1535" spans="2:12">
      <c r="B1535" s="48"/>
      <c r="C1535" s="48"/>
      <c r="D1535" s="56"/>
      <c r="E1535" s="52"/>
      <c r="F1535" s="45"/>
      <c r="G1535" s="45"/>
      <c r="H1535" s="58"/>
      <c r="I1535" s="54"/>
      <c r="J1535" s="45"/>
      <c r="K1535" s="47">
        <f>IF(FluxoCaixa10131514191820[[#This Row],[Movimento ]]="Saldo Inicial",FluxoCaixa10131514191820[[#This Row],[R$ (Valores)]],K1534+FluxoCaixa10131514191820[[#This Row],[Valores Receitas / Despesas]])</f>
        <v>155116.65000000037</v>
      </c>
      <c r="L1535" s="53">
        <f>IF(FluxoCaixa10131514191820[[#This Row],[Entrada / Saída]]="Saída",FluxoCaixa10131514191820[[#This Row],[R$ (Valores)]]*-1,FluxoCaixa10131514191820[[#This Row],[R$ (Valores)]])</f>
        <v>0</v>
      </c>
    </row>
    <row r="1536" spans="2:12">
      <c r="B1536" s="48"/>
      <c r="C1536" s="48"/>
      <c r="D1536" s="56"/>
      <c r="E1536" s="52"/>
      <c r="F1536" s="45"/>
      <c r="G1536" s="45"/>
      <c r="H1536" s="58"/>
      <c r="I1536" s="54"/>
      <c r="J1536" s="45"/>
      <c r="K1536" s="47">
        <f>IF(FluxoCaixa10131514191820[[#This Row],[Movimento ]]="Saldo Inicial",FluxoCaixa10131514191820[[#This Row],[R$ (Valores)]],K1535+FluxoCaixa10131514191820[[#This Row],[Valores Receitas / Despesas]])</f>
        <v>155116.65000000037</v>
      </c>
      <c r="L1536" s="53">
        <f>IF(FluxoCaixa10131514191820[[#This Row],[Entrada / Saída]]="Saída",FluxoCaixa10131514191820[[#This Row],[R$ (Valores)]]*-1,FluxoCaixa10131514191820[[#This Row],[R$ (Valores)]])</f>
        <v>0</v>
      </c>
    </row>
    <row r="1537" spans="2:12">
      <c r="B1537" s="48"/>
      <c r="C1537" s="48"/>
      <c r="D1537" s="56"/>
      <c r="E1537" s="52"/>
      <c r="F1537" s="45"/>
      <c r="G1537" s="45"/>
      <c r="H1537" s="58"/>
      <c r="I1537" s="54"/>
      <c r="J1537" s="45"/>
      <c r="K1537" s="47">
        <f>IF(FluxoCaixa10131514191820[[#This Row],[Movimento ]]="Saldo Inicial",FluxoCaixa10131514191820[[#This Row],[R$ (Valores)]],K1536+FluxoCaixa10131514191820[[#This Row],[Valores Receitas / Despesas]])</f>
        <v>155116.65000000037</v>
      </c>
      <c r="L1537" s="53">
        <f>IF(FluxoCaixa10131514191820[[#This Row],[Entrada / Saída]]="Saída",FluxoCaixa10131514191820[[#This Row],[R$ (Valores)]]*-1,FluxoCaixa10131514191820[[#This Row],[R$ (Valores)]])</f>
        <v>0</v>
      </c>
    </row>
    <row r="1538" spans="2:12">
      <c r="B1538" s="48"/>
      <c r="C1538" s="48"/>
      <c r="D1538" s="56"/>
      <c r="E1538" s="52"/>
      <c r="F1538" s="45"/>
      <c r="G1538" s="45"/>
      <c r="H1538" s="58"/>
      <c r="I1538" s="54"/>
      <c r="J1538" s="45"/>
      <c r="K1538" s="47">
        <f>IF(FluxoCaixa10131514191820[[#This Row],[Movimento ]]="Saldo Inicial",FluxoCaixa10131514191820[[#This Row],[R$ (Valores)]],K1537+FluxoCaixa10131514191820[[#This Row],[Valores Receitas / Despesas]])</f>
        <v>155116.65000000037</v>
      </c>
      <c r="L1538" s="53">
        <f>IF(FluxoCaixa10131514191820[[#This Row],[Entrada / Saída]]="Saída",FluxoCaixa10131514191820[[#This Row],[R$ (Valores)]]*-1,FluxoCaixa10131514191820[[#This Row],[R$ (Valores)]])</f>
        <v>0</v>
      </c>
    </row>
    <row r="1539" spans="2:12">
      <c r="B1539" s="48"/>
      <c r="C1539" s="48"/>
      <c r="D1539" s="56"/>
      <c r="E1539" s="52"/>
      <c r="F1539" s="45"/>
      <c r="G1539" s="45"/>
      <c r="H1539" s="58"/>
      <c r="I1539" s="54"/>
      <c r="J1539" s="45"/>
      <c r="K1539" s="47">
        <f>IF(FluxoCaixa10131514191820[[#This Row],[Movimento ]]="Saldo Inicial",FluxoCaixa10131514191820[[#This Row],[R$ (Valores)]],K1538+FluxoCaixa10131514191820[[#This Row],[Valores Receitas / Despesas]])</f>
        <v>155116.65000000037</v>
      </c>
      <c r="L1539" s="53">
        <f>IF(FluxoCaixa10131514191820[[#This Row],[Entrada / Saída]]="Saída",FluxoCaixa10131514191820[[#This Row],[R$ (Valores)]]*-1,FluxoCaixa10131514191820[[#This Row],[R$ (Valores)]])</f>
        <v>0</v>
      </c>
    </row>
    <row r="1540" spans="2:12">
      <c r="B1540" s="48"/>
      <c r="C1540" s="48"/>
      <c r="D1540" s="56"/>
      <c r="E1540" s="52"/>
      <c r="F1540" s="45"/>
      <c r="G1540" s="45"/>
      <c r="H1540" s="58"/>
      <c r="I1540" s="54"/>
      <c r="J1540" s="45"/>
      <c r="K1540" s="47">
        <f>IF(FluxoCaixa10131514191820[[#This Row],[Movimento ]]="Saldo Inicial",FluxoCaixa10131514191820[[#This Row],[R$ (Valores)]],K1539+FluxoCaixa10131514191820[[#This Row],[Valores Receitas / Despesas]])</f>
        <v>155116.65000000037</v>
      </c>
      <c r="L1540" s="53">
        <f>IF(FluxoCaixa10131514191820[[#This Row],[Entrada / Saída]]="Saída",FluxoCaixa10131514191820[[#This Row],[R$ (Valores)]]*-1,FluxoCaixa10131514191820[[#This Row],[R$ (Valores)]])</f>
        <v>0</v>
      </c>
    </row>
    <row r="1541" spans="2:12">
      <c r="B1541" s="48"/>
      <c r="C1541" s="48"/>
      <c r="D1541" s="56"/>
      <c r="E1541" s="52"/>
      <c r="F1541" s="45"/>
      <c r="G1541" s="45"/>
      <c r="H1541" s="58"/>
      <c r="I1541" s="54"/>
      <c r="J1541" s="45"/>
      <c r="K1541" s="47">
        <f>IF(FluxoCaixa10131514191820[[#This Row],[Movimento ]]="Saldo Inicial",FluxoCaixa10131514191820[[#This Row],[R$ (Valores)]],K1540+FluxoCaixa10131514191820[[#This Row],[Valores Receitas / Despesas]])</f>
        <v>155116.65000000037</v>
      </c>
      <c r="L1541" s="53">
        <f>IF(FluxoCaixa10131514191820[[#This Row],[Entrada / Saída]]="Saída",FluxoCaixa10131514191820[[#This Row],[R$ (Valores)]]*-1,FluxoCaixa10131514191820[[#This Row],[R$ (Valores)]])</f>
        <v>0</v>
      </c>
    </row>
    <row r="1542" spans="2:12">
      <c r="B1542" s="48"/>
      <c r="C1542" s="48"/>
      <c r="D1542" s="56"/>
      <c r="E1542" s="52"/>
      <c r="F1542" s="17"/>
      <c r="G1542" s="17"/>
      <c r="H1542" s="58"/>
      <c r="I1542" s="21"/>
      <c r="J1542" s="17"/>
      <c r="K1542" s="20">
        <f>IF(FluxoCaixa10131514191820[[#This Row],[Movimento ]]="Saldo Inicial",FluxoCaixa10131514191820[[#This Row],[R$ (Valores)]],K1541+FluxoCaixa10131514191820[[#This Row],[Valores Receitas / Despesas]])</f>
        <v>155116.65000000037</v>
      </c>
      <c r="L1542" s="5">
        <f>IF(FluxoCaixa10131514191820[[#This Row],[Entrada / Saída]]="Saída",FluxoCaixa10131514191820[[#This Row],[R$ (Valores)]]*-1,FluxoCaixa10131514191820[[#This Row],[R$ (Valores)]])</f>
        <v>0</v>
      </c>
    </row>
    <row r="1543" spans="2:12">
      <c r="B1543" s="48"/>
      <c r="C1543" s="48"/>
      <c r="D1543" s="56"/>
      <c r="E1543" s="52"/>
      <c r="F1543" s="17"/>
      <c r="G1543" s="17"/>
      <c r="H1543" s="58"/>
      <c r="I1543" s="21"/>
      <c r="J1543" s="17"/>
      <c r="K1543" s="20">
        <f>IF(FluxoCaixa10131514191820[[#This Row],[Movimento ]]="Saldo Inicial",FluxoCaixa10131514191820[[#This Row],[R$ (Valores)]],K1542+FluxoCaixa10131514191820[[#This Row],[Valores Receitas / Despesas]])</f>
        <v>155116.65000000037</v>
      </c>
      <c r="L1543" s="5">
        <f>IF(FluxoCaixa10131514191820[[#This Row],[Entrada / Saída]]="Saída",FluxoCaixa10131514191820[[#This Row],[R$ (Valores)]]*-1,FluxoCaixa10131514191820[[#This Row],[R$ (Valores)]])</f>
        <v>0</v>
      </c>
    </row>
    <row r="1544" spans="2:12">
      <c r="B1544" s="48"/>
      <c r="C1544" s="48"/>
      <c r="D1544" s="56"/>
      <c r="E1544" s="52"/>
      <c r="F1544" s="17"/>
      <c r="G1544" s="17"/>
      <c r="H1544" s="58"/>
      <c r="I1544" s="21"/>
      <c r="J1544" s="17"/>
      <c r="K1544" s="20">
        <f>IF(FluxoCaixa10131514191820[[#This Row],[Movimento ]]="Saldo Inicial",FluxoCaixa10131514191820[[#This Row],[R$ (Valores)]],K1543+FluxoCaixa10131514191820[[#This Row],[Valores Receitas / Despesas]])</f>
        <v>155116.65000000037</v>
      </c>
      <c r="L1544" s="5">
        <f>IF(FluxoCaixa10131514191820[[#This Row],[Entrada / Saída]]="Saída",FluxoCaixa10131514191820[[#This Row],[R$ (Valores)]]*-1,FluxoCaixa10131514191820[[#This Row],[R$ (Valores)]])</f>
        <v>0</v>
      </c>
    </row>
    <row r="1545" spans="2:12">
      <c r="B1545" s="48"/>
      <c r="C1545" s="48"/>
      <c r="D1545" s="56"/>
      <c r="E1545" s="52"/>
      <c r="F1545" s="17"/>
      <c r="G1545" s="17"/>
      <c r="H1545" s="58"/>
      <c r="I1545" s="21"/>
      <c r="J1545" s="17"/>
      <c r="K1545" s="20">
        <f>IF(FluxoCaixa10131514191820[[#This Row],[Movimento ]]="Saldo Inicial",FluxoCaixa10131514191820[[#This Row],[R$ (Valores)]],K1544+FluxoCaixa10131514191820[[#This Row],[Valores Receitas / Despesas]])</f>
        <v>155116.65000000037</v>
      </c>
      <c r="L1545" s="5">
        <f>IF(FluxoCaixa10131514191820[[#This Row],[Entrada / Saída]]="Saída",FluxoCaixa10131514191820[[#This Row],[R$ (Valores)]]*-1,FluxoCaixa10131514191820[[#This Row],[R$ (Valores)]])</f>
        <v>0</v>
      </c>
    </row>
    <row r="1546" spans="2:12">
      <c r="B1546" s="48"/>
      <c r="C1546" s="48"/>
      <c r="D1546" s="56"/>
      <c r="E1546" s="52"/>
      <c r="F1546" s="45"/>
      <c r="G1546" s="45"/>
      <c r="H1546" s="57"/>
      <c r="I1546" s="54"/>
      <c r="J1546" s="45"/>
      <c r="K1546" s="47">
        <f>IF(FluxoCaixa10131514191820[[#This Row],[Movimento ]]="Saldo Inicial",FluxoCaixa10131514191820[[#This Row],[R$ (Valores)]],K1545+FluxoCaixa10131514191820[[#This Row],[Valores Receitas / Despesas]])</f>
        <v>155116.65000000037</v>
      </c>
      <c r="L1546" s="53">
        <f>IF(FluxoCaixa10131514191820[[#This Row],[Entrada / Saída]]="Saída",FluxoCaixa10131514191820[[#This Row],[R$ (Valores)]]*-1,FluxoCaixa10131514191820[[#This Row],[R$ (Valores)]])</f>
        <v>0</v>
      </c>
    </row>
    <row r="1547" spans="2:12">
      <c r="B1547" s="48"/>
      <c r="C1547" s="48"/>
      <c r="D1547" s="56"/>
      <c r="E1547" s="52"/>
      <c r="F1547" s="17"/>
      <c r="G1547" s="17"/>
      <c r="H1547" s="17"/>
      <c r="I1547" s="21"/>
      <c r="J1547" s="17"/>
      <c r="K1547" s="20">
        <f>IF(FluxoCaixa10131514191820[[#This Row],[Movimento ]]="Saldo Inicial",FluxoCaixa10131514191820[[#This Row],[R$ (Valores)]],K1546+FluxoCaixa10131514191820[[#This Row],[Valores Receitas / Despesas]])</f>
        <v>155116.65000000037</v>
      </c>
      <c r="L1547" s="5">
        <f>IF(FluxoCaixa10131514191820[[#This Row],[Entrada / Saída]]="Saída",FluxoCaixa10131514191820[[#This Row],[R$ (Valores)]]*-1,FluxoCaixa10131514191820[[#This Row],[R$ (Valores)]])</f>
        <v>0</v>
      </c>
    </row>
    <row r="1548" spans="2:12">
      <c r="B1548" s="48"/>
      <c r="C1548" s="48"/>
      <c r="D1548" s="56"/>
      <c r="E1548" s="52"/>
      <c r="F1548" s="17"/>
      <c r="G1548" s="17"/>
      <c r="H1548" s="17"/>
      <c r="I1548" s="21"/>
      <c r="J1548" s="17"/>
      <c r="K1548" s="20">
        <f>IF(FluxoCaixa10131514191820[[#This Row],[Movimento ]]="Saldo Inicial",FluxoCaixa10131514191820[[#This Row],[R$ (Valores)]],K1547+FluxoCaixa10131514191820[[#This Row],[Valores Receitas / Despesas]])</f>
        <v>155116.65000000037</v>
      </c>
      <c r="L1548" s="5">
        <f>IF(FluxoCaixa10131514191820[[#This Row],[Entrada / Saída]]="Saída",FluxoCaixa10131514191820[[#This Row],[R$ (Valores)]]*-1,FluxoCaixa10131514191820[[#This Row],[R$ (Valores)]])</f>
        <v>0</v>
      </c>
    </row>
    <row r="1549" spans="2:12">
      <c r="B1549" s="48"/>
      <c r="C1549" s="48"/>
      <c r="D1549" s="56"/>
      <c r="E1549" s="52"/>
      <c r="F1549" s="17"/>
      <c r="G1549" s="17"/>
      <c r="H1549" s="17"/>
      <c r="I1549" s="21"/>
      <c r="J1549" s="17"/>
      <c r="K1549" s="20">
        <f>IF(FluxoCaixa10131514191820[[#This Row],[Movimento ]]="Saldo Inicial",FluxoCaixa10131514191820[[#This Row],[R$ (Valores)]],K1548+FluxoCaixa10131514191820[[#This Row],[Valores Receitas / Despesas]])</f>
        <v>155116.65000000037</v>
      </c>
      <c r="L1549" s="5">
        <f>IF(FluxoCaixa10131514191820[[#This Row],[Entrada / Saída]]="Saída",FluxoCaixa10131514191820[[#This Row],[R$ (Valores)]]*-1,FluxoCaixa10131514191820[[#This Row],[R$ (Valores)]])</f>
        <v>0</v>
      </c>
    </row>
    <row r="1550" spans="2:12">
      <c r="B1550" s="48"/>
      <c r="C1550" s="48"/>
      <c r="D1550" s="56"/>
      <c r="E1550" s="52"/>
      <c r="F1550" s="17"/>
      <c r="G1550" s="17"/>
      <c r="H1550" s="17"/>
      <c r="I1550" s="21"/>
      <c r="J1550" s="17"/>
      <c r="K1550" s="20">
        <f>IF(FluxoCaixa10131514191820[[#This Row],[Movimento ]]="Saldo Inicial",FluxoCaixa10131514191820[[#This Row],[R$ (Valores)]],K1549+FluxoCaixa10131514191820[[#This Row],[Valores Receitas / Despesas]])</f>
        <v>155116.65000000037</v>
      </c>
      <c r="L1550" s="5">
        <f>IF(FluxoCaixa10131514191820[[#This Row],[Entrada / Saída]]="Saída",FluxoCaixa10131514191820[[#This Row],[R$ (Valores)]]*-1,FluxoCaixa10131514191820[[#This Row],[R$ (Valores)]])</f>
        <v>0</v>
      </c>
    </row>
    <row r="1551" spans="2:12">
      <c r="B1551" s="48"/>
      <c r="C1551" s="48"/>
      <c r="D1551" s="56"/>
      <c r="E1551" s="52"/>
      <c r="F1551" s="17"/>
      <c r="G1551" s="17"/>
      <c r="H1551" s="17"/>
      <c r="I1551" s="21"/>
      <c r="J1551" s="17"/>
      <c r="K1551" s="20">
        <f>IF(FluxoCaixa10131514191820[[#This Row],[Movimento ]]="Saldo Inicial",FluxoCaixa10131514191820[[#This Row],[R$ (Valores)]],K1550+FluxoCaixa10131514191820[[#This Row],[Valores Receitas / Despesas]])</f>
        <v>155116.65000000037</v>
      </c>
      <c r="L1551" s="53">
        <f>IF(FluxoCaixa10131514191820[[#This Row],[Entrada / Saída]]="Saída",FluxoCaixa10131514191820[[#This Row],[R$ (Valores)]]*-1,FluxoCaixa10131514191820[[#This Row],[R$ (Valores)]])</f>
        <v>0</v>
      </c>
    </row>
    <row r="1552" spans="2:12">
      <c r="B1552" s="48"/>
      <c r="C1552" s="48"/>
      <c r="D1552" s="56"/>
      <c r="E1552" s="52"/>
      <c r="F1552" s="45"/>
      <c r="G1552" s="17"/>
      <c r="H1552" s="17"/>
      <c r="I1552" s="54"/>
      <c r="J1552" s="45"/>
      <c r="K1552" s="47">
        <f>IF(FluxoCaixa10131514191820[[#This Row],[Movimento ]]="Saldo Inicial",FluxoCaixa10131514191820[[#This Row],[R$ (Valores)]],K1551+FluxoCaixa10131514191820[[#This Row],[Valores Receitas / Despesas]])</f>
        <v>155116.65000000037</v>
      </c>
      <c r="L1552" s="53">
        <f>IF(FluxoCaixa10131514191820[[#This Row],[Entrada / Saída]]="Saída",FluxoCaixa10131514191820[[#This Row],[R$ (Valores)]]*-1,FluxoCaixa10131514191820[[#This Row],[R$ (Valores)]])</f>
        <v>0</v>
      </c>
    </row>
    <row r="1553" spans="2:12">
      <c r="B1553" s="48"/>
      <c r="C1553" s="48"/>
      <c r="D1553" s="56"/>
      <c r="E1553" s="52"/>
      <c r="F1553" s="45"/>
      <c r="G1553" s="45"/>
      <c r="H1553" s="45"/>
      <c r="I1553" s="21"/>
      <c r="J1553" s="17"/>
      <c r="K1553" s="20">
        <f>IF(FluxoCaixa10131514191820[[#This Row],[Movimento ]]="Saldo Inicial",FluxoCaixa10131514191820[[#This Row],[R$ (Valores)]],K1552+FluxoCaixa10131514191820[[#This Row],[Valores Receitas / Despesas]])</f>
        <v>155116.65000000037</v>
      </c>
      <c r="L1553" s="5">
        <f>IF(FluxoCaixa10131514191820[[#This Row],[Entrada / Saída]]="Saída",FluxoCaixa10131514191820[[#This Row],[R$ (Valores)]]*-1,FluxoCaixa10131514191820[[#This Row],[R$ (Valores)]])</f>
        <v>0</v>
      </c>
    </row>
    <row r="1554" spans="2:12">
      <c r="B1554" s="48"/>
      <c r="C1554" s="48"/>
      <c r="D1554" s="56"/>
      <c r="E1554" s="52"/>
      <c r="F1554" s="45"/>
      <c r="G1554" s="45"/>
      <c r="H1554" s="45"/>
      <c r="I1554" s="21"/>
      <c r="J1554" s="17"/>
      <c r="K1554" s="20">
        <f>IF(FluxoCaixa10131514191820[[#This Row],[Movimento ]]="Saldo Inicial",FluxoCaixa10131514191820[[#This Row],[R$ (Valores)]],K1553+FluxoCaixa10131514191820[[#This Row],[Valores Receitas / Despesas]])</f>
        <v>155116.65000000037</v>
      </c>
      <c r="L1554" s="5">
        <f>IF(FluxoCaixa10131514191820[[#This Row],[Entrada / Saída]]="Saída",FluxoCaixa10131514191820[[#This Row],[R$ (Valores)]]*-1,FluxoCaixa10131514191820[[#This Row],[R$ (Valores)]])</f>
        <v>0</v>
      </c>
    </row>
    <row r="1555" spans="2:12">
      <c r="B1555" s="48"/>
      <c r="C1555" s="48"/>
      <c r="D1555" s="56"/>
      <c r="E1555" s="52"/>
      <c r="F1555" s="45"/>
      <c r="G1555" s="45"/>
      <c r="H1555" s="45"/>
      <c r="I1555" s="21"/>
      <c r="J1555" s="17"/>
      <c r="K1555" s="20">
        <f>IF(FluxoCaixa10131514191820[[#This Row],[Movimento ]]="Saldo Inicial",FluxoCaixa10131514191820[[#This Row],[R$ (Valores)]],K1554+FluxoCaixa10131514191820[[#This Row],[Valores Receitas / Despesas]])</f>
        <v>155116.65000000037</v>
      </c>
      <c r="L1555" s="5">
        <f>IF(FluxoCaixa10131514191820[[#This Row],[Entrada / Saída]]="Saída",FluxoCaixa10131514191820[[#This Row],[R$ (Valores)]]*-1,FluxoCaixa10131514191820[[#This Row],[R$ (Valores)]])</f>
        <v>0</v>
      </c>
    </row>
    <row r="1556" spans="2:12">
      <c r="B1556" s="48"/>
      <c r="C1556" s="48"/>
      <c r="D1556" s="56"/>
      <c r="E1556" s="52"/>
      <c r="F1556" s="17"/>
      <c r="G1556" s="17"/>
      <c r="H1556" s="17"/>
      <c r="I1556" s="21"/>
      <c r="J1556" s="17"/>
      <c r="K1556" s="20">
        <f>IF(FluxoCaixa10131514191820[[#This Row],[Movimento ]]="Saldo Inicial",FluxoCaixa10131514191820[[#This Row],[R$ (Valores)]],K1555+FluxoCaixa10131514191820[[#This Row],[Valores Receitas / Despesas]])</f>
        <v>155116.65000000037</v>
      </c>
      <c r="L1556" s="5">
        <f>IF(FluxoCaixa10131514191820[[#This Row],[Entrada / Saída]]="Saída",FluxoCaixa10131514191820[[#This Row],[R$ (Valores)]]*-1,FluxoCaixa10131514191820[[#This Row],[R$ (Valores)]])</f>
        <v>0</v>
      </c>
    </row>
    <row r="1557" spans="2:12">
      <c r="B1557" s="48"/>
      <c r="C1557" s="48"/>
      <c r="D1557" s="56"/>
      <c r="E1557" s="52"/>
      <c r="F1557" s="17"/>
      <c r="G1557" s="17"/>
      <c r="H1557" s="17"/>
      <c r="I1557" s="21"/>
      <c r="J1557" s="17"/>
      <c r="K1557" s="20">
        <f>IF(FluxoCaixa10131514191820[[#This Row],[Movimento ]]="Saldo Inicial",FluxoCaixa10131514191820[[#This Row],[R$ (Valores)]],K1556+FluxoCaixa10131514191820[[#This Row],[Valores Receitas / Despesas]])</f>
        <v>155116.65000000037</v>
      </c>
      <c r="L1557" s="5">
        <f>IF(FluxoCaixa10131514191820[[#This Row],[Entrada / Saída]]="Saída",FluxoCaixa10131514191820[[#This Row],[R$ (Valores)]]*-1,FluxoCaixa10131514191820[[#This Row],[R$ (Valores)]])</f>
        <v>0</v>
      </c>
    </row>
    <row r="1558" spans="2:12">
      <c r="B1558" s="48"/>
      <c r="C1558" s="48"/>
      <c r="D1558" s="56"/>
      <c r="E1558" s="52"/>
      <c r="F1558" s="17"/>
      <c r="G1558" s="17"/>
      <c r="H1558" s="17"/>
      <c r="I1558" s="21"/>
      <c r="J1558" s="17"/>
      <c r="K1558" s="20">
        <f>IF(FluxoCaixa10131514191820[[#This Row],[Movimento ]]="Saldo Inicial",FluxoCaixa10131514191820[[#This Row],[R$ (Valores)]],K1557+FluxoCaixa10131514191820[[#This Row],[Valores Receitas / Despesas]])</f>
        <v>155116.65000000037</v>
      </c>
      <c r="L1558" s="5">
        <f>IF(FluxoCaixa10131514191820[[#This Row],[Entrada / Saída]]="Saída",FluxoCaixa10131514191820[[#This Row],[R$ (Valores)]]*-1,FluxoCaixa10131514191820[[#This Row],[R$ (Valores)]])</f>
        <v>0</v>
      </c>
    </row>
    <row r="1559" spans="2:12">
      <c r="B1559" s="48"/>
      <c r="C1559" s="48"/>
      <c r="D1559" s="56"/>
      <c r="E1559" s="52"/>
      <c r="F1559" s="17"/>
      <c r="G1559" s="17"/>
      <c r="H1559" s="17"/>
      <c r="I1559" s="21"/>
      <c r="J1559" s="17"/>
      <c r="K1559" s="20">
        <f>IF(FluxoCaixa10131514191820[[#This Row],[Movimento ]]="Saldo Inicial",FluxoCaixa10131514191820[[#This Row],[R$ (Valores)]],K1558+FluxoCaixa10131514191820[[#This Row],[Valores Receitas / Despesas]])</f>
        <v>155116.65000000037</v>
      </c>
      <c r="L1559" s="5">
        <f>IF(FluxoCaixa10131514191820[[#This Row],[Entrada / Saída]]="Saída",FluxoCaixa10131514191820[[#This Row],[R$ (Valores)]]*-1,FluxoCaixa10131514191820[[#This Row],[R$ (Valores)]])</f>
        <v>0</v>
      </c>
    </row>
    <row r="1560" spans="2:12">
      <c r="B1560" s="48"/>
      <c r="C1560" s="48"/>
      <c r="D1560" s="56"/>
      <c r="E1560" s="52"/>
      <c r="F1560" s="17"/>
      <c r="G1560" s="17"/>
      <c r="H1560" s="17"/>
      <c r="I1560" s="21"/>
      <c r="J1560" s="17"/>
      <c r="K1560" s="20">
        <f>IF(FluxoCaixa10131514191820[[#This Row],[Movimento ]]="Saldo Inicial",FluxoCaixa10131514191820[[#This Row],[R$ (Valores)]],K1559+FluxoCaixa10131514191820[[#This Row],[Valores Receitas / Despesas]])</f>
        <v>155116.65000000037</v>
      </c>
      <c r="L1560" s="5">
        <f>IF(FluxoCaixa10131514191820[[#This Row],[Entrada / Saída]]="Saída",FluxoCaixa10131514191820[[#This Row],[R$ (Valores)]]*-1,FluxoCaixa10131514191820[[#This Row],[R$ (Valores)]])</f>
        <v>0</v>
      </c>
    </row>
    <row r="1561" spans="2:12">
      <c r="B1561" s="48"/>
      <c r="C1561" s="48"/>
      <c r="D1561" s="56"/>
      <c r="E1561" s="52"/>
      <c r="F1561" s="17"/>
      <c r="G1561" s="17"/>
      <c r="H1561" s="17"/>
      <c r="I1561" s="21"/>
      <c r="J1561" s="17"/>
      <c r="K1561" s="20">
        <f>IF(FluxoCaixa10131514191820[[#This Row],[Movimento ]]="Saldo Inicial",FluxoCaixa10131514191820[[#This Row],[R$ (Valores)]],K1560+FluxoCaixa10131514191820[[#This Row],[Valores Receitas / Despesas]])</f>
        <v>155116.65000000037</v>
      </c>
      <c r="L1561" s="5">
        <f>IF(FluxoCaixa10131514191820[[#This Row],[Entrada / Saída]]="Saída",FluxoCaixa10131514191820[[#This Row],[R$ (Valores)]]*-1,FluxoCaixa10131514191820[[#This Row],[R$ (Valores)]])</f>
        <v>0</v>
      </c>
    </row>
    <row r="1562" spans="2:12">
      <c r="B1562" s="48"/>
      <c r="C1562" s="48"/>
      <c r="D1562" s="56"/>
      <c r="E1562" s="52"/>
      <c r="F1562" s="17"/>
      <c r="G1562" s="17"/>
      <c r="H1562" s="17"/>
      <c r="I1562" s="21"/>
      <c r="J1562" s="17"/>
      <c r="K1562" s="20">
        <f>IF(FluxoCaixa10131514191820[[#This Row],[Movimento ]]="Saldo Inicial",FluxoCaixa10131514191820[[#This Row],[R$ (Valores)]],K1561+FluxoCaixa10131514191820[[#This Row],[Valores Receitas / Despesas]])</f>
        <v>155116.65000000037</v>
      </c>
      <c r="L1562" s="5">
        <f>IF(FluxoCaixa10131514191820[[#This Row],[Entrada / Saída]]="Saída",FluxoCaixa10131514191820[[#This Row],[R$ (Valores)]]*-1,FluxoCaixa10131514191820[[#This Row],[R$ (Valores)]])</f>
        <v>0</v>
      </c>
    </row>
    <row r="1563" spans="2:12">
      <c r="B1563" s="48"/>
      <c r="C1563" s="48"/>
      <c r="D1563" s="56"/>
      <c r="E1563" s="52"/>
      <c r="F1563" s="17"/>
      <c r="G1563" s="17"/>
      <c r="H1563" s="17"/>
      <c r="I1563" s="21"/>
      <c r="J1563" s="17"/>
      <c r="K1563" s="20">
        <f>IF(FluxoCaixa10131514191820[[#This Row],[Movimento ]]="Saldo Inicial",FluxoCaixa10131514191820[[#This Row],[R$ (Valores)]],K1562+FluxoCaixa10131514191820[[#This Row],[Valores Receitas / Despesas]])</f>
        <v>155116.65000000037</v>
      </c>
      <c r="L1563" s="5">
        <f>IF(FluxoCaixa10131514191820[[#This Row],[Entrada / Saída]]="Saída",FluxoCaixa10131514191820[[#This Row],[R$ (Valores)]]*-1,FluxoCaixa10131514191820[[#This Row],[R$ (Valores)]])</f>
        <v>0</v>
      </c>
    </row>
    <row r="1564" spans="2:12">
      <c r="B1564" s="48"/>
      <c r="C1564" s="48"/>
      <c r="D1564" s="56"/>
      <c r="E1564" s="52"/>
      <c r="F1564" s="17"/>
      <c r="G1564" s="17"/>
      <c r="H1564" s="17"/>
      <c r="I1564" s="21"/>
      <c r="J1564" s="17"/>
      <c r="K1564" s="20">
        <f>IF(FluxoCaixa10131514191820[[#This Row],[Movimento ]]="Saldo Inicial",FluxoCaixa10131514191820[[#This Row],[R$ (Valores)]],K1563+FluxoCaixa10131514191820[[#This Row],[Valores Receitas / Despesas]])</f>
        <v>155116.65000000037</v>
      </c>
      <c r="L1564" s="5">
        <f>IF(FluxoCaixa10131514191820[[#This Row],[Entrada / Saída]]="Saída",FluxoCaixa10131514191820[[#This Row],[R$ (Valores)]]*-1,FluxoCaixa10131514191820[[#This Row],[R$ (Valores)]])</f>
        <v>0</v>
      </c>
    </row>
    <row r="1565" spans="2:12">
      <c r="B1565" s="48"/>
      <c r="C1565" s="48"/>
      <c r="D1565" s="56"/>
      <c r="E1565" s="52"/>
      <c r="F1565" s="17"/>
      <c r="G1565" s="17"/>
      <c r="H1565" s="17"/>
      <c r="I1565" s="54"/>
      <c r="J1565" s="45"/>
      <c r="K1565" s="47">
        <f>IF(FluxoCaixa10131514191820[[#This Row],[Movimento ]]="Saldo Inicial",FluxoCaixa10131514191820[[#This Row],[R$ (Valores)]],K1564+FluxoCaixa10131514191820[[#This Row],[Valores Receitas / Despesas]])</f>
        <v>155116.65000000037</v>
      </c>
      <c r="L1565" s="53">
        <f>IF(FluxoCaixa10131514191820[[#This Row],[Entrada / Saída]]="Saída",FluxoCaixa10131514191820[[#This Row],[R$ (Valores)]]*-1,FluxoCaixa10131514191820[[#This Row],[R$ (Valores)]])</f>
        <v>0</v>
      </c>
    </row>
    <row r="1566" spans="2:12">
      <c r="B1566" s="48"/>
      <c r="C1566" s="48"/>
      <c r="D1566" s="56"/>
      <c r="E1566" s="52"/>
      <c r="F1566" s="17"/>
      <c r="G1566" s="17"/>
      <c r="H1566" s="17"/>
      <c r="I1566" s="21"/>
      <c r="J1566" s="17"/>
      <c r="K1566" s="20">
        <f>IF(FluxoCaixa10131514191820[[#This Row],[Movimento ]]="Saldo Inicial",FluxoCaixa10131514191820[[#This Row],[R$ (Valores)]],K1565+FluxoCaixa10131514191820[[#This Row],[Valores Receitas / Despesas]])</f>
        <v>155116.65000000037</v>
      </c>
      <c r="L1566" s="5">
        <f>IF(FluxoCaixa10131514191820[[#This Row],[Entrada / Saída]]="Saída",FluxoCaixa10131514191820[[#This Row],[R$ (Valores)]]*-1,FluxoCaixa10131514191820[[#This Row],[R$ (Valores)]])</f>
        <v>0</v>
      </c>
    </row>
    <row r="1567" spans="2:12">
      <c r="B1567" s="48"/>
      <c r="C1567" s="48"/>
      <c r="D1567" s="56"/>
      <c r="E1567" s="52"/>
      <c r="F1567" s="17"/>
      <c r="G1567" s="17"/>
      <c r="H1567" s="17"/>
      <c r="I1567" s="21"/>
      <c r="J1567" s="17"/>
      <c r="K1567" s="20">
        <f>IF(FluxoCaixa10131514191820[[#This Row],[Movimento ]]="Saldo Inicial",FluxoCaixa10131514191820[[#This Row],[R$ (Valores)]],K1566+FluxoCaixa10131514191820[[#This Row],[Valores Receitas / Despesas]])</f>
        <v>155116.65000000037</v>
      </c>
      <c r="L1567" s="5">
        <f>IF(FluxoCaixa10131514191820[[#This Row],[Entrada / Saída]]="Saída",FluxoCaixa10131514191820[[#This Row],[R$ (Valores)]]*-1,FluxoCaixa10131514191820[[#This Row],[R$ (Valores)]])</f>
        <v>0</v>
      </c>
    </row>
    <row r="1568" spans="2:12">
      <c r="B1568" s="48"/>
      <c r="C1568" s="48"/>
      <c r="D1568" s="56"/>
      <c r="E1568" s="52"/>
      <c r="F1568" s="17"/>
      <c r="G1568" s="17"/>
      <c r="H1568" s="17"/>
      <c r="I1568" s="21"/>
      <c r="J1568" s="17"/>
      <c r="K1568" s="20">
        <f>IF(FluxoCaixa10131514191820[[#This Row],[Movimento ]]="Saldo Inicial",FluxoCaixa10131514191820[[#This Row],[R$ (Valores)]],K1567+FluxoCaixa10131514191820[[#This Row],[Valores Receitas / Despesas]])</f>
        <v>155116.65000000037</v>
      </c>
      <c r="L1568" s="5">
        <f>IF(FluxoCaixa10131514191820[[#This Row],[Entrada / Saída]]="Saída",FluxoCaixa10131514191820[[#This Row],[R$ (Valores)]]*-1,FluxoCaixa10131514191820[[#This Row],[R$ (Valores)]])</f>
        <v>0</v>
      </c>
    </row>
    <row r="1569" spans="2:12">
      <c r="B1569" s="48"/>
      <c r="C1569" s="48"/>
      <c r="D1569" s="56"/>
      <c r="E1569" s="52"/>
      <c r="F1569" s="17"/>
      <c r="G1569" s="17"/>
      <c r="H1569" s="17"/>
      <c r="I1569" s="21"/>
      <c r="J1569" s="17"/>
      <c r="K1569" s="20">
        <f>IF(FluxoCaixa10131514191820[[#This Row],[Movimento ]]="Saldo Inicial",FluxoCaixa10131514191820[[#This Row],[R$ (Valores)]],K1568+FluxoCaixa10131514191820[[#This Row],[Valores Receitas / Despesas]])</f>
        <v>155116.65000000037</v>
      </c>
      <c r="L1569" s="5">
        <f>IF(FluxoCaixa10131514191820[[#This Row],[Entrada / Saída]]="Saída",FluxoCaixa10131514191820[[#This Row],[R$ (Valores)]]*-1,FluxoCaixa10131514191820[[#This Row],[R$ (Valores)]])</f>
        <v>0</v>
      </c>
    </row>
    <row r="1570" spans="2:12">
      <c r="B1570" s="48"/>
      <c r="C1570" s="48"/>
      <c r="D1570" s="56"/>
      <c r="E1570" s="52"/>
      <c r="F1570" s="17"/>
      <c r="G1570" s="17"/>
      <c r="H1570" s="17"/>
      <c r="I1570" s="21"/>
      <c r="J1570" s="17"/>
      <c r="K1570" s="20">
        <f>IF(FluxoCaixa10131514191820[[#This Row],[Movimento ]]="Saldo Inicial",FluxoCaixa10131514191820[[#This Row],[R$ (Valores)]],K1569+FluxoCaixa10131514191820[[#This Row],[Valores Receitas / Despesas]])</f>
        <v>155116.65000000037</v>
      </c>
      <c r="L1570" s="5">
        <f>IF(FluxoCaixa10131514191820[[#This Row],[Entrada / Saída]]="Saída",FluxoCaixa10131514191820[[#This Row],[R$ (Valores)]]*-1,FluxoCaixa10131514191820[[#This Row],[R$ (Valores)]])</f>
        <v>0</v>
      </c>
    </row>
    <row r="1571" spans="2:12">
      <c r="B1571" s="48"/>
      <c r="C1571" s="48"/>
      <c r="D1571" s="56"/>
      <c r="E1571" s="52"/>
      <c r="F1571" s="17"/>
      <c r="G1571" s="17"/>
      <c r="H1571" s="17"/>
      <c r="I1571" s="21"/>
      <c r="J1571" s="17"/>
      <c r="K1571" s="20">
        <f>IF(FluxoCaixa10131514191820[[#This Row],[Movimento ]]="Saldo Inicial",FluxoCaixa10131514191820[[#This Row],[R$ (Valores)]],K1570+FluxoCaixa10131514191820[[#This Row],[Valores Receitas / Despesas]])</f>
        <v>155116.65000000037</v>
      </c>
      <c r="L1571" s="5">
        <f>IF(FluxoCaixa10131514191820[[#This Row],[Entrada / Saída]]="Saída",FluxoCaixa10131514191820[[#This Row],[R$ (Valores)]]*-1,FluxoCaixa10131514191820[[#This Row],[R$ (Valores)]])</f>
        <v>0</v>
      </c>
    </row>
    <row r="1572" spans="2:12">
      <c r="B1572" s="48"/>
      <c r="C1572" s="48"/>
      <c r="D1572" s="56"/>
      <c r="E1572" s="52"/>
      <c r="F1572" s="17"/>
      <c r="G1572" s="17"/>
      <c r="H1572" s="17"/>
      <c r="I1572" s="21"/>
      <c r="J1572" s="17"/>
      <c r="K1572" s="20">
        <f>IF(FluxoCaixa10131514191820[[#This Row],[Movimento ]]="Saldo Inicial",FluxoCaixa10131514191820[[#This Row],[R$ (Valores)]],K1571+FluxoCaixa10131514191820[[#This Row],[Valores Receitas / Despesas]])</f>
        <v>155116.65000000037</v>
      </c>
      <c r="L1572" s="5">
        <f>IF(FluxoCaixa10131514191820[[#This Row],[Entrada / Saída]]="Saída",FluxoCaixa10131514191820[[#This Row],[R$ (Valores)]]*-1,FluxoCaixa10131514191820[[#This Row],[R$ (Valores)]])</f>
        <v>0</v>
      </c>
    </row>
    <row r="1573" spans="2:12">
      <c r="B1573" s="48"/>
      <c r="C1573" s="48"/>
      <c r="D1573" s="56"/>
      <c r="E1573" s="52"/>
      <c r="F1573" s="17"/>
      <c r="G1573" s="17"/>
      <c r="H1573" s="17"/>
      <c r="I1573" s="21"/>
      <c r="J1573" s="17"/>
      <c r="K1573" s="20">
        <f>IF(FluxoCaixa10131514191820[[#This Row],[Movimento ]]="Saldo Inicial",FluxoCaixa10131514191820[[#This Row],[R$ (Valores)]],K1572+FluxoCaixa10131514191820[[#This Row],[Valores Receitas / Despesas]])</f>
        <v>155116.65000000037</v>
      </c>
      <c r="L1573" s="5">
        <f>IF(FluxoCaixa10131514191820[[#This Row],[Entrada / Saída]]="Saída",FluxoCaixa10131514191820[[#This Row],[R$ (Valores)]]*-1,FluxoCaixa10131514191820[[#This Row],[R$ (Valores)]])</f>
        <v>0</v>
      </c>
    </row>
    <row r="1574" spans="2:12">
      <c r="B1574" s="48"/>
      <c r="C1574" s="48"/>
      <c r="D1574" s="56"/>
      <c r="E1574" s="52"/>
      <c r="F1574" s="17"/>
      <c r="G1574" s="17"/>
      <c r="H1574" s="17"/>
      <c r="I1574" s="21"/>
      <c r="J1574" s="17"/>
      <c r="K1574" s="20">
        <f>IF(FluxoCaixa10131514191820[[#This Row],[Movimento ]]="Saldo Inicial",FluxoCaixa10131514191820[[#This Row],[R$ (Valores)]],K1573+FluxoCaixa10131514191820[[#This Row],[Valores Receitas / Despesas]])</f>
        <v>155116.65000000037</v>
      </c>
      <c r="L1574" s="5">
        <f>IF(FluxoCaixa10131514191820[[#This Row],[Entrada / Saída]]="Saída",FluxoCaixa10131514191820[[#This Row],[R$ (Valores)]]*-1,FluxoCaixa10131514191820[[#This Row],[R$ (Valores)]])</f>
        <v>0</v>
      </c>
    </row>
    <row r="1575" spans="2:12">
      <c r="B1575" s="48"/>
      <c r="C1575" s="48"/>
      <c r="D1575" s="56"/>
      <c r="E1575" s="52"/>
      <c r="F1575" s="17"/>
      <c r="G1575" s="17"/>
      <c r="H1575" s="17"/>
      <c r="I1575" s="21"/>
      <c r="J1575" s="17"/>
      <c r="K1575" s="20">
        <f>IF(FluxoCaixa10131514191820[[#This Row],[Movimento ]]="Saldo Inicial",FluxoCaixa10131514191820[[#This Row],[R$ (Valores)]],K1574+FluxoCaixa10131514191820[[#This Row],[Valores Receitas / Despesas]])</f>
        <v>155116.65000000037</v>
      </c>
      <c r="L1575" s="5">
        <f>IF(FluxoCaixa10131514191820[[#This Row],[Entrada / Saída]]="Saída",FluxoCaixa10131514191820[[#This Row],[R$ (Valores)]]*-1,FluxoCaixa10131514191820[[#This Row],[R$ (Valores)]])</f>
        <v>0</v>
      </c>
    </row>
    <row r="1576" spans="2:12">
      <c r="B1576" s="48"/>
      <c r="C1576" s="48"/>
      <c r="D1576" s="56"/>
      <c r="E1576" s="52"/>
      <c r="F1576" s="17"/>
      <c r="G1576" s="17"/>
      <c r="H1576" s="17"/>
      <c r="I1576" s="21"/>
      <c r="J1576" s="17"/>
      <c r="K1576" s="20">
        <f>IF(FluxoCaixa10131514191820[[#This Row],[Movimento ]]="Saldo Inicial",FluxoCaixa10131514191820[[#This Row],[R$ (Valores)]],K1575+FluxoCaixa10131514191820[[#This Row],[Valores Receitas / Despesas]])</f>
        <v>155116.65000000037</v>
      </c>
      <c r="L1576" s="5">
        <f>IF(FluxoCaixa10131514191820[[#This Row],[Entrada / Saída]]="Saída",FluxoCaixa10131514191820[[#This Row],[R$ (Valores)]]*-1,FluxoCaixa10131514191820[[#This Row],[R$ (Valores)]])</f>
        <v>0</v>
      </c>
    </row>
    <row r="1577" spans="2:12">
      <c r="B1577" s="48"/>
      <c r="C1577" s="48"/>
      <c r="D1577" s="56"/>
      <c r="E1577" s="52"/>
      <c r="F1577" s="17"/>
      <c r="G1577" s="17"/>
      <c r="H1577" s="17"/>
      <c r="I1577" s="21"/>
      <c r="J1577" s="17"/>
      <c r="K1577" s="20">
        <f>IF(FluxoCaixa10131514191820[[#This Row],[Movimento ]]="Saldo Inicial",FluxoCaixa10131514191820[[#This Row],[R$ (Valores)]],K1576+FluxoCaixa10131514191820[[#This Row],[Valores Receitas / Despesas]])</f>
        <v>155116.65000000037</v>
      </c>
      <c r="L1577" s="5">
        <f>IF(FluxoCaixa10131514191820[[#This Row],[Entrada / Saída]]="Saída",FluxoCaixa10131514191820[[#This Row],[R$ (Valores)]]*-1,FluxoCaixa10131514191820[[#This Row],[R$ (Valores)]])</f>
        <v>0</v>
      </c>
    </row>
    <row r="1578" spans="2:12">
      <c r="B1578" s="48"/>
      <c r="C1578" s="48"/>
      <c r="D1578" s="56"/>
      <c r="E1578" s="52"/>
      <c r="F1578" s="17"/>
      <c r="G1578" s="17"/>
      <c r="H1578" s="17"/>
      <c r="I1578" s="21"/>
      <c r="J1578" s="17"/>
      <c r="K1578" s="20">
        <f>IF(FluxoCaixa10131514191820[[#This Row],[Movimento ]]="Saldo Inicial",FluxoCaixa10131514191820[[#This Row],[R$ (Valores)]],K1577+FluxoCaixa10131514191820[[#This Row],[Valores Receitas / Despesas]])</f>
        <v>155116.65000000037</v>
      </c>
      <c r="L1578" s="5">
        <f>IF(FluxoCaixa10131514191820[[#This Row],[Entrada / Saída]]="Saída",FluxoCaixa10131514191820[[#This Row],[R$ (Valores)]]*-1,FluxoCaixa10131514191820[[#This Row],[R$ (Valores)]])</f>
        <v>0</v>
      </c>
    </row>
    <row r="1579" spans="2:12">
      <c r="B1579" s="48"/>
      <c r="C1579" s="48"/>
      <c r="D1579" s="16"/>
      <c r="E1579" s="48"/>
      <c r="F1579" s="17"/>
      <c r="G1579" s="17"/>
      <c r="H1579" s="17"/>
      <c r="I1579" s="21"/>
      <c r="J1579" s="17"/>
      <c r="K1579" s="20">
        <f>IF(FluxoCaixa10131514191820[[#This Row],[Movimento ]]="Saldo Inicial",FluxoCaixa10131514191820[[#This Row],[R$ (Valores)]],K1578+FluxoCaixa10131514191820[[#This Row],[Valores Receitas / Despesas]])</f>
        <v>155116.65000000037</v>
      </c>
      <c r="L1579" s="53">
        <f>IF(FluxoCaixa10131514191820[[#This Row],[Entrada / Saída]]="Saída",FluxoCaixa10131514191820[[#This Row],[R$ (Valores)]]*-1,FluxoCaixa10131514191820[[#This Row],[R$ (Valores)]])</f>
        <v>0</v>
      </c>
    </row>
    <row r="1580" spans="2:12">
      <c r="B1580" s="48"/>
      <c r="C1580" s="48"/>
      <c r="D1580" s="56"/>
      <c r="E1580" s="52"/>
      <c r="F1580" s="17"/>
      <c r="G1580" s="17"/>
      <c r="H1580" s="17"/>
      <c r="I1580" s="54"/>
      <c r="J1580" s="45"/>
      <c r="K1580" s="47">
        <f>IF(FluxoCaixa10131514191820[[#This Row],[Movimento ]]="Saldo Inicial",FluxoCaixa10131514191820[[#This Row],[R$ (Valores)]],K1579+FluxoCaixa10131514191820[[#This Row],[Valores Receitas / Despesas]])</f>
        <v>155116.65000000037</v>
      </c>
      <c r="L1580" s="53">
        <f>IF(FluxoCaixa10131514191820[[#This Row],[Entrada / Saída]]="Saída",FluxoCaixa10131514191820[[#This Row],[R$ (Valores)]]*-1,FluxoCaixa10131514191820[[#This Row],[R$ (Valores)]])</f>
        <v>0</v>
      </c>
    </row>
    <row r="1581" spans="2:12">
      <c r="B1581" s="48"/>
      <c r="C1581" s="48"/>
      <c r="D1581" s="16"/>
      <c r="E1581" s="48"/>
      <c r="F1581" s="17"/>
      <c r="G1581" s="17"/>
      <c r="H1581" s="17"/>
      <c r="I1581" s="54"/>
      <c r="J1581" s="45"/>
      <c r="K1581" s="47">
        <f>IF(FluxoCaixa10131514191820[[#This Row],[Movimento ]]="Saldo Inicial",FluxoCaixa10131514191820[[#This Row],[R$ (Valores)]],K1580+FluxoCaixa10131514191820[[#This Row],[Valores Receitas / Despesas]])</f>
        <v>155116.65000000037</v>
      </c>
      <c r="L1581" s="53">
        <f>IF(FluxoCaixa10131514191820[[#This Row],[Entrada / Saída]]="Saída",FluxoCaixa10131514191820[[#This Row],[R$ (Valores)]]*-1,FluxoCaixa10131514191820[[#This Row],[R$ (Valores)]])</f>
        <v>0</v>
      </c>
    </row>
    <row r="1582" spans="2:12">
      <c r="B1582" s="48"/>
      <c r="C1582" s="48"/>
      <c r="D1582" s="16"/>
      <c r="E1582" s="48"/>
      <c r="F1582" s="17"/>
      <c r="G1582" s="17"/>
      <c r="H1582" s="17"/>
      <c r="I1582" s="21"/>
      <c r="J1582" s="17"/>
      <c r="K1582" s="20">
        <f>IF(FluxoCaixa10131514191820[[#This Row],[Movimento ]]="Saldo Inicial",FluxoCaixa10131514191820[[#This Row],[R$ (Valores)]],K1581+FluxoCaixa10131514191820[[#This Row],[Valores Receitas / Despesas]])</f>
        <v>155116.65000000037</v>
      </c>
      <c r="L1582" s="20">
        <f>IF(FluxoCaixa10131514191820[[#This Row],[Entrada / Saída]]="Saída",FluxoCaixa10131514191820[[#This Row],[R$ (Valores)]]*-1,FluxoCaixa10131514191820[[#This Row],[R$ (Valores)]])</f>
        <v>0</v>
      </c>
    </row>
    <row r="1583" spans="2:12">
      <c r="B1583" s="48"/>
      <c r="C1583" s="48"/>
      <c r="D1583" s="17"/>
      <c r="E1583" s="48"/>
      <c r="F1583" s="17"/>
      <c r="G1583" s="17"/>
      <c r="H1583" s="17"/>
      <c r="I1583" s="17"/>
      <c r="J1583" s="17"/>
      <c r="K1583" s="17"/>
      <c r="L1583" s="17"/>
    </row>
  </sheetData>
  <autoFilter ref="B10:C14" xr:uid="{F45AEC0C-BE4A-4CC3-ADF1-1E5B8652A38A}"/>
  <dataConsolidate link="1"/>
  <mergeCells count="5">
    <mergeCell ref="G1:K1"/>
    <mergeCell ref="B3:D3"/>
    <mergeCell ref="B4:C4"/>
    <mergeCell ref="B5:C5"/>
    <mergeCell ref="B6:C6"/>
  </mergeCells>
  <conditionalFormatting sqref="D6">
    <cfRule type="cellIs" dxfId="7" priority="1" operator="greaterThan">
      <formula>0</formula>
    </cfRule>
    <cfRule type="cellIs" dxfId="6" priority="2" operator="lessThan">
      <formula>0</formula>
    </cfRule>
  </conditionalFormatting>
  <dataValidations count="3">
    <dataValidation type="list" allowBlank="1" showInputMessage="1" showErrorMessage="1" sqref="H11" xr:uid="{A5D0DCC5-5755-4259-8B9E-AD8F229D4E80}">
      <formula1>INDIRECT($F11)</formula1>
    </dataValidation>
    <dataValidation type="list" allowBlank="1" showInputMessage="1" showErrorMessage="1" sqref="G1569:G1582 G923 G927 G932 G935:G938 G942:G949 G953:G960 G968 G970 G972:G985 G988 G1004:G1005 G1009 G1014:G1024 G1035:G1036 G1048 G1052:G1053 G1056:G1060 G1062:G1066 G1069:G1089 G1092 G1095:G1099 G1113:G1145 G1154:G1189 G1191 G1194:G1200 G1204:G1205 G1207:G1230 G1232:G1234 G1237:G1241 G1247 G1251:G1267 G1269:G1273 G1275:G1283 G1291 G1294 G1304:G1309 G1311:G1312 G1314 G1316 G1324:G1329 G1344:G1353 G1357:G1375 G1379:G1381 G1398:G1399 G1401:G1411 G1420:G1421 G1423:G1427 G1448:G1450 G1440 G1465:G1480 G1521:G1567 G11:G916" xr:uid="{CE473A33-C90E-4286-9A3A-21D6BA38CB63}">
      <formula1>INDIRECT(F11)</formula1>
    </dataValidation>
    <dataValidation type="list" allowBlank="1" showInputMessage="1" showErrorMessage="1" sqref="F11:F1582" xr:uid="{D3F31F44-7601-4EC9-92B0-D58A43D97194}">
      <formula1>"Entrada,Saída"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434093-4B22-4E40-9CF9-A3FB47640E19}">
          <x14:formula1>
            <xm:f>'Origem de Dados '!$F$3:$F$6</xm:f>
          </x14:formula1>
          <xm:sqref>J11:J969 J971:J1328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39C8-CA86-4106-8F04-9786F7486B10}">
  <dimension ref="B1:S1583"/>
  <sheetViews>
    <sheetView showGridLines="0" zoomScale="85" zoomScaleNormal="85" workbookViewId="0">
      <pane ySplit="10" topLeftCell="A11" activePane="bottomLeft" state="frozen"/>
      <selection pane="bottomLeft" activeCell="G20" sqref="G20:G21"/>
    </sheetView>
  </sheetViews>
  <sheetFormatPr defaultColWidth="8.85546875" defaultRowHeight="12.75"/>
  <cols>
    <col min="1" max="1" width="1.5703125" style="1" customWidth="1"/>
    <col min="2" max="3" width="13" style="1" customWidth="1"/>
    <col min="4" max="4" width="16.5703125" style="1" customWidth="1"/>
    <col min="5" max="5" width="9.85546875" style="42" customWidth="1"/>
    <col min="6" max="6" width="20.85546875" style="1" bestFit="1" customWidth="1"/>
    <col min="7" max="7" width="24.140625" style="1" customWidth="1"/>
    <col min="8" max="8" width="84.7109375" style="1" bestFit="1" customWidth="1"/>
    <col min="9" max="9" width="24.42578125" style="1" customWidth="1"/>
    <col min="10" max="10" width="21.140625" style="1" customWidth="1"/>
    <col min="11" max="11" width="20.140625" style="1" customWidth="1"/>
    <col min="12" max="12" width="31.42578125" style="1" hidden="1" customWidth="1"/>
    <col min="13" max="13" width="8.85546875" style="1" customWidth="1"/>
    <col min="14" max="14" width="8.85546875" style="1"/>
    <col min="15" max="16" width="10.28515625" style="1" bestFit="1" customWidth="1"/>
    <col min="17" max="17" width="10.5703125" style="1" bestFit="1" customWidth="1"/>
    <col min="18" max="18" width="11.5703125" style="6" bestFit="1" customWidth="1"/>
    <col min="19" max="19" width="10.28515625" style="1" bestFit="1" customWidth="1"/>
    <col min="20" max="16384" width="8.85546875" style="1"/>
  </cols>
  <sheetData>
    <row r="1" spans="2:19" ht="56.1" customHeight="1">
      <c r="D1" s="14" t="s">
        <v>67</v>
      </c>
      <c r="E1" s="41"/>
      <c r="F1" s="13"/>
      <c r="G1" s="106" t="s">
        <v>2398</v>
      </c>
      <c r="H1" s="106"/>
      <c r="I1" s="106"/>
      <c r="J1" s="106"/>
      <c r="K1" s="106"/>
    </row>
    <row r="2" spans="2:19" ht="23.1" customHeight="1">
      <c r="Q2" s="31"/>
    </row>
    <row r="3" spans="2:19" ht="18.95" customHeight="1">
      <c r="B3" s="111" t="s">
        <v>55</v>
      </c>
      <c r="C3" s="111"/>
      <c r="D3" s="111"/>
      <c r="P3" s="31"/>
    </row>
    <row r="4" spans="2:19" ht="15.75">
      <c r="B4" s="112" t="s">
        <v>50</v>
      </c>
      <c r="C4" s="113"/>
      <c r="D4" s="10">
        <f ca="1">SUMPRODUCT(SUBTOTAL(9,OFFSET(FluxoCaixa10131514192123[R$ (Valores)],ROW(FluxoCaixa10131514192123[R$ (Valores)])-ROW(I11),0,1)),--(FluxoCaixa10131514192123[Entrada / Saída]="Entrada"))+SUMPRODUCT(SUBTOTAL(9,OFFSET(FluxoCaixa10131514192123[R$ (Valores)],ROW(FluxoCaixa10131514192123[R$ (Valores)])-ROW(I11),0,1)),--(FluxoCaixa10131514192123[Entrada / Saída]="Saldo Inicial"))</f>
        <v>2511924.87</v>
      </c>
      <c r="P4" s="31"/>
      <c r="Q4" s="26"/>
    </row>
    <row r="5" spans="2:19" ht="15.75">
      <c r="B5" s="112" t="s">
        <v>51</v>
      </c>
      <c r="C5" s="113"/>
      <c r="D5" s="8">
        <f ca="1">SUMPRODUCT(SUBTOTAL(9,OFFSET(FluxoCaixa10131514192123[R$ (Valores)],ROW(FluxoCaixa10131514192123[R$ (Valores)])-ROW(I11),0,1)),--(FluxoCaixa10131514192123[Entrada / Saída]="Saída"))</f>
        <v>0</v>
      </c>
      <c r="P5" s="26"/>
      <c r="S5" s="31"/>
    </row>
    <row r="6" spans="2:19" ht="15.75">
      <c r="B6" s="112" t="s">
        <v>49</v>
      </c>
      <c r="C6" s="113"/>
      <c r="D6" s="9">
        <f ca="1">D4-D5</f>
        <v>2511924.87</v>
      </c>
      <c r="P6" s="26"/>
    </row>
    <row r="7" spans="2:19" ht="38.25" customHeight="1">
      <c r="S7" s="26"/>
    </row>
    <row r="8" spans="2:19" s="2" customFormat="1" ht="21" customHeight="1">
      <c r="E8" s="43"/>
      <c r="I8" s="22" t="s">
        <v>53</v>
      </c>
      <c r="J8" s="23"/>
      <c r="K8" s="24">
        <v>2511924.87</v>
      </c>
      <c r="R8" s="32"/>
    </row>
    <row r="9" spans="2:19" ht="6" customHeight="1"/>
    <row r="10" spans="2:19" s="3" customFormat="1" ht="15">
      <c r="B10" s="25" t="s">
        <v>2415</v>
      </c>
      <c r="C10" s="25" t="s">
        <v>2418</v>
      </c>
      <c r="D10" s="25" t="s">
        <v>43</v>
      </c>
      <c r="E10" s="25" t="s">
        <v>151</v>
      </c>
      <c r="F10" s="25" t="s">
        <v>44</v>
      </c>
      <c r="G10" s="25" t="s">
        <v>2397</v>
      </c>
      <c r="H10" s="25" t="s">
        <v>2414</v>
      </c>
      <c r="I10" s="25" t="s">
        <v>63</v>
      </c>
      <c r="J10" s="25" t="s">
        <v>62</v>
      </c>
      <c r="K10" s="25" t="s">
        <v>47</v>
      </c>
      <c r="L10" s="15" t="s">
        <v>52</v>
      </c>
      <c r="R10" s="33"/>
    </row>
    <row r="11" spans="2:19">
      <c r="B11" s="48" t="s">
        <v>2477</v>
      </c>
      <c r="C11" s="48" t="s">
        <v>3030</v>
      </c>
      <c r="D11" s="16">
        <v>46143</v>
      </c>
      <c r="E11" s="48" t="s">
        <v>2413</v>
      </c>
      <c r="F11" s="18" t="s">
        <v>1</v>
      </c>
      <c r="G11" s="18" t="s">
        <v>48</v>
      </c>
      <c r="H11" s="17" t="s">
        <v>75</v>
      </c>
      <c r="I11" s="19">
        <v>2511924.87</v>
      </c>
      <c r="J11" s="17" t="s">
        <v>13</v>
      </c>
      <c r="K11" s="20">
        <f>IF(FluxoCaixa10131514192123[[#This Row],[Movimento ]]="Saldo Inicial",FluxoCaixa10131514192123[[#This Row],[R$ (Valores)]],K10+FluxoCaixa10131514192123[[#This Row],[Valores Receitas / Despesas]])</f>
        <v>2511924.87</v>
      </c>
      <c r="L11" s="20">
        <f>IF(FluxoCaixa10131514192123[[#This Row],[Entrada / Saída]]="Saída",FluxoCaixa10131514192123[[#This Row],[R$ (Valores)]]*-1,FluxoCaixa10131514192123[[#This Row],[R$ (Valores)]])</f>
        <v>2511924.87</v>
      </c>
    </row>
    <row r="12" spans="2:19">
      <c r="B12" s="48"/>
      <c r="C12" s="48"/>
      <c r="D12" s="16"/>
      <c r="E12" s="48"/>
      <c r="F12" s="17"/>
      <c r="G12" s="17"/>
      <c r="H12" s="17"/>
      <c r="I12" s="21"/>
      <c r="J12" s="17" t="s">
        <v>525</v>
      </c>
      <c r="K12" s="20">
        <f>IF(FluxoCaixa10131514192123[[#This Row],[Movimento ]]="Saldo Inicial",FluxoCaixa10131514192123[[#This Row],[R$ (Valores)]],K11+FluxoCaixa10131514192123[[#This Row],[Valores Receitas / Despesas]])</f>
        <v>2511924.87</v>
      </c>
      <c r="L12" s="20">
        <f>IF(FluxoCaixa10131514192123[[#This Row],[Entrada / Saída]]="Saída",FluxoCaixa10131514192123[[#This Row],[R$ (Valores)]]*-1,FluxoCaixa10131514192123[[#This Row],[R$ (Valores)]])</f>
        <v>0</v>
      </c>
    </row>
    <row r="13" spans="2:19">
      <c r="B13" s="48"/>
      <c r="C13" s="48"/>
      <c r="D13" s="16"/>
      <c r="E13" s="48"/>
      <c r="F13" s="17"/>
      <c r="G13" s="17"/>
      <c r="H13" s="17"/>
      <c r="I13" s="29"/>
      <c r="J13" s="17" t="s">
        <v>525</v>
      </c>
      <c r="K13" s="20">
        <f>IF(FluxoCaixa10131514192123[[#This Row],[Movimento ]]="Saldo Inicial",FluxoCaixa10131514192123[[#This Row],[R$ (Valores)]],K12+FluxoCaixa10131514192123[[#This Row],[Valores Receitas / Despesas]])</f>
        <v>2511924.87</v>
      </c>
      <c r="L13" s="20">
        <f>IF(FluxoCaixa10131514192123[[#This Row],[Entrada / Saída]]="Saída",FluxoCaixa10131514192123[[#This Row],[R$ (Valores)]]*-1,FluxoCaixa10131514192123[[#This Row],[R$ (Valores)]])</f>
        <v>0</v>
      </c>
    </row>
    <row r="14" spans="2:19">
      <c r="B14" s="48"/>
      <c r="C14" s="48"/>
      <c r="D14" s="16"/>
      <c r="E14" s="48"/>
      <c r="F14" s="17"/>
      <c r="G14" s="17"/>
      <c r="H14" s="17"/>
      <c r="I14" s="21"/>
      <c r="J14" s="17" t="s">
        <v>525</v>
      </c>
      <c r="K14" s="20">
        <f>IF(FluxoCaixa10131514192123[[#This Row],[Movimento ]]="Saldo Inicial",FluxoCaixa10131514192123[[#This Row],[R$ (Valores)]],K13+FluxoCaixa10131514192123[[#This Row],[Valores Receitas / Despesas]])</f>
        <v>2511924.87</v>
      </c>
      <c r="L14" s="20">
        <f>IF(FluxoCaixa10131514192123[[#This Row],[Entrada / Saída]]="Saída",FluxoCaixa10131514192123[[#This Row],[R$ (Valores)]]*-1,FluxoCaixa10131514192123[[#This Row],[R$ (Valores)]])</f>
        <v>0</v>
      </c>
    </row>
    <row r="15" spans="2:19">
      <c r="B15" s="48"/>
      <c r="C15" s="48"/>
      <c r="D15" s="16"/>
      <c r="E15" s="48"/>
      <c r="F15" s="17"/>
      <c r="G15" s="17"/>
      <c r="H15" s="17"/>
      <c r="I15" s="21"/>
      <c r="J15" s="17" t="s">
        <v>525</v>
      </c>
      <c r="K15" s="20">
        <f>IF(FluxoCaixa10131514192123[[#This Row],[Movimento ]]="Saldo Inicial",FluxoCaixa10131514192123[[#This Row],[R$ (Valores)]],K14+FluxoCaixa10131514192123[[#This Row],[Valores Receitas / Despesas]])</f>
        <v>2511924.87</v>
      </c>
      <c r="L15" s="20">
        <f>IF(FluxoCaixa10131514192123[[#This Row],[Entrada / Saída]]="Saída",FluxoCaixa10131514192123[[#This Row],[R$ (Valores)]]*-1,FluxoCaixa10131514192123[[#This Row],[R$ (Valores)]])</f>
        <v>0</v>
      </c>
    </row>
    <row r="16" spans="2:19">
      <c r="B16" s="48"/>
      <c r="C16" s="48"/>
      <c r="D16" s="16"/>
      <c r="E16" s="48"/>
      <c r="F16" s="17"/>
      <c r="G16" s="17"/>
      <c r="H16" s="17"/>
      <c r="I16" s="21"/>
      <c r="J16" s="17" t="s">
        <v>525</v>
      </c>
      <c r="K16" s="20">
        <f>IF(FluxoCaixa10131514192123[[#This Row],[Movimento ]]="Saldo Inicial",FluxoCaixa10131514192123[[#This Row],[R$ (Valores)]],K15+FluxoCaixa10131514192123[[#This Row],[Valores Receitas / Despesas]])</f>
        <v>2511924.87</v>
      </c>
      <c r="L16" s="20">
        <f>IF(FluxoCaixa10131514192123[[#This Row],[Entrada / Saída]]="Saída",FluxoCaixa10131514192123[[#This Row],[R$ (Valores)]]*-1,FluxoCaixa10131514192123[[#This Row],[R$ (Valores)]])</f>
        <v>0</v>
      </c>
    </row>
    <row r="17" spans="2:17">
      <c r="B17" s="48"/>
      <c r="C17" s="48"/>
      <c r="D17" s="16"/>
      <c r="E17" s="48"/>
      <c r="F17" s="17"/>
      <c r="G17" s="17"/>
      <c r="H17" s="17"/>
      <c r="I17" s="21"/>
      <c r="J17" s="17" t="s">
        <v>525</v>
      </c>
      <c r="K17" s="20">
        <f>IF(FluxoCaixa10131514192123[[#This Row],[Movimento ]]="Saldo Inicial",FluxoCaixa10131514192123[[#This Row],[R$ (Valores)]],K16+FluxoCaixa10131514192123[[#This Row],[Valores Receitas / Despesas]])</f>
        <v>2511924.87</v>
      </c>
      <c r="L17" s="20">
        <f>IF(FluxoCaixa10131514192123[[#This Row],[Entrada / Saída]]="Saída",FluxoCaixa10131514192123[[#This Row],[R$ (Valores)]]*-1,FluxoCaixa10131514192123[[#This Row],[R$ (Valores)]])</f>
        <v>0</v>
      </c>
    </row>
    <row r="18" spans="2:17">
      <c r="B18" s="48"/>
      <c r="C18" s="48"/>
      <c r="D18" s="16"/>
      <c r="E18" s="48"/>
      <c r="F18" s="17"/>
      <c r="G18" s="17"/>
      <c r="H18" s="17"/>
      <c r="I18" s="21"/>
      <c r="J18" s="17" t="s">
        <v>525</v>
      </c>
      <c r="K18" s="20">
        <f>IF(FluxoCaixa10131514192123[[#This Row],[Movimento ]]="Saldo Inicial",FluxoCaixa10131514192123[[#This Row],[R$ (Valores)]],K17+FluxoCaixa10131514192123[[#This Row],[Valores Receitas / Despesas]])</f>
        <v>2511924.87</v>
      </c>
      <c r="L18" s="20">
        <f>IF(FluxoCaixa10131514192123[[#This Row],[Entrada / Saída]]="Saída",FluxoCaixa10131514192123[[#This Row],[R$ (Valores)]]*-1,FluxoCaixa10131514192123[[#This Row],[R$ (Valores)]])</f>
        <v>0</v>
      </c>
    </row>
    <row r="19" spans="2:17">
      <c r="B19" s="48"/>
      <c r="C19" s="48"/>
      <c r="D19" s="16"/>
      <c r="E19" s="48"/>
      <c r="F19" s="17"/>
      <c r="G19" s="17"/>
      <c r="H19" s="17"/>
      <c r="I19" s="21"/>
      <c r="J19" s="17" t="s">
        <v>525</v>
      </c>
      <c r="K19" s="20">
        <f>IF(FluxoCaixa10131514192123[[#This Row],[Movimento ]]="Saldo Inicial",FluxoCaixa10131514192123[[#This Row],[R$ (Valores)]],K18+FluxoCaixa10131514192123[[#This Row],[Valores Receitas / Despesas]])</f>
        <v>2511924.87</v>
      </c>
      <c r="L19" s="20">
        <f>IF(FluxoCaixa10131514192123[[#This Row],[Entrada / Saída]]="Saída",FluxoCaixa10131514192123[[#This Row],[R$ (Valores)]]*-1,FluxoCaixa10131514192123[[#This Row],[R$ (Valores)]])</f>
        <v>0</v>
      </c>
    </row>
    <row r="20" spans="2:17">
      <c r="B20" s="48"/>
      <c r="C20" s="48"/>
      <c r="D20" s="16"/>
      <c r="E20" s="48"/>
      <c r="F20" s="17"/>
      <c r="G20" s="17"/>
      <c r="H20" s="17"/>
      <c r="I20" s="21"/>
      <c r="J20" s="17" t="s">
        <v>525</v>
      </c>
      <c r="K20" s="20">
        <f>IF(FluxoCaixa10131514192123[[#This Row],[Movimento ]]="Saldo Inicial",FluxoCaixa10131514192123[[#This Row],[R$ (Valores)]],K19+FluxoCaixa10131514192123[[#This Row],[Valores Receitas / Despesas]])</f>
        <v>2511924.87</v>
      </c>
      <c r="L20" s="20">
        <f>IF(FluxoCaixa10131514192123[[#This Row],[Entrada / Saída]]="Saída",FluxoCaixa10131514192123[[#This Row],[R$ (Valores)]]*-1,FluxoCaixa10131514192123[[#This Row],[R$ (Valores)]])</f>
        <v>0</v>
      </c>
    </row>
    <row r="21" spans="2:17">
      <c r="B21" s="48"/>
      <c r="C21" s="48"/>
      <c r="D21" s="16"/>
      <c r="E21" s="48"/>
      <c r="F21" s="17"/>
      <c r="G21" s="17"/>
      <c r="H21" s="17"/>
      <c r="I21" s="21"/>
      <c r="J21" s="17" t="s">
        <v>525</v>
      </c>
      <c r="K21" s="20">
        <f>IF(FluxoCaixa10131514192123[[#This Row],[Movimento ]]="Saldo Inicial",FluxoCaixa10131514192123[[#This Row],[R$ (Valores)]],K20+FluxoCaixa10131514192123[[#This Row],[Valores Receitas / Despesas]])</f>
        <v>2511924.87</v>
      </c>
      <c r="L21" s="20">
        <f>IF(FluxoCaixa10131514192123[[#This Row],[Entrada / Saída]]="Saída",FluxoCaixa10131514192123[[#This Row],[R$ (Valores)]]*-1,FluxoCaixa10131514192123[[#This Row],[R$ (Valores)]])</f>
        <v>0</v>
      </c>
    </row>
    <row r="22" spans="2:17">
      <c r="B22" s="48"/>
      <c r="C22" s="48"/>
      <c r="D22" s="16"/>
      <c r="E22" s="48"/>
      <c r="F22" s="17"/>
      <c r="G22" s="17"/>
      <c r="H22" s="17"/>
      <c r="I22" s="21"/>
      <c r="J22" s="17" t="s">
        <v>525</v>
      </c>
      <c r="K22" s="20">
        <f>IF(FluxoCaixa10131514192123[[#This Row],[Movimento ]]="Saldo Inicial",FluxoCaixa10131514192123[[#This Row],[R$ (Valores)]],K21+FluxoCaixa10131514192123[[#This Row],[Valores Receitas / Despesas]])</f>
        <v>2511924.87</v>
      </c>
      <c r="L22" s="20">
        <f>IF(FluxoCaixa10131514192123[[#This Row],[Entrada / Saída]]="Saída",FluxoCaixa10131514192123[[#This Row],[R$ (Valores)]]*-1,FluxoCaixa10131514192123[[#This Row],[R$ (Valores)]])</f>
        <v>0</v>
      </c>
      <c r="P22" s="26"/>
      <c r="Q22" s="30"/>
    </row>
    <row r="23" spans="2:17">
      <c r="B23" s="48"/>
      <c r="C23" s="48"/>
      <c r="D23" s="16"/>
      <c r="E23" s="48"/>
      <c r="F23" s="17"/>
      <c r="G23" s="17"/>
      <c r="H23" s="17"/>
      <c r="I23" s="21"/>
      <c r="J23" s="17" t="s">
        <v>525</v>
      </c>
      <c r="K23" s="20">
        <f>IF(FluxoCaixa10131514192123[[#This Row],[Movimento ]]="Saldo Inicial",FluxoCaixa10131514192123[[#This Row],[R$ (Valores)]],K22+FluxoCaixa10131514192123[[#This Row],[Valores Receitas / Despesas]])</f>
        <v>2511924.87</v>
      </c>
      <c r="L23" s="20">
        <f>IF(FluxoCaixa10131514192123[[#This Row],[Entrada / Saída]]="Saída",FluxoCaixa10131514192123[[#This Row],[R$ (Valores)]]*-1,FluxoCaixa10131514192123[[#This Row],[R$ (Valores)]])</f>
        <v>0</v>
      </c>
    </row>
    <row r="24" spans="2:17">
      <c r="B24" s="48"/>
      <c r="C24" s="48"/>
      <c r="D24" s="16"/>
      <c r="E24" s="48"/>
      <c r="F24" s="17"/>
      <c r="G24" s="17"/>
      <c r="H24" s="17"/>
      <c r="I24" s="21"/>
      <c r="J24" s="17" t="s">
        <v>525</v>
      </c>
      <c r="K24" s="20">
        <f>IF(FluxoCaixa10131514192123[[#This Row],[Movimento ]]="Saldo Inicial",FluxoCaixa10131514192123[[#This Row],[R$ (Valores)]],K23+FluxoCaixa10131514192123[[#This Row],[Valores Receitas / Despesas]])</f>
        <v>2511924.87</v>
      </c>
      <c r="L24" s="20">
        <f>IF(FluxoCaixa10131514192123[[#This Row],[Entrada / Saída]]="Saída",FluxoCaixa10131514192123[[#This Row],[R$ (Valores)]]*-1,FluxoCaixa10131514192123[[#This Row],[R$ (Valores)]])</f>
        <v>0</v>
      </c>
      <c r="Q24" s="30"/>
    </row>
    <row r="25" spans="2:17">
      <c r="B25" s="48"/>
      <c r="C25" s="48"/>
      <c r="D25" s="16"/>
      <c r="E25" s="48"/>
      <c r="F25" s="17"/>
      <c r="G25" s="17"/>
      <c r="H25" s="17"/>
      <c r="I25" s="21"/>
      <c r="J25" s="17" t="s">
        <v>525</v>
      </c>
      <c r="K25" s="20">
        <f>IF(FluxoCaixa10131514192123[[#This Row],[Movimento ]]="Saldo Inicial",FluxoCaixa10131514192123[[#This Row],[R$ (Valores)]],K24+FluxoCaixa10131514192123[[#This Row],[Valores Receitas / Despesas]])</f>
        <v>2511924.87</v>
      </c>
      <c r="L25" s="20">
        <f>IF(FluxoCaixa10131514192123[[#This Row],[Entrada / Saída]]="Saída",FluxoCaixa10131514192123[[#This Row],[R$ (Valores)]]*-1,FluxoCaixa10131514192123[[#This Row],[R$ (Valores)]])</f>
        <v>0</v>
      </c>
    </row>
    <row r="26" spans="2:17">
      <c r="B26" s="48"/>
      <c r="C26" s="48"/>
      <c r="D26" s="16"/>
      <c r="E26" s="48"/>
      <c r="F26" s="17"/>
      <c r="G26" s="17"/>
      <c r="H26" s="17"/>
      <c r="I26" s="21"/>
      <c r="J26" s="17" t="s">
        <v>525</v>
      </c>
      <c r="K26" s="20">
        <f>IF(FluxoCaixa10131514192123[[#This Row],[Movimento ]]="Saldo Inicial",FluxoCaixa10131514192123[[#This Row],[R$ (Valores)]],K25+FluxoCaixa10131514192123[[#This Row],[Valores Receitas / Despesas]])</f>
        <v>2511924.87</v>
      </c>
      <c r="L26" s="20">
        <f>IF(FluxoCaixa10131514192123[[#This Row],[Entrada / Saída]]="Saída",FluxoCaixa10131514192123[[#This Row],[R$ (Valores)]]*-1,FluxoCaixa10131514192123[[#This Row],[R$ (Valores)]])</f>
        <v>0</v>
      </c>
      <c r="Q26" s="30"/>
    </row>
    <row r="27" spans="2:17">
      <c r="B27" s="48"/>
      <c r="C27" s="48"/>
      <c r="D27" s="16"/>
      <c r="E27" s="48"/>
      <c r="F27" s="17"/>
      <c r="G27" s="17"/>
      <c r="H27" s="17"/>
      <c r="I27" s="21"/>
      <c r="J27" s="17" t="s">
        <v>525</v>
      </c>
      <c r="K27" s="20">
        <f>IF(FluxoCaixa10131514192123[[#This Row],[Movimento ]]="Saldo Inicial",FluxoCaixa10131514192123[[#This Row],[R$ (Valores)]],K26+FluxoCaixa10131514192123[[#This Row],[Valores Receitas / Despesas]])</f>
        <v>2511924.87</v>
      </c>
      <c r="L27" s="20">
        <f>IF(FluxoCaixa10131514192123[[#This Row],[Entrada / Saída]]="Saída",FluxoCaixa10131514192123[[#This Row],[R$ (Valores)]]*-1,FluxoCaixa10131514192123[[#This Row],[R$ (Valores)]])</f>
        <v>0</v>
      </c>
    </row>
    <row r="28" spans="2:17">
      <c r="B28" s="48"/>
      <c r="C28" s="48"/>
      <c r="D28" s="16"/>
      <c r="E28" s="48"/>
      <c r="F28" s="17"/>
      <c r="G28" s="17"/>
      <c r="H28" s="17"/>
      <c r="I28" s="21"/>
      <c r="J28" s="17" t="s">
        <v>525</v>
      </c>
      <c r="K28" s="20">
        <f>IF(FluxoCaixa10131514192123[[#This Row],[Movimento ]]="Saldo Inicial",FluxoCaixa10131514192123[[#This Row],[R$ (Valores)]],K27+FluxoCaixa10131514192123[[#This Row],[Valores Receitas / Despesas]])</f>
        <v>2511924.87</v>
      </c>
      <c r="L28" s="20">
        <f>IF(FluxoCaixa10131514192123[[#This Row],[Entrada / Saída]]="Saída",FluxoCaixa10131514192123[[#This Row],[R$ (Valores)]]*-1,FluxoCaixa10131514192123[[#This Row],[R$ (Valores)]])</f>
        <v>0</v>
      </c>
    </row>
    <row r="29" spans="2:17">
      <c r="B29" s="48"/>
      <c r="C29" s="48"/>
      <c r="D29" s="16"/>
      <c r="E29" s="48"/>
      <c r="F29" s="17"/>
      <c r="G29" s="17"/>
      <c r="H29" s="17"/>
      <c r="I29" s="21"/>
      <c r="J29" s="17" t="s">
        <v>525</v>
      </c>
      <c r="K29" s="20">
        <f>IF(FluxoCaixa10131514192123[[#This Row],[Movimento ]]="Saldo Inicial",FluxoCaixa10131514192123[[#This Row],[R$ (Valores)]],K28+FluxoCaixa10131514192123[[#This Row],[Valores Receitas / Despesas]])</f>
        <v>2511924.87</v>
      </c>
      <c r="L29" s="20">
        <f>IF(FluxoCaixa10131514192123[[#This Row],[Entrada / Saída]]="Saída",FluxoCaixa10131514192123[[#This Row],[R$ (Valores)]]*-1,FluxoCaixa10131514192123[[#This Row],[R$ (Valores)]])</f>
        <v>0</v>
      </c>
    </row>
    <row r="30" spans="2:17">
      <c r="B30" s="48"/>
      <c r="C30" s="48"/>
      <c r="D30" s="16"/>
      <c r="E30" s="48"/>
      <c r="F30" s="17"/>
      <c r="G30" s="17"/>
      <c r="H30" s="17"/>
      <c r="I30" s="21"/>
      <c r="J30" s="17" t="s">
        <v>525</v>
      </c>
      <c r="K30" s="20">
        <f>IF(FluxoCaixa10131514192123[[#This Row],[Movimento ]]="Saldo Inicial",FluxoCaixa10131514192123[[#This Row],[R$ (Valores)]],K29+FluxoCaixa10131514192123[[#This Row],[Valores Receitas / Despesas]])</f>
        <v>2511924.87</v>
      </c>
      <c r="L30" s="20">
        <f>IF(FluxoCaixa10131514192123[[#This Row],[Entrada / Saída]]="Saída",FluxoCaixa10131514192123[[#This Row],[R$ (Valores)]]*-1,FluxoCaixa10131514192123[[#This Row],[R$ (Valores)]])</f>
        <v>0</v>
      </c>
    </row>
    <row r="31" spans="2:17">
      <c r="B31" s="48"/>
      <c r="C31" s="48"/>
      <c r="D31" s="16"/>
      <c r="E31" s="48"/>
      <c r="F31" s="17"/>
      <c r="G31" s="17"/>
      <c r="H31" s="17"/>
      <c r="I31" s="21"/>
      <c r="J31" s="17" t="s">
        <v>525</v>
      </c>
      <c r="K31" s="20">
        <f>IF(FluxoCaixa10131514192123[[#This Row],[Movimento ]]="Saldo Inicial",FluxoCaixa10131514192123[[#This Row],[R$ (Valores)]],K30+FluxoCaixa10131514192123[[#This Row],[Valores Receitas / Despesas]])</f>
        <v>2511924.87</v>
      </c>
      <c r="L31" s="20">
        <f>IF(FluxoCaixa10131514192123[[#This Row],[Entrada / Saída]]="Saída",FluxoCaixa10131514192123[[#This Row],[R$ (Valores)]]*-1,FluxoCaixa10131514192123[[#This Row],[R$ (Valores)]])</f>
        <v>0</v>
      </c>
    </row>
    <row r="32" spans="2:17">
      <c r="B32" s="48"/>
      <c r="C32" s="48"/>
      <c r="D32" s="16"/>
      <c r="E32" s="48"/>
      <c r="F32" s="17"/>
      <c r="G32" s="17"/>
      <c r="H32" s="17"/>
      <c r="I32" s="21"/>
      <c r="J32" s="17" t="s">
        <v>525</v>
      </c>
      <c r="K32" s="20">
        <f>IF(FluxoCaixa10131514192123[[#This Row],[Movimento ]]="Saldo Inicial",FluxoCaixa10131514192123[[#This Row],[R$ (Valores)]],K31+FluxoCaixa10131514192123[[#This Row],[Valores Receitas / Despesas]])</f>
        <v>2511924.87</v>
      </c>
      <c r="L32" s="20">
        <f>IF(FluxoCaixa10131514192123[[#This Row],[Entrada / Saída]]="Saída",FluxoCaixa10131514192123[[#This Row],[R$ (Valores)]]*-1,FluxoCaixa10131514192123[[#This Row],[R$ (Valores)]])</f>
        <v>0</v>
      </c>
    </row>
    <row r="33" spans="2:12">
      <c r="B33" s="48"/>
      <c r="C33" s="48"/>
      <c r="D33" s="16"/>
      <c r="E33" s="48"/>
      <c r="F33" s="17"/>
      <c r="G33" s="17"/>
      <c r="H33" s="17"/>
      <c r="I33" s="21"/>
      <c r="J33" s="17" t="s">
        <v>525</v>
      </c>
      <c r="K33" s="20">
        <f>IF(FluxoCaixa10131514192123[[#This Row],[Movimento ]]="Saldo Inicial",FluxoCaixa10131514192123[[#This Row],[R$ (Valores)]],K32+FluxoCaixa10131514192123[[#This Row],[Valores Receitas / Despesas]])</f>
        <v>2511924.87</v>
      </c>
      <c r="L33" s="20">
        <f>IF(FluxoCaixa10131514192123[[#This Row],[Entrada / Saída]]="Saída",FluxoCaixa10131514192123[[#This Row],[R$ (Valores)]]*-1,FluxoCaixa10131514192123[[#This Row],[R$ (Valores)]])</f>
        <v>0</v>
      </c>
    </row>
    <row r="34" spans="2:12">
      <c r="B34" s="48"/>
      <c r="C34" s="48"/>
      <c r="D34" s="16"/>
      <c r="E34" s="48"/>
      <c r="F34" s="17"/>
      <c r="G34" s="17"/>
      <c r="H34" s="17"/>
      <c r="I34" s="21"/>
      <c r="J34" s="17" t="s">
        <v>525</v>
      </c>
      <c r="K34" s="20">
        <f>IF(FluxoCaixa10131514192123[[#This Row],[Movimento ]]="Saldo Inicial",FluxoCaixa10131514192123[[#This Row],[R$ (Valores)]],K33+FluxoCaixa10131514192123[[#This Row],[Valores Receitas / Despesas]])</f>
        <v>2511924.87</v>
      </c>
      <c r="L34" s="20">
        <f>IF(FluxoCaixa10131514192123[[#This Row],[Entrada / Saída]]="Saída",FluxoCaixa10131514192123[[#This Row],[R$ (Valores)]]*-1,FluxoCaixa10131514192123[[#This Row],[R$ (Valores)]])</f>
        <v>0</v>
      </c>
    </row>
    <row r="35" spans="2:12">
      <c r="B35" s="48"/>
      <c r="C35" s="48"/>
      <c r="D35" s="16"/>
      <c r="E35" s="48"/>
      <c r="F35" s="17"/>
      <c r="G35" s="17"/>
      <c r="H35" s="17"/>
      <c r="I35" s="21"/>
      <c r="J35" s="17" t="s">
        <v>525</v>
      </c>
      <c r="K35" s="20">
        <f>IF(FluxoCaixa10131514192123[[#This Row],[Movimento ]]="Saldo Inicial",FluxoCaixa10131514192123[[#This Row],[R$ (Valores)]],K34+FluxoCaixa10131514192123[[#This Row],[Valores Receitas / Despesas]])</f>
        <v>2511924.87</v>
      </c>
      <c r="L35" s="20">
        <f>IF(FluxoCaixa10131514192123[[#This Row],[Entrada / Saída]]="Saída",FluxoCaixa10131514192123[[#This Row],[R$ (Valores)]]*-1,FluxoCaixa10131514192123[[#This Row],[R$ (Valores)]])</f>
        <v>0</v>
      </c>
    </row>
    <row r="36" spans="2:12">
      <c r="B36" s="48"/>
      <c r="C36" s="48"/>
      <c r="D36" s="16"/>
      <c r="E36" s="48"/>
      <c r="F36" s="17"/>
      <c r="G36" s="17"/>
      <c r="H36" s="17"/>
      <c r="I36" s="21"/>
      <c r="J36" s="17" t="s">
        <v>525</v>
      </c>
      <c r="K36" s="20">
        <f>IF(FluxoCaixa10131514192123[[#This Row],[Movimento ]]="Saldo Inicial",FluxoCaixa10131514192123[[#This Row],[R$ (Valores)]],K35+FluxoCaixa10131514192123[[#This Row],[Valores Receitas / Despesas]])</f>
        <v>2511924.87</v>
      </c>
      <c r="L36" s="20">
        <f>IF(FluxoCaixa10131514192123[[#This Row],[Entrada / Saída]]="Saída",FluxoCaixa10131514192123[[#This Row],[R$ (Valores)]]*-1,FluxoCaixa10131514192123[[#This Row],[R$ (Valores)]])</f>
        <v>0</v>
      </c>
    </row>
    <row r="37" spans="2:12">
      <c r="B37" s="48"/>
      <c r="C37" s="48"/>
      <c r="D37" s="16"/>
      <c r="E37" s="48"/>
      <c r="F37" s="17"/>
      <c r="G37" s="17"/>
      <c r="H37" s="17"/>
      <c r="I37" s="21"/>
      <c r="J37" s="17" t="s">
        <v>525</v>
      </c>
      <c r="K37" s="20">
        <f>IF(FluxoCaixa10131514192123[[#This Row],[Movimento ]]="Saldo Inicial",FluxoCaixa10131514192123[[#This Row],[R$ (Valores)]],K36+FluxoCaixa10131514192123[[#This Row],[Valores Receitas / Despesas]])</f>
        <v>2511924.87</v>
      </c>
      <c r="L37" s="20">
        <f>IF(FluxoCaixa10131514192123[[#This Row],[Entrada / Saída]]="Saída",FluxoCaixa10131514192123[[#This Row],[R$ (Valores)]]*-1,FluxoCaixa10131514192123[[#This Row],[R$ (Valores)]])</f>
        <v>0</v>
      </c>
    </row>
    <row r="38" spans="2:12">
      <c r="B38" s="48"/>
      <c r="C38" s="48"/>
      <c r="D38" s="16"/>
      <c r="E38" s="48"/>
      <c r="F38" s="17"/>
      <c r="G38" s="17"/>
      <c r="H38" s="17"/>
      <c r="I38" s="21"/>
      <c r="J38" s="17" t="s">
        <v>525</v>
      </c>
      <c r="K38" s="20">
        <f>IF(FluxoCaixa10131514192123[[#This Row],[Movimento ]]="Saldo Inicial",FluxoCaixa10131514192123[[#This Row],[R$ (Valores)]],K37+FluxoCaixa10131514192123[[#This Row],[Valores Receitas / Despesas]])</f>
        <v>2511924.87</v>
      </c>
      <c r="L38" s="20">
        <f>IF(FluxoCaixa10131514192123[[#This Row],[Entrada / Saída]]="Saída",FluxoCaixa10131514192123[[#This Row],[R$ (Valores)]]*-1,FluxoCaixa10131514192123[[#This Row],[R$ (Valores)]])</f>
        <v>0</v>
      </c>
    </row>
    <row r="39" spans="2:12">
      <c r="B39" s="48"/>
      <c r="C39" s="48"/>
      <c r="D39" s="16"/>
      <c r="E39" s="48"/>
      <c r="F39" s="17"/>
      <c r="G39" s="17"/>
      <c r="H39" s="17"/>
      <c r="I39" s="21"/>
      <c r="J39" s="17" t="s">
        <v>525</v>
      </c>
      <c r="K39" s="20">
        <f>IF(FluxoCaixa10131514192123[[#This Row],[Movimento ]]="Saldo Inicial",FluxoCaixa10131514192123[[#This Row],[R$ (Valores)]],K38+FluxoCaixa10131514192123[[#This Row],[Valores Receitas / Despesas]])</f>
        <v>2511924.87</v>
      </c>
      <c r="L39" s="20">
        <f>IF(FluxoCaixa10131514192123[[#This Row],[Entrada / Saída]]="Saída",FluxoCaixa10131514192123[[#This Row],[R$ (Valores)]]*-1,FluxoCaixa10131514192123[[#This Row],[R$ (Valores)]])</f>
        <v>0</v>
      </c>
    </row>
    <row r="40" spans="2:12">
      <c r="B40" s="48"/>
      <c r="C40" s="48"/>
      <c r="D40" s="16"/>
      <c r="E40" s="48"/>
      <c r="F40" s="17"/>
      <c r="G40" s="17"/>
      <c r="H40" s="17"/>
      <c r="I40" s="29"/>
      <c r="J40" s="17" t="s">
        <v>525</v>
      </c>
      <c r="K40" s="20">
        <f>IF(FluxoCaixa10131514192123[[#This Row],[Movimento ]]="Saldo Inicial",FluxoCaixa10131514192123[[#This Row],[R$ (Valores)]],K39+FluxoCaixa10131514192123[[#This Row],[Valores Receitas / Despesas]])</f>
        <v>2511924.87</v>
      </c>
      <c r="L40" s="20">
        <f>IF(FluxoCaixa10131514192123[[#This Row],[Entrada / Saída]]="Saída",FluxoCaixa10131514192123[[#This Row],[R$ (Valores)]]*-1,FluxoCaixa10131514192123[[#This Row],[R$ (Valores)]])</f>
        <v>0</v>
      </c>
    </row>
    <row r="41" spans="2:12">
      <c r="B41" s="48"/>
      <c r="C41" s="48"/>
      <c r="D41" s="16"/>
      <c r="E41" s="48"/>
      <c r="F41" s="17"/>
      <c r="G41" s="17"/>
      <c r="H41" s="17"/>
      <c r="I41" s="21"/>
      <c r="J41" s="17" t="s">
        <v>525</v>
      </c>
      <c r="K41" s="20">
        <f>IF(FluxoCaixa10131514192123[[#This Row],[Movimento ]]="Saldo Inicial",FluxoCaixa10131514192123[[#This Row],[R$ (Valores)]],K40+FluxoCaixa10131514192123[[#This Row],[Valores Receitas / Despesas]])</f>
        <v>2511924.87</v>
      </c>
      <c r="L41" s="20">
        <f>IF(FluxoCaixa10131514192123[[#This Row],[Entrada / Saída]]="Saída",FluxoCaixa10131514192123[[#This Row],[R$ (Valores)]]*-1,FluxoCaixa10131514192123[[#This Row],[R$ (Valores)]])</f>
        <v>0</v>
      </c>
    </row>
    <row r="42" spans="2:12">
      <c r="B42" s="48"/>
      <c r="C42" s="48"/>
      <c r="D42" s="16"/>
      <c r="E42" s="48"/>
      <c r="F42" s="17"/>
      <c r="G42" s="17"/>
      <c r="H42" s="17"/>
      <c r="I42" s="21"/>
      <c r="J42" s="17" t="s">
        <v>525</v>
      </c>
      <c r="K42" s="20">
        <f>IF(FluxoCaixa10131514192123[[#This Row],[Movimento ]]="Saldo Inicial",FluxoCaixa10131514192123[[#This Row],[R$ (Valores)]],K41+FluxoCaixa10131514192123[[#This Row],[Valores Receitas / Despesas]])</f>
        <v>2511924.87</v>
      </c>
      <c r="L42" s="20">
        <f>IF(FluxoCaixa10131514192123[[#This Row],[Entrada / Saída]]="Saída",FluxoCaixa10131514192123[[#This Row],[R$ (Valores)]]*-1,FluxoCaixa10131514192123[[#This Row],[R$ (Valores)]])</f>
        <v>0</v>
      </c>
    </row>
    <row r="43" spans="2:12">
      <c r="B43" s="48"/>
      <c r="C43" s="48"/>
      <c r="D43" s="16"/>
      <c r="E43" s="48"/>
      <c r="F43" s="17"/>
      <c r="G43" s="17"/>
      <c r="H43" s="17"/>
      <c r="I43" s="21"/>
      <c r="J43" s="17" t="s">
        <v>525</v>
      </c>
      <c r="K43" s="20">
        <f>IF(FluxoCaixa10131514192123[[#This Row],[Movimento ]]="Saldo Inicial",FluxoCaixa10131514192123[[#This Row],[R$ (Valores)]],K42+FluxoCaixa10131514192123[[#This Row],[Valores Receitas / Despesas]])</f>
        <v>2511924.87</v>
      </c>
      <c r="L43" s="20">
        <f>IF(FluxoCaixa10131514192123[[#This Row],[Entrada / Saída]]="Saída",FluxoCaixa10131514192123[[#This Row],[R$ (Valores)]]*-1,FluxoCaixa10131514192123[[#This Row],[R$ (Valores)]])</f>
        <v>0</v>
      </c>
    </row>
    <row r="44" spans="2:12">
      <c r="B44" s="48"/>
      <c r="C44" s="48"/>
      <c r="D44" s="16"/>
      <c r="E44" s="48"/>
      <c r="F44" s="17"/>
      <c r="G44" s="17"/>
      <c r="H44" s="17"/>
      <c r="I44" s="21"/>
      <c r="J44" s="17" t="s">
        <v>525</v>
      </c>
      <c r="K44" s="20">
        <f>IF(FluxoCaixa10131514192123[[#This Row],[Movimento ]]="Saldo Inicial",FluxoCaixa10131514192123[[#This Row],[R$ (Valores)]],K43+FluxoCaixa10131514192123[[#This Row],[Valores Receitas / Despesas]])</f>
        <v>2511924.87</v>
      </c>
      <c r="L44" s="20">
        <f>IF(FluxoCaixa10131514192123[[#This Row],[Entrada / Saída]]="Saída",FluxoCaixa10131514192123[[#This Row],[R$ (Valores)]]*-1,FluxoCaixa10131514192123[[#This Row],[R$ (Valores)]])</f>
        <v>0</v>
      </c>
    </row>
    <row r="45" spans="2:12">
      <c r="B45" s="48"/>
      <c r="C45" s="48"/>
      <c r="D45" s="16"/>
      <c r="E45" s="48"/>
      <c r="F45" s="17"/>
      <c r="G45" s="17"/>
      <c r="H45" s="17"/>
      <c r="I45" s="21"/>
      <c r="J45" s="17" t="s">
        <v>525</v>
      </c>
      <c r="K45" s="20">
        <f>IF(FluxoCaixa10131514192123[[#This Row],[Movimento ]]="Saldo Inicial",FluxoCaixa10131514192123[[#This Row],[R$ (Valores)]],K44+FluxoCaixa10131514192123[[#This Row],[Valores Receitas / Despesas]])</f>
        <v>2511924.87</v>
      </c>
      <c r="L45" s="20">
        <f>IF(FluxoCaixa10131514192123[[#This Row],[Entrada / Saída]]="Saída",FluxoCaixa10131514192123[[#This Row],[R$ (Valores)]]*-1,FluxoCaixa10131514192123[[#This Row],[R$ (Valores)]])</f>
        <v>0</v>
      </c>
    </row>
    <row r="46" spans="2:12">
      <c r="B46" s="48"/>
      <c r="C46" s="48"/>
      <c r="D46" s="16"/>
      <c r="E46" s="48"/>
      <c r="F46" s="17"/>
      <c r="G46" s="17"/>
      <c r="H46" s="17"/>
      <c r="I46" s="21"/>
      <c r="J46" s="17" t="s">
        <v>525</v>
      </c>
      <c r="K46" s="20">
        <f>IF(FluxoCaixa10131514192123[[#This Row],[Movimento ]]="Saldo Inicial",FluxoCaixa10131514192123[[#This Row],[R$ (Valores)]],K45+FluxoCaixa10131514192123[[#This Row],[Valores Receitas / Despesas]])</f>
        <v>2511924.87</v>
      </c>
      <c r="L46" s="20">
        <f>IF(FluxoCaixa10131514192123[[#This Row],[Entrada / Saída]]="Saída",FluxoCaixa10131514192123[[#This Row],[R$ (Valores)]]*-1,FluxoCaixa10131514192123[[#This Row],[R$ (Valores)]])</f>
        <v>0</v>
      </c>
    </row>
    <row r="47" spans="2:12">
      <c r="B47" s="48"/>
      <c r="C47" s="48"/>
      <c r="D47" s="16"/>
      <c r="E47" s="48"/>
      <c r="F47" s="17"/>
      <c r="G47" s="17"/>
      <c r="H47" s="17"/>
      <c r="I47" s="21"/>
      <c r="J47" s="17" t="s">
        <v>525</v>
      </c>
      <c r="K47" s="20">
        <f>IF(FluxoCaixa10131514192123[[#This Row],[Movimento ]]="Saldo Inicial",FluxoCaixa10131514192123[[#This Row],[R$ (Valores)]],K46+FluxoCaixa10131514192123[[#This Row],[Valores Receitas / Despesas]])</f>
        <v>2511924.87</v>
      </c>
      <c r="L47" s="20">
        <f>IF(FluxoCaixa10131514192123[[#This Row],[Entrada / Saída]]="Saída",FluxoCaixa10131514192123[[#This Row],[R$ (Valores)]]*-1,FluxoCaixa10131514192123[[#This Row],[R$ (Valores)]])</f>
        <v>0</v>
      </c>
    </row>
    <row r="48" spans="2:12">
      <c r="B48" s="48"/>
      <c r="C48" s="48"/>
      <c r="D48" s="16"/>
      <c r="E48" s="48"/>
      <c r="F48" s="17"/>
      <c r="G48" s="17"/>
      <c r="H48" s="17"/>
      <c r="I48" s="21"/>
      <c r="J48" s="17" t="s">
        <v>525</v>
      </c>
      <c r="K48" s="20">
        <f>IF(FluxoCaixa10131514192123[[#This Row],[Movimento ]]="Saldo Inicial",FluxoCaixa10131514192123[[#This Row],[R$ (Valores)]],K47+FluxoCaixa10131514192123[[#This Row],[Valores Receitas / Despesas]])</f>
        <v>2511924.87</v>
      </c>
      <c r="L48" s="20">
        <f>IF(FluxoCaixa10131514192123[[#This Row],[Entrada / Saída]]="Saída",FluxoCaixa10131514192123[[#This Row],[R$ (Valores)]]*-1,FluxoCaixa10131514192123[[#This Row],[R$ (Valores)]])</f>
        <v>0</v>
      </c>
    </row>
    <row r="49" spans="2:16">
      <c r="B49" s="48"/>
      <c r="C49" s="48"/>
      <c r="D49" s="16"/>
      <c r="E49" s="48"/>
      <c r="F49" s="17"/>
      <c r="G49" s="17"/>
      <c r="H49" s="17"/>
      <c r="I49" s="21"/>
      <c r="J49" s="17" t="s">
        <v>525</v>
      </c>
      <c r="K49" s="20">
        <f>IF(FluxoCaixa10131514192123[[#This Row],[Movimento ]]="Saldo Inicial",FluxoCaixa10131514192123[[#This Row],[R$ (Valores)]],K48+FluxoCaixa10131514192123[[#This Row],[Valores Receitas / Despesas]])</f>
        <v>2511924.87</v>
      </c>
      <c r="L49" s="20">
        <f>IF(FluxoCaixa10131514192123[[#This Row],[Entrada / Saída]]="Saída",FluxoCaixa10131514192123[[#This Row],[R$ (Valores)]]*-1,FluxoCaixa10131514192123[[#This Row],[R$ (Valores)]])</f>
        <v>0</v>
      </c>
    </row>
    <row r="50" spans="2:16">
      <c r="B50" s="48"/>
      <c r="C50" s="48"/>
      <c r="D50" s="16"/>
      <c r="E50" s="48"/>
      <c r="F50" s="17"/>
      <c r="G50" s="17"/>
      <c r="H50" s="17"/>
      <c r="I50" s="21"/>
      <c r="J50" s="17" t="s">
        <v>525</v>
      </c>
      <c r="K50" s="20">
        <f>IF(FluxoCaixa10131514192123[[#This Row],[Movimento ]]="Saldo Inicial",FluxoCaixa10131514192123[[#This Row],[R$ (Valores)]],K49+FluxoCaixa10131514192123[[#This Row],[Valores Receitas / Despesas]])</f>
        <v>2511924.87</v>
      </c>
      <c r="L50" s="20">
        <f>IF(FluxoCaixa10131514192123[[#This Row],[Entrada / Saída]]="Saída",FluxoCaixa10131514192123[[#This Row],[R$ (Valores)]]*-1,FluxoCaixa10131514192123[[#This Row],[R$ (Valores)]])</f>
        <v>0</v>
      </c>
    </row>
    <row r="51" spans="2:16">
      <c r="B51" s="48"/>
      <c r="C51" s="48"/>
      <c r="D51" s="16"/>
      <c r="E51" s="48"/>
      <c r="F51" s="17"/>
      <c r="G51" s="17"/>
      <c r="H51" s="17"/>
      <c r="I51" s="21"/>
      <c r="J51" s="17" t="s">
        <v>525</v>
      </c>
      <c r="K51" s="20">
        <f>IF(FluxoCaixa10131514192123[[#This Row],[Movimento ]]="Saldo Inicial",FluxoCaixa10131514192123[[#This Row],[R$ (Valores)]],K50+FluxoCaixa10131514192123[[#This Row],[Valores Receitas / Despesas]])</f>
        <v>2511924.87</v>
      </c>
      <c r="L51" s="20">
        <f>IF(FluxoCaixa10131514192123[[#This Row],[Entrada / Saída]]="Saída",FluxoCaixa10131514192123[[#This Row],[R$ (Valores)]]*-1,FluxoCaixa10131514192123[[#This Row],[R$ (Valores)]])</f>
        <v>0</v>
      </c>
    </row>
    <row r="52" spans="2:16">
      <c r="B52" s="48"/>
      <c r="C52" s="48"/>
      <c r="D52" s="16"/>
      <c r="E52" s="48"/>
      <c r="F52" s="17"/>
      <c r="G52" s="17"/>
      <c r="H52" s="17"/>
      <c r="I52" s="21"/>
      <c r="J52" s="17" t="s">
        <v>525</v>
      </c>
      <c r="K52" s="20">
        <f>IF(FluxoCaixa10131514192123[[#This Row],[Movimento ]]="Saldo Inicial",FluxoCaixa10131514192123[[#This Row],[R$ (Valores)]],K51+FluxoCaixa10131514192123[[#This Row],[Valores Receitas / Despesas]])</f>
        <v>2511924.87</v>
      </c>
      <c r="L52" s="20">
        <f>IF(FluxoCaixa10131514192123[[#This Row],[Entrada / Saída]]="Saída",FluxoCaixa10131514192123[[#This Row],[R$ (Valores)]]*-1,FluxoCaixa10131514192123[[#This Row],[R$ (Valores)]])</f>
        <v>0</v>
      </c>
    </row>
    <row r="53" spans="2:16">
      <c r="B53" s="48"/>
      <c r="C53" s="48"/>
      <c r="D53" s="16"/>
      <c r="E53" s="48"/>
      <c r="F53" s="17"/>
      <c r="G53" s="17"/>
      <c r="H53" s="17"/>
      <c r="I53" s="21"/>
      <c r="J53" s="17" t="s">
        <v>525</v>
      </c>
      <c r="K53" s="20">
        <f>IF(FluxoCaixa10131514192123[[#This Row],[Movimento ]]="Saldo Inicial",FluxoCaixa10131514192123[[#This Row],[R$ (Valores)]],K52+FluxoCaixa10131514192123[[#This Row],[Valores Receitas / Despesas]])</f>
        <v>2511924.87</v>
      </c>
      <c r="L53" s="20">
        <f>IF(FluxoCaixa10131514192123[[#This Row],[Entrada / Saída]]="Saída",FluxoCaixa10131514192123[[#This Row],[R$ (Valores)]]*-1,FluxoCaixa10131514192123[[#This Row],[R$ (Valores)]])</f>
        <v>0</v>
      </c>
      <c r="P53" s="31"/>
    </row>
    <row r="54" spans="2:16">
      <c r="B54" s="48"/>
      <c r="C54" s="48"/>
      <c r="D54" s="16"/>
      <c r="E54" s="48"/>
      <c r="F54" s="17"/>
      <c r="G54" s="17"/>
      <c r="H54" s="17"/>
      <c r="I54" s="21"/>
      <c r="J54" s="17" t="s">
        <v>525</v>
      </c>
      <c r="K54" s="20">
        <f>IF(FluxoCaixa10131514192123[[#This Row],[Movimento ]]="Saldo Inicial",FluxoCaixa10131514192123[[#This Row],[R$ (Valores)]],K53+FluxoCaixa10131514192123[[#This Row],[Valores Receitas / Despesas]])</f>
        <v>2511924.87</v>
      </c>
      <c r="L54" s="20">
        <f>IF(FluxoCaixa10131514192123[[#This Row],[Entrada / Saída]]="Saída",FluxoCaixa10131514192123[[#This Row],[R$ (Valores)]]*-1,FluxoCaixa10131514192123[[#This Row],[R$ (Valores)]])</f>
        <v>0</v>
      </c>
    </row>
    <row r="55" spans="2:16">
      <c r="B55" s="48"/>
      <c r="C55" s="48"/>
      <c r="D55" s="16"/>
      <c r="E55" s="48"/>
      <c r="F55" s="17"/>
      <c r="G55" s="17"/>
      <c r="H55" s="17"/>
      <c r="I55" s="21"/>
      <c r="J55" s="17" t="s">
        <v>525</v>
      </c>
      <c r="K55" s="20">
        <f>IF(FluxoCaixa10131514192123[[#This Row],[Movimento ]]="Saldo Inicial",FluxoCaixa10131514192123[[#This Row],[R$ (Valores)]],K54+FluxoCaixa10131514192123[[#This Row],[Valores Receitas / Despesas]])</f>
        <v>2511924.87</v>
      </c>
      <c r="L55" s="20">
        <f>IF(FluxoCaixa10131514192123[[#This Row],[Entrada / Saída]]="Saída",FluxoCaixa10131514192123[[#This Row],[R$ (Valores)]]*-1,FluxoCaixa10131514192123[[#This Row],[R$ (Valores)]])</f>
        <v>0</v>
      </c>
      <c r="P55" s="26"/>
    </row>
    <row r="56" spans="2:16">
      <c r="B56" s="48"/>
      <c r="C56" s="48"/>
      <c r="D56" s="16"/>
      <c r="E56" s="48"/>
      <c r="F56" s="17"/>
      <c r="G56" s="17"/>
      <c r="H56" s="17"/>
      <c r="I56" s="21"/>
      <c r="J56" s="17" t="s">
        <v>525</v>
      </c>
      <c r="K56" s="20">
        <f>IF(FluxoCaixa10131514192123[[#This Row],[Movimento ]]="Saldo Inicial",FluxoCaixa10131514192123[[#This Row],[R$ (Valores)]],K55+FluxoCaixa10131514192123[[#This Row],[Valores Receitas / Despesas]])</f>
        <v>2511924.87</v>
      </c>
      <c r="L56" s="20">
        <f>IF(FluxoCaixa10131514192123[[#This Row],[Entrada / Saída]]="Saída",FluxoCaixa10131514192123[[#This Row],[R$ (Valores)]]*-1,FluxoCaixa10131514192123[[#This Row],[R$ (Valores)]])</f>
        <v>0</v>
      </c>
    </row>
    <row r="57" spans="2:16">
      <c r="B57" s="48"/>
      <c r="C57" s="48"/>
      <c r="D57" s="16"/>
      <c r="E57" s="48"/>
      <c r="F57" s="17"/>
      <c r="G57" s="17"/>
      <c r="H57" s="17"/>
      <c r="I57" s="21"/>
      <c r="J57" s="17" t="s">
        <v>525</v>
      </c>
      <c r="K57" s="20">
        <f>IF(FluxoCaixa10131514192123[[#This Row],[Movimento ]]="Saldo Inicial",FluxoCaixa10131514192123[[#This Row],[R$ (Valores)]],K56+FluxoCaixa10131514192123[[#This Row],[Valores Receitas / Despesas]])</f>
        <v>2511924.87</v>
      </c>
      <c r="L57" s="20">
        <f>IF(FluxoCaixa10131514192123[[#This Row],[Entrada / Saída]]="Saída",FluxoCaixa10131514192123[[#This Row],[R$ (Valores)]]*-1,FluxoCaixa10131514192123[[#This Row],[R$ (Valores)]])</f>
        <v>0</v>
      </c>
    </row>
    <row r="58" spans="2:16">
      <c r="B58" s="48"/>
      <c r="C58" s="48"/>
      <c r="D58" s="16"/>
      <c r="E58" s="48"/>
      <c r="F58" s="17"/>
      <c r="G58" s="17"/>
      <c r="H58" s="17"/>
      <c r="I58" s="21"/>
      <c r="J58" s="17" t="s">
        <v>525</v>
      </c>
      <c r="K58" s="20">
        <f>IF(FluxoCaixa10131514192123[[#This Row],[Movimento ]]="Saldo Inicial",FluxoCaixa10131514192123[[#This Row],[R$ (Valores)]],K57+FluxoCaixa10131514192123[[#This Row],[Valores Receitas / Despesas]])</f>
        <v>2511924.87</v>
      </c>
      <c r="L58" s="20">
        <f>IF(FluxoCaixa10131514192123[[#This Row],[Entrada / Saída]]="Saída",FluxoCaixa10131514192123[[#This Row],[R$ (Valores)]]*-1,FluxoCaixa10131514192123[[#This Row],[R$ (Valores)]])</f>
        <v>0</v>
      </c>
    </row>
    <row r="59" spans="2:16">
      <c r="B59" s="48"/>
      <c r="C59" s="48"/>
      <c r="D59" s="16"/>
      <c r="E59" s="48"/>
      <c r="F59" s="17"/>
      <c r="G59" s="17"/>
      <c r="H59" s="17"/>
      <c r="I59" s="21"/>
      <c r="J59" s="17" t="s">
        <v>525</v>
      </c>
      <c r="K59" s="20">
        <f>IF(FluxoCaixa10131514192123[[#This Row],[Movimento ]]="Saldo Inicial",FluxoCaixa10131514192123[[#This Row],[R$ (Valores)]],K58+FluxoCaixa10131514192123[[#This Row],[Valores Receitas / Despesas]])</f>
        <v>2511924.87</v>
      </c>
      <c r="L59" s="20">
        <f>IF(FluxoCaixa10131514192123[[#This Row],[Entrada / Saída]]="Saída",FluxoCaixa10131514192123[[#This Row],[R$ (Valores)]]*-1,FluxoCaixa10131514192123[[#This Row],[R$ (Valores)]])</f>
        <v>0</v>
      </c>
    </row>
    <row r="60" spans="2:16">
      <c r="B60" s="48"/>
      <c r="C60" s="48"/>
      <c r="D60" s="16"/>
      <c r="E60" s="48"/>
      <c r="F60" s="17"/>
      <c r="G60" s="17"/>
      <c r="H60" s="17"/>
      <c r="I60" s="21"/>
      <c r="J60" s="17" t="s">
        <v>525</v>
      </c>
      <c r="K60" s="20">
        <f>IF(FluxoCaixa10131514192123[[#This Row],[Movimento ]]="Saldo Inicial",FluxoCaixa10131514192123[[#This Row],[R$ (Valores)]],K59+FluxoCaixa10131514192123[[#This Row],[Valores Receitas / Despesas]])</f>
        <v>2511924.87</v>
      </c>
      <c r="L60" s="20">
        <f>IF(FluxoCaixa10131514192123[[#This Row],[Entrada / Saída]]="Saída",FluxoCaixa10131514192123[[#This Row],[R$ (Valores)]]*-1,FluxoCaixa10131514192123[[#This Row],[R$ (Valores)]])</f>
        <v>0</v>
      </c>
    </row>
    <row r="61" spans="2:16">
      <c r="B61" s="48"/>
      <c r="C61" s="48"/>
      <c r="D61" s="16"/>
      <c r="E61" s="48"/>
      <c r="F61" s="17"/>
      <c r="G61" s="17"/>
      <c r="H61" s="17"/>
      <c r="I61" s="21"/>
      <c r="J61" s="17" t="s">
        <v>525</v>
      </c>
      <c r="K61" s="20">
        <f>IF(FluxoCaixa10131514192123[[#This Row],[Movimento ]]="Saldo Inicial",FluxoCaixa10131514192123[[#This Row],[R$ (Valores)]],K60+FluxoCaixa10131514192123[[#This Row],[Valores Receitas / Despesas]])</f>
        <v>2511924.87</v>
      </c>
      <c r="L61" s="20">
        <f>IF(FluxoCaixa10131514192123[[#This Row],[Entrada / Saída]]="Saída",FluxoCaixa10131514192123[[#This Row],[R$ (Valores)]]*-1,FluxoCaixa10131514192123[[#This Row],[R$ (Valores)]])</f>
        <v>0</v>
      </c>
    </row>
    <row r="62" spans="2:16">
      <c r="B62" s="48"/>
      <c r="C62" s="48"/>
      <c r="D62" s="16"/>
      <c r="E62" s="48"/>
      <c r="F62" s="17"/>
      <c r="G62" s="17"/>
      <c r="H62" s="17"/>
      <c r="I62" s="21"/>
      <c r="J62" s="17" t="s">
        <v>525</v>
      </c>
      <c r="K62" s="20">
        <f>IF(FluxoCaixa10131514192123[[#This Row],[Movimento ]]="Saldo Inicial",FluxoCaixa10131514192123[[#This Row],[R$ (Valores)]],K61+FluxoCaixa10131514192123[[#This Row],[Valores Receitas / Despesas]])</f>
        <v>2511924.87</v>
      </c>
      <c r="L62" s="20">
        <f>IF(FluxoCaixa10131514192123[[#This Row],[Entrada / Saída]]="Saída",FluxoCaixa10131514192123[[#This Row],[R$ (Valores)]]*-1,FluxoCaixa10131514192123[[#This Row],[R$ (Valores)]])</f>
        <v>0</v>
      </c>
    </row>
    <row r="63" spans="2:16">
      <c r="B63" s="48"/>
      <c r="C63" s="48"/>
      <c r="D63" s="16"/>
      <c r="E63" s="48"/>
      <c r="F63" s="17"/>
      <c r="G63" s="17"/>
      <c r="H63" s="17"/>
      <c r="I63" s="21"/>
      <c r="J63" s="17" t="s">
        <v>525</v>
      </c>
      <c r="K63" s="20">
        <f>IF(FluxoCaixa10131514192123[[#This Row],[Movimento ]]="Saldo Inicial",FluxoCaixa10131514192123[[#This Row],[R$ (Valores)]],K62+FluxoCaixa10131514192123[[#This Row],[Valores Receitas / Despesas]])</f>
        <v>2511924.87</v>
      </c>
      <c r="L63" s="20">
        <f>IF(FluxoCaixa10131514192123[[#This Row],[Entrada / Saída]]="Saída",FluxoCaixa10131514192123[[#This Row],[R$ (Valores)]]*-1,FluxoCaixa10131514192123[[#This Row],[R$ (Valores)]])</f>
        <v>0</v>
      </c>
    </row>
    <row r="64" spans="2:16">
      <c r="B64" s="48"/>
      <c r="C64" s="48"/>
      <c r="D64" s="16"/>
      <c r="E64" s="48"/>
      <c r="F64" s="17"/>
      <c r="G64" s="17"/>
      <c r="H64" s="17"/>
      <c r="I64" s="21"/>
      <c r="J64" s="17" t="s">
        <v>525</v>
      </c>
      <c r="K64" s="20">
        <f>IF(FluxoCaixa10131514192123[[#This Row],[Movimento ]]="Saldo Inicial",FluxoCaixa10131514192123[[#This Row],[R$ (Valores)]],K63+FluxoCaixa10131514192123[[#This Row],[Valores Receitas / Despesas]])</f>
        <v>2511924.87</v>
      </c>
      <c r="L64" s="20">
        <f>IF(FluxoCaixa10131514192123[[#This Row],[Entrada / Saída]]="Saída",FluxoCaixa10131514192123[[#This Row],[R$ (Valores)]]*-1,FluxoCaixa10131514192123[[#This Row],[R$ (Valores)]])</f>
        <v>0</v>
      </c>
    </row>
    <row r="65" spans="2:12">
      <c r="B65" s="48"/>
      <c r="C65" s="48"/>
      <c r="D65" s="16"/>
      <c r="E65" s="48"/>
      <c r="F65" s="17"/>
      <c r="G65" s="17"/>
      <c r="H65" s="17"/>
      <c r="I65" s="21"/>
      <c r="J65" s="17" t="s">
        <v>525</v>
      </c>
      <c r="K65" s="20">
        <f>IF(FluxoCaixa10131514192123[[#This Row],[Movimento ]]="Saldo Inicial",FluxoCaixa10131514192123[[#This Row],[R$ (Valores)]],K64+FluxoCaixa10131514192123[[#This Row],[Valores Receitas / Despesas]])</f>
        <v>2511924.87</v>
      </c>
      <c r="L65" s="20">
        <f>IF(FluxoCaixa10131514192123[[#This Row],[Entrada / Saída]]="Saída",FluxoCaixa10131514192123[[#This Row],[R$ (Valores)]]*-1,FluxoCaixa10131514192123[[#This Row],[R$ (Valores)]])</f>
        <v>0</v>
      </c>
    </row>
    <row r="66" spans="2:12">
      <c r="B66" s="48"/>
      <c r="C66" s="48"/>
      <c r="D66" s="16"/>
      <c r="E66" s="48"/>
      <c r="F66" s="17"/>
      <c r="G66" s="17"/>
      <c r="H66" s="17"/>
      <c r="I66" s="21"/>
      <c r="J66" s="17" t="s">
        <v>525</v>
      </c>
      <c r="K66" s="20">
        <f>IF(FluxoCaixa10131514192123[[#This Row],[Movimento ]]="Saldo Inicial",FluxoCaixa10131514192123[[#This Row],[R$ (Valores)]],K65+FluxoCaixa10131514192123[[#This Row],[Valores Receitas / Despesas]])</f>
        <v>2511924.87</v>
      </c>
      <c r="L66" s="20">
        <f>IF(FluxoCaixa10131514192123[[#This Row],[Entrada / Saída]]="Saída",FluxoCaixa10131514192123[[#This Row],[R$ (Valores)]]*-1,FluxoCaixa10131514192123[[#This Row],[R$ (Valores)]])</f>
        <v>0</v>
      </c>
    </row>
    <row r="67" spans="2:12">
      <c r="B67" s="48"/>
      <c r="C67" s="48"/>
      <c r="D67" s="16"/>
      <c r="E67" s="48"/>
      <c r="F67" s="17"/>
      <c r="G67" s="17"/>
      <c r="H67" s="17"/>
      <c r="I67" s="21"/>
      <c r="J67" s="17" t="s">
        <v>525</v>
      </c>
      <c r="K67" s="20">
        <f>IF(FluxoCaixa10131514192123[[#This Row],[Movimento ]]="Saldo Inicial",FluxoCaixa10131514192123[[#This Row],[R$ (Valores)]],K66+FluxoCaixa10131514192123[[#This Row],[Valores Receitas / Despesas]])</f>
        <v>2511924.87</v>
      </c>
      <c r="L67" s="20">
        <f>IF(FluxoCaixa10131514192123[[#This Row],[Entrada / Saída]]="Saída",FluxoCaixa10131514192123[[#This Row],[R$ (Valores)]]*-1,FluxoCaixa10131514192123[[#This Row],[R$ (Valores)]])</f>
        <v>0</v>
      </c>
    </row>
    <row r="68" spans="2:12">
      <c r="B68" s="48"/>
      <c r="C68" s="48"/>
      <c r="D68" s="16"/>
      <c r="E68" s="48"/>
      <c r="F68" s="17"/>
      <c r="G68" s="17"/>
      <c r="H68" s="17"/>
      <c r="I68" s="21"/>
      <c r="J68" s="17" t="s">
        <v>525</v>
      </c>
      <c r="K68" s="20">
        <f>IF(FluxoCaixa10131514192123[[#This Row],[Movimento ]]="Saldo Inicial",FluxoCaixa10131514192123[[#This Row],[R$ (Valores)]],K67+FluxoCaixa10131514192123[[#This Row],[Valores Receitas / Despesas]])</f>
        <v>2511924.87</v>
      </c>
      <c r="L68" s="20">
        <f>IF(FluxoCaixa10131514192123[[#This Row],[Entrada / Saída]]="Saída",FluxoCaixa10131514192123[[#This Row],[R$ (Valores)]]*-1,FluxoCaixa10131514192123[[#This Row],[R$ (Valores)]])</f>
        <v>0</v>
      </c>
    </row>
    <row r="69" spans="2:12">
      <c r="B69" s="48"/>
      <c r="C69" s="48"/>
      <c r="D69" s="16"/>
      <c r="E69" s="48"/>
      <c r="F69" s="17"/>
      <c r="G69" s="17"/>
      <c r="H69" s="17"/>
      <c r="I69" s="21"/>
      <c r="J69" s="17" t="s">
        <v>525</v>
      </c>
      <c r="K69" s="20">
        <f>IF(FluxoCaixa10131514192123[[#This Row],[Movimento ]]="Saldo Inicial",FluxoCaixa10131514192123[[#This Row],[R$ (Valores)]],K68+FluxoCaixa10131514192123[[#This Row],[Valores Receitas / Despesas]])</f>
        <v>2511924.87</v>
      </c>
      <c r="L69" s="20">
        <f>IF(FluxoCaixa10131514192123[[#This Row],[Entrada / Saída]]="Saída",FluxoCaixa10131514192123[[#This Row],[R$ (Valores)]]*-1,FluxoCaixa10131514192123[[#This Row],[R$ (Valores)]])</f>
        <v>0</v>
      </c>
    </row>
    <row r="70" spans="2:12">
      <c r="B70" s="48"/>
      <c r="C70" s="48"/>
      <c r="D70" s="16"/>
      <c r="E70" s="48"/>
      <c r="F70" s="17"/>
      <c r="G70" s="17"/>
      <c r="H70" s="17"/>
      <c r="I70" s="21"/>
      <c r="J70" s="17" t="s">
        <v>525</v>
      </c>
      <c r="K70" s="20">
        <f>IF(FluxoCaixa10131514192123[[#This Row],[Movimento ]]="Saldo Inicial",FluxoCaixa10131514192123[[#This Row],[R$ (Valores)]],K69+FluxoCaixa10131514192123[[#This Row],[Valores Receitas / Despesas]])</f>
        <v>2511924.87</v>
      </c>
      <c r="L70" s="20">
        <f>IF(FluxoCaixa10131514192123[[#This Row],[Entrada / Saída]]="Saída",FluxoCaixa10131514192123[[#This Row],[R$ (Valores)]]*-1,FluxoCaixa10131514192123[[#This Row],[R$ (Valores)]])</f>
        <v>0</v>
      </c>
    </row>
    <row r="71" spans="2:12">
      <c r="B71" s="48"/>
      <c r="C71" s="48"/>
      <c r="D71" s="16"/>
      <c r="E71" s="48"/>
      <c r="F71" s="17"/>
      <c r="G71" s="17"/>
      <c r="H71" s="17"/>
      <c r="I71" s="21"/>
      <c r="J71" s="17" t="s">
        <v>525</v>
      </c>
      <c r="K71" s="20">
        <f>IF(FluxoCaixa10131514192123[[#This Row],[Movimento ]]="Saldo Inicial",FluxoCaixa10131514192123[[#This Row],[R$ (Valores)]],K70+FluxoCaixa10131514192123[[#This Row],[Valores Receitas / Despesas]])</f>
        <v>2511924.87</v>
      </c>
      <c r="L71" s="20">
        <f>IF(FluxoCaixa10131514192123[[#This Row],[Entrada / Saída]]="Saída",FluxoCaixa10131514192123[[#This Row],[R$ (Valores)]]*-1,FluxoCaixa10131514192123[[#This Row],[R$ (Valores)]])</f>
        <v>0</v>
      </c>
    </row>
    <row r="72" spans="2:12">
      <c r="B72" s="48"/>
      <c r="C72" s="48"/>
      <c r="D72" s="16"/>
      <c r="E72" s="48"/>
      <c r="F72" s="17"/>
      <c r="G72" s="17"/>
      <c r="H72" s="17"/>
      <c r="I72" s="21"/>
      <c r="J72" s="17" t="s">
        <v>525</v>
      </c>
      <c r="K72" s="20">
        <f>IF(FluxoCaixa10131514192123[[#This Row],[Movimento ]]="Saldo Inicial",FluxoCaixa10131514192123[[#This Row],[R$ (Valores)]],K71+FluxoCaixa10131514192123[[#This Row],[Valores Receitas / Despesas]])</f>
        <v>2511924.87</v>
      </c>
      <c r="L72" s="20">
        <f>IF(FluxoCaixa10131514192123[[#This Row],[Entrada / Saída]]="Saída",FluxoCaixa10131514192123[[#This Row],[R$ (Valores)]]*-1,FluxoCaixa10131514192123[[#This Row],[R$ (Valores)]])</f>
        <v>0</v>
      </c>
    </row>
    <row r="73" spans="2:12">
      <c r="B73" s="48"/>
      <c r="C73" s="48"/>
      <c r="D73" s="16"/>
      <c r="E73" s="48"/>
      <c r="F73" s="17"/>
      <c r="G73" s="17"/>
      <c r="H73" s="17"/>
      <c r="I73" s="21"/>
      <c r="J73" s="17" t="s">
        <v>525</v>
      </c>
      <c r="K73" s="20">
        <f>IF(FluxoCaixa10131514192123[[#This Row],[Movimento ]]="Saldo Inicial",FluxoCaixa10131514192123[[#This Row],[R$ (Valores)]],K72+FluxoCaixa10131514192123[[#This Row],[Valores Receitas / Despesas]])</f>
        <v>2511924.87</v>
      </c>
      <c r="L73" s="20">
        <f>IF(FluxoCaixa10131514192123[[#This Row],[Entrada / Saída]]="Saída",FluxoCaixa10131514192123[[#This Row],[R$ (Valores)]]*-1,FluxoCaixa10131514192123[[#This Row],[R$ (Valores)]])</f>
        <v>0</v>
      </c>
    </row>
    <row r="74" spans="2:12">
      <c r="B74" s="48"/>
      <c r="C74" s="48"/>
      <c r="D74" s="16"/>
      <c r="E74" s="48"/>
      <c r="F74" s="17"/>
      <c r="G74" s="17"/>
      <c r="H74" s="17"/>
      <c r="I74" s="21"/>
      <c r="J74" s="17" t="s">
        <v>525</v>
      </c>
      <c r="K74" s="20">
        <f>IF(FluxoCaixa10131514192123[[#This Row],[Movimento ]]="Saldo Inicial",FluxoCaixa10131514192123[[#This Row],[R$ (Valores)]],K73+FluxoCaixa10131514192123[[#This Row],[Valores Receitas / Despesas]])</f>
        <v>2511924.87</v>
      </c>
      <c r="L74" s="20">
        <f>IF(FluxoCaixa10131514192123[[#This Row],[Entrada / Saída]]="Saída",FluxoCaixa10131514192123[[#This Row],[R$ (Valores)]]*-1,FluxoCaixa10131514192123[[#This Row],[R$ (Valores)]])</f>
        <v>0</v>
      </c>
    </row>
    <row r="75" spans="2:12">
      <c r="B75" s="48"/>
      <c r="C75" s="48"/>
      <c r="D75" s="16"/>
      <c r="E75" s="48"/>
      <c r="F75" s="17"/>
      <c r="G75" s="17"/>
      <c r="H75" s="17"/>
      <c r="I75" s="21"/>
      <c r="J75" s="17" t="s">
        <v>525</v>
      </c>
      <c r="K75" s="20">
        <f>IF(FluxoCaixa10131514192123[[#This Row],[Movimento ]]="Saldo Inicial",FluxoCaixa10131514192123[[#This Row],[R$ (Valores)]],K74+FluxoCaixa10131514192123[[#This Row],[Valores Receitas / Despesas]])</f>
        <v>2511924.87</v>
      </c>
      <c r="L75" s="20">
        <f>IF(FluxoCaixa10131514192123[[#This Row],[Entrada / Saída]]="Saída",FluxoCaixa10131514192123[[#This Row],[R$ (Valores)]]*-1,FluxoCaixa10131514192123[[#This Row],[R$ (Valores)]])</f>
        <v>0</v>
      </c>
    </row>
    <row r="76" spans="2:12">
      <c r="B76" s="48"/>
      <c r="C76" s="48"/>
      <c r="D76" s="16"/>
      <c r="E76" s="48"/>
      <c r="F76" s="17"/>
      <c r="G76" s="17"/>
      <c r="H76" s="17"/>
      <c r="I76" s="21"/>
      <c r="J76" s="17" t="s">
        <v>525</v>
      </c>
      <c r="K76" s="20">
        <f>IF(FluxoCaixa10131514192123[[#This Row],[Movimento ]]="Saldo Inicial",FluxoCaixa10131514192123[[#This Row],[R$ (Valores)]],K75+FluxoCaixa10131514192123[[#This Row],[Valores Receitas / Despesas]])</f>
        <v>2511924.87</v>
      </c>
      <c r="L76" s="20">
        <f>IF(FluxoCaixa10131514192123[[#This Row],[Entrada / Saída]]="Saída",FluxoCaixa10131514192123[[#This Row],[R$ (Valores)]]*-1,FluxoCaixa10131514192123[[#This Row],[R$ (Valores)]])</f>
        <v>0</v>
      </c>
    </row>
    <row r="77" spans="2:12">
      <c r="B77" s="48"/>
      <c r="C77" s="48"/>
      <c r="D77" s="16"/>
      <c r="E77" s="48"/>
      <c r="F77" s="17"/>
      <c r="G77" s="17"/>
      <c r="H77" s="17"/>
      <c r="I77" s="21"/>
      <c r="J77" s="17" t="s">
        <v>525</v>
      </c>
      <c r="K77" s="20">
        <f>IF(FluxoCaixa10131514192123[[#This Row],[Movimento ]]="Saldo Inicial",FluxoCaixa10131514192123[[#This Row],[R$ (Valores)]],K76+FluxoCaixa10131514192123[[#This Row],[Valores Receitas / Despesas]])</f>
        <v>2511924.87</v>
      </c>
      <c r="L77" s="20">
        <f>IF(FluxoCaixa10131514192123[[#This Row],[Entrada / Saída]]="Saída",FluxoCaixa10131514192123[[#This Row],[R$ (Valores)]]*-1,FluxoCaixa10131514192123[[#This Row],[R$ (Valores)]])</f>
        <v>0</v>
      </c>
    </row>
    <row r="78" spans="2:12">
      <c r="B78" s="48"/>
      <c r="C78" s="48"/>
      <c r="D78" s="16"/>
      <c r="E78" s="48"/>
      <c r="F78" s="17"/>
      <c r="G78" s="17"/>
      <c r="H78" s="17"/>
      <c r="I78" s="21"/>
      <c r="J78" s="17" t="s">
        <v>525</v>
      </c>
      <c r="K78" s="20">
        <f>IF(FluxoCaixa10131514192123[[#This Row],[Movimento ]]="Saldo Inicial",FluxoCaixa10131514192123[[#This Row],[R$ (Valores)]],K77+FluxoCaixa10131514192123[[#This Row],[Valores Receitas / Despesas]])</f>
        <v>2511924.87</v>
      </c>
      <c r="L78" s="20">
        <f>IF(FluxoCaixa10131514192123[[#This Row],[Entrada / Saída]]="Saída",FluxoCaixa10131514192123[[#This Row],[R$ (Valores)]]*-1,FluxoCaixa10131514192123[[#This Row],[R$ (Valores)]])</f>
        <v>0</v>
      </c>
    </row>
    <row r="79" spans="2:12">
      <c r="B79" s="48"/>
      <c r="C79" s="48"/>
      <c r="D79" s="16"/>
      <c r="E79" s="48"/>
      <c r="F79" s="17"/>
      <c r="G79" s="17"/>
      <c r="H79" s="17"/>
      <c r="I79" s="21"/>
      <c r="J79" s="17" t="s">
        <v>525</v>
      </c>
      <c r="K79" s="20">
        <f>IF(FluxoCaixa10131514192123[[#This Row],[Movimento ]]="Saldo Inicial",FluxoCaixa10131514192123[[#This Row],[R$ (Valores)]],K78+FluxoCaixa10131514192123[[#This Row],[Valores Receitas / Despesas]])</f>
        <v>2511924.87</v>
      </c>
      <c r="L79" s="20">
        <f>IF(FluxoCaixa10131514192123[[#This Row],[Entrada / Saída]]="Saída",FluxoCaixa10131514192123[[#This Row],[R$ (Valores)]]*-1,FluxoCaixa10131514192123[[#This Row],[R$ (Valores)]])</f>
        <v>0</v>
      </c>
    </row>
    <row r="80" spans="2:12">
      <c r="B80" s="48"/>
      <c r="C80" s="48"/>
      <c r="D80" s="16"/>
      <c r="E80" s="48"/>
      <c r="F80" s="17"/>
      <c r="G80" s="17"/>
      <c r="H80" s="17"/>
      <c r="I80" s="21"/>
      <c r="J80" s="17" t="s">
        <v>525</v>
      </c>
      <c r="K80" s="20">
        <f>IF(FluxoCaixa10131514192123[[#This Row],[Movimento ]]="Saldo Inicial",FluxoCaixa10131514192123[[#This Row],[R$ (Valores)]],K79+FluxoCaixa10131514192123[[#This Row],[Valores Receitas / Despesas]])</f>
        <v>2511924.87</v>
      </c>
      <c r="L80" s="20">
        <f>IF(FluxoCaixa10131514192123[[#This Row],[Entrada / Saída]]="Saída",FluxoCaixa10131514192123[[#This Row],[R$ (Valores)]]*-1,FluxoCaixa10131514192123[[#This Row],[R$ (Valores)]])</f>
        <v>0</v>
      </c>
    </row>
    <row r="81" spans="2:12">
      <c r="B81" s="48"/>
      <c r="C81" s="48"/>
      <c r="D81" s="16"/>
      <c r="E81" s="48"/>
      <c r="F81" s="17"/>
      <c r="G81" s="17"/>
      <c r="H81" s="17"/>
      <c r="I81" s="21"/>
      <c r="J81" s="17" t="s">
        <v>525</v>
      </c>
      <c r="K81" s="20">
        <f>IF(FluxoCaixa10131514192123[[#This Row],[Movimento ]]="Saldo Inicial",FluxoCaixa10131514192123[[#This Row],[R$ (Valores)]],K80+FluxoCaixa10131514192123[[#This Row],[Valores Receitas / Despesas]])</f>
        <v>2511924.87</v>
      </c>
      <c r="L81" s="20">
        <f>IF(FluxoCaixa10131514192123[[#This Row],[Entrada / Saída]]="Saída",FluxoCaixa10131514192123[[#This Row],[R$ (Valores)]]*-1,FluxoCaixa10131514192123[[#This Row],[R$ (Valores)]])</f>
        <v>0</v>
      </c>
    </row>
    <row r="82" spans="2:12">
      <c r="B82" s="48"/>
      <c r="C82" s="48"/>
      <c r="D82" s="16"/>
      <c r="E82" s="48"/>
      <c r="F82" s="17"/>
      <c r="G82" s="17"/>
      <c r="H82" s="17"/>
      <c r="I82" s="21"/>
      <c r="J82" s="17" t="s">
        <v>525</v>
      </c>
      <c r="K82" s="20">
        <f>IF(FluxoCaixa10131514192123[[#This Row],[Movimento ]]="Saldo Inicial",FluxoCaixa10131514192123[[#This Row],[R$ (Valores)]],K81+FluxoCaixa10131514192123[[#This Row],[Valores Receitas / Despesas]])</f>
        <v>2511924.87</v>
      </c>
      <c r="L82" s="20">
        <f>IF(FluxoCaixa10131514192123[[#This Row],[Entrada / Saída]]="Saída",FluxoCaixa10131514192123[[#This Row],[R$ (Valores)]]*-1,FluxoCaixa10131514192123[[#This Row],[R$ (Valores)]])</f>
        <v>0</v>
      </c>
    </row>
    <row r="83" spans="2:12">
      <c r="B83" s="48"/>
      <c r="C83" s="48"/>
      <c r="D83" s="16"/>
      <c r="E83" s="48"/>
      <c r="F83" s="17"/>
      <c r="G83" s="17"/>
      <c r="H83" s="17"/>
      <c r="I83" s="21"/>
      <c r="J83" s="17" t="s">
        <v>525</v>
      </c>
      <c r="K83" s="20">
        <f>IF(FluxoCaixa10131514192123[[#This Row],[Movimento ]]="Saldo Inicial",FluxoCaixa10131514192123[[#This Row],[R$ (Valores)]],K82+FluxoCaixa10131514192123[[#This Row],[Valores Receitas / Despesas]])</f>
        <v>2511924.87</v>
      </c>
      <c r="L83" s="20">
        <f>IF(FluxoCaixa10131514192123[[#This Row],[Entrada / Saída]]="Saída",FluxoCaixa10131514192123[[#This Row],[R$ (Valores)]]*-1,FluxoCaixa10131514192123[[#This Row],[R$ (Valores)]])</f>
        <v>0</v>
      </c>
    </row>
    <row r="84" spans="2:12">
      <c r="B84" s="48"/>
      <c r="C84" s="48"/>
      <c r="D84" s="16"/>
      <c r="E84" s="48"/>
      <c r="F84" s="17"/>
      <c r="G84" s="17"/>
      <c r="H84" s="17"/>
      <c r="I84" s="21"/>
      <c r="J84" s="17" t="s">
        <v>525</v>
      </c>
      <c r="K84" s="20">
        <f>IF(FluxoCaixa10131514192123[[#This Row],[Movimento ]]="Saldo Inicial",FluxoCaixa10131514192123[[#This Row],[R$ (Valores)]],K83+FluxoCaixa10131514192123[[#This Row],[Valores Receitas / Despesas]])</f>
        <v>2511924.87</v>
      </c>
      <c r="L84" s="20">
        <f>IF(FluxoCaixa10131514192123[[#This Row],[Entrada / Saída]]="Saída",FluxoCaixa10131514192123[[#This Row],[R$ (Valores)]]*-1,FluxoCaixa10131514192123[[#This Row],[R$ (Valores)]])</f>
        <v>0</v>
      </c>
    </row>
    <row r="85" spans="2:12">
      <c r="B85" s="48"/>
      <c r="C85" s="48"/>
      <c r="D85" s="16"/>
      <c r="E85" s="48"/>
      <c r="F85" s="17"/>
      <c r="G85" s="17"/>
      <c r="H85" s="17"/>
      <c r="I85" s="21"/>
      <c r="J85" s="17" t="s">
        <v>525</v>
      </c>
      <c r="K85" s="20">
        <f>IF(FluxoCaixa10131514192123[[#This Row],[Movimento ]]="Saldo Inicial",FluxoCaixa10131514192123[[#This Row],[R$ (Valores)]],K84+FluxoCaixa10131514192123[[#This Row],[Valores Receitas / Despesas]])</f>
        <v>2511924.87</v>
      </c>
      <c r="L85" s="20">
        <f>IF(FluxoCaixa10131514192123[[#This Row],[Entrada / Saída]]="Saída",FluxoCaixa10131514192123[[#This Row],[R$ (Valores)]]*-1,FluxoCaixa10131514192123[[#This Row],[R$ (Valores)]])</f>
        <v>0</v>
      </c>
    </row>
    <row r="86" spans="2:12">
      <c r="B86" s="48"/>
      <c r="C86" s="48"/>
      <c r="D86" s="16"/>
      <c r="E86" s="48"/>
      <c r="F86" s="17"/>
      <c r="G86" s="17"/>
      <c r="H86" s="17"/>
      <c r="I86" s="21"/>
      <c r="J86" s="17" t="s">
        <v>525</v>
      </c>
      <c r="K86" s="20">
        <f>IF(FluxoCaixa10131514192123[[#This Row],[Movimento ]]="Saldo Inicial",FluxoCaixa10131514192123[[#This Row],[R$ (Valores)]],K85+FluxoCaixa10131514192123[[#This Row],[Valores Receitas / Despesas]])</f>
        <v>2511924.87</v>
      </c>
      <c r="L86" s="20">
        <f>IF(FluxoCaixa10131514192123[[#This Row],[Entrada / Saída]]="Saída",FluxoCaixa10131514192123[[#This Row],[R$ (Valores)]]*-1,FluxoCaixa10131514192123[[#This Row],[R$ (Valores)]])</f>
        <v>0</v>
      </c>
    </row>
    <row r="87" spans="2:12">
      <c r="B87" s="48"/>
      <c r="C87" s="48"/>
      <c r="D87" s="16"/>
      <c r="E87" s="48"/>
      <c r="F87" s="17"/>
      <c r="G87" s="17"/>
      <c r="H87" s="17"/>
      <c r="I87" s="21"/>
      <c r="J87" s="17" t="s">
        <v>525</v>
      </c>
      <c r="K87" s="20">
        <f>IF(FluxoCaixa10131514192123[[#This Row],[Movimento ]]="Saldo Inicial",FluxoCaixa10131514192123[[#This Row],[R$ (Valores)]],K86+FluxoCaixa10131514192123[[#This Row],[Valores Receitas / Despesas]])</f>
        <v>2511924.87</v>
      </c>
      <c r="L87" s="20">
        <f>IF(FluxoCaixa10131514192123[[#This Row],[Entrada / Saída]]="Saída",FluxoCaixa10131514192123[[#This Row],[R$ (Valores)]]*-1,FluxoCaixa10131514192123[[#This Row],[R$ (Valores)]])</f>
        <v>0</v>
      </c>
    </row>
    <row r="88" spans="2:12">
      <c r="B88" s="48"/>
      <c r="C88" s="48"/>
      <c r="D88" s="16"/>
      <c r="E88" s="48"/>
      <c r="F88" s="17"/>
      <c r="G88" s="17"/>
      <c r="H88" s="17"/>
      <c r="I88" s="21"/>
      <c r="J88" s="17" t="s">
        <v>525</v>
      </c>
      <c r="K88" s="20">
        <f>IF(FluxoCaixa10131514192123[[#This Row],[Movimento ]]="Saldo Inicial",FluxoCaixa10131514192123[[#This Row],[R$ (Valores)]],K87+FluxoCaixa10131514192123[[#This Row],[Valores Receitas / Despesas]])</f>
        <v>2511924.87</v>
      </c>
      <c r="L88" s="20">
        <f>IF(FluxoCaixa10131514192123[[#This Row],[Entrada / Saída]]="Saída",FluxoCaixa10131514192123[[#This Row],[R$ (Valores)]]*-1,FluxoCaixa10131514192123[[#This Row],[R$ (Valores)]])</f>
        <v>0</v>
      </c>
    </row>
    <row r="89" spans="2:12">
      <c r="B89" s="48"/>
      <c r="C89" s="48"/>
      <c r="D89" s="16"/>
      <c r="E89" s="48"/>
      <c r="F89" s="17"/>
      <c r="G89" s="17"/>
      <c r="H89" s="17"/>
      <c r="I89" s="21"/>
      <c r="J89" s="17" t="s">
        <v>525</v>
      </c>
      <c r="K89" s="20">
        <f>IF(FluxoCaixa10131514192123[[#This Row],[Movimento ]]="Saldo Inicial",FluxoCaixa10131514192123[[#This Row],[R$ (Valores)]],K88+FluxoCaixa10131514192123[[#This Row],[Valores Receitas / Despesas]])</f>
        <v>2511924.87</v>
      </c>
      <c r="L89" s="20">
        <f>IF(FluxoCaixa10131514192123[[#This Row],[Entrada / Saída]]="Saída",FluxoCaixa10131514192123[[#This Row],[R$ (Valores)]]*-1,FluxoCaixa10131514192123[[#This Row],[R$ (Valores)]])</f>
        <v>0</v>
      </c>
    </row>
    <row r="90" spans="2:12">
      <c r="B90" s="48"/>
      <c r="C90" s="48"/>
      <c r="D90" s="16"/>
      <c r="E90" s="48"/>
      <c r="F90" s="17"/>
      <c r="G90" s="17"/>
      <c r="H90" s="17"/>
      <c r="I90" s="21"/>
      <c r="J90" s="17" t="s">
        <v>525</v>
      </c>
      <c r="K90" s="20">
        <f>IF(FluxoCaixa10131514192123[[#This Row],[Movimento ]]="Saldo Inicial",FluxoCaixa10131514192123[[#This Row],[R$ (Valores)]],K89+FluxoCaixa10131514192123[[#This Row],[Valores Receitas / Despesas]])</f>
        <v>2511924.87</v>
      </c>
      <c r="L90" s="20">
        <f>IF(FluxoCaixa10131514192123[[#This Row],[Entrada / Saída]]="Saída",FluxoCaixa10131514192123[[#This Row],[R$ (Valores)]]*-1,FluxoCaixa10131514192123[[#This Row],[R$ (Valores)]])</f>
        <v>0</v>
      </c>
    </row>
    <row r="91" spans="2:12">
      <c r="B91" s="48"/>
      <c r="C91" s="48"/>
      <c r="D91" s="16"/>
      <c r="E91" s="48"/>
      <c r="F91" s="17"/>
      <c r="G91" s="17"/>
      <c r="H91" s="17"/>
      <c r="I91" s="21"/>
      <c r="J91" s="17" t="s">
        <v>525</v>
      </c>
      <c r="K91" s="20">
        <f>IF(FluxoCaixa10131514192123[[#This Row],[Movimento ]]="Saldo Inicial",FluxoCaixa10131514192123[[#This Row],[R$ (Valores)]],K90+FluxoCaixa10131514192123[[#This Row],[Valores Receitas / Despesas]])</f>
        <v>2511924.87</v>
      </c>
      <c r="L91" s="20">
        <f>IF(FluxoCaixa10131514192123[[#This Row],[Entrada / Saída]]="Saída",FluxoCaixa10131514192123[[#This Row],[R$ (Valores)]]*-1,FluxoCaixa10131514192123[[#This Row],[R$ (Valores)]])</f>
        <v>0</v>
      </c>
    </row>
    <row r="92" spans="2:12">
      <c r="B92" s="48"/>
      <c r="C92" s="48"/>
      <c r="D92" s="16"/>
      <c r="E92" s="48"/>
      <c r="F92" s="17"/>
      <c r="G92" s="17"/>
      <c r="H92" s="17"/>
      <c r="I92" s="21"/>
      <c r="J92" s="17" t="s">
        <v>525</v>
      </c>
      <c r="K92" s="20">
        <f>IF(FluxoCaixa10131514192123[[#This Row],[Movimento ]]="Saldo Inicial",FluxoCaixa10131514192123[[#This Row],[R$ (Valores)]],K91+FluxoCaixa10131514192123[[#This Row],[Valores Receitas / Despesas]])</f>
        <v>2511924.87</v>
      </c>
      <c r="L92" s="20">
        <f>IF(FluxoCaixa10131514192123[[#This Row],[Entrada / Saída]]="Saída",FluxoCaixa10131514192123[[#This Row],[R$ (Valores)]]*-1,FluxoCaixa10131514192123[[#This Row],[R$ (Valores)]])</f>
        <v>0</v>
      </c>
    </row>
    <row r="93" spans="2:12">
      <c r="B93" s="48"/>
      <c r="C93" s="48"/>
      <c r="D93" s="16"/>
      <c r="E93" s="48"/>
      <c r="F93" s="17"/>
      <c r="G93" s="17"/>
      <c r="H93" s="17"/>
      <c r="I93" s="21"/>
      <c r="J93" s="17" t="s">
        <v>525</v>
      </c>
      <c r="K93" s="20">
        <f>IF(FluxoCaixa10131514192123[[#This Row],[Movimento ]]="Saldo Inicial",FluxoCaixa10131514192123[[#This Row],[R$ (Valores)]],K92+FluxoCaixa10131514192123[[#This Row],[Valores Receitas / Despesas]])</f>
        <v>2511924.87</v>
      </c>
      <c r="L93" s="20">
        <f>IF(FluxoCaixa10131514192123[[#This Row],[Entrada / Saída]]="Saída",FluxoCaixa10131514192123[[#This Row],[R$ (Valores)]]*-1,FluxoCaixa10131514192123[[#This Row],[R$ (Valores)]])</f>
        <v>0</v>
      </c>
    </row>
    <row r="94" spans="2:12">
      <c r="B94" s="48"/>
      <c r="C94" s="48"/>
      <c r="D94" s="16"/>
      <c r="E94" s="48"/>
      <c r="F94" s="17"/>
      <c r="G94" s="17"/>
      <c r="H94" s="17"/>
      <c r="I94" s="21"/>
      <c r="J94" s="17" t="s">
        <v>525</v>
      </c>
      <c r="K94" s="20">
        <f>IF(FluxoCaixa10131514192123[[#This Row],[Movimento ]]="Saldo Inicial",FluxoCaixa10131514192123[[#This Row],[R$ (Valores)]],K93+FluxoCaixa10131514192123[[#This Row],[Valores Receitas / Despesas]])</f>
        <v>2511924.87</v>
      </c>
      <c r="L94" s="20">
        <f>IF(FluxoCaixa10131514192123[[#This Row],[Entrada / Saída]]="Saída",FluxoCaixa10131514192123[[#This Row],[R$ (Valores)]]*-1,FluxoCaixa10131514192123[[#This Row],[R$ (Valores)]])</f>
        <v>0</v>
      </c>
    </row>
    <row r="95" spans="2:12">
      <c r="B95" s="48"/>
      <c r="C95" s="48"/>
      <c r="D95" s="16"/>
      <c r="E95" s="48"/>
      <c r="F95" s="17"/>
      <c r="G95" s="17"/>
      <c r="H95" s="17"/>
      <c r="I95" s="21"/>
      <c r="J95" s="17" t="s">
        <v>525</v>
      </c>
      <c r="K95" s="20">
        <f>IF(FluxoCaixa10131514192123[[#This Row],[Movimento ]]="Saldo Inicial",FluxoCaixa10131514192123[[#This Row],[R$ (Valores)]],K94+FluxoCaixa10131514192123[[#This Row],[Valores Receitas / Despesas]])</f>
        <v>2511924.87</v>
      </c>
      <c r="L95" s="20">
        <f>IF(FluxoCaixa10131514192123[[#This Row],[Entrada / Saída]]="Saída",FluxoCaixa10131514192123[[#This Row],[R$ (Valores)]]*-1,FluxoCaixa10131514192123[[#This Row],[R$ (Valores)]])</f>
        <v>0</v>
      </c>
    </row>
    <row r="96" spans="2:12">
      <c r="B96" s="48"/>
      <c r="C96" s="48"/>
      <c r="D96" s="16"/>
      <c r="E96" s="48"/>
      <c r="F96" s="17"/>
      <c r="G96" s="17"/>
      <c r="H96" s="17"/>
      <c r="I96" s="21"/>
      <c r="J96" s="17" t="s">
        <v>525</v>
      </c>
      <c r="K96" s="20">
        <f>IF(FluxoCaixa10131514192123[[#This Row],[Movimento ]]="Saldo Inicial",FluxoCaixa10131514192123[[#This Row],[R$ (Valores)]],K95+FluxoCaixa10131514192123[[#This Row],[Valores Receitas / Despesas]])</f>
        <v>2511924.87</v>
      </c>
      <c r="L96" s="20">
        <f>IF(FluxoCaixa10131514192123[[#This Row],[Entrada / Saída]]="Saída",FluxoCaixa10131514192123[[#This Row],[R$ (Valores)]]*-1,FluxoCaixa10131514192123[[#This Row],[R$ (Valores)]])</f>
        <v>0</v>
      </c>
    </row>
    <row r="97" spans="2:12">
      <c r="B97" s="48"/>
      <c r="C97" s="48"/>
      <c r="D97" s="16"/>
      <c r="E97" s="48"/>
      <c r="F97" s="17"/>
      <c r="G97" s="17"/>
      <c r="H97" s="17"/>
      <c r="I97" s="21"/>
      <c r="J97" s="17" t="s">
        <v>525</v>
      </c>
      <c r="K97" s="20">
        <f>IF(FluxoCaixa10131514192123[[#This Row],[Movimento ]]="Saldo Inicial",FluxoCaixa10131514192123[[#This Row],[R$ (Valores)]],K96+FluxoCaixa10131514192123[[#This Row],[Valores Receitas / Despesas]])</f>
        <v>2511924.87</v>
      </c>
      <c r="L97" s="20">
        <f>IF(FluxoCaixa10131514192123[[#This Row],[Entrada / Saída]]="Saída",FluxoCaixa10131514192123[[#This Row],[R$ (Valores)]]*-1,FluxoCaixa10131514192123[[#This Row],[R$ (Valores)]])</f>
        <v>0</v>
      </c>
    </row>
    <row r="98" spans="2:12">
      <c r="B98" s="48"/>
      <c r="C98" s="48"/>
      <c r="D98" s="16"/>
      <c r="E98" s="48"/>
      <c r="F98" s="17"/>
      <c r="G98" s="17"/>
      <c r="H98" s="17"/>
      <c r="I98" s="21"/>
      <c r="J98" s="17" t="s">
        <v>525</v>
      </c>
      <c r="K98" s="20">
        <f>IF(FluxoCaixa10131514192123[[#This Row],[Movimento ]]="Saldo Inicial",FluxoCaixa10131514192123[[#This Row],[R$ (Valores)]],K97+FluxoCaixa10131514192123[[#This Row],[Valores Receitas / Despesas]])</f>
        <v>2511924.87</v>
      </c>
      <c r="L98" s="20">
        <f>IF(FluxoCaixa10131514192123[[#This Row],[Entrada / Saída]]="Saída",FluxoCaixa10131514192123[[#This Row],[R$ (Valores)]]*-1,FluxoCaixa10131514192123[[#This Row],[R$ (Valores)]])</f>
        <v>0</v>
      </c>
    </row>
    <row r="99" spans="2:12">
      <c r="B99" s="48"/>
      <c r="C99" s="48"/>
      <c r="D99" s="16"/>
      <c r="E99" s="48"/>
      <c r="F99" s="17"/>
      <c r="G99" s="17"/>
      <c r="H99" s="17"/>
      <c r="I99" s="21"/>
      <c r="J99" s="17" t="s">
        <v>525</v>
      </c>
      <c r="K99" s="20">
        <f>IF(FluxoCaixa10131514192123[[#This Row],[Movimento ]]="Saldo Inicial",FluxoCaixa10131514192123[[#This Row],[R$ (Valores)]],K98+FluxoCaixa10131514192123[[#This Row],[Valores Receitas / Despesas]])</f>
        <v>2511924.87</v>
      </c>
      <c r="L99" s="20">
        <f>IF(FluxoCaixa10131514192123[[#This Row],[Entrada / Saída]]="Saída",FluxoCaixa10131514192123[[#This Row],[R$ (Valores)]]*-1,FluxoCaixa10131514192123[[#This Row],[R$ (Valores)]])</f>
        <v>0</v>
      </c>
    </row>
    <row r="100" spans="2:12">
      <c r="B100" s="48"/>
      <c r="C100" s="48"/>
      <c r="D100" s="16"/>
      <c r="E100" s="48"/>
      <c r="F100" s="17"/>
      <c r="G100" s="17"/>
      <c r="H100" s="17"/>
      <c r="I100" s="21"/>
      <c r="J100" s="17" t="s">
        <v>525</v>
      </c>
      <c r="K100" s="20">
        <f>IF(FluxoCaixa10131514192123[[#This Row],[Movimento ]]="Saldo Inicial",FluxoCaixa10131514192123[[#This Row],[R$ (Valores)]],K99+FluxoCaixa10131514192123[[#This Row],[Valores Receitas / Despesas]])</f>
        <v>2511924.87</v>
      </c>
      <c r="L100" s="20">
        <f>IF(FluxoCaixa10131514192123[[#This Row],[Entrada / Saída]]="Saída",FluxoCaixa10131514192123[[#This Row],[R$ (Valores)]]*-1,FluxoCaixa10131514192123[[#This Row],[R$ (Valores)]])</f>
        <v>0</v>
      </c>
    </row>
    <row r="101" spans="2:12">
      <c r="B101" s="48"/>
      <c r="C101" s="48"/>
      <c r="D101" s="16"/>
      <c r="E101" s="48"/>
      <c r="F101" s="17"/>
      <c r="G101" s="17"/>
      <c r="H101" s="17"/>
      <c r="I101" s="21"/>
      <c r="J101" s="17" t="s">
        <v>525</v>
      </c>
      <c r="K101" s="20">
        <f>IF(FluxoCaixa10131514192123[[#This Row],[Movimento ]]="Saldo Inicial",FluxoCaixa10131514192123[[#This Row],[R$ (Valores)]],K100+FluxoCaixa10131514192123[[#This Row],[Valores Receitas / Despesas]])</f>
        <v>2511924.87</v>
      </c>
      <c r="L101" s="20">
        <f>IF(FluxoCaixa10131514192123[[#This Row],[Entrada / Saída]]="Saída",FluxoCaixa10131514192123[[#This Row],[R$ (Valores)]]*-1,FluxoCaixa10131514192123[[#This Row],[R$ (Valores)]])</f>
        <v>0</v>
      </c>
    </row>
    <row r="102" spans="2:12">
      <c r="B102" s="48"/>
      <c r="C102" s="48"/>
      <c r="D102" s="16"/>
      <c r="E102" s="48"/>
      <c r="F102" s="17"/>
      <c r="G102" s="17"/>
      <c r="H102" s="17"/>
      <c r="I102" s="21"/>
      <c r="J102" s="17" t="s">
        <v>525</v>
      </c>
      <c r="K102" s="20">
        <f>IF(FluxoCaixa10131514192123[[#This Row],[Movimento ]]="Saldo Inicial",FluxoCaixa10131514192123[[#This Row],[R$ (Valores)]],K101+FluxoCaixa10131514192123[[#This Row],[Valores Receitas / Despesas]])</f>
        <v>2511924.87</v>
      </c>
      <c r="L102" s="20">
        <f>IF(FluxoCaixa10131514192123[[#This Row],[Entrada / Saída]]="Saída",FluxoCaixa10131514192123[[#This Row],[R$ (Valores)]]*-1,FluxoCaixa10131514192123[[#This Row],[R$ (Valores)]])</f>
        <v>0</v>
      </c>
    </row>
    <row r="103" spans="2:12">
      <c r="B103" s="48"/>
      <c r="C103" s="48"/>
      <c r="D103" s="16"/>
      <c r="E103" s="48"/>
      <c r="F103" s="17"/>
      <c r="G103" s="17"/>
      <c r="H103" s="17"/>
      <c r="I103" s="29"/>
      <c r="J103" s="17" t="s">
        <v>525</v>
      </c>
      <c r="K103" s="20">
        <f>IF(FluxoCaixa10131514192123[[#This Row],[Movimento ]]="Saldo Inicial",FluxoCaixa10131514192123[[#This Row],[R$ (Valores)]],K102+FluxoCaixa10131514192123[[#This Row],[Valores Receitas / Despesas]])</f>
        <v>2511924.87</v>
      </c>
      <c r="L103" s="20">
        <f>IF(FluxoCaixa10131514192123[[#This Row],[Entrada / Saída]]="Saída",FluxoCaixa10131514192123[[#This Row],[R$ (Valores)]]*-1,FluxoCaixa10131514192123[[#This Row],[R$ (Valores)]])</f>
        <v>0</v>
      </c>
    </row>
    <row r="104" spans="2:12">
      <c r="B104" s="48"/>
      <c r="C104" s="48"/>
      <c r="D104" s="16"/>
      <c r="E104" s="48"/>
      <c r="F104" s="17"/>
      <c r="G104" s="17"/>
      <c r="H104" s="17"/>
      <c r="I104" s="29"/>
      <c r="J104" s="17" t="s">
        <v>525</v>
      </c>
      <c r="K104" s="20">
        <f>IF(FluxoCaixa10131514192123[[#This Row],[Movimento ]]="Saldo Inicial",FluxoCaixa10131514192123[[#This Row],[R$ (Valores)]],K103+FluxoCaixa10131514192123[[#This Row],[Valores Receitas / Despesas]])</f>
        <v>2511924.87</v>
      </c>
      <c r="L104" s="20">
        <f>IF(FluxoCaixa10131514192123[[#This Row],[Entrada / Saída]]="Saída",FluxoCaixa10131514192123[[#This Row],[R$ (Valores)]]*-1,FluxoCaixa10131514192123[[#This Row],[R$ (Valores)]])</f>
        <v>0</v>
      </c>
    </row>
    <row r="105" spans="2:12">
      <c r="B105" s="48"/>
      <c r="C105" s="48"/>
      <c r="D105" s="16"/>
      <c r="E105" s="48"/>
      <c r="F105" s="17"/>
      <c r="G105" s="17"/>
      <c r="H105" s="17"/>
      <c r="I105" s="29"/>
      <c r="J105" s="17" t="s">
        <v>525</v>
      </c>
      <c r="K105" s="20">
        <f>IF(FluxoCaixa10131514192123[[#This Row],[Movimento ]]="Saldo Inicial",FluxoCaixa10131514192123[[#This Row],[R$ (Valores)]],K104+FluxoCaixa10131514192123[[#This Row],[Valores Receitas / Despesas]])</f>
        <v>2511924.87</v>
      </c>
      <c r="L105" s="20">
        <f>IF(FluxoCaixa10131514192123[[#This Row],[Entrada / Saída]]="Saída",FluxoCaixa10131514192123[[#This Row],[R$ (Valores)]]*-1,FluxoCaixa10131514192123[[#This Row],[R$ (Valores)]])</f>
        <v>0</v>
      </c>
    </row>
    <row r="106" spans="2:12">
      <c r="B106" s="48"/>
      <c r="C106" s="48"/>
      <c r="D106" s="16"/>
      <c r="E106" s="48"/>
      <c r="F106" s="17"/>
      <c r="G106" s="17"/>
      <c r="H106" s="17"/>
      <c r="I106" s="29"/>
      <c r="J106" s="17" t="s">
        <v>525</v>
      </c>
      <c r="K106" s="20">
        <f>IF(FluxoCaixa10131514192123[[#This Row],[Movimento ]]="Saldo Inicial",FluxoCaixa10131514192123[[#This Row],[R$ (Valores)]],K105+FluxoCaixa10131514192123[[#This Row],[Valores Receitas / Despesas]])</f>
        <v>2511924.87</v>
      </c>
      <c r="L106" s="20">
        <f>IF(FluxoCaixa10131514192123[[#This Row],[Entrada / Saída]]="Saída",FluxoCaixa10131514192123[[#This Row],[R$ (Valores)]]*-1,FluxoCaixa10131514192123[[#This Row],[R$ (Valores)]])</f>
        <v>0</v>
      </c>
    </row>
    <row r="107" spans="2:12">
      <c r="B107" s="48"/>
      <c r="C107" s="48"/>
      <c r="D107" s="16"/>
      <c r="E107" s="48"/>
      <c r="F107" s="17"/>
      <c r="G107" s="17"/>
      <c r="H107" s="17"/>
      <c r="I107" s="29"/>
      <c r="J107" s="17" t="s">
        <v>525</v>
      </c>
      <c r="K107" s="20">
        <f>IF(FluxoCaixa10131514192123[[#This Row],[Movimento ]]="Saldo Inicial",FluxoCaixa10131514192123[[#This Row],[R$ (Valores)]],K106+FluxoCaixa10131514192123[[#This Row],[Valores Receitas / Despesas]])</f>
        <v>2511924.87</v>
      </c>
      <c r="L107" s="20">
        <f>IF(FluxoCaixa10131514192123[[#This Row],[Entrada / Saída]]="Saída",FluxoCaixa10131514192123[[#This Row],[R$ (Valores)]]*-1,FluxoCaixa10131514192123[[#This Row],[R$ (Valores)]])</f>
        <v>0</v>
      </c>
    </row>
    <row r="108" spans="2:12">
      <c r="B108" s="48"/>
      <c r="C108" s="48"/>
      <c r="D108" s="16"/>
      <c r="E108" s="48"/>
      <c r="F108" s="17"/>
      <c r="G108" s="17"/>
      <c r="H108" s="17"/>
      <c r="I108" s="29"/>
      <c r="J108" s="17" t="s">
        <v>525</v>
      </c>
      <c r="K108" s="20">
        <f>IF(FluxoCaixa10131514192123[[#This Row],[Movimento ]]="Saldo Inicial",FluxoCaixa10131514192123[[#This Row],[R$ (Valores)]],K107+FluxoCaixa10131514192123[[#This Row],[Valores Receitas / Despesas]])</f>
        <v>2511924.87</v>
      </c>
      <c r="L108" s="20">
        <f>IF(FluxoCaixa10131514192123[[#This Row],[Entrada / Saída]]="Saída",FluxoCaixa10131514192123[[#This Row],[R$ (Valores)]]*-1,FluxoCaixa10131514192123[[#This Row],[R$ (Valores)]])</f>
        <v>0</v>
      </c>
    </row>
    <row r="109" spans="2:12">
      <c r="B109" s="48"/>
      <c r="C109" s="48"/>
      <c r="D109" s="16"/>
      <c r="E109" s="48"/>
      <c r="F109" s="17"/>
      <c r="G109" s="17"/>
      <c r="H109" s="17"/>
      <c r="I109" s="29"/>
      <c r="J109" s="17" t="s">
        <v>525</v>
      </c>
      <c r="K109" s="20">
        <f>IF(FluxoCaixa10131514192123[[#This Row],[Movimento ]]="Saldo Inicial",FluxoCaixa10131514192123[[#This Row],[R$ (Valores)]],K108+FluxoCaixa10131514192123[[#This Row],[Valores Receitas / Despesas]])</f>
        <v>2511924.87</v>
      </c>
      <c r="L109" s="20">
        <f>IF(FluxoCaixa10131514192123[[#This Row],[Entrada / Saída]]="Saída",FluxoCaixa10131514192123[[#This Row],[R$ (Valores)]]*-1,FluxoCaixa10131514192123[[#This Row],[R$ (Valores)]])</f>
        <v>0</v>
      </c>
    </row>
    <row r="110" spans="2:12">
      <c r="B110" s="48"/>
      <c r="C110" s="48"/>
      <c r="D110" s="16"/>
      <c r="E110" s="48"/>
      <c r="F110" s="17"/>
      <c r="G110" s="17"/>
      <c r="H110" s="17"/>
      <c r="I110" s="29"/>
      <c r="J110" s="17" t="s">
        <v>525</v>
      </c>
      <c r="K110" s="20">
        <f>IF(FluxoCaixa10131514192123[[#This Row],[Movimento ]]="Saldo Inicial",FluxoCaixa10131514192123[[#This Row],[R$ (Valores)]],K109+FluxoCaixa10131514192123[[#This Row],[Valores Receitas / Despesas]])</f>
        <v>2511924.87</v>
      </c>
      <c r="L110" s="20">
        <f>IF(FluxoCaixa10131514192123[[#This Row],[Entrada / Saída]]="Saída",FluxoCaixa10131514192123[[#This Row],[R$ (Valores)]]*-1,FluxoCaixa10131514192123[[#This Row],[R$ (Valores)]])</f>
        <v>0</v>
      </c>
    </row>
    <row r="111" spans="2:12">
      <c r="B111" s="48"/>
      <c r="C111" s="48"/>
      <c r="D111" s="16"/>
      <c r="E111" s="48"/>
      <c r="F111" s="17"/>
      <c r="G111" s="17"/>
      <c r="H111" s="17"/>
      <c r="I111" s="29"/>
      <c r="J111" s="17" t="s">
        <v>525</v>
      </c>
      <c r="K111" s="20">
        <f>IF(FluxoCaixa10131514192123[[#This Row],[Movimento ]]="Saldo Inicial",FluxoCaixa10131514192123[[#This Row],[R$ (Valores)]],K110+FluxoCaixa10131514192123[[#This Row],[Valores Receitas / Despesas]])</f>
        <v>2511924.87</v>
      </c>
      <c r="L111" s="20">
        <f>IF(FluxoCaixa10131514192123[[#This Row],[Entrada / Saída]]="Saída",FluxoCaixa10131514192123[[#This Row],[R$ (Valores)]]*-1,FluxoCaixa10131514192123[[#This Row],[R$ (Valores)]])</f>
        <v>0</v>
      </c>
    </row>
    <row r="112" spans="2:12">
      <c r="B112" s="48"/>
      <c r="C112" s="48"/>
      <c r="D112" s="16"/>
      <c r="E112" s="48"/>
      <c r="F112" s="17"/>
      <c r="G112" s="17"/>
      <c r="H112" s="17"/>
      <c r="I112" s="29"/>
      <c r="J112" s="17" t="s">
        <v>525</v>
      </c>
      <c r="K112" s="20">
        <f>IF(FluxoCaixa10131514192123[[#This Row],[Movimento ]]="Saldo Inicial",FluxoCaixa10131514192123[[#This Row],[R$ (Valores)]],K111+FluxoCaixa10131514192123[[#This Row],[Valores Receitas / Despesas]])</f>
        <v>2511924.87</v>
      </c>
      <c r="L112" s="20">
        <f>IF(FluxoCaixa10131514192123[[#This Row],[Entrada / Saída]]="Saída",FluxoCaixa10131514192123[[#This Row],[R$ (Valores)]]*-1,FluxoCaixa10131514192123[[#This Row],[R$ (Valores)]])</f>
        <v>0</v>
      </c>
    </row>
    <row r="113" spans="2:12">
      <c r="B113" s="48"/>
      <c r="C113" s="48"/>
      <c r="D113" s="16"/>
      <c r="E113" s="48"/>
      <c r="F113" s="17"/>
      <c r="G113" s="17"/>
      <c r="H113" s="17"/>
      <c r="I113" s="29"/>
      <c r="J113" s="17" t="s">
        <v>525</v>
      </c>
      <c r="K113" s="20">
        <f>IF(FluxoCaixa10131514192123[[#This Row],[Movimento ]]="Saldo Inicial",FluxoCaixa10131514192123[[#This Row],[R$ (Valores)]],K112+FluxoCaixa10131514192123[[#This Row],[Valores Receitas / Despesas]])</f>
        <v>2511924.87</v>
      </c>
      <c r="L113" s="20">
        <f>IF(FluxoCaixa10131514192123[[#This Row],[Entrada / Saída]]="Saída",FluxoCaixa10131514192123[[#This Row],[R$ (Valores)]]*-1,FluxoCaixa10131514192123[[#This Row],[R$ (Valores)]])</f>
        <v>0</v>
      </c>
    </row>
    <row r="114" spans="2:12">
      <c r="B114" s="48"/>
      <c r="C114" s="48"/>
      <c r="D114" s="16"/>
      <c r="E114" s="48"/>
      <c r="F114" s="17"/>
      <c r="G114" s="17"/>
      <c r="H114" s="17"/>
      <c r="I114" s="29"/>
      <c r="J114" s="17" t="s">
        <v>525</v>
      </c>
      <c r="K114" s="20">
        <f>IF(FluxoCaixa10131514192123[[#This Row],[Movimento ]]="Saldo Inicial",FluxoCaixa10131514192123[[#This Row],[R$ (Valores)]],K113+FluxoCaixa10131514192123[[#This Row],[Valores Receitas / Despesas]])</f>
        <v>2511924.87</v>
      </c>
      <c r="L114" s="20">
        <f>IF(FluxoCaixa10131514192123[[#This Row],[Entrada / Saída]]="Saída",FluxoCaixa10131514192123[[#This Row],[R$ (Valores)]]*-1,FluxoCaixa10131514192123[[#This Row],[R$ (Valores)]])</f>
        <v>0</v>
      </c>
    </row>
    <row r="115" spans="2:12">
      <c r="B115" s="48"/>
      <c r="C115" s="48"/>
      <c r="D115" s="16"/>
      <c r="E115" s="48"/>
      <c r="F115" s="17"/>
      <c r="G115" s="17"/>
      <c r="H115" s="17"/>
      <c r="I115" s="29"/>
      <c r="J115" s="17" t="s">
        <v>525</v>
      </c>
      <c r="K115" s="20">
        <f>IF(FluxoCaixa10131514192123[[#This Row],[Movimento ]]="Saldo Inicial",FluxoCaixa10131514192123[[#This Row],[R$ (Valores)]],K114+FluxoCaixa10131514192123[[#This Row],[Valores Receitas / Despesas]])</f>
        <v>2511924.87</v>
      </c>
      <c r="L115" s="20">
        <f>IF(FluxoCaixa10131514192123[[#This Row],[Entrada / Saída]]="Saída",FluxoCaixa10131514192123[[#This Row],[R$ (Valores)]]*-1,FluxoCaixa10131514192123[[#This Row],[R$ (Valores)]])</f>
        <v>0</v>
      </c>
    </row>
    <row r="116" spans="2:12">
      <c r="B116" s="48"/>
      <c r="C116" s="48"/>
      <c r="D116" s="16"/>
      <c r="E116" s="48"/>
      <c r="F116" s="17"/>
      <c r="G116" s="17"/>
      <c r="H116" s="17"/>
      <c r="I116" s="29"/>
      <c r="J116" s="17" t="s">
        <v>525</v>
      </c>
      <c r="K116" s="20">
        <f>IF(FluxoCaixa10131514192123[[#This Row],[Movimento ]]="Saldo Inicial",FluxoCaixa10131514192123[[#This Row],[R$ (Valores)]],K115+FluxoCaixa10131514192123[[#This Row],[Valores Receitas / Despesas]])</f>
        <v>2511924.87</v>
      </c>
      <c r="L116" s="20">
        <f>IF(FluxoCaixa10131514192123[[#This Row],[Entrada / Saída]]="Saída",FluxoCaixa10131514192123[[#This Row],[R$ (Valores)]]*-1,FluxoCaixa10131514192123[[#This Row],[R$ (Valores)]])</f>
        <v>0</v>
      </c>
    </row>
    <row r="117" spans="2:12">
      <c r="B117" s="48"/>
      <c r="C117" s="48"/>
      <c r="D117" s="16"/>
      <c r="E117" s="48"/>
      <c r="F117" s="17"/>
      <c r="G117" s="17"/>
      <c r="H117" s="17"/>
      <c r="I117" s="29"/>
      <c r="J117" s="17" t="s">
        <v>525</v>
      </c>
      <c r="K117" s="20">
        <f>IF(FluxoCaixa10131514192123[[#This Row],[Movimento ]]="Saldo Inicial",FluxoCaixa10131514192123[[#This Row],[R$ (Valores)]],K116+FluxoCaixa10131514192123[[#This Row],[Valores Receitas / Despesas]])</f>
        <v>2511924.87</v>
      </c>
      <c r="L117" s="20">
        <f>IF(FluxoCaixa10131514192123[[#This Row],[Entrada / Saída]]="Saída",FluxoCaixa10131514192123[[#This Row],[R$ (Valores)]]*-1,FluxoCaixa10131514192123[[#This Row],[R$ (Valores)]])</f>
        <v>0</v>
      </c>
    </row>
    <row r="118" spans="2:12">
      <c r="B118" s="48"/>
      <c r="C118" s="48"/>
      <c r="D118" s="16"/>
      <c r="E118" s="48"/>
      <c r="F118" s="17"/>
      <c r="G118" s="17"/>
      <c r="H118" s="17"/>
      <c r="I118" s="29"/>
      <c r="J118" s="17" t="s">
        <v>525</v>
      </c>
      <c r="K118" s="20">
        <f>IF(FluxoCaixa10131514192123[[#This Row],[Movimento ]]="Saldo Inicial",FluxoCaixa10131514192123[[#This Row],[R$ (Valores)]],K117+FluxoCaixa10131514192123[[#This Row],[Valores Receitas / Despesas]])</f>
        <v>2511924.87</v>
      </c>
      <c r="L118" s="20">
        <f>IF(FluxoCaixa10131514192123[[#This Row],[Entrada / Saída]]="Saída",FluxoCaixa10131514192123[[#This Row],[R$ (Valores)]]*-1,FluxoCaixa10131514192123[[#This Row],[R$ (Valores)]])</f>
        <v>0</v>
      </c>
    </row>
    <row r="119" spans="2:12">
      <c r="B119" s="48"/>
      <c r="C119" s="48"/>
      <c r="D119" s="16"/>
      <c r="E119" s="48"/>
      <c r="F119" s="17"/>
      <c r="G119" s="17"/>
      <c r="H119" s="17"/>
      <c r="I119" s="29"/>
      <c r="J119" s="17" t="s">
        <v>525</v>
      </c>
      <c r="K119" s="20">
        <f>IF(FluxoCaixa10131514192123[[#This Row],[Movimento ]]="Saldo Inicial",FluxoCaixa10131514192123[[#This Row],[R$ (Valores)]],K118+FluxoCaixa10131514192123[[#This Row],[Valores Receitas / Despesas]])</f>
        <v>2511924.87</v>
      </c>
      <c r="L119" s="20">
        <f>IF(FluxoCaixa10131514192123[[#This Row],[Entrada / Saída]]="Saída",FluxoCaixa10131514192123[[#This Row],[R$ (Valores)]]*-1,FluxoCaixa10131514192123[[#This Row],[R$ (Valores)]])</f>
        <v>0</v>
      </c>
    </row>
    <row r="120" spans="2:12">
      <c r="B120" s="48"/>
      <c r="C120" s="48"/>
      <c r="D120" s="16"/>
      <c r="E120" s="48"/>
      <c r="F120" s="17"/>
      <c r="G120" s="17"/>
      <c r="H120" s="17"/>
      <c r="I120" s="29"/>
      <c r="J120" s="17" t="s">
        <v>525</v>
      </c>
      <c r="K120" s="20">
        <f>IF(FluxoCaixa10131514192123[[#This Row],[Movimento ]]="Saldo Inicial",FluxoCaixa10131514192123[[#This Row],[R$ (Valores)]],K119+FluxoCaixa10131514192123[[#This Row],[Valores Receitas / Despesas]])</f>
        <v>2511924.87</v>
      </c>
      <c r="L120" s="20">
        <f>IF(FluxoCaixa10131514192123[[#This Row],[Entrada / Saída]]="Saída",FluxoCaixa10131514192123[[#This Row],[R$ (Valores)]]*-1,FluxoCaixa10131514192123[[#This Row],[R$ (Valores)]])</f>
        <v>0</v>
      </c>
    </row>
    <row r="121" spans="2:12">
      <c r="B121" s="48"/>
      <c r="C121" s="48"/>
      <c r="D121" s="16"/>
      <c r="E121" s="48"/>
      <c r="F121" s="17"/>
      <c r="G121" s="17"/>
      <c r="H121" s="17"/>
      <c r="I121" s="29"/>
      <c r="J121" s="17" t="s">
        <v>525</v>
      </c>
      <c r="K121" s="20">
        <f>IF(FluxoCaixa10131514192123[[#This Row],[Movimento ]]="Saldo Inicial",FluxoCaixa10131514192123[[#This Row],[R$ (Valores)]],K120+FluxoCaixa10131514192123[[#This Row],[Valores Receitas / Despesas]])</f>
        <v>2511924.87</v>
      </c>
      <c r="L121" s="20">
        <f>IF(FluxoCaixa10131514192123[[#This Row],[Entrada / Saída]]="Saída",FluxoCaixa10131514192123[[#This Row],[R$ (Valores)]]*-1,FluxoCaixa10131514192123[[#This Row],[R$ (Valores)]])</f>
        <v>0</v>
      </c>
    </row>
    <row r="122" spans="2:12">
      <c r="B122" s="48"/>
      <c r="C122" s="48"/>
      <c r="D122" s="16"/>
      <c r="E122" s="48"/>
      <c r="F122" s="17"/>
      <c r="G122" s="17"/>
      <c r="H122" s="17"/>
      <c r="I122" s="29"/>
      <c r="J122" s="17" t="s">
        <v>525</v>
      </c>
      <c r="K122" s="20">
        <f>IF(FluxoCaixa10131514192123[[#This Row],[Movimento ]]="Saldo Inicial",FluxoCaixa10131514192123[[#This Row],[R$ (Valores)]],K121+FluxoCaixa10131514192123[[#This Row],[Valores Receitas / Despesas]])</f>
        <v>2511924.87</v>
      </c>
      <c r="L122" s="20">
        <f>IF(FluxoCaixa10131514192123[[#This Row],[Entrada / Saída]]="Saída",FluxoCaixa10131514192123[[#This Row],[R$ (Valores)]]*-1,FluxoCaixa10131514192123[[#This Row],[R$ (Valores)]])</f>
        <v>0</v>
      </c>
    </row>
    <row r="123" spans="2:12">
      <c r="B123" s="48"/>
      <c r="C123" s="48"/>
      <c r="D123" s="16"/>
      <c r="E123" s="48"/>
      <c r="F123" s="17"/>
      <c r="G123" s="17"/>
      <c r="H123" s="17"/>
      <c r="I123" s="29"/>
      <c r="J123" s="17" t="s">
        <v>525</v>
      </c>
      <c r="K123" s="20">
        <f>IF(FluxoCaixa10131514192123[[#This Row],[Movimento ]]="Saldo Inicial",FluxoCaixa10131514192123[[#This Row],[R$ (Valores)]],K122+FluxoCaixa10131514192123[[#This Row],[Valores Receitas / Despesas]])</f>
        <v>2511924.87</v>
      </c>
      <c r="L123" s="20">
        <f>IF(FluxoCaixa10131514192123[[#This Row],[Entrada / Saída]]="Saída",FluxoCaixa10131514192123[[#This Row],[R$ (Valores)]]*-1,FluxoCaixa10131514192123[[#This Row],[R$ (Valores)]])</f>
        <v>0</v>
      </c>
    </row>
    <row r="124" spans="2:12">
      <c r="B124" s="48"/>
      <c r="C124" s="48"/>
      <c r="D124" s="16"/>
      <c r="E124" s="48"/>
      <c r="F124" s="17"/>
      <c r="G124" s="17"/>
      <c r="H124" s="17"/>
      <c r="I124" s="29"/>
      <c r="J124" s="17" t="s">
        <v>525</v>
      </c>
      <c r="K124" s="20">
        <f>IF(FluxoCaixa10131514192123[[#This Row],[Movimento ]]="Saldo Inicial",FluxoCaixa10131514192123[[#This Row],[R$ (Valores)]],K123+FluxoCaixa10131514192123[[#This Row],[Valores Receitas / Despesas]])</f>
        <v>2511924.87</v>
      </c>
      <c r="L124" s="20">
        <f>IF(FluxoCaixa10131514192123[[#This Row],[Entrada / Saída]]="Saída",FluxoCaixa10131514192123[[#This Row],[R$ (Valores)]]*-1,FluxoCaixa10131514192123[[#This Row],[R$ (Valores)]])</f>
        <v>0</v>
      </c>
    </row>
    <row r="125" spans="2:12">
      <c r="B125" s="48"/>
      <c r="C125" s="48"/>
      <c r="D125" s="16"/>
      <c r="E125" s="48"/>
      <c r="F125" s="17"/>
      <c r="G125" s="17"/>
      <c r="H125" s="17"/>
      <c r="I125" s="29"/>
      <c r="J125" s="17" t="s">
        <v>525</v>
      </c>
      <c r="K125" s="20">
        <f>IF(FluxoCaixa10131514192123[[#This Row],[Movimento ]]="Saldo Inicial",FluxoCaixa10131514192123[[#This Row],[R$ (Valores)]],K124+FluxoCaixa10131514192123[[#This Row],[Valores Receitas / Despesas]])</f>
        <v>2511924.87</v>
      </c>
      <c r="L125" s="20">
        <f>IF(FluxoCaixa10131514192123[[#This Row],[Entrada / Saída]]="Saída",FluxoCaixa10131514192123[[#This Row],[R$ (Valores)]]*-1,FluxoCaixa10131514192123[[#This Row],[R$ (Valores)]])</f>
        <v>0</v>
      </c>
    </row>
    <row r="126" spans="2:12">
      <c r="B126" s="48"/>
      <c r="C126" s="48"/>
      <c r="D126" s="16"/>
      <c r="E126" s="48"/>
      <c r="F126" s="17"/>
      <c r="G126" s="17"/>
      <c r="H126" s="17"/>
      <c r="I126" s="29"/>
      <c r="J126" s="17" t="s">
        <v>525</v>
      </c>
      <c r="K126" s="20">
        <f>IF(FluxoCaixa10131514192123[[#This Row],[Movimento ]]="Saldo Inicial",FluxoCaixa10131514192123[[#This Row],[R$ (Valores)]],K125+FluxoCaixa10131514192123[[#This Row],[Valores Receitas / Despesas]])</f>
        <v>2511924.87</v>
      </c>
      <c r="L126" s="20">
        <f>IF(FluxoCaixa10131514192123[[#This Row],[Entrada / Saída]]="Saída",FluxoCaixa10131514192123[[#This Row],[R$ (Valores)]]*-1,FluxoCaixa10131514192123[[#This Row],[R$ (Valores)]])</f>
        <v>0</v>
      </c>
    </row>
    <row r="127" spans="2:12">
      <c r="B127" s="48"/>
      <c r="C127" s="48"/>
      <c r="D127" s="16"/>
      <c r="E127" s="48"/>
      <c r="F127" s="17"/>
      <c r="G127" s="17"/>
      <c r="H127" s="17"/>
      <c r="I127" s="29"/>
      <c r="J127" s="17" t="s">
        <v>525</v>
      </c>
      <c r="K127" s="20">
        <f>IF(FluxoCaixa10131514192123[[#This Row],[Movimento ]]="Saldo Inicial",FluxoCaixa10131514192123[[#This Row],[R$ (Valores)]],K126+FluxoCaixa10131514192123[[#This Row],[Valores Receitas / Despesas]])</f>
        <v>2511924.87</v>
      </c>
      <c r="L127" s="20">
        <f>IF(FluxoCaixa10131514192123[[#This Row],[Entrada / Saída]]="Saída",FluxoCaixa10131514192123[[#This Row],[R$ (Valores)]]*-1,FluxoCaixa10131514192123[[#This Row],[R$ (Valores)]])</f>
        <v>0</v>
      </c>
    </row>
    <row r="128" spans="2:12">
      <c r="B128" s="48"/>
      <c r="C128" s="48"/>
      <c r="D128" s="16"/>
      <c r="E128" s="48"/>
      <c r="F128" s="17"/>
      <c r="G128" s="17"/>
      <c r="H128" s="17"/>
      <c r="I128" s="29"/>
      <c r="J128" s="17" t="s">
        <v>525</v>
      </c>
      <c r="K128" s="20">
        <f>IF(FluxoCaixa10131514192123[[#This Row],[Movimento ]]="Saldo Inicial",FluxoCaixa10131514192123[[#This Row],[R$ (Valores)]],K127+FluxoCaixa10131514192123[[#This Row],[Valores Receitas / Despesas]])</f>
        <v>2511924.87</v>
      </c>
      <c r="L128" s="20">
        <f>IF(FluxoCaixa10131514192123[[#This Row],[Entrada / Saída]]="Saída",FluxoCaixa10131514192123[[#This Row],[R$ (Valores)]]*-1,FluxoCaixa10131514192123[[#This Row],[R$ (Valores)]])</f>
        <v>0</v>
      </c>
    </row>
    <row r="129" spans="2:12">
      <c r="B129" s="48"/>
      <c r="C129" s="48"/>
      <c r="D129" s="16"/>
      <c r="E129" s="48"/>
      <c r="F129" s="17"/>
      <c r="G129" s="17"/>
      <c r="H129" s="17"/>
      <c r="I129" s="29"/>
      <c r="J129" s="17" t="s">
        <v>525</v>
      </c>
      <c r="K129" s="20">
        <f>IF(FluxoCaixa10131514192123[[#This Row],[Movimento ]]="Saldo Inicial",FluxoCaixa10131514192123[[#This Row],[R$ (Valores)]],K128+FluxoCaixa10131514192123[[#This Row],[Valores Receitas / Despesas]])</f>
        <v>2511924.87</v>
      </c>
      <c r="L129" s="20">
        <f>IF(FluxoCaixa10131514192123[[#This Row],[Entrada / Saída]]="Saída",FluxoCaixa10131514192123[[#This Row],[R$ (Valores)]]*-1,FluxoCaixa10131514192123[[#This Row],[R$ (Valores)]])</f>
        <v>0</v>
      </c>
    </row>
    <row r="130" spans="2:12">
      <c r="B130" s="48"/>
      <c r="C130" s="48"/>
      <c r="D130" s="16"/>
      <c r="E130" s="48"/>
      <c r="F130" s="17"/>
      <c r="G130" s="17"/>
      <c r="H130" s="17"/>
      <c r="I130" s="29"/>
      <c r="J130" s="17" t="s">
        <v>525</v>
      </c>
      <c r="K130" s="20">
        <f>IF(FluxoCaixa10131514192123[[#This Row],[Movimento ]]="Saldo Inicial",FluxoCaixa10131514192123[[#This Row],[R$ (Valores)]],K129+FluxoCaixa10131514192123[[#This Row],[Valores Receitas / Despesas]])</f>
        <v>2511924.87</v>
      </c>
      <c r="L130" s="20">
        <f>IF(FluxoCaixa10131514192123[[#This Row],[Entrada / Saída]]="Saída",FluxoCaixa10131514192123[[#This Row],[R$ (Valores)]]*-1,FluxoCaixa10131514192123[[#This Row],[R$ (Valores)]])</f>
        <v>0</v>
      </c>
    </row>
    <row r="131" spans="2:12">
      <c r="B131" s="48"/>
      <c r="C131" s="48"/>
      <c r="D131" s="16"/>
      <c r="E131" s="48"/>
      <c r="F131" s="17"/>
      <c r="G131" s="17"/>
      <c r="H131" s="17"/>
      <c r="I131" s="29"/>
      <c r="J131" s="17" t="s">
        <v>525</v>
      </c>
      <c r="K131" s="20">
        <f>IF(FluxoCaixa10131514192123[[#This Row],[Movimento ]]="Saldo Inicial",FluxoCaixa10131514192123[[#This Row],[R$ (Valores)]],K130+FluxoCaixa10131514192123[[#This Row],[Valores Receitas / Despesas]])</f>
        <v>2511924.87</v>
      </c>
      <c r="L131" s="20">
        <f>IF(FluxoCaixa10131514192123[[#This Row],[Entrada / Saída]]="Saída",FluxoCaixa10131514192123[[#This Row],[R$ (Valores)]]*-1,FluxoCaixa10131514192123[[#This Row],[R$ (Valores)]])</f>
        <v>0</v>
      </c>
    </row>
    <row r="132" spans="2:12">
      <c r="B132" s="48"/>
      <c r="C132" s="48"/>
      <c r="D132" s="16"/>
      <c r="E132" s="48"/>
      <c r="F132" s="17"/>
      <c r="G132" s="17"/>
      <c r="H132" s="17"/>
      <c r="I132" s="29"/>
      <c r="J132" s="17" t="s">
        <v>525</v>
      </c>
      <c r="K132" s="20">
        <f>IF(FluxoCaixa10131514192123[[#This Row],[Movimento ]]="Saldo Inicial",FluxoCaixa10131514192123[[#This Row],[R$ (Valores)]],K131+FluxoCaixa10131514192123[[#This Row],[Valores Receitas / Despesas]])</f>
        <v>2511924.87</v>
      </c>
      <c r="L132" s="20">
        <f>IF(FluxoCaixa10131514192123[[#This Row],[Entrada / Saída]]="Saída",FluxoCaixa10131514192123[[#This Row],[R$ (Valores)]]*-1,FluxoCaixa10131514192123[[#This Row],[R$ (Valores)]])</f>
        <v>0</v>
      </c>
    </row>
    <row r="133" spans="2:12">
      <c r="B133" s="48"/>
      <c r="C133" s="48"/>
      <c r="D133" s="16"/>
      <c r="E133" s="48"/>
      <c r="F133" s="17"/>
      <c r="G133" s="17"/>
      <c r="H133" s="17"/>
      <c r="I133" s="29"/>
      <c r="J133" s="17" t="s">
        <v>525</v>
      </c>
      <c r="K133" s="20">
        <f>IF(FluxoCaixa10131514192123[[#This Row],[Movimento ]]="Saldo Inicial",FluxoCaixa10131514192123[[#This Row],[R$ (Valores)]],K132+FluxoCaixa10131514192123[[#This Row],[Valores Receitas / Despesas]])</f>
        <v>2511924.87</v>
      </c>
      <c r="L133" s="20">
        <f>IF(FluxoCaixa10131514192123[[#This Row],[Entrada / Saída]]="Saída",FluxoCaixa10131514192123[[#This Row],[R$ (Valores)]]*-1,FluxoCaixa10131514192123[[#This Row],[R$ (Valores)]])</f>
        <v>0</v>
      </c>
    </row>
    <row r="134" spans="2:12">
      <c r="B134" s="48"/>
      <c r="C134" s="48"/>
      <c r="D134" s="16"/>
      <c r="E134" s="48"/>
      <c r="F134" s="17"/>
      <c r="G134" s="17"/>
      <c r="H134" s="17"/>
      <c r="I134" s="29"/>
      <c r="J134" s="17" t="s">
        <v>525</v>
      </c>
      <c r="K134" s="20">
        <f>IF(FluxoCaixa10131514192123[[#This Row],[Movimento ]]="Saldo Inicial",FluxoCaixa10131514192123[[#This Row],[R$ (Valores)]],K133+FluxoCaixa10131514192123[[#This Row],[Valores Receitas / Despesas]])</f>
        <v>2511924.87</v>
      </c>
      <c r="L134" s="20">
        <f>IF(FluxoCaixa10131514192123[[#This Row],[Entrada / Saída]]="Saída",FluxoCaixa10131514192123[[#This Row],[R$ (Valores)]]*-1,FluxoCaixa10131514192123[[#This Row],[R$ (Valores)]])</f>
        <v>0</v>
      </c>
    </row>
    <row r="135" spans="2:12">
      <c r="B135" s="48"/>
      <c r="C135" s="48"/>
      <c r="D135" s="16"/>
      <c r="E135" s="48"/>
      <c r="F135" s="17"/>
      <c r="G135" s="17"/>
      <c r="H135" s="17"/>
      <c r="I135" s="29"/>
      <c r="J135" s="17" t="s">
        <v>525</v>
      </c>
      <c r="K135" s="20">
        <f>IF(FluxoCaixa10131514192123[[#This Row],[Movimento ]]="Saldo Inicial",FluxoCaixa10131514192123[[#This Row],[R$ (Valores)]],K134+FluxoCaixa10131514192123[[#This Row],[Valores Receitas / Despesas]])</f>
        <v>2511924.87</v>
      </c>
      <c r="L135" s="20">
        <f>IF(FluxoCaixa10131514192123[[#This Row],[Entrada / Saída]]="Saída",FluxoCaixa10131514192123[[#This Row],[R$ (Valores)]]*-1,FluxoCaixa10131514192123[[#This Row],[R$ (Valores)]])</f>
        <v>0</v>
      </c>
    </row>
    <row r="136" spans="2:12">
      <c r="B136" s="48"/>
      <c r="C136" s="48"/>
      <c r="D136" s="16"/>
      <c r="E136" s="48"/>
      <c r="F136" s="17"/>
      <c r="G136" s="17"/>
      <c r="H136" s="17"/>
      <c r="I136" s="29"/>
      <c r="J136" s="17" t="s">
        <v>525</v>
      </c>
      <c r="K136" s="20">
        <f>IF(FluxoCaixa10131514192123[[#This Row],[Movimento ]]="Saldo Inicial",FluxoCaixa10131514192123[[#This Row],[R$ (Valores)]],K135+FluxoCaixa10131514192123[[#This Row],[Valores Receitas / Despesas]])</f>
        <v>2511924.87</v>
      </c>
      <c r="L136" s="20">
        <f>IF(FluxoCaixa10131514192123[[#This Row],[Entrada / Saída]]="Saída",FluxoCaixa10131514192123[[#This Row],[R$ (Valores)]]*-1,FluxoCaixa10131514192123[[#This Row],[R$ (Valores)]])</f>
        <v>0</v>
      </c>
    </row>
    <row r="137" spans="2:12">
      <c r="B137" s="48"/>
      <c r="C137" s="48"/>
      <c r="D137" s="16"/>
      <c r="E137" s="48"/>
      <c r="F137" s="17"/>
      <c r="G137" s="17"/>
      <c r="H137" s="17"/>
      <c r="I137" s="29"/>
      <c r="J137" s="17" t="s">
        <v>525</v>
      </c>
      <c r="K137" s="20">
        <f>IF(FluxoCaixa10131514192123[[#This Row],[Movimento ]]="Saldo Inicial",FluxoCaixa10131514192123[[#This Row],[R$ (Valores)]],K136+FluxoCaixa10131514192123[[#This Row],[Valores Receitas / Despesas]])</f>
        <v>2511924.87</v>
      </c>
      <c r="L137" s="20">
        <f>IF(FluxoCaixa10131514192123[[#This Row],[Entrada / Saída]]="Saída",FluxoCaixa10131514192123[[#This Row],[R$ (Valores)]]*-1,FluxoCaixa10131514192123[[#This Row],[R$ (Valores)]])</f>
        <v>0</v>
      </c>
    </row>
    <row r="138" spans="2:12">
      <c r="B138" s="48"/>
      <c r="C138" s="48"/>
      <c r="D138" s="16"/>
      <c r="E138" s="48"/>
      <c r="F138" s="17"/>
      <c r="G138" s="17"/>
      <c r="H138" s="17"/>
      <c r="I138" s="29"/>
      <c r="J138" s="17" t="s">
        <v>525</v>
      </c>
      <c r="K138" s="20">
        <f>IF(FluxoCaixa10131514192123[[#This Row],[Movimento ]]="Saldo Inicial",FluxoCaixa10131514192123[[#This Row],[R$ (Valores)]],K137+FluxoCaixa10131514192123[[#This Row],[Valores Receitas / Despesas]])</f>
        <v>2511924.87</v>
      </c>
      <c r="L138" s="20">
        <f>IF(FluxoCaixa10131514192123[[#This Row],[Entrada / Saída]]="Saída",FluxoCaixa10131514192123[[#This Row],[R$ (Valores)]]*-1,FluxoCaixa10131514192123[[#This Row],[R$ (Valores)]])</f>
        <v>0</v>
      </c>
    </row>
    <row r="139" spans="2:12">
      <c r="B139" s="48"/>
      <c r="C139" s="48"/>
      <c r="D139" s="16"/>
      <c r="E139" s="48"/>
      <c r="F139" s="17"/>
      <c r="G139" s="17"/>
      <c r="H139" s="17"/>
      <c r="I139" s="29"/>
      <c r="J139" s="17" t="s">
        <v>525</v>
      </c>
      <c r="K139" s="20">
        <f>IF(FluxoCaixa10131514192123[[#This Row],[Movimento ]]="Saldo Inicial",FluxoCaixa10131514192123[[#This Row],[R$ (Valores)]],K138+FluxoCaixa10131514192123[[#This Row],[Valores Receitas / Despesas]])</f>
        <v>2511924.87</v>
      </c>
      <c r="L139" s="20">
        <f>IF(FluxoCaixa10131514192123[[#This Row],[Entrada / Saída]]="Saída",FluxoCaixa10131514192123[[#This Row],[R$ (Valores)]]*-1,FluxoCaixa10131514192123[[#This Row],[R$ (Valores)]])</f>
        <v>0</v>
      </c>
    </row>
    <row r="140" spans="2:12">
      <c r="B140" s="48"/>
      <c r="C140" s="48"/>
      <c r="D140" s="16"/>
      <c r="E140" s="48"/>
      <c r="F140" s="17"/>
      <c r="G140" s="17"/>
      <c r="H140" s="17"/>
      <c r="I140" s="29"/>
      <c r="J140" s="17" t="s">
        <v>525</v>
      </c>
      <c r="K140" s="20">
        <f>IF(FluxoCaixa10131514192123[[#This Row],[Movimento ]]="Saldo Inicial",FluxoCaixa10131514192123[[#This Row],[R$ (Valores)]],K139+FluxoCaixa10131514192123[[#This Row],[Valores Receitas / Despesas]])</f>
        <v>2511924.87</v>
      </c>
      <c r="L140" s="20">
        <f>IF(FluxoCaixa10131514192123[[#This Row],[Entrada / Saída]]="Saída",FluxoCaixa10131514192123[[#This Row],[R$ (Valores)]]*-1,FluxoCaixa10131514192123[[#This Row],[R$ (Valores)]])</f>
        <v>0</v>
      </c>
    </row>
    <row r="141" spans="2:12">
      <c r="B141" s="48"/>
      <c r="C141" s="48"/>
      <c r="D141" s="16"/>
      <c r="E141" s="48"/>
      <c r="F141" s="17"/>
      <c r="G141" s="17"/>
      <c r="H141" s="17"/>
      <c r="I141" s="29"/>
      <c r="J141" s="17" t="s">
        <v>525</v>
      </c>
      <c r="K141" s="20">
        <f>IF(FluxoCaixa10131514192123[[#This Row],[Movimento ]]="Saldo Inicial",FluxoCaixa10131514192123[[#This Row],[R$ (Valores)]],K140+FluxoCaixa10131514192123[[#This Row],[Valores Receitas / Despesas]])</f>
        <v>2511924.87</v>
      </c>
      <c r="L141" s="20">
        <f>IF(FluxoCaixa10131514192123[[#This Row],[Entrada / Saída]]="Saída",FluxoCaixa10131514192123[[#This Row],[R$ (Valores)]]*-1,FluxoCaixa10131514192123[[#This Row],[R$ (Valores)]])</f>
        <v>0</v>
      </c>
    </row>
    <row r="142" spans="2:12">
      <c r="B142" s="48"/>
      <c r="C142" s="48"/>
      <c r="D142" s="16"/>
      <c r="E142" s="48"/>
      <c r="F142" s="17"/>
      <c r="G142" s="17"/>
      <c r="H142" s="17"/>
      <c r="I142" s="29"/>
      <c r="J142" s="17" t="s">
        <v>525</v>
      </c>
      <c r="K142" s="20">
        <f>IF(FluxoCaixa10131514192123[[#This Row],[Movimento ]]="Saldo Inicial",FluxoCaixa10131514192123[[#This Row],[R$ (Valores)]],K141+FluxoCaixa10131514192123[[#This Row],[Valores Receitas / Despesas]])</f>
        <v>2511924.87</v>
      </c>
      <c r="L142" s="20">
        <f>IF(FluxoCaixa10131514192123[[#This Row],[Entrada / Saída]]="Saída",FluxoCaixa10131514192123[[#This Row],[R$ (Valores)]]*-1,FluxoCaixa10131514192123[[#This Row],[R$ (Valores)]])</f>
        <v>0</v>
      </c>
    </row>
    <row r="143" spans="2:12">
      <c r="B143" s="48"/>
      <c r="C143" s="48"/>
      <c r="D143" s="16"/>
      <c r="E143" s="48"/>
      <c r="F143" s="17"/>
      <c r="G143" s="17"/>
      <c r="H143" s="17"/>
      <c r="I143" s="29"/>
      <c r="J143" s="17" t="s">
        <v>525</v>
      </c>
      <c r="K143" s="20">
        <f>IF(FluxoCaixa10131514192123[[#This Row],[Movimento ]]="Saldo Inicial",FluxoCaixa10131514192123[[#This Row],[R$ (Valores)]],K142+FluxoCaixa10131514192123[[#This Row],[Valores Receitas / Despesas]])</f>
        <v>2511924.87</v>
      </c>
      <c r="L143" s="20">
        <f>IF(FluxoCaixa10131514192123[[#This Row],[Entrada / Saída]]="Saída",FluxoCaixa10131514192123[[#This Row],[R$ (Valores)]]*-1,FluxoCaixa10131514192123[[#This Row],[R$ (Valores)]])</f>
        <v>0</v>
      </c>
    </row>
    <row r="144" spans="2:12">
      <c r="B144" s="48"/>
      <c r="C144" s="48"/>
      <c r="D144" s="16"/>
      <c r="E144" s="48"/>
      <c r="F144" s="17"/>
      <c r="G144" s="17"/>
      <c r="H144" s="17"/>
      <c r="I144" s="29"/>
      <c r="J144" s="17" t="s">
        <v>525</v>
      </c>
      <c r="K144" s="20">
        <f>IF(FluxoCaixa10131514192123[[#This Row],[Movimento ]]="Saldo Inicial",FluxoCaixa10131514192123[[#This Row],[R$ (Valores)]],K143+FluxoCaixa10131514192123[[#This Row],[Valores Receitas / Despesas]])</f>
        <v>2511924.87</v>
      </c>
      <c r="L144" s="20">
        <f>IF(FluxoCaixa10131514192123[[#This Row],[Entrada / Saída]]="Saída",FluxoCaixa10131514192123[[#This Row],[R$ (Valores)]]*-1,FluxoCaixa10131514192123[[#This Row],[R$ (Valores)]])</f>
        <v>0</v>
      </c>
    </row>
    <row r="145" spans="2:12">
      <c r="B145" s="48"/>
      <c r="C145" s="48"/>
      <c r="D145" s="16"/>
      <c r="E145" s="48"/>
      <c r="F145" s="17"/>
      <c r="G145" s="17"/>
      <c r="H145" s="17"/>
      <c r="I145" s="29"/>
      <c r="J145" s="17" t="s">
        <v>525</v>
      </c>
      <c r="K145" s="20">
        <f>IF(FluxoCaixa10131514192123[[#This Row],[Movimento ]]="Saldo Inicial",FluxoCaixa10131514192123[[#This Row],[R$ (Valores)]],K144+FluxoCaixa10131514192123[[#This Row],[Valores Receitas / Despesas]])</f>
        <v>2511924.87</v>
      </c>
      <c r="L145" s="20">
        <f>IF(FluxoCaixa10131514192123[[#This Row],[Entrada / Saída]]="Saída",FluxoCaixa10131514192123[[#This Row],[R$ (Valores)]]*-1,FluxoCaixa10131514192123[[#This Row],[R$ (Valores)]])</f>
        <v>0</v>
      </c>
    </row>
    <row r="146" spans="2:12">
      <c r="B146" s="48"/>
      <c r="C146" s="48"/>
      <c r="D146" s="16"/>
      <c r="E146" s="48"/>
      <c r="F146" s="17"/>
      <c r="G146" s="17"/>
      <c r="H146" s="17"/>
      <c r="I146" s="29"/>
      <c r="J146" s="17" t="s">
        <v>525</v>
      </c>
      <c r="K146" s="20">
        <f>IF(FluxoCaixa10131514192123[[#This Row],[Movimento ]]="Saldo Inicial",FluxoCaixa10131514192123[[#This Row],[R$ (Valores)]],K145+FluxoCaixa10131514192123[[#This Row],[Valores Receitas / Despesas]])</f>
        <v>2511924.87</v>
      </c>
      <c r="L146" s="20">
        <f>IF(FluxoCaixa10131514192123[[#This Row],[Entrada / Saída]]="Saída",FluxoCaixa10131514192123[[#This Row],[R$ (Valores)]]*-1,FluxoCaixa10131514192123[[#This Row],[R$ (Valores)]])</f>
        <v>0</v>
      </c>
    </row>
    <row r="147" spans="2:12">
      <c r="B147" s="48"/>
      <c r="C147" s="48"/>
      <c r="D147" s="16"/>
      <c r="E147" s="48"/>
      <c r="F147" s="17"/>
      <c r="G147" s="17"/>
      <c r="H147" s="17"/>
      <c r="I147" s="29"/>
      <c r="J147" s="17" t="s">
        <v>525</v>
      </c>
      <c r="K147" s="20">
        <f>IF(FluxoCaixa10131514192123[[#This Row],[Movimento ]]="Saldo Inicial",FluxoCaixa10131514192123[[#This Row],[R$ (Valores)]],K146+FluxoCaixa10131514192123[[#This Row],[Valores Receitas / Despesas]])</f>
        <v>2511924.87</v>
      </c>
      <c r="L147" s="20">
        <f>IF(FluxoCaixa10131514192123[[#This Row],[Entrada / Saída]]="Saída",FluxoCaixa10131514192123[[#This Row],[R$ (Valores)]]*-1,FluxoCaixa10131514192123[[#This Row],[R$ (Valores)]])</f>
        <v>0</v>
      </c>
    </row>
    <row r="148" spans="2:12">
      <c r="B148" s="48"/>
      <c r="C148" s="48"/>
      <c r="D148" s="16"/>
      <c r="E148" s="48"/>
      <c r="F148" s="17"/>
      <c r="G148" s="17"/>
      <c r="H148" s="17"/>
      <c r="I148" s="21"/>
      <c r="J148" s="17" t="s">
        <v>525</v>
      </c>
      <c r="K148" s="20">
        <f>IF(FluxoCaixa10131514192123[[#This Row],[Movimento ]]="Saldo Inicial",FluxoCaixa10131514192123[[#This Row],[R$ (Valores)]],K147+FluxoCaixa10131514192123[[#This Row],[Valores Receitas / Despesas]])</f>
        <v>2511924.87</v>
      </c>
      <c r="L148" s="20">
        <f>IF(FluxoCaixa10131514192123[[#This Row],[Entrada / Saída]]="Saída",FluxoCaixa10131514192123[[#This Row],[R$ (Valores)]]*-1,FluxoCaixa10131514192123[[#This Row],[R$ (Valores)]])</f>
        <v>0</v>
      </c>
    </row>
    <row r="149" spans="2:12">
      <c r="B149" s="48"/>
      <c r="C149" s="48"/>
      <c r="D149" s="16"/>
      <c r="E149" s="48"/>
      <c r="F149" s="17"/>
      <c r="G149" s="17"/>
      <c r="H149" s="17"/>
      <c r="I149" s="29"/>
      <c r="J149" s="17" t="s">
        <v>525</v>
      </c>
      <c r="K149" s="20">
        <f>IF(FluxoCaixa10131514192123[[#This Row],[Movimento ]]="Saldo Inicial",FluxoCaixa10131514192123[[#This Row],[R$ (Valores)]],K148+FluxoCaixa10131514192123[[#This Row],[Valores Receitas / Despesas]])</f>
        <v>2511924.87</v>
      </c>
      <c r="L149" s="20">
        <f>IF(FluxoCaixa10131514192123[[#This Row],[Entrada / Saída]]="Saída",FluxoCaixa10131514192123[[#This Row],[R$ (Valores)]]*-1,FluxoCaixa10131514192123[[#This Row],[R$ (Valores)]])</f>
        <v>0</v>
      </c>
    </row>
    <row r="150" spans="2:12">
      <c r="B150" s="48"/>
      <c r="C150" s="48"/>
      <c r="D150" s="16"/>
      <c r="E150" s="48"/>
      <c r="F150" s="17"/>
      <c r="G150" s="17"/>
      <c r="H150" s="17"/>
      <c r="I150" s="21"/>
      <c r="J150" s="17" t="s">
        <v>525</v>
      </c>
      <c r="K150" s="20">
        <f>IF(FluxoCaixa10131514192123[[#This Row],[Movimento ]]="Saldo Inicial",FluxoCaixa10131514192123[[#This Row],[R$ (Valores)]],K149+FluxoCaixa10131514192123[[#This Row],[Valores Receitas / Despesas]])</f>
        <v>2511924.87</v>
      </c>
      <c r="L150" s="20">
        <f>IF(FluxoCaixa10131514192123[[#This Row],[Entrada / Saída]]="Saída",FluxoCaixa10131514192123[[#This Row],[R$ (Valores)]]*-1,FluxoCaixa10131514192123[[#This Row],[R$ (Valores)]])</f>
        <v>0</v>
      </c>
    </row>
    <row r="151" spans="2:12">
      <c r="B151" s="48"/>
      <c r="C151" s="48"/>
      <c r="D151" s="16"/>
      <c r="E151" s="48"/>
      <c r="F151" s="17"/>
      <c r="G151" s="17"/>
      <c r="H151" s="17"/>
      <c r="I151" s="21"/>
      <c r="J151" s="17" t="s">
        <v>525</v>
      </c>
      <c r="K151" s="20">
        <f>IF(FluxoCaixa10131514192123[[#This Row],[Movimento ]]="Saldo Inicial",FluxoCaixa10131514192123[[#This Row],[R$ (Valores)]],K150+FluxoCaixa10131514192123[[#This Row],[Valores Receitas / Despesas]])</f>
        <v>2511924.87</v>
      </c>
      <c r="L151" s="20">
        <f>IF(FluxoCaixa10131514192123[[#This Row],[Entrada / Saída]]="Saída",FluxoCaixa10131514192123[[#This Row],[R$ (Valores)]]*-1,FluxoCaixa10131514192123[[#This Row],[R$ (Valores)]])</f>
        <v>0</v>
      </c>
    </row>
    <row r="152" spans="2:12">
      <c r="B152" s="48"/>
      <c r="C152" s="48"/>
      <c r="D152" s="16"/>
      <c r="E152" s="48"/>
      <c r="F152" s="17"/>
      <c r="G152" s="17"/>
      <c r="H152" s="17"/>
      <c r="I152" s="21"/>
      <c r="J152" s="17" t="s">
        <v>525</v>
      </c>
      <c r="K152" s="20">
        <f>IF(FluxoCaixa10131514192123[[#This Row],[Movimento ]]="Saldo Inicial",FluxoCaixa10131514192123[[#This Row],[R$ (Valores)]],K151+FluxoCaixa10131514192123[[#This Row],[Valores Receitas / Despesas]])</f>
        <v>2511924.87</v>
      </c>
      <c r="L152" s="20">
        <f>IF(FluxoCaixa10131514192123[[#This Row],[Entrada / Saída]]="Saída",FluxoCaixa10131514192123[[#This Row],[R$ (Valores)]]*-1,FluxoCaixa10131514192123[[#This Row],[R$ (Valores)]])</f>
        <v>0</v>
      </c>
    </row>
    <row r="153" spans="2:12">
      <c r="B153" s="48"/>
      <c r="C153" s="48"/>
      <c r="D153" s="16"/>
      <c r="E153" s="48"/>
      <c r="F153" s="17"/>
      <c r="G153" s="17"/>
      <c r="H153" s="17"/>
      <c r="I153" s="21"/>
      <c r="J153" s="17" t="s">
        <v>525</v>
      </c>
      <c r="K153" s="20">
        <f>IF(FluxoCaixa10131514192123[[#This Row],[Movimento ]]="Saldo Inicial",FluxoCaixa10131514192123[[#This Row],[R$ (Valores)]],K152+FluxoCaixa10131514192123[[#This Row],[Valores Receitas / Despesas]])</f>
        <v>2511924.87</v>
      </c>
      <c r="L153" s="20">
        <f>IF(FluxoCaixa10131514192123[[#This Row],[Entrada / Saída]]="Saída",FluxoCaixa10131514192123[[#This Row],[R$ (Valores)]]*-1,FluxoCaixa10131514192123[[#This Row],[R$ (Valores)]])</f>
        <v>0</v>
      </c>
    </row>
    <row r="154" spans="2:12">
      <c r="B154" s="48"/>
      <c r="C154" s="48"/>
      <c r="D154" s="16"/>
      <c r="E154" s="48"/>
      <c r="F154" s="17"/>
      <c r="G154" s="17"/>
      <c r="H154" s="17"/>
      <c r="I154" s="21"/>
      <c r="J154" s="17" t="s">
        <v>525</v>
      </c>
      <c r="K154" s="20">
        <f>IF(FluxoCaixa10131514192123[[#This Row],[Movimento ]]="Saldo Inicial",FluxoCaixa10131514192123[[#This Row],[R$ (Valores)]],K153+FluxoCaixa10131514192123[[#This Row],[Valores Receitas / Despesas]])</f>
        <v>2511924.87</v>
      </c>
      <c r="L154" s="20">
        <f>IF(FluxoCaixa10131514192123[[#This Row],[Entrada / Saída]]="Saída",FluxoCaixa10131514192123[[#This Row],[R$ (Valores)]]*-1,FluxoCaixa10131514192123[[#This Row],[R$ (Valores)]])</f>
        <v>0</v>
      </c>
    </row>
    <row r="155" spans="2:12">
      <c r="B155" s="48"/>
      <c r="C155" s="48"/>
      <c r="D155" s="16"/>
      <c r="E155" s="48"/>
      <c r="F155" s="17"/>
      <c r="G155" s="17"/>
      <c r="H155" s="17"/>
      <c r="I155" s="21"/>
      <c r="J155" s="17" t="s">
        <v>525</v>
      </c>
      <c r="K155" s="20">
        <f>IF(FluxoCaixa10131514192123[[#This Row],[Movimento ]]="Saldo Inicial",FluxoCaixa10131514192123[[#This Row],[R$ (Valores)]],K154+FluxoCaixa10131514192123[[#This Row],[Valores Receitas / Despesas]])</f>
        <v>2511924.87</v>
      </c>
      <c r="L155" s="20">
        <f>IF(FluxoCaixa10131514192123[[#This Row],[Entrada / Saída]]="Saída",FluxoCaixa10131514192123[[#This Row],[R$ (Valores)]]*-1,FluxoCaixa10131514192123[[#This Row],[R$ (Valores)]])</f>
        <v>0</v>
      </c>
    </row>
    <row r="156" spans="2:12">
      <c r="B156" s="48"/>
      <c r="C156" s="48"/>
      <c r="D156" s="16"/>
      <c r="E156" s="48"/>
      <c r="F156" s="17"/>
      <c r="G156" s="17"/>
      <c r="H156" s="17"/>
      <c r="I156" s="21"/>
      <c r="J156" s="17" t="s">
        <v>525</v>
      </c>
      <c r="K156" s="20">
        <f>IF(FluxoCaixa10131514192123[[#This Row],[Movimento ]]="Saldo Inicial",FluxoCaixa10131514192123[[#This Row],[R$ (Valores)]],K155+FluxoCaixa10131514192123[[#This Row],[Valores Receitas / Despesas]])</f>
        <v>2511924.87</v>
      </c>
      <c r="L156" s="20">
        <f>IF(FluxoCaixa10131514192123[[#This Row],[Entrada / Saída]]="Saída",FluxoCaixa10131514192123[[#This Row],[R$ (Valores)]]*-1,FluxoCaixa10131514192123[[#This Row],[R$ (Valores)]])</f>
        <v>0</v>
      </c>
    </row>
    <row r="157" spans="2:12">
      <c r="B157" s="48"/>
      <c r="C157" s="48"/>
      <c r="D157" s="16"/>
      <c r="E157" s="48"/>
      <c r="F157" s="17"/>
      <c r="G157" s="17"/>
      <c r="H157" s="17"/>
      <c r="I157" s="21"/>
      <c r="J157" s="17" t="s">
        <v>525</v>
      </c>
      <c r="K157" s="20">
        <f>IF(FluxoCaixa10131514192123[[#This Row],[Movimento ]]="Saldo Inicial",FluxoCaixa10131514192123[[#This Row],[R$ (Valores)]],K156+FluxoCaixa10131514192123[[#This Row],[Valores Receitas / Despesas]])</f>
        <v>2511924.87</v>
      </c>
      <c r="L157" s="20">
        <f>IF(FluxoCaixa10131514192123[[#This Row],[Entrada / Saída]]="Saída",FluxoCaixa10131514192123[[#This Row],[R$ (Valores)]]*-1,FluxoCaixa10131514192123[[#This Row],[R$ (Valores)]])</f>
        <v>0</v>
      </c>
    </row>
    <row r="158" spans="2:12">
      <c r="B158" s="48"/>
      <c r="C158" s="48"/>
      <c r="D158" s="16"/>
      <c r="E158" s="48"/>
      <c r="F158" s="17"/>
      <c r="G158" s="17"/>
      <c r="H158" s="17"/>
      <c r="I158" s="21"/>
      <c r="J158" s="17" t="s">
        <v>525</v>
      </c>
      <c r="K158" s="20">
        <f>IF(FluxoCaixa10131514192123[[#This Row],[Movimento ]]="Saldo Inicial",FluxoCaixa10131514192123[[#This Row],[R$ (Valores)]],K157+FluxoCaixa10131514192123[[#This Row],[Valores Receitas / Despesas]])</f>
        <v>2511924.87</v>
      </c>
      <c r="L158" s="20">
        <f>IF(FluxoCaixa10131514192123[[#This Row],[Entrada / Saída]]="Saída",FluxoCaixa10131514192123[[#This Row],[R$ (Valores)]]*-1,FluxoCaixa10131514192123[[#This Row],[R$ (Valores)]])</f>
        <v>0</v>
      </c>
    </row>
    <row r="159" spans="2:12">
      <c r="B159" s="48"/>
      <c r="C159" s="48"/>
      <c r="D159" s="16"/>
      <c r="E159" s="48"/>
      <c r="F159" s="17"/>
      <c r="G159" s="17"/>
      <c r="H159" s="17"/>
      <c r="I159" s="21"/>
      <c r="J159" s="17" t="s">
        <v>525</v>
      </c>
      <c r="K159" s="20">
        <f>IF(FluxoCaixa10131514192123[[#This Row],[Movimento ]]="Saldo Inicial",FluxoCaixa10131514192123[[#This Row],[R$ (Valores)]],K158+FluxoCaixa10131514192123[[#This Row],[Valores Receitas / Despesas]])</f>
        <v>2511924.87</v>
      </c>
      <c r="L159" s="20">
        <f>IF(FluxoCaixa10131514192123[[#This Row],[Entrada / Saída]]="Saída",FluxoCaixa10131514192123[[#This Row],[R$ (Valores)]]*-1,FluxoCaixa10131514192123[[#This Row],[R$ (Valores)]])</f>
        <v>0</v>
      </c>
    </row>
    <row r="160" spans="2:12">
      <c r="B160" s="48"/>
      <c r="C160" s="48"/>
      <c r="D160" s="16"/>
      <c r="E160" s="48"/>
      <c r="F160" s="17"/>
      <c r="G160" s="17"/>
      <c r="H160" s="17"/>
      <c r="I160" s="21"/>
      <c r="J160" s="17" t="s">
        <v>525</v>
      </c>
      <c r="K160" s="20">
        <f>IF(FluxoCaixa10131514192123[[#This Row],[Movimento ]]="Saldo Inicial",FluxoCaixa10131514192123[[#This Row],[R$ (Valores)]],K159+FluxoCaixa10131514192123[[#This Row],[Valores Receitas / Despesas]])</f>
        <v>2511924.87</v>
      </c>
      <c r="L160" s="20">
        <f>IF(FluxoCaixa10131514192123[[#This Row],[Entrada / Saída]]="Saída",FluxoCaixa10131514192123[[#This Row],[R$ (Valores)]]*-1,FluxoCaixa10131514192123[[#This Row],[R$ (Valores)]])</f>
        <v>0</v>
      </c>
    </row>
    <row r="161" spans="2:12">
      <c r="B161" s="48"/>
      <c r="C161" s="48"/>
      <c r="D161" s="16"/>
      <c r="E161" s="48"/>
      <c r="F161" s="17"/>
      <c r="G161" s="17"/>
      <c r="H161" s="17"/>
      <c r="I161" s="21"/>
      <c r="J161" s="17" t="s">
        <v>525</v>
      </c>
      <c r="K161" s="20">
        <f>IF(FluxoCaixa10131514192123[[#This Row],[Movimento ]]="Saldo Inicial",FluxoCaixa10131514192123[[#This Row],[R$ (Valores)]],K160+FluxoCaixa10131514192123[[#This Row],[Valores Receitas / Despesas]])</f>
        <v>2511924.87</v>
      </c>
      <c r="L161" s="20">
        <f>IF(FluxoCaixa10131514192123[[#This Row],[Entrada / Saída]]="Saída",FluxoCaixa10131514192123[[#This Row],[R$ (Valores)]]*-1,FluxoCaixa10131514192123[[#This Row],[R$ (Valores)]])</f>
        <v>0</v>
      </c>
    </row>
    <row r="162" spans="2:12">
      <c r="B162" s="48"/>
      <c r="C162" s="48"/>
      <c r="D162" s="16"/>
      <c r="E162" s="48"/>
      <c r="F162" s="17"/>
      <c r="G162" s="17"/>
      <c r="H162" s="17"/>
      <c r="I162" s="21"/>
      <c r="J162" s="17" t="s">
        <v>525</v>
      </c>
      <c r="K162" s="20">
        <f>IF(FluxoCaixa10131514192123[[#This Row],[Movimento ]]="Saldo Inicial",FluxoCaixa10131514192123[[#This Row],[R$ (Valores)]],K161+FluxoCaixa10131514192123[[#This Row],[Valores Receitas / Despesas]])</f>
        <v>2511924.87</v>
      </c>
      <c r="L162" s="20">
        <f>IF(FluxoCaixa10131514192123[[#This Row],[Entrada / Saída]]="Saída",FluxoCaixa10131514192123[[#This Row],[R$ (Valores)]]*-1,FluxoCaixa10131514192123[[#This Row],[R$ (Valores)]])</f>
        <v>0</v>
      </c>
    </row>
    <row r="163" spans="2:12">
      <c r="B163" s="48"/>
      <c r="C163" s="48"/>
      <c r="D163" s="16"/>
      <c r="E163" s="48"/>
      <c r="F163" s="17"/>
      <c r="G163" s="17"/>
      <c r="H163" s="17"/>
      <c r="I163" s="21"/>
      <c r="J163" s="17" t="s">
        <v>525</v>
      </c>
      <c r="K163" s="20">
        <f>IF(FluxoCaixa10131514192123[[#This Row],[Movimento ]]="Saldo Inicial",FluxoCaixa10131514192123[[#This Row],[R$ (Valores)]],K162+FluxoCaixa10131514192123[[#This Row],[Valores Receitas / Despesas]])</f>
        <v>2511924.87</v>
      </c>
      <c r="L163" s="20">
        <f>IF(FluxoCaixa10131514192123[[#This Row],[Entrada / Saída]]="Saída",FluxoCaixa10131514192123[[#This Row],[R$ (Valores)]]*-1,FluxoCaixa10131514192123[[#This Row],[R$ (Valores)]])</f>
        <v>0</v>
      </c>
    </row>
    <row r="164" spans="2:12">
      <c r="B164" s="48"/>
      <c r="C164" s="48"/>
      <c r="D164" s="16"/>
      <c r="E164" s="48"/>
      <c r="F164" s="17"/>
      <c r="G164" s="17"/>
      <c r="H164" s="17"/>
      <c r="I164" s="21"/>
      <c r="J164" s="17" t="s">
        <v>525</v>
      </c>
      <c r="K164" s="20">
        <f>IF(FluxoCaixa10131514192123[[#This Row],[Movimento ]]="Saldo Inicial",FluxoCaixa10131514192123[[#This Row],[R$ (Valores)]],K163+FluxoCaixa10131514192123[[#This Row],[Valores Receitas / Despesas]])</f>
        <v>2511924.87</v>
      </c>
      <c r="L164" s="20">
        <f>IF(FluxoCaixa10131514192123[[#This Row],[Entrada / Saída]]="Saída",FluxoCaixa10131514192123[[#This Row],[R$ (Valores)]]*-1,FluxoCaixa10131514192123[[#This Row],[R$ (Valores)]])</f>
        <v>0</v>
      </c>
    </row>
    <row r="165" spans="2:12">
      <c r="B165" s="48"/>
      <c r="C165" s="48"/>
      <c r="D165" s="16"/>
      <c r="E165" s="48"/>
      <c r="F165" s="17"/>
      <c r="G165" s="17"/>
      <c r="H165" s="17"/>
      <c r="I165" s="21"/>
      <c r="J165" s="17" t="s">
        <v>525</v>
      </c>
      <c r="K165" s="20">
        <f>IF(FluxoCaixa10131514192123[[#This Row],[Movimento ]]="Saldo Inicial",FluxoCaixa10131514192123[[#This Row],[R$ (Valores)]],K164+FluxoCaixa10131514192123[[#This Row],[Valores Receitas / Despesas]])</f>
        <v>2511924.87</v>
      </c>
      <c r="L165" s="20">
        <f>IF(FluxoCaixa10131514192123[[#This Row],[Entrada / Saída]]="Saída",FluxoCaixa10131514192123[[#This Row],[R$ (Valores)]]*-1,FluxoCaixa10131514192123[[#This Row],[R$ (Valores)]])</f>
        <v>0</v>
      </c>
    </row>
    <row r="166" spans="2:12">
      <c r="B166" s="48"/>
      <c r="C166" s="48"/>
      <c r="D166" s="16"/>
      <c r="E166" s="48"/>
      <c r="F166" s="17"/>
      <c r="G166" s="17"/>
      <c r="H166" s="17"/>
      <c r="I166" s="21"/>
      <c r="J166" s="17" t="s">
        <v>525</v>
      </c>
      <c r="K166" s="20">
        <f>IF(FluxoCaixa10131514192123[[#This Row],[Movimento ]]="Saldo Inicial",FluxoCaixa10131514192123[[#This Row],[R$ (Valores)]],K165+FluxoCaixa10131514192123[[#This Row],[Valores Receitas / Despesas]])</f>
        <v>2511924.87</v>
      </c>
      <c r="L166" s="20">
        <f>IF(FluxoCaixa10131514192123[[#This Row],[Entrada / Saída]]="Saída",FluxoCaixa10131514192123[[#This Row],[R$ (Valores)]]*-1,FluxoCaixa10131514192123[[#This Row],[R$ (Valores)]])</f>
        <v>0</v>
      </c>
    </row>
    <row r="167" spans="2:12">
      <c r="B167" s="48"/>
      <c r="C167" s="48"/>
      <c r="D167" s="16"/>
      <c r="E167" s="48"/>
      <c r="F167" s="17"/>
      <c r="G167" s="17"/>
      <c r="H167" s="17"/>
      <c r="I167" s="21"/>
      <c r="J167" s="17" t="s">
        <v>525</v>
      </c>
      <c r="K167" s="20">
        <f>IF(FluxoCaixa10131514192123[[#This Row],[Movimento ]]="Saldo Inicial",FluxoCaixa10131514192123[[#This Row],[R$ (Valores)]],K166+FluxoCaixa10131514192123[[#This Row],[Valores Receitas / Despesas]])</f>
        <v>2511924.87</v>
      </c>
      <c r="L167" s="20">
        <f>IF(FluxoCaixa10131514192123[[#This Row],[Entrada / Saída]]="Saída",FluxoCaixa10131514192123[[#This Row],[R$ (Valores)]]*-1,FluxoCaixa10131514192123[[#This Row],[R$ (Valores)]])</f>
        <v>0</v>
      </c>
    </row>
    <row r="168" spans="2:12">
      <c r="B168" s="48"/>
      <c r="C168" s="48"/>
      <c r="D168" s="16"/>
      <c r="E168" s="48"/>
      <c r="F168" s="17"/>
      <c r="G168" s="17"/>
      <c r="H168" s="17"/>
      <c r="I168" s="21"/>
      <c r="J168" s="17" t="s">
        <v>525</v>
      </c>
      <c r="K168" s="20">
        <f>IF(FluxoCaixa10131514192123[[#This Row],[Movimento ]]="Saldo Inicial",FluxoCaixa10131514192123[[#This Row],[R$ (Valores)]],K167+FluxoCaixa10131514192123[[#This Row],[Valores Receitas / Despesas]])</f>
        <v>2511924.87</v>
      </c>
      <c r="L168" s="20">
        <f>IF(FluxoCaixa10131514192123[[#This Row],[Entrada / Saída]]="Saída",FluxoCaixa10131514192123[[#This Row],[R$ (Valores)]]*-1,FluxoCaixa10131514192123[[#This Row],[R$ (Valores)]])</f>
        <v>0</v>
      </c>
    </row>
    <row r="169" spans="2:12">
      <c r="B169" s="48"/>
      <c r="C169" s="48"/>
      <c r="D169" s="16"/>
      <c r="E169" s="48"/>
      <c r="F169" s="17"/>
      <c r="G169" s="17"/>
      <c r="H169" s="17"/>
      <c r="I169" s="21"/>
      <c r="J169" s="17" t="s">
        <v>525</v>
      </c>
      <c r="K169" s="20">
        <f>IF(FluxoCaixa10131514192123[[#This Row],[Movimento ]]="Saldo Inicial",FluxoCaixa10131514192123[[#This Row],[R$ (Valores)]],K168+FluxoCaixa10131514192123[[#This Row],[Valores Receitas / Despesas]])</f>
        <v>2511924.87</v>
      </c>
      <c r="L169" s="20">
        <f>IF(FluxoCaixa10131514192123[[#This Row],[Entrada / Saída]]="Saída",FluxoCaixa10131514192123[[#This Row],[R$ (Valores)]]*-1,FluxoCaixa10131514192123[[#This Row],[R$ (Valores)]])</f>
        <v>0</v>
      </c>
    </row>
    <row r="170" spans="2:12">
      <c r="B170" s="48"/>
      <c r="C170" s="48"/>
      <c r="D170" s="16"/>
      <c r="E170" s="48"/>
      <c r="F170" s="17"/>
      <c r="G170" s="17"/>
      <c r="H170" s="17"/>
      <c r="I170" s="21"/>
      <c r="J170" s="17" t="s">
        <v>525</v>
      </c>
      <c r="K170" s="20">
        <f>IF(FluxoCaixa10131514192123[[#This Row],[Movimento ]]="Saldo Inicial",FluxoCaixa10131514192123[[#This Row],[R$ (Valores)]],K169+FluxoCaixa10131514192123[[#This Row],[Valores Receitas / Despesas]])</f>
        <v>2511924.87</v>
      </c>
      <c r="L170" s="20">
        <f>IF(FluxoCaixa10131514192123[[#This Row],[Entrada / Saída]]="Saída",FluxoCaixa10131514192123[[#This Row],[R$ (Valores)]]*-1,FluxoCaixa10131514192123[[#This Row],[R$ (Valores)]])</f>
        <v>0</v>
      </c>
    </row>
    <row r="171" spans="2:12">
      <c r="B171" s="48"/>
      <c r="C171" s="48"/>
      <c r="D171" s="16"/>
      <c r="E171" s="48"/>
      <c r="F171" s="17"/>
      <c r="G171" s="17"/>
      <c r="H171" s="17"/>
      <c r="I171" s="21"/>
      <c r="J171" s="17" t="s">
        <v>525</v>
      </c>
      <c r="K171" s="20">
        <f>IF(FluxoCaixa10131514192123[[#This Row],[Movimento ]]="Saldo Inicial",FluxoCaixa10131514192123[[#This Row],[R$ (Valores)]],K170+FluxoCaixa10131514192123[[#This Row],[Valores Receitas / Despesas]])</f>
        <v>2511924.87</v>
      </c>
      <c r="L171" s="20">
        <f>IF(FluxoCaixa10131514192123[[#This Row],[Entrada / Saída]]="Saída",FluxoCaixa10131514192123[[#This Row],[R$ (Valores)]]*-1,FluxoCaixa10131514192123[[#This Row],[R$ (Valores)]])</f>
        <v>0</v>
      </c>
    </row>
    <row r="172" spans="2:12">
      <c r="B172" s="48"/>
      <c r="C172" s="48"/>
      <c r="D172" s="16"/>
      <c r="E172" s="48"/>
      <c r="F172" s="17"/>
      <c r="G172" s="17"/>
      <c r="H172" s="17"/>
      <c r="I172" s="21"/>
      <c r="J172" s="17" t="s">
        <v>525</v>
      </c>
      <c r="K172" s="20">
        <f>IF(FluxoCaixa10131514192123[[#This Row],[Movimento ]]="Saldo Inicial",FluxoCaixa10131514192123[[#This Row],[R$ (Valores)]],K171+FluxoCaixa10131514192123[[#This Row],[Valores Receitas / Despesas]])</f>
        <v>2511924.87</v>
      </c>
      <c r="L172" s="20">
        <f>IF(FluxoCaixa10131514192123[[#This Row],[Entrada / Saída]]="Saída",FluxoCaixa10131514192123[[#This Row],[R$ (Valores)]]*-1,FluxoCaixa10131514192123[[#This Row],[R$ (Valores)]])</f>
        <v>0</v>
      </c>
    </row>
    <row r="173" spans="2:12">
      <c r="B173" s="48"/>
      <c r="C173" s="48"/>
      <c r="D173" s="16"/>
      <c r="E173" s="48"/>
      <c r="F173" s="17"/>
      <c r="G173" s="17"/>
      <c r="H173" s="17"/>
      <c r="I173" s="21"/>
      <c r="J173" s="17" t="s">
        <v>525</v>
      </c>
      <c r="K173" s="20">
        <f>IF(FluxoCaixa10131514192123[[#This Row],[Movimento ]]="Saldo Inicial",FluxoCaixa10131514192123[[#This Row],[R$ (Valores)]],K172+FluxoCaixa10131514192123[[#This Row],[Valores Receitas / Despesas]])</f>
        <v>2511924.87</v>
      </c>
      <c r="L173" s="20">
        <f>IF(FluxoCaixa10131514192123[[#This Row],[Entrada / Saída]]="Saída",FluxoCaixa10131514192123[[#This Row],[R$ (Valores)]]*-1,FluxoCaixa10131514192123[[#This Row],[R$ (Valores)]])</f>
        <v>0</v>
      </c>
    </row>
    <row r="174" spans="2:12">
      <c r="B174" s="48"/>
      <c r="C174" s="48"/>
      <c r="D174" s="16"/>
      <c r="E174" s="48"/>
      <c r="F174" s="17"/>
      <c r="G174" s="17"/>
      <c r="H174" s="17"/>
      <c r="I174" s="21"/>
      <c r="J174" s="17" t="s">
        <v>525</v>
      </c>
      <c r="K174" s="20">
        <f>IF(FluxoCaixa10131514192123[[#This Row],[Movimento ]]="Saldo Inicial",FluxoCaixa10131514192123[[#This Row],[R$ (Valores)]],K173+FluxoCaixa10131514192123[[#This Row],[Valores Receitas / Despesas]])</f>
        <v>2511924.87</v>
      </c>
      <c r="L174" s="20">
        <f>IF(FluxoCaixa10131514192123[[#This Row],[Entrada / Saída]]="Saída",FluxoCaixa10131514192123[[#This Row],[R$ (Valores)]]*-1,FluxoCaixa10131514192123[[#This Row],[R$ (Valores)]])</f>
        <v>0</v>
      </c>
    </row>
    <row r="175" spans="2:12">
      <c r="B175" s="48"/>
      <c r="C175" s="48"/>
      <c r="D175" s="16"/>
      <c r="E175" s="48"/>
      <c r="F175" s="17"/>
      <c r="G175" s="17"/>
      <c r="H175" s="17"/>
      <c r="I175" s="21"/>
      <c r="J175" s="17" t="s">
        <v>525</v>
      </c>
      <c r="K175" s="20">
        <f>IF(FluxoCaixa10131514192123[[#This Row],[Movimento ]]="Saldo Inicial",FluxoCaixa10131514192123[[#This Row],[R$ (Valores)]],K174+FluxoCaixa10131514192123[[#This Row],[Valores Receitas / Despesas]])</f>
        <v>2511924.87</v>
      </c>
      <c r="L175" s="20">
        <f>IF(FluxoCaixa10131514192123[[#This Row],[Entrada / Saída]]="Saída",FluxoCaixa10131514192123[[#This Row],[R$ (Valores)]]*-1,FluxoCaixa10131514192123[[#This Row],[R$ (Valores)]])</f>
        <v>0</v>
      </c>
    </row>
    <row r="176" spans="2:12">
      <c r="B176" s="48"/>
      <c r="C176" s="48"/>
      <c r="D176" s="16"/>
      <c r="E176" s="48"/>
      <c r="F176" s="17"/>
      <c r="G176" s="17"/>
      <c r="H176" s="17"/>
      <c r="I176" s="21"/>
      <c r="J176" s="17" t="s">
        <v>525</v>
      </c>
      <c r="K176" s="20">
        <f>IF(FluxoCaixa10131514192123[[#This Row],[Movimento ]]="Saldo Inicial",FluxoCaixa10131514192123[[#This Row],[R$ (Valores)]],K175+FluxoCaixa10131514192123[[#This Row],[Valores Receitas / Despesas]])</f>
        <v>2511924.87</v>
      </c>
      <c r="L176" s="20">
        <f>IF(FluxoCaixa10131514192123[[#This Row],[Entrada / Saída]]="Saída",FluxoCaixa10131514192123[[#This Row],[R$ (Valores)]]*-1,FluxoCaixa10131514192123[[#This Row],[R$ (Valores)]])</f>
        <v>0</v>
      </c>
    </row>
    <row r="177" spans="2:12">
      <c r="B177" s="48"/>
      <c r="C177" s="48"/>
      <c r="D177" s="16"/>
      <c r="E177" s="48"/>
      <c r="F177" s="17"/>
      <c r="G177" s="17"/>
      <c r="H177" s="17"/>
      <c r="I177" s="21"/>
      <c r="J177" s="17" t="s">
        <v>525</v>
      </c>
      <c r="K177" s="20">
        <f>IF(FluxoCaixa10131514192123[[#This Row],[Movimento ]]="Saldo Inicial",FluxoCaixa10131514192123[[#This Row],[R$ (Valores)]],K176+FluxoCaixa10131514192123[[#This Row],[Valores Receitas / Despesas]])</f>
        <v>2511924.87</v>
      </c>
      <c r="L177" s="20">
        <f>IF(FluxoCaixa10131514192123[[#This Row],[Entrada / Saída]]="Saída",FluxoCaixa10131514192123[[#This Row],[R$ (Valores)]]*-1,FluxoCaixa10131514192123[[#This Row],[R$ (Valores)]])</f>
        <v>0</v>
      </c>
    </row>
    <row r="178" spans="2:12">
      <c r="B178" s="48"/>
      <c r="C178" s="48"/>
      <c r="D178" s="16"/>
      <c r="E178" s="48"/>
      <c r="F178" s="17"/>
      <c r="G178" s="17"/>
      <c r="H178" s="17"/>
      <c r="I178" s="21"/>
      <c r="J178" s="17" t="s">
        <v>525</v>
      </c>
      <c r="K178" s="20">
        <f>IF(FluxoCaixa10131514192123[[#This Row],[Movimento ]]="Saldo Inicial",FluxoCaixa10131514192123[[#This Row],[R$ (Valores)]],K177+FluxoCaixa10131514192123[[#This Row],[Valores Receitas / Despesas]])</f>
        <v>2511924.87</v>
      </c>
      <c r="L178" s="20">
        <f>IF(FluxoCaixa10131514192123[[#This Row],[Entrada / Saída]]="Saída",FluxoCaixa10131514192123[[#This Row],[R$ (Valores)]]*-1,FluxoCaixa10131514192123[[#This Row],[R$ (Valores)]])</f>
        <v>0</v>
      </c>
    </row>
    <row r="179" spans="2:12">
      <c r="B179" s="48"/>
      <c r="C179" s="48"/>
      <c r="D179" s="16"/>
      <c r="E179" s="48"/>
      <c r="F179" s="17"/>
      <c r="G179" s="17"/>
      <c r="H179" s="17"/>
      <c r="I179" s="21"/>
      <c r="J179" s="17" t="s">
        <v>525</v>
      </c>
      <c r="K179" s="20">
        <f>IF(FluxoCaixa10131514192123[[#This Row],[Movimento ]]="Saldo Inicial",FluxoCaixa10131514192123[[#This Row],[R$ (Valores)]],K178+FluxoCaixa10131514192123[[#This Row],[Valores Receitas / Despesas]])</f>
        <v>2511924.87</v>
      </c>
      <c r="L179" s="20">
        <f>IF(FluxoCaixa10131514192123[[#This Row],[Entrada / Saída]]="Saída",FluxoCaixa10131514192123[[#This Row],[R$ (Valores)]]*-1,FluxoCaixa10131514192123[[#This Row],[R$ (Valores)]])</f>
        <v>0</v>
      </c>
    </row>
    <row r="180" spans="2:12">
      <c r="B180" s="48"/>
      <c r="C180" s="48"/>
      <c r="D180" s="16"/>
      <c r="E180" s="48"/>
      <c r="F180" s="17"/>
      <c r="G180" s="17"/>
      <c r="H180" s="17"/>
      <c r="I180" s="21"/>
      <c r="J180" s="17" t="s">
        <v>525</v>
      </c>
      <c r="K180" s="20">
        <f>IF(FluxoCaixa10131514192123[[#This Row],[Movimento ]]="Saldo Inicial",FluxoCaixa10131514192123[[#This Row],[R$ (Valores)]],K179+FluxoCaixa10131514192123[[#This Row],[Valores Receitas / Despesas]])</f>
        <v>2511924.87</v>
      </c>
      <c r="L180" s="20">
        <f>IF(FluxoCaixa10131514192123[[#This Row],[Entrada / Saída]]="Saída",FluxoCaixa10131514192123[[#This Row],[R$ (Valores)]]*-1,FluxoCaixa10131514192123[[#This Row],[R$ (Valores)]])</f>
        <v>0</v>
      </c>
    </row>
    <row r="181" spans="2:12">
      <c r="B181" s="48"/>
      <c r="C181" s="48"/>
      <c r="D181" s="16"/>
      <c r="E181" s="48"/>
      <c r="F181" s="17"/>
      <c r="G181" s="17"/>
      <c r="H181" s="17"/>
      <c r="I181" s="21"/>
      <c r="J181" s="17" t="s">
        <v>525</v>
      </c>
      <c r="K181" s="20">
        <f>IF(FluxoCaixa10131514192123[[#This Row],[Movimento ]]="Saldo Inicial",FluxoCaixa10131514192123[[#This Row],[R$ (Valores)]],K180+FluxoCaixa10131514192123[[#This Row],[Valores Receitas / Despesas]])</f>
        <v>2511924.87</v>
      </c>
      <c r="L181" s="20">
        <f>IF(FluxoCaixa10131514192123[[#This Row],[Entrada / Saída]]="Saída",FluxoCaixa10131514192123[[#This Row],[R$ (Valores)]]*-1,FluxoCaixa10131514192123[[#This Row],[R$ (Valores)]])</f>
        <v>0</v>
      </c>
    </row>
    <row r="182" spans="2:12">
      <c r="B182" s="48"/>
      <c r="C182" s="48"/>
      <c r="D182" s="16"/>
      <c r="E182" s="48"/>
      <c r="F182" s="17"/>
      <c r="G182" s="17"/>
      <c r="H182" s="17"/>
      <c r="I182" s="21"/>
      <c r="J182" s="17" t="s">
        <v>525</v>
      </c>
      <c r="K182" s="20">
        <f>IF(FluxoCaixa10131514192123[[#This Row],[Movimento ]]="Saldo Inicial",FluxoCaixa10131514192123[[#This Row],[R$ (Valores)]],K181+FluxoCaixa10131514192123[[#This Row],[Valores Receitas / Despesas]])</f>
        <v>2511924.87</v>
      </c>
      <c r="L182" s="20">
        <f>IF(FluxoCaixa10131514192123[[#This Row],[Entrada / Saída]]="Saída",FluxoCaixa10131514192123[[#This Row],[R$ (Valores)]]*-1,FluxoCaixa10131514192123[[#This Row],[R$ (Valores)]])</f>
        <v>0</v>
      </c>
    </row>
    <row r="183" spans="2:12">
      <c r="B183" s="48"/>
      <c r="C183" s="48"/>
      <c r="D183" s="16"/>
      <c r="E183" s="48"/>
      <c r="F183" s="17"/>
      <c r="G183" s="17"/>
      <c r="H183" s="17"/>
      <c r="I183" s="21"/>
      <c r="J183" s="17" t="s">
        <v>525</v>
      </c>
      <c r="K183" s="20">
        <f>IF(FluxoCaixa10131514192123[[#This Row],[Movimento ]]="Saldo Inicial",FluxoCaixa10131514192123[[#This Row],[R$ (Valores)]],K182+FluxoCaixa10131514192123[[#This Row],[Valores Receitas / Despesas]])</f>
        <v>2511924.87</v>
      </c>
      <c r="L183" s="20">
        <f>IF(FluxoCaixa10131514192123[[#This Row],[Entrada / Saída]]="Saída",FluxoCaixa10131514192123[[#This Row],[R$ (Valores)]]*-1,FluxoCaixa10131514192123[[#This Row],[R$ (Valores)]])</f>
        <v>0</v>
      </c>
    </row>
    <row r="184" spans="2:12">
      <c r="B184" s="48"/>
      <c r="C184" s="48"/>
      <c r="D184" s="16"/>
      <c r="E184" s="48"/>
      <c r="F184" s="17"/>
      <c r="G184" s="17"/>
      <c r="H184" s="17"/>
      <c r="I184" s="21"/>
      <c r="J184" s="17" t="s">
        <v>525</v>
      </c>
      <c r="K184" s="20">
        <f>IF(FluxoCaixa10131514192123[[#This Row],[Movimento ]]="Saldo Inicial",FluxoCaixa10131514192123[[#This Row],[R$ (Valores)]],K183+FluxoCaixa10131514192123[[#This Row],[Valores Receitas / Despesas]])</f>
        <v>2511924.87</v>
      </c>
      <c r="L184" s="20">
        <f>IF(FluxoCaixa10131514192123[[#This Row],[Entrada / Saída]]="Saída",FluxoCaixa10131514192123[[#This Row],[R$ (Valores)]]*-1,FluxoCaixa10131514192123[[#This Row],[R$ (Valores)]])</f>
        <v>0</v>
      </c>
    </row>
    <row r="185" spans="2:12">
      <c r="B185" s="48"/>
      <c r="C185" s="48"/>
      <c r="D185" s="16"/>
      <c r="E185" s="48"/>
      <c r="F185" s="17"/>
      <c r="G185" s="17"/>
      <c r="H185" s="17"/>
      <c r="I185" s="21"/>
      <c r="J185" s="17" t="s">
        <v>525</v>
      </c>
      <c r="K185" s="20">
        <f>IF(FluxoCaixa10131514192123[[#This Row],[Movimento ]]="Saldo Inicial",FluxoCaixa10131514192123[[#This Row],[R$ (Valores)]],K184+FluxoCaixa10131514192123[[#This Row],[Valores Receitas / Despesas]])</f>
        <v>2511924.87</v>
      </c>
      <c r="L185" s="20">
        <f>IF(FluxoCaixa10131514192123[[#This Row],[Entrada / Saída]]="Saída",FluxoCaixa10131514192123[[#This Row],[R$ (Valores)]]*-1,FluxoCaixa10131514192123[[#This Row],[R$ (Valores)]])</f>
        <v>0</v>
      </c>
    </row>
    <row r="186" spans="2:12">
      <c r="B186" s="48"/>
      <c r="C186" s="48"/>
      <c r="D186" s="16"/>
      <c r="E186" s="48"/>
      <c r="F186" s="17"/>
      <c r="G186" s="17"/>
      <c r="H186" s="17"/>
      <c r="I186" s="21"/>
      <c r="J186" s="17" t="s">
        <v>525</v>
      </c>
      <c r="K186" s="20">
        <f>IF(FluxoCaixa10131514192123[[#This Row],[Movimento ]]="Saldo Inicial",FluxoCaixa10131514192123[[#This Row],[R$ (Valores)]],K185+FluxoCaixa10131514192123[[#This Row],[Valores Receitas / Despesas]])</f>
        <v>2511924.87</v>
      </c>
      <c r="L186" s="20">
        <f>IF(FluxoCaixa10131514192123[[#This Row],[Entrada / Saída]]="Saída",FluxoCaixa10131514192123[[#This Row],[R$ (Valores)]]*-1,FluxoCaixa10131514192123[[#This Row],[R$ (Valores)]])</f>
        <v>0</v>
      </c>
    </row>
    <row r="187" spans="2:12">
      <c r="B187" s="48"/>
      <c r="C187" s="48"/>
      <c r="D187" s="16"/>
      <c r="E187" s="48"/>
      <c r="F187" s="17"/>
      <c r="G187" s="17"/>
      <c r="H187" s="17"/>
      <c r="I187" s="21"/>
      <c r="J187" s="17" t="s">
        <v>525</v>
      </c>
      <c r="K187" s="20">
        <f>IF(FluxoCaixa10131514192123[[#This Row],[Movimento ]]="Saldo Inicial",FluxoCaixa10131514192123[[#This Row],[R$ (Valores)]],K186+FluxoCaixa10131514192123[[#This Row],[Valores Receitas / Despesas]])</f>
        <v>2511924.87</v>
      </c>
      <c r="L187" s="20">
        <f>IF(FluxoCaixa10131514192123[[#This Row],[Entrada / Saída]]="Saída",FluxoCaixa10131514192123[[#This Row],[R$ (Valores)]]*-1,FluxoCaixa10131514192123[[#This Row],[R$ (Valores)]])</f>
        <v>0</v>
      </c>
    </row>
    <row r="188" spans="2:12">
      <c r="B188" s="48"/>
      <c r="C188" s="48"/>
      <c r="D188" s="16"/>
      <c r="E188" s="48"/>
      <c r="F188" s="17"/>
      <c r="G188" s="17"/>
      <c r="H188" s="17"/>
      <c r="I188" s="21"/>
      <c r="J188" s="17" t="s">
        <v>525</v>
      </c>
      <c r="K188" s="20">
        <f>IF(FluxoCaixa10131514192123[[#This Row],[Movimento ]]="Saldo Inicial",FluxoCaixa10131514192123[[#This Row],[R$ (Valores)]],K187+FluxoCaixa10131514192123[[#This Row],[Valores Receitas / Despesas]])</f>
        <v>2511924.87</v>
      </c>
      <c r="L188" s="20">
        <f>IF(FluxoCaixa10131514192123[[#This Row],[Entrada / Saída]]="Saída",FluxoCaixa10131514192123[[#This Row],[R$ (Valores)]]*-1,FluxoCaixa10131514192123[[#This Row],[R$ (Valores)]])</f>
        <v>0</v>
      </c>
    </row>
    <row r="189" spans="2:12">
      <c r="B189" s="48"/>
      <c r="C189" s="48"/>
      <c r="D189" s="16"/>
      <c r="E189" s="48"/>
      <c r="F189" s="17"/>
      <c r="G189" s="17"/>
      <c r="H189" s="17"/>
      <c r="I189" s="21"/>
      <c r="J189" s="17" t="s">
        <v>525</v>
      </c>
      <c r="K189" s="20">
        <f>IF(FluxoCaixa10131514192123[[#This Row],[Movimento ]]="Saldo Inicial",FluxoCaixa10131514192123[[#This Row],[R$ (Valores)]],K188+FluxoCaixa10131514192123[[#This Row],[Valores Receitas / Despesas]])</f>
        <v>2511924.87</v>
      </c>
      <c r="L189" s="20">
        <f>IF(FluxoCaixa10131514192123[[#This Row],[Entrada / Saída]]="Saída",FluxoCaixa10131514192123[[#This Row],[R$ (Valores)]]*-1,FluxoCaixa10131514192123[[#This Row],[R$ (Valores)]])</f>
        <v>0</v>
      </c>
    </row>
    <row r="190" spans="2:12">
      <c r="B190" s="48"/>
      <c r="C190" s="48"/>
      <c r="D190" s="16"/>
      <c r="E190" s="48"/>
      <c r="F190" s="17"/>
      <c r="G190" s="17"/>
      <c r="H190" s="17"/>
      <c r="I190" s="21"/>
      <c r="J190" s="17" t="s">
        <v>525</v>
      </c>
      <c r="K190" s="20">
        <f>IF(FluxoCaixa10131514192123[[#This Row],[Movimento ]]="Saldo Inicial",FluxoCaixa10131514192123[[#This Row],[R$ (Valores)]],K189+FluxoCaixa10131514192123[[#This Row],[Valores Receitas / Despesas]])</f>
        <v>2511924.87</v>
      </c>
      <c r="L190" s="20">
        <f>IF(FluxoCaixa10131514192123[[#This Row],[Entrada / Saída]]="Saída",FluxoCaixa10131514192123[[#This Row],[R$ (Valores)]]*-1,FluxoCaixa10131514192123[[#This Row],[R$ (Valores)]])</f>
        <v>0</v>
      </c>
    </row>
    <row r="191" spans="2:12">
      <c r="B191" s="48"/>
      <c r="C191" s="48"/>
      <c r="D191" s="16"/>
      <c r="E191" s="48"/>
      <c r="F191" s="17"/>
      <c r="G191" s="17"/>
      <c r="H191" s="17"/>
      <c r="I191" s="21"/>
      <c r="J191" s="17" t="s">
        <v>525</v>
      </c>
      <c r="K191" s="20">
        <f>IF(FluxoCaixa10131514192123[[#This Row],[Movimento ]]="Saldo Inicial",FluxoCaixa10131514192123[[#This Row],[R$ (Valores)]],K190+FluxoCaixa10131514192123[[#This Row],[Valores Receitas / Despesas]])</f>
        <v>2511924.87</v>
      </c>
      <c r="L191" s="20">
        <f>IF(FluxoCaixa10131514192123[[#This Row],[Entrada / Saída]]="Saída",FluxoCaixa10131514192123[[#This Row],[R$ (Valores)]]*-1,FluxoCaixa10131514192123[[#This Row],[R$ (Valores)]])</f>
        <v>0</v>
      </c>
    </row>
    <row r="192" spans="2:12">
      <c r="B192" s="48"/>
      <c r="C192" s="48"/>
      <c r="D192" s="16"/>
      <c r="E192" s="48"/>
      <c r="F192" s="17"/>
      <c r="G192" s="17"/>
      <c r="H192" s="17"/>
      <c r="I192" s="21"/>
      <c r="J192" s="17" t="s">
        <v>525</v>
      </c>
      <c r="K192" s="20">
        <f>IF(FluxoCaixa10131514192123[[#This Row],[Movimento ]]="Saldo Inicial",FluxoCaixa10131514192123[[#This Row],[R$ (Valores)]],K191+FluxoCaixa10131514192123[[#This Row],[Valores Receitas / Despesas]])</f>
        <v>2511924.87</v>
      </c>
      <c r="L192" s="20">
        <f>IF(FluxoCaixa10131514192123[[#This Row],[Entrada / Saída]]="Saída",FluxoCaixa10131514192123[[#This Row],[R$ (Valores)]]*-1,FluxoCaixa10131514192123[[#This Row],[R$ (Valores)]])</f>
        <v>0</v>
      </c>
    </row>
    <row r="193" spans="2:12">
      <c r="B193" s="48"/>
      <c r="C193" s="48"/>
      <c r="D193" s="16"/>
      <c r="E193" s="48"/>
      <c r="F193" s="17"/>
      <c r="G193" s="17"/>
      <c r="H193" s="17"/>
      <c r="I193" s="21"/>
      <c r="J193" s="17" t="s">
        <v>525</v>
      </c>
      <c r="K193" s="20">
        <f>IF(FluxoCaixa10131514192123[[#This Row],[Movimento ]]="Saldo Inicial",FluxoCaixa10131514192123[[#This Row],[R$ (Valores)]],K192+FluxoCaixa10131514192123[[#This Row],[Valores Receitas / Despesas]])</f>
        <v>2511924.87</v>
      </c>
      <c r="L193" s="20">
        <f>IF(FluxoCaixa10131514192123[[#This Row],[Entrada / Saída]]="Saída",FluxoCaixa10131514192123[[#This Row],[R$ (Valores)]]*-1,FluxoCaixa10131514192123[[#This Row],[R$ (Valores)]])</f>
        <v>0</v>
      </c>
    </row>
    <row r="194" spans="2:12">
      <c r="B194" s="48"/>
      <c r="C194" s="48"/>
      <c r="D194" s="16"/>
      <c r="E194" s="48"/>
      <c r="F194" s="17"/>
      <c r="G194" s="17"/>
      <c r="H194" s="17"/>
      <c r="I194" s="21"/>
      <c r="J194" s="17" t="s">
        <v>525</v>
      </c>
      <c r="K194" s="20">
        <f>IF(FluxoCaixa10131514192123[[#This Row],[Movimento ]]="Saldo Inicial",FluxoCaixa10131514192123[[#This Row],[R$ (Valores)]],K193+FluxoCaixa10131514192123[[#This Row],[Valores Receitas / Despesas]])</f>
        <v>2511924.87</v>
      </c>
      <c r="L194" s="20">
        <f>IF(FluxoCaixa10131514192123[[#This Row],[Entrada / Saída]]="Saída",FluxoCaixa10131514192123[[#This Row],[R$ (Valores)]]*-1,FluxoCaixa10131514192123[[#This Row],[R$ (Valores)]])</f>
        <v>0</v>
      </c>
    </row>
    <row r="195" spans="2:12">
      <c r="B195" s="48"/>
      <c r="C195" s="48"/>
      <c r="D195" s="16"/>
      <c r="E195" s="48"/>
      <c r="F195" s="17"/>
      <c r="G195" s="17"/>
      <c r="H195" s="17"/>
      <c r="I195" s="21"/>
      <c r="J195" s="17" t="s">
        <v>525</v>
      </c>
      <c r="K195" s="20">
        <f>IF(FluxoCaixa10131514192123[[#This Row],[Movimento ]]="Saldo Inicial",FluxoCaixa10131514192123[[#This Row],[R$ (Valores)]],K194+FluxoCaixa10131514192123[[#This Row],[Valores Receitas / Despesas]])</f>
        <v>2511924.87</v>
      </c>
      <c r="L195" s="20">
        <f>IF(FluxoCaixa10131514192123[[#This Row],[Entrada / Saída]]="Saída",FluxoCaixa10131514192123[[#This Row],[R$ (Valores)]]*-1,FluxoCaixa10131514192123[[#This Row],[R$ (Valores)]])</f>
        <v>0</v>
      </c>
    </row>
    <row r="196" spans="2:12">
      <c r="B196" s="48"/>
      <c r="C196" s="48"/>
      <c r="D196" s="16"/>
      <c r="E196" s="48"/>
      <c r="F196" s="17"/>
      <c r="G196" s="17"/>
      <c r="H196" s="17"/>
      <c r="I196" s="21"/>
      <c r="J196" s="17" t="s">
        <v>525</v>
      </c>
      <c r="K196" s="20">
        <f>IF(FluxoCaixa10131514192123[[#This Row],[Movimento ]]="Saldo Inicial",FluxoCaixa10131514192123[[#This Row],[R$ (Valores)]],K195+FluxoCaixa10131514192123[[#This Row],[Valores Receitas / Despesas]])</f>
        <v>2511924.87</v>
      </c>
      <c r="L196" s="20">
        <f>IF(FluxoCaixa10131514192123[[#This Row],[Entrada / Saída]]="Saída",FluxoCaixa10131514192123[[#This Row],[R$ (Valores)]]*-1,FluxoCaixa10131514192123[[#This Row],[R$ (Valores)]])</f>
        <v>0</v>
      </c>
    </row>
    <row r="197" spans="2:12">
      <c r="B197" s="48"/>
      <c r="C197" s="48"/>
      <c r="D197" s="16"/>
      <c r="E197" s="48"/>
      <c r="F197" s="17"/>
      <c r="G197" s="17"/>
      <c r="H197" s="17"/>
      <c r="I197" s="21"/>
      <c r="J197" s="17" t="s">
        <v>525</v>
      </c>
      <c r="K197" s="20">
        <f>IF(FluxoCaixa10131514192123[[#This Row],[Movimento ]]="Saldo Inicial",FluxoCaixa10131514192123[[#This Row],[R$ (Valores)]],K196+FluxoCaixa10131514192123[[#This Row],[Valores Receitas / Despesas]])</f>
        <v>2511924.87</v>
      </c>
      <c r="L197" s="20">
        <f>IF(FluxoCaixa10131514192123[[#This Row],[Entrada / Saída]]="Saída",FluxoCaixa10131514192123[[#This Row],[R$ (Valores)]]*-1,FluxoCaixa10131514192123[[#This Row],[R$ (Valores)]])</f>
        <v>0</v>
      </c>
    </row>
    <row r="198" spans="2:12">
      <c r="B198" s="48"/>
      <c r="C198" s="48"/>
      <c r="D198" s="16"/>
      <c r="E198" s="48"/>
      <c r="F198" s="17"/>
      <c r="G198" s="17"/>
      <c r="H198" s="17"/>
      <c r="I198" s="21"/>
      <c r="J198" s="17" t="s">
        <v>525</v>
      </c>
      <c r="K198" s="20">
        <f>IF(FluxoCaixa10131514192123[[#This Row],[Movimento ]]="Saldo Inicial",FluxoCaixa10131514192123[[#This Row],[R$ (Valores)]],K197+FluxoCaixa10131514192123[[#This Row],[Valores Receitas / Despesas]])</f>
        <v>2511924.87</v>
      </c>
      <c r="L198" s="20">
        <f>IF(FluxoCaixa10131514192123[[#This Row],[Entrada / Saída]]="Saída",FluxoCaixa10131514192123[[#This Row],[R$ (Valores)]]*-1,FluxoCaixa10131514192123[[#This Row],[R$ (Valores)]])</f>
        <v>0</v>
      </c>
    </row>
    <row r="199" spans="2:12">
      <c r="B199" s="48"/>
      <c r="C199" s="48"/>
      <c r="D199" s="16"/>
      <c r="E199" s="48"/>
      <c r="F199" s="17"/>
      <c r="G199" s="17"/>
      <c r="H199" s="17"/>
      <c r="I199" s="21"/>
      <c r="J199" s="17" t="s">
        <v>525</v>
      </c>
      <c r="K199" s="20">
        <f>IF(FluxoCaixa10131514192123[[#This Row],[Movimento ]]="Saldo Inicial",FluxoCaixa10131514192123[[#This Row],[R$ (Valores)]],K198+FluxoCaixa10131514192123[[#This Row],[Valores Receitas / Despesas]])</f>
        <v>2511924.87</v>
      </c>
      <c r="L199" s="20">
        <f>IF(FluxoCaixa10131514192123[[#This Row],[Entrada / Saída]]="Saída",FluxoCaixa10131514192123[[#This Row],[R$ (Valores)]]*-1,FluxoCaixa10131514192123[[#This Row],[R$ (Valores)]])</f>
        <v>0</v>
      </c>
    </row>
    <row r="200" spans="2:12">
      <c r="B200" s="48"/>
      <c r="C200" s="48"/>
      <c r="D200" s="16"/>
      <c r="E200" s="48"/>
      <c r="F200" s="17"/>
      <c r="G200" s="17"/>
      <c r="H200" s="17"/>
      <c r="I200" s="21"/>
      <c r="J200" s="17" t="s">
        <v>525</v>
      </c>
      <c r="K200" s="20">
        <f>IF(FluxoCaixa10131514192123[[#This Row],[Movimento ]]="Saldo Inicial",FluxoCaixa10131514192123[[#This Row],[R$ (Valores)]],K199+FluxoCaixa10131514192123[[#This Row],[Valores Receitas / Despesas]])</f>
        <v>2511924.87</v>
      </c>
      <c r="L200" s="20">
        <f>IF(FluxoCaixa10131514192123[[#This Row],[Entrada / Saída]]="Saída",FluxoCaixa10131514192123[[#This Row],[R$ (Valores)]]*-1,FluxoCaixa10131514192123[[#This Row],[R$ (Valores)]])</f>
        <v>0</v>
      </c>
    </row>
    <row r="201" spans="2:12">
      <c r="B201" s="48"/>
      <c r="C201" s="48"/>
      <c r="D201" s="16"/>
      <c r="E201" s="48"/>
      <c r="F201" s="17"/>
      <c r="G201" s="17"/>
      <c r="H201" s="17"/>
      <c r="I201" s="21"/>
      <c r="J201" s="17" t="s">
        <v>525</v>
      </c>
      <c r="K201" s="20">
        <f>IF(FluxoCaixa10131514192123[[#This Row],[Movimento ]]="Saldo Inicial",FluxoCaixa10131514192123[[#This Row],[R$ (Valores)]],K200+FluxoCaixa10131514192123[[#This Row],[Valores Receitas / Despesas]])</f>
        <v>2511924.87</v>
      </c>
      <c r="L201" s="20">
        <f>IF(FluxoCaixa10131514192123[[#This Row],[Entrada / Saída]]="Saída",FluxoCaixa10131514192123[[#This Row],[R$ (Valores)]]*-1,FluxoCaixa10131514192123[[#This Row],[R$ (Valores)]])</f>
        <v>0</v>
      </c>
    </row>
    <row r="202" spans="2:12">
      <c r="B202" s="48"/>
      <c r="C202" s="48"/>
      <c r="D202" s="16"/>
      <c r="E202" s="48"/>
      <c r="F202" s="17"/>
      <c r="G202" s="17"/>
      <c r="H202" s="17"/>
      <c r="I202" s="21"/>
      <c r="J202" s="17" t="s">
        <v>525</v>
      </c>
      <c r="K202" s="20">
        <f>IF(FluxoCaixa10131514192123[[#This Row],[Movimento ]]="Saldo Inicial",FluxoCaixa10131514192123[[#This Row],[R$ (Valores)]],K201+FluxoCaixa10131514192123[[#This Row],[Valores Receitas / Despesas]])</f>
        <v>2511924.87</v>
      </c>
      <c r="L202" s="20">
        <f>IF(FluxoCaixa10131514192123[[#This Row],[Entrada / Saída]]="Saída",FluxoCaixa10131514192123[[#This Row],[R$ (Valores)]]*-1,FluxoCaixa10131514192123[[#This Row],[R$ (Valores)]])</f>
        <v>0</v>
      </c>
    </row>
    <row r="203" spans="2:12">
      <c r="B203" s="48"/>
      <c r="C203" s="48"/>
      <c r="D203" s="16"/>
      <c r="E203" s="48"/>
      <c r="F203" s="17"/>
      <c r="G203" s="17"/>
      <c r="H203" s="17"/>
      <c r="I203" s="21"/>
      <c r="J203" s="17" t="s">
        <v>525</v>
      </c>
      <c r="K203" s="20">
        <f>IF(FluxoCaixa10131514192123[[#This Row],[Movimento ]]="Saldo Inicial",FluxoCaixa10131514192123[[#This Row],[R$ (Valores)]],K202+FluxoCaixa10131514192123[[#This Row],[Valores Receitas / Despesas]])</f>
        <v>2511924.87</v>
      </c>
      <c r="L203" s="20">
        <f>IF(FluxoCaixa10131514192123[[#This Row],[Entrada / Saída]]="Saída",FluxoCaixa10131514192123[[#This Row],[R$ (Valores)]]*-1,FluxoCaixa10131514192123[[#This Row],[R$ (Valores)]])</f>
        <v>0</v>
      </c>
    </row>
    <row r="204" spans="2:12">
      <c r="B204" s="48"/>
      <c r="C204" s="48"/>
      <c r="D204" s="16"/>
      <c r="E204" s="48"/>
      <c r="F204" s="17"/>
      <c r="G204" s="17"/>
      <c r="H204" s="17"/>
      <c r="I204" s="21"/>
      <c r="J204" s="17" t="s">
        <v>525</v>
      </c>
      <c r="K204" s="20">
        <f>IF(FluxoCaixa10131514192123[[#This Row],[Movimento ]]="Saldo Inicial",FluxoCaixa10131514192123[[#This Row],[R$ (Valores)]],K203+FluxoCaixa10131514192123[[#This Row],[Valores Receitas / Despesas]])</f>
        <v>2511924.87</v>
      </c>
      <c r="L204" s="20">
        <f>IF(FluxoCaixa10131514192123[[#This Row],[Entrada / Saída]]="Saída",FluxoCaixa10131514192123[[#This Row],[R$ (Valores)]]*-1,FluxoCaixa10131514192123[[#This Row],[R$ (Valores)]])</f>
        <v>0</v>
      </c>
    </row>
    <row r="205" spans="2:12">
      <c r="B205" s="48"/>
      <c r="C205" s="48"/>
      <c r="D205" s="16"/>
      <c r="E205" s="48"/>
      <c r="F205" s="17"/>
      <c r="G205" s="17"/>
      <c r="H205" s="17"/>
      <c r="I205" s="21"/>
      <c r="J205" s="17" t="s">
        <v>525</v>
      </c>
      <c r="K205" s="20">
        <f>IF(FluxoCaixa10131514192123[[#This Row],[Movimento ]]="Saldo Inicial",FluxoCaixa10131514192123[[#This Row],[R$ (Valores)]],K204+FluxoCaixa10131514192123[[#This Row],[Valores Receitas / Despesas]])</f>
        <v>2511924.87</v>
      </c>
      <c r="L205" s="20">
        <f>IF(FluxoCaixa10131514192123[[#This Row],[Entrada / Saída]]="Saída",FluxoCaixa10131514192123[[#This Row],[R$ (Valores)]]*-1,FluxoCaixa10131514192123[[#This Row],[R$ (Valores)]])</f>
        <v>0</v>
      </c>
    </row>
    <row r="206" spans="2:12">
      <c r="B206" s="48"/>
      <c r="C206" s="48"/>
      <c r="D206" s="16"/>
      <c r="E206" s="48"/>
      <c r="F206" s="17"/>
      <c r="G206" s="17"/>
      <c r="H206" s="17"/>
      <c r="I206" s="21"/>
      <c r="J206" s="17" t="s">
        <v>525</v>
      </c>
      <c r="K206" s="20">
        <f>IF(FluxoCaixa10131514192123[[#This Row],[Movimento ]]="Saldo Inicial",FluxoCaixa10131514192123[[#This Row],[R$ (Valores)]],K205+FluxoCaixa10131514192123[[#This Row],[Valores Receitas / Despesas]])</f>
        <v>2511924.87</v>
      </c>
      <c r="L206" s="20">
        <f>IF(FluxoCaixa10131514192123[[#This Row],[Entrada / Saída]]="Saída",FluxoCaixa10131514192123[[#This Row],[R$ (Valores)]]*-1,FluxoCaixa10131514192123[[#This Row],[R$ (Valores)]])</f>
        <v>0</v>
      </c>
    </row>
    <row r="207" spans="2:12">
      <c r="B207" s="48"/>
      <c r="C207" s="48"/>
      <c r="D207" s="16"/>
      <c r="E207" s="48"/>
      <c r="F207" s="17"/>
      <c r="G207" s="17"/>
      <c r="H207" s="17"/>
      <c r="I207" s="21"/>
      <c r="J207" s="17" t="s">
        <v>525</v>
      </c>
      <c r="K207" s="20">
        <f>IF(FluxoCaixa10131514192123[[#This Row],[Movimento ]]="Saldo Inicial",FluxoCaixa10131514192123[[#This Row],[R$ (Valores)]],K206+FluxoCaixa10131514192123[[#This Row],[Valores Receitas / Despesas]])</f>
        <v>2511924.87</v>
      </c>
      <c r="L207" s="20">
        <f>IF(FluxoCaixa10131514192123[[#This Row],[Entrada / Saída]]="Saída",FluxoCaixa10131514192123[[#This Row],[R$ (Valores)]]*-1,FluxoCaixa10131514192123[[#This Row],[R$ (Valores)]])</f>
        <v>0</v>
      </c>
    </row>
    <row r="208" spans="2:12">
      <c r="B208" s="48"/>
      <c r="C208" s="48"/>
      <c r="D208" s="16"/>
      <c r="E208" s="48"/>
      <c r="F208" s="17"/>
      <c r="G208" s="17"/>
      <c r="H208" s="17"/>
      <c r="I208" s="21"/>
      <c r="J208" s="17" t="s">
        <v>525</v>
      </c>
      <c r="K208" s="20">
        <f>IF(FluxoCaixa10131514192123[[#This Row],[Movimento ]]="Saldo Inicial",FluxoCaixa10131514192123[[#This Row],[R$ (Valores)]],K207+FluxoCaixa10131514192123[[#This Row],[Valores Receitas / Despesas]])</f>
        <v>2511924.87</v>
      </c>
      <c r="L208" s="20">
        <f>IF(FluxoCaixa10131514192123[[#This Row],[Entrada / Saída]]="Saída",FluxoCaixa10131514192123[[#This Row],[R$ (Valores)]]*-1,FluxoCaixa10131514192123[[#This Row],[R$ (Valores)]])</f>
        <v>0</v>
      </c>
    </row>
    <row r="209" spans="2:12">
      <c r="B209" s="48"/>
      <c r="C209" s="48"/>
      <c r="D209" s="16"/>
      <c r="E209" s="48"/>
      <c r="F209" s="17"/>
      <c r="G209" s="17"/>
      <c r="H209" s="17"/>
      <c r="I209" s="21"/>
      <c r="J209" s="17" t="s">
        <v>525</v>
      </c>
      <c r="K209" s="20">
        <f>IF(FluxoCaixa10131514192123[[#This Row],[Movimento ]]="Saldo Inicial",FluxoCaixa10131514192123[[#This Row],[R$ (Valores)]],K208+FluxoCaixa10131514192123[[#This Row],[Valores Receitas / Despesas]])</f>
        <v>2511924.87</v>
      </c>
      <c r="L209" s="20">
        <f>IF(FluxoCaixa10131514192123[[#This Row],[Entrada / Saída]]="Saída",FluxoCaixa10131514192123[[#This Row],[R$ (Valores)]]*-1,FluxoCaixa10131514192123[[#This Row],[R$ (Valores)]])</f>
        <v>0</v>
      </c>
    </row>
    <row r="210" spans="2:12">
      <c r="B210" s="48"/>
      <c r="C210" s="48"/>
      <c r="D210" s="16"/>
      <c r="E210" s="48"/>
      <c r="F210" s="17"/>
      <c r="G210" s="17"/>
      <c r="H210" s="17"/>
      <c r="I210" s="21"/>
      <c r="J210" s="17" t="s">
        <v>525</v>
      </c>
      <c r="K210" s="20">
        <f>IF(FluxoCaixa10131514192123[[#This Row],[Movimento ]]="Saldo Inicial",FluxoCaixa10131514192123[[#This Row],[R$ (Valores)]],K209+FluxoCaixa10131514192123[[#This Row],[Valores Receitas / Despesas]])</f>
        <v>2511924.87</v>
      </c>
      <c r="L210" s="20">
        <f>IF(FluxoCaixa10131514192123[[#This Row],[Entrada / Saída]]="Saída",FluxoCaixa10131514192123[[#This Row],[R$ (Valores)]]*-1,FluxoCaixa10131514192123[[#This Row],[R$ (Valores)]])</f>
        <v>0</v>
      </c>
    </row>
    <row r="211" spans="2:12">
      <c r="B211" s="48"/>
      <c r="C211" s="48"/>
      <c r="D211" s="16"/>
      <c r="E211" s="48"/>
      <c r="F211" s="17"/>
      <c r="G211" s="17"/>
      <c r="H211" s="17"/>
      <c r="I211" s="21"/>
      <c r="J211" s="17" t="s">
        <v>525</v>
      </c>
      <c r="K211" s="20">
        <f>IF(FluxoCaixa10131514192123[[#This Row],[Movimento ]]="Saldo Inicial",FluxoCaixa10131514192123[[#This Row],[R$ (Valores)]],K210+FluxoCaixa10131514192123[[#This Row],[Valores Receitas / Despesas]])</f>
        <v>2511924.87</v>
      </c>
      <c r="L211" s="20">
        <f>IF(FluxoCaixa10131514192123[[#This Row],[Entrada / Saída]]="Saída",FluxoCaixa10131514192123[[#This Row],[R$ (Valores)]]*-1,FluxoCaixa10131514192123[[#This Row],[R$ (Valores)]])</f>
        <v>0</v>
      </c>
    </row>
    <row r="212" spans="2:12">
      <c r="B212" s="48"/>
      <c r="C212" s="48"/>
      <c r="D212" s="16"/>
      <c r="E212" s="48"/>
      <c r="F212" s="17"/>
      <c r="G212" s="17"/>
      <c r="H212" s="17"/>
      <c r="I212" s="21"/>
      <c r="J212" s="17" t="s">
        <v>525</v>
      </c>
      <c r="K212" s="20">
        <f>IF(FluxoCaixa10131514192123[[#This Row],[Movimento ]]="Saldo Inicial",FluxoCaixa10131514192123[[#This Row],[R$ (Valores)]],K211+FluxoCaixa10131514192123[[#This Row],[Valores Receitas / Despesas]])</f>
        <v>2511924.87</v>
      </c>
      <c r="L212" s="20">
        <f>IF(FluxoCaixa10131514192123[[#This Row],[Entrada / Saída]]="Saída",FluxoCaixa10131514192123[[#This Row],[R$ (Valores)]]*-1,FluxoCaixa10131514192123[[#This Row],[R$ (Valores)]])</f>
        <v>0</v>
      </c>
    </row>
    <row r="213" spans="2:12">
      <c r="B213" s="48"/>
      <c r="C213" s="48"/>
      <c r="D213" s="16"/>
      <c r="E213" s="48"/>
      <c r="F213" s="17"/>
      <c r="G213" s="17"/>
      <c r="H213" s="17"/>
      <c r="I213" s="21"/>
      <c r="J213" s="17" t="s">
        <v>525</v>
      </c>
      <c r="K213" s="20">
        <f>IF(FluxoCaixa10131514192123[[#This Row],[Movimento ]]="Saldo Inicial",FluxoCaixa10131514192123[[#This Row],[R$ (Valores)]],K212+FluxoCaixa10131514192123[[#This Row],[Valores Receitas / Despesas]])</f>
        <v>2511924.87</v>
      </c>
      <c r="L213" s="20">
        <f>IF(FluxoCaixa10131514192123[[#This Row],[Entrada / Saída]]="Saída",FluxoCaixa10131514192123[[#This Row],[R$ (Valores)]]*-1,FluxoCaixa10131514192123[[#This Row],[R$ (Valores)]])</f>
        <v>0</v>
      </c>
    </row>
    <row r="214" spans="2:12">
      <c r="B214" s="48"/>
      <c r="C214" s="48"/>
      <c r="D214" s="16"/>
      <c r="E214" s="48"/>
      <c r="F214" s="17"/>
      <c r="G214" s="17"/>
      <c r="H214" s="17"/>
      <c r="I214" s="21"/>
      <c r="J214" s="17" t="s">
        <v>525</v>
      </c>
      <c r="K214" s="20">
        <f>IF(FluxoCaixa10131514192123[[#This Row],[Movimento ]]="Saldo Inicial",FluxoCaixa10131514192123[[#This Row],[R$ (Valores)]],K213+FluxoCaixa10131514192123[[#This Row],[Valores Receitas / Despesas]])</f>
        <v>2511924.87</v>
      </c>
      <c r="L214" s="20">
        <f>IF(FluxoCaixa10131514192123[[#This Row],[Entrada / Saída]]="Saída",FluxoCaixa10131514192123[[#This Row],[R$ (Valores)]]*-1,FluxoCaixa10131514192123[[#This Row],[R$ (Valores)]])</f>
        <v>0</v>
      </c>
    </row>
    <row r="215" spans="2:12">
      <c r="B215" s="48"/>
      <c r="C215" s="48"/>
      <c r="D215" s="16"/>
      <c r="E215" s="48"/>
      <c r="F215" s="17"/>
      <c r="G215" s="17"/>
      <c r="H215" s="17"/>
      <c r="I215" s="21"/>
      <c r="J215" s="17" t="s">
        <v>525</v>
      </c>
      <c r="K215" s="20">
        <f>IF(FluxoCaixa10131514192123[[#This Row],[Movimento ]]="Saldo Inicial",FluxoCaixa10131514192123[[#This Row],[R$ (Valores)]],K214+FluxoCaixa10131514192123[[#This Row],[Valores Receitas / Despesas]])</f>
        <v>2511924.87</v>
      </c>
      <c r="L215" s="20">
        <f>IF(FluxoCaixa10131514192123[[#This Row],[Entrada / Saída]]="Saída",FluxoCaixa10131514192123[[#This Row],[R$ (Valores)]]*-1,FluxoCaixa10131514192123[[#This Row],[R$ (Valores)]])</f>
        <v>0</v>
      </c>
    </row>
    <row r="216" spans="2:12">
      <c r="B216" s="48"/>
      <c r="C216" s="48"/>
      <c r="D216" s="16"/>
      <c r="E216" s="48"/>
      <c r="F216" s="17"/>
      <c r="G216" s="17"/>
      <c r="H216" s="17"/>
      <c r="I216" s="21"/>
      <c r="J216" s="17" t="s">
        <v>525</v>
      </c>
      <c r="K216" s="20">
        <f>IF(FluxoCaixa10131514192123[[#This Row],[Movimento ]]="Saldo Inicial",FluxoCaixa10131514192123[[#This Row],[R$ (Valores)]],K215+FluxoCaixa10131514192123[[#This Row],[Valores Receitas / Despesas]])</f>
        <v>2511924.87</v>
      </c>
      <c r="L216" s="20">
        <f>IF(FluxoCaixa10131514192123[[#This Row],[Entrada / Saída]]="Saída",FluxoCaixa10131514192123[[#This Row],[R$ (Valores)]]*-1,FluxoCaixa10131514192123[[#This Row],[R$ (Valores)]])</f>
        <v>0</v>
      </c>
    </row>
    <row r="217" spans="2:12">
      <c r="B217" s="48"/>
      <c r="C217" s="48"/>
      <c r="D217" s="16"/>
      <c r="E217" s="48"/>
      <c r="F217" s="17"/>
      <c r="G217" s="17"/>
      <c r="H217" s="17"/>
      <c r="I217" s="29"/>
      <c r="J217" s="17" t="s">
        <v>525</v>
      </c>
      <c r="K217" s="20">
        <f>IF(FluxoCaixa10131514192123[[#This Row],[Movimento ]]="Saldo Inicial",FluxoCaixa10131514192123[[#This Row],[R$ (Valores)]],K216+FluxoCaixa10131514192123[[#This Row],[Valores Receitas / Despesas]])</f>
        <v>2511924.87</v>
      </c>
      <c r="L217" s="20">
        <f>IF(FluxoCaixa10131514192123[[#This Row],[Entrada / Saída]]="Saída",FluxoCaixa10131514192123[[#This Row],[R$ (Valores)]]*-1,FluxoCaixa10131514192123[[#This Row],[R$ (Valores)]])</f>
        <v>0</v>
      </c>
    </row>
    <row r="218" spans="2:12">
      <c r="B218" s="48"/>
      <c r="C218" s="48"/>
      <c r="D218" s="16"/>
      <c r="E218" s="48"/>
      <c r="F218" s="17"/>
      <c r="G218" s="17"/>
      <c r="H218" s="17"/>
      <c r="I218" s="21"/>
      <c r="J218" s="17" t="s">
        <v>525</v>
      </c>
      <c r="K218" s="20">
        <f>IF(FluxoCaixa10131514192123[[#This Row],[Movimento ]]="Saldo Inicial",FluxoCaixa10131514192123[[#This Row],[R$ (Valores)]],K217+FluxoCaixa10131514192123[[#This Row],[Valores Receitas / Despesas]])</f>
        <v>2511924.87</v>
      </c>
      <c r="L218" s="20">
        <f>IF(FluxoCaixa10131514192123[[#This Row],[Entrada / Saída]]="Saída",FluxoCaixa10131514192123[[#This Row],[R$ (Valores)]]*-1,FluxoCaixa10131514192123[[#This Row],[R$ (Valores)]])</f>
        <v>0</v>
      </c>
    </row>
    <row r="219" spans="2:12">
      <c r="B219" s="48"/>
      <c r="C219" s="48"/>
      <c r="D219" s="16"/>
      <c r="E219" s="48"/>
      <c r="F219" s="17"/>
      <c r="G219" s="17"/>
      <c r="H219" s="17"/>
      <c r="I219" s="21"/>
      <c r="J219" s="17" t="s">
        <v>525</v>
      </c>
      <c r="K219" s="20">
        <f>IF(FluxoCaixa10131514192123[[#This Row],[Movimento ]]="Saldo Inicial",FluxoCaixa10131514192123[[#This Row],[R$ (Valores)]],K218+FluxoCaixa10131514192123[[#This Row],[Valores Receitas / Despesas]])</f>
        <v>2511924.87</v>
      </c>
      <c r="L219" s="20">
        <f>IF(FluxoCaixa10131514192123[[#This Row],[Entrada / Saída]]="Saída",FluxoCaixa10131514192123[[#This Row],[R$ (Valores)]]*-1,FluxoCaixa10131514192123[[#This Row],[R$ (Valores)]])</f>
        <v>0</v>
      </c>
    </row>
    <row r="220" spans="2:12">
      <c r="B220" s="48"/>
      <c r="C220" s="48"/>
      <c r="D220" s="16"/>
      <c r="E220" s="48"/>
      <c r="F220" s="17"/>
      <c r="G220" s="17"/>
      <c r="H220" s="17"/>
      <c r="I220" s="21"/>
      <c r="J220" s="17" t="s">
        <v>525</v>
      </c>
      <c r="K220" s="20">
        <f>IF(FluxoCaixa10131514192123[[#This Row],[Movimento ]]="Saldo Inicial",FluxoCaixa10131514192123[[#This Row],[R$ (Valores)]],K219+FluxoCaixa10131514192123[[#This Row],[Valores Receitas / Despesas]])</f>
        <v>2511924.87</v>
      </c>
      <c r="L220" s="20">
        <f>IF(FluxoCaixa10131514192123[[#This Row],[Entrada / Saída]]="Saída",FluxoCaixa10131514192123[[#This Row],[R$ (Valores)]]*-1,FluxoCaixa10131514192123[[#This Row],[R$ (Valores)]])</f>
        <v>0</v>
      </c>
    </row>
    <row r="221" spans="2:12">
      <c r="B221" s="48"/>
      <c r="C221" s="48"/>
      <c r="D221" s="16"/>
      <c r="E221" s="48"/>
      <c r="F221" s="17"/>
      <c r="G221" s="17"/>
      <c r="H221" s="17"/>
      <c r="I221" s="21"/>
      <c r="J221" s="17" t="s">
        <v>525</v>
      </c>
      <c r="K221" s="20">
        <f>IF(FluxoCaixa10131514192123[[#This Row],[Movimento ]]="Saldo Inicial",FluxoCaixa10131514192123[[#This Row],[R$ (Valores)]],K220+FluxoCaixa10131514192123[[#This Row],[Valores Receitas / Despesas]])</f>
        <v>2511924.87</v>
      </c>
      <c r="L221" s="20">
        <f>IF(FluxoCaixa10131514192123[[#This Row],[Entrada / Saída]]="Saída",FluxoCaixa10131514192123[[#This Row],[R$ (Valores)]]*-1,FluxoCaixa10131514192123[[#This Row],[R$ (Valores)]])</f>
        <v>0</v>
      </c>
    </row>
    <row r="222" spans="2:12">
      <c r="B222" s="48"/>
      <c r="C222" s="48"/>
      <c r="D222" s="16"/>
      <c r="E222" s="48"/>
      <c r="F222" s="17"/>
      <c r="G222" s="17"/>
      <c r="H222" s="17"/>
      <c r="I222" s="21"/>
      <c r="J222" s="17" t="s">
        <v>525</v>
      </c>
      <c r="K222" s="20">
        <f>IF(FluxoCaixa10131514192123[[#This Row],[Movimento ]]="Saldo Inicial",FluxoCaixa10131514192123[[#This Row],[R$ (Valores)]],K221+FluxoCaixa10131514192123[[#This Row],[Valores Receitas / Despesas]])</f>
        <v>2511924.87</v>
      </c>
      <c r="L222" s="20">
        <f>IF(FluxoCaixa10131514192123[[#This Row],[Entrada / Saída]]="Saída",FluxoCaixa10131514192123[[#This Row],[R$ (Valores)]]*-1,FluxoCaixa10131514192123[[#This Row],[R$ (Valores)]])</f>
        <v>0</v>
      </c>
    </row>
    <row r="223" spans="2:12">
      <c r="B223" s="48"/>
      <c r="C223" s="48"/>
      <c r="D223" s="16"/>
      <c r="E223" s="48"/>
      <c r="F223" s="17"/>
      <c r="G223" s="17"/>
      <c r="H223" s="17"/>
      <c r="I223" s="21"/>
      <c r="J223" s="17" t="s">
        <v>525</v>
      </c>
      <c r="K223" s="20">
        <f>IF(FluxoCaixa10131514192123[[#This Row],[Movimento ]]="Saldo Inicial",FluxoCaixa10131514192123[[#This Row],[R$ (Valores)]],K222+FluxoCaixa10131514192123[[#This Row],[Valores Receitas / Despesas]])</f>
        <v>2511924.87</v>
      </c>
      <c r="L223" s="20">
        <f>IF(FluxoCaixa10131514192123[[#This Row],[Entrada / Saída]]="Saída",FluxoCaixa10131514192123[[#This Row],[R$ (Valores)]]*-1,FluxoCaixa10131514192123[[#This Row],[R$ (Valores)]])</f>
        <v>0</v>
      </c>
    </row>
    <row r="224" spans="2:12">
      <c r="B224" s="48"/>
      <c r="C224" s="48"/>
      <c r="D224" s="16"/>
      <c r="E224" s="48"/>
      <c r="F224" s="17"/>
      <c r="G224" s="17"/>
      <c r="H224" s="17"/>
      <c r="I224" s="21"/>
      <c r="J224" s="17" t="s">
        <v>525</v>
      </c>
      <c r="K224" s="20">
        <f>IF(FluxoCaixa10131514192123[[#This Row],[Movimento ]]="Saldo Inicial",FluxoCaixa10131514192123[[#This Row],[R$ (Valores)]],K223+FluxoCaixa10131514192123[[#This Row],[Valores Receitas / Despesas]])</f>
        <v>2511924.87</v>
      </c>
      <c r="L224" s="20">
        <f>IF(FluxoCaixa10131514192123[[#This Row],[Entrada / Saída]]="Saída",FluxoCaixa10131514192123[[#This Row],[R$ (Valores)]]*-1,FluxoCaixa10131514192123[[#This Row],[R$ (Valores)]])</f>
        <v>0</v>
      </c>
    </row>
    <row r="225" spans="2:12">
      <c r="B225" s="48"/>
      <c r="C225" s="48"/>
      <c r="D225" s="16"/>
      <c r="E225" s="48"/>
      <c r="F225" s="17"/>
      <c r="G225" s="17"/>
      <c r="H225" s="17"/>
      <c r="I225" s="21"/>
      <c r="J225" s="17" t="s">
        <v>525</v>
      </c>
      <c r="K225" s="20">
        <f>IF(FluxoCaixa10131514192123[[#This Row],[Movimento ]]="Saldo Inicial",FluxoCaixa10131514192123[[#This Row],[R$ (Valores)]],K224+FluxoCaixa10131514192123[[#This Row],[Valores Receitas / Despesas]])</f>
        <v>2511924.87</v>
      </c>
      <c r="L225" s="20">
        <f>IF(FluxoCaixa10131514192123[[#This Row],[Entrada / Saída]]="Saída",FluxoCaixa10131514192123[[#This Row],[R$ (Valores)]]*-1,FluxoCaixa10131514192123[[#This Row],[R$ (Valores)]])</f>
        <v>0</v>
      </c>
    </row>
    <row r="226" spans="2:12">
      <c r="B226" s="48"/>
      <c r="C226" s="48"/>
      <c r="D226" s="16"/>
      <c r="E226" s="48"/>
      <c r="F226" s="17"/>
      <c r="G226" s="17"/>
      <c r="H226" s="17"/>
      <c r="I226" s="21"/>
      <c r="J226" s="17" t="s">
        <v>525</v>
      </c>
      <c r="K226" s="20">
        <f>IF(FluxoCaixa10131514192123[[#This Row],[Movimento ]]="Saldo Inicial",FluxoCaixa10131514192123[[#This Row],[R$ (Valores)]],K225+FluxoCaixa10131514192123[[#This Row],[Valores Receitas / Despesas]])</f>
        <v>2511924.87</v>
      </c>
      <c r="L226" s="20">
        <f>IF(FluxoCaixa10131514192123[[#This Row],[Entrada / Saída]]="Saída",FluxoCaixa10131514192123[[#This Row],[R$ (Valores)]]*-1,FluxoCaixa10131514192123[[#This Row],[R$ (Valores)]])</f>
        <v>0</v>
      </c>
    </row>
    <row r="227" spans="2:12">
      <c r="B227" s="48"/>
      <c r="C227" s="48"/>
      <c r="D227" s="16"/>
      <c r="E227" s="48"/>
      <c r="F227" s="17"/>
      <c r="G227" s="17"/>
      <c r="H227" s="17"/>
      <c r="I227" s="21"/>
      <c r="J227" s="17" t="s">
        <v>525</v>
      </c>
      <c r="K227" s="20">
        <f>IF(FluxoCaixa10131514192123[[#This Row],[Movimento ]]="Saldo Inicial",FluxoCaixa10131514192123[[#This Row],[R$ (Valores)]],K226+FluxoCaixa10131514192123[[#This Row],[Valores Receitas / Despesas]])</f>
        <v>2511924.87</v>
      </c>
      <c r="L227" s="20">
        <f>IF(FluxoCaixa10131514192123[[#This Row],[Entrada / Saída]]="Saída",FluxoCaixa10131514192123[[#This Row],[R$ (Valores)]]*-1,FluxoCaixa10131514192123[[#This Row],[R$ (Valores)]])</f>
        <v>0</v>
      </c>
    </row>
    <row r="228" spans="2:12">
      <c r="B228" s="48"/>
      <c r="C228" s="48"/>
      <c r="D228" s="16"/>
      <c r="E228" s="48"/>
      <c r="F228" s="17"/>
      <c r="G228" s="17"/>
      <c r="H228" s="17"/>
      <c r="I228" s="21"/>
      <c r="J228" s="17" t="s">
        <v>525</v>
      </c>
      <c r="K228" s="20">
        <f>IF(FluxoCaixa10131514192123[[#This Row],[Movimento ]]="Saldo Inicial",FluxoCaixa10131514192123[[#This Row],[R$ (Valores)]],K227+FluxoCaixa10131514192123[[#This Row],[Valores Receitas / Despesas]])</f>
        <v>2511924.87</v>
      </c>
      <c r="L228" s="20">
        <f>IF(FluxoCaixa10131514192123[[#This Row],[Entrada / Saída]]="Saída",FluxoCaixa10131514192123[[#This Row],[R$ (Valores)]]*-1,FluxoCaixa10131514192123[[#This Row],[R$ (Valores)]])</f>
        <v>0</v>
      </c>
    </row>
    <row r="229" spans="2:12">
      <c r="B229" s="48"/>
      <c r="C229" s="48"/>
      <c r="D229" s="16"/>
      <c r="E229" s="48"/>
      <c r="F229" s="17"/>
      <c r="G229" s="17"/>
      <c r="H229" s="17"/>
      <c r="I229" s="21"/>
      <c r="J229" s="17" t="s">
        <v>525</v>
      </c>
      <c r="K229" s="20">
        <f>IF(FluxoCaixa10131514192123[[#This Row],[Movimento ]]="Saldo Inicial",FluxoCaixa10131514192123[[#This Row],[R$ (Valores)]],K228+FluxoCaixa10131514192123[[#This Row],[Valores Receitas / Despesas]])</f>
        <v>2511924.87</v>
      </c>
      <c r="L229" s="20">
        <f>IF(FluxoCaixa10131514192123[[#This Row],[Entrada / Saída]]="Saída",FluxoCaixa10131514192123[[#This Row],[R$ (Valores)]]*-1,FluxoCaixa10131514192123[[#This Row],[R$ (Valores)]])</f>
        <v>0</v>
      </c>
    </row>
    <row r="230" spans="2:12">
      <c r="B230" s="48"/>
      <c r="C230" s="48"/>
      <c r="D230" s="16"/>
      <c r="E230" s="48"/>
      <c r="F230" s="17"/>
      <c r="G230" s="17"/>
      <c r="H230" s="17"/>
      <c r="I230" s="21"/>
      <c r="J230" s="17" t="s">
        <v>525</v>
      </c>
      <c r="K230" s="20">
        <f>IF(FluxoCaixa10131514192123[[#This Row],[Movimento ]]="Saldo Inicial",FluxoCaixa10131514192123[[#This Row],[R$ (Valores)]],K229+FluxoCaixa10131514192123[[#This Row],[Valores Receitas / Despesas]])</f>
        <v>2511924.87</v>
      </c>
      <c r="L230" s="20">
        <f>IF(FluxoCaixa10131514192123[[#This Row],[Entrada / Saída]]="Saída",FluxoCaixa10131514192123[[#This Row],[R$ (Valores)]]*-1,FluxoCaixa10131514192123[[#This Row],[R$ (Valores)]])</f>
        <v>0</v>
      </c>
    </row>
    <row r="231" spans="2:12">
      <c r="B231" s="48"/>
      <c r="C231" s="48"/>
      <c r="D231" s="16"/>
      <c r="E231" s="48"/>
      <c r="F231" s="17"/>
      <c r="G231" s="17"/>
      <c r="H231" s="17"/>
      <c r="I231" s="21"/>
      <c r="J231" s="17" t="s">
        <v>525</v>
      </c>
      <c r="K231" s="20">
        <f>IF(FluxoCaixa10131514192123[[#This Row],[Movimento ]]="Saldo Inicial",FluxoCaixa10131514192123[[#This Row],[R$ (Valores)]],K230+FluxoCaixa10131514192123[[#This Row],[Valores Receitas / Despesas]])</f>
        <v>2511924.87</v>
      </c>
      <c r="L231" s="20">
        <f>IF(FluxoCaixa10131514192123[[#This Row],[Entrada / Saída]]="Saída",FluxoCaixa10131514192123[[#This Row],[R$ (Valores)]]*-1,FluxoCaixa10131514192123[[#This Row],[R$ (Valores)]])</f>
        <v>0</v>
      </c>
    </row>
    <row r="232" spans="2:12">
      <c r="B232" s="48"/>
      <c r="C232" s="48"/>
      <c r="D232" s="16"/>
      <c r="E232" s="48"/>
      <c r="F232" s="17"/>
      <c r="G232" s="17"/>
      <c r="H232" s="17"/>
      <c r="I232" s="21"/>
      <c r="J232" s="17" t="s">
        <v>525</v>
      </c>
      <c r="K232" s="20">
        <f>IF(FluxoCaixa10131514192123[[#This Row],[Movimento ]]="Saldo Inicial",FluxoCaixa10131514192123[[#This Row],[R$ (Valores)]],K231+FluxoCaixa10131514192123[[#This Row],[Valores Receitas / Despesas]])</f>
        <v>2511924.87</v>
      </c>
      <c r="L232" s="20">
        <f>IF(FluxoCaixa10131514192123[[#This Row],[Entrada / Saída]]="Saída",FluxoCaixa10131514192123[[#This Row],[R$ (Valores)]]*-1,FluxoCaixa10131514192123[[#This Row],[R$ (Valores)]])</f>
        <v>0</v>
      </c>
    </row>
    <row r="233" spans="2:12">
      <c r="B233" s="48"/>
      <c r="C233" s="48"/>
      <c r="D233" s="16"/>
      <c r="E233" s="48"/>
      <c r="F233" s="17"/>
      <c r="G233" s="17"/>
      <c r="H233" s="17"/>
      <c r="I233" s="21"/>
      <c r="J233" s="17" t="s">
        <v>525</v>
      </c>
      <c r="K233" s="20">
        <f>IF(FluxoCaixa10131514192123[[#This Row],[Movimento ]]="Saldo Inicial",FluxoCaixa10131514192123[[#This Row],[R$ (Valores)]],K232+FluxoCaixa10131514192123[[#This Row],[Valores Receitas / Despesas]])</f>
        <v>2511924.87</v>
      </c>
      <c r="L233" s="20">
        <f>IF(FluxoCaixa10131514192123[[#This Row],[Entrada / Saída]]="Saída",FluxoCaixa10131514192123[[#This Row],[R$ (Valores)]]*-1,FluxoCaixa10131514192123[[#This Row],[R$ (Valores)]])</f>
        <v>0</v>
      </c>
    </row>
    <row r="234" spans="2:12">
      <c r="B234" s="48"/>
      <c r="C234" s="48"/>
      <c r="D234" s="16"/>
      <c r="E234" s="48"/>
      <c r="F234" s="17"/>
      <c r="G234" s="17"/>
      <c r="H234" s="17"/>
      <c r="I234" s="21"/>
      <c r="J234" s="17" t="s">
        <v>525</v>
      </c>
      <c r="K234" s="20">
        <f>IF(FluxoCaixa10131514192123[[#This Row],[Movimento ]]="Saldo Inicial",FluxoCaixa10131514192123[[#This Row],[R$ (Valores)]],K233+FluxoCaixa10131514192123[[#This Row],[Valores Receitas / Despesas]])</f>
        <v>2511924.87</v>
      </c>
      <c r="L234" s="20">
        <f>IF(FluxoCaixa10131514192123[[#This Row],[Entrada / Saída]]="Saída",FluxoCaixa10131514192123[[#This Row],[R$ (Valores)]]*-1,FluxoCaixa10131514192123[[#This Row],[R$ (Valores)]])</f>
        <v>0</v>
      </c>
    </row>
    <row r="235" spans="2:12">
      <c r="B235" s="48"/>
      <c r="C235" s="48"/>
      <c r="D235" s="16"/>
      <c r="E235" s="48"/>
      <c r="F235" s="17"/>
      <c r="G235" s="17"/>
      <c r="H235" s="17"/>
      <c r="I235" s="21"/>
      <c r="J235" s="17" t="s">
        <v>525</v>
      </c>
      <c r="K235" s="20">
        <f>IF(FluxoCaixa10131514192123[[#This Row],[Movimento ]]="Saldo Inicial",FluxoCaixa10131514192123[[#This Row],[R$ (Valores)]],K234+FluxoCaixa10131514192123[[#This Row],[Valores Receitas / Despesas]])</f>
        <v>2511924.87</v>
      </c>
      <c r="L235" s="20">
        <f>IF(FluxoCaixa10131514192123[[#This Row],[Entrada / Saída]]="Saída",FluxoCaixa10131514192123[[#This Row],[R$ (Valores)]]*-1,FluxoCaixa10131514192123[[#This Row],[R$ (Valores)]])</f>
        <v>0</v>
      </c>
    </row>
    <row r="236" spans="2:12">
      <c r="B236" s="48"/>
      <c r="C236" s="48"/>
      <c r="D236" s="16"/>
      <c r="E236" s="48"/>
      <c r="F236" s="17"/>
      <c r="G236" s="17"/>
      <c r="H236" s="17"/>
      <c r="I236" s="21"/>
      <c r="J236" s="17" t="s">
        <v>525</v>
      </c>
      <c r="K236" s="20">
        <f>IF(FluxoCaixa10131514192123[[#This Row],[Movimento ]]="Saldo Inicial",FluxoCaixa10131514192123[[#This Row],[R$ (Valores)]],K235+FluxoCaixa10131514192123[[#This Row],[Valores Receitas / Despesas]])</f>
        <v>2511924.87</v>
      </c>
      <c r="L236" s="20">
        <f>IF(FluxoCaixa10131514192123[[#This Row],[Entrada / Saída]]="Saída",FluxoCaixa10131514192123[[#This Row],[R$ (Valores)]]*-1,FluxoCaixa10131514192123[[#This Row],[R$ (Valores)]])</f>
        <v>0</v>
      </c>
    </row>
    <row r="237" spans="2:12">
      <c r="B237" s="48"/>
      <c r="C237" s="48"/>
      <c r="D237" s="16"/>
      <c r="E237" s="48"/>
      <c r="F237" s="17"/>
      <c r="G237" s="17"/>
      <c r="H237" s="17"/>
      <c r="I237" s="21"/>
      <c r="J237" s="17" t="s">
        <v>525</v>
      </c>
      <c r="K237" s="20">
        <f>IF(FluxoCaixa10131514192123[[#This Row],[Movimento ]]="Saldo Inicial",FluxoCaixa10131514192123[[#This Row],[R$ (Valores)]],K236+FluxoCaixa10131514192123[[#This Row],[Valores Receitas / Despesas]])</f>
        <v>2511924.87</v>
      </c>
      <c r="L237" s="20">
        <f>IF(FluxoCaixa10131514192123[[#This Row],[Entrada / Saída]]="Saída",FluxoCaixa10131514192123[[#This Row],[R$ (Valores)]]*-1,FluxoCaixa10131514192123[[#This Row],[R$ (Valores)]])</f>
        <v>0</v>
      </c>
    </row>
    <row r="238" spans="2:12">
      <c r="B238" s="48"/>
      <c r="C238" s="48"/>
      <c r="D238" s="16"/>
      <c r="E238" s="48"/>
      <c r="F238" s="17"/>
      <c r="G238" s="17"/>
      <c r="H238" s="17"/>
      <c r="I238" s="21"/>
      <c r="J238" s="17" t="s">
        <v>525</v>
      </c>
      <c r="K238" s="20">
        <f>IF(FluxoCaixa10131514192123[[#This Row],[Movimento ]]="Saldo Inicial",FluxoCaixa10131514192123[[#This Row],[R$ (Valores)]],K237+FluxoCaixa10131514192123[[#This Row],[Valores Receitas / Despesas]])</f>
        <v>2511924.87</v>
      </c>
      <c r="L238" s="20">
        <f>IF(FluxoCaixa10131514192123[[#This Row],[Entrada / Saída]]="Saída",FluxoCaixa10131514192123[[#This Row],[R$ (Valores)]]*-1,FluxoCaixa10131514192123[[#This Row],[R$ (Valores)]])</f>
        <v>0</v>
      </c>
    </row>
    <row r="239" spans="2:12">
      <c r="B239" s="48"/>
      <c r="C239" s="48"/>
      <c r="D239" s="16"/>
      <c r="E239" s="48"/>
      <c r="F239" s="17"/>
      <c r="G239" s="17"/>
      <c r="H239" s="17"/>
      <c r="I239" s="21"/>
      <c r="J239" s="17" t="s">
        <v>525</v>
      </c>
      <c r="K239" s="20">
        <f>IF(FluxoCaixa10131514192123[[#This Row],[Movimento ]]="Saldo Inicial",FluxoCaixa10131514192123[[#This Row],[R$ (Valores)]],K238+FluxoCaixa10131514192123[[#This Row],[Valores Receitas / Despesas]])</f>
        <v>2511924.87</v>
      </c>
      <c r="L239" s="20">
        <f>IF(FluxoCaixa10131514192123[[#This Row],[Entrada / Saída]]="Saída",FluxoCaixa10131514192123[[#This Row],[R$ (Valores)]]*-1,FluxoCaixa10131514192123[[#This Row],[R$ (Valores)]])</f>
        <v>0</v>
      </c>
    </row>
    <row r="240" spans="2:12">
      <c r="B240" s="48"/>
      <c r="C240" s="48"/>
      <c r="D240" s="16"/>
      <c r="E240" s="48"/>
      <c r="F240" s="17"/>
      <c r="G240" s="17"/>
      <c r="H240" s="17"/>
      <c r="I240" s="21"/>
      <c r="J240" s="17" t="s">
        <v>525</v>
      </c>
      <c r="K240" s="20">
        <f>IF(FluxoCaixa10131514192123[[#This Row],[Movimento ]]="Saldo Inicial",FluxoCaixa10131514192123[[#This Row],[R$ (Valores)]],K239+FluxoCaixa10131514192123[[#This Row],[Valores Receitas / Despesas]])</f>
        <v>2511924.87</v>
      </c>
      <c r="L240" s="20">
        <f>IF(FluxoCaixa10131514192123[[#This Row],[Entrada / Saída]]="Saída",FluxoCaixa10131514192123[[#This Row],[R$ (Valores)]]*-1,FluxoCaixa10131514192123[[#This Row],[R$ (Valores)]])</f>
        <v>0</v>
      </c>
    </row>
    <row r="241" spans="2:12">
      <c r="B241" s="48"/>
      <c r="C241" s="48"/>
      <c r="D241" s="16"/>
      <c r="E241" s="48"/>
      <c r="F241" s="17"/>
      <c r="G241" s="17"/>
      <c r="H241" s="17"/>
      <c r="I241" s="21"/>
      <c r="J241" s="17" t="s">
        <v>525</v>
      </c>
      <c r="K241" s="20">
        <f>IF(FluxoCaixa10131514192123[[#This Row],[Movimento ]]="Saldo Inicial",FluxoCaixa10131514192123[[#This Row],[R$ (Valores)]],K240+FluxoCaixa10131514192123[[#This Row],[Valores Receitas / Despesas]])</f>
        <v>2511924.87</v>
      </c>
      <c r="L241" s="20">
        <f>IF(FluxoCaixa10131514192123[[#This Row],[Entrada / Saída]]="Saída",FluxoCaixa10131514192123[[#This Row],[R$ (Valores)]]*-1,FluxoCaixa10131514192123[[#This Row],[R$ (Valores)]])</f>
        <v>0</v>
      </c>
    </row>
    <row r="242" spans="2:12">
      <c r="B242" s="48"/>
      <c r="C242" s="48"/>
      <c r="D242" s="16"/>
      <c r="E242" s="48"/>
      <c r="F242" s="17"/>
      <c r="G242" s="17"/>
      <c r="H242" s="17"/>
      <c r="I242" s="21"/>
      <c r="J242" s="17" t="s">
        <v>525</v>
      </c>
      <c r="K242" s="20">
        <f>IF(FluxoCaixa10131514192123[[#This Row],[Movimento ]]="Saldo Inicial",FluxoCaixa10131514192123[[#This Row],[R$ (Valores)]],K241+FluxoCaixa10131514192123[[#This Row],[Valores Receitas / Despesas]])</f>
        <v>2511924.87</v>
      </c>
      <c r="L242" s="20">
        <f>IF(FluxoCaixa10131514192123[[#This Row],[Entrada / Saída]]="Saída",FluxoCaixa10131514192123[[#This Row],[R$ (Valores)]]*-1,FluxoCaixa10131514192123[[#This Row],[R$ (Valores)]])</f>
        <v>0</v>
      </c>
    </row>
    <row r="243" spans="2:12">
      <c r="B243" s="48"/>
      <c r="C243" s="48"/>
      <c r="D243" s="16"/>
      <c r="E243" s="48"/>
      <c r="F243" s="17"/>
      <c r="G243" s="17"/>
      <c r="H243" s="17"/>
      <c r="I243" s="21"/>
      <c r="J243" s="17" t="s">
        <v>525</v>
      </c>
      <c r="K243" s="20">
        <f>IF(FluxoCaixa10131514192123[[#This Row],[Movimento ]]="Saldo Inicial",FluxoCaixa10131514192123[[#This Row],[R$ (Valores)]],K242+FluxoCaixa10131514192123[[#This Row],[Valores Receitas / Despesas]])</f>
        <v>2511924.87</v>
      </c>
      <c r="L243" s="20">
        <f>IF(FluxoCaixa10131514192123[[#This Row],[Entrada / Saída]]="Saída",FluxoCaixa10131514192123[[#This Row],[R$ (Valores)]]*-1,FluxoCaixa10131514192123[[#This Row],[R$ (Valores)]])</f>
        <v>0</v>
      </c>
    </row>
    <row r="244" spans="2:12">
      <c r="B244" s="48"/>
      <c r="C244" s="48"/>
      <c r="D244" s="16"/>
      <c r="E244" s="48"/>
      <c r="F244" s="17"/>
      <c r="G244" s="17"/>
      <c r="H244" s="17"/>
      <c r="I244" s="21"/>
      <c r="J244" s="17" t="s">
        <v>525</v>
      </c>
      <c r="K244" s="20">
        <f>IF(FluxoCaixa10131514192123[[#This Row],[Movimento ]]="Saldo Inicial",FluxoCaixa10131514192123[[#This Row],[R$ (Valores)]],K243+FluxoCaixa10131514192123[[#This Row],[Valores Receitas / Despesas]])</f>
        <v>2511924.87</v>
      </c>
      <c r="L244" s="20">
        <f>IF(FluxoCaixa10131514192123[[#This Row],[Entrada / Saída]]="Saída",FluxoCaixa10131514192123[[#This Row],[R$ (Valores)]]*-1,FluxoCaixa10131514192123[[#This Row],[R$ (Valores)]])</f>
        <v>0</v>
      </c>
    </row>
    <row r="245" spans="2:12">
      <c r="B245" s="48"/>
      <c r="C245" s="48"/>
      <c r="D245" s="16"/>
      <c r="E245" s="48"/>
      <c r="F245" s="17"/>
      <c r="G245" s="17"/>
      <c r="H245" s="17"/>
      <c r="I245" s="21"/>
      <c r="J245" s="17" t="s">
        <v>525</v>
      </c>
      <c r="K245" s="20">
        <f>IF(FluxoCaixa10131514192123[[#This Row],[Movimento ]]="Saldo Inicial",FluxoCaixa10131514192123[[#This Row],[R$ (Valores)]],K244+FluxoCaixa10131514192123[[#This Row],[Valores Receitas / Despesas]])</f>
        <v>2511924.87</v>
      </c>
      <c r="L245" s="20">
        <f>IF(FluxoCaixa10131514192123[[#This Row],[Entrada / Saída]]="Saída",FluxoCaixa10131514192123[[#This Row],[R$ (Valores)]]*-1,FluxoCaixa10131514192123[[#This Row],[R$ (Valores)]])</f>
        <v>0</v>
      </c>
    </row>
    <row r="246" spans="2:12">
      <c r="B246" s="48"/>
      <c r="C246" s="48"/>
      <c r="D246" s="16"/>
      <c r="E246" s="48"/>
      <c r="F246" s="17"/>
      <c r="G246" s="17"/>
      <c r="H246" s="17"/>
      <c r="I246" s="21"/>
      <c r="J246" s="17" t="s">
        <v>525</v>
      </c>
      <c r="K246" s="20">
        <f>IF(FluxoCaixa10131514192123[[#This Row],[Movimento ]]="Saldo Inicial",FluxoCaixa10131514192123[[#This Row],[R$ (Valores)]],K245+FluxoCaixa10131514192123[[#This Row],[Valores Receitas / Despesas]])</f>
        <v>2511924.87</v>
      </c>
      <c r="L246" s="20">
        <f>IF(FluxoCaixa10131514192123[[#This Row],[Entrada / Saída]]="Saída",FluxoCaixa10131514192123[[#This Row],[R$ (Valores)]]*-1,FluxoCaixa10131514192123[[#This Row],[R$ (Valores)]])</f>
        <v>0</v>
      </c>
    </row>
    <row r="247" spans="2:12">
      <c r="B247" s="48"/>
      <c r="C247" s="48"/>
      <c r="D247" s="16"/>
      <c r="E247" s="48"/>
      <c r="F247" s="17"/>
      <c r="G247" s="17"/>
      <c r="H247" s="17"/>
      <c r="I247" s="21"/>
      <c r="J247" s="17" t="s">
        <v>525</v>
      </c>
      <c r="K247" s="20">
        <f>IF(FluxoCaixa10131514192123[[#This Row],[Movimento ]]="Saldo Inicial",FluxoCaixa10131514192123[[#This Row],[R$ (Valores)]],K246+FluxoCaixa10131514192123[[#This Row],[Valores Receitas / Despesas]])</f>
        <v>2511924.87</v>
      </c>
      <c r="L247" s="20">
        <f>IF(FluxoCaixa10131514192123[[#This Row],[Entrada / Saída]]="Saída",FluxoCaixa10131514192123[[#This Row],[R$ (Valores)]]*-1,FluxoCaixa10131514192123[[#This Row],[R$ (Valores)]])</f>
        <v>0</v>
      </c>
    </row>
    <row r="248" spans="2:12">
      <c r="B248" s="48"/>
      <c r="C248" s="48"/>
      <c r="D248" s="16"/>
      <c r="E248" s="48"/>
      <c r="F248" s="17"/>
      <c r="G248" s="17"/>
      <c r="H248" s="17"/>
      <c r="I248" s="21"/>
      <c r="J248" s="17" t="s">
        <v>525</v>
      </c>
      <c r="K248" s="20">
        <f>IF(FluxoCaixa10131514192123[[#This Row],[Movimento ]]="Saldo Inicial",FluxoCaixa10131514192123[[#This Row],[R$ (Valores)]],K247+FluxoCaixa10131514192123[[#This Row],[Valores Receitas / Despesas]])</f>
        <v>2511924.87</v>
      </c>
      <c r="L248" s="20">
        <f>IF(FluxoCaixa10131514192123[[#This Row],[Entrada / Saída]]="Saída",FluxoCaixa10131514192123[[#This Row],[R$ (Valores)]]*-1,FluxoCaixa10131514192123[[#This Row],[R$ (Valores)]])</f>
        <v>0</v>
      </c>
    </row>
    <row r="249" spans="2:12">
      <c r="B249" s="48"/>
      <c r="C249" s="48"/>
      <c r="D249" s="16"/>
      <c r="E249" s="48"/>
      <c r="F249" s="17"/>
      <c r="G249" s="17"/>
      <c r="H249" s="17"/>
      <c r="I249" s="21"/>
      <c r="J249" s="17" t="s">
        <v>525</v>
      </c>
      <c r="K249" s="20">
        <f>IF(FluxoCaixa10131514192123[[#This Row],[Movimento ]]="Saldo Inicial",FluxoCaixa10131514192123[[#This Row],[R$ (Valores)]],K248+FluxoCaixa10131514192123[[#This Row],[Valores Receitas / Despesas]])</f>
        <v>2511924.87</v>
      </c>
      <c r="L249" s="20">
        <f>IF(FluxoCaixa10131514192123[[#This Row],[Entrada / Saída]]="Saída",FluxoCaixa10131514192123[[#This Row],[R$ (Valores)]]*-1,FluxoCaixa10131514192123[[#This Row],[R$ (Valores)]])</f>
        <v>0</v>
      </c>
    </row>
    <row r="250" spans="2:12">
      <c r="B250" s="48"/>
      <c r="C250" s="48"/>
      <c r="D250" s="16"/>
      <c r="E250" s="48"/>
      <c r="F250" s="17"/>
      <c r="G250" s="17"/>
      <c r="H250" s="17"/>
      <c r="I250" s="21"/>
      <c r="J250" s="17" t="s">
        <v>525</v>
      </c>
      <c r="K250" s="20">
        <f>IF(FluxoCaixa10131514192123[[#This Row],[Movimento ]]="Saldo Inicial",FluxoCaixa10131514192123[[#This Row],[R$ (Valores)]],K249+FluxoCaixa10131514192123[[#This Row],[Valores Receitas / Despesas]])</f>
        <v>2511924.87</v>
      </c>
      <c r="L250" s="20">
        <f>IF(FluxoCaixa10131514192123[[#This Row],[Entrada / Saída]]="Saída",FluxoCaixa10131514192123[[#This Row],[R$ (Valores)]]*-1,FluxoCaixa10131514192123[[#This Row],[R$ (Valores)]])</f>
        <v>0</v>
      </c>
    </row>
    <row r="251" spans="2:12">
      <c r="B251" s="48"/>
      <c r="C251" s="48"/>
      <c r="D251" s="16"/>
      <c r="E251" s="48"/>
      <c r="F251" s="17"/>
      <c r="G251" s="17"/>
      <c r="H251" s="17"/>
      <c r="I251" s="21"/>
      <c r="J251" s="17" t="s">
        <v>525</v>
      </c>
      <c r="K251" s="20">
        <f>IF(FluxoCaixa10131514192123[[#This Row],[Movimento ]]="Saldo Inicial",FluxoCaixa10131514192123[[#This Row],[R$ (Valores)]],K250+FluxoCaixa10131514192123[[#This Row],[Valores Receitas / Despesas]])</f>
        <v>2511924.87</v>
      </c>
      <c r="L251" s="20">
        <f>IF(FluxoCaixa10131514192123[[#This Row],[Entrada / Saída]]="Saída",FluxoCaixa10131514192123[[#This Row],[R$ (Valores)]]*-1,FluxoCaixa10131514192123[[#This Row],[R$ (Valores)]])</f>
        <v>0</v>
      </c>
    </row>
    <row r="252" spans="2:12">
      <c r="B252" s="48"/>
      <c r="C252" s="48"/>
      <c r="D252" s="16"/>
      <c r="E252" s="48"/>
      <c r="F252" s="17"/>
      <c r="G252" s="17"/>
      <c r="H252" s="17"/>
      <c r="I252" s="21"/>
      <c r="J252" s="17" t="s">
        <v>525</v>
      </c>
      <c r="K252" s="20">
        <f>IF(FluxoCaixa10131514192123[[#This Row],[Movimento ]]="Saldo Inicial",FluxoCaixa10131514192123[[#This Row],[R$ (Valores)]],K251+FluxoCaixa10131514192123[[#This Row],[Valores Receitas / Despesas]])</f>
        <v>2511924.87</v>
      </c>
      <c r="L252" s="20">
        <f>IF(FluxoCaixa10131514192123[[#This Row],[Entrada / Saída]]="Saída",FluxoCaixa10131514192123[[#This Row],[R$ (Valores)]]*-1,FluxoCaixa10131514192123[[#This Row],[R$ (Valores)]])</f>
        <v>0</v>
      </c>
    </row>
    <row r="253" spans="2:12">
      <c r="B253" s="48"/>
      <c r="C253" s="48"/>
      <c r="D253" s="16"/>
      <c r="E253" s="48"/>
      <c r="F253" s="17"/>
      <c r="G253" s="17"/>
      <c r="H253" s="17"/>
      <c r="I253" s="21"/>
      <c r="J253" s="17" t="s">
        <v>525</v>
      </c>
      <c r="K253" s="20">
        <f>IF(FluxoCaixa10131514192123[[#This Row],[Movimento ]]="Saldo Inicial",FluxoCaixa10131514192123[[#This Row],[R$ (Valores)]],K252+FluxoCaixa10131514192123[[#This Row],[Valores Receitas / Despesas]])</f>
        <v>2511924.87</v>
      </c>
      <c r="L253" s="20">
        <f>IF(FluxoCaixa10131514192123[[#This Row],[Entrada / Saída]]="Saída",FluxoCaixa10131514192123[[#This Row],[R$ (Valores)]]*-1,FluxoCaixa10131514192123[[#This Row],[R$ (Valores)]])</f>
        <v>0</v>
      </c>
    </row>
    <row r="254" spans="2:12">
      <c r="B254" s="48"/>
      <c r="C254" s="48"/>
      <c r="D254" s="16"/>
      <c r="E254" s="48"/>
      <c r="F254" s="17"/>
      <c r="G254" s="17"/>
      <c r="H254" s="17"/>
      <c r="I254" s="21"/>
      <c r="J254" s="17" t="s">
        <v>525</v>
      </c>
      <c r="K254" s="20">
        <f>IF(FluxoCaixa10131514192123[[#This Row],[Movimento ]]="Saldo Inicial",FluxoCaixa10131514192123[[#This Row],[R$ (Valores)]],K253+FluxoCaixa10131514192123[[#This Row],[Valores Receitas / Despesas]])</f>
        <v>2511924.87</v>
      </c>
      <c r="L254" s="20">
        <f>IF(FluxoCaixa10131514192123[[#This Row],[Entrada / Saída]]="Saída",FluxoCaixa10131514192123[[#This Row],[R$ (Valores)]]*-1,FluxoCaixa10131514192123[[#This Row],[R$ (Valores)]])</f>
        <v>0</v>
      </c>
    </row>
    <row r="255" spans="2:12">
      <c r="B255" s="48"/>
      <c r="C255" s="48"/>
      <c r="D255" s="16"/>
      <c r="E255" s="48"/>
      <c r="F255" s="17"/>
      <c r="G255" s="17"/>
      <c r="H255" s="17"/>
      <c r="I255" s="21"/>
      <c r="J255" s="17" t="s">
        <v>525</v>
      </c>
      <c r="K255" s="20">
        <f>IF(FluxoCaixa10131514192123[[#This Row],[Movimento ]]="Saldo Inicial",FluxoCaixa10131514192123[[#This Row],[R$ (Valores)]],K254+FluxoCaixa10131514192123[[#This Row],[Valores Receitas / Despesas]])</f>
        <v>2511924.87</v>
      </c>
      <c r="L255" s="20">
        <f>IF(FluxoCaixa10131514192123[[#This Row],[Entrada / Saída]]="Saída",FluxoCaixa10131514192123[[#This Row],[R$ (Valores)]]*-1,FluxoCaixa10131514192123[[#This Row],[R$ (Valores)]])</f>
        <v>0</v>
      </c>
    </row>
    <row r="256" spans="2:12">
      <c r="B256" s="48"/>
      <c r="C256" s="48"/>
      <c r="D256" s="16"/>
      <c r="E256" s="48"/>
      <c r="F256" s="17"/>
      <c r="G256" s="17"/>
      <c r="H256" s="17"/>
      <c r="I256" s="21"/>
      <c r="J256" s="17" t="s">
        <v>525</v>
      </c>
      <c r="K256" s="20">
        <f>IF(FluxoCaixa10131514192123[[#This Row],[Movimento ]]="Saldo Inicial",FluxoCaixa10131514192123[[#This Row],[R$ (Valores)]],K255+FluxoCaixa10131514192123[[#This Row],[Valores Receitas / Despesas]])</f>
        <v>2511924.87</v>
      </c>
      <c r="L256" s="20">
        <f>IF(FluxoCaixa10131514192123[[#This Row],[Entrada / Saída]]="Saída",FluxoCaixa10131514192123[[#This Row],[R$ (Valores)]]*-1,FluxoCaixa10131514192123[[#This Row],[R$ (Valores)]])</f>
        <v>0</v>
      </c>
    </row>
    <row r="257" spans="2:12">
      <c r="B257" s="48"/>
      <c r="C257" s="48"/>
      <c r="D257" s="16"/>
      <c r="E257" s="48"/>
      <c r="F257" s="17"/>
      <c r="G257" s="17"/>
      <c r="H257" s="17"/>
      <c r="I257" s="21"/>
      <c r="J257" s="17" t="s">
        <v>525</v>
      </c>
      <c r="K257" s="20">
        <f>IF(FluxoCaixa10131514192123[[#This Row],[Movimento ]]="Saldo Inicial",FluxoCaixa10131514192123[[#This Row],[R$ (Valores)]],K256+FluxoCaixa10131514192123[[#This Row],[Valores Receitas / Despesas]])</f>
        <v>2511924.87</v>
      </c>
      <c r="L257" s="20">
        <f>IF(FluxoCaixa10131514192123[[#This Row],[Entrada / Saída]]="Saída",FluxoCaixa10131514192123[[#This Row],[R$ (Valores)]]*-1,FluxoCaixa10131514192123[[#This Row],[R$ (Valores)]])</f>
        <v>0</v>
      </c>
    </row>
    <row r="258" spans="2:12">
      <c r="B258" s="48"/>
      <c r="C258" s="48"/>
      <c r="D258" s="16"/>
      <c r="E258" s="48"/>
      <c r="F258" s="17"/>
      <c r="G258" s="17"/>
      <c r="H258" s="17"/>
      <c r="I258" s="21"/>
      <c r="J258" s="17" t="s">
        <v>525</v>
      </c>
      <c r="K258" s="20">
        <f>IF(FluxoCaixa10131514192123[[#This Row],[Movimento ]]="Saldo Inicial",FluxoCaixa10131514192123[[#This Row],[R$ (Valores)]],K257+FluxoCaixa10131514192123[[#This Row],[Valores Receitas / Despesas]])</f>
        <v>2511924.87</v>
      </c>
      <c r="L258" s="20">
        <f>IF(FluxoCaixa10131514192123[[#This Row],[Entrada / Saída]]="Saída",FluxoCaixa10131514192123[[#This Row],[R$ (Valores)]]*-1,FluxoCaixa10131514192123[[#This Row],[R$ (Valores)]])</f>
        <v>0</v>
      </c>
    </row>
    <row r="259" spans="2:12">
      <c r="B259" s="48"/>
      <c r="C259" s="48"/>
      <c r="D259" s="16"/>
      <c r="E259" s="48"/>
      <c r="F259" s="17"/>
      <c r="G259" s="17"/>
      <c r="H259" s="17"/>
      <c r="I259" s="21"/>
      <c r="J259" s="17" t="s">
        <v>525</v>
      </c>
      <c r="K259" s="20">
        <f>IF(FluxoCaixa10131514192123[[#This Row],[Movimento ]]="Saldo Inicial",FluxoCaixa10131514192123[[#This Row],[R$ (Valores)]],K258+FluxoCaixa10131514192123[[#This Row],[Valores Receitas / Despesas]])</f>
        <v>2511924.87</v>
      </c>
      <c r="L259" s="20">
        <f>IF(FluxoCaixa10131514192123[[#This Row],[Entrada / Saída]]="Saída",FluxoCaixa10131514192123[[#This Row],[R$ (Valores)]]*-1,FluxoCaixa10131514192123[[#This Row],[R$ (Valores)]])</f>
        <v>0</v>
      </c>
    </row>
    <row r="260" spans="2:12">
      <c r="B260" s="48"/>
      <c r="C260" s="48"/>
      <c r="D260" s="16"/>
      <c r="E260" s="48"/>
      <c r="F260" s="17"/>
      <c r="G260" s="17"/>
      <c r="H260" s="17"/>
      <c r="I260" s="21"/>
      <c r="J260" s="17" t="s">
        <v>525</v>
      </c>
      <c r="K260" s="20">
        <f>IF(FluxoCaixa10131514192123[[#This Row],[Movimento ]]="Saldo Inicial",FluxoCaixa10131514192123[[#This Row],[R$ (Valores)]],K259+FluxoCaixa10131514192123[[#This Row],[Valores Receitas / Despesas]])</f>
        <v>2511924.87</v>
      </c>
      <c r="L260" s="20">
        <f>IF(FluxoCaixa10131514192123[[#This Row],[Entrada / Saída]]="Saída",FluxoCaixa10131514192123[[#This Row],[R$ (Valores)]]*-1,FluxoCaixa10131514192123[[#This Row],[R$ (Valores)]])</f>
        <v>0</v>
      </c>
    </row>
    <row r="261" spans="2:12">
      <c r="B261" s="48"/>
      <c r="C261" s="48"/>
      <c r="D261" s="16"/>
      <c r="E261" s="48"/>
      <c r="F261" s="17"/>
      <c r="G261" s="17"/>
      <c r="H261" s="17"/>
      <c r="I261" s="21"/>
      <c r="J261" s="17" t="s">
        <v>525</v>
      </c>
      <c r="K261" s="20">
        <f>IF(FluxoCaixa10131514192123[[#This Row],[Movimento ]]="Saldo Inicial",FluxoCaixa10131514192123[[#This Row],[R$ (Valores)]],K260+FluxoCaixa10131514192123[[#This Row],[Valores Receitas / Despesas]])</f>
        <v>2511924.87</v>
      </c>
      <c r="L261" s="20">
        <f>IF(FluxoCaixa10131514192123[[#This Row],[Entrada / Saída]]="Saída",FluxoCaixa10131514192123[[#This Row],[R$ (Valores)]]*-1,FluxoCaixa10131514192123[[#This Row],[R$ (Valores)]])</f>
        <v>0</v>
      </c>
    </row>
    <row r="262" spans="2:12">
      <c r="B262" s="48"/>
      <c r="C262" s="48"/>
      <c r="D262" s="16"/>
      <c r="E262" s="48"/>
      <c r="F262" s="17"/>
      <c r="G262" s="17"/>
      <c r="H262" s="17"/>
      <c r="I262" s="21"/>
      <c r="J262" s="17" t="s">
        <v>525</v>
      </c>
      <c r="K262" s="20">
        <f>IF(FluxoCaixa10131514192123[[#This Row],[Movimento ]]="Saldo Inicial",FluxoCaixa10131514192123[[#This Row],[R$ (Valores)]],K261+FluxoCaixa10131514192123[[#This Row],[Valores Receitas / Despesas]])</f>
        <v>2511924.87</v>
      </c>
      <c r="L262" s="20">
        <f>IF(FluxoCaixa10131514192123[[#This Row],[Entrada / Saída]]="Saída",FluxoCaixa10131514192123[[#This Row],[R$ (Valores)]]*-1,FluxoCaixa10131514192123[[#This Row],[R$ (Valores)]])</f>
        <v>0</v>
      </c>
    </row>
    <row r="263" spans="2:12">
      <c r="B263" s="48"/>
      <c r="C263" s="48"/>
      <c r="D263" s="16"/>
      <c r="E263" s="48"/>
      <c r="F263" s="17"/>
      <c r="G263" s="17"/>
      <c r="H263" s="17"/>
      <c r="I263" s="21"/>
      <c r="J263" s="17" t="s">
        <v>525</v>
      </c>
      <c r="K263" s="20">
        <f>IF(FluxoCaixa10131514192123[[#This Row],[Movimento ]]="Saldo Inicial",FluxoCaixa10131514192123[[#This Row],[R$ (Valores)]],K262+FluxoCaixa10131514192123[[#This Row],[Valores Receitas / Despesas]])</f>
        <v>2511924.87</v>
      </c>
      <c r="L263" s="20">
        <f>IF(FluxoCaixa10131514192123[[#This Row],[Entrada / Saída]]="Saída",FluxoCaixa10131514192123[[#This Row],[R$ (Valores)]]*-1,FluxoCaixa10131514192123[[#This Row],[R$ (Valores)]])</f>
        <v>0</v>
      </c>
    </row>
    <row r="264" spans="2:12">
      <c r="B264" s="48"/>
      <c r="C264" s="48"/>
      <c r="D264" s="16"/>
      <c r="E264" s="48"/>
      <c r="F264" s="17"/>
      <c r="G264" s="17"/>
      <c r="H264" s="17"/>
      <c r="I264" s="21"/>
      <c r="J264" s="17" t="s">
        <v>525</v>
      </c>
      <c r="K264" s="20">
        <f>IF(FluxoCaixa10131514192123[[#This Row],[Movimento ]]="Saldo Inicial",FluxoCaixa10131514192123[[#This Row],[R$ (Valores)]],K263+FluxoCaixa10131514192123[[#This Row],[Valores Receitas / Despesas]])</f>
        <v>2511924.87</v>
      </c>
      <c r="L264" s="20">
        <f>IF(FluxoCaixa10131514192123[[#This Row],[Entrada / Saída]]="Saída",FluxoCaixa10131514192123[[#This Row],[R$ (Valores)]]*-1,FluxoCaixa10131514192123[[#This Row],[R$ (Valores)]])</f>
        <v>0</v>
      </c>
    </row>
    <row r="265" spans="2:12">
      <c r="B265" s="48"/>
      <c r="C265" s="48"/>
      <c r="D265" s="16"/>
      <c r="E265" s="48"/>
      <c r="F265" s="17"/>
      <c r="G265" s="17"/>
      <c r="H265" s="17"/>
      <c r="I265" s="21"/>
      <c r="J265" s="17" t="s">
        <v>525</v>
      </c>
      <c r="K265" s="20">
        <f>IF(FluxoCaixa10131514192123[[#This Row],[Movimento ]]="Saldo Inicial",FluxoCaixa10131514192123[[#This Row],[R$ (Valores)]],K264+FluxoCaixa10131514192123[[#This Row],[Valores Receitas / Despesas]])</f>
        <v>2511924.87</v>
      </c>
      <c r="L265" s="20">
        <f>IF(FluxoCaixa10131514192123[[#This Row],[Entrada / Saída]]="Saída",FluxoCaixa10131514192123[[#This Row],[R$ (Valores)]]*-1,FluxoCaixa10131514192123[[#This Row],[R$ (Valores)]])</f>
        <v>0</v>
      </c>
    </row>
    <row r="266" spans="2:12">
      <c r="B266" s="48"/>
      <c r="C266" s="48"/>
      <c r="D266" s="16"/>
      <c r="E266" s="48"/>
      <c r="F266" s="17"/>
      <c r="G266" s="17"/>
      <c r="H266" s="17"/>
      <c r="I266" s="21"/>
      <c r="J266" s="17" t="s">
        <v>525</v>
      </c>
      <c r="K266" s="20">
        <f>IF(FluxoCaixa10131514192123[[#This Row],[Movimento ]]="Saldo Inicial",FluxoCaixa10131514192123[[#This Row],[R$ (Valores)]],K265+FluxoCaixa10131514192123[[#This Row],[Valores Receitas / Despesas]])</f>
        <v>2511924.87</v>
      </c>
      <c r="L266" s="20">
        <f>IF(FluxoCaixa10131514192123[[#This Row],[Entrada / Saída]]="Saída",FluxoCaixa10131514192123[[#This Row],[R$ (Valores)]]*-1,FluxoCaixa10131514192123[[#This Row],[R$ (Valores)]])</f>
        <v>0</v>
      </c>
    </row>
    <row r="267" spans="2:12">
      <c r="B267" s="48"/>
      <c r="C267" s="48"/>
      <c r="D267" s="16"/>
      <c r="E267" s="48"/>
      <c r="F267" s="17"/>
      <c r="G267" s="17"/>
      <c r="H267" s="17"/>
      <c r="I267" s="21"/>
      <c r="J267" s="17" t="s">
        <v>525</v>
      </c>
      <c r="K267" s="20">
        <f>IF(FluxoCaixa10131514192123[[#This Row],[Movimento ]]="Saldo Inicial",FluxoCaixa10131514192123[[#This Row],[R$ (Valores)]],K266+FluxoCaixa10131514192123[[#This Row],[Valores Receitas / Despesas]])</f>
        <v>2511924.87</v>
      </c>
      <c r="L267" s="20">
        <f>IF(FluxoCaixa10131514192123[[#This Row],[Entrada / Saída]]="Saída",FluxoCaixa10131514192123[[#This Row],[R$ (Valores)]]*-1,FluxoCaixa10131514192123[[#This Row],[R$ (Valores)]])</f>
        <v>0</v>
      </c>
    </row>
    <row r="268" spans="2:12">
      <c r="B268" s="48"/>
      <c r="C268" s="48"/>
      <c r="D268" s="16"/>
      <c r="E268" s="48"/>
      <c r="F268" s="17"/>
      <c r="G268" s="17"/>
      <c r="H268" s="17"/>
      <c r="I268" s="21"/>
      <c r="J268" s="17" t="s">
        <v>525</v>
      </c>
      <c r="K268" s="20">
        <f>IF(FluxoCaixa10131514192123[[#This Row],[Movimento ]]="Saldo Inicial",FluxoCaixa10131514192123[[#This Row],[R$ (Valores)]],K267+FluxoCaixa10131514192123[[#This Row],[Valores Receitas / Despesas]])</f>
        <v>2511924.87</v>
      </c>
      <c r="L268" s="20">
        <f>IF(FluxoCaixa10131514192123[[#This Row],[Entrada / Saída]]="Saída",FluxoCaixa10131514192123[[#This Row],[R$ (Valores)]]*-1,FluxoCaixa10131514192123[[#This Row],[R$ (Valores)]])</f>
        <v>0</v>
      </c>
    </row>
    <row r="269" spans="2:12">
      <c r="B269" s="48"/>
      <c r="C269" s="48"/>
      <c r="D269" s="16"/>
      <c r="E269" s="48"/>
      <c r="F269" s="17"/>
      <c r="G269" s="17"/>
      <c r="H269" s="17"/>
      <c r="I269" s="21"/>
      <c r="J269" s="17" t="s">
        <v>525</v>
      </c>
      <c r="K269" s="20">
        <f>IF(FluxoCaixa10131514192123[[#This Row],[Movimento ]]="Saldo Inicial",FluxoCaixa10131514192123[[#This Row],[R$ (Valores)]],K268+FluxoCaixa10131514192123[[#This Row],[Valores Receitas / Despesas]])</f>
        <v>2511924.87</v>
      </c>
      <c r="L269" s="20">
        <f>IF(FluxoCaixa10131514192123[[#This Row],[Entrada / Saída]]="Saída",FluxoCaixa10131514192123[[#This Row],[R$ (Valores)]]*-1,FluxoCaixa10131514192123[[#This Row],[R$ (Valores)]])</f>
        <v>0</v>
      </c>
    </row>
    <row r="270" spans="2:12">
      <c r="B270" s="48"/>
      <c r="C270" s="48"/>
      <c r="D270" s="16"/>
      <c r="E270" s="48"/>
      <c r="F270" s="17"/>
      <c r="G270" s="17"/>
      <c r="H270" s="17"/>
      <c r="I270" s="21"/>
      <c r="J270" s="17" t="s">
        <v>525</v>
      </c>
      <c r="K270" s="20">
        <f>IF(FluxoCaixa10131514192123[[#This Row],[Movimento ]]="Saldo Inicial",FluxoCaixa10131514192123[[#This Row],[R$ (Valores)]],K269+FluxoCaixa10131514192123[[#This Row],[Valores Receitas / Despesas]])</f>
        <v>2511924.87</v>
      </c>
      <c r="L270" s="20">
        <f>IF(FluxoCaixa10131514192123[[#This Row],[Entrada / Saída]]="Saída",FluxoCaixa10131514192123[[#This Row],[R$ (Valores)]]*-1,FluxoCaixa10131514192123[[#This Row],[R$ (Valores)]])</f>
        <v>0</v>
      </c>
    </row>
    <row r="271" spans="2:12">
      <c r="B271" s="48"/>
      <c r="C271" s="48"/>
      <c r="D271" s="16"/>
      <c r="E271" s="48"/>
      <c r="F271" s="17"/>
      <c r="G271" s="17"/>
      <c r="H271" s="17"/>
      <c r="I271" s="21"/>
      <c r="J271" s="17" t="s">
        <v>525</v>
      </c>
      <c r="K271" s="20">
        <f>IF(FluxoCaixa10131514192123[[#This Row],[Movimento ]]="Saldo Inicial",FluxoCaixa10131514192123[[#This Row],[R$ (Valores)]],K270+FluxoCaixa10131514192123[[#This Row],[Valores Receitas / Despesas]])</f>
        <v>2511924.87</v>
      </c>
      <c r="L271" s="20">
        <f>IF(FluxoCaixa10131514192123[[#This Row],[Entrada / Saída]]="Saída",FluxoCaixa10131514192123[[#This Row],[R$ (Valores)]]*-1,FluxoCaixa10131514192123[[#This Row],[R$ (Valores)]])</f>
        <v>0</v>
      </c>
    </row>
    <row r="272" spans="2:12">
      <c r="B272" s="48"/>
      <c r="C272" s="48"/>
      <c r="D272" s="16"/>
      <c r="E272" s="48"/>
      <c r="F272" s="17"/>
      <c r="G272" s="17"/>
      <c r="H272" s="17"/>
      <c r="I272" s="21"/>
      <c r="J272" s="17" t="s">
        <v>525</v>
      </c>
      <c r="K272" s="20">
        <f>IF(FluxoCaixa10131514192123[[#This Row],[Movimento ]]="Saldo Inicial",FluxoCaixa10131514192123[[#This Row],[R$ (Valores)]],K271+FluxoCaixa10131514192123[[#This Row],[Valores Receitas / Despesas]])</f>
        <v>2511924.87</v>
      </c>
      <c r="L272" s="20">
        <f>IF(FluxoCaixa10131514192123[[#This Row],[Entrada / Saída]]="Saída",FluxoCaixa10131514192123[[#This Row],[R$ (Valores)]]*-1,FluxoCaixa10131514192123[[#This Row],[R$ (Valores)]])</f>
        <v>0</v>
      </c>
    </row>
    <row r="273" spans="2:18">
      <c r="B273" s="48"/>
      <c r="C273" s="48"/>
      <c r="D273" s="16"/>
      <c r="E273" s="48"/>
      <c r="F273" s="17"/>
      <c r="G273" s="17"/>
      <c r="H273" s="17"/>
      <c r="I273" s="21"/>
      <c r="J273" s="17" t="s">
        <v>525</v>
      </c>
      <c r="K273" s="20">
        <f>IF(FluxoCaixa10131514192123[[#This Row],[Movimento ]]="Saldo Inicial",FluxoCaixa10131514192123[[#This Row],[R$ (Valores)]],K272+FluxoCaixa10131514192123[[#This Row],[Valores Receitas / Despesas]])</f>
        <v>2511924.87</v>
      </c>
      <c r="L273" s="20">
        <f>IF(FluxoCaixa10131514192123[[#This Row],[Entrada / Saída]]="Saída",FluxoCaixa10131514192123[[#This Row],[R$ (Valores)]]*-1,FluxoCaixa10131514192123[[#This Row],[R$ (Valores)]])</f>
        <v>0</v>
      </c>
    </row>
    <row r="274" spans="2:18">
      <c r="B274" s="48"/>
      <c r="C274" s="48"/>
      <c r="D274" s="16"/>
      <c r="E274" s="48"/>
      <c r="F274" s="17"/>
      <c r="G274" s="17"/>
      <c r="H274" s="17"/>
      <c r="I274" s="21"/>
      <c r="J274" s="17" t="s">
        <v>525</v>
      </c>
      <c r="K274" s="20">
        <f>IF(FluxoCaixa10131514192123[[#This Row],[Movimento ]]="Saldo Inicial",FluxoCaixa10131514192123[[#This Row],[R$ (Valores)]],K273+FluxoCaixa10131514192123[[#This Row],[Valores Receitas / Despesas]])</f>
        <v>2511924.87</v>
      </c>
      <c r="L274" s="20">
        <f>IF(FluxoCaixa10131514192123[[#This Row],[Entrada / Saída]]="Saída",FluxoCaixa10131514192123[[#This Row],[R$ (Valores)]]*-1,FluxoCaixa10131514192123[[#This Row],[R$ (Valores)]])</f>
        <v>0</v>
      </c>
    </row>
    <row r="275" spans="2:18">
      <c r="B275" s="48"/>
      <c r="C275" s="48"/>
      <c r="D275" s="16"/>
      <c r="E275" s="48"/>
      <c r="F275" s="17"/>
      <c r="G275" s="17"/>
      <c r="H275" s="17"/>
      <c r="I275" s="21"/>
      <c r="J275" s="17" t="s">
        <v>525</v>
      </c>
      <c r="K275" s="20">
        <f>IF(FluxoCaixa10131514192123[[#This Row],[Movimento ]]="Saldo Inicial",FluxoCaixa10131514192123[[#This Row],[R$ (Valores)]],K274+FluxoCaixa10131514192123[[#This Row],[Valores Receitas / Despesas]])</f>
        <v>2511924.87</v>
      </c>
      <c r="L275" s="20">
        <f>IF(FluxoCaixa10131514192123[[#This Row],[Entrada / Saída]]="Saída",FluxoCaixa10131514192123[[#This Row],[R$ (Valores)]]*-1,FluxoCaixa10131514192123[[#This Row],[R$ (Valores)]])</f>
        <v>0</v>
      </c>
    </row>
    <row r="276" spans="2:18">
      <c r="B276" s="48"/>
      <c r="C276" s="48"/>
      <c r="D276" s="16"/>
      <c r="E276" s="48"/>
      <c r="F276" s="17"/>
      <c r="G276" s="17"/>
      <c r="H276" s="17"/>
      <c r="I276" s="21"/>
      <c r="J276" s="17" t="s">
        <v>525</v>
      </c>
      <c r="K276" s="20">
        <f>IF(FluxoCaixa10131514192123[[#This Row],[Movimento ]]="Saldo Inicial",FluxoCaixa10131514192123[[#This Row],[R$ (Valores)]],K275+FluxoCaixa10131514192123[[#This Row],[Valores Receitas / Despesas]])</f>
        <v>2511924.87</v>
      </c>
      <c r="L276" s="20">
        <f>IF(FluxoCaixa10131514192123[[#This Row],[Entrada / Saída]]="Saída",FluxoCaixa10131514192123[[#This Row],[R$ (Valores)]]*-1,FluxoCaixa10131514192123[[#This Row],[R$ (Valores)]])</f>
        <v>0</v>
      </c>
    </row>
    <row r="277" spans="2:18">
      <c r="B277" s="48"/>
      <c r="C277" s="48"/>
      <c r="D277" s="16"/>
      <c r="E277" s="48"/>
      <c r="F277" s="17"/>
      <c r="G277" s="17"/>
      <c r="H277" s="17"/>
      <c r="I277" s="21"/>
      <c r="J277" s="17" t="s">
        <v>525</v>
      </c>
      <c r="K277" s="20">
        <f>IF(FluxoCaixa10131514192123[[#This Row],[Movimento ]]="Saldo Inicial",FluxoCaixa10131514192123[[#This Row],[R$ (Valores)]],K276+FluxoCaixa10131514192123[[#This Row],[Valores Receitas / Despesas]])</f>
        <v>2511924.87</v>
      </c>
      <c r="L277" s="20">
        <f>IF(FluxoCaixa10131514192123[[#This Row],[Entrada / Saída]]="Saída",FluxoCaixa10131514192123[[#This Row],[R$ (Valores)]]*-1,FluxoCaixa10131514192123[[#This Row],[R$ (Valores)]])</f>
        <v>0</v>
      </c>
    </row>
    <row r="278" spans="2:18">
      <c r="B278" s="48"/>
      <c r="C278" s="48"/>
      <c r="D278" s="16"/>
      <c r="E278" s="48"/>
      <c r="F278" s="17"/>
      <c r="G278" s="17"/>
      <c r="H278" s="17"/>
      <c r="I278" s="21"/>
      <c r="J278" s="17" t="s">
        <v>525</v>
      </c>
      <c r="K278" s="20">
        <f>IF(FluxoCaixa10131514192123[[#This Row],[Movimento ]]="Saldo Inicial",FluxoCaixa10131514192123[[#This Row],[R$ (Valores)]],K277+FluxoCaixa10131514192123[[#This Row],[Valores Receitas / Despesas]])</f>
        <v>2511924.87</v>
      </c>
      <c r="L278" s="20">
        <f>IF(FluxoCaixa10131514192123[[#This Row],[Entrada / Saída]]="Saída",FluxoCaixa10131514192123[[#This Row],[R$ (Valores)]]*-1,FluxoCaixa10131514192123[[#This Row],[R$ (Valores)]])</f>
        <v>0</v>
      </c>
    </row>
    <row r="279" spans="2:18">
      <c r="B279" s="48"/>
      <c r="C279" s="48"/>
      <c r="D279" s="16"/>
      <c r="E279" s="48"/>
      <c r="F279" s="17"/>
      <c r="G279" s="17"/>
      <c r="H279" s="17"/>
      <c r="I279" s="29"/>
      <c r="J279" s="17" t="s">
        <v>525</v>
      </c>
      <c r="K279" s="20">
        <f>IF(FluxoCaixa10131514192123[[#This Row],[Movimento ]]="Saldo Inicial",FluxoCaixa10131514192123[[#This Row],[R$ (Valores)]],K278+FluxoCaixa10131514192123[[#This Row],[Valores Receitas / Despesas]])</f>
        <v>2511924.87</v>
      </c>
      <c r="L279" s="20">
        <f>IF(FluxoCaixa10131514192123[[#This Row],[Entrada / Saída]]="Saída",FluxoCaixa10131514192123[[#This Row],[R$ (Valores)]]*-1,FluxoCaixa10131514192123[[#This Row],[R$ (Valores)]])</f>
        <v>0</v>
      </c>
    </row>
    <row r="280" spans="2:18">
      <c r="B280" s="48"/>
      <c r="C280" s="48"/>
      <c r="D280" s="16"/>
      <c r="E280" s="48"/>
      <c r="F280" s="17"/>
      <c r="G280" s="17"/>
      <c r="H280" s="17"/>
      <c r="I280" s="21"/>
      <c r="J280" s="17" t="s">
        <v>525</v>
      </c>
      <c r="K280" s="20">
        <f>IF(FluxoCaixa10131514192123[[#This Row],[Movimento ]]="Saldo Inicial",FluxoCaixa10131514192123[[#This Row],[R$ (Valores)]],K279+FluxoCaixa10131514192123[[#This Row],[Valores Receitas / Despesas]])</f>
        <v>2511924.87</v>
      </c>
      <c r="L280" s="20">
        <f>IF(FluxoCaixa10131514192123[[#This Row],[Entrada / Saída]]="Saída",FluxoCaixa10131514192123[[#This Row],[R$ (Valores)]]*-1,FluxoCaixa10131514192123[[#This Row],[R$ (Valores)]])</f>
        <v>0</v>
      </c>
    </row>
    <row r="281" spans="2:18">
      <c r="B281" s="48"/>
      <c r="C281" s="48"/>
      <c r="D281" s="16"/>
      <c r="E281" s="48"/>
      <c r="F281" s="17"/>
      <c r="G281" s="17"/>
      <c r="H281" s="17"/>
      <c r="I281" s="21"/>
      <c r="J281" s="17" t="s">
        <v>525</v>
      </c>
      <c r="K281" s="20">
        <f>IF(FluxoCaixa10131514192123[[#This Row],[Movimento ]]="Saldo Inicial",FluxoCaixa10131514192123[[#This Row],[R$ (Valores)]],K280+FluxoCaixa10131514192123[[#This Row],[Valores Receitas / Despesas]])</f>
        <v>2511924.87</v>
      </c>
      <c r="L281" s="20">
        <f>IF(FluxoCaixa10131514192123[[#This Row],[Entrada / Saída]]="Saída",FluxoCaixa10131514192123[[#This Row],[R$ (Valores)]]*-1,FluxoCaixa10131514192123[[#This Row],[R$ (Valores)]])</f>
        <v>0</v>
      </c>
    </row>
    <row r="282" spans="2:18">
      <c r="B282" s="48"/>
      <c r="C282" s="48"/>
      <c r="D282" s="16"/>
      <c r="E282" s="48"/>
      <c r="F282" s="17"/>
      <c r="G282" s="17"/>
      <c r="H282" s="17"/>
      <c r="I282" s="21"/>
      <c r="J282" s="17" t="s">
        <v>525</v>
      </c>
      <c r="K282" s="20">
        <f>IF(FluxoCaixa10131514192123[[#This Row],[Movimento ]]="Saldo Inicial",FluxoCaixa10131514192123[[#This Row],[R$ (Valores)]],K281+FluxoCaixa10131514192123[[#This Row],[Valores Receitas / Despesas]])</f>
        <v>2511924.87</v>
      </c>
      <c r="L282" s="20">
        <f>IF(FluxoCaixa10131514192123[[#This Row],[Entrada / Saída]]="Saída",FluxoCaixa10131514192123[[#This Row],[R$ (Valores)]]*-1,FluxoCaixa10131514192123[[#This Row],[R$ (Valores)]])</f>
        <v>0</v>
      </c>
    </row>
    <row r="283" spans="2:18">
      <c r="B283" s="48"/>
      <c r="C283" s="48"/>
      <c r="D283" s="16"/>
      <c r="E283" s="48"/>
      <c r="F283" s="17"/>
      <c r="G283" s="17"/>
      <c r="H283" s="17"/>
      <c r="I283" s="21"/>
      <c r="J283" s="17" t="s">
        <v>525</v>
      </c>
      <c r="K283" s="20">
        <f>IF(FluxoCaixa10131514192123[[#This Row],[Movimento ]]="Saldo Inicial",FluxoCaixa10131514192123[[#This Row],[R$ (Valores)]],K282+FluxoCaixa10131514192123[[#This Row],[Valores Receitas / Despesas]])</f>
        <v>2511924.87</v>
      </c>
      <c r="L283" s="20">
        <f>IF(FluxoCaixa10131514192123[[#This Row],[Entrada / Saída]]="Saída",FluxoCaixa10131514192123[[#This Row],[R$ (Valores)]]*-1,FluxoCaixa10131514192123[[#This Row],[R$ (Valores)]])</f>
        <v>0</v>
      </c>
    </row>
    <row r="284" spans="2:18" s="35" customFormat="1" ht="12" customHeight="1">
      <c r="B284" s="48"/>
      <c r="C284" s="48"/>
      <c r="D284" s="16"/>
      <c r="E284" s="48"/>
      <c r="F284" s="17"/>
      <c r="G284" s="17"/>
      <c r="H284" s="17"/>
      <c r="I284" s="21"/>
      <c r="J284" s="37" t="s">
        <v>525</v>
      </c>
      <c r="K284" s="20">
        <f>IF(FluxoCaixa10131514192123[[#This Row],[Movimento ]]="Saldo Inicial",FluxoCaixa10131514192123[[#This Row],[R$ (Valores)]],K283+FluxoCaixa10131514192123[[#This Row],[Valores Receitas / Despesas]])</f>
        <v>2511924.87</v>
      </c>
      <c r="L284" s="39">
        <f>IF(FluxoCaixa10131514192123[[#This Row],[Entrada / Saída]]="Saída",FluxoCaixa10131514192123[[#This Row],[R$ (Valores)]]*-1,FluxoCaixa10131514192123[[#This Row],[R$ (Valores)]])</f>
        <v>0</v>
      </c>
      <c r="R284" s="40"/>
    </row>
    <row r="285" spans="2:18">
      <c r="B285" s="48"/>
      <c r="C285" s="48"/>
      <c r="D285" s="16"/>
      <c r="E285" s="48"/>
      <c r="F285" s="17"/>
      <c r="G285" s="17"/>
      <c r="H285" s="17"/>
      <c r="I285" s="21"/>
      <c r="J285" s="17" t="s">
        <v>525</v>
      </c>
      <c r="K285" s="20">
        <f>IF(FluxoCaixa10131514192123[[#This Row],[Movimento ]]="Saldo Inicial",FluxoCaixa10131514192123[[#This Row],[R$ (Valores)]],K284+FluxoCaixa10131514192123[[#This Row],[Valores Receitas / Despesas]])</f>
        <v>2511924.87</v>
      </c>
      <c r="L285" s="20">
        <f>IF(FluxoCaixa10131514192123[[#This Row],[Entrada / Saída]]="Saída",FluxoCaixa10131514192123[[#This Row],[R$ (Valores)]]*-1,FluxoCaixa10131514192123[[#This Row],[R$ (Valores)]])</f>
        <v>0</v>
      </c>
    </row>
    <row r="286" spans="2:18">
      <c r="B286" s="48"/>
      <c r="C286" s="48"/>
      <c r="D286" s="16"/>
      <c r="E286" s="48"/>
      <c r="F286" s="17"/>
      <c r="G286" s="17"/>
      <c r="H286" s="17"/>
      <c r="I286" s="21"/>
      <c r="J286" s="17" t="s">
        <v>525</v>
      </c>
      <c r="K286" s="20">
        <f>IF(FluxoCaixa10131514192123[[#This Row],[Movimento ]]="Saldo Inicial",FluxoCaixa10131514192123[[#This Row],[R$ (Valores)]],K285+FluxoCaixa10131514192123[[#This Row],[Valores Receitas / Despesas]])</f>
        <v>2511924.87</v>
      </c>
      <c r="L286" s="20">
        <f>IF(FluxoCaixa10131514192123[[#This Row],[Entrada / Saída]]="Saída",FluxoCaixa10131514192123[[#This Row],[R$ (Valores)]]*-1,FluxoCaixa10131514192123[[#This Row],[R$ (Valores)]])</f>
        <v>0</v>
      </c>
    </row>
    <row r="287" spans="2:18">
      <c r="B287" s="48"/>
      <c r="C287" s="48"/>
      <c r="D287" s="16"/>
      <c r="E287" s="48"/>
      <c r="F287" s="17"/>
      <c r="G287" s="17"/>
      <c r="H287" s="17"/>
      <c r="I287" s="21"/>
      <c r="J287" s="17" t="s">
        <v>525</v>
      </c>
      <c r="K287" s="20">
        <f>IF(FluxoCaixa10131514192123[[#This Row],[Movimento ]]="Saldo Inicial",FluxoCaixa10131514192123[[#This Row],[R$ (Valores)]],K286+FluxoCaixa10131514192123[[#This Row],[Valores Receitas / Despesas]])</f>
        <v>2511924.87</v>
      </c>
      <c r="L287" s="20">
        <f>IF(FluxoCaixa10131514192123[[#This Row],[Entrada / Saída]]="Saída",FluxoCaixa10131514192123[[#This Row],[R$ (Valores)]]*-1,FluxoCaixa10131514192123[[#This Row],[R$ (Valores)]])</f>
        <v>0</v>
      </c>
    </row>
    <row r="288" spans="2:18">
      <c r="B288" s="48"/>
      <c r="C288" s="48"/>
      <c r="D288" s="16"/>
      <c r="E288" s="48"/>
      <c r="F288" s="17"/>
      <c r="G288" s="17"/>
      <c r="H288" s="17"/>
      <c r="I288" s="21"/>
      <c r="J288" s="17" t="s">
        <v>525</v>
      </c>
      <c r="K288" s="20">
        <f>IF(FluxoCaixa10131514192123[[#This Row],[Movimento ]]="Saldo Inicial",FluxoCaixa10131514192123[[#This Row],[R$ (Valores)]],K287+FluxoCaixa10131514192123[[#This Row],[Valores Receitas / Despesas]])</f>
        <v>2511924.87</v>
      </c>
      <c r="L288" s="20">
        <f>IF(FluxoCaixa10131514192123[[#This Row],[Entrada / Saída]]="Saída",FluxoCaixa10131514192123[[#This Row],[R$ (Valores)]]*-1,FluxoCaixa10131514192123[[#This Row],[R$ (Valores)]])</f>
        <v>0</v>
      </c>
    </row>
    <row r="289" spans="2:15">
      <c r="B289" s="48"/>
      <c r="C289" s="48"/>
      <c r="D289" s="16"/>
      <c r="E289" s="48"/>
      <c r="F289" s="17"/>
      <c r="G289" s="17"/>
      <c r="H289" s="17"/>
      <c r="I289" s="21"/>
      <c r="J289" s="17" t="s">
        <v>525</v>
      </c>
      <c r="K289" s="20">
        <f>IF(FluxoCaixa10131514192123[[#This Row],[Movimento ]]="Saldo Inicial",FluxoCaixa10131514192123[[#This Row],[R$ (Valores)]],K288+FluxoCaixa10131514192123[[#This Row],[Valores Receitas / Despesas]])</f>
        <v>2511924.87</v>
      </c>
      <c r="L289" s="20">
        <f>IF(FluxoCaixa10131514192123[[#This Row],[Entrada / Saída]]="Saída",FluxoCaixa10131514192123[[#This Row],[R$ (Valores)]]*-1,FluxoCaixa10131514192123[[#This Row],[R$ (Valores)]])</f>
        <v>0</v>
      </c>
    </row>
    <row r="290" spans="2:15">
      <c r="B290" s="48"/>
      <c r="C290" s="48"/>
      <c r="D290" s="16"/>
      <c r="E290" s="48"/>
      <c r="F290" s="17"/>
      <c r="G290" s="17"/>
      <c r="H290" s="17"/>
      <c r="I290" s="21"/>
      <c r="J290" s="17" t="s">
        <v>525</v>
      </c>
      <c r="K290" s="20">
        <f>IF(FluxoCaixa10131514192123[[#This Row],[Movimento ]]="Saldo Inicial",FluxoCaixa10131514192123[[#This Row],[R$ (Valores)]],K289+FluxoCaixa10131514192123[[#This Row],[Valores Receitas / Despesas]])</f>
        <v>2511924.87</v>
      </c>
      <c r="L290" s="20">
        <f>IF(FluxoCaixa10131514192123[[#This Row],[Entrada / Saída]]="Saída",FluxoCaixa10131514192123[[#This Row],[R$ (Valores)]]*-1,FluxoCaixa10131514192123[[#This Row],[R$ (Valores)]])</f>
        <v>0</v>
      </c>
    </row>
    <row r="291" spans="2:15">
      <c r="B291" s="48"/>
      <c r="C291" s="48"/>
      <c r="D291" s="16"/>
      <c r="E291" s="48"/>
      <c r="F291" s="17"/>
      <c r="G291" s="17"/>
      <c r="H291" s="17"/>
      <c r="I291" s="21"/>
      <c r="J291" s="17" t="s">
        <v>525</v>
      </c>
      <c r="K291" s="20">
        <f>IF(FluxoCaixa10131514192123[[#This Row],[Movimento ]]="Saldo Inicial",FluxoCaixa10131514192123[[#This Row],[R$ (Valores)]],K290+FluxoCaixa10131514192123[[#This Row],[Valores Receitas / Despesas]])</f>
        <v>2511924.87</v>
      </c>
      <c r="L291" s="20">
        <f>IF(FluxoCaixa10131514192123[[#This Row],[Entrada / Saída]]="Saída",FluxoCaixa10131514192123[[#This Row],[R$ (Valores)]]*-1,FluxoCaixa10131514192123[[#This Row],[R$ (Valores)]])</f>
        <v>0</v>
      </c>
    </row>
    <row r="292" spans="2:15">
      <c r="B292" s="48"/>
      <c r="C292" s="48"/>
      <c r="D292" s="16"/>
      <c r="E292" s="48"/>
      <c r="F292" s="17"/>
      <c r="G292" s="17"/>
      <c r="H292" s="17"/>
      <c r="I292" s="21"/>
      <c r="J292" s="17" t="s">
        <v>525</v>
      </c>
      <c r="K292" s="20">
        <f>IF(FluxoCaixa10131514192123[[#This Row],[Movimento ]]="Saldo Inicial",FluxoCaixa10131514192123[[#This Row],[R$ (Valores)]],K291+FluxoCaixa10131514192123[[#This Row],[Valores Receitas / Despesas]])</f>
        <v>2511924.87</v>
      </c>
      <c r="L292" s="20">
        <f>IF(FluxoCaixa10131514192123[[#This Row],[Entrada / Saída]]="Saída",FluxoCaixa10131514192123[[#This Row],[R$ (Valores)]]*-1,FluxoCaixa10131514192123[[#This Row],[R$ (Valores)]])</f>
        <v>0</v>
      </c>
    </row>
    <row r="293" spans="2:15">
      <c r="B293" s="48"/>
      <c r="C293" s="48"/>
      <c r="D293" s="16"/>
      <c r="E293" s="48"/>
      <c r="F293" s="17"/>
      <c r="G293" s="17"/>
      <c r="H293" s="17"/>
      <c r="I293" s="21"/>
      <c r="J293" s="17" t="s">
        <v>525</v>
      </c>
      <c r="K293" s="20">
        <f>IF(FluxoCaixa10131514192123[[#This Row],[Movimento ]]="Saldo Inicial",FluxoCaixa10131514192123[[#This Row],[R$ (Valores)]],K292+FluxoCaixa10131514192123[[#This Row],[Valores Receitas / Despesas]])</f>
        <v>2511924.87</v>
      </c>
      <c r="L293" s="20">
        <f>IF(FluxoCaixa10131514192123[[#This Row],[Entrada / Saída]]="Saída",FluxoCaixa10131514192123[[#This Row],[R$ (Valores)]]*-1,FluxoCaixa10131514192123[[#This Row],[R$ (Valores)]])</f>
        <v>0</v>
      </c>
    </row>
    <row r="294" spans="2:15">
      <c r="B294" s="48"/>
      <c r="C294" s="48"/>
      <c r="D294" s="16"/>
      <c r="E294" s="48"/>
      <c r="F294" s="17"/>
      <c r="G294" s="17"/>
      <c r="H294" s="17"/>
      <c r="I294" s="21"/>
      <c r="J294" s="17" t="s">
        <v>525</v>
      </c>
      <c r="K294" s="20">
        <f>IF(FluxoCaixa10131514192123[[#This Row],[Movimento ]]="Saldo Inicial",FluxoCaixa10131514192123[[#This Row],[R$ (Valores)]],K293+FluxoCaixa10131514192123[[#This Row],[Valores Receitas / Despesas]])</f>
        <v>2511924.87</v>
      </c>
      <c r="L294" s="20">
        <f>IF(FluxoCaixa10131514192123[[#This Row],[Entrada / Saída]]="Saída",FluxoCaixa10131514192123[[#This Row],[R$ (Valores)]]*-1,FluxoCaixa10131514192123[[#This Row],[R$ (Valores)]])</f>
        <v>0</v>
      </c>
    </row>
    <row r="295" spans="2:15">
      <c r="B295" s="48"/>
      <c r="C295" s="48"/>
      <c r="D295" s="16"/>
      <c r="E295" s="48"/>
      <c r="F295" s="17"/>
      <c r="G295" s="17"/>
      <c r="H295" s="17"/>
      <c r="I295" s="21"/>
      <c r="J295" s="17" t="s">
        <v>525</v>
      </c>
      <c r="K295" s="20">
        <f>IF(FluxoCaixa10131514192123[[#This Row],[Movimento ]]="Saldo Inicial",FluxoCaixa10131514192123[[#This Row],[R$ (Valores)]],K294+FluxoCaixa10131514192123[[#This Row],[Valores Receitas / Despesas]])</f>
        <v>2511924.87</v>
      </c>
      <c r="L295" s="20">
        <f>IF(FluxoCaixa10131514192123[[#This Row],[Entrada / Saída]]="Saída",FluxoCaixa10131514192123[[#This Row],[R$ (Valores)]]*-1,FluxoCaixa10131514192123[[#This Row],[R$ (Valores)]])</f>
        <v>0</v>
      </c>
    </row>
    <row r="296" spans="2:15">
      <c r="B296" s="48"/>
      <c r="C296" s="48"/>
      <c r="D296" s="16"/>
      <c r="E296" s="48"/>
      <c r="F296" s="17"/>
      <c r="G296" s="17"/>
      <c r="H296" s="17"/>
      <c r="I296" s="21"/>
      <c r="J296" s="17" t="s">
        <v>525</v>
      </c>
      <c r="K296" s="20">
        <f>IF(FluxoCaixa10131514192123[[#This Row],[Movimento ]]="Saldo Inicial",FluxoCaixa10131514192123[[#This Row],[R$ (Valores)]],K295+FluxoCaixa10131514192123[[#This Row],[Valores Receitas / Despesas]])</f>
        <v>2511924.87</v>
      </c>
      <c r="L296" s="20">
        <f>IF(FluxoCaixa10131514192123[[#This Row],[Entrada / Saída]]="Saída",FluxoCaixa10131514192123[[#This Row],[R$ (Valores)]]*-1,FluxoCaixa10131514192123[[#This Row],[R$ (Valores)]])</f>
        <v>0</v>
      </c>
    </row>
    <row r="297" spans="2:15">
      <c r="B297" s="48"/>
      <c r="C297" s="48"/>
      <c r="D297" s="16"/>
      <c r="E297" s="48"/>
      <c r="F297" s="17"/>
      <c r="G297" s="17"/>
      <c r="H297" s="17"/>
      <c r="I297" s="21"/>
      <c r="J297" s="17" t="s">
        <v>525</v>
      </c>
      <c r="K297" s="20">
        <f>IF(FluxoCaixa10131514192123[[#This Row],[Movimento ]]="Saldo Inicial",FluxoCaixa10131514192123[[#This Row],[R$ (Valores)]],K296+FluxoCaixa10131514192123[[#This Row],[Valores Receitas / Despesas]])</f>
        <v>2511924.87</v>
      </c>
      <c r="L297" s="20">
        <f>IF(FluxoCaixa10131514192123[[#This Row],[Entrada / Saída]]="Saída",FluxoCaixa10131514192123[[#This Row],[R$ (Valores)]]*-1,FluxoCaixa10131514192123[[#This Row],[R$ (Valores)]])</f>
        <v>0</v>
      </c>
      <c r="O297" s="31"/>
    </row>
    <row r="298" spans="2:15">
      <c r="B298" s="48"/>
      <c r="C298" s="48"/>
      <c r="D298" s="16"/>
      <c r="E298" s="48"/>
      <c r="F298" s="17"/>
      <c r="G298" s="17"/>
      <c r="H298" s="17"/>
      <c r="I298" s="29"/>
      <c r="J298" s="17" t="s">
        <v>525</v>
      </c>
      <c r="K298" s="20">
        <f>IF(FluxoCaixa10131514192123[[#This Row],[Movimento ]]="Saldo Inicial",FluxoCaixa10131514192123[[#This Row],[R$ (Valores)]],K297+FluxoCaixa10131514192123[[#This Row],[Valores Receitas / Despesas]])</f>
        <v>2511924.87</v>
      </c>
      <c r="L298" s="20">
        <f>IF(FluxoCaixa10131514192123[[#This Row],[Entrada / Saída]]="Saída",FluxoCaixa10131514192123[[#This Row],[R$ (Valores)]]*-1,FluxoCaixa10131514192123[[#This Row],[R$ (Valores)]])</f>
        <v>0</v>
      </c>
      <c r="O298" s="26"/>
    </row>
    <row r="299" spans="2:15">
      <c r="B299" s="48"/>
      <c r="C299" s="48"/>
      <c r="D299" s="16"/>
      <c r="E299" s="48"/>
      <c r="F299" s="17"/>
      <c r="G299" s="17"/>
      <c r="H299" s="17"/>
      <c r="I299" s="21"/>
      <c r="J299" s="17" t="s">
        <v>525</v>
      </c>
      <c r="K299" s="20">
        <f>IF(FluxoCaixa10131514192123[[#This Row],[Movimento ]]="Saldo Inicial",FluxoCaixa10131514192123[[#This Row],[R$ (Valores)]],K298+FluxoCaixa10131514192123[[#This Row],[Valores Receitas / Despesas]])</f>
        <v>2511924.87</v>
      </c>
      <c r="L299" s="20">
        <f>IF(FluxoCaixa10131514192123[[#This Row],[Entrada / Saída]]="Saída",FluxoCaixa10131514192123[[#This Row],[R$ (Valores)]]*-1,FluxoCaixa10131514192123[[#This Row],[R$ (Valores)]])</f>
        <v>0</v>
      </c>
    </row>
    <row r="300" spans="2:15">
      <c r="B300" s="48"/>
      <c r="C300" s="48"/>
      <c r="D300" s="16"/>
      <c r="E300" s="48"/>
      <c r="F300" s="17"/>
      <c r="G300" s="17"/>
      <c r="H300" s="17"/>
      <c r="I300" s="21"/>
      <c r="J300" s="17" t="s">
        <v>525</v>
      </c>
      <c r="K300" s="20">
        <f>IF(FluxoCaixa10131514192123[[#This Row],[Movimento ]]="Saldo Inicial",FluxoCaixa10131514192123[[#This Row],[R$ (Valores)]],K299+FluxoCaixa10131514192123[[#This Row],[Valores Receitas / Despesas]])</f>
        <v>2511924.87</v>
      </c>
      <c r="L300" s="20">
        <f>IF(FluxoCaixa10131514192123[[#This Row],[Entrada / Saída]]="Saída",FluxoCaixa10131514192123[[#This Row],[R$ (Valores)]]*-1,FluxoCaixa10131514192123[[#This Row],[R$ (Valores)]])</f>
        <v>0</v>
      </c>
    </row>
    <row r="301" spans="2:15">
      <c r="B301" s="48"/>
      <c r="C301" s="48"/>
      <c r="D301" s="16"/>
      <c r="E301" s="48"/>
      <c r="F301" s="17"/>
      <c r="G301" s="17"/>
      <c r="H301" s="17"/>
      <c r="I301" s="21"/>
      <c r="J301" s="17" t="s">
        <v>525</v>
      </c>
      <c r="K301" s="20">
        <f>IF(FluxoCaixa10131514192123[[#This Row],[Movimento ]]="Saldo Inicial",FluxoCaixa10131514192123[[#This Row],[R$ (Valores)]],K300+FluxoCaixa10131514192123[[#This Row],[Valores Receitas / Despesas]])</f>
        <v>2511924.87</v>
      </c>
      <c r="L301" s="20">
        <f>IF(FluxoCaixa10131514192123[[#This Row],[Entrada / Saída]]="Saída",FluxoCaixa10131514192123[[#This Row],[R$ (Valores)]]*-1,FluxoCaixa10131514192123[[#This Row],[R$ (Valores)]])</f>
        <v>0</v>
      </c>
    </row>
    <row r="302" spans="2:15">
      <c r="B302" s="48"/>
      <c r="C302" s="48"/>
      <c r="D302" s="16"/>
      <c r="E302" s="48"/>
      <c r="F302" s="17"/>
      <c r="G302" s="17"/>
      <c r="H302" s="17"/>
      <c r="I302" s="21"/>
      <c r="J302" s="17" t="s">
        <v>525</v>
      </c>
      <c r="K302" s="20">
        <f>IF(FluxoCaixa10131514192123[[#This Row],[Movimento ]]="Saldo Inicial",FluxoCaixa10131514192123[[#This Row],[R$ (Valores)]],K301+FluxoCaixa10131514192123[[#This Row],[Valores Receitas / Despesas]])</f>
        <v>2511924.87</v>
      </c>
      <c r="L302" s="20">
        <f>IF(FluxoCaixa10131514192123[[#This Row],[Entrada / Saída]]="Saída",FluxoCaixa10131514192123[[#This Row],[R$ (Valores)]]*-1,FluxoCaixa10131514192123[[#This Row],[R$ (Valores)]])</f>
        <v>0</v>
      </c>
    </row>
    <row r="303" spans="2:15">
      <c r="B303" s="48"/>
      <c r="C303" s="48"/>
      <c r="D303" s="16"/>
      <c r="E303" s="48"/>
      <c r="F303" s="17"/>
      <c r="G303" s="17"/>
      <c r="H303" s="17"/>
      <c r="I303" s="21"/>
      <c r="J303" s="17" t="s">
        <v>525</v>
      </c>
      <c r="K303" s="20">
        <f>IF(FluxoCaixa10131514192123[[#This Row],[Movimento ]]="Saldo Inicial",FluxoCaixa10131514192123[[#This Row],[R$ (Valores)]],K302+FluxoCaixa10131514192123[[#This Row],[Valores Receitas / Despesas]])</f>
        <v>2511924.87</v>
      </c>
      <c r="L303" s="20">
        <f>IF(FluxoCaixa10131514192123[[#This Row],[Entrada / Saída]]="Saída",FluxoCaixa10131514192123[[#This Row],[R$ (Valores)]]*-1,FluxoCaixa10131514192123[[#This Row],[R$ (Valores)]])</f>
        <v>0</v>
      </c>
    </row>
    <row r="304" spans="2:15">
      <c r="B304" s="48"/>
      <c r="C304" s="48"/>
      <c r="D304" s="16"/>
      <c r="E304" s="48"/>
      <c r="F304" s="17"/>
      <c r="G304" s="17"/>
      <c r="H304" s="17"/>
      <c r="I304" s="21"/>
      <c r="J304" s="17" t="s">
        <v>525</v>
      </c>
      <c r="K304" s="20">
        <f>IF(FluxoCaixa10131514192123[[#This Row],[Movimento ]]="Saldo Inicial",FluxoCaixa10131514192123[[#This Row],[R$ (Valores)]],K303+FluxoCaixa10131514192123[[#This Row],[Valores Receitas / Despesas]])</f>
        <v>2511924.87</v>
      </c>
      <c r="L304" s="20">
        <f>IF(FluxoCaixa10131514192123[[#This Row],[Entrada / Saída]]="Saída",FluxoCaixa10131514192123[[#This Row],[R$ (Valores)]]*-1,FluxoCaixa10131514192123[[#This Row],[R$ (Valores)]])</f>
        <v>0</v>
      </c>
    </row>
    <row r="305" spans="2:12">
      <c r="B305" s="48"/>
      <c r="C305" s="48"/>
      <c r="D305" s="16"/>
      <c r="E305" s="48"/>
      <c r="F305" s="17"/>
      <c r="G305" s="17"/>
      <c r="H305" s="17"/>
      <c r="I305" s="21"/>
      <c r="J305" s="17" t="s">
        <v>525</v>
      </c>
      <c r="K305" s="20">
        <f>IF(FluxoCaixa10131514192123[[#This Row],[Movimento ]]="Saldo Inicial",FluxoCaixa10131514192123[[#This Row],[R$ (Valores)]],K304+FluxoCaixa10131514192123[[#This Row],[Valores Receitas / Despesas]])</f>
        <v>2511924.87</v>
      </c>
      <c r="L305" s="20">
        <f>IF(FluxoCaixa10131514192123[[#This Row],[Entrada / Saída]]="Saída",FluxoCaixa10131514192123[[#This Row],[R$ (Valores)]]*-1,FluxoCaixa10131514192123[[#This Row],[R$ (Valores)]])</f>
        <v>0</v>
      </c>
    </row>
    <row r="306" spans="2:12">
      <c r="B306" s="48"/>
      <c r="C306" s="48"/>
      <c r="D306" s="16"/>
      <c r="E306" s="48"/>
      <c r="F306" s="17"/>
      <c r="G306" s="17"/>
      <c r="H306" s="17"/>
      <c r="I306" s="21"/>
      <c r="J306" s="17" t="s">
        <v>525</v>
      </c>
      <c r="K306" s="20">
        <f>IF(FluxoCaixa10131514192123[[#This Row],[Movimento ]]="Saldo Inicial",FluxoCaixa10131514192123[[#This Row],[R$ (Valores)]],K305+FluxoCaixa10131514192123[[#This Row],[Valores Receitas / Despesas]])</f>
        <v>2511924.87</v>
      </c>
      <c r="L306" s="20">
        <f>IF(FluxoCaixa10131514192123[[#This Row],[Entrada / Saída]]="Saída",FluxoCaixa10131514192123[[#This Row],[R$ (Valores)]]*-1,FluxoCaixa10131514192123[[#This Row],[R$ (Valores)]])</f>
        <v>0</v>
      </c>
    </row>
    <row r="307" spans="2:12">
      <c r="B307" s="48"/>
      <c r="C307" s="48"/>
      <c r="D307" s="16"/>
      <c r="E307" s="48"/>
      <c r="F307" s="17"/>
      <c r="G307" s="17"/>
      <c r="H307" s="17"/>
      <c r="I307" s="21"/>
      <c r="J307" s="17" t="s">
        <v>525</v>
      </c>
      <c r="K307" s="20">
        <f>IF(FluxoCaixa10131514192123[[#This Row],[Movimento ]]="Saldo Inicial",FluxoCaixa10131514192123[[#This Row],[R$ (Valores)]],K306+FluxoCaixa10131514192123[[#This Row],[Valores Receitas / Despesas]])</f>
        <v>2511924.87</v>
      </c>
      <c r="L307" s="20">
        <f>IF(FluxoCaixa10131514192123[[#This Row],[Entrada / Saída]]="Saída",FluxoCaixa10131514192123[[#This Row],[R$ (Valores)]]*-1,FluxoCaixa10131514192123[[#This Row],[R$ (Valores)]])</f>
        <v>0</v>
      </c>
    </row>
    <row r="308" spans="2:12">
      <c r="B308" s="48"/>
      <c r="C308" s="48"/>
      <c r="D308" s="16"/>
      <c r="E308" s="48"/>
      <c r="F308" s="17"/>
      <c r="G308" s="17"/>
      <c r="H308" s="17"/>
      <c r="I308" s="21"/>
      <c r="J308" s="17" t="s">
        <v>525</v>
      </c>
      <c r="K308" s="20">
        <f>IF(FluxoCaixa10131514192123[[#This Row],[Movimento ]]="Saldo Inicial",FluxoCaixa10131514192123[[#This Row],[R$ (Valores)]],K307+FluxoCaixa10131514192123[[#This Row],[Valores Receitas / Despesas]])</f>
        <v>2511924.87</v>
      </c>
      <c r="L308" s="20">
        <f>IF(FluxoCaixa10131514192123[[#This Row],[Entrada / Saída]]="Saída",FluxoCaixa10131514192123[[#This Row],[R$ (Valores)]]*-1,FluxoCaixa10131514192123[[#This Row],[R$ (Valores)]])</f>
        <v>0</v>
      </c>
    </row>
    <row r="309" spans="2:12">
      <c r="B309" s="48"/>
      <c r="C309" s="48"/>
      <c r="D309" s="16"/>
      <c r="E309" s="48"/>
      <c r="F309" s="17"/>
      <c r="G309" s="17"/>
      <c r="H309" s="17"/>
      <c r="I309" s="21"/>
      <c r="J309" s="17" t="s">
        <v>525</v>
      </c>
      <c r="K309" s="20">
        <f>IF(FluxoCaixa10131514192123[[#This Row],[Movimento ]]="Saldo Inicial",FluxoCaixa10131514192123[[#This Row],[R$ (Valores)]],K308+FluxoCaixa10131514192123[[#This Row],[Valores Receitas / Despesas]])</f>
        <v>2511924.87</v>
      </c>
      <c r="L309" s="20">
        <f>IF(FluxoCaixa10131514192123[[#This Row],[Entrada / Saída]]="Saída",FluxoCaixa10131514192123[[#This Row],[R$ (Valores)]]*-1,FluxoCaixa10131514192123[[#This Row],[R$ (Valores)]])</f>
        <v>0</v>
      </c>
    </row>
    <row r="310" spans="2:12">
      <c r="B310" s="48"/>
      <c r="C310" s="48"/>
      <c r="D310" s="16"/>
      <c r="E310" s="48"/>
      <c r="F310" s="17"/>
      <c r="G310" s="17"/>
      <c r="H310" s="17"/>
      <c r="I310" s="21"/>
      <c r="J310" s="17" t="s">
        <v>525</v>
      </c>
      <c r="K310" s="20">
        <f>IF(FluxoCaixa10131514192123[[#This Row],[Movimento ]]="Saldo Inicial",FluxoCaixa10131514192123[[#This Row],[R$ (Valores)]],K309+FluxoCaixa10131514192123[[#This Row],[Valores Receitas / Despesas]])</f>
        <v>2511924.87</v>
      </c>
      <c r="L310" s="20">
        <f>IF(FluxoCaixa10131514192123[[#This Row],[Entrada / Saída]]="Saída",FluxoCaixa10131514192123[[#This Row],[R$ (Valores)]]*-1,FluxoCaixa10131514192123[[#This Row],[R$ (Valores)]])</f>
        <v>0</v>
      </c>
    </row>
    <row r="311" spans="2:12">
      <c r="B311" s="48"/>
      <c r="C311" s="48"/>
      <c r="D311" s="16"/>
      <c r="E311" s="48"/>
      <c r="F311" s="17"/>
      <c r="G311" s="17"/>
      <c r="H311" s="17"/>
      <c r="I311" s="21"/>
      <c r="J311" s="17" t="s">
        <v>525</v>
      </c>
      <c r="K311" s="20">
        <f>IF(FluxoCaixa10131514192123[[#This Row],[Movimento ]]="Saldo Inicial",FluxoCaixa10131514192123[[#This Row],[R$ (Valores)]],K310+FluxoCaixa10131514192123[[#This Row],[Valores Receitas / Despesas]])</f>
        <v>2511924.87</v>
      </c>
      <c r="L311" s="20">
        <f>IF(FluxoCaixa10131514192123[[#This Row],[Entrada / Saída]]="Saída",FluxoCaixa10131514192123[[#This Row],[R$ (Valores)]]*-1,FluxoCaixa10131514192123[[#This Row],[R$ (Valores)]])</f>
        <v>0</v>
      </c>
    </row>
    <row r="312" spans="2:12">
      <c r="B312" s="48"/>
      <c r="C312" s="48"/>
      <c r="D312" s="16"/>
      <c r="E312" s="48"/>
      <c r="F312" s="17"/>
      <c r="G312" s="17"/>
      <c r="H312" s="17"/>
      <c r="I312" s="21"/>
      <c r="J312" s="17" t="s">
        <v>525</v>
      </c>
      <c r="K312" s="20">
        <f>IF(FluxoCaixa10131514192123[[#This Row],[Movimento ]]="Saldo Inicial",FluxoCaixa10131514192123[[#This Row],[R$ (Valores)]],K311+FluxoCaixa10131514192123[[#This Row],[Valores Receitas / Despesas]])</f>
        <v>2511924.87</v>
      </c>
      <c r="L312" s="20">
        <f>IF(FluxoCaixa10131514192123[[#This Row],[Entrada / Saída]]="Saída",FluxoCaixa10131514192123[[#This Row],[R$ (Valores)]]*-1,FluxoCaixa10131514192123[[#This Row],[R$ (Valores)]])</f>
        <v>0</v>
      </c>
    </row>
    <row r="313" spans="2:12">
      <c r="B313" s="48"/>
      <c r="C313" s="48"/>
      <c r="D313" s="16"/>
      <c r="E313" s="48"/>
      <c r="F313" s="17"/>
      <c r="G313" s="17"/>
      <c r="H313" s="17"/>
      <c r="I313" s="21"/>
      <c r="J313" s="17" t="s">
        <v>525</v>
      </c>
      <c r="K313" s="20">
        <f>IF(FluxoCaixa10131514192123[[#This Row],[Movimento ]]="Saldo Inicial",FluxoCaixa10131514192123[[#This Row],[R$ (Valores)]],K312+FluxoCaixa10131514192123[[#This Row],[Valores Receitas / Despesas]])</f>
        <v>2511924.87</v>
      </c>
      <c r="L313" s="20">
        <f>IF(FluxoCaixa10131514192123[[#This Row],[Entrada / Saída]]="Saída",FluxoCaixa10131514192123[[#This Row],[R$ (Valores)]]*-1,FluxoCaixa10131514192123[[#This Row],[R$ (Valores)]])</f>
        <v>0</v>
      </c>
    </row>
    <row r="314" spans="2:12">
      <c r="B314" s="48"/>
      <c r="C314" s="48"/>
      <c r="D314" s="16"/>
      <c r="E314" s="48"/>
      <c r="F314" s="17"/>
      <c r="G314" s="17"/>
      <c r="H314" s="17"/>
      <c r="I314" s="21"/>
      <c r="J314" s="17" t="s">
        <v>525</v>
      </c>
      <c r="K314" s="20">
        <f>IF(FluxoCaixa10131514192123[[#This Row],[Movimento ]]="Saldo Inicial",FluxoCaixa10131514192123[[#This Row],[R$ (Valores)]],K313+FluxoCaixa10131514192123[[#This Row],[Valores Receitas / Despesas]])</f>
        <v>2511924.87</v>
      </c>
      <c r="L314" s="20">
        <f>IF(FluxoCaixa10131514192123[[#This Row],[Entrada / Saída]]="Saída",FluxoCaixa10131514192123[[#This Row],[R$ (Valores)]]*-1,FluxoCaixa10131514192123[[#This Row],[R$ (Valores)]])</f>
        <v>0</v>
      </c>
    </row>
    <row r="315" spans="2:12">
      <c r="B315" s="48"/>
      <c r="C315" s="48"/>
      <c r="D315" s="16"/>
      <c r="E315" s="48"/>
      <c r="F315" s="17"/>
      <c r="G315" s="17"/>
      <c r="H315" s="17"/>
      <c r="I315" s="21"/>
      <c r="J315" s="17" t="s">
        <v>525</v>
      </c>
      <c r="K315" s="20">
        <f>IF(FluxoCaixa10131514192123[[#This Row],[Movimento ]]="Saldo Inicial",FluxoCaixa10131514192123[[#This Row],[R$ (Valores)]],K314+FluxoCaixa10131514192123[[#This Row],[Valores Receitas / Despesas]])</f>
        <v>2511924.87</v>
      </c>
      <c r="L315" s="20">
        <f>IF(FluxoCaixa10131514192123[[#This Row],[Entrada / Saída]]="Saída",FluxoCaixa10131514192123[[#This Row],[R$ (Valores)]]*-1,FluxoCaixa10131514192123[[#This Row],[R$ (Valores)]])</f>
        <v>0</v>
      </c>
    </row>
    <row r="316" spans="2:12">
      <c r="B316" s="48"/>
      <c r="C316" s="48"/>
      <c r="D316" s="16"/>
      <c r="E316" s="48"/>
      <c r="F316" s="17"/>
      <c r="G316" s="17"/>
      <c r="H316" s="17"/>
      <c r="I316" s="21"/>
      <c r="J316" s="17" t="s">
        <v>525</v>
      </c>
      <c r="K316" s="20">
        <f>IF(FluxoCaixa10131514192123[[#This Row],[Movimento ]]="Saldo Inicial",FluxoCaixa10131514192123[[#This Row],[R$ (Valores)]],K315+FluxoCaixa10131514192123[[#This Row],[Valores Receitas / Despesas]])</f>
        <v>2511924.87</v>
      </c>
      <c r="L316" s="20">
        <f>IF(FluxoCaixa10131514192123[[#This Row],[Entrada / Saída]]="Saída",FluxoCaixa10131514192123[[#This Row],[R$ (Valores)]]*-1,FluxoCaixa10131514192123[[#This Row],[R$ (Valores)]])</f>
        <v>0</v>
      </c>
    </row>
    <row r="317" spans="2:12">
      <c r="B317" s="48"/>
      <c r="C317" s="48"/>
      <c r="D317" s="16"/>
      <c r="E317" s="48"/>
      <c r="F317" s="17"/>
      <c r="G317" s="17"/>
      <c r="H317" s="17"/>
      <c r="I317" s="21"/>
      <c r="J317" s="17" t="s">
        <v>525</v>
      </c>
      <c r="K317" s="20">
        <f>IF(FluxoCaixa10131514192123[[#This Row],[Movimento ]]="Saldo Inicial",FluxoCaixa10131514192123[[#This Row],[R$ (Valores)]],K316+FluxoCaixa10131514192123[[#This Row],[Valores Receitas / Despesas]])</f>
        <v>2511924.87</v>
      </c>
      <c r="L317" s="20">
        <f>IF(FluxoCaixa10131514192123[[#This Row],[Entrada / Saída]]="Saída",FluxoCaixa10131514192123[[#This Row],[R$ (Valores)]]*-1,FluxoCaixa10131514192123[[#This Row],[R$ (Valores)]])</f>
        <v>0</v>
      </c>
    </row>
    <row r="318" spans="2:12">
      <c r="B318" s="48"/>
      <c r="C318" s="48"/>
      <c r="D318" s="16"/>
      <c r="E318" s="48"/>
      <c r="F318" s="17"/>
      <c r="G318" s="17"/>
      <c r="H318" s="17"/>
      <c r="I318" s="21"/>
      <c r="J318" s="17" t="s">
        <v>525</v>
      </c>
      <c r="K318" s="20">
        <f>IF(FluxoCaixa10131514192123[[#This Row],[Movimento ]]="Saldo Inicial",FluxoCaixa10131514192123[[#This Row],[R$ (Valores)]],K317+FluxoCaixa10131514192123[[#This Row],[Valores Receitas / Despesas]])</f>
        <v>2511924.87</v>
      </c>
      <c r="L318" s="20">
        <f>IF(FluxoCaixa10131514192123[[#This Row],[Entrada / Saída]]="Saída",FluxoCaixa10131514192123[[#This Row],[R$ (Valores)]]*-1,FluxoCaixa10131514192123[[#This Row],[R$ (Valores)]])</f>
        <v>0</v>
      </c>
    </row>
    <row r="319" spans="2:12">
      <c r="B319" s="48"/>
      <c r="C319" s="48"/>
      <c r="D319" s="16"/>
      <c r="E319" s="48"/>
      <c r="F319" s="17"/>
      <c r="G319" s="17"/>
      <c r="H319" s="17"/>
      <c r="I319" s="21"/>
      <c r="J319" s="17" t="s">
        <v>525</v>
      </c>
      <c r="K319" s="20">
        <f>IF(FluxoCaixa10131514192123[[#This Row],[Movimento ]]="Saldo Inicial",FluxoCaixa10131514192123[[#This Row],[R$ (Valores)]],K318+FluxoCaixa10131514192123[[#This Row],[Valores Receitas / Despesas]])</f>
        <v>2511924.87</v>
      </c>
      <c r="L319" s="20">
        <f>IF(FluxoCaixa10131514192123[[#This Row],[Entrada / Saída]]="Saída",FluxoCaixa10131514192123[[#This Row],[R$ (Valores)]]*-1,FluxoCaixa10131514192123[[#This Row],[R$ (Valores)]])</f>
        <v>0</v>
      </c>
    </row>
    <row r="320" spans="2:12">
      <c r="B320" s="48"/>
      <c r="C320" s="48"/>
      <c r="D320" s="16"/>
      <c r="E320" s="48"/>
      <c r="F320" s="17"/>
      <c r="G320" s="17"/>
      <c r="H320" s="17"/>
      <c r="I320" s="21"/>
      <c r="J320" s="17" t="s">
        <v>525</v>
      </c>
      <c r="K320" s="20">
        <f>IF(FluxoCaixa10131514192123[[#This Row],[Movimento ]]="Saldo Inicial",FluxoCaixa10131514192123[[#This Row],[R$ (Valores)]],K319+FluxoCaixa10131514192123[[#This Row],[Valores Receitas / Despesas]])</f>
        <v>2511924.87</v>
      </c>
      <c r="L320" s="20">
        <f>IF(FluxoCaixa10131514192123[[#This Row],[Entrada / Saída]]="Saída",FluxoCaixa10131514192123[[#This Row],[R$ (Valores)]]*-1,FluxoCaixa10131514192123[[#This Row],[R$ (Valores)]])</f>
        <v>0</v>
      </c>
    </row>
    <row r="321" spans="2:12">
      <c r="B321" s="48"/>
      <c r="C321" s="48"/>
      <c r="D321" s="16"/>
      <c r="E321" s="48"/>
      <c r="F321" s="17"/>
      <c r="G321" s="17"/>
      <c r="H321" s="17"/>
      <c r="I321" s="21"/>
      <c r="J321" s="17" t="s">
        <v>525</v>
      </c>
      <c r="K321" s="20">
        <f>IF(FluxoCaixa10131514192123[[#This Row],[Movimento ]]="Saldo Inicial",FluxoCaixa10131514192123[[#This Row],[R$ (Valores)]],K320+FluxoCaixa10131514192123[[#This Row],[Valores Receitas / Despesas]])</f>
        <v>2511924.87</v>
      </c>
      <c r="L321" s="20">
        <f>IF(FluxoCaixa10131514192123[[#This Row],[Entrada / Saída]]="Saída",FluxoCaixa10131514192123[[#This Row],[R$ (Valores)]]*-1,FluxoCaixa10131514192123[[#This Row],[R$ (Valores)]])</f>
        <v>0</v>
      </c>
    </row>
    <row r="322" spans="2:12">
      <c r="B322" s="48"/>
      <c r="C322" s="48"/>
      <c r="D322" s="16"/>
      <c r="E322" s="48"/>
      <c r="F322" s="17"/>
      <c r="G322" s="17"/>
      <c r="H322" s="17"/>
      <c r="I322" s="21"/>
      <c r="J322" s="17" t="s">
        <v>525</v>
      </c>
      <c r="K322" s="20">
        <f>IF(FluxoCaixa10131514192123[[#This Row],[Movimento ]]="Saldo Inicial",FluxoCaixa10131514192123[[#This Row],[R$ (Valores)]],K321+FluxoCaixa10131514192123[[#This Row],[Valores Receitas / Despesas]])</f>
        <v>2511924.87</v>
      </c>
      <c r="L322" s="20">
        <f>IF(FluxoCaixa10131514192123[[#This Row],[Entrada / Saída]]="Saída",FluxoCaixa10131514192123[[#This Row],[R$ (Valores)]]*-1,FluxoCaixa10131514192123[[#This Row],[R$ (Valores)]])</f>
        <v>0</v>
      </c>
    </row>
    <row r="323" spans="2:12">
      <c r="B323" s="48"/>
      <c r="C323" s="48"/>
      <c r="D323" s="16"/>
      <c r="E323" s="48"/>
      <c r="F323" s="17"/>
      <c r="G323" s="17"/>
      <c r="H323" s="17"/>
      <c r="I323" s="21"/>
      <c r="J323" s="17" t="s">
        <v>525</v>
      </c>
      <c r="K323" s="20">
        <f>IF(FluxoCaixa10131514192123[[#This Row],[Movimento ]]="Saldo Inicial",FluxoCaixa10131514192123[[#This Row],[R$ (Valores)]],K322+FluxoCaixa10131514192123[[#This Row],[Valores Receitas / Despesas]])</f>
        <v>2511924.87</v>
      </c>
      <c r="L323" s="20">
        <f>IF(FluxoCaixa10131514192123[[#This Row],[Entrada / Saída]]="Saída",FluxoCaixa10131514192123[[#This Row],[R$ (Valores)]]*-1,FluxoCaixa10131514192123[[#This Row],[R$ (Valores)]])</f>
        <v>0</v>
      </c>
    </row>
    <row r="324" spans="2:12">
      <c r="B324" s="48"/>
      <c r="C324" s="48"/>
      <c r="D324" s="16"/>
      <c r="E324" s="48"/>
      <c r="F324" s="17"/>
      <c r="G324" s="17"/>
      <c r="H324" s="17"/>
      <c r="I324" s="21"/>
      <c r="J324" s="17" t="s">
        <v>525</v>
      </c>
      <c r="K324" s="20">
        <f>IF(FluxoCaixa10131514192123[[#This Row],[Movimento ]]="Saldo Inicial",FluxoCaixa10131514192123[[#This Row],[R$ (Valores)]],K323+FluxoCaixa10131514192123[[#This Row],[Valores Receitas / Despesas]])</f>
        <v>2511924.87</v>
      </c>
      <c r="L324" s="20">
        <f>IF(FluxoCaixa10131514192123[[#This Row],[Entrada / Saída]]="Saída",FluxoCaixa10131514192123[[#This Row],[R$ (Valores)]]*-1,FluxoCaixa10131514192123[[#This Row],[R$ (Valores)]])</f>
        <v>0</v>
      </c>
    </row>
    <row r="325" spans="2:12">
      <c r="B325" s="48"/>
      <c r="C325" s="48"/>
      <c r="D325" s="16"/>
      <c r="E325" s="48"/>
      <c r="F325" s="17"/>
      <c r="G325" s="17"/>
      <c r="H325" s="17"/>
      <c r="I325" s="21"/>
      <c r="J325" s="17" t="s">
        <v>525</v>
      </c>
      <c r="K325" s="20">
        <f>IF(FluxoCaixa10131514192123[[#This Row],[Movimento ]]="Saldo Inicial",FluxoCaixa10131514192123[[#This Row],[R$ (Valores)]],K324+FluxoCaixa10131514192123[[#This Row],[Valores Receitas / Despesas]])</f>
        <v>2511924.87</v>
      </c>
      <c r="L325" s="20">
        <f>IF(FluxoCaixa10131514192123[[#This Row],[Entrada / Saída]]="Saída",FluxoCaixa10131514192123[[#This Row],[R$ (Valores)]]*-1,FluxoCaixa10131514192123[[#This Row],[R$ (Valores)]])</f>
        <v>0</v>
      </c>
    </row>
    <row r="326" spans="2:12">
      <c r="B326" s="48"/>
      <c r="C326" s="48"/>
      <c r="D326" s="16"/>
      <c r="E326" s="48"/>
      <c r="F326" s="17"/>
      <c r="G326" s="17"/>
      <c r="H326" s="17"/>
      <c r="I326" s="21"/>
      <c r="J326" s="17" t="s">
        <v>525</v>
      </c>
      <c r="K326" s="20">
        <f>IF(FluxoCaixa10131514192123[[#This Row],[Movimento ]]="Saldo Inicial",FluxoCaixa10131514192123[[#This Row],[R$ (Valores)]],K325+FluxoCaixa10131514192123[[#This Row],[Valores Receitas / Despesas]])</f>
        <v>2511924.87</v>
      </c>
      <c r="L326" s="20">
        <f>IF(FluxoCaixa10131514192123[[#This Row],[Entrada / Saída]]="Saída",FluxoCaixa10131514192123[[#This Row],[R$ (Valores)]]*-1,FluxoCaixa10131514192123[[#This Row],[R$ (Valores)]])</f>
        <v>0</v>
      </c>
    </row>
    <row r="327" spans="2:12">
      <c r="B327" s="48"/>
      <c r="C327" s="48"/>
      <c r="D327" s="16"/>
      <c r="E327" s="48"/>
      <c r="F327" s="17"/>
      <c r="G327" s="17"/>
      <c r="H327" s="17"/>
      <c r="I327" s="21"/>
      <c r="J327" s="17" t="s">
        <v>525</v>
      </c>
      <c r="K327" s="20">
        <f>IF(FluxoCaixa10131514192123[[#This Row],[Movimento ]]="Saldo Inicial",FluxoCaixa10131514192123[[#This Row],[R$ (Valores)]],K326+FluxoCaixa10131514192123[[#This Row],[Valores Receitas / Despesas]])</f>
        <v>2511924.87</v>
      </c>
      <c r="L327" s="20">
        <f>IF(FluxoCaixa10131514192123[[#This Row],[Entrada / Saída]]="Saída",FluxoCaixa10131514192123[[#This Row],[R$ (Valores)]]*-1,FluxoCaixa10131514192123[[#This Row],[R$ (Valores)]])</f>
        <v>0</v>
      </c>
    </row>
    <row r="328" spans="2:12">
      <c r="B328" s="48"/>
      <c r="C328" s="48"/>
      <c r="D328" s="16"/>
      <c r="E328" s="48"/>
      <c r="F328" s="17"/>
      <c r="G328" s="17"/>
      <c r="H328" s="17"/>
      <c r="I328" s="21"/>
      <c r="J328" s="17" t="s">
        <v>525</v>
      </c>
      <c r="K328" s="20">
        <f>IF(FluxoCaixa10131514192123[[#This Row],[Movimento ]]="Saldo Inicial",FluxoCaixa10131514192123[[#This Row],[R$ (Valores)]],K327+FluxoCaixa10131514192123[[#This Row],[Valores Receitas / Despesas]])</f>
        <v>2511924.87</v>
      </c>
      <c r="L328" s="20">
        <f>IF(FluxoCaixa10131514192123[[#This Row],[Entrada / Saída]]="Saída",FluxoCaixa10131514192123[[#This Row],[R$ (Valores)]]*-1,FluxoCaixa10131514192123[[#This Row],[R$ (Valores)]])</f>
        <v>0</v>
      </c>
    </row>
    <row r="329" spans="2:12">
      <c r="B329" s="48"/>
      <c r="C329" s="48"/>
      <c r="D329" s="16"/>
      <c r="E329" s="48"/>
      <c r="F329" s="17"/>
      <c r="G329" s="17"/>
      <c r="H329" s="17"/>
      <c r="I329" s="21"/>
      <c r="J329" s="17" t="s">
        <v>525</v>
      </c>
      <c r="K329" s="20">
        <f>IF(FluxoCaixa10131514192123[[#This Row],[Movimento ]]="Saldo Inicial",FluxoCaixa10131514192123[[#This Row],[R$ (Valores)]],K328+FluxoCaixa10131514192123[[#This Row],[Valores Receitas / Despesas]])</f>
        <v>2511924.87</v>
      </c>
      <c r="L329" s="20">
        <f>IF(FluxoCaixa10131514192123[[#This Row],[Entrada / Saída]]="Saída",FluxoCaixa10131514192123[[#This Row],[R$ (Valores)]]*-1,FluxoCaixa10131514192123[[#This Row],[R$ (Valores)]])</f>
        <v>0</v>
      </c>
    </row>
    <row r="330" spans="2:12">
      <c r="B330" s="48"/>
      <c r="C330" s="48"/>
      <c r="D330" s="16"/>
      <c r="E330" s="48"/>
      <c r="F330" s="17"/>
      <c r="G330" s="17"/>
      <c r="H330" s="17"/>
      <c r="I330" s="21"/>
      <c r="J330" s="17" t="s">
        <v>525</v>
      </c>
      <c r="K330" s="20">
        <f>IF(FluxoCaixa10131514192123[[#This Row],[Movimento ]]="Saldo Inicial",FluxoCaixa10131514192123[[#This Row],[R$ (Valores)]],K329+FluxoCaixa10131514192123[[#This Row],[Valores Receitas / Despesas]])</f>
        <v>2511924.87</v>
      </c>
      <c r="L330" s="20">
        <f>IF(FluxoCaixa10131514192123[[#This Row],[Entrada / Saída]]="Saída",FluxoCaixa10131514192123[[#This Row],[R$ (Valores)]]*-1,FluxoCaixa10131514192123[[#This Row],[R$ (Valores)]])</f>
        <v>0</v>
      </c>
    </row>
    <row r="331" spans="2:12">
      <c r="B331" s="48"/>
      <c r="C331" s="48"/>
      <c r="D331" s="16"/>
      <c r="E331" s="48"/>
      <c r="F331" s="17"/>
      <c r="G331" s="17"/>
      <c r="H331" s="17"/>
      <c r="I331" s="21"/>
      <c r="J331" s="17" t="s">
        <v>525</v>
      </c>
      <c r="K331" s="20">
        <f>IF(FluxoCaixa10131514192123[[#This Row],[Movimento ]]="Saldo Inicial",FluxoCaixa10131514192123[[#This Row],[R$ (Valores)]],K330+FluxoCaixa10131514192123[[#This Row],[Valores Receitas / Despesas]])</f>
        <v>2511924.87</v>
      </c>
      <c r="L331" s="20">
        <f>IF(FluxoCaixa10131514192123[[#This Row],[Entrada / Saída]]="Saída",FluxoCaixa10131514192123[[#This Row],[R$ (Valores)]]*-1,FluxoCaixa10131514192123[[#This Row],[R$ (Valores)]])</f>
        <v>0</v>
      </c>
    </row>
    <row r="332" spans="2:12">
      <c r="B332" s="48"/>
      <c r="C332" s="48"/>
      <c r="D332" s="16"/>
      <c r="E332" s="48"/>
      <c r="F332" s="17"/>
      <c r="G332" s="17"/>
      <c r="H332" s="17"/>
      <c r="I332" s="21"/>
      <c r="J332" s="17" t="s">
        <v>525</v>
      </c>
      <c r="K332" s="20">
        <f>IF(FluxoCaixa10131514192123[[#This Row],[Movimento ]]="Saldo Inicial",FluxoCaixa10131514192123[[#This Row],[R$ (Valores)]],K331+FluxoCaixa10131514192123[[#This Row],[Valores Receitas / Despesas]])</f>
        <v>2511924.87</v>
      </c>
      <c r="L332" s="20">
        <f>IF(FluxoCaixa10131514192123[[#This Row],[Entrada / Saída]]="Saída",FluxoCaixa10131514192123[[#This Row],[R$ (Valores)]]*-1,FluxoCaixa10131514192123[[#This Row],[R$ (Valores)]])</f>
        <v>0</v>
      </c>
    </row>
    <row r="333" spans="2:12">
      <c r="B333" s="48"/>
      <c r="C333" s="48"/>
      <c r="D333" s="16"/>
      <c r="E333" s="48"/>
      <c r="F333" s="17"/>
      <c r="G333" s="17"/>
      <c r="H333" s="17"/>
      <c r="I333" s="21"/>
      <c r="J333" s="17" t="s">
        <v>525</v>
      </c>
      <c r="K333" s="20">
        <f>IF(FluxoCaixa10131514192123[[#This Row],[Movimento ]]="Saldo Inicial",FluxoCaixa10131514192123[[#This Row],[R$ (Valores)]],K332+FluxoCaixa10131514192123[[#This Row],[Valores Receitas / Despesas]])</f>
        <v>2511924.87</v>
      </c>
      <c r="L333" s="20">
        <f>IF(FluxoCaixa10131514192123[[#This Row],[Entrada / Saída]]="Saída",FluxoCaixa10131514192123[[#This Row],[R$ (Valores)]]*-1,FluxoCaixa10131514192123[[#This Row],[R$ (Valores)]])</f>
        <v>0</v>
      </c>
    </row>
    <row r="334" spans="2:12">
      <c r="B334" s="48"/>
      <c r="C334" s="48"/>
      <c r="D334" s="16"/>
      <c r="E334" s="48"/>
      <c r="F334" s="17"/>
      <c r="G334" s="17"/>
      <c r="H334" s="17"/>
      <c r="I334" s="29"/>
      <c r="J334" s="17" t="s">
        <v>525</v>
      </c>
      <c r="K334" s="20">
        <f>IF(FluxoCaixa10131514192123[[#This Row],[Movimento ]]="Saldo Inicial",FluxoCaixa10131514192123[[#This Row],[R$ (Valores)]],K333+FluxoCaixa10131514192123[[#This Row],[Valores Receitas / Despesas]])</f>
        <v>2511924.87</v>
      </c>
      <c r="L334" s="20">
        <f>IF(FluxoCaixa10131514192123[[#This Row],[Entrada / Saída]]="Saída",FluxoCaixa10131514192123[[#This Row],[R$ (Valores)]]*-1,FluxoCaixa10131514192123[[#This Row],[R$ (Valores)]])</f>
        <v>0</v>
      </c>
    </row>
    <row r="335" spans="2:12">
      <c r="B335" s="48"/>
      <c r="C335" s="48"/>
      <c r="D335" s="16"/>
      <c r="E335" s="48"/>
      <c r="F335" s="17"/>
      <c r="G335" s="17"/>
      <c r="H335" s="17"/>
      <c r="I335" s="21"/>
      <c r="J335" s="17" t="s">
        <v>525</v>
      </c>
      <c r="K335" s="20">
        <f>IF(FluxoCaixa10131514192123[[#This Row],[Movimento ]]="Saldo Inicial",FluxoCaixa10131514192123[[#This Row],[R$ (Valores)]],K334+FluxoCaixa10131514192123[[#This Row],[Valores Receitas / Despesas]])</f>
        <v>2511924.87</v>
      </c>
      <c r="L335" s="20">
        <f>IF(FluxoCaixa10131514192123[[#This Row],[Entrada / Saída]]="Saída",FluxoCaixa10131514192123[[#This Row],[R$ (Valores)]]*-1,FluxoCaixa10131514192123[[#This Row],[R$ (Valores)]])</f>
        <v>0</v>
      </c>
    </row>
    <row r="336" spans="2:12">
      <c r="B336" s="48"/>
      <c r="C336" s="48"/>
      <c r="D336" s="16"/>
      <c r="E336" s="48"/>
      <c r="F336" s="17"/>
      <c r="G336" s="17"/>
      <c r="H336" s="17"/>
      <c r="I336" s="21"/>
      <c r="J336" s="17" t="s">
        <v>525</v>
      </c>
      <c r="K336" s="20">
        <f>IF(FluxoCaixa10131514192123[[#This Row],[Movimento ]]="Saldo Inicial",FluxoCaixa10131514192123[[#This Row],[R$ (Valores)]],K335+FluxoCaixa10131514192123[[#This Row],[Valores Receitas / Despesas]])</f>
        <v>2511924.87</v>
      </c>
      <c r="L336" s="20">
        <f>IF(FluxoCaixa10131514192123[[#This Row],[Entrada / Saída]]="Saída",FluxoCaixa10131514192123[[#This Row],[R$ (Valores)]]*-1,FluxoCaixa10131514192123[[#This Row],[R$ (Valores)]])</f>
        <v>0</v>
      </c>
    </row>
    <row r="337" spans="2:12">
      <c r="B337" s="48"/>
      <c r="C337" s="48"/>
      <c r="D337" s="16"/>
      <c r="E337" s="48"/>
      <c r="F337" s="17"/>
      <c r="G337" s="17"/>
      <c r="H337" s="17"/>
      <c r="I337" s="21"/>
      <c r="J337" s="17" t="s">
        <v>525</v>
      </c>
      <c r="K337" s="20">
        <f>IF(FluxoCaixa10131514192123[[#This Row],[Movimento ]]="Saldo Inicial",FluxoCaixa10131514192123[[#This Row],[R$ (Valores)]],K336+FluxoCaixa10131514192123[[#This Row],[Valores Receitas / Despesas]])</f>
        <v>2511924.87</v>
      </c>
      <c r="L337" s="20">
        <f>IF(FluxoCaixa10131514192123[[#This Row],[Entrada / Saída]]="Saída",FluxoCaixa10131514192123[[#This Row],[R$ (Valores)]]*-1,FluxoCaixa10131514192123[[#This Row],[R$ (Valores)]])</f>
        <v>0</v>
      </c>
    </row>
    <row r="338" spans="2:12">
      <c r="B338" s="48"/>
      <c r="C338" s="48"/>
      <c r="D338" s="16"/>
      <c r="E338" s="48"/>
      <c r="F338" s="17"/>
      <c r="G338" s="17"/>
      <c r="H338" s="17"/>
      <c r="I338" s="21"/>
      <c r="J338" s="17" t="s">
        <v>525</v>
      </c>
      <c r="K338" s="20">
        <f>IF(FluxoCaixa10131514192123[[#This Row],[Movimento ]]="Saldo Inicial",FluxoCaixa10131514192123[[#This Row],[R$ (Valores)]],K337+FluxoCaixa10131514192123[[#This Row],[Valores Receitas / Despesas]])</f>
        <v>2511924.87</v>
      </c>
      <c r="L338" s="20">
        <f>IF(FluxoCaixa10131514192123[[#This Row],[Entrada / Saída]]="Saída",FluxoCaixa10131514192123[[#This Row],[R$ (Valores)]]*-1,FluxoCaixa10131514192123[[#This Row],[R$ (Valores)]])</f>
        <v>0</v>
      </c>
    </row>
    <row r="339" spans="2:12">
      <c r="B339" s="48"/>
      <c r="C339" s="48"/>
      <c r="D339" s="16"/>
      <c r="E339" s="48"/>
      <c r="F339" s="17"/>
      <c r="G339" s="17"/>
      <c r="H339" s="17"/>
      <c r="I339" s="21"/>
      <c r="J339" s="17" t="s">
        <v>525</v>
      </c>
      <c r="K339" s="20">
        <f>IF(FluxoCaixa10131514192123[[#This Row],[Movimento ]]="Saldo Inicial",FluxoCaixa10131514192123[[#This Row],[R$ (Valores)]],K338+FluxoCaixa10131514192123[[#This Row],[Valores Receitas / Despesas]])</f>
        <v>2511924.87</v>
      </c>
      <c r="L339" s="20">
        <f>IF(FluxoCaixa10131514192123[[#This Row],[Entrada / Saída]]="Saída",FluxoCaixa10131514192123[[#This Row],[R$ (Valores)]]*-1,FluxoCaixa10131514192123[[#This Row],[R$ (Valores)]])</f>
        <v>0</v>
      </c>
    </row>
    <row r="340" spans="2:12">
      <c r="B340" s="48"/>
      <c r="C340" s="48"/>
      <c r="D340" s="16"/>
      <c r="E340" s="48"/>
      <c r="F340" s="17"/>
      <c r="G340" s="17"/>
      <c r="H340" s="17"/>
      <c r="I340" s="21"/>
      <c r="J340" s="17" t="s">
        <v>525</v>
      </c>
      <c r="K340" s="20">
        <f>IF(FluxoCaixa10131514192123[[#This Row],[Movimento ]]="Saldo Inicial",FluxoCaixa10131514192123[[#This Row],[R$ (Valores)]],K339+FluxoCaixa10131514192123[[#This Row],[Valores Receitas / Despesas]])</f>
        <v>2511924.87</v>
      </c>
      <c r="L340" s="20">
        <f>IF(FluxoCaixa10131514192123[[#This Row],[Entrada / Saída]]="Saída",FluxoCaixa10131514192123[[#This Row],[R$ (Valores)]]*-1,FluxoCaixa10131514192123[[#This Row],[R$ (Valores)]])</f>
        <v>0</v>
      </c>
    </row>
    <row r="341" spans="2:12">
      <c r="B341" s="48"/>
      <c r="C341" s="48"/>
      <c r="D341" s="16"/>
      <c r="E341" s="48"/>
      <c r="F341" s="17"/>
      <c r="G341" s="17"/>
      <c r="H341" s="17"/>
      <c r="I341" s="21"/>
      <c r="J341" s="17" t="s">
        <v>525</v>
      </c>
      <c r="K341" s="20">
        <f>IF(FluxoCaixa10131514192123[[#This Row],[Movimento ]]="Saldo Inicial",FluxoCaixa10131514192123[[#This Row],[R$ (Valores)]],K340+FluxoCaixa10131514192123[[#This Row],[Valores Receitas / Despesas]])</f>
        <v>2511924.87</v>
      </c>
      <c r="L341" s="20">
        <f>IF(FluxoCaixa10131514192123[[#This Row],[Entrada / Saída]]="Saída",FluxoCaixa10131514192123[[#This Row],[R$ (Valores)]]*-1,FluxoCaixa10131514192123[[#This Row],[R$ (Valores)]])</f>
        <v>0</v>
      </c>
    </row>
    <row r="342" spans="2:12">
      <c r="B342" s="48"/>
      <c r="C342" s="48"/>
      <c r="D342" s="16"/>
      <c r="E342" s="48"/>
      <c r="F342" s="17"/>
      <c r="G342" s="17"/>
      <c r="H342" s="17"/>
      <c r="I342" s="21"/>
      <c r="J342" s="17" t="s">
        <v>525</v>
      </c>
      <c r="K342" s="20">
        <f>IF(FluxoCaixa10131514192123[[#This Row],[Movimento ]]="Saldo Inicial",FluxoCaixa10131514192123[[#This Row],[R$ (Valores)]],K341+FluxoCaixa10131514192123[[#This Row],[Valores Receitas / Despesas]])</f>
        <v>2511924.87</v>
      </c>
      <c r="L342" s="20">
        <f>IF(FluxoCaixa10131514192123[[#This Row],[Entrada / Saída]]="Saída",FluxoCaixa10131514192123[[#This Row],[R$ (Valores)]]*-1,FluxoCaixa10131514192123[[#This Row],[R$ (Valores)]])</f>
        <v>0</v>
      </c>
    </row>
    <row r="343" spans="2:12">
      <c r="B343" s="48"/>
      <c r="C343" s="48"/>
      <c r="D343" s="16"/>
      <c r="E343" s="48"/>
      <c r="F343" s="17"/>
      <c r="G343" s="17"/>
      <c r="H343" s="17"/>
      <c r="I343" s="21"/>
      <c r="J343" s="17" t="s">
        <v>525</v>
      </c>
      <c r="K343" s="20">
        <f>IF(FluxoCaixa10131514192123[[#This Row],[Movimento ]]="Saldo Inicial",FluxoCaixa10131514192123[[#This Row],[R$ (Valores)]],K342+FluxoCaixa10131514192123[[#This Row],[Valores Receitas / Despesas]])</f>
        <v>2511924.87</v>
      </c>
      <c r="L343" s="20">
        <f>IF(FluxoCaixa10131514192123[[#This Row],[Entrada / Saída]]="Saída",FluxoCaixa10131514192123[[#This Row],[R$ (Valores)]]*-1,FluxoCaixa10131514192123[[#This Row],[R$ (Valores)]])</f>
        <v>0</v>
      </c>
    </row>
    <row r="344" spans="2:12">
      <c r="B344" s="48"/>
      <c r="C344" s="48"/>
      <c r="D344" s="16"/>
      <c r="E344" s="48"/>
      <c r="F344" s="17"/>
      <c r="G344" s="17"/>
      <c r="H344" s="17"/>
      <c r="I344" s="21"/>
      <c r="J344" s="17" t="s">
        <v>525</v>
      </c>
      <c r="K344" s="20">
        <f>IF(FluxoCaixa10131514192123[[#This Row],[Movimento ]]="Saldo Inicial",FluxoCaixa10131514192123[[#This Row],[R$ (Valores)]],K343+FluxoCaixa10131514192123[[#This Row],[Valores Receitas / Despesas]])</f>
        <v>2511924.87</v>
      </c>
      <c r="L344" s="20">
        <f>IF(FluxoCaixa10131514192123[[#This Row],[Entrada / Saída]]="Saída",FluxoCaixa10131514192123[[#This Row],[R$ (Valores)]]*-1,FluxoCaixa10131514192123[[#This Row],[R$ (Valores)]])</f>
        <v>0</v>
      </c>
    </row>
    <row r="345" spans="2:12">
      <c r="B345" s="48"/>
      <c r="C345" s="48"/>
      <c r="D345" s="16"/>
      <c r="E345" s="48"/>
      <c r="F345" s="17"/>
      <c r="G345" s="17"/>
      <c r="H345" s="17"/>
      <c r="I345" s="21"/>
      <c r="J345" s="17" t="s">
        <v>525</v>
      </c>
      <c r="K345" s="20">
        <f>IF(FluxoCaixa10131514192123[[#This Row],[Movimento ]]="Saldo Inicial",FluxoCaixa10131514192123[[#This Row],[R$ (Valores)]],K344+FluxoCaixa10131514192123[[#This Row],[Valores Receitas / Despesas]])</f>
        <v>2511924.87</v>
      </c>
      <c r="L345" s="20">
        <f>IF(FluxoCaixa10131514192123[[#This Row],[Entrada / Saída]]="Saída",FluxoCaixa10131514192123[[#This Row],[R$ (Valores)]]*-1,FluxoCaixa10131514192123[[#This Row],[R$ (Valores)]])</f>
        <v>0</v>
      </c>
    </row>
    <row r="346" spans="2:12">
      <c r="B346" s="48"/>
      <c r="C346" s="48"/>
      <c r="D346" s="16"/>
      <c r="E346" s="48"/>
      <c r="F346" s="17"/>
      <c r="G346" s="17"/>
      <c r="H346" s="17"/>
      <c r="I346" s="21"/>
      <c r="J346" s="17" t="s">
        <v>525</v>
      </c>
      <c r="K346" s="20">
        <f>IF(FluxoCaixa10131514192123[[#This Row],[Movimento ]]="Saldo Inicial",FluxoCaixa10131514192123[[#This Row],[R$ (Valores)]],K345+FluxoCaixa10131514192123[[#This Row],[Valores Receitas / Despesas]])</f>
        <v>2511924.87</v>
      </c>
      <c r="L346" s="20">
        <f>IF(FluxoCaixa10131514192123[[#This Row],[Entrada / Saída]]="Saída",FluxoCaixa10131514192123[[#This Row],[R$ (Valores)]]*-1,FluxoCaixa10131514192123[[#This Row],[R$ (Valores)]])</f>
        <v>0</v>
      </c>
    </row>
    <row r="347" spans="2:12">
      <c r="B347" s="48"/>
      <c r="C347" s="48"/>
      <c r="D347" s="16"/>
      <c r="E347" s="48"/>
      <c r="F347" s="17"/>
      <c r="G347" s="17"/>
      <c r="H347" s="17"/>
      <c r="I347" s="21"/>
      <c r="J347" s="17" t="s">
        <v>525</v>
      </c>
      <c r="K347" s="20">
        <f>IF(FluxoCaixa10131514192123[[#This Row],[Movimento ]]="Saldo Inicial",FluxoCaixa10131514192123[[#This Row],[R$ (Valores)]],K346+FluxoCaixa10131514192123[[#This Row],[Valores Receitas / Despesas]])</f>
        <v>2511924.87</v>
      </c>
      <c r="L347" s="20">
        <f>IF(FluxoCaixa10131514192123[[#This Row],[Entrada / Saída]]="Saída",FluxoCaixa10131514192123[[#This Row],[R$ (Valores)]]*-1,FluxoCaixa10131514192123[[#This Row],[R$ (Valores)]])</f>
        <v>0</v>
      </c>
    </row>
    <row r="348" spans="2:12">
      <c r="B348" s="48"/>
      <c r="C348" s="48"/>
      <c r="D348" s="16"/>
      <c r="E348" s="48"/>
      <c r="F348" s="17"/>
      <c r="G348" s="17"/>
      <c r="H348" s="17"/>
      <c r="I348" s="21"/>
      <c r="J348" s="17" t="s">
        <v>525</v>
      </c>
      <c r="K348" s="20">
        <f>IF(FluxoCaixa10131514192123[[#This Row],[Movimento ]]="Saldo Inicial",FluxoCaixa10131514192123[[#This Row],[R$ (Valores)]],K347+FluxoCaixa10131514192123[[#This Row],[Valores Receitas / Despesas]])</f>
        <v>2511924.87</v>
      </c>
      <c r="L348" s="20">
        <f>IF(FluxoCaixa10131514192123[[#This Row],[Entrada / Saída]]="Saída",FluxoCaixa10131514192123[[#This Row],[R$ (Valores)]]*-1,FluxoCaixa10131514192123[[#This Row],[R$ (Valores)]])</f>
        <v>0</v>
      </c>
    </row>
    <row r="349" spans="2:12">
      <c r="B349" s="48"/>
      <c r="C349" s="48"/>
      <c r="D349" s="16"/>
      <c r="E349" s="48"/>
      <c r="F349" s="17"/>
      <c r="G349" s="17"/>
      <c r="H349" s="17"/>
      <c r="I349" s="21"/>
      <c r="J349" s="17" t="s">
        <v>525</v>
      </c>
      <c r="K349" s="20">
        <f>IF(FluxoCaixa10131514192123[[#This Row],[Movimento ]]="Saldo Inicial",FluxoCaixa10131514192123[[#This Row],[R$ (Valores)]],K348+FluxoCaixa10131514192123[[#This Row],[Valores Receitas / Despesas]])</f>
        <v>2511924.87</v>
      </c>
      <c r="L349" s="20">
        <f>IF(FluxoCaixa10131514192123[[#This Row],[Entrada / Saída]]="Saída",FluxoCaixa10131514192123[[#This Row],[R$ (Valores)]]*-1,FluxoCaixa10131514192123[[#This Row],[R$ (Valores)]])</f>
        <v>0</v>
      </c>
    </row>
    <row r="350" spans="2:12">
      <c r="B350" s="48"/>
      <c r="C350" s="48"/>
      <c r="D350" s="16"/>
      <c r="E350" s="48"/>
      <c r="F350" s="17"/>
      <c r="G350" s="17"/>
      <c r="H350" s="17"/>
      <c r="I350" s="21"/>
      <c r="J350" s="17" t="s">
        <v>525</v>
      </c>
      <c r="K350" s="20">
        <f>IF(FluxoCaixa10131514192123[[#This Row],[Movimento ]]="Saldo Inicial",FluxoCaixa10131514192123[[#This Row],[R$ (Valores)]],K349+FluxoCaixa10131514192123[[#This Row],[Valores Receitas / Despesas]])</f>
        <v>2511924.87</v>
      </c>
      <c r="L350" s="20">
        <f>IF(FluxoCaixa10131514192123[[#This Row],[Entrada / Saída]]="Saída",FluxoCaixa10131514192123[[#This Row],[R$ (Valores)]]*-1,FluxoCaixa10131514192123[[#This Row],[R$ (Valores)]])</f>
        <v>0</v>
      </c>
    </row>
    <row r="351" spans="2:12">
      <c r="B351" s="48"/>
      <c r="C351" s="48"/>
      <c r="D351" s="16"/>
      <c r="E351" s="48"/>
      <c r="F351" s="17"/>
      <c r="G351" s="17"/>
      <c r="H351" s="17"/>
      <c r="I351" s="21"/>
      <c r="J351" s="17" t="s">
        <v>525</v>
      </c>
      <c r="K351" s="20">
        <f>IF(FluxoCaixa10131514192123[[#This Row],[Movimento ]]="Saldo Inicial",FluxoCaixa10131514192123[[#This Row],[R$ (Valores)]],K350+FluxoCaixa10131514192123[[#This Row],[Valores Receitas / Despesas]])</f>
        <v>2511924.87</v>
      </c>
      <c r="L351" s="20">
        <f>IF(FluxoCaixa10131514192123[[#This Row],[Entrada / Saída]]="Saída",FluxoCaixa10131514192123[[#This Row],[R$ (Valores)]]*-1,FluxoCaixa10131514192123[[#This Row],[R$ (Valores)]])</f>
        <v>0</v>
      </c>
    </row>
    <row r="352" spans="2:12">
      <c r="B352" s="48"/>
      <c r="C352" s="48"/>
      <c r="D352" s="16"/>
      <c r="E352" s="48"/>
      <c r="F352" s="17"/>
      <c r="G352" s="17"/>
      <c r="H352" s="17"/>
      <c r="I352" s="21"/>
      <c r="J352" s="17" t="s">
        <v>525</v>
      </c>
      <c r="K352" s="20">
        <f>IF(FluxoCaixa10131514192123[[#This Row],[Movimento ]]="Saldo Inicial",FluxoCaixa10131514192123[[#This Row],[R$ (Valores)]],K351+FluxoCaixa10131514192123[[#This Row],[Valores Receitas / Despesas]])</f>
        <v>2511924.87</v>
      </c>
      <c r="L352" s="20">
        <f>IF(FluxoCaixa10131514192123[[#This Row],[Entrada / Saída]]="Saída",FluxoCaixa10131514192123[[#This Row],[R$ (Valores)]]*-1,FluxoCaixa10131514192123[[#This Row],[R$ (Valores)]])</f>
        <v>0</v>
      </c>
    </row>
    <row r="353" spans="2:12">
      <c r="B353" s="48"/>
      <c r="C353" s="48"/>
      <c r="D353" s="16"/>
      <c r="E353" s="48"/>
      <c r="F353" s="17"/>
      <c r="G353" s="17"/>
      <c r="H353" s="17"/>
      <c r="I353" s="21"/>
      <c r="J353" s="17" t="s">
        <v>525</v>
      </c>
      <c r="K353" s="20">
        <f>IF(FluxoCaixa10131514192123[[#This Row],[Movimento ]]="Saldo Inicial",FluxoCaixa10131514192123[[#This Row],[R$ (Valores)]],K352+FluxoCaixa10131514192123[[#This Row],[Valores Receitas / Despesas]])</f>
        <v>2511924.87</v>
      </c>
      <c r="L353" s="20">
        <f>IF(FluxoCaixa10131514192123[[#This Row],[Entrada / Saída]]="Saída",FluxoCaixa10131514192123[[#This Row],[R$ (Valores)]]*-1,FluxoCaixa10131514192123[[#This Row],[R$ (Valores)]])</f>
        <v>0</v>
      </c>
    </row>
    <row r="354" spans="2:12">
      <c r="B354" s="48"/>
      <c r="C354" s="48"/>
      <c r="D354" s="16"/>
      <c r="E354" s="48"/>
      <c r="F354" s="17"/>
      <c r="G354" s="17"/>
      <c r="H354" s="17"/>
      <c r="I354" s="21"/>
      <c r="J354" s="17" t="s">
        <v>525</v>
      </c>
      <c r="K354" s="20">
        <f>IF(FluxoCaixa10131514192123[[#This Row],[Movimento ]]="Saldo Inicial",FluxoCaixa10131514192123[[#This Row],[R$ (Valores)]],K353+FluxoCaixa10131514192123[[#This Row],[Valores Receitas / Despesas]])</f>
        <v>2511924.87</v>
      </c>
      <c r="L354" s="20">
        <f>IF(FluxoCaixa10131514192123[[#This Row],[Entrada / Saída]]="Saída",FluxoCaixa10131514192123[[#This Row],[R$ (Valores)]]*-1,FluxoCaixa10131514192123[[#This Row],[R$ (Valores)]])</f>
        <v>0</v>
      </c>
    </row>
    <row r="355" spans="2:12">
      <c r="B355" s="48"/>
      <c r="C355" s="48"/>
      <c r="D355" s="16"/>
      <c r="E355" s="48"/>
      <c r="F355" s="17"/>
      <c r="G355" s="17"/>
      <c r="H355" s="17"/>
      <c r="I355" s="21"/>
      <c r="J355" s="17" t="s">
        <v>525</v>
      </c>
      <c r="K355" s="20">
        <f>IF(FluxoCaixa10131514192123[[#This Row],[Movimento ]]="Saldo Inicial",FluxoCaixa10131514192123[[#This Row],[R$ (Valores)]],K354+FluxoCaixa10131514192123[[#This Row],[Valores Receitas / Despesas]])</f>
        <v>2511924.87</v>
      </c>
      <c r="L355" s="20">
        <f>IF(FluxoCaixa10131514192123[[#This Row],[Entrada / Saída]]="Saída",FluxoCaixa10131514192123[[#This Row],[R$ (Valores)]]*-1,FluxoCaixa10131514192123[[#This Row],[R$ (Valores)]])</f>
        <v>0</v>
      </c>
    </row>
    <row r="356" spans="2:12">
      <c r="B356" s="48"/>
      <c r="C356" s="48"/>
      <c r="D356" s="16"/>
      <c r="E356" s="48"/>
      <c r="F356" s="17"/>
      <c r="G356" s="17"/>
      <c r="H356" s="17"/>
      <c r="I356" s="21"/>
      <c r="J356" s="17" t="s">
        <v>525</v>
      </c>
      <c r="K356" s="20">
        <f>IF(FluxoCaixa10131514192123[[#This Row],[Movimento ]]="Saldo Inicial",FluxoCaixa10131514192123[[#This Row],[R$ (Valores)]],K355+FluxoCaixa10131514192123[[#This Row],[Valores Receitas / Despesas]])</f>
        <v>2511924.87</v>
      </c>
      <c r="L356" s="20">
        <f>IF(FluxoCaixa10131514192123[[#This Row],[Entrada / Saída]]="Saída",FluxoCaixa10131514192123[[#This Row],[R$ (Valores)]]*-1,FluxoCaixa10131514192123[[#This Row],[R$ (Valores)]])</f>
        <v>0</v>
      </c>
    </row>
    <row r="357" spans="2:12">
      <c r="B357" s="48"/>
      <c r="C357" s="48"/>
      <c r="D357" s="16"/>
      <c r="E357" s="48"/>
      <c r="F357" s="17"/>
      <c r="G357" s="17"/>
      <c r="H357" s="17"/>
      <c r="I357" s="21"/>
      <c r="J357" s="17" t="s">
        <v>525</v>
      </c>
      <c r="K357" s="20">
        <f>IF(FluxoCaixa10131514192123[[#This Row],[Movimento ]]="Saldo Inicial",FluxoCaixa10131514192123[[#This Row],[R$ (Valores)]],K356+FluxoCaixa10131514192123[[#This Row],[Valores Receitas / Despesas]])</f>
        <v>2511924.87</v>
      </c>
      <c r="L357" s="20">
        <f>IF(FluxoCaixa10131514192123[[#This Row],[Entrada / Saída]]="Saída",FluxoCaixa10131514192123[[#This Row],[R$ (Valores)]]*-1,FluxoCaixa10131514192123[[#This Row],[R$ (Valores)]])</f>
        <v>0</v>
      </c>
    </row>
    <row r="358" spans="2:12">
      <c r="B358" s="48"/>
      <c r="C358" s="48"/>
      <c r="D358" s="16"/>
      <c r="E358" s="48"/>
      <c r="F358" s="17"/>
      <c r="G358" s="17"/>
      <c r="H358" s="17"/>
      <c r="I358" s="21"/>
      <c r="J358" s="17" t="s">
        <v>525</v>
      </c>
      <c r="K358" s="20">
        <f>IF(FluxoCaixa10131514192123[[#This Row],[Movimento ]]="Saldo Inicial",FluxoCaixa10131514192123[[#This Row],[R$ (Valores)]],K357+FluxoCaixa10131514192123[[#This Row],[Valores Receitas / Despesas]])</f>
        <v>2511924.87</v>
      </c>
      <c r="L358" s="20">
        <f>IF(FluxoCaixa10131514192123[[#This Row],[Entrada / Saída]]="Saída",FluxoCaixa10131514192123[[#This Row],[R$ (Valores)]]*-1,FluxoCaixa10131514192123[[#This Row],[R$ (Valores)]])</f>
        <v>0</v>
      </c>
    </row>
    <row r="359" spans="2:12">
      <c r="B359" s="48"/>
      <c r="C359" s="48"/>
      <c r="D359" s="16"/>
      <c r="E359" s="48"/>
      <c r="F359" s="17"/>
      <c r="G359" s="17"/>
      <c r="H359" s="17"/>
      <c r="I359" s="21"/>
      <c r="J359" s="17" t="s">
        <v>525</v>
      </c>
      <c r="K359" s="20">
        <f>IF(FluxoCaixa10131514192123[[#This Row],[Movimento ]]="Saldo Inicial",FluxoCaixa10131514192123[[#This Row],[R$ (Valores)]],K358+FluxoCaixa10131514192123[[#This Row],[Valores Receitas / Despesas]])</f>
        <v>2511924.87</v>
      </c>
      <c r="L359" s="20">
        <f>IF(FluxoCaixa10131514192123[[#This Row],[Entrada / Saída]]="Saída",FluxoCaixa10131514192123[[#This Row],[R$ (Valores)]]*-1,FluxoCaixa10131514192123[[#This Row],[R$ (Valores)]])</f>
        <v>0</v>
      </c>
    </row>
    <row r="360" spans="2:12">
      <c r="B360" s="48"/>
      <c r="C360" s="48"/>
      <c r="D360" s="16"/>
      <c r="E360" s="48"/>
      <c r="F360" s="17"/>
      <c r="G360" s="17"/>
      <c r="H360" s="17"/>
      <c r="I360" s="21"/>
      <c r="J360" s="17" t="s">
        <v>525</v>
      </c>
      <c r="K360" s="20">
        <f>IF(FluxoCaixa10131514192123[[#This Row],[Movimento ]]="Saldo Inicial",FluxoCaixa10131514192123[[#This Row],[R$ (Valores)]],K359+FluxoCaixa10131514192123[[#This Row],[Valores Receitas / Despesas]])</f>
        <v>2511924.87</v>
      </c>
      <c r="L360" s="20">
        <f>IF(FluxoCaixa10131514192123[[#This Row],[Entrada / Saída]]="Saída",FluxoCaixa10131514192123[[#This Row],[R$ (Valores)]]*-1,FluxoCaixa10131514192123[[#This Row],[R$ (Valores)]])</f>
        <v>0</v>
      </c>
    </row>
    <row r="361" spans="2:12">
      <c r="B361" s="48"/>
      <c r="C361" s="48"/>
      <c r="D361" s="16"/>
      <c r="E361" s="48"/>
      <c r="F361" s="17"/>
      <c r="G361" s="17"/>
      <c r="H361" s="17"/>
      <c r="I361" s="21"/>
      <c r="J361" s="17" t="s">
        <v>525</v>
      </c>
      <c r="K361" s="20">
        <f>IF(FluxoCaixa10131514192123[[#This Row],[Movimento ]]="Saldo Inicial",FluxoCaixa10131514192123[[#This Row],[R$ (Valores)]],K360+FluxoCaixa10131514192123[[#This Row],[Valores Receitas / Despesas]])</f>
        <v>2511924.87</v>
      </c>
      <c r="L361" s="20">
        <f>IF(FluxoCaixa10131514192123[[#This Row],[Entrada / Saída]]="Saída",FluxoCaixa10131514192123[[#This Row],[R$ (Valores)]]*-1,FluxoCaixa10131514192123[[#This Row],[R$ (Valores)]])</f>
        <v>0</v>
      </c>
    </row>
    <row r="362" spans="2:12">
      <c r="B362" s="48"/>
      <c r="C362" s="48"/>
      <c r="D362" s="16"/>
      <c r="E362" s="48"/>
      <c r="F362" s="17"/>
      <c r="G362" s="17"/>
      <c r="H362" s="17"/>
      <c r="I362" s="21"/>
      <c r="J362" s="17" t="s">
        <v>525</v>
      </c>
      <c r="K362" s="20">
        <f>IF(FluxoCaixa10131514192123[[#This Row],[Movimento ]]="Saldo Inicial",FluxoCaixa10131514192123[[#This Row],[R$ (Valores)]],K361+FluxoCaixa10131514192123[[#This Row],[Valores Receitas / Despesas]])</f>
        <v>2511924.87</v>
      </c>
      <c r="L362" s="20">
        <f>IF(FluxoCaixa10131514192123[[#This Row],[Entrada / Saída]]="Saída",FluxoCaixa10131514192123[[#This Row],[R$ (Valores)]]*-1,FluxoCaixa10131514192123[[#This Row],[R$ (Valores)]])</f>
        <v>0</v>
      </c>
    </row>
    <row r="363" spans="2:12">
      <c r="B363" s="48"/>
      <c r="C363" s="48"/>
      <c r="D363" s="16"/>
      <c r="E363" s="48"/>
      <c r="F363" s="17"/>
      <c r="G363" s="17"/>
      <c r="H363" s="17"/>
      <c r="I363" s="21"/>
      <c r="J363" s="17" t="s">
        <v>525</v>
      </c>
      <c r="K363" s="20">
        <f>IF(FluxoCaixa10131514192123[[#This Row],[Movimento ]]="Saldo Inicial",FluxoCaixa10131514192123[[#This Row],[R$ (Valores)]],K362+FluxoCaixa10131514192123[[#This Row],[Valores Receitas / Despesas]])</f>
        <v>2511924.87</v>
      </c>
      <c r="L363" s="20">
        <f>IF(FluxoCaixa10131514192123[[#This Row],[Entrada / Saída]]="Saída",FluxoCaixa10131514192123[[#This Row],[R$ (Valores)]]*-1,FluxoCaixa10131514192123[[#This Row],[R$ (Valores)]])</f>
        <v>0</v>
      </c>
    </row>
    <row r="364" spans="2:12">
      <c r="B364" s="48"/>
      <c r="C364" s="48"/>
      <c r="D364" s="16"/>
      <c r="E364" s="48"/>
      <c r="F364" s="17"/>
      <c r="G364" s="17"/>
      <c r="H364" s="17"/>
      <c r="I364" s="21"/>
      <c r="J364" s="17" t="s">
        <v>525</v>
      </c>
      <c r="K364" s="20">
        <f>IF(FluxoCaixa10131514192123[[#This Row],[Movimento ]]="Saldo Inicial",FluxoCaixa10131514192123[[#This Row],[R$ (Valores)]],K363+FluxoCaixa10131514192123[[#This Row],[Valores Receitas / Despesas]])</f>
        <v>2511924.87</v>
      </c>
      <c r="L364" s="20">
        <f>IF(FluxoCaixa10131514192123[[#This Row],[Entrada / Saída]]="Saída",FluxoCaixa10131514192123[[#This Row],[R$ (Valores)]]*-1,FluxoCaixa10131514192123[[#This Row],[R$ (Valores)]])</f>
        <v>0</v>
      </c>
    </row>
    <row r="365" spans="2:12">
      <c r="B365" s="48"/>
      <c r="C365" s="48"/>
      <c r="D365" s="16"/>
      <c r="E365" s="48"/>
      <c r="F365" s="17"/>
      <c r="G365" s="17"/>
      <c r="H365" s="17"/>
      <c r="I365" s="21"/>
      <c r="J365" s="17" t="s">
        <v>525</v>
      </c>
      <c r="K365" s="20">
        <f>IF(FluxoCaixa10131514192123[[#This Row],[Movimento ]]="Saldo Inicial",FluxoCaixa10131514192123[[#This Row],[R$ (Valores)]],K364+FluxoCaixa10131514192123[[#This Row],[Valores Receitas / Despesas]])</f>
        <v>2511924.87</v>
      </c>
      <c r="L365" s="20">
        <f>IF(FluxoCaixa10131514192123[[#This Row],[Entrada / Saída]]="Saída",FluxoCaixa10131514192123[[#This Row],[R$ (Valores)]]*-1,FluxoCaixa10131514192123[[#This Row],[R$ (Valores)]])</f>
        <v>0</v>
      </c>
    </row>
    <row r="366" spans="2:12">
      <c r="B366" s="48"/>
      <c r="C366" s="48"/>
      <c r="D366" s="16"/>
      <c r="E366" s="48"/>
      <c r="F366" s="17"/>
      <c r="G366" s="17"/>
      <c r="H366" s="17"/>
      <c r="I366" s="21"/>
      <c r="J366" s="17" t="s">
        <v>525</v>
      </c>
      <c r="K366" s="20">
        <f>IF(FluxoCaixa10131514192123[[#This Row],[Movimento ]]="Saldo Inicial",FluxoCaixa10131514192123[[#This Row],[R$ (Valores)]],K365+FluxoCaixa10131514192123[[#This Row],[Valores Receitas / Despesas]])</f>
        <v>2511924.87</v>
      </c>
      <c r="L366" s="20">
        <f>IF(FluxoCaixa10131514192123[[#This Row],[Entrada / Saída]]="Saída",FluxoCaixa10131514192123[[#This Row],[R$ (Valores)]]*-1,FluxoCaixa10131514192123[[#This Row],[R$ (Valores)]])</f>
        <v>0</v>
      </c>
    </row>
    <row r="367" spans="2:12">
      <c r="B367" s="48"/>
      <c r="C367" s="48"/>
      <c r="D367" s="16"/>
      <c r="E367" s="48"/>
      <c r="F367" s="17"/>
      <c r="G367" s="17"/>
      <c r="H367" s="17"/>
      <c r="I367" s="21"/>
      <c r="J367" s="17" t="s">
        <v>525</v>
      </c>
      <c r="K367" s="20">
        <f>IF(FluxoCaixa10131514192123[[#This Row],[Movimento ]]="Saldo Inicial",FluxoCaixa10131514192123[[#This Row],[R$ (Valores)]],K366+FluxoCaixa10131514192123[[#This Row],[Valores Receitas / Despesas]])</f>
        <v>2511924.87</v>
      </c>
      <c r="L367" s="20">
        <f>IF(FluxoCaixa10131514192123[[#This Row],[Entrada / Saída]]="Saída",FluxoCaixa10131514192123[[#This Row],[R$ (Valores)]]*-1,FluxoCaixa10131514192123[[#This Row],[R$ (Valores)]])</f>
        <v>0</v>
      </c>
    </row>
    <row r="368" spans="2:12">
      <c r="B368" s="48"/>
      <c r="C368" s="48"/>
      <c r="D368" s="16"/>
      <c r="E368" s="48"/>
      <c r="F368" s="17"/>
      <c r="G368" s="17"/>
      <c r="H368" s="17"/>
      <c r="I368" s="21"/>
      <c r="J368" s="17" t="s">
        <v>525</v>
      </c>
      <c r="K368" s="20">
        <f>IF(FluxoCaixa10131514192123[[#This Row],[Movimento ]]="Saldo Inicial",FluxoCaixa10131514192123[[#This Row],[R$ (Valores)]],K367+FluxoCaixa10131514192123[[#This Row],[Valores Receitas / Despesas]])</f>
        <v>2511924.87</v>
      </c>
      <c r="L368" s="20">
        <f>IF(FluxoCaixa10131514192123[[#This Row],[Entrada / Saída]]="Saída",FluxoCaixa10131514192123[[#This Row],[R$ (Valores)]]*-1,FluxoCaixa10131514192123[[#This Row],[R$ (Valores)]])</f>
        <v>0</v>
      </c>
    </row>
    <row r="369" spans="2:12">
      <c r="B369" s="48"/>
      <c r="C369" s="48"/>
      <c r="D369" s="16"/>
      <c r="E369" s="48"/>
      <c r="F369" s="17"/>
      <c r="G369" s="17"/>
      <c r="H369" s="17"/>
      <c r="I369" s="21"/>
      <c r="J369" s="17" t="s">
        <v>525</v>
      </c>
      <c r="K369" s="20">
        <f>IF(FluxoCaixa10131514192123[[#This Row],[Movimento ]]="Saldo Inicial",FluxoCaixa10131514192123[[#This Row],[R$ (Valores)]],K368+FluxoCaixa10131514192123[[#This Row],[Valores Receitas / Despesas]])</f>
        <v>2511924.87</v>
      </c>
      <c r="L369" s="20">
        <f>IF(FluxoCaixa10131514192123[[#This Row],[Entrada / Saída]]="Saída",FluxoCaixa10131514192123[[#This Row],[R$ (Valores)]]*-1,FluxoCaixa10131514192123[[#This Row],[R$ (Valores)]])</f>
        <v>0</v>
      </c>
    </row>
    <row r="370" spans="2:12">
      <c r="B370" s="48"/>
      <c r="C370" s="48"/>
      <c r="D370" s="16"/>
      <c r="E370" s="48"/>
      <c r="F370" s="17"/>
      <c r="G370" s="17"/>
      <c r="H370" s="17"/>
      <c r="I370" s="21"/>
      <c r="J370" s="17" t="s">
        <v>525</v>
      </c>
      <c r="K370" s="20">
        <f>IF(FluxoCaixa10131514192123[[#This Row],[Movimento ]]="Saldo Inicial",FluxoCaixa10131514192123[[#This Row],[R$ (Valores)]],K369+FluxoCaixa10131514192123[[#This Row],[Valores Receitas / Despesas]])</f>
        <v>2511924.87</v>
      </c>
      <c r="L370" s="20">
        <f>IF(FluxoCaixa10131514192123[[#This Row],[Entrada / Saída]]="Saída",FluxoCaixa10131514192123[[#This Row],[R$ (Valores)]]*-1,FluxoCaixa10131514192123[[#This Row],[R$ (Valores)]])</f>
        <v>0</v>
      </c>
    </row>
    <row r="371" spans="2:12">
      <c r="B371" s="48"/>
      <c r="C371" s="48"/>
      <c r="D371" s="16"/>
      <c r="E371" s="48"/>
      <c r="F371" s="17"/>
      <c r="G371" s="17"/>
      <c r="H371" s="17"/>
      <c r="I371" s="21"/>
      <c r="J371" s="17" t="s">
        <v>525</v>
      </c>
      <c r="K371" s="20">
        <f>IF(FluxoCaixa10131514192123[[#This Row],[Movimento ]]="Saldo Inicial",FluxoCaixa10131514192123[[#This Row],[R$ (Valores)]],K370+FluxoCaixa10131514192123[[#This Row],[Valores Receitas / Despesas]])</f>
        <v>2511924.87</v>
      </c>
      <c r="L371" s="20">
        <f>IF(FluxoCaixa10131514192123[[#This Row],[Entrada / Saída]]="Saída",FluxoCaixa10131514192123[[#This Row],[R$ (Valores)]]*-1,FluxoCaixa10131514192123[[#This Row],[R$ (Valores)]])</f>
        <v>0</v>
      </c>
    </row>
    <row r="372" spans="2:12">
      <c r="B372" s="48"/>
      <c r="C372" s="48"/>
      <c r="D372" s="16"/>
      <c r="E372" s="48"/>
      <c r="F372" s="17"/>
      <c r="G372" s="17"/>
      <c r="H372" s="17"/>
      <c r="I372" s="21"/>
      <c r="J372" s="17" t="s">
        <v>525</v>
      </c>
      <c r="K372" s="20">
        <f>IF(FluxoCaixa10131514192123[[#This Row],[Movimento ]]="Saldo Inicial",FluxoCaixa10131514192123[[#This Row],[R$ (Valores)]],K371+FluxoCaixa10131514192123[[#This Row],[Valores Receitas / Despesas]])</f>
        <v>2511924.87</v>
      </c>
      <c r="L372" s="20">
        <f>IF(FluxoCaixa10131514192123[[#This Row],[Entrada / Saída]]="Saída",FluxoCaixa10131514192123[[#This Row],[R$ (Valores)]]*-1,FluxoCaixa10131514192123[[#This Row],[R$ (Valores)]])</f>
        <v>0</v>
      </c>
    </row>
    <row r="373" spans="2:12">
      <c r="B373" s="48"/>
      <c r="C373" s="48"/>
      <c r="D373" s="16"/>
      <c r="E373" s="48"/>
      <c r="F373" s="17"/>
      <c r="G373" s="17"/>
      <c r="H373" s="17"/>
      <c r="I373" s="21"/>
      <c r="J373" s="17" t="s">
        <v>525</v>
      </c>
      <c r="K373" s="20">
        <f>IF(FluxoCaixa10131514192123[[#This Row],[Movimento ]]="Saldo Inicial",FluxoCaixa10131514192123[[#This Row],[R$ (Valores)]],K372+FluxoCaixa10131514192123[[#This Row],[Valores Receitas / Despesas]])</f>
        <v>2511924.87</v>
      </c>
      <c r="L373" s="20">
        <f>IF(FluxoCaixa10131514192123[[#This Row],[Entrada / Saída]]="Saída",FluxoCaixa10131514192123[[#This Row],[R$ (Valores)]]*-1,FluxoCaixa10131514192123[[#This Row],[R$ (Valores)]])</f>
        <v>0</v>
      </c>
    </row>
    <row r="374" spans="2:12">
      <c r="B374" s="48"/>
      <c r="C374" s="48"/>
      <c r="D374" s="16"/>
      <c r="E374" s="48"/>
      <c r="F374" s="17"/>
      <c r="G374" s="17"/>
      <c r="H374" s="17"/>
      <c r="I374" s="21"/>
      <c r="J374" s="17" t="s">
        <v>525</v>
      </c>
      <c r="K374" s="20">
        <f>IF(FluxoCaixa10131514192123[[#This Row],[Movimento ]]="Saldo Inicial",FluxoCaixa10131514192123[[#This Row],[R$ (Valores)]],K373+FluxoCaixa10131514192123[[#This Row],[Valores Receitas / Despesas]])</f>
        <v>2511924.87</v>
      </c>
      <c r="L374" s="20">
        <f>IF(FluxoCaixa10131514192123[[#This Row],[Entrada / Saída]]="Saída",FluxoCaixa10131514192123[[#This Row],[R$ (Valores)]]*-1,FluxoCaixa10131514192123[[#This Row],[R$ (Valores)]])</f>
        <v>0</v>
      </c>
    </row>
    <row r="375" spans="2:12">
      <c r="B375" s="48"/>
      <c r="C375" s="48"/>
      <c r="D375" s="16"/>
      <c r="E375" s="48"/>
      <c r="F375" s="17"/>
      <c r="G375" s="17"/>
      <c r="H375" s="17"/>
      <c r="I375" s="21"/>
      <c r="J375" s="17" t="s">
        <v>525</v>
      </c>
      <c r="K375" s="20">
        <f>IF(FluxoCaixa10131514192123[[#This Row],[Movimento ]]="Saldo Inicial",FluxoCaixa10131514192123[[#This Row],[R$ (Valores)]],K374+FluxoCaixa10131514192123[[#This Row],[Valores Receitas / Despesas]])</f>
        <v>2511924.87</v>
      </c>
      <c r="L375" s="20">
        <f>IF(FluxoCaixa10131514192123[[#This Row],[Entrada / Saída]]="Saída",FluxoCaixa10131514192123[[#This Row],[R$ (Valores)]]*-1,FluxoCaixa10131514192123[[#This Row],[R$ (Valores)]])</f>
        <v>0</v>
      </c>
    </row>
    <row r="376" spans="2:12">
      <c r="B376" s="48"/>
      <c r="C376" s="48"/>
      <c r="D376" s="16"/>
      <c r="E376" s="48"/>
      <c r="F376" s="17"/>
      <c r="G376" s="17"/>
      <c r="H376" s="17"/>
      <c r="I376" s="21"/>
      <c r="J376" s="17" t="s">
        <v>525</v>
      </c>
      <c r="K376" s="20">
        <f>IF(FluxoCaixa10131514192123[[#This Row],[Movimento ]]="Saldo Inicial",FluxoCaixa10131514192123[[#This Row],[R$ (Valores)]],K375+FluxoCaixa10131514192123[[#This Row],[Valores Receitas / Despesas]])</f>
        <v>2511924.87</v>
      </c>
      <c r="L376" s="20">
        <f>IF(FluxoCaixa10131514192123[[#This Row],[Entrada / Saída]]="Saída",FluxoCaixa10131514192123[[#This Row],[R$ (Valores)]]*-1,FluxoCaixa10131514192123[[#This Row],[R$ (Valores)]])</f>
        <v>0</v>
      </c>
    </row>
    <row r="377" spans="2:12">
      <c r="B377" s="48"/>
      <c r="C377" s="48"/>
      <c r="D377" s="16"/>
      <c r="E377" s="48"/>
      <c r="F377" s="17"/>
      <c r="G377" s="17"/>
      <c r="H377" s="17"/>
      <c r="I377" s="21"/>
      <c r="J377" s="17" t="s">
        <v>525</v>
      </c>
      <c r="K377" s="20">
        <f>IF(FluxoCaixa10131514192123[[#This Row],[Movimento ]]="Saldo Inicial",FluxoCaixa10131514192123[[#This Row],[R$ (Valores)]],K376+FluxoCaixa10131514192123[[#This Row],[Valores Receitas / Despesas]])</f>
        <v>2511924.87</v>
      </c>
      <c r="L377" s="20">
        <f>IF(FluxoCaixa10131514192123[[#This Row],[Entrada / Saída]]="Saída",FluxoCaixa10131514192123[[#This Row],[R$ (Valores)]]*-1,FluxoCaixa10131514192123[[#This Row],[R$ (Valores)]])</f>
        <v>0</v>
      </c>
    </row>
    <row r="378" spans="2:12">
      <c r="B378" s="48"/>
      <c r="C378" s="48"/>
      <c r="D378" s="16"/>
      <c r="E378" s="48"/>
      <c r="F378" s="17"/>
      <c r="G378" s="17"/>
      <c r="H378" s="17"/>
      <c r="I378" s="21"/>
      <c r="J378" s="17" t="s">
        <v>525</v>
      </c>
      <c r="K378" s="20">
        <f>IF(FluxoCaixa10131514192123[[#This Row],[Movimento ]]="Saldo Inicial",FluxoCaixa10131514192123[[#This Row],[R$ (Valores)]],K377+FluxoCaixa10131514192123[[#This Row],[Valores Receitas / Despesas]])</f>
        <v>2511924.87</v>
      </c>
      <c r="L378" s="20">
        <f>IF(FluxoCaixa10131514192123[[#This Row],[Entrada / Saída]]="Saída",FluxoCaixa10131514192123[[#This Row],[R$ (Valores)]]*-1,FluxoCaixa10131514192123[[#This Row],[R$ (Valores)]])</f>
        <v>0</v>
      </c>
    </row>
    <row r="379" spans="2:12">
      <c r="B379" s="48"/>
      <c r="C379" s="48"/>
      <c r="D379" s="16"/>
      <c r="E379" s="48"/>
      <c r="F379" s="17"/>
      <c r="G379" s="17"/>
      <c r="H379" s="17"/>
      <c r="I379" s="21"/>
      <c r="J379" s="17" t="s">
        <v>525</v>
      </c>
      <c r="K379" s="20">
        <f>IF(FluxoCaixa10131514192123[[#This Row],[Movimento ]]="Saldo Inicial",FluxoCaixa10131514192123[[#This Row],[R$ (Valores)]],K378+FluxoCaixa10131514192123[[#This Row],[Valores Receitas / Despesas]])</f>
        <v>2511924.87</v>
      </c>
      <c r="L379" s="20">
        <f>IF(FluxoCaixa10131514192123[[#This Row],[Entrada / Saída]]="Saída",FluxoCaixa10131514192123[[#This Row],[R$ (Valores)]]*-1,FluxoCaixa10131514192123[[#This Row],[R$ (Valores)]])</f>
        <v>0</v>
      </c>
    </row>
    <row r="380" spans="2:12">
      <c r="B380" s="48"/>
      <c r="C380" s="48"/>
      <c r="D380" s="16"/>
      <c r="E380" s="48"/>
      <c r="F380" s="17"/>
      <c r="G380" s="17"/>
      <c r="H380" s="17"/>
      <c r="I380" s="21"/>
      <c r="J380" s="17" t="s">
        <v>525</v>
      </c>
      <c r="K380" s="20">
        <f>IF(FluxoCaixa10131514192123[[#This Row],[Movimento ]]="Saldo Inicial",FluxoCaixa10131514192123[[#This Row],[R$ (Valores)]],K379+FluxoCaixa10131514192123[[#This Row],[Valores Receitas / Despesas]])</f>
        <v>2511924.87</v>
      </c>
      <c r="L380" s="20">
        <f>IF(FluxoCaixa10131514192123[[#This Row],[Entrada / Saída]]="Saída",FluxoCaixa10131514192123[[#This Row],[R$ (Valores)]]*-1,FluxoCaixa10131514192123[[#This Row],[R$ (Valores)]])</f>
        <v>0</v>
      </c>
    </row>
    <row r="381" spans="2:12">
      <c r="B381" s="48"/>
      <c r="C381" s="48"/>
      <c r="D381" s="16"/>
      <c r="E381" s="48"/>
      <c r="F381" s="17"/>
      <c r="G381" s="17"/>
      <c r="H381" s="17"/>
      <c r="I381" s="21"/>
      <c r="J381" s="17" t="s">
        <v>525</v>
      </c>
      <c r="K381" s="20">
        <f>IF(FluxoCaixa10131514192123[[#This Row],[Movimento ]]="Saldo Inicial",FluxoCaixa10131514192123[[#This Row],[R$ (Valores)]],K380+FluxoCaixa10131514192123[[#This Row],[Valores Receitas / Despesas]])</f>
        <v>2511924.87</v>
      </c>
      <c r="L381" s="20">
        <f>IF(FluxoCaixa10131514192123[[#This Row],[Entrada / Saída]]="Saída",FluxoCaixa10131514192123[[#This Row],[R$ (Valores)]]*-1,FluxoCaixa10131514192123[[#This Row],[R$ (Valores)]])</f>
        <v>0</v>
      </c>
    </row>
    <row r="382" spans="2:12">
      <c r="B382" s="48"/>
      <c r="C382" s="48"/>
      <c r="D382" s="16"/>
      <c r="E382" s="48"/>
      <c r="F382" s="17"/>
      <c r="G382" s="17"/>
      <c r="H382" s="17"/>
      <c r="I382" s="21"/>
      <c r="J382" s="17" t="s">
        <v>525</v>
      </c>
      <c r="K382" s="20">
        <f>IF(FluxoCaixa10131514192123[[#This Row],[Movimento ]]="Saldo Inicial",FluxoCaixa10131514192123[[#This Row],[R$ (Valores)]],K381+FluxoCaixa10131514192123[[#This Row],[Valores Receitas / Despesas]])</f>
        <v>2511924.87</v>
      </c>
      <c r="L382" s="20">
        <f>IF(FluxoCaixa10131514192123[[#This Row],[Entrada / Saída]]="Saída",FluxoCaixa10131514192123[[#This Row],[R$ (Valores)]]*-1,FluxoCaixa10131514192123[[#This Row],[R$ (Valores)]])</f>
        <v>0</v>
      </c>
    </row>
    <row r="383" spans="2:12">
      <c r="B383" s="48"/>
      <c r="C383" s="48"/>
      <c r="D383" s="16"/>
      <c r="E383" s="48"/>
      <c r="F383" s="17"/>
      <c r="G383" s="17"/>
      <c r="H383" s="17"/>
      <c r="I383" s="21"/>
      <c r="J383" s="17" t="s">
        <v>525</v>
      </c>
      <c r="K383" s="20">
        <f>IF(FluxoCaixa10131514192123[[#This Row],[Movimento ]]="Saldo Inicial",FluxoCaixa10131514192123[[#This Row],[R$ (Valores)]],K382+FluxoCaixa10131514192123[[#This Row],[Valores Receitas / Despesas]])</f>
        <v>2511924.87</v>
      </c>
      <c r="L383" s="20">
        <f>IF(FluxoCaixa10131514192123[[#This Row],[Entrada / Saída]]="Saída",FluxoCaixa10131514192123[[#This Row],[R$ (Valores)]]*-1,FluxoCaixa10131514192123[[#This Row],[R$ (Valores)]])</f>
        <v>0</v>
      </c>
    </row>
    <row r="384" spans="2:12">
      <c r="B384" s="48"/>
      <c r="C384" s="48"/>
      <c r="D384" s="16"/>
      <c r="E384" s="48"/>
      <c r="F384" s="17"/>
      <c r="G384" s="17"/>
      <c r="H384" s="17"/>
      <c r="I384" s="21"/>
      <c r="J384" s="17" t="s">
        <v>525</v>
      </c>
      <c r="K384" s="20">
        <f>IF(FluxoCaixa10131514192123[[#This Row],[Movimento ]]="Saldo Inicial",FluxoCaixa10131514192123[[#This Row],[R$ (Valores)]],K383+FluxoCaixa10131514192123[[#This Row],[Valores Receitas / Despesas]])</f>
        <v>2511924.87</v>
      </c>
      <c r="L384" s="20">
        <f>IF(FluxoCaixa10131514192123[[#This Row],[Entrada / Saída]]="Saída",FluxoCaixa10131514192123[[#This Row],[R$ (Valores)]]*-1,FluxoCaixa10131514192123[[#This Row],[R$ (Valores)]])</f>
        <v>0</v>
      </c>
    </row>
    <row r="385" spans="2:12">
      <c r="B385" s="48"/>
      <c r="C385" s="48"/>
      <c r="D385" s="16"/>
      <c r="E385" s="48"/>
      <c r="F385" s="17"/>
      <c r="G385" s="17"/>
      <c r="H385" s="17"/>
      <c r="I385" s="21"/>
      <c r="J385" s="17" t="s">
        <v>525</v>
      </c>
      <c r="K385" s="20">
        <f>IF(FluxoCaixa10131514192123[[#This Row],[Movimento ]]="Saldo Inicial",FluxoCaixa10131514192123[[#This Row],[R$ (Valores)]],K384+FluxoCaixa10131514192123[[#This Row],[Valores Receitas / Despesas]])</f>
        <v>2511924.87</v>
      </c>
      <c r="L385" s="20">
        <f>IF(FluxoCaixa10131514192123[[#This Row],[Entrada / Saída]]="Saída",FluxoCaixa10131514192123[[#This Row],[R$ (Valores)]]*-1,FluxoCaixa10131514192123[[#This Row],[R$ (Valores)]])</f>
        <v>0</v>
      </c>
    </row>
    <row r="386" spans="2:12">
      <c r="B386" s="48"/>
      <c r="C386" s="48"/>
      <c r="D386" s="16"/>
      <c r="E386" s="48"/>
      <c r="F386" s="17"/>
      <c r="G386" s="17"/>
      <c r="H386" s="17"/>
      <c r="I386" s="21"/>
      <c r="J386" s="17" t="s">
        <v>525</v>
      </c>
      <c r="K386" s="20">
        <f>IF(FluxoCaixa10131514192123[[#This Row],[Movimento ]]="Saldo Inicial",FluxoCaixa10131514192123[[#This Row],[R$ (Valores)]],K385+FluxoCaixa10131514192123[[#This Row],[Valores Receitas / Despesas]])</f>
        <v>2511924.87</v>
      </c>
      <c r="L386" s="20">
        <f>IF(FluxoCaixa10131514192123[[#This Row],[Entrada / Saída]]="Saída",FluxoCaixa10131514192123[[#This Row],[R$ (Valores)]]*-1,FluxoCaixa10131514192123[[#This Row],[R$ (Valores)]])</f>
        <v>0</v>
      </c>
    </row>
    <row r="387" spans="2:12">
      <c r="B387" s="48"/>
      <c r="C387" s="48"/>
      <c r="D387" s="16"/>
      <c r="E387" s="48"/>
      <c r="F387" s="17"/>
      <c r="G387" s="17"/>
      <c r="H387" s="17"/>
      <c r="I387" s="21"/>
      <c r="J387" s="17" t="s">
        <v>525</v>
      </c>
      <c r="K387" s="20">
        <f>IF(FluxoCaixa10131514192123[[#This Row],[Movimento ]]="Saldo Inicial",FluxoCaixa10131514192123[[#This Row],[R$ (Valores)]],K386+FluxoCaixa10131514192123[[#This Row],[Valores Receitas / Despesas]])</f>
        <v>2511924.87</v>
      </c>
      <c r="L387" s="20">
        <f>IF(FluxoCaixa10131514192123[[#This Row],[Entrada / Saída]]="Saída",FluxoCaixa10131514192123[[#This Row],[R$ (Valores)]]*-1,FluxoCaixa10131514192123[[#This Row],[R$ (Valores)]])</f>
        <v>0</v>
      </c>
    </row>
    <row r="388" spans="2:12">
      <c r="B388" s="48"/>
      <c r="C388" s="48"/>
      <c r="D388" s="16"/>
      <c r="E388" s="48"/>
      <c r="F388" s="17"/>
      <c r="G388" s="17"/>
      <c r="H388" s="17"/>
      <c r="I388" s="21"/>
      <c r="J388" s="17" t="s">
        <v>525</v>
      </c>
      <c r="K388" s="20">
        <f>IF(FluxoCaixa10131514192123[[#This Row],[Movimento ]]="Saldo Inicial",FluxoCaixa10131514192123[[#This Row],[R$ (Valores)]],K387+FluxoCaixa10131514192123[[#This Row],[Valores Receitas / Despesas]])</f>
        <v>2511924.87</v>
      </c>
      <c r="L388" s="20">
        <f>IF(FluxoCaixa10131514192123[[#This Row],[Entrada / Saída]]="Saída",FluxoCaixa10131514192123[[#This Row],[R$ (Valores)]]*-1,FluxoCaixa10131514192123[[#This Row],[R$ (Valores)]])</f>
        <v>0</v>
      </c>
    </row>
    <row r="389" spans="2:12">
      <c r="B389" s="48"/>
      <c r="C389" s="48"/>
      <c r="D389" s="16"/>
      <c r="E389" s="48"/>
      <c r="F389" s="17"/>
      <c r="G389" s="17"/>
      <c r="H389" s="17"/>
      <c r="I389" s="21"/>
      <c r="J389" s="17" t="s">
        <v>525</v>
      </c>
      <c r="K389" s="20">
        <f>IF(FluxoCaixa10131514192123[[#This Row],[Movimento ]]="Saldo Inicial",FluxoCaixa10131514192123[[#This Row],[R$ (Valores)]],K388+FluxoCaixa10131514192123[[#This Row],[Valores Receitas / Despesas]])</f>
        <v>2511924.87</v>
      </c>
      <c r="L389" s="20">
        <f>IF(FluxoCaixa10131514192123[[#This Row],[Entrada / Saída]]="Saída",FluxoCaixa10131514192123[[#This Row],[R$ (Valores)]]*-1,FluxoCaixa10131514192123[[#This Row],[R$ (Valores)]])</f>
        <v>0</v>
      </c>
    </row>
    <row r="390" spans="2:12">
      <c r="B390" s="48"/>
      <c r="C390" s="48"/>
      <c r="D390" s="16"/>
      <c r="E390" s="48"/>
      <c r="F390" s="17"/>
      <c r="G390" s="17"/>
      <c r="H390" s="17"/>
      <c r="I390" s="21"/>
      <c r="J390" s="17" t="s">
        <v>525</v>
      </c>
      <c r="K390" s="20">
        <f>IF(FluxoCaixa10131514192123[[#This Row],[Movimento ]]="Saldo Inicial",FluxoCaixa10131514192123[[#This Row],[R$ (Valores)]],K389+FluxoCaixa10131514192123[[#This Row],[Valores Receitas / Despesas]])</f>
        <v>2511924.87</v>
      </c>
      <c r="L390" s="20">
        <f>IF(FluxoCaixa10131514192123[[#This Row],[Entrada / Saída]]="Saída",FluxoCaixa10131514192123[[#This Row],[R$ (Valores)]]*-1,FluxoCaixa10131514192123[[#This Row],[R$ (Valores)]])</f>
        <v>0</v>
      </c>
    </row>
    <row r="391" spans="2:12">
      <c r="B391" s="48"/>
      <c r="C391" s="48"/>
      <c r="D391" s="16"/>
      <c r="E391" s="48"/>
      <c r="F391" s="17"/>
      <c r="G391" s="17"/>
      <c r="H391" s="17"/>
      <c r="I391" s="21"/>
      <c r="J391" s="17" t="s">
        <v>525</v>
      </c>
      <c r="K391" s="20">
        <f>IF(FluxoCaixa10131514192123[[#This Row],[Movimento ]]="Saldo Inicial",FluxoCaixa10131514192123[[#This Row],[R$ (Valores)]],K390+FluxoCaixa10131514192123[[#This Row],[Valores Receitas / Despesas]])</f>
        <v>2511924.87</v>
      </c>
      <c r="L391" s="20">
        <f>IF(FluxoCaixa10131514192123[[#This Row],[Entrada / Saída]]="Saída",FluxoCaixa10131514192123[[#This Row],[R$ (Valores)]]*-1,FluxoCaixa10131514192123[[#This Row],[R$ (Valores)]])</f>
        <v>0</v>
      </c>
    </row>
    <row r="392" spans="2:12">
      <c r="B392" s="48"/>
      <c r="C392" s="48"/>
      <c r="D392" s="16"/>
      <c r="E392" s="48"/>
      <c r="F392" s="17"/>
      <c r="G392" s="17"/>
      <c r="H392" s="17"/>
      <c r="I392" s="21"/>
      <c r="J392" s="17" t="s">
        <v>525</v>
      </c>
      <c r="K392" s="20">
        <f>IF(FluxoCaixa10131514192123[[#This Row],[Movimento ]]="Saldo Inicial",FluxoCaixa10131514192123[[#This Row],[R$ (Valores)]],K391+FluxoCaixa10131514192123[[#This Row],[Valores Receitas / Despesas]])</f>
        <v>2511924.87</v>
      </c>
      <c r="L392" s="20">
        <f>IF(FluxoCaixa10131514192123[[#This Row],[Entrada / Saída]]="Saída",FluxoCaixa10131514192123[[#This Row],[R$ (Valores)]]*-1,FluxoCaixa10131514192123[[#This Row],[R$ (Valores)]])</f>
        <v>0</v>
      </c>
    </row>
    <row r="393" spans="2:12">
      <c r="B393" s="48"/>
      <c r="C393" s="48"/>
      <c r="D393" s="16"/>
      <c r="E393" s="48"/>
      <c r="F393" s="17"/>
      <c r="G393" s="17"/>
      <c r="H393" s="17"/>
      <c r="I393" s="21"/>
      <c r="J393" s="17" t="s">
        <v>525</v>
      </c>
      <c r="K393" s="20">
        <f>IF(FluxoCaixa10131514192123[[#This Row],[Movimento ]]="Saldo Inicial",FluxoCaixa10131514192123[[#This Row],[R$ (Valores)]],K392+FluxoCaixa10131514192123[[#This Row],[Valores Receitas / Despesas]])</f>
        <v>2511924.87</v>
      </c>
      <c r="L393" s="20">
        <f>IF(FluxoCaixa10131514192123[[#This Row],[Entrada / Saída]]="Saída",FluxoCaixa10131514192123[[#This Row],[R$ (Valores)]]*-1,FluxoCaixa10131514192123[[#This Row],[R$ (Valores)]])</f>
        <v>0</v>
      </c>
    </row>
    <row r="394" spans="2:12">
      <c r="B394" s="48"/>
      <c r="C394" s="48"/>
      <c r="D394" s="16"/>
      <c r="E394" s="48"/>
      <c r="F394" s="17"/>
      <c r="G394" s="17"/>
      <c r="H394" s="17"/>
      <c r="I394" s="21"/>
      <c r="J394" s="17" t="s">
        <v>525</v>
      </c>
      <c r="K394" s="20">
        <f>IF(FluxoCaixa10131514192123[[#This Row],[Movimento ]]="Saldo Inicial",FluxoCaixa10131514192123[[#This Row],[R$ (Valores)]],K393+FluxoCaixa10131514192123[[#This Row],[Valores Receitas / Despesas]])</f>
        <v>2511924.87</v>
      </c>
      <c r="L394" s="20">
        <f>IF(FluxoCaixa10131514192123[[#This Row],[Entrada / Saída]]="Saída",FluxoCaixa10131514192123[[#This Row],[R$ (Valores)]]*-1,FluxoCaixa10131514192123[[#This Row],[R$ (Valores)]])</f>
        <v>0</v>
      </c>
    </row>
    <row r="395" spans="2:12">
      <c r="B395" s="48"/>
      <c r="C395" s="48"/>
      <c r="D395" s="16"/>
      <c r="E395" s="48"/>
      <c r="F395" s="17"/>
      <c r="G395" s="17"/>
      <c r="H395" s="17"/>
      <c r="I395" s="21"/>
      <c r="J395" s="17" t="s">
        <v>525</v>
      </c>
      <c r="K395" s="20">
        <f>IF(FluxoCaixa10131514192123[[#This Row],[Movimento ]]="Saldo Inicial",FluxoCaixa10131514192123[[#This Row],[R$ (Valores)]],K394+FluxoCaixa10131514192123[[#This Row],[Valores Receitas / Despesas]])</f>
        <v>2511924.87</v>
      </c>
      <c r="L395" s="20">
        <f>IF(FluxoCaixa10131514192123[[#This Row],[Entrada / Saída]]="Saída",FluxoCaixa10131514192123[[#This Row],[R$ (Valores)]]*-1,FluxoCaixa10131514192123[[#This Row],[R$ (Valores)]])</f>
        <v>0</v>
      </c>
    </row>
    <row r="396" spans="2:12">
      <c r="B396" s="48"/>
      <c r="C396" s="48"/>
      <c r="D396" s="16"/>
      <c r="E396" s="48"/>
      <c r="F396" s="17"/>
      <c r="G396" s="17"/>
      <c r="H396" s="17"/>
      <c r="I396" s="21"/>
      <c r="J396" s="17" t="s">
        <v>525</v>
      </c>
      <c r="K396" s="20">
        <f>IF(FluxoCaixa10131514192123[[#This Row],[Movimento ]]="Saldo Inicial",FluxoCaixa10131514192123[[#This Row],[R$ (Valores)]],K395+FluxoCaixa10131514192123[[#This Row],[Valores Receitas / Despesas]])</f>
        <v>2511924.87</v>
      </c>
      <c r="L396" s="20">
        <f>IF(FluxoCaixa10131514192123[[#This Row],[Entrada / Saída]]="Saída",FluxoCaixa10131514192123[[#This Row],[R$ (Valores)]]*-1,FluxoCaixa10131514192123[[#This Row],[R$ (Valores)]])</f>
        <v>0</v>
      </c>
    </row>
    <row r="397" spans="2:12">
      <c r="B397" s="48"/>
      <c r="C397" s="48"/>
      <c r="D397" s="16"/>
      <c r="E397" s="48"/>
      <c r="F397" s="17"/>
      <c r="G397" s="17"/>
      <c r="H397" s="17"/>
      <c r="I397" s="21"/>
      <c r="J397" s="17" t="s">
        <v>525</v>
      </c>
      <c r="K397" s="20">
        <f>IF(FluxoCaixa10131514192123[[#This Row],[Movimento ]]="Saldo Inicial",FluxoCaixa10131514192123[[#This Row],[R$ (Valores)]],K396+FluxoCaixa10131514192123[[#This Row],[Valores Receitas / Despesas]])</f>
        <v>2511924.87</v>
      </c>
      <c r="L397" s="20">
        <f>IF(FluxoCaixa10131514192123[[#This Row],[Entrada / Saída]]="Saída",FluxoCaixa10131514192123[[#This Row],[R$ (Valores)]]*-1,FluxoCaixa10131514192123[[#This Row],[R$ (Valores)]])</f>
        <v>0</v>
      </c>
    </row>
    <row r="398" spans="2:12">
      <c r="B398" s="48"/>
      <c r="C398" s="48"/>
      <c r="D398" s="16"/>
      <c r="E398" s="48"/>
      <c r="F398" s="17"/>
      <c r="G398" s="17"/>
      <c r="H398" s="17"/>
      <c r="I398" s="21"/>
      <c r="J398" s="17" t="s">
        <v>525</v>
      </c>
      <c r="K398" s="20">
        <f>IF(FluxoCaixa10131514192123[[#This Row],[Movimento ]]="Saldo Inicial",FluxoCaixa10131514192123[[#This Row],[R$ (Valores)]],K397+FluxoCaixa10131514192123[[#This Row],[Valores Receitas / Despesas]])</f>
        <v>2511924.87</v>
      </c>
      <c r="L398" s="20">
        <f>IF(FluxoCaixa10131514192123[[#This Row],[Entrada / Saída]]="Saída",FluxoCaixa10131514192123[[#This Row],[R$ (Valores)]]*-1,FluxoCaixa10131514192123[[#This Row],[R$ (Valores)]])</f>
        <v>0</v>
      </c>
    </row>
    <row r="399" spans="2:12">
      <c r="B399" s="48"/>
      <c r="C399" s="48"/>
      <c r="D399" s="16"/>
      <c r="E399" s="48"/>
      <c r="F399" s="17"/>
      <c r="G399" s="17"/>
      <c r="H399" s="17"/>
      <c r="I399" s="21"/>
      <c r="J399" s="17" t="s">
        <v>525</v>
      </c>
      <c r="K399" s="20">
        <f>IF(FluxoCaixa10131514192123[[#This Row],[Movimento ]]="Saldo Inicial",FluxoCaixa10131514192123[[#This Row],[R$ (Valores)]],K398+FluxoCaixa10131514192123[[#This Row],[Valores Receitas / Despesas]])</f>
        <v>2511924.87</v>
      </c>
      <c r="L399" s="20">
        <f>IF(FluxoCaixa10131514192123[[#This Row],[Entrada / Saída]]="Saída",FluxoCaixa10131514192123[[#This Row],[R$ (Valores)]]*-1,FluxoCaixa10131514192123[[#This Row],[R$ (Valores)]])</f>
        <v>0</v>
      </c>
    </row>
    <row r="400" spans="2:12">
      <c r="B400" s="48"/>
      <c r="C400" s="48"/>
      <c r="D400" s="16"/>
      <c r="E400" s="48"/>
      <c r="F400" s="17"/>
      <c r="G400" s="17"/>
      <c r="H400" s="17"/>
      <c r="I400" s="21"/>
      <c r="J400" s="17" t="s">
        <v>525</v>
      </c>
      <c r="K400" s="20">
        <f>IF(FluxoCaixa10131514192123[[#This Row],[Movimento ]]="Saldo Inicial",FluxoCaixa10131514192123[[#This Row],[R$ (Valores)]],K399+FluxoCaixa10131514192123[[#This Row],[Valores Receitas / Despesas]])</f>
        <v>2511924.87</v>
      </c>
      <c r="L400" s="20">
        <f>IF(FluxoCaixa10131514192123[[#This Row],[Entrada / Saída]]="Saída",FluxoCaixa10131514192123[[#This Row],[R$ (Valores)]]*-1,FluxoCaixa10131514192123[[#This Row],[R$ (Valores)]])</f>
        <v>0</v>
      </c>
    </row>
    <row r="401" spans="2:12">
      <c r="B401" s="48"/>
      <c r="C401" s="48"/>
      <c r="D401" s="16"/>
      <c r="E401" s="48"/>
      <c r="F401" s="17"/>
      <c r="G401" s="17"/>
      <c r="H401" s="17"/>
      <c r="I401" s="21"/>
      <c r="J401" s="17" t="s">
        <v>525</v>
      </c>
      <c r="K401" s="20">
        <f>IF(FluxoCaixa10131514192123[[#This Row],[Movimento ]]="Saldo Inicial",FluxoCaixa10131514192123[[#This Row],[R$ (Valores)]],K400+FluxoCaixa10131514192123[[#This Row],[Valores Receitas / Despesas]])</f>
        <v>2511924.87</v>
      </c>
      <c r="L401" s="20">
        <f>IF(FluxoCaixa10131514192123[[#This Row],[Entrada / Saída]]="Saída",FluxoCaixa10131514192123[[#This Row],[R$ (Valores)]]*-1,FluxoCaixa10131514192123[[#This Row],[R$ (Valores)]])</f>
        <v>0</v>
      </c>
    </row>
    <row r="402" spans="2:12">
      <c r="B402" s="48"/>
      <c r="C402" s="48"/>
      <c r="D402" s="16"/>
      <c r="E402" s="48"/>
      <c r="F402" s="17"/>
      <c r="G402" s="17"/>
      <c r="H402" s="17"/>
      <c r="I402" s="21"/>
      <c r="J402" s="17" t="s">
        <v>525</v>
      </c>
      <c r="K402" s="20">
        <f>IF(FluxoCaixa10131514192123[[#This Row],[Movimento ]]="Saldo Inicial",FluxoCaixa10131514192123[[#This Row],[R$ (Valores)]],K401+FluxoCaixa10131514192123[[#This Row],[Valores Receitas / Despesas]])</f>
        <v>2511924.87</v>
      </c>
      <c r="L402" s="20">
        <f>IF(FluxoCaixa10131514192123[[#This Row],[Entrada / Saída]]="Saída",FluxoCaixa10131514192123[[#This Row],[R$ (Valores)]]*-1,FluxoCaixa10131514192123[[#This Row],[R$ (Valores)]])</f>
        <v>0</v>
      </c>
    </row>
    <row r="403" spans="2:12">
      <c r="B403" s="48"/>
      <c r="C403" s="48"/>
      <c r="D403" s="16"/>
      <c r="E403" s="48"/>
      <c r="F403" s="17"/>
      <c r="G403" s="17"/>
      <c r="H403" s="17"/>
      <c r="I403" s="21"/>
      <c r="J403" s="17" t="s">
        <v>525</v>
      </c>
      <c r="K403" s="20">
        <f>IF(FluxoCaixa10131514192123[[#This Row],[Movimento ]]="Saldo Inicial",FluxoCaixa10131514192123[[#This Row],[R$ (Valores)]],K402+FluxoCaixa10131514192123[[#This Row],[Valores Receitas / Despesas]])</f>
        <v>2511924.87</v>
      </c>
      <c r="L403" s="20">
        <f>IF(FluxoCaixa10131514192123[[#This Row],[Entrada / Saída]]="Saída",FluxoCaixa10131514192123[[#This Row],[R$ (Valores)]]*-1,FluxoCaixa10131514192123[[#This Row],[R$ (Valores)]])</f>
        <v>0</v>
      </c>
    </row>
    <row r="404" spans="2:12">
      <c r="B404" s="48"/>
      <c r="C404" s="48"/>
      <c r="D404" s="16"/>
      <c r="E404" s="48"/>
      <c r="F404" s="17"/>
      <c r="G404" s="17"/>
      <c r="H404" s="17"/>
      <c r="I404" s="21"/>
      <c r="J404" s="17" t="s">
        <v>525</v>
      </c>
      <c r="K404" s="20">
        <f>IF(FluxoCaixa10131514192123[[#This Row],[Movimento ]]="Saldo Inicial",FluxoCaixa10131514192123[[#This Row],[R$ (Valores)]],K403+FluxoCaixa10131514192123[[#This Row],[Valores Receitas / Despesas]])</f>
        <v>2511924.87</v>
      </c>
      <c r="L404" s="20">
        <f>IF(FluxoCaixa10131514192123[[#This Row],[Entrada / Saída]]="Saída",FluxoCaixa10131514192123[[#This Row],[R$ (Valores)]]*-1,FluxoCaixa10131514192123[[#This Row],[R$ (Valores)]])</f>
        <v>0</v>
      </c>
    </row>
    <row r="405" spans="2:12">
      <c r="B405" s="48"/>
      <c r="C405" s="48"/>
      <c r="D405" s="16"/>
      <c r="E405" s="48"/>
      <c r="F405" s="17"/>
      <c r="G405" s="17"/>
      <c r="H405" s="17"/>
      <c r="I405" s="21"/>
      <c r="J405" s="17" t="s">
        <v>525</v>
      </c>
      <c r="K405" s="20">
        <f>IF(FluxoCaixa10131514192123[[#This Row],[Movimento ]]="Saldo Inicial",FluxoCaixa10131514192123[[#This Row],[R$ (Valores)]],K404+FluxoCaixa10131514192123[[#This Row],[Valores Receitas / Despesas]])</f>
        <v>2511924.87</v>
      </c>
      <c r="L405" s="20">
        <f>IF(FluxoCaixa10131514192123[[#This Row],[Entrada / Saída]]="Saída",FluxoCaixa10131514192123[[#This Row],[R$ (Valores)]]*-1,FluxoCaixa10131514192123[[#This Row],[R$ (Valores)]])</f>
        <v>0</v>
      </c>
    </row>
    <row r="406" spans="2:12">
      <c r="B406" s="48"/>
      <c r="C406" s="48"/>
      <c r="D406" s="16"/>
      <c r="E406" s="48"/>
      <c r="F406" s="17"/>
      <c r="G406" s="17"/>
      <c r="H406" s="17"/>
      <c r="I406" s="21"/>
      <c r="J406" s="17" t="s">
        <v>525</v>
      </c>
      <c r="K406" s="20">
        <f>IF(FluxoCaixa10131514192123[[#This Row],[Movimento ]]="Saldo Inicial",FluxoCaixa10131514192123[[#This Row],[R$ (Valores)]],K405+FluxoCaixa10131514192123[[#This Row],[Valores Receitas / Despesas]])</f>
        <v>2511924.87</v>
      </c>
      <c r="L406" s="20">
        <f>IF(FluxoCaixa10131514192123[[#This Row],[Entrada / Saída]]="Saída",FluxoCaixa10131514192123[[#This Row],[R$ (Valores)]]*-1,FluxoCaixa10131514192123[[#This Row],[R$ (Valores)]])</f>
        <v>0</v>
      </c>
    </row>
    <row r="407" spans="2:12">
      <c r="B407" s="48"/>
      <c r="C407" s="48"/>
      <c r="D407" s="16"/>
      <c r="E407" s="48"/>
      <c r="F407" s="17"/>
      <c r="G407" s="17"/>
      <c r="H407" s="17"/>
      <c r="I407" s="21"/>
      <c r="J407" s="17" t="s">
        <v>525</v>
      </c>
      <c r="K407" s="20">
        <f>IF(FluxoCaixa10131514192123[[#This Row],[Movimento ]]="Saldo Inicial",FluxoCaixa10131514192123[[#This Row],[R$ (Valores)]],K406+FluxoCaixa10131514192123[[#This Row],[Valores Receitas / Despesas]])</f>
        <v>2511924.87</v>
      </c>
      <c r="L407" s="20">
        <f>IF(FluxoCaixa10131514192123[[#This Row],[Entrada / Saída]]="Saída",FluxoCaixa10131514192123[[#This Row],[R$ (Valores)]]*-1,FluxoCaixa10131514192123[[#This Row],[R$ (Valores)]])</f>
        <v>0</v>
      </c>
    </row>
    <row r="408" spans="2:12">
      <c r="B408" s="48"/>
      <c r="C408" s="48"/>
      <c r="D408" s="16"/>
      <c r="E408" s="48"/>
      <c r="F408" s="17"/>
      <c r="G408" s="17"/>
      <c r="H408" s="17"/>
      <c r="I408" s="21"/>
      <c r="J408" s="17" t="s">
        <v>525</v>
      </c>
      <c r="K408" s="20">
        <f>IF(FluxoCaixa10131514192123[[#This Row],[Movimento ]]="Saldo Inicial",FluxoCaixa10131514192123[[#This Row],[R$ (Valores)]],K407+FluxoCaixa10131514192123[[#This Row],[Valores Receitas / Despesas]])</f>
        <v>2511924.87</v>
      </c>
      <c r="L408" s="20">
        <f>IF(FluxoCaixa10131514192123[[#This Row],[Entrada / Saída]]="Saída",FluxoCaixa10131514192123[[#This Row],[R$ (Valores)]]*-1,FluxoCaixa10131514192123[[#This Row],[R$ (Valores)]])</f>
        <v>0</v>
      </c>
    </row>
    <row r="409" spans="2:12">
      <c r="B409" s="48"/>
      <c r="C409" s="48"/>
      <c r="D409" s="16"/>
      <c r="E409" s="48"/>
      <c r="F409" s="17"/>
      <c r="G409" s="17"/>
      <c r="H409" s="17"/>
      <c r="I409" s="21"/>
      <c r="J409" s="17" t="s">
        <v>525</v>
      </c>
      <c r="K409" s="20">
        <f>IF(FluxoCaixa10131514192123[[#This Row],[Movimento ]]="Saldo Inicial",FluxoCaixa10131514192123[[#This Row],[R$ (Valores)]],K408+FluxoCaixa10131514192123[[#This Row],[Valores Receitas / Despesas]])</f>
        <v>2511924.87</v>
      </c>
      <c r="L409" s="20">
        <f>IF(FluxoCaixa10131514192123[[#This Row],[Entrada / Saída]]="Saída",FluxoCaixa10131514192123[[#This Row],[R$ (Valores)]]*-1,FluxoCaixa10131514192123[[#This Row],[R$ (Valores)]])</f>
        <v>0</v>
      </c>
    </row>
    <row r="410" spans="2:12">
      <c r="B410" s="48"/>
      <c r="C410" s="48"/>
      <c r="D410" s="16"/>
      <c r="E410" s="48"/>
      <c r="F410" s="17"/>
      <c r="G410" s="17"/>
      <c r="H410" s="17"/>
      <c r="I410" s="21"/>
      <c r="J410" s="17" t="s">
        <v>525</v>
      </c>
      <c r="K410" s="20">
        <f>IF(FluxoCaixa10131514192123[[#This Row],[Movimento ]]="Saldo Inicial",FluxoCaixa10131514192123[[#This Row],[R$ (Valores)]],K409+FluxoCaixa10131514192123[[#This Row],[Valores Receitas / Despesas]])</f>
        <v>2511924.87</v>
      </c>
      <c r="L410" s="20">
        <f>IF(FluxoCaixa10131514192123[[#This Row],[Entrada / Saída]]="Saída",FluxoCaixa10131514192123[[#This Row],[R$ (Valores)]]*-1,FluxoCaixa10131514192123[[#This Row],[R$ (Valores)]])</f>
        <v>0</v>
      </c>
    </row>
    <row r="411" spans="2:12">
      <c r="B411" s="48"/>
      <c r="C411" s="48"/>
      <c r="D411" s="16"/>
      <c r="E411" s="48"/>
      <c r="F411" s="17"/>
      <c r="G411" s="17"/>
      <c r="H411" s="17"/>
      <c r="I411" s="21"/>
      <c r="J411" s="17" t="s">
        <v>525</v>
      </c>
      <c r="K411" s="20">
        <f>IF(FluxoCaixa10131514192123[[#This Row],[Movimento ]]="Saldo Inicial",FluxoCaixa10131514192123[[#This Row],[R$ (Valores)]],K410+FluxoCaixa10131514192123[[#This Row],[Valores Receitas / Despesas]])</f>
        <v>2511924.87</v>
      </c>
      <c r="L411" s="20">
        <f>IF(FluxoCaixa10131514192123[[#This Row],[Entrada / Saída]]="Saída",FluxoCaixa10131514192123[[#This Row],[R$ (Valores)]]*-1,FluxoCaixa10131514192123[[#This Row],[R$ (Valores)]])</f>
        <v>0</v>
      </c>
    </row>
    <row r="412" spans="2:12">
      <c r="B412" s="48"/>
      <c r="C412" s="48"/>
      <c r="D412" s="16"/>
      <c r="E412" s="48"/>
      <c r="F412" s="17"/>
      <c r="G412" s="17"/>
      <c r="H412" s="17"/>
      <c r="I412" s="21"/>
      <c r="J412" s="17" t="s">
        <v>525</v>
      </c>
      <c r="K412" s="20">
        <f>IF(FluxoCaixa10131514192123[[#This Row],[Movimento ]]="Saldo Inicial",FluxoCaixa10131514192123[[#This Row],[R$ (Valores)]],K411+FluxoCaixa10131514192123[[#This Row],[Valores Receitas / Despesas]])</f>
        <v>2511924.87</v>
      </c>
      <c r="L412" s="20">
        <f>IF(FluxoCaixa10131514192123[[#This Row],[Entrada / Saída]]="Saída",FluxoCaixa10131514192123[[#This Row],[R$ (Valores)]]*-1,FluxoCaixa10131514192123[[#This Row],[R$ (Valores)]])</f>
        <v>0</v>
      </c>
    </row>
    <row r="413" spans="2:12">
      <c r="B413" s="48"/>
      <c r="C413" s="48"/>
      <c r="D413" s="16"/>
      <c r="E413" s="48"/>
      <c r="F413" s="17"/>
      <c r="G413" s="17"/>
      <c r="H413" s="17"/>
      <c r="I413" s="21"/>
      <c r="J413" s="17" t="s">
        <v>525</v>
      </c>
      <c r="K413" s="20">
        <f>IF(FluxoCaixa10131514192123[[#This Row],[Movimento ]]="Saldo Inicial",FluxoCaixa10131514192123[[#This Row],[R$ (Valores)]],K412+FluxoCaixa10131514192123[[#This Row],[Valores Receitas / Despesas]])</f>
        <v>2511924.87</v>
      </c>
      <c r="L413" s="20">
        <f>IF(FluxoCaixa10131514192123[[#This Row],[Entrada / Saída]]="Saída",FluxoCaixa10131514192123[[#This Row],[R$ (Valores)]]*-1,FluxoCaixa10131514192123[[#This Row],[R$ (Valores)]])</f>
        <v>0</v>
      </c>
    </row>
    <row r="414" spans="2:12">
      <c r="B414" s="48"/>
      <c r="C414" s="48"/>
      <c r="D414" s="16"/>
      <c r="E414" s="48"/>
      <c r="F414" s="17"/>
      <c r="G414" s="17"/>
      <c r="H414" s="17"/>
      <c r="I414" s="21"/>
      <c r="J414" s="17" t="s">
        <v>525</v>
      </c>
      <c r="K414" s="20">
        <f>IF(FluxoCaixa10131514192123[[#This Row],[Movimento ]]="Saldo Inicial",FluxoCaixa10131514192123[[#This Row],[R$ (Valores)]],K413+FluxoCaixa10131514192123[[#This Row],[Valores Receitas / Despesas]])</f>
        <v>2511924.87</v>
      </c>
      <c r="L414" s="20">
        <f>IF(FluxoCaixa10131514192123[[#This Row],[Entrada / Saída]]="Saída",FluxoCaixa10131514192123[[#This Row],[R$ (Valores)]]*-1,FluxoCaixa10131514192123[[#This Row],[R$ (Valores)]])</f>
        <v>0</v>
      </c>
    </row>
    <row r="415" spans="2:12">
      <c r="B415" s="48"/>
      <c r="C415" s="48"/>
      <c r="D415" s="16"/>
      <c r="E415" s="48"/>
      <c r="F415" s="17"/>
      <c r="G415" s="17"/>
      <c r="H415" s="17"/>
      <c r="I415" s="21"/>
      <c r="J415" s="17" t="s">
        <v>525</v>
      </c>
      <c r="K415" s="20">
        <f>IF(FluxoCaixa10131514192123[[#This Row],[Movimento ]]="Saldo Inicial",FluxoCaixa10131514192123[[#This Row],[R$ (Valores)]],K414+FluxoCaixa10131514192123[[#This Row],[Valores Receitas / Despesas]])</f>
        <v>2511924.87</v>
      </c>
      <c r="L415" s="20">
        <f>IF(FluxoCaixa10131514192123[[#This Row],[Entrada / Saída]]="Saída",FluxoCaixa10131514192123[[#This Row],[R$ (Valores)]]*-1,FluxoCaixa10131514192123[[#This Row],[R$ (Valores)]])</f>
        <v>0</v>
      </c>
    </row>
    <row r="416" spans="2:12">
      <c r="B416" s="48"/>
      <c r="C416" s="48"/>
      <c r="D416" s="16"/>
      <c r="E416" s="48"/>
      <c r="F416" s="17"/>
      <c r="G416" s="17"/>
      <c r="H416" s="17"/>
      <c r="I416" s="21"/>
      <c r="J416" s="17" t="s">
        <v>525</v>
      </c>
      <c r="K416" s="20">
        <f>IF(FluxoCaixa10131514192123[[#This Row],[Movimento ]]="Saldo Inicial",FluxoCaixa10131514192123[[#This Row],[R$ (Valores)]],K415+FluxoCaixa10131514192123[[#This Row],[Valores Receitas / Despesas]])</f>
        <v>2511924.87</v>
      </c>
      <c r="L416" s="20">
        <f>IF(FluxoCaixa10131514192123[[#This Row],[Entrada / Saída]]="Saída",FluxoCaixa10131514192123[[#This Row],[R$ (Valores)]]*-1,FluxoCaixa10131514192123[[#This Row],[R$ (Valores)]])</f>
        <v>0</v>
      </c>
    </row>
    <row r="417" spans="2:12">
      <c r="B417" s="48"/>
      <c r="C417" s="48"/>
      <c r="D417" s="16"/>
      <c r="E417" s="48"/>
      <c r="F417" s="17"/>
      <c r="G417" s="17"/>
      <c r="H417" s="17"/>
      <c r="I417" s="21"/>
      <c r="J417" s="17" t="s">
        <v>525</v>
      </c>
      <c r="K417" s="20">
        <f>IF(FluxoCaixa10131514192123[[#This Row],[Movimento ]]="Saldo Inicial",FluxoCaixa10131514192123[[#This Row],[R$ (Valores)]],K416+FluxoCaixa10131514192123[[#This Row],[Valores Receitas / Despesas]])</f>
        <v>2511924.87</v>
      </c>
      <c r="L417" s="20">
        <f>IF(FluxoCaixa10131514192123[[#This Row],[Entrada / Saída]]="Saída",FluxoCaixa10131514192123[[#This Row],[R$ (Valores)]]*-1,FluxoCaixa10131514192123[[#This Row],[R$ (Valores)]])</f>
        <v>0</v>
      </c>
    </row>
    <row r="418" spans="2:12">
      <c r="B418" s="48"/>
      <c r="C418" s="48"/>
      <c r="D418" s="16"/>
      <c r="E418" s="48"/>
      <c r="F418" s="17"/>
      <c r="G418" s="17"/>
      <c r="H418" s="17"/>
      <c r="I418" s="21"/>
      <c r="J418" s="17" t="s">
        <v>525</v>
      </c>
      <c r="K418" s="20">
        <f>IF(FluxoCaixa10131514192123[[#This Row],[Movimento ]]="Saldo Inicial",FluxoCaixa10131514192123[[#This Row],[R$ (Valores)]],K417+FluxoCaixa10131514192123[[#This Row],[Valores Receitas / Despesas]])</f>
        <v>2511924.87</v>
      </c>
      <c r="L418" s="20">
        <f>IF(FluxoCaixa10131514192123[[#This Row],[Entrada / Saída]]="Saída",FluxoCaixa10131514192123[[#This Row],[R$ (Valores)]]*-1,FluxoCaixa10131514192123[[#This Row],[R$ (Valores)]])</f>
        <v>0</v>
      </c>
    </row>
    <row r="419" spans="2:12">
      <c r="B419" s="48"/>
      <c r="C419" s="48"/>
      <c r="D419" s="16"/>
      <c r="E419" s="48"/>
      <c r="F419" s="17"/>
      <c r="G419" s="17"/>
      <c r="H419" s="17"/>
      <c r="I419" s="21"/>
      <c r="J419" s="17" t="s">
        <v>525</v>
      </c>
      <c r="K419" s="20">
        <f>IF(FluxoCaixa10131514192123[[#This Row],[Movimento ]]="Saldo Inicial",FluxoCaixa10131514192123[[#This Row],[R$ (Valores)]],K418+FluxoCaixa10131514192123[[#This Row],[Valores Receitas / Despesas]])</f>
        <v>2511924.87</v>
      </c>
      <c r="L419" s="20">
        <f>IF(FluxoCaixa10131514192123[[#This Row],[Entrada / Saída]]="Saída",FluxoCaixa10131514192123[[#This Row],[R$ (Valores)]]*-1,FluxoCaixa10131514192123[[#This Row],[R$ (Valores)]])</f>
        <v>0</v>
      </c>
    </row>
    <row r="420" spans="2:12">
      <c r="B420" s="48"/>
      <c r="C420" s="48"/>
      <c r="D420" s="16"/>
      <c r="E420" s="48"/>
      <c r="F420" s="17"/>
      <c r="G420" s="17"/>
      <c r="H420" s="17"/>
      <c r="I420" s="21"/>
      <c r="J420" s="17" t="s">
        <v>525</v>
      </c>
      <c r="K420" s="20">
        <f>IF(FluxoCaixa10131514192123[[#This Row],[Movimento ]]="Saldo Inicial",FluxoCaixa10131514192123[[#This Row],[R$ (Valores)]],K419+FluxoCaixa10131514192123[[#This Row],[Valores Receitas / Despesas]])</f>
        <v>2511924.87</v>
      </c>
      <c r="L420" s="20">
        <f>IF(FluxoCaixa10131514192123[[#This Row],[Entrada / Saída]]="Saída",FluxoCaixa10131514192123[[#This Row],[R$ (Valores)]]*-1,FluxoCaixa10131514192123[[#This Row],[R$ (Valores)]])</f>
        <v>0</v>
      </c>
    </row>
    <row r="421" spans="2:12">
      <c r="B421" s="48"/>
      <c r="C421" s="48"/>
      <c r="D421" s="16"/>
      <c r="E421" s="48"/>
      <c r="F421" s="17"/>
      <c r="G421" s="17"/>
      <c r="H421" s="17"/>
      <c r="I421" s="21"/>
      <c r="J421" s="17" t="s">
        <v>525</v>
      </c>
      <c r="K421" s="20">
        <f>IF(FluxoCaixa10131514192123[[#This Row],[Movimento ]]="Saldo Inicial",FluxoCaixa10131514192123[[#This Row],[R$ (Valores)]],K420+FluxoCaixa10131514192123[[#This Row],[Valores Receitas / Despesas]])</f>
        <v>2511924.87</v>
      </c>
      <c r="L421" s="20">
        <f>IF(FluxoCaixa10131514192123[[#This Row],[Entrada / Saída]]="Saída",FluxoCaixa10131514192123[[#This Row],[R$ (Valores)]]*-1,FluxoCaixa10131514192123[[#This Row],[R$ (Valores)]])</f>
        <v>0</v>
      </c>
    </row>
    <row r="422" spans="2:12">
      <c r="B422" s="48"/>
      <c r="C422" s="48"/>
      <c r="D422" s="16"/>
      <c r="E422" s="48"/>
      <c r="F422" s="17"/>
      <c r="G422" s="17"/>
      <c r="H422" s="17"/>
      <c r="I422" s="21"/>
      <c r="J422" s="17" t="s">
        <v>525</v>
      </c>
      <c r="K422" s="20">
        <f>IF(FluxoCaixa10131514192123[[#This Row],[Movimento ]]="Saldo Inicial",FluxoCaixa10131514192123[[#This Row],[R$ (Valores)]],K421+FluxoCaixa10131514192123[[#This Row],[Valores Receitas / Despesas]])</f>
        <v>2511924.87</v>
      </c>
      <c r="L422" s="20">
        <f>IF(FluxoCaixa10131514192123[[#This Row],[Entrada / Saída]]="Saída",FluxoCaixa10131514192123[[#This Row],[R$ (Valores)]]*-1,FluxoCaixa10131514192123[[#This Row],[R$ (Valores)]])</f>
        <v>0</v>
      </c>
    </row>
    <row r="423" spans="2:12">
      <c r="B423" s="48"/>
      <c r="C423" s="48"/>
      <c r="D423" s="16"/>
      <c r="E423" s="48"/>
      <c r="F423" s="17"/>
      <c r="G423" s="17"/>
      <c r="H423" s="17"/>
      <c r="I423" s="21"/>
      <c r="J423" s="17" t="s">
        <v>525</v>
      </c>
      <c r="K423" s="20">
        <f>IF(FluxoCaixa10131514192123[[#This Row],[Movimento ]]="Saldo Inicial",FluxoCaixa10131514192123[[#This Row],[R$ (Valores)]],K422+FluxoCaixa10131514192123[[#This Row],[Valores Receitas / Despesas]])</f>
        <v>2511924.87</v>
      </c>
      <c r="L423" s="20">
        <f>IF(FluxoCaixa10131514192123[[#This Row],[Entrada / Saída]]="Saída",FluxoCaixa10131514192123[[#This Row],[R$ (Valores)]]*-1,FluxoCaixa10131514192123[[#This Row],[R$ (Valores)]])</f>
        <v>0</v>
      </c>
    </row>
    <row r="424" spans="2:12">
      <c r="B424" s="48"/>
      <c r="C424" s="48"/>
      <c r="D424" s="16"/>
      <c r="E424" s="48"/>
      <c r="F424" s="17"/>
      <c r="G424" s="17"/>
      <c r="H424" s="17"/>
      <c r="I424" s="21"/>
      <c r="J424" s="17" t="s">
        <v>525</v>
      </c>
      <c r="K424" s="20">
        <f>IF(FluxoCaixa10131514192123[[#This Row],[Movimento ]]="Saldo Inicial",FluxoCaixa10131514192123[[#This Row],[R$ (Valores)]],K423+FluxoCaixa10131514192123[[#This Row],[Valores Receitas / Despesas]])</f>
        <v>2511924.87</v>
      </c>
      <c r="L424" s="20">
        <f>IF(FluxoCaixa10131514192123[[#This Row],[Entrada / Saída]]="Saída",FluxoCaixa10131514192123[[#This Row],[R$ (Valores)]]*-1,FluxoCaixa10131514192123[[#This Row],[R$ (Valores)]])</f>
        <v>0</v>
      </c>
    </row>
    <row r="425" spans="2:12">
      <c r="B425" s="48"/>
      <c r="C425" s="48"/>
      <c r="D425" s="16"/>
      <c r="E425" s="48"/>
      <c r="F425" s="17"/>
      <c r="G425" s="17"/>
      <c r="H425" s="17"/>
      <c r="I425" s="21"/>
      <c r="J425" s="17" t="s">
        <v>525</v>
      </c>
      <c r="K425" s="20">
        <f>IF(FluxoCaixa10131514192123[[#This Row],[Movimento ]]="Saldo Inicial",FluxoCaixa10131514192123[[#This Row],[R$ (Valores)]],K424+FluxoCaixa10131514192123[[#This Row],[Valores Receitas / Despesas]])</f>
        <v>2511924.87</v>
      </c>
      <c r="L425" s="20">
        <f>IF(FluxoCaixa10131514192123[[#This Row],[Entrada / Saída]]="Saída",FluxoCaixa10131514192123[[#This Row],[R$ (Valores)]]*-1,FluxoCaixa10131514192123[[#This Row],[R$ (Valores)]])</f>
        <v>0</v>
      </c>
    </row>
    <row r="426" spans="2:12">
      <c r="B426" s="48"/>
      <c r="C426" s="48"/>
      <c r="D426" s="16"/>
      <c r="E426" s="48"/>
      <c r="F426" s="17"/>
      <c r="G426" s="17"/>
      <c r="H426" s="17"/>
      <c r="I426" s="21"/>
      <c r="J426" s="17" t="s">
        <v>525</v>
      </c>
      <c r="K426" s="20">
        <f>IF(FluxoCaixa10131514192123[[#This Row],[Movimento ]]="Saldo Inicial",FluxoCaixa10131514192123[[#This Row],[R$ (Valores)]],K425+FluxoCaixa10131514192123[[#This Row],[Valores Receitas / Despesas]])</f>
        <v>2511924.87</v>
      </c>
      <c r="L426" s="20">
        <f>IF(FluxoCaixa10131514192123[[#This Row],[Entrada / Saída]]="Saída",FluxoCaixa10131514192123[[#This Row],[R$ (Valores)]]*-1,FluxoCaixa10131514192123[[#This Row],[R$ (Valores)]])</f>
        <v>0</v>
      </c>
    </row>
    <row r="427" spans="2:12">
      <c r="B427" s="48"/>
      <c r="C427" s="48"/>
      <c r="D427" s="16"/>
      <c r="E427" s="48"/>
      <c r="F427" s="17"/>
      <c r="G427" s="17"/>
      <c r="H427" s="17"/>
      <c r="I427" s="21"/>
      <c r="J427" s="17" t="s">
        <v>525</v>
      </c>
      <c r="K427" s="20">
        <f>IF(FluxoCaixa10131514192123[[#This Row],[Movimento ]]="Saldo Inicial",FluxoCaixa10131514192123[[#This Row],[R$ (Valores)]],K426+FluxoCaixa10131514192123[[#This Row],[Valores Receitas / Despesas]])</f>
        <v>2511924.87</v>
      </c>
      <c r="L427" s="20">
        <f>IF(FluxoCaixa10131514192123[[#This Row],[Entrada / Saída]]="Saída",FluxoCaixa10131514192123[[#This Row],[R$ (Valores)]]*-1,FluxoCaixa10131514192123[[#This Row],[R$ (Valores)]])</f>
        <v>0</v>
      </c>
    </row>
    <row r="428" spans="2:12">
      <c r="B428" s="48"/>
      <c r="C428" s="48"/>
      <c r="D428" s="16"/>
      <c r="E428" s="48"/>
      <c r="F428" s="17"/>
      <c r="G428" s="17"/>
      <c r="H428" s="17"/>
      <c r="I428" s="21"/>
      <c r="J428" s="17" t="s">
        <v>525</v>
      </c>
      <c r="K428" s="20">
        <f>IF(FluxoCaixa10131514192123[[#This Row],[Movimento ]]="Saldo Inicial",FluxoCaixa10131514192123[[#This Row],[R$ (Valores)]],K427+FluxoCaixa10131514192123[[#This Row],[Valores Receitas / Despesas]])</f>
        <v>2511924.87</v>
      </c>
      <c r="L428" s="20">
        <f>IF(FluxoCaixa10131514192123[[#This Row],[Entrada / Saída]]="Saída",FluxoCaixa10131514192123[[#This Row],[R$ (Valores)]]*-1,FluxoCaixa10131514192123[[#This Row],[R$ (Valores)]])</f>
        <v>0</v>
      </c>
    </row>
    <row r="429" spans="2:12">
      <c r="B429" s="48"/>
      <c r="C429" s="48"/>
      <c r="D429" s="16"/>
      <c r="E429" s="48"/>
      <c r="F429" s="17"/>
      <c r="G429" s="17"/>
      <c r="H429" s="17"/>
      <c r="I429" s="21"/>
      <c r="J429" s="17" t="s">
        <v>525</v>
      </c>
      <c r="K429" s="20">
        <f>IF(FluxoCaixa10131514192123[[#This Row],[Movimento ]]="Saldo Inicial",FluxoCaixa10131514192123[[#This Row],[R$ (Valores)]],K428+FluxoCaixa10131514192123[[#This Row],[Valores Receitas / Despesas]])</f>
        <v>2511924.87</v>
      </c>
      <c r="L429" s="20">
        <f>IF(FluxoCaixa10131514192123[[#This Row],[Entrada / Saída]]="Saída",FluxoCaixa10131514192123[[#This Row],[R$ (Valores)]]*-1,FluxoCaixa10131514192123[[#This Row],[R$ (Valores)]])</f>
        <v>0</v>
      </c>
    </row>
    <row r="430" spans="2:12">
      <c r="B430" s="48"/>
      <c r="C430" s="48"/>
      <c r="D430" s="16"/>
      <c r="E430" s="48"/>
      <c r="F430" s="17"/>
      <c r="G430" s="17"/>
      <c r="H430" s="17"/>
      <c r="I430" s="21"/>
      <c r="J430" s="17" t="s">
        <v>525</v>
      </c>
      <c r="K430" s="20">
        <f>IF(FluxoCaixa10131514192123[[#This Row],[Movimento ]]="Saldo Inicial",FluxoCaixa10131514192123[[#This Row],[R$ (Valores)]],K429+FluxoCaixa10131514192123[[#This Row],[Valores Receitas / Despesas]])</f>
        <v>2511924.87</v>
      </c>
      <c r="L430" s="20">
        <f>IF(FluxoCaixa10131514192123[[#This Row],[Entrada / Saída]]="Saída",FluxoCaixa10131514192123[[#This Row],[R$ (Valores)]]*-1,FluxoCaixa10131514192123[[#This Row],[R$ (Valores)]])</f>
        <v>0</v>
      </c>
    </row>
    <row r="431" spans="2:12">
      <c r="B431" s="48"/>
      <c r="C431" s="48"/>
      <c r="D431" s="16"/>
      <c r="E431" s="48"/>
      <c r="F431" s="17"/>
      <c r="G431" s="17"/>
      <c r="H431" s="17"/>
      <c r="I431" s="21"/>
      <c r="J431" s="17" t="s">
        <v>525</v>
      </c>
      <c r="K431" s="20">
        <f>IF(FluxoCaixa10131514192123[[#This Row],[Movimento ]]="Saldo Inicial",FluxoCaixa10131514192123[[#This Row],[R$ (Valores)]],K430+FluxoCaixa10131514192123[[#This Row],[Valores Receitas / Despesas]])</f>
        <v>2511924.87</v>
      </c>
      <c r="L431" s="20">
        <f>IF(FluxoCaixa10131514192123[[#This Row],[Entrada / Saída]]="Saída",FluxoCaixa10131514192123[[#This Row],[R$ (Valores)]]*-1,FluxoCaixa10131514192123[[#This Row],[R$ (Valores)]])</f>
        <v>0</v>
      </c>
    </row>
    <row r="432" spans="2:12">
      <c r="B432" s="48"/>
      <c r="C432" s="48"/>
      <c r="D432" s="16"/>
      <c r="E432" s="48"/>
      <c r="F432" s="17"/>
      <c r="G432" s="17"/>
      <c r="H432" s="17"/>
      <c r="I432" s="21"/>
      <c r="J432" s="17" t="s">
        <v>525</v>
      </c>
      <c r="K432" s="20">
        <f>IF(FluxoCaixa10131514192123[[#This Row],[Movimento ]]="Saldo Inicial",FluxoCaixa10131514192123[[#This Row],[R$ (Valores)]],K431+FluxoCaixa10131514192123[[#This Row],[Valores Receitas / Despesas]])</f>
        <v>2511924.87</v>
      </c>
      <c r="L432" s="20">
        <f>IF(FluxoCaixa10131514192123[[#This Row],[Entrada / Saída]]="Saída",FluxoCaixa10131514192123[[#This Row],[R$ (Valores)]]*-1,FluxoCaixa10131514192123[[#This Row],[R$ (Valores)]])</f>
        <v>0</v>
      </c>
    </row>
    <row r="433" spans="2:12">
      <c r="B433" s="48"/>
      <c r="C433" s="48"/>
      <c r="D433" s="16"/>
      <c r="E433" s="48"/>
      <c r="F433" s="17"/>
      <c r="G433" s="17"/>
      <c r="H433" s="17"/>
      <c r="I433" s="21"/>
      <c r="J433" s="17" t="s">
        <v>525</v>
      </c>
      <c r="K433" s="20">
        <f>IF(FluxoCaixa10131514192123[[#This Row],[Movimento ]]="Saldo Inicial",FluxoCaixa10131514192123[[#This Row],[R$ (Valores)]],K432+FluxoCaixa10131514192123[[#This Row],[Valores Receitas / Despesas]])</f>
        <v>2511924.87</v>
      </c>
      <c r="L433" s="20">
        <f>IF(FluxoCaixa10131514192123[[#This Row],[Entrada / Saída]]="Saída",FluxoCaixa10131514192123[[#This Row],[R$ (Valores)]]*-1,FluxoCaixa10131514192123[[#This Row],[R$ (Valores)]])</f>
        <v>0</v>
      </c>
    </row>
    <row r="434" spans="2:12">
      <c r="B434" s="48"/>
      <c r="C434" s="48"/>
      <c r="D434" s="16"/>
      <c r="E434" s="48"/>
      <c r="F434" s="17"/>
      <c r="G434" s="17"/>
      <c r="H434" s="17"/>
      <c r="I434" s="21"/>
      <c r="J434" s="17" t="s">
        <v>525</v>
      </c>
      <c r="K434" s="20">
        <f>IF(FluxoCaixa10131514192123[[#This Row],[Movimento ]]="Saldo Inicial",FluxoCaixa10131514192123[[#This Row],[R$ (Valores)]],K433+FluxoCaixa10131514192123[[#This Row],[Valores Receitas / Despesas]])</f>
        <v>2511924.87</v>
      </c>
      <c r="L434" s="20">
        <f>IF(FluxoCaixa10131514192123[[#This Row],[Entrada / Saída]]="Saída",FluxoCaixa10131514192123[[#This Row],[R$ (Valores)]]*-1,FluxoCaixa10131514192123[[#This Row],[R$ (Valores)]])</f>
        <v>0</v>
      </c>
    </row>
    <row r="435" spans="2:12">
      <c r="B435" s="48"/>
      <c r="C435" s="48"/>
      <c r="D435" s="16"/>
      <c r="E435" s="48"/>
      <c r="F435" s="17"/>
      <c r="G435" s="17"/>
      <c r="H435" s="17"/>
      <c r="I435" s="21"/>
      <c r="J435" s="17" t="s">
        <v>525</v>
      </c>
      <c r="K435" s="20">
        <f>IF(FluxoCaixa10131514192123[[#This Row],[Movimento ]]="Saldo Inicial",FluxoCaixa10131514192123[[#This Row],[R$ (Valores)]],K434+FluxoCaixa10131514192123[[#This Row],[Valores Receitas / Despesas]])</f>
        <v>2511924.87</v>
      </c>
      <c r="L435" s="20">
        <f>IF(FluxoCaixa10131514192123[[#This Row],[Entrada / Saída]]="Saída",FluxoCaixa10131514192123[[#This Row],[R$ (Valores)]]*-1,FluxoCaixa10131514192123[[#This Row],[R$ (Valores)]])</f>
        <v>0</v>
      </c>
    </row>
    <row r="436" spans="2:12">
      <c r="B436" s="48"/>
      <c r="C436" s="48"/>
      <c r="D436" s="16"/>
      <c r="E436" s="48"/>
      <c r="F436" s="17"/>
      <c r="G436" s="17"/>
      <c r="H436" s="17"/>
      <c r="I436" s="21"/>
      <c r="J436" s="17" t="s">
        <v>525</v>
      </c>
      <c r="K436" s="20">
        <f>IF(FluxoCaixa10131514192123[[#This Row],[Movimento ]]="Saldo Inicial",FluxoCaixa10131514192123[[#This Row],[R$ (Valores)]],K435+FluxoCaixa10131514192123[[#This Row],[Valores Receitas / Despesas]])</f>
        <v>2511924.87</v>
      </c>
      <c r="L436" s="20">
        <f>IF(FluxoCaixa10131514192123[[#This Row],[Entrada / Saída]]="Saída",FluxoCaixa10131514192123[[#This Row],[R$ (Valores)]]*-1,FluxoCaixa10131514192123[[#This Row],[R$ (Valores)]])</f>
        <v>0</v>
      </c>
    </row>
    <row r="437" spans="2:12">
      <c r="B437" s="48"/>
      <c r="C437" s="48"/>
      <c r="D437" s="16"/>
      <c r="E437" s="48"/>
      <c r="F437" s="17"/>
      <c r="G437" s="17"/>
      <c r="H437" s="17"/>
      <c r="I437" s="21"/>
      <c r="J437" s="17" t="s">
        <v>525</v>
      </c>
      <c r="K437" s="20">
        <f>IF(FluxoCaixa10131514192123[[#This Row],[Movimento ]]="Saldo Inicial",FluxoCaixa10131514192123[[#This Row],[R$ (Valores)]],K436+FluxoCaixa10131514192123[[#This Row],[Valores Receitas / Despesas]])</f>
        <v>2511924.87</v>
      </c>
      <c r="L437" s="20">
        <f>IF(FluxoCaixa10131514192123[[#This Row],[Entrada / Saída]]="Saída",FluxoCaixa10131514192123[[#This Row],[R$ (Valores)]]*-1,FluxoCaixa10131514192123[[#This Row],[R$ (Valores)]])</f>
        <v>0</v>
      </c>
    </row>
    <row r="438" spans="2:12">
      <c r="B438" s="48"/>
      <c r="C438" s="48"/>
      <c r="D438" s="16"/>
      <c r="E438" s="48"/>
      <c r="F438" s="17"/>
      <c r="G438" s="17"/>
      <c r="H438" s="17"/>
      <c r="I438" s="21"/>
      <c r="J438" s="17" t="s">
        <v>525</v>
      </c>
      <c r="K438" s="20">
        <f>IF(FluxoCaixa10131514192123[[#This Row],[Movimento ]]="Saldo Inicial",FluxoCaixa10131514192123[[#This Row],[R$ (Valores)]],K437+FluxoCaixa10131514192123[[#This Row],[Valores Receitas / Despesas]])</f>
        <v>2511924.87</v>
      </c>
      <c r="L438" s="20">
        <f>IF(FluxoCaixa10131514192123[[#This Row],[Entrada / Saída]]="Saída",FluxoCaixa10131514192123[[#This Row],[R$ (Valores)]]*-1,FluxoCaixa10131514192123[[#This Row],[R$ (Valores)]])</f>
        <v>0</v>
      </c>
    </row>
    <row r="439" spans="2:12">
      <c r="B439" s="48"/>
      <c r="C439" s="48"/>
      <c r="D439" s="16"/>
      <c r="E439" s="48"/>
      <c r="F439" s="17"/>
      <c r="G439" s="17"/>
      <c r="H439" s="17"/>
      <c r="I439" s="21"/>
      <c r="J439" s="17" t="s">
        <v>525</v>
      </c>
      <c r="K439" s="20">
        <f>IF(FluxoCaixa10131514192123[[#This Row],[Movimento ]]="Saldo Inicial",FluxoCaixa10131514192123[[#This Row],[R$ (Valores)]],K438+FluxoCaixa10131514192123[[#This Row],[Valores Receitas / Despesas]])</f>
        <v>2511924.87</v>
      </c>
      <c r="L439" s="20">
        <f>IF(FluxoCaixa10131514192123[[#This Row],[Entrada / Saída]]="Saída",FluxoCaixa10131514192123[[#This Row],[R$ (Valores)]]*-1,FluxoCaixa10131514192123[[#This Row],[R$ (Valores)]])</f>
        <v>0</v>
      </c>
    </row>
    <row r="440" spans="2:12">
      <c r="B440" s="48"/>
      <c r="C440" s="48"/>
      <c r="D440" s="16"/>
      <c r="E440" s="48"/>
      <c r="F440" s="17"/>
      <c r="G440" s="17"/>
      <c r="H440" s="17"/>
      <c r="I440" s="21"/>
      <c r="J440" s="17" t="s">
        <v>525</v>
      </c>
      <c r="K440" s="20">
        <f>IF(FluxoCaixa10131514192123[[#This Row],[Movimento ]]="Saldo Inicial",FluxoCaixa10131514192123[[#This Row],[R$ (Valores)]],K439+FluxoCaixa10131514192123[[#This Row],[Valores Receitas / Despesas]])</f>
        <v>2511924.87</v>
      </c>
      <c r="L440" s="20">
        <f>IF(FluxoCaixa10131514192123[[#This Row],[Entrada / Saída]]="Saída",FluxoCaixa10131514192123[[#This Row],[R$ (Valores)]]*-1,FluxoCaixa10131514192123[[#This Row],[R$ (Valores)]])</f>
        <v>0</v>
      </c>
    </row>
    <row r="441" spans="2:12">
      <c r="B441" s="48"/>
      <c r="C441" s="48"/>
      <c r="D441" s="16"/>
      <c r="E441" s="48"/>
      <c r="F441" s="17"/>
      <c r="G441" s="17"/>
      <c r="H441" s="17"/>
      <c r="I441" s="21"/>
      <c r="J441" s="17" t="s">
        <v>525</v>
      </c>
      <c r="K441" s="20">
        <f>IF(FluxoCaixa10131514192123[[#This Row],[Movimento ]]="Saldo Inicial",FluxoCaixa10131514192123[[#This Row],[R$ (Valores)]],K440+FluxoCaixa10131514192123[[#This Row],[Valores Receitas / Despesas]])</f>
        <v>2511924.87</v>
      </c>
      <c r="L441" s="20">
        <f>IF(FluxoCaixa10131514192123[[#This Row],[Entrada / Saída]]="Saída",FluxoCaixa10131514192123[[#This Row],[R$ (Valores)]]*-1,FluxoCaixa10131514192123[[#This Row],[R$ (Valores)]])</f>
        <v>0</v>
      </c>
    </row>
    <row r="442" spans="2:12">
      <c r="B442" s="48"/>
      <c r="C442" s="48"/>
      <c r="D442" s="16"/>
      <c r="E442" s="48"/>
      <c r="F442" s="17"/>
      <c r="G442" s="17"/>
      <c r="H442" s="17"/>
      <c r="I442" s="21"/>
      <c r="J442" s="17" t="s">
        <v>525</v>
      </c>
      <c r="K442" s="20">
        <f>IF(FluxoCaixa10131514192123[[#This Row],[Movimento ]]="Saldo Inicial",FluxoCaixa10131514192123[[#This Row],[R$ (Valores)]],K441+FluxoCaixa10131514192123[[#This Row],[Valores Receitas / Despesas]])</f>
        <v>2511924.87</v>
      </c>
      <c r="L442" s="20">
        <f>IF(FluxoCaixa10131514192123[[#This Row],[Entrada / Saída]]="Saída",FluxoCaixa10131514192123[[#This Row],[R$ (Valores)]]*-1,FluxoCaixa10131514192123[[#This Row],[R$ (Valores)]])</f>
        <v>0</v>
      </c>
    </row>
    <row r="443" spans="2:12">
      <c r="B443" s="48"/>
      <c r="C443" s="48"/>
      <c r="D443" s="16"/>
      <c r="E443" s="48"/>
      <c r="F443" s="17"/>
      <c r="G443" s="17"/>
      <c r="H443" s="17"/>
      <c r="I443" s="21"/>
      <c r="J443" s="17" t="s">
        <v>525</v>
      </c>
      <c r="K443" s="20">
        <f>IF(FluxoCaixa10131514192123[[#This Row],[Movimento ]]="Saldo Inicial",FluxoCaixa10131514192123[[#This Row],[R$ (Valores)]],K442+FluxoCaixa10131514192123[[#This Row],[Valores Receitas / Despesas]])</f>
        <v>2511924.87</v>
      </c>
      <c r="L443" s="20">
        <f>IF(FluxoCaixa10131514192123[[#This Row],[Entrada / Saída]]="Saída",FluxoCaixa10131514192123[[#This Row],[R$ (Valores)]]*-1,FluxoCaixa10131514192123[[#This Row],[R$ (Valores)]])</f>
        <v>0</v>
      </c>
    </row>
    <row r="444" spans="2:12">
      <c r="B444" s="48"/>
      <c r="C444" s="48"/>
      <c r="D444" s="16"/>
      <c r="E444" s="48"/>
      <c r="F444" s="17"/>
      <c r="G444" s="17"/>
      <c r="H444" s="17"/>
      <c r="I444" s="21"/>
      <c r="J444" s="17" t="s">
        <v>525</v>
      </c>
      <c r="K444" s="20">
        <f>IF(FluxoCaixa10131514192123[[#This Row],[Movimento ]]="Saldo Inicial",FluxoCaixa10131514192123[[#This Row],[R$ (Valores)]],K443+FluxoCaixa10131514192123[[#This Row],[Valores Receitas / Despesas]])</f>
        <v>2511924.87</v>
      </c>
      <c r="L444" s="20">
        <f>IF(FluxoCaixa10131514192123[[#This Row],[Entrada / Saída]]="Saída",FluxoCaixa10131514192123[[#This Row],[R$ (Valores)]]*-1,FluxoCaixa10131514192123[[#This Row],[R$ (Valores)]])</f>
        <v>0</v>
      </c>
    </row>
    <row r="445" spans="2:12">
      <c r="B445" s="48"/>
      <c r="C445" s="48"/>
      <c r="D445" s="16"/>
      <c r="E445" s="48"/>
      <c r="F445" s="17"/>
      <c r="G445" s="17"/>
      <c r="H445" s="17"/>
      <c r="I445" s="21"/>
      <c r="J445" s="17" t="s">
        <v>525</v>
      </c>
      <c r="K445" s="20">
        <f>IF(FluxoCaixa10131514192123[[#This Row],[Movimento ]]="Saldo Inicial",FluxoCaixa10131514192123[[#This Row],[R$ (Valores)]],K444+FluxoCaixa10131514192123[[#This Row],[Valores Receitas / Despesas]])</f>
        <v>2511924.87</v>
      </c>
      <c r="L445" s="20">
        <f>IF(FluxoCaixa10131514192123[[#This Row],[Entrada / Saída]]="Saída",FluxoCaixa10131514192123[[#This Row],[R$ (Valores)]]*-1,FluxoCaixa10131514192123[[#This Row],[R$ (Valores)]])</f>
        <v>0</v>
      </c>
    </row>
    <row r="446" spans="2:12">
      <c r="B446" s="48"/>
      <c r="C446" s="48"/>
      <c r="D446" s="16"/>
      <c r="E446" s="48"/>
      <c r="F446" s="17"/>
      <c r="G446" s="17"/>
      <c r="H446" s="17"/>
      <c r="I446" s="21"/>
      <c r="J446" s="17" t="s">
        <v>525</v>
      </c>
      <c r="K446" s="20">
        <f>IF(FluxoCaixa10131514192123[[#This Row],[Movimento ]]="Saldo Inicial",FluxoCaixa10131514192123[[#This Row],[R$ (Valores)]],K445+FluxoCaixa10131514192123[[#This Row],[Valores Receitas / Despesas]])</f>
        <v>2511924.87</v>
      </c>
      <c r="L446" s="20">
        <f>IF(FluxoCaixa10131514192123[[#This Row],[Entrada / Saída]]="Saída",FluxoCaixa10131514192123[[#This Row],[R$ (Valores)]]*-1,FluxoCaixa10131514192123[[#This Row],[R$ (Valores)]])</f>
        <v>0</v>
      </c>
    </row>
    <row r="447" spans="2:12">
      <c r="B447" s="48"/>
      <c r="C447" s="48"/>
      <c r="D447" s="16"/>
      <c r="E447" s="48"/>
      <c r="F447" s="17"/>
      <c r="G447" s="17"/>
      <c r="H447" s="17"/>
      <c r="I447" s="21"/>
      <c r="J447" s="17" t="s">
        <v>525</v>
      </c>
      <c r="K447" s="20">
        <f>IF(FluxoCaixa10131514192123[[#This Row],[Movimento ]]="Saldo Inicial",FluxoCaixa10131514192123[[#This Row],[R$ (Valores)]],K446+FluxoCaixa10131514192123[[#This Row],[Valores Receitas / Despesas]])</f>
        <v>2511924.87</v>
      </c>
      <c r="L447" s="20">
        <f>IF(FluxoCaixa10131514192123[[#This Row],[Entrada / Saída]]="Saída",FluxoCaixa10131514192123[[#This Row],[R$ (Valores)]]*-1,FluxoCaixa10131514192123[[#This Row],[R$ (Valores)]])</f>
        <v>0</v>
      </c>
    </row>
    <row r="448" spans="2:12">
      <c r="B448" s="48"/>
      <c r="C448" s="48"/>
      <c r="D448" s="16"/>
      <c r="E448" s="48"/>
      <c r="F448" s="17"/>
      <c r="G448" s="17"/>
      <c r="H448" s="17"/>
      <c r="I448" s="21"/>
      <c r="J448" s="17" t="s">
        <v>525</v>
      </c>
      <c r="K448" s="20">
        <f>IF(FluxoCaixa10131514192123[[#This Row],[Movimento ]]="Saldo Inicial",FluxoCaixa10131514192123[[#This Row],[R$ (Valores)]],K447+FluxoCaixa10131514192123[[#This Row],[Valores Receitas / Despesas]])</f>
        <v>2511924.87</v>
      </c>
      <c r="L448" s="20">
        <f>IF(FluxoCaixa10131514192123[[#This Row],[Entrada / Saída]]="Saída",FluxoCaixa10131514192123[[#This Row],[R$ (Valores)]]*-1,FluxoCaixa10131514192123[[#This Row],[R$ (Valores)]])</f>
        <v>0</v>
      </c>
    </row>
    <row r="449" spans="2:15">
      <c r="B449" s="48"/>
      <c r="C449" s="48"/>
      <c r="D449" s="16"/>
      <c r="E449" s="48"/>
      <c r="F449" s="17"/>
      <c r="G449" s="17"/>
      <c r="H449" s="17"/>
      <c r="I449" s="21"/>
      <c r="J449" s="17" t="s">
        <v>525</v>
      </c>
      <c r="K449" s="20">
        <f>IF(FluxoCaixa10131514192123[[#This Row],[Movimento ]]="Saldo Inicial",FluxoCaixa10131514192123[[#This Row],[R$ (Valores)]],K448+FluxoCaixa10131514192123[[#This Row],[Valores Receitas / Despesas]])</f>
        <v>2511924.87</v>
      </c>
      <c r="L449" s="20">
        <f>IF(FluxoCaixa10131514192123[[#This Row],[Entrada / Saída]]="Saída",FluxoCaixa10131514192123[[#This Row],[R$ (Valores)]]*-1,FluxoCaixa10131514192123[[#This Row],[R$ (Valores)]])</f>
        <v>0</v>
      </c>
    </row>
    <row r="450" spans="2:15">
      <c r="B450" s="48"/>
      <c r="C450" s="48"/>
      <c r="D450" s="16"/>
      <c r="E450" s="48"/>
      <c r="F450" s="17"/>
      <c r="G450" s="17"/>
      <c r="H450" s="17"/>
      <c r="I450" s="21"/>
      <c r="J450" s="17" t="s">
        <v>525</v>
      </c>
      <c r="K450" s="20">
        <f>IF(FluxoCaixa10131514192123[[#This Row],[Movimento ]]="Saldo Inicial",FluxoCaixa10131514192123[[#This Row],[R$ (Valores)]],K449+FluxoCaixa10131514192123[[#This Row],[Valores Receitas / Despesas]])</f>
        <v>2511924.87</v>
      </c>
      <c r="L450" s="20">
        <f>IF(FluxoCaixa10131514192123[[#This Row],[Entrada / Saída]]="Saída",FluxoCaixa10131514192123[[#This Row],[R$ (Valores)]]*-1,FluxoCaixa10131514192123[[#This Row],[R$ (Valores)]])</f>
        <v>0</v>
      </c>
    </row>
    <row r="451" spans="2:15">
      <c r="B451" s="48"/>
      <c r="C451" s="48"/>
      <c r="D451" s="16"/>
      <c r="E451" s="48"/>
      <c r="F451" s="17"/>
      <c r="G451" s="17"/>
      <c r="H451" s="17"/>
      <c r="I451" s="21"/>
      <c r="J451" s="17" t="s">
        <v>525</v>
      </c>
      <c r="K451" s="20">
        <f>IF(FluxoCaixa10131514192123[[#This Row],[Movimento ]]="Saldo Inicial",FluxoCaixa10131514192123[[#This Row],[R$ (Valores)]],K450+FluxoCaixa10131514192123[[#This Row],[Valores Receitas / Despesas]])</f>
        <v>2511924.87</v>
      </c>
      <c r="L451" s="20">
        <f>IF(FluxoCaixa10131514192123[[#This Row],[Entrada / Saída]]="Saída",FluxoCaixa10131514192123[[#This Row],[R$ (Valores)]]*-1,FluxoCaixa10131514192123[[#This Row],[R$ (Valores)]])</f>
        <v>0</v>
      </c>
    </row>
    <row r="452" spans="2:15">
      <c r="B452" s="48"/>
      <c r="C452" s="48"/>
      <c r="D452" s="16"/>
      <c r="E452" s="48"/>
      <c r="F452" s="17"/>
      <c r="G452" s="17"/>
      <c r="H452" s="17"/>
      <c r="I452" s="21"/>
      <c r="J452" s="17" t="s">
        <v>525</v>
      </c>
      <c r="K452" s="20">
        <f>IF(FluxoCaixa10131514192123[[#This Row],[Movimento ]]="Saldo Inicial",FluxoCaixa10131514192123[[#This Row],[R$ (Valores)]],K451+FluxoCaixa10131514192123[[#This Row],[Valores Receitas / Despesas]])</f>
        <v>2511924.87</v>
      </c>
      <c r="L452" s="20">
        <f>IF(FluxoCaixa10131514192123[[#This Row],[Entrada / Saída]]="Saída",FluxoCaixa10131514192123[[#This Row],[R$ (Valores)]]*-1,FluxoCaixa10131514192123[[#This Row],[R$ (Valores)]])</f>
        <v>0</v>
      </c>
    </row>
    <row r="453" spans="2:15">
      <c r="B453" s="48"/>
      <c r="C453" s="48"/>
      <c r="D453" s="16"/>
      <c r="E453" s="48"/>
      <c r="F453" s="17"/>
      <c r="G453" s="17"/>
      <c r="H453" s="17"/>
      <c r="I453" s="21"/>
      <c r="J453" s="17" t="s">
        <v>525</v>
      </c>
      <c r="K453" s="20">
        <f>IF(FluxoCaixa10131514192123[[#This Row],[Movimento ]]="Saldo Inicial",FluxoCaixa10131514192123[[#This Row],[R$ (Valores)]],K452+FluxoCaixa10131514192123[[#This Row],[Valores Receitas / Despesas]])</f>
        <v>2511924.87</v>
      </c>
      <c r="L453" s="20">
        <f>IF(FluxoCaixa10131514192123[[#This Row],[Entrada / Saída]]="Saída",FluxoCaixa10131514192123[[#This Row],[R$ (Valores)]]*-1,FluxoCaixa10131514192123[[#This Row],[R$ (Valores)]])</f>
        <v>0</v>
      </c>
    </row>
    <row r="454" spans="2:15">
      <c r="B454" s="48"/>
      <c r="C454" s="48"/>
      <c r="D454" s="16"/>
      <c r="E454" s="48"/>
      <c r="F454" s="17"/>
      <c r="G454" s="17"/>
      <c r="H454" s="17"/>
      <c r="I454" s="21"/>
      <c r="J454" s="17" t="s">
        <v>525</v>
      </c>
      <c r="K454" s="20">
        <f>IF(FluxoCaixa10131514192123[[#This Row],[Movimento ]]="Saldo Inicial",FluxoCaixa10131514192123[[#This Row],[R$ (Valores)]],K453+FluxoCaixa10131514192123[[#This Row],[Valores Receitas / Despesas]])</f>
        <v>2511924.87</v>
      </c>
      <c r="L454" s="20">
        <f>IF(FluxoCaixa10131514192123[[#This Row],[Entrada / Saída]]="Saída",FluxoCaixa10131514192123[[#This Row],[R$ (Valores)]]*-1,FluxoCaixa10131514192123[[#This Row],[R$ (Valores)]])</f>
        <v>0</v>
      </c>
    </row>
    <row r="455" spans="2:15">
      <c r="B455" s="48"/>
      <c r="C455" s="48"/>
      <c r="D455" s="16"/>
      <c r="E455" s="48"/>
      <c r="F455" s="17"/>
      <c r="G455" s="17"/>
      <c r="H455" s="17"/>
      <c r="I455" s="21"/>
      <c r="J455" s="17" t="s">
        <v>525</v>
      </c>
      <c r="K455" s="20">
        <f>IF(FluxoCaixa10131514192123[[#This Row],[Movimento ]]="Saldo Inicial",FluxoCaixa10131514192123[[#This Row],[R$ (Valores)]],K454+FluxoCaixa10131514192123[[#This Row],[Valores Receitas / Despesas]])</f>
        <v>2511924.87</v>
      </c>
      <c r="L455" s="20">
        <f>IF(FluxoCaixa10131514192123[[#This Row],[Entrada / Saída]]="Saída",FluxoCaixa10131514192123[[#This Row],[R$ (Valores)]]*-1,FluxoCaixa10131514192123[[#This Row],[R$ (Valores)]])</f>
        <v>0</v>
      </c>
    </row>
    <row r="456" spans="2:15">
      <c r="B456" s="48"/>
      <c r="C456" s="48"/>
      <c r="D456" s="16"/>
      <c r="E456" s="48"/>
      <c r="F456" s="17"/>
      <c r="G456" s="17"/>
      <c r="H456" s="17"/>
      <c r="I456" s="21"/>
      <c r="J456" s="17" t="s">
        <v>525</v>
      </c>
      <c r="K456" s="20">
        <f>IF(FluxoCaixa10131514192123[[#This Row],[Movimento ]]="Saldo Inicial",FluxoCaixa10131514192123[[#This Row],[R$ (Valores)]],K455+FluxoCaixa10131514192123[[#This Row],[Valores Receitas / Despesas]])</f>
        <v>2511924.87</v>
      </c>
      <c r="L456" s="20">
        <f>IF(FluxoCaixa10131514192123[[#This Row],[Entrada / Saída]]="Saída",FluxoCaixa10131514192123[[#This Row],[R$ (Valores)]]*-1,FluxoCaixa10131514192123[[#This Row],[R$ (Valores)]])</f>
        <v>0</v>
      </c>
    </row>
    <row r="457" spans="2:15">
      <c r="B457" s="48"/>
      <c r="C457" s="48"/>
      <c r="D457" s="16"/>
      <c r="E457" s="48"/>
      <c r="F457" s="17"/>
      <c r="G457" s="17"/>
      <c r="H457" s="17"/>
      <c r="I457" s="21"/>
      <c r="J457" s="17" t="s">
        <v>525</v>
      </c>
      <c r="K457" s="20">
        <f>IF(FluxoCaixa10131514192123[[#This Row],[Movimento ]]="Saldo Inicial",FluxoCaixa10131514192123[[#This Row],[R$ (Valores)]],K456+FluxoCaixa10131514192123[[#This Row],[Valores Receitas / Despesas]])</f>
        <v>2511924.87</v>
      </c>
      <c r="L457" s="20">
        <f>IF(FluxoCaixa10131514192123[[#This Row],[Entrada / Saída]]="Saída",FluxoCaixa10131514192123[[#This Row],[R$ (Valores)]]*-1,FluxoCaixa10131514192123[[#This Row],[R$ (Valores)]])</f>
        <v>0</v>
      </c>
    </row>
    <row r="458" spans="2:15">
      <c r="B458" s="48"/>
      <c r="C458" s="48"/>
      <c r="D458" s="16"/>
      <c r="E458" s="48"/>
      <c r="F458" s="17"/>
      <c r="G458" s="17"/>
      <c r="H458" s="17"/>
      <c r="I458" s="21"/>
      <c r="J458" s="17" t="s">
        <v>525</v>
      </c>
      <c r="K458" s="20">
        <f>IF(FluxoCaixa10131514192123[[#This Row],[Movimento ]]="Saldo Inicial",FluxoCaixa10131514192123[[#This Row],[R$ (Valores)]],K457+FluxoCaixa10131514192123[[#This Row],[Valores Receitas / Despesas]])</f>
        <v>2511924.87</v>
      </c>
      <c r="L458" s="20">
        <f>IF(FluxoCaixa10131514192123[[#This Row],[Entrada / Saída]]="Saída",FluxoCaixa10131514192123[[#This Row],[R$ (Valores)]]*-1,FluxoCaixa10131514192123[[#This Row],[R$ (Valores)]])</f>
        <v>0</v>
      </c>
      <c r="O458" s="31"/>
    </row>
    <row r="459" spans="2:15">
      <c r="B459" s="48"/>
      <c r="C459" s="48"/>
      <c r="D459" s="16"/>
      <c r="E459" s="48"/>
      <c r="F459" s="17"/>
      <c r="G459" s="17"/>
      <c r="H459" s="17"/>
      <c r="I459" s="21"/>
      <c r="J459" s="17" t="s">
        <v>525</v>
      </c>
      <c r="K459" s="20">
        <f>IF(FluxoCaixa10131514192123[[#This Row],[Movimento ]]="Saldo Inicial",FluxoCaixa10131514192123[[#This Row],[R$ (Valores)]],K458+FluxoCaixa10131514192123[[#This Row],[Valores Receitas / Despesas]])</f>
        <v>2511924.87</v>
      </c>
      <c r="L459" s="20">
        <f>IF(FluxoCaixa10131514192123[[#This Row],[Entrada / Saída]]="Saída",FluxoCaixa10131514192123[[#This Row],[R$ (Valores)]]*-1,FluxoCaixa10131514192123[[#This Row],[R$ (Valores)]])</f>
        <v>0</v>
      </c>
    </row>
    <row r="460" spans="2:15">
      <c r="B460" s="48"/>
      <c r="C460" s="48"/>
      <c r="D460" s="16"/>
      <c r="E460" s="48"/>
      <c r="F460" s="17"/>
      <c r="G460" s="17"/>
      <c r="H460" s="17"/>
      <c r="I460" s="21"/>
      <c r="J460" s="17" t="s">
        <v>525</v>
      </c>
      <c r="K460" s="20">
        <f>IF(FluxoCaixa10131514192123[[#This Row],[Movimento ]]="Saldo Inicial",FluxoCaixa10131514192123[[#This Row],[R$ (Valores)]],K459+FluxoCaixa10131514192123[[#This Row],[Valores Receitas / Despesas]])</f>
        <v>2511924.87</v>
      </c>
      <c r="L460" s="20">
        <f>IF(FluxoCaixa10131514192123[[#This Row],[Entrada / Saída]]="Saída",FluxoCaixa10131514192123[[#This Row],[R$ (Valores)]]*-1,FluxoCaixa10131514192123[[#This Row],[R$ (Valores)]])</f>
        <v>0</v>
      </c>
      <c r="O460" s="26"/>
    </row>
    <row r="461" spans="2:15">
      <c r="B461" s="48"/>
      <c r="C461" s="48"/>
      <c r="D461" s="16"/>
      <c r="E461" s="48"/>
      <c r="F461" s="17"/>
      <c r="G461" s="17"/>
      <c r="H461" s="17"/>
      <c r="I461" s="21"/>
      <c r="J461" s="17" t="s">
        <v>525</v>
      </c>
      <c r="K461" s="20">
        <f>IF(FluxoCaixa10131514192123[[#This Row],[Movimento ]]="Saldo Inicial",FluxoCaixa10131514192123[[#This Row],[R$ (Valores)]],K460+FluxoCaixa10131514192123[[#This Row],[Valores Receitas / Despesas]])</f>
        <v>2511924.87</v>
      </c>
      <c r="L461" s="20">
        <f>IF(FluxoCaixa10131514192123[[#This Row],[Entrada / Saída]]="Saída",FluxoCaixa10131514192123[[#This Row],[R$ (Valores)]]*-1,FluxoCaixa10131514192123[[#This Row],[R$ (Valores)]])</f>
        <v>0</v>
      </c>
    </row>
    <row r="462" spans="2:15">
      <c r="B462" s="48"/>
      <c r="C462" s="48"/>
      <c r="D462" s="16"/>
      <c r="E462" s="48"/>
      <c r="F462" s="17"/>
      <c r="G462" s="17"/>
      <c r="H462" s="17"/>
      <c r="I462" s="21"/>
      <c r="J462" s="17" t="s">
        <v>525</v>
      </c>
      <c r="K462" s="20">
        <f>IF(FluxoCaixa10131514192123[[#This Row],[Movimento ]]="Saldo Inicial",FluxoCaixa10131514192123[[#This Row],[R$ (Valores)]],K461+FluxoCaixa10131514192123[[#This Row],[Valores Receitas / Despesas]])</f>
        <v>2511924.87</v>
      </c>
      <c r="L462" s="20">
        <f>IF(FluxoCaixa10131514192123[[#This Row],[Entrada / Saída]]="Saída",FluxoCaixa10131514192123[[#This Row],[R$ (Valores)]]*-1,FluxoCaixa10131514192123[[#This Row],[R$ (Valores)]])</f>
        <v>0</v>
      </c>
    </row>
    <row r="463" spans="2:15">
      <c r="B463" s="48"/>
      <c r="C463" s="48"/>
      <c r="D463" s="16"/>
      <c r="E463" s="48"/>
      <c r="F463" s="17"/>
      <c r="G463" s="17"/>
      <c r="H463" s="17"/>
      <c r="I463" s="21"/>
      <c r="J463" s="17" t="s">
        <v>525</v>
      </c>
      <c r="K463" s="20">
        <f>IF(FluxoCaixa10131514192123[[#This Row],[Movimento ]]="Saldo Inicial",FluxoCaixa10131514192123[[#This Row],[R$ (Valores)]],K462+FluxoCaixa10131514192123[[#This Row],[Valores Receitas / Despesas]])</f>
        <v>2511924.87</v>
      </c>
      <c r="L463" s="20">
        <f>IF(FluxoCaixa10131514192123[[#This Row],[Entrada / Saída]]="Saída",FluxoCaixa10131514192123[[#This Row],[R$ (Valores)]]*-1,FluxoCaixa10131514192123[[#This Row],[R$ (Valores)]])</f>
        <v>0</v>
      </c>
    </row>
    <row r="464" spans="2:15">
      <c r="B464" s="48"/>
      <c r="C464" s="48"/>
      <c r="D464" s="16"/>
      <c r="E464" s="48"/>
      <c r="F464" s="17"/>
      <c r="G464" s="17"/>
      <c r="H464" s="17"/>
      <c r="I464" s="21"/>
      <c r="J464" s="17" t="s">
        <v>525</v>
      </c>
      <c r="K464" s="20">
        <f>IF(FluxoCaixa10131514192123[[#This Row],[Movimento ]]="Saldo Inicial",FluxoCaixa10131514192123[[#This Row],[R$ (Valores)]],K463+FluxoCaixa10131514192123[[#This Row],[Valores Receitas / Despesas]])</f>
        <v>2511924.87</v>
      </c>
      <c r="L464" s="20">
        <f>IF(FluxoCaixa10131514192123[[#This Row],[Entrada / Saída]]="Saída",FluxoCaixa10131514192123[[#This Row],[R$ (Valores)]]*-1,FluxoCaixa10131514192123[[#This Row],[R$ (Valores)]])</f>
        <v>0</v>
      </c>
    </row>
    <row r="465" spans="2:12">
      <c r="B465" s="48"/>
      <c r="C465" s="48"/>
      <c r="D465" s="16"/>
      <c r="E465" s="48"/>
      <c r="F465" s="17"/>
      <c r="G465" s="17"/>
      <c r="H465" s="17"/>
      <c r="I465" s="21"/>
      <c r="J465" s="17" t="s">
        <v>525</v>
      </c>
      <c r="K465" s="20">
        <f>IF(FluxoCaixa10131514192123[[#This Row],[Movimento ]]="Saldo Inicial",FluxoCaixa10131514192123[[#This Row],[R$ (Valores)]],K464+FluxoCaixa10131514192123[[#This Row],[Valores Receitas / Despesas]])</f>
        <v>2511924.87</v>
      </c>
      <c r="L465" s="20">
        <f>IF(FluxoCaixa10131514192123[[#This Row],[Entrada / Saída]]="Saída",FluxoCaixa10131514192123[[#This Row],[R$ (Valores)]]*-1,FluxoCaixa10131514192123[[#This Row],[R$ (Valores)]])</f>
        <v>0</v>
      </c>
    </row>
    <row r="466" spans="2:12">
      <c r="B466" s="48"/>
      <c r="C466" s="48"/>
      <c r="D466" s="16"/>
      <c r="E466" s="48"/>
      <c r="F466" s="17"/>
      <c r="G466" s="17"/>
      <c r="H466" s="17"/>
      <c r="I466" s="21"/>
      <c r="J466" s="17" t="s">
        <v>525</v>
      </c>
      <c r="K466" s="20">
        <f>IF(FluxoCaixa10131514192123[[#This Row],[Movimento ]]="Saldo Inicial",FluxoCaixa10131514192123[[#This Row],[R$ (Valores)]],K465+FluxoCaixa10131514192123[[#This Row],[Valores Receitas / Despesas]])</f>
        <v>2511924.87</v>
      </c>
      <c r="L466" s="20">
        <f>IF(FluxoCaixa10131514192123[[#This Row],[Entrada / Saída]]="Saída",FluxoCaixa10131514192123[[#This Row],[R$ (Valores)]]*-1,FluxoCaixa10131514192123[[#This Row],[R$ (Valores)]])</f>
        <v>0</v>
      </c>
    </row>
    <row r="467" spans="2:12">
      <c r="B467" s="48"/>
      <c r="C467" s="48"/>
      <c r="D467" s="16"/>
      <c r="E467" s="48"/>
      <c r="F467" s="17"/>
      <c r="G467" s="17"/>
      <c r="H467" s="17"/>
      <c r="I467" s="21"/>
      <c r="J467" s="17" t="s">
        <v>525</v>
      </c>
      <c r="K467" s="20">
        <f>IF(FluxoCaixa10131514192123[[#This Row],[Movimento ]]="Saldo Inicial",FluxoCaixa10131514192123[[#This Row],[R$ (Valores)]],K466+FluxoCaixa10131514192123[[#This Row],[Valores Receitas / Despesas]])</f>
        <v>2511924.87</v>
      </c>
      <c r="L467" s="20">
        <f>IF(FluxoCaixa10131514192123[[#This Row],[Entrada / Saída]]="Saída",FluxoCaixa10131514192123[[#This Row],[R$ (Valores)]]*-1,FluxoCaixa10131514192123[[#This Row],[R$ (Valores)]])</f>
        <v>0</v>
      </c>
    </row>
    <row r="468" spans="2:12">
      <c r="B468" s="48"/>
      <c r="C468" s="48"/>
      <c r="D468" s="16"/>
      <c r="E468" s="48"/>
      <c r="F468" s="17"/>
      <c r="G468" s="17"/>
      <c r="H468" s="17"/>
      <c r="I468" s="21"/>
      <c r="J468" s="17" t="s">
        <v>525</v>
      </c>
      <c r="K468" s="20">
        <f>IF(FluxoCaixa10131514192123[[#This Row],[Movimento ]]="Saldo Inicial",FluxoCaixa10131514192123[[#This Row],[R$ (Valores)]],K467+FluxoCaixa10131514192123[[#This Row],[Valores Receitas / Despesas]])</f>
        <v>2511924.87</v>
      </c>
      <c r="L468" s="20">
        <f>IF(FluxoCaixa10131514192123[[#This Row],[Entrada / Saída]]="Saída",FluxoCaixa10131514192123[[#This Row],[R$ (Valores)]]*-1,FluxoCaixa10131514192123[[#This Row],[R$ (Valores)]])</f>
        <v>0</v>
      </c>
    </row>
    <row r="469" spans="2:12">
      <c r="B469" s="48"/>
      <c r="C469" s="48"/>
      <c r="D469" s="16"/>
      <c r="E469" s="48"/>
      <c r="F469" s="17"/>
      <c r="G469" s="17"/>
      <c r="H469" s="17"/>
      <c r="I469" s="21"/>
      <c r="J469" s="17" t="s">
        <v>525</v>
      </c>
      <c r="K469" s="20">
        <f>IF(FluxoCaixa10131514192123[[#This Row],[Movimento ]]="Saldo Inicial",FluxoCaixa10131514192123[[#This Row],[R$ (Valores)]],K468+FluxoCaixa10131514192123[[#This Row],[Valores Receitas / Despesas]])</f>
        <v>2511924.87</v>
      </c>
      <c r="L469" s="20">
        <f>IF(FluxoCaixa10131514192123[[#This Row],[Entrada / Saída]]="Saída",FluxoCaixa10131514192123[[#This Row],[R$ (Valores)]]*-1,FluxoCaixa10131514192123[[#This Row],[R$ (Valores)]])</f>
        <v>0</v>
      </c>
    </row>
    <row r="470" spans="2:12">
      <c r="B470" s="48"/>
      <c r="C470" s="48"/>
      <c r="D470" s="16"/>
      <c r="E470" s="48"/>
      <c r="F470" s="17"/>
      <c r="G470" s="17"/>
      <c r="H470" s="17"/>
      <c r="I470" s="21"/>
      <c r="J470" s="17" t="s">
        <v>525</v>
      </c>
      <c r="K470" s="20">
        <f>IF(FluxoCaixa10131514192123[[#This Row],[Movimento ]]="Saldo Inicial",FluxoCaixa10131514192123[[#This Row],[R$ (Valores)]],K469+FluxoCaixa10131514192123[[#This Row],[Valores Receitas / Despesas]])</f>
        <v>2511924.87</v>
      </c>
      <c r="L470" s="20">
        <f>IF(FluxoCaixa10131514192123[[#This Row],[Entrada / Saída]]="Saída",FluxoCaixa10131514192123[[#This Row],[R$ (Valores)]]*-1,FluxoCaixa10131514192123[[#This Row],[R$ (Valores)]])</f>
        <v>0</v>
      </c>
    </row>
    <row r="471" spans="2:12">
      <c r="B471" s="48"/>
      <c r="C471" s="48"/>
      <c r="D471" s="16"/>
      <c r="E471" s="48"/>
      <c r="F471" s="17"/>
      <c r="G471" s="17"/>
      <c r="H471" s="17"/>
      <c r="I471" s="21"/>
      <c r="J471" s="17" t="s">
        <v>525</v>
      </c>
      <c r="K471" s="20">
        <f>IF(FluxoCaixa10131514192123[[#This Row],[Movimento ]]="Saldo Inicial",FluxoCaixa10131514192123[[#This Row],[R$ (Valores)]],K470+FluxoCaixa10131514192123[[#This Row],[Valores Receitas / Despesas]])</f>
        <v>2511924.87</v>
      </c>
      <c r="L471" s="20">
        <f>IF(FluxoCaixa10131514192123[[#This Row],[Entrada / Saída]]="Saída",FluxoCaixa10131514192123[[#This Row],[R$ (Valores)]]*-1,FluxoCaixa10131514192123[[#This Row],[R$ (Valores)]])</f>
        <v>0</v>
      </c>
    </row>
    <row r="472" spans="2:12">
      <c r="B472" s="48"/>
      <c r="C472" s="48"/>
      <c r="D472" s="16"/>
      <c r="E472" s="48"/>
      <c r="F472" s="17"/>
      <c r="G472" s="17"/>
      <c r="H472" s="17"/>
      <c r="I472" s="21"/>
      <c r="J472" s="17" t="s">
        <v>525</v>
      </c>
      <c r="K472" s="20">
        <f>IF(FluxoCaixa10131514192123[[#This Row],[Movimento ]]="Saldo Inicial",FluxoCaixa10131514192123[[#This Row],[R$ (Valores)]],K471+FluxoCaixa10131514192123[[#This Row],[Valores Receitas / Despesas]])</f>
        <v>2511924.87</v>
      </c>
      <c r="L472" s="20">
        <f>IF(FluxoCaixa10131514192123[[#This Row],[Entrada / Saída]]="Saída",FluxoCaixa10131514192123[[#This Row],[R$ (Valores)]]*-1,FluxoCaixa10131514192123[[#This Row],[R$ (Valores)]])</f>
        <v>0</v>
      </c>
    </row>
    <row r="473" spans="2:12">
      <c r="B473" s="48"/>
      <c r="C473" s="48"/>
      <c r="D473" s="16"/>
      <c r="E473" s="48"/>
      <c r="F473" s="17"/>
      <c r="G473" s="17"/>
      <c r="H473" s="17"/>
      <c r="I473" s="21"/>
      <c r="J473" s="17" t="s">
        <v>525</v>
      </c>
      <c r="K473" s="20">
        <f>IF(FluxoCaixa10131514192123[[#This Row],[Movimento ]]="Saldo Inicial",FluxoCaixa10131514192123[[#This Row],[R$ (Valores)]],K472+FluxoCaixa10131514192123[[#This Row],[Valores Receitas / Despesas]])</f>
        <v>2511924.87</v>
      </c>
      <c r="L473" s="20">
        <f>IF(FluxoCaixa10131514192123[[#This Row],[Entrada / Saída]]="Saída",FluxoCaixa10131514192123[[#This Row],[R$ (Valores)]]*-1,FluxoCaixa10131514192123[[#This Row],[R$ (Valores)]])</f>
        <v>0</v>
      </c>
    </row>
    <row r="474" spans="2:12">
      <c r="B474" s="48"/>
      <c r="C474" s="48"/>
      <c r="D474" s="16"/>
      <c r="E474" s="48"/>
      <c r="F474" s="17"/>
      <c r="G474" s="17"/>
      <c r="H474" s="17"/>
      <c r="I474" s="21"/>
      <c r="J474" s="17" t="s">
        <v>525</v>
      </c>
      <c r="K474" s="20">
        <f>IF(FluxoCaixa10131514192123[[#This Row],[Movimento ]]="Saldo Inicial",FluxoCaixa10131514192123[[#This Row],[R$ (Valores)]],K473+FluxoCaixa10131514192123[[#This Row],[Valores Receitas / Despesas]])</f>
        <v>2511924.87</v>
      </c>
      <c r="L474" s="20">
        <f>IF(FluxoCaixa10131514192123[[#This Row],[Entrada / Saída]]="Saída",FluxoCaixa10131514192123[[#This Row],[R$ (Valores)]]*-1,FluxoCaixa10131514192123[[#This Row],[R$ (Valores)]])</f>
        <v>0</v>
      </c>
    </row>
    <row r="475" spans="2:12">
      <c r="B475" s="48"/>
      <c r="C475" s="48"/>
      <c r="D475" s="16"/>
      <c r="E475" s="48"/>
      <c r="F475" s="17"/>
      <c r="G475" s="17"/>
      <c r="H475" s="17"/>
      <c r="I475" s="21"/>
      <c r="J475" s="17" t="s">
        <v>525</v>
      </c>
      <c r="K475" s="20">
        <f>IF(FluxoCaixa10131514192123[[#This Row],[Movimento ]]="Saldo Inicial",FluxoCaixa10131514192123[[#This Row],[R$ (Valores)]],K474+FluxoCaixa10131514192123[[#This Row],[Valores Receitas / Despesas]])</f>
        <v>2511924.87</v>
      </c>
      <c r="L475" s="20">
        <f>IF(FluxoCaixa10131514192123[[#This Row],[Entrada / Saída]]="Saída",FluxoCaixa10131514192123[[#This Row],[R$ (Valores)]]*-1,FluxoCaixa10131514192123[[#This Row],[R$ (Valores)]])</f>
        <v>0</v>
      </c>
    </row>
    <row r="476" spans="2:12">
      <c r="B476" s="48"/>
      <c r="C476" s="48"/>
      <c r="D476" s="16"/>
      <c r="E476" s="48"/>
      <c r="F476" s="17"/>
      <c r="G476" s="17"/>
      <c r="H476" s="17"/>
      <c r="I476" s="21"/>
      <c r="J476" s="17" t="s">
        <v>525</v>
      </c>
      <c r="K476" s="20">
        <f>IF(FluxoCaixa10131514192123[[#This Row],[Movimento ]]="Saldo Inicial",FluxoCaixa10131514192123[[#This Row],[R$ (Valores)]],K475+FluxoCaixa10131514192123[[#This Row],[Valores Receitas / Despesas]])</f>
        <v>2511924.87</v>
      </c>
      <c r="L476" s="20">
        <f>IF(FluxoCaixa10131514192123[[#This Row],[Entrada / Saída]]="Saída",FluxoCaixa10131514192123[[#This Row],[R$ (Valores)]]*-1,FluxoCaixa10131514192123[[#This Row],[R$ (Valores)]])</f>
        <v>0</v>
      </c>
    </row>
    <row r="477" spans="2:12">
      <c r="B477" s="48"/>
      <c r="C477" s="48"/>
      <c r="D477" s="16"/>
      <c r="E477" s="48"/>
      <c r="F477" s="17"/>
      <c r="G477" s="17"/>
      <c r="H477" s="17"/>
      <c r="I477" s="21"/>
      <c r="J477" s="17" t="s">
        <v>525</v>
      </c>
      <c r="K477" s="20">
        <f>IF(FluxoCaixa10131514192123[[#This Row],[Movimento ]]="Saldo Inicial",FluxoCaixa10131514192123[[#This Row],[R$ (Valores)]],K476+FluxoCaixa10131514192123[[#This Row],[Valores Receitas / Despesas]])</f>
        <v>2511924.87</v>
      </c>
      <c r="L477" s="20">
        <f>IF(FluxoCaixa10131514192123[[#This Row],[Entrada / Saída]]="Saída",FluxoCaixa10131514192123[[#This Row],[R$ (Valores)]]*-1,FluxoCaixa10131514192123[[#This Row],[R$ (Valores)]])</f>
        <v>0</v>
      </c>
    </row>
    <row r="478" spans="2:12">
      <c r="B478" s="48"/>
      <c r="C478" s="48"/>
      <c r="D478" s="16"/>
      <c r="E478" s="48"/>
      <c r="F478" s="17"/>
      <c r="G478" s="17"/>
      <c r="H478" s="17"/>
      <c r="I478" s="21"/>
      <c r="J478" s="17" t="s">
        <v>525</v>
      </c>
      <c r="K478" s="20">
        <f>IF(FluxoCaixa10131514192123[[#This Row],[Movimento ]]="Saldo Inicial",FluxoCaixa10131514192123[[#This Row],[R$ (Valores)]],K477+FluxoCaixa10131514192123[[#This Row],[Valores Receitas / Despesas]])</f>
        <v>2511924.87</v>
      </c>
      <c r="L478" s="20">
        <f>IF(FluxoCaixa10131514192123[[#This Row],[Entrada / Saída]]="Saída",FluxoCaixa10131514192123[[#This Row],[R$ (Valores)]]*-1,FluxoCaixa10131514192123[[#This Row],[R$ (Valores)]])</f>
        <v>0</v>
      </c>
    </row>
    <row r="479" spans="2:12">
      <c r="B479" s="48"/>
      <c r="C479" s="48"/>
      <c r="D479" s="16"/>
      <c r="E479" s="48"/>
      <c r="F479" s="17"/>
      <c r="G479" s="17"/>
      <c r="H479" s="17"/>
      <c r="I479" s="21"/>
      <c r="J479" s="17" t="s">
        <v>525</v>
      </c>
      <c r="K479" s="20">
        <f>IF(FluxoCaixa10131514192123[[#This Row],[Movimento ]]="Saldo Inicial",FluxoCaixa10131514192123[[#This Row],[R$ (Valores)]],K478+FluxoCaixa10131514192123[[#This Row],[Valores Receitas / Despesas]])</f>
        <v>2511924.87</v>
      </c>
      <c r="L479" s="20">
        <f>IF(FluxoCaixa10131514192123[[#This Row],[Entrada / Saída]]="Saída",FluxoCaixa10131514192123[[#This Row],[R$ (Valores)]]*-1,FluxoCaixa10131514192123[[#This Row],[R$ (Valores)]])</f>
        <v>0</v>
      </c>
    </row>
    <row r="480" spans="2:12">
      <c r="B480" s="48"/>
      <c r="C480" s="48"/>
      <c r="D480" s="16"/>
      <c r="E480" s="48"/>
      <c r="F480" s="17"/>
      <c r="G480" s="17"/>
      <c r="H480" s="17"/>
      <c r="I480" s="21"/>
      <c r="J480" s="17" t="s">
        <v>525</v>
      </c>
      <c r="K480" s="20">
        <f>IF(FluxoCaixa10131514192123[[#This Row],[Movimento ]]="Saldo Inicial",FluxoCaixa10131514192123[[#This Row],[R$ (Valores)]],K479+FluxoCaixa10131514192123[[#This Row],[Valores Receitas / Despesas]])</f>
        <v>2511924.87</v>
      </c>
      <c r="L480" s="20">
        <f>IF(FluxoCaixa10131514192123[[#This Row],[Entrada / Saída]]="Saída",FluxoCaixa10131514192123[[#This Row],[R$ (Valores)]]*-1,FluxoCaixa10131514192123[[#This Row],[R$ (Valores)]])</f>
        <v>0</v>
      </c>
    </row>
    <row r="481" spans="2:12">
      <c r="B481" s="48"/>
      <c r="C481" s="48"/>
      <c r="D481" s="16"/>
      <c r="E481" s="48"/>
      <c r="F481" s="17"/>
      <c r="G481" s="17"/>
      <c r="H481" s="17"/>
      <c r="I481" s="21"/>
      <c r="J481" s="17" t="s">
        <v>525</v>
      </c>
      <c r="K481" s="20">
        <f>IF(FluxoCaixa10131514192123[[#This Row],[Movimento ]]="Saldo Inicial",FluxoCaixa10131514192123[[#This Row],[R$ (Valores)]],K480+FluxoCaixa10131514192123[[#This Row],[Valores Receitas / Despesas]])</f>
        <v>2511924.87</v>
      </c>
      <c r="L481" s="20">
        <f>IF(FluxoCaixa10131514192123[[#This Row],[Entrada / Saída]]="Saída",FluxoCaixa10131514192123[[#This Row],[R$ (Valores)]]*-1,FluxoCaixa10131514192123[[#This Row],[R$ (Valores)]])</f>
        <v>0</v>
      </c>
    </row>
    <row r="482" spans="2:12">
      <c r="B482" s="48"/>
      <c r="C482" s="48"/>
      <c r="D482" s="16"/>
      <c r="E482" s="48"/>
      <c r="F482" s="17"/>
      <c r="G482" s="17"/>
      <c r="H482" s="17"/>
      <c r="I482" s="21"/>
      <c r="J482" s="17" t="s">
        <v>525</v>
      </c>
      <c r="K482" s="20">
        <f>IF(FluxoCaixa10131514192123[[#This Row],[Movimento ]]="Saldo Inicial",FluxoCaixa10131514192123[[#This Row],[R$ (Valores)]],K481+FluxoCaixa10131514192123[[#This Row],[Valores Receitas / Despesas]])</f>
        <v>2511924.87</v>
      </c>
      <c r="L482" s="20">
        <f>IF(FluxoCaixa10131514192123[[#This Row],[Entrada / Saída]]="Saída",FluxoCaixa10131514192123[[#This Row],[R$ (Valores)]]*-1,FluxoCaixa10131514192123[[#This Row],[R$ (Valores)]])</f>
        <v>0</v>
      </c>
    </row>
    <row r="483" spans="2:12">
      <c r="B483" s="48"/>
      <c r="C483" s="48"/>
      <c r="D483" s="16"/>
      <c r="E483" s="48"/>
      <c r="F483" s="17"/>
      <c r="G483" s="17"/>
      <c r="H483" s="17"/>
      <c r="I483" s="21"/>
      <c r="J483" s="17" t="s">
        <v>525</v>
      </c>
      <c r="K483" s="20">
        <f>IF(FluxoCaixa10131514192123[[#This Row],[Movimento ]]="Saldo Inicial",FluxoCaixa10131514192123[[#This Row],[R$ (Valores)]],K482+FluxoCaixa10131514192123[[#This Row],[Valores Receitas / Despesas]])</f>
        <v>2511924.87</v>
      </c>
      <c r="L483" s="20">
        <f>IF(FluxoCaixa10131514192123[[#This Row],[Entrada / Saída]]="Saída",FluxoCaixa10131514192123[[#This Row],[R$ (Valores)]]*-1,FluxoCaixa10131514192123[[#This Row],[R$ (Valores)]])</f>
        <v>0</v>
      </c>
    </row>
    <row r="484" spans="2:12">
      <c r="B484" s="48"/>
      <c r="C484" s="48"/>
      <c r="D484" s="16"/>
      <c r="E484" s="48"/>
      <c r="F484" s="17"/>
      <c r="G484" s="17"/>
      <c r="H484" s="17"/>
      <c r="I484" s="21"/>
      <c r="J484" s="17" t="s">
        <v>525</v>
      </c>
      <c r="K484" s="20">
        <f>IF(FluxoCaixa10131514192123[[#This Row],[Movimento ]]="Saldo Inicial",FluxoCaixa10131514192123[[#This Row],[R$ (Valores)]],K483+FluxoCaixa10131514192123[[#This Row],[Valores Receitas / Despesas]])</f>
        <v>2511924.87</v>
      </c>
      <c r="L484" s="20">
        <f>IF(FluxoCaixa10131514192123[[#This Row],[Entrada / Saída]]="Saída",FluxoCaixa10131514192123[[#This Row],[R$ (Valores)]]*-1,FluxoCaixa10131514192123[[#This Row],[R$ (Valores)]])</f>
        <v>0</v>
      </c>
    </row>
    <row r="485" spans="2:12">
      <c r="B485" s="48"/>
      <c r="C485" s="48"/>
      <c r="D485" s="16"/>
      <c r="E485" s="48"/>
      <c r="F485" s="17"/>
      <c r="G485" s="17"/>
      <c r="H485" s="17"/>
      <c r="I485" s="21"/>
      <c r="J485" s="17" t="s">
        <v>525</v>
      </c>
      <c r="K485" s="20">
        <f>IF(FluxoCaixa10131514192123[[#This Row],[Movimento ]]="Saldo Inicial",FluxoCaixa10131514192123[[#This Row],[R$ (Valores)]],K484+FluxoCaixa10131514192123[[#This Row],[Valores Receitas / Despesas]])</f>
        <v>2511924.87</v>
      </c>
      <c r="L485" s="20">
        <f>IF(FluxoCaixa10131514192123[[#This Row],[Entrada / Saída]]="Saída",FluxoCaixa10131514192123[[#This Row],[R$ (Valores)]]*-1,FluxoCaixa10131514192123[[#This Row],[R$ (Valores)]])</f>
        <v>0</v>
      </c>
    </row>
    <row r="486" spans="2:12">
      <c r="B486" s="48"/>
      <c r="C486" s="48"/>
      <c r="D486" s="16"/>
      <c r="E486" s="48"/>
      <c r="F486" s="17"/>
      <c r="G486" s="17"/>
      <c r="H486" s="17"/>
      <c r="I486" s="21"/>
      <c r="J486" s="17" t="s">
        <v>525</v>
      </c>
      <c r="K486" s="20">
        <f>IF(FluxoCaixa10131514192123[[#This Row],[Movimento ]]="Saldo Inicial",FluxoCaixa10131514192123[[#This Row],[R$ (Valores)]],K485+FluxoCaixa10131514192123[[#This Row],[Valores Receitas / Despesas]])</f>
        <v>2511924.87</v>
      </c>
      <c r="L486" s="20">
        <f>IF(FluxoCaixa10131514192123[[#This Row],[Entrada / Saída]]="Saída",FluxoCaixa10131514192123[[#This Row],[R$ (Valores)]]*-1,FluxoCaixa10131514192123[[#This Row],[R$ (Valores)]])</f>
        <v>0</v>
      </c>
    </row>
    <row r="487" spans="2:12">
      <c r="B487" s="48"/>
      <c r="C487" s="48"/>
      <c r="D487" s="16"/>
      <c r="E487" s="48"/>
      <c r="F487" s="17"/>
      <c r="G487" s="17"/>
      <c r="H487" s="17"/>
      <c r="I487" s="21"/>
      <c r="J487" s="17" t="s">
        <v>525</v>
      </c>
      <c r="K487" s="20">
        <f>IF(FluxoCaixa10131514192123[[#This Row],[Movimento ]]="Saldo Inicial",FluxoCaixa10131514192123[[#This Row],[R$ (Valores)]],K486+FluxoCaixa10131514192123[[#This Row],[Valores Receitas / Despesas]])</f>
        <v>2511924.87</v>
      </c>
      <c r="L487" s="20">
        <f>IF(FluxoCaixa10131514192123[[#This Row],[Entrada / Saída]]="Saída",FluxoCaixa10131514192123[[#This Row],[R$ (Valores)]]*-1,FluxoCaixa10131514192123[[#This Row],[R$ (Valores)]])</f>
        <v>0</v>
      </c>
    </row>
    <row r="488" spans="2:12">
      <c r="B488" s="48"/>
      <c r="C488" s="48"/>
      <c r="D488" s="16"/>
      <c r="E488" s="48"/>
      <c r="F488" s="17"/>
      <c r="G488" s="17"/>
      <c r="H488" s="17"/>
      <c r="I488" s="21"/>
      <c r="J488" s="17" t="s">
        <v>525</v>
      </c>
      <c r="K488" s="20">
        <f>IF(FluxoCaixa10131514192123[[#This Row],[Movimento ]]="Saldo Inicial",FluxoCaixa10131514192123[[#This Row],[R$ (Valores)]],K487+FluxoCaixa10131514192123[[#This Row],[Valores Receitas / Despesas]])</f>
        <v>2511924.87</v>
      </c>
      <c r="L488" s="20">
        <f>IF(FluxoCaixa10131514192123[[#This Row],[Entrada / Saída]]="Saída",FluxoCaixa10131514192123[[#This Row],[R$ (Valores)]]*-1,FluxoCaixa10131514192123[[#This Row],[R$ (Valores)]])</f>
        <v>0</v>
      </c>
    </row>
    <row r="489" spans="2:12">
      <c r="B489" s="48"/>
      <c r="C489" s="48"/>
      <c r="D489" s="16"/>
      <c r="E489" s="48"/>
      <c r="F489" s="17"/>
      <c r="G489" s="17"/>
      <c r="H489" s="17"/>
      <c r="I489" s="21"/>
      <c r="J489" s="17" t="s">
        <v>525</v>
      </c>
      <c r="K489" s="20">
        <f>IF(FluxoCaixa10131514192123[[#This Row],[Movimento ]]="Saldo Inicial",FluxoCaixa10131514192123[[#This Row],[R$ (Valores)]],K488+FluxoCaixa10131514192123[[#This Row],[Valores Receitas / Despesas]])</f>
        <v>2511924.87</v>
      </c>
      <c r="L489" s="20">
        <f>IF(FluxoCaixa10131514192123[[#This Row],[Entrada / Saída]]="Saída",FluxoCaixa10131514192123[[#This Row],[R$ (Valores)]]*-1,FluxoCaixa10131514192123[[#This Row],[R$ (Valores)]])</f>
        <v>0</v>
      </c>
    </row>
    <row r="490" spans="2:12">
      <c r="B490" s="48"/>
      <c r="C490" s="48"/>
      <c r="D490" s="16"/>
      <c r="E490" s="48"/>
      <c r="F490" s="17"/>
      <c r="G490" s="17"/>
      <c r="H490" s="17"/>
      <c r="I490" s="21"/>
      <c r="J490" s="17" t="s">
        <v>525</v>
      </c>
      <c r="K490" s="20">
        <f>IF(FluxoCaixa10131514192123[[#This Row],[Movimento ]]="Saldo Inicial",FluxoCaixa10131514192123[[#This Row],[R$ (Valores)]],K489+FluxoCaixa10131514192123[[#This Row],[Valores Receitas / Despesas]])</f>
        <v>2511924.87</v>
      </c>
      <c r="L490" s="20">
        <f>IF(FluxoCaixa10131514192123[[#This Row],[Entrada / Saída]]="Saída",FluxoCaixa10131514192123[[#This Row],[R$ (Valores)]]*-1,FluxoCaixa10131514192123[[#This Row],[R$ (Valores)]])</f>
        <v>0</v>
      </c>
    </row>
    <row r="491" spans="2:12">
      <c r="B491" s="48"/>
      <c r="C491" s="48"/>
      <c r="D491" s="16"/>
      <c r="E491" s="48"/>
      <c r="F491" s="17"/>
      <c r="G491" s="17"/>
      <c r="H491" s="17"/>
      <c r="I491" s="21"/>
      <c r="J491" s="17" t="s">
        <v>525</v>
      </c>
      <c r="K491" s="20">
        <f>IF(FluxoCaixa10131514192123[[#This Row],[Movimento ]]="Saldo Inicial",FluxoCaixa10131514192123[[#This Row],[R$ (Valores)]],K490+FluxoCaixa10131514192123[[#This Row],[Valores Receitas / Despesas]])</f>
        <v>2511924.87</v>
      </c>
      <c r="L491" s="20">
        <f>IF(FluxoCaixa10131514192123[[#This Row],[Entrada / Saída]]="Saída",FluxoCaixa10131514192123[[#This Row],[R$ (Valores)]]*-1,FluxoCaixa10131514192123[[#This Row],[R$ (Valores)]])</f>
        <v>0</v>
      </c>
    </row>
    <row r="492" spans="2:12">
      <c r="B492" s="48"/>
      <c r="C492" s="48"/>
      <c r="D492" s="16"/>
      <c r="E492" s="48"/>
      <c r="F492" s="17"/>
      <c r="G492" s="17"/>
      <c r="H492" s="17"/>
      <c r="I492" s="21"/>
      <c r="J492" s="17" t="s">
        <v>525</v>
      </c>
      <c r="K492" s="20">
        <f>IF(FluxoCaixa10131514192123[[#This Row],[Movimento ]]="Saldo Inicial",FluxoCaixa10131514192123[[#This Row],[R$ (Valores)]],K491+FluxoCaixa10131514192123[[#This Row],[Valores Receitas / Despesas]])</f>
        <v>2511924.87</v>
      </c>
      <c r="L492" s="20">
        <f>IF(FluxoCaixa10131514192123[[#This Row],[Entrada / Saída]]="Saída",FluxoCaixa10131514192123[[#This Row],[R$ (Valores)]]*-1,FluxoCaixa10131514192123[[#This Row],[R$ (Valores)]])</f>
        <v>0</v>
      </c>
    </row>
    <row r="493" spans="2:12">
      <c r="B493" s="48"/>
      <c r="C493" s="48"/>
      <c r="D493" s="16"/>
      <c r="E493" s="48"/>
      <c r="F493" s="17"/>
      <c r="G493" s="17"/>
      <c r="H493" s="17"/>
      <c r="I493" s="21"/>
      <c r="J493" s="17" t="s">
        <v>525</v>
      </c>
      <c r="K493" s="20">
        <f>IF(FluxoCaixa10131514192123[[#This Row],[Movimento ]]="Saldo Inicial",FluxoCaixa10131514192123[[#This Row],[R$ (Valores)]],K492+FluxoCaixa10131514192123[[#This Row],[Valores Receitas / Despesas]])</f>
        <v>2511924.87</v>
      </c>
      <c r="L493" s="20">
        <f>IF(FluxoCaixa10131514192123[[#This Row],[Entrada / Saída]]="Saída",FluxoCaixa10131514192123[[#This Row],[R$ (Valores)]]*-1,FluxoCaixa10131514192123[[#This Row],[R$ (Valores)]])</f>
        <v>0</v>
      </c>
    </row>
    <row r="494" spans="2:12">
      <c r="B494" s="48"/>
      <c r="C494" s="48"/>
      <c r="D494" s="16"/>
      <c r="E494" s="48"/>
      <c r="F494" s="17"/>
      <c r="G494" s="17"/>
      <c r="H494" s="17"/>
      <c r="I494" s="21"/>
      <c r="J494" s="17" t="s">
        <v>525</v>
      </c>
      <c r="K494" s="20">
        <f>IF(FluxoCaixa10131514192123[[#This Row],[Movimento ]]="Saldo Inicial",FluxoCaixa10131514192123[[#This Row],[R$ (Valores)]],K493+FluxoCaixa10131514192123[[#This Row],[Valores Receitas / Despesas]])</f>
        <v>2511924.87</v>
      </c>
      <c r="L494" s="20">
        <f>IF(FluxoCaixa10131514192123[[#This Row],[Entrada / Saída]]="Saída",FluxoCaixa10131514192123[[#This Row],[R$ (Valores)]]*-1,FluxoCaixa10131514192123[[#This Row],[R$ (Valores)]])</f>
        <v>0</v>
      </c>
    </row>
    <row r="495" spans="2:12">
      <c r="B495" s="48"/>
      <c r="C495" s="48"/>
      <c r="D495" s="16"/>
      <c r="E495" s="48"/>
      <c r="F495" s="17"/>
      <c r="G495" s="17"/>
      <c r="H495" s="17"/>
      <c r="I495" s="21"/>
      <c r="J495" s="17" t="s">
        <v>525</v>
      </c>
      <c r="K495" s="20">
        <f>IF(FluxoCaixa10131514192123[[#This Row],[Movimento ]]="Saldo Inicial",FluxoCaixa10131514192123[[#This Row],[R$ (Valores)]],K494+FluxoCaixa10131514192123[[#This Row],[Valores Receitas / Despesas]])</f>
        <v>2511924.87</v>
      </c>
      <c r="L495" s="20">
        <f>IF(FluxoCaixa10131514192123[[#This Row],[Entrada / Saída]]="Saída",FluxoCaixa10131514192123[[#This Row],[R$ (Valores)]]*-1,FluxoCaixa10131514192123[[#This Row],[R$ (Valores)]])</f>
        <v>0</v>
      </c>
    </row>
    <row r="496" spans="2:12">
      <c r="B496" s="48"/>
      <c r="C496" s="48"/>
      <c r="D496" s="16"/>
      <c r="E496" s="48"/>
      <c r="F496" s="17"/>
      <c r="G496" s="17"/>
      <c r="H496" s="17"/>
      <c r="I496" s="21"/>
      <c r="J496" s="17" t="s">
        <v>525</v>
      </c>
      <c r="K496" s="20">
        <f>IF(FluxoCaixa10131514192123[[#This Row],[Movimento ]]="Saldo Inicial",FluxoCaixa10131514192123[[#This Row],[R$ (Valores)]],K495+FluxoCaixa10131514192123[[#This Row],[Valores Receitas / Despesas]])</f>
        <v>2511924.87</v>
      </c>
      <c r="L496" s="20">
        <f>IF(FluxoCaixa10131514192123[[#This Row],[Entrada / Saída]]="Saída",FluxoCaixa10131514192123[[#This Row],[R$ (Valores)]]*-1,FluxoCaixa10131514192123[[#This Row],[R$ (Valores)]])</f>
        <v>0</v>
      </c>
    </row>
    <row r="497" spans="2:12">
      <c r="B497" s="48"/>
      <c r="C497" s="48"/>
      <c r="D497" s="16"/>
      <c r="E497" s="48"/>
      <c r="F497" s="17"/>
      <c r="G497" s="17"/>
      <c r="H497" s="17"/>
      <c r="I497" s="21"/>
      <c r="J497" s="17" t="s">
        <v>525</v>
      </c>
      <c r="K497" s="20">
        <f>IF(FluxoCaixa10131514192123[[#This Row],[Movimento ]]="Saldo Inicial",FluxoCaixa10131514192123[[#This Row],[R$ (Valores)]],K496+FluxoCaixa10131514192123[[#This Row],[Valores Receitas / Despesas]])</f>
        <v>2511924.87</v>
      </c>
      <c r="L497" s="20">
        <f>IF(FluxoCaixa10131514192123[[#This Row],[Entrada / Saída]]="Saída",FluxoCaixa10131514192123[[#This Row],[R$ (Valores)]]*-1,FluxoCaixa10131514192123[[#This Row],[R$ (Valores)]])</f>
        <v>0</v>
      </c>
    </row>
    <row r="498" spans="2:12">
      <c r="B498" s="48"/>
      <c r="C498" s="48"/>
      <c r="D498" s="16"/>
      <c r="E498" s="48"/>
      <c r="F498" s="17"/>
      <c r="G498" s="17"/>
      <c r="H498" s="17"/>
      <c r="I498" s="21"/>
      <c r="J498" s="17" t="s">
        <v>525</v>
      </c>
      <c r="K498" s="20">
        <f>IF(FluxoCaixa10131514192123[[#This Row],[Movimento ]]="Saldo Inicial",FluxoCaixa10131514192123[[#This Row],[R$ (Valores)]],K497+FluxoCaixa10131514192123[[#This Row],[Valores Receitas / Despesas]])</f>
        <v>2511924.87</v>
      </c>
      <c r="L498" s="20">
        <f>IF(FluxoCaixa10131514192123[[#This Row],[Entrada / Saída]]="Saída",FluxoCaixa10131514192123[[#This Row],[R$ (Valores)]]*-1,FluxoCaixa10131514192123[[#This Row],[R$ (Valores)]])</f>
        <v>0</v>
      </c>
    </row>
    <row r="499" spans="2:12">
      <c r="B499" s="48"/>
      <c r="C499" s="48"/>
      <c r="D499" s="16"/>
      <c r="E499" s="48"/>
      <c r="F499" s="17"/>
      <c r="G499" s="17"/>
      <c r="H499" s="17"/>
      <c r="I499" s="21"/>
      <c r="J499" s="17" t="s">
        <v>525</v>
      </c>
      <c r="K499" s="20">
        <f>IF(FluxoCaixa10131514192123[[#This Row],[Movimento ]]="Saldo Inicial",FluxoCaixa10131514192123[[#This Row],[R$ (Valores)]],K498+FluxoCaixa10131514192123[[#This Row],[Valores Receitas / Despesas]])</f>
        <v>2511924.87</v>
      </c>
      <c r="L499" s="20">
        <f>IF(FluxoCaixa10131514192123[[#This Row],[Entrada / Saída]]="Saída",FluxoCaixa10131514192123[[#This Row],[R$ (Valores)]]*-1,FluxoCaixa10131514192123[[#This Row],[R$ (Valores)]])</f>
        <v>0</v>
      </c>
    </row>
    <row r="500" spans="2:12">
      <c r="B500" s="48"/>
      <c r="C500" s="48"/>
      <c r="D500" s="16"/>
      <c r="E500" s="48"/>
      <c r="F500" s="17"/>
      <c r="G500" s="17"/>
      <c r="H500" s="17"/>
      <c r="I500" s="21"/>
      <c r="J500" s="17" t="s">
        <v>525</v>
      </c>
      <c r="K500" s="20">
        <f>IF(FluxoCaixa10131514192123[[#This Row],[Movimento ]]="Saldo Inicial",FluxoCaixa10131514192123[[#This Row],[R$ (Valores)]],K499+FluxoCaixa10131514192123[[#This Row],[Valores Receitas / Despesas]])</f>
        <v>2511924.87</v>
      </c>
      <c r="L500" s="20">
        <f>IF(FluxoCaixa10131514192123[[#This Row],[Entrada / Saída]]="Saída",FluxoCaixa10131514192123[[#This Row],[R$ (Valores)]]*-1,FluxoCaixa10131514192123[[#This Row],[R$ (Valores)]])</f>
        <v>0</v>
      </c>
    </row>
    <row r="501" spans="2:12">
      <c r="B501" s="48"/>
      <c r="C501" s="48"/>
      <c r="D501" s="16"/>
      <c r="E501" s="48"/>
      <c r="F501" s="17"/>
      <c r="G501" s="17"/>
      <c r="H501" s="17"/>
      <c r="I501" s="21"/>
      <c r="J501" s="17" t="s">
        <v>525</v>
      </c>
      <c r="K501" s="20">
        <f>IF(FluxoCaixa10131514192123[[#This Row],[Movimento ]]="Saldo Inicial",FluxoCaixa10131514192123[[#This Row],[R$ (Valores)]],K500+FluxoCaixa10131514192123[[#This Row],[Valores Receitas / Despesas]])</f>
        <v>2511924.87</v>
      </c>
      <c r="L501" s="20">
        <f>IF(FluxoCaixa10131514192123[[#This Row],[Entrada / Saída]]="Saída",FluxoCaixa10131514192123[[#This Row],[R$ (Valores)]]*-1,FluxoCaixa10131514192123[[#This Row],[R$ (Valores)]])</f>
        <v>0</v>
      </c>
    </row>
    <row r="502" spans="2:12">
      <c r="B502" s="48"/>
      <c r="C502" s="48"/>
      <c r="D502" s="16"/>
      <c r="E502" s="48"/>
      <c r="F502" s="17"/>
      <c r="G502" s="17"/>
      <c r="H502" s="17"/>
      <c r="I502" s="21"/>
      <c r="J502" s="17" t="s">
        <v>525</v>
      </c>
      <c r="K502" s="20">
        <f>IF(FluxoCaixa10131514192123[[#This Row],[Movimento ]]="Saldo Inicial",FluxoCaixa10131514192123[[#This Row],[R$ (Valores)]],K501+FluxoCaixa10131514192123[[#This Row],[Valores Receitas / Despesas]])</f>
        <v>2511924.87</v>
      </c>
      <c r="L502" s="20">
        <f>IF(FluxoCaixa10131514192123[[#This Row],[Entrada / Saída]]="Saída",FluxoCaixa10131514192123[[#This Row],[R$ (Valores)]]*-1,FluxoCaixa10131514192123[[#This Row],[R$ (Valores)]])</f>
        <v>0</v>
      </c>
    </row>
    <row r="503" spans="2:12">
      <c r="B503" s="48"/>
      <c r="C503" s="48"/>
      <c r="D503" s="16"/>
      <c r="E503" s="48"/>
      <c r="F503" s="17"/>
      <c r="G503" s="17"/>
      <c r="H503" s="17"/>
      <c r="I503" s="21"/>
      <c r="J503" s="17" t="s">
        <v>525</v>
      </c>
      <c r="K503" s="20">
        <f>IF(FluxoCaixa10131514192123[[#This Row],[Movimento ]]="Saldo Inicial",FluxoCaixa10131514192123[[#This Row],[R$ (Valores)]],K502+FluxoCaixa10131514192123[[#This Row],[Valores Receitas / Despesas]])</f>
        <v>2511924.87</v>
      </c>
      <c r="L503" s="20">
        <f>IF(FluxoCaixa10131514192123[[#This Row],[Entrada / Saída]]="Saída",FluxoCaixa10131514192123[[#This Row],[R$ (Valores)]]*-1,FluxoCaixa10131514192123[[#This Row],[R$ (Valores)]])</f>
        <v>0</v>
      </c>
    </row>
    <row r="504" spans="2:12">
      <c r="B504" s="48"/>
      <c r="C504" s="48"/>
      <c r="D504" s="16"/>
      <c r="E504" s="48"/>
      <c r="F504" s="17"/>
      <c r="G504" s="17"/>
      <c r="H504" s="17"/>
      <c r="I504" s="21"/>
      <c r="J504" s="17" t="s">
        <v>525</v>
      </c>
      <c r="K504" s="20">
        <f>IF(FluxoCaixa10131514192123[[#This Row],[Movimento ]]="Saldo Inicial",FluxoCaixa10131514192123[[#This Row],[R$ (Valores)]],K503+FluxoCaixa10131514192123[[#This Row],[Valores Receitas / Despesas]])</f>
        <v>2511924.87</v>
      </c>
      <c r="L504" s="20">
        <f>IF(FluxoCaixa10131514192123[[#This Row],[Entrada / Saída]]="Saída",FluxoCaixa10131514192123[[#This Row],[R$ (Valores)]]*-1,FluxoCaixa10131514192123[[#This Row],[R$ (Valores)]])</f>
        <v>0</v>
      </c>
    </row>
    <row r="505" spans="2:12">
      <c r="B505" s="48"/>
      <c r="C505" s="48"/>
      <c r="D505" s="16"/>
      <c r="E505" s="48"/>
      <c r="F505" s="17"/>
      <c r="G505" s="17"/>
      <c r="H505" s="17"/>
      <c r="I505" s="21"/>
      <c r="J505" s="17" t="s">
        <v>525</v>
      </c>
      <c r="K505" s="20">
        <f>IF(FluxoCaixa10131514192123[[#This Row],[Movimento ]]="Saldo Inicial",FluxoCaixa10131514192123[[#This Row],[R$ (Valores)]],K504+FluxoCaixa10131514192123[[#This Row],[Valores Receitas / Despesas]])</f>
        <v>2511924.87</v>
      </c>
      <c r="L505" s="20">
        <f>IF(FluxoCaixa10131514192123[[#This Row],[Entrada / Saída]]="Saída",FluxoCaixa10131514192123[[#This Row],[R$ (Valores)]]*-1,FluxoCaixa10131514192123[[#This Row],[R$ (Valores)]])</f>
        <v>0</v>
      </c>
    </row>
    <row r="506" spans="2:12">
      <c r="B506" s="48"/>
      <c r="C506" s="48"/>
      <c r="D506" s="16"/>
      <c r="E506" s="48"/>
      <c r="F506" s="17"/>
      <c r="G506" s="17"/>
      <c r="H506" s="17"/>
      <c r="I506" s="21"/>
      <c r="J506" s="17" t="s">
        <v>525</v>
      </c>
      <c r="K506" s="20">
        <f>IF(FluxoCaixa10131514192123[[#This Row],[Movimento ]]="Saldo Inicial",FluxoCaixa10131514192123[[#This Row],[R$ (Valores)]],K505+FluxoCaixa10131514192123[[#This Row],[Valores Receitas / Despesas]])</f>
        <v>2511924.87</v>
      </c>
      <c r="L506" s="20">
        <f>IF(FluxoCaixa10131514192123[[#This Row],[Entrada / Saída]]="Saída",FluxoCaixa10131514192123[[#This Row],[R$ (Valores)]]*-1,FluxoCaixa10131514192123[[#This Row],[R$ (Valores)]])</f>
        <v>0</v>
      </c>
    </row>
    <row r="507" spans="2:12">
      <c r="B507" s="48"/>
      <c r="C507" s="48"/>
      <c r="D507" s="16"/>
      <c r="E507" s="48"/>
      <c r="F507" s="17"/>
      <c r="G507" s="17"/>
      <c r="H507" s="17"/>
      <c r="I507" s="21"/>
      <c r="J507" s="17" t="s">
        <v>525</v>
      </c>
      <c r="K507" s="20">
        <f>IF(FluxoCaixa10131514192123[[#This Row],[Movimento ]]="Saldo Inicial",FluxoCaixa10131514192123[[#This Row],[R$ (Valores)]],K506+FluxoCaixa10131514192123[[#This Row],[Valores Receitas / Despesas]])</f>
        <v>2511924.87</v>
      </c>
      <c r="L507" s="20">
        <f>IF(FluxoCaixa10131514192123[[#This Row],[Entrada / Saída]]="Saída",FluxoCaixa10131514192123[[#This Row],[R$ (Valores)]]*-1,FluxoCaixa10131514192123[[#This Row],[R$ (Valores)]])</f>
        <v>0</v>
      </c>
    </row>
    <row r="508" spans="2:12">
      <c r="B508" s="48"/>
      <c r="C508" s="48"/>
      <c r="D508" s="16"/>
      <c r="E508" s="48"/>
      <c r="F508" s="17"/>
      <c r="G508" s="17"/>
      <c r="H508" s="17"/>
      <c r="I508" s="21"/>
      <c r="J508" s="17" t="s">
        <v>525</v>
      </c>
      <c r="K508" s="20">
        <f>IF(FluxoCaixa10131514192123[[#This Row],[Movimento ]]="Saldo Inicial",FluxoCaixa10131514192123[[#This Row],[R$ (Valores)]],K507+FluxoCaixa10131514192123[[#This Row],[Valores Receitas / Despesas]])</f>
        <v>2511924.87</v>
      </c>
      <c r="L508" s="20">
        <f>IF(FluxoCaixa10131514192123[[#This Row],[Entrada / Saída]]="Saída",FluxoCaixa10131514192123[[#This Row],[R$ (Valores)]]*-1,FluxoCaixa10131514192123[[#This Row],[R$ (Valores)]])</f>
        <v>0</v>
      </c>
    </row>
    <row r="509" spans="2:12">
      <c r="B509" s="48"/>
      <c r="C509" s="48"/>
      <c r="D509" s="16"/>
      <c r="E509" s="48"/>
      <c r="F509" s="17"/>
      <c r="G509" s="17"/>
      <c r="H509" s="17"/>
      <c r="I509" s="21"/>
      <c r="J509" s="17" t="s">
        <v>525</v>
      </c>
      <c r="K509" s="20">
        <f>IF(FluxoCaixa10131514192123[[#This Row],[Movimento ]]="Saldo Inicial",FluxoCaixa10131514192123[[#This Row],[R$ (Valores)]],K508+FluxoCaixa10131514192123[[#This Row],[Valores Receitas / Despesas]])</f>
        <v>2511924.87</v>
      </c>
      <c r="L509" s="20">
        <f>IF(FluxoCaixa10131514192123[[#This Row],[Entrada / Saída]]="Saída",FluxoCaixa10131514192123[[#This Row],[R$ (Valores)]]*-1,FluxoCaixa10131514192123[[#This Row],[R$ (Valores)]])</f>
        <v>0</v>
      </c>
    </row>
    <row r="510" spans="2:12">
      <c r="B510" s="48"/>
      <c r="C510" s="48"/>
      <c r="D510" s="16"/>
      <c r="E510" s="48"/>
      <c r="F510" s="17"/>
      <c r="G510" s="17"/>
      <c r="H510" s="17"/>
      <c r="I510" s="21"/>
      <c r="J510" s="17" t="s">
        <v>525</v>
      </c>
      <c r="K510" s="20">
        <f>IF(FluxoCaixa10131514192123[[#This Row],[Movimento ]]="Saldo Inicial",FluxoCaixa10131514192123[[#This Row],[R$ (Valores)]],K509+FluxoCaixa10131514192123[[#This Row],[Valores Receitas / Despesas]])</f>
        <v>2511924.87</v>
      </c>
      <c r="L510" s="20">
        <f>IF(FluxoCaixa10131514192123[[#This Row],[Entrada / Saída]]="Saída",FluxoCaixa10131514192123[[#This Row],[R$ (Valores)]]*-1,FluxoCaixa10131514192123[[#This Row],[R$ (Valores)]])</f>
        <v>0</v>
      </c>
    </row>
    <row r="511" spans="2:12">
      <c r="B511" s="48"/>
      <c r="C511" s="48"/>
      <c r="D511" s="16"/>
      <c r="E511" s="48"/>
      <c r="F511" s="17"/>
      <c r="G511" s="17"/>
      <c r="H511" s="17"/>
      <c r="I511" s="21"/>
      <c r="J511" s="17" t="s">
        <v>525</v>
      </c>
      <c r="K511" s="20">
        <f>IF(FluxoCaixa10131514192123[[#This Row],[Movimento ]]="Saldo Inicial",FluxoCaixa10131514192123[[#This Row],[R$ (Valores)]],K510+FluxoCaixa10131514192123[[#This Row],[Valores Receitas / Despesas]])</f>
        <v>2511924.87</v>
      </c>
      <c r="L511" s="20">
        <f>IF(FluxoCaixa10131514192123[[#This Row],[Entrada / Saída]]="Saída",FluxoCaixa10131514192123[[#This Row],[R$ (Valores)]]*-1,FluxoCaixa10131514192123[[#This Row],[R$ (Valores)]])</f>
        <v>0</v>
      </c>
    </row>
    <row r="512" spans="2:12">
      <c r="B512" s="48"/>
      <c r="C512" s="48"/>
      <c r="D512" s="16"/>
      <c r="E512" s="48"/>
      <c r="F512" s="17"/>
      <c r="G512" s="17"/>
      <c r="H512" s="17"/>
      <c r="I512" s="21"/>
      <c r="J512" s="17" t="s">
        <v>525</v>
      </c>
      <c r="K512" s="20">
        <f>IF(FluxoCaixa10131514192123[[#This Row],[Movimento ]]="Saldo Inicial",FluxoCaixa10131514192123[[#This Row],[R$ (Valores)]],K511+FluxoCaixa10131514192123[[#This Row],[Valores Receitas / Despesas]])</f>
        <v>2511924.87</v>
      </c>
      <c r="L512" s="20">
        <f>IF(FluxoCaixa10131514192123[[#This Row],[Entrada / Saída]]="Saída",FluxoCaixa10131514192123[[#This Row],[R$ (Valores)]]*-1,FluxoCaixa10131514192123[[#This Row],[R$ (Valores)]])</f>
        <v>0</v>
      </c>
    </row>
    <row r="513" spans="2:12">
      <c r="B513" s="48"/>
      <c r="C513" s="48"/>
      <c r="D513" s="16"/>
      <c r="E513" s="48"/>
      <c r="F513" s="17"/>
      <c r="G513" s="17"/>
      <c r="H513" s="17"/>
      <c r="I513" s="21"/>
      <c r="J513" s="17" t="s">
        <v>525</v>
      </c>
      <c r="K513" s="20">
        <f>IF(FluxoCaixa10131514192123[[#This Row],[Movimento ]]="Saldo Inicial",FluxoCaixa10131514192123[[#This Row],[R$ (Valores)]],K512+FluxoCaixa10131514192123[[#This Row],[Valores Receitas / Despesas]])</f>
        <v>2511924.87</v>
      </c>
      <c r="L513" s="20">
        <f>IF(FluxoCaixa10131514192123[[#This Row],[Entrada / Saída]]="Saída",FluxoCaixa10131514192123[[#This Row],[R$ (Valores)]]*-1,FluxoCaixa10131514192123[[#This Row],[R$ (Valores)]])</f>
        <v>0</v>
      </c>
    </row>
    <row r="514" spans="2:12">
      <c r="B514" s="48"/>
      <c r="C514" s="48"/>
      <c r="D514" s="16"/>
      <c r="E514" s="48"/>
      <c r="F514" s="17"/>
      <c r="G514" s="17"/>
      <c r="H514" s="17"/>
      <c r="I514" s="21"/>
      <c r="J514" s="17" t="s">
        <v>525</v>
      </c>
      <c r="K514" s="20">
        <f>IF(FluxoCaixa10131514192123[[#This Row],[Movimento ]]="Saldo Inicial",FluxoCaixa10131514192123[[#This Row],[R$ (Valores)]],K513+FluxoCaixa10131514192123[[#This Row],[Valores Receitas / Despesas]])</f>
        <v>2511924.87</v>
      </c>
      <c r="L514" s="20">
        <f>IF(FluxoCaixa10131514192123[[#This Row],[Entrada / Saída]]="Saída",FluxoCaixa10131514192123[[#This Row],[R$ (Valores)]]*-1,FluxoCaixa10131514192123[[#This Row],[R$ (Valores)]])</f>
        <v>0</v>
      </c>
    </row>
    <row r="515" spans="2:12">
      <c r="B515" s="48"/>
      <c r="C515" s="48"/>
      <c r="D515" s="16"/>
      <c r="E515" s="48"/>
      <c r="F515" s="17"/>
      <c r="G515" s="17"/>
      <c r="H515" s="17"/>
      <c r="I515" s="21"/>
      <c r="J515" s="17" t="s">
        <v>525</v>
      </c>
      <c r="K515" s="20">
        <f>IF(FluxoCaixa10131514192123[[#This Row],[Movimento ]]="Saldo Inicial",FluxoCaixa10131514192123[[#This Row],[R$ (Valores)]],K514+FluxoCaixa10131514192123[[#This Row],[Valores Receitas / Despesas]])</f>
        <v>2511924.87</v>
      </c>
      <c r="L515" s="20">
        <f>IF(FluxoCaixa10131514192123[[#This Row],[Entrada / Saída]]="Saída",FluxoCaixa10131514192123[[#This Row],[R$ (Valores)]]*-1,FluxoCaixa10131514192123[[#This Row],[R$ (Valores)]])</f>
        <v>0</v>
      </c>
    </row>
    <row r="516" spans="2:12">
      <c r="B516" s="48"/>
      <c r="C516" s="48"/>
      <c r="D516" s="16"/>
      <c r="E516" s="48"/>
      <c r="F516" s="17"/>
      <c r="G516" s="17"/>
      <c r="H516" s="17"/>
      <c r="I516" s="21"/>
      <c r="J516" s="17" t="s">
        <v>525</v>
      </c>
      <c r="K516" s="20">
        <f>IF(FluxoCaixa10131514192123[[#This Row],[Movimento ]]="Saldo Inicial",FluxoCaixa10131514192123[[#This Row],[R$ (Valores)]],K515+FluxoCaixa10131514192123[[#This Row],[Valores Receitas / Despesas]])</f>
        <v>2511924.87</v>
      </c>
      <c r="L516" s="20">
        <f>IF(FluxoCaixa10131514192123[[#This Row],[Entrada / Saída]]="Saída",FluxoCaixa10131514192123[[#This Row],[R$ (Valores)]]*-1,FluxoCaixa10131514192123[[#This Row],[R$ (Valores)]])</f>
        <v>0</v>
      </c>
    </row>
    <row r="517" spans="2:12">
      <c r="B517" s="48"/>
      <c r="C517" s="48"/>
      <c r="D517" s="16"/>
      <c r="E517" s="48"/>
      <c r="F517" s="17"/>
      <c r="G517" s="17"/>
      <c r="H517" s="17"/>
      <c r="I517" s="21"/>
      <c r="J517" s="17" t="s">
        <v>525</v>
      </c>
      <c r="K517" s="20">
        <f>IF(FluxoCaixa10131514192123[[#This Row],[Movimento ]]="Saldo Inicial",FluxoCaixa10131514192123[[#This Row],[R$ (Valores)]],K516+FluxoCaixa10131514192123[[#This Row],[Valores Receitas / Despesas]])</f>
        <v>2511924.87</v>
      </c>
      <c r="L517" s="20">
        <f>IF(FluxoCaixa10131514192123[[#This Row],[Entrada / Saída]]="Saída",FluxoCaixa10131514192123[[#This Row],[R$ (Valores)]]*-1,FluxoCaixa10131514192123[[#This Row],[R$ (Valores)]])</f>
        <v>0</v>
      </c>
    </row>
    <row r="518" spans="2:12">
      <c r="B518" s="48"/>
      <c r="C518" s="48"/>
      <c r="D518" s="16"/>
      <c r="E518" s="48"/>
      <c r="F518" s="17"/>
      <c r="G518" s="17"/>
      <c r="H518" s="17"/>
      <c r="I518" s="21"/>
      <c r="J518" s="17" t="s">
        <v>525</v>
      </c>
      <c r="K518" s="20">
        <f>IF(FluxoCaixa10131514192123[[#This Row],[Movimento ]]="Saldo Inicial",FluxoCaixa10131514192123[[#This Row],[R$ (Valores)]],K517+FluxoCaixa10131514192123[[#This Row],[Valores Receitas / Despesas]])</f>
        <v>2511924.87</v>
      </c>
      <c r="L518" s="20">
        <f>IF(FluxoCaixa10131514192123[[#This Row],[Entrada / Saída]]="Saída",FluxoCaixa10131514192123[[#This Row],[R$ (Valores)]]*-1,FluxoCaixa10131514192123[[#This Row],[R$ (Valores)]])</f>
        <v>0</v>
      </c>
    </row>
    <row r="519" spans="2:12">
      <c r="B519" s="48"/>
      <c r="C519" s="48"/>
      <c r="D519" s="16"/>
      <c r="E519" s="48"/>
      <c r="F519" s="17"/>
      <c r="G519" s="17"/>
      <c r="H519" s="17"/>
      <c r="I519" s="21"/>
      <c r="J519" s="17" t="s">
        <v>525</v>
      </c>
      <c r="K519" s="20">
        <f>IF(FluxoCaixa10131514192123[[#This Row],[Movimento ]]="Saldo Inicial",FluxoCaixa10131514192123[[#This Row],[R$ (Valores)]],K518+FluxoCaixa10131514192123[[#This Row],[Valores Receitas / Despesas]])</f>
        <v>2511924.87</v>
      </c>
      <c r="L519" s="20">
        <f>IF(FluxoCaixa10131514192123[[#This Row],[Entrada / Saída]]="Saída",FluxoCaixa10131514192123[[#This Row],[R$ (Valores)]]*-1,FluxoCaixa10131514192123[[#This Row],[R$ (Valores)]])</f>
        <v>0</v>
      </c>
    </row>
    <row r="520" spans="2:12">
      <c r="B520" s="48"/>
      <c r="C520" s="48"/>
      <c r="D520" s="16"/>
      <c r="E520" s="48"/>
      <c r="F520" s="17"/>
      <c r="G520" s="17"/>
      <c r="H520" s="17"/>
      <c r="I520" s="21"/>
      <c r="J520" s="17" t="s">
        <v>525</v>
      </c>
      <c r="K520" s="20">
        <f>IF(FluxoCaixa10131514192123[[#This Row],[Movimento ]]="Saldo Inicial",FluxoCaixa10131514192123[[#This Row],[R$ (Valores)]],K519+FluxoCaixa10131514192123[[#This Row],[Valores Receitas / Despesas]])</f>
        <v>2511924.87</v>
      </c>
      <c r="L520" s="20">
        <f>IF(FluxoCaixa10131514192123[[#This Row],[Entrada / Saída]]="Saída",FluxoCaixa10131514192123[[#This Row],[R$ (Valores)]]*-1,FluxoCaixa10131514192123[[#This Row],[R$ (Valores)]])</f>
        <v>0</v>
      </c>
    </row>
    <row r="521" spans="2:12">
      <c r="B521" s="48"/>
      <c r="C521" s="48"/>
      <c r="D521" s="16"/>
      <c r="E521" s="48"/>
      <c r="F521" s="17"/>
      <c r="G521" s="17"/>
      <c r="H521" s="17"/>
      <c r="I521" s="21"/>
      <c r="J521" s="17" t="s">
        <v>525</v>
      </c>
      <c r="K521" s="20">
        <f>IF(FluxoCaixa10131514192123[[#This Row],[Movimento ]]="Saldo Inicial",FluxoCaixa10131514192123[[#This Row],[R$ (Valores)]],K520+FluxoCaixa10131514192123[[#This Row],[Valores Receitas / Despesas]])</f>
        <v>2511924.87</v>
      </c>
      <c r="L521" s="20">
        <f>IF(FluxoCaixa10131514192123[[#This Row],[Entrada / Saída]]="Saída",FluxoCaixa10131514192123[[#This Row],[R$ (Valores)]]*-1,FluxoCaixa10131514192123[[#This Row],[R$ (Valores)]])</f>
        <v>0</v>
      </c>
    </row>
    <row r="522" spans="2:12">
      <c r="B522" s="48"/>
      <c r="C522" s="48"/>
      <c r="D522" s="16"/>
      <c r="E522" s="48"/>
      <c r="F522" s="17"/>
      <c r="G522" s="17"/>
      <c r="H522" s="17"/>
      <c r="I522" s="21"/>
      <c r="J522" s="17" t="s">
        <v>525</v>
      </c>
      <c r="K522" s="20">
        <f>IF(FluxoCaixa10131514192123[[#This Row],[Movimento ]]="Saldo Inicial",FluxoCaixa10131514192123[[#This Row],[R$ (Valores)]],K521+FluxoCaixa10131514192123[[#This Row],[Valores Receitas / Despesas]])</f>
        <v>2511924.87</v>
      </c>
      <c r="L522" s="20">
        <f>IF(FluxoCaixa10131514192123[[#This Row],[Entrada / Saída]]="Saída",FluxoCaixa10131514192123[[#This Row],[R$ (Valores)]]*-1,FluxoCaixa10131514192123[[#This Row],[R$ (Valores)]])</f>
        <v>0</v>
      </c>
    </row>
    <row r="523" spans="2:12">
      <c r="B523" s="48"/>
      <c r="C523" s="48"/>
      <c r="D523" s="16"/>
      <c r="E523" s="48"/>
      <c r="F523" s="17"/>
      <c r="G523" s="17"/>
      <c r="H523" s="17"/>
      <c r="I523" s="21"/>
      <c r="J523" s="17" t="s">
        <v>525</v>
      </c>
      <c r="K523" s="20">
        <f>IF(FluxoCaixa10131514192123[[#This Row],[Movimento ]]="Saldo Inicial",FluxoCaixa10131514192123[[#This Row],[R$ (Valores)]],K522+FluxoCaixa10131514192123[[#This Row],[Valores Receitas / Despesas]])</f>
        <v>2511924.87</v>
      </c>
      <c r="L523" s="20">
        <f>IF(FluxoCaixa10131514192123[[#This Row],[Entrada / Saída]]="Saída",FluxoCaixa10131514192123[[#This Row],[R$ (Valores)]]*-1,FluxoCaixa10131514192123[[#This Row],[R$ (Valores)]])</f>
        <v>0</v>
      </c>
    </row>
    <row r="524" spans="2:12">
      <c r="B524" s="48"/>
      <c r="C524" s="48"/>
      <c r="D524" s="16"/>
      <c r="E524" s="48"/>
      <c r="F524" s="17"/>
      <c r="G524" s="17"/>
      <c r="H524" s="17"/>
      <c r="I524" s="21"/>
      <c r="J524" s="17" t="s">
        <v>525</v>
      </c>
      <c r="K524" s="20">
        <f>IF(FluxoCaixa10131514192123[[#This Row],[Movimento ]]="Saldo Inicial",FluxoCaixa10131514192123[[#This Row],[R$ (Valores)]],K523+FluxoCaixa10131514192123[[#This Row],[Valores Receitas / Despesas]])</f>
        <v>2511924.87</v>
      </c>
      <c r="L524" s="20">
        <f>IF(FluxoCaixa10131514192123[[#This Row],[Entrada / Saída]]="Saída",FluxoCaixa10131514192123[[#This Row],[R$ (Valores)]]*-1,FluxoCaixa10131514192123[[#This Row],[R$ (Valores)]])</f>
        <v>0</v>
      </c>
    </row>
    <row r="525" spans="2:12">
      <c r="B525" s="48"/>
      <c r="C525" s="48"/>
      <c r="D525" s="16"/>
      <c r="E525" s="48"/>
      <c r="F525" s="17"/>
      <c r="G525" s="17"/>
      <c r="H525" s="17"/>
      <c r="I525" s="21"/>
      <c r="J525" s="17" t="s">
        <v>525</v>
      </c>
      <c r="K525" s="20">
        <f>IF(FluxoCaixa10131514192123[[#This Row],[Movimento ]]="Saldo Inicial",FluxoCaixa10131514192123[[#This Row],[R$ (Valores)]],K524+FluxoCaixa10131514192123[[#This Row],[Valores Receitas / Despesas]])</f>
        <v>2511924.87</v>
      </c>
      <c r="L525" s="20">
        <f>IF(FluxoCaixa10131514192123[[#This Row],[Entrada / Saída]]="Saída",FluxoCaixa10131514192123[[#This Row],[R$ (Valores)]]*-1,FluxoCaixa10131514192123[[#This Row],[R$ (Valores)]])</f>
        <v>0</v>
      </c>
    </row>
    <row r="526" spans="2:12">
      <c r="B526" s="48"/>
      <c r="C526" s="48"/>
      <c r="D526" s="16"/>
      <c r="E526" s="48"/>
      <c r="F526" s="17"/>
      <c r="G526" s="17"/>
      <c r="H526" s="17"/>
      <c r="I526" s="21"/>
      <c r="J526" s="17" t="s">
        <v>525</v>
      </c>
      <c r="K526" s="20">
        <f>IF(FluxoCaixa10131514192123[[#This Row],[Movimento ]]="Saldo Inicial",FluxoCaixa10131514192123[[#This Row],[R$ (Valores)]],K525+FluxoCaixa10131514192123[[#This Row],[Valores Receitas / Despesas]])</f>
        <v>2511924.87</v>
      </c>
      <c r="L526" s="20">
        <f>IF(FluxoCaixa10131514192123[[#This Row],[Entrada / Saída]]="Saída",FluxoCaixa10131514192123[[#This Row],[R$ (Valores)]]*-1,FluxoCaixa10131514192123[[#This Row],[R$ (Valores)]])</f>
        <v>0</v>
      </c>
    </row>
    <row r="527" spans="2:12">
      <c r="B527" s="48"/>
      <c r="C527" s="48"/>
      <c r="D527" s="16"/>
      <c r="E527" s="48"/>
      <c r="F527" s="17"/>
      <c r="G527" s="17"/>
      <c r="H527" s="17"/>
      <c r="I527" s="21"/>
      <c r="J527" s="17" t="s">
        <v>525</v>
      </c>
      <c r="K527" s="20">
        <f>IF(FluxoCaixa10131514192123[[#This Row],[Movimento ]]="Saldo Inicial",FluxoCaixa10131514192123[[#This Row],[R$ (Valores)]],K526+FluxoCaixa10131514192123[[#This Row],[Valores Receitas / Despesas]])</f>
        <v>2511924.87</v>
      </c>
      <c r="L527" s="20">
        <f>IF(FluxoCaixa10131514192123[[#This Row],[Entrada / Saída]]="Saída",FluxoCaixa10131514192123[[#This Row],[R$ (Valores)]]*-1,FluxoCaixa10131514192123[[#This Row],[R$ (Valores)]])</f>
        <v>0</v>
      </c>
    </row>
    <row r="528" spans="2:12">
      <c r="B528" s="48"/>
      <c r="C528" s="48"/>
      <c r="D528" s="16"/>
      <c r="E528" s="48"/>
      <c r="F528" s="17"/>
      <c r="G528" s="17"/>
      <c r="H528" s="17"/>
      <c r="I528" s="21"/>
      <c r="J528" s="17" t="s">
        <v>525</v>
      </c>
      <c r="K528" s="20">
        <f>IF(FluxoCaixa10131514192123[[#This Row],[Movimento ]]="Saldo Inicial",FluxoCaixa10131514192123[[#This Row],[R$ (Valores)]],K527+FluxoCaixa10131514192123[[#This Row],[Valores Receitas / Despesas]])</f>
        <v>2511924.87</v>
      </c>
      <c r="L528" s="20">
        <f>IF(FluxoCaixa10131514192123[[#This Row],[Entrada / Saída]]="Saída",FluxoCaixa10131514192123[[#This Row],[R$ (Valores)]]*-1,FluxoCaixa10131514192123[[#This Row],[R$ (Valores)]])</f>
        <v>0</v>
      </c>
    </row>
    <row r="529" spans="2:18">
      <c r="B529" s="48"/>
      <c r="C529" s="48"/>
      <c r="D529" s="16"/>
      <c r="E529" s="48"/>
      <c r="F529" s="17"/>
      <c r="G529" s="17"/>
      <c r="H529" s="17"/>
      <c r="I529" s="21"/>
      <c r="J529" s="17" t="s">
        <v>525</v>
      </c>
      <c r="K529" s="20">
        <f>IF(FluxoCaixa10131514192123[[#This Row],[Movimento ]]="Saldo Inicial",FluxoCaixa10131514192123[[#This Row],[R$ (Valores)]],K528+FluxoCaixa10131514192123[[#This Row],[Valores Receitas / Despesas]])</f>
        <v>2511924.87</v>
      </c>
      <c r="L529" s="20">
        <f>IF(FluxoCaixa10131514192123[[#This Row],[Entrada / Saída]]="Saída",FluxoCaixa10131514192123[[#This Row],[R$ (Valores)]]*-1,FluxoCaixa10131514192123[[#This Row],[R$ (Valores)]])</f>
        <v>0</v>
      </c>
    </row>
    <row r="530" spans="2:18" s="50" customFormat="1">
      <c r="B530" s="48"/>
      <c r="C530" s="48"/>
      <c r="D530" s="16"/>
      <c r="E530" s="48"/>
      <c r="F530" s="17"/>
      <c r="G530" s="17"/>
      <c r="H530" s="17"/>
      <c r="I530" s="21"/>
      <c r="J530" s="17" t="s">
        <v>525</v>
      </c>
      <c r="K530" s="20">
        <f>IF(FluxoCaixa10131514192123[[#This Row],[Movimento ]]="Saldo Inicial",FluxoCaixa10131514192123[[#This Row],[R$ (Valores)]],K529+FluxoCaixa10131514192123[[#This Row],[Valores Receitas / Despesas]])</f>
        <v>2511924.87</v>
      </c>
      <c r="L530" s="49">
        <f>IF(FluxoCaixa10131514192123[[#This Row],[Entrada / Saída]]="Saída",FluxoCaixa10131514192123[[#This Row],[R$ (Valores)]]*-1,FluxoCaixa10131514192123[[#This Row],[R$ (Valores)]])</f>
        <v>0</v>
      </c>
      <c r="R530" s="51"/>
    </row>
    <row r="531" spans="2:18">
      <c r="B531" s="48"/>
      <c r="C531" s="48"/>
      <c r="D531" s="16"/>
      <c r="E531" s="48"/>
      <c r="F531" s="17"/>
      <c r="G531" s="17"/>
      <c r="H531" s="17"/>
      <c r="I531" s="21"/>
      <c r="J531" s="17" t="s">
        <v>525</v>
      </c>
      <c r="K531" s="20">
        <f>IF(FluxoCaixa10131514192123[[#This Row],[Movimento ]]="Saldo Inicial",FluxoCaixa10131514192123[[#This Row],[R$ (Valores)]],K530+FluxoCaixa10131514192123[[#This Row],[Valores Receitas / Despesas]])</f>
        <v>2511924.87</v>
      </c>
      <c r="L531" s="20">
        <f>IF(FluxoCaixa10131514192123[[#This Row],[Entrada / Saída]]="Saída",FluxoCaixa10131514192123[[#This Row],[R$ (Valores)]]*-1,FluxoCaixa10131514192123[[#This Row],[R$ (Valores)]])</f>
        <v>0</v>
      </c>
    </row>
    <row r="532" spans="2:18">
      <c r="B532" s="48"/>
      <c r="C532" s="48"/>
      <c r="D532" s="16"/>
      <c r="E532" s="48"/>
      <c r="F532" s="17"/>
      <c r="G532" s="17"/>
      <c r="H532" s="17"/>
      <c r="I532" s="21"/>
      <c r="J532" s="17" t="s">
        <v>525</v>
      </c>
      <c r="K532" s="20">
        <f>IF(FluxoCaixa10131514192123[[#This Row],[Movimento ]]="Saldo Inicial",FluxoCaixa10131514192123[[#This Row],[R$ (Valores)]],K531+FluxoCaixa10131514192123[[#This Row],[Valores Receitas / Despesas]])</f>
        <v>2511924.87</v>
      </c>
      <c r="L532" s="20">
        <f>IF(FluxoCaixa10131514192123[[#This Row],[Entrada / Saída]]="Saída",FluxoCaixa10131514192123[[#This Row],[R$ (Valores)]]*-1,FluxoCaixa10131514192123[[#This Row],[R$ (Valores)]])</f>
        <v>0</v>
      </c>
    </row>
    <row r="533" spans="2:18">
      <c r="B533" s="48"/>
      <c r="C533" s="48"/>
      <c r="D533" s="16"/>
      <c r="E533" s="48"/>
      <c r="F533" s="17"/>
      <c r="G533" s="17"/>
      <c r="H533" s="17"/>
      <c r="I533" s="21"/>
      <c r="J533" s="17" t="s">
        <v>525</v>
      </c>
      <c r="K533" s="20">
        <f>IF(FluxoCaixa10131514192123[[#This Row],[Movimento ]]="Saldo Inicial",FluxoCaixa10131514192123[[#This Row],[R$ (Valores)]],K532+FluxoCaixa10131514192123[[#This Row],[Valores Receitas / Despesas]])</f>
        <v>2511924.87</v>
      </c>
      <c r="L533" s="20">
        <f>IF(FluxoCaixa10131514192123[[#This Row],[Entrada / Saída]]="Saída",FluxoCaixa10131514192123[[#This Row],[R$ (Valores)]]*-1,FluxoCaixa10131514192123[[#This Row],[R$ (Valores)]])</f>
        <v>0</v>
      </c>
    </row>
    <row r="534" spans="2:18">
      <c r="B534" s="48"/>
      <c r="C534" s="48"/>
      <c r="D534" s="16"/>
      <c r="E534" s="48"/>
      <c r="F534" s="17"/>
      <c r="G534" s="17"/>
      <c r="H534" s="17"/>
      <c r="I534" s="21"/>
      <c r="J534" s="17" t="s">
        <v>525</v>
      </c>
      <c r="K534" s="20">
        <f>IF(FluxoCaixa10131514192123[[#This Row],[Movimento ]]="Saldo Inicial",FluxoCaixa10131514192123[[#This Row],[R$ (Valores)]],K533+FluxoCaixa10131514192123[[#This Row],[Valores Receitas / Despesas]])</f>
        <v>2511924.87</v>
      </c>
      <c r="L534" s="20">
        <f>IF(FluxoCaixa10131514192123[[#This Row],[Entrada / Saída]]="Saída",FluxoCaixa10131514192123[[#This Row],[R$ (Valores)]]*-1,FluxoCaixa10131514192123[[#This Row],[R$ (Valores)]])</f>
        <v>0</v>
      </c>
    </row>
    <row r="535" spans="2:18">
      <c r="B535" s="48"/>
      <c r="C535" s="48"/>
      <c r="D535" s="16"/>
      <c r="E535" s="48"/>
      <c r="F535" s="17"/>
      <c r="G535" s="17"/>
      <c r="H535" s="17"/>
      <c r="I535" s="21"/>
      <c r="J535" s="17" t="s">
        <v>525</v>
      </c>
      <c r="K535" s="20">
        <f>IF(FluxoCaixa10131514192123[[#This Row],[Movimento ]]="Saldo Inicial",FluxoCaixa10131514192123[[#This Row],[R$ (Valores)]],K534+FluxoCaixa10131514192123[[#This Row],[Valores Receitas / Despesas]])</f>
        <v>2511924.87</v>
      </c>
      <c r="L535" s="20">
        <f>IF(FluxoCaixa10131514192123[[#This Row],[Entrada / Saída]]="Saída",FluxoCaixa10131514192123[[#This Row],[R$ (Valores)]]*-1,FluxoCaixa10131514192123[[#This Row],[R$ (Valores)]])</f>
        <v>0</v>
      </c>
    </row>
    <row r="536" spans="2:18">
      <c r="B536" s="48"/>
      <c r="C536" s="48"/>
      <c r="D536" s="16"/>
      <c r="E536" s="48"/>
      <c r="F536" s="17"/>
      <c r="G536" s="17"/>
      <c r="H536" s="17"/>
      <c r="I536" s="21"/>
      <c r="J536" s="17" t="s">
        <v>525</v>
      </c>
      <c r="K536" s="20">
        <f>IF(FluxoCaixa10131514192123[[#This Row],[Movimento ]]="Saldo Inicial",FluxoCaixa10131514192123[[#This Row],[R$ (Valores)]],K535+FluxoCaixa10131514192123[[#This Row],[Valores Receitas / Despesas]])</f>
        <v>2511924.87</v>
      </c>
      <c r="L536" s="20">
        <f>IF(FluxoCaixa10131514192123[[#This Row],[Entrada / Saída]]="Saída",FluxoCaixa10131514192123[[#This Row],[R$ (Valores)]]*-1,FluxoCaixa10131514192123[[#This Row],[R$ (Valores)]])</f>
        <v>0</v>
      </c>
    </row>
    <row r="537" spans="2:18">
      <c r="B537" s="48"/>
      <c r="C537" s="48"/>
      <c r="D537" s="16"/>
      <c r="E537" s="48"/>
      <c r="F537" s="17"/>
      <c r="G537" s="17"/>
      <c r="H537" s="17"/>
      <c r="I537" s="21"/>
      <c r="J537" s="17" t="s">
        <v>525</v>
      </c>
      <c r="K537" s="20">
        <f>IF(FluxoCaixa10131514192123[[#This Row],[Movimento ]]="Saldo Inicial",FluxoCaixa10131514192123[[#This Row],[R$ (Valores)]],K536+FluxoCaixa10131514192123[[#This Row],[Valores Receitas / Despesas]])</f>
        <v>2511924.87</v>
      </c>
      <c r="L537" s="20">
        <f>IF(FluxoCaixa10131514192123[[#This Row],[Entrada / Saída]]="Saída",FluxoCaixa10131514192123[[#This Row],[R$ (Valores)]]*-1,FluxoCaixa10131514192123[[#This Row],[R$ (Valores)]])</f>
        <v>0</v>
      </c>
    </row>
    <row r="538" spans="2:18">
      <c r="B538" s="48"/>
      <c r="C538" s="48"/>
      <c r="D538" s="16"/>
      <c r="E538" s="48"/>
      <c r="F538" s="17"/>
      <c r="G538" s="17"/>
      <c r="H538" s="17"/>
      <c r="I538" s="21"/>
      <c r="J538" s="17" t="s">
        <v>525</v>
      </c>
      <c r="K538" s="20">
        <f>IF(FluxoCaixa10131514192123[[#This Row],[Movimento ]]="Saldo Inicial",FluxoCaixa10131514192123[[#This Row],[R$ (Valores)]],K537+FluxoCaixa10131514192123[[#This Row],[Valores Receitas / Despesas]])</f>
        <v>2511924.87</v>
      </c>
      <c r="L538" s="20">
        <f>IF(FluxoCaixa10131514192123[[#This Row],[Entrada / Saída]]="Saída",FluxoCaixa10131514192123[[#This Row],[R$ (Valores)]]*-1,FluxoCaixa10131514192123[[#This Row],[R$ (Valores)]])</f>
        <v>0</v>
      </c>
    </row>
    <row r="539" spans="2:18">
      <c r="B539" s="48"/>
      <c r="C539" s="48"/>
      <c r="D539" s="16"/>
      <c r="E539" s="48"/>
      <c r="F539" s="17"/>
      <c r="G539" s="17"/>
      <c r="H539" s="17"/>
      <c r="I539" s="21"/>
      <c r="J539" s="17" t="s">
        <v>525</v>
      </c>
      <c r="K539" s="20">
        <f>IF(FluxoCaixa10131514192123[[#This Row],[Movimento ]]="Saldo Inicial",FluxoCaixa10131514192123[[#This Row],[R$ (Valores)]],K538+FluxoCaixa10131514192123[[#This Row],[Valores Receitas / Despesas]])</f>
        <v>2511924.87</v>
      </c>
      <c r="L539" s="20">
        <f>IF(FluxoCaixa10131514192123[[#This Row],[Entrada / Saída]]="Saída",FluxoCaixa10131514192123[[#This Row],[R$ (Valores)]]*-1,FluxoCaixa10131514192123[[#This Row],[R$ (Valores)]])</f>
        <v>0</v>
      </c>
    </row>
    <row r="540" spans="2:18">
      <c r="B540" s="48"/>
      <c r="C540" s="48"/>
      <c r="D540" s="16"/>
      <c r="E540" s="48"/>
      <c r="F540" s="17"/>
      <c r="G540" s="17"/>
      <c r="H540" s="17"/>
      <c r="I540" s="21"/>
      <c r="J540" s="17" t="s">
        <v>525</v>
      </c>
      <c r="K540" s="20">
        <f>IF(FluxoCaixa10131514192123[[#This Row],[Movimento ]]="Saldo Inicial",FluxoCaixa10131514192123[[#This Row],[R$ (Valores)]],K539+FluxoCaixa10131514192123[[#This Row],[Valores Receitas / Despesas]])</f>
        <v>2511924.87</v>
      </c>
      <c r="L540" s="20">
        <f>IF(FluxoCaixa10131514192123[[#This Row],[Entrada / Saída]]="Saída",FluxoCaixa10131514192123[[#This Row],[R$ (Valores)]]*-1,FluxoCaixa10131514192123[[#This Row],[R$ (Valores)]])</f>
        <v>0</v>
      </c>
    </row>
    <row r="541" spans="2:18">
      <c r="B541" s="48"/>
      <c r="C541" s="48"/>
      <c r="D541" s="16"/>
      <c r="E541" s="48"/>
      <c r="F541" s="17"/>
      <c r="G541" s="17"/>
      <c r="H541" s="17"/>
      <c r="I541" s="21"/>
      <c r="J541" s="17" t="s">
        <v>525</v>
      </c>
      <c r="K541" s="20">
        <f>IF(FluxoCaixa10131514192123[[#This Row],[Movimento ]]="Saldo Inicial",FluxoCaixa10131514192123[[#This Row],[R$ (Valores)]],K540+FluxoCaixa10131514192123[[#This Row],[Valores Receitas / Despesas]])</f>
        <v>2511924.87</v>
      </c>
      <c r="L541" s="20">
        <f>IF(FluxoCaixa10131514192123[[#This Row],[Entrada / Saída]]="Saída",FluxoCaixa10131514192123[[#This Row],[R$ (Valores)]]*-1,FluxoCaixa10131514192123[[#This Row],[R$ (Valores)]])</f>
        <v>0</v>
      </c>
    </row>
    <row r="542" spans="2:18">
      <c r="B542" s="48"/>
      <c r="C542" s="48"/>
      <c r="D542" s="16"/>
      <c r="E542" s="48"/>
      <c r="F542" s="17"/>
      <c r="G542" s="17"/>
      <c r="H542" s="17"/>
      <c r="I542" s="21"/>
      <c r="J542" s="17" t="s">
        <v>525</v>
      </c>
      <c r="K542" s="20">
        <f>IF(FluxoCaixa10131514192123[[#This Row],[Movimento ]]="Saldo Inicial",FluxoCaixa10131514192123[[#This Row],[R$ (Valores)]],K541+FluxoCaixa10131514192123[[#This Row],[Valores Receitas / Despesas]])</f>
        <v>2511924.87</v>
      </c>
      <c r="L542" s="20">
        <f>IF(FluxoCaixa10131514192123[[#This Row],[Entrada / Saída]]="Saída",FluxoCaixa10131514192123[[#This Row],[R$ (Valores)]]*-1,FluxoCaixa10131514192123[[#This Row],[R$ (Valores)]])</f>
        <v>0</v>
      </c>
    </row>
    <row r="543" spans="2:18">
      <c r="B543" s="48"/>
      <c r="C543" s="48"/>
      <c r="D543" s="16"/>
      <c r="E543" s="48"/>
      <c r="F543" s="17"/>
      <c r="G543" s="17"/>
      <c r="H543" s="17"/>
      <c r="I543" s="21"/>
      <c r="J543" s="17" t="s">
        <v>525</v>
      </c>
      <c r="K543" s="20">
        <f>IF(FluxoCaixa10131514192123[[#This Row],[Movimento ]]="Saldo Inicial",FluxoCaixa10131514192123[[#This Row],[R$ (Valores)]],K542+FluxoCaixa10131514192123[[#This Row],[Valores Receitas / Despesas]])</f>
        <v>2511924.87</v>
      </c>
      <c r="L543" s="20">
        <f>IF(FluxoCaixa10131514192123[[#This Row],[Entrada / Saída]]="Saída",FluxoCaixa10131514192123[[#This Row],[R$ (Valores)]]*-1,FluxoCaixa10131514192123[[#This Row],[R$ (Valores)]])</f>
        <v>0</v>
      </c>
    </row>
    <row r="544" spans="2:18">
      <c r="B544" s="48"/>
      <c r="C544" s="48"/>
      <c r="D544" s="16"/>
      <c r="E544" s="48"/>
      <c r="F544" s="17"/>
      <c r="G544" s="17"/>
      <c r="H544" s="17"/>
      <c r="I544" s="21"/>
      <c r="J544" s="17" t="s">
        <v>525</v>
      </c>
      <c r="K544" s="20">
        <f>IF(FluxoCaixa10131514192123[[#This Row],[Movimento ]]="Saldo Inicial",FluxoCaixa10131514192123[[#This Row],[R$ (Valores)]],K543+FluxoCaixa10131514192123[[#This Row],[Valores Receitas / Despesas]])</f>
        <v>2511924.87</v>
      </c>
      <c r="L544" s="20">
        <f>IF(FluxoCaixa10131514192123[[#This Row],[Entrada / Saída]]="Saída",FluxoCaixa10131514192123[[#This Row],[R$ (Valores)]]*-1,FluxoCaixa10131514192123[[#This Row],[R$ (Valores)]])</f>
        <v>0</v>
      </c>
    </row>
    <row r="545" spans="2:12">
      <c r="B545" s="48"/>
      <c r="C545" s="48"/>
      <c r="D545" s="16"/>
      <c r="E545" s="48"/>
      <c r="F545" s="17"/>
      <c r="G545" s="17"/>
      <c r="H545" s="17"/>
      <c r="I545" s="21"/>
      <c r="J545" s="17" t="s">
        <v>525</v>
      </c>
      <c r="K545" s="20">
        <f>IF(FluxoCaixa10131514192123[[#This Row],[Movimento ]]="Saldo Inicial",FluxoCaixa10131514192123[[#This Row],[R$ (Valores)]],K544+FluxoCaixa10131514192123[[#This Row],[Valores Receitas / Despesas]])</f>
        <v>2511924.87</v>
      </c>
      <c r="L545" s="20">
        <f>IF(FluxoCaixa10131514192123[[#This Row],[Entrada / Saída]]="Saída",FluxoCaixa10131514192123[[#This Row],[R$ (Valores)]]*-1,FluxoCaixa10131514192123[[#This Row],[R$ (Valores)]])</f>
        <v>0</v>
      </c>
    </row>
    <row r="546" spans="2:12">
      <c r="B546" s="48"/>
      <c r="C546" s="48"/>
      <c r="D546" s="16"/>
      <c r="E546" s="48"/>
      <c r="F546" s="17"/>
      <c r="G546" s="17"/>
      <c r="H546" s="17"/>
      <c r="I546" s="21"/>
      <c r="J546" s="17" t="s">
        <v>525</v>
      </c>
      <c r="K546" s="20">
        <f>IF(FluxoCaixa10131514192123[[#This Row],[Movimento ]]="Saldo Inicial",FluxoCaixa10131514192123[[#This Row],[R$ (Valores)]],K545+FluxoCaixa10131514192123[[#This Row],[Valores Receitas / Despesas]])</f>
        <v>2511924.87</v>
      </c>
      <c r="L546" s="20">
        <f>IF(FluxoCaixa10131514192123[[#This Row],[Entrada / Saída]]="Saída",FluxoCaixa10131514192123[[#This Row],[R$ (Valores)]]*-1,FluxoCaixa10131514192123[[#This Row],[R$ (Valores)]])</f>
        <v>0</v>
      </c>
    </row>
    <row r="547" spans="2:12">
      <c r="B547" s="48"/>
      <c r="C547" s="48"/>
      <c r="D547" s="16"/>
      <c r="E547" s="48"/>
      <c r="F547" s="17"/>
      <c r="G547" s="17"/>
      <c r="H547" s="17"/>
      <c r="I547" s="21"/>
      <c r="J547" s="17" t="s">
        <v>525</v>
      </c>
      <c r="K547" s="20">
        <f>IF(FluxoCaixa10131514192123[[#This Row],[Movimento ]]="Saldo Inicial",FluxoCaixa10131514192123[[#This Row],[R$ (Valores)]],K546+FluxoCaixa10131514192123[[#This Row],[Valores Receitas / Despesas]])</f>
        <v>2511924.87</v>
      </c>
      <c r="L547" s="20">
        <f>IF(FluxoCaixa10131514192123[[#This Row],[Entrada / Saída]]="Saída",FluxoCaixa10131514192123[[#This Row],[R$ (Valores)]]*-1,FluxoCaixa10131514192123[[#This Row],[R$ (Valores)]])</f>
        <v>0</v>
      </c>
    </row>
    <row r="548" spans="2:12">
      <c r="B548" s="48"/>
      <c r="C548" s="48"/>
      <c r="D548" s="16"/>
      <c r="E548" s="48"/>
      <c r="F548" s="17"/>
      <c r="G548" s="17"/>
      <c r="H548" s="17"/>
      <c r="I548" s="21"/>
      <c r="J548" s="17" t="s">
        <v>525</v>
      </c>
      <c r="K548" s="20">
        <f>IF(FluxoCaixa10131514192123[[#This Row],[Movimento ]]="Saldo Inicial",FluxoCaixa10131514192123[[#This Row],[R$ (Valores)]],K547+FluxoCaixa10131514192123[[#This Row],[Valores Receitas / Despesas]])</f>
        <v>2511924.87</v>
      </c>
      <c r="L548" s="20">
        <f>IF(FluxoCaixa10131514192123[[#This Row],[Entrada / Saída]]="Saída",FluxoCaixa10131514192123[[#This Row],[R$ (Valores)]]*-1,FluxoCaixa10131514192123[[#This Row],[R$ (Valores)]])</f>
        <v>0</v>
      </c>
    </row>
    <row r="549" spans="2:12">
      <c r="B549" s="48"/>
      <c r="C549" s="48"/>
      <c r="D549" s="16"/>
      <c r="E549" s="48"/>
      <c r="F549" s="17"/>
      <c r="G549" s="17"/>
      <c r="H549" s="17"/>
      <c r="I549" s="21"/>
      <c r="J549" s="17" t="s">
        <v>525</v>
      </c>
      <c r="K549" s="20">
        <f>IF(FluxoCaixa10131514192123[[#This Row],[Movimento ]]="Saldo Inicial",FluxoCaixa10131514192123[[#This Row],[R$ (Valores)]],K548+FluxoCaixa10131514192123[[#This Row],[Valores Receitas / Despesas]])</f>
        <v>2511924.87</v>
      </c>
      <c r="L549" s="20">
        <f>IF(FluxoCaixa10131514192123[[#This Row],[Entrada / Saída]]="Saída",FluxoCaixa10131514192123[[#This Row],[R$ (Valores)]]*-1,FluxoCaixa10131514192123[[#This Row],[R$ (Valores)]])</f>
        <v>0</v>
      </c>
    </row>
    <row r="550" spans="2:12">
      <c r="B550" s="48"/>
      <c r="C550" s="48"/>
      <c r="D550" s="16"/>
      <c r="E550" s="48"/>
      <c r="F550" s="17"/>
      <c r="G550" s="17"/>
      <c r="H550" s="17"/>
      <c r="I550" s="21"/>
      <c r="J550" s="17" t="s">
        <v>525</v>
      </c>
      <c r="K550" s="20">
        <f>IF(FluxoCaixa10131514192123[[#This Row],[Movimento ]]="Saldo Inicial",FluxoCaixa10131514192123[[#This Row],[R$ (Valores)]],K549+FluxoCaixa10131514192123[[#This Row],[Valores Receitas / Despesas]])</f>
        <v>2511924.87</v>
      </c>
      <c r="L550" s="20">
        <f>IF(FluxoCaixa10131514192123[[#This Row],[Entrada / Saída]]="Saída",FluxoCaixa10131514192123[[#This Row],[R$ (Valores)]]*-1,FluxoCaixa10131514192123[[#This Row],[R$ (Valores)]])</f>
        <v>0</v>
      </c>
    </row>
    <row r="551" spans="2:12">
      <c r="B551" s="48"/>
      <c r="C551" s="48"/>
      <c r="D551" s="16"/>
      <c r="E551" s="48"/>
      <c r="F551" s="17"/>
      <c r="G551" s="17"/>
      <c r="H551" s="17"/>
      <c r="I551" s="21"/>
      <c r="J551" s="17" t="s">
        <v>525</v>
      </c>
      <c r="K551" s="20">
        <f>IF(FluxoCaixa10131514192123[[#This Row],[Movimento ]]="Saldo Inicial",FluxoCaixa10131514192123[[#This Row],[R$ (Valores)]],K550+FluxoCaixa10131514192123[[#This Row],[Valores Receitas / Despesas]])</f>
        <v>2511924.87</v>
      </c>
      <c r="L551" s="20">
        <f>IF(FluxoCaixa10131514192123[[#This Row],[Entrada / Saída]]="Saída",FluxoCaixa10131514192123[[#This Row],[R$ (Valores)]]*-1,FluxoCaixa10131514192123[[#This Row],[R$ (Valores)]])</f>
        <v>0</v>
      </c>
    </row>
    <row r="552" spans="2:12">
      <c r="B552" s="48"/>
      <c r="C552" s="48"/>
      <c r="D552" s="16"/>
      <c r="E552" s="48"/>
      <c r="F552" s="17"/>
      <c r="G552" s="17"/>
      <c r="H552" s="17"/>
      <c r="I552" s="21"/>
      <c r="J552" s="17" t="s">
        <v>525</v>
      </c>
      <c r="K552" s="20">
        <f>IF(FluxoCaixa10131514192123[[#This Row],[Movimento ]]="Saldo Inicial",FluxoCaixa10131514192123[[#This Row],[R$ (Valores)]],K551+FluxoCaixa10131514192123[[#This Row],[Valores Receitas / Despesas]])</f>
        <v>2511924.87</v>
      </c>
      <c r="L552" s="20">
        <f>IF(FluxoCaixa10131514192123[[#This Row],[Entrada / Saída]]="Saída",FluxoCaixa10131514192123[[#This Row],[R$ (Valores)]]*-1,FluxoCaixa10131514192123[[#This Row],[R$ (Valores)]])</f>
        <v>0</v>
      </c>
    </row>
    <row r="553" spans="2:12">
      <c r="B553" s="48"/>
      <c r="C553" s="48"/>
      <c r="D553" s="16"/>
      <c r="E553" s="48"/>
      <c r="F553" s="17"/>
      <c r="G553" s="17"/>
      <c r="H553" s="17"/>
      <c r="I553" s="21"/>
      <c r="J553" s="17" t="s">
        <v>525</v>
      </c>
      <c r="K553" s="20">
        <f>IF(FluxoCaixa10131514192123[[#This Row],[Movimento ]]="Saldo Inicial",FluxoCaixa10131514192123[[#This Row],[R$ (Valores)]],K552+FluxoCaixa10131514192123[[#This Row],[Valores Receitas / Despesas]])</f>
        <v>2511924.87</v>
      </c>
      <c r="L553" s="20">
        <f>IF(FluxoCaixa10131514192123[[#This Row],[Entrada / Saída]]="Saída",FluxoCaixa10131514192123[[#This Row],[R$ (Valores)]]*-1,FluxoCaixa10131514192123[[#This Row],[R$ (Valores)]])</f>
        <v>0</v>
      </c>
    </row>
    <row r="554" spans="2:12">
      <c r="B554" s="48"/>
      <c r="C554" s="48"/>
      <c r="D554" s="16"/>
      <c r="E554" s="48"/>
      <c r="F554" s="17"/>
      <c r="G554" s="17"/>
      <c r="H554" s="17"/>
      <c r="I554" s="21"/>
      <c r="J554" s="17" t="s">
        <v>525</v>
      </c>
      <c r="K554" s="20">
        <f>IF(FluxoCaixa10131514192123[[#This Row],[Movimento ]]="Saldo Inicial",FluxoCaixa10131514192123[[#This Row],[R$ (Valores)]],K553+FluxoCaixa10131514192123[[#This Row],[Valores Receitas / Despesas]])</f>
        <v>2511924.87</v>
      </c>
      <c r="L554" s="20">
        <f>IF(FluxoCaixa10131514192123[[#This Row],[Entrada / Saída]]="Saída",FluxoCaixa10131514192123[[#This Row],[R$ (Valores)]]*-1,FluxoCaixa10131514192123[[#This Row],[R$ (Valores)]])</f>
        <v>0</v>
      </c>
    </row>
    <row r="555" spans="2:12">
      <c r="B555" s="48"/>
      <c r="C555" s="48"/>
      <c r="D555" s="16"/>
      <c r="E555" s="48"/>
      <c r="F555" s="17"/>
      <c r="G555" s="17"/>
      <c r="H555" s="17"/>
      <c r="I555" s="21"/>
      <c r="J555" s="17" t="s">
        <v>525</v>
      </c>
      <c r="K555" s="20">
        <f>IF(FluxoCaixa10131514192123[[#This Row],[Movimento ]]="Saldo Inicial",FluxoCaixa10131514192123[[#This Row],[R$ (Valores)]],K554+FluxoCaixa10131514192123[[#This Row],[Valores Receitas / Despesas]])</f>
        <v>2511924.87</v>
      </c>
      <c r="L555" s="20">
        <f>IF(FluxoCaixa10131514192123[[#This Row],[Entrada / Saída]]="Saída",FluxoCaixa10131514192123[[#This Row],[R$ (Valores)]]*-1,FluxoCaixa10131514192123[[#This Row],[R$ (Valores)]])</f>
        <v>0</v>
      </c>
    </row>
    <row r="556" spans="2:12">
      <c r="B556" s="48"/>
      <c r="C556" s="48"/>
      <c r="D556" s="16"/>
      <c r="E556" s="48"/>
      <c r="F556" s="17"/>
      <c r="G556" s="17"/>
      <c r="H556" s="17"/>
      <c r="I556" s="21"/>
      <c r="J556" s="17" t="s">
        <v>525</v>
      </c>
      <c r="K556" s="20">
        <f>IF(FluxoCaixa10131514192123[[#This Row],[Movimento ]]="Saldo Inicial",FluxoCaixa10131514192123[[#This Row],[R$ (Valores)]],K555+FluxoCaixa10131514192123[[#This Row],[Valores Receitas / Despesas]])</f>
        <v>2511924.87</v>
      </c>
      <c r="L556" s="20">
        <f>IF(FluxoCaixa10131514192123[[#This Row],[Entrada / Saída]]="Saída",FluxoCaixa10131514192123[[#This Row],[R$ (Valores)]]*-1,FluxoCaixa10131514192123[[#This Row],[R$ (Valores)]])</f>
        <v>0</v>
      </c>
    </row>
    <row r="557" spans="2:12">
      <c r="B557" s="48"/>
      <c r="C557" s="48"/>
      <c r="D557" s="16"/>
      <c r="E557" s="48"/>
      <c r="F557" s="17"/>
      <c r="G557" s="17"/>
      <c r="H557" s="17"/>
      <c r="I557" s="21"/>
      <c r="J557" s="17" t="s">
        <v>525</v>
      </c>
      <c r="K557" s="20">
        <f>IF(FluxoCaixa10131514192123[[#This Row],[Movimento ]]="Saldo Inicial",FluxoCaixa10131514192123[[#This Row],[R$ (Valores)]],K556+FluxoCaixa10131514192123[[#This Row],[Valores Receitas / Despesas]])</f>
        <v>2511924.87</v>
      </c>
      <c r="L557" s="20">
        <f>IF(FluxoCaixa10131514192123[[#This Row],[Entrada / Saída]]="Saída",FluxoCaixa10131514192123[[#This Row],[R$ (Valores)]]*-1,FluxoCaixa10131514192123[[#This Row],[R$ (Valores)]])</f>
        <v>0</v>
      </c>
    </row>
    <row r="558" spans="2:12">
      <c r="B558" s="48"/>
      <c r="C558" s="48"/>
      <c r="D558" s="16"/>
      <c r="E558" s="48"/>
      <c r="F558" s="17"/>
      <c r="G558" s="17"/>
      <c r="H558" s="17"/>
      <c r="I558" s="21"/>
      <c r="J558" s="17" t="s">
        <v>525</v>
      </c>
      <c r="K558" s="20">
        <f>IF(FluxoCaixa10131514192123[[#This Row],[Movimento ]]="Saldo Inicial",FluxoCaixa10131514192123[[#This Row],[R$ (Valores)]],K557+FluxoCaixa10131514192123[[#This Row],[Valores Receitas / Despesas]])</f>
        <v>2511924.87</v>
      </c>
      <c r="L558" s="20">
        <f>IF(FluxoCaixa10131514192123[[#This Row],[Entrada / Saída]]="Saída",FluxoCaixa10131514192123[[#This Row],[R$ (Valores)]]*-1,FluxoCaixa10131514192123[[#This Row],[R$ (Valores)]])</f>
        <v>0</v>
      </c>
    </row>
    <row r="559" spans="2:12">
      <c r="B559" s="48"/>
      <c r="C559" s="48"/>
      <c r="D559" s="16"/>
      <c r="E559" s="48"/>
      <c r="F559" s="17"/>
      <c r="G559" s="17"/>
      <c r="H559" s="17"/>
      <c r="I559" s="21"/>
      <c r="J559" s="17" t="s">
        <v>525</v>
      </c>
      <c r="K559" s="20">
        <f>IF(FluxoCaixa10131514192123[[#This Row],[Movimento ]]="Saldo Inicial",FluxoCaixa10131514192123[[#This Row],[R$ (Valores)]],K558+FluxoCaixa10131514192123[[#This Row],[Valores Receitas / Despesas]])</f>
        <v>2511924.87</v>
      </c>
      <c r="L559" s="20">
        <f>IF(FluxoCaixa10131514192123[[#This Row],[Entrada / Saída]]="Saída",FluxoCaixa10131514192123[[#This Row],[R$ (Valores)]]*-1,FluxoCaixa10131514192123[[#This Row],[R$ (Valores)]])</f>
        <v>0</v>
      </c>
    </row>
    <row r="560" spans="2:12">
      <c r="B560" s="48"/>
      <c r="C560" s="48"/>
      <c r="D560" s="16"/>
      <c r="E560" s="48"/>
      <c r="F560" s="17"/>
      <c r="G560" s="17"/>
      <c r="H560" s="17"/>
      <c r="I560" s="21"/>
      <c r="J560" s="17" t="s">
        <v>525</v>
      </c>
      <c r="K560" s="20">
        <f>IF(FluxoCaixa10131514192123[[#This Row],[Movimento ]]="Saldo Inicial",FluxoCaixa10131514192123[[#This Row],[R$ (Valores)]],K559+FluxoCaixa10131514192123[[#This Row],[Valores Receitas / Despesas]])</f>
        <v>2511924.87</v>
      </c>
      <c r="L560" s="20">
        <f>IF(FluxoCaixa10131514192123[[#This Row],[Entrada / Saída]]="Saída",FluxoCaixa10131514192123[[#This Row],[R$ (Valores)]]*-1,FluxoCaixa10131514192123[[#This Row],[R$ (Valores)]])</f>
        <v>0</v>
      </c>
    </row>
    <row r="561" spans="2:12">
      <c r="B561" s="48"/>
      <c r="C561" s="48"/>
      <c r="D561" s="16"/>
      <c r="E561" s="48"/>
      <c r="F561" s="17"/>
      <c r="G561" s="17"/>
      <c r="H561" s="17"/>
      <c r="I561" s="21"/>
      <c r="J561" s="17" t="s">
        <v>525</v>
      </c>
      <c r="K561" s="20">
        <f>IF(FluxoCaixa10131514192123[[#This Row],[Movimento ]]="Saldo Inicial",FluxoCaixa10131514192123[[#This Row],[R$ (Valores)]],K560+FluxoCaixa10131514192123[[#This Row],[Valores Receitas / Despesas]])</f>
        <v>2511924.87</v>
      </c>
      <c r="L561" s="20">
        <f>IF(FluxoCaixa10131514192123[[#This Row],[Entrada / Saída]]="Saída",FluxoCaixa10131514192123[[#This Row],[R$ (Valores)]]*-1,FluxoCaixa10131514192123[[#This Row],[R$ (Valores)]])</f>
        <v>0</v>
      </c>
    </row>
    <row r="562" spans="2:12">
      <c r="B562" s="48"/>
      <c r="C562" s="48"/>
      <c r="D562" s="16"/>
      <c r="E562" s="48"/>
      <c r="F562" s="17"/>
      <c r="G562" s="17"/>
      <c r="H562" s="17"/>
      <c r="I562" s="21"/>
      <c r="J562" s="17" t="s">
        <v>525</v>
      </c>
      <c r="K562" s="20">
        <f>IF(FluxoCaixa10131514192123[[#This Row],[Movimento ]]="Saldo Inicial",FluxoCaixa10131514192123[[#This Row],[R$ (Valores)]],K561+FluxoCaixa10131514192123[[#This Row],[Valores Receitas / Despesas]])</f>
        <v>2511924.87</v>
      </c>
      <c r="L562" s="20">
        <f>IF(FluxoCaixa10131514192123[[#This Row],[Entrada / Saída]]="Saída",FluxoCaixa10131514192123[[#This Row],[R$ (Valores)]]*-1,FluxoCaixa10131514192123[[#This Row],[R$ (Valores)]])</f>
        <v>0</v>
      </c>
    </row>
    <row r="563" spans="2:12">
      <c r="B563" s="48"/>
      <c r="C563" s="48"/>
      <c r="D563" s="16"/>
      <c r="E563" s="48"/>
      <c r="F563" s="17"/>
      <c r="G563" s="17"/>
      <c r="H563" s="17"/>
      <c r="I563" s="21"/>
      <c r="J563" s="17" t="s">
        <v>525</v>
      </c>
      <c r="K563" s="20">
        <f>IF(FluxoCaixa10131514192123[[#This Row],[Movimento ]]="Saldo Inicial",FluxoCaixa10131514192123[[#This Row],[R$ (Valores)]],K562+FluxoCaixa10131514192123[[#This Row],[Valores Receitas / Despesas]])</f>
        <v>2511924.87</v>
      </c>
      <c r="L563" s="20">
        <f>IF(FluxoCaixa10131514192123[[#This Row],[Entrada / Saída]]="Saída",FluxoCaixa10131514192123[[#This Row],[R$ (Valores)]]*-1,FluxoCaixa10131514192123[[#This Row],[R$ (Valores)]])</f>
        <v>0</v>
      </c>
    </row>
    <row r="564" spans="2:12">
      <c r="B564" s="48"/>
      <c r="C564" s="48"/>
      <c r="D564" s="16"/>
      <c r="E564" s="48"/>
      <c r="F564" s="17"/>
      <c r="G564" s="17"/>
      <c r="H564" s="17"/>
      <c r="I564" s="21"/>
      <c r="J564" s="17" t="s">
        <v>525</v>
      </c>
      <c r="K564" s="20">
        <f>IF(FluxoCaixa10131514192123[[#This Row],[Movimento ]]="Saldo Inicial",FluxoCaixa10131514192123[[#This Row],[R$ (Valores)]],K563+FluxoCaixa10131514192123[[#This Row],[Valores Receitas / Despesas]])</f>
        <v>2511924.87</v>
      </c>
      <c r="L564" s="20">
        <f>IF(FluxoCaixa10131514192123[[#This Row],[Entrada / Saída]]="Saída",FluxoCaixa10131514192123[[#This Row],[R$ (Valores)]]*-1,FluxoCaixa10131514192123[[#This Row],[R$ (Valores)]])</f>
        <v>0</v>
      </c>
    </row>
    <row r="565" spans="2:12">
      <c r="B565" s="48"/>
      <c r="C565" s="48"/>
      <c r="D565" s="16"/>
      <c r="E565" s="48"/>
      <c r="F565" s="17"/>
      <c r="G565" s="17"/>
      <c r="H565" s="17"/>
      <c r="I565" s="21"/>
      <c r="J565" s="17" t="s">
        <v>525</v>
      </c>
      <c r="K565" s="20">
        <f>IF(FluxoCaixa10131514192123[[#This Row],[Movimento ]]="Saldo Inicial",FluxoCaixa10131514192123[[#This Row],[R$ (Valores)]],K564+FluxoCaixa10131514192123[[#This Row],[Valores Receitas / Despesas]])</f>
        <v>2511924.87</v>
      </c>
      <c r="L565" s="20">
        <f>IF(FluxoCaixa10131514192123[[#This Row],[Entrada / Saída]]="Saída",FluxoCaixa10131514192123[[#This Row],[R$ (Valores)]]*-1,FluxoCaixa10131514192123[[#This Row],[R$ (Valores)]])</f>
        <v>0</v>
      </c>
    </row>
    <row r="566" spans="2:12">
      <c r="B566" s="48"/>
      <c r="C566" s="48"/>
      <c r="D566" s="16"/>
      <c r="E566" s="48"/>
      <c r="F566" s="17"/>
      <c r="G566" s="17"/>
      <c r="H566" s="17"/>
      <c r="I566" s="21"/>
      <c r="J566" s="17" t="s">
        <v>525</v>
      </c>
      <c r="K566" s="20">
        <f>IF(FluxoCaixa10131514192123[[#This Row],[Movimento ]]="Saldo Inicial",FluxoCaixa10131514192123[[#This Row],[R$ (Valores)]],K565+FluxoCaixa10131514192123[[#This Row],[Valores Receitas / Despesas]])</f>
        <v>2511924.87</v>
      </c>
      <c r="L566" s="20">
        <f>IF(FluxoCaixa10131514192123[[#This Row],[Entrada / Saída]]="Saída",FluxoCaixa10131514192123[[#This Row],[R$ (Valores)]]*-1,FluxoCaixa10131514192123[[#This Row],[R$ (Valores)]])</f>
        <v>0</v>
      </c>
    </row>
    <row r="567" spans="2:12">
      <c r="B567" s="48"/>
      <c r="C567" s="48"/>
      <c r="D567" s="16"/>
      <c r="E567" s="48"/>
      <c r="F567" s="17"/>
      <c r="G567" s="17"/>
      <c r="H567" s="17"/>
      <c r="I567" s="21"/>
      <c r="J567" s="17" t="s">
        <v>525</v>
      </c>
      <c r="K567" s="20">
        <f>IF(FluxoCaixa10131514192123[[#This Row],[Movimento ]]="Saldo Inicial",FluxoCaixa10131514192123[[#This Row],[R$ (Valores)]],K566+FluxoCaixa10131514192123[[#This Row],[Valores Receitas / Despesas]])</f>
        <v>2511924.87</v>
      </c>
      <c r="L567" s="20">
        <f>IF(FluxoCaixa10131514192123[[#This Row],[Entrada / Saída]]="Saída",FluxoCaixa10131514192123[[#This Row],[R$ (Valores)]]*-1,FluxoCaixa10131514192123[[#This Row],[R$ (Valores)]])</f>
        <v>0</v>
      </c>
    </row>
    <row r="568" spans="2:12">
      <c r="B568" s="48"/>
      <c r="C568" s="48"/>
      <c r="D568" s="16"/>
      <c r="E568" s="48"/>
      <c r="F568" s="17"/>
      <c r="G568" s="17"/>
      <c r="H568" s="17"/>
      <c r="I568" s="21"/>
      <c r="J568" s="17" t="s">
        <v>525</v>
      </c>
      <c r="K568" s="20">
        <f>IF(FluxoCaixa10131514192123[[#This Row],[Movimento ]]="Saldo Inicial",FluxoCaixa10131514192123[[#This Row],[R$ (Valores)]],K567+FluxoCaixa10131514192123[[#This Row],[Valores Receitas / Despesas]])</f>
        <v>2511924.87</v>
      </c>
      <c r="L568" s="20">
        <f>IF(FluxoCaixa10131514192123[[#This Row],[Entrada / Saída]]="Saída",FluxoCaixa10131514192123[[#This Row],[R$ (Valores)]]*-1,FluxoCaixa10131514192123[[#This Row],[R$ (Valores)]])</f>
        <v>0</v>
      </c>
    </row>
    <row r="569" spans="2:12">
      <c r="B569" s="48"/>
      <c r="C569" s="48"/>
      <c r="D569" s="16"/>
      <c r="E569" s="48"/>
      <c r="F569" s="17"/>
      <c r="G569" s="17"/>
      <c r="H569" s="17"/>
      <c r="I569" s="21"/>
      <c r="J569" s="17" t="s">
        <v>525</v>
      </c>
      <c r="K569" s="20">
        <f>IF(FluxoCaixa10131514192123[[#This Row],[Movimento ]]="Saldo Inicial",FluxoCaixa10131514192123[[#This Row],[R$ (Valores)]],K568+FluxoCaixa10131514192123[[#This Row],[Valores Receitas / Despesas]])</f>
        <v>2511924.87</v>
      </c>
      <c r="L569" s="20">
        <f>IF(FluxoCaixa10131514192123[[#This Row],[Entrada / Saída]]="Saída",FluxoCaixa10131514192123[[#This Row],[R$ (Valores)]]*-1,FluxoCaixa10131514192123[[#This Row],[R$ (Valores)]])</f>
        <v>0</v>
      </c>
    </row>
    <row r="570" spans="2:12">
      <c r="B570" s="48"/>
      <c r="C570" s="48"/>
      <c r="D570" s="16"/>
      <c r="E570" s="48"/>
      <c r="F570" s="17"/>
      <c r="G570" s="17"/>
      <c r="H570" s="17"/>
      <c r="I570" s="21"/>
      <c r="J570" s="17" t="s">
        <v>525</v>
      </c>
      <c r="K570" s="20">
        <f>IF(FluxoCaixa10131514192123[[#This Row],[Movimento ]]="Saldo Inicial",FluxoCaixa10131514192123[[#This Row],[R$ (Valores)]],K569+FluxoCaixa10131514192123[[#This Row],[Valores Receitas / Despesas]])</f>
        <v>2511924.87</v>
      </c>
      <c r="L570" s="20">
        <f>IF(FluxoCaixa10131514192123[[#This Row],[Entrada / Saída]]="Saída",FluxoCaixa10131514192123[[#This Row],[R$ (Valores)]]*-1,FluxoCaixa10131514192123[[#This Row],[R$ (Valores)]])</f>
        <v>0</v>
      </c>
    </row>
    <row r="571" spans="2:12">
      <c r="B571" s="48"/>
      <c r="C571" s="48"/>
      <c r="D571" s="16"/>
      <c r="E571" s="48"/>
      <c r="F571" s="17"/>
      <c r="G571" s="17"/>
      <c r="H571" s="17"/>
      <c r="I571" s="21"/>
      <c r="J571" s="17" t="s">
        <v>525</v>
      </c>
      <c r="K571" s="20">
        <f>IF(FluxoCaixa10131514192123[[#This Row],[Movimento ]]="Saldo Inicial",FluxoCaixa10131514192123[[#This Row],[R$ (Valores)]],K570+FluxoCaixa10131514192123[[#This Row],[Valores Receitas / Despesas]])</f>
        <v>2511924.87</v>
      </c>
      <c r="L571" s="20">
        <f>IF(FluxoCaixa10131514192123[[#This Row],[Entrada / Saída]]="Saída",FluxoCaixa10131514192123[[#This Row],[R$ (Valores)]]*-1,FluxoCaixa10131514192123[[#This Row],[R$ (Valores)]])</f>
        <v>0</v>
      </c>
    </row>
    <row r="572" spans="2:12">
      <c r="B572" s="48"/>
      <c r="C572" s="48"/>
      <c r="D572" s="16"/>
      <c r="E572" s="48"/>
      <c r="F572" s="17"/>
      <c r="G572" s="17"/>
      <c r="H572" s="17"/>
      <c r="I572" s="21"/>
      <c r="J572" s="17" t="s">
        <v>525</v>
      </c>
      <c r="K572" s="20">
        <f>IF(FluxoCaixa10131514192123[[#This Row],[Movimento ]]="Saldo Inicial",FluxoCaixa10131514192123[[#This Row],[R$ (Valores)]],K571+FluxoCaixa10131514192123[[#This Row],[Valores Receitas / Despesas]])</f>
        <v>2511924.87</v>
      </c>
      <c r="L572" s="20">
        <f>IF(FluxoCaixa10131514192123[[#This Row],[Entrada / Saída]]="Saída",FluxoCaixa10131514192123[[#This Row],[R$ (Valores)]]*-1,FluxoCaixa10131514192123[[#This Row],[R$ (Valores)]])</f>
        <v>0</v>
      </c>
    </row>
    <row r="573" spans="2:12">
      <c r="B573" s="48"/>
      <c r="C573" s="48"/>
      <c r="D573" s="16"/>
      <c r="E573" s="48"/>
      <c r="F573" s="17"/>
      <c r="G573" s="17"/>
      <c r="H573" s="17"/>
      <c r="I573" s="21"/>
      <c r="J573" s="17" t="s">
        <v>525</v>
      </c>
      <c r="K573" s="20">
        <f>IF(FluxoCaixa10131514192123[[#This Row],[Movimento ]]="Saldo Inicial",FluxoCaixa10131514192123[[#This Row],[R$ (Valores)]],K572+FluxoCaixa10131514192123[[#This Row],[Valores Receitas / Despesas]])</f>
        <v>2511924.87</v>
      </c>
      <c r="L573" s="20">
        <f>IF(FluxoCaixa10131514192123[[#This Row],[Entrada / Saída]]="Saída",FluxoCaixa10131514192123[[#This Row],[R$ (Valores)]]*-1,FluxoCaixa10131514192123[[#This Row],[R$ (Valores)]])</f>
        <v>0</v>
      </c>
    </row>
    <row r="574" spans="2:12">
      <c r="B574" s="48"/>
      <c r="C574" s="48"/>
      <c r="D574" s="16"/>
      <c r="E574" s="48"/>
      <c r="F574" s="17"/>
      <c r="G574" s="17"/>
      <c r="H574" s="17"/>
      <c r="I574" s="21"/>
      <c r="J574" s="17" t="s">
        <v>525</v>
      </c>
      <c r="K574" s="20">
        <f>IF(FluxoCaixa10131514192123[[#This Row],[Movimento ]]="Saldo Inicial",FluxoCaixa10131514192123[[#This Row],[R$ (Valores)]],K573+FluxoCaixa10131514192123[[#This Row],[Valores Receitas / Despesas]])</f>
        <v>2511924.87</v>
      </c>
      <c r="L574" s="20">
        <f>IF(FluxoCaixa10131514192123[[#This Row],[Entrada / Saída]]="Saída",FluxoCaixa10131514192123[[#This Row],[R$ (Valores)]]*-1,FluxoCaixa10131514192123[[#This Row],[R$ (Valores)]])</f>
        <v>0</v>
      </c>
    </row>
    <row r="575" spans="2:12">
      <c r="B575" s="48"/>
      <c r="C575" s="48"/>
      <c r="D575" s="16"/>
      <c r="E575" s="48"/>
      <c r="F575" s="17"/>
      <c r="G575" s="17"/>
      <c r="H575" s="17"/>
      <c r="I575" s="21"/>
      <c r="J575" s="17" t="s">
        <v>525</v>
      </c>
      <c r="K575" s="20">
        <f>IF(FluxoCaixa10131514192123[[#This Row],[Movimento ]]="Saldo Inicial",FluxoCaixa10131514192123[[#This Row],[R$ (Valores)]],K574+FluxoCaixa10131514192123[[#This Row],[Valores Receitas / Despesas]])</f>
        <v>2511924.87</v>
      </c>
      <c r="L575" s="20">
        <f>IF(FluxoCaixa10131514192123[[#This Row],[Entrada / Saída]]="Saída",FluxoCaixa10131514192123[[#This Row],[R$ (Valores)]]*-1,FluxoCaixa10131514192123[[#This Row],[R$ (Valores)]])</f>
        <v>0</v>
      </c>
    </row>
    <row r="576" spans="2:12">
      <c r="B576" s="48"/>
      <c r="C576" s="48"/>
      <c r="D576" s="16"/>
      <c r="E576" s="48"/>
      <c r="F576" s="17"/>
      <c r="G576" s="17"/>
      <c r="H576" s="17"/>
      <c r="I576" s="21"/>
      <c r="J576" s="17" t="s">
        <v>525</v>
      </c>
      <c r="K576" s="20">
        <f>IF(FluxoCaixa10131514192123[[#This Row],[Movimento ]]="Saldo Inicial",FluxoCaixa10131514192123[[#This Row],[R$ (Valores)]],K575+FluxoCaixa10131514192123[[#This Row],[Valores Receitas / Despesas]])</f>
        <v>2511924.87</v>
      </c>
      <c r="L576" s="20">
        <f>IF(FluxoCaixa10131514192123[[#This Row],[Entrada / Saída]]="Saída",FluxoCaixa10131514192123[[#This Row],[R$ (Valores)]]*-1,FluxoCaixa10131514192123[[#This Row],[R$ (Valores)]])</f>
        <v>0</v>
      </c>
    </row>
    <row r="577" spans="2:12">
      <c r="B577" s="48"/>
      <c r="C577" s="48"/>
      <c r="D577" s="16"/>
      <c r="E577" s="48"/>
      <c r="F577" s="17"/>
      <c r="G577" s="17"/>
      <c r="H577" s="17"/>
      <c r="I577" s="21"/>
      <c r="J577" s="17" t="s">
        <v>525</v>
      </c>
      <c r="K577" s="20">
        <f>IF(FluxoCaixa10131514192123[[#This Row],[Movimento ]]="Saldo Inicial",FluxoCaixa10131514192123[[#This Row],[R$ (Valores)]],K576+FluxoCaixa10131514192123[[#This Row],[Valores Receitas / Despesas]])</f>
        <v>2511924.87</v>
      </c>
      <c r="L577" s="20">
        <f>IF(FluxoCaixa10131514192123[[#This Row],[Entrada / Saída]]="Saída",FluxoCaixa10131514192123[[#This Row],[R$ (Valores)]]*-1,FluxoCaixa10131514192123[[#This Row],[R$ (Valores)]])</f>
        <v>0</v>
      </c>
    </row>
    <row r="578" spans="2:12">
      <c r="B578" s="48"/>
      <c r="C578" s="48"/>
      <c r="D578" s="16"/>
      <c r="E578" s="48"/>
      <c r="F578" s="17"/>
      <c r="G578" s="17"/>
      <c r="H578" s="17"/>
      <c r="I578" s="21"/>
      <c r="J578" s="17" t="s">
        <v>525</v>
      </c>
      <c r="K578" s="20">
        <f>IF(FluxoCaixa10131514192123[[#This Row],[Movimento ]]="Saldo Inicial",FluxoCaixa10131514192123[[#This Row],[R$ (Valores)]],K577+FluxoCaixa10131514192123[[#This Row],[Valores Receitas / Despesas]])</f>
        <v>2511924.87</v>
      </c>
      <c r="L578" s="20">
        <f>IF(FluxoCaixa10131514192123[[#This Row],[Entrada / Saída]]="Saída",FluxoCaixa10131514192123[[#This Row],[R$ (Valores)]]*-1,FluxoCaixa10131514192123[[#This Row],[R$ (Valores)]])</f>
        <v>0</v>
      </c>
    </row>
    <row r="579" spans="2:12">
      <c r="B579" s="48"/>
      <c r="C579" s="48"/>
      <c r="D579" s="16"/>
      <c r="E579" s="48"/>
      <c r="F579" s="17"/>
      <c r="G579" s="17"/>
      <c r="H579" s="17"/>
      <c r="I579" s="21"/>
      <c r="J579" s="17" t="s">
        <v>525</v>
      </c>
      <c r="K579" s="20">
        <f>IF(FluxoCaixa10131514192123[[#This Row],[Movimento ]]="Saldo Inicial",FluxoCaixa10131514192123[[#This Row],[R$ (Valores)]],K578+FluxoCaixa10131514192123[[#This Row],[Valores Receitas / Despesas]])</f>
        <v>2511924.87</v>
      </c>
      <c r="L579" s="20">
        <f>IF(FluxoCaixa10131514192123[[#This Row],[Entrada / Saída]]="Saída",FluxoCaixa10131514192123[[#This Row],[R$ (Valores)]]*-1,FluxoCaixa10131514192123[[#This Row],[R$ (Valores)]])</f>
        <v>0</v>
      </c>
    </row>
    <row r="580" spans="2:12">
      <c r="B580" s="48"/>
      <c r="C580" s="48"/>
      <c r="D580" s="16"/>
      <c r="E580" s="48"/>
      <c r="F580" s="17"/>
      <c r="G580" s="17"/>
      <c r="H580" s="17"/>
      <c r="I580" s="21"/>
      <c r="J580" s="17" t="s">
        <v>525</v>
      </c>
      <c r="K580" s="20">
        <f>IF(FluxoCaixa10131514192123[[#This Row],[Movimento ]]="Saldo Inicial",FluxoCaixa10131514192123[[#This Row],[R$ (Valores)]],K579+FluxoCaixa10131514192123[[#This Row],[Valores Receitas / Despesas]])</f>
        <v>2511924.87</v>
      </c>
      <c r="L580" s="20">
        <f>IF(FluxoCaixa10131514192123[[#This Row],[Entrada / Saída]]="Saída",FluxoCaixa10131514192123[[#This Row],[R$ (Valores)]]*-1,FluxoCaixa10131514192123[[#This Row],[R$ (Valores)]])</f>
        <v>0</v>
      </c>
    </row>
    <row r="581" spans="2:12">
      <c r="B581" s="48"/>
      <c r="C581" s="48"/>
      <c r="D581" s="16"/>
      <c r="E581" s="48"/>
      <c r="F581" s="17"/>
      <c r="G581" s="17"/>
      <c r="H581" s="17"/>
      <c r="I581" s="21"/>
      <c r="J581" s="17" t="s">
        <v>525</v>
      </c>
      <c r="K581" s="20">
        <f>IF(FluxoCaixa10131514192123[[#This Row],[Movimento ]]="Saldo Inicial",FluxoCaixa10131514192123[[#This Row],[R$ (Valores)]],K580+FluxoCaixa10131514192123[[#This Row],[Valores Receitas / Despesas]])</f>
        <v>2511924.87</v>
      </c>
      <c r="L581" s="20">
        <f>IF(FluxoCaixa10131514192123[[#This Row],[Entrada / Saída]]="Saída",FluxoCaixa10131514192123[[#This Row],[R$ (Valores)]]*-1,FluxoCaixa10131514192123[[#This Row],[R$ (Valores)]])</f>
        <v>0</v>
      </c>
    </row>
    <row r="582" spans="2:12">
      <c r="B582" s="48"/>
      <c r="C582" s="48"/>
      <c r="D582" s="16"/>
      <c r="E582" s="48"/>
      <c r="F582" s="17"/>
      <c r="G582" s="17"/>
      <c r="H582" s="17"/>
      <c r="I582" s="21"/>
      <c r="J582" s="17" t="s">
        <v>525</v>
      </c>
      <c r="K582" s="20">
        <f>IF(FluxoCaixa10131514192123[[#This Row],[Movimento ]]="Saldo Inicial",FluxoCaixa10131514192123[[#This Row],[R$ (Valores)]],K581+FluxoCaixa10131514192123[[#This Row],[Valores Receitas / Despesas]])</f>
        <v>2511924.87</v>
      </c>
      <c r="L582" s="20">
        <f>IF(FluxoCaixa10131514192123[[#This Row],[Entrada / Saída]]="Saída",FluxoCaixa10131514192123[[#This Row],[R$ (Valores)]]*-1,FluxoCaixa10131514192123[[#This Row],[R$ (Valores)]])</f>
        <v>0</v>
      </c>
    </row>
    <row r="583" spans="2:12">
      <c r="B583" s="48"/>
      <c r="C583" s="48"/>
      <c r="D583" s="16"/>
      <c r="E583" s="48"/>
      <c r="F583" s="17"/>
      <c r="G583" s="17"/>
      <c r="H583" s="17"/>
      <c r="I583" s="21"/>
      <c r="J583" s="17" t="s">
        <v>525</v>
      </c>
      <c r="K583" s="20">
        <f>IF(FluxoCaixa10131514192123[[#This Row],[Movimento ]]="Saldo Inicial",FluxoCaixa10131514192123[[#This Row],[R$ (Valores)]],K582+FluxoCaixa10131514192123[[#This Row],[Valores Receitas / Despesas]])</f>
        <v>2511924.87</v>
      </c>
      <c r="L583" s="20">
        <f>IF(FluxoCaixa10131514192123[[#This Row],[Entrada / Saída]]="Saída",FluxoCaixa10131514192123[[#This Row],[R$ (Valores)]]*-1,FluxoCaixa10131514192123[[#This Row],[R$ (Valores)]])</f>
        <v>0</v>
      </c>
    </row>
    <row r="584" spans="2:12">
      <c r="B584" s="48"/>
      <c r="C584" s="48"/>
      <c r="D584" s="16"/>
      <c r="E584" s="48"/>
      <c r="F584" s="17"/>
      <c r="G584" s="17"/>
      <c r="H584" s="17"/>
      <c r="I584" s="21"/>
      <c r="J584" s="17" t="s">
        <v>525</v>
      </c>
      <c r="K584" s="20">
        <f>IF(FluxoCaixa10131514192123[[#This Row],[Movimento ]]="Saldo Inicial",FluxoCaixa10131514192123[[#This Row],[R$ (Valores)]],K583+FluxoCaixa10131514192123[[#This Row],[Valores Receitas / Despesas]])</f>
        <v>2511924.87</v>
      </c>
      <c r="L584" s="20">
        <f>IF(FluxoCaixa10131514192123[[#This Row],[Entrada / Saída]]="Saída",FluxoCaixa10131514192123[[#This Row],[R$ (Valores)]]*-1,FluxoCaixa10131514192123[[#This Row],[R$ (Valores)]])</f>
        <v>0</v>
      </c>
    </row>
    <row r="585" spans="2:12">
      <c r="B585" s="48"/>
      <c r="C585" s="48"/>
      <c r="D585" s="16"/>
      <c r="E585" s="48"/>
      <c r="F585" s="17"/>
      <c r="G585" s="17"/>
      <c r="H585" s="17"/>
      <c r="I585" s="21"/>
      <c r="J585" s="17" t="s">
        <v>525</v>
      </c>
      <c r="K585" s="20">
        <f>IF(FluxoCaixa10131514192123[[#This Row],[Movimento ]]="Saldo Inicial",FluxoCaixa10131514192123[[#This Row],[R$ (Valores)]],K584+FluxoCaixa10131514192123[[#This Row],[Valores Receitas / Despesas]])</f>
        <v>2511924.87</v>
      </c>
      <c r="L585" s="20">
        <f>IF(FluxoCaixa10131514192123[[#This Row],[Entrada / Saída]]="Saída",FluxoCaixa10131514192123[[#This Row],[R$ (Valores)]]*-1,FluxoCaixa10131514192123[[#This Row],[R$ (Valores)]])</f>
        <v>0</v>
      </c>
    </row>
    <row r="586" spans="2:12">
      <c r="B586" s="48"/>
      <c r="C586" s="48"/>
      <c r="D586" s="16"/>
      <c r="E586" s="48"/>
      <c r="F586" s="17"/>
      <c r="G586" s="17"/>
      <c r="H586" s="17"/>
      <c r="I586" s="21"/>
      <c r="J586" s="17" t="s">
        <v>525</v>
      </c>
      <c r="K586" s="20">
        <f>IF(FluxoCaixa10131514192123[[#This Row],[Movimento ]]="Saldo Inicial",FluxoCaixa10131514192123[[#This Row],[R$ (Valores)]],K585+FluxoCaixa10131514192123[[#This Row],[Valores Receitas / Despesas]])</f>
        <v>2511924.87</v>
      </c>
      <c r="L586" s="20">
        <f>IF(FluxoCaixa10131514192123[[#This Row],[Entrada / Saída]]="Saída",FluxoCaixa10131514192123[[#This Row],[R$ (Valores)]]*-1,FluxoCaixa10131514192123[[#This Row],[R$ (Valores)]])</f>
        <v>0</v>
      </c>
    </row>
    <row r="587" spans="2:12">
      <c r="B587" s="48"/>
      <c r="C587" s="48"/>
      <c r="D587" s="16"/>
      <c r="E587" s="48"/>
      <c r="F587" s="17"/>
      <c r="G587" s="17"/>
      <c r="H587" s="17"/>
      <c r="I587" s="21"/>
      <c r="J587" s="17" t="s">
        <v>525</v>
      </c>
      <c r="K587" s="20">
        <f>IF(FluxoCaixa10131514192123[[#This Row],[Movimento ]]="Saldo Inicial",FluxoCaixa10131514192123[[#This Row],[R$ (Valores)]],K586+FluxoCaixa10131514192123[[#This Row],[Valores Receitas / Despesas]])</f>
        <v>2511924.87</v>
      </c>
      <c r="L587" s="20">
        <f>IF(FluxoCaixa10131514192123[[#This Row],[Entrada / Saída]]="Saída",FluxoCaixa10131514192123[[#This Row],[R$ (Valores)]]*-1,FluxoCaixa10131514192123[[#This Row],[R$ (Valores)]])</f>
        <v>0</v>
      </c>
    </row>
    <row r="588" spans="2:12">
      <c r="B588" s="48"/>
      <c r="C588" s="48"/>
      <c r="D588" s="16"/>
      <c r="E588" s="48"/>
      <c r="F588" s="17"/>
      <c r="G588" s="17"/>
      <c r="H588" s="17"/>
      <c r="I588" s="21"/>
      <c r="J588" s="17" t="s">
        <v>525</v>
      </c>
      <c r="K588" s="20">
        <f>IF(FluxoCaixa10131514192123[[#This Row],[Movimento ]]="Saldo Inicial",FluxoCaixa10131514192123[[#This Row],[R$ (Valores)]],K587+FluxoCaixa10131514192123[[#This Row],[Valores Receitas / Despesas]])</f>
        <v>2511924.87</v>
      </c>
      <c r="L588" s="20">
        <f>IF(FluxoCaixa10131514192123[[#This Row],[Entrada / Saída]]="Saída",FluxoCaixa10131514192123[[#This Row],[R$ (Valores)]]*-1,FluxoCaixa10131514192123[[#This Row],[R$ (Valores)]])</f>
        <v>0</v>
      </c>
    </row>
    <row r="589" spans="2:12">
      <c r="B589" s="48"/>
      <c r="C589" s="48"/>
      <c r="D589" s="16"/>
      <c r="E589" s="48"/>
      <c r="F589" s="17"/>
      <c r="G589" s="17"/>
      <c r="H589" s="17"/>
      <c r="I589" s="21"/>
      <c r="J589" s="17" t="s">
        <v>525</v>
      </c>
      <c r="K589" s="20">
        <f>IF(FluxoCaixa10131514192123[[#This Row],[Movimento ]]="Saldo Inicial",FluxoCaixa10131514192123[[#This Row],[R$ (Valores)]],K588+FluxoCaixa10131514192123[[#This Row],[Valores Receitas / Despesas]])</f>
        <v>2511924.87</v>
      </c>
      <c r="L589" s="20">
        <f>IF(FluxoCaixa10131514192123[[#This Row],[Entrada / Saída]]="Saída",FluxoCaixa10131514192123[[#This Row],[R$ (Valores)]]*-1,FluxoCaixa10131514192123[[#This Row],[R$ (Valores)]])</f>
        <v>0</v>
      </c>
    </row>
    <row r="590" spans="2:12">
      <c r="B590" s="48"/>
      <c r="C590" s="48"/>
      <c r="D590" s="16"/>
      <c r="E590" s="48"/>
      <c r="F590" s="17"/>
      <c r="G590" s="17"/>
      <c r="H590" s="17"/>
      <c r="I590" s="21"/>
      <c r="J590" s="17" t="s">
        <v>525</v>
      </c>
      <c r="K590" s="20">
        <f>IF(FluxoCaixa10131514192123[[#This Row],[Movimento ]]="Saldo Inicial",FluxoCaixa10131514192123[[#This Row],[R$ (Valores)]],K589+FluxoCaixa10131514192123[[#This Row],[Valores Receitas / Despesas]])</f>
        <v>2511924.87</v>
      </c>
      <c r="L590" s="20">
        <f>IF(FluxoCaixa10131514192123[[#This Row],[Entrada / Saída]]="Saída",FluxoCaixa10131514192123[[#This Row],[R$ (Valores)]]*-1,FluxoCaixa10131514192123[[#This Row],[R$ (Valores)]])</f>
        <v>0</v>
      </c>
    </row>
    <row r="591" spans="2:12">
      <c r="B591" s="48"/>
      <c r="C591" s="48"/>
      <c r="D591" s="16"/>
      <c r="E591" s="48"/>
      <c r="F591" s="17"/>
      <c r="G591" s="17"/>
      <c r="H591" s="17"/>
      <c r="I591" s="21"/>
      <c r="J591" s="17" t="s">
        <v>525</v>
      </c>
      <c r="K591" s="20">
        <f>IF(FluxoCaixa10131514192123[[#This Row],[Movimento ]]="Saldo Inicial",FluxoCaixa10131514192123[[#This Row],[R$ (Valores)]],K590+FluxoCaixa10131514192123[[#This Row],[Valores Receitas / Despesas]])</f>
        <v>2511924.87</v>
      </c>
      <c r="L591" s="20">
        <f>IF(FluxoCaixa10131514192123[[#This Row],[Entrada / Saída]]="Saída",FluxoCaixa10131514192123[[#This Row],[R$ (Valores)]]*-1,FluxoCaixa10131514192123[[#This Row],[R$ (Valores)]])</f>
        <v>0</v>
      </c>
    </row>
    <row r="592" spans="2:12">
      <c r="B592" s="48"/>
      <c r="C592" s="48"/>
      <c r="D592" s="16"/>
      <c r="E592" s="48"/>
      <c r="F592" s="17"/>
      <c r="G592" s="17"/>
      <c r="H592" s="17"/>
      <c r="I592" s="21"/>
      <c r="J592" s="17" t="s">
        <v>525</v>
      </c>
      <c r="K592" s="20">
        <f>IF(FluxoCaixa10131514192123[[#This Row],[Movimento ]]="Saldo Inicial",FluxoCaixa10131514192123[[#This Row],[R$ (Valores)]],K591+FluxoCaixa10131514192123[[#This Row],[Valores Receitas / Despesas]])</f>
        <v>2511924.87</v>
      </c>
      <c r="L592" s="20">
        <f>IF(FluxoCaixa10131514192123[[#This Row],[Entrada / Saída]]="Saída",FluxoCaixa10131514192123[[#This Row],[R$ (Valores)]]*-1,FluxoCaixa10131514192123[[#This Row],[R$ (Valores)]])</f>
        <v>0</v>
      </c>
    </row>
    <row r="593" spans="2:12">
      <c r="B593" s="48"/>
      <c r="C593" s="48"/>
      <c r="D593" s="16"/>
      <c r="E593" s="48"/>
      <c r="F593" s="17"/>
      <c r="G593" s="17"/>
      <c r="H593" s="17"/>
      <c r="I593" s="21"/>
      <c r="J593" s="17" t="s">
        <v>525</v>
      </c>
      <c r="K593" s="20">
        <f>IF(FluxoCaixa10131514192123[[#This Row],[Movimento ]]="Saldo Inicial",FluxoCaixa10131514192123[[#This Row],[R$ (Valores)]],K592+FluxoCaixa10131514192123[[#This Row],[Valores Receitas / Despesas]])</f>
        <v>2511924.87</v>
      </c>
      <c r="L593" s="20">
        <f>IF(FluxoCaixa10131514192123[[#This Row],[Entrada / Saída]]="Saída",FluxoCaixa10131514192123[[#This Row],[R$ (Valores)]]*-1,FluxoCaixa10131514192123[[#This Row],[R$ (Valores)]])</f>
        <v>0</v>
      </c>
    </row>
    <row r="594" spans="2:12">
      <c r="B594" s="48"/>
      <c r="C594" s="48"/>
      <c r="D594" s="16"/>
      <c r="E594" s="48"/>
      <c r="F594" s="17"/>
      <c r="G594" s="17"/>
      <c r="H594" s="17"/>
      <c r="I594" s="21"/>
      <c r="J594" s="17" t="s">
        <v>525</v>
      </c>
      <c r="K594" s="20">
        <f>IF(FluxoCaixa10131514192123[[#This Row],[Movimento ]]="Saldo Inicial",FluxoCaixa10131514192123[[#This Row],[R$ (Valores)]],K593+FluxoCaixa10131514192123[[#This Row],[Valores Receitas / Despesas]])</f>
        <v>2511924.87</v>
      </c>
      <c r="L594" s="20">
        <f>IF(FluxoCaixa10131514192123[[#This Row],[Entrada / Saída]]="Saída",FluxoCaixa10131514192123[[#This Row],[R$ (Valores)]]*-1,FluxoCaixa10131514192123[[#This Row],[R$ (Valores)]])</f>
        <v>0</v>
      </c>
    </row>
    <row r="595" spans="2:12">
      <c r="B595" s="48"/>
      <c r="C595" s="48"/>
      <c r="D595" s="16"/>
      <c r="E595" s="48"/>
      <c r="F595" s="17"/>
      <c r="G595" s="17"/>
      <c r="H595" s="17"/>
      <c r="I595" s="21"/>
      <c r="J595" s="17" t="s">
        <v>525</v>
      </c>
      <c r="K595" s="20">
        <f>IF(FluxoCaixa10131514192123[[#This Row],[Movimento ]]="Saldo Inicial",FluxoCaixa10131514192123[[#This Row],[R$ (Valores)]],K594+FluxoCaixa10131514192123[[#This Row],[Valores Receitas / Despesas]])</f>
        <v>2511924.87</v>
      </c>
      <c r="L595" s="20">
        <f>IF(FluxoCaixa10131514192123[[#This Row],[Entrada / Saída]]="Saída",FluxoCaixa10131514192123[[#This Row],[R$ (Valores)]]*-1,FluxoCaixa10131514192123[[#This Row],[R$ (Valores)]])</f>
        <v>0</v>
      </c>
    </row>
    <row r="596" spans="2:12">
      <c r="B596" s="48"/>
      <c r="C596" s="48"/>
      <c r="D596" s="16"/>
      <c r="E596" s="48"/>
      <c r="F596" s="17"/>
      <c r="G596" s="17"/>
      <c r="H596" s="17"/>
      <c r="I596" s="21"/>
      <c r="J596" s="17" t="s">
        <v>525</v>
      </c>
      <c r="K596" s="20">
        <f>IF(FluxoCaixa10131514192123[[#This Row],[Movimento ]]="Saldo Inicial",FluxoCaixa10131514192123[[#This Row],[R$ (Valores)]],K595+FluxoCaixa10131514192123[[#This Row],[Valores Receitas / Despesas]])</f>
        <v>2511924.87</v>
      </c>
      <c r="L596" s="20">
        <f>IF(FluxoCaixa10131514192123[[#This Row],[Entrada / Saída]]="Saída",FluxoCaixa10131514192123[[#This Row],[R$ (Valores)]]*-1,FluxoCaixa10131514192123[[#This Row],[R$ (Valores)]])</f>
        <v>0</v>
      </c>
    </row>
    <row r="597" spans="2:12">
      <c r="B597" s="48"/>
      <c r="C597" s="48"/>
      <c r="D597" s="16"/>
      <c r="E597" s="48"/>
      <c r="F597" s="17"/>
      <c r="G597" s="17"/>
      <c r="H597" s="17"/>
      <c r="I597" s="21"/>
      <c r="J597" s="17" t="s">
        <v>525</v>
      </c>
      <c r="K597" s="20">
        <f>IF(FluxoCaixa10131514192123[[#This Row],[Movimento ]]="Saldo Inicial",FluxoCaixa10131514192123[[#This Row],[R$ (Valores)]],K596+FluxoCaixa10131514192123[[#This Row],[Valores Receitas / Despesas]])</f>
        <v>2511924.87</v>
      </c>
      <c r="L597" s="20">
        <f>IF(FluxoCaixa10131514192123[[#This Row],[Entrada / Saída]]="Saída",FluxoCaixa10131514192123[[#This Row],[R$ (Valores)]]*-1,FluxoCaixa10131514192123[[#This Row],[R$ (Valores)]])</f>
        <v>0</v>
      </c>
    </row>
    <row r="598" spans="2:12">
      <c r="B598" s="48"/>
      <c r="C598" s="48"/>
      <c r="D598" s="56"/>
      <c r="E598" s="52"/>
      <c r="F598" s="17"/>
      <c r="G598" s="17"/>
      <c r="H598" s="17"/>
      <c r="I598" s="21"/>
      <c r="J598" s="17" t="s">
        <v>525</v>
      </c>
      <c r="K598" s="20">
        <f>IF(FluxoCaixa10131514192123[[#This Row],[Movimento ]]="Saldo Inicial",FluxoCaixa10131514192123[[#This Row],[R$ (Valores)]],K597+FluxoCaixa10131514192123[[#This Row],[Valores Receitas / Despesas]])</f>
        <v>2511924.87</v>
      </c>
      <c r="L598" s="20">
        <f>IF(FluxoCaixa10131514192123[[#This Row],[Entrada / Saída]]="Saída",FluxoCaixa10131514192123[[#This Row],[R$ (Valores)]]*-1,FluxoCaixa10131514192123[[#This Row],[R$ (Valores)]])</f>
        <v>0</v>
      </c>
    </row>
    <row r="599" spans="2:12">
      <c r="B599" s="48"/>
      <c r="C599" s="48"/>
      <c r="D599" s="56"/>
      <c r="E599" s="52"/>
      <c r="F599" s="17"/>
      <c r="G599" s="17"/>
      <c r="H599" s="17"/>
      <c r="I599" s="21"/>
      <c r="J599" s="17" t="s">
        <v>525</v>
      </c>
      <c r="K599" s="20">
        <f>IF(FluxoCaixa10131514192123[[#This Row],[Movimento ]]="Saldo Inicial",FluxoCaixa10131514192123[[#This Row],[R$ (Valores)]],K598+FluxoCaixa10131514192123[[#This Row],[Valores Receitas / Despesas]])</f>
        <v>2511924.87</v>
      </c>
      <c r="L599" s="20">
        <f>IF(FluxoCaixa10131514192123[[#This Row],[Entrada / Saída]]="Saída",FluxoCaixa10131514192123[[#This Row],[R$ (Valores)]]*-1,FluxoCaixa10131514192123[[#This Row],[R$ (Valores)]])</f>
        <v>0</v>
      </c>
    </row>
    <row r="600" spans="2:12">
      <c r="B600" s="48"/>
      <c r="C600" s="48"/>
      <c r="D600" s="56"/>
      <c r="E600" s="52"/>
      <c r="F600" s="17"/>
      <c r="G600" s="17"/>
      <c r="H600" s="17"/>
      <c r="I600" s="21"/>
      <c r="J600" s="17" t="s">
        <v>525</v>
      </c>
      <c r="K600" s="20">
        <f>IF(FluxoCaixa10131514192123[[#This Row],[Movimento ]]="Saldo Inicial",FluxoCaixa10131514192123[[#This Row],[R$ (Valores)]],K599+FluxoCaixa10131514192123[[#This Row],[Valores Receitas / Despesas]])</f>
        <v>2511924.87</v>
      </c>
      <c r="L600" s="20">
        <f>IF(FluxoCaixa10131514192123[[#This Row],[Entrada / Saída]]="Saída",FluxoCaixa10131514192123[[#This Row],[R$ (Valores)]]*-1,FluxoCaixa10131514192123[[#This Row],[R$ (Valores)]])</f>
        <v>0</v>
      </c>
    </row>
    <row r="601" spans="2:12">
      <c r="B601" s="48"/>
      <c r="C601" s="48"/>
      <c r="D601" s="56"/>
      <c r="E601" s="52"/>
      <c r="F601" s="17"/>
      <c r="G601" s="17"/>
      <c r="H601" s="17"/>
      <c r="I601" s="21"/>
      <c r="J601" s="17" t="s">
        <v>525</v>
      </c>
      <c r="K601" s="20">
        <f>IF(FluxoCaixa10131514192123[[#This Row],[Movimento ]]="Saldo Inicial",FluxoCaixa10131514192123[[#This Row],[R$ (Valores)]],K600+FluxoCaixa10131514192123[[#This Row],[Valores Receitas / Despesas]])</f>
        <v>2511924.87</v>
      </c>
      <c r="L601" s="20">
        <f>IF(FluxoCaixa10131514192123[[#This Row],[Entrada / Saída]]="Saída",FluxoCaixa10131514192123[[#This Row],[R$ (Valores)]]*-1,FluxoCaixa10131514192123[[#This Row],[R$ (Valores)]])</f>
        <v>0</v>
      </c>
    </row>
    <row r="602" spans="2:12">
      <c r="B602" s="48"/>
      <c r="C602" s="48"/>
      <c r="D602" s="56"/>
      <c r="E602" s="52"/>
      <c r="F602" s="17"/>
      <c r="G602" s="17"/>
      <c r="H602" s="17"/>
      <c r="I602" s="21"/>
      <c r="J602" s="17" t="s">
        <v>525</v>
      </c>
      <c r="K602" s="20">
        <f>IF(FluxoCaixa10131514192123[[#This Row],[Movimento ]]="Saldo Inicial",FluxoCaixa10131514192123[[#This Row],[R$ (Valores)]],K601+FluxoCaixa10131514192123[[#This Row],[Valores Receitas / Despesas]])</f>
        <v>2511924.87</v>
      </c>
      <c r="L602" s="20">
        <f>IF(FluxoCaixa10131514192123[[#This Row],[Entrada / Saída]]="Saída",FluxoCaixa10131514192123[[#This Row],[R$ (Valores)]]*-1,FluxoCaixa10131514192123[[#This Row],[R$ (Valores)]])</f>
        <v>0</v>
      </c>
    </row>
    <row r="603" spans="2:12">
      <c r="B603" s="48"/>
      <c r="C603" s="48"/>
      <c r="D603" s="56"/>
      <c r="E603" s="52"/>
      <c r="F603" s="17"/>
      <c r="G603" s="17"/>
      <c r="H603" s="17"/>
      <c r="I603" s="21"/>
      <c r="J603" s="17" t="s">
        <v>525</v>
      </c>
      <c r="K603" s="20">
        <f>IF(FluxoCaixa10131514192123[[#This Row],[Movimento ]]="Saldo Inicial",FluxoCaixa10131514192123[[#This Row],[R$ (Valores)]],K602+FluxoCaixa10131514192123[[#This Row],[Valores Receitas / Despesas]])</f>
        <v>2511924.87</v>
      </c>
      <c r="L603" s="20">
        <f>IF(FluxoCaixa10131514192123[[#This Row],[Entrada / Saída]]="Saída",FluxoCaixa10131514192123[[#This Row],[R$ (Valores)]]*-1,FluxoCaixa10131514192123[[#This Row],[R$ (Valores)]])</f>
        <v>0</v>
      </c>
    </row>
    <row r="604" spans="2:12">
      <c r="B604" s="48"/>
      <c r="C604" s="48"/>
      <c r="D604" s="56"/>
      <c r="E604" s="52"/>
      <c r="F604" s="17"/>
      <c r="G604" s="17"/>
      <c r="H604" s="17"/>
      <c r="I604" s="21"/>
      <c r="J604" s="17" t="s">
        <v>525</v>
      </c>
      <c r="K604" s="20">
        <f>IF(FluxoCaixa10131514192123[[#This Row],[Movimento ]]="Saldo Inicial",FluxoCaixa10131514192123[[#This Row],[R$ (Valores)]],K603+FluxoCaixa10131514192123[[#This Row],[Valores Receitas / Despesas]])</f>
        <v>2511924.87</v>
      </c>
      <c r="L604" s="20">
        <f>IF(FluxoCaixa10131514192123[[#This Row],[Entrada / Saída]]="Saída",FluxoCaixa10131514192123[[#This Row],[R$ (Valores)]]*-1,FluxoCaixa10131514192123[[#This Row],[R$ (Valores)]])</f>
        <v>0</v>
      </c>
    </row>
    <row r="605" spans="2:12">
      <c r="B605" s="48"/>
      <c r="C605" s="48"/>
      <c r="D605" s="56"/>
      <c r="E605" s="52"/>
      <c r="F605" s="17"/>
      <c r="G605" s="17"/>
      <c r="H605" s="17"/>
      <c r="I605" s="21"/>
      <c r="J605" s="17" t="s">
        <v>525</v>
      </c>
      <c r="K605" s="20">
        <f>IF(FluxoCaixa10131514192123[[#This Row],[Movimento ]]="Saldo Inicial",FluxoCaixa10131514192123[[#This Row],[R$ (Valores)]],K604+FluxoCaixa10131514192123[[#This Row],[Valores Receitas / Despesas]])</f>
        <v>2511924.87</v>
      </c>
      <c r="L605" s="20">
        <f>IF(FluxoCaixa10131514192123[[#This Row],[Entrada / Saída]]="Saída",FluxoCaixa10131514192123[[#This Row],[R$ (Valores)]]*-1,FluxoCaixa10131514192123[[#This Row],[R$ (Valores)]])</f>
        <v>0</v>
      </c>
    </row>
    <row r="606" spans="2:12">
      <c r="B606" s="48"/>
      <c r="C606" s="48"/>
      <c r="D606" s="56"/>
      <c r="E606" s="52"/>
      <c r="F606" s="17"/>
      <c r="G606" s="17"/>
      <c r="H606" s="17"/>
      <c r="I606" s="21"/>
      <c r="J606" s="17" t="s">
        <v>525</v>
      </c>
      <c r="K606" s="20">
        <f>IF(FluxoCaixa10131514192123[[#This Row],[Movimento ]]="Saldo Inicial",FluxoCaixa10131514192123[[#This Row],[R$ (Valores)]],K605+FluxoCaixa10131514192123[[#This Row],[Valores Receitas / Despesas]])</f>
        <v>2511924.87</v>
      </c>
      <c r="L606" s="20">
        <f>IF(FluxoCaixa10131514192123[[#This Row],[Entrada / Saída]]="Saída",FluxoCaixa10131514192123[[#This Row],[R$ (Valores)]]*-1,FluxoCaixa10131514192123[[#This Row],[R$ (Valores)]])</f>
        <v>0</v>
      </c>
    </row>
    <row r="607" spans="2:12">
      <c r="B607" s="48"/>
      <c r="C607" s="48"/>
      <c r="D607" s="56"/>
      <c r="E607" s="52"/>
      <c r="F607" s="17"/>
      <c r="G607" s="17"/>
      <c r="H607" s="17"/>
      <c r="I607" s="21"/>
      <c r="J607" s="17" t="s">
        <v>525</v>
      </c>
      <c r="K607" s="20">
        <f>IF(FluxoCaixa10131514192123[[#This Row],[Movimento ]]="Saldo Inicial",FluxoCaixa10131514192123[[#This Row],[R$ (Valores)]],K606+FluxoCaixa10131514192123[[#This Row],[Valores Receitas / Despesas]])</f>
        <v>2511924.87</v>
      </c>
      <c r="L607" s="20">
        <f>IF(FluxoCaixa10131514192123[[#This Row],[Entrada / Saída]]="Saída",FluxoCaixa10131514192123[[#This Row],[R$ (Valores)]]*-1,FluxoCaixa10131514192123[[#This Row],[R$ (Valores)]])</f>
        <v>0</v>
      </c>
    </row>
    <row r="608" spans="2:12">
      <c r="B608" s="48"/>
      <c r="C608" s="48"/>
      <c r="D608" s="56"/>
      <c r="E608" s="52"/>
      <c r="F608" s="17"/>
      <c r="G608" s="17"/>
      <c r="H608" s="17"/>
      <c r="I608" s="21"/>
      <c r="J608" s="17" t="s">
        <v>525</v>
      </c>
      <c r="K608" s="20">
        <f>IF(FluxoCaixa10131514192123[[#This Row],[Movimento ]]="Saldo Inicial",FluxoCaixa10131514192123[[#This Row],[R$ (Valores)]],K607+FluxoCaixa10131514192123[[#This Row],[Valores Receitas / Despesas]])</f>
        <v>2511924.87</v>
      </c>
      <c r="L608" s="20">
        <f>IF(FluxoCaixa10131514192123[[#This Row],[Entrada / Saída]]="Saída",FluxoCaixa10131514192123[[#This Row],[R$ (Valores)]]*-1,FluxoCaixa10131514192123[[#This Row],[R$ (Valores)]])</f>
        <v>0</v>
      </c>
    </row>
    <row r="609" spans="2:12">
      <c r="B609" s="48"/>
      <c r="C609" s="48"/>
      <c r="D609" s="56"/>
      <c r="E609" s="52"/>
      <c r="F609" s="17"/>
      <c r="G609" s="17"/>
      <c r="H609" s="17"/>
      <c r="I609" s="21"/>
      <c r="J609" s="17" t="s">
        <v>525</v>
      </c>
      <c r="K609" s="20">
        <f>IF(FluxoCaixa10131514192123[[#This Row],[Movimento ]]="Saldo Inicial",FluxoCaixa10131514192123[[#This Row],[R$ (Valores)]],K608+FluxoCaixa10131514192123[[#This Row],[Valores Receitas / Despesas]])</f>
        <v>2511924.87</v>
      </c>
      <c r="L609" s="20">
        <f>IF(FluxoCaixa10131514192123[[#This Row],[Entrada / Saída]]="Saída",FluxoCaixa10131514192123[[#This Row],[R$ (Valores)]]*-1,FluxoCaixa10131514192123[[#This Row],[R$ (Valores)]])</f>
        <v>0</v>
      </c>
    </row>
    <row r="610" spans="2:12">
      <c r="B610" s="48"/>
      <c r="C610" s="48"/>
      <c r="D610" s="56"/>
      <c r="E610" s="52"/>
      <c r="F610" s="17"/>
      <c r="G610" s="17"/>
      <c r="H610" s="17"/>
      <c r="I610" s="21"/>
      <c r="J610" s="17" t="s">
        <v>525</v>
      </c>
      <c r="K610" s="20">
        <f>IF(FluxoCaixa10131514192123[[#This Row],[Movimento ]]="Saldo Inicial",FluxoCaixa10131514192123[[#This Row],[R$ (Valores)]],K609+FluxoCaixa10131514192123[[#This Row],[Valores Receitas / Despesas]])</f>
        <v>2511924.87</v>
      </c>
      <c r="L610" s="20">
        <f>IF(FluxoCaixa10131514192123[[#This Row],[Entrada / Saída]]="Saída",FluxoCaixa10131514192123[[#This Row],[R$ (Valores)]]*-1,FluxoCaixa10131514192123[[#This Row],[R$ (Valores)]])</f>
        <v>0</v>
      </c>
    </row>
    <row r="611" spans="2:12">
      <c r="B611" s="48"/>
      <c r="C611" s="48"/>
      <c r="D611" s="56"/>
      <c r="E611" s="52"/>
      <c r="F611" s="17"/>
      <c r="G611" s="17"/>
      <c r="H611" s="17"/>
      <c r="I611" s="21"/>
      <c r="J611" s="17" t="s">
        <v>525</v>
      </c>
      <c r="K611" s="20">
        <f>IF(FluxoCaixa10131514192123[[#This Row],[Movimento ]]="Saldo Inicial",FluxoCaixa10131514192123[[#This Row],[R$ (Valores)]],K610+FluxoCaixa10131514192123[[#This Row],[Valores Receitas / Despesas]])</f>
        <v>2511924.87</v>
      </c>
      <c r="L611" s="20">
        <f>IF(FluxoCaixa10131514192123[[#This Row],[Entrada / Saída]]="Saída",FluxoCaixa10131514192123[[#This Row],[R$ (Valores)]]*-1,FluxoCaixa10131514192123[[#This Row],[R$ (Valores)]])</f>
        <v>0</v>
      </c>
    </row>
    <row r="612" spans="2:12">
      <c r="B612" s="48"/>
      <c r="C612" s="48"/>
      <c r="D612" s="56"/>
      <c r="E612" s="52"/>
      <c r="F612" s="17"/>
      <c r="G612" s="17"/>
      <c r="H612" s="17"/>
      <c r="I612" s="21"/>
      <c r="J612" s="17" t="s">
        <v>525</v>
      </c>
      <c r="K612" s="20">
        <f>IF(FluxoCaixa10131514192123[[#This Row],[Movimento ]]="Saldo Inicial",FluxoCaixa10131514192123[[#This Row],[R$ (Valores)]],K611+FluxoCaixa10131514192123[[#This Row],[Valores Receitas / Despesas]])</f>
        <v>2511924.87</v>
      </c>
      <c r="L612" s="20">
        <f>IF(FluxoCaixa10131514192123[[#This Row],[Entrada / Saída]]="Saída",FluxoCaixa10131514192123[[#This Row],[R$ (Valores)]]*-1,FluxoCaixa10131514192123[[#This Row],[R$ (Valores)]])</f>
        <v>0</v>
      </c>
    </row>
    <row r="613" spans="2:12">
      <c r="B613" s="48"/>
      <c r="C613" s="48"/>
      <c r="D613" s="56"/>
      <c r="E613" s="52"/>
      <c r="F613" s="17"/>
      <c r="G613" s="17"/>
      <c r="H613" s="17"/>
      <c r="I613" s="21"/>
      <c r="J613" s="17" t="s">
        <v>525</v>
      </c>
      <c r="K613" s="20">
        <f>IF(FluxoCaixa10131514192123[[#This Row],[Movimento ]]="Saldo Inicial",FluxoCaixa10131514192123[[#This Row],[R$ (Valores)]],K612+FluxoCaixa10131514192123[[#This Row],[Valores Receitas / Despesas]])</f>
        <v>2511924.87</v>
      </c>
      <c r="L613" s="20">
        <f>IF(FluxoCaixa10131514192123[[#This Row],[Entrada / Saída]]="Saída",FluxoCaixa10131514192123[[#This Row],[R$ (Valores)]]*-1,FluxoCaixa10131514192123[[#This Row],[R$ (Valores)]])</f>
        <v>0</v>
      </c>
    </row>
    <row r="614" spans="2:12">
      <c r="B614" s="48"/>
      <c r="C614" s="48"/>
      <c r="D614" s="56"/>
      <c r="E614" s="52"/>
      <c r="F614" s="17"/>
      <c r="G614" s="17"/>
      <c r="H614" s="17"/>
      <c r="I614" s="21"/>
      <c r="J614" s="17" t="s">
        <v>525</v>
      </c>
      <c r="K614" s="20">
        <f>IF(FluxoCaixa10131514192123[[#This Row],[Movimento ]]="Saldo Inicial",FluxoCaixa10131514192123[[#This Row],[R$ (Valores)]],K613+FluxoCaixa10131514192123[[#This Row],[Valores Receitas / Despesas]])</f>
        <v>2511924.87</v>
      </c>
      <c r="L614" s="20">
        <f>IF(FluxoCaixa10131514192123[[#This Row],[Entrada / Saída]]="Saída",FluxoCaixa10131514192123[[#This Row],[R$ (Valores)]]*-1,FluxoCaixa10131514192123[[#This Row],[R$ (Valores)]])</f>
        <v>0</v>
      </c>
    </row>
    <row r="615" spans="2:12">
      <c r="B615" s="48"/>
      <c r="C615" s="48"/>
      <c r="D615" s="56"/>
      <c r="E615" s="52"/>
      <c r="F615" s="17"/>
      <c r="G615" s="17"/>
      <c r="H615" s="17"/>
      <c r="I615" s="21"/>
      <c r="J615" s="17" t="s">
        <v>525</v>
      </c>
      <c r="K615" s="20">
        <f>IF(FluxoCaixa10131514192123[[#This Row],[Movimento ]]="Saldo Inicial",FluxoCaixa10131514192123[[#This Row],[R$ (Valores)]],K614+FluxoCaixa10131514192123[[#This Row],[Valores Receitas / Despesas]])</f>
        <v>2511924.87</v>
      </c>
      <c r="L615" s="20">
        <f>IF(FluxoCaixa10131514192123[[#This Row],[Entrada / Saída]]="Saída",FluxoCaixa10131514192123[[#This Row],[R$ (Valores)]]*-1,FluxoCaixa10131514192123[[#This Row],[R$ (Valores)]])</f>
        <v>0</v>
      </c>
    </row>
    <row r="616" spans="2:12">
      <c r="B616" s="48"/>
      <c r="C616" s="48"/>
      <c r="D616" s="56"/>
      <c r="E616" s="52"/>
      <c r="F616" s="17"/>
      <c r="G616" s="17"/>
      <c r="H616" s="17"/>
      <c r="I616" s="21"/>
      <c r="J616" s="17" t="s">
        <v>525</v>
      </c>
      <c r="K616" s="20">
        <f>IF(FluxoCaixa10131514192123[[#This Row],[Movimento ]]="Saldo Inicial",FluxoCaixa10131514192123[[#This Row],[R$ (Valores)]],K615+FluxoCaixa10131514192123[[#This Row],[Valores Receitas / Despesas]])</f>
        <v>2511924.87</v>
      </c>
      <c r="L616" s="20">
        <f>IF(FluxoCaixa10131514192123[[#This Row],[Entrada / Saída]]="Saída",FluxoCaixa10131514192123[[#This Row],[R$ (Valores)]]*-1,FluxoCaixa10131514192123[[#This Row],[R$ (Valores)]])</f>
        <v>0</v>
      </c>
    </row>
    <row r="617" spans="2:12">
      <c r="B617" s="48"/>
      <c r="C617" s="48"/>
      <c r="D617" s="56"/>
      <c r="E617" s="52"/>
      <c r="F617" s="17"/>
      <c r="G617" s="17"/>
      <c r="H617" s="17"/>
      <c r="I617" s="21"/>
      <c r="J617" s="17" t="s">
        <v>525</v>
      </c>
      <c r="K617" s="20">
        <f>IF(FluxoCaixa10131514192123[[#This Row],[Movimento ]]="Saldo Inicial",FluxoCaixa10131514192123[[#This Row],[R$ (Valores)]],K616+FluxoCaixa10131514192123[[#This Row],[Valores Receitas / Despesas]])</f>
        <v>2511924.87</v>
      </c>
      <c r="L617" s="20">
        <f>IF(FluxoCaixa10131514192123[[#This Row],[Entrada / Saída]]="Saída",FluxoCaixa10131514192123[[#This Row],[R$ (Valores)]]*-1,FluxoCaixa10131514192123[[#This Row],[R$ (Valores)]])</f>
        <v>0</v>
      </c>
    </row>
    <row r="618" spans="2:12">
      <c r="B618" s="48"/>
      <c r="C618" s="48"/>
      <c r="D618" s="56"/>
      <c r="E618" s="52"/>
      <c r="F618" s="17"/>
      <c r="G618" s="17"/>
      <c r="H618" s="17"/>
      <c r="I618" s="21"/>
      <c r="J618" s="17" t="s">
        <v>525</v>
      </c>
      <c r="K618" s="20">
        <f>IF(FluxoCaixa10131514192123[[#This Row],[Movimento ]]="Saldo Inicial",FluxoCaixa10131514192123[[#This Row],[R$ (Valores)]],K617+FluxoCaixa10131514192123[[#This Row],[Valores Receitas / Despesas]])</f>
        <v>2511924.87</v>
      </c>
      <c r="L618" s="20">
        <f>IF(FluxoCaixa10131514192123[[#This Row],[Entrada / Saída]]="Saída",FluxoCaixa10131514192123[[#This Row],[R$ (Valores)]]*-1,FluxoCaixa10131514192123[[#This Row],[R$ (Valores)]])</f>
        <v>0</v>
      </c>
    </row>
    <row r="619" spans="2:12">
      <c r="B619" s="48"/>
      <c r="C619" s="48"/>
      <c r="D619" s="56"/>
      <c r="E619" s="52"/>
      <c r="F619" s="17"/>
      <c r="G619" s="17"/>
      <c r="H619" s="17"/>
      <c r="I619" s="21"/>
      <c r="J619" s="17" t="s">
        <v>525</v>
      </c>
      <c r="K619" s="20">
        <f>IF(FluxoCaixa10131514192123[[#This Row],[Movimento ]]="Saldo Inicial",FluxoCaixa10131514192123[[#This Row],[R$ (Valores)]],K618+FluxoCaixa10131514192123[[#This Row],[Valores Receitas / Despesas]])</f>
        <v>2511924.87</v>
      </c>
      <c r="L619" s="20">
        <f>IF(FluxoCaixa10131514192123[[#This Row],[Entrada / Saída]]="Saída",FluxoCaixa10131514192123[[#This Row],[R$ (Valores)]]*-1,FluxoCaixa10131514192123[[#This Row],[R$ (Valores)]])</f>
        <v>0</v>
      </c>
    </row>
    <row r="620" spans="2:12">
      <c r="B620" s="48"/>
      <c r="C620" s="48"/>
      <c r="D620" s="56"/>
      <c r="E620" s="52"/>
      <c r="F620" s="17"/>
      <c r="G620" s="17"/>
      <c r="H620" s="17"/>
      <c r="I620" s="21"/>
      <c r="J620" s="17" t="s">
        <v>525</v>
      </c>
      <c r="K620" s="20">
        <f>IF(FluxoCaixa10131514192123[[#This Row],[Movimento ]]="Saldo Inicial",FluxoCaixa10131514192123[[#This Row],[R$ (Valores)]],K619+FluxoCaixa10131514192123[[#This Row],[Valores Receitas / Despesas]])</f>
        <v>2511924.87</v>
      </c>
      <c r="L620" s="20">
        <f>IF(FluxoCaixa10131514192123[[#This Row],[Entrada / Saída]]="Saída",FluxoCaixa10131514192123[[#This Row],[R$ (Valores)]]*-1,FluxoCaixa10131514192123[[#This Row],[R$ (Valores)]])</f>
        <v>0</v>
      </c>
    </row>
    <row r="621" spans="2:12">
      <c r="B621" s="48"/>
      <c r="C621" s="48"/>
      <c r="D621" s="56"/>
      <c r="E621" s="52"/>
      <c r="F621" s="17"/>
      <c r="G621" s="17"/>
      <c r="H621" s="17"/>
      <c r="I621" s="21"/>
      <c r="J621" s="17" t="s">
        <v>525</v>
      </c>
      <c r="K621" s="20">
        <f>IF(FluxoCaixa10131514192123[[#This Row],[Movimento ]]="Saldo Inicial",FluxoCaixa10131514192123[[#This Row],[R$ (Valores)]],K620+FluxoCaixa10131514192123[[#This Row],[Valores Receitas / Despesas]])</f>
        <v>2511924.87</v>
      </c>
      <c r="L621" s="20">
        <f>IF(FluxoCaixa10131514192123[[#This Row],[Entrada / Saída]]="Saída",FluxoCaixa10131514192123[[#This Row],[R$ (Valores)]]*-1,FluxoCaixa10131514192123[[#This Row],[R$ (Valores)]])</f>
        <v>0</v>
      </c>
    </row>
    <row r="622" spans="2:12">
      <c r="B622" s="48"/>
      <c r="C622" s="48"/>
      <c r="D622" s="56"/>
      <c r="E622" s="52"/>
      <c r="F622" s="17"/>
      <c r="G622" s="17"/>
      <c r="H622" s="17"/>
      <c r="I622" s="21"/>
      <c r="J622" s="17" t="s">
        <v>525</v>
      </c>
      <c r="K622" s="20">
        <f>IF(FluxoCaixa10131514192123[[#This Row],[Movimento ]]="Saldo Inicial",FluxoCaixa10131514192123[[#This Row],[R$ (Valores)]],K621+FluxoCaixa10131514192123[[#This Row],[Valores Receitas / Despesas]])</f>
        <v>2511924.87</v>
      </c>
      <c r="L622" s="20">
        <f>IF(FluxoCaixa10131514192123[[#This Row],[Entrada / Saída]]="Saída",FluxoCaixa10131514192123[[#This Row],[R$ (Valores)]]*-1,FluxoCaixa10131514192123[[#This Row],[R$ (Valores)]])</f>
        <v>0</v>
      </c>
    </row>
    <row r="623" spans="2:12">
      <c r="B623" s="48"/>
      <c r="C623" s="48"/>
      <c r="D623" s="56"/>
      <c r="E623" s="52"/>
      <c r="F623" s="17"/>
      <c r="G623" s="17"/>
      <c r="H623" s="17"/>
      <c r="I623" s="21"/>
      <c r="J623" s="17" t="s">
        <v>525</v>
      </c>
      <c r="K623" s="20">
        <f>IF(FluxoCaixa10131514192123[[#This Row],[Movimento ]]="Saldo Inicial",FluxoCaixa10131514192123[[#This Row],[R$ (Valores)]],K622+FluxoCaixa10131514192123[[#This Row],[Valores Receitas / Despesas]])</f>
        <v>2511924.87</v>
      </c>
      <c r="L623" s="20">
        <f>IF(FluxoCaixa10131514192123[[#This Row],[Entrada / Saída]]="Saída",FluxoCaixa10131514192123[[#This Row],[R$ (Valores)]]*-1,FluxoCaixa10131514192123[[#This Row],[R$ (Valores)]])</f>
        <v>0</v>
      </c>
    </row>
    <row r="624" spans="2:12">
      <c r="B624" s="48"/>
      <c r="C624" s="48"/>
      <c r="D624" s="56"/>
      <c r="E624" s="52"/>
      <c r="F624" s="17"/>
      <c r="G624" s="17"/>
      <c r="H624" s="17"/>
      <c r="I624" s="21"/>
      <c r="J624" s="17" t="s">
        <v>525</v>
      </c>
      <c r="K624" s="20">
        <f>IF(FluxoCaixa10131514192123[[#This Row],[Movimento ]]="Saldo Inicial",FluxoCaixa10131514192123[[#This Row],[R$ (Valores)]],K623+FluxoCaixa10131514192123[[#This Row],[Valores Receitas / Despesas]])</f>
        <v>2511924.87</v>
      </c>
      <c r="L624" s="20">
        <f>IF(FluxoCaixa10131514192123[[#This Row],[Entrada / Saída]]="Saída",FluxoCaixa10131514192123[[#This Row],[R$ (Valores)]]*-1,FluxoCaixa10131514192123[[#This Row],[R$ (Valores)]])</f>
        <v>0</v>
      </c>
    </row>
    <row r="625" spans="2:12">
      <c r="B625" s="48"/>
      <c r="C625" s="48"/>
      <c r="D625" s="56"/>
      <c r="E625" s="52"/>
      <c r="F625" s="17"/>
      <c r="G625" s="17"/>
      <c r="H625" s="17"/>
      <c r="I625" s="21"/>
      <c r="J625" s="17" t="s">
        <v>525</v>
      </c>
      <c r="K625" s="20">
        <f>IF(FluxoCaixa10131514192123[[#This Row],[Movimento ]]="Saldo Inicial",FluxoCaixa10131514192123[[#This Row],[R$ (Valores)]],K624+FluxoCaixa10131514192123[[#This Row],[Valores Receitas / Despesas]])</f>
        <v>2511924.87</v>
      </c>
      <c r="L625" s="20">
        <f>IF(FluxoCaixa10131514192123[[#This Row],[Entrada / Saída]]="Saída",FluxoCaixa10131514192123[[#This Row],[R$ (Valores)]]*-1,FluxoCaixa10131514192123[[#This Row],[R$ (Valores)]])</f>
        <v>0</v>
      </c>
    </row>
    <row r="626" spans="2:12">
      <c r="B626" s="48"/>
      <c r="C626" s="48"/>
      <c r="D626" s="56"/>
      <c r="E626" s="52"/>
      <c r="F626" s="17"/>
      <c r="G626" s="17"/>
      <c r="H626" s="17"/>
      <c r="I626" s="21"/>
      <c r="J626" s="17" t="s">
        <v>525</v>
      </c>
      <c r="K626" s="20">
        <f>IF(FluxoCaixa10131514192123[[#This Row],[Movimento ]]="Saldo Inicial",FluxoCaixa10131514192123[[#This Row],[R$ (Valores)]],K625+FluxoCaixa10131514192123[[#This Row],[Valores Receitas / Despesas]])</f>
        <v>2511924.87</v>
      </c>
      <c r="L626" s="20">
        <f>IF(FluxoCaixa10131514192123[[#This Row],[Entrada / Saída]]="Saída",FluxoCaixa10131514192123[[#This Row],[R$ (Valores)]]*-1,FluxoCaixa10131514192123[[#This Row],[R$ (Valores)]])</f>
        <v>0</v>
      </c>
    </row>
    <row r="627" spans="2:12">
      <c r="B627" s="48"/>
      <c r="C627" s="48"/>
      <c r="D627" s="56"/>
      <c r="E627" s="52"/>
      <c r="F627" s="17"/>
      <c r="G627" s="17"/>
      <c r="H627" s="17"/>
      <c r="I627" s="21"/>
      <c r="J627" s="17" t="s">
        <v>525</v>
      </c>
      <c r="K627" s="20">
        <f>IF(FluxoCaixa10131514192123[[#This Row],[Movimento ]]="Saldo Inicial",FluxoCaixa10131514192123[[#This Row],[R$ (Valores)]],K626+FluxoCaixa10131514192123[[#This Row],[Valores Receitas / Despesas]])</f>
        <v>2511924.87</v>
      </c>
      <c r="L627" s="20">
        <f>IF(FluxoCaixa10131514192123[[#This Row],[Entrada / Saída]]="Saída",FluxoCaixa10131514192123[[#This Row],[R$ (Valores)]]*-1,FluxoCaixa10131514192123[[#This Row],[R$ (Valores)]])</f>
        <v>0</v>
      </c>
    </row>
    <row r="628" spans="2:12">
      <c r="B628" s="48"/>
      <c r="C628" s="48"/>
      <c r="D628" s="56"/>
      <c r="E628" s="52"/>
      <c r="F628" s="17"/>
      <c r="G628" s="17"/>
      <c r="H628" s="17"/>
      <c r="I628" s="21"/>
      <c r="J628" s="17" t="s">
        <v>525</v>
      </c>
      <c r="K628" s="20">
        <f>IF(FluxoCaixa10131514192123[[#This Row],[Movimento ]]="Saldo Inicial",FluxoCaixa10131514192123[[#This Row],[R$ (Valores)]],K627+FluxoCaixa10131514192123[[#This Row],[Valores Receitas / Despesas]])</f>
        <v>2511924.87</v>
      </c>
      <c r="L628" s="20">
        <f>IF(FluxoCaixa10131514192123[[#This Row],[Entrada / Saída]]="Saída",FluxoCaixa10131514192123[[#This Row],[R$ (Valores)]]*-1,FluxoCaixa10131514192123[[#This Row],[R$ (Valores)]])</f>
        <v>0</v>
      </c>
    </row>
    <row r="629" spans="2:12">
      <c r="B629" s="48"/>
      <c r="C629" s="48"/>
      <c r="D629" s="56"/>
      <c r="E629" s="52"/>
      <c r="F629" s="17"/>
      <c r="G629" s="17"/>
      <c r="H629" s="17"/>
      <c r="I629" s="21"/>
      <c r="J629" s="17" t="s">
        <v>525</v>
      </c>
      <c r="K629" s="20">
        <f>IF(FluxoCaixa10131514192123[[#This Row],[Movimento ]]="Saldo Inicial",FluxoCaixa10131514192123[[#This Row],[R$ (Valores)]],K628+FluxoCaixa10131514192123[[#This Row],[Valores Receitas / Despesas]])</f>
        <v>2511924.87</v>
      </c>
      <c r="L629" s="20">
        <f>IF(FluxoCaixa10131514192123[[#This Row],[Entrada / Saída]]="Saída",FluxoCaixa10131514192123[[#This Row],[R$ (Valores)]]*-1,FluxoCaixa10131514192123[[#This Row],[R$ (Valores)]])</f>
        <v>0</v>
      </c>
    </row>
    <row r="630" spans="2:12">
      <c r="B630" s="48"/>
      <c r="C630" s="48"/>
      <c r="D630" s="56"/>
      <c r="E630" s="52"/>
      <c r="F630" s="17"/>
      <c r="G630" s="17"/>
      <c r="H630" s="17"/>
      <c r="I630" s="21"/>
      <c r="J630" s="17" t="s">
        <v>525</v>
      </c>
      <c r="K630" s="20">
        <f>IF(FluxoCaixa10131514192123[[#This Row],[Movimento ]]="Saldo Inicial",FluxoCaixa10131514192123[[#This Row],[R$ (Valores)]],K629+FluxoCaixa10131514192123[[#This Row],[Valores Receitas / Despesas]])</f>
        <v>2511924.87</v>
      </c>
      <c r="L630" s="20">
        <f>IF(FluxoCaixa10131514192123[[#This Row],[Entrada / Saída]]="Saída",FluxoCaixa10131514192123[[#This Row],[R$ (Valores)]]*-1,FluxoCaixa10131514192123[[#This Row],[R$ (Valores)]])</f>
        <v>0</v>
      </c>
    </row>
    <row r="631" spans="2:12">
      <c r="B631" s="48"/>
      <c r="C631" s="48"/>
      <c r="D631" s="56"/>
      <c r="E631" s="52"/>
      <c r="F631" s="17"/>
      <c r="G631" s="17"/>
      <c r="H631" s="17"/>
      <c r="I631" s="21"/>
      <c r="J631" s="17" t="s">
        <v>525</v>
      </c>
      <c r="K631" s="20">
        <f>IF(FluxoCaixa10131514192123[[#This Row],[Movimento ]]="Saldo Inicial",FluxoCaixa10131514192123[[#This Row],[R$ (Valores)]],K630+FluxoCaixa10131514192123[[#This Row],[Valores Receitas / Despesas]])</f>
        <v>2511924.87</v>
      </c>
      <c r="L631" s="20">
        <f>IF(FluxoCaixa10131514192123[[#This Row],[Entrada / Saída]]="Saída",FluxoCaixa10131514192123[[#This Row],[R$ (Valores)]]*-1,FluxoCaixa10131514192123[[#This Row],[R$ (Valores)]])</f>
        <v>0</v>
      </c>
    </row>
    <row r="632" spans="2:12">
      <c r="B632" s="48"/>
      <c r="C632" s="48"/>
      <c r="D632" s="56"/>
      <c r="E632" s="52"/>
      <c r="F632" s="17"/>
      <c r="G632" s="17"/>
      <c r="H632" s="17"/>
      <c r="I632" s="21"/>
      <c r="J632" s="17" t="s">
        <v>525</v>
      </c>
      <c r="K632" s="20">
        <f>IF(FluxoCaixa10131514192123[[#This Row],[Movimento ]]="Saldo Inicial",FluxoCaixa10131514192123[[#This Row],[R$ (Valores)]],K631+FluxoCaixa10131514192123[[#This Row],[Valores Receitas / Despesas]])</f>
        <v>2511924.87</v>
      </c>
      <c r="L632" s="20">
        <f>IF(FluxoCaixa10131514192123[[#This Row],[Entrada / Saída]]="Saída",FluxoCaixa10131514192123[[#This Row],[R$ (Valores)]]*-1,FluxoCaixa10131514192123[[#This Row],[R$ (Valores)]])</f>
        <v>0</v>
      </c>
    </row>
    <row r="633" spans="2:12">
      <c r="B633" s="48"/>
      <c r="C633" s="48"/>
      <c r="D633" s="56"/>
      <c r="E633" s="52"/>
      <c r="F633" s="17"/>
      <c r="G633" s="17"/>
      <c r="H633" s="17"/>
      <c r="I633" s="21"/>
      <c r="J633" s="17" t="s">
        <v>525</v>
      </c>
      <c r="K633" s="20">
        <f>IF(FluxoCaixa10131514192123[[#This Row],[Movimento ]]="Saldo Inicial",FluxoCaixa10131514192123[[#This Row],[R$ (Valores)]],K632+FluxoCaixa10131514192123[[#This Row],[Valores Receitas / Despesas]])</f>
        <v>2511924.87</v>
      </c>
      <c r="L633" s="20">
        <f>IF(FluxoCaixa10131514192123[[#This Row],[Entrada / Saída]]="Saída",FluxoCaixa10131514192123[[#This Row],[R$ (Valores)]]*-1,FluxoCaixa10131514192123[[#This Row],[R$ (Valores)]])</f>
        <v>0</v>
      </c>
    </row>
    <row r="634" spans="2:12">
      <c r="B634" s="48"/>
      <c r="C634" s="48"/>
      <c r="D634" s="56"/>
      <c r="E634" s="52"/>
      <c r="F634" s="17"/>
      <c r="G634" s="17"/>
      <c r="H634" s="17"/>
      <c r="I634" s="21"/>
      <c r="J634" s="17" t="s">
        <v>525</v>
      </c>
      <c r="K634" s="20">
        <f>IF(FluxoCaixa10131514192123[[#This Row],[Movimento ]]="Saldo Inicial",FluxoCaixa10131514192123[[#This Row],[R$ (Valores)]],K633+FluxoCaixa10131514192123[[#This Row],[Valores Receitas / Despesas]])</f>
        <v>2511924.87</v>
      </c>
      <c r="L634" s="20">
        <f>IF(FluxoCaixa10131514192123[[#This Row],[Entrada / Saída]]="Saída",FluxoCaixa10131514192123[[#This Row],[R$ (Valores)]]*-1,FluxoCaixa10131514192123[[#This Row],[R$ (Valores)]])</f>
        <v>0</v>
      </c>
    </row>
    <row r="635" spans="2:12">
      <c r="B635" s="48"/>
      <c r="C635" s="48"/>
      <c r="D635" s="56"/>
      <c r="E635" s="52"/>
      <c r="F635" s="17"/>
      <c r="G635" s="17"/>
      <c r="H635" s="17"/>
      <c r="I635" s="29"/>
      <c r="J635" s="17" t="s">
        <v>525</v>
      </c>
      <c r="K635" s="20">
        <f>IF(FluxoCaixa10131514192123[[#This Row],[Movimento ]]="Saldo Inicial",FluxoCaixa10131514192123[[#This Row],[R$ (Valores)]],K634+FluxoCaixa10131514192123[[#This Row],[Valores Receitas / Despesas]])</f>
        <v>2511924.87</v>
      </c>
      <c r="L635" s="20">
        <f>IF(FluxoCaixa10131514192123[[#This Row],[Entrada / Saída]]="Saída",FluxoCaixa10131514192123[[#This Row],[R$ (Valores)]]*-1,FluxoCaixa10131514192123[[#This Row],[R$ (Valores)]])</f>
        <v>0</v>
      </c>
    </row>
    <row r="636" spans="2:12">
      <c r="B636" s="48"/>
      <c r="C636" s="48"/>
      <c r="D636" s="56"/>
      <c r="E636" s="52"/>
      <c r="F636" s="17"/>
      <c r="G636" s="17"/>
      <c r="H636" s="17"/>
      <c r="I636" s="21"/>
      <c r="J636" s="17" t="s">
        <v>525</v>
      </c>
      <c r="K636" s="20">
        <f>IF(FluxoCaixa10131514192123[[#This Row],[Movimento ]]="Saldo Inicial",FluxoCaixa10131514192123[[#This Row],[R$ (Valores)]],K635+FluxoCaixa10131514192123[[#This Row],[Valores Receitas / Despesas]])</f>
        <v>2511924.87</v>
      </c>
      <c r="L636" s="20">
        <f>IF(FluxoCaixa10131514192123[[#This Row],[Entrada / Saída]]="Saída",FluxoCaixa10131514192123[[#This Row],[R$ (Valores)]]*-1,FluxoCaixa10131514192123[[#This Row],[R$ (Valores)]])</f>
        <v>0</v>
      </c>
    </row>
    <row r="637" spans="2:12">
      <c r="B637" s="48"/>
      <c r="C637" s="48"/>
      <c r="D637" s="56"/>
      <c r="E637" s="52"/>
      <c r="F637" s="17"/>
      <c r="G637" s="17"/>
      <c r="H637" s="17"/>
      <c r="I637" s="29"/>
      <c r="J637" s="17" t="s">
        <v>525</v>
      </c>
      <c r="K637" s="20">
        <f>IF(FluxoCaixa10131514192123[[#This Row],[Movimento ]]="Saldo Inicial",FluxoCaixa10131514192123[[#This Row],[R$ (Valores)]],K636+FluxoCaixa10131514192123[[#This Row],[Valores Receitas / Despesas]])</f>
        <v>2511924.87</v>
      </c>
      <c r="L637" s="20">
        <f>IF(FluxoCaixa10131514192123[[#This Row],[Entrada / Saída]]="Saída",FluxoCaixa10131514192123[[#This Row],[R$ (Valores)]]*-1,FluxoCaixa10131514192123[[#This Row],[R$ (Valores)]])</f>
        <v>0</v>
      </c>
    </row>
    <row r="638" spans="2:12">
      <c r="B638" s="48"/>
      <c r="C638" s="48"/>
      <c r="D638" s="56"/>
      <c r="E638" s="52"/>
      <c r="F638" s="17"/>
      <c r="G638" s="17"/>
      <c r="H638" s="17"/>
      <c r="I638" s="29"/>
      <c r="J638" s="17" t="s">
        <v>525</v>
      </c>
      <c r="K638" s="20">
        <f>IF(FluxoCaixa10131514192123[[#This Row],[Movimento ]]="Saldo Inicial",FluxoCaixa10131514192123[[#This Row],[R$ (Valores)]],K637+FluxoCaixa10131514192123[[#This Row],[Valores Receitas / Despesas]])</f>
        <v>2511924.87</v>
      </c>
      <c r="L638" s="20">
        <f>IF(FluxoCaixa10131514192123[[#This Row],[Entrada / Saída]]="Saída",FluxoCaixa10131514192123[[#This Row],[R$ (Valores)]]*-1,FluxoCaixa10131514192123[[#This Row],[R$ (Valores)]])</f>
        <v>0</v>
      </c>
    </row>
    <row r="639" spans="2:12">
      <c r="B639" s="48"/>
      <c r="C639" s="48"/>
      <c r="D639" s="56"/>
      <c r="E639" s="52"/>
      <c r="F639" s="17"/>
      <c r="G639" s="17"/>
      <c r="H639" s="17"/>
      <c r="I639" s="29"/>
      <c r="J639" s="17" t="s">
        <v>525</v>
      </c>
      <c r="K639" s="20">
        <f>IF(FluxoCaixa10131514192123[[#This Row],[Movimento ]]="Saldo Inicial",FluxoCaixa10131514192123[[#This Row],[R$ (Valores)]],K638+FluxoCaixa10131514192123[[#This Row],[Valores Receitas / Despesas]])</f>
        <v>2511924.87</v>
      </c>
      <c r="L639" s="20">
        <f>IF(FluxoCaixa10131514192123[[#This Row],[Entrada / Saída]]="Saída",FluxoCaixa10131514192123[[#This Row],[R$ (Valores)]]*-1,FluxoCaixa10131514192123[[#This Row],[R$ (Valores)]])</f>
        <v>0</v>
      </c>
    </row>
    <row r="640" spans="2:12">
      <c r="B640" s="48"/>
      <c r="C640" s="48"/>
      <c r="D640" s="56"/>
      <c r="E640" s="52"/>
      <c r="F640" s="17"/>
      <c r="G640" s="17"/>
      <c r="H640" s="17"/>
      <c r="I640" s="29"/>
      <c r="J640" s="17" t="s">
        <v>525</v>
      </c>
      <c r="K640" s="20">
        <f>IF(FluxoCaixa10131514192123[[#This Row],[Movimento ]]="Saldo Inicial",FluxoCaixa10131514192123[[#This Row],[R$ (Valores)]],K639+FluxoCaixa10131514192123[[#This Row],[Valores Receitas / Despesas]])</f>
        <v>2511924.87</v>
      </c>
      <c r="L640" s="20">
        <f>IF(FluxoCaixa10131514192123[[#This Row],[Entrada / Saída]]="Saída",FluxoCaixa10131514192123[[#This Row],[R$ (Valores)]]*-1,FluxoCaixa10131514192123[[#This Row],[R$ (Valores)]])</f>
        <v>0</v>
      </c>
    </row>
    <row r="641" spans="2:12">
      <c r="B641" s="48"/>
      <c r="C641" s="48"/>
      <c r="D641" s="56"/>
      <c r="E641" s="52"/>
      <c r="F641" s="17"/>
      <c r="G641" s="17"/>
      <c r="H641" s="17"/>
      <c r="I641" s="21"/>
      <c r="J641" s="17" t="s">
        <v>525</v>
      </c>
      <c r="K641" s="20">
        <f>IF(FluxoCaixa10131514192123[[#This Row],[Movimento ]]="Saldo Inicial",FluxoCaixa10131514192123[[#This Row],[R$ (Valores)]],K640+FluxoCaixa10131514192123[[#This Row],[Valores Receitas / Despesas]])</f>
        <v>2511924.87</v>
      </c>
      <c r="L641" s="20">
        <f>IF(FluxoCaixa10131514192123[[#This Row],[Entrada / Saída]]="Saída",FluxoCaixa10131514192123[[#This Row],[R$ (Valores)]]*-1,FluxoCaixa10131514192123[[#This Row],[R$ (Valores)]])</f>
        <v>0</v>
      </c>
    </row>
    <row r="642" spans="2:12">
      <c r="B642" s="48"/>
      <c r="C642" s="48"/>
      <c r="D642" s="56"/>
      <c r="E642" s="52"/>
      <c r="F642" s="17"/>
      <c r="G642" s="17"/>
      <c r="H642" s="17"/>
      <c r="I642" s="29"/>
      <c r="J642" s="17" t="s">
        <v>525</v>
      </c>
      <c r="K642" s="20">
        <f>IF(FluxoCaixa10131514192123[[#This Row],[Movimento ]]="Saldo Inicial",FluxoCaixa10131514192123[[#This Row],[R$ (Valores)]],K641+FluxoCaixa10131514192123[[#This Row],[Valores Receitas / Despesas]])</f>
        <v>2511924.87</v>
      </c>
      <c r="L642" s="20">
        <f>IF(FluxoCaixa10131514192123[[#This Row],[Entrada / Saída]]="Saída",FluxoCaixa10131514192123[[#This Row],[R$ (Valores)]]*-1,FluxoCaixa10131514192123[[#This Row],[R$ (Valores)]])</f>
        <v>0</v>
      </c>
    </row>
    <row r="643" spans="2:12">
      <c r="B643" s="48"/>
      <c r="C643" s="48"/>
      <c r="D643" s="56"/>
      <c r="E643" s="52"/>
      <c r="F643" s="17"/>
      <c r="G643" s="17"/>
      <c r="H643" s="17"/>
      <c r="I643" s="29"/>
      <c r="J643" s="17" t="s">
        <v>525</v>
      </c>
      <c r="K643" s="20">
        <f>IF(FluxoCaixa10131514192123[[#This Row],[Movimento ]]="Saldo Inicial",FluxoCaixa10131514192123[[#This Row],[R$ (Valores)]],K642+FluxoCaixa10131514192123[[#This Row],[Valores Receitas / Despesas]])</f>
        <v>2511924.87</v>
      </c>
      <c r="L643" s="20">
        <f>IF(FluxoCaixa10131514192123[[#This Row],[Entrada / Saída]]="Saída",FluxoCaixa10131514192123[[#This Row],[R$ (Valores)]]*-1,FluxoCaixa10131514192123[[#This Row],[R$ (Valores)]])</f>
        <v>0</v>
      </c>
    </row>
    <row r="644" spans="2:12">
      <c r="B644" s="48"/>
      <c r="C644" s="48"/>
      <c r="D644" s="56"/>
      <c r="E644" s="52"/>
      <c r="F644" s="17"/>
      <c r="G644" s="17"/>
      <c r="H644" s="17"/>
      <c r="I644" s="29"/>
      <c r="J644" s="17" t="s">
        <v>525</v>
      </c>
      <c r="K644" s="20">
        <f>IF(FluxoCaixa10131514192123[[#This Row],[Movimento ]]="Saldo Inicial",FluxoCaixa10131514192123[[#This Row],[R$ (Valores)]],K643+FluxoCaixa10131514192123[[#This Row],[Valores Receitas / Despesas]])</f>
        <v>2511924.87</v>
      </c>
      <c r="L644" s="20">
        <f>IF(FluxoCaixa10131514192123[[#This Row],[Entrada / Saída]]="Saída",FluxoCaixa10131514192123[[#This Row],[R$ (Valores)]]*-1,FluxoCaixa10131514192123[[#This Row],[R$ (Valores)]])</f>
        <v>0</v>
      </c>
    </row>
    <row r="645" spans="2:12">
      <c r="B645" s="48"/>
      <c r="C645" s="48"/>
      <c r="D645" s="56"/>
      <c r="E645" s="52"/>
      <c r="F645" s="17"/>
      <c r="G645" s="17"/>
      <c r="H645" s="17"/>
      <c r="I645" s="21"/>
      <c r="J645" s="17" t="s">
        <v>525</v>
      </c>
      <c r="K645" s="20">
        <f>IF(FluxoCaixa10131514192123[[#This Row],[Movimento ]]="Saldo Inicial",FluxoCaixa10131514192123[[#This Row],[R$ (Valores)]],K644+FluxoCaixa10131514192123[[#This Row],[Valores Receitas / Despesas]])</f>
        <v>2511924.87</v>
      </c>
      <c r="L645" s="20">
        <f>IF(FluxoCaixa10131514192123[[#This Row],[Entrada / Saída]]="Saída",FluxoCaixa10131514192123[[#This Row],[R$ (Valores)]]*-1,FluxoCaixa10131514192123[[#This Row],[R$ (Valores)]])</f>
        <v>0</v>
      </c>
    </row>
    <row r="646" spans="2:12">
      <c r="B646" s="48"/>
      <c r="C646" s="48"/>
      <c r="D646" s="56"/>
      <c r="E646" s="52"/>
      <c r="F646" s="17"/>
      <c r="G646" s="17"/>
      <c r="H646" s="17"/>
      <c r="I646" s="21"/>
      <c r="J646" s="17" t="s">
        <v>525</v>
      </c>
      <c r="K646" s="20">
        <f>IF(FluxoCaixa10131514192123[[#This Row],[Movimento ]]="Saldo Inicial",FluxoCaixa10131514192123[[#This Row],[R$ (Valores)]],K645+FluxoCaixa10131514192123[[#This Row],[Valores Receitas / Despesas]])</f>
        <v>2511924.87</v>
      </c>
      <c r="L646" s="20">
        <f>IF(FluxoCaixa10131514192123[[#This Row],[Entrada / Saída]]="Saída",FluxoCaixa10131514192123[[#This Row],[R$ (Valores)]]*-1,FluxoCaixa10131514192123[[#This Row],[R$ (Valores)]])</f>
        <v>0</v>
      </c>
    </row>
    <row r="647" spans="2:12">
      <c r="B647" s="48"/>
      <c r="C647" s="48"/>
      <c r="D647" s="56"/>
      <c r="E647" s="52"/>
      <c r="F647" s="17"/>
      <c r="G647" s="17"/>
      <c r="H647" s="17"/>
      <c r="I647" s="21"/>
      <c r="J647" s="17" t="s">
        <v>525</v>
      </c>
      <c r="K647" s="20">
        <f>IF(FluxoCaixa10131514192123[[#This Row],[Movimento ]]="Saldo Inicial",FluxoCaixa10131514192123[[#This Row],[R$ (Valores)]],K646+FluxoCaixa10131514192123[[#This Row],[Valores Receitas / Despesas]])</f>
        <v>2511924.87</v>
      </c>
      <c r="L647" s="20">
        <f>IF(FluxoCaixa10131514192123[[#This Row],[Entrada / Saída]]="Saída",FluxoCaixa10131514192123[[#This Row],[R$ (Valores)]]*-1,FluxoCaixa10131514192123[[#This Row],[R$ (Valores)]])</f>
        <v>0</v>
      </c>
    </row>
    <row r="648" spans="2:12">
      <c r="B648" s="48"/>
      <c r="C648" s="48"/>
      <c r="D648" s="56"/>
      <c r="E648" s="52"/>
      <c r="F648" s="17"/>
      <c r="G648" s="17"/>
      <c r="H648" s="17"/>
      <c r="I648" s="21"/>
      <c r="J648" s="17" t="s">
        <v>525</v>
      </c>
      <c r="K648" s="20">
        <f>IF(FluxoCaixa10131514192123[[#This Row],[Movimento ]]="Saldo Inicial",FluxoCaixa10131514192123[[#This Row],[R$ (Valores)]],K647+FluxoCaixa10131514192123[[#This Row],[Valores Receitas / Despesas]])</f>
        <v>2511924.87</v>
      </c>
      <c r="L648" s="20">
        <f>IF(FluxoCaixa10131514192123[[#This Row],[Entrada / Saída]]="Saída",FluxoCaixa10131514192123[[#This Row],[R$ (Valores)]]*-1,FluxoCaixa10131514192123[[#This Row],[R$ (Valores)]])</f>
        <v>0</v>
      </c>
    </row>
    <row r="649" spans="2:12">
      <c r="B649" s="48"/>
      <c r="C649" s="48"/>
      <c r="D649" s="56"/>
      <c r="E649" s="52"/>
      <c r="F649" s="17"/>
      <c r="G649" s="17"/>
      <c r="H649" s="17"/>
      <c r="I649" s="21"/>
      <c r="J649" s="17" t="s">
        <v>525</v>
      </c>
      <c r="K649" s="20">
        <f>IF(FluxoCaixa10131514192123[[#This Row],[Movimento ]]="Saldo Inicial",FluxoCaixa10131514192123[[#This Row],[R$ (Valores)]],K648+FluxoCaixa10131514192123[[#This Row],[Valores Receitas / Despesas]])</f>
        <v>2511924.87</v>
      </c>
      <c r="L649" s="20">
        <f>IF(FluxoCaixa10131514192123[[#This Row],[Entrada / Saída]]="Saída",FluxoCaixa10131514192123[[#This Row],[R$ (Valores)]]*-1,FluxoCaixa10131514192123[[#This Row],[R$ (Valores)]])</f>
        <v>0</v>
      </c>
    </row>
    <row r="650" spans="2:12">
      <c r="B650" s="48"/>
      <c r="C650" s="48"/>
      <c r="D650" s="56"/>
      <c r="E650" s="52"/>
      <c r="F650" s="17"/>
      <c r="G650" s="17"/>
      <c r="H650" s="17"/>
      <c r="I650" s="21"/>
      <c r="J650" s="17" t="s">
        <v>525</v>
      </c>
      <c r="K650" s="20">
        <f>IF(FluxoCaixa10131514192123[[#This Row],[Movimento ]]="Saldo Inicial",FluxoCaixa10131514192123[[#This Row],[R$ (Valores)]],K649+FluxoCaixa10131514192123[[#This Row],[Valores Receitas / Despesas]])</f>
        <v>2511924.87</v>
      </c>
      <c r="L650" s="20">
        <f>IF(FluxoCaixa10131514192123[[#This Row],[Entrada / Saída]]="Saída",FluxoCaixa10131514192123[[#This Row],[R$ (Valores)]]*-1,FluxoCaixa10131514192123[[#This Row],[R$ (Valores)]])</f>
        <v>0</v>
      </c>
    </row>
    <row r="651" spans="2:12">
      <c r="B651" s="48"/>
      <c r="C651" s="48"/>
      <c r="D651" s="56"/>
      <c r="E651" s="52"/>
      <c r="F651" s="17"/>
      <c r="G651" s="17"/>
      <c r="H651" s="17"/>
      <c r="I651" s="21"/>
      <c r="J651" s="17" t="s">
        <v>525</v>
      </c>
      <c r="K651" s="20">
        <f>IF(FluxoCaixa10131514192123[[#This Row],[Movimento ]]="Saldo Inicial",FluxoCaixa10131514192123[[#This Row],[R$ (Valores)]],K650+FluxoCaixa10131514192123[[#This Row],[Valores Receitas / Despesas]])</f>
        <v>2511924.87</v>
      </c>
      <c r="L651" s="20">
        <f>IF(FluxoCaixa10131514192123[[#This Row],[Entrada / Saída]]="Saída",FluxoCaixa10131514192123[[#This Row],[R$ (Valores)]]*-1,FluxoCaixa10131514192123[[#This Row],[R$ (Valores)]])</f>
        <v>0</v>
      </c>
    </row>
    <row r="652" spans="2:12">
      <c r="B652" s="48"/>
      <c r="C652" s="48"/>
      <c r="D652" s="56"/>
      <c r="E652" s="52"/>
      <c r="F652" s="17"/>
      <c r="G652" s="17"/>
      <c r="H652" s="17"/>
      <c r="I652" s="21"/>
      <c r="J652" s="17" t="s">
        <v>525</v>
      </c>
      <c r="K652" s="20">
        <f>IF(FluxoCaixa10131514192123[[#This Row],[Movimento ]]="Saldo Inicial",FluxoCaixa10131514192123[[#This Row],[R$ (Valores)]],K651+FluxoCaixa10131514192123[[#This Row],[Valores Receitas / Despesas]])</f>
        <v>2511924.87</v>
      </c>
      <c r="L652" s="20">
        <f>IF(FluxoCaixa10131514192123[[#This Row],[Entrada / Saída]]="Saída",FluxoCaixa10131514192123[[#This Row],[R$ (Valores)]]*-1,FluxoCaixa10131514192123[[#This Row],[R$ (Valores)]])</f>
        <v>0</v>
      </c>
    </row>
    <row r="653" spans="2:12">
      <c r="B653" s="48"/>
      <c r="C653" s="48"/>
      <c r="D653" s="56"/>
      <c r="E653" s="52"/>
      <c r="F653" s="17"/>
      <c r="G653" s="17"/>
      <c r="H653" s="17"/>
      <c r="I653" s="21"/>
      <c r="J653" s="17" t="s">
        <v>525</v>
      </c>
      <c r="K653" s="20">
        <f>IF(FluxoCaixa10131514192123[[#This Row],[Movimento ]]="Saldo Inicial",FluxoCaixa10131514192123[[#This Row],[R$ (Valores)]],K652+FluxoCaixa10131514192123[[#This Row],[Valores Receitas / Despesas]])</f>
        <v>2511924.87</v>
      </c>
      <c r="L653" s="20">
        <f>IF(FluxoCaixa10131514192123[[#This Row],[Entrada / Saída]]="Saída",FluxoCaixa10131514192123[[#This Row],[R$ (Valores)]]*-1,FluxoCaixa10131514192123[[#This Row],[R$ (Valores)]])</f>
        <v>0</v>
      </c>
    </row>
    <row r="654" spans="2:12">
      <c r="B654" s="48"/>
      <c r="C654" s="48"/>
      <c r="D654" s="56"/>
      <c r="E654" s="52"/>
      <c r="F654" s="17"/>
      <c r="G654" s="17"/>
      <c r="H654" s="17"/>
      <c r="I654" s="21"/>
      <c r="J654" s="17" t="s">
        <v>525</v>
      </c>
      <c r="K654" s="20">
        <f>IF(FluxoCaixa10131514192123[[#This Row],[Movimento ]]="Saldo Inicial",FluxoCaixa10131514192123[[#This Row],[R$ (Valores)]],K653+FluxoCaixa10131514192123[[#This Row],[Valores Receitas / Despesas]])</f>
        <v>2511924.87</v>
      </c>
      <c r="L654" s="20">
        <f>IF(FluxoCaixa10131514192123[[#This Row],[Entrada / Saída]]="Saída",FluxoCaixa10131514192123[[#This Row],[R$ (Valores)]]*-1,FluxoCaixa10131514192123[[#This Row],[R$ (Valores)]])</f>
        <v>0</v>
      </c>
    </row>
    <row r="655" spans="2:12">
      <c r="B655" s="48"/>
      <c r="C655" s="48"/>
      <c r="D655" s="56"/>
      <c r="E655" s="52"/>
      <c r="F655" s="17"/>
      <c r="G655" s="17"/>
      <c r="H655" s="17"/>
      <c r="I655" s="21"/>
      <c r="J655" s="17" t="s">
        <v>525</v>
      </c>
      <c r="K655" s="20">
        <f>IF(FluxoCaixa10131514192123[[#This Row],[Movimento ]]="Saldo Inicial",FluxoCaixa10131514192123[[#This Row],[R$ (Valores)]],K654+FluxoCaixa10131514192123[[#This Row],[Valores Receitas / Despesas]])</f>
        <v>2511924.87</v>
      </c>
      <c r="L655" s="20">
        <f>IF(FluxoCaixa10131514192123[[#This Row],[Entrada / Saída]]="Saída",FluxoCaixa10131514192123[[#This Row],[R$ (Valores)]]*-1,FluxoCaixa10131514192123[[#This Row],[R$ (Valores)]])</f>
        <v>0</v>
      </c>
    </row>
    <row r="656" spans="2:12">
      <c r="B656" s="48"/>
      <c r="C656" s="48"/>
      <c r="D656" s="56"/>
      <c r="E656" s="52"/>
      <c r="F656" s="17"/>
      <c r="G656" s="17"/>
      <c r="H656" s="17"/>
      <c r="I656" s="21"/>
      <c r="J656" s="17" t="s">
        <v>525</v>
      </c>
      <c r="K656" s="20">
        <f>IF(FluxoCaixa10131514192123[[#This Row],[Movimento ]]="Saldo Inicial",FluxoCaixa10131514192123[[#This Row],[R$ (Valores)]],K655+FluxoCaixa10131514192123[[#This Row],[Valores Receitas / Despesas]])</f>
        <v>2511924.87</v>
      </c>
      <c r="L656" s="20">
        <f>IF(FluxoCaixa10131514192123[[#This Row],[Entrada / Saída]]="Saída",FluxoCaixa10131514192123[[#This Row],[R$ (Valores)]]*-1,FluxoCaixa10131514192123[[#This Row],[R$ (Valores)]])</f>
        <v>0</v>
      </c>
    </row>
    <row r="657" spans="2:12">
      <c r="B657" s="48"/>
      <c r="C657" s="48"/>
      <c r="D657" s="56"/>
      <c r="E657" s="52"/>
      <c r="F657" s="17"/>
      <c r="G657" s="17"/>
      <c r="H657" s="17"/>
      <c r="I657" s="21"/>
      <c r="J657" s="17" t="s">
        <v>525</v>
      </c>
      <c r="K657" s="20">
        <f>IF(FluxoCaixa10131514192123[[#This Row],[Movimento ]]="Saldo Inicial",FluxoCaixa10131514192123[[#This Row],[R$ (Valores)]],K656+FluxoCaixa10131514192123[[#This Row],[Valores Receitas / Despesas]])</f>
        <v>2511924.87</v>
      </c>
      <c r="L657" s="20">
        <f>IF(FluxoCaixa10131514192123[[#This Row],[Entrada / Saída]]="Saída",FluxoCaixa10131514192123[[#This Row],[R$ (Valores)]]*-1,FluxoCaixa10131514192123[[#This Row],[R$ (Valores)]])</f>
        <v>0</v>
      </c>
    </row>
    <row r="658" spans="2:12">
      <c r="B658" s="48"/>
      <c r="C658" s="48"/>
      <c r="D658" s="56"/>
      <c r="E658" s="52"/>
      <c r="F658" s="17"/>
      <c r="G658" s="17"/>
      <c r="H658" s="17"/>
      <c r="I658" s="21"/>
      <c r="J658" s="17" t="s">
        <v>525</v>
      </c>
      <c r="K658" s="20">
        <f>IF(FluxoCaixa10131514192123[[#This Row],[Movimento ]]="Saldo Inicial",FluxoCaixa10131514192123[[#This Row],[R$ (Valores)]],K657+FluxoCaixa10131514192123[[#This Row],[Valores Receitas / Despesas]])</f>
        <v>2511924.87</v>
      </c>
      <c r="L658" s="20">
        <f>IF(FluxoCaixa10131514192123[[#This Row],[Entrada / Saída]]="Saída",FluxoCaixa10131514192123[[#This Row],[R$ (Valores)]]*-1,FluxoCaixa10131514192123[[#This Row],[R$ (Valores)]])</f>
        <v>0</v>
      </c>
    </row>
    <row r="659" spans="2:12">
      <c r="B659" s="48"/>
      <c r="C659" s="48"/>
      <c r="D659" s="56"/>
      <c r="E659" s="52"/>
      <c r="F659" s="17"/>
      <c r="G659" s="17"/>
      <c r="H659" s="17"/>
      <c r="I659" s="21"/>
      <c r="J659" s="17" t="s">
        <v>525</v>
      </c>
      <c r="K659" s="20">
        <f>IF(FluxoCaixa10131514192123[[#This Row],[Movimento ]]="Saldo Inicial",FluxoCaixa10131514192123[[#This Row],[R$ (Valores)]],K658+FluxoCaixa10131514192123[[#This Row],[Valores Receitas / Despesas]])</f>
        <v>2511924.87</v>
      </c>
      <c r="L659" s="20">
        <f>IF(FluxoCaixa10131514192123[[#This Row],[Entrada / Saída]]="Saída",FluxoCaixa10131514192123[[#This Row],[R$ (Valores)]]*-1,FluxoCaixa10131514192123[[#This Row],[R$ (Valores)]])</f>
        <v>0</v>
      </c>
    </row>
    <row r="660" spans="2:12">
      <c r="B660" s="48"/>
      <c r="C660" s="48"/>
      <c r="D660" s="56"/>
      <c r="E660" s="52"/>
      <c r="F660" s="17"/>
      <c r="G660" s="17"/>
      <c r="H660" s="17"/>
      <c r="I660" s="21"/>
      <c r="J660" s="17" t="s">
        <v>525</v>
      </c>
      <c r="K660" s="20">
        <f>IF(FluxoCaixa10131514192123[[#This Row],[Movimento ]]="Saldo Inicial",FluxoCaixa10131514192123[[#This Row],[R$ (Valores)]],K659+FluxoCaixa10131514192123[[#This Row],[Valores Receitas / Despesas]])</f>
        <v>2511924.87</v>
      </c>
      <c r="L660" s="20">
        <f>IF(FluxoCaixa10131514192123[[#This Row],[Entrada / Saída]]="Saída",FluxoCaixa10131514192123[[#This Row],[R$ (Valores)]]*-1,FluxoCaixa10131514192123[[#This Row],[R$ (Valores)]])</f>
        <v>0</v>
      </c>
    </row>
    <row r="661" spans="2:12">
      <c r="B661" s="48"/>
      <c r="C661" s="48"/>
      <c r="D661" s="56"/>
      <c r="E661" s="52"/>
      <c r="F661" s="17"/>
      <c r="G661" s="17"/>
      <c r="H661" s="17"/>
      <c r="I661" s="21"/>
      <c r="J661" s="17" t="s">
        <v>525</v>
      </c>
      <c r="K661" s="20">
        <f>IF(FluxoCaixa10131514192123[[#This Row],[Movimento ]]="Saldo Inicial",FluxoCaixa10131514192123[[#This Row],[R$ (Valores)]],K660+FluxoCaixa10131514192123[[#This Row],[Valores Receitas / Despesas]])</f>
        <v>2511924.87</v>
      </c>
      <c r="L661" s="20">
        <f>IF(FluxoCaixa10131514192123[[#This Row],[Entrada / Saída]]="Saída",FluxoCaixa10131514192123[[#This Row],[R$ (Valores)]]*-1,FluxoCaixa10131514192123[[#This Row],[R$ (Valores)]])</f>
        <v>0</v>
      </c>
    </row>
    <row r="662" spans="2:12">
      <c r="B662" s="48"/>
      <c r="C662" s="48"/>
      <c r="D662" s="56"/>
      <c r="E662" s="52"/>
      <c r="F662" s="17"/>
      <c r="G662" s="17"/>
      <c r="H662" s="17"/>
      <c r="I662" s="21"/>
      <c r="J662" s="17" t="s">
        <v>525</v>
      </c>
      <c r="K662" s="20">
        <f>IF(FluxoCaixa10131514192123[[#This Row],[Movimento ]]="Saldo Inicial",FluxoCaixa10131514192123[[#This Row],[R$ (Valores)]],K661+FluxoCaixa10131514192123[[#This Row],[Valores Receitas / Despesas]])</f>
        <v>2511924.87</v>
      </c>
      <c r="L662" s="20">
        <f>IF(FluxoCaixa10131514192123[[#This Row],[Entrada / Saída]]="Saída",FluxoCaixa10131514192123[[#This Row],[R$ (Valores)]]*-1,FluxoCaixa10131514192123[[#This Row],[R$ (Valores)]])</f>
        <v>0</v>
      </c>
    </row>
    <row r="663" spans="2:12">
      <c r="B663" s="48"/>
      <c r="C663" s="48"/>
      <c r="D663" s="56"/>
      <c r="E663" s="52"/>
      <c r="F663" s="17"/>
      <c r="G663" s="17"/>
      <c r="H663" s="17"/>
      <c r="I663" s="21"/>
      <c r="J663" s="17" t="s">
        <v>525</v>
      </c>
      <c r="K663" s="20">
        <f>IF(FluxoCaixa10131514192123[[#This Row],[Movimento ]]="Saldo Inicial",FluxoCaixa10131514192123[[#This Row],[R$ (Valores)]],K662+FluxoCaixa10131514192123[[#This Row],[Valores Receitas / Despesas]])</f>
        <v>2511924.87</v>
      </c>
      <c r="L663" s="20">
        <f>IF(FluxoCaixa10131514192123[[#This Row],[Entrada / Saída]]="Saída",FluxoCaixa10131514192123[[#This Row],[R$ (Valores)]]*-1,FluxoCaixa10131514192123[[#This Row],[R$ (Valores)]])</f>
        <v>0</v>
      </c>
    </row>
    <row r="664" spans="2:12">
      <c r="B664" s="48"/>
      <c r="C664" s="48"/>
      <c r="D664" s="56"/>
      <c r="E664" s="52"/>
      <c r="F664" s="17"/>
      <c r="G664" s="17"/>
      <c r="H664" s="17"/>
      <c r="I664" s="21"/>
      <c r="J664" s="17" t="s">
        <v>525</v>
      </c>
      <c r="K664" s="20">
        <f>IF(FluxoCaixa10131514192123[[#This Row],[Movimento ]]="Saldo Inicial",FluxoCaixa10131514192123[[#This Row],[R$ (Valores)]],K663+FluxoCaixa10131514192123[[#This Row],[Valores Receitas / Despesas]])</f>
        <v>2511924.87</v>
      </c>
      <c r="L664" s="20">
        <f>IF(FluxoCaixa10131514192123[[#This Row],[Entrada / Saída]]="Saída",FluxoCaixa10131514192123[[#This Row],[R$ (Valores)]]*-1,FluxoCaixa10131514192123[[#This Row],[R$ (Valores)]])</f>
        <v>0</v>
      </c>
    </row>
    <row r="665" spans="2:12">
      <c r="B665" s="48"/>
      <c r="C665" s="48"/>
      <c r="D665" s="56"/>
      <c r="E665" s="52"/>
      <c r="F665" s="17"/>
      <c r="G665" s="17"/>
      <c r="H665" s="17"/>
      <c r="I665" s="21"/>
      <c r="J665" s="17" t="s">
        <v>525</v>
      </c>
      <c r="K665" s="20">
        <f>IF(FluxoCaixa10131514192123[[#This Row],[Movimento ]]="Saldo Inicial",FluxoCaixa10131514192123[[#This Row],[R$ (Valores)]],K664+FluxoCaixa10131514192123[[#This Row],[Valores Receitas / Despesas]])</f>
        <v>2511924.87</v>
      </c>
      <c r="L665" s="20">
        <f>IF(FluxoCaixa10131514192123[[#This Row],[Entrada / Saída]]="Saída",FluxoCaixa10131514192123[[#This Row],[R$ (Valores)]]*-1,FluxoCaixa10131514192123[[#This Row],[R$ (Valores)]])</f>
        <v>0</v>
      </c>
    </row>
    <row r="666" spans="2:12">
      <c r="B666" s="48"/>
      <c r="C666" s="48"/>
      <c r="D666" s="56"/>
      <c r="E666" s="52"/>
      <c r="F666" s="17"/>
      <c r="G666" s="17"/>
      <c r="H666" s="17"/>
      <c r="I666" s="21"/>
      <c r="J666" s="17" t="s">
        <v>525</v>
      </c>
      <c r="K666" s="20">
        <f>IF(FluxoCaixa10131514192123[[#This Row],[Movimento ]]="Saldo Inicial",FluxoCaixa10131514192123[[#This Row],[R$ (Valores)]],K665+FluxoCaixa10131514192123[[#This Row],[Valores Receitas / Despesas]])</f>
        <v>2511924.87</v>
      </c>
      <c r="L666" s="20">
        <f>IF(FluxoCaixa10131514192123[[#This Row],[Entrada / Saída]]="Saída",FluxoCaixa10131514192123[[#This Row],[R$ (Valores)]]*-1,FluxoCaixa10131514192123[[#This Row],[R$ (Valores)]])</f>
        <v>0</v>
      </c>
    </row>
    <row r="667" spans="2:12">
      <c r="B667" s="48"/>
      <c r="C667" s="48"/>
      <c r="D667" s="56"/>
      <c r="E667" s="52"/>
      <c r="F667" s="17"/>
      <c r="G667" s="17"/>
      <c r="H667" s="17"/>
      <c r="I667" s="21"/>
      <c r="J667" s="17" t="s">
        <v>525</v>
      </c>
      <c r="K667" s="20">
        <f>IF(FluxoCaixa10131514192123[[#This Row],[Movimento ]]="Saldo Inicial",FluxoCaixa10131514192123[[#This Row],[R$ (Valores)]],K666+FluxoCaixa10131514192123[[#This Row],[Valores Receitas / Despesas]])</f>
        <v>2511924.87</v>
      </c>
      <c r="L667" s="20">
        <f>IF(FluxoCaixa10131514192123[[#This Row],[Entrada / Saída]]="Saída",FluxoCaixa10131514192123[[#This Row],[R$ (Valores)]]*-1,FluxoCaixa10131514192123[[#This Row],[R$ (Valores)]])</f>
        <v>0</v>
      </c>
    </row>
    <row r="668" spans="2:12">
      <c r="B668" s="48"/>
      <c r="C668" s="48"/>
      <c r="D668" s="56"/>
      <c r="E668" s="52"/>
      <c r="F668" s="17"/>
      <c r="G668" s="17"/>
      <c r="H668" s="17"/>
      <c r="I668" s="21"/>
      <c r="J668" s="17" t="s">
        <v>525</v>
      </c>
      <c r="K668" s="20">
        <f>IF(FluxoCaixa10131514192123[[#This Row],[Movimento ]]="Saldo Inicial",FluxoCaixa10131514192123[[#This Row],[R$ (Valores)]],K667+FluxoCaixa10131514192123[[#This Row],[Valores Receitas / Despesas]])</f>
        <v>2511924.87</v>
      </c>
      <c r="L668" s="20">
        <f>IF(FluxoCaixa10131514192123[[#This Row],[Entrada / Saída]]="Saída",FluxoCaixa10131514192123[[#This Row],[R$ (Valores)]]*-1,FluxoCaixa10131514192123[[#This Row],[R$ (Valores)]])</f>
        <v>0</v>
      </c>
    </row>
    <row r="669" spans="2:12">
      <c r="B669" s="48"/>
      <c r="C669" s="48"/>
      <c r="D669" s="56"/>
      <c r="E669" s="52"/>
      <c r="F669" s="17"/>
      <c r="G669" s="17"/>
      <c r="H669" s="17"/>
      <c r="I669" s="21"/>
      <c r="J669" s="17" t="s">
        <v>525</v>
      </c>
      <c r="K669" s="20">
        <f>IF(FluxoCaixa10131514192123[[#This Row],[Movimento ]]="Saldo Inicial",FluxoCaixa10131514192123[[#This Row],[R$ (Valores)]],K668+FluxoCaixa10131514192123[[#This Row],[Valores Receitas / Despesas]])</f>
        <v>2511924.87</v>
      </c>
      <c r="L669" s="20">
        <f>IF(FluxoCaixa10131514192123[[#This Row],[Entrada / Saída]]="Saída",FluxoCaixa10131514192123[[#This Row],[R$ (Valores)]]*-1,FluxoCaixa10131514192123[[#This Row],[R$ (Valores)]])</f>
        <v>0</v>
      </c>
    </row>
    <row r="670" spans="2:12">
      <c r="B670" s="48"/>
      <c r="C670" s="48"/>
      <c r="D670" s="56"/>
      <c r="E670" s="52"/>
      <c r="F670" s="17"/>
      <c r="G670" s="17"/>
      <c r="H670" s="17"/>
      <c r="I670" s="21"/>
      <c r="J670" s="17" t="s">
        <v>525</v>
      </c>
      <c r="K670" s="20">
        <f>IF(FluxoCaixa10131514192123[[#This Row],[Movimento ]]="Saldo Inicial",FluxoCaixa10131514192123[[#This Row],[R$ (Valores)]],K669+FluxoCaixa10131514192123[[#This Row],[Valores Receitas / Despesas]])</f>
        <v>2511924.87</v>
      </c>
      <c r="L670" s="20">
        <f>IF(FluxoCaixa10131514192123[[#This Row],[Entrada / Saída]]="Saída",FluxoCaixa10131514192123[[#This Row],[R$ (Valores)]]*-1,FluxoCaixa10131514192123[[#This Row],[R$ (Valores)]])</f>
        <v>0</v>
      </c>
    </row>
    <row r="671" spans="2:12">
      <c r="B671" s="48"/>
      <c r="C671" s="48"/>
      <c r="D671" s="56"/>
      <c r="E671" s="52"/>
      <c r="F671" s="17"/>
      <c r="G671" s="17"/>
      <c r="H671" s="17"/>
      <c r="I671" s="21"/>
      <c r="J671" s="17" t="s">
        <v>525</v>
      </c>
      <c r="K671" s="20">
        <f>IF(FluxoCaixa10131514192123[[#This Row],[Movimento ]]="Saldo Inicial",FluxoCaixa10131514192123[[#This Row],[R$ (Valores)]],K670+FluxoCaixa10131514192123[[#This Row],[Valores Receitas / Despesas]])</f>
        <v>2511924.87</v>
      </c>
      <c r="L671" s="20">
        <f>IF(FluxoCaixa10131514192123[[#This Row],[Entrada / Saída]]="Saída",FluxoCaixa10131514192123[[#This Row],[R$ (Valores)]]*-1,FluxoCaixa10131514192123[[#This Row],[R$ (Valores)]])</f>
        <v>0</v>
      </c>
    </row>
    <row r="672" spans="2:12">
      <c r="B672" s="48"/>
      <c r="C672" s="48"/>
      <c r="D672" s="56"/>
      <c r="E672" s="52"/>
      <c r="F672" s="17"/>
      <c r="G672" s="17"/>
      <c r="H672" s="17"/>
      <c r="I672" s="21"/>
      <c r="J672" s="17" t="s">
        <v>525</v>
      </c>
      <c r="K672" s="20">
        <f>IF(FluxoCaixa10131514192123[[#This Row],[Movimento ]]="Saldo Inicial",FluxoCaixa10131514192123[[#This Row],[R$ (Valores)]],K671+FluxoCaixa10131514192123[[#This Row],[Valores Receitas / Despesas]])</f>
        <v>2511924.87</v>
      </c>
      <c r="L672" s="20">
        <f>IF(FluxoCaixa10131514192123[[#This Row],[Entrada / Saída]]="Saída",FluxoCaixa10131514192123[[#This Row],[R$ (Valores)]]*-1,FluxoCaixa10131514192123[[#This Row],[R$ (Valores)]])</f>
        <v>0</v>
      </c>
    </row>
    <row r="673" spans="2:12">
      <c r="B673" s="48"/>
      <c r="C673" s="48"/>
      <c r="D673" s="56"/>
      <c r="E673" s="52"/>
      <c r="F673" s="17"/>
      <c r="G673" s="17"/>
      <c r="H673" s="17"/>
      <c r="I673" s="21"/>
      <c r="J673" s="17" t="s">
        <v>525</v>
      </c>
      <c r="K673" s="20">
        <f>IF(FluxoCaixa10131514192123[[#This Row],[Movimento ]]="Saldo Inicial",FluxoCaixa10131514192123[[#This Row],[R$ (Valores)]],K672+FluxoCaixa10131514192123[[#This Row],[Valores Receitas / Despesas]])</f>
        <v>2511924.87</v>
      </c>
      <c r="L673" s="20">
        <f>IF(FluxoCaixa10131514192123[[#This Row],[Entrada / Saída]]="Saída",FluxoCaixa10131514192123[[#This Row],[R$ (Valores)]]*-1,FluxoCaixa10131514192123[[#This Row],[R$ (Valores)]])</f>
        <v>0</v>
      </c>
    </row>
    <row r="674" spans="2:12">
      <c r="B674" s="48"/>
      <c r="C674" s="48"/>
      <c r="D674" s="56"/>
      <c r="E674" s="52"/>
      <c r="F674" s="17"/>
      <c r="G674" s="17"/>
      <c r="H674" s="17"/>
      <c r="I674" s="21"/>
      <c r="J674" s="17" t="s">
        <v>525</v>
      </c>
      <c r="K674" s="20">
        <f>IF(FluxoCaixa10131514192123[[#This Row],[Movimento ]]="Saldo Inicial",FluxoCaixa10131514192123[[#This Row],[R$ (Valores)]],K673+FluxoCaixa10131514192123[[#This Row],[Valores Receitas / Despesas]])</f>
        <v>2511924.87</v>
      </c>
      <c r="L674" s="20">
        <f>IF(FluxoCaixa10131514192123[[#This Row],[Entrada / Saída]]="Saída",FluxoCaixa10131514192123[[#This Row],[R$ (Valores)]]*-1,FluxoCaixa10131514192123[[#This Row],[R$ (Valores)]])</f>
        <v>0</v>
      </c>
    </row>
    <row r="675" spans="2:12">
      <c r="B675" s="48"/>
      <c r="C675" s="48"/>
      <c r="D675" s="56"/>
      <c r="E675" s="52"/>
      <c r="F675" s="17"/>
      <c r="G675" s="17"/>
      <c r="H675" s="17"/>
      <c r="I675" s="21"/>
      <c r="J675" s="17" t="s">
        <v>525</v>
      </c>
      <c r="K675" s="20">
        <f>IF(FluxoCaixa10131514192123[[#This Row],[Movimento ]]="Saldo Inicial",FluxoCaixa10131514192123[[#This Row],[R$ (Valores)]],K674+FluxoCaixa10131514192123[[#This Row],[Valores Receitas / Despesas]])</f>
        <v>2511924.87</v>
      </c>
      <c r="L675" s="20">
        <f>IF(FluxoCaixa10131514192123[[#This Row],[Entrada / Saída]]="Saída",FluxoCaixa10131514192123[[#This Row],[R$ (Valores)]]*-1,FluxoCaixa10131514192123[[#This Row],[R$ (Valores)]])</f>
        <v>0</v>
      </c>
    </row>
    <row r="676" spans="2:12">
      <c r="B676" s="48"/>
      <c r="C676" s="48"/>
      <c r="D676" s="56"/>
      <c r="E676" s="52"/>
      <c r="F676" s="17"/>
      <c r="G676" s="17"/>
      <c r="H676" s="17"/>
      <c r="I676" s="21"/>
      <c r="J676" s="17" t="s">
        <v>525</v>
      </c>
      <c r="K676" s="20">
        <f>IF(FluxoCaixa10131514192123[[#This Row],[Movimento ]]="Saldo Inicial",FluxoCaixa10131514192123[[#This Row],[R$ (Valores)]],K675+FluxoCaixa10131514192123[[#This Row],[Valores Receitas / Despesas]])</f>
        <v>2511924.87</v>
      </c>
      <c r="L676" s="20">
        <f>IF(FluxoCaixa10131514192123[[#This Row],[Entrada / Saída]]="Saída",FluxoCaixa10131514192123[[#This Row],[R$ (Valores)]]*-1,FluxoCaixa10131514192123[[#This Row],[R$ (Valores)]])</f>
        <v>0</v>
      </c>
    </row>
    <row r="677" spans="2:12">
      <c r="B677" s="48"/>
      <c r="C677" s="48"/>
      <c r="D677" s="56"/>
      <c r="E677" s="52"/>
      <c r="F677" s="17"/>
      <c r="G677" s="17"/>
      <c r="H677" s="17"/>
      <c r="I677" s="21"/>
      <c r="J677" s="17" t="s">
        <v>525</v>
      </c>
      <c r="K677" s="20">
        <f>IF(FluxoCaixa10131514192123[[#This Row],[Movimento ]]="Saldo Inicial",FluxoCaixa10131514192123[[#This Row],[R$ (Valores)]],K676+FluxoCaixa10131514192123[[#This Row],[Valores Receitas / Despesas]])</f>
        <v>2511924.87</v>
      </c>
      <c r="L677" s="20">
        <f>IF(FluxoCaixa10131514192123[[#This Row],[Entrada / Saída]]="Saída",FluxoCaixa10131514192123[[#This Row],[R$ (Valores)]]*-1,FluxoCaixa10131514192123[[#This Row],[R$ (Valores)]])</f>
        <v>0</v>
      </c>
    </row>
    <row r="678" spans="2:12">
      <c r="B678" s="48"/>
      <c r="C678" s="48"/>
      <c r="D678" s="56"/>
      <c r="E678" s="52"/>
      <c r="F678" s="17"/>
      <c r="G678" s="17"/>
      <c r="H678" s="17"/>
      <c r="I678" s="21"/>
      <c r="J678" s="17" t="s">
        <v>525</v>
      </c>
      <c r="K678" s="20">
        <f>IF(FluxoCaixa10131514192123[[#This Row],[Movimento ]]="Saldo Inicial",FluxoCaixa10131514192123[[#This Row],[R$ (Valores)]],K677+FluxoCaixa10131514192123[[#This Row],[Valores Receitas / Despesas]])</f>
        <v>2511924.87</v>
      </c>
      <c r="L678" s="20">
        <f>IF(FluxoCaixa10131514192123[[#This Row],[Entrada / Saída]]="Saída",FluxoCaixa10131514192123[[#This Row],[R$ (Valores)]]*-1,FluxoCaixa10131514192123[[#This Row],[R$ (Valores)]])</f>
        <v>0</v>
      </c>
    </row>
    <row r="679" spans="2:12">
      <c r="B679" s="48"/>
      <c r="C679" s="48"/>
      <c r="D679" s="56"/>
      <c r="E679" s="52"/>
      <c r="F679" s="17"/>
      <c r="G679" s="17"/>
      <c r="H679" s="17"/>
      <c r="I679" s="21"/>
      <c r="J679" s="17" t="s">
        <v>525</v>
      </c>
      <c r="K679" s="20">
        <f>IF(FluxoCaixa10131514192123[[#This Row],[Movimento ]]="Saldo Inicial",FluxoCaixa10131514192123[[#This Row],[R$ (Valores)]],K678+FluxoCaixa10131514192123[[#This Row],[Valores Receitas / Despesas]])</f>
        <v>2511924.87</v>
      </c>
      <c r="L679" s="17">
        <f>IF(FluxoCaixa10131514192123[[#This Row],[Entrada / Saída]]="Saída",FluxoCaixa10131514192123[[#This Row],[R$ (Valores)]]*-1,FluxoCaixa10131514192123[[#This Row],[R$ (Valores)]])</f>
        <v>0</v>
      </c>
    </row>
    <row r="680" spans="2:12">
      <c r="B680" s="48"/>
      <c r="C680" s="48"/>
      <c r="D680" s="56"/>
      <c r="E680" s="52"/>
      <c r="F680" s="17"/>
      <c r="G680" s="17"/>
      <c r="H680" s="17"/>
      <c r="I680" s="21"/>
      <c r="J680" s="17" t="s">
        <v>525</v>
      </c>
      <c r="K680" s="20">
        <f>IF(FluxoCaixa10131514192123[[#This Row],[Movimento ]]="Saldo Inicial",FluxoCaixa10131514192123[[#This Row],[R$ (Valores)]],K679+FluxoCaixa10131514192123[[#This Row],[Valores Receitas / Despesas]])</f>
        <v>2511924.87</v>
      </c>
      <c r="L680" s="20">
        <f>IF(FluxoCaixa10131514192123[[#This Row],[Entrada / Saída]]="Saída",FluxoCaixa10131514192123[[#This Row],[R$ (Valores)]]*-1,FluxoCaixa10131514192123[[#This Row],[R$ (Valores)]])</f>
        <v>0</v>
      </c>
    </row>
    <row r="681" spans="2:12">
      <c r="B681" s="48"/>
      <c r="C681" s="48"/>
      <c r="D681" s="56"/>
      <c r="E681" s="52"/>
      <c r="F681" s="17"/>
      <c r="G681" s="17"/>
      <c r="H681" s="17"/>
      <c r="I681" s="21"/>
      <c r="J681" s="17" t="s">
        <v>525</v>
      </c>
      <c r="K681" s="20">
        <f>IF(FluxoCaixa10131514192123[[#This Row],[Movimento ]]="Saldo Inicial",FluxoCaixa10131514192123[[#This Row],[R$ (Valores)]],K680+FluxoCaixa10131514192123[[#This Row],[Valores Receitas / Despesas]])</f>
        <v>2511924.87</v>
      </c>
      <c r="L681" s="20">
        <f>IF(FluxoCaixa10131514192123[[#This Row],[Entrada / Saída]]="Saída",FluxoCaixa10131514192123[[#This Row],[R$ (Valores)]]*-1,FluxoCaixa10131514192123[[#This Row],[R$ (Valores)]])</f>
        <v>0</v>
      </c>
    </row>
    <row r="682" spans="2:12">
      <c r="B682" s="48"/>
      <c r="C682" s="48"/>
      <c r="D682" s="56"/>
      <c r="E682" s="52"/>
      <c r="F682" s="17"/>
      <c r="G682" s="17"/>
      <c r="H682" s="17"/>
      <c r="I682" s="21"/>
      <c r="J682" s="17" t="s">
        <v>525</v>
      </c>
      <c r="K682" s="20">
        <f>IF(FluxoCaixa10131514192123[[#This Row],[Movimento ]]="Saldo Inicial",FluxoCaixa10131514192123[[#This Row],[R$ (Valores)]],K681+FluxoCaixa10131514192123[[#This Row],[Valores Receitas / Despesas]])</f>
        <v>2511924.87</v>
      </c>
      <c r="L682" s="20">
        <f>IF(FluxoCaixa10131514192123[[#This Row],[Entrada / Saída]]="Saída",FluxoCaixa10131514192123[[#This Row],[R$ (Valores)]]*-1,FluxoCaixa10131514192123[[#This Row],[R$ (Valores)]])</f>
        <v>0</v>
      </c>
    </row>
    <row r="683" spans="2:12">
      <c r="B683" s="48"/>
      <c r="C683" s="48"/>
      <c r="D683" s="56"/>
      <c r="E683" s="52"/>
      <c r="F683" s="17"/>
      <c r="G683" s="17"/>
      <c r="H683" s="17"/>
      <c r="I683" s="21"/>
      <c r="J683" s="17" t="s">
        <v>525</v>
      </c>
      <c r="K683" s="20">
        <f>IF(FluxoCaixa10131514192123[[#This Row],[Movimento ]]="Saldo Inicial",FluxoCaixa10131514192123[[#This Row],[R$ (Valores)]],K682+FluxoCaixa10131514192123[[#This Row],[Valores Receitas / Despesas]])</f>
        <v>2511924.87</v>
      </c>
      <c r="L683" s="20">
        <f>IF(FluxoCaixa10131514192123[[#This Row],[Entrada / Saída]]="Saída",FluxoCaixa10131514192123[[#This Row],[R$ (Valores)]]*-1,FluxoCaixa10131514192123[[#This Row],[R$ (Valores)]])</f>
        <v>0</v>
      </c>
    </row>
    <row r="684" spans="2:12">
      <c r="B684" s="48"/>
      <c r="C684" s="48"/>
      <c r="D684" s="56"/>
      <c r="E684" s="52"/>
      <c r="F684" s="17"/>
      <c r="G684" s="17"/>
      <c r="H684" s="17"/>
      <c r="I684" s="21"/>
      <c r="J684" s="17" t="s">
        <v>525</v>
      </c>
      <c r="K684" s="20">
        <f>IF(FluxoCaixa10131514192123[[#This Row],[Movimento ]]="Saldo Inicial",FluxoCaixa10131514192123[[#This Row],[R$ (Valores)]],K683+FluxoCaixa10131514192123[[#This Row],[Valores Receitas / Despesas]])</f>
        <v>2511924.87</v>
      </c>
      <c r="L684" s="5">
        <f>IF(FluxoCaixa10131514192123[[#This Row],[Entrada / Saída]]="Saída",FluxoCaixa10131514192123[[#This Row],[R$ (Valores)]]*-1,FluxoCaixa10131514192123[[#This Row],[R$ (Valores)]])</f>
        <v>0</v>
      </c>
    </row>
    <row r="685" spans="2:12">
      <c r="B685" s="48"/>
      <c r="C685" s="48"/>
      <c r="D685" s="56"/>
      <c r="E685" s="52"/>
      <c r="F685" s="17"/>
      <c r="G685" s="17"/>
      <c r="H685" s="17"/>
      <c r="I685" s="21"/>
      <c r="J685" s="17" t="s">
        <v>525</v>
      </c>
      <c r="K685" s="20">
        <f>IF(FluxoCaixa10131514192123[[#This Row],[Movimento ]]="Saldo Inicial",FluxoCaixa10131514192123[[#This Row],[R$ (Valores)]],K684+FluxoCaixa10131514192123[[#This Row],[Valores Receitas / Despesas]])</f>
        <v>2511924.87</v>
      </c>
      <c r="L685" s="5">
        <f>IF(FluxoCaixa10131514192123[[#This Row],[Entrada / Saída]]="Saída",FluxoCaixa10131514192123[[#This Row],[R$ (Valores)]]*-1,FluxoCaixa10131514192123[[#This Row],[R$ (Valores)]])</f>
        <v>0</v>
      </c>
    </row>
    <row r="686" spans="2:12">
      <c r="B686" s="48"/>
      <c r="C686" s="48"/>
      <c r="D686" s="56"/>
      <c r="E686" s="52"/>
      <c r="F686" s="17"/>
      <c r="G686" s="17"/>
      <c r="H686" s="17"/>
      <c r="I686" s="21"/>
      <c r="J686" s="17" t="s">
        <v>525</v>
      </c>
      <c r="K686" s="20">
        <f>IF(FluxoCaixa10131514192123[[#This Row],[Movimento ]]="Saldo Inicial",FluxoCaixa10131514192123[[#This Row],[R$ (Valores)]],K685+FluxoCaixa10131514192123[[#This Row],[Valores Receitas / Despesas]])</f>
        <v>2511924.87</v>
      </c>
      <c r="L686" s="5">
        <f>IF(FluxoCaixa10131514192123[[#This Row],[Entrada / Saída]]="Saída",FluxoCaixa10131514192123[[#This Row],[R$ (Valores)]]*-1,FluxoCaixa10131514192123[[#This Row],[R$ (Valores)]])</f>
        <v>0</v>
      </c>
    </row>
    <row r="687" spans="2:12">
      <c r="B687" s="48"/>
      <c r="C687" s="48"/>
      <c r="D687" s="56"/>
      <c r="E687" s="52"/>
      <c r="F687" s="17"/>
      <c r="G687" s="17"/>
      <c r="H687" s="17"/>
      <c r="I687" s="21"/>
      <c r="J687" s="17" t="s">
        <v>525</v>
      </c>
      <c r="K687" s="20">
        <f>IF(FluxoCaixa10131514192123[[#This Row],[Movimento ]]="Saldo Inicial",FluxoCaixa10131514192123[[#This Row],[R$ (Valores)]],K686+FluxoCaixa10131514192123[[#This Row],[Valores Receitas / Despesas]])</f>
        <v>2511924.87</v>
      </c>
      <c r="L687" s="5">
        <f>IF(FluxoCaixa10131514192123[[#This Row],[Entrada / Saída]]="Saída",FluxoCaixa10131514192123[[#This Row],[R$ (Valores)]]*-1,FluxoCaixa10131514192123[[#This Row],[R$ (Valores)]])</f>
        <v>0</v>
      </c>
    </row>
    <row r="688" spans="2:12">
      <c r="B688" s="48"/>
      <c r="C688" s="48"/>
      <c r="D688" s="56"/>
      <c r="E688" s="52"/>
      <c r="F688" s="17"/>
      <c r="G688" s="17"/>
      <c r="H688" s="17"/>
      <c r="I688" s="21"/>
      <c r="J688" s="17" t="s">
        <v>525</v>
      </c>
      <c r="K688" s="20">
        <f>IF(FluxoCaixa10131514192123[[#This Row],[Movimento ]]="Saldo Inicial",FluxoCaixa10131514192123[[#This Row],[R$ (Valores)]],K687+FluxoCaixa10131514192123[[#This Row],[Valores Receitas / Despesas]])</f>
        <v>2511924.87</v>
      </c>
      <c r="L688" s="5">
        <f>IF(FluxoCaixa10131514192123[[#This Row],[Entrada / Saída]]="Saída",FluxoCaixa10131514192123[[#This Row],[R$ (Valores)]]*-1,FluxoCaixa10131514192123[[#This Row],[R$ (Valores)]])</f>
        <v>0</v>
      </c>
    </row>
    <row r="689" spans="2:12">
      <c r="B689" s="48"/>
      <c r="C689" s="48"/>
      <c r="D689" s="56"/>
      <c r="E689" s="52"/>
      <c r="F689" s="17"/>
      <c r="G689" s="17"/>
      <c r="H689" s="17"/>
      <c r="I689" s="21"/>
      <c r="J689" s="17" t="s">
        <v>525</v>
      </c>
      <c r="K689" s="20">
        <f>IF(FluxoCaixa10131514192123[[#This Row],[Movimento ]]="Saldo Inicial",FluxoCaixa10131514192123[[#This Row],[R$ (Valores)]],K688+FluxoCaixa10131514192123[[#This Row],[Valores Receitas / Despesas]])</f>
        <v>2511924.87</v>
      </c>
      <c r="L689" s="5">
        <f>IF(FluxoCaixa10131514192123[[#This Row],[Entrada / Saída]]="Saída",FluxoCaixa10131514192123[[#This Row],[R$ (Valores)]]*-1,FluxoCaixa10131514192123[[#This Row],[R$ (Valores)]])</f>
        <v>0</v>
      </c>
    </row>
    <row r="690" spans="2:12">
      <c r="B690" s="48"/>
      <c r="C690" s="48"/>
      <c r="D690" s="56"/>
      <c r="E690" s="52"/>
      <c r="F690" s="17"/>
      <c r="G690" s="17"/>
      <c r="H690" s="17"/>
      <c r="I690" s="21"/>
      <c r="J690" s="17" t="s">
        <v>525</v>
      </c>
      <c r="K690" s="20">
        <f>IF(FluxoCaixa10131514192123[[#This Row],[Movimento ]]="Saldo Inicial",FluxoCaixa10131514192123[[#This Row],[R$ (Valores)]],K689+FluxoCaixa10131514192123[[#This Row],[Valores Receitas / Despesas]])</f>
        <v>2511924.87</v>
      </c>
      <c r="L690" s="5">
        <f>IF(FluxoCaixa10131514192123[[#This Row],[Entrada / Saída]]="Saída",FluxoCaixa10131514192123[[#This Row],[R$ (Valores)]]*-1,FluxoCaixa10131514192123[[#This Row],[R$ (Valores)]])</f>
        <v>0</v>
      </c>
    </row>
    <row r="691" spans="2:12">
      <c r="B691" s="48"/>
      <c r="C691" s="48"/>
      <c r="D691" s="56"/>
      <c r="E691" s="52"/>
      <c r="F691" s="17"/>
      <c r="G691" s="17"/>
      <c r="H691" s="17"/>
      <c r="I691" s="21"/>
      <c r="J691" s="17" t="s">
        <v>525</v>
      </c>
      <c r="K691" s="20">
        <f>IF(FluxoCaixa10131514192123[[#This Row],[Movimento ]]="Saldo Inicial",FluxoCaixa10131514192123[[#This Row],[R$ (Valores)]],K690+FluxoCaixa10131514192123[[#This Row],[Valores Receitas / Despesas]])</f>
        <v>2511924.87</v>
      </c>
      <c r="L691" s="53">
        <f>IF(FluxoCaixa10131514192123[[#This Row],[Entrada / Saída]]="Saída",FluxoCaixa10131514192123[[#This Row],[R$ (Valores)]]*-1,FluxoCaixa10131514192123[[#This Row],[R$ (Valores)]])</f>
        <v>0</v>
      </c>
    </row>
    <row r="692" spans="2:12">
      <c r="B692" s="48"/>
      <c r="C692" s="48"/>
      <c r="D692" s="56"/>
      <c r="E692" s="52"/>
      <c r="F692" s="17"/>
      <c r="G692" s="17"/>
      <c r="H692" s="17"/>
      <c r="I692" s="21"/>
      <c r="J692" s="17" t="s">
        <v>525</v>
      </c>
      <c r="K692" s="20">
        <f>IF(FluxoCaixa10131514192123[[#This Row],[Movimento ]]="Saldo Inicial",FluxoCaixa10131514192123[[#This Row],[R$ (Valores)]],K691+FluxoCaixa10131514192123[[#This Row],[Valores Receitas / Despesas]])</f>
        <v>2511924.87</v>
      </c>
      <c r="L692" s="5">
        <f>IF(FluxoCaixa10131514192123[[#This Row],[Entrada / Saída]]="Saída",FluxoCaixa10131514192123[[#This Row],[R$ (Valores)]]*-1,FluxoCaixa10131514192123[[#This Row],[R$ (Valores)]])</f>
        <v>0</v>
      </c>
    </row>
    <row r="693" spans="2:12">
      <c r="B693" s="48"/>
      <c r="C693" s="48"/>
      <c r="D693" s="56"/>
      <c r="E693" s="52"/>
      <c r="F693" s="17"/>
      <c r="G693" s="17"/>
      <c r="H693" s="17"/>
      <c r="I693" s="21"/>
      <c r="J693" s="17" t="s">
        <v>525</v>
      </c>
      <c r="K693" s="20">
        <f>IF(FluxoCaixa10131514192123[[#This Row],[Movimento ]]="Saldo Inicial",FluxoCaixa10131514192123[[#This Row],[R$ (Valores)]],K692+FluxoCaixa10131514192123[[#This Row],[Valores Receitas / Despesas]])</f>
        <v>2511924.87</v>
      </c>
      <c r="L693" s="5">
        <f>IF(FluxoCaixa10131514192123[[#This Row],[Entrada / Saída]]="Saída",FluxoCaixa10131514192123[[#This Row],[R$ (Valores)]]*-1,FluxoCaixa10131514192123[[#This Row],[R$ (Valores)]])</f>
        <v>0</v>
      </c>
    </row>
    <row r="694" spans="2:12">
      <c r="B694" s="48"/>
      <c r="C694" s="48"/>
      <c r="D694" s="56"/>
      <c r="E694" s="52"/>
      <c r="F694" s="17"/>
      <c r="G694" s="17"/>
      <c r="H694" s="17"/>
      <c r="I694" s="21"/>
      <c r="J694" s="17" t="s">
        <v>525</v>
      </c>
      <c r="K694" s="20">
        <f>IF(FluxoCaixa10131514192123[[#This Row],[Movimento ]]="Saldo Inicial",FluxoCaixa10131514192123[[#This Row],[R$ (Valores)]],K693+FluxoCaixa10131514192123[[#This Row],[Valores Receitas / Despesas]])</f>
        <v>2511924.87</v>
      </c>
      <c r="L694" s="5">
        <f>IF(FluxoCaixa10131514192123[[#This Row],[Entrada / Saída]]="Saída",FluxoCaixa10131514192123[[#This Row],[R$ (Valores)]]*-1,FluxoCaixa10131514192123[[#This Row],[R$ (Valores)]])</f>
        <v>0</v>
      </c>
    </row>
    <row r="695" spans="2:12">
      <c r="B695" s="48"/>
      <c r="C695" s="48"/>
      <c r="D695" s="56"/>
      <c r="E695" s="52"/>
      <c r="F695" s="17"/>
      <c r="G695" s="17"/>
      <c r="H695" s="17"/>
      <c r="I695" s="21"/>
      <c r="J695" s="17" t="s">
        <v>525</v>
      </c>
      <c r="K695" s="20">
        <f>IF(FluxoCaixa10131514192123[[#This Row],[Movimento ]]="Saldo Inicial",FluxoCaixa10131514192123[[#This Row],[R$ (Valores)]],K694+FluxoCaixa10131514192123[[#This Row],[Valores Receitas / Despesas]])</f>
        <v>2511924.87</v>
      </c>
      <c r="L695" s="5">
        <f>IF(FluxoCaixa10131514192123[[#This Row],[Entrada / Saída]]="Saída",FluxoCaixa10131514192123[[#This Row],[R$ (Valores)]]*-1,FluxoCaixa10131514192123[[#This Row],[R$ (Valores)]])</f>
        <v>0</v>
      </c>
    </row>
    <row r="696" spans="2:12">
      <c r="B696" s="48"/>
      <c r="C696" s="48"/>
      <c r="D696" s="56"/>
      <c r="E696" s="52"/>
      <c r="F696" s="17"/>
      <c r="G696" s="17"/>
      <c r="H696" s="17"/>
      <c r="I696" s="21"/>
      <c r="J696" s="17" t="s">
        <v>525</v>
      </c>
      <c r="K696" s="20">
        <f>IF(FluxoCaixa10131514192123[[#This Row],[Movimento ]]="Saldo Inicial",FluxoCaixa10131514192123[[#This Row],[R$ (Valores)]],K695+FluxoCaixa10131514192123[[#This Row],[Valores Receitas / Despesas]])</f>
        <v>2511924.87</v>
      </c>
      <c r="L696" s="5">
        <f>IF(FluxoCaixa10131514192123[[#This Row],[Entrada / Saída]]="Saída",FluxoCaixa10131514192123[[#This Row],[R$ (Valores)]]*-1,FluxoCaixa10131514192123[[#This Row],[R$ (Valores)]])</f>
        <v>0</v>
      </c>
    </row>
    <row r="697" spans="2:12">
      <c r="B697" s="48"/>
      <c r="C697" s="48"/>
      <c r="D697" s="56"/>
      <c r="E697" s="52"/>
      <c r="F697" s="17"/>
      <c r="G697" s="17"/>
      <c r="H697" s="17"/>
      <c r="I697" s="21"/>
      <c r="J697" s="17" t="s">
        <v>525</v>
      </c>
      <c r="K697" s="20">
        <f>IF(FluxoCaixa10131514192123[[#This Row],[Movimento ]]="Saldo Inicial",FluxoCaixa10131514192123[[#This Row],[R$ (Valores)]],K696+FluxoCaixa10131514192123[[#This Row],[Valores Receitas / Despesas]])</f>
        <v>2511924.87</v>
      </c>
      <c r="L697" s="5">
        <f>IF(FluxoCaixa10131514192123[[#This Row],[Entrada / Saída]]="Saída",FluxoCaixa10131514192123[[#This Row],[R$ (Valores)]]*-1,FluxoCaixa10131514192123[[#This Row],[R$ (Valores)]])</f>
        <v>0</v>
      </c>
    </row>
    <row r="698" spans="2:12">
      <c r="B698" s="48"/>
      <c r="C698" s="48"/>
      <c r="D698" s="56"/>
      <c r="E698" s="52"/>
      <c r="F698" s="17"/>
      <c r="G698" s="17"/>
      <c r="H698" s="17"/>
      <c r="I698" s="21"/>
      <c r="J698" s="17" t="s">
        <v>525</v>
      </c>
      <c r="K698" s="20">
        <f>IF(FluxoCaixa10131514192123[[#This Row],[Movimento ]]="Saldo Inicial",FluxoCaixa10131514192123[[#This Row],[R$ (Valores)]],K697+FluxoCaixa10131514192123[[#This Row],[Valores Receitas / Despesas]])</f>
        <v>2511924.87</v>
      </c>
      <c r="L698" s="5">
        <f>IF(FluxoCaixa10131514192123[[#This Row],[Entrada / Saída]]="Saída",FluxoCaixa10131514192123[[#This Row],[R$ (Valores)]]*-1,FluxoCaixa10131514192123[[#This Row],[R$ (Valores)]])</f>
        <v>0</v>
      </c>
    </row>
    <row r="699" spans="2:12">
      <c r="B699" s="48"/>
      <c r="C699" s="48"/>
      <c r="D699" s="56"/>
      <c r="E699" s="52"/>
      <c r="F699" s="17"/>
      <c r="G699" s="17"/>
      <c r="H699" s="17"/>
      <c r="I699" s="21"/>
      <c r="J699" s="17" t="s">
        <v>525</v>
      </c>
      <c r="K699" s="20">
        <f>IF(FluxoCaixa10131514192123[[#This Row],[Movimento ]]="Saldo Inicial",FluxoCaixa10131514192123[[#This Row],[R$ (Valores)]],K698+FluxoCaixa10131514192123[[#This Row],[Valores Receitas / Despesas]])</f>
        <v>2511924.87</v>
      </c>
      <c r="L699" s="5">
        <f>IF(FluxoCaixa10131514192123[[#This Row],[Entrada / Saída]]="Saída",FluxoCaixa10131514192123[[#This Row],[R$ (Valores)]]*-1,FluxoCaixa10131514192123[[#This Row],[R$ (Valores)]])</f>
        <v>0</v>
      </c>
    </row>
    <row r="700" spans="2:12">
      <c r="B700" s="48"/>
      <c r="C700" s="48"/>
      <c r="D700" s="56"/>
      <c r="E700" s="52"/>
      <c r="F700" s="17"/>
      <c r="G700" s="17"/>
      <c r="H700" s="17"/>
      <c r="I700" s="21"/>
      <c r="J700" s="17" t="s">
        <v>525</v>
      </c>
      <c r="K700" s="20">
        <f>IF(FluxoCaixa10131514192123[[#This Row],[Movimento ]]="Saldo Inicial",FluxoCaixa10131514192123[[#This Row],[R$ (Valores)]],K699+FluxoCaixa10131514192123[[#This Row],[Valores Receitas / Despesas]])</f>
        <v>2511924.87</v>
      </c>
      <c r="L700" s="5">
        <f>IF(FluxoCaixa10131514192123[[#This Row],[Entrada / Saída]]="Saída",FluxoCaixa10131514192123[[#This Row],[R$ (Valores)]]*-1,FluxoCaixa10131514192123[[#This Row],[R$ (Valores)]])</f>
        <v>0</v>
      </c>
    </row>
    <row r="701" spans="2:12">
      <c r="B701" s="48"/>
      <c r="C701" s="48"/>
      <c r="D701" s="56"/>
      <c r="E701" s="52"/>
      <c r="F701" s="17"/>
      <c r="G701" s="17"/>
      <c r="H701" s="17"/>
      <c r="I701" s="21"/>
      <c r="J701" s="17" t="s">
        <v>525</v>
      </c>
      <c r="K701" s="20">
        <f>IF(FluxoCaixa10131514192123[[#This Row],[Movimento ]]="Saldo Inicial",FluxoCaixa10131514192123[[#This Row],[R$ (Valores)]],K700+FluxoCaixa10131514192123[[#This Row],[Valores Receitas / Despesas]])</f>
        <v>2511924.87</v>
      </c>
      <c r="L701" s="5">
        <f>IF(FluxoCaixa10131514192123[[#This Row],[Entrada / Saída]]="Saída",FluxoCaixa10131514192123[[#This Row],[R$ (Valores)]]*-1,FluxoCaixa10131514192123[[#This Row],[R$ (Valores)]])</f>
        <v>0</v>
      </c>
    </row>
    <row r="702" spans="2:12">
      <c r="B702" s="48"/>
      <c r="C702" s="48"/>
      <c r="D702" s="56"/>
      <c r="E702" s="52"/>
      <c r="F702" s="17"/>
      <c r="G702" s="17"/>
      <c r="H702" s="17"/>
      <c r="I702" s="21"/>
      <c r="J702" s="17" t="s">
        <v>525</v>
      </c>
      <c r="K702" s="20">
        <f>IF(FluxoCaixa10131514192123[[#This Row],[Movimento ]]="Saldo Inicial",FluxoCaixa10131514192123[[#This Row],[R$ (Valores)]],K701+FluxoCaixa10131514192123[[#This Row],[Valores Receitas / Despesas]])</f>
        <v>2511924.87</v>
      </c>
      <c r="L702" s="5">
        <f>IF(FluxoCaixa10131514192123[[#This Row],[Entrada / Saída]]="Saída",FluxoCaixa10131514192123[[#This Row],[R$ (Valores)]]*-1,FluxoCaixa10131514192123[[#This Row],[R$ (Valores)]])</f>
        <v>0</v>
      </c>
    </row>
    <row r="703" spans="2:12">
      <c r="B703" s="48"/>
      <c r="C703" s="48"/>
      <c r="D703" s="56"/>
      <c r="E703" s="52"/>
      <c r="F703" s="17"/>
      <c r="G703" s="17"/>
      <c r="H703" s="17"/>
      <c r="I703" s="21"/>
      <c r="J703" s="17" t="s">
        <v>525</v>
      </c>
      <c r="K703" s="20">
        <f>IF(FluxoCaixa10131514192123[[#This Row],[Movimento ]]="Saldo Inicial",FluxoCaixa10131514192123[[#This Row],[R$ (Valores)]],K702+FluxoCaixa10131514192123[[#This Row],[Valores Receitas / Despesas]])</f>
        <v>2511924.87</v>
      </c>
      <c r="L703" s="5">
        <f>IF(FluxoCaixa10131514192123[[#This Row],[Entrada / Saída]]="Saída",FluxoCaixa10131514192123[[#This Row],[R$ (Valores)]]*-1,FluxoCaixa10131514192123[[#This Row],[R$ (Valores)]])</f>
        <v>0</v>
      </c>
    </row>
    <row r="704" spans="2:12">
      <c r="B704" s="48"/>
      <c r="C704" s="48"/>
      <c r="D704" s="56"/>
      <c r="E704" s="52"/>
      <c r="F704" s="17"/>
      <c r="G704" s="17"/>
      <c r="H704" s="17"/>
      <c r="I704" s="21"/>
      <c r="J704" s="17" t="s">
        <v>525</v>
      </c>
      <c r="K704" s="20">
        <f>IF(FluxoCaixa10131514192123[[#This Row],[Movimento ]]="Saldo Inicial",FluxoCaixa10131514192123[[#This Row],[R$ (Valores)]],K703+FluxoCaixa10131514192123[[#This Row],[Valores Receitas / Despesas]])</f>
        <v>2511924.87</v>
      </c>
      <c r="L704" s="5">
        <f>IF(FluxoCaixa10131514192123[[#This Row],[Entrada / Saída]]="Saída",FluxoCaixa10131514192123[[#This Row],[R$ (Valores)]]*-1,FluxoCaixa10131514192123[[#This Row],[R$ (Valores)]])</f>
        <v>0</v>
      </c>
    </row>
    <row r="705" spans="2:12">
      <c r="B705" s="48"/>
      <c r="C705" s="48"/>
      <c r="D705" s="56"/>
      <c r="E705" s="52"/>
      <c r="F705" s="17"/>
      <c r="G705" s="17"/>
      <c r="H705" s="17"/>
      <c r="I705" s="21"/>
      <c r="J705" s="17" t="s">
        <v>525</v>
      </c>
      <c r="K705" s="20">
        <f>IF(FluxoCaixa10131514192123[[#This Row],[Movimento ]]="Saldo Inicial",FluxoCaixa10131514192123[[#This Row],[R$ (Valores)]],K704+FluxoCaixa10131514192123[[#This Row],[Valores Receitas / Despesas]])</f>
        <v>2511924.87</v>
      </c>
      <c r="L705" s="5">
        <f>IF(FluxoCaixa10131514192123[[#This Row],[Entrada / Saída]]="Saída",FluxoCaixa10131514192123[[#This Row],[R$ (Valores)]]*-1,FluxoCaixa10131514192123[[#This Row],[R$ (Valores)]])</f>
        <v>0</v>
      </c>
    </row>
    <row r="706" spans="2:12">
      <c r="B706" s="48"/>
      <c r="C706" s="48"/>
      <c r="D706" s="56"/>
      <c r="E706" s="52"/>
      <c r="F706" s="17"/>
      <c r="G706" s="17"/>
      <c r="H706" s="17"/>
      <c r="I706" s="21"/>
      <c r="J706" s="17" t="s">
        <v>525</v>
      </c>
      <c r="K706" s="20">
        <f>IF(FluxoCaixa10131514192123[[#This Row],[Movimento ]]="Saldo Inicial",FluxoCaixa10131514192123[[#This Row],[R$ (Valores)]],K705+FluxoCaixa10131514192123[[#This Row],[Valores Receitas / Despesas]])</f>
        <v>2511924.87</v>
      </c>
      <c r="L706" s="5">
        <f>IF(FluxoCaixa10131514192123[[#This Row],[Entrada / Saída]]="Saída",FluxoCaixa10131514192123[[#This Row],[R$ (Valores)]]*-1,FluxoCaixa10131514192123[[#This Row],[R$ (Valores)]])</f>
        <v>0</v>
      </c>
    </row>
    <row r="707" spans="2:12">
      <c r="B707" s="48"/>
      <c r="C707" s="48"/>
      <c r="D707" s="56"/>
      <c r="E707" s="52"/>
      <c r="F707" s="17"/>
      <c r="G707" s="17"/>
      <c r="H707" s="17"/>
      <c r="I707" s="21"/>
      <c r="J707" s="17" t="s">
        <v>525</v>
      </c>
      <c r="K707" s="20">
        <f>IF(FluxoCaixa10131514192123[[#This Row],[Movimento ]]="Saldo Inicial",FluxoCaixa10131514192123[[#This Row],[R$ (Valores)]],K706+FluxoCaixa10131514192123[[#This Row],[Valores Receitas / Despesas]])</f>
        <v>2511924.87</v>
      </c>
      <c r="L707" s="5">
        <f>IF(FluxoCaixa10131514192123[[#This Row],[Entrada / Saída]]="Saída",FluxoCaixa10131514192123[[#This Row],[R$ (Valores)]]*-1,FluxoCaixa10131514192123[[#This Row],[R$ (Valores)]])</f>
        <v>0</v>
      </c>
    </row>
    <row r="708" spans="2:12">
      <c r="B708" s="48"/>
      <c r="C708" s="48"/>
      <c r="D708" s="56"/>
      <c r="E708" s="52"/>
      <c r="F708" s="17"/>
      <c r="G708" s="17"/>
      <c r="H708" s="17"/>
      <c r="I708" s="21"/>
      <c r="J708" s="17" t="s">
        <v>525</v>
      </c>
      <c r="K708" s="20">
        <f>IF(FluxoCaixa10131514192123[[#This Row],[Movimento ]]="Saldo Inicial",FluxoCaixa10131514192123[[#This Row],[R$ (Valores)]],K707+FluxoCaixa10131514192123[[#This Row],[Valores Receitas / Despesas]])</f>
        <v>2511924.87</v>
      </c>
      <c r="L708" s="5">
        <f>IF(FluxoCaixa10131514192123[[#This Row],[Entrada / Saída]]="Saída",FluxoCaixa10131514192123[[#This Row],[R$ (Valores)]]*-1,FluxoCaixa10131514192123[[#This Row],[R$ (Valores)]])</f>
        <v>0</v>
      </c>
    </row>
    <row r="709" spans="2:12">
      <c r="B709" s="48"/>
      <c r="C709" s="48"/>
      <c r="D709" s="56"/>
      <c r="E709" s="52"/>
      <c r="F709" s="17"/>
      <c r="G709" s="17"/>
      <c r="H709" s="17"/>
      <c r="I709" s="21"/>
      <c r="J709" s="17" t="s">
        <v>525</v>
      </c>
      <c r="K709" s="20">
        <f>IF(FluxoCaixa10131514192123[[#This Row],[Movimento ]]="Saldo Inicial",FluxoCaixa10131514192123[[#This Row],[R$ (Valores)]],K708+FluxoCaixa10131514192123[[#This Row],[Valores Receitas / Despesas]])</f>
        <v>2511924.87</v>
      </c>
      <c r="L709" s="5">
        <f>IF(FluxoCaixa10131514192123[[#This Row],[Entrada / Saída]]="Saída",FluxoCaixa10131514192123[[#This Row],[R$ (Valores)]]*-1,FluxoCaixa10131514192123[[#This Row],[R$ (Valores)]])</f>
        <v>0</v>
      </c>
    </row>
    <row r="710" spans="2:12">
      <c r="B710" s="48"/>
      <c r="C710" s="48"/>
      <c r="D710" s="56"/>
      <c r="E710" s="52"/>
      <c r="F710" s="17"/>
      <c r="G710" s="17"/>
      <c r="H710" s="17"/>
      <c r="I710" s="21"/>
      <c r="J710" s="17" t="s">
        <v>525</v>
      </c>
      <c r="K710" s="20">
        <f>IF(FluxoCaixa10131514192123[[#This Row],[Movimento ]]="Saldo Inicial",FluxoCaixa10131514192123[[#This Row],[R$ (Valores)]],K709+FluxoCaixa10131514192123[[#This Row],[Valores Receitas / Despesas]])</f>
        <v>2511924.87</v>
      </c>
      <c r="L710" s="5">
        <f>IF(FluxoCaixa10131514192123[[#This Row],[Entrada / Saída]]="Saída",FluxoCaixa10131514192123[[#This Row],[R$ (Valores)]]*-1,FluxoCaixa10131514192123[[#This Row],[R$ (Valores)]])</f>
        <v>0</v>
      </c>
    </row>
    <row r="711" spans="2:12">
      <c r="B711" s="48"/>
      <c r="C711" s="48"/>
      <c r="D711" s="56"/>
      <c r="E711" s="52"/>
      <c r="F711" s="17"/>
      <c r="G711" s="17"/>
      <c r="H711" s="17"/>
      <c r="I711" s="21"/>
      <c r="J711" s="17" t="s">
        <v>525</v>
      </c>
      <c r="K711" s="20">
        <f>IF(FluxoCaixa10131514192123[[#This Row],[Movimento ]]="Saldo Inicial",FluxoCaixa10131514192123[[#This Row],[R$ (Valores)]],K710+FluxoCaixa10131514192123[[#This Row],[Valores Receitas / Despesas]])</f>
        <v>2511924.87</v>
      </c>
      <c r="L711" s="5">
        <f>IF(FluxoCaixa10131514192123[[#This Row],[Entrada / Saída]]="Saída",FluxoCaixa10131514192123[[#This Row],[R$ (Valores)]]*-1,FluxoCaixa10131514192123[[#This Row],[R$ (Valores)]])</f>
        <v>0</v>
      </c>
    </row>
    <row r="712" spans="2:12">
      <c r="B712" s="48"/>
      <c r="C712" s="48"/>
      <c r="D712" s="56"/>
      <c r="E712" s="52"/>
      <c r="F712" s="17"/>
      <c r="G712" s="17"/>
      <c r="H712" s="17"/>
      <c r="I712" s="21"/>
      <c r="J712" s="17" t="s">
        <v>525</v>
      </c>
      <c r="K712" s="20">
        <f>IF(FluxoCaixa10131514192123[[#This Row],[Movimento ]]="Saldo Inicial",FluxoCaixa10131514192123[[#This Row],[R$ (Valores)]],K711+FluxoCaixa10131514192123[[#This Row],[Valores Receitas / Despesas]])</f>
        <v>2511924.87</v>
      </c>
      <c r="L712" s="5">
        <f>IF(FluxoCaixa10131514192123[[#This Row],[Entrada / Saída]]="Saída",FluxoCaixa10131514192123[[#This Row],[R$ (Valores)]]*-1,FluxoCaixa10131514192123[[#This Row],[R$ (Valores)]])</f>
        <v>0</v>
      </c>
    </row>
    <row r="713" spans="2:12">
      <c r="B713" s="48"/>
      <c r="C713" s="48"/>
      <c r="D713" s="56"/>
      <c r="E713" s="52"/>
      <c r="F713" s="17"/>
      <c r="G713" s="17"/>
      <c r="H713" s="17"/>
      <c r="I713" s="21"/>
      <c r="J713" s="17" t="s">
        <v>525</v>
      </c>
      <c r="K713" s="20">
        <f>IF(FluxoCaixa10131514192123[[#This Row],[Movimento ]]="Saldo Inicial",FluxoCaixa10131514192123[[#This Row],[R$ (Valores)]],K712+FluxoCaixa10131514192123[[#This Row],[Valores Receitas / Despesas]])</f>
        <v>2511924.87</v>
      </c>
      <c r="L713" s="5">
        <f>IF(FluxoCaixa10131514192123[[#This Row],[Entrada / Saída]]="Saída",FluxoCaixa10131514192123[[#This Row],[R$ (Valores)]]*-1,FluxoCaixa10131514192123[[#This Row],[R$ (Valores)]])</f>
        <v>0</v>
      </c>
    </row>
    <row r="714" spans="2:12">
      <c r="B714" s="48"/>
      <c r="C714" s="48"/>
      <c r="D714" s="56"/>
      <c r="E714" s="52"/>
      <c r="F714" s="17"/>
      <c r="G714" s="17"/>
      <c r="H714" s="17"/>
      <c r="I714" s="21"/>
      <c r="J714" s="17" t="s">
        <v>525</v>
      </c>
      <c r="K714" s="20">
        <f>IF(FluxoCaixa10131514192123[[#This Row],[Movimento ]]="Saldo Inicial",FluxoCaixa10131514192123[[#This Row],[R$ (Valores)]],K713+FluxoCaixa10131514192123[[#This Row],[Valores Receitas / Despesas]])</f>
        <v>2511924.87</v>
      </c>
      <c r="L714" s="5">
        <f>IF(FluxoCaixa10131514192123[[#This Row],[Entrada / Saída]]="Saída",FluxoCaixa10131514192123[[#This Row],[R$ (Valores)]]*-1,FluxoCaixa10131514192123[[#This Row],[R$ (Valores)]])</f>
        <v>0</v>
      </c>
    </row>
    <row r="715" spans="2:12">
      <c r="B715" s="48"/>
      <c r="C715" s="48"/>
      <c r="D715" s="56"/>
      <c r="E715" s="52"/>
      <c r="F715" s="17"/>
      <c r="G715" s="17"/>
      <c r="H715" s="17"/>
      <c r="I715" s="21"/>
      <c r="J715" s="17" t="s">
        <v>525</v>
      </c>
      <c r="K715" s="20">
        <f>IF(FluxoCaixa10131514192123[[#This Row],[Movimento ]]="Saldo Inicial",FluxoCaixa10131514192123[[#This Row],[R$ (Valores)]],K714+FluxoCaixa10131514192123[[#This Row],[Valores Receitas / Despesas]])</f>
        <v>2511924.87</v>
      </c>
      <c r="L715" s="5">
        <f>IF(FluxoCaixa10131514192123[[#This Row],[Entrada / Saída]]="Saída",FluxoCaixa10131514192123[[#This Row],[R$ (Valores)]]*-1,FluxoCaixa10131514192123[[#This Row],[R$ (Valores)]])</f>
        <v>0</v>
      </c>
    </row>
    <row r="716" spans="2:12">
      <c r="B716" s="48"/>
      <c r="C716" s="48"/>
      <c r="D716" s="56"/>
      <c r="E716" s="52"/>
      <c r="F716" s="17"/>
      <c r="G716" s="17"/>
      <c r="H716" s="17"/>
      <c r="I716" s="21"/>
      <c r="J716" s="17" t="s">
        <v>525</v>
      </c>
      <c r="K716" s="20">
        <f>IF(FluxoCaixa10131514192123[[#This Row],[Movimento ]]="Saldo Inicial",FluxoCaixa10131514192123[[#This Row],[R$ (Valores)]],K715+FluxoCaixa10131514192123[[#This Row],[Valores Receitas / Despesas]])</f>
        <v>2511924.87</v>
      </c>
      <c r="L716" s="5">
        <f>IF(FluxoCaixa10131514192123[[#This Row],[Entrada / Saída]]="Saída",FluxoCaixa10131514192123[[#This Row],[R$ (Valores)]]*-1,FluxoCaixa10131514192123[[#This Row],[R$ (Valores)]])</f>
        <v>0</v>
      </c>
    </row>
    <row r="717" spans="2:12">
      <c r="B717" s="48"/>
      <c r="C717" s="48"/>
      <c r="D717" s="56"/>
      <c r="E717" s="52"/>
      <c r="F717" s="17"/>
      <c r="G717" s="17"/>
      <c r="H717" s="17"/>
      <c r="I717" s="21"/>
      <c r="J717" s="17" t="s">
        <v>525</v>
      </c>
      <c r="K717" s="20">
        <f>IF(FluxoCaixa10131514192123[[#This Row],[Movimento ]]="Saldo Inicial",FluxoCaixa10131514192123[[#This Row],[R$ (Valores)]],K716+FluxoCaixa10131514192123[[#This Row],[Valores Receitas / Despesas]])</f>
        <v>2511924.87</v>
      </c>
      <c r="L717" s="5">
        <f>IF(FluxoCaixa10131514192123[[#This Row],[Entrada / Saída]]="Saída",FluxoCaixa10131514192123[[#This Row],[R$ (Valores)]]*-1,FluxoCaixa10131514192123[[#This Row],[R$ (Valores)]])</f>
        <v>0</v>
      </c>
    </row>
    <row r="718" spans="2:12">
      <c r="B718" s="48"/>
      <c r="C718" s="48"/>
      <c r="D718" s="56"/>
      <c r="E718" s="52"/>
      <c r="F718" s="17"/>
      <c r="G718" s="17"/>
      <c r="H718" s="17"/>
      <c r="I718" s="21"/>
      <c r="J718" s="17" t="s">
        <v>525</v>
      </c>
      <c r="K718" s="20">
        <f>IF(FluxoCaixa10131514192123[[#This Row],[Movimento ]]="Saldo Inicial",FluxoCaixa10131514192123[[#This Row],[R$ (Valores)]],K717+FluxoCaixa10131514192123[[#This Row],[Valores Receitas / Despesas]])</f>
        <v>2511924.87</v>
      </c>
      <c r="L718" s="5">
        <f>IF(FluxoCaixa10131514192123[[#This Row],[Entrada / Saída]]="Saída",FluxoCaixa10131514192123[[#This Row],[R$ (Valores)]]*-1,FluxoCaixa10131514192123[[#This Row],[R$ (Valores)]])</f>
        <v>0</v>
      </c>
    </row>
    <row r="719" spans="2:12">
      <c r="B719" s="48"/>
      <c r="C719" s="48"/>
      <c r="D719" s="56"/>
      <c r="E719" s="52"/>
      <c r="F719" s="17"/>
      <c r="G719" s="17"/>
      <c r="H719" s="17"/>
      <c r="I719" s="21"/>
      <c r="J719" s="17" t="s">
        <v>525</v>
      </c>
      <c r="K719" s="20">
        <f>IF(FluxoCaixa10131514192123[[#This Row],[Movimento ]]="Saldo Inicial",FluxoCaixa10131514192123[[#This Row],[R$ (Valores)]],K718+FluxoCaixa10131514192123[[#This Row],[Valores Receitas / Despesas]])</f>
        <v>2511924.87</v>
      </c>
      <c r="L719" s="5">
        <f>IF(FluxoCaixa10131514192123[[#This Row],[Entrada / Saída]]="Saída",FluxoCaixa10131514192123[[#This Row],[R$ (Valores)]]*-1,FluxoCaixa10131514192123[[#This Row],[R$ (Valores)]])</f>
        <v>0</v>
      </c>
    </row>
    <row r="720" spans="2:12">
      <c r="B720" s="48"/>
      <c r="C720" s="48"/>
      <c r="D720" s="56"/>
      <c r="E720" s="52"/>
      <c r="F720" s="17"/>
      <c r="G720" s="17"/>
      <c r="H720" s="17"/>
      <c r="I720" s="21"/>
      <c r="J720" s="17" t="s">
        <v>525</v>
      </c>
      <c r="K720" s="20">
        <f>IF(FluxoCaixa10131514192123[[#This Row],[Movimento ]]="Saldo Inicial",FluxoCaixa10131514192123[[#This Row],[R$ (Valores)]],K719+FluxoCaixa10131514192123[[#This Row],[Valores Receitas / Despesas]])</f>
        <v>2511924.87</v>
      </c>
      <c r="L720" s="5">
        <f>IF(FluxoCaixa10131514192123[[#This Row],[Entrada / Saída]]="Saída",FluxoCaixa10131514192123[[#This Row],[R$ (Valores)]]*-1,FluxoCaixa10131514192123[[#This Row],[R$ (Valores)]])</f>
        <v>0</v>
      </c>
    </row>
    <row r="721" spans="2:12">
      <c r="B721" s="48"/>
      <c r="C721" s="48"/>
      <c r="D721" s="56"/>
      <c r="E721" s="52"/>
      <c r="F721" s="17"/>
      <c r="G721" s="17"/>
      <c r="H721" s="17"/>
      <c r="I721" s="21"/>
      <c r="J721" s="17" t="s">
        <v>525</v>
      </c>
      <c r="K721" s="20">
        <f>IF(FluxoCaixa10131514192123[[#This Row],[Movimento ]]="Saldo Inicial",FluxoCaixa10131514192123[[#This Row],[R$ (Valores)]],K720+FluxoCaixa10131514192123[[#This Row],[Valores Receitas / Despesas]])</f>
        <v>2511924.87</v>
      </c>
      <c r="L721" s="5">
        <f>IF(FluxoCaixa10131514192123[[#This Row],[Entrada / Saída]]="Saída",FluxoCaixa10131514192123[[#This Row],[R$ (Valores)]]*-1,FluxoCaixa10131514192123[[#This Row],[R$ (Valores)]])</f>
        <v>0</v>
      </c>
    </row>
    <row r="722" spans="2:12">
      <c r="B722" s="48"/>
      <c r="C722" s="48"/>
      <c r="D722" s="56"/>
      <c r="E722" s="52"/>
      <c r="F722" s="17"/>
      <c r="G722" s="17"/>
      <c r="H722" s="17"/>
      <c r="I722" s="21"/>
      <c r="J722" s="17" t="s">
        <v>525</v>
      </c>
      <c r="K722" s="20">
        <f>IF(FluxoCaixa10131514192123[[#This Row],[Movimento ]]="Saldo Inicial",FluxoCaixa10131514192123[[#This Row],[R$ (Valores)]],K721+FluxoCaixa10131514192123[[#This Row],[Valores Receitas / Despesas]])</f>
        <v>2511924.87</v>
      </c>
      <c r="L722" s="5">
        <f>IF(FluxoCaixa10131514192123[[#This Row],[Entrada / Saída]]="Saída",FluxoCaixa10131514192123[[#This Row],[R$ (Valores)]]*-1,FluxoCaixa10131514192123[[#This Row],[R$ (Valores)]])</f>
        <v>0</v>
      </c>
    </row>
    <row r="723" spans="2:12">
      <c r="B723" s="48"/>
      <c r="C723" s="48"/>
      <c r="D723" s="56"/>
      <c r="E723" s="52"/>
      <c r="F723" s="17"/>
      <c r="G723" s="17"/>
      <c r="H723" s="17"/>
      <c r="I723" s="21"/>
      <c r="J723" s="17" t="s">
        <v>525</v>
      </c>
      <c r="K723" s="20">
        <f>IF(FluxoCaixa10131514192123[[#This Row],[Movimento ]]="Saldo Inicial",FluxoCaixa10131514192123[[#This Row],[R$ (Valores)]],K722+FluxoCaixa10131514192123[[#This Row],[Valores Receitas / Despesas]])</f>
        <v>2511924.87</v>
      </c>
      <c r="L723" s="5">
        <f>IF(FluxoCaixa10131514192123[[#This Row],[Entrada / Saída]]="Saída",FluxoCaixa10131514192123[[#This Row],[R$ (Valores)]]*-1,FluxoCaixa10131514192123[[#This Row],[R$ (Valores)]])</f>
        <v>0</v>
      </c>
    </row>
    <row r="724" spans="2:12">
      <c r="B724" s="48"/>
      <c r="C724" s="48"/>
      <c r="D724" s="56"/>
      <c r="E724" s="52"/>
      <c r="F724" s="17"/>
      <c r="G724" s="17"/>
      <c r="H724" s="17"/>
      <c r="I724" s="21"/>
      <c r="J724" s="17" t="s">
        <v>525</v>
      </c>
      <c r="K724" s="20">
        <f>IF(FluxoCaixa10131514192123[[#This Row],[Movimento ]]="Saldo Inicial",FluxoCaixa10131514192123[[#This Row],[R$ (Valores)]],K723+FluxoCaixa10131514192123[[#This Row],[Valores Receitas / Despesas]])</f>
        <v>2511924.87</v>
      </c>
      <c r="L724" s="5">
        <f>IF(FluxoCaixa10131514192123[[#This Row],[Entrada / Saída]]="Saída",FluxoCaixa10131514192123[[#This Row],[R$ (Valores)]]*-1,FluxoCaixa10131514192123[[#This Row],[R$ (Valores)]])</f>
        <v>0</v>
      </c>
    </row>
    <row r="725" spans="2:12">
      <c r="B725" s="48"/>
      <c r="C725" s="48"/>
      <c r="D725" s="56"/>
      <c r="E725" s="52"/>
      <c r="F725" s="17"/>
      <c r="G725" s="17"/>
      <c r="H725" s="17"/>
      <c r="I725" s="21"/>
      <c r="J725" s="17" t="s">
        <v>525</v>
      </c>
      <c r="K725" s="20">
        <f>IF(FluxoCaixa10131514192123[[#This Row],[Movimento ]]="Saldo Inicial",FluxoCaixa10131514192123[[#This Row],[R$ (Valores)]],K724+FluxoCaixa10131514192123[[#This Row],[Valores Receitas / Despesas]])</f>
        <v>2511924.87</v>
      </c>
      <c r="L725" s="5">
        <f>IF(FluxoCaixa10131514192123[[#This Row],[Entrada / Saída]]="Saída",FluxoCaixa10131514192123[[#This Row],[R$ (Valores)]]*-1,FluxoCaixa10131514192123[[#This Row],[R$ (Valores)]])</f>
        <v>0</v>
      </c>
    </row>
    <row r="726" spans="2:12">
      <c r="B726" s="48"/>
      <c r="C726" s="48"/>
      <c r="D726" s="56"/>
      <c r="E726" s="52"/>
      <c r="F726" s="17"/>
      <c r="G726" s="17"/>
      <c r="H726" s="17"/>
      <c r="I726" s="21"/>
      <c r="J726" s="17" t="s">
        <v>525</v>
      </c>
      <c r="K726" s="20">
        <f>IF(FluxoCaixa10131514192123[[#This Row],[Movimento ]]="Saldo Inicial",FluxoCaixa10131514192123[[#This Row],[R$ (Valores)]],K725+FluxoCaixa10131514192123[[#This Row],[Valores Receitas / Despesas]])</f>
        <v>2511924.87</v>
      </c>
      <c r="L726" s="5">
        <f>IF(FluxoCaixa10131514192123[[#This Row],[Entrada / Saída]]="Saída",FluxoCaixa10131514192123[[#This Row],[R$ (Valores)]]*-1,FluxoCaixa10131514192123[[#This Row],[R$ (Valores)]])</f>
        <v>0</v>
      </c>
    </row>
    <row r="727" spans="2:12">
      <c r="B727" s="48"/>
      <c r="C727" s="48"/>
      <c r="D727" s="56"/>
      <c r="E727" s="52"/>
      <c r="F727" s="17"/>
      <c r="G727" s="17"/>
      <c r="H727" s="17"/>
      <c r="I727" s="21"/>
      <c r="J727" s="17" t="s">
        <v>525</v>
      </c>
      <c r="K727" s="20">
        <f>IF(FluxoCaixa10131514192123[[#This Row],[Movimento ]]="Saldo Inicial",FluxoCaixa10131514192123[[#This Row],[R$ (Valores)]],K726+FluxoCaixa10131514192123[[#This Row],[Valores Receitas / Despesas]])</f>
        <v>2511924.87</v>
      </c>
      <c r="L727" s="5">
        <f>IF(FluxoCaixa10131514192123[[#This Row],[Entrada / Saída]]="Saída",FluxoCaixa10131514192123[[#This Row],[R$ (Valores)]]*-1,FluxoCaixa10131514192123[[#This Row],[R$ (Valores)]])</f>
        <v>0</v>
      </c>
    </row>
    <row r="728" spans="2:12">
      <c r="B728" s="48"/>
      <c r="C728" s="48"/>
      <c r="D728" s="56"/>
      <c r="E728" s="52"/>
      <c r="F728" s="17"/>
      <c r="G728" s="17"/>
      <c r="H728" s="17"/>
      <c r="I728" s="21"/>
      <c r="J728" s="17" t="s">
        <v>525</v>
      </c>
      <c r="K728" s="20">
        <f>IF(FluxoCaixa10131514192123[[#This Row],[Movimento ]]="Saldo Inicial",FluxoCaixa10131514192123[[#This Row],[R$ (Valores)]],K727+FluxoCaixa10131514192123[[#This Row],[Valores Receitas / Despesas]])</f>
        <v>2511924.87</v>
      </c>
      <c r="L728" s="5">
        <f>IF(FluxoCaixa10131514192123[[#This Row],[Entrada / Saída]]="Saída",FluxoCaixa10131514192123[[#This Row],[R$ (Valores)]]*-1,FluxoCaixa10131514192123[[#This Row],[R$ (Valores)]])</f>
        <v>0</v>
      </c>
    </row>
    <row r="729" spans="2:12">
      <c r="B729" s="48"/>
      <c r="C729" s="48"/>
      <c r="D729" s="56"/>
      <c r="E729" s="52"/>
      <c r="F729" s="17"/>
      <c r="G729" s="17"/>
      <c r="H729" s="17"/>
      <c r="I729" s="21"/>
      <c r="J729" s="17" t="s">
        <v>525</v>
      </c>
      <c r="K729" s="20">
        <f>IF(FluxoCaixa10131514192123[[#This Row],[Movimento ]]="Saldo Inicial",FluxoCaixa10131514192123[[#This Row],[R$ (Valores)]],K728+FluxoCaixa10131514192123[[#This Row],[Valores Receitas / Despesas]])</f>
        <v>2511924.87</v>
      </c>
      <c r="L729" s="5">
        <f>IF(FluxoCaixa10131514192123[[#This Row],[Entrada / Saída]]="Saída",FluxoCaixa10131514192123[[#This Row],[R$ (Valores)]]*-1,FluxoCaixa10131514192123[[#This Row],[R$ (Valores)]])</f>
        <v>0</v>
      </c>
    </row>
    <row r="730" spans="2:12">
      <c r="B730" s="48"/>
      <c r="C730" s="48"/>
      <c r="D730" s="56"/>
      <c r="E730" s="52"/>
      <c r="F730" s="17"/>
      <c r="G730" s="17"/>
      <c r="H730" s="17"/>
      <c r="I730" s="21"/>
      <c r="J730" s="17" t="s">
        <v>525</v>
      </c>
      <c r="K730" s="20">
        <f>IF(FluxoCaixa10131514192123[[#This Row],[Movimento ]]="Saldo Inicial",FluxoCaixa10131514192123[[#This Row],[R$ (Valores)]],K729+FluxoCaixa10131514192123[[#This Row],[Valores Receitas / Despesas]])</f>
        <v>2511924.87</v>
      </c>
      <c r="L730" s="5">
        <f>IF(FluxoCaixa10131514192123[[#This Row],[Entrada / Saída]]="Saída",FluxoCaixa10131514192123[[#This Row],[R$ (Valores)]]*-1,FluxoCaixa10131514192123[[#This Row],[R$ (Valores)]])</f>
        <v>0</v>
      </c>
    </row>
    <row r="731" spans="2:12">
      <c r="B731" s="48"/>
      <c r="C731" s="48"/>
      <c r="D731" s="56"/>
      <c r="E731" s="52"/>
      <c r="F731" s="17"/>
      <c r="G731" s="17"/>
      <c r="H731" s="17"/>
      <c r="I731" s="29"/>
      <c r="J731" s="17"/>
      <c r="K731" s="20">
        <f>IF(FluxoCaixa10131514192123[[#This Row],[Movimento ]]="Saldo Inicial",FluxoCaixa10131514192123[[#This Row],[R$ (Valores)]],K730+FluxoCaixa10131514192123[[#This Row],[Valores Receitas / Despesas]])</f>
        <v>2511924.87</v>
      </c>
      <c r="L731" s="5">
        <f>IF(FluxoCaixa10131514192123[[#This Row],[Entrada / Saída]]="Saída",FluxoCaixa10131514192123[[#This Row],[R$ (Valores)]]*-1,FluxoCaixa10131514192123[[#This Row],[R$ (Valores)]])</f>
        <v>0</v>
      </c>
    </row>
    <row r="732" spans="2:12">
      <c r="B732" s="48"/>
      <c r="C732" s="48"/>
      <c r="D732" s="16"/>
      <c r="E732" s="48"/>
      <c r="F732" s="17"/>
      <c r="G732" s="17"/>
      <c r="H732" s="17"/>
      <c r="I732" s="21"/>
      <c r="J732" s="17"/>
      <c r="K732" s="20">
        <f>IF(FluxoCaixa10131514192123[[#This Row],[Movimento ]]="Saldo Inicial",FluxoCaixa10131514192123[[#This Row],[R$ (Valores)]],K731+FluxoCaixa10131514192123[[#This Row],[Valores Receitas / Despesas]])</f>
        <v>2511924.87</v>
      </c>
      <c r="L732" s="5">
        <f>IF(FluxoCaixa10131514192123[[#This Row],[Entrada / Saída]]="Saída",FluxoCaixa10131514192123[[#This Row],[R$ (Valores)]]*-1,FluxoCaixa10131514192123[[#This Row],[R$ (Valores)]])</f>
        <v>0</v>
      </c>
    </row>
    <row r="733" spans="2:12">
      <c r="B733" s="48"/>
      <c r="C733" s="48"/>
      <c r="D733" s="16"/>
      <c r="E733" s="48"/>
      <c r="F733" s="17"/>
      <c r="G733" s="17"/>
      <c r="H733" s="17"/>
      <c r="I733" s="21"/>
      <c r="J733" s="17"/>
      <c r="K733" s="20">
        <f>IF(FluxoCaixa10131514192123[[#This Row],[Movimento ]]="Saldo Inicial",FluxoCaixa10131514192123[[#This Row],[R$ (Valores)]],K732+FluxoCaixa10131514192123[[#This Row],[Valores Receitas / Despesas]])</f>
        <v>2511924.87</v>
      </c>
      <c r="L733" s="17">
        <f>IF(FluxoCaixa10131514192123[[#This Row],[Entrada / Saída]]="Saída",FluxoCaixa10131514192123[[#This Row],[R$ (Valores)]]*-1,FluxoCaixa10131514192123[[#This Row],[R$ (Valores)]])</f>
        <v>0</v>
      </c>
    </row>
    <row r="734" spans="2:12">
      <c r="B734" s="48"/>
      <c r="C734" s="48"/>
      <c r="D734" s="16"/>
      <c r="E734" s="48"/>
      <c r="F734" s="17"/>
      <c r="G734" s="17"/>
      <c r="H734" s="17"/>
      <c r="I734" s="29"/>
      <c r="J734" s="17"/>
      <c r="K734" s="20">
        <f>IF(FluxoCaixa10131514192123[[#This Row],[Movimento ]]="Saldo Inicial",FluxoCaixa10131514192123[[#This Row],[R$ (Valores)]],K733+FluxoCaixa10131514192123[[#This Row],[Valores Receitas / Despesas]])</f>
        <v>2511924.87</v>
      </c>
      <c r="L734" s="5">
        <f>IF(FluxoCaixa10131514192123[[#This Row],[Entrada / Saída]]="Saída",FluxoCaixa10131514192123[[#This Row],[R$ (Valores)]]*-1,FluxoCaixa10131514192123[[#This Row],[R$ (Valores)]])</f>
        <v>0</v>
      </c>
    </row>
    <row r="735" spans="2:12">
      <c r="B735" s="48"/>
      <c r="C735" s="48"/>
      <c r="D735" s="16"/>
      <c r="E735" s="48"/>
      <c r="F735" s="17"/>
      <c r="G735" s="17"/>
      <c r="H735" s="17"/>
      <c r="I735" s="21"/>
      <c r="J735" s="17"/>
      <c r="K735" s="20">
        <f>IF(FluxoCaixa10131514192123[[#This Row],[Movimento ]]="Saldo Inicial",FluxoCaixa10131514192123[[#This Row],[R$ (Valores)]],K734+FluxoCaixa10131514192123[[#This Row],[Valores Receitas / Despesas]])</f>
        <v>2511924.87</v>
      </c>
      <c r="L735" s="5">
        <f>IF(FluxoCaixa10131514192123[[#This Row],[Entrada / Saída]]="Saída",FluxoCaixa10131514192123[[#This Row],[R$ (Valores)]]*-1,FluxoCaixa10131514192123[[#This Row],[R$ (Valores)]])</f>
        <v>0</v>
      </c>
    </row>
    <row r="736" spans="2:12">
      <c r="B736" s="48"/>
      <c r="C736" s="48"/>
      <c r="D736" s="16"/>
      <c r="E736" s="48"/>
      <c r="F736" s="17"/>
      <c r="G736" s="17"/>
      <c r="H736" s="17"/>
      <c r="I736" s="21"/>
      <c r="J736" s="17"/>
      <c r="K736" s="20">
        <f>IF(FluxoCaixa10131514192123[[#This Row],[Movimento ]]="Saldo Inicial",FluxoCaixa10131514192123[[#This Row],[R$ (Valores)]],K735+FluxoCaixa10131514192123[[#This Row],[Valores Receitas / Despesas]])</f>
        <v>2511924.87</v>
      </c>
      <c r="L736" s="5">
        <f>IF(FluxoCaixa10131514192123[[#This Row],[Entrada / Saída]]="Saída",FluxoCaixa10131514192123[[#This Row],[R$ (Valores)]]*-1,FluxoCaixa10131514192123[[#This Row],[R$ (Valores)]])</f>
        <v>0</v>
      </c>
    </row>
    <row r="737" spans="2:12">
      <c r="B737" s="48"/>
      <c r="C737" s="48"/>
      <c r="D737" s="16"/>
      <c r="E737" s="48"/>
      <c r="F737" s="17"/>
      <c r="G737" s="17"/>
      <c r="H737" s="17"/>
      <c r="I737" s="21"/>
      <c r="J737" s="17"/>
      <c r="K737" s="20">
        <f>IF(FluxoCaixa10131514192123[[#This Row],[Movimento ]]="Saldo Inicial",FluxoCaixa10131514192123[[#This Row],[R$ (Valores)]],K736+FluxoCaixa10131514192123[[#This Row],[Valores Receitas / Despesas]])</f>
        <v>2511924.87</v>
      </c>
      <c r="L737" s="5">
        <f>IF(FluxoCaixa10131514192123[[#This Row],[Entrada / Saída]]="Saída",FluxoCaixa10131514192123[[#This Row],[R$ (Valores)]]*-1,FluxoCaixa10131514192123[[#This Row],[R$ (Valores)]])</f>
        <v>0</v>
      </c>
    </row>
    <row r="738" spans="2:12">
      <c r="B738" s="48"/>
      <c r="C738" s="48"/>
      <c r="D738" s="16"/>
      <c r="E738" s="48"/>
      <c r="F738" s="17"/>
      <c r="G738" s="17"/>
      <c r="H738" s="17"/>
      <c r="I738" s="21"/>
      <c r="J738" s="17"/>
      <c r="K738" s="20">
        <f>IF(FluxoCaixa10131514192123[[#This Row],[Movimento ]]="Saldo Inicial",FluxoCaixa10131514192123[[#This Row],[R$ (Valores)]],K737+FluxoCaixa10131514192123[[#This Row],[Valores Receitas / Despesas]])</f>
        <v>2511924.87</v>
      </c>
      <c r="L738" s="5">
        <f>IF(FluxoCaixa10131514192123[[#This Row],[Entrada / Saída]]="Saída",FluxoCaixa10131514192123[[#This Row],[R$ (Valores)]]*-1,FluxoCaixa10131514192123[[#This Row],[R$ (Valores)]])</f>
        <v>0</v>
      </c>
    </row>
    <row r="739" spans="2:12">
      <c r="B739" s="48"/>
      <c r="C739" s="48"/>
      <c r="D739" s="16"/>
      <c r="E739" s="48"/>
      <c r="F739" s="17"/>
      <c r="G739" s="17"/>
      <c r="H739" s="17"/>
      <c r="I739" s="21"/>
      <c r="J739" s="17"/>
      <c r="K739" s="20">
        <f>IF(FluxoCaixa10131514192123[[#This Row],[Movimento ]]="Saldo Inicial",FluxoCaixa10131514192123[[#This Row],[R$ (Valores)]],K738+FluxoCaixa10131514192123[[#This Row],[Valores Receitas / Despesas]])</f>
        <v>2511924.87</v>
      </c>
      <c r="L739" s="5">
        <f>IF(FluxoCaixa10131514192123[[#This Row],[Entrada / Saída]]="Saída",FluxoCaixa10131514192123[[#This Row],[R$ (Valores)]]*-1,FluxoCaixa10131514192123[[#This Row],[R$ (Valores)]])</f>
        <v>0</v>
      </c>
    </row>
    <row r="740" spans="2:12">
      <c r="B740" s="48"/>
      <c r="C740" s="48"/>
      <c r="D740" s="16"/>
      <c r="E740" s="48"/>
      <c r="F740" s="17"/>
      <c r="G740" s="17"/>
      <c r="H740" s="17"/>
      <c r="I740" s="21"/>
      <c r="J740" s="17"/>
      <c r="K740" s="20">
        <f>IF(FluxoCaixa10131514192123[[#This Row],[Movimento ]]="Saldo Inicial",FluxoCaixa10131514192123[[#This Row],[R$ (Valores)]],K739+FluxoCaixa10131514192123[[#This Row],[Valores Receitas / Despesas]])</f>
        <v>2511924.87</v>
      </c>
      <c r="L740" s="5">
        <f>IF(FluxoCaixa10131514192123[[#This Row],[Entrada / Saída]]="Saída",FluxoCaixa10131514192123[[#This Row],[R$ (Valores)]]*-1,FluxoCaixa10131514192123[[#This Row],[R$ (Valores)]])</f>
        <v>0</v>
      </c>
    </row>
    <row r="741" spans="2:12">
      <c r="B741" s="48"/>
      <c r="C741" s="48"/>
      <c r="D741" s="16"/>
      <c r="E741" s="48"/>
      <c r="F741" s="17"/>
      <c r="G741" s="17"/>
      <c r="H741" s="17"/>
      <c r="I741" s="21"/>
      <c r="J741" s="17"/>
      <c r="K741" s="20">
        <f>IF(FluxoCaixa10131514192123[[#This Row],[Movimento ]]="Saldo Inicial",FluxoCaixa10131514192123[[#This Row],[R$ (Valores)]],K740+FluxoCaixa10131514192123[[#This Row],[Valores Receitas / Despesas]])</f>
        <v>2511924.87</v>
      </c>
      <c r="L741" s="5">
        <f>IF(FluxoCaixa10131514192123[[#This Row],[Entrada / Saída]]="Saída",FluxoCaixa10131514192123[[#This Row],[R$ (Valores)]]*-1,FluxoCaixa10131514192123[[#This Row],[R$ (Valores)]])</f>
        <v>0</v>
      </c>
    </row>
    <row r="742" spans="2:12">
      <c r="B742" s="48"/>
      <c r="C742" s="48"/>
      <c r="D742" s="16"/>
      <c r="E742" s="48"/>
      <c r="F742" s="17"/>
      <c r="G742" s="17"/>
      <c r="H742" s="17"/>
      <c r="I742" s="21"/>
      <c r="J742" s="17"/>
      <c r="K742" s="20">
        <f>IF(FluxoCaixa10131514192123[[#This Row],[Movimento ]]="Saldo Inicial",FluxoCaixa10131514192123[[#This Row],[R$ (Valores)]],K741+FluxoCaixa10131514192123[[#This Row],[Valores Receitas / Despesas]])</f>
        <v>2511924.87</v>
      </c>
      <c r="L742" s="5">
        <f>IF(FluxoCaixa10131514192123[[#This Row],[Entrada / Saída]]="Saída",FluxoCaixa10131514192123[[#This Row],[R$ (Valores)]]*-1,FluxoCaixa10131514192123[[#This Row],[R$ (Valores)]])</f>
        <v>0</v>
      </c>
    </row>
    <row r="743" spans="2:12">
      <c r="B743" s="48"/>
      <c r="C743" s="48"/>
      <c r="D743" s="16"/>
      <c r="E743" s="48"/>
      <c r="F743" s="17"/>
      <c r="G743" s="17"/>
      <c r="H743" s="17"/>
      <c r="I743" s="21"/>
      <c r="J743" s="17"/>
      <c r="K743" s="20">
        <f>IF(FluxoCaixa10131514192123[[#This Row],[Movimento ]]="Saldo Inicial",FluxoCaixa10131514192123[[#This Row],[R$ (Valores)]],K742+FluxoCaixa10131514192123[[#This Row],[Valores Receitas / Despesas]])</f>
        <v>2511924.87</v>
      </c>
      <c r="L743" s="5">
        <f>IF(FluxoCaixa10131514192123[[#This Row],[Entrada / Saída]]="Saída",FluxoCaixa10131514192123[[#This Row],[R$ (Valores)]]*-1,FluxoCaixa10131514192123[[#This Row],[R$ (Valores)]])</f>
        <v>0</v>
      </c>
    </row>
    <row r="744" spans="2:12">
      <c r="B744" s="48"/>
      <c r="C744" s="48"/>
      <c r="D744" s="16"/>
      <c r="E744" s="48"/>
      <c r="F744" s="17"/>
      <c r="G744" s="17"/>
      <c r="H744" s="17"/>
      <c r="I744" s="21"/>
      <c r="J744" s="17"/>
      <c r="K744" s="20">
        <f>IF(FluxoCaixa10131514192123[[#This Row],[Movimento ]]="Saldo Inicial",FluxoCaixa10131514192123[[#This Row],[R$ (Valores)]],K743+FluxoCaixa10131514192123[[#This Row],[Valores Receitas / Despesas]])</f>
        <v>2511924.87</v>
      </c>
      <c r="L744" s="5">
        <f>IF(FluxoCaixa10131514192123[[#This Row],[Entrada / Saída]]="Saída",FluxoCaixa10131514192123[[#This Row],[R$ (Valores)]]*-1,FluxoCaixa10131514192123[[#This Row],[R$ (Valores)]])</f>
        <v>0</v>
      </c>
    </row>
    <row r="745" spans="2:12">
      <c r="B745" s="48"/>
      <c r="C745" s="48"/>
      <c r="D745" s="16"/>
      <c r="E745" s="48"/>
      <c r="F745" s="17"/>
      <c r="G745" s="17"/>
      <c r="H745" s="17"/>
      <c r="I745" s="21"/>
      <c r="J745" s="17"/>
      <c r="K745" s="20">
        <f>IF(FluxoCaixa10131514192123[[#This Row],[Movimento ]]="Saldo Inicial",FluxoCaixa10131514192123[[#This Row],[R$ (Valores)]],K744+FluxoCaixa10131514192123[[#This Row],[Valores Receitas / Despesas]])</f>
        <v>2511924.87</v>
      </c>
      <c r="L745" s="5">
        <f>IF(FluxoCaixa10131514192123[[#This Row],[Entrada / Saída]]="Saída",FluxoCaixa10131514192123[[#This Row],[R$ (Valores)]]*-1,FluxoCaixa10131514192123[[#This Row],[R$ (Valores)]])</f>
        <v>0</v>
      </c>
    </row>
    <row r="746" spans="2:12">
      <c r="B746" s="48"/>
      <c r="C746" s="48"/>
      <c r="D746" s="16"/>
      <c r="E746" s="48"/>
      <c r="F746" s="17"/>
      <c r="G746" s="17"/>
      <c r="H746" s="17"/>
      <c r="I746" s="21"/>
      <c r="J746" s="17"/>
      <c r="K746" s="20">
        <f>IF(FluxoCaixa10131514192123[[#This Row],[Movimento ]]="Saldo Inicial",FluxoCaixa10131514192123[[#This Row],[R$ (Valores)]],K745+FluxoCaixa10131514192123[[#This Row],[Valores Receitas / Despesas]])</f>
        <v>2511924.87</v>
      </c>
      <c r="L746" s="5">
        <f>IF(FluxoCaixa10131514192123[[#This Row],[Entrada / Saída]]="Saída",FluxoCaixa10131514192123[[#This Row],[R$ (Valores)]]*-1,FluxoCaixa10131514192123[[#This Row],[R$ (Valores)]])</f>
        <v>0</v>
      </c>
    </row>
    <row r="747" spans="2:12">
      <c r="B747" s="48"/>
      <c r="C747" s="48"/>
      <c r="D747" s="16"/>
      <c r="E747" s="48"/>
      <c r="F747" s="17"/>
      <c r="G747" s="17"/>
      <c r="H747" s="17"/>
      <c r="I747" s="21"/>
      <c r="J747" s="17"/>
      <c r="K747" s="20">
        <f>IF(FluxoCaixa10131514192123[[#This Row],[Movimento ]]="Saldo Inicial",FluxoCaixa10131514192123[[#This Row],[R$ (Valores)]],K746+FluxoCaixa10131514192123[[#This Row],[Valores Receitas / Despesas]])</f>
        <v>2511924.87</v>
      </c>
      <c r="L747" s="5">
        <f>IF(FluxoCaixa10131514192123[[#This Row],[Entrada / Saída]]="Saída",FluxoCaixa10131514192123[[#This Row],[R$ (Valores)]]*-1,FluxoCaixa10131514192123[[#This Row],[R$ (Valores)]])</f>
        <v>0</v>
      </c>
    </row>
    <row r="748" spans="2:12">
      <c r="B748" s="48"/>
      <c r="C748" s="48"/>
      <c r="D748" s="16"/>
      <c r="E748" s="48"/>
      <c r="F748" s="17"/>
      <c r="G748" s="17"/>
      <c r="H748" s="17"/>
      <c r="I748" s="21"/>
      <c r="J748" s="17"/>
      <c r="K748" s="20">
        <f>IF(FluxoCaixa10131514192123[[#This Row],[Movimento ]]="Saldo Inicial",FluxoCaixa10131514192123[[#This Row],[R$ (Valores)]],K747+FluxoCaixa10131514192123[[#This Row],[Valores Receitas / Despesas]])</f>
        <v>2511924.87</v>
      </c>
      <c r="L748" s="5">
        <f>IF(FluxoCaixa10131514192123[[#This Row],[Entrada / Saída]]="Saída",FluxoCaixa10131514192123[[#This Row],[R$ (Valores)]]*-1,FluxoCaixa10131514192123[[#This Row],[R$ (Valores)]])</f>
        <v>0</v>
      </c>
    </row>
    <row r="749" spans="2:12">
      <c r="B749" s="48"/>
      <c r="C749" s="48"/>
      <c r="D749" s="16"/>
      <c r="E749" s="48"/>
      <c r="F749" s="17"/>
      <c r="G749" s="17"/>
      <c r="H749" s="17"/>
      <c r="I749" s="21"/>
      <c r="J749" s="17"/>
      <c r="K749" s="20">
        <f>IF(FluxoCaixa10131514192123[[#This Row],[Movimento ]]="Saldo Inicial",FluxoCaixa10131514192123[[#This Row],[R$ (Valores)]],K748+FluxoCaixa10131514192123[[#This Row],[Valores Receitas / Despesas]])</f>
        <v>2511924.87</v>
      </c>
      <c r="L749" s="5">
        <f>IF(FluxoCaixa10131514192123[[#This Row],[Entrada / Saída]]="Saída",FluxoCaixa10131514192123[[#This Row],[R$ (Valores)]]*-1,FluxoCaixa10131514192123[[#This Row],[R$ (Valores)]])</f>
        <v>0</v>
      </c>
    </row>
    <row r="750" spans="2:12">
      <c r="B750" s="48"/>
      <c r="C750" s="48"/>
      <c r="D750" s="16"/>
      <c r="E750" s="48"/>
      <c r="F750" s="17"/>
      <c r="G750" s="17"/>
      <c r="H750" s="17"/>
      <c r="I750" s="21"/>
      <c r="J750" s="17"/>
      <c r="K750" s="20">
        <f>IF(FluxoCaixa10131514192123[[#This Row],[Movimento ]]="Saldo Inicial",FluxoCaixa10131514192123[[#This Row],[R$ (Valores)]],K749+FluxoCaixa10131514192123[[#This Row],[Valores Receitas / Despesas]])</f>
        <v>2511924.87</v>
      </c>
      <c r="L750" s="5">
        <f>IF(FluxoCaixa10131514192123[[#This Row],[Entrada / Saída]]="Saída",FluxoCaixa10131514192123[[#This Row],[R$ (Valores)]]*-1,FluxoCaixa10131514192123[[#This Row],[R$ (Valores)]])</f>
        <v>0</v>
      </c>
    </row>
    <row r="751" spans="2:12">
      <c r="B751" s="48"/>
      <c r="C751" s="48"/>
      <c r="D751" s="16"/>
      <c r="E751" s="48"/>
      <c r="F751" s="17"/>
      <c r="G751" s="17"/>
      <c r="H751" s="17"/>
      <c r="I751" s="21"/>
      <c r="J751" s="17"/>
      <c r="K751" s="20">
        <f>IF(FluxoCaixa10131514192123[[#This Row],[Movimento ]]="Saldo Inicial",FluxoCaixa10131514192123[[#This Row],[R$ (Valores)]],K750+FluxoCaixa10131514192123[[#This Row],[Valores Receitas / Despesas]])</f>
        <v>2511924.87</v>
      </c>
      <c r="L751" s="5">
        <f>IF(FluxoCaixa10131514192123[[#This Row],[Entrada / Saída]]="Saída",FluxoCaixa10131514192123[[#This Row],[R$ (Valores)]]*-1,FluxoCaixa10131514192123[[#This Row],[R$ (Valores)]])</f>
        <v>0</v>
      </c>
    </row>
    <row r="752" spans="2:12">
      <c r="B752" s="48"/>
      <c r="C752" s="48"/>
      <c r="D752" s="16"/>
      <c r="E752" s="48"/>
      <c r="F752" s="17"/>
      <c r="G752" s="17"/>
      <c r="H752" s="17"/>
      <c r="I752" s="21"/>
      <c r="J752" s="17"/>
      <c r="K752" s="20">
        <f>IF(FluxoCaixa10131514192123[[#This Row],[Movimento ]]="Saldo Inicial",FluxoCaixa10131514192123[[#This Row],[R$ (Valores)]],K751+FluxoCaixa10131514192123[[#This Row],[Valores Receitas / Despesas]])</f>
        <v>2511924.87</v>
      </c>
      <c r="L752" s="5">
        <f>IF(FluxoCaixa10131514192123[[#This Row],[Entrada / Saída]]="Saída",FluxoCaixa10131514192123[[#This Row],[R$ (Valores)]]*-1,FluxoCaixa10131514192123[[#This Row],[R$ (Valores)]])</f>
        <v>0</v>
      </c>
    </row>
    <row r="753" spans="2:12">
      <c r="B753" s="48"/>
      <c r="C753" s="48"/>
      <c r="D753" s="16"/>
      <c r="E753" s="48"/>
      <c r="F753" s="17"/>
      <c r="G753" s="17"/>
      <c r="H753" s="17"/>
      <c r="I753" s="21"/>
      <c r="J753" s="17"/>
      <c r="K753" s="20">
        <f>IF(FluxoCaixa10131514192123[[#This Row],[Movimento ]]="Saldo Inicial",FluxoCaixa10131514192123[[#This Row],[R$ (Valores)]],K752+FluxoCaixa10131514192123[[#This Row],[Valores Receitas / Despesas]])</f>
        <v>2511924.87</v>
      </c>
      <c r="L753" s="5">
        <f>IF(FluxoCaixa10131514192123[[#This Row],[Entrada / Saída]]="Saída",FluxoCaixa10131514192123[[#This Row],[R$ (Valores)]]*-1,FluxoCaixa10131514192123[[#This Row],[R$ (Valores)]])</f>
        <v>0</v>
      </c>
    </row>
    <row r="754" spans="2:12">
      <c r="B754" s="48"/>
      <c r="C754" s="48"/>
      <c r="D754" s="16"/>
      <c r="E754" s="48"/>
      <c r="F754" s="17"/>
      <c r="G754" s="17"/>
      <c r="H754" s="17"/>
      <c r="I754" s="21"/>
      <c r="J754" s="17"/>
      <c r="K754" s="20">
        <f>IF(FluxoCaixa10131514192123[[#This Row],[Movimento ]]="Saldo Inicial",FluxoCaixa10131514192123[[#This Row],[R$ (Valores)]],K753+FluxoCaixa10131514192123[[#This Row],[Valores Receitas / Despesas]])</f>
        <v>2511924.87</v>
      </c>
      <c r="L754" s="5">
        <f>IF(FluxoCaixa10131514192123[[#This Row],[Entrada / Saída]]="Saída",FluxoCaixa10131514192123[[#This Row],[R$ (Valores)]]*-1,FluxoCaixa10131514192123[[#This Row],[R$ (Valores)]])</f>
        <v>0</v>
      </c>
    </row>
    <row r="755" spans="2:12">
      <c r="B755" s="48"/>
      <c r="C755" s="48"/>
      <c r="D755" s="16"/>
      <c r="E755" s="48"/>
      <c r="F755" s="17"/>
      <c r="G755" s="17"/>
      <c r="H755" s="17"/>
      <c r="I755" s="21"/>
      <c r="J755" s="17"/>
      <c r="K755" s="20">
        <f>IF(FluxoCaixa10131514192123[[#This Row],[Movimento ]]="Saldo Inicial",FluxoCaixa10131514192123[[#This Row],[R$ (Valores)]],K754+FluxoCaixa10131514192123[[#This Row],[Valores Receitas / Despesas]])</f>
        <v>2511924.87</v>
      </c>
      <c r="L755" s="5">
        <f>IF(FluxoCaixa10131514192123[[#This Row],[Entrada / Saída]]="Saída",FluxoCaixa10131514192123[[#This Row],[R$ (Valores)]]*-1,FluxoCaixa10131514192123[[#This Row],[R$ (Valores)]])</f>
        <v>0</v>
      </c>
    </row>
    <row r="756" spans="2:12">
      <c r="B756" s="48"/>
      <c r="C756" s="48"/>
      <c r="D756" s="16"/>
      <c r="E756" s="48"/>
      <c r="F756" s="17"/>
      <c r="G756" s="17"/>
      <c r="H756" s="17"/>
      <c r="I756" s="21"/>
      <c r="J756" s="17"/>
      <c r="K756" s="20">
        <f>IF(FluxoCaixa10131514192123[[#This Row],[Movimento ]]="Saldo Inicial",FluxoCaixa10131514192123[[#This Row],[R$ (Valores)]],K755+FluxoCaixa10131514192123[[#This Row],[Valores Receitas / Despesas]])</f>
        <v>2511924.87</v>
      </c>
      <c r="L756" s="5">
        <f>IF(FluxoCaixa10131514192123[[#This Row],[Entrada / Saída]]="Saída",FluxoCaixa10131514192123[[#This Row],[R$ (Valores)]]*-1,FluxoCaixa10131514192123[[#This Row],[R$ (Valores)]])</f>
        <v>0</v>
      </c>
    </row>
    <row r="757" spans="2:12">
      <c r="B757" s="48"/>
      <c r="C757" s="48"/>
      <c r="D757" s="16"/>
      <c r="E757" s="48"/>
      <c r="F757" s="17"/>
      <c r="G757" s="17"/>
      <c r="H757" s="17"/>
      <c r="I757" s="21"/>
      <c r="J757" s="17"/>
      <c r="K757" s="20">
        <f>IF(FluxoCaixa10131514192123[[#This Row],[Movimento ]]="Saldo Inicial",FluxoCaixa10131514192123[[#This Row],[R$ (Valores)]],K756+FluxoCaixa10131514192123[[#This Row],[Valores Receitas / Despesas]])</f>
        <v>2511924.87</v>
      </c>
      <c r="L757" s="5">
        <f>IF(FluxoCaixa10131514192123[[#This Row],[Entrada / Saída]]="Saída",FluxoCaixa10131514192123[[#This Row],[R$ (Valores)]]*-1,FluxoCaixa10131514192123[[#This Row],[R$ (Valores)]])</f>
        <v>0</v>
      </c>
    </row>
    <row r="758" spans="2:12">
      <c r="B758" s="48"/>
      <c r="C758" s="48"/>
      <c r="D758" s="16"/>
      <c r="E758" s="48"/>
      <c r="F758" s="17"/>
      <c r="G758" s="17"/>
      <c r="H758" s="17"/>
      <c r="I758" s="21"/>
      <c r="J758" s="17"/>
      <c r="K758" s="20">
        <f>IF(FluxoCaixa10131514192123[[#This Row],[Movimento ]]="Saldo Inicial",FluxoCaixa10131514192123[[#This Row],[R$ (Valores)]],K757+FluxoCaixa10131514192123[[#This Row],[Valores Receitas / Despesas]])</f>
        <v>2511924.87</v>
      </c>
      <c r="L758" s="5">
        <f>IF(FluxoCaixa10131514192123[[#This Row],[Entrada / Saída]]="Saída",FluxoCaixa10131514192123[[#This Row],[R$ (Valores)]]*-1,FluxoCaixa10131514192123[[#This Row],[R$ (Valores)]])</f>
        <v>0</v>
      </c>
    </row>
    <row r="759" spans="2:12">
      <c r="B759" s="48"/>
      <c r="C759" s="48"/>
      <c r="D759" s="16"/>
      <c r="E759" s="48"/>
      <c r="F759" s="17"/>
      <c r="G759" s="17"/>
      <c r="H759" s="17"/>
      <c r="I759" s="21"/>
      <c r="J759" s="17"/>
      <c r="K759" s="20">
        <f>IF(FluxoCaixa10131514192123[[#This Row],[Movimento ]]="Saldo Inicial",FluxoCaixa10131514192123[[#This Row],[R$ (Valores)]],K758+FluxoCaixa10131514192123[[#This Row],[Valores Receitas / Despesas]])</f>
        <v>2511924.87</v>
      </c>
      <c r="L759" s="5">
        <f>IF(FluxoCaixa10131514192123[[#This Row],[Entrada / Saída]]="Saída",FluxoCaixa10131514192123[[#This Row],[R$ (Valores)]]*-1,FluxoCaixa10131514192123[[#This Row],[R$ (Valores)]])</f>
        <v>0</v>
      </c>
    </row>
    <row r="760" spans="2:12">
      <c r="B760" s="48"/>
      <c r="C760" s="48"/>
      <c r="D760" s="16"/>
      <c r="E760" s="48"/>
      <c r="F760" s="17"/>
      <c r="G760" s="17"/>
      <c r="H760" s="17"/>
      <c r="I760" s="21"/>
      <c r="J760" s="17"/>
      <c r="K760" s="20">
        <f>IF(FluxoCaixa10131514192123[[#This Row],[Movimento ]]="Saldo Inicial",FluxoCaixa10131514192123[[#This Row],[R$ (Valores)]],K759+FluxoCaixa10131514192123[[#This Row],[Valores Receitas / Despesas]])</f>
        <v>2511924.87</v>
      </c>
      <c r="L760" s="5">
        <f>IF(FluxoCaixa10131514192123[[#This Row],[Entrada / Saída]]="Saída",FluxoCaixa10131514192123[[#This Row],[R$ (Valores)]]*-1,FluxoCaixa10131514192123[[#This Row],[R$ (Valores)]])</f>
        <v>0</v>
      </c>
    </row>
    <row r="761" spans="2:12">
      <c r="B761" s="48"/>
      <c r="C761" s="48"/>
      <c r="D761" s="16"/>
      <c r="E761" s="48"/>
      <c r="F761" s="17"/>
      <c r="G761" s="17"/>
      <c r="H761" s="17"/>
      <c r="I761" s="21"/>
      <c r="J761" s="17"/>
      <c r="K761" s="20">
        <f>IF(FluxoCaixa10131514192123[[#This Row],[Movimento ]]="Saldo Inicial",FluxoCaixa10131514192123[[#This Row],[R$ (Valores)]],K760+FluxoCaixa10131514192123[[#This Row],[Valores Receitas / Despesas]])</f>
        <v>2511924.87</v>
      </c>
      <c r="L761" s="5">
        <f>IF(FluxoCaixa10131514192123[[#This Row],[Entrada / Saída]]="Saída",FluxoCaixa10131514192123[[#This Row],[R$ (Valores)]]*-1,FluxoCaixa10131514192123[[#This Row],[R$ (Valores)]])</f>
        <v>0</v>
      </c>
    </row>
    <row r="762" spans="2:12">
      <c r="B762" s="48"/>
      <c r="C762" s="48"/>
      <c r="D762" s="16"/>
      <c r="E762" s="48"/>
      <c r="F762" s="17"/>
      <c r="G762" s="17"/>
      <c r="H762" s="17"/>
      <c r="I762" s="21"/>
      <c r="J762" s="17"/>
      <c r="K762" s="20">
        <f>IF(FluxoCaixa10131514192123[[#This Row],[Movimento ]]="Saldo Inicial",FluxoCaixa10131514192123[[#This Row],[R$ (Valores)]],K761+FluxoCaixa10131514192123[[#This Row],[Valores Receitas / Despesas]])</f>
        <v>2511924.87</v>
      </c>
      <c r="L762" s="5">
        <f>IF(FluxoCaixa10131514192123[[#This Row],[Entrada / Saída]]="Saída",FluxoCaixa10131514192123[[#This Row],[R$ (Valores)]]*-1,FluxoCaixa10131514192123[[#This Row],[R$ (Valores)]])</f>
        <v>0</v>
      </c>
    </row>
    <row r="763" spans="2:12">
      <c r="B763" s="48"/>
      <c r="C763" s="48"/>
      <c r="D763" s="16"/>
      <c r="E763" s="48"/>
      <c r="F763" s="17"/>
      <c r="G763" s="17"/>
      <c r="H763" s="17"/>
      <c r="I763" s="21"/>
      <c r="J763" s="17"/>
      <c r="K763" s="20">
        <f>IF(FluxoCaixa10131514192123[[#This Row],[Movimento ]]="Saldo Inicial",FluxoCaixa10131514192123[[#This Row],[R$ (Valores)]],K762+FluxoCaixa10131514192123[[#This Row],[Valores Receitas / Despesas]])</f>
        <v>2511924.87</v>
      </c>
      <c r="L763" s="5">
        <f>IF(FluxoCaixa10131514192123[[#This Row],[Entrada / Saída]]="Saída",FluxoCaixa10131514192123[[#This Row],[R$ (Valores)]]*-1,FluxoCaixa10131514192123[[#This Row],[R$ (Valores)]])</f>
        <v>0</v>
      </c>
    </row>
    <row r="764" spans="2:12">
      <c r="B764" s="48"/>
      <c r="C764" s="48"/>
      <c r="D764" s="16"/>
      <c r="E764" s="48"/>
      <c r="F764" s="17"/>
      <c r="G764" s="17"/>
      <c r="H764" s="17"/>
      <c r="I764" s="21"/>
      <c r="J764" s="17"/>
      <c r="K764" s="20">
        <f>IF(FluxoCaixa10131514192123[[#This Row],[Movimento ]]="Saldo Inicial",FluxoCaixa10131514192123[[#This Row],[R$ (Valores)]],K763+FluxoCaixa10131514192123[[#This Row],[Valores Receitas / Despesas]])</f>
        <v>2511924.87</v>
      </c>
      <c r="L764" s="5">
        <f>IF(FluxoCaixa10131514192123[[#This Row],[Entrada / Saída]]="Saída",FluxoCaixa10131514192123[[#This Row],[R$ (Valores)]]*-1,FluxoCaixa10131514192123[[#This Row],[R$ (Valores)]])</f>
        <v>0</v>
      </c>
    </row>
    <row r="765" spans="2:12">
      <c r="B765" s="48"/>
      <c r="C765" s="48"/>
      <c r="D765" s="16"/>
      <c r="E765" s="48"/>
      <c r="F765" s="17"/>
      <c r="G765" s="17"/>
      <c r="H765" s="17"/>
      <c r="I765" s="21"/>
      <c r="J765" s="17"/>
      <c r="K765" s="20">
        <f>IF(FluxoCaixa10131514192123[[#This Row],[Movimento ]]="Saldo Inicial",FluxoCaixa10131514192123[[#This Row],[R$ (Valores)]],K764+FluxoCaixa10131514192123[[#This Row],[Valores Receitas / Despesas]])</f>
        <v>2511924.87</v>
      </c>
      <c r="L765" s="5">
        <f>IF(FluxoCaixa10131514192123[[#This Row],[Entrada / Saída]]="Saída",FluxoCaixa10131514192123[[#This Row],[R$ (Valores)]]*-1,FluxoCaixa10131514192123[[#This Row],[R$ (Valores)]])</f>
        <v>0</v>
      </c>
    </row>
    <row r="766" spans="2:12">
      <c r="B766" s="48"/>
      <c r="C766" s="48"/>
      <c r="D766" s="16"/>
      <c r="E766" s="48"/>
      <c r="F766" s="17"/>
      <c r="G766" s="17"/>
      <c r="H766" s="17"/>
      <c r="I766" s="54"/>
      <c r="J766" s="17"/>
      <c r="K766" s="47">
        <f>IF(FluxoCaixa10131514192123[[#This Row],[Movimento ]]="Saldo Inicial",FluxoCaixa10131514192123[[#This Row],[R$ (Valores)]],K765+FluxoCaixa10131514192123[[#This Row],[Valores Receitas / Despesas]])</f>
        <v>2511924.87</v>
      </c>
      <c r="L766" s="53">
        <f>IF(FluxoCaixa10131514192123[[#This Row],[Entrada / Saída]]="Saída",FluxoCaixa10131514192123[[#This Row],[R$ (Valores)]]*-1,FluxoCaixa10131514192123[[#This Row],[R$ (Valores)]])</f>
        <v>0</v>
      </c>
    </row>
    <row r="767" spans="2:12">
      <c r="B767" s="48"/>
      <c r="C767" s="48"/>
      <c r="D767" s="16"/>
      <c r="E767" s="48"/>
      <c r="F767" s="17"/>
      <c r="G767" s="17"/>
      <c r="H767" s="17"/>
      <c r="I767" s="54"/>
      <c r="J767" s="17"/>
      <c r="K767" s="47">
        <f>IF(FluxoCaixa10131514192123[[#This Row],[Movimento ]]="Saldo Inicial",FluxoCaixa10131514192123[[#This Row],[R$ (Valores)]],K766+FluxoCaixa10131514192123[[#This Row],[Valores Receitas / Despesas]])</f>
        <v>2511924.87</v>
      </c>
      <c r="L767" s="53">
        <f>IF(FluxoCaixa10131514192123[[#This Row],[Entrada / Saída]]="Saída",FluxoCaixa10131514192123[[#This Row],[R$ (Valores)]]*-1,FluxoCaixa10131514192123[[#This Row],[R$ (Valores)]])</f>
        <v>0</v>
      </c>
    </row>
    <row r="768" spans="2:12">
      <c r="B768" s="48"/>
      <c r="C768" s="48"/>
      <c r="D768" s="16"/>
      <c r="E768" s="48"/>
      <c r="F768" s="17"/>
      <c r="G768" s="17"/>
      <c r="H768" s="17"/>
      <c r="I768" s="54"/>
      <c r="J768" s="17"/>
      <c r="K768" s="47">
        <f>IF(FluxoCaixa10131514192123[[#This Row],[Movimento ]]="Saldo Inicial",FluxoCaixa10131514192123[[#This Row],[R$ (Valores)]],K767+FluxoCaixa10131514192123[[#This Row],[Valores Receitas / Despesas]])</f>
        <v>2511924.87</v>
      </c>
      <c r="L768" s="53">
        <f>IF(FluxoCaixa10131514192123[[#This Row],[Entrada / Saída]]="Saída",FluxoCaixa10131514192123[[#This Row],[R$ (Valores)]]*-1,FluxoCaixa10131514192123[[#This Row],[R$ (Valores)]])</f>
        <v>0</v>
      </c>
    </row>
    <row r="769" spans="2:12">
      <c r="B769" s="48"/>
      <c r="C769" s="48"/>
      <c r="D769" s="16"/>
      <c r="E769" s="48"/>
      <c r="F769" s="17"/>
      <c r="G769" s="17"/>
      <c r="H769" s="17"/>
      <c r="I769" s="54"/>
      <c r="J769" s="17"/>
      <c r="K769" s="47">
        <f>IF(FluxoCaixa10131514192123[[#This Row],[Movimento ]]="Saldo Inicial",FluxoCaixa10131514192123[[#This Row],[R$ (Valores)]],K768+FluxoCaixa10131514192123[[#This Row],[Valores Receitas / Despesas]])</f>
        <v>2511924.87</v>
      </c>
      <c r="L769" s="53">
        <f>IF(FluxoCaixa10131514192123[[#This Row],[Entrada / Saída]]="Saída",FluxoCaixa10131514192123[[#This Row],[R$ (Valores)]]*-1,FluxoCaixa10131514192123[[#This Row],[R$ (Valores)]])</f>
        <v>0</v>
      </c>
    </row>
    <row r="770" spans="2:12">
      <c r="B770" s="48"/>
      <c r="C770" s="48"/>
      <c r="D770" s="16"/>
      <c r="E770" s="48"/>
      <c r="F770" s="17"/>
      <c r="G770" s="17"/>
      <c r="H770" s="17"/>
      <c r="I770" s="54"/>
      <c r="J770" s="17"/>
      <c r="K770" s="47">
        <f>IF(FluxoCaixa10131514192123[[#This Row],[Movimento ]]="Saldo Inicial",FluxoCaixa10131514192123[[#This Row],[R$ (Valores)]],K769+FluxoCaixa10131514192123[[#This Row],[Valores Receitas / Despesas]])</f>
        <v>2511924.87</v>
      </c>
      <c r="L770" s="53">
        <f>IF(FluxoCaixa10131514192123[[#This Row],[Entrada / Saída]]="Saída",FluxoCaixa10131514192123[[#This Row],[R$ (Valores)]]*-1,FluxoCaixa10131514192123[[#This Row],[R$ (Valores)]])</f>
        <v>0</v>
      </c>
    </row>
    <row r="771" spans="2:12">
      <c r="B771" s="48"/>
      <c r="C771" s="48"/>
      <c r="D771" s="16"/>
      <c r="E771" s="48"/>
      <c r="F771" s="17"/>
      <c r="G771" s="17"/>
      <c r="H771" s="17"/>
      <c r="I771" s="54"/>
      <c r="J771" s="17"/>
      <c r="K771" s="47">
        <f>IF(FluxoCaixa10131514192123[[#This Row],[Movimento ]]="Saldo Inicial",FluxoCaixa10131514192123[[#This Row],[R$ (Valores)]],K770+FluxoCaixa10131514192123[[#This Row],[Valores Receitas / Despesas]])</f>
        <v>2511924.87</v>
      </c>
      <c r="L771" s="53">
        <f>IF(FluxoCaixa10131514192123[[#This Row],[Entrada / Saída]]="Saída",FluxoCaixa10131514192123[[#This Row],[R$ (Valores)]]*-1,FluxoCaixa10131514192123[[#This Row],[R$ (Valores)]])</f>
        <v>0</v>
      </c>
    </row>
    <row r="772" spans="2:12">
      <c r="B772" s="48"/>
      <c r="C772" s="48"/>
      <c r="D772" s="16"/>
      <c r="E772" s="48"/>
      <c r="F772" s="17"/>
      <c r="G772" s="17"/>
      <c r="H772" s="17"/>
      <c r="I772" s="54"/>
      <c r="J772" s="17"/>
      <c r="K772" s="47">
        <f>IF(FluxoCaixa10131514192123[[#This Row],[Movimento ]]="Saldo Inicial",FluxoCaixa10131514192123[[#This Row],[R$ (Valores)]],K771+FluxoCaixa10131514192123[[#This Row],[Valores Receitas / Despesas]])</f>
        <v>2511924.87</v>
      </c>
      <c r="L772" s="53">
        <f>IF(FluxoCaixa10131514192123[[#This Row],[Entrada / Saída]]="Saída",FluxoCaixa10131514192123[[#This Row],[R$ (Valores)]]*-1,FluxoCaixa10131514192123[[#This Row],[R$ (Valores)]])</f>
        <v>0</v>
      </c>
    </row>
    <row r="773" spans="2:12">
      <c r="B773" s="48"/>
      <c r="C773" s="48"/>
      <c r="D773" s="16"/>
      <c r="E773" s="48"/>
      <c r="F773" s="17"/>
      <c r="G773" s="17"/>
      <c r="H773" s="17"/>
      <c r="I773" s="54"/>
      <c r="J773" s="17"/>
      <c r="K773" s="47">
        <f>IF(FluxoCaixa10131514192123[[#This Row],[Movimento ]]="Saldo Inicial",FluxoCaixa10131514192123[[#This Row],[R$ (Valores)]],K772+FluxoCaixa10131514192123[[#This Row],[Valores Receitas / Despesas]])</f>
        <v>2511924.87</v>
      </c>
      <c r="L773" s="53">
        <f>IF(FluxoCaixa10131514192123[[#This Row],[Entrada / Saída]]="Saída",FluxoCaixa10131514192123[[#This Row],[R$ (Valores)]]*-1,FluxoCaixa10131514192123[[#This Row],[R$ (Valores)]])</f>
        <v>0</v>
      </c>
    </row>
    <row r="774" spans="2:12">
      <c r="B774" s="48"/>
      <c r="C774" s="48"/>
      <c r="D774" s="16"/>
      <c r="E774" s="48"/>
      <c r="F774" s="17"/>
      <c r="G774" s="17"/>
      <c r="H774" s="17"/>
      <c r="I774" s="54"/>
      <c r="J774" s="17"/>
      <c r="K774" s="47">
        <f>IF(FluxoCaixa10131514192123[[#This Row],[Movimento ]]="Saldo Inicial",FluxoCaixa10131514192123[[#This Row],[R$ (Valores)]],K773+FluxoCaixa10131514192123[[#This Row],[Valores Receitas / Despesas]])</f>
        <v>2511924.87</v>
      </c>
      <c r="L774" s="53">
        <f>IF(FluxoCaixa10131514192123[[#This Row],[Entrada / Saída]]="Saída",FluxoCaixa10131514192123[[#This Row],[R$ (Valores)]]*-1,FluxoCaixa10131514192123[[#This Row],[R$ (Valores)]])</f>
        <v>0</v>
      </c>
    </row>
    <row r="775" spans="2:12">
      <c r="B775" s="48"/>
      <c r="C775" s="48"/>
      <c r="D775" s="16"/>
      <c r="E775" s="48"/>
      <c r="F775" s="17"/>
      <c r="G775" s="17"/>
      <c r="H775" s="17"/>
      <c r="I775" s="54"/>
      <c r="J775" s="17"/>
      <c r="K775" s="47">
        <f>IF(FluxoCaixa10131514192123[[#This Row],[Movimento ]]="Saldo Inicial",FluxoCaixa10131514192123[[#This Row],[R$ (Valores)]],K774+FluxoCaixa10131514192123[[#This Row],[Valores Receitas / Despesas]])</f>
        <v>2511924.87</v>
      </c>
      <c r="L775" s="53">
        <f>IF(FluxoCaixa10131514192123[[#This Row],[Entrada / Saída]]="Saída",FluxoCaixa10131514192123[[#This Row],[R$ (Valores)]]*-1,FluxoCaixa10131514192123[[#This Row],[R$ (Valores)]])</f>
        <v>0</v>
      </c>
    </row>
    <row r="776" spans="2:12">
      <c r="B776" s="48"/>
      <c r="C776" s="48"/>
      <c r="D776" s="16"/>
      <c r="E776" s="48"/>
      <c r="F776" s="17"/>
      <c r="G776" s="17"/>
      <c r="H776" s="17"/>
      <c r="I776" s="54"/>
      <c r="J776" s="17"/>
      <c r="K776" s="47">
        <f>IF(FluxoCaixa10131514192123[[#This Row],[Movimento ]]="Saldo Inicial",FluxoCaixa10131514192123[[#This Row],[R$ (Valores)]],K775+FluxoCaixa10131514192123[[#This Row],[Valores Receitas / Despesas]])</f>
        <v>2511924.87</v>
      </c>
      <c r="L776" s="53">
        <f>IF(FluxoCaixa10131514192123[[#This Row],[Entrada / Saída]]="Saída",FluxoCaixa10131514192123[[#This Row],[R$ (Valores)]]*-1,FluxoCaixa10131514192123[[#This Row],[R$ (Valores)]])</f>
        <v>0</v>
      </c>
    </row>
    <row r="777" spans="2:12">
      <c r="B777" s="48"/>
      <c r="C777" s="48"/>
      <c r="D777" s="16"/>
      <c r="E777" s="48"/>
      <c r="F777" s="17"/>
      <c r="G777" s="17"/>
      <c r="H777" s="17"/>
      <c r="I777" s="54"/>
      <c r="J777" s="17"/>
      <c r="K777" s="47">
        <f>IF(FluxoCaixa10131514192123[[#This Row],[Movimento ]]="Saldo Inicial",FluxoCaixa10131514192123[[#This Row],[R$ (Valores)]],K776+FluxoCaixa10131514192123[[#This Row],[Valores Receitas / Despesas]])</f>
        <v>2511924.87</v>
      </c>
      <c r="L777" s="53">
        <f>IF(FluxoCaixa10131514192123[[#This Row],[Entrada / Saída]]="Saída",FluxoCaixa10131514192123[[#This Row],[R$ (Valores)]]*-1,FluxoCaixa10131514192123[[#This Row],[R$ (Valores)]])</f>
        <v>0</v>
      </c>
    </row>
    <row r="778" spans="2:12">
      <c r="B778" s="48"/>
      <c r="C778" s="48"/>
      <c r="D778" s="16"/>
      <c r="E778" s="48"/>
      <c r="F778" s="17"/>
      <c r="G778" s="17"/>
      <c r="H778" s="17"/>
      <c r="I778" s="54"/>
      <c r="J778" s="17"/>
      <c r="K778" s="47">
        <f>IF(FluxoCaixa10131514192123[[#This Row],[Movimento ]]="Saldo Inicial",FluxoCaixa10131514192123[[#This Row],[R$ (Valores)]],K777+FluxoCaixa10131514192123[[#This Row],[Valores Receitas / Despesas]])</f>
        <v>2511924.87</v>
      </c>
      <c r="L778" s="53">
        <f>IF(FluxoCaixa10131514192123[[#This Row],[Entrada / Saída]]="Saída",FluxoCaixa10131514192123[[#This Row],[R$ (Valores)]]*-1,FluxoCaixa10131514192123[[#This Row],[R$ (Valores)]])</f>
        <v>0</v>
      </c>
    </row>
    <row r="779" spans="2:12">
      <c r="B779" s="48"/>
      <c r="C779" s="48"/>
      <c r="D779" s="16"/>
      <c r="E779" s="48"/>
      <c r="F779" s="17"/>
      <c r="G779" s="17"/>
      <c r="H779" s="17"/>
      <c r="I779" s="54"/>
      <c r="J779" s="17"/>
      <c r="K779" s="47">
        <f>IF(FluxoCaixa10131514192123[[#This Row],[Movimento ]]="Saldo Inicial",FluxoCaixa10131514192123[[#This Row],[R$ (Valores)]],K778+FluxoCaixa10131514192123[[#This Row],[Valores Receitas / Despesas]])</f>
        <v>2511924.87</v>
      </c>
      <c r="L779" s="53">
        <f>IF(FluxoCaixa10131514192123[[#This Row],[Entrada / Saída]]="Saída",FluxoCaixa10131514192123[[#This Row],[R$ (Valores)]]*-1,FluxoCaixa10131514192123[[#This Row],[R$ (Valores)]])</f>
        <v>0</v>
      </c>
    </row>
    <row r="780" spans="2:12">
      <c r="B780" s="48"/>
      <c r="C780" s="48"/>
      <c r="D780" s="16"/>
      <c r="E780" s="48"/>
      <c r="F780" s="17"/>
      <c r="G780" s="17"/>
      <c r="H780" s="17"/>
      <c r="I780" s="54"/>
      <c r="J780" s="17"/>
      <c r="K780" s="47">
        <f>IF(FluxoCaixa10131514192123[[#This Row],[Movimento ]]="Saldo Inicial",FluxoCaixa10131514192123[[#This Row],[R$ (Valores)]],K779+FluxoCaixa10131514192123[[#This Row],[Valores Receitas / Despesas]])</f>
        <v>2511924.87</v>
      </c>
      <c r="L780" s="53">
        <f>IF(FluxoCaixa10131514192123[[#This Row],[Entrada / Saída]]="Saída",FluxoCaixa10131514192123[[#This Row],[R$ (Valores)]]*-1,FluxoCaixa10131514192123[[#This Row],[R$ (Valores)]])</f>
        <v>0</v>
      </c>
    </row>
    <row r="781" spans="2:12">
      <c r="B781" s="48"/>
      <c r="C781" s="48"/>
      <c r="D781" s="16"/>
      <c r="E781" s="48"/>
      <c r="F781" s="17"/>
      <c r="G781" s="17"/>
      <c r="H781" s="17"/>
      <c r="I781" s="21"/>
      <c r="J781" s="45"/>
      <c r="K781" s="47">
        <f>IF(FluxoCaixa10131514192123[[#This Row],[Movimento ]]="Saldo Inicial",FluxoCaixa10131514192123[[#This Row],[R$ (Valores)]],K780+FluxoCaixa10131514192123[[#This Row],[Valores Receitas / Despesas]])</f>
        <v>2511924.87</v>
      </c>
      <c r="L781" s="53">
        <f>IF(FluxoCaixa10131514192123[[#This Row],[Entrada / Saída]]="Saída",FluxoCaixa10131514192123[[#This Row],[R$ (Valores)]]*-1,FluxoCaixa10131514192123[[#This Row],[R$ (Valores)]])</f>
        <v>0</v>
      </c>
    </row>
    <row r="782" spans="2:12">
      <c r="B782" s="48"/>
      <c r="C782" s="48"/>
      <c r="D782" s="16"/>
      <c r="E782" s="48"/>
      <c r="F782" s="17"/>
      <c r="G782" s="17"/>
      <c r="H782" s="17"/>
      <c r="I782" s="21"/>
      <c r="J782" s="45"/>
      <c r="K782" s="47">
        <f>IF(FluxoCaixa10131514192123[[#This Row],[Movimento ]]="Saldo Inicial",FluxoCaixa10131514192123[[#This Row],[R$ (Valores)]],K781+FluxoCaixa10131514192123[[#This Row],[Valores Receitas / Despesas]])</f>
        <v>2511924.87</v>
      </c>
      <c r="L782" s="53">
        <f>IF(FluxoCaixa10131514192123[[#This Row],[Entrada / Saída]]="Saída",FluxoCaixa10131514192123[[#This Row],[R$ (Valores)]]*-1,FluxoCaixa10131514192123[[#This Row],[R$ (Valores)]])</f>
        <v>0</v>
      </c>
    </row>
    <row r="783" spans="2:12">
      <c r="B783" s="48"/>
      <c r="C783" s="48"/>
      <c r="D783" s="16"/>
      <c r="E783" s="48"/>
      <c r="F783" s="45"/>
      <c r="G783" s="45"/>
      <c r="H783" s="17"/>
      <c r="I783" s="54"/>
      <c r="J783" s="45"/>
      <c r="K783" s="47">
        <f>IF(FluxoCaixa10131514192123[[#This Row],[Movimento ]]="Saldo Inicial",FluxoCaixa10131514192123[[#This Row],[R$ (Valores)]],K782+FluxoCaixa10131514192123[[#This Row],[Valores Receitas / Despesas]])</f>
        <v>2511924.87</v>
      </c>
      <c r="L783" s="53">
        <f>IF(FluxoCaixa10131514192123[[#This Row],[Entrada / Saída]]="Saída",FluxoCaixa10131514192123[[#This Row],[R$ (Valores)]]*-1,FluxoCaixa10131514192123[[#This Row],[R$ (Valores)]])</f>
        <v>0</v>
      </c>
    </row>
    <row r="784" spans="2:12">
      <c r="B784" s="48"/>
      <c r="C784" s="48"/>
      <c r="D784" s="16"/>
      <c r="E784" s="48"/>
      <c r="F784" s="45"/>
      <c r="G784" s="45"/>
      <c r="H784" s="17"/>
      <c r="I784" s="54"/>
      <c r="J784" s="45"/>
      <c r="K784" s="47">
        <f>IF(FluxoCaixa10131514192123[[#This Row],[Movimento ]]="Saldo Inicial",FluxoCaixa10131514192123[[#This Row],[R$ (Valores)]],K783+FluxoCaixa10131514192123[[#This Row],[Valores Receitas / Despesas]])</f>
        <v>2511924.87</v>
      </c>
      <c r="L784" s="53">
        <f>IF(FluxoCaixa10131514192123[[#This Row],[Entrada / Saída]]="Saída",FluxoCaixa10131514192123[[#This Row],[R$ (Valores)]]*-1,FluxoCaixa10131514192123[[#This Row],[R$ (Valores)]])</f>
        <v>0</v>
      </c>
    </row>
    <row r="785" spans="2:12">
      <c r="B785" s="48"/>
      <c r="C785" s="48"/>
      <c r="D785" s="16"/>
      <c r="E785" s="48"/>
      <c r="F785" s="17"/>
      <c r="G785" s="45"/>
      <c r="H785" s="17"/>
      <c r="I785" s="54"/>
      <c r="J785" s="45"/>
      <c r="K785" s="47">
        <f>IF(FluxoCaixa10131514192123[[#This Row],[Movimento ]]="Saldo Inicial",FluxoCaixa10131514192123[[#This Row],[R$ (Valores)]],K784+FluxoCaixa10131514192123[[#This Row],[Valores Receitas / Despesas]])</f>
        <v>2511924.87</v>
      </c>
      <c r="L785" s="53">
        <f>IF(FluxoCaixa10131514192123[[#This Row],[Entrada / Saída]]="Saída",FluxoCaixa10131514192123[[#This Row],[R$ (Valores)]]*-1,FluxoCaixa10131514192123[[#This Row],[R$ (Valores)]])</f>
        <v>0</v>
      </c>
    </row>
    <row r="786" spans="2:12">
      <c r="B786" s="48"/>
      <c r="C786" s="48"/>
      <c r="D786" s="16"/>
      <c r="E786" s="48"/>
      <c r="F786" s="17"/>
      <c r="G786" s="45"/>
      <c r="H786" s="17"/>
      <c r="I786" s="54"/>
      <c r="J786" s="45"/>
      <c r="K786" s="47">
        <f>IF(FluxoCaixa10131514192123[[#This Row],[Movimento ]]="Saldo Inicial",FluxoCaixa10131514192123[[#This Row],[R$ (Valores)]],K785+FluxoCaixa10131514192123[[#This Row],[Valores Receitas / Despesas]])</f>
        <v>2511924.87</v>
      </c>
      <c r="L786" s="53">
        <f>IF(FluxoCaixa10131514192123[[#This Row],[Entrada / Saída]]="Saída",FluxoCaixa10131514192123[[#This Row],[R$ (Valores)]]*-1,FluxoCaixa10131514192123[[#This Row],[R$ (Valores)]])</f>
        <v>0</v>
      </c>
    </row>
    <row r="787" spans="2:12">
      <c r="B787" s="48"/>
      <c r="C787" s="48"/>
      <c r="D787" s="16"/>
      <c r="E787" s="48"/>
      <c r="F787" s="45"/>
      <c r="G787" s="45"/>
      <c r="H787" s="17"/>
      <c r="I787" s="54"/>
      <c r="J787" s="45"/>
      <c r="K787" s="47">
        <f>IF(FluxoCaixa10131514192123[[#This Row],[Movimento ]]="Saldo Inicial",FluxoCaixa10131514192123[[#This Row],[R$ (Valores)]],K786+FluxoCaixa10131514192123[[#This Row],[Valores Receitas / Despesas]])</f>
        <v>2511924.87</v>
      </c>
      <c r="L787" s="53">
        <f>IF(FluxoCaixa10131514192123[[#This Row],[Entrada / Saída]]="Saída",FluxoCaixa10131514192123[[#This Row],[R$ (Valores)]]*-1,FluxoCaixa10131514192123[[#This Row],[R$ (Valores)]])</f>
        <v>0</v>
      </c>
    </row>
    <row r="788" spans="2:12">
      <c r="B788" s="48"/>
      <c r="C788" s="48"/>
      <c r="D788" s="16"/>
      <c r="E788" s="48"/>
      <c r="F788" s="45"/>
      <c r="G788" s="45"/>
      <c r="H788" s="17"/>
      <c r="I788" s="54"/>
      <c r="J788" s="45"/>
      <c r="K788" s="47">
        <f>IF(FluxoCaixa10131514192123[[#This Row],[Movimento ]]="Saldo Inicial",FluxoCaixa10131514192123[[#This Row],[R$ (Valores)]],K787+FluxoCaixa10131514192123[[#This Row],[Valores Receitas / Despesas]])</f>
        <v>2511924.87</v>
      </c>
      <c r="L788" s="53">
        <f>IF(FluxoCaixa10131514192123[[#This Row],[Entrada / Saída]]="Saída",FluxoCaixa10131514192123[[#This Row],[R$ (Valores)]]*-1,FluxoCaixa10131514192123[[#This Row],[R$ (Valores)]])</f>
        <v>0</v>
      </c>
    </row>
    <row r="789" spans="2:12">
      <c r="B789" s="48"/>
      <c r="C789" s="48"/>
      <c r="D789" s="16"/>
      <c r="E789" s="48"/>
      <c r="F789" s="17"/>
      <c r="G789" s="17"/>
      <c r="H789" s="17"/>
      <c r="I789" s="54"/>
      <c r="J789" s="45"/>
      <c r="K789" s="47">
        <f>IF(FluxoCaixa10131514192123[[#This Row],[Movimento ]]="Saldo Inicial",FluxoCaixa10131514192123[[#This Row],[R$ (Valores)]],K788+FluxoCaixa10131514192123[[#This Row],[Valores Receitas / Despesas]])</f>
        <v>2511924.87</v>
      </c>
      <c r="L789" s="53">
        <f>IF(FluxoCaixa10131514192123[[#This Row],[Entrada / Saída]]="Saída",FluxoCaixa10131514192123[[#This Row],[R$ (Valores)]]*-1,FluxoCaixa10131514192123[[#This Row],[R$ (Valores)]])</f>
        <v>0</v>
      </c>
    </row>
    <row r="790" spans="2:12">
      <c r="B790" s="48"/>
      <c r="C790" s="48"/>
      <c r="D790" s="16"/>
      <c r="E790" s="48"/>
      <c r="F790" s="17"/>
      <c r="G790" s="17"/>
      <c r="H790" s="17"/>
      <c r="I790" s="54"/>
      <c r="J790" s="45"/>
      <c r="K790" s="47">
        <f>IF(FluxoCaixa10131514192123[[#This Row],[Movimento ]]="Saldo Inicial",FluxoCaixa10131514192123[[#This Row],[R$ (Valores)]],K789+FluxoCaixa10131514192123[[#This Row],[Valores Receitas / Despesas]])</f>
        <v>2511924.87</v>
      </c>
      <c r="L790" s="53">
        <f>IF(FluxoCaixa10131514192123[[#This Row],[Entrada / Saída]]="Saída",FluxoCaixa10131514192123[[#This Row],[R$ (Valores)]]*-1,FluxoCaixa10131514192123[[#This Row],[R$ (Valores)]])</f>
        <v>0</v>
      </c>
    </row>
    <row r="791" spans="2:12">
      <c r="B791" s="48"/>
      <c r="C791" s="48"/>
      <c r="D791" s="16"/>
      <c r="E791" s="48"/>
      <c r="F791" s="17"/>
      <c r="G791" s="17"/>
      <c r="H791" s="17"/>
      <c r="I791" s="54"/>
      <c r="J791" s="45"/>
      <c r="K791" s="47">
        <f>IF(FluxoCaixa10131514192123[[#This Row],[Movimento ]]="Saldo Inicial",FluxoCaixa10131514192123[[#This Row],[R$ (Valores)]],K790+FluxoCaixa10131514192123[[#This Row],[Valores Receitas / Despesas]])</f>
        <v>2511924.87</v>
      </c>
      <c r="L791" s="53">
        <f>IF(FluxoCaixa10131514192123[[#This Row],[Entrada / Saída]]="Saída",FluxoCaixa10131514192123[[#This Row],[R$ (Valores)]]*-1,FluxoCaixa10131514192123[[#This Row],[R$ (Valores)]])</f>
        <v>0</v>
      </c>
    </row>
    <row r="792" spans="2:12">
      <c r="B792" s="48"/>
      <c r="C792" s="48"/>
      <c r="D792" s="16"/>
      <c r="E792" s="48"/>
      <c r="F792" s="45"/>
      <c r="G792" s="45"/>
      <c r="H792" s="17"/>
      <c r="I792" s="54"/>
      <c r="J792" s="45"/>
      <c r="K792" s="47">
        <f>IF(FluxoCaixa10131514192123[[#This Row],[Movimento ]]="Saldo Inicial",FluxoCaixa10131514192123[[#This Row],[R$ (Valores)]],K791+FluxoCaixa10131514192123[[#This Row],[Valores Receitas / Despesas]])</f>
        <v>2511924.87</v>
      </c>
      <c r="L792" s="53">
        <f>IF(FluxoCaixa10131514192123[[#This Row],[Entrada / Saída]]="Saída",FluxoCaixa10131514192123[[#This Row],[R$ (Valores)]]*-1,FluxoCaixa10131514192123[[#This Row],[R$ (Valores)]])</f>
        <v>0</v>
      </c>
    </row>
    <row r="793" spans="2:12">
      <c r="B793" s="48"/>
      <c r="C793" s="48"/>
      <c r="D793" s="16"/>
      <c r="E793" s="48"/>
      <c r="F793" s="45"/>
      <c r="G793" s="17"/>
      <c r="H793" s="17"/>
      <c r="I793" s="54"/>
      <c r="J793" s="45"/>
      <c r="K793" s="47">
        <f>IF(FluxoCaixa10131514192123[[#This Row],[Movimento ]]="Saldo Inicial",FluxoCaixa10131514192123[[#This Row],[R$ (Valores)]],K792+FluxoCaixa10131514192123[[#This Row],[Valores Receitas / Despesas]])</f>
        <v>2511924.87</v>
      </c>
      <c r="L793" s="53">
        <f>IF(FluxoCaixa10131514192123[[#This Row],[Entrada / Saída]]="Saída",FluxoCaixa10131514192123[[#This Row],[R$ (Valores)]]*-1,FluxoCaixa10131514192123[[#This Row],[R$ (Valores)]])</f>
        <v>0</v>
      </c>
    </row>
    <row r="794" spans="2:12">
      <c r="B794" s="48"/>
      <c r="C794" s="48"/>
      <c r="D794" s="16"/>
      <c r="E794" s="48"/>
      <c r="F794" s="45"/>
      <c r="G794" s="17"/>
      <c r="H794" s="17"/>
      <c r="I794" s="54"/>
      <c r="J794" s="45"/>
      <c r="K794" s="47">
        <f>IF(FluxoCaixa10131514192123[[#This Row],[Movimento ]]="Saldo Inicial",FluxoCaixa10131514192123[[#This Row],[R$ (Valores)]],K793+FluxoCaixa10131514192123[[#This Row],[Valores Receitas / Despesas]])</f>
        <v>2511924.87</v>
      </c>
      <c r="L794" s="53">
        <f>IF(FluxoCaixa10131514192123[[#This Row],[Entrada / Saída]]="Saída",FluxoCaixa10131514192123[[#This Row],[R$ (Valores)]]*-1,FluxoCaixa10131514192123[[#This Row],[R$ (Valores)]])</f>
        <v>0</v>
      </c>
    </row>
    <row r="795" spans="2:12">
      <c r="B795" s="48"/>
      <c r="C795" s="48"/>
      <c r="D795" s="16"/>
      <c r="E795" s="48"/>
      <c r="F795" s="17"/>
      <c r="G795" s="17"/>
      <c r="H795" s="17"/>
      <c r="I795" s="54"/>
      <c r="J795" s="45"/>
      <c r="K795" s="47">
        <f>IF(FluxoCaixa10131514192123[[#This Row],[Movimento ]]="Saldo Inicial",FluxoCaixa10131514192123[[#This Row],[R$ (Valores)]],K794+FluxoCaixa10131514192123[[#This Row],[Valores Receitas / Despesas]])</f>
        <v>2511924.87</v>
      </c>
      <c r="L795" s="53">
        <f>IF(FluxoCaixa10131514192123[[#This Row],[Entrada / Saída]]="Saída",FluxoCaixa10131514192123[[#This Row],[R$ (Valores)]]*-1,FluxoCaixa10131514192123[[#This Row],[R$ (Valores)]])</f>
        <v>0</v>
      </c>
    </row>
    <row r="796" spans="2:12">
      <c r="B796" s="48"/>
      <c r="C796" s="48"/>
      <c r="D796" s="16"/>
      <c r="E796" s="48"/>
      <c r="F796" s="17"/>
      <c r="G796" s="17"/>
      <c r="H796" s="17"/>
      <c r="I796" s="54"/>
      <c r="J796" s="45"/>
      <c r="K796" s="47">
        <f>IF(FluxoCaixa10131514192123[[#This Row],[Movimento ]]="Saldo Inicial",FluxoCaixa10131514192123[[#This Row],[R$ (Valores)]],K795+FluxoCaixa10131514192123[[#This Row],[Valores Receitas / Despesas]])</f>
        <v>2511924.87</v>
      </c>
      <c r="L796" s="53">
        <f>IF(FluxoCaixa10131514192123[[#This Row],[Entrada / Saída]]="Saída",FluxoCaixa10131514192123[[#This Row],[R$ (Valores)]]*-1,FluxoCaixa10131514192123[[#This Row],[R$ (Valores)]])</f>
        <v>0</v>
      </c>
    </row>
    <row r="797" spans="2:12">
      <c r="B797" s="48"/>
      <c r="C797" s="48"/>
      <c r="D797" s="16"/>
      <c r="E797" s="48"/>
      <c r="F797" s="45"/>
      <c r="G797" s="17"/>
      <c r="H797" s="17"/>
      <c r="I797" s="54"/>
      <c r="J797" s="45"/>
      <c r="K797" s="47">
        <f>IF(FluxoCaixa10131514192123[[#This Row],[Movimento ]]="Saldo Inicial",FluxoCaixa10131514192123[[#This Row],[R$ (Valores)]],K796+FluxoCaixa10131514192123[[#This Row],[Valores Receitas / Despesas]])</f>
        <v>2511924.87</v>
      </c>
      <c r="L797" s="53">
        <f>IF(FluxoCaixa10131514192123[[#This Row],[Entrada / Saída]]="Saída",FluxoCaixa10131514192123[[#This Row],[R$ (Valores)]]*-1,FluxoCaixa10131514192123[[#This Row],[R$ (Valores)]])</f>
        <v>0</v>
      </c>
    </row>
    <row r="798" spans="2:12">
      <c r="B798" s="48"/>
      <c r="C798" s="48"/>
      <c r="D798" s="16"/>
      <c r="E798" s="48"/>
      <c r="F798" s="17"/>
      <c r="G798" s="17"/>
      <c r="H798" s="17"/>
      <c r="I798" s="21"/>
      <c r="J798" s="45"/>
      <c r="K798" s="47">
        <f>IF(FluxoCaixa10131514192123[[#This Row],[Movimento ]]="Saldo Inicial",FluxoCaixa10131514192123[[#This Row],[R$ (Valores)]],K797+FluxoCaixa10131514192123[[#This Row],[Valores Receitas / Despesas]])</f>
        <v>2511924.87</v>
      </c>
      <c r="L798" s="53">
        <f>IF(FluxoCaixa10131514192123[[#This Row],[Entrada / Saída]]="Saída",FluxoCaixa10131514192123[[#This Row],[R$ (Valores)]]*-1,FluxoCaixa10131514192123[[#This Row],[R$ (Valores)]])</f>
        <v>0</v>
      </c>
    </row>
    <row r="799" spans="2:12">
      <c r="B799" s="48"/>
      <c r="C799" s="48"/>
      <c r="D799" s="16"/>
      <c r="E799" s="48"/>
      <c r="F799" s="17"/>
      <c r="G799" s="17"/>
      <c r="H799" s="17"/>
      <c r="I799" s="54"/>
      <c r="J799" s="45"/>
      <c r="K799" s="47">
        <f>IF(FluxoCaixa10131514192123[[#This Row],[Movimento ]]="Saldo Inicial",FluxoCaixa10131514192123[[#This Row],[R$ (Valores)]],K798+FluxoCaixa10131514192123[[#This Row],[Valores Receitas / Despesas]])</f>
        <v>2511924.87</v>
      </c>
      <c r="L799" s="53">
        <f>IF(FluxoCaixa10131514192123[[#This Row],[Entrada / Saída]]="Saída",FluxoCaixa10131514192123[[#This Row],[R$ (Valores)]]*-1,FluxoCaixa10131514192123[[#This Row],[R$ (Valores)]])</f>
        <v>0</v>
      </c>
    </row>
    <row r="800" spans="2:12">
      <c r="B800" s="48"/>
      <c r="C800" s="48"/>
      <c r="D800" s="16"/>
      <c r="E800" s="48"/>
      <c r="F800" s="17"/>
      <c r="G800" s="17"/>
      <c r="H800" s="17"/>
      <c r="I800" s="54"/>
      <c r="J800" s="45"/>
      <c r="K800" s="47">
        <f>IF(FluxoCaixa10131514192123[[#This Row],[Movimento ]]="Saldo Inicial",FluxoCaixa10131514192123[[#This Row],[R$ (Valores)]],K799+FluxoCaixa10131514192123[[#This Row],[Valores Receitas / Despesas]])</f>
        <v>2511924.87</v>
      </c>
      <c r="L800" s="53">
        <f>IF(FluxoCaixa10131514192123[[#This Row],[Entrada / Saída]]="Saída",FluxoCaixa10131514192123[[#This Row],[R$ (Valores)]]*-1,FluxoCaixa10131514192123[[#This Row],[R$ (Valores)]])</f>
        <v>0</v>
      </c>
    </row>
    <row r="801" spans="2:12">
      <c r="B801" s="48"/>
      <c r="C801" s="48"/>
      <c r="D801" s="16"/>
      <c r="E801" s="48"/>
      <c r="F801" s="17"/>
      <c r="G801" s="17"/>
      <c r="H801" s="17"/>
      <c r="I801" s="54"/>
      <c r="J801" s="45"/>
      <c r="K801" s="47">
        <f>IF(FluxoCaixa10131514192123[[#This Row],[Movimento ]]="Saldo Inicial",FluxoCaixa10131514192123[[#This Row],[R$ (Valores)]],K800+FluxoCaixa10131514192123[[#This Row],[Valores Receitas / Despesas]])</f>
        <v>2511924.87</v>
      </c>
      <c r="L801" s="53">
        <f>IF(FluxoCaixa10131514192123[[#This Row],[Entrada / Saída]]="Saída",FluxoCaixa10131514192123[[#This Row],[R$ (Valores)]]*-1,FluxoCaixa10131514192123[[#This Row],[R$ (Valores)]])</f>
        <v>0</v>
      </c>
    </row>
    <row r="802" spans="2:12">
      <c r="B802" s="48"/>
      <c r="C802" s="48"/>
      <c r="D802" s="16"/>
      <c r="E802" s="48"/>
      <c r="F802" s="17"/>
      <c r="G802" s="17"/>
      <c r="H802" s="17"/>
      <c r="I802" s="54"/>
      <c r="J802" s="45"/>
      <c r="K802" s="47">
        <f>IF(FluxoCaixa10131514192123[[#This Row],[Movimento ]]="Saldo Inicial",FluxoCaixa10131514192123[[#This Row],[R$ (Valores)]],K801+FluxoCaixa10131514192123[[#This Row],[Valores Receitas / Despesas]])</f>
        <v>2511924.87</v>
      </c>
      <c r="L802" s="53">
        <f>IF(FluxoCaixa10131514192123[[#This Row],[Entrada / Saída]]="Saída",FluxoCaixa10131514192123[[#This Row],[R$ (Valores)]]*-1,FluxoCaixa10131514192123[[#This Row],[R$ (Valores)]])</f>
        <v>0</v>
      </c>
    </row>
    <row r="803" spans="2:12">
      <c r="B803" s="48"/>
      <c r="C803" s="48"/>
      <c r="D803" s="16"/>
      <c r="E803" s="48"/>
      <c r="F803" s="17"/>
      <c r="G803" s="17"/>
      <c r="H803" s="17"/>
      <c r="I803" s="54"/>
      <c r="J803" s="45"/>
      <c r="K803" s="47">
        <f>IF(FluxoCaixa10131514192123[[#This Row],[Movimento ]]="Saldo Inicial",FluxoCaixa10131514192123[[#This Row],[R$ (Valores)]],K802+FluxoCaixa10131514192123[[#This Row],[Valores Receitas / Despesas]])</f>
        <v>2511924.87</v>
      </c>
      <c r="L803" s="53">
        <f>IF(FluxoCaixa10131514192123[[#This Row],[Entrada / Saída]]="Saída",FluxoCaixa10131514192123[[#This Row],[R$ (Valores)]]*-1,FluxoCaixa10131514192123[[#This Row],[R$ (Valores)]])</f>
        <v>0</v>
      </c>
    </row>
    <row r="804" spans="2:12">
      <c r="B804" s="48"/>
      <c r="C804" s="48"/>
      <c r="D804" s="16"/>
      <c r="E804" s="48"/>
      <c r="F804" s="17"/>
      <c r="G804" s="17"/>
      <c r="H804" s="17"/>
      <c r="I804" s="54"/>
      <c r="J804" s="45"/>
      <c r="K804" s="47">
        <f>IF(FluxoCaixa10131514192123[[#This Row],[Movimento ]]="Saldo Inicial",FluxoCaixa10131514192123[[#This Row],[R$ (Valores)]],K803+FluxoCaixa10131514192123[[#This Row],[Valores Receitas / Despesas]])</f>
        <v>2511924.87</v>
      </c>
      <c r="L804" s="53">
        <f>IF(FluxoCaixa10131514192123[[#This Row],[Entrada / Saída]]="Saída",FluxoCaixa10131514192123[[#This Row],[R$ (Valores)]]*-1,FluxoCaixa10131514192123[[#This Row],[R$ (Valores)]])</f>
        <v>0</v>
      </c>
    </row>
    <row r="805" spans="2:12">
      <c r="B805" s="48"/>
      <c r="C805" s="48"/>
      <c r="D805" s="16"/>
      <c r="E805" s="48"/>
      <c r="F805" s="17"/>
      <c r="G805" s="17"/>
      <c r="H805" s="17"/>
      <c r="I805" s="54"/>
      <c r="J805" s="45"/>
      <c r="K805" s="47">
        <f>IF(FluxoCaixa10131514192123[[#This Row],[Movimento ]]="Saldo Inicial",FluxoCaixa10131514192123[[#This Row],[R$ (Valores)]],K804+FluxoCaixa10131514192123[[#This Row],[Valores Receitas / Despesas]])</f>
        <v>2511924.87</v>
      </c>
      <c r="L805" s="53">
        <f>IF(FluxoCaixa10131514192123[[#This Row],[Entrada / Saída]]="Saída",FluxoCaixa10131514192123[[#This Row],[R$ (Valores)]]*-1,FluxoCaixa10131514192123[[#This Row],[R$ (Valores)]])</f>
        <v>0</v>
      </c>
    </row>
    <row r="806" spans="2:12">
      <c r="B806" s="48"/>
      <c r="C806" s="48"/>
      <c r="D806" s="16"/>
      <c r="E806" s="48"/>
      <c r="F806" s="17"/>
      <c r="G806" s="17"/>
      <c r="H806" s="17"/>
      <c r="I806" s="54"/>
      <c r="J806" s="45"/>
      <c r="K806" s="47">
        <f>IF(FluxoCaixa10131514192123[[#This Row],[Movimento ]]="Saldo Inicial",FluxoCaixa10131514192123[[#This Row],[R$ (Valores)]],K805+FluxoCaixa10131514192123[[#This Row],[Valores Receitas / Despesas]])</f>
        <v>2511924.87</v>
      </c>
      <c r="L806" s="53">
        <f>IF(FluxoCaixa10131514192123[[#This Row],[Entrada / Saída]]="Saída",FluxoCaixa10131514192123[[#This Row],[R$ (Valores)]]*-1,FluxoCaixa10131514192123[[#This Row],[R$ (Valores)]])</f>
        <v>0</v>
      </c>
    </row>
    <row r="807" spans="2:12">
      <c r="B807" s="48"/>
      <c r="C807" s="48"/>
      <c r="D807" s="16"/>
      <c r="E807" s="48"/>
      <c r="F807" s="17"/>
      <c r="G807" s="17"/>
      <c r="H807" s="17"/>
      <c r="I807" s="54"/>
      <c r="J807" s="45"/>
      <c r="K807" s="47">
        <f>IF(FluxoCaixa10131514192123[[#This Row],[Movimento ]]="Saldo Inicial",FluxoCaixa10131514192123[[#This Row],[R$ (Valores)]],K806+FluxoCaixa10131514192123[[#This Row],[Valores Receitas / Despesas]])</f>
        <v>2511924.87</v>
      </c>
      <c r="L807" s="53">
        <f>IF(FluxoCaixa10131514192123[[#This Row],[Entrada / Saída]]="Saída",FluxoCaixa10131514192123[[#This Row],[R$ (Valores)]]*-1,FluxoCaixa10131514192123[[#This Row],[R$ (Valores)]])</f>
        <v>0</v>
      </c>
    </row>
    <row r="808" spans="2:12">
      <c r="B808" s="48"/>
      <c r="C808" s="48"/>
      <c r="D808" s="16"/>
      <c r="E808" s="48"/>
      <c r="F808" s="45"/>
      <c r="G808" s="45"/>
      <c r="H808" s="17"/>
      <c r="I808" s="54"/>
      <c r="J808" s="45"/>
      <c r="K808" s="47">
        <f>IF(FluxoCaixa10131514192123[[#This Row],[Movimento ]]="Saldo Inicial",FluxoCaixa10131514192123[[#This Row],[R$ (Valores)]],K807+FluxoCaixa10131514192123[[#This Row],[Valores Receitas / Despesas]])</f>
        <v>2511924.87</v>
      </c>
      <c r="L808" s="53">
        <f>IF(FluxoCaixa10131514192123[[#This Row],[Entrada / Saída]]="Saída",FluxoCaixa10131514192123[[#This Row],[R$ (Valores)]]*-1,FluxoCaixa10131514192123[[#This Row],[R$ (Valores)]])</f>
        <v>0</v>
      </c>
    </row>
    <row r="809" spans="2:12">
      <c r="B809" s="48"/>
      <c r="C809" s="48"/>
      <c r="D809" s="16"/>
      <c r="E809" s="48"/>
      <c r="F809" s="45"/>
      <c r="G809" s="45"/>
      <c r="H809" s="17"/>
      <c r="I809" s="54"/>
      <c r="J809" s="45"/>
      <c r="K809" s="47">
        <f>IF(FluxoCaixa10131514192123[[#This Row],[Movimento ]]="Saldo Inicial",FluxoCaixa10131514192123[[#This Row],[R$ (Valores)]],K808+FluxoCaixa10131514192123[[#This Row],[Valores Receitas / Despesas]])</f>
        <v>2511924.87</v>
      </c>
      <c r="L809" s="53">
        <f>IF(FluxoCaixa10131514192123[[#This Row],[Entrada / Saída]]="Saída",FluxoCaixa10131514192123[[#This Row],[R$ (Valores)]]*-1,FluxoCaixa10131514192123[[#This Row],[R$ (Valores)]])</f>
        <v>0</v>
      </c>
    </row>
    <row r="810" spans="2:12">
      <c r="B810" s="48"/>
      <c r="C810" s="48"/>
      <c r="D810" s="16"/>
      <c r="E810" s="48"/>
      <c r="F810" s="45"/>
      <c r="G810" s="45"/>
      <c r="H810" s="17"/>
      <c r="I810" s="54"/>
      <c r="J810" s="45"/>
      <c r="K810" s="47">
        <f>IF(FluxoCaixa10131514192123[[#This Row],[Movimento ]]="Saldo Inicial",FluxoCaixa10131514192123[[#This Row],[R$ (Valores)]],K809+FluxoCaixa10131514192123[[#This Row],[Valores Receitas / Despesas]])</f>
        <v>2511924.87</v>
      </c>
      <c r="L810" s="53">
        <f>IF(FluxoCaixa10131514192123[[#This Row],[Entrada / Saída]]="Saída",FluxoCaixa10131514192123[[#This Row],[R$ (Valores)]]*-1,FluxoCaixa10131514192123[[#This Row],[R$ (Valores)]])</f>
        <v>0</v>
      </c>
    </row>
    <row r="811" spans="2:12">
      <c r="B811" s="48"/>
      <c r="C811" s="48"/>
      <c r="D811" s="16"/>
      <c r="E811" s="48"/>
      <c r="F811" s="45"/>
      <c r="G811" s="45"/>
      <c r="H811" s="17"/>
      <c r="I811" s="54"/>
      <c r="J811" s="45"/>
      <c r="K811" s="47">
        <f>IF(FluxoCaixa10131514192123[[#This Row],[Movimento ]]="Saldo Inicial",FluxoCaixa10131514192123[[#This Row],[R$ (Valores)]],K810+FluxoCaixa10131514192123[[#This Row],[Valores Receitas / Despesas]])</f>
        <v>2511924.87</v>
      </c>
      <c r="L811" s="53">
        <f>IF(FluxoCaixa10131514192123[[#This Row],[Entrada / Saída]]="Saída",FluxoCaixa10131514192123[[#This Row],[R$ (Valores)]]*-1,FluxoCaixa10131514192123[[#This Row],[R$ (Valores)]])</f>
        <v>0</v>
      </c>
    </row>
    <row r="812" spans="2:12">
      <c r="B812" s="48"/>
      <c r="C812" s="48"/>
      <c r="D812" s="16"/>
      <c r="E812" s="48"/>
      <c r="F812" s="17"/>
      <c r="G812" s="17"/>
      <c r="H812" s="17"/>
      <c r="I812" s="54"/>
      <c r="J812" s="45"/>
      <c r="K812" s="47">
        <f>IF(FluxoCaixa10131514192123[[#This Row],[Movimento ]]="Saldo Inicial",FluxoCaixa10131514192123[[#This Row],[R$ (Valores)]],K811+FluxoCaixa10131514192123[[#This Row],[Valores Receitas / Despesas]])</f>
        <v>2511924.87</v>
      </c>
      <c r="L812" s="53">
        <f>IF(FluxoCaixa10131514192123[[#This Row],[Entrada / Saída]]="Saída",FluxoCaixa10131514192123[[#This Row],[R$ (Valores)]]*-1,FluxoCaixa10131514192123[[#This Row],[R$ (Valores)]])</f>
        <v>0</v>
      </c>
    </row>
    <row r="813" spans="2:12">
      <c r="B813" s="48"/>
      <c r="C813" s="48"/>
      <c r="D813" s="16"/>
      <c r="E813" s="48"/>
      <c r="F813" s="17"/>
      <c r="G813" s="17"/>
      <c r="H813" s="17"/>
      <c r="I813" s="54"/>
      <c r="J813" s="45"/>
      <c r="K813" s="47">
        <f>IF(FluxoCaixa10131514192123[[#This Row],[Movimento ]]="Saldo Inicial",FluxoCaixa10131514192123[[#This Row],[R$ (Valores)]],K812+FluxoCaixa10131514192123[[#This Row],[Valores Receitas / Despesas]])</f>
        <v>2511924.87</v>
      </c>
      <c r="L813" s="53">
        <f>IF(FluxoCaixa10131514192123[[#This Row],[Entrada / Saída]]="Saída",FluxoCaixa10131514192123[[#This Row],[R$ (Valores)]]*-1,FluxoCaixa10131514192123[[#This Row],[R$ (Valores)]])</f>
        <v>0</v>
      </c>
    </row>
    <row r="814" spans="2:12">
      <c r="B814" s="48"/>
      <c r="C814" s="48"/>
      <c r="D814" s="16"/>
      <c r="E814" s="48"/>
      <c r="F814" s="45"/>
      <c r="G814" s="45"/>
      <c r="H814" s="17"/>
      <c r="I814" s="54"/>
      <c r="J814" s="45"/>
      <c r="K814" s="47">
        <f>IF(FluxoCaixa10131514192123[[#This Row],[Movimento ]]="Saldo Inicial",FluxoCaixa10131514192123[[#This Row],[R$ (Valores)]],K813+FluxoCaixa10131514192123[[#This Row],[Valores Receitas / Despesas]])</f>
        <v>2511924.87</v>
      </c>
      <c r="L814" s="53">
        <f>IF(FluxoCaixa10131514192123[[#This Row],[Entrada / Saída]]="Saída",FluxoCaixa10131514192123[[#This Row],[R$ (Valores)]]*-1,FluxoCaixa10131514192123[[#This Row],[R$ (Valores)]])</f>
        <v>0</v>
      </c>
    </row>
    <row r="815" spans="2:12">
      <c r="B815" s="48"/>
      <c r="C815" s="48"/>
      <c r="D815" s="16"/>
      <c r="E815" s="48"/>
      <c r="F815" s="17"/>
      <c r="G815" s="17"/>
      <c r="H815" s="17"/>
      <c r="I815" s="54"/>
      <c r="J815" s="45"/>
      <c r="K815" s="47">
        <f>IF(FluxoCaixa10131514192123[[#This Row],[Movimento ]]="Saldo Inicial",FluxoCaixa10131514192123[[#This Row],[R$ (Valores)]],K814+FluxoCaixa10131514192123[[#This Row],[Valores Receitas / Despesas]])</f>
        <v>2511924.87</v>
      </c>
      <c r="L815" s="53">
        <f>IF(FluxoCaixa10131514192123[[#This Row],[Entrada / Saída]]="Saída",FluxoCaixa10131514192123[[#This Row],[R$ (Valores)]]*-1,FluxoCaixa10131514192123[[#This Row],[R$ (Valores)]])</f>
        <v>0</v>
      </c>
    </row>
    <row r="816" spans="2:12">
      <c r="B816" s="48"/>
      <c r="C816" s="48"/>
      <c r="D816" s="16"/>
      <c r="E816" s="48"/>
      <c r="F816" s="17"/>
      <c r="G816" s="17"/>
      <c r="H816" s="17"/>
      <c r="I816" s="54"/>
      <c r="J816" s="45"/>
      <c r="K816" s="47">
        <f>IF(FluxoCaixa10131514192123[[#This Row],[Movimento ]]="Saldo Inicial",FluxoCaixa10131514192123[[#This Row],[R$ (Valores)]],K815+FluxoCaixa10131514192123[[#This Row],[Valores Receitas / Despesas]])</f>
        <v>2511924.87</v>
      </c>
      <c r="L816" s="53">
        <f>IF(FluxoCaixa10131514192123[[#This Row],[Entrada / Saída]]="Saída",FluxoCaixa10131514192123[[#This Row],[R$ (Valores)]]*-1,FluxoCaixa10131514192123[[#This Row],[R$ (Valores)]])</f>
        <v>0</v>
      </c>
    </row>
    <row r="817" spans="2:12">
      <c r="B817" s="48"/>
      <c r="C817" s="48"/>
      <c r="D817" s="16"/>
      <c r="E817" s="48"/>
      <c r="F817" s="17"/>
      <c r="G817" s="17"/>
      <c r="H817" s="17"/>
      <c r="I817" s="54"/>
      <c r="J817" s="45"/>
      <c r="K817" s="47">
        <f>IF(FluxoCaixa10131514192123[[#This Row],[Movimento ]]="Saldo Inicial",FluxoCaixa10131514192123[[#This Row],[R$ (Valores)]],K816+FluxoCaixa10131514192123[[#This Row],[Valores Receitas / Despesas]])</f>
        <v>2511924.87</v>
      </c>
      <c r="L817" s="53">
        <f>IF(FluxoCaixa10131514192123[[#This Row],[Entrada / Saída]]="Saída",FluxoCaixa10131514192123[[#This Row],[R$ (Valores)]]*-1,FluxoCaixa10131514192123[[#This Row],[R$ (Valores)]])</f>
        <v>0</v>
      </c>
    </row>
    <row r="818" spans="2:12">
      <c r="B818" s="48"/>
      <c r="C818" s="48"/>
      <c r="D818" s="16"/>
      <c r="E818" s="48"/>
      <c r="F818" s="17"/>
      <c r="G818" s="17"/>
      <c r="H818" s="17"/>
      <c r="I818" s="54"/>
      <c r="J818" s="45"/>
      <c r="K818" s="47">
        <f>IF(FluxoCaixa10131514192123[[#This Row],[Movimento ]]="Saldo Inicial",FluxoCaixa10131514192123[[#This Row],[R$ (Valores)]],K817+FluxoCaixa10131514192123[[#This Row],[Valores Receitas / Despesas]])</f>
        <v>2511924.87</v>
      </c>
      <c r="L818" s="53">
        <f>IF(FluxoCaixa10131514192123[[#This Row],[Entrada / Saída]]="Saída",FluxoCaixa10131514192123[[#This Row],[R$ (Valores)]]*-1,FluxoCaixa10131514192123[[#This Row],[R$ (Valores)]])</f>
        <v>0</v>
      </c>
    </row>
    <row r="819" spans="2:12">
      <c r="B819" s="48"/>
      <c r="C819" s="48"/>
      <c r="D819" s="16"/>
      <c r="E819" s="48"/>
      <c r="F819" s="17"/>
      <c r="G819" s="17"/>
      <c r="H819" s="17"/>
      <c r="I819" s="54"/>
      <c r="J819" s="45"/>
      <c r="K819" s="47">
        <f>IF(FluxoCaixa10131514192123[[#This Row],[Movimento ]]="Saldo Inicial",FluxoCaixa10131514192123[[#This Row],[R$ (Valores)]],K818+FluxoCaixa10131514192123[[#This Row],[Valores Receitas / Despesas]])</f>
        <v>2511924.87</v>
      </c>
      <c r="L819" s="53">
        <f>IF(FluxoCaixa10131514192123[[#This Row],[Entrada / Saída]]="Saída",FluxoCaixa10131514192123[[#This Row],[R$ (Valores)]]*-1,FluxoCaixa10131514192123[[#This Row],[R$ (Valores)]])</f>
        <v>0</v>
      </c>
    </row>
    <row r="820" spans="2:12">
      <c r="B820" s="48"/>
      <c r="C820" s="48"/>
      <c r="D820" s="16"/>
      <c r="E820" s="48"/>
      <c r="F820" s="17"/>
      <c r="G820" s="17"/>
      <c r="H820" s="17"/>
      <c r="I820" s="54"/>
      <c r="J820" s="45"/>
      <c r="K820" s="47">
        <f>IF(FluxoCaixa10131514192123[[#This Row],[Movimento ]]="Saldo Inicial",FluxoCaixa10131514192123[[#This Row],[R$ (Valores)]],K819+FluxoCaixa10131514192123[[#This Row],[Valores Receitas / Despesas]])</f>
        <v>2511924.87</v>
      </c>
      <c r="L820" s="53">
        <f>IF(FluxoCaixa10131514192123[[#This Row],[Entrada / Saída]]="Saída",FluxoCaixa10131514192123[[#This Row],[R$ (Valores)]]*-1,FluxoCaixa10131514192123[[#This Row],[R$ (Valores)]])</f>
        <v>0</v>
      </c>
    </row>
    <row r="821" spans="2:12">
      <c r="B821" s="48"/>
      <c r="C821" s="48"/>
      <c r="D821" s="16"/>
      <c r="E821" s="48"/>
      <c r="F821" s="17"/>
      <c r="G821" s="17"/>
      <c r="H821" s="17"/>
      <c r="I821" s="54"/>
      <c r="J821" s="45"/>
      <c r="K821" s="47">
        <f>IF(FluxoCaixa10131514192123[[#This Row],[Movimento ]]="Saldo Inicial",FluxoCaixa10131514192123[[#This Row],[R$ (Valores)]],K820+FluxoCaixa10131514192123[[#This Row],[Valores Receitas / Despesas]])</f>
        <v>2511924.87</v>
      </c>
      <c r="L821" s="53">
        <f>IF(FluxoCaixa10131514192123[[#This Row],[Entrada / Saída]]="Saída",FluxoCaixa10131514192123[[#This Row],[R$ (Valores)]]*-1,FluxoCaixa10131514192123[[#This Row],[R$ (Valores)]])</f>
        <v>0</v>
      </c>
    </row>
    <row r="822" spans="2:12">
      <c r="B822" s="48"/>
      <c r="C822" s="48"/>
      <c r="D822" s="16"/>
      <c r="E822" s="48"/>
      <c r="F822" s="17"/>
      <c r="G822" s="17"/>
      <c r="H822" s="17"/>
      <c r="I822" s="54"/>
      <c r="J822" s="45"/>
      <c r="K822" s="47">
        <f>IF(FluxoCaixa10131514192123[[#This Row],[Movimento ]]="Saldo Inicial",FluxoCaixa10131514192123[[#This Row],[R$ (Valores)]],K821+FluxoCaixa10131514192123[[#This Row],[Valores Receitas / Despesas]])</f>
        <v>2511924.87</v>
      </c>
      <c r="L822" s="53">
        <f>IF(FluxoCaixa10131514192123[[#This Row],[Entrada / Saída]]="Saída",FluxoCaixa10131514192123[[#This Row],[R$ (Valores)]]*-1,FluxoCaixa10131514192123[[#This Row],[R$ (Valores)]])</f>
        <v>0</v>
      </c>
    </row>
    <row r="823" spans="2:12">
      <c r="B823" s="48"/>
      <c r="C823" s="48"/>
      <c r="D823" s="16"/>
      <c r="E823" s="48"/>
      <c r="F823" s="17"/>
      <c r="G823" s="17"/>
      <c r="H823" s="17"/>
      <c r="I823" s="54"/>
      <c r="J823" s="45"/>
      <c r="K823" s="47">
        <f>IF(FluxoCaixa10131514192123[[#This Row],[Movimento ]]="Saldo Inicial",FluxoCaixa10131514192123[[#This Row],[R$ (Valores)]],K822+FluxoCaixa10131514192123[[#This Row],[Valores Receitas / Despesas]])</f>
        <v>2511924.87</v>
      </c>
      <c r="L823" s="53">
        <f>IF(FluxoCaixa10131514192123[[#This Row],[Entrada / Saída]]="Saída",FluxoCaixa10131514192123[[#This Row],[R$ (Valores)]]*-1,FluxoCaixa10131514192123[[#This Row],[R$ (Valores)]])</f>
        <v>0</v>
      </c>
    </row>
    <row r="824" spans="2:12">
      <c r="B824" s="48"/>
      <c r="C824" s="48"/>
      <c r="D824" s="16"/>
      <c r="E824" s="48"/>
      <c r="F824" s="17"/>
      <c r="G824" s="17"/>
      <c r="H824" s="17"/>
      <c r="I824" s="54"/>
      <c r="J824" s="45"/>
      <c r="K824" s="47">
        <f>IF(FluxoCaixa10131514192123[[#This Row],[Movimento ]]="Saldo Inicial",FluxoCaixa10131514192123[[#This Row],[R$ (Valores)]],K823+FluxoCaixa10131514192123[[#This Row],[Valores Receitas / Despesas]])</f>
        <v>2511924.87</v>
      </c>
      <c r="L824" s="53">
        <f>IF(FluxoCaixa10131514192123[[#This Row],[Entrada / Saída]]="Saída",FluxoCaixa10131514192123[[#This Row],[R$ (Valores)]]*-1,FluxoCaixa10131514192123[[#This Row],[R$ (Valores)]])</f>
        <v>0</v>
      </c>
    </row>
    <row r="825" spans="2:12">
      <c r="B825" s="48"/>
      <c r="C825" s="48"/>
      <c r="D825" s="16"/>
      <c r="E825" s="48"/>
      <c r="F825" s="17"/>
      <c r="G825" s="17"/>
      <c r="H825" s="17"/>
      <c r="I825" s="54"/>
      <c r="J825" s="45"/>
      <c r="K825" s="47">
        <f>IF(FluxoCaixa10131514192123[[#This Row],[Movimento ]]="Saldo Inicial",FluxoCaixa10131514192123[[#This Row],[R$ (Valores)]],K824+FluxoCaixa10131514192123[[#This Row],[Valores Receitas / Despesas]])</f>
        <v>2511924.87</v>
      </c>
      <c r="L825" s="53">
        <f>IF(FluxoCaixa10131514192123[[#This Row],[Entrada / Saída]]="Saída",FluxoCaixa10131514192123[[#This Row],[R$ (Valores)]]*-1,FluxoCaixa10131514192123[[#This Row],[R$ (Valores)]])</f>
        <v>0</v>
      </c>
    </row>
    <row r="826" spans="2:12">
      <c r="B826" s="48"/>
      <c r="C826" s="48"/>
      <c r="D826" s="16"/>
      <c r="E826" s="48"/>
      <c r="F826" s="17"/>
      <c r="G826" s="17"/>
      <c r="H826" s="17"/>
      <c r="I826" s="54"/>
      <c r="J826" s="45"/>
      <c r="K826" s="47">
        <f>IF(FluxoCaixa10131514192123[[#This Row],[Movimento ]]="Saldo Inicial",FluxoCaixa10131514192123[[#This Row],[R$ (Valores)]],K825+FluxoCaixa10131514192123[[#This Row],[Valores Receitas / Despesas]])</f>
        <v>2511924.87</v>
      </c>
      <c r="L826" s="53">
        <f>IF(FluxoCaixa10131514192123[[#This Row],[Entrada / Saída]]="Saída",FluxoCaixa10131514192123[[#This Row],[R$ (Valores)]]*-1,FluxoCaixa10131514192123[[#This Row],[R$ (Valores)]])</f>
        <v>0</v>
      </c>
    </row>
    <row r="827" spans="2:12">
      <c r="B827" s="48"/>
      <c r="C827" s="48"/>
      <c r="D827" s="16"/>
      <c r="E827" s="48"/>
      <c r="F827" s="17"/>
      <c r="G827" s="17"/>
      <c r="H827" s="17"/>
      <c r="I827" s="54"/>
      <c r="J827" s="45"/>
      <c r="K827" s="47">
        <f>IF(FluxoCaixa10131514192123[[#This Row],[Movimento ]]="Saldo Inicial",FluxoCaixa10131514192123[[#This Row],[R$ (Valores)]],K826+FluxoCaixa10131514192123[[#This Row],[Valores Receitas / Despesas]])</f>
        <v>2511924.87</v>
      </c>
      <c r="L827" s="53">
        <f>IF(FluxoCaixa10131514192123[[#This Row],[Entrada / Saída]]="Saída",FluxoCaixa10131514192123[[#This Row],[R$ (Valores)]]*-1,FluxoCaixa10131514192123[[#This Row],[R$ (Valores)]])</f>
        <v>0</v>
      </c>
    </row>
    <row r="828" spans="2:12">
      <c r="B828" s="48"/>
      <c r="C828" s="48"/>
      <c r="D828" s="16"/>
      <c r="E828" s="48"/>
      <c r="F828" s="17"/>
      <c r="G828" s="17"/>
      <c r="H828" s="17"/>
      <c r="I828" s="54"/>
      <c r="J828" s="45"/>
      <c r="K828" s="47">
        <f>IF(FluxoCaixa10131514192123[[#This Row],[Movimento ]]="Saldo Inicial",FluxoCaixa10131514192123[[#This Row],[R$ (Valores)]],K827+FluxoCaixa10131514192123[[#This Row],[Valores Receitas / Despesas]])</f>
        <v>2511924.87</v>
      </c>
      <c r="L828" s="53">
        <f>IF(FluxoCaixa10131514192123[[#This Row],[Entrada / Saída]]="Saída",FluxoCaixa10131514192123[[#This Row],[R$ (Valores)]]*-1,FluxoCaixa10131514192123[[#This Row],[R$ (Valores)]])</f>
        <v>0</v>
      </c>
    </row>
    <row r="829" spans="2:12">
      <c r="B829" s="48"/>
      <c r="C829" s="48"/>
      <c r="D829" s="16"/>
      <c r="E829" s="48"/>
      <c r="F829" s="17"/>
      <c r="G829" s="17"/>
      <c r="H829" s="17"/>
      <c r="I829" s="54"/>
      <c r="J829" s="45"/>
      <c r="K829" s="47">
        <f>IF(FluxoCaixa10131514192123[[#This Row],[Movimento ]]="Saldo Inicial",FluxoCaixa10131514192123[[#This Row],[R$ (Valores)]],K828+FluxoCaixa10131514192123[[#This Row],[Valores Receitas / Despesas]])</f>
        <v>2511924.87</v>
      </c>
      <c r="L829" s="53">
        <f>IF(FluxoCaixa10131514192123[[#This Row],[Entrada / Saída]]="Saída",FluxoCaixa10131514192123[[#This Row],[R$ (Valores)]]*-1,FluxoCaixa10131514192123[[#This Row],[R$ (Valores)]])</f>
        <v>0</v>
      </c>
    </row>
    <row r="830" spans="2:12">
      <c r="B830" s="48"/>
      <c r="C830" s="48"/>
      <c r="D830" s="16"/>
      <c r="E830" s="48"/>
      <c r="F830" s="17"/>
      <c r="G830" s="17"/>
      <c r="H830" s="17"/>
      <c r="I830" s="54"/>
      <c r="J830" s="45"/>
      <c r="K830" s="47">
        <f>IF(FluxoCaixa10131514192123[[#This Row],[Movimento ]]="Saldo Inicial",FluxoCaixa10131514192123[[#This Row],[R$ (Valores)]],K829+FluxoCaixa10131514192123[[#This Row],[Valores Receitas / Despesas]])</f>
        <v>2511924.87</v>
      </c>
      <c r="L830" s="53">
        <f>IF(FluxoCaixa10131514192123[[#This Row],[Entrada / Saída]]="Saída",FluxoCaixa10131514192123[[#This Row],[R$ (Valores)]]*-1,FluxoCaixa10131514192123[[#This Row],[R$ (Valores)]])</f>
        <v>0</v>
      </c>
    </row>
    <row r="831" spans="2:12">
      <c r="B831" s="48"/>
      <c r="C831" s="48"/>
      <c r="D831" s="16"/>
      <c r="E831" s="48"/>
      <c r="F831" s="17"/>
      <c r="G831" s="17"/>
      <c r="H831" s="17"/>
      <c r="I831" s="54"/>
      <c r="J831" s="45"/>
      <c r="K831" s="47">
        <f>IF(FluxoCaixa10131514192123[[#This Row],[Movimento ]]="Saldo Inicial",FluxoCaixa10131514192123[[#This Row],[R$ (Valores)]],K830+FluxoCaixa10131514192123[[#This Row],[Valores Receitas / Despesas]])</f>
        <v>2511924.87</v>
      </c>
      <c r="L831" s="53">
        <f>IF(FluxoCaixa10131514192123[[#This Row],[Entrada / Saída]]="Saída",FluxoCaixa10131514192123[[#This Row],[R$ (Valores)]]*-1,FluxoCaixa10131514192123[[#This Row],[R$ (Valores)]])</f>
        <v>0</v>
      </c>
    </row>
    <row r="832" spans="2:12">
      <c r="B832" s="48"/>
      <c r="C832" s="48"/>
      <c r="D832" s="16"/>
      <c r="E832" s="48"/>
      <c r="F832" s="17"/>
      <c r="G832" s="17"/>
      <c r="H832" s="17"/>
      <c r="I832" s="54"/>
      <c r="J832" s="45"/>
      <c r="K832" s="47">
        <f>IF(FluxoCaixa10131514192123[[#This Row],[Movimento ]]="Saldo Inicial",FluxoCaixa10131514192123[[#This Row],[R$ (Valores)]],K831+FluxoCaixa10131514192123[[#This Row],[Valores Receitas / Despesas]])</f>
        <v>2511924.87</v>
      </c>
      <c r="L832" s="53">
        <f>IF(FluxoCaixa10131514192123[[#This Row],[Entrada / Saída]]="Saída",FluxoCaixa10131514192123[[#This Row],[R$ (Valores)]]*-1,FluxoCaixa10131514192123[[#This Row],[R$ (Valores)]])</f>
        <v>0</v>
      </c>
    </row>
    <row r="833" spans="2:12">
      <c r="B833" s="48"/>
      <c r="C833" s="48"/>
      <c r="D833" s="16"/>
      <c r="E833" s="48"/>
      <c r="F833" s="17"/>
      <c r="G833" s="17"/>
      <c r="H833" s="17"/>
      <c r="I833" s="54"/>
      <c r="J833" s="45"/>
      <c r="K833" s="47">
        <f>IF(FluxoCaixa10131514192123[[#This Row],[Movimento ]]="Saldo Inicial",FluxoCaixa10131514192123[[#This Row],[R$ (Valores)]],K832+FluxoCaixa10131514192123[[#This Row],[Valores Receitas / Despesas]])</f>
        <v>2511924.87</v>
      </c>
      <c r="L833" s="53">
        <f>IF(FluxoCaixa10131514192123[[#This Row],[Entrada / Saída]]="Saída",FluxoCaixa10131514192123[[#This Row],[R$ (Valores)]]*-1,FluxoCaixa10131514192123[[#This Row],[R$ (Valores)]])</f>
        <v>0</v>
      </c>
    </row>
    <row r="834" spans="2:12">
      <c r="B834" s="48"/>
      <c r="C834" s="48"/>
      <c r="D834" s="16"/>
      <c r="E834" s="48"/>
      <c r="F834" s="17"/>
      <c r="G834" s="17"/>
      <c r="H834" s="17"/>
      <c r="I834" s="54"/>
      <c r="J834" s="45"/>
      <c r="K834" s="47">
        <f>IF(FluxoCaixa10131514192123[[#This Row],[Movimento ]]="Saldo Inicial",FluxoCaixa10131514192123[[#This Row],[R$ (Valores)]],K833+FluxoCaixa10131514192123[[#This Row],[Valores Receitas / Despesas]])</f>
        <v>2511924.87</v>
      </c>
      <c r="L834" s="53">
        <f>IF(FluxoCaixa10131514192123[[#This Row],[Entrada / Saída]]="Saída",FluxoCaixa10131514192123[[#This Row],[R$ (Valores)]]*-1,FluxoCaixa10131514192123[[#This Row],[R$ (Valores)]])</f>
        <v>0</v>
      </c>
    </row>
    <row r="835" spans="2:12">
      <c r="B835" s="48"/>
      <c r="C835" s="48"/>
      <c r="D835" s="16"/>
      <c r="E835" s="48"/>
      <c r="F835" s="45"/>
      <c r="G835" s="17"/>
      <c r="H835" s="17"/>
      <c r="I835" s="54"/>
      <c r="J835" s="45"/>
      <c r="K835" s="47">
        <f>IF(FluxoCaixa10131514192123[[#This Row],[Movimento ]]="Saldo Inicial",FluxoCaixa10131514192123[[#This Row],[R$ (Valores)]],K834+FluxoCaixa10131514192123[[#This Row],[Valores Receitas / Despesas]])</f>
        <v>2511924.87</v>
      </c>
      <c r="L835" s="53">
        <f>IF(FluxoCaixa10131514192123[[#This Row],[Entrada / Saída]]="Saída",FluxoCaixa10131514192123[[#This Row],[R$ (Valores)]]*-1,FluxoCaixa10131514192123[[#This Row],[R$ (Valores)]])</f>
        <v>0</v>
      </c>
    </row>
    <row r="836" spans="2:12">
      <c r="B836" s="48"/>
      <c r="C836" s="48"/>
      <c r="D836" s="16"/>
      <c r="E836" s="48"/>
      <c r="F836" s="17"/>
      <c r="G836" s="17"/>
      <c r="H836" s="17"/>
      <c r="I836" s="54"/>
      <c r="J836" s="45"/>
      <c r="K836" s="47">
        <f>IF(FluxoCaixa10131514192123[[#This Row],[Movimento ]]="Saldo Inicial",FluxoCaixa10131514192123[[#This Row],[R$ (Valores)]],K835+FluxoCaixa10131514192123[[#This Row],[Valores Receitas / Despesas]])</f>
        <v>2511924.87</v>
      </c>
      <c r="L836" s="53">
        <f>IF(FluxoCaixa10131514192123[[#This Row],[Entrada / Saída]]="Saída",FluxoCaixa10131514192123[[#This Row],[R$ (Valores)]]*-1,FluxoCaixa10131514192123[[#This Row],[R$ (Valores)]])</f>
        <v>0</v>
      </c>
    </row>
    <row r="837" spans="2:12">
      <c r="B837" s="48"/>
      <c r="C837" s="48"/>
      <c r="D837" s="16"/>
      <c r="E837" s="48"/>
      <c r="F837" s="45"/>
      <c r="G837" s="45"/>
      <c r="H837" s="17"/>
      <c r="I837" s="54"/>
      <c r="J837" s="45"/>
      <c r="K837" s="47">
        <f>IF(FluxoCaixa10131514192123[[#This Row],[Movimento ]]="Saldo Inicial",FluxoCaixa10131514192123[[#This Row],[R$ (Valores)]],K836+FluxoCaixa10131514192123[[#This Row],[Valores Receitas / Despesas]])</f>
        <v>2511924.87</v>
      </c>
      <c r="L837" s="53">
        <f>IF(FluxoCaixa10131514192123[[#This Row],[Entrada / Saída]]="Saída",FluxoCaixa10131514192123[[#This Row],[R$ (Valores)]]*-1,FluxoCaixa10131514192123[[#This Row],[R$ (Valores)]])</f>
        <v>0</v>
      </c>
    </row>
    <row r="838" spans="2:12">
      <c r="B838" s="48"/>
      <c r="C838" s="48"/>
      <c r="D838" s="16"/>
      <c r="E838" s="48"/>
      <c r="F838" s="45"/>
      <c r="G838" s="17"/>
      <c r="H838" s="17"/>
      <c r="I838" s="54"/>
      <c r="J838" s="45"/>
      <c r="K838" s="47">
        <f>IF(FluxoCaixa10131514192123[[#This Row],[Movimento ]]="Saldo Inicial",FluxoCaixa10131514192123[[#This Row],[R$ (Valores)]],K837+FluxoCaixa10131514192123[[#This Row],[Valores Receitas / Despesas]])</f>
        <v>2511924.87</v>
      </c>
      <c r="L838" s="53">
        <f>IF(FluxoCaixa10131514192123[[#This Row],[Entrada / Saída]]="Saída",FluxoCaixa10131514192123[[#This Row],[R$ (Valores)]]*-1,FluxoCaixa10131514192123[[#This Row],[R$ (Valores)]])</f>
        <v>0</v>
      </c>
    </row>
    <row r="839" spans="2:12">
      <c r="B839" s="48"/>
      <c r="C839" s="48"/>
      <c r="D839" s="16"/>
      <c r="E839" s="48"/>
      <c r="F839" s="45"/>
      <c r="G839" s="17"/>
      <c r="H839" s="17"/>
      <c r="I839" s="54"/>
      <c r="J839" s="45"/>
      <c r="K839" s="47">
        <f>IF(FluxoCaixa10131514192123[[#This Row],[Movimento ]]="Saldo Inicial",FluxoCaixa10131514192123[[#This Row],[R$ (Valores)]],K838+FluxoCaixa10131514192123[[#This Row],[Valores Receitas / Despesas]])</f>
        <v>2511924.87</v>
      </c>
      <c r="L839" s="53">
        <f>IF(FluxoCaixa10131514192123[[#This Row],[Entrada / Saída]]="Saída",FluxoCaixa10131514192123[[#This Row],[R$ (Valores)]]*-1,FluxoCaixa10131514192123[[#This Row],[R$ (Valores)]])</f>
        <v>0</v>
      </c>
    </row>
    <row r="840" spans="2:12">
      <c r="B840" s="48"/>
      <c r="C840" s="48"/>
      <c r="D840" s="16"/>
      <c r="E840" s="48"/>
      <c r="F840" s="45"/>
      <c r="G840" s="17"/>
      <c r="H840" s="17"/>
      <c r="I840" s="54"/>
      <c r="J840" s="45"/>
      <c r="K840" s="47">
        <f>IF(FluxoCaixa10131514192123[[#This Row],[Movimento ]]="Saldo Inicial",FluxoCaixa10131514192123[[#This Row],[R$ (Valores)]],K839+FluxoCaixa10131514192123[[#This Row],[Valores Receitas / Despesas]])</f>
        <v>2511924.87</v>
      </c>
      <c r="L840" s="53">
        <f>IF(FluxoCaixa10131514192123[[#This Row],[Entrada / Saída]]="Saída",FluxoCaixa10131514192123[[#This Row],[R$ (Valores)]]*-1,FluxoCaixa10131514192123[[#This Row],[R$ (Valores)]])</f>
        <v>0</v>
      </c>
    </row>
    <row r="841" spans="2:12">
      <c r="B841" s="48"/>
      <c r="C841" s="48"/>
      <c r="D841" s="16"/>
      <c r="E841" s="48"/>
      <c r="F841" s="45"/>
      <c r="G841" s="17"/>
      <c r="H841" s="17"/>
      <c r="I841" s="54"/>
      <c r="J841" s="45"/>
      <c r="K841" s="47">
        <f>IF(FluxoCaixa10131514192123[[#This Row],[Movimento ]]="Saldo Inicial",FluxoCaixa10131514192123[[#This Row],[R$ (Valores)]],K840+FluxoCaixa10131514192123[[#This Row],[Valores Receitas / Despesas]])</f>
        <v>2511924.87</v>
      </c>
      <c r="L841" s="53">
        <f>IF(FluxoCaixa10131514192123[[#This Row],[Entrada / Saída]]="Saída",FluxoCaixa10131514192123[[#This Row],[R$ (Valores)]]*-1,FluxoCaixa10131514192123[[#This Row],[R$ (Valores)]])</f>
        <v>0</v>
      </c>
    </row>
    <row r="842" spans="2:12">
      <c r="B842" s="48"/>
      <c r="C842" s="48"/>
      <c r="D842" s="16"/>
      <c r="E842" s="48"/>
      <c r="F842" s="45"/>
      <c r="G842" s="45"/>
      <c r="H842" s="17"/>
      <c r="I842" s="54"/>
      <c r="J842" s="45"/>
      <c r="K842" s="47">
        <f>IF(FluxoCaixa10131514192123[[#This Row],[Movimento ]]="Saldo Inicial",FluxoCaixa10131514192123[[#This Row],[R$ (Valores)]],K841+FluxoCaixa10131514192123[[#This Row],[Valores Receitas / Despesas]])</f>
        <v>2511924.87</v>
      </c>
      <c r="L842" s="53">
        <f>IF(FluxoCaixa10131514192123[[#This Row],[Entrada / Saída]]="Saída",FluxoCaixa10131514192123[[#This Row],[R$ (Valores)]]*-1,FluxoCaixa10131514192123[[#This Row],[R$ (Valores)]])</f>
        <v>0</v>
      </c>
    </row>
    <row r="843" spans="2:12">
      <c r="B843" s="48"/>
      <c r="C843" s="48"/>
      <c r="D843" s="16"/>
      <c r="E843" s="48"/>
      <c r="F843" s="17"/>
      <c r="G843" s="17"/>
      <c r="H843" s="17"/>
      <c r="I843" s="54"/>
      <c r="J843" s="45"/>
      <c r="K843" s="47">
        <f>IF(FluxoCaixa10131514192123[[#This Row],[Movimento ]]="Saldo Inicial",FluxoCaixa10131514192123[[#This Row],[R$ (Valores)]],K842+FluxoCaixa10131514192123[[#This Row],[Valores Receitas / Despesas]])</f>
        <v>2511924.87</v>
      </c>
      <c r="L843" s="53">
        <f>IF(FluxoCaixa10131514192123[[#This Row],[Entrada / Saída]]="Saída",FluxoCaixa10131514192123[[#This Row],[R$ (Valores)]]*-1,FluxoCaixa10131514192123[[#This Row],[R$ (Valores)]])</f>
        <v>0</v>
      </c>
    </row>
    <row r="844" spans="2:12">
      <c r="B844" s="48"/>
      <c r="C844" s="48"/>
      <c r="D844" s="16"/>
      <c r="E844" s="48"/>
      <c r="F844" s="45"/>
      <c r="G844" s="45"/>
      <c r="H844" s="17"/>
      <c r="I844" s="54"/>
      <c r="J844" s="45"/>
      <c r="K844" s="47">
        <f>IF(FluxoCaixa10131514192123[[#This Row],[Movimento ]]="Saldo Inicial",FluxoCaixa10131514192123[[#This Row],[R$ (Valores)]],K843+FluxoCaixa10131514192123[[#This Row],[Valores Receitas / Despesas]])</f>
        <v>2511924.87</v>
      </c>
      <c r="L844" s="53">
        <f>IF(FluxoCaixa10131514192123[[#This Row],[Entrada / Saída]]="Saída",FluxoCaixa10131514192123[[#This Row],[R$ (Valores)]]*-1,FluxoCaixa10131514192123[[#This Row],[R$ (Valores)]])</f>
        <v>0</v>
      </c>
    </row>
    <row r="845" spans="2:12">
      <c r="B845" s="48"/>
      <c r="C845" s="48"/>
      <c r="D845" s="16"/>
      <c r="E845" s="48"/>
      <c r="F845" s="45"/>
      <c r="G845" s="45"/>
      <c r="H845" s="17"/>
      <c r="I845" s="54"/>
      <c r="J845" s="45"/>
      <c r="K845" s="47">
        <f>IF(FluxoCaixa10131514192123[[#This Row],[Movimento ]]="Saldo Inicial",FluxoCaixa10131514192123[[#This Row],[R$ (Valores)]],K844+FluxoCaixa10131514192123[[#This Row],[Valores Receitas / Despesas]])</f>
        <v>2511924.87</v>
      </c>
      <c r="L845" s="53">
        <f>IF(FluxoCaixa10131514192123[[#This Row],[Entrada / Saída]]="Saída",FluxoCaixa10131514192123[[#This Row],[R$ (Valores)]]*-1,FluxoCaixa10131514192123[[#This Row],[R$ (Valores)]])</f>
        <v>0</v>
      </c>
    </row>
    <row r="846" spans="2:12">
      <c r="B846" s="48"/>
      <c r="C846" s="48"/>
      <c r="D846" s="16"/>
      <c r="E846" s="48"/>
      <c r="F846" s="45"/>
      <c r="G846" s="45"/>
      <c r="H846" s="17"/>
      <c r="I846" s="54"/>
      <c r="J846" s="45"/>
      <c r="K846" s="47">
        <f>IF(FluxoCaixa10131514192123[[#This Row],[Movimento ]]="Saldo Inicial",FluxoCaixa10131514192123[[#This Row],[R$ (Valores)]],K845+FluxoCaixa10131514192123[[#This Row],[Valores Receitas / Despesas]])</f>
        <v>2511924.87</v>
      </c>
      <c r="L846" s="53">
        <f>IF(FluxoCaixa10131514192123[[#This Row],[Entrada / Saída]]="Saída",FluxoCaixa10131514192123[[#This Row],[R$ (Valores)]]*-1,FluxoCaixa10131514192123[[#This Row],[R$ (Valores)]])</f>
        <v>0</v>
      </c>
    </row>
    <row r="847" spans="2:12">
      <c r="B847" s="48"/>
      <c r="C847" s="48"/>
      <c r="D847" s="16"/>
      <c r="E847" s="48"/>
      <c r="F847" s="17"/>
      <c r="G847" s="45"/>
      <c r="H847" s="17"/>
      <c r="I847" s="21"/>
      <c r="J847" s="17"/>
      <c r="K847" s="20">
        <f>IF(FluxoCaixa10131514192123[[#This Row],[Movimento ]]="Saldo Inicial",FluxoCaixa10131514192123[[#This Row],[R$ (Valores)]],K846+FluxoCaixa10131514192123[[#This Row],[Valores Receitas / Despesas]])</f>
        <v>2511924.87</v>
      </c>
      <c r="L847" s="53">
        <f>IF(FluxoCaixa10131514192123[[#This Row],[Entrada / Saída]]="Saída",FluxoCaixa10131514192123[[#This Row],[R$ (Valores)]]*-1,FluxoCaixa10131514192123[[#This Row],[R$ (Valores)]])</f>
        <v>0</v>
      </c>
    </row>
    <row r="848" spans="2:12">
      <c r="B848" s="48"/>
      <c r="C848" s="48"/>
      <c r="D848" s="16"/>
      <c r="E848" s="48"/>
      <c r="F848" s="45"/>
      <c r="G848" s="17"/>
      <c r="H848" s="17"/>
      <c r="I848" s="54"/>
      <c r="J848" s="45"/>
      <c r="K848" s="47">
        <f>IF(FluxoCaixa10131514192123[[#This Row],[Movimento ]]="Saldo Inicial",FluxoCaixa10131514192123[[#This Row],[R$ (Valores)]],K847+FluxoCaixa10131514192123[[#This Row],[Valores Receitas / Despesas]])</f>
        <v>2511924.87</v>
      </c>
      <c r="L848" s="53">
        <f>IF(FluxoCaixa10131514192123[[#This Row],[Entrada / Saída]]="Saída",FluxoCaixa10131514192123[[#This Row],[R$ (Valores)]]*-1,FluxoCaixa10131514192123[[#This Row],[R$ (Valores)]])</f>
        <v>0</v>
      </c>
    </row>
    <row r="849" spans="2:12">
      <c r="B849" s="48"/>
      <c r="C849" s="48"/>
      <c r="D849" s="16"/>
      <c r="E849" s="48"/>
      <c r="F849" s="17"/>
      <c r="G849" s="45"/>
      <c r="H849" s="17"/>
      <c r="I849" s="21"/>
      <c r="J849" s="17"/>
      <c r="K849" s="20">
        <f>IF(FluxoCaixa10131514192123[[#This Row],[Movimento ]]="Saldo Inicial",FluxoCaixa10131514192123[[#This Row],[R$ (Valores)]],K848+FluxoCaixa10131514192123[[#This Row],[Valores Receitas / Despesas]])</f>
        <v>2511924.87</v>
      </c>
      <c r="L849" s="53">
        <f>IF(FluxoCaixa10131514192123[[#This Row],[Entrada / Saída]]="Saída",FluxoCaixa10131514192123[[#This Row],[R$ (Valores)]]*-1,FluxoCaixa10131514192123[[#This Row],[R$ (Valores)]])</f>
        <v>0</v>
      </c>
    </row>
    <row r="850" spans="2:12">
      <c r="B850" s="48"/>
      <c r="C850" s="48"/>
      <c r="D850" s="16"/>
      <c r="E850" s="48"/>
      <c r="F850" s="17"/>
      <c r="G850" s="45"/>
      <c r="H850" s="17"/>
      <c r="I850" s="21"/>
      <c r="J850" s="17"/>
      <c r="K850" s="20">
        <f>IF(FluxoCaixa10131514192123[[#This Row],[Movimento ]]="Saldo Inicial",FluxoCaixa10131514192123[[#This Row],[R$ (Valores)]],K849+FluxoCaixa10131514192123[[#This Row],[Valores Receitas / Despesas]])</f>
        <v>2511924.87</v>
      </c>
      <c r="L850" s="53">
        <f>IF(FluxoCaixa10131514192123[[#This Row],[Entrada / Saída]]="Saída",FluxoCaixa10131514192123[[#This Row],[R$ (Valores)]]*-1,FluxoCaixa10131514192123[[#This Row],[R$ (Valores)]])</f>
        <v>0</v>
      </c>
    </row>
    <row r="851" spans="2:12">
      <c r="B851" s="48"/>
      <c r="C851" s="48"/>
      <c r="D851" s="16"/>
      <c r="E851" s="48"/>
      <c r="F851" s="17"/>
      <c r="G851" s="45"/>
      <c r="H851" s="17"/>
      <c r="I851" s="21"/>
      <c r="J851" s="17"/>
      <c r="K851" s="20">
        <f>IF(FluxoCaixa10131514192123[[#This Row],[Movimento ]]="Saldo Inicial",FluxoCaixa10131514192123[[#This Row],[R$ (Valores)]],K850+FluxoCaixa10131514192123[[#This Row],[Valores Receitas / Despesas]])</f>
        <v>2511924.87</v>
      </c>
      <c r="L851" s="53">
        <f>IF(FluxoCaixa10131514192123[[#This Row],[Entrada / Saída]]="Saída",FluxoCaixa10131514192123[[#This Row],[R$ (Valores)]]*-1,FluxoCaixa10131514192123[[#This Row],[R$ (Valores)]])</f>
        <v>0</v>
      </c>
    </row>
    <row r="852" spans="2:12">
      <c r="B852" s="48"/>
      <c r="C852" s="48"/>
      <c r="D852" s="16"/>
      <c r="E852" s="48"/>
      <c r="F852" s="17"/>
      <c r="G852" s="45"/>
      <c r="H852" s="17"/>
      <c r="I852" s="21"/>
      <c r="J852" s="17"/>
      <c r="K852" s="20">
        <f>IF(FluxoCaixa10131514192123[[#This Row],[Movimento ]]="Saldo Inicial",FluxoCaixa10131514192123[[#This Row],[R$ (Valores)]],K851+FluxoCaixa10131514192123[[#This Row],[Valores Receitas / Despesas]])</f>
        <v>2511924.87</v>
      </c>
      <c r="L852" s="53">
        <f>IF(FluxoCaixa10131514192123[[#This Row],[Entrada / Saída]]="Saída",FluxoCaixa10131514192123[[#This Row],[R$ (Valores)]]*-1,FluxoCaixa10131514192123[[#This Row],[R$ (Valores)]])</f>
        <v>0</v>
      </c>
    </row>
    <row r="853" spans="2:12">
      <c r="B853" s="48"/>
      <c r="C853" s="48"/>
      <c r="D853" s="16"/>
      <c r="E853" s="48"/>
      <c r="F853" s="17"/>
      <c r="G853" s="17"/>
      <c r="H853" s="17"/>
      <c r="I853" s="21"/>
      <c r="J853" s="17"/>
      <c r="K853" s="20">
        <f>IF(FluxoCaixa10131514192123[[#This Row],[Movimento ]]="Saldo Inicial",FluxoCaixa10131514192123[[#This Row],[R$ (Valores)]],K852+FluxoCaixa10131514192123[[#This Row],[Valores Receitas / Despesas]])</f>
        <v>2511924.87</v>
      </c>
      <c r="L853" s="53">
        <f>IF(FluxoCaixa10131514192123[[#This Row],[Entrada / Saída]]="Saída",FluxoCaixa10131514192123[[#This Row],[R$ (Valores)]]*-1,FluxoCaixa10131514192123[[#This Row],[R$ (Valores)]])</f>
        <v>0</v>
      </c>
    </row>
    <row r="854" spans="2:12">
      <c r="B854" s="48"/>
      <c r="C854" s="48"/>
      <c r="D854" s="16"/>
      <c r="E854" s="48"/>
      <c r="F854" s="17"/>
      <c r="G854" s="17"/>
      <c r="H854" s="17"/>
      <c r="I854" s="21"/>
      <c r="J854" s="17"/>
      <c r="K854" s="20">
        <f>IF(FluxoCaixa10131514192123[[#This Row],[Movimento ]]="Saldo Inicial",FluxoCaixa10131514192123[[#This Row],[R$ (Valores)]],K853+FluxoCaixa10131514192123[[#This Row],[Valores Receitas / Despesas]])</f>
        <v>2511924.87</v>
      </c>
      <c r="L854" s="53">
        <f>IF(FluxoCaixa10131514192123[[#This Row],[Entrada / Saída]]="Saída",FluxoCaixa10131514192123[[#This Row],[R$ (Valores)]]*-1,FluxoCaixa10131514192123[[#This Row],[R$ (Valores)]])</f>
        <v>0</v>
      </c>
    </row>
    <row r="855" spans="2:12">
      <c r="B855" s="48"/>
      <c r="C855" s="48"/>
      <c r="D855" s="16"/>
      <c r="E855" s="48"/>
      <c r="F855" s="17"/>
      <c r="G855" s="17"/>
      <c r="H855" s="17"/>
      <c r="I855" s="21"/>
      <c r="J855" s="17"/>
      <c r="K855" s="20">
        <f>IF(FluxoCaixa10131514192123[[#This Row],[Movimento ]]="Saldo Inicial",FluxoCaixa10131514192123[[#This Row],[R$ (Valores)]],K854+FluxoCaixa10131514192123[[#This Row],[Valores Receitas / Despesas]])</f>
        <v>2511924.87</v>
      </c>
      <c r="L855" s="53">
        <f>IF(FluxoCaixa10131514192123[[#This Row],[Entrada / Saída]]="Saída",FluxoCaixa10131514192123[[#This Row],[R$ (Valores)]]*-1,FluxoCaixa10131514192123[[#This Row],[R$ (Valores)]])</f>
        <v>0</v>
      </c>
    </row>
    <row r="856" spans="2:12">
      <c r="B856" s="48"/>
      <c r="C856" s="48"/>
      <c r="D856" s="16"/>
      <c r="E856" s="48"/>
      <c r="F856" s="17"/>
      <c r="G856" s="17"/>
      <c r="H856" s="17"/>
      <c r="I856" s="21"/>
      <c r="J856" s="17"/>
      <c r="K856" s="20">
        <f>IF(FluxoCaixa10131514192123[[#This Row],[Movimento ]]="Saldo Inicial",FluxoCaixa10131514192123[[#This Row],[R$ (Valores)]],K855+FluxoCaixa10131514192123[[#This Row],[Valores Receitas / Despesas]])</f>
        <v>2511924.87</v>
      </c>
      <c r="L856" s="53">
        <f>IF(FluxoCaixa10131514192123[[#This Row],[Entrada / Saída]]="Saída",FluxoCaixa10131514192123[[#This Row],[R$ (Valores)]]*-1,FluxoCaixa10131514192123[[#This Row],[R$ (Valores)]])</f>
        <v>0</v>
      </c>
    </row>
    <row r="857" spans="2:12">
      <c r="B857" s="48"/>
      <c r="C857" s="48"/>
      <c r="D857" s="16"/>
      <c r="E857" s="48"/>
      <c r="F857" s="17"/>
      <c r="G857" s="17"/>
      <c r="H857" s="17"/>
      <c r="I857" s="21"/>
      <c r="J857" s="17"/>
      <c r="K857" s="20">
        <f>IF(FluxoCaixa10131514192123[[#This Row],[Movimento ]]="Saldo Inicial",FluxoCaixa10131514192123[[#This Row],[R$ (Valores)]],K856+FluxoCaixa10131514192123[[#This Row],[Valores Receitas / Despesas]])</f>
        <v>2511924.87</v>
      </c>
      <c r="L857" s="53">
        <f>IF(FluxoCaixa10131514192123[[#This Row],[Entrada / Saída]]="Saída",FluxoCaixa10131514192123[[#This Row],[R$ (Valores)]]*-1,FluxoCaixa10131514192123[[#This Row],[R$ (Valores)]])</f>
        <v>0</v>
      </c>
    </row>
    <row r="858" spans="2:12">
      <c r="B858" s="48"/>
      <c r="C858" s="48"/>
      <c r="D858" s="16"/>
      <c r="E858" s="48"/>
      <c r="F858" s="17"/>
      <c r="G858" s="17"/>
      <c r="H858" s="17"/>
      <c r="I858" s="21"/>
      <c r="J858" s="17"/>
      <c r="K858" s="20">
        <f>IF(FluxoCaixa10131514192123[[#This Row],[Movimento ]]="Saldo Inicial",FluxoCaixa10131514192123[[#This Row],[R$ (Valores)]],K857+FluxoCaixa10131514192123[[#This Row],[Valores Receitas / Despesas]])</f>
        <v>2511924.87</v>
      </c>
      <c r="L858" s="53">
        <f>IF(FluxoCaixa10131514192123[[#This Row],[Entrada / Saída]]="Saída",FluxoCaixa10131514192123[[#This Row],[R$ (Valores)]]*-1,FluxoCaixa10131514192123[[#This Row],[R$ (Valores)]])</f>
        <v>0</v>
      </c>
    </row>
    <row r="859" spans="2:12">
      <c r="B859" s="48"/>
      <c r="C859" s="48"/>
      <c r="D859" s="16"/>
      <c r="E859" s="48"/>
      <c r="F859" s="17"/>
      <c r="G859" s="17"/>
      <c r="H859" s="17"/>
      <c r="I859" s="21"/>
      <c r="J859" s="17"/>
      <c r="K859" s="20">
        <f>IF(FluxoCaixa10131514192123[[#This Row],[Movimento ]]="Saldo Inicial",FluxoCaixa10131514192123[[#This Row],[R$ (Valores)]],K858+FluxoCaixa10131514192123[[#This Row],[Valores Receitas / Despesas]])</f>
        <v>2511924.87</v>
      </c>
      <c r="L859" s="53">
        <f>IF(FluxoCaixa10131514192123[[#This Row],[Entrada / Saída]]="Saída",FluxoCaixa10131514192123[[#This Row],[R$ (Valores)]]*-1,FluxoCaixa10131514192123[[#This Row],[R$ (Valores)]])</f>
        <v>0</v>
      </c>
    </row>
    <row r="860" spans="2:12">
      <c r="B860" s="48"/>
      <c r="C860" s="48"/>
      <c r="D860" s="16"/>
      <c r="E860" s="48"/>
      <c r="F860" s="17"/>
      <c r="G860" s="17"/>
      <c r="H860" s="17"/>
      <c r="I860" s="21"/>
      <c r="J860" s="17"/>
      <c r="K860" s="20">
        <f>IF(FluxoCaixa10131514192123[[#This Row],[Movimento ]]="Saldo Inicial",FluxoCaixa10131514192123[[#This Row],[R$ (Valores)]],K859+FluxoCaixa10131514192123[[#This Row],[Valores Receitas / Despesas]])</f>
        <v>2511924.87</v>
      </c>
      <c r="L860" s="53">
        <f>IF(FluxoCaixa10131514192123[[#This Row],[Entrada / Saída]]="Saída",FluxoCaixa10131514192123[[#This Row],[R$ (Valores)]]*-1,FluxoCaixa10131514192123[[#This Row],[R$ (Valores)]])</f>
        <v>0</v>
      </c>
    </row>
    <row r="861" spans="2:12">
      <c r="B861" s="48"/>
      <c r="C861" s="48"/>
      <c r="D861" s="16"/>
      <c r="E861" s="48"/>
      <c r="F861" s="17"/>
      <c r="G861" s="17"/>
      <c r="H861" s="17"/>
      <c r="I861" s="21"/>
      <c r="J861" s="17"/>
      <c r="K861" s="20">
        <f>IF(FluxoCaixa10131514192123[[#This Row],[Movimento ]]="Saldo Inicial",FluxoCaixa10131514192123[[#This Row],[R$ (Valores)]],K860+FluxoCaixa10131514192123[[#This Row],[Valores Receitas / Despesas]])</f>
        <v>2511924.87</v>
      </c>
      <c r="L861" s="53">
        <f>IF(FluxoCaixa10131514192123[[#This Row],[Entrada / Saída]]="Saída",FluxoCaixa10131514192123[[#This Row],[R$ (Valores)]]*-1,FluxoCaixa10131514192123[[#This Row],[R$ (Valores)]])</f>
        <v>0</v>
      </c>
    </row>
    <row r="862" spans="2:12">
      <c r="B862" s="48"/>
      <c r="C862" s="48"/>
      <c r="D862" s="16"/>
      <c r="E862" s="48"/>
      <c r="F862" s="17"/>
      <c r="G862" s="17"/>
      <c r="H862" s="17"/>
      <c r="I862" s="21"/>
      <c r="J862" s="17"/>
      <c r="K862" s="20">
        <f>IF(FluxoCaixa10131514192123[[#This Row],[Movimento ]]="Saldo Inicial",FluxoCaixa10131514192123[[#This Row],[R$ (Valores)]],K861+FluxoCaixa10131514192123[[#This Row],[Valores Receitas / Despesas]])</f>
        <v>2511924.87</v>
      </c>
      <c r="L862" s="53">
        <f>IF(FluxoCaixa10131514192123[[#This Row],[Entrada / Saída]]="Saída",FluxoCaixa10131514192123[[#This Row],[R$ (Valores)]]*-1,FluxoCaixa10131514192123[[#This Row],[R$ (Valores)]])</f>
        <v>0</v>
      </c>
    </row>
    <row r="863" spans="2:12">
      <c r="B863" s="48"/>
      <c r="C863" s="48"/>
      <c r="D863" s="16"/>
      <c r="E863" s="48"/>
      <c r="F863" s="17"/>
      <c r="G863" s="17"/>
      <c r="H863" s="17"/>
      <c r="I863" s="54"/>
      <c r="J863" s="45"/>
      <c r="K863" s="47">
        <f>IF(FluxoCaixa10131514192123[[#This Row],[Movimento ]]="Saldo Inicial",FluxoCaixa10131514192123[[#This Row],[R$ (Valores)]],K862+FluxoCaixa10131514192123[[#This Row],[Valores Receitas / Despesas]])</f>
        <v>2511924.87</v>
      </c>
      <c r="L863" s="53">
        <f>IF(FluxoCaixa10131514192123[[#This Row],[Entrada / Saída]]="Saída",FluxoCaixa10131514192123[[#This Row],[R$ (Valores)]]*-1,FluxoCaixa10131514192123[[#This Row],[R$ (Valores)]])</f>
        <v>0</v>
      </c>
    </row>
    <row r="864" spans="2:12">
      <c r="B864" s="48"/>
      <c r="C864" s="48"/>
      <c r="D864" s="16"/>
      <c r="E864" s="48"/>
      <c r="F864" s="17"/>
      <c r="G864" s="17"/>
      <c r="H864" s="17"/>
      <c r="I864" s="21"/>
      <c r="J864" s="17"/>
      <c r="K864" s="20">
        <f>IF(FluxoCaixa10131514192123[[#This Row],[Movimento ]]="Saldo Inicial",FluxoCaixa10131514192123[[#This Row],[R$ (Valores)]],K863+FluxoCaixa10131514192123[[#This Row],[Valores Receitas / Despesas]])</f>
        <v>2511924.87</v>
      </c>
      <c r="L864" s="53">
        <f>IF(FluxoCaixa10131514192123[[#This Row],[Entrada / Saída]]="Saída",FluxoCaixa10131514192123[[#This Row],[R$ (Valores)]]*-1,FluxoCaixa10131514192123[[#This Row],[R$ (Valores)]])</f>
        <v>0</v>
      </c>
    </row>
    <row r="865" spans="2:12">
      <c r="B865" s="48"/>
      <c r="C865" s="48"/>
      <c r="D865" s="16"/>
      <c r="E865" s="48"/>
      <c r="F865" s="17"/>
      <c r="G865" s="17"/>
      <c r="H865" s="17"/>
      <c r="I865" s="21"/>
      <c r="J865" s="17"/>
      <c r="K865" s="20">
        <f>IF(FluxoCaixa10131514192123[[#This Row],[Movimento ]]="Saldo Inicial",FluxoCaixa10131514192123[[#This Row],[R$ (Valores)]],K864+FluxoCaixa10131514192123[[#This Row],[Valores Receitas / Despesas]])</f>
        <v>2511924.87</v>
      </c>
      <c r="L865" s="53">
        <f>IF(FluxoCaixa10131514192123[[#This Row],[Entrada / Saída]]="Saída",FluxoCaixa10131514192123[[#This Row],[R$ (Valores)]]*-1,FluxoCaixa10131514192123[[#This Row],[R$ (Valores)]])</f>
        <v>0</v>
      </c>
    </row>
    <row r="866" spans="2:12">
      <c r="B866" s="48"/>
      <c r="C866" s="48"/>
      <c r="D866" s="16"/>
      <c r="E866" s="48"/>
      <c r="F866" s="17"/>
      <c r="G866" s="17"/>
      <c r="H866" s="17"/>
      <c r="I866" s="21"/>
      <c r="J866" s="17"/>
      <c r="K866" s="20">
        <f>IF(FluxoCaixa10131514192123[[#This Row],[Movimento ]]="Saldo Inicial",FluxoCaixa10131514192123[[#This Row],[R$ (Valores)]],K865+FluxoCaixa10131514192123[[#This Row],[Valores Receitas / Despesas]])</f>
        <v>2511924.87</v>
      </c>
      <c r="L866" s="53">
        <f>IF(FluxoCaixa10131514192123[[#This Row],[Entrada / Saída]]="Saída",FluxoCaixa10131514192123[[#This Row],[R$ (Valores)]]*-1,FluxoCaixa10131514192123[[#This Row],[R$ (Valores)]])</f>
        <v>0</v>
      </c>
    </row>
    <row r="867" spans="2:12">
      <c r="B867" s="48"/>
      <c r="C867" s="48"/>
      <c r="D867" s="16"/>
      <c r="E867" s="48"/>
      <c r="F867" s="17"/>
      <c r="G867" s="17"/>
      <c r="H867" s="17"/>
      <c r="I867" s="21"/>
      <c r="J867" s="17"/>
      <c r="K867" s="20">
        <f>IF(FluxoCaixa10131514192123[[#This Row],[Movimento ]]="Saldo Inicial",FluxoCaixa10131514192123[[#This Row],[R$ (Valores)]],K866+FluxoCaixa10131514192123[[#This Row],[Valores Receitas / Despesas]])</f>
        <v>2511924.87</v>
      </c>
      <c r="L867" s="53">
        <f>IF(FluxoCaixa10131514192123[[#This Row],[Entrada / Saída]]="Saída",FluxoCaixa10131514192123[[#This Row],[R$ (Valores)]]*-1,FluxoCaixa10131514192123[[#This Row],[R$ (Valores)]])</f>
        <v>0</v>
      </c>
    </row>
    <row r="868" spans="2:12">
      <c r="B868" s="48"/>
      <c r="C868" s="48"/>
      <c r="D868" s="16"/>
      <c r="E868" s="48"/>
      <c r="F868" s="17"/>
      <c r="G868" s="17"/>
      <c r="H868" s="17"/>
      <c r="I868" s="21"/>
      <c r="J868" s="17"/>
      <c r="K868" s="20">
        <f>IF(FluxoCaixa10131514192123[[#This Row],[Movimento ]]="Saldo Inicial",FluxoCaixa10131514192123[[#This Row],[R$ (Valores)]],K867+FluxoCaixa10131514192123[[#This Row],[Valores Receitas / Despesas]])</f>
        <v>2511924.87</v>
      </c>
      <c r="L868" s="53">
        <f>IF(FluxoCaixa10131514192123[[#This Row],[Entrada / Saída]]="Saída",FluxoCaixa10131514192123[[#This Row],[R$ (Valores)]]*-1,FluxoCaixa10131514192123[[#This Row],[R$ (Valores)]])</f>
        <v>0</v>
      </c>
    </row>
    <row r="869" spans="2:12">
      <c r="B869" s="48"/>
      <c r="C869" s="48"/>
      <c r="D869" s="16"/>
      <c r="E869" s="48"/>
      <c r="F869" s="17"/>
      <c r="G869" s="17"/>
      <c r="H869" s="17"/>
      <c r="I869" s="21"/>
      <c r="J869" s="17"/>
      <c r="K869" s="20">
        <f>IF(FluxoCaixa10131514192123[[#This Row],[Movimento ]]="Saldo Inicial",FluxoCaixa10131514192123[[#This Row],[R$ (Valores)]],K868+FluxoCaixa10131514192123[[#This Row],[Valores Receitas / Despesas]])</f>
        <v>2511924.87</v>
      </c>
      <c r="L869" s="53">
        <f>IF(FluxoCaixa10131514192123[[#This Row],[Entrada / Saída]]="Saída",FluxoCaixa10131514192123[[#This Row],[R$ (Valores)]]*-1,FluxoCaixa10131514192123[[#This Row],[R$ (Valores)]])</f>
        <v>0</v>
      </c>
    </row>
    <row r="870" spans="2:12">
      <c r="B870" s="48"/>
      <c r="C870" s="48"/>
      <c r="D870" s="16"/>
      <c r="E870" s="48"/>
      <c r="F870" s="17"/>
      <c r="G870" s="17"/>
      <c r="H870" s="17"/>
      <c r="I870" s="21"/>
      <c r="J870" s="17"/>
      <c r="K870" s="20">
        <f>IF(FluxoCaixa10131514192123[[#This Row],[Movimento ]]="Saldo Inicial",FluxoCaixa10131514192123[[#This Row],[R$ (Valores)]],K869+FluxoCaixa10131514192123[[#This Row],[Valores Receitas / Despesas]])</f>
        <v>2511924.87</v>
      </c>
      <c r="L870" s="53">
        <f>IF(FluxoCaixa10131514192123[[#This Row],[Entrada / Saída]]="Saída",FluxoCaixa10131514192123[[#This Row],[R$ (Valores)]]*-1,FluxoCaixa10131514192123[[#This Row],[R$ (Valores)]])</f>
        <v>0</v>
      </c>
    </row>
    <row r="871" spans="2:12">
      <c r="B871" s="48"/>
      <c r="C871" s="48"/>
      <c r="D871" s="16"/>
      <c r="E871" s="48"/>
      <c r="F871" s="17"/>
      <c r="G871" s="17"/>
      <c r="H871" s="17"/>
      <c r="I871" s="21"/>
      <c r="J871" s="17"/>
      <c r="K871" s="20">
        <f>IF(FluxoCaixa10131514192123[[#This Row],[Movimento ]]="Saldo Inicial",FluxoCaixa10131514192123[[#This Row],[R$ (Valores)]],K870+FluxoCaixa10131514192123[[#This Row],[Valores Receitas / Despesas]])</f>
        <v>2511924.87</v>
      </c>
      <c r="L871" s="53">
        <f>IF(FluxoCaixa10131514192123[[#This Row],[Entrada / Saída]]="Saída",FluxoCaixa10131514192123[[#This Row],[R$ (Valores)]]*-1,FluxoCaixa10131514192123[[#This Row],[R$ (Valores)]])</f>
        <v>0</v>
      </c>
    </row>
    <row r="872" spans="2:12">
      <c r="B872" s="48"/>
      <c r="C872" s="48"/>
      <c r="D872" s="16"/>
      <c r="E872" s="48"/>
      <c r="F872" s="17"/>
      <c r="G872" s="17"/>
      <c r="H872" s="17"/>
      <c r="I872" s="21"/>
      <c r="J872" s="17"/>
      <c r="K872" s="20">
        <f>IF(FluxoCaixa10131514192123[[#This Row],[Movimento ]]="Saldo Inicial",FluxoCaixa10131514192123[[#This Row],[R$ (Valores)]],K871+FluxoCaixa10131514192123[[#This Row],[Valores Receitas / Despesas]])</f>
        <v>2511924.87</v>
      </c>
      <c r="L872" s="53">
        <f>IF(FluxoCaixa10131514192123[[#This Row],[Entrada / Saída]]="Saída",FluxoCaixa10131514192123[[#This Row],[R$ (Valores)]]*-1,FluxoCaixa10131514192123[[#This Row],[R$ (Valores)]])</f>
        <v>0</v>
      </c>
    </row>
    <row r="873" spans="2:12">
      <c r="B873" s="48"/>
      <c r="C873" s="48"/>
      <c r="D873" s="16"/>
      <c r="E873" s="48"/>
      <c r="F873" s="17"/>
      <c r="G873" s="17"/>
      <c r="H873" s="17"/>
      <c r="I873" s="21"/>
      <c r="J873" s="17"/>
      <c r="K873" s="20">
        <f>IF(FluxoCaixa10131514192123[[#This Row],[Movimento ]]="Saldo Inicial",FluxoCaixa10131514192123[[#This Row],[R$ (Valores)]],K872+FluxoCaixa10131514192123[[#This Row],[Valores Receitas / Despesas]])</f>
        <v>2511924.87</v>
      </c>
      <c r="L873" s="53">
        <f>IF(FluxoCaixa10131514192123[[#This Row],[Entrada / Saída]]="Saída",FluxoCaixa10131514192123[[#This Row],[R$ (Valores)]]*-1,FluxoCaixa10131514192123[[#This Row],[R$ (Valores)]])</f>
        <v>0</v>
      </c>
    </row>
    <row r="874" spans="2:12">
      <c r="B874" s="48"/>
      <c r="C874" s="48"/>
      <c r="D874" s="16"/>
      <c r="E874" s="48"/>
      <c r="F874" s="17"/>
      <c r="G874" s="45"/>
      <c r="H874" s="17"/>
      <c r="I874" s="21"/>
      <c r="J874" s="17"/>
      <c r="K874" s="20">
        <f>IF(FluxoCaixa10131514192123[[#This Row],[Movimento ]]="Saldo Inicial",FluxoCaixa10131514192123[[#This Row],[R$ (Valores)]],K873+FluxoCaixa10131514192123[[#This Row],[Valores Receitas / Despesas]])</f>
        <v>2511924.87</v>
      </c>
      <c r="L874" s="53">
        <f>IF(FluxoCaixa10131514192123[[#This Row],[Entrada / Saída]]="Saída",FluxoCaixa10131514192123[[#This Row],[R$ (Valores)]]*-1,FluxoCaixa10131514192123[[#This Row],[R$ (Valores)]])</f>
        <v>0</v>
      </c>
    </row>
    <row r="875" spans="2:12">
      <c r="B875" s="48"/>
      <c r="C875" s="48"/>
      <c r="D875" s="16"/>
      <c r="E875" s="48"/>
      <c r="F875" s="17"/>
      <c r="G875" s="17"/>
      <c r="H875" s="17"/>
      <c r="I875" s="21"/>
      <c r="J875" s="17"/>
      <c r="K875" s="20">
        <f>IF(FluxoCaixa10131514192123[[#This Row],[Movimento ]]="Saldo Inicial",FluxoCaixa10131514192123[[#This Row],[R$ (Valores)]],K874+FluxoCaixa10131514192123[[#This Row],[Valores Receitas / Despesas]])</f>
        <v>2511924.87</v>
      </c>
      <c r="L875" s="53">
        <f>IF(FluxoCaixa10131514192123[[#This Row],[Entrada / Saída]]="Saída",FluxoCaixa10131514192123[[#This Row],[R$ (Valores)]]*-1,FluxoCaixa10131514192123[[#This Row],[R$ (Valores)]])</f>
        <v>0</v>
      </c>
    </row>
    <row r="876" spans="2:12">
      <c r="B876" s="48"/>
      <c r="C876" s="48"/>
      <c r="D876" s="16"/>
      <c r="E876" s="48"/>
      <c r="F876" s="17"/>
      <c r="G876" s="17"/>
      <c r="H876" s="17"/>
      <c r="I876" s="21"/>
      <c r="J876" s="17"/>
      <c r="K876" s="20">
        <f>IF(FluxoCaixa10131514192123[[#This Row],[Movimento ]]="Saldo Inicial",FluxoCaixa10131514192123[[#This Row],[R$ (Valores)]],K875+FluxoCaixa10131514192123[[#This Row],[Valores Receitas / Despesas]])</f>
        <v>2511924.87</v>
      </c>
      <c r="L876" s="53">
        <f>IF(FluxoCaixa10131514192123[[#This Row],[Entrada / Saída]]="Saída",FluxoCaixa10131514192123[[#This Row],[R$ (Valores)]]*-1,FluxoCaixa10131514192123[[#This Row],[R$ (Valores)]])</f>
        <v>0</v>
      </c>
    </row>
    <row r="877" spans="2:12">
      <c r="B877" s="48"/>
      <c r="C877" s="48"/>
      <c r="D877" s="16"/>
      <c r="E877" s="48"/>
      <c r="F877" s="17"/>
      <c r="G877" s="17"/>
      <c r="H877" s="17"/>
      <c r="I877" s="21"/>
      <c r="J877" s="17"/>
      <c r="K877" s="20">
        <f>IF(FluxoCaixa10131514192123[[#This Row],[Movimento ]]="Saldo Inicial",FluxoCaixa10131514192123[[#This Row],[R$ (Valores)]],K876+FluxoCaixa10131514192123[[#This Row],[Valores Receitas / Despesas]])</f>
        <v>2511924.87</v>
      </c>
      <c r="L877" s="53">
        <f>IF(FluxoCaixa10131514192123[[#This Row],[Entrada / Saída]]="Saída",FluxoCaixa10131514192123[[#This Row],[R$ (Valores)]]*-1,FluxoCaixa10131514192123[[#This Row],[R$ (Valores)]])</f>
        <v>0</v>
      </c>
    </row>
    <row r="878" spans="2:12">
      <c r="B878" s="48"/>
      <c r="C878" s="48"/>
      <c r="D878" s="16"/>
      <c r="E878" s="48"/>
      <c r="F878" s="17"/>
      <c r="G878" s="17"/>
      <c r="H878" s="17"/>
      <c r="I878" s="21"/>
      <c r="J878" s="17"/>
      <c r="K878" s="20">
        <f>IF(FluxoCaixa10131514192123[[#This Row],[Movimento ]]="Saldo Inicial",FluxoCaixa10131514192123[[#This Row],[R$ (Valores)]],K877+FluxoCaixa10131514192123[[#This Row],[Valores Receitas / Despesas]])</f>
        <v>2511924.87</v>
      </c>
      <c r="L878" s="53">
        <f>IF(FluxoCaixa10131514192123[[#This Row],[Entrada / Saída]]="Saída",FluxoCaixa10131514192123[[#This Row],[R$ (Valores)]]*-1,FluxoCaixa10131514192123[[#This Row],[R$ (Valores)]])</f>
        <v>0</v>
      </c>
    </row>
    <row r="879" spans="2:12">
      <c r="B879" s="48"/>
      <c r="C879" s="48"/>
      <c r="D879" s="16"/>
      <c r="E879" s="48"/>
      <c r="F879" s="17"/>
      <c r="G879" s="17"/>
      <c r="H879" s="17"/>
      <c r="I879" s="21"/>
      <c r="J879" s="17"/>
      <c r="K879" s="20">
        <f>IF(FluxoCaixa10131514192123[[#This Row],[Movimento ]]="Saldo Inicial",FluxoCaixa10131514192123[[#This Row],[R$ (Valores)]],K878+FluxoCaixa10131514192123[[#This Row],[Valores Receitas / Despesas]])</f>
        <v>2511924.87</v>
      </c>
      <c r="L879" s="53">
        <f>IF(FluxoCaixa10131514192123[[#This Row],[Entrada / Saída]]="Saída",FluxoCaixa10131514192123[[#This Row],[R$ (Valores)]]*-1,FluxoCaixa10131514192123[[#This Row],[R$ (Valores)]])</f>
        <v>0</v>
      </c>
    </row>
    <row r="880" spans="2:12">
      <c r="B880" s="48"/>
      <c r="C880" s="48"/>
      <c r="D880" s="16"/>
      <c r="E880" s="48"/>
      <c r="F880" s="17"/>
      <c r="G880" s="17"/>
      <c r="H880" s="17"/>
      <c r="I880" s="21"/>
      <c r="J880" s="17"/>
      <c r="K880" s="20">
        <f>IF(FluxoCaixa10131514192123[[#This Row],[Movimento ]]="Saldo Inicial",FluxoCaixa10131514192123[[#This Row],[R$ (Valores)]],K879+FluxoCaixa10131514192123[[#This Row],[Valores Receitas / Despesas]])</f>
        <v>2511924.87</v>
      </c>
      <c r="L880" s="53">
        <f>IF(FluxoCaixa10131514192123[[#This Row],[Entrada / Saída]]="Saída",FluxoCaixa10131514192123[[#This Row],[R$ (Valores)]]*-1,FluxoCaixa10131514192123[[#This Row],[R$ (Valores)]])</f>
        <v>0</v>
      </c>
    </row>
    <row r="881" spans="2:12">
      <c r="B881" s="48"/>
      <c r="C881" s="48"/>
      <c r="D881" s="16"/>
      <c r="E881" s="48"/>
      <c r="F881" s="17"/>
      <c r="G881" s="17"/>
      <c r="H881" s="17"/>
      <c r="I881" s="21"/>
      <c r="J881" s="17"/>
      <c r="K881" s="20">
        <f>IF(FluxoCaixa10131514192123[[#This Row],[Movimento ]]="Saldo Inicial",FluxoCaixa10131514192123[[#This Row],[R$ (Valores)]],K880+FluxoCaixa10131514192123[[#This Row],[Valores Receitas / Despesas]])</f>
        <v>2511924.87</v>
      </c>
      <c r="L881" s="53">
        <f>IF(FluxoCaixa10131514192123[[#This Row],[Entrada / Saída]]="Saída",FluxoCaixa10131514192123[[#This Row],[R$ (Valores)]]*-1,FluxoCaixa10131514192123[[#This Row],[R$ (Valores)]])</f>
        <v>0</v>
      </c>
    </row>
    <row r="882" spans="2:12">
      <c r="B882" s="48"/>
      <c r="C882" s="48"/>
      <c r="D882" s="16"/>
      <c r="E882" s="48"/>
      <c r="F882" s="17"/>
      <c r="G882" s="17"/>
      <c r="H882" s="17"/>
      <c r="I882" s="21"/>
      <c r="J882" s="17"/>
      <c r="K882" s="20">
        <f>IF(FluxoCaixa10131514192123[[#This Row],[Movimento ]]="Saldo Inicial",FluxoCaixa10131514192123[[#This Row],[R$ (Valores)]],K881+FluxoCaixa10131514192123[[#This Row],[Valores Receitas / Despesas]])</f>
        <v>2511924.87</v>
      </c>
      <c r="L882" s="53">
        <f>IF(FluxoCaixa10131514192123[[#This Row],[Entrada / Saída]]="Saída",FluxoCaixa10131514192123[[#This Row],[R$ (Valores)]]*-1,FluxoCaixa10131514192123[[#This Row],[R$ (Valores)]])</f>
        <v>0</v>
      </c>
    </row>
    <row r="883" spans="2:12">
      <c r="B883" s="48"/>
      <c r="C883" s="48"/>
      <c r="D883" s="16"/>
      <c r="E883" s="48"/>
      <c r="F883" s="17"/>
      <c r="G883" s="17"/>
      <c r="H883" s="17"/>
      <c r="I883" s="21"/>
      <c r="J883" s="17"/>
      <c r="K883" s="20">
        <f>IF(FluxoCaixa10131514192123[[#This Row],[Movimento ]]="Saldo Inicial",FluxoCaixa10131514192123[[#This Row],[R$ (Valores)]],K882+FluxoCaixa10131514192123[[#This Row],[Valores Receitas / Despesas]])</f>
        <v>2511924.87</v>
      </c>
      <c r="L883" s="53">
        <f>IF(FluxoCaixa10131514192123[[#This Row],[Entrada / Saída]]="Saída",FluxoCaixa10131514192123[[#This Row],[R$ (Valores)]]*-1,FluxoCaixa10131514192123[[#This Row],[R$ (Valores)]])</f>
        <v>0</v>
      </c>
    </row>
    <row r="884" spans="2:12">
      <c r="B884" s="48"/>
      <c r="C884" s="48"/>
      <c r="D884" s="16"/>
      <c r="E884" s="48"/>
      <c r="F884" s="17"/>
      <c r="G884" s="17"/>
      <c r="H884" s="17"/>
      <c r="I884" s="21"/>
      <c r="J884" s="17"/>
      <c r="K884" s="20">
        <f>IF(FluxoCaixa10131514192123[[#This Row],[Movimento ]]="Saldo Inicial",FluxoCaixa10131514192123[[#This Row],[R$ (Valores)]],K883+FluxoCaixa10131514192123[[#This Row],[Valores Receitas / Despesas]])</f>
        <v>2511924.87</v>
      </c>
      <c r="L884" s="53">
        <f>IF(FluxoCaixa10131514192123[[#This Row],[Entrada / Saída]]="Saída",FluxoCaixa10131514192123[[#This Row],[R$ (Valores)]]*-1,FluxoCaixa10131514192123[[#This Row],[R$ (Valores)]])</f>
        <v>0</v>
      </c>
    </row>
    <row r="885" spans="2:12">
      <c r="B885" s="48"/>
      <c r="C885" s="48"/>
      <c r="D885" s="16"/>
      <c r="E885" s="48"/>
      <c r="F885" s="17"/>
      <c r="G885" s="17"/>
      <c r="H885" s="17"/>
      <c r="I885" s="21"/>
      <c r="J885" s="17"/>
      <c r="K885" s="20">
        <f>IF(FluxoCaixa10131514192123[[#This Row],[Movimento ]]="Saldo Inicial",FluxoCaixa10131514192123[[#This Row],[R$ (Valores)]],K884+FluxoCaixa10131514192123[[#This Row],[Valores Receitas / Despesas]])</f>
        <v>2511924.87</v>
      </c>
      <c r="L885" s="53">
        <f>IF(FluxoCaixa10131514192123[[#This Row],[Entrada / Saída]]="Saída",FluxoCaixa10131514192123[[#This Row],[R$ (Valores)]]*-1,FluxoCaixa10131514192123[[#This Row],[R$ (Valores)]])</f>
        <v>0</v>
      </c>
    </row>
    <row r="886" spans="2:12">
      <c r="B886" s="48"/>
      <c r="C886" s="48"/>
      <c r="D886" s="16"/>
      <c r="E886" s="48"/>
      <c r="F886" s="17"/>
      <c r="G886" s="17"/>
      <c r="H886" s="17"/>
      <c r="I886" s="21"/>
      <c r="J886" s="17"/>
      <c r="K886" s="20">
        <f>IF(FluxoCaixa10131514192123[[#This Row],[Movimento ]]="Saldo Inicial",FluxoCaixa10131514192123[[#This Row],[R$ (Valores)]],K885+FluxoCaixa10131514192123[[#This Row],[Valores Receitas / Despesas]])</f>
        <v>2511924.87</v>
      </c>
      <c r="L886" s="53">
        <f>IF(FluxoCaixa10131514192123[[#This Row],[Entrada / Saída]]="Saída",FluxoCaixa10131514192123[[#This Row],[R$ (Valores)]]*-1,FluxoCaixa10131514192123[[#This Row],[R$ (Valores)]])</f>
        <v>0</v>
      </c>
    </row>
    <row r="887" spans="2:12">
      <c r="B887" s="48"/>
      <c r="C887" s="48"/>
      <c r="D887" s="16"/>
      <c r="E887" s="48"/>
      <c r="F887" s="17"/>
      <c r="G887" s="17"/>
      <c r="H887" s="17"/>
      <c r="I887" s="21"/>
      <c r="J887" s="17"/>
      <c r="K887" s="20">
        <f>IF(FluxoCaixa10131514192123[[#This Row],[Movimento ]]="Saldo Inicial",FluxoCaixa10131514192123[[#This Row],[R$ (Valores)]],K886+FluxoCaixa10131514192123[[#This Row],[Valores Receitas / Despesas]])</f>
        <v>2511924.87</v>
      </c>
      <c r="L887" s="53">
        <f>IF(FluxoCaixa10131514192123[[#This Row],[Entrada / Saída]]="Saída",FluxoCaixa10131514192123[[#This Row],[R$ (Valores)]]*-1,FluxoCaixa10131514192123[[#This Row],[R$ (Valores)]])</f>
        <v>0</v>
      </c>
    </row>
    <row r="888" spans="2:12">
      <c r="B888" s="48"/>
      <c r="C888" s="48"/>
      <c r="D888" s="16"/>
      <c r="E888" s="48"/>
      <c r="F888" s="17"/>
      <c r="G888" s="17"/>
      <c r="H888" s="17"/>
      <c r="I888" s="21"/>
      <c r="J888" s="17"/>
      <c r="K888" s="20">
        <f>IF(FluxoCaixa10131514192123[[#This Row],[Movimento ]]="Saldo Inicial",FluxoCaixa10131514192123[[#This Row],[R$ (Valores)]],K887+FluxoCaixa10131514192123[[#This Row],[Valores Receitas / Despesas]])</f>
        <v>2511924.87</v>
      </c>
      <c r="L888" s="53">
        <f>IF(FluxoCaixa10131514192123[[#This Row],[Entrada / Saída]]="Saída",FluxoCaixa10131514192123[[#This Row],[R$ (Valores)]]*-1,FluxoCaixa10131514192123[[#This Row],[R$ (Valores)]])</f>
        <v>0</v>
      </c>
    </row>
    <row r="889" spans="2:12">
      <c r="B889" s="48"/>
      <c r="C889" s="48"/>
      <c r="D889" s="16"/>
      <c r="E889" s="48"/>
      <c r="F889" s="17"/>
      <c r="G889" s="17"/>
      <c r="H889" s="17"/>
      <c r="I889" s="21"/>
      <c r="J889" s="17"/>
      <c r="K889" s="20">
        <f>IF(FluxoCaixa10131514192123[[#This Row],[Movimento ]]="Saldo Inicial",FluxoCaixa10131514192123[[#This Row],[R$ (Valores)]],K888+FluxoCaixa10131514192123[[#This Row],[Valores Receitas / Despesas]])</f>
        <v>2511924.87</v>
      </c>
      <c r="L889" s="53">
        <f>IF(FluxoCaixa10131514192123[[#This Row],[Entrada / Saída]]="Saída",FluxoCaixa10131514192123[[#This Row],[R$ (Valores)]]*-1,FluxoCaixa10131514192123[[#This Row],[R$ (Valores)]])</f>
        <v>0</v>
      </c>
    </row>
    <row r="890" spans="2:12">
      <c r="B890" s="48"/>
      <c r="C890" s="48"/>
      <c r="D890" s="16"/>
      <c r="E890" s="48"/>
      <c r="F890" s="17"/>
      <c r="G890" s="17"/>
      <c r="H890" s="17"/>
      <c r="I890" s="21"/>
      <c r="J890" s="17"/>
      <c r="K890" s="20">
        <f>IF(FluxoCaixa10131514192123[[#This Row],[Movimento ]]="Saldo Inicial",FluxoCaixa10131514192123[[#This Row],[R$ (Valores)]],K889+FluxoCaixa10131514192123[[#This Row],[Valores Receitas / Despesas]])</f>
        <v>2511924.87</v>
      </c>
      <c r="L890" s="53">
        <f>IF(FluxoCaixa10131514192123[[#This Row],[Entrada / Saída]]="Saída",FluxoCaixa10131514192123[[#This Row],[R$ (Valores)]]*-1,FluxoCaixa10131514192123[[#This Row],[R$ (Valores)]])</f>
        <v>0</v>
      </c>
    </row>
    <row r="891" spans="2:12">
      <c r="B891" s="48"/>
      <c r="C891" s="48"/>
      <c r="D891" s="16"/>
      <c r="E891" s="48"/>
      <c r="F891" s="17"/>
      <c r="G891" s="17"/>
      <c r="H891" s="17"/>
      <c r="I891" s="21"/>
      <c r="J891" s="17"/>
      <c r="K891" s="20">
        <f>IF(FluxoCaixa10131514192123[[#This Row],[Movimento ]]="Saldo Inicial",FluxoCaixa10131514192123[[#This Row],[R$ (Valores)]],K890+FluxoCaixa10131514192123[[#This Row],[Valores Receitas / Despesas]])</f>
        <v>2511924.87</v>
      </c>
      <c r="L891" s="53">
        <f>IF(FluxoCaixa10131514192123[[#This Row],[Entrada / Saída]]="Saída",FluxoCaixa10131514192123[[#This Row],[R$ (Valores)]]*-1,FluxoCaixa10131514192123[[#This Row],[R$ (Valores)]])</f>
        <v>0</v>
      </c>
    </row>
    <row r="892" spans="2:12">
      <c r="B892" s="48"/>
      <c r="C892" s="48"/>
      <c r="D892" s="16"/>
      <c r="E892" s="48"/>
      <c r="F892" s="17"/>
      <c r="G892" s="17"/>
      <c r="H892" s="17"/>
      <c r="I892" s="21"/>
      <c r="J892" s="17"/>
      <c r="K892" s="20">
        <f>IF(FluxoCaixa10131514192123[[#This Row],[Movimento ]]="Saldo Inicial",FluxoCaixa10131514192123[[#This Row],[R$ (Valores)]],K891+FluxoCaixa10131514192123[[#This Row],[Valores Receitas / Despesas]])</f>
        <v>2511924.87</v>
      </c>
      <c r="L892" s="53">
        <f>IF(FluxoCaixa10131514192123[[#This Row],[Entrada / Saída]]="Saída",FluxoCaixa10131514192123[[#This Row],[R$ (Valores)]]*-1,FluxoCaixa10131514192123[[#This Row],[R$ (Valores)]])</f>
        <v>0</v>
      </c>
    </row>
    <row r="893" spans="2:12">
      <c r="B893" s="48"/>
      <c r="C893" s="48"/>
      <c r="D893" s="16"/>
      <c r="E893" s="48"/>
      <c r="F893" s="17"/>
      <c r="G893" s="17"/>
      <c r="H893" s="17"/>
      <c r="I893" s="21"/>
      <c r="J893" s="17"/>
      <c r="K893" s="20">
        <f>IF(FluxoCaixa10131514192123[[#This Row],[Movimento ]]="Saldo Inicial",FluxoCaixa10131514192123[[#This Row],[R$ (Valores)]],K892+FluxoCaixa10131514192123[[#This Row],[Valores Receitas / Despesas]])</f>
        <v>2511924.87</v>
      </c>
      <c r="L893" s="53">
        <f>IF(FluxoCaixa10131514192123[[#This Row],[Entrada / Saída]]="Saída",FluxoCaixa10131514192123[[#This Row],[R$ (Valores)]]*-1,FluxoCaixa10131514192123[[#This Row],[R$ (Valores)]])</f>
        <v>0</v>
      </c>
    </row>
    <row r="894" spans="2:12">
      <c r="B894" s="48"/>
      <c r="C894" s="48"/>
      <c r="D894" s="16"/>
      <c r="E894" s="48"/>
      <c r="F894" s="17"/>
      <c r="G894" s="17"/>
      <c r="H894" s="17"/>
      <c r="I894" s="21"/>
      <c r="J894" s="17"/>
      <c r="K894" s="20">
        <f>IF(FluxoCaixa10131514192123[[#This Row],[Movimento ]]="Saldo Inicial",FluxoCaixa10131514192123[[#This Row],[R$ (Valores)]],K893+FluxoCaixa10131514192123[[#This Row],[Valores Receitas / Despesas]])</f>
        <v>2511924.87</v>
      </c>
      <c r="L894" s="53">
        <f>IF(FluxoCaixa10131514192123[[#This Row],[Entrada / Saída]]="Saída",FluxoCaixa10131514192123[[#This Row],[R$ (Valores)]]*-1,FluxoCaixa10131514192123[[#This Row],[R$ (Valores)]])</f>
        <v>0</v>
      </c>
    </row>
    <row r="895" spans="2:12">
      <c r="B895" s="48"/>
      <c r="C895" s="48"/>
      <c r="D895" s="16"/>
      <c r="E895" s="48"/>
      <c r="F895" s="45"/>
      <c r="G895" s="17"/>
      <c r="H895" s="17"/>
      <c r="I895" s="54"/>
      <c r="J895" s="45"/>
      <c r="K895" s="47">
        <f>IF(FluxoCaixa10131514192123[[#This Row],[Movimento ]]="Saldo Inicial",FluxoCaixa10131514192123[[#This Row],[R$ (Valores)]],K894+FluxoCaixa10131514192123[[#This Row],[Valores Receitas / Despesas]])</f>
        <v>2511924.87</v>
      </c>
      <c r="L895" s="53">
        <f>IF(FluxoCaixa10131514192123[[#This Row],[Entrada / Saída]]="Saída",FluxoCaixa10131514192123[[#This Row],[R$ (Valores)]]*-1,FluxoCaixa10131514192123[[#This Row],[R$ (Valores)]])</f>
        <v>0</v>
      </c>
    </row>
    <row r="896" spans="2:12">
      <c r="B896" s="48"/>
      <c r="C896" s="48"/>
      <c r="D896" s="16"/>
      <c r="E896" s="48"/>
      <c r="F896" s="45"/>
      <c r="G896" s="45"/>
      <c r="H896" s="17"/>
      <c r="I896" s="54"/>
      <c r="J896" s="45"/>
      <c r="K896" s="47">
        <f>IF(FluxoCaixa10131514192123[[#This Row],[Movimento ]]="Saldo Inicial",FluxoCaixa10131514192123[[#This Row],[R$ (Valores)]],K895+FluxoCaixa10131514192123[[#This Row],[Valores Receitas / Despesas]])</f>
        <v>2511924.87</v>
      </c>
      <c r="L896" s="53">
        <f>IF(FluxoCaixa10131514192123[[#This Row],[Entrada / Saída]]="Saída",FluxoCaixa10131514192123[[#This Row],[R$ (Valores)]]*-1,FluxoCaixa10131514192123[[#This Row],[R$ (Valores)]])</f>
        <v>0</v>
      </c>
    </row>
    <row r="897" spans="2:15">
      <c r="B897" s="48"/>
      <c r="C897" s="48"/>
      <c r="D897" s="16"/>
      <c r="E897" s="48"/>
      <c r="F897" s="17"/>
      <c r="G897" s="17"/>
      <c r="H897" s="17"/>
      <c r="I897" s="21"/>
      <c r="J897" s="45"/>
      <c r="K897" s="20">
        <f>IF(FluxoCaixa10131514192123[[#This Row],[Movimento ]]="Saldo Inicial",FluxoCaixa10131514192123[[#This Row],[R$ (Valores)]],K896+FluxoCaixa10131514192123[[#This Row],[Valores Receitas / Despesas]])</f>
        <v>2511924.87</v>
      </c>
      <c r="L897" s="53">
        <f>IF(FluxoCaixa10131514192123[[#This Row],[Entrada / Saída]]="Saída",FluxoCaixa10131514192123[[#This Row],[R$ (Valores)]]*-1,FluxoCaixa10131514192123[[#This Row],[R$ (Valores)]])</f>
        <v>0</v>
      </c>
    </row>
    <row r="898" spans="2:15">
      <c r="B898" s="48"/>
      <c r="C898" s="48"/>
      <c r="D898" s="16"/>
      <c r="E898" s="48"/>
      <c r="F898" s="17"/>
      <c r="G898" s="45"/>
      <c r="H898" s="17"/>
      <c r="I898" s="54"/>
      <c r="J898" s="45"/>
      <c r="K898" s="47">
        <f>IF(FluxoCaixa10131514192123[[#This Row],[Movimento ]]="Saldo Inicial",FluxoCaixa10131514192123[[#This Row],[R$ (Valores)]],K897+FluxoCaixa10131514192123[[#This Row],[Valores Receitas / Despesas]])</f>
        <v>2511924.87</v>
      </c>
      <c r="L898" s="53">
        <f>IF(FluxoCaixa10131514192123[[#This Row],[Entrada / Saída]]="Saída",FluxoCaixa10131514192123[[#This Row],[R$ (Valores)]]*-1,FluxoCaixa10131514192123[[#This Row],[R$ (Valores)]])</f>
        <v>0</v>
      </c>
    </row>
    <row r="899" spans="2:15">
      <c r="B899" s="48"/>
      <c r="C899" s="48"/>
      <c r="D899" s="16"/>
      <c r="E899" s="48"/>
      <c r="F899" s="17"/>
      <c r="G899" s="17"/>
      <c r="H899" s="17"/>
      <c r="I899" s="21"/>
      <c r="J899" s="45"/>
      <c r="K899" s="20">
        <f>IF(FluxoCaixa10131514192123[[#This Row],[Movimento ]]="Saldo Inicial",FluxoCaixa10131514192123[[#This Row],[R$ (Valores)]],K898+FluxoCaixa10131514192123[[#This Row],[Valores Receitas / Despesas]])</f>
        <v>2511924.87</v>
      </c>
      <c r="L899" s="53">
        <f>IF(FluxoCaixa10131514192123[[#This Row],[Entrada / Saída]]="Saída",FluxoCaixa10131514192123[[#This Row],[R$ (Valores)]]*-1,FluxoCaixa10131514192123[[#This Row],[R$ (Valores)]])</f>
        <v>0</v>
      </c>
    </row>
    <row r="900" spans="2:15">
      <c r="B900" s="48"/>
      <c r="C900" s="48"/>
      <c r="D900" s="16"/>
      <c r="E900" s="48"/>
      <c r="F900" s="17"/>
      <c r="G900" s="17"/>
      <c r="H900" s="17"/>
      <c r="I900" s="21"/>
      <c r="J900" s="45"/>
      <c r="K900" s="20">
        <f>IF(FluxoCaixa10131514192123[[#This Row],[Movimento ]]="Saldo Inicial",FluxoCaixa10131514192123[[#This Row],[R$ (Valores)]],K899+FluxoCaixa10131514192123[[#This Row],[Valores Receitas / Despesas]])</f>
        <v>2511924.87</v>
      </c>
      <c r="L900" s="53">
        <f>IF(FluxoCaixa10131514192123[[#This Row],[Entrada / Saída]]="Saída",FluxoCaixa10131514192123[[#This Row],[R$ (Valores)]]*-1,FluxoCaixa10131514192123[[#This Row],[R$ (Valores)]])</f>
        <v>0</v>
      </c>
    </row>
    <row r="901" spans="2:15">
      <c r="B901" s="48"/>
      <c r="C901" s="48"/>
      <c r="D901" s="16"/>
      <c r="E901" s="48"/>
      <c r="F901" s="17"/>
      <c r="G901" s="17"/>
      <c r="H901" s="17"/>
      <c r="I901" s="21"/>
      <c r="J901" s="45"/>
      <c r="K901" s="20">
        <f>IF(FluxoCaixa10131514192123[[#This Row],[Movimento ]]="Saldo Inicial",FluxoCaixa10131514192123[[#This Row],[R$ (Valores)]],K900+FluxoCaixa10131514192123[[#This Row],[Valores Receitas / Despesas]])</f>
        <v>2511924.87</v>
      </c>
      <c r="L901" s="53">
        <f>IF(FluxoCaixa10131514192123[[#This Row],[Entrada / Saída]]="Saída",FluxoCaixa10131514192123[[#This Row],[R$ (Valores)]]*-1,FluxoCaixa10131514192123[[#This Row],[R$ (Valores)]])</f>
        <v>0</v>
      </c>
    </row>
    <row r="902" spans="2:15">
      <c r="B902" s="48"/>
      <c r="C902" s="48"/>
      <c r="D902" s="16"/>
      <c r="E902" s="48"/>
      <c r="F902" s="17"/>
      <c r="G902" s="17"/>
      <c r="H902" s="17"/>
      <c r="I902" s="21"/>
      <c r="J902" s="45"/>
      <c r="K902" s="20">
        <f>IF(FluxoCaixa10131514192123[[#This Row],[Movimento ]]="Saldo Inicial",FluxoCaixa10131514192123[[#This Row],[R$ (Valores)]],K901+FluxoCaixa10131514192123[[#This Row],[Valores Receitas / Despesas]])</f>
        <v>2511924.87</v>
      </c>
      <c r="L902" s="53">
        <f>IF(FluxoCaixa10131514192123[[#This Row],[Entrada / Saída]]="Saída",FluxoCaixa10131514192123[[#This Row],[R$ (Valores)]]*-1,FluxoCaixa10131514192123[[#This Row],[R$ (Valores)]])</f>
        <v>0</v>
      </c>
    </row>
    <row r="903" spans="2:15">
      <c r="B903" s="48"/>
      <c r="C903" s="48"/>
      <c r="D903" s="16"/>
      <c r="E903" s="48"/>
      <c r="F903" s="17"/>
      <c r="G903" s="17"/>
      <c r="H903" s="17"/>
      <c r="I903" s="21"/>
      <c r="J903" s="45"/>
      <c r="K903" s="20">
        <f>IF(FluxoCaixa10131514192123[[#This Row],[Movimento ]]="Saldo Inicial",FluxoCaixa10131514192123[[#This Row],[R$ (Valores)]],K902+FluxoCaixa10131514192123[[#This Row],[Valores Receitas / Despesas]])</f>
        <v>2511924.87</v>
      </c>
      <c r="L903" s="53">
        <f>IF(FluxoCaixa10131514192123[[#This Row],[Entrada / Saída]]="Saída",FluxoCaixa10131514192123[[#This Row],[R$ (Valores)]]*-1,FluxoCaixa10131514192123[[#This Row],[R$ (Valores)]])</f>
        <v>0</v>
      </c>
    </row>
    <row r="904" spans="2:15">
      <c r="B904" s="48"/>
      <c r="C904" s="48"/>
      <c r="D904" s="16"/>
      <c r="E904" s="48"/>
      <c r="F904" s="17"/>
      <c r="G904" s="17"/>
      <c r="H904" s="17"/>
      <c r="I904" s="21"/>
      <c r="J904" s="45"/>
      <c r="K904" s="20">
        <f>IF(FluxoCaixa10131514192123[[#This Row],[Movimento ]]="Saldo Inicial",FluxoCaixa10131514192123[[#This Row],[R$ (Valores)]],K903+FluxoCaixa10131514192123[[#This Row],[Valores Receitas / Despesas]])</f>
        <v>2511924.87</v>
      </c>
      <c r="L904" s="53">
        <f>IF(FluxoCaixa10131514192123[[#This Row],[Entrada / Saída]]="Saída",FluxoCaixa10131514192123[[#This Row],[R$ (Valores)]]*-1,FluxoCaixa10131514192123[[#This Row],[R$ (Valores)]])</f>
        <v>0</v>
      </c>
      <c r="O904" s="31"/>
    </row>
    <row r="905" spans="2:15">
      <c r="B905" s="48"/>
      <c r="C905" s="48"/>
      <c r="D905" s="16"/>
      <c r="E905" s="48"/>
      <c r="F905" s="17"/>
      <c r="G905" s="17"/>
      <c r="H905" s="17"/>
      <c r="I905" s="21"/>
      <c r="J905" s="45"/>
      <c r="K905" s="20">
        <f>IF(FluxoCaixa10131514192123[[#This Row],[Movimento ]]="Saldo Inicial",FluxoCaixa10131514192123[[#This Row],[R$ (Valores)]],K904+FluxoCaixa10131514192123[[#This Row],[Valores Receitas / Despesas]])</f>
        <v>2511924.87</v>
      </c>
      <c r="L905" s="53">
        <f>IF(FluxoCaixa10131514192123[[#This Row],[Entrada / Saída]]="Saída",FluxoCaixa10131514192123[[#This Row],[R$ (Valores)]]*-1,FluxoCaixa10131514192123[[#This Row],[R$ (Valores)]])</f>
        <v>0</v>
      </c>
    </row>
    <row r="906" spans="2:15">
      <c r="B906" s="48"/>
      <c r="C906" s="48"/>
      <c r="D906" s="16"/>
      <c r="E906" s="48"/>
      <c r="F906" s="17"/>
      <c r="G906" s="17"/>
      <c r="H906" s="17"/>
      <c r="I906" s="21"/>
      <c r="J906" s="45"/>
      <c r="K906" s="20">
        <f>IF(FluxoCaixa10131514192123[[#This Row],[Movimento ]]="Saldo Inicial",FluxoCaixa10131514192123[[#This Row],[R$ (Valores)]],K905+FluxoCaixa10131514192123[[#This Row],[Valores Receitas / Despesas]])</f>
        <v>2511924.87</v>
      </c>
      <c r="L906" s="53">
        <f>IF(FluxoCaixa10131514192123[[#This Row],[Entrada / Saída]]="Saída",FluxoCaixa10131514192123[[#This Row],[R$ (Valores)]]*-1,FluxoCaixa10131514192123[[#This Row],[R$ (Valores)]])</f>
        <v>0</v>
      </c>
      <c r="O906" s="26"/>
    </row>
    <row r="907" spans="2:15">
      <c r="B907" s="48"/>
      <c r="C907" s="48"/>
      <c r="D907" s="16"/>
      <c r="E907" s="48"/>
      <c r="F907" s="17"/>
      <c r="G907" s="17"/>
      <c r="H907" s="17"/>
      <c r="I907" s="21"/>
      <c r="J907" s="45"/>
      <c r="K907" s="20">
        <f>IF(FluxoCaixa10131514192123[[#This Row],[Movimento ]]="Saldo Inicial",FluxoCaixa10131514192123[[#This Row],[R$ (Valores)]],K906+FluxoCaixa10131514192123[[#This Row],[Valores Receitas / Despesas]])</f>
        <v>2511924.87</v>
      </c>
      <c r="L907" s="53">
        <f>IF(FluxoCaixa10131514192123[[#This Row],[Entrada / Saída]]="Saída",FluxoCaixa10131514192123[[#This Row],[R$ (Valores)]]*-1,FluxoCaixa10131514192123[[#This Row],[R$ (Valores)]])</f>
        <v>0</v>
      </c>
    </row>
    <row r="908" spans="2:15">
      <c r="B908" s="48"/>
      <c r="C908" s="48"/>
      <c r="D908" s="16"/>
      <c r="E908" s="48"/>
      <c r="F908" s="17"/>
      <c r="G908" s="17"/>
      <c r="H908" s="17"/>
      <c r="I908" s="21"/>
      <c r="J908" s="17"/>
      <c r="K908" s="20">
        <f>IF(FluxoCaixa10131514192123[[#This Row],[Movimento ]]="Saldo Inicial",FluxoCaixa10131514192123[[#This Row],[R$ (Valores)]],K907+FluxoCaixa10131514192123[[#This Row],[Valores Receitas / Despesas]])</f>
        <v>2511924.87</v>
      </c>
      <c r="L908" s="53">
        <f>IF(FluxoCaixa10131514192123[[#This Row],[Entrada / Saída]]="Saída",FluxoCaixa10131514192123[[#This Row],[R$ (Valores)]]*-1,FluxoCaixa10131514192123[[#This Row],[R$ (Valores)]])</f>
        <v>0</v>
      </c>
    </row>
    <row r="909" spans="2:15">
      <c r="B909" s="48"/>
      <c r="C909" s="48"/>
      <c r="D909" s="16"/>
      <c r="E909" s="48"/>
      <c r="F909" s="17"/>
      <c r="G909" s="17"/>
      <c r="H909" s="17"/>
      <c r="I909" s="21"/>
      <c r="J909" s="17"/>
      <c r="K909" s="20">
        <f>IF(FluxoCaixa10131514192123[[#This Row],[Movimento ]]="Saldo Inicial",FluxoCaixa10131514192123[[#This Row],[R$ (Valores)]],K908+FluxoCaixa10131514192123[[#This Row],[Valores Receitas / Despesas]])</f>
        <v>2511924.87</v>
      </c>
      <c r="L909" s="53">
        <f>IF(FluxoCaixa10131514192123[[#This Row],[Entrada / Saída]]="Saída",FluxoCaixa10131514192123[[#This Row],[R$ (Valores)]]*-1,FluxoCaixa10131514192123[[#This Row],[R$ (Valores)]])</f>
        <v>0</v>
      </c>
    </row>
    <row r="910" spans="2:15">
      <c r="B910" s="48"/>
      <c r="C910" s="48"/>
      <c r="D910" s="16"/>
      <c r="E910" s="48"/>
      <c r="F910" s="17"/>
      <c r="G910" s="17"/>
      <c r="H910" s="17"/>
      <c r="I910" s="21"/>
      <c r="J910" s="17"/>
      <c r="K910" s="20">
        <f>IF(FluxoCaixa10131514192123[[#This Row],[Movimento ]]="Saldo Inicial",FluxoCaixa10131514192123[[#This Row],[R$ (Valores)]],K909+FluxoCaixa10131514192123[[#This Row],[Valores Receitas / Despesas]])</f>
        <v>2511924.87</v>
      </c>
      <c r="L910" s="53">
        <f>IF(FluxoCaixa10131514192123[[#This Row],[Entrada / Saída]]="Saída",FluxoCaixa10131514192123[[#This Row],[R$ (Valores)]]*-1,FluxoCaixa10131514192123[[#This Row],[R$ (Valores)]])</f>
        <v>0</v>
      </c>
    </row>
    <row r="911" spans="2:15">
      <c r="B911" s="48"/>
      <c r="C911" s="48"/>
      <c r="D911" s="16"/>
      <c r="E911" s="48"/>
      <c r="F911" s="17"/>
      <c r="G911" s="17"/>
      <c r="H911" s="17"/>
      <c r="I911" s="21"/>
      <c r="J911" s="17"/>
      <c r="K911" s="20">
        <f>IF(FluxoCaixa10131514192123[[#This Row],[Movimento ]]="Saldo Inicial",FluxoCaixa10131514192123[[#This Row],[R$ (Valores)]],K910+FluxoCaixa10131514192123[[#This Row],[Valores Receitas / Despesas]])</f>
        <v>2511924.87</v>
      </c>
      <c r="L911" s="53">
        <f>IF(FluxoCaixa10131514192123[[#This Row],[Entrada / Saída]]="Saída",FluxoCaixa10131514192123[[#This Row],[R$ (Valores)]]*-1,FluxoCaixa10131514192123[[#This Row],[R$ (Valores)]])</f>
        <v>0</v>
      </c>
    </row>
    <row r="912" spans="2:15">
      <c r="B912" s="48"/>
      <c r="C912" s="48"/>
      <c r="D912" s="16"/>
      <c r="E912" s="48"/>
      <c r="F912" s="17"/>
      <c r="G912" s="17"/>
      <c r="H912" s="17"/>
      <c r="I912" s="21"/>
      <c r="J912" s="17"/>
      <c r="K912" s="20">
        <f>IF(FluxoCaixa10131514192123[[#This Row],[Movimento ]]="Saldo Inicial",FluxoCaixa10131514192123[[#This Row],[R$ (Valores)]],K911+FluxoCaixa10131514192123[[#This Row],[Valores Receitas / Despesas]])</f>
        <v>2511924.87</v>
      </c>
      <c r="L912" s="53">
        <f>IF(FluxoCaixa10131514192123[[#This Row],[Entrada / Saída]]="Saída",FluxoCaixa10131514192123[[#This Row],[R$ (Valores)]]*-1,FluxoCaixa10131514192123[[#This Row],[R$ (Valores)]])</f>
        <v>0</v>
      </c>
    </row>
    <row r="913" spans="2:12">
      <c r="B913" s="48"/>
      <c r="C913" s="48"/>
      <c r="D913" s="16"/>
      <c r="E913" s="48"/>
      <c r="F913" s="17"/>
      <c r="G913" s="17"/>
      <c r="H913" s="17"/>
      <c r="I913" s="21"/>
      <c r="J913" s="17"/>
      <c r="K913" s="20">
        <f>IF(FluxoCaixa10131514192123[[#This Row],[Movimento ]]="Saldo Inicial",FluxoCaixa10131514192123[[#This Row],[R$ (Valores)]],K912+FluxoCaixa10131514192123[[#This Row],[Valores Receitas / Despesas]])</f>
        <v>2511924.87</v>
      </c>
      <c r="L913" s="53">
        <f>IF(FluxoCaixa10131514192123[[#This Row],[Entrada / Saída]]="Saída",FluxoCaixa10131514192123[[#This Row],[R$ (Valores)]]*-1,FluxoCaixa10131514192123[[#This Row],[R$ (Valores)]])</f>
        <v>0</v>
      </c>
    </row>
    <row r="914" spans="2:12">
      <c r="B914" s="48"/>
      <c r="C914" s="48"/>
      <c r="D914" s="16"/>
      <c r="E914" s="48"/>
      <c r="F914" s="17"/>
      <c r="G914" s="17"/>
      <c r="H914" s="17"/>
      <c r="I914" s="21"/>
      <c r="J914" s="17"/>
      <c r="K914" s="20">
        <f>IF(FluxoCaixa10131514192123[[#This Row],[Movimento ]]="Saldo Inicial",FluxoCaixa10131514192123[[#This Row],[R$ (Valores)]],K913+FluxoCaixa10131514192123[[#This Row],[Valores Receitas / Despesas]])</f>
        <v>2511924.87</v>
      </c>
      <c r="L914" s="53">
        <f>IF(FluxoCaixa10131514192123[[#This Row],[Entrada / Saída]]="Saída",FluxoCaixa10131514192123[[#This Row],[R$ (Valores)]]*-1,FluxoCaixa10131514192123[[#This Row],[R$ (Valores)]])</f>
        <v>0</v>
      </c>
    </row>
    <row r="915" spans="2:12">
      <c r="B915" s="48"/>
      <c r="C915" s="48"/>
      <c r="D915" s="16"/>
      <c r="E915" s="48"/>
      <c r="F915" s="17"/>
      <c r="G915" s="17"/>
      <c r="H915" s="17"/>
      <c r="I915" s="21"/>
      <c r="J915" s="17"/>
      <c r="K915" s="20">
        <f>IF(FluxoCaixa10131514192123[[#This Row],[Movimento ]]="Saldo Inicial",FluxoCaixa10131514192123[[#This Row],[R$ (Valores)]],K914+FluxoCaixa10131514192123[[#This Row],[Valores Receitas / Despesas]])</f>
        <v>2511924.87</v>
      </c>
      <c r="L915" s="53">
        <f>IF(FluxoCaixa10131514192123[[#This Row],[Entrada / Saída]]="Saída",FluxoCaixa10131514192123[[#This Row],[R$ (Valores)]]*-1,FluxoCaixa10131514192123[[#This Row],[R$ (Valores)]])</f>
        <v>0</v>
      </c>
    </row>
    <row r="916" spans="2:12">
      <c r="B916" s="48"/>
      <c r="C916" s="48"/>
      <c r="D916" s="16"/>
      <c r="E916" s="48"/>
      <c r="F916" s="17"/>
      <c r="G916" s="17"/>
      <c r="H916" s="17"/>
      <c r="I916" s="21"/>
      <c r="J916" s="17"/>
      <c r="K916" s="20">
        <f>IF(FluxoCaixa10131514192123[[#This Row],[Movimento ]]="Saldo Inicial",FluxoCaixa10131514192123[[#This Row],[R$ (Valores)]],K915+FluxoCaixa10131514192123[[#This Row],[Valores Receitas / Despesas]])</f>
        <v>2511924.87</v>
      </c>
      <c r="L916" s="53">
        <f>IF(FluxoCaixa10131514192123[[#This Row],[Entrada / Saída]]="Saída",FluxoCaixa10131514192123[[#This Row],[R$ (Valores)]]*-1,FluxoCaixa10131514192123[[#This Row],[R$ (Valores)]])</f>
        <v>0</v>
      </c>
    </row>
    <row r="917" spans="2:12">
      <c r="B917" s="48"/>
      <c r="C917" s="48"/>
      <c r="D917" s="16"/>
      <c r="E917" s="48"/>
      <c r="F917" s="17"/>
      <c r="G917" s="17"/>
      <c r="H917" s="17"/>
      <c r="I917" s="21"/>
      <c r="J917" s="17"/>
      <c r="K917" s="20">
        <f>IF(FluxoCaixa10131514192123[[#This Row],[Movimento ]]="Saldo Inicial",FluxoCaixa10131514192123[[#This Row],[R$ (Valores)]],K916+FluxoCaixa10131514192123[[#This Row],[Valores Receitas / Despesas]])</f>
        <v>2511924.87</v>
      </c>
      <c r="L917" s="53">
        <f>IF(FluxoCaixa10131514192123[[#This Row],[Entrada / Saída]]="Saída",FluxoCaixa10131514192123[[#This Row],[R$ (Valores)]]*-1,FluxoCaixa10131514192123[[#This Row],[R$ (Valores)]])</f>
        <v>0</v>
      </c>
    </row>
    <row r="918" spans="2:12">
      <c r="B918" s="48"/>
      <c r="C918" s="48"/>
      <c r="D918" s="16"/>
      <c r="E918" s="48"/>
      <c r="F918" s="17"/>
      <c r="G918" s="17"/>
      <c r="H918" s="17"/>
      <c r="I918" s="21"/>
      <c r="J918" s="17"/>
      <c r="K918" s="20">
        <f>IF(FluxoCaixa10131514192123[[#This Row],[Movimento ]]="Saldo Inicial",FluxoCaixa10131514192123[[#This Row],[R$ (Valores)]],K917+FluxoCaixa10131514192123[[#This Row],[Valores Receitas / Despesas]])</f>
        <v>2511924.87</v>
      </c>
      <c r="L918" s="53">
        <f>IF(FluxoCaixa10131514192123[[#This Row],[Entrada / Saída]]="Saída",FluxoCaixa10131514192123[[#This Row],[R$ (Valores)]]*-1,FluxoCaixa10131514192123[[#This Row],[R$ (Valores)]])</f>
        <v>0</v>
      </c>
    </row>
    <row r="919" spans="2:12">
      <c r="B919" s="48"/>
      <c r="C919" s="48"/>
      <c r="D919" s="16"/>
      <c r="E919" s="48"/>
      <c r="F919" s="17"/>
      <c r="G919" s="17"/>
      <c r="H919" s="17"/>
      <c r="I919" s="21"/>
      <c r="J919" s="17"/>
      <c r="K919" s="20">
        <f>IF(FluxoCaixa10131514192123[[#This Row],[Movimento ]]="Saldo Inicial",FluxoCaixa10131514192123[[#This Row],[R$ (Valores)]],K918+FluxoCaixa10131514192123[[#This Row],[Valores Receitas / Despesas]])</f>
        <v>2511924.87</v>
      </c>
      <c r="L919" s="53">
        <f>IF(FluxoCaixa10131514192123[[#This Row],[Entrada / Saída]]="Saída",FluxoCaixa10131514192123[[#This Row],[R$ (Valores)]]*-1,FluxoCaixa10131514192123[[#This Row],[R$ (Valores)]])</f>
        <v>0</v>
      </c>
    </row>
    <row r="920" spans="2:12">
      <c r="B920" s="48"/>
      <c r="C920" s="48"/>
      <c r="D920" s="16"/>
      <c r="E920" s="48"/>
      <c r="F920" s="17"/>
      <c r="G920" s="17"/>
      <c r="H920" s="17"/>
      <c r="I920" s="21"/>
      <c r="J920" s="17"/>
      <c r="K920" s="20">
        <f>IF(FluxoCaixa10131514192123[[#This Row],[Movimento ]]="Saldo Inicial",FluxoCaixa10131514192123[[#This Row],[R$ (Valores)]],K919+FluxoCaixa10131514192123[[#This Row],[Valores Receitas / Despesas]])</f>
        <v>2511924.87</v>
      </c>
      <c r="L920" s="5">
        <f>IF(FluxoCaixa10131514192123[[#This Row],[Entrada / Saída]]="Saída",FluxoCaixa10131514192123[[#This Row],[R$ (Valores)]]*-1,FluxoCaixa10131514192123[[#This Row],[R$ (Valores)]])</f>
        <v>0</v>
      </c>
    </row>
    <row r="921" spans="2:12">
      <c r="B921" s="48"/>
      <c r="C921" s="48"/>
      <c r="D921" s="16"/>
      <c r="E921" s="48"/>
      <c r="F921" s="17"/>
      <c r="G921" s="17"/>
      <c r="H921" s="17"/>
      <c r="I921" s="21"/>
      <c r="J921" s="17"/>
      <c r="K921" s="20">
        <f>IF(FluxoCaixa10131514192123[[#This Row],[Movimento ]]="Saldo Inicial",FluxoCaixa10131514192123[[#This Row],[R$ (Valores)]],K920+FluxoCaixa10131514192123[[#This Row],[Valores Receitas / Despesas]])</f>
        <v>2511924.87</v>
      </c>
      <c r="L921" s="5">
        <f>IF(FluxoCaixa10131514192123[[#This Row],[Entrada / Saída]]="Saída",FluxoCaixa10131514192123[[#This Row],[R$ (Valores)]]*-1,FluxoCaixa10131514192123[[#This Row],[R$ (Valores)]])</f>
        <v>0</v>
      </c>
    </row>
    <row r="922" spans="2:12">
      <c r="B922" s="48"/>
      <c r="C922" s="48"/>
      <c r="D922" s="16"/>
      <c r="E922" s="48"/>
      <c r="F922" s="17"/>
      <c r="G922" s="17"/>
      <c r="H922" s="17"/>
      <c r="I922" s="21"/>
      <c r="J922" s="17"/>
      <c r="K922" s="20">
        <f>IF(FluxoCaixa10131514192123[[#This Row],[Movimento ]]="Saldo Inicial",FluxoCaixa10131514192123[[#This Row],[R$ (Valores)]],K921+FluxoCaixa10131514192123[[#This Row],[Valores Receitas / Despesas]])</f>
        <v>2511924.87</v>
      </c>
      <c r="L922" s="5">
        <f>IF(FluxoCaixa10131514192123[[#This Row],[Entrada / Saída]]="Saída",FluxoCaixa10131514192123[[#This Row],[R$ (Valores)]]*-1,FluxoCaixa10131514192123[[#This Row],[R$ (Valores)]])</f>
        <v>0</v>
      </c>
    </row>
    <row r="923" spans="2:12">
      <c r="B923" s="48"/>
      <c r="C923" s="48"/>
      <c r="D923" s="16"/>
      <c r="E923" s="48"/>
      <c r="F923" s="17"/>
      <c r="G923" s="17"/>
      <c r="H923" s="17"/>
      <c r="I923" s="21"/>
      <c r="J923" s="17"/>
      <c r="K923" s="20">
        <f>IF(FluxoCaixa10131514192123[[#This Row],[Movimento ]]="Saldo Inicial",FluxoCaixa10131514192123[[#This Row],[R$ (Valores)]],K922+FluxoCaixa10131514192123[[#This Row],[Valores Receitas / Despesas]])</f>
        <v>2511924.87</v>
      </c>
      <c r="L923" s="5">
        <f>IF(FluxoCaixa10131514192123[[#This Row],[Entrada / Saída]]="Saída",FluxoCaixa10131514192123[[#This Row],[R$ (Valores)]]*-1,FluxoCaixa10131514192123[[#This Row],[R$ (Valores)]])</f>
        <v>0</v>
      </c>
    </row>
    <row r="924" spans="2:12">
      <c r="B924" s="48"/>
      <c r="C924" s="48"/>
      <c r="D924" s="16"/>
      <c r="E924" s="48"/>
      <c r="F924" s="17"/>
      <c r="G924" s="17"/>
      <c r="H924" s="17"/>
      <c r="I924" s="21"/>
      <c r="J924" s="17"/>
      <c r="K924" s="20">
        <f>IF(FluxoCaixa10131514192123[[#This Row],[Movimento ]]="Saldo Inicial",FluxoCaixa10131514192123[[#This Row],[R$ (Valores)]],K923+FluxoCaixa10131514192123[[#This Row],[Valores Receitas / Despesas]])</f>
        <v>2511924.87</v>
      </c>
      <c r="L924" s="5">
        <f>IF(FluxoCaixa10131514192123[[#This Row],[Entrada / Saída]]="Saída",FluxoCaixa10131514192123[[#This Row],[R$ (Valores)]]*-1,FluxoCaixa10131514192123[[#This Row],[R$ (Valores)]])</f>
        <v>0</v>
      </c>
    </row>
    <row r="925" spans="2:12">
      <c r="B925" s="48"/>
      <c r="C925" s="48"/>
      <c r="D925" s="16"/>
      <c r="E925" s="48"/>
      <c r="F925" s="17"/>
      <c r="G925" s="17"/>
      <c r="H925" s="17"/>
      <c r="I925" s="21"/>
      <c r="J925" s="17"/>
      <c r="K925" s="20">
        <f>IF(FluxoCaixa10131514192123[[#This Row],[Movimento ]]="Saldo Inicial",FluxoCaixa10131514192123[[#This Row],[R$ (Valores)]],K924+FluxoCaixa10131514192123[[#This Row],[Valores Receitas / Despesas]])</f>
        <v>2511924.87</v>
      </c>
      <c r="L925" s="5">
        <f>IF(FluxoCaixa10131514192123[[#This Row],[Entrada / Saída]]="Saída",FluxoCaixa10131514192123[[#This Row],[R$ (Valores)]]*-1,FluxoCaixa10131514192123[[#This Row],[R$ (Valores)]])</f>
        <v>0</v>
      </c>
    </row>
    <row r="926" spans="2:12">
      <c r="B926" s="48"/>
      <c r="C926" s="48"/>
      <c r="D926" s="16"/>
      <c r="E926" s="48"/>
      <c r="F926" s="17"/>
      <c r="G926" s="17"/>
      <c r="H926" s="17"/>
      <c r="I926" s="21"/>
      <c r="J926" s="17"/>
      <c r="K926" s="20">
        <f>IF(FluxoCaixa10131514192123[[#This Row],[Movimento ]]="Saldo Inicial",FluxoCaixa10131514192123[[#This Row],[R$ (Valores)]],K925+FluxoCaixa10131514192123[[#This Row],[Valores Receitas / Despesas]])</f>
        <v>2511924.87</v>
      </c>
      <c r="L926" s="5">
        <f>IF(FluxoCaixa10131514192123[[#This Row],[Entrada / Saída]]="Saída",FluxoCaixa10131514192123[[#This Row],[R$ (Valores)]]*-1,FluxoCaixa10131514192123[[#This Row],[R$ (Valores)]])</f>
        <v>0</v>
      </c>
    </row>
    <row r="927" spans="2:12">
      <c r="B927" s="48"/>
      <c r="C927" s="48"/>
      <c r="D927" s="16"/>
      <c r="E927" s="48"/>
      <c r="F927" s="17"/>
      <c r="G927" s="17"/>
      <c r="H927" s="17"/>
      <c r="I927" s="21"/>
      <c r="J927" s="17"/>
      <c r="K927" s="20">
        <f>IF(FluxoCaixa10131514192123[[#This Row],[Movimento ]]="Saldo Inicial",FluxoCaixa10131514192123[[#This Row],[R$ (Valores)]],K926+FluxoCaixa10131514192123[[#This Row],[Valores Receitas / Despesas]])</f>
        <v>2511924.87</v>
      </c>
      <c r="L927" s="5">
        <f>IF(FluxoCaixa10131514192123[[#This Row],[Entrada / Saída]]="Saída",FluxoCaixa10131514192123[[#This Row],[R$ (Valores)]]*-1,FluxoCaixa10131514192123[[#This Row],[R$ (Valores)]])</f>
        <v>0</v>
      </c>
    </row>
    <row r="928" spans="2:12">
      <c r="B928" s="48"/>
      <c r="C928" s="48"/>
      <c r="D928" s="16"/>
      <c r="E928" s="48"/>
      <c r="F928" s="17"/>
      <c r="G928" s="17"/>
      <c r="H928" s="17"/>
      <c r="I928" s="21"/>
      <c r="J928" s="17"/>
      <c r="K928" s="20">
        <f>IF(FluxoCaixa10131514192123[[#This Row],[Movimento ]]="Saldo Inicial",FluxoCaixa10131514192123[[#This Row],[R$ (Valores)]],K927+FluxoCaixa10131514192123[[#This Row],[Valores Receitas / Despesas]])</f>
        <v>2511924.87</v>
      </c>
      <c r="L928" s="5">
        <f>IF(FluxoCaixa10131514192123[[#This Row],[Entrada / Saída]]="Saída",FluxoCaixa10131514192123[[#This Row],[R$ (Valores)]]*-1,FluxoCaixa10131514192123[[#This Row],[R$ (Valores)]])</f>
        <v>0</v>
      </c>
    </row>
    <row r="929" spans="2:12">
      <c r="B929" s="48"/>
      <c r="C929" s="48"/>
      <c r="D929" s="16"/>
      <c r="E929" s="48"/>
      <c r="F929" s="17"/>
      <c r="G929" s="17"/>
      <c r="H929" s="17"/>
      <c r="I929" s="21"/>
      <c r="J929" s="17"/>
      <c r="K929" s="20">
        <f>IF(FluxoCaixa10131514192123[[#This Row],[Movimento ]]="Saldo Inicial",FluxoCaixa10131514192123[[#This Row],[R$ (Valores)]],K928+FluxoCaixa10131514192123[[#This Row],[Valores Receitas / Despesas]])</f>
        <v>2511924.87</v>
      </c>
      <c r="L929" s="5">
        <f>IF(FluxoCaixa10131514192123[[#This Row],[Entrada / Saída]]="Saída",FluxoCaixa10131514192123[[#This Row],[R$ (Valores)]]*-1,FluxoCaixa10131514192123[[#This Row],[R$ (Valores)]])</f>
        <v>0</v>
      </c>
    </row>
    <row r="930" spans="2:12">
      <c r="B930" s="48"/>
      <c r="C930" s="48"/>
      <c r="D930" s="16"/>
      <c r="E930" s="48"/>
      <c r="F930" s="17"/>
      <c r="G930" s="17"/>
      <c r="H930" s="17"/>
      <c r="I930" s="21"/>
      <c r="J930" s="17"/>
      <c r="K930" s="20">
        <f>IF(FluxoCaixa10131514192123[[#This Row],[Movimento ]]="Saldo Inicial",FluxoCaixa10131514192123[[#This Row],[R$ (Valores)]],K929+FluxoCaixa10131514192123[[#This Row],[Valores Receitas / Despesas]])</f>
        <v>2511924.87</v>
      </c>
      <c r="L930" s="5">
        <f>IF(FluxoCaixa10131514192123[[#This Row],[Entrada / Saída]]="Saída",FluxoCaixa10131514192123[[#This Row],[R$ (Valores)]]*-1,FluxoCaixa10131514192123[[#This Row],[R$ (Valores)]])</f>
        <v>0</v>
      </c>
    </row>
    <row r="931" spans="2:12">
      <c r="B931" s="48"/>
      <c r="C931" s="48"/>
      <c r="D931" s="16"/>
      <c r="E931" s="48"/>
      <c r="F931" s="17"/>
      <c r="G931" s="17"/>
      <c r="H931" s="17"/>
      <c r="I931" s="21"/>
      <c r="J931" s="17"/>
      <c r="K931" s="20">
        <f>IF(FluxoCaixa10131514192123[[#This Row],[Movimento ]]="Saldo Inicial",FluxoCaixa10131514192123[[#This Row],[R$ (Valores)]],K930+FluxoCaixa10131514192123[[#This Row],[Valores Receitas / Despesas]])</f>
        <v>2511924.87</v>
      </c>
      <c r="L931" s="5">
        <f>IF(FluxoCaixa10131514192123[[#This Row],[Entrada / Saída]]="Saída",FluxoCaixa10131514192123[[#This Row],[R$ (Valores)]]*-1,FluxoCaixa10131514192123[[#This Row],[R$ (Valores)]])</f>
        <v>0</v>
      </c>
    </row>
    <row r="932" spans="2:12">
      <c r="B932" s="48"/>
      <c r="C932" s="48"/>
      <c r="D932" s="16"/>
      <c r="E932" s="48"/>
      <c r="F932" s="17"/>
      <c r="G932" s="17"/>
      <c r="H932" s="17"/>
      <c r="I932" s="21"/>
      <c r="J932" s="17"/>
      <c r="K932" s="20">
        <f>IF(FluxoCaixa10131514192123[[#This Row],[Movimento ]]="Saldo Inicial",FluxoCaixa10131514192123[[#This Row],[R$ (Valores)]],K931+FluxoCaixa10131514192123[[#This Row],[Valores Receitas / Despesas]])</f>
        <v>2511924.87</v>
      </c>
      <c r="L932" s="5">
        <f>IF(FluxoCaixa10131514192123[[#This Row],[Entrada / Saída]]="Saída",FluxoCaixa10131514192123[[#This Row],[R$ (Valores)]]*-1,FluxoCaixa10131514192123[[#This Row],[R$ (Valores)]])</f>
        <v>0</v>
      </c>
    </row>
    <row r="933" spans="2:12">
      <c r="B933" s="48"/>
      <c r="C933" s="48"/>
      <c r="D933" s="16"/>
      <c r="E933" s="48"/>
      <c r="F933" s="17"/>
      <c r="G933" s="17"/>
      <c r="H933" s="17"/>
      <c r="I933" s="21"/>
      <c r="J933" s="17"/>
      <c r="K933" s="20">
        <f>IF(FluxoCaixa10131514192123[[#This Row],[Movimento ]]="Saldo Inicial",FluxoCaixa10131514192123[[#This Row],[R$ (Valores)]],K932+FluxoCaixa10131514192123[[#This Row],[Valores Receitas / Despesas]])</f>
        <v>2511924.87</v>
      </c>
      <c r="L933" s="5">
        <f>IF(FluxoCaixa10131514192123[[#This Row],[Entrada / Saída]]="Saída",FluxoCaixa10131514192123[[#This Row],[R$ (Valores)]]*-1,FluxoCaixa10131514192123[[#This Row],[R$ (Valores)]])</f>
        <v>0</v>
      </c>
    </row>
    <row r="934" spans="2:12">
      <c r="B934" s="48"/>
      <c r="C934" s="48"/>
      <c r="D934" s="16"/>
      <c r="E934" s="48"/>
      <c r="F934" s="17"/>
      <c r="G934" s="17"/>
      <c r="H934" s="17"/>
      <c r="I934" s="21"/>
      <c r="J934" s="17"/>
      <c r="K934" s="20">
        <f>IF(FluxoCaixa10131514192123[[#This Row],[Movimento ]]="Saldo Inicial",FluxoCaixa10131514192123[[#This Row],[R$ (Valores)]],K933+FluxoCaixa10131514192123[[#This Row],[Valores Receitas / Despesas]])</f>
        <v>2511924.87</v>
      </c>
      <c r="L934" s="5">
        <f>IF(FluxoCaixa10131514192123[[#This Row],[Entrada / Saída]]="Saída",FluxoCaixa10131514192123[[#This Row],[R$ (Valores)]]*-1,FluxoCaixa10131514192123[[#This Row],[R$ (Valores)]])</f>
        <v>0</v>
      </c>
    </row>
    <row r="935" spans="2:12">
      <c r="B935" s="48"/>
      <c r="C935" s="48"/>
      <c r="D935" s="16"/>
      <c r="E935" s="48"/>
      <c r="F935" s="17"/>
      <c r="G935" s="17"/>
      <c r="H935" s="17"/>
      <c r="I935" s="21"/>
      <c r="J935" s="17"/>
      <c r="K935" s="20">
        <f>IF(FluxoCaixa10131514192123[[#This Row],[Movimento ]]="Saldo Inicial",FluxoCaixa10131514192123[[#This Row],[R$ (Valores)]],K934+FluxoCaixa10131514192123[[#This Row],[Valores Receitas / Despesas]])</f>
        <v>2511924.87</v>
      </c>
      <c r="L935" s="5">
        <f>IF(FluxoCaixa10131514192123[[#This Row],[Entrada / Saída]]="Saída",FluxoCaixa10131514192123[[#This Row],[R$ (Valores)]]*-1,FluxoCaixa10131514192123[[#This Row],[R$ (Valores)]])</f>
        <v>0</v>
      </c>
    </row>
    <row r="936" spans="2:12">
      <c r="B936" s="48"/>
      <c r="C936" s="48"/>
      <c r="D936" s="16"/>
      <c r="E936" s="48"/>
      <c r="F936" s="17"/>
      <c r="G936" s="17"/>
      <c r="H936" s="17"/>
      <c r="I936" s="21"/>
      <c r="J936" s="17"/>
      <c r="K936" s="20">
        <f>IF(FluxoCaixa10131514192123[[#This Row],[Movimento ]]="Saldo Inicial",FluxoCaixa10131514192123[[#This Row],[R$ (Valores)]],K935+FluxoCaixa10131514192123[[#This Row],[Valores Receitas / Despesas]])</f>
        <v>2511924.87</v>
      </c>
      <c r="L936" s="5">
        <f>IF(FluxoCaixa10131514192123[[#This Row],[Entrada / Saída]]="Saída",FluxoCaixa10131514192123[[#This Row],[R$ (Valores)]]*-1,FluxoCaixa10131514192123[[#This Row],[R$ (Valores)]])</f>
        <v>0</v>
      </c>
    </row>
    <row r="937" spans="2:12">
      <c r="B937" s="48"/>
      <c r="C937" s="48"/>
      <c r="D937" s="16"/>
      <c r="E937" s="48"/>
      <c r="F937" s="17"/>
      <c r="G937" s="17"/>
      <c r="H937" s="17"/>
      <c r="I937" s="21"/>
      <c r="J937" s="17"/>
      <c r="K937" s="20">
        <f>IF(FluxoCaixa10131514192123[[#This Row],[Movimento ]]="Saldo Inicial",FluxoCaixa10131514192123[[#This Row],[R$ (Valores)]],K936+FluxoCaixa10131514192123[[#This Row],[Valores Receitas / Despesas]])</f>
        <v>2511924.87</v>
      </c>
      <c r="L937" s="5">
        <f>IF(FluxoCaixa10131514192123[[#This Row],[Entrada / Saída]]="Saída",FluxoCaixa10131514192123[[#This Row],[R$ (Valores)]]*-1,FluxoCaixa10131514192123[[#This Row],[R$ (Valores)]])</f>
        <v>0</v>
      </c>
    </row>
    <row r="938" spans="2:12">
      <c r="B938" s="48"/>
      <c r="C938" s="48"/>
      <c r="D938" s="16"/>
      <c r="E938" s="48"/>
      <c r="F938" s="17"/>
      <c r="G938" s="17"/>
      <c r="H938" s="17"/>
      <c r="I938" s="21"/>
      <c r="J938" s="17"/>
      <c r="K938" s="20">
        <f>IF(FluxoCaixa10131514192123[[#This Row],[Movimento ]]="Saldo Inicial",FluxoCaixa10131514192123[[#This Row],[R$ (Valores)]],K937+FluxoCaixa10131514192123[[#This Row],[Valores Receitas / Despesas]])</f>
        <v>2511924.87</v>
      </c>
      <c r="L938" s="5">
        <f>IF(FluxoCaixa10131514192123[[#This Row],[Entrada / Saída]]="Saída",FluxoCaixa10131514192123[[#This Row],[R$ (Valores)]]*-1,FluxoCaixa10131514192123[[#This Row],[R$ (Valores)]])</f>
        <v>0</v>
      </c>
    </row>
    <row r="939" spans="2:12">
      <c r="B939" s="48"/>
      <c r="C939" s="48"/>
      <c r="D939" s="16"/>
      <c r="E939" s="48"/>
      <c r="F939" s="17"/>
      <c r="G939" s="17"/>
      <c r="H939" s="17"/>
      <c r="I939" s="21"/>
      <c r="J939" s="17"/>
      <c r="K939" s="20">
        <f>IF(FluxoCaixa10131514192123[[#This Row],[Movimento ]]="Saldo Inicial",FluxoCaixa10131514192123[[#This Row],[R$ (Valores)]],K938+FluxoCaixa10131514192123[[#This Row],[Valores Receitas / Despesas]])</f>
        <v>2511924.87</v>
      </c>
      <c r="L939" s="5">
        <f>IF(FluxoCaixa10131514192123[[#This Row],[Entrada / Saída]]="Saída",FluxoCaixa10131514192123[[#This Row],[R$ (Valores)]]*-1,FluxoCaixa10131514192123[[#This Row],[R$ (Valores)]])</f>
        <v>0</v>
      </c>
    </row>
    <row r="940" spans="2:12">
      <c r="B940" s="48"/>
      <c r="C940" s="48"/>
      <c r="D940" s="16"/>
      <c r="E940" s="48"/>
      <c r="F940" s="17"/>
      <c r="G940" s="17"/>
      <c r="H940" s="17"/>
      <c r="I940" s="21"/>
      <c r="J940" s="17"/>
      <c r="K940" s="20">
        <f>IF(FluxoCaixa10131514192123[[#This Row],[Movimento ]]="Saldo Inicial",FluxoCaixa10131514192123[[#This Row],[R$ (Valores)]],K939+FluxoCaixa10131514192123[[#This Row],[Valores Receitas / Despesas]])</f>
        <v>2511924.87</v>
      </c>
      <c r="L940" s="5">
        <f>IF(FluxoCaixa10131514192123[[#This Row],[Entrada / Saída]]="Saída",FluxoCaixa10131514192123[[#This Row],[R$ (Valores)]]*-1,FluxoCaixa10131514192123[[#This Row],[R$ (Valores)]])</f>
        <v>0</v>
      </c>
    </row>
    <row r="941" spans="2:12">
      <c r="B941" s="48"/>
      <c r="C941" s="48"/>
      <c r="D941" s="16"/>
      <c r="E941" s="48"/>
      <c r="F941" s="17"/>
      <c r="G941" s="17"/>
      <c r="H941" s="17"/>
      <c r="I941" s="21"/>
      <c r="J941" s="17"/>
      <c r="K941" s="20">
        <f>IF(FluxoCaixa10131514192123[[#This Row],[Movimento ]]="Saldo Inicial",FluxoCaixa10131514192123[[#This Row],[R$ (Valores)]],K940+FluxoCaixa10131514192123[[#This Row],[Valores Receitas / Despesas]])</f>
        <v>2511924.87</v>
      </c>
      <c r="L941" s="5">
        <f>IF(FluxoCaixa10131514192123[[#This Row],[Entrada / Saída]]="Saída",FluxoCaixa10131514192123[[#This Row],[R$ (Valores)]]*-1,FluxoCaixa10131514192123[[#This Row],[R$ (Valores)]])</f>
        <v>0</v>
      </c>
    </row>
    <row r="942" spans="2:12">
      <c r="B942" s="48"/>
      <c r="C942" s="48"/>
      <c r="D942" s="16"/>
      <c r="E942" s="48"/>
      <c r="F942" s="17"/>
      <c r="G942" s="17"/>
      <c r="H942" s="17"/>
      <c r="I942" s="21"/>
      <c r="J942" s="17"/>
      <c r="K942" s="20">
        <f>IF(FluxoCaixa10131514192123[[#This Row],[Movimento ]]="Saldo Inicial",FluxoCaixa10131514192123[[#This Row],[R$ (Valores)]],K941+FluxoCaixa10131514192123[[#This Row],[Valores Receitas / Despesas]])</f>
        <v>2511924.87</v>
      </c>
      <c r="L942" s="5">
        <f>IF(FluxoCaixa10131514192123[[#This Row],[Entrada / Saída]]="Saída",FluxoCaixa10131514192123[[#This Row],[R$ (Valores)]]*-1,FluxoCaixa10131514192123[[#This Row],[R$ (Valores)]])</f>
        <v>0</v>
      </c>
    </row>
    <row r="943" spans="2:12">
      <c r="B943" s="48"/>
      <c r="C943" s="48"/>
      <c r="D943" s="16"/>
      <c r="E943" s="48"/>
      <c r="F943" s="17"/>
      <c r="G943" s="17"/>
      <c r="H943" s="17"/>
      <c r="I943" s="21"/>
      <c r="J943" s="17"/>
      <c r="K943" s="20">
        <f>IF(FluxoCaixa10131514192123[[#This Row],[Movimento ]]="Saldo Inicial",FluxoCaixa10131514192123[[#This Row],[R$ (Valores)]],K942+FluxoCaixa10131514192123[[#This Row],[Valores Receitas / Despesas]])</f>
        <v>2511924.87</v>
      </c>
      <c r="L943" s="5">
        <f>IF(FluxoCaixa10131514192123[[#This Row],[Entrada / Saída]]="Saída",FluxoCaixa10131514192123[[#This Row],[R$ (Valores)]]*-1,FluxoCaixa10131514192123[[#This Row],[R$ (Valores)]])</f>
        <v>0</v>
      </c>
    </row>
    <row r="944" spans="2:12">
      <c r="B944" s="48"/>
      <c r="C944" s="48"/>
      <c r="D944" s="16"/>
      <c r="E944" s="48"/>
      <c r="F944" s="17"/>
      <c r="G944" s="17"/>
      <c r="H944" s="17"/>
      <c r="I944" s="21"/>
      <c r="J944" s="17"/>
      <c r="K944" s="20">
        <f>IF(FluxoCaixa10131514192123[[#This Row],[Movimento ]]="Saldo Inicial",FluxoCaixa10131514192123[[#This Row],[R$ (Valores)]],K943+FluxoCaixa10131514192123[[#This Row],[Valores Receitas / Despesas]])</f>
        <v>2511924.87</v>
      </c>
      <c r="L944" s="5">
        <f>IF(FluxoCaixa10131514192123[[#This Row],[Entrada / Saída]]="Saída",FluxoCaixa10131514192123[[#This Row],[R$ (Valores)]]*-1,FluxoCaixa10131514192123[[#This Row],[R$ (Valores)]])</f>
        <v>0</v>
      </c>
    </row>
    <row r="945" spans="2:12">
      <c r="B945" s="48"/>
      <c r="C945" s="48"/>
      <c r="D945" s="16"/>
      <c r="E945" s="48"/>
      <c r="F945" s="17"/>
      <c r="G945" s="17"/>
      <c r="H945" s="17"/>
      <c r="I945" s="21"/>
      <c r="J945" s="17"/>
      <c r="K945" s="20">
        <f>IF(FluxoCaixa10131514192123[[#This Row],[Movimento ]]="Saldo Inicial",FluxoCaixa10131514192123[[#This Row],[R$ (Valores)]],K944+FluxoCaixa10131514192123[[#This Row],[Valores Receitas / Despesas]])</f>
        <v>2511924.87</v>
      </c>
      <c r="L945" s="5">
        <f>IF(FluxoCaixa10131514192123[[#This Row],[Entrada / Saída]]="Saída",FluxoCaixa10131514192123[[#This Row],[R$ (Valores)]]*-1,FluxoCaixa10131514192123[[#This Row],[R$ (Valores)]])</f>
        <v>0</v>
      </c>
    </row>
    <row r="946" spans="2:12">
      <c r="B946" s="48"/>
      <c r="C946" s="48"/>
      <c r="D946" s="16"/>
      <c r="E946" s="48"/>
      <c r="F946" s="17"/>
      <c r="G946" s="17"/>
      <c r="H946" s="17"/>
      <c r="I946" s="21"/>
      <c r="J946" s="17"/>
      <c r="K946" s="20">
        <f>IF(FluxoCaixa10131514192123[[#This Row],[Movimento ]]="Saldo Inicial",FluxoCaixa10131514192123[[#This Row],[R$ (Valores)]],K945+FluxoCaixa10131514192123[[#This Row],[Valores Receitas / Despesas]])</f>
        <v>2511924.87</v>
      </c>
      <c r="L946" s="5">
        <f>IF(FluxoCaixa10131514192123[[#This Row],[Entrada / Saída]]="Saída",FluxoCaixa10131514192123[[#This Row],[R$ (Valores)]]*-1,FluxoCaixa10131514192123[[#This Row],[R$ (Valores)]])</f>
        <v>0</v>
      </c>
    </row>
    <row r="947" spans="2:12">
      <c r="B947" s="48"/>
      <c r="C947" s="48"/>
      <c r="D947" s="16"/>
      <c r="E947" s="48"/>
      <c r="F947" s="17"/>
      <c r="G947" s="17"/>
      <c r="H947" s="17"/>
      <c r="I947" s="21"/>
      <c r="J947" s="17"/>
      <c r="K947" s="20">
        <f>IF(FluxoCaixa10131514192123[[#This Row],[Movimento ]]="Saldo Inicial",FluxoCaixa10131514192123[[#This Row],[R$ (Valores)]],K946+FluxoCaixa10131514192123[[#This Row],[Valores Receitas / Despesas]])</f>
        <v>2511924.87</v>
      </c>
      <c r="L947" s="5">
        <f>IF(FluxoCaixa10131514192123[[#This Row],[Entrada / Saída]]="Saída",FluxoCaixa10131514192123[[#This Row],[R$ (Valores)]]*-1,FluxoCaixa10131514192123[[#This Row],[R$ (Valores)]])</f>
        <v>0</v>
      </c>
    </row>
    <row r="948" spans="2:12">
      <c r="B948" s="48"/>
      <c r="C948" s="48"/>
      <c r="D948" s="16"/>
      <c r="E948" s="48"/>
      <c r="F948" s="17"/>
      <c r="G948" s="17"/>
      <c r="H948" s="17"/>
      <c r="I948" s="21"/>
      <c r="J948" s="17"/>
      <c r="K948" s="20">
        <f>IF(FluxoCaixa10131514192123[[#This Row],[Movimento ]]="Saldo Inicial",FluxoCaixa10131514192123[[#This Row],[R$ (Valores)]],K947+FluxoCaixa10131514192123[[#This Row],[Valores Receitas / Despesas]])</f>
        <v>2511924.87</v>
      </c>
      <c r="L948" s="5">
        <f>IF(FluxoCaixa10131514192123[[#This Row],[Entrada / Saída]]="Saída",FluxoCaixa10131514192123[[#This Row],[R$ (Valores)]]*-1,FluxoCaixa10131514192123[[#This Row],[R$ (Valores)]])</f>
        <v>0</v>
      </c>
    </row>
    <row r="949" spans="2:12">
      <c r="B949" s="48"/>
      <c r="C949" s="48"/>
      <c r="D949" s="16"/>
      <c r="E949" s="48"/>
      <c r="F949" s="17"/>
      <c r="G949" s="17"/>
      <c r="H949" s="17"/>
      <c r="I949" s="21"/>
      <c r="J949" s="17"/>
      <c r="K949" s="20">
        <f>IF(FluxoCaixa10131514192123[[#This Row],[Movimento ]]="Saldo Inicial",FluxoCaixa10131514192123[[#This Row],[R$ (Valores)]],K948+FluxoCaixa10131514192123[[#This Row],[Valores Receitas / Despesas]])</f>
        <v>2511924.87</v>
      </c>
      <c r="L949" s="5">
        <f>IF(FluxoCaixa10131514192123[[#This Row],[Entrada / Saída]]="Saída",FluxoCaixa10131514192123[[#This Row],[R$ (Valores)]]*-1,FluxoCaixa10131514192123[[#This Row],[R$ (Valores)]])</f>
        <v>0</v>
      </c>
    </row>
    <row r="950" spans="2:12">
      <c r="B950" s="48"/>
      <c r="C950" s="48"/>
      <c r="D950" s="16"/>
      <c r="E950" s="48"/>
      <c r="F950" s="17"/>
      <c r="G950" s="17"/>
      <c r="H950" s="17"/>
      <c r="I950" s="21"/>
      <c r="J950" s="17"/>
      <c r="K950" s="20">
        <f>IF(FluxoCaixa10131514192123[[#This Row],[Movimento ]]="Saldo Inicial",FluxoCaixa10131514192123[[#This Row],[R$ (Valores)]],K949+FluxoCaixa10131514192123[[#This Row],[Valores Receitas / Despesas]])</f>
        <v>2511924.87</v>
      </c>
      <c r="L950" s="5">
        <f>IF(FluxoCaixa10131514192123[[#This Row],[Entrada / Saída]]="Saída",FluxoCaixa10131514192123[[#This Row],[R$ (Valores)]]*-1,FluxoCaixa10131514192123[[#This Row],[R$ (Valores)]])</f>
        <v>0</v>
      </c>
    </row>
    <row r="951" spans="2:12">
      <c r="B951" s="48"/>
      <c r="C951" s="48"/>
      <c r="D951" s="16"/>
      <c r="E951" s="48"/>
      <c r="F951" s="17"/>
      <c r="G951" s="17"/>
      <c r="H951" s="17"/>
      <c r="I951" s="21"/>
      <c r="J951" s="17"/>
      <c r="K951" s="20">
        <f>IF(FluxoCaixa10131514192123[[#This Row],[Movimento ]]="Saldo Inicial",FluxoCaixa10131514192123[[#This Row],[R$ (Valores)]],K950+FluxoCaixa10131514192123[[#This Row],[Valores Receitas / Despesas]])</f>
        <v>2511924.87</v>
      </c>
      <c r="L951" s="5">
        <f>IF(FluxoCaixa10131514192123[[#This Row],[Entrada / Saída]]="Saída",FluxoCaixa10131514192123[[#This Row],[R$ (Valores)]]*-1,FluxoCaixa10131514192123[[#This Row],[R$ (Valores)]])</f>
        <v>0</v>
      </c>
    </row>
    <row r="952" spans="2:12">
      <c r="B952" s="48"/>
      <c r="C952" s="48"/>
      <c r="D952" s="16"/>
      <c r="E952" s="48"/>
      <c r="F952" s="17"/>
      <c r="G952" s="17"/>
      <c r="H952" s="17"/>
      <c r="I952" s="21"/>
      <c r="J952" s="17"/>
      <c r="K952" s="20">
        <f>IF(FluxoCaixa10131514192123[[#This Row],[Movimento ]]="Saldo Inicial",FluxoCaixa10131514192123[[#This Row],[R$ (Valores)]],K951+FluxoCaixa10131514192123[[#This Row],[Valores Receitas / Despesas]])</f>
        <v>2511924.87</v>
      </c>
      <c r="L952" s="5">
        <f>IF(FluxoCaixa10131514192123[[#This Row],[Entrada / Saída]]="Saída",FluxoCaixa10131514192123[[#This Row],[R$ (Valores)]]*-1,FluxoCaixa10131514192123[[#This Row],[R$ (Valores)]])</f>
        <v>0</v>
      </c>
    </row>
    <row r="953" spans="2:12">
      <c r="B953" s="48"/>
      <c r="C953" s="48"/>
      <c r="D953" s="16"/>
      <c r="E953" s="48"/>
      <c r="F953" s="17"/>
      <c r="G953" s="17"/>
      <c r="H953" s="17"/>
      <c r="I953" s="21"/>
      <c r="J953" s="17"/>
      <c r="K953" s="20">
        <f>IF(FluxoCaixa10131514192123[[#This Row],[Movimento ]]="Saldo Inicial",FluxoCaixa10131514192123[[#This Row],[R$ (Valores)]],K952+FluxoCaixa10131514192123[[#This Row],[Valores Receitas / Despesas]])</f>
        <v>2511924.87</v>
      </c>
      <c r="L953" s="5">
        <f>IF(FluxoCaixa10131514192123[[#This Row],[Entrada / Saída]]="Saída",FluxoCaixa10131514192123[[#This Row],[R$ (Valores)]]*-1,FluxoCaixa10131514192123[[#This Row],[R$ (Valores)]])</f>
        <v>0</v>
      </c>
    </row>
    <row r="954" spans="2:12">
      <c r="B954" s="48"/>
      <c r="C954" s="48"/>
      <c r="D954" s="16"/>
      <c r="E954" s="48"/>
      <c r="F954" s="17"/>
      <c r="G954" s="17"/>
      <c r="H954" s="17"/>
      <c r="I954" s="21"/>
      <c r="J954" s="17"/>
      <c r="K954" s="20">
        <f>IF(FluxoCaixa10131514192123[[#This Row],[Movimento ]]="Saldo Inicial",FluxoCaixa10131514192123[[#This Row],[R$ (Valores)]],K953+FluxoCaixa10131514192123[[#This Row],[Valores Receitas / Despesas]])</f>
        <v>2511924.87</v>
      </c>
      <c r="L954" s="5">
        <f>IF(FluxoCaixa10131514192123[[#This Row],[Entrada / Saída]]="Saída",FluxoCaixa10131514192123[[#This Row],[R$ (Valores)]]*-1,FluxoCaixa10131514192123[[#This Row],[R$ (Valores)]])</f>
        <v>0</v>
      </c>
    </row>
    <row r="955" spans="2:12">
      <c r="B955" s="48"/>
      <c r="C955" s="48"/>
      <c r="D955" s="16"/>
      <c r="E955" s="48"/>
      <c r="F955" s="17"/>
      <c r="G955" s="17"/>
      <c r="H955" s="17"/>
      <c r="I955" s="21"/>
      <c r="J955" s="17"/>
      <c r="K955" s="20">
        <f>IF(FluxoCaixa10131514192123[[#This Row],[Movimento ]]="Saldo Inicial",FluxoCaixa10131514192123[[#This Row],[R$ (Valores)]],K954+FluxoCaixa10131514192123[[#This Row],[Valores Receitas / Despesas]])</f>
        <v>2511924.87</v>
      </c>
      <c r="L955" s="5">
        <f>IF(FluxoCaixa10131514192123[[#This Row],[Entrada / Saída]]="Saída",FluxoCaixa10131514192123[[#This Row],[R$ (Valores)]]*-1,FluxoCaixa10131514192123[[#This Row],[R$ (Valores)]])</f>
        <v>0</v>
      </c>
    </row>
    <row r="956" spans="2:12">
      <c r="B956" s="48"/>
      <c r="C956" s="48"/>
      <c r="D956" s="16"/>
      <c r="E956" s="48"/>
      <c r="F956" s="17"/>
      <c r="G956" s="17"/>
      <c r="H956" s="17"/>
      <c r="I956" s="21"/>
      <c r="J956" s="17"/>
      <c r="K956" s="20">
        <f>IF(FluxoCaixa10131514192123[[#This Row],[Movimento ]]="Saldo Inicial",FluxoCaixa10131514192123[[#This Row],[R$ (Valores)]],K955+FluxoCaixa10131514192123[[#This Row],[Valores Receitas / Despesas]])</f>
        <v>2511924.87</v>
      </c>
      <c r="L956" s="5">
        <f>IF(FluxoCaixa10131514192123[[#This Row],[Entrada / Saída]]="Saída",FluxoCaixa10131514192123[[#This Row],[R$ (Valores)]]*-1,FluxoCaixa10131514192123[[#This Row],[R$ (Valores)]])</f>
        <v>0</v>
      </c>
    </row>
    <row r="957" spans="2:12">
      <c r="B957" s="48"/>
      <c r="C957" s="48"/>
      <c r="D957" s="16"/>
      <c r="E957" s="48"/>
      <c r="F957" s="17"/>
      <c r="G957" s="17"/>
      <c r="H957" s="17"/>
      <c r="I957" s="21"/>
      <c r="J957" s="17"/>
      <c r="K957" s="20">
        <f>IF(FluxoCaixa10131514192123[[#This Row],[Movimento ]]="Saldo Inicial",FluxoCaixa10131514192123[[#This Row],[R$ (Valores)]],K956+FluxoCaixa10131514192123[[#This Row],[Valores Receitas / Despesas]])</f>
        <v>2511924.87</v>
      </c>
      <c r="L957" s="5">
        <f>IF(FluxoCaixa10131514192123[[#This Row],[Entrada / Saída]]="Saída",FluxoCaixa10131514192123[[#This Row],[R$ (Valores)]]*-1,FluxoCaixa10131514192123[[#This Row],[R$ (Valores)]])</f>
        <v>0</v>
      </c>
    </row>
    <row r="958" spans="2:12">
      <c r="B958" s="48"/>
      <c r="C958" s="48"/>
      <c r="D958" s="16"/>
      <c r="E958" s="48"/>
      <c r="F958" s="17"/>
      <c r="G958" s="17"/>
      <c r="H958" s="17"/>
      <c r="I958" s="21"/>
      <c r="J958" s="17"/>
      <c r="K958" s="20">
        <f>IF(FluxoCaixa10131514192123[[#This Row],[Movimento ]]="Saldo Inicial",FluxoCaixa10131514192123[[#This Row],[R$ (Valores)]],K957+FluxoCaixa10131514192123[[#This Row],[Valores Receitas / Despesas]])</f>
        <v>2511924.87</v>
      </c>
      <c r="L958" s="5">
        <f>IF(FluxoCaixa10131514192123[[#This Row],[Entrada / Saída]]="Saída",FluxoCaixa10131514192123[[#This Row],[R$ (Valores)]]*-1,FluxoCaixa10131514192123[[#This Row],[R$ (Valores)]])</f>
        <v>0</v>
      </c>
    </row>
    <row r="959" spans="2:12">
      <c r="B959" s="48"/>
      <c r="C959" s="48"/>
      <c r="D959" s="16"/>
      <c r="E959" s="48"/>
      <c r="F959" s="17"/>
      <c r="G959" s="17"/>
      <c r="H959" s="17"/>
      <c r="I959" s="21"/>
      <c r="J959" s="17"/>
      <c r="K959" s="20">
        <f>IF(FluxoCaixa10131514192123[[#This Row],[Movimento ]]="Saldo Inicial",FluxoCaixa10131514192123[[#This Row],[R$ (Valores)]],K958+FluxoCaixa10131514192123[[#This Row],[Valores Receitas / Despesas]])</f>
        <v>2511924.87</v>
      </c>
      <c r="L959" s="5">
        <f>IF(FluxoCaixa10131514192123[[#This Row],[Entrada / Saída]]="Saída",FluxoCaixa10131514192123[[#This Row],[R$ (Valores)]]*-1,FluxoCaixa10131514192123[[#This Row],[R$ (Valores)]])</f>
        <v>0</v>
      </c>
    </row>
    <row r="960" spans="2:12">
      <c r="B960" s="48"/>
      <c r="C960" s="48"/>
      <c r="D960" s="16"/>
      <c r="E960" s="48"/>
      <c r="F960" s="17"/>
      <c r="G960" s="17"/>
      <c r="H960" s="17"/>
      <c r="I960" s="21"/>
      <c r="J960" s="17"/>
      <c r="K960" s="20">
        <f>IF(FluxoCaixa10131514192123[[#This Row],[Movimento ]]="Saldo Inicial",FluxoCaixa10131514192123[[#This Row],[R$ (Valores)]],K959+FluxoCaixa10131514192123[[#This Row],[Valores Receitas / Despesas]])</f>
        <v>2511924.87</v>
      </c>
      <c r="L960" s="5">
        <f>IF(FluxoCaixa10131514192123[[#This Row],[Entrada / Saída]]="Saída",FluxoCaixa10131514192123[[#This Row],[R$ (Valores)]]*-1,FluxoCaixa10131514192123[[#This Row],[R$ (Valores)]])</f>
        <v>0</v>
      </c>
    </row>
    <row r="961" spans="2:12">
      <c r="B961" s="48"/>
      <c r="C961" s="48"/>
      <c r="D961" s="16"/>
      <c r="E961" s="48"/>
      <c r="F961" s="17"/>
      <c r="G961" s="17"/>
      <c r="H961" s="17"/>
      <c r="I961" s="21"/>
      <c r="J961" s="17"/>
      <c r="K961" s="20">
        <f>IF(FluxoCaixa10131514192123[[#This Row],[Movimento ]]="Saldo Inicial",FluxoCaixa10131514192123[[#This Row],[R$ (Valores)]],K960+FluxoCaixa10131514192123[[#This Row],[Valores Receitas / Despesas]])</f>
        <v>2511924.87</v>
      </c>
      <c r="L961" s="5">
        <f>IF(FluxoCaixa10131514192123[[#This Row],[Entrada / Saída]]="Saída",FluxoCaixa10131514192123[[#This Row],[R$ (Valores)]]*-1,FluxoCaixa10131514192123[[#This Row],[R$ (Valores)]])</f>
        <v>0</v>
      </c>
    </row>
    <row r="962" spans="2:12">
      <c r="B962" s="48"/>
      <c r="C962" s="48"/>
      <c r="D962" s="16"/>
      <c r="E962" s="48"/>
      <c r="F962" s="17"/>
      <c r="G962" s="17"/>
      <c r="H962" s="17"/>
      <c r="I962" s="21"/>
      <c r="J962" s="17"/>
      <c r="K962" s="20">
        <f>IF(FluxoCaixa10131514192123[[#This Row],[Movimento ]]="Saldo Inicial",FluxoCaixa10131514192123[[#This Row],[R$ (Valores)]],K961+FluxoCaixa10131514192123[[#This Row],[Valores Receitas / Despesas]])</f>
        <v>2511924.87</v>
      </c>
      <c r="L962" s="5">
        <f>IF(FluxoCaixa10131514192123[[#This Row],[Entrada / Saída]]="Saída",FluxoCaixa10131514192123[[#This Row],[R$ (Valores)]]*-1,FluxoCaixa10131514192123[[#This Row],[R$ (Valores)]])</f>
        <v>0</v>
      </c>
    </row>
    <row r="963" spans="2:12">
      <c r="B963" s="48"/>
      <c r="C963" s="48"/>
      <c r="D963" s="16"/>
      <c r="E963" s="48"/>
      <c r="F963" s="17"/>
      <c r="G963" s="17"/>
      <c r="H963" s="17"/>
      <c r="I963" s="21"/>
      <c r="J963" s="17"/>
      <c r="K963" s="20">
        <f>IF(FluxoCaixa10131514192123[[#This Row],[Movimento ]]="Saldo Inicial",FluxoCaixa10131514192123[[#This Row],[R$ (Valores)]],K962+FluxoCaixa10131514192123[[#This Row],[Valores Receitas / Despesas]])</f>
        <v>2511924.87</v>
      </c>
      <c r="L963" s="5">
        <f>IF(FluxoCaixa10131514192123[[#This Row],[Entrada / Saída]]="Saída",FluxoCaixa10131514192123[[#This Row],[R$ (Valores)]]*-1,FluxoCaixa10131514192123[[#This Row],[R$ (Valores)]])</f>
        <v>0</v>
      </c>
    </row>
    <row r="964" spans="2:12">
      <c r="B964" s="48"/>
      <c r="C964" s="48"/>
      <c r="D964" s="16"/>
      <c r="E964" s="48"/>
      <c r="F964" s="17"/>
      <c r="G964" s="17"/>
      <c r="H964" s="17"/>
      <c r="I964" s="21"/>
      <c r="J964" s="17"/>
      <c r="K964" s="20">
        <f>IF(FluxoCaixa10131514192123[[#This Row],[Movimento ]]="Saldo Inicial",FluxoCaixa10131514192123[[#This Row],[R$ (Valores)]],K963+FluxoCaixa10131514192123[[#This Row],[Valores Receitas / Despesas]])</f>
        <v>2511924.87</v>
      </c>
      <c r="L964" s="5">
        <f>IF(FluxoCaixa10131514192123[[#This Row],[Entrada / Saída]]="Saída",FluxoCaixa10131514192123[[#This Row],[R$ (Valores)]]*-1,FluxoCaixa10131514192123[[#This Row],[R$ (Valores)]])</f>
        <v>0</v>
      </c>
    </row>
    <row r="965" spans="2:12">
      <c r="B965" s="48"/>
      <c r="C965" s="48"/>
      <c r="D965" s="16"/>
      <c r="E965" s="48"/>
      <c r="F965" s="17"/>
      <c r="G965" s="17"/>
      <c r="H965" s="17"/>
      <c r="I965" s="21"/>
      <c r="J965" s="17"/>
      <c r="K965" s="20">
        <f>IF(FluxoCaixa10131514192123[[#This Row],[Movimento ]]="Saldo Inicial",FluxoCaixa10131514192123[[#This Row],[R$ (Valores)]],K964+FluxoCaixa10131514192123[[#This Row],[Valores Receitas / Despesas]])</f>
        <v>2511924.87</v>
      </c>
      <c r="L965" s="5">
        <f>IF(FluxoCaixa10131514192123[[#This Row],[Entrada / Saída]]="Saída",FluxoCaixa10131514192123[[#This Row],[R$ (Valores)]]*-1,FluxoCaixa10131514192123[[#This Row],[R$ (Valores)]])</f>
        <v>0</v>
      </c>
    </row>
    <row r="966" spans="2:12">
      <c r="B966" s="48"/>
      <c r="C966" s="48"/>
      <c r="D966" s="16"/>
      <c r="E966" s="48"/>
      <c r="F966" s="17"/>
      <c r="G966" s="17"/>
      <c r="H966" s="17"/>
      <c r="I966" s="21"/>
      <c r="J966" s="17"/>
      <c r="K966" s="20">
        <f>IF(FluxoCaixa10131514192123[[#This Row],[Movimento ]]="Saldo Inicial",FluxoCaixa10131514192123[[#This Row],[R$ (Valores)]],K965+FluxoCaixa10131514192123[[#This Row],[Valores Receitas / Despesas]])</f>
        <v>2511924.87</v>
      </c>
      <c r="L966" s="5">
        <f>IF(FluxoCaixa10131514192123[[#This Row],[Entrada / Saída]]="Saída",FluxoCaixa10131514192123[[#This Row],[R$ (Valores)]]*-1,FluxoCaixa10131514192123[[#This Row],[R$ (Valores)]])</f>
        <v>0</v>
      </c>
    </row>
    <row r="967" spans="2:12">
      <c r="B967" s="48"/>
      <c r="C967" s="48"/>
      <c r="D967" s="16"/>
      <c r="E967" s="48"/>
      <c r="F967" s="17"/>
      <c r="G967" s="17"/>
      <c r="H967" s="17"/>
      <c r="I967" s="21"/>
      <c r="J967" s="17"/>
      <c r="K967" s="20">
        <f>IF(FluxoCaixa10131514192123[[#This Row],[Movimento ]]="Saldo Inicial",FluxoCaixa10131514192123[[#This Row],[R$ (Valores)]],K966+FluxoCaixa10131514192123[[#This Row],[Valores Receitas / Despesas]])</f>
        <v>2511924.87</v>
      </c>
      <c r="L967" s="5">
        <f>IF(FluxoCaixa10131514192123[[#This Row],[Entrada / Saída]]="Saída",FluxoCaixa10131514192123[[#This Row],[R$ (Valores)]]*-1,FluxoCaixa10131514192123[[#This Row],[R$ (Valores)]])</f>
        <v>0</v>
      </c>
    </row>
    <row r="968" spans="2:12">
      <c r="B968" s="48"/>
      <c r="C968" s="48"/>
      <c r="D968" s="16"/>
      <c r="E968" s="48"/>
      <c r="F968" s="17"/>
      <c r="G968" s="17"/>
      <c r="H968" s="17"/>
      <c r="I968" s="21"/>
      <c r="J968" s="17"/>
      <c r="K968" s="20">
        <f>IF(FluxoCaixa10131514192123[[#This Row],[Movimento ]]="Saldo Inicial",FluxoCaixa10131514192123[[#This Row],[R$ (Valores)]],K967+FluxoCaixa10131514192123[[#This Row],[Valores Receitas / Despesas]])</f>
        <v>2511924.87</v>
      </c>
      <c r="L968" s="5">
        <f>IF(FluxoCaixa10131514192123[[#This Row],[Entrada / Saída]]="Saída",FluxoCaixa10131514192123[[#This Row],[R$ (Valores)]]*-1,FluxoCaixa10131514192123[[#This Row],[R$ (Valores)]])</f>
        <v>0</v>
      </c>
    </row>
    <row r="969" spans="2:12">
      <c r="B969" s="48"/>
      <c r="C969" s="48"/>
      <c r="D969" s="16"/>
      <c r="E969" s="48"/>
      <c r="F969" s="17"/>
      <c r="G969" s="17"/>
      <c r="H969" s="17"/>
      <c r="I969" s="21"/>
      <c r="J969" s="17"/>
      <c r="K969" s="20">
        <f>IF(FluxoCaixa10131514192123[[#This Row],[Movimento ]]="Saldo Inicial",FluxoCaixa10131514192123[[#This Row],[R$ (Valores)]],K968+FluxoCaixa10131514192123[[#This Row],[Valores Receitas / Despesas]])</f>
        <v>2511924.87</v>
      </c>
      <c r="L969" s="5">
        <f>IF(FluxoCaixa10131514192123[[#This Row],[Entrada / Saída]]="Saída",FluxoCaixa10131514192123[[#This Row],[R$ (Valores)]]*-1,FluxoCaixa10131514192123[[#This Row],[R$ (Valores)]])</f>
        <v>0</v>
      </c>
    </row>
    <row r="970" spans="2:12">
      <c r="B970" s="48"/>
      <c r="C970" s="48"/>
      <c r="D970" s="16"/>
      <c r="E970" s="48"/>
      <c r="F970" s="17"/>
      <c r="G970" s="17"/>
      <c r="H970" s="17"/>
      <c r="I970" s="21"/>
      <c r="K970" s="20">
        <f>IF(FluxoCaixa10131514192123[[#This Row],[Movimento ]]="Saldo Inicial",FluxoCaixa10131514192123[[#This Row],[R$ (Valores)]],K969+FluxoCaixa10131514192123[[#This Row],[Valores Receitas / Despesas]])</f>
        <v>2511924.87</v>
      </c>
      <c r="L970" s="5">
        <f>IF(FluxoCaixa10131514192123[[#This Row],[Entrada / Saída]]="Saída",FluxoCaixa10131514192123[[#This Row],[R$ (Valores)]]*-1,FluxoCaixa10131514192123[[#This Row],[R$ (Valores)]])</f>
        <v>0</v>
      </c>
    </row>
    <row r="971" spans="2:12">
      <c r="B971" s="48"/>
      <c r="C971" s="48"/>
      <c r="D971" s="16"/>
      <c r="E971" s="48"/>
      <c r="F971" s="17"/>
      <c r="G971" s="17"/>
      <c r="H971" s="17"/>
      <c r="I971" s="21"/>
      <c r="J971" s="17"/>
      <c r="K971" s="20">
        <f>IF(FluxoCaixa10131514192123[[#This Row],[Movimento ]]="Saldo Inicial",FluxoCaixa10131514192123[[#This Row],[R$ (Valores)]],K970+FluxoCaixa10131514192123[[#This Row],[Valores Receitas / Despesas]])</f>
        <v>2511924.87</v>
      </c>
      <c r="L971" s="5">
        <f>IF(FluxoCaixa10131514192123[[#This Row],[Entrada / Saída]]="Saída",FluxoCaixa10131514192123[[#This Row],[R$ (Valores)]]*-1,FluxoCaixa10131514192123[[#This Row],[R$ (Valores)]])</f>
        <v>0</v>
      </c>
    </row>
    <row r="972" spans="2:12">
      <c r="B972" s="48"/>
      <c r="C972" s="48"/>
      <c r="D972" s="16"/>
      <c r="E972" s="48"/>
      <c r="F972" s="17"/>
      <c r="G972" s="17"/>
      <c r="H972" s="17"/>
      <c r="I972" s="21"/>
      <c r="J972" s="17"/>
      <c r="K972" s="20">
        <f>IF(FluxoCaixa10131514192123[[#This Row],[Movimento ]]="Saldo Inicial",FluxoCaixa10131514192123[[#This Row],[R$ (Valores)]],K971+FluxoCaixa10131514192123[[#This Row],[Valores Receitas / Despesas]])</f>
        <v>2511924.87</v>
      </c>
      <c r="L972" s="5">
        <f>IF(FluxoCaixa10131514192123[[#This Row],[Entrada / Saída]]="Saída",FluxoCaixa10131514192123[[#This Row],[R$ (Valores)]]*-1,FluxoCaixa10131514192123[[#This Row],[R$ (Valores)]])</f>
        <v>0</v>
      </c>
    </row>
    <row r="973" spans="2:12">
      <c r="B973" s="48"/>
      <c r="C973" s="48"/>
      <c r="D973" s="16"/>
      <c r="E973" s="48"/>
      <c r="F973" s="17"/>
      <c r="G973" s="17"/>
      <c r="H973" s="17"/>
      <c r="I973" s="21"/>
      <c r="J973" s="17"/>
      <c r="K973" s="20">
        <f>IF(FluxoCaixa10131514192123[[#This Row],[Movimento ]]="Saldo Inicial",FluxoCaixa10131514192123[[#This Row],[R$ (Valores)]],K972+FluxoCaixa10131514192123[[#This Row],[Valores Receitas / Despesas]])</f>
        <v>2511924.87</v>
      </c>
      <c r="L973" s="5">
        <f>IF(FluxoCaixa10131514192123[[#This Row],[Entrada / Saída]]="Saída",FluxoCaixa10131514192123[[#This Row],[R$ (Valores)]]*-1,FluxoCaixa10131514192123[[#This Row],[R$ (Valores)]])</f>
        <v>0</v>
      </c>
    </row>
    <row r="974" spans="2:12">
      <c r="B974" s="48"/>
      <c r="C974" s="48"/>
      <c r="D974" s="16"/>
      <c r="E974" s="48"/>
      <c r="F974" s="17"/>
      <c r="G974" s="17"/>
      <c r="H974" s="17"/>
      <c r="I974" s="21"/>
      <c r="J974" s="17"/>
      <c r="K974" s="20">
        <f>IF(FluxoCaixa10131514192123[[#This Row],[Movimento ]]="Saldo Inicial",FluxoCaixa10131514192123[[#This Row],[R$ (Valores)]],K973+FluxoCaixa10131514192123[[#This Row],[Valores Receitas / Despesas]])</f>
        <v>2511924.87</v>
      </c>
      <c r="L974" s="5">
        <f>IF(FluxoCaixa10131514192123[[#This Row],[Entrada / Saída]]="Saída",FluxoCaixa10131514192123[[#This Row],[R$ (Valores)]]*-1,FluxoCaixa10131514192123[[#This Row],[R$ (Valores)]])</f>
        <v>0</v>
      </c>
    </row>
    <row r="975" spans="2:12">
      <c r="B975" s="48"/>
      <c r="C975" s="48"/>
      <c r="D975" s="16"/>
      <c r="E975" s="48"/>
      <c r="F975" s="17"/>
      <c r="G975" s="17"/>
      <c r="H975" s="17"/>
      <c r="I975" s="21"/>
      <c r="J975" s="17"/>
      <c r="K975" s="20">
        <f>IF(FluxoCaixa10131514192123[[#This Row],[Movimento ]]="Saldo Inicial",FluxoCaixa10131514192123[[#This Row],[R$ (Valores)]],K974+FluxoCaixa10131514192123[[#This Row],[Valores Receitas / Despesas]])</f>
        <v>2511924.87</v>
      </c>
      <c r="L975" s="5">
        <f>IF(FluxoCaixa10131514192123[[#This Row],[Entrada / Saída]]="Saída",FluxoCaixa10131514192123[[#This Row],[R$ (Valores)]]*-1,FluxoCaixa10131514192123[[#This Row],[R$ (Valores)]])</f>
        <v>0</v>
      </c>
    </row>
    <row r="976" spans="2:12">
      <c r="B976" s="48"/>
      <c r="C976" s="48"/>
      <c r="D976" s="16"/>
      <c r="E976" s="48"/>
      <c r="F976" s="17"/>
      <c r="G976" s="17"/>
      <c r="H976" s="17"/>
      <c r="I976" s="21"/>
      <c r="J976" s="17"/>
      <c r="K976" s="20">
        <f>IF(FluxoCaixa10131514192123[[#This Row],[Movimento ]]="Saldo Inicial",FluxoCaixa10131514192123[[#This Row],[R$ (Valores)]],K975+FluxoCaixa10131514192123[[#This Row],[Valores Receitas / Despesas]])</f>
        <v>2511924.87</v>
      </c>
      <c r="L976" s="5">
        <f>IF(FluxoCaixa10131514192123[[#This Row],[Entrada / Saída]]="Saída",FluxoCaixa10131514192123[[#This Row],[R$ (Valores)]]*-1,FluxoCaixa10131514192123[[#This Row],[R$ (Valores)]])</f>
        <v>0</v>
      </c>
    </row>
    <row r="977" spans="2:12">
      <c r="B977" s="48"/>
      <c r="C977" s="48"/>
      <c r="D977" s="16"/>
      <c r="E977" s="48"/>
      <c r="F977" s="17"/>
      <c r="G977" s="17"/>
      <c r="H977" s="17"/>
      <c r="I977" s="21"/>
      <c r="J977" s="17"/>
      <c r="K977" s="20">
        <f>IF(FluxoCaixa10131514192123[[#This Row],[Movimento ]]="Saldo Inicial",FluxoCaixa10131514192123[[#This Row],[R$ (Valores)]],K976+FluxoCaixa10131514192123[[#This Row],[Valores Receitas / Despesas]])</f>
        <v>2511924.87</v>
      </c>
      <c r="L977" s="5">
        <f>IF(FluxoCaixa10131514192123[[#This Row],[Entrada / Saída]]="Saída",FluxoCaixa10131514192123[[#This Row],[R$ (Valores)]]*-1,FluxoCaixa10131514192123[[#This Row],[R$ (Valores)]])</f>
        <v>0</v>
      </c>
    </row>
    <row r="978" spans="2:12">
      <c r="B978" s="48"/>
      <c r="C978" s="48"/>
      <c r="D978" s="16"/>
      <c r="E978" s="48"/>
      <c r="F978" s="17"/>
      <c r="G978" s="17"/>
      <c r="H978" s="17"/>
      <c r="I978" s="21"/>
      <c r="J978" s="17"/>
      <c r="K978" s="20">
        <f>IF(FluxoCaixa10131514192123[[#This Row],[Movimento ]]="Saldo Inicial",FluxoCaixa10131514192123[[#This Row],[R$ (Valores)]],K977+FluxoCaixa10131514192123[[#This Row],[Valores Receitas / Despesas]])</f>
        <v>2511924.87</v>
      </c>
      <c r="L978" s="5">
        <f>IF(FluxoCaixa10131514192123[[#This Row],[Entrada / Saída]]="Saída",FluxoCaixa10131514192123[[#This Row],[R$ (Valores)]]*-1,FluxoCaixa10131514192123[[#This Row],[R$ (Valores)]])</f>
        <v>0</v>
      </c>
    </row>
    <row r="979" spans="2:12">
      <c r="B979" s="48"/>
      <c r="C979" s="48"/>
      <c r="D979" s="16"/>
      <c r="E979" s="48"/>
      <c r="F979" s="17"/>
      <c r="G979" s="17"/>
      <c r="H979" s="17"/>
      <c r="I979" s="21"/>
      <c r="J979" s="17"/>
      <c r="K979" s="20">
        <f>IF(FluxoCaixa10131514192123[[#This Row],[Movimento ]]="Saldo Inicial",FluxoCaixa10131514192123[[#This Row],[R$ (Valores)]],K978+FluxoCaixa10131514192123[[#This Row],[Valores Receitas / Despesas]])</f>
        <v>2511924.87</v>
      </c>
      <c r="L979" s="5">
        <f>IF(FluxoCaixa10131514192123[[#This Row],[Entrada / Saída]]="Saída",FluxoCaixa10131514192123[[#This Row],[R$ (Valores)]]*-1,FluxoCaixa10131514192123[[#This Row],[R$ (Valores)]])</f>
        <v>0</v>
      </c>
    </row>
    <row r="980" spans="2:12">
      <c r="B980" s="48"/>
      <c r="C980" s="48"/>
      <c r="D980" s="16"/>
      <c r="E980" s="48"/>
      <c r="F980" s="17"/>
      <c r="G980" s="17"/>
      <c r="H980" s="17"/>
      <c r="I980" s="21"/>
      <c r="J980" s="17"/>
      <c r="K980" s="20">
        <f>IF(FluxoCaixa10131514192123[[#This Row],[Movimento ]]="Saldo Inicial",FluxoCaixa10131514192123[[#This Row],[R$ (Valores)]],K979+FluxoCaixa10131514192123[[#This Row],[Valores Receitas / Despesas]])</f>
        <v>2511924.87</v>
      </c>
      <c r="L980" s="5">
        <f>IF(FluxoCaixa10131514192123[[#This Row],[Entrada / Saída]]="Saída",FluxoCaixa10131514192123[[#This Row],[R$ (Valores)]]*-1,FluxoCaixa10131514192123[[#This Row],[R$ (Valores)]])</f>
        <v>0</v>
      </c>
    </row>
    <row r="981" spans="2:12">
      <c r="B981" s="48"/>
      <c r="C981" s="48"/>
      <c r="D981" s="16"/>
      <c r="E981" s="48"/>
      <c r="F981" s="17"/>
      <c r="G981" s="17"/>
      <c r="H981" s="17"/>
      <c r="I981" s="21"/>
      <c r="J981" s="17"/>
      <c r="K981" s="20">
        <f>IF(FluxoCaixa10131514192123[[#This Row],[Movimento ]]="Saldo Inicial",FluxoCaixa10131514192123[[#This Row],[R$ (Valores)]],K980+FluxoCaixa10131514192123[[#This Row],[Valores Receitas / Despesas]])</f>
        <v>2511924.87</v>
      </c>
      <c r="L981" s="5">
        <f>IF(FluxoCaixa10131514192123[[#This Row],[Entrada / Saída]]="Saída",FluxoCaixa10131514192123[[#This Row],[R$ (Valores)]]*-1,FluxoCaixa10131514192123[[#This Row],[R$ (Valores)]])</f>
        <v>0</v>
      </c>
    </row>
    <row r="982" spans="2:12">
      <c r="B982" s="48"/>
      <c r="C982" s="48"/>
      <c r="D982" s="16"/>
      <c r="E982" s="48"/>
      <c r="F982" s="17"/>
      <c r="G982" s="17"/>
      <c r="H982" s="17"/>
      <c r="I982" s="21"/>
      <c r="J982" s="17"/>
      <c r="K982" s="20">
        <f>IF(FluxoCaixa10131514192123[[#This Row],[Movimento ]]="Saldo Inicial",FluxoCaixa10131514192123[[#This Row],[R$ (Valores)]],K981+FluxoCaixa10131514192123[[#This Row],[Valores Receitas / Despesas]])</f>
        <v>2511924.87</v>
      </c>
      <c r="L982" s="5">
        <f>IF(FluxoCaixa10131514192123[[#This Row],[Entrada / Saída]]="Saída",FluxoCaixa10131514192123[[#This Row],[R$ (Valores)]]*-1,FluxoCaixa10131514192123[[#This Row],[R$ (Valores)]])</f>
        <v>0</v>
      </c>
    </row>
    <row r="983" spans="2:12">
      <c r="B983" s="48"/>
      <c r="C983" s="48"/>
      <c r="D983" s="16"/>
      <c r="E983" s="48"/>
      <c r="F983" s="17"/>
      <c r="G983" s="17"/>
      <c r="H983" s="17"/>
      <c r="I983" s="21"/>
      <c r="J983" s="17"/>
      <c r="K983" s="20">
        <f>IF(FluxoCaixa10131514192123[[#This Row],[Movimento ]]="Saldo Inicial",FluxoCaixa10131514192123[[#This Row],[R$ (Valores)]],K982+FluxoCaixa10131514192123[[#This Row],[Valores Receitas / Despesas]])</f>
        <v>2511924.87</v>
      </c>
      <c r="L983" s="5">
        <f>IF(FluxoCaixa10131514192123[[#This Row],[Entrada / Saída]]="Saída",FluxoCaixa10131514192123[[#This Row],[R$ (Valores)]]*-1,FluxoCaixa10131514192123[[#This Row],[R$ (Valores)]])</f>
        <v>0</v>
      </c>
    </row>
    <row r="984" spans="2:12">
      <c r="B984" s="48"/>
      <c r="C984" s="48"/>
      <c r="D984" s="16"/>
      <c r="E984" s="48"/>
      <c r="F984" s="17"/>
      <c r="G984" s="17"/>
      <c r="H984" s="17"/>
      <c r="I984" s="21"/>
      <c r="J984" s="17"/>
      <c r="K984" s="20">
        <f>IF(FluxoCaixa10131514192123[[#This Row],[Movimento ]]="Saldo Inicial",FluxoCaixa10131514192123[[#This Row],[R$ (Valores)]],K983+FluxoCaixa10131514192123[[#This Row],[Valores Receitas / Despesas]])</f>
        <v>2511924.87</v>
      </c>
      <c r="L984" s="5">
        <f>IF(FluxoCaixa10131514192123[[#This Row],[Entrada / Saída]]="Saída",FluxoCaixa10131514192123[[#This Row],[R$ (Valores)]]*-1,FluxoCaixa10131514192123[[#This Row],[R$ (Valores)]])</f>
        <v>0</v>
      </c>
    </row>
    <row r="985" spans="2:12">
      <c r="B985" s="48"/>
      <c r="C985" s="48"/>
      <c r="D985" s="16"/>
      <c r="E985" s="48"/>
      <c r="F985" s="17"/>
      <c r="G985" s="17"/>
      <c r="H985" s="17"/>
      <c r="I985" s="21"/>
      <c r="J985" s="17"/>
      <c r="K985" s="20">
        <f>IF(FluxoCaixa10131514192123[[#This Row],[Movimento ]]="Saldo Inicial",FluxoCaixa10131514192123[[#This Row],[R$ (Valores)]],K984+FluxoCaixa10131514192123[[#This Row],[Valores Receitas / Despesas]])</f>
        <v>2511924.87</v>
      </c>
      <c r="L985" s="5">
        <f>IF(FluxoCaixa10131514192123[[#This Row],[Entrada / Saída]]="Saída",FluxoCaixa10131514192123[[#This Row],[R$ (Valores)]]*-1,FluxoCaixa10131514192123[[#This Row],[R$ (Valores)]])</f>
        <v>0</v>
      </c>
    </row>
    <row r="986" spans="2:12">
      <c r="B986" s="48"/>
      <c r="C986" s="48"/>
      <c r="D986" s="16"/>
      <c r="E986" s="48"/>
      <c r="F986" s="17"/>
      <c r="G986" s="17"/>
      <c r="H986" s="17"/>
      <c r="I986" s="21"/>
      <c r="J986" s="17"/>
      <c r="K986" s="20">
        <f>IF(FluxoCaixa10131514192123[[#This Row],[Movimento ]]="Saldo Inicial",FluxoCaixa10131514192123[[#This Row],[R$ (Valores)]],K985+FluxoCaixa10131514192123[[#This Row],[Valores Receitas / Despesas]])</f>
        <v>2511924.87</v>
      </c>
      <c r="L986" s="5">
        <f>IF(FluxoCaixa10131514192123[[#This Row],[Entrada / Saída]]="Saída",FluxoCaixa10131514192123[[#This Row],[R$ (Valores)]]*-1,FluxoCaixa10131514192123[[#This Row],[R$ (Valores)]])</f>
        <v>0</v>
      </c>
    </row>
    <row r="987" spans="2:12">
      <c r="B987" s="48"/>
      <c r="C987" s="48"/>
      <c r="D987" s="16"/>
      <c r="E987" s="48"/>
      <c r="F987" s="17"/>
      <c r="G987" s="17"/>
      <c r="H987" s="17"/>
      <c r="I987" s="21"/>
      <c r="J987" s="17"/>
      <c r="K987" s="20">
        <f>IF(FluxoCaixa10131514192123[[#This Row],[Movimento ]]="Saldo Inicial",FluxoCaixa10131514192123[[#This Row],[R$ (Valores)]],K986+FluxoCaixa10131514192123[[#This Row],[Valores Receitas / Despesas]])</f>
        <v>2511924.87</v>
      </c>
      <c r="L987" s="5">
        <f>IF(FluxoCaixa10131514192123[[#This Row],[Entrada / Saída]]="Saída",FluxoCaixa10131514192123[[#This Row],[R$ (Valores)]]*-1,FluxoCaixa10131514192123[[#This Row],[R$ (Valores)]])</f>
        <v>0</v>
      </c>
    </row>
    <row r="988" spans="2:12">
      <c r="B988" s="48"/>
      <c r="C988" s="48"/>
      <c r="D988" s="16"/>
      <c r="E988" s="48"/>
      <c r="F988" s="17"/>
      <c r="G988" s="17"/>
      <c r="H988" s="17"/>
      <c r="I988" s="21"/>
      <c r="J988" s="17"/>
      <c r="K988" s="20">
        <f>IF(FluxoCaixa10131514192123[[#This Row],[Movimento ]]="Saldo Inicial",FluxoCaixa10131514192123[[#This Row],[R$ (Valores)]],K987+FluxoCaixa10131514192123[[#This Row],[Valores Receitas / Despesas]])</f>
        <v>2511924.87</v>
      </c>
      <c r="L988" s="5">
        <f>IF(FluxoCaixa10131514192123[[#This Row],[Entrada / Saída]]="Saída",FluxoCaixa10131514192123[[#This Row],[R$ (Valores)]]*-1,FluxoCaixa10131514192123[[#This Row],[R$ (Valores)]])</f>
        <v>0</v>
      </c>
    </row>
    <row r="989" spans="2:12">
      <c r="B989" s="48"/>
      <c r="C989" s="48"/>
      <c r="D989" s="16"/>
      <c r="E989" s="48"/>
      <c r="F989" s="17"/>
      <c r="G989" s="17"/>
      <c r="H989" s="17"/>
      <c r="I989" s="21"/>
      <c r="J989" s="17"/>
      <c r="K989" s="20">
        <f>IF(FluxoCaixa10131514192123[[#This Row],[Movimento ]]="Saldo Inicial",FluxoCaixa10131514192123[[#This Row],[R$ (Valores)]],K988+FluxoCaixa10131514192123[[#This Row],[Valores Receitas / Despesas]])</f>
        <v>2511924.87</v>
      </c>
      <c r="L989" s="5">
        <f>IF(FluxoCaixa10131514192123[[#This Row],[Entrada / Saída]]="Saída",FluxoCaixa10131514192123[[#This Row],[R$ (Valores)]]*-1,FluxoCaixa10131514192123[[#This Row],[R$ (Valores)]])</f>
        <v>0</v>
      </c>
    </row>
    <row r="990" spans="2:12">
      <c r="B990" s="48"/>
      <c r="C990" s="48"/>
      <c r="D990" s="16"/>
      <c r="E990" s="48"/>
      <c r="F990" s="17"/>
      <c r="G990" s="17"/>
      <c r="H990" s="17"/>
      <c r="I990" s="21"/>
      <c r="J990" s="17"/>
      <c r="K990" s="20">
        <f>IF(FluxoCaixa10131514192123[[#This Row],[Movimento ]]="Saldo Inicial",FluxoCaixa10131514192123[[#This Row],[R$ (Valores)]],K989+FluxoCaixa10131514192123[[#This Row],[Valores Receitas / Despesas]])</f>
        <v>2511924.87</v>
      </c>
      <c r="L990" s="5">
        <f>IF(FluxoCaixa10131514192123[[#This Row],[Entrada / Saída]]="Saída",FluxoCaixa10131514192123[[#This Row],[R$ (Valores)]]*-1,FluxoCaixa10131514192123[[#This Row],[R$ (Valores)]])</f>
        <v>0</v>
      </c>
    </row>
    <row r="991" spans="2:12">
      <c r="B991" s="48"/>
      <c r="C991" s="48"/>
      <c r="D991" s="16"/>
      <c r="E991" s="48"/>
      <c r="F991" s="17"/>
      <c r="G991" s="17"/>
      <c r="H991" s="17"/>
      <c r="I991" s="21"/>
      <c r="J991" s="17"/>
      <c r="K991" s="20">
        <f>IF(FluxoCaixa10131514192123[[#This Row],[Movimento ]]="Saldo Inicial",FluxoCaixa10131514192123[[#This Row],[R$ (Valores)]],K990+FluxoCaixa10131514192123[[#This Row],[Valores Receitas / Despesas]])</f>
        <v>2511924.87</v>
      </c>
      <c r="L991" s="5">
        <f>IF(FluxoCaixa10131514192123[[#This Row],[Entrada / Saída]]="Saída",FluxoCaixa10131514192123[[#This Row],[R$ (Valores)]]*-1,FluxoCaixa10131514192123[[#This Row],[R$ (Valores)]])</f>
        <v>0</v>
      </c>
    </row>
    <row r="992" spans="2:12">
      <c r="B992" s="48"/>
      <c r="C992" s="48"/>
      <c r="D992" s="16"/>
      <c r="E992" s="48"/>
      <c r="F992" s="17"/>
      <c r="G992" s="17"/>
      <c r="H992" s="17"/>
      <c r="I992" s="21"/>
      <c r="J992" s="17"/>
      <c r="K992" s="20">
        <f>IF(FluxoCaixa10131514192123[[#This Row],[Movimento ]]="Saldo Inicial",FluxoCaixa10131514192123[[#This Row],[R$ (Valores)]],K991+FluxoCaixa10131514192123[[#This Row],[Valores Receitas / Despesas]])</f>
        <v>2511924.87</v>
      </c>
      <c r="L992" s="5">
        <f>IF(FluxoCaixa10131514192123[[#This Row],[Entrada / Saída]]="Saída",FluxoCaixa10131514192123[[#This Row],[R$ (Valores)]]*-1,FluxoCaixa10131514192123[[#This Row],[R$ (Valores)]])</f>
        <v>0</v>
      </c>
    </row>
    <row r="993" spans="2:12">
      <c r="B993" s="48"/>
      <c r="C993" s="48"/>
      <c r="D993" s="16"/>
      <c r="E993" s="48"/>
      <c r="F993" s="17"/>
      <c r="G993" s="17"/>
      <c r="H993" s="17"/>
      <c r="I993" s="21"/>
      <c r="J993" s="17"/>
      <c r="K993" s="20">
        <f>IF(FluxoCaixa10131514192123[[#This Row],[Movimento ]]="Saldo Inicial",FluxoCaixa10131514192123[[#This Row],[R$ (Valores)]],K992+FluxoCaixa10131514192123[[#This Row],[Valores Receitas / Despesas]])</f>
        <v>2511924.87</v>
      </c>
      <c r="L993" s="5">
        <f>IF(FluxoCaixa10131514192123[[#This Row],[Entrada / Saída]]="Saída",FluxoCaixa10131514192123[[#This Row],[R$ (Valores)]]*-1,FluxoCaixa10131514192123[[#This Row],[R$ (Valores)]])</f>
        <v>0</v>
      </c>
    </row>
    <row r="994" spans="2:12">
      <c r="B994" s="48"/>
      <c r="C994" s="48"/>
      <c r="D994" s="16"/>
      <c r="E994" s="48"/>
      <c r="F994" s="17"/>
      <c r="G994" s="17"/>
      <c r="H994" s="17"/>
      <c r="I994" s="21"/>
      <c r="J994" s="17"/>
      <c r="K994" s="20">
        <f>IF(FluxoCaixa10131514192123[[#This Row],[Movimento ]]="Saldo Inicial",FluxoCaixa10131514192123[[#This Row],[R$ (Valores)]],K993+FluxoCaixa10131514192123[[#This Row],[Valores Receitas / Despesas]])</f>
        <v>2511924.87</v>
      </c>
      <c r="L994" s="5">
        <f>IF(FluxoCaixa10131514192123[[#This Row],[Entrada / Saída]]="Saída",FluxoCaixa10131514192123[[#This Row],[R$ (Valores)]]*-1,FluxoCaixa10131514192123[[#This Row],[R$ (Valores)]])</f>
        <v>0</v>
      </c>
    </row>
    <row r="995" spans="2:12">
      <c r="B995" s="48"/>
      <c r="C995" s="48"/>
      <c r="D995" s="16"/>
      <c r="E995" s="48"/>
      <c r="F995" s="17"/>
      <c r="G995" s="17"/>
      <c r="H995" s="17"/>
      <c r="I995" s="21"/>
      <c r="J995" s="17"/>
      <c r="K995" s="20">
        <f>IF(FluxoCaixa10131514192123[[#This Row],[Movimento ]]="Saldo Inicial",FluxoCaixa10131514192123[[#This Row],[R$ (Valores)]],K994+FluxoCaixa10131514192123[[#This Row],[Valores Receitas / Despesas]])</f>
        <v>2511924.87</v>
      </c>
      <c r="L995" s="5">
        <f>IF(FluxoCaixa10131514192123[[#This Row],[Entrada / Saída]]="Saída",FluxoCaixa10131514192123[[#This Row],[R$ (Valores)]]*-1,FluxoCaixa10131514192123[[#This Row],[R$ (Valores)]])</f>
        <v>0</v>
      </c>
    </row>
    <row r="996" spans="2:12">
      <c r="B996" s="48"/>
      <c r="C996" s="48"/>
      <c r="D996" s="16"/>
      <c r="E996" s="48"/>
      <c r="F996" s="17"/>
      <c r="G996" s="17"/>
      <c r="H996" s="17"/>
      <c r="I996" s="21"/>
      <c r="J996" s="17"/>
      <c r="K996" s="20">
        <f>IF(FluxoCaixa10131514192123[[#This Row],[Movimento ]]="Saldo Inicial",FluxoCaixa10131514192123[[#This Row],[R$ (Valores)]],K995+FluxoCaixa10131514192123[[#This Row],[Valores Receitas / Despesas]])</f>
        <v>2511924.87</v>
      </c>
      <c r="L996" s="5">
        <f>IF(FluxoCaixa10131514192123[[#This Row],[Entrada / Saída]]="Saída",FluxoCaixa10131514192123[[#This Row],[R$ (Valores)]]*-1,FluxoCaixa10131514192123[[#This Row],[R$ (Valores)]])</f>
        <v>0</v>
      </c>
    </row>
    <row r="997" spans="2:12">
      <c r="B997" s="48"/>
      <c r="C997" s="48"/>
      <c r="D997" s="16"/>
      <c r="E997" s="48"/>
      <c r="F997" s="17"/>
      <c r="G997" s="17"/>
      <c r="H997" s="17"/>
      <c r="I997" s="21"/>
      <c r="J997" s="17"/>
      <c r="K997" s="20">
        <f>IF(FluxoCaixa10131514192123[[#This Row],[Movimento ]]="Saldo Inicial",FluxoCaixa10131514192123[[#This Row],[R$ (Valores)]],K996+FluxoCaixa10131514192123[[#This Row],[Valores Receitas / Despesas]])</f>
        <v>2511924.87</v>
      </c>
      <c r="L997" s="5">
        <f>IF(FluxoCaixa10131514192123[[#This Row],[Entrada / Saída]]="Saída",FluxoCaixa10131514192123[[#This Row],[R$ (Valores)]]*-1,FluxoCaixa10131514192123[[#This Row],[R$ (Valores)]])</f>
        <v>0</v>
      </c>
    </row>
    <row r="998" spans="2:12">
      <c r="B998" s="48"/>
      <c r="C998" s="48"/>
      <c r="D998" s="16"/>
      <c r="E998" s="48"/>
      <c r="F998" s="17"/>
      <c r="G998" s="17"/>
      <c r="H998" s="17"/>
      <c r="I998" s="21"/>
      <c r="J998" s="17"/>
      <c r="K998" s="20">
        <f>IF(FluxoCaixa10131514192123[[#This Row],[Movimento ]]="Saldo Inicial",FluxoCaixa10131514192123[[#This Row],[R$ (Valores)]],K997+FluxoCaixa10131514192123[[#This Row],[Valores Receitas / Despesas]])</f>
        <v>2511924.87</v>
      </c>
      <c r="L998" s="5">
        <f>IF(FluxoCaixa10131514192123[[#This Row],[Entrada / Saída]]="Saída",FluxoCaixa10131514192123[[#This Row],[R$ (Valores)]]*-1,FluxoCaixa10131514192123[[#This Row],[R$ (Valores)]])</f>
        <v>0</v>
      </c>
    </row>
    <row r="999" spans="2:12">
      <c r="B999" s="48"/>
      <c r="C999" s="48"/>
      <c r="D999" s="16"/>
      <c r="E999" s="48"/>
      <c r="F999" s="17"/>
      <c r="G999" s="17"/>
      <c r="H999" s="17"/>
      <c r="I999" s="21"/>
      <c r="J999" s="17"/>
      <c r="K999" s="20">
        <f>IF(FluxoCaixa10131514192123[[#This Row],[Movimento ]]="Saldo Inicial",FluxoCaixa10131514192123[[#This Row],[R$ (Valores)]],K998+FluxoCaixa10131514192123[[#This Row],[Valores Receitas / Despesas]])</f>
        <v>2511924.87</v>
      </c>
      <c r="L999" s="5">
        <f>IF(FluxoCaixa10131514192123[[#This Row],[Entrada / Saída]]="Saída",FluxoCaixa10131514192123[[#This Row],[R$ (Valores)]]*-1,FluxoCaixa10131514192123[[#This Row],[R$ (Valores)]])</f>
        <v>0</v>
      </c>
    </row>
    <row r="1000" spans="2:12">
      <c r="B1000" s="48"/>
      <c r="C1000" s="48"/>
      <c r="D1000" s="16"/>
      <c r="E1000" s="48"/>
      <c r="F1000" s="17"/>
      <c r="G1000" s="17"/>
      <c r="H1000" s="17"/>
      <c r="I1000" s="21"/>
      <c r="J1000" s="17"/>
      <c r="K1000" s="20">
        <f>IF(FluxoCaixa10131514192123[[#This Row],[Movimento ]]="Saldo Inicial",FluxoCaixa10131514192123[[#This Row],[R$ (Valores)]],K999+FluxoCaixa10131514192123[[#This Row],[Valores Receitas / Despesas]])</f>
        <v>2511924.87</v>
      </c>
      <c r="L1000" s="5">
        <f>IF(FluxoCaixa10131514192123[[#This Row],[Entrada / Saída]]="Saída",FluxoCaixa10131514192123[[#This Row],[R$ (Valores)]]*-1,FluxoCaixa10131514192123[[#This Row],[R$ (Valores)]])</f>
        <v>0</v>
      </c>
    </row>
    <row r="1001" spans="2:12">
      <c r="B1001" s="48"/>
      <c r="C1001" s="48"/>
      <c r="D1001" s="16"/>
      <c r="E1001" s="48"/>
      <c r="F1001" s="17"/>
      <c r="G1001" s="17"/>
      <c r="H1001" s="17"/>
      <c r="I1001" s="21"/>
      <c r="J1001" s="17"/>
      <c r="K1001" s="20">
        <f>IF(FluxoCaixa10131514192123[[#This Row],[Movimento ]]="Saldo Inicial",FluxoCaixa10131514192123[[#This Row],[R$ (Valores)]],K1000+FluxoCaixa10131514192123[[#This Row],[Valores Receitas / Despesas]])</f>
        <v>2511924.87</v>
      </c>
      <c r="L1001" s="5">
        <f>IF(FluxoCaixa10131514192123[[#This Row],[Entrada / Saída]]="Saída",FluxoCaixa10131514192123[[#This Row],[R$ (Valores)]]*-1,FluxoCaixa10131514192123[[#This Row],[R$ (Valores)]])</f>
        <v>0</v>
      </c>
    </row>
    <row r="1002" spans="2:12">
      <c r="B1002" s="48"/>
      <c r="C1002" s="48"/>
      <c r="D1002" s="16"/>
      <c r="E1002" s="48"/>
      <c r="F1002" s="17"/>
      <c r="G1002" s="17"/>
      <c r="H1002" s="17"/>
      <c r="I1002" s="21"/>
      <c r="J1002" s="17"/>
      <c r="K1002" s="20">
        <f>IF(FluxoCaixa10131514192123[[#This Row],[Movimento ]]="Saldo Inicial",FluxoCaixa10131514192123[[#This Row],[R$ (Valores)]],K1001+FluxoCaixa10131514192123[[#This Row],[Valores Receitas / Despesas]])</f>
        <v>2511924.87</v>
      </c>
      <c r="L1002" s="5">
        <f>IF(FluxoCaixa10131514192123[[#This Row],[Entrada / Saída]]="Saída",FluxoCaixa10131514192123[[#This Row],[R$ (Valores)]]*-1,FluxoCaixa10131514192123[[#This Row],[R$ (Valores)]])</f>
        <v>0</v>
      </c>
    </row>
    <row r="1003" spans="2:12">
      <c r="B1003" s="48"/>
      <c r="C1003" s="48"/>
      <c r="D1003" s="16"/>
      <c r="E1003" s="48"/>
      <c r="F1003" s="17"/>
      <c r="G1003" s="17"/>
      <c r="H1003" s="17"/>
      <c r="I1003" s="21"/>
      <c r="J1003" s="17"/>
      <c r="K1003" s="20">
        <f>IF(FluxoCaixa10131514192123[[#This Row],[Movimento ]]="Saldo Inicial",FluxoCaixa10131514192123[[#This Row],[R$ (Valores)]],K1002+FluxoCaixa10131514192123[[#This Row],[Valores Receitas / Despesas]])</f>
        <v>2511924.87</v>
      </c>
      <c r="L1003" s="5">
        <f>IF(FluxoCaixa10131514192123[[#This Row],[Entrada / Saída]]="Saída",FluxoCaixa10131514192123[[#This Row],[R$ (Valores)]]*-1,FluxoCaixa10131514192123[[#This Row],[R$ (Valores)]])</f>
        <v>0</v>
      </c>
    </row>
    <row r="1004" spans="2:12">
      <c r="B1004" s="48"/>
      <c r="C1004" s="48"/>
      <c r="D1004" s="16"/>
      <c r="E1004" s="48"/>
      <c r="F1004" s="17"/>
      <c r="G1004" s="17"/>
      <c r="H1004" s="17"/>
      <c r="I1004" s="21"/>
      <c r="J1004" s="17"/>
      <c r="K1004" s="20">
        <f>IF(FluxoCaixa10131514192123[[#This Row],[Movimento ]]="Saldo Inicial",FluxoCaixa10131514192123[[#This Row],[R$ (Valores)]],K1003+FluxoCaixa10131514192123[[#This Row],[Valores Receitas / Despesas]])</f>
        <v>2511924.87</v>
      </c>
      <c r="L1004" s="5">
        <f>IF(FluxoCaixa10131514192123[[#This Row],[Entrada / Saída]]="Saída",FluxoCaixa10131514192123[[#This Row],[R$ (Valores)]]*-1,FluxoCaixa10131514192123[[#This Row],[R$ (Valores)]])</f>
        <v>0</v>
      </c>
    </row>
    <row r="1005" spans="2:12">
      <c r="B1005" s="48"/>
      <c r="C1005" s="48"/>
      <c r="D1005" s="16"/>
      <c r="E1005" s="48"/>
      <c r="F1005" s="17"/>
      <c r="G1005" s="17"/>
      <c r="H1005" s="17"/>
      <c r="I1005" s="21"/>
      <c r="J1005" s="17"/>
      <c r="K1005" s="20">
        <f>IF(FluxoCaixa10131514192123[[#This Row],[Movimento ]]="Saldo Inicial",FluxoCaixa10131514192123[[#This Row],[R$ (Valores)]],K1004+FluxoCaixa10131514192123[[#This Row],[Valores Receitas / Despesas]])</f>
        <v>2511924.87</v>
      </c>
      <c r="L1005" s="5">
        <f>IF(FluxoCaixa10131514192123[[#This Row],[Entrada / Saída]]="Saída",FluxoCaixa10131514192123[[#This Row],[R$ (Valores)]]*-1,FluxoCaixa10131514192123[[#This Row],[R$ (Valores)]])</f>
        <v>0</v>
      </c>
    </row>
    <row r="1006" spans="2:12">
      <c r="B1006" s="48"/>
      <c r="C1006" s="48"/>
      <c r="D1006" s="16"/>
      <c r="E1006" s="48"/>
      <c r="F1006" s="17"/>
      <c r="G1006" s="17"/>
      <c r="H1006" s="17"/>
      <c r="I1006" s="21"/>
      <c r="J1006" s="17"/>
      <c r="K1006" s="20">
        <f>IF(FluxoCaixa10131514192123[[#This Row],[Movimento ]]="Saldo Inicial",FluxoCaixa10131514192123[[#This Row],[R$ (Valores)]],K1005+FluxoCaixa10131514192123[[#This Row],[Valores Receitas / Despesas]])</f>
        <v>2511924.87</v>
      </c>
      <c r="L1006" s="5">
        <f>IF(FluxoCaixa10131514192123[[#This Row],[Entrada / Saída]]="Saída",FluxoCaixa10131514192123[[#This Row],[R$ (Valores)]]*-1,FluxoCaixa10131514192123[[#This Row],[R$ (Valores)]])</f>
        <v>0</v>
      </c>
    </row>
    <row r="1007" spans="2:12">
      <c r="B1007" s="48"/>
      <c r="C1007" s="48"/>
      <c r="D1007" s="16"/>
      <c r="E1007" s="48"/>
      <c r="F1007" s="17"/>
      <c r="G1007" s="17"/>
      <c r="H1007" s="17"/>
      <c r="I1007" s="21"/>
      <c r="J1007" s="17"/>
      <c r="K1007" s="20">
        <f>IF(FluxoCaixa10131514192123[[#This Row],[Movimento ]]="Saldo Inicial",FluxoCaixa10131514192123[[#This Row],[R$ (Valores)]],K1006+FluxoCaixa10131514192123[[#This Row],[Valores Receitas / Despesas]])</f>
        <v>2511924.87</v>
      </c>
      <c r="L1007" s="5">
        <f>IF(FluxoCaixa10131514192123[[#This Row],[Entrada / Saída]]="Saída",FluxoCaixa10131514192123[[#This Row],[R$ (Valores)]]*-1,FluxoCaixa10131514192123[[#This Row],[R$ (Valores)]])</f>
        <v>0</v>
      </c>
    </row>
    <row r="1008" spans="2:12">
      <c r="B1008" s="48"/>
      <c r="C1008" s="48"/>
      <c r="D1008" s="16"/>
      <c r="E1008" s="48"/>
      <c r="F1008" s="17"/>
      <c r="G1008" s="17"/>
      <c r="H1008" s="17"/>
      <c r="I1008" s="21"/>
      <c r="J1008" s="17"/>
      <c r="K1008" s="20">
        <f>IF(FluxoCaixa10131514192123[[#This Row],[Movimento ]]="Saldo Inicial",FluxoCaixa10131514192123[[#This Row],[R$ (Valores)]],K1007+FluxoCaixa10131514192123[[#This Row],[Valores Receitas / Despesas]])</f>
        <v>2511924.87</v>
      </c>
      <c r="L1008" s="5">
        <f>IF(FluxoCaixa10131514192123[[#This Row],[Entrada / Saída]]="Saída",FluxoCaixa10131514192123[[#This Row],[R$ (Valores)]]*-1,FluxoCaixa10131514192123[[#This Row],[R$ (Valores)]])</f>
        <v>0</v>
      </c>
    </row>
    <row r="1009" spans="2:12">
      <c r="B1009" s="48"/>
      <c r="C1009" s="48"/>
      <c r="D1009" s="16"/>
      <c r="E1009" s="48"/>
      <c r="F1009" s="17"/>
      <c r="G1009" s="17"/>
      <c r="H1009" s="17"/>
      <c r="I1009" s="21"/>
      <c r="J1009" s="17"/>
      <c r="K1009" s="20">
        <f>IF(FluxoCaixa10131514192123[[#This Row],[Movimento ]]="Saldo Inicial",FluxoCaixa10131514192123[[#This Row],[R$ (Valores)]],K1008+FluxoCaixa10131514192123[[#This Row],[Valores Receitas / Despesas]])</f>
        <v>2511924.87</v>
      </c>
      <c r="L1009" s="5">
        <f>IF(FluxoCaixa10131514192123[[#This Row],[Entrada / Saída]]="Saída",FluxoCaixa10131514192123[[#This Row],[R$ (Valores)]]*-1,FluxoCaixa10131514192123[[#This Row],[R$ (Valores)]])</f>
        <v>0</v>
      </c>
    </row>
    <row r="1010" spans="2:12">
      <c r="B1010" s="48"/>
      <c r="C1010" s="48"/>
      <c r="D1010" s="16"/>
      <c r="E1010" s="48"/>
      <c r="F1010" s="17"/>
      <c r="G1010" s="17"/>
      <c r="H1010" s="17"/>
      <c r="I1010" s="21"/>
      <c r="J1010" s="17"/>
      <c r="K1010" s="20">
        <f>IF(FluxoCaixa10131514192123[[#This Row],[Movimento ]]="Saldo Inicial",FluxoCaixa10131514192123[[#This Row],[R$ (Valores)]],K1009+FluxoCaixa10131514192123[[#This Row],[Valores Receitas / Despesas]])</f>
        <v>2511924.87</v>
      </c>
      <c r="L1010" s="5">
        <f>IF(FluxoCaixa10131514192123[[#This Row],[Entrada / Saída]]="Saída",FluxoCaixa10131514192123[[#This Row],[R$ (Valores)]]*-1,FluxoCaixa10131514192123[[#This Row],[R$ (Valores)]])</f>
        <v>0</v>
      </c>
    </row>
    <row r="1011" spans="2:12">
      <c r="B1011" s="48"/>
      <c r="C1011" s="48"/>
      <c r="D1011" s="16"/>
      <c r="E1011" s="48"/>
      <c r="F1011" s="17"/>
      <c r="G1011" s="17"/>
      <c r="H1011" s="17"/>
      <c r="I1011" s="21"/>
      <c r="J1011" s="17"/>
      <c r="K1011" s="20">
        <f>IF(FluxoCaixa10131514192123[[#This Row],[Movimento ]]="Saldo Inicial",FluxoCaixa10131514192123[[#This Row],[R$ (Valores)]],K1010+FluxoCaixa10131514192123[[#This Row],[Valores Receitas / Despesas]])</f>
        <v>2511924.87</v>
      </c>
      <c r="L1011" s="5">
        <f>IF(FluxoCaixa10131514192123[[#This Row],[Entrada / Saída]]="Saída",FluxoCaixa10131514192123[[#This Row],[R$ (Valores)]]*-1,FluxoCaixa10131514192123[[#This Row],[R$ (Valores)]])</f>
        <v>0</v>
      </c>
    </row>
    <row r="1012" spans="2:12">
      <c r="B1012" s="48"/>
      <c r="C1012" s="48"/>
      <c r="D1012" s="16"/>
      <c r="E1012" s="48"/>
      <c r="F1012" s="17"/>
      <c r="G1012" s="17"/>
      <c r="H1012" s="17"/>
      <c r="I1012" s="21"/>
      <c r="J1012" s="17"/>
      <c r="K1012" s="20">
        <f>IF(FluxoCaixa10131514192123[[#This Row],[Movimento ]]="Saldo Inicial",FluxoCaixa10131514192123[[#This Row],[R$ (Valores)]],K1011+FluxoCaixa10131514192123[[#This Row],[Valores Receitas / Despesas]])</f>
        <v>2511924.87</v>
      </c>
      <c r="L1012" s="5">
        <f>IF(FluxoCaixa10131514192123[[#This Row],[Entrada / Saída]]="Saída",FluxoCaixa10131514192123[[#This Row],[R$ (Valores)]]*-1,FluxoCaixa10131514192123[[#This Row],[R$ (Valores)]])</f>
        <v>0</v>
      </c>
    </row>
    <row r="1013" spans="2:12">
      <c r="B1013" s="48"/>
      <c r="C1013" s="48"/>
      <c r="D1013" s="16"/>
      <c r="E1013" s="48"/>
      <c r="F1013" s="17"/>
      <c r="G1013" s="17"/>
      <c r="H1013" s="17"/>
      <c r="I1013" s="21"/>
      <c r="J1013" s="17"/>
      <c r="K1013" s="20">
        <f>IF(FluxoCaixa10131514192123[[#This Row],[Movimento ]]="Saldo Inicial",FluxoCaixa10131514192123[[#This Row],[R$ (Valores)]],K1012+FluxoCaixa10131514192123[[#This Row],[Valores Receitas / Despesas]])</f>
        <v>2511924.87</v>
      </c>
      <c r="L1013" s="5">
        <f>IF(FluxoCaixa10131514192123[[#This Row],[Entrada / Saída]]="Saída",FluxoCaixa10131514192123[[#This Row],[R$ (Valores)]]*-1,FluxoCaixa10131514192123[[#This Row],[R$ (Valores)]])</f>
        <v>0</v>
      </c>
    </row>
    <row r="1014" spans="2:12">
      <c r="B1014" s="48"/>
      <c r="C1014" s="48"/>
      <c r="D1014" s="16"/>
      <c r="E1014" s="48"/>
      <c r="F1014" s="17"/>
      <c r="G1014" s="17"/>
      <c r="H1014" s="17"/>
      <c r="I1014" s="21"/>
      <c r="J1014" s="17"/>
      <c r="K1014" s="20">
        <f>IF(FluxoCaixa10131514192123[[#This Row],[Movimento ]]="Saldo Inicial",FluxoCaixa10131514192123[[#This Row],[R$ (Valores)]],K1013+FluxoCaixa10131514192123[[#This Row],[Valores Receitas / Despesas]])</f>
        <v>2511924.87</v>
      </c>
      <c r="L1014" s="5">
        <f>IF(FluxoCaixa10131514192123[[#This Row],[Entrada / Saída]]="Saída",FluxoCaixa10131514192123[[#This Row],[R$ (Valores)]]*-1,FluxoCaixa10131514192123[[#This Row],[R$ (Valores)]])</f>
        <v>0</v>
      </c>
    </row>
    <row r="1015" spans="2:12">
      <c r="B1015" s="48"/>
      <c r="C1015" s="48"/>
      <c r="D1015" s="16"/>
      <c r="E1015" s="48"/>
      <c r="F1015" s="17"/>
      <c r="G1015" s="17"/>
      <c r="H1015" s="17"/>
      <c r="I1015" s="21"/>
      <c r="J1015" s="17"/>
      <c r="K1015" s="20">
        <f>IF(FluxoCaixa10131514192123[[#This Row],[Movimento ]]="Saldo Inicial",FluxoCaixa10131514192123[[#This Row],[R$ (Valores)]],K1014+FluxoCaixa10131514192123[[#This Row],[Valores Receitas / Despesas]])</f>
        <v>2511924.87</v>
      </c>
      <c r="L1015" s="5">
        <f>IF(FluxoCaixa10131514192123[[#This Row],[Entrada / Saída]]="Saída",FluxoCaixa10131514192123[[#This Row],[R$ (Valores)]]*-1,FluxoCaixa10131514192123[[#This Row],[R$ (Valores)]])</f>
        <v>0</v>
      </c>
    </row>
    <row r="1016" spans="2:12">
      <c r="B1016" s="48"/>
      <c r="C1016" s="48"/>
      <c r="D1016" s="16"/>
      <c r="E1016" s="48"/>
      <c r="F1016" s="17"/>
      <c r="G1016" s="17"/>
      <c r="H1016" s="17"/>
      <c r="I1016" s="21"/>
      <c r="J1016" s="17"/>
      <c r="K1016" s="20">
        <f>IF(FluxoCaixa10131514192123[[#This Row],[Movimento ]]="Saldo Inicial",FluxoCaixa10131514192123[[#This Row],[R$ (Valores)]],K1015+FluxoCaixa10131514192123[[#This Row],[Valores Receitas / Despesas]])</f>
        <v>2511924.87</v>
      </c>
      <c r="L1016" s="5">
        <f>IF(FluxoCaixa10131514192123[[#This Row],[Entrada / Saída]]="Saída",FluxoCaixa10131514192123[[#This Row],[R$ (Valores)]]*-1,FluxoCaixa10131514192123[[#This Row],[R$ (Valores)]])</f>
        <v>0</v>
      </c>
    </row>
    <row r="1017" spans="2:12">
      <c r="B1017" s="48"/>
      <c r="C1017" s="48"/>
      <c r="D1017" s="16"/>
      <c r="E1017" s="48"/>
      <c r="F1017" s="17"/>
      <c r="G1017" s="17"/>
      <c r="H1017" s="17"/>
      <c r="I1017" s="21"/>
      <c r="J1017" s="17"/>
      <c r="K1017" s="20">
        <f>IF(FluxoCaixa10131514192123[[#This Row],[Movimento ]]="Saldo Inicial",FluxoCaixa10131514192123[[#This Row],[R$ (Valores)]],K1016+FluxoCaixa10131514192123[[#This Row],[Valores Receitas / Despesas]])</f>
        <v>2511924.87</v>
      </c>
      <c r="L1017" s="5">
        <f>IF(FluxoCaixa10131514192123[[#This Row],[Entrada / Saída]]="Saída",FluxoCaixa10131514192123[[#This Row],[R$ (Valores)]]*-1,FluxoCaixa10131514192123[[#This Row],[R$ (Valores)]])</f>
        <v>0</v>
      </c>
    </row>
    <row r="1018" spans="2:12">
      <c r="B1018" s="48"/>
      <c r="C1018" s="48"/>
      <c r="D1018" s="16"/>
      <c r="E1018" s="48"/>
      <c r="F1018" s="17"/>
      <c r="G1018" s="17"/>
      <c r="H1018" s="17"/>
      <c r="I1018" s="21"/>
      <c r="J1018" s="17"/>
      <c r="K1018" s="20">
        <f>IF(FluxoCaixa10131514192123[[#This Row],[Movimento ]]="Saldo Inicial",FluxoCaixa10131514192123[[#This Row],[R$ (Valores)]],K1017+FluxoCaixa10131514192123[[#This Row],[Valores Receitas / Despesas]])</f>
        <v>2511924.87</v>
      </c>
      <c r="L1018" s="5">
        <f>IF(FluxoCaixa10131514192123[[#This Row],[Entrada / Saída]]="Saída",FluxoCaixa10131514192123[[#This Row],[R$ (Valores)]]*-1,FluxoCaixa10131514192123[[#This Row],[R$ (Valores)]])</f>
        <v>0</v>
      </c>
    </row>
    <row r="1019" spans="2:12">
      <c r="B1019" s="48"/>
      <c r="C1019" s="48"/>
      <c r="D1019" s="16"/>
      <c r="E1019" s="48"/>
      <c r="F1019" s="17"/>
      <c r="G1019" s="17"/>
      <c r="H1019" s="17"/>
      <c r="I1019" s="21"/>
      <c r="J1019" s="17"/>
      <c r="K1019" s="20">
        <f>IF(FluxoCaixa10131514192123[[#This Row],[Movimento ]]="Saldo Inicial",FluxoCaixa10131514192123[[#This Row],[R$ (Valores)]],K1018+FluxoCaixa10131514192123[[#This Row],[Valores Receitas / Despesas]])</f>
        <v>2511924.87</v>
      </c>
      <c r="L1019" s="5">
        <f>IF(FluxoCaixa10131514192123[[#This Row],[Entrada / Saída]]="Saída",FluxoCaixa10131514192123[[#This Row],[R$ (Valores)]]*-1,FluxoCaixa10131514192123[[#This Row],[R$ (Valores)]])</f>
        <v>0</v>
      </c>
    </row>
    <row r="1020" spans="2:12">
      <c r="B1020" s="48"/>
      <c r="C1020" s="48"/>
      <c r="D1020" s="16"/>
      <c r="E1020" s="48"/>
      <c r="F1020" s="17"/>
      <c r="G1020" s="17"/>
      <c r="H1020" s="17"/>
      <c r="I1020" s="21"/>
      <c r="J1020" s="17"/>
      <c r="K1020" s="20">
        <f>IF(FluxoCaixa10131514192123[[#This Row],[Movimento ]]="Saldo Inicial",FluxoCaixa10131514192123[[#This Row],[R$ (Valores)]],K1019+FluxoCaixa10131514192123[[#This Row],[Valores Receitas / Despesas]])</f>
        <v>2511924.87</v>
      </c>
      <c r="L1020" s="5">
        <f>IF(FluxoCaixa10131514192123[[#This Row],[Entrada / Saída]]="Saída",FluxoCaixa10131514192123[[#This Row],[R$ (Valores)]]*-1,FluxoCaixa10131514192123[[#This Row],[R$ (Valores)]])</f>
        <v>0</v>
      </c>
    </row>
    <row r="1021" spans="2:12">
      <c r="B1021" s="48"/>
      <c r="C1021" s="48"/>
      <c r="D1021" s="16"/>
      <c r="E1021" s="48"/>
      <c r="F1021" s="17"/>
      <c r="G1021" s="17"/>
      <c r="H1021" s="17"/>
      <c r="I1021" s="21"/>
      <c r="J1021" s="17"/>
      <c r="K1021" s="20">
        <f>IF(FluxoCaixa10131514192123[[#This Row],[Movimento ]]="Saldo Inicial",FluxoCaixa10131514192123[[#This Row],[R$ (Valores)]],K1020+FluxoCaixa10131514192123[[#This Row],[Valores Receitas / Despesas]])</f>
        <v>2511924.87</v>
      </c>
      <c r="L1021" s="5">
        <f>IF(FluxoCaixa10131514192123[[#This Row],[Entrada / Saída]]="Saída",FluxoCaixa10131514192123[[#This Row],[R$ (Valores)]]*-1,FluxoCaixa10131514192123[[#This Row],[R$ (Valores)]])</f>
        <v>0</v>
      </c>
    </row>
    <row r="1022" spans="2:12">
      <c r="B1022" s="48"/>
      <c r="C1022" s="48"/>
      <c r="D1022" s="16"/>
      <c r="E1022" s="48"/>
      <c r="F1022" s="17"/>
      <c r="G1022" s="17"/>
      <c r="H1022" s="17"/>
      <c r="I1022" s="21"/>
      <c r="J1022" s="17"/>
      <c r="K1022" s="20">
        <f>IF(FluxoCaixa10131514192123[[#This Row],[Movimento ]]="Saldo Inicial",FluxoCaixa10131514192123[[#This Row],[R$ (Valores)]],K1021+FluxoCaixa10131514192123[[#This Row],[Valores Receitas / Despesas]])</f>
        <v>2511924.87</v>
      </c>
      <c r="L1022" s="5">
        <f>IF(FluxoCaixa10131514192123[[#This Row],[Entrada / Saída]]="Saída",FluxoCaixa10131514192123[[#This Row],[R$ (Valores)]]*-1,FluxoCaixa10131514192123[[#This Row],[R$ (Valores)]])</f>
        <v>0</v>
      </c>
    </row>
    <row r="1023" spans="2:12">
      <c r="B1023" s="48"/>
      <c r="C1023" s="48"/>
      <c r="D1023" s="16"/>
      <c r="E1023" s="48"/>
      <c r="F1023" s="17"/>
      <c r="G1023" s="17"/>
      <c r="H1023" s="17"/>
      <c r="I1023" s="21"/>
      <c r="J1023" s="17"/>
      <c r="K1023" s="47">
        <f>IF(FluxoCaixa10131514192123[[#This Row],[Movimento ]]="Saldo Inicial",FluxoCaixa10131514192123[[#This Row],[R$ (Valores)]],K1022+FluxoCaixa10131514192123[[#This Row],[Valores Receitas / Despesas]])</f>
        <v>2511924.87</v>
      </c>
      <c r="L1023" s="53">
        <f>IF(FluxoCaixa10131514192123[[#This Row],[Entrada / Saída]]="Saída",FluxoCaixa10131514192123[[#This Row],[R$ (Valores)]]*-1,FluxoCaixa10131514192123[[#This Row],[R$ (Valores)]])</f>
        <v>0</v>
      </c>
    </row>
    <row r="1024" spans="2:12">
      <c r="B1024" s="48"/>
      <c r="C1024" s="48"/>
      <c r="D1024" s="16"/>
      <c r="E1024" s="48"/>
      <c r="F1024" s="17"/>
      <c r="G1024" s="17"/>
      <c r="H1024" s="17"/>
      <c r="I1024" s="21"/>
      <c r="J1024" s="17"/>
      <c r="K1024" s="20">
        <f>IF(FluxoCaixa10131514192123[[#This Row],[Movimento ]]="Saldo Inicial",FluxoCaixa10131514192123[[#This Row],[R$ (Valores)]],K1023+FluxoCaixa10131514192123[[#This Row],[Valores Receitas / Despesas]])</f>
        <v>2511924.87</v>
      </c>
      <c r="L1024" s="5">
        <f>IF(FluxoCaixa10131514192123[[#This Row],[Entrada / Saída]]="Saída",FluxoCaixa10131514192123[[#This Row],[R$ (Valores)]]*-1,FluxoCaixa10131514192123[[#This Row],[R$ (Valores)]])</f>
        <v>0</v>
      </c>
    </row>
    <row r="1025" spans="2:12">
      <c r="B1025" s="48"/>
      <c r="C1025" s="48"/>
      <c r="D1025" s="16"/>
      <c r="E1025" s="48"/>
      <c r="F1025" s="17"/>
      <c r="G1025" s="17"/>
      <c r="H1025" s="17"/>
      <c r="I1025" s="21"/>
      <c r="J1025" s="17"/>
      <c r="K1025" s="20">
        <f>IF(FluxoCaixa10131514192123[[#This Row],[Movimento ]]="Saldo Inicial",FluxoCaixa10131514192123[[#This Row],[R$ (Valores)]],K1024+FluxoCaixa10131514192123[[#This Row],[Valores Receitas / Despesas]])</f>
        <v>2511924.87</v>
      </c>
      <c r="L1025" s="5">
        <f>IF(FluxoCaixa10131514192123[[#This Row],[Entrada / Saída]]="Saída",FluxoCaixa10131514192123[[#This Row],[R$ (Valores)]]*-1,FluxoCaixa10131514192123[[#This Row],[R$ (Valores)]])</f>
        <v>0</v>
      </c>
    </row>
    <row r="1026" spans="2:12">
      <c r="B1026" s="48"/>
      <c r="C1026" s="48"/>
      <c r="D1026" s="16"/>
      <c r="E1026" s="48"/>
      <c r="F1026" s="17"/>
      <c r="G1026" s="17"/>
      <c r="H1026" s="17"/>
      <c r="I1026" s="21"/>
      <c r="J1026" s="17"/>
      <c r="K1026" s="20">
        <f>IF(FluxoCaixa10131514192123[[#This Row],[Movimento ]]="Saldo Inicial",FluxoCaixa10131514192123[[#This Row],[R$ (Valores)]],K1025+FluxoCaixa10131514192123[[#This Row],[Valores Receitas / Despesas]])</f>
        <v>2511924.87</v>
      </c>
      <c r="L1026" s="5">
        <f>IF(FluxoCaixa10131514192123[[#This Row],[Entrada / Saída]]="Saída",FluxoCaixa10131514192123[[#This Row],[R$ (Valores)]]*-1,FluxoCaixa10131514192123[[#This Row],[R$ (Valores)]])</f>
        <v>0</v>
      </c>
    </row>
    <row r="1027" spans="2:12">
      <c r="B1027" s="48"/>
      <c r="C1027" s="48"/>
      <c r="D1027" s="16"/>
      <c r="E1027" s="48"/>
      <c r="F1027" s="17"/>
      <c r="G1027" s="17"/>
      <c r="H1027" s="17"/>
      <c r="I1027" s="21"/>
      <c r="J1027" s="17"/>
      <c r="K1027" s="20">
        <f>IF(FluxoCaixa10131514192123[[#This Row],[Movimento ]]="Saldo Inicial",FluxoCaixa10131514192123[[#This Row],[R$ (Valores)]],K1026+FluxoCaixa10131514192123[[#This Row],[Valores Receitas / Despesas]])</f>
        <v>2511924.87</v>
      </c>
      <c r="L1027" s="5">
        <f>IF(FluxoCaixa10131514192123[[#This Row],[Entrada / Saída]]="Saída",FluxoCaixa10131514192123[[#This Row],[R$ (Valores)]]*-1,FluxoCaixa10131514192123[[#This Row],[R$ (Valores)]])</f>
        <v>0</v>
      </c>
    </row>
    <row r="1028" spans="2:12">
      <c r="B1028" s="48"/>
      <c r="C1028" s="48"/>
      <c r="D1028" s="16"/>
      <c r="E1028" s="48"/>
      <c r="F1028" s="17"/>
      <c r="G1028" s="17"/>
      <c r="H1028" s="17"/>
      <c r="I1028" s="21"/>
      <c r="J1028" s="17"/>
      <c r="K1028" s="20">
        <f>IF(FluxoCaixa10131514192123[[#This Row],[Movimento ]]="Saldo Inicial",FluxoCaixa10131514192123[[#This Row],[R$ (Valores)]],K1027+FluxoCaixa10131514192123[[#This Row],[Valores Receitas / Despesas]])</f>
        <v>2511924.87</v>
      </c>
      <c r="L1028" s="5">
        <f>IF(FluxoCaixa10131514192123[[#This Row],[Entrada / Saída]]="Saída",FluxoCaixa10131514192123[[#This Row],[R$ (Valores)]]*-1,FluxoCaixa10131514192123[[#This Row],[R$ (Valores)]])</f>
        <v>0</v>
      </c>
    </row>
    <row r="1029" spans="2:12">
      <c r="B1029" s="48"/>
      <c r="C1029" s="48"/>
      <c r="D1029" s="16"/>
      <c r="E1029" s="48"/>
      <c r="F1029" s="17"/>
      <c r="G1029" s="17"/>
      <c r="H1029" s="17"/>
      <c r="I1029" s="21"/>
      <c r="J1029" s="17"/>
      <c r="K1029" s="20">
        <f>IF(FluxoCaixa10131514192123[[#This Row],[Movimento ]]="Saldo Inicial",FluxoCaixa10131514192123[[#This Row],[R$ (Valores)]],K1028+FluxoCaixa10131514192123[[#This Row],[Valores Receitas / Despesas]])</f>
        <v>2511924.87</v>
      </c>
      <c r="L1029" s="5">
        <f>IF(FluxoCaixa10131514192123[[#This Row],[Entrada / Saída]]="Saída",FluxoCaixa10131514192123[[#This Row],[R$ (Valores)]]*-1,FluxoCaixa10131514192123[[#This Row],[R$ (Valores)]])</f>
        <v>0</v>
      </c>
    </row>
    <row r="1030" spans="2:12">
      <c r="B1030" s="48"/>
      <c r="C1030" s="48"/>
      <c r="D1030" s="16"/>
      <c r="E1030" s="48"/>
      <c r="F1030" s="17"/>
      <c r="G1030" s="17"/>
      <c r="H1030" s="17"/>
      <c r="I1030" s="21"/>
      <c r="J1030" s="17"/>
      <c r="K1030" s="20">
        <f>IF(FluxoCaixa10131514192123[[#This Row],[Movimento ]]="Saldo Inicial",FluxoCaixa10131514192123[[#This Row],[R$ (Valores)]],K1029+FluxoCaixa10131514192123[[#This Row],[Valores Receitas / Despesas]])</f>
        <v>2511924.87</v>
      </c>
      <c r="L1030" s="5">
        <f>IF(FluxoCaixa10131514192123[[#This Row],[Entrada / Saída]]="Saída",FluxoCaixa10131514192123[[#This Row],[R$ (Valores)]]*-1,FluxoCaixa10131514192123[[#This Row],[R$ (Valores)]])</f>
        <v>0</v>
      </c>
    </row>
    <row r="1031" spans="2:12">
      <c r="B1031" s="48"/>
      <c r="C1031" s="48"/>
      <c r="D1031" s="16"/>
      <c r="E1031" s="48"/>
      <c r="F1031" s="17"/>
      <c r="G1031" s="17"/>
      <c r="H1031" s="17"/>
      <c r="I1031" s="21"/>
      <c r="J1031" s="17"/>
      <c r="K1031" s="20">
        <f>IF(FluxoCaixa10131514192123[[#This Row],[Movimento ]]="Saldo Inicial",FluxoCaixa10131514192123[[#This Row],[R$ (Valores)]],K1030+FluxoCaixa10131514192123[[#This Row],[Valores Receitas / Despesas]])</f>
        <v>2511924.87</v>
      </c>
      <c r="L1031" s="5">
        <f>IF(FluxoCaixa10131514192123[[#This Row],[Entrada / Saída]]="Saída",FluxoCaixa10131514192123[[#This Row],[R$ (Valores)]]*-1,FluxoCaixa10131514192123[[#This Row],[R$ (Valores)]])</f>
        <v>0</v>
      </c>
    </row>
    <row r="1032" spans="2:12">
      <c r="B1032" s="48"/>
      <c r="C1032" s="48"/>
      <c r="D1032" s="16"/>
      <c r="E1032" s="48"/>
      <c r="F1032" s="17"/>
      <c r="G1032" s="17"/>
      <c r="H1032" s="17"/>
      <c r="I1032" s="21"/>
      <c r="J1032" s="17"/>
      <c r="K1032" s="20">
        <f>IF(FluxoCaixa10131514192123[[#This Row],[Movimento ]]="Saldo Inicial",FluxoCaixa10131514192123[[#This Row],[R$ (Valores)]],K1031+FluxoCaixa10131514192123[[#This Row],[Valores Receitas / Despesas]])</f>
        <v>2511924.87</v>
      </c>
      <c r="L1032" s="5">
        <f>IF(FluxoCaixa10131514192123[[#This Row],[Entrada / Saída]]="Saída",FluxoCaixa10131514192123[[#This Row],[R$ (Valores)]]*-1,FluxoCaixa10131514192123[[#This Row],[R$ (Valores)]])</f>
        <v>0</v>
      </c>
    </row>
    <row r="1033" spans="2:12">
      <c r="B1033" s="48"/>
      <c r="C1033" s="48"/>
      <c r="D1033" s="16"/>
      <c r="E1033" s="48"/>
      <c r="F1033" s="17"/>
      <c r="G1033" s="17"/>
      <c r="H1033" s="17"/>
      <c r="I1033" s="21"/>
      <c r="J1033" s="17"/>
      <c r="K1033" s="20">
        <f>IF(FluxoCaixa10131514192123[[#This Row],[Movimento ]]="Saldo Inicial",FluxoCaixa10131514192123[[#This Row],[R$ (Valores)]],K1032+FluxoCaixa10131514192123[[#This Row],[Valores Receitas / Despesas]])</f>
        <v>2511924.87</v>
      </c>
      <c r="L1033" s="5">
        <f>IF(FluxoCaixa10131514192123[[#This Row],[Entrada / Saída]]="Saída",FluxoCaixa10131514192123[[#This Row],[R$ (Valores)]]*-1,FluxoCaixa10131514192123[[#This Row],[R$ (Valores)]])</f>
        <v>0</v>
      </c>
    </row>
    <row r="1034" spans="2:12">
      <c r="B1034" s="48"/>
      <c r="C1034" s="48"/>
      <c r="D1034" s="16"/>
      <c r="E1034" s="48"/>
      <c r="F1034" s="17"/>
      <c r="G1034" s="17"/>
      <c r="H1034" s="17"/>
      <c r="I1034" s="21"/>
      <c r="J1034" s="17"/>
      <c r="K1034" s="20">
        <f>IF(FluxoCaixa10131514192123[[#This Row],[Movimento ]]="Saldo Inicial",FluxoCaixa10131514192123[[#This Row],[R$ (Valores)]],K1033+FluxoCaixa10131514192123[[#This Row],[Valores Receitas / Despesas]])</f>
        <v>2511924.87</v>
      </c>
      <c r="L1034" s="5">
        <f>IF(FluxoCaixa10131514192123[[#This Row],[Entrada / Saída]]="Saída",FluxoCaixa10131514192123[[#This Row],[R$ (Valores)]]*-1,FluxoCaixa10131514192123[[#This Row],[R$ (Valores)]])</f>
        <v>0</v>
      </c>
    </row>
    <row r="1035" spans="2:12">
      <c r="B1035" s="48"/>
      <c r="C1035" s="48"/>
      <c r="D1035" s="16"/>
      <c r="E1035" s="48"/>
      <c r="F1035" s="17"/>
      <c r="G1035" s="17"/>
      <c r="H1035" s="17"/>
      <c r="I1035" s="21"/>
      <c r="J1035" s="17"/>
      <c r="K1035" s="20">
        <f>IF(FluxoCaixa10131514192123[[#This Row],[Movimento ]]="Saldo Inicial",FluxoCaixa10131514192123[[#This Row],[R$ (Valores)]],K1034+FluxoCaixa10131514192123[[#This Row],[Valores Receitas / Despesas]])</f>
        <v>2511924.87</v>
      </c>
      <c r="L1035" s="5">
        <f>IF(FluxoCaixa10131514192123[[#This Row],[Entrada / Saída]]="Saída",FluxoCaixa10131514192123[[#This Row],[R$ (Valores)]]*-1,FluxoCaixa10131514192123[[#This Row],[R$ (Valores)]])</f>
        <v>0</v>
      </c>
    </row>
    <row r="1036" spans="2:12">
      <c r="B1036" s="48"/>
      <c r="C1036" s="48"/>
      <c r="D1036" s="16"/>
      <c r="E1036" s="48"/>
      <c r="F1036" s="17"/>
      <c r="G1036" s="17"/>
      <c r="H1036" s="17"/>
      <c r="I1036" s="21"/>
      <c r="J1036" s="17"/>
      <c r="K1036" s="20">
        <f>IF(FluxoCaixa10131514192123[[#This Row],[Movimento ]]="Saldo Inicial",FluxoCaixa10131514192123[[#This Row],[R$ (Valores)]],K1035+FluxoCaixa10131514192123[[#This Row],[Valores Receitas / Despesas]])</f>
        <v>2511924.87</v>
      </c>
      <c r="L1036" s="5">
        <f>IF(FluxoCaixa10131514192123[[#This Row],[Entrada / Saída]]="Saída",FluxoCaixa10131514192123[[#This Row],[R$ (Valores)]]*-1,FluxoCaixa10131514192123[[#This Row],[R$ (Valores)]])</f>
        <v>0</v>
      </c>
    </row>
    <row r="1037" spans="2:12">
      <c r="B1037" s="48"/>
      <c r="C1037" s="48"/>
      <c r="D1037" s="16"/>
      <c r="E1037" s="48"/>
      <c r="F1037" s="17"/>
      <c r="G1037" s="17"/>
      <c r="H1037" s="17"/>
      <c r="I1037" s="21"/>
      <c r="J1037" s="17"/>
      <c r="K1037" s="20">
        <f>IF(FluxoCaixa10131514192123[[#This Row],[Movimento ]]="Saldo Inicial",FluxoCaixa10131514192123[[#This Row],[R$ (Valores)]],K1036+FluxoCaixa10131514192123[[#This Row],[Valores Receitas / Despesas]])</f>
        <v>2511924.87</v>
      </c>
      <c r="L1037" s="5">
        <f>IF(FluxoCaixa10131514192123[[#This Row],[Entrada / Saída]]="Saída",FluxoCaixa10131514192123[[#This Row],[R$ (Valores)]]*-1,FluxoCaixa10131514192123[[#This Row],[R$ (Valores)]])</f>
        <v>0</v>
      </c>
    </row>
    <row r="1038" spans="2:12">
      <c r="B1038" s="48"/>
      <c r="C1038" s="48"/>
      <c r="D1038" s="16"/>
      <c r="E1038" s="48"/>
      <c r="F1038" s="17"/>
      <c r="G1038" s="17"/>
      <c r="H1038" s="17"/>
      <c r="I1038" s="21"/>
      <c r="J1038" s="17"/>
      <c r="K1038" s="20">
        <f>IF(FluxoCaixa10131514192123[[#This Row],[Movimento ]]="Saldo Inicial",FluxoCaixa10131514192123[[#This Row],[R$ (Valores)]],K1037+FluxoCaixa10131514192123[[#This Row],[Valores Receitas / Despesas]])</f>
        <v>2511924.87</v>
      </c>
      <c r="L1038" s="5">
        <f>IF(FluxoCaixa10131514192123[[#This Row],[Entrada / Saída]]="Saída",FluxoCaixa10131514192123[[#This Row],[R$ (Valores)]]*-1,FluxoCaixa10131514192123[[#This Row],[R$ (Valores)]])</f>
        <v>0</v>
      </c>
    </row>
    <row r="1039" spans="2:12">
      <c r="B1039" s="48"/>
      <c r="C1039" s="48"/>
      <c r="D1039" s="16"/>
      <c r="E1039" s="48"/>
      <c r="F1039" s="17"/>
      <c r="G1039" s="17"/>
      <c r="H1039" s="17"/>
      <c r="I1039" s="21"/>
      <c r="J1039" s="17"/>
      <c r="K1039" s="20">
        <f>IF(FluxoCaixa10131514192123[[#This Row],[Movimento ]]="Saldo Inicial",FluxoCaixa10131514192123[[#This Row],[R$ (Valores)]],K1038+FluxoCaixa10131514192123[[#This Row],[Valores Receitas / Despesas]])</f>
        <v>2511924.87</v>
      </c>
      <c r="L1039" s="5">
        <f>IF(FluxoCaixa10131514192123[[#This Row],[Entrada / Saída]]="Saída",FluxoCaixa10131514192123[[#This Row],[R$ (Valores)]]*-1,FluxoCaixa10131514192123[[#This Row],[R$ (Valores)]])</f>
        <v>0</v>
      </c>
    </row>
    <row r="1040" spans="2:12">
      <c r="B1040" s="48"/>
      <c r="C1040" s="48"/>
      <c r="D1040" s="16"/>
      <c r="E1040" s="48"/>
      <c r="F1040" s="17"/>
      <c r="G1040" s="17"/>
      <c r="H1040" s="17"/>
      <c r="I1040" s="21"/>
      <c r="J1040" s="17"/>
      <c r="K1040" s="20">
        <f>IF(FluxoCaixa10131514192123[[#This Row],[Movimento ]]="Saldo Inicial",FluxoCaixa10131514192123[[#This Row],[R$ (Valores)]],K1039+FluxoCaixa10131514192123[[#This Row],[Valores Receitas / Despesas]])</f>
        <v>2511924.87</v>
      </c>
      <c r="L1040" s="5">
        <f>IF(FluxoCaixa10131514192123[[#This Row],[Entrada / Saída]]="Saída",FluxoCaixa10131514192123[[#This Row],[R$ (Valores)]]*-1,FluxoCaixa10131514192123[[#This Row],[R$ (Valores)]])</f>
        <v>0</v>
      </c>
    </row>
    <row r="1041" spans="2:12">
      <c r="B1041" s="48"/>
      <c r="C1041" s="48"/>
      <c r="D1041" s="16"/>
      <c r="E1041" s="48"/>
      <c r="F1041" s="17"/>
      <c r="G1041" s="17"/>
      <c r="H1041" s="17"/>
      <c r="I1041" s="21"/>
      <c r="J1041" s="17"/>
      <c r="K1041" s="20">
        <f>IF(FluxoCaixa10131514192123[[#This Row],[Movimento ]]="Saldo Inicial",FluxoCaixa10131514192123[[#This Row],[R$ (Valores)]],K1040+FluxoCaixa10131514192123[[#This Row],[Valores Receitas / Despesas]])</f>
        <v>2511924.87</v>
      </c>
      <c r="L1041" s="5">
        <f>IF(FluxoCaixa10131514192123[[#This Row],[Entrada / Saída]]="Saída",FluxoCaixa10131514192123[[#This Row],[R$ (Valores)]]*-1,FluxoCaixa10131514192123[[#This Row],[R$ (Valores)]])</f>
        <v>0</v>
      </c>
    </row>
    <row r="1042" spans="2:12">
      <c r="B1042" s="48"/>
      <c r="C1042" s="48"/>
      <c r="D1042" s="16"/>
      <c r="E1042" s="48"/>
      <c r="F1042" s="17"/>
      <c r="G1042" s="17"/>
      <c r="H1042" s="17"/>
      <c r="I1042" s="21"/>
      <c r="J1042" s="17"/>
      <c r="K1042" s="20">
        <f>IF(FluxoCaixa10131514192123[[#This Row],[Movimento ]]="Saldo Inicial",FluxoCaixa10131514192123[[#This Row],[R$ (Valores)]],K1041+FluxoCaixa10131514192123[[#This Row],[Valores Receitas / Despesas]])</f>
        <v>2511924.87</v>
      </c>
      <c r="L1042" s="5">
        <f>IF(FluxoCaixa10131514192123[[#This Row],[Entrada / Saída]]="Saída",FluxoCaixa10131514192123[[#This Row],[R$ (Valores)]]*-1,FluxoCaixa10131514192123[[#This Row],[R$ (Valores)]])</f>
        <v>0</v>
      </c>
    </row>
    <row r="1043" spans="2:12">
      <c r="B1043" s="48"/>
      <c r="C1043" s="48"/>
      <c r="D1043" s="16"/>
      <c r="E1043" s="48"/>
      <c r="F1043" s="17"/>
      <c r="G1043" s="17"/>
      <c r="H1043" s="17"/>
      <c r="I1043" s="21"/>
      <c r="J1043" s="17"/>
      <c r="K1043" s="20">
        <f>IF(FluxoCaixa10131514192123[[#This Row],[Movimento ]]="Saldo Inicial",FluxoCaixa10131514192123[[#This Row],[R$ (Valores)]],K1042+FluxoCaixa10131514192123[[#This Row],[Valores Receitas / Despesas]])</f>
        <v>2511924.87</v>
      </c>
      <c r="L1043" s="5">
        <f>IF(FluxoCaixa10131514192123[[#This Row],[Entrada / Saída]]="Saída",FluxoCaixa10131514192123[[#This Row],[R$ (Valores)]]*-1,FluxoCaixa10131514192123[[#This Row],[R$ (Valores)]])</f>
        <v>0</v>
      </c>
    </row>
    <row r="1044" spans="2:12">
      <c r="B1044" s="48"/>
      <c r="C1044" s="48"/>
      <c r="D1044" s="16"/>
      <c r="E1044" s="48"/>
      <c r="F1044" s="17"/>
      <c r="G1044" s="17"/>
      <c r="H1044" s="17"/>
      <c r="I1044" s="21"/>
      <c r="J1044" s="17"/>
      <c r="K1044" s="20">
        <f>IF(FluxoCaixa10131514192123[[#This Row],[Movimento ]]="Saldo Inicial",FluxoCaixa10131514192123[[#This Row],[R$ (Valores)]],K1043+FluxoCaixa10131514192123[[#This Row],[Valores Receitas / Despesas]])</f>
        <v>2511924.87</v>
      </c>
      <c r="L1044" s="5">
        <f>IF(FluxoCaixa10131514192123[[#This Row],[Entrada / Saída]]="Saída",FluxoCaixa10131514192123[[#This Row],[R$ (Valores)]]*-1,FluxoCaixa10131514192123[[#This Row],[R$ (Valores)]])</f>
        <v>0</v>
      </c>
    </row>
    <row r="1045" spans="2:12">
      <c r="B1045" s="48"/>
      <c r="C1045" s="48"/>
      <c r="D1045" s="16"/>
      <c r="E1045" s="48"/>
      <c r="F1045" s="17"/>
      <c r="G1045" s="17"/>
      <c r="H1045" s="17"/>
      <c r="I1045" s="21"/>
      <c r="J1045" s="17"/>
      <c r="K1045" s="20">
        <f>IF(FluxoCaixa10131514192123[[#This Row],[Movimento ]]="Saldo Inicial",FluxoCaixa10131514192123[[#This Row],[R$ (Valores)]],K1044+FluxoCaixa10131514192123[[#This Row],[Valores Receitas / Despesas]])</f>
        <v>2511924.87</v>
      </c>
      <c r="L1045" s="5">
        <f>IF(FluxoCaixa10131514192123[[#This Row],[Entrada / Saída]]="Saída",FluxoCaixa10131514192123[[#This Row],[R$ (Valores)]]*-1,FluxoCaixa10131514192123[[#This Row],[R$ (Valores)]])</f>
        <v>0</v>
      </c>
    </row>
    <row r="1046" spans="2:12">
      <c r="B1046" s="48"/>
      <c r="C1046" s="48"/>
      <c r="D1046" s="16"/>
      <c r="E1046" s="48"/>
      <c r="F1046" s="17"/>
      <c r="G1046" s="17"/>
      <c r="H1046" s="17"/>
      <c r="I1046" s="21"/>
      <c r="J1046" s="17"/>
      <c r="K1046" s="20">
        <f>IF(FluxoCaixa10131514192123[[#This Row],[Movimento ]]="Saldo Inicial",FluxoCaixa10131514192123[[#This Row],[R$ (Valores)]],K1045+FluxoCaixa10131514192123[[#This Row],[Valores Receitas / Despesas]])</f>
        <v>2511924.87</v>
      </c>
      <c r="L1046" s="5">
        <f>IF(FluxoCaixa10131514192123[[#This Row],[Entrada / Saída]]="Saída",FluxoCaixa10131514192123[[#This Row],[R$ (Valores)]]*-1,FluxoCaixa10131514192123[[#This Row],[R$ (Valores)]])</f>
        <v>0</v>
      </c>
    </row>
    <row r="1047" spans="2:12">
      <c r="B1047" s="48"/>
      <c r="C1047" s="48"/>
      <c r="D1047" s="16"/>
      <c r="E1047" s="48"/>
      <c r="F1047" s="17"/>
      <c r="G1047" s="17"/>
      <c r="H1047" s="17"/>
      <c r="I1047" s="21"/>
      <c r="J1047" s="17"/>
      <c r="K1047" s="20">
        <f>IF(FluxoCaixa10131514192123[[#This Row],[Movimento ]]="Saldo Inicial",FluxoCaixa10131514192123[[#This Row],[R$ (Valores)]],K1046+FluxoCaixa10131514192123[[#This Row],[Valores Receitas / Despesas]])</f>
        <v>2511924.87</v>
      </c>
      <c r="L1047" s="5">
        <f>IF(FluxoCaixa10131514192123[[#This Row],[Entrada / Saída]]="Saída",FluxoCaixa10131514192123[[#This Row],[R$ (Valores)]]*-1,FluxoCaixa10131514192123[[#This Row],[R$ (Valores)]])</f>
        <v>0</v>
      </c>
    </row>
    <row r="1048" spans="2:12">
      <c r="B1048" s="48"/>
      <c r="C1048" s="48"/>
      <c r="D1048" s="16"/>
      <c r="E1048" s="48"/>
      <c r="F1048" s="17"/>
      <c r="G1048" s="17"/>
      <c r="H1048" s="17"/>
      <c r="I1048" s="21"/>
      <c r="J1048" s="17"/>
      <c r="K1048" s="20">
        <f>IF(FluxoCaixa10131514192123[[#This Row],[Movimento ]]="Saldo Inicial",FluxoCaixa10131514192123[[#This Row],[R$ (Valores)]],K1047+FluxoCaixa10131514192123[[#This Row],[Valores Receitas / Despesas]])</f>
        <v>2511924.87</v>
      </c>
      <c r="L1048" s="5">
        <f>IF(FluxoCaixa10131514192123[[#This Row],[Entrada / Saída]]="Saída",FluxoCaixa10131514192123[[#This Row],[R$ (Valores)]]*-1,FluxoCaixa10131514192123[[#This Row],[R$ (Valores)]])</f>
        <v>0</v>
      </c>
    </row>
    <row r="1049" spans="2:12">
      <c r="B1049" s="48"/>
      <c r="C1049" s="48"/>
      <c r="D1049" s="16"/>
      <c r="E1049" s="48"/>
      <c r="F1049" s="17"/>
      <c r="G1049" s="17"/>
      <c r="H1049" s="17"/>
      <c r="I1049" s="21"/>
      <c r="J1049" s="17"/>
      <c r="K1049" s="20">
        <f>IF(FluxoCaixa10131514192123[[#This Row],[Movimento ]]="Saldo Inicial",FluxoCaixa10131514192123[[#This Row],[R$ (Valores)]],K1048+FluxoCaixa10131514192123[[#This Row],[Valores Receitas / Despesas]])</f>
        <v>2511924.87</v>
      </c>
      <c r="L1049" s="5">
        <f>IF(FluxoCaixa10131514192123[[#This Row],[Entrada / Saída]]="Saída",FluxoCaixa10131514192123[[#This Row],[R$ (Valores)]]*-1,FluxoCaixa10131514192123[[#This Row],[R$ (Valores)]])</f>
        <v>0</v>
      </c>
    </row>
    <row r="1050" spans="2:12">
      <c r="B1050" s="48"/>
      <c r="C1050" s="48"/>
      <c r="D1050" s="16"/>
      <c r="E1050" s="48"/>
      <c r="F1050" s="17"/>
      <c r="G1050" s="17"/>
      <c r="H1050" s="17"/>
      <c r="I1050" s="21"/>
      <c r="J1050" s="17"/>
      <c r="K1050" s="20">
        <f>IF(FluxoCaixa10131514192123[[#This Row],[Movimento ]]="Saldo Inicial",FluxoCaixa10131514192123[[#This Row],[R$ (Valores)]],K1049+FluxoCaixa10131514192123[[#This Row],[Valores Receitas / Despesas]])</f>
        <v>2511924.87</v>
      </c>
      <c r="L1050" s="5">
        <f>IF(FluxoCaixa10131514192123[[#This Row],[Entrada / Saída]]="Saída",FluxoCaixa10131514192123[[#This Row],[R$ (Valores)]]*-1,FluxoCaixa10131514192123[[#This Row],[R$ (Valores)]])</f>
        <v>0</v>
      </c>
    </row>
    <row r="1051" spans="2:12">
      <c r="B1051" s="48"/>
      <c r="C1051" s="48"/>
      <c r="D1051" s="16"/>
      <c r="E1051" s="48"/>
      <c r="F1051" s="17"/>
      <c r="G1051" s="17"/>
      <c r="H1051" s="17"/>
      <c r="I1051" s="21"/>
      <c r="J1051" s="17"/>
      <c r="K1051" s="20">
        <f>IF(FluxoCaixa10131514192123[[#This Row],[Movimento ]]="Saldo Inicial",FluxoCaixa10131514192123[[#This Row],[R$ (Valores)]],K1050+FluxoCaixa10131514192123[[#This Row],[Valores Receitas / Despesas]])</f>
        <v>2511924.87</v>
      </c>
      <c r="L1051" s="5">
        <f>IF(FluxoCaixa10131514192123[[#This Row],[Entrada / Saída]]="Saída",FluxoCaixa10131514192123[[#This Row],[R$ (Valores)]]*-1,FluxoCaixa10131514192123[[#This Row],[R$ (Valores)]])</f>
        <v>0</v>
      </c>
    </row>
    <row r="1052" spans="2:12">
      <c r="B1052" s="48"/>
      <c r="C1052" s="48"/>
      <c r="D1052" s="16"/>
      <c r="E1052" s="48"/>
      <c r="F1052" s="17"/>
      <c r="G1052" s="17"/>
      <c r="H1052" s="17"/>
      <c r="I1052" s="21"/>
      <c r="J1052" s="17"/>
      <c r="K1052" s="20">
        <f>IF(FluxoCaixa10131514192123[[#This Row],[Movimento ]]="Saldo Inicial",FluxoCaixa10131514192123[[#This Row],[R$ (Valores)]],K1051+FluxoCaixa10131514192123[[#This Row],[Valores Receitas / Despesas]])</f>
        <v>2511924.87</v>
      </c>
      <c r="L1052" s="5">
        <f>IF(FluxoCaixa10131514192123[[#This Row],[Entrada / Saída]]="Saída",FluxoCaixa10131514192123[[#This Row],[R$ (Valores)]]*-1,FluxoCaixa10131514192123[[#This Row],[R$ (Valores)]])</f>
        <v>0</v>
      </c>
    </row>
    <row r="1053" spans="2:12">
      <c r="B1053" s="48"/>
      <c r="C1053" s="48"/>
      <c r="D1053" s="16"/>
      <c r="E1053" s="48"/>
      <c r="F1053" s="17"/>
      <c r="G1053" s="17"/>
      <c r="H1053" s="17"/>
      <c r="I1053" s="21"/>
      <c r="J1053" s="17"/>
      <c r="K1053" s="20">
        <f>IF(FluxoCaixa10131514192123[[#This Row],[Movimento ]]="Saldo Inicial",FluxoCaixa10131514192123[[#This Row],[R$ (Valores)]],K1052+FluxoCaixa10131514192123[[#This Row],[Valores Receitas / Despesas]])</f>
        <v>2511924.87</v>
      </c>
      <c r="L1053" s="5">
        <f>IF(FluxoCaixa10131514192123[[#This Row],[Entrada / Saída]]="Saída",FluxoCaixa10131514192123[[#This Row],[R$ (Valores)]]*-1,FluxoCaixa10131514192123[[#This Row],[R$ (Valores)]])</f>
        <v>0</v>
      </c>
    </row>
    <row r="1054" spans="2:12">
      <c r="B1054" s="48"/>
      <c r="C1054" s="48"/>
      <c r="D1054" s="16"/>
      <c r="E1054" s="48"/>
      <c r="F1054" s="17"/>
      <c r="G1054" s="17"/>
      <c r="H1054" s="17"/>
      <c r="I1054" s="21"/>
      <c r="J1054" s="17"/>
      <c r="K1054" s="20">
        <f>IF(FluxoCaixa10131514192123[[#This Row],[Movimento ]]="Saldo Inicial",FluxoCaixa10131514192123[[#This Row],[R$ (Valores)]],K1053+FluxoCaixa10131514192123[[#This Row],[Valores Receitas / Despesas]])</f>
        <v>2511924.87</v>
      </c>
      <c r="L1054" s="5">
        <f>IF(FluxoCaixa10131514192123[[#This Row],[Entrada / Saída]]="Saída",FluxoCaixa10131514192123[[#This Row],[R$ (Valores)]]*-1,FluxoCaixa10131514192123[[#This Row],[R$ (Valores)]])</f>
        <v>0</v>
      </c>
    </row>
    <row r="1055" spans="2:12">
      <c r="B1055" s="48"/>
      <c r="C1055" s="48"/>
      <c r="D1055" s="16"/>
      <c r="E1055" s="48"/>
      <c r="F1055" s="17"/>
      <c r="G1055" s="17"/>
      <c r="H1055" s="17"/>
      <c r="I1055" s="21"/>
      <c r="J1055" s="17"/>
      <c r="K1055" s="20">
        <f>IF(FluxoCaixa10131514192123[[#This Row],[Movimento ]]="Saldo Inicial",FluxoCaixa10131514192123[[#This Row],[R$ (Valores)]],K1054+FluxoCaixa10131514192123[[#This Row],[Valores Receitas / Despesas]])</f>
        <v>2511924.87</v>
      </c>
      <c r="L1055" s="5">
        <f>IF(FluxoCaixa10131514192123[[#This Row],[Entrada / Saída]]="Saída",FluxoCaixa10131514192123[[#This Row],[R$ (Valores)]]*-1,FluxoCaixa10131514192123[[#This Row],[R$ (Valores)]])</f>
        <v>0</v>
      </c>
    </row>
    <row r="1056" spans="2:12">
      <c r="B1056" s="48"/>
      <c r="C1056" s="48"/>
      <c r="D1056" s="16"/>
      <c r="E1056" s="48"/>
      <c r="F1056" s="17"/>
      <c r="G1056" s="17"/>
      <c r="H1056" s="17"/>
      <c r="I1056" s="21"/>
      <c r="J1056" s="17"/>
      <c r="K1056" s="20">
        <f>IF(FluxoCaixa10131514192123[[#This Row],[Movimento ]]="Saldo Inicial",FluxoCaixa10131514192123[[#This Row],[R$ (Valores)]],K1055+FluxoCaixa10131514192123[[#This Row],[Valores Receitas / Despesas]])</f>
        <v>2511924.87</v>
      </c>
      <c r="L1056" s="5">
        <f>IF(FluxoCaixa10131514192123[[#This Row],[Entrada / Saída]]="Saída",FluxoCaixa10131514192123[[#This Row],[R$ (Valores)]]*-1,FluxoCaixa10131514192123[[#This Row],[R$ (Valores)]])</f>
        <v>0</v>
      </c>
    </row>
    <row r="1057" spans="2:12">
      <c r="B1057" s="48"/>
      <c r="C1057" s="48"/>
      <c r="D1057" s="16"/>
      <c r="E1057" s="48"/>
      <c r="F1057" s="17"/>
      <c r="G1057" s="17"/>
      <c r="H1057" s="17"/>
      <c r="I1057" s="21"/>
      <c r="J1057" s="17"/>
      <c r="K1057" s="20">
        <f>IF(FluxoCaixa10131514192123[[#This Row],[Movimento ]]="Saldo Inicial",FluxoCaixa10131514192123[[#This Row],[R$ (Valores)]],K1056+FluxoCaixa10131514192123[[#This Row],[Valores Receitas / Despesas]])</f>
        <v>2511924.87</v>
      </c>
      <c r="L1057" s="5">
        <f>IF(FluxoCaixa10131514192123[[#This Row],[Entrada / Saída]]="Saída",FluxoCaixa10131514192123[[#This Row],[R$ (Valores)]]*-1,FluxoCaixa10131514192123[[#This Row],[R$ (Valores)]])</f>
        <v>0</v>
      </c>
    </row>
    <row r="1058" spans="2:12">
      <c r="B1058" s="48"/>
      <c r="C1058" s="48"/>
      <c r="D1058" s="16"/>
      <c r="E1058" s="48"/>
      <c r="F1058" s="17"/>
      <c r="G1058" s="17"/>
      <c r="H1058" s="17"/>
      <c r="I1058" s="21"/>
      <c r="J1058" s="17"/>
      <c r="K1058" s="20">
        <f>IF(FluxoCaixa10131514192123[[#This Row],[Movimento ]]="Saldo Inicial",FluxoCaixa10131514192123[[#This Row],[R$ (Valores)]],K1057+FluxoCaixa10131514192123[[#This Row],[Valores Receitas / Despesas]])</f>
        <v>2511924.87</v>
      </c>
      <c r="L1058" s="5">
        <f>IF(FluxoCaixa10131514192123[[#This Row],[Entrada / Saída]]="Saída",FluxoCaixa10131514192123[[#This Row],[R$ (Valores)]]*-1,FluxoCaixa10131514192123[[#This Row],[R$ (Valores)]])</f>
        <v>0</v>
      </c>
    </row>
    <row r="1059" spans="2:12">
      <c r="B1059" s="48"/>
      <c r="C1059" s="48"/>
      <c r="D1059" s="16"/>
      <c r="E1059" s="48"/>
      <c r="F1059" s="17"/>
      <c r="G1059" s="17"/>
      <c r="H1059" s="17"/>
      <c r="I1059" s="21"/>
      <c r="J1059" s="17"/>
      <c r="K1059" s="20">
        <f>IF(FluxoCaixa10131514192123[[#This Row],[Movimento ]]="Saldo Inicial",FluxoCaixa10131514192123[[#This Row],[R$ (Valores)]],K1058+FluxoCaixa10131514192123[[#This Row],[Valores Receitas / Despesas]])</f>
        <v>2511924.87</v>
      </c>
      <c r="L1059" s="5">
        <f>IF(FluxoCaixa10131514192123[[#This Row],[Entrada / Saída]]="Saída",FluxoCaixa10131514192123[[#This Row],[R$ (Valores)]]*-1,FluxoCaixa10131514192123[[#This Row],[R$ (Valores)]])</f>
        <v>0</v>
      </c>
    </row>
    <row r="1060" spans="2:12">
      <c r="B1060" s="48"/>
      <c r="C1060" s="48"/>
      <c r="D1060" s="16"/>
      <c r="E1060" s="48"/>
      <c r="F1060" s="17"/>
      <c r="G1060" s="17"/>
      <c r="H1060" s="17"/>
      <c r="I1060" s="21"/>
      <c r="J1060" s="17"/>
      <c r="K1060" s="20">
        <f>IF(FluxoCaixa10131514192123[[#This Row],[Movimento ]]="Saldo Inicial",FluxoCaixa10131514192123[[#This Row],[R$ (Valores)]],K1059+FluxoCaixa10131514192123[[#This Row],[Valores Receitas / Despesas]])</f>
        <v>2511924.87</v>
      </c>
      <c r="L1060" s="5">
        <f>IF(FluxoCaixa10131514192123[[#This Row],[Entrada / Saída]]="Saída",FluxoCaixa10131514192123[[#This Row],[R$ (Valores)]]*-1,FluxoCaixa10131514192123[[#This Row],[R$ (Valores)]])</f>
        <v>0</v>
      </c>
    </row>
    <row r="1061" spans="2:12">
      <c r="B1061" s="48"/>
      <c r="C1061" s="48"/>
      <c r="D1061" s="16"/>
      <c r="E1061" s="48"/>
      <c r="F1061" s="17"/>
      <c r="G1061" s="17"/>
      <c r="H1061" s="17"/>
      <c r="I1061" s="21"/>
      <c r="J1061" s="17"/>
      <c r="K1061" s="20">
        <f>IF(FluxoCaixa10131514192123[[#This Row],[Movimento ]]="Saldo Inicial",FluxoCaixa10131514192123[[#This Row],[R$ (Valores)]],K1060+FluxoCaixa10131514192123[[#This Row],[Valores Receitas / Despesas]])</f>
        <v>2511924.87</v>
      </c>
      <c r="L1061" s="5">
        <f>IF(FluxoCaixa10131514192123[[#This Row],[Entrada / Saída]]="Saída",FluxoCaixa10131514192123[[#This Row],[R$ (Valores)]]*-1,FluxoCaixa10131514192123[[#This Row],[R$ (Valores)]])</f>
        <v>0</v>
      </c>
    </row>
    <row r="1062" spans="2:12">
      <c r="B1062" s="48"/>
      <c r="C1062" s="48"/>
      <c r="D1062" s="16"/>
      <c r="E1062" s="48"/>
      <c r="F1062" s="45"/>
      <c r="G1062" s="17"/>
      <c r="H1062" s="17"/>
      <c r="I1062" s="54"/>
      <c r="J1062" s="45"/>
      <c r="K1062" s="20">
        <f>IF(FluxoCaixa10131514192123[[#This Row],[Movimento ]]="Saldo Inicial",FluxoCaixa10131514192123[[#This Row],[R$ (Valores)]],K1061+FluxoCaixa10131514192123[[#This Row],[Valores Receitas / Despesas]])</f>
        <v>2511924.87</v>
      </c>
      <c r="L1062" s="53">
        <f>IF(FluxoCaixa10131514192123[[#This Row],[Entrada / Saída]]="Saída",FluxoCaixa10131514192123[[#This Row],[R$ (Valores)]]*-1,FluxoCaixa10131514192123[[#This Row],[R$ (Valores)]])</f>
        <v>0</v>
      </c>
    </row>
    <row r="1063" spans="2:12">
      <c r="B1063" s="48"/>
      <c r="C1063" s="48"/>
      <c r="D1063" s="16"/>
      <c r="E1063" s="48"/>
      <c r="F1063" s="45"/>
      <c r="G1063" s="45"/>
      <c r="H1063" s="17"/>
      <c r="I1063" s="54"/>
      <c r="J1063" s="45"/>
      <c r="K1063" s="20">
        <f>IF(FluxoCaixa10131514192123[[#This Row],[Movimento ]]="Saldo Inicial",FluxoCaixa10131514192123[[#This Row],[R$ (Valores)]],K1062+FluxoCaixa10131514192123[[#This Row],[Valores Receitas / Despesas]])</f>
        <v>2511924.87</v>
      </c>
      <c r="L1063" s="53">
        <f>IF(FluxoCaixa10131514192123[[#This Row],[Entrada / Saída]]="Saída",FluxoCaixa10131514192123[[#This Row],[R$ (Valores)]]*-1,FluxoCaixa10131514192123[[#This Row],[R$ (Valores)]])</f>
        <v>0</v>
      </c>
    </row>
    <row r="1064" spans="2:12">
      <c r="B1064" s="48"/>
      <c r="C1064" s="48"/>
      <c r="D1064" s="16"/>
      <c r="E1064" s="48"/>
      <c r="F1064" s="45"/>
      <c r="G1064" s="45"/>
      <c r="H1064" s="17"/>
      <c r="I1064" s="54"/>
      <c r="J1064" s="45"/>
      <c r="K1064" s="20">
        <f>IF(FluxoCaixa10131514192123[[#This Row],[Movimento ]]="Saldo Inicial",FluxoCaixa10131514192123[[#This Row],[R$ (Valores)]],K1063+FluxoCaixa10131514192123[[#This Row],[Valores Receitas / Despesas]])</f>
        <v>2511924.87</v>
      </c>
      <c r="L1064" s="53">
        <f>IF(FluxoCaixa10131514192123[[#This Row],[Entrada / Saída]]="Saída",FluxoCaixa10131514192123[[#This Row],[R$ (Valores)]]*-1,FluxoCaixa10131514192123[[#This Row],[R$ (Valores)]])</f>
        <v>0</v>
      </c>
    </row>
    <row r="1065" spans="2:12">
      <c r="B1065" s="48"/>
      <c r="C1065" s="48"/>
      <c r="D1065" s="16"/>
      <c r="E1065" s="48"/>
      <c r="F1065" s="17"/>
      <c r="G1065" s="17"/>
      <c r="H1065" s="17"/>
      <c r="I1065" s="54"/>
      <c r="J1065" s="45"/>
      <c r="K1065" s="20">
        <f>IF(FluxoCaixa10131514192123[[#This Row],[Movimento ]]="Saldo Inicial",FluxoCaixa10131514192123[[#This Row],[R$ (Valores)]],K1064+FluxoCaixa10131514192123[[#This Row],[Valores Receitas / Despesas]])</f>
        <v>2511924.87</v>
      </c>
      <c r="L1065" s="53">
        <f>IF(FluxoCaixa10131514192123[[#This Row],[Entrada / Saída]]="Saída",FluxoCaixa10131514192123[[#This Row],[R$ (Valores)]]*-1,FluxoCaixa10131514192123[[#This Row],[R$ (Valores)]])</f>
        <v>0</v>
      </c>
    </row>
    <row r="1066" spans="2:12">
      <c r="B1066" s="48"/>
      <c r="C1066" s="48"/>
      <c r="D1066" s="16"/>
      <c r="E1066" s="48"/>
      <c r="F1066" s="17"/>
      <c r="G1066" s="17"/>
      <c r="H1066" s="17"/>
      <c r="I1066" s="54"/>
      <c r="J1066" s="45"/>
      <c r="K1066" s="20">
        <f>IF(FluxoCaixa10131514192123[[#This Row],[Movimento ]]="Saldo Inicial",FluxoCaixa10131514192123[[#This Row],[R$ (Valores)]],K1065+FluxoCaixa10131514192123[[#This Row],[Valores Receitas / Despesas]])</f>
        <v>2511924.87</v>
      </c>
      <c r="L1066" s="53">
        <f>IF(FluxoCaixa10131514192123[[#This Row],[Entrada / Saída]]="Saída",FluxoCaixa10131514192123[[#This Row],[R$ (Valores)]]*-1,FluxoCaixa10131514192123[[#This Row],[R$ (Valores)]])</f>
        <v>0</v>
      </c>
    </row>
    <row r="1067" spans="2:12">
      <c r="B1067" s="48"/>
      <c r="C1067" s="48"/>
      <c r="D1067" s="16"/>
      <c r="E1067" s="48"/>
      <c r="F1067" s="17"/>
      <c r="G1067" s="17"/>
      <c r="H1067" s="17"/>
      <c r="I1067" s="54"/>
      <c r="J1067" s="45"/>
      <c r="K1067" s="20">
        <f>IF(FluxoCaixa10131514192123[[#This Row],[Movimento ]]="Saldo Inicial",FluxoCaixa10131514192123[[#This Row],[R$ (Valores)]],K1066+FluxoCaixa10131514192123[[#This Row],[Valores Receitas / Despesas]])</f>
        <v>2511924.87</v>
      </c>
      <c r="L1067" s="53">
        <f>IF(FluxoCaixa10131514192123[[#This Row],[Entrada / Saída]]="Saída",FluxoCaixa10131514192123[[#This Row],[R$ (Valores)]]*-1,FluxoCaixa10131514192123[[#This Row],[R$ (Valores)]])</f>
        <v>0</v>
      </c>
    </row>
    <row r="1068" spans="2:12">
      <c r="B1068" s="48"/>
      <c r="C1068" s="48"/>
      <c r="D1068" s="16"/>
      <c r="E1068" s="48"/>
      <c r="F1068" s="17"/>
      <c r="G1068" s="17"/>
      <c r="H1068" s="17"/>
      <c r="I1068" s="54"/>
      <c r="J1068" s="45"/>
      <c r="K1068" s="20">
        <f>IF(FluxoCaixa10131514192123[[#This Row],[Movimento ]]="Saldo Inicial",FluxoCaixa10131514192123[[#This Row],[R$ (Valores)]],K1067+FluxoCaixa10131514192123[[#This Row],[Valores Receitas / Despesas]])</f>
        <v>2511924.87</v>
      </c>
      <c r="L1068" s="53">
        <f>IF(FluxoCaixa10131514192123[[#This Row],[Entrada / Saída]]="Saída",FluxoCaixa10131514192123[[#This Row],[R$ (Valores)]]*-1,FluxoCaixa10131514192123[[#This Row],[R$ (Valores)]])</f>
        <v>0</v>
      </c>
    </row>
    <row r="1069" spans="2:12">
      <c r="B1069" s="48"/>
      <c r="C1069" s="48"/>
      <c r="D1069" s="16"/>
      <c r="E1069" s="48"/>
      <c r="F1069" s="17"/>
      <c r="G1069" s="17"/>
      <c r="H1069" s="17"/>
      <c r="I1069" s="54"/>
      <c r="J1069" s="45"/>
      <c r="K1069" s="20">
        <f>IF(FluxoCaixa10131514192123[[#This Row],[Movimento ]]="Saldo Inicial",FluxoCaixa10131514192123[[#This Row],[R$ (Valores)]],K1068+FluxoCaixa10131514192123[[#This Row],[Valores Receitas / Despesas]])</f>
        <v>2511924.87</v>
      </c>
      <c r="L1069" s="53">
        <f>IF(FluxoCaixa10131514192123[[#This Row],[Entrada / Saída]]="Saída",FluxoCaixa10131514192123[[#This Row],[R$ (Valores)]]*-1,FluxoCaixa10131514192123[[#This Row],[R$ (Valores)]])</f>
        <v>0</v>
      </c>
    </row>
    <row r="1070" spans="2:12">
      <c r="B1070" s="48"/>
      <c r="C1070" s="48"/>
      <c r="D1070" s="16"/>
      <c r="E1070" s="48"/>
      <c r="F1070" s="17"/>
      <c r="G1070" s="17"/>
      <c r="H1070" s="17"/>
      <c r="I1070" s="54"/>
      <c r="J1070" s="45"/>
      <c r="K1070" s="20">
        <f>IF(FluxoCaixa10131514192123[[#This Row],[Movimento ]]="Saldo Inicial",FluxoCaixa10131514192123[[#This Row],[R$ (Valores)]],K1069+FluxoCaixa10131514192123[[#This Row],[Valores Receitas / Despesas]])</f>
        <v>2511924.87</v>
      </c>
      <c r="L1070" s="53">
        <f>IF(FluxoCaixa10131514192123[[#This Row],[Entrada / Saída]]="Saída",FluxoCaixa10131514192123[[#This Row],[R$ (Valores)]]*-1,FluxoCaixa10131514192123[[#This Row],[R$ (Valores)]])</f>
        <v>0</v>
      </c>
    </row>
    <row r="1071" spans="2:12">
      <c r="B1071" s="48"/>
      <c r="C1071" s="48"/>
      <c r="D1071" s="16"/>
      <c r="E1071" s="48"/>
      <c r="F1071" s="17"/>
      <c r="G1071" s="17"/>
      <c r="H1071" s="17"/>
      <c r="I1071" s="54"/>
      <c r="J1071" s="45"/>
      <c r="K1071" s="20">
        <f>IF(FluxoCaixa10131514192123[[#This Row],[Movimento ]]="Saldo Inicial",FluxoCaixa10131514192123[[#This Row],[R$ (Valores)]],K1070+FluxoCaixa10131514192123[[#This Row],[Valores Receitas / Despesas]])</f>
        <v>2511924.87</v>
      </c>
      <c r="L1071" s="53">
        <f>IF(FluxoCaixa10131514192123[[#This Row],[Entrada / Saída]]="Saída",FluxoCaixa10131514192123[[#This Row],[R$ (Valores)]]*-1,FluxoCaixa10131514192123[[#This Row],[R$ (Valores)]])</f>
        <v>0</v>
      </c>
    </row>
    <row r="1072" spans="2:12">
      <c r="B1072" s="48"/>
      <c r="C1072" s="48"/>
      <c r="D1072" s="16"/>
      <c r="E1072" s="48"/>
      <c r="F1072" s="17"/>
      <c r="G1072" s="17"/>
      <c r="H1072" s="17"/>
      <c r="I1072" s="54"/>
      <c r="J1072" s="45"/>
      <c r="K1072" s="20">
        <f>IF(FluxoCaixa10131514192123[[#This Row],[Movimento ]]="Saldo Inicial",FluxoCaixa10131514192123[[#This Row],[R$ (Valores)]],K1071+FluxoCaixa10131514192123[[#This Row],[Valores Receitas / Despesas]])</f>
        <v>2511924.87</v>
      </c>
      <c r="L1072" s="53">
        <f>IF(FluxoCaixa10131514192123[[#This Row],[Entrada / Saída]]="Saída",FluxoCaixa10131514192123[[#This Row],[R$ (Valores)]]*-1,FluxoCaixa10131514192123[[#This Row],[R$ (Valores)]])</f>
        <v>0</v>
      </c>
    </row>
    <row r="1073" spans="2:12">
      <c r="B1073" s="48"/>
      <c r="C1073" s="48"/>
      <c r="D1073" s="16"/>
      <c r="E1073" s="48"/>
      <c r="F1073" s="17"/>
      <c r="G1073" s="17"/>
      <c r="H1073" s="17"/>
      <c r="I1073" s="54"/>
      <c r="J1073" s="45"/>
      <c r="K1073" s="20">
        <f>IF(FluxoCaixa10131514192123[[#This Row],[Movimento ]]="Saldo Inicial",FluxoCaixa10131514192123[[#This Row],[R$ (Valores)]],K1072+FluxoCaixa10131514192123[[#This Row],[Valores Receitas / Despesas]])</f>
        <v>2511924.87</v>
      </c>
      <c r="L1073" s="53">
        <f>IF(FluxoCaixa10131514192123[[#This Row],[Entrada / Saída]]="Saída",FluxoCaixa10131514192123[[#This Row],[R$ (Valores)]]*-1,FluxoCaixa10131514192123[[#This Row],[R$ (Valores)]])</f>
        <v>0</v>
      </c>
    </row>
    <row r="1074" spans="2:12">
      <c r="B1074" s="48"/>
      <c r="C1074" s="48"/>
      <c r="D1074" s="16"/>
      <c r="E1074" s="48"/>
      <c r="F1074" s="17"/>
      <c r="G1074" s="17"/>
      <c r="H1074" s="17"/>
      <c r="I1074" s="54"/>
      <c r="J1074" s="45"/>
      <c r="K1074" s="20">
        <f>IF(FluxoCaixa10131514192123[[#This Row],[Movimento ]]="Saldo Inicial",FluxoCaixa10131514192123[[#This Row],[R$ (Valores)]],K1073+FluxoCaixa10131514192123[[#This Row],[Valores Receitas / Despesas]])</f>
        <v>2511924.87</v>
      </c>
      <c r="L1074" s="53">
        <f>IF(FluxoCaixa10131514192123[[#This Row],[Entrada / Saída]]="Saída",FluxoCaixa10131514192123[[#This Row],[R$ (Valores)]]*-1,FluxoCaixa10131514192123[[#This Row],[R$ (Valores)]])</f>
        <v>0</v>
      </c>
    </row>
    <row r="1075" spans="2:12">
      <c r="B1075" s="48"/>
      <c r="C1075" s="48"/>
      <c r="D1075" s="16"/>
      <c r="E1075" s="48"/>
      <c r="F1075" s="17"/>
      <c r="G1075" s="17"/>
      <c r="H1075" s="17"/>
      <c r="I1075" s="54"/>
      <c r="J1075" s="45"/>
      <c r="K1075" s="20">
        <f>IF(FluxoCaixa10131514192123[[#This Row],[Movimento ]]="Saldo Inicial",FluxoCaixa10131514192123[[#This Row],[R$ (Valores)]],K1074+FluxoCaixa10131514192123[[#This Row],[Valores Receitas / Despesas]])</f>
        <v>2511924.87</v>
      </c>
      <c r="L1075" s="53">
        <f>IF(FluxoCaixa10131514192123[[#This Row],[Entrada / Saída]]="Saída",FluxoCaixa10131514192123[[#This Row],[R$ (Valores)]]*-1,FluxoCaixa10131514192123[[#This Row],[R$ (Valores)]])</f>
        <v>0</v>
      </c>
    </row>
    <row r="1076" spans="2:12">
      <c r="B1076" s="48"/>
      <c r="C1076" s="48"/>
      <c r="D1076" s="16"/>
      <c r="E1076" s="48"/>
      <c r="F1076" s="17"/>
      <c r="G1076" s="17"/>
      <c r="H1076" s="17"/>
      <c r="I1076" s="54"/>
      <c r="J1076" s="45"/>
      <c r="K1076" s="20">
        <f>IF(FluxoCaixa10131514192123[[#This Row],[Movimento ]]="Saldo Inicial",FluxoCaixa10131514192123[[#This Row],[R$ (Valores)]],K1075+FluxoCaixa10131514192123[[#This Row],[Valores Receitas / Despesas]])</f>
        <v>2511924.87</v>
      </c>
      <c r="L1076" s="53">
        <f>IF(FluxoCaixa10131514192123[[#This Row],[Entrada / Saída]]="Saída",FluxoCaixa10131514192123[[#This Row],[R$ (Valores)]]*-1,FluxoCaixa10131514192123[[#This Row],[R$ (Valores)]])</f>
        <v>0</v>
      </c>
    </row>
    <row r="1077" spans="2:12">
      <c r="B1077" s="48"/>
      <c r="C1077" s="48"/>
      <c r="D1077" s="16"/>
      <c r="E1077" s="48"/>
      <c r="F1077" s="17"/>
      <c r="G1077" s="17"/>
      <c r="H1077" s="17"/>
      <c r="I1077" s="54"/>
      <c r="J1077" s="45"/>
      <c r="K1077" s="20">
        <f>IF(FluxoCaixa10131514192123[[#This Row],[Movimento ]]="Saldo Inicial",FluxoCaixa10131514192123[[#This Row],[R$ (Valores)]],K1076+FluxoCaixa10131514192123[[#This Row],[Valores Receitas / Despesas]])</f>
        <v>2511924.87</v>
      </c>
      <c r="L1077" s="53">
        <f>IF(FluxoCaixa10131514192123[[#This Row],[Entrada / Saída]]="Saída",FluxoCaixa10131514192123[[#This Row],[R$ (Valores)]]*-1,FluxoCaixa10131514192123[[#This Row],[R$ (Valores)]])</f>
        <v>0</v>
      </c>
    </row>
    <row r="1078" spans="2:12">
      <c r="B1078" s="48"/>
      <c r="C1078" s="48"/>
      <c r="D1078" s="16"/>
      <c r="E1078" s="48"/>
      <c r="F1078" s="17"/>
      <c r="G1078" s="17"/>
      <c r="H1078" s="17"/>
      <c r="I1078" s="54"/>
      <c r="J1078" s="45"/>
      <c r="K1078" s="20">
        <f>IF(FluxoCaixa10131514192123[[#This Row],[Movimento ]]="Saldo Inicial",FluxoCaixa10131514192123[[#This Row],[R$ (Valores)]],K1077+FluxoCaixa10131514192123[[#This Row],[Valores Receitas / Despesas]])</f>
        <v>2511924.87</v>
      </c>
      <c r="L1078" s="53">
        <f>IF(FluxoCaixa10131514192123[[#This Row],[Entrada / Saída]]="Saída",FluxoCaixa10131514192123[[#This Row],[R$ (Valores)]]*-1,FluxoCaixa10131514192123[[#This Row],[R$ (Valores)]])</f>
        <v>0</v>
      </c>
    </row>
    <row r="1079" spans="2:12">
      <c r="B1079" s="48"/>
      <c r="C1079" s="48"/>
      <c r="D1079" s="16"/>
      <c r="E1079" s="48"/>
      <c r="F1079" s="17"/>
      <c r="G1079" s="17"/>
      <c r="H1079" s="17"/>
      <c r="I1079" s="54"/>
      <c r="J1079" s="45"/>
      <c r="K1079" s="20">
        <f>IF(FluxoCaixa10131514192123[[#This Row],[Movimento ]]="Saldo Inicial",FluxoCaixa10131514192123[[#This Row],[R$ (Valores)]],K1078+FluxoCaixa10131514192123[[#This Row],[Valores Receitas / Despesas]])</f>
        <v>2511924.87</v>
      </c>
      <c r="L1079" s="53">
        <f>IF(FluxoCaixa10131514192123[[#This Row],[Entrada / Saída]]="Saída",FluxoCaixa10131514192123[[#This Row],[R$ (Valores)]]*-1,FluxoCaixa10131514192123[[#This Row],[R$ (Valores)]])</f>
        <v>0</v>
      </c>
    </row>
    <row r="1080" spans="2:12">
      <c r="B1080" s="48"/>
      <c r="C1080" s="48"/>
      <c r="D1080" s="16"/>
      <c r="E1080" s="48"/>
      <c r="F1080" s="17"/>
      <c r="G1080" s="17"/>
      <c r="H1080" s="17"/>
      <c r="I1080" s="54"/>
      <c r="J1080" s="45"/>
      <c r="K1080" s="20">
        <f>IF(FluxoCaixa10131514192123[[#This Row],[Movimento ]]="Saldo Inicial",FluxoCaixa10131514192123[[#This Row],[R$ (Valores)]],K1079+FluxoCaixa10131514192123[[#This Row],[Valores Receitas / Despesas]])</f>
        <v>2511924.87</v>
      </c>
      <c r="L1080" s="53">
        <f>IF(FluxoCaixa10131514192123[[#This Row],[Entrada / Saída]]="Saída",FluxoCaixa10131514192123[[#This Row],[R$ (Valores)]]*-1,FluxoCaixa10131514192123[[#This Row],[R$ (Valores)]])</f>
        <v>0</v>
      </c>
    </row>
    <row r="1081" spans="2:12">
      <c r="B1081" s="48"/>
      <c r="C1081" s="48"/>
      <c r="D1081" s="16"/>
      <c r="E1081" s="48"/>
      <c r="F1081" s="17"/>
      <c r="G1081" s="17"/>
      <c r="H1081" s="17"/>
      <c r="I1081" s="54"/>
      <c r="J1081" s="45"/>
      <c r="K1081" s="20">
        <f>IF(FluxoCaixa10131514192123[[#This Row],[Movimento ]]="Saldo Inicial",FluxoCaixa10131514192123[[#This Row],[R$ (Valores)]],K1080+FluxoCaixa10131514192123[[#This Row],[Valores Receitas / Despesas]])</f>
        <v>2511924.87</v>
      </c>
      <c r="L1081" s="53">
        <f>IF(FluxoCaixa10131514192123[[#This Row],[Entrada / Saída]]="Saída",FluxoCaixa10131514192123[[#This Row],[R$ (Valores)]]*-1,FluxoCaixa10131514192123[[#This Row],[R$ (Valores)]])</f>
        <v>0</v>
      </c>
    </row>
    <row r="1082" spans="2:12">
      <c r="B1082" s="48"/>
      <c r="C1082" s="48"/>
      <c r="D1082" s="16"/>
      <c r="E1082" s="48"/>
      <c r="F1082" s="17"/>
      <c r="G1082" s="17"/>
      <c r="H1082" s="17"/>
      <c r="I1082" s="54"/>
      <c r="J1082" s="45"/>
      <c r="K1082" s="20">
        <f>IF(FluxoCaixa10131514192123[[#This Row],[Movimento ]]="Saldo Inicial",FluxoCaixa10131514192123[[#This Row],[R$ (Valores)]],K1081+FluxoCaixa10131514192123[[#This Row],[Valores Receitas / Despesas]])</f>
        <v>2511924.87</v>
      </c>
      <c r="L1082" s="53">
        <f>IF(FluxoCaixa10131514192123[[#This Row],[Entrada / Saída]]="Saída",FluxoCaixa10131514192123[[#This Row],[R$ (Valores)]]*-1,FluxoCaixa10131514192123[[#This Row],[R$ (Valores)]])</f>
        <v>0</v>
      </c>
    </row>
    <row r="1083" spans="2:12">
      <c r="B1083" s="48"/>
      <c r="C1083" s="48"/>
      <c r="D1083" s="16"/>
      <c r="E1083" s="48"/>
      <c r="F1083" s="17"/>
      <c r="G1083" s="17"/>
      <c r="H1083" s="17"/>
      <c r="I1083" s="54"/>
      <c r="J1083" s="45"/>
      <c r="K1083" s="20">
        <f>IF(FluxoCaixa10131514192123[[#This Row],[Movimento ]]="Saldo Inicial",FluxoCaixa10131514192123[[#This Row],[R$ (Valores)]],K1082+FluxoCaixa10131514192123[[#This Row],[Valores Receitas / Despesas]])</f>
        <v>2511924.87</v>
      </c>
      <c r="L1083" s="53">
        <f>IF(FluxoCaixa10131514192123[[#This Row],[Entrada / Saída]]="Saída",FluxoCaixa10131514192123[[#This Row],[R$ (Valores)]]*-1,FluxoCaixa10131514192123[[#This Row],[R$ (Valores)]])</f>
        <v>0</v>
      </c>
    </row>
    <row r="1084" spans="2:12">
      <c r="B1084" s="48"/>
      <c r="C1084" s="48"/>
      <c r="D1084" s="16"/>
      <c r="E1084" s="48"/>
      <c r="F1084" s="17"/>
      <c r="G1084" s="17"/>
      <c r="H1084" s="17"/>
      <c r="I1084" s="54"/>
      <c r="J1084" s="45"/>
      <c r="K1084" s="20">
        <f>IF(FluxoCaixa10131514192123[[#This Row],[Movimento ]]="Saldo Inicial",FluxoCaixa10131514192123[[#This Row],[R$ (Valores)]],K1083+FluxoCaixa10131514192123[[#This Row],[Valores Receitas / Despesas]])</f>
        <v>2511924.87</v>
      </c>
      <c r="L1084" s="53">
        <f>IF(FluxoCaixa10131514192123[[#This Row],[Entrada / Saída]]="Saída",FluxoCaixa10131514192123[[#This Row],[R$ (Valores)]]*-1,FluxoCaixa10131514192123[[#This Row],[R$ (Valores)]])</f>
        <v>0</v>
      </c>
    </row>
    <row r="1085" spans="2:12">
      <c r="B1085" s="48"/>
      <c r="C1085" s="48"/>
      <c r="D1085" s="16"/>
      <c r="E1085" s="48"/>
      <c r="F1085" s="17"/>
      <c r="G1085" s="17"/>
      <c r="H1085" s="17"/>
      <c r="I1085" s="54"/>
      <c r="J1085" s="45"/>
      <c r="K1085" s="20">
        <f>IF(FluxoCaixa10131514192123[[#This Row],[Movimento ]]="Saldo Inicial",FluxoCaixa10131514192123[[#This Row],[R$ (Valores)]],K1084+FluxoCaixa10131514192123[[#This Row],[Valores Receitas / Despesas]])</f>
        <v>2511924.87</v>
      </c>
      <c r="L1085" s="53">
        <f>IF(FluxoCaixa10131514192123[[#This Row],[Entrada / Saída]]="Saída",FluxoCaixa10131514192123[[#This Row],[R$ (Valores)]]*-1,FluxoCaixa10131514192123[[#This Row],[R$ (Valores)]])</f>
        <v>0</v>
      </c>
    </row>
    <row r="1086" spans="2:12">
      <c r="B1086" s="48"/>
      <c r="C1086" s="48"/>
      <c r="D1086" s="16"/>
      <c r="E1086" s="48"/>
      <c r="F1086" s="17"/>
      <c r="G1086" s="17"/>
      <c r="H1086" s="17"/>
      <c r="I1086" s="54"/>
      <c r="J1086" s="45"/>
      <c r="K1086" s="20">
        <f>IF(FluxoCaixa10131514192123[[#This Row],[Movimento ]]="Saldo Inicial",FluxoCaixa10131514192123[[#This Row],[R$ (Valores)]],K1085+FluxoCaixa10131514192123[[#This Row],[Valores Receitas / Despesas]])</f>
        <v>2511924.87</v>
      </c>
      <c r="L1086" s="53">
        <f>IF(FluxoCaixa10131514192123[[#This Row],[Entrada / Saída]]="Saída",FluxoCaixa10131514192123[[#This Row],[R$ (Valores)]]*-1,FluxoCaixa10131514192123[[#This Row],[R$ (Valores)]])</f>
        <v>0</v>
      </c>
    </row>
    <row r="1087" spans="2:12">
      <c r="B1087" s="48"/>
      <c r="C1087" s="48"/>
      <c r="D1087" s="16"/>
      <c r="E1087" s="48"/>
      <c r="F1087" s="17"/>
      <c r="G1087" s="17"/>
      <c r="H1087" s="17"/>
      <c r="I1087" s="54"/>
      <c r="J1087" s="45"/>
      <c r="K1087" s="20">
        <f>IF(FluxoCaixa10131514192123[[#This Row],[Movimento ]]="Saldo Inicial",FluxoCaixa10131514192123[[#This Row],[R$ (Valores)]],K1086+FluxoCaixa10131514192123[[#This Row],[Valores Receitas / Despesas]])</f>
        <v>2511924.87</v>
      </c>
      <c r="L1087" s="53">
        <f>IF(FluxoCaixa10131514192123[[#This Row],[Entrada / Saída]]="Saída",FluxoCaixa10131514192123[[#This Row],[R$ (Valores)]]*-1,FluxoCaixa10131514192123[[#This Row],[R$ (Valores)]])</f>
        <v>0</v>
      </c>
    </row>
    <row r="1088" spans="2:12">
      <c r="B1088" s="48"/>
      <c r="C1088" s="48"/>
      <c r="D1088" s="16"/>
      <c r="E1088" s="48"/>
      <c r="F1088" s="17"/>
      <c r="G1088" s="17"/>
      <c r="H1088" s="17"/>
      <c r="I1088" s="54"/>
      <c r="J1088" s="45"/>
      <c r="K1088" s="20">
        <f>IF(FluxoCaixa10131514192123[[#This Row],[Movimento ]]="Saldo Inicial",FluxoCaixa10131514192123[[#This Row],[R$ (Valores)]],K1087+FluxoCaixa10131514192123[[#This Row],[Valores Receitas / Despesas]])</f>
        <v>2511924.87</v>
      </c>
      <c r="L1088" s="53">
        <f>IF(FluxoCaixa10131514192123[[#This Row],[Entrada / Saída]]="Saída",FluxoCaixa10131514192123[[#This Row],[R$ (Valores)]]*-1,FluxoCaixa10131514192123[[#This Row],[R$ (Valores)]])</f>
        <v>0</v>
      </c>
    </row>
    <row r="1089" spans="2:12">
      <c r="B1089" s="48"/>
      <c r="C1089" s="48"/>
      <c r="D1089" s="16"/>
      <c r="E1089" s="48"/>
      <c r="F1089" s="17"/>
      <c r="G1089" s="17"/>
      <c r="H1089" s="17"/>
      <c r="I1089" s="54"/>
      <c r="J1089" s="45"/>
      <c r="K1089" s="20">
        <f>IF(FluxoCaixa10131514192123[[#This Row],[Movimento ]]="Saldo Inicial",FluxoCaixa10131514192123[[#This Row],[R$ (Valores)]],K1088+FluxoCaixa10131514192123[[#This Row],[Valores Receitas / Despesas]])</f>
        <v>2511924.87</v>
      </c>
      <c r="L1089" s="53">
        <f>IF(FluxoCaixa10131514192123[[#This Row],[Entrada / Saída]]="Saída",FluxoCaixa10131514192123[[#This Row],[R$ (Valores)]]*-1,FluxoCaixa10131514192123[[#This Row],[R$ (Valores)]])</f>
        <v>0</v>
      </c>
    </row>
    <row r="1090" spans="2:12">
      <c r="B1090" s="48"/>
      <c r="C1090" s="48"/>
      <c r="D1090" s="16"/>
      <c r="E1090" s="48"/>
      <c r="F1090" s="17"/>
      <c r="G1090" s="17"/>
      <c r="H1090" s="17"/>
      <c r="I1090" s="54"/>
      <c r="J1090" s="45"/>
      <c r="K1090" s="20">
        <f>IF(FluxoCaixa10131514192123[[#This Row],[Movimento ]]="Saldo Inicial",FluxoCaixa10131514192123[[#This Row],[R$ (Valores)]],K1089+FluxoCaixa10131514192123[[#This Row],[Valores Receitas / Despesas]])</f>
        <v>2511924.87</v>
      </c>
      <c r="L1090" s="53">
        <f>IF(FluxoCaixa10131514192123[[#This Row],[Entrada / Saída]]="Saída",FluxoCaixa10131514192123[[#This Row],[R$ (Valores)]]*-1,FluxoCaixa10131514192123[[#This Row],[R$ (Valores)]])</f>
        <v>0</v>
      </c>
    </row>
    <row r="1091" spans="2:12">
      <c r="B1091" s="48"/>
      <c r="C1091" s="48"/>
      <c r="D1091" s="16"/>
      <c r="E1091" s="48"/>
      <c r="F1091" s="17"/>
      <c r="G1091" s="17"/>
      <c r="H1091" s="17"/>
      <c r="I1091" s="54"/>
      <c r="J1091" s="45"/>
      <c r="K1091" s="20">
        <f>IF(FluxoCaixa10131514192123[[#This Row],[Movimento ]]="Saldo Inicial",FluxoCaixa10131514192123[[#This Row],[R$ (Valores)]],K1090+FluxoCaixa10131514192123[[#This Row],[Valores Receitas / Despesas]])</f>
        <v>2511924.87</v>
      </c>
      <c r="L1091" s="53">
        <f>IF(FluxoCaixa10131514192123[[#This Row],[Entrada / Saída]]="Saída",FluxoCaixa10131514192123[[#This Row],[R$ (Valores)]]*-1,FluxoCaixa10131514192123[[#This Row],[R$ (Valores)]])</f>
        <v>0</v>
      </c>
    </row>
    <row r="1092" spans="2:12">
      <c r="B1092" s="48"/>
      <c r="C1092" s="48"/>
      <c r="D1092" s="16"/>
      <c r="E1092" s="48"/>
      <c r="F1092" s="17"/>
      <c r="G1092" s="17"/>
      <c r="H1092" s="17"/>
      <c r="I1092" s="54"/>
      <c r="J1092" s="45"/>
      <c r="K1092" s="20">
        <f>IF(FluxoCaixa10131514192123[[#This Row],[Movimento ]]="Saldo Inicial",FluxoCaixa10131514192123[[#This Row],[R$ (Valores)]],K1091+FluxoCaixa10131514192123[[#This Row],[Valores Receitas / Despesas]])</f>
        <v>2511924.87</v>
      </c>
      <c r="L1092" s="53">
        <f>IF(FluxoCaixa10131514192123[[#This Row],[Entrada / Saída]]="Saída",FluxoCaixa10131514192123[[#This Row],[R$ (Valores)]]*-1,FluxoCaixa10131514192123[[#This Row],[R$ (Valores)]])</f>
        <v>0</v>
      </c>
    </row>
    <row r="1093" spans="2:12">
      <c r="B1093" s="48"/>
      <c r="C1093" s="48"/>
      <c r="D1093" s="16"/>
      <c r="E1093" s="48"/>
      <c r="F1093" s="17"/>
      <c r="G1093" s="17"/>
      <c r="H1093" s="17"/>
      <c r="I1093" s="54"/>
      <c r="J1093" s="45"/>
      <c r="K1093" s="20">
        <f>IF(FluxoCaixa10131514192123[[#This Row],[Movimento ]]="Saldo Inicial",FluxoCaixa10131514192123[[#This Row],[R$ (Valores)]],K1092+FluxoCaixa10131514192123[[#This Row],[Valores Receitas / Despesas]])</f>
        <v>2511924.87</v>
      </c>
      <c r="L1093" s="53">
        <f>IF(FluxoCaixa10131514192123[[#This Row],[Entrada / Saída]]="Saída",FluxoCaixa10131514192123[[#This Row],[R$ (Valores)]]*-1,FluxoCaixa10131514192123[[#This Row],[R$ (Valores)]])</f>
        <v>0</v>
      </c>
    </row>
    <row r="1094" spans="2:12">
      <c r="B1094" s="48"/>
      <c r="C1094" s="48"/>
      <c r="D1094" s="16"/>
      <c r="E1094" s="48"/>
      <c r="F1094" s="17"/>
      <c r="G1094" s="17"/>
      <c r="H1094" s="17"/>
      <c r="I1094" s="54"/>
      <c r="J1094" s="45"/>
      <c r="K1094" s="20">
        <f>IF(FluxoCaixa10131514192123[[#This Row],[Movimento ]]="Saldo Inicial",FluxoCaixa10131514192123[[#This Row],[R$ (Valores)]],K1093+FluxoCaixa10131514192123[[#This Row],[Valores Receitas / Despesas]])</f>
        <v>2511924.87</v>
      </c>
      <c r="L1094" s="53">
        <f>IF(FluxoCaixa10131514192123[[#This Row],[Entrada / Saída]]="Saída",FluxoCaixa10131514192123[[#This Row],[R$ (Valores)]]*-1,FluxoCaixa10131514192123[[#This Row],[R$ (Valores)]])</f>
        <v>0</v>
      </c>
    </row>
    <row r="1095" spans="2:12">
      <c r="B1095" s="48"/>
      <c r="C1095" s="48"/>
      <c r="D1095" s="16"/>
      <c r="E1095" s="48"/>
      <c r="F1095" s="17"/>
      <c r="G1095" s="17"/>
      <c r="H1095" s="17"/>
      <c r="I1095" s="54"/>
      <c r="J1095" s="45"/>
      <c r="K1095" s="20">
        <f>IF(FluxoCaixa10131514192123[[#This Row],[Movimento ]]="Saldo Inicial",FluxoCaixa10131514192123[[#This Row],[R$ (Valores)]],K1094+FluxoCaixa10131514192123[[#This Row],[Valores Receitas / Despesas]])</f>
        <v>2511924.87</v>
      </c>
      <c r="L1095" s="53">
        <f>IF(FluxoCaixa10131514192123[[#This Row],[Entrada / Saída]]="Saída",FluxoCaixa10131514192123[[#This Row],[R$ (Valores)]]*-1,FluxoCaixa10131514192123[[#This Row],[R$ (Valores)]])</f>
        <v>0</v>
      </c>
    </row>
    <row r="1096" spans="2:12">
      <c r="B1096" s="48"/>
      <c r="C1096" s="48"/>
      <c r="D1096" s="16"/>
      <c r="E1096" s="48"/>
      <c r="F1096" s="17"/>
      <c r="G1096" s="17"/>
      <c r="H1096" s="17"/>
      <c r="I1096" s="54"/>
      <c r="J1096" s="45"/>
      <c r="K1096" s="20">
        <f>IF(FluxoCaixa10131514192123[[#This Row],[Movimento ]]="Saldo Inicial",FluxoCaixa10131514192123[[#This Row],[R$ (Valores)]],K1095+FluxoCaixa10131514192123[[#This Row],[Valores Receitas / Despesas]])</f>
        <v>2511924.87</v>
      </c>
      <c r="L1096" s="53">
        <f>IF(FluxoCaixa10131514192123[[#This Row],[Entrada / Saída]]="Saída",FluxoCaixa10131514192123[[#This Row],[R$ (Valores)]]*-1,FluxoCaixa10131514192123[[#This Row],[R$ (Valores)]])</f>
        <v>0</v>
      </c>
    </row>
    <row r="1097" spans="2:12">
      <c r="B1097" s="48"/>
      <c r="C1097" s="48"/>
      <c r="D1097" s="16"/>
      <c r="E1097" s="48"/>
      <c r="F1097" s="17"/>
      <c r="G1097" s="17"/>
      <c r="H1097" s="17"/>
      <c r="I1097" s="54"/>
      <c r="J1097" s="45"/>
      <c r="K1097" s="20">
        <f>IF(FluxoCaixa10131514192123[[#This Row],[Movimento ]]="Saldo Inicial",FluxoCaixa10131514192123[[#This Row],[R$ (Valores)]],K1096+FluxoCaixa10131514192123[[#This Row],[Valores Receitas / Despesas]])</f>
        <v>2511924.87</v>
      </c>
      <c r="L1097" s="53">
        <f>IF(FluxoCaixa10131514192123[[#This Row],[Entrada / Saída]]="Saída",FluxoCaixa10131514192123[[#This Row],[R$ (Valores)]]*-1,FluxoCaixa10131514192123[[#This Row],[R$ (Valores)]])</f>
        <v>0</v>
      </c>
    </row>
    <row r="1098" spans="2:12">
      <c r="B1098" s="48"/>
      <c r="C1098" s="48"/>
      <c r="D1098" s="16"/>
      <c r="E1098" s="48"/>
      <c r="F1098" s="17"/>
      <c r="G1098" s="17"/>
      <c r="H1098" s="17"/>
      <c r="I1098" s="54"/>
      <c r="J1098" s="45"/>
      <c r="K1098" s="20">
        <f>IF(FluxoCaixa10131514192123[[#This Row],[Movimento ]]="Saldo Inicial",FluxoCaixa10131514192123[[#This Row],[R$ (Valores)]],K1097+FluxoCaixa10131514192123[[#This Row],[Valores Receitas / Despesas]])</f>
        <v>2511924.87</v>
      </c>
      <c r="L1098" s="53">
        <f>IF(FluxoCaixa10131514192123[[#This Row],[Entrada / Saída]]="Saída",FluxoCaixa10131514192123[[#This Row],[R$ (Valores)]]*-1,FluxoCaixa10131514192123[[#This Row],[R$ (Valores)]])</f>
        <v>0</v>
      </c>
    </row>
    <row r="1099" spans="2:12">
      <c r="B1099" s="48"/>
      <c r="C1099" s="48"/>
      <c r="D1099" s="16"/>
      <c r="E1099" s="48"/>
      <c r="F1099" s="17"/>
      <c r="G1099" s="17"/>
      <c r="H1099" s="17"/>
      <c r="I1099" s="54"/>
      <c r="J1099" s="45"/>
      <c r="K1099" s="20">
        <f>IF(FluxoCaixa10131514192123[[#This Row],[Movimento ]]="Saldo Inicial",FluxoCaixa10131514192123[[#This Row],[R$ (Valores)]],K1098+FluxoCaixa10131514192123[[#This Row],[Valores Receitas / Despesas]])</f>
        <v>2511924.87</v>
      </c>
      <c r="L1099" s="53">
        <f>IF(FluxoCaixa10131514192123[[#This Row],[Entrada / Saída]]="Saída",FluxoCaixa10131514192123[[#This Row],[R$ (Valores)]]*-1,FluxoCaixa10131514192123[[#This Row],[R$ (Valores)]])</f>
        <v>0</v>
      </c>
    </row>
    <row r="1100" spans="2:12">
      <c r="B1100" s="48"/>
      <c r="C1100" s="48"/>
      <c r="D1100" s="16"/>
      <c r="E1100" s="48"/>
      <c r="F1100" s="17"/>
      <c r="G1100" s="17"/>
      <c r="H1100" s="17"/>
      <c r="I1100" s="54"/>
      <c r="J1100" s="45"/>
      <c r="K1100" s="20">
        <f>IF(FluxoCaixa10131514192123[[#This Row],[Movimento ]]="Saldo Inicial",FluxoCaixa10131514192123[[#This Row],[R$ (Valores)]],K1099+FluxoCaixa10131514192123[[#This Row],[Valores Receitas / Despesas]])</f>
        <v>2511924.87</v>
      </c>
      <c r="L1100" s="53">
        <f>IF(FluxoCaixa10131514192123[[#This Row],[Entrada / Saída]]="Saída",FluxoCaixa10131514192123[[#This Row],[R$ (Valores)]]*-1,FluxoCaixa10131514192123[[#This Row],[R$ (Valores)]])</f>
        <v>0</v>
      </c>
    </row>
    <row r="1101" spans="2:12">
      <c r="B1101" s="48"/>
      <c r="C1101" s="48"/>
      <c r="D1101" s="16"/>
      <c r="E1101" s="48"/>
      <c r="F1101" s="17"/>
      <c r="G1101" s="17"/>
      <c r="H1101" s="17"/>
      <c r="I1101" s="54"/>
      <c r="J1101" s="45"/>
      <c r="K1101" s="20">
        <f>IF(FluxoCaixa10131514192123[[#This Row],[Movimento ]]="Saldo Inicial",FluxoCaixa10131514192123[[#This Row],[R$ (Valores)]],K1100+FluxoCaixa10131514192123[[#This Row],[Valores Receitas / Despesas]])</f>
        <v>2511924.87</v>
      </c>
      <c r="L1101" s="53">
        <f>IF(FluxoCaixa10131514192123[[#This Row],[Entrada / Saída]]="Saída",FluxoCaixa10131514192123[[#This Row],[R$ (Valores)]]*-1,FluxoCaixa10131514192123[[#This Row],[R$ (Valores)]])</f>
        <v>0</v>
      </c>
    </row>
    <row r="1102" spans="2:12">
      <c r="B1102" s="48"/>
      <c r="C1102" s="48"/>
      <c r="D1102" s="16"/>
      <c r="E1102" s="48"/>
      <c r="F1102" s="17"/>
      <c r="G1102" s="17"/>
      <c r="H1102" s="17"/>
      <c r="I1102" s="54"/>
      <c r="J1102" s="45"/>
      <c r="K1102" s="20">
        <f>IF(FluxoCaixa10131514192123[[#This Row],[Movimento ]]="Saldo Inicial",FluxoCaixa10131514192123[[#This Row],[R$ (Valores)]],K1101+FluxoCaixa10131514192123[[#This Row],[Valores Receitas / Despesas]])</f>
        <v>2511924.87</v>
      </c>
      <c r="L1102" s="53">
        <f>IF(FluxoCaixa10131514192123[[#This Row],[Entrada / Saída]]="Saída",FluxoCaixa10131514192123[[#This Row],[R$ (Valores)]]*-1,FluxoCaixa10131514192123[[#This Row],[R$ (Valores)]])</f>
        <v>0</v>
      </c>
    </row>
    <row r="1103" spans="2:12">
      <c r="B1103" s="48"/>
      <c r="C1103" s="48"/>
      <c r="D1103" s="16"/>
      <c r="E1103" s="48"/>
      <c r="F1103" s="17"/>
      <c r="G1103" s="17"/>
      <c r="H1103" s="17"/>
      <c r="I1103" s="54"/>
      <c r="J1103" s="45"/>
      <c r="K1103" s="20">
        <f>IF(FluxoCaixa10131514192123[[#This Row],[Movimento ]]="Saldo Inicial",FluxoCaixa10131514192123[[#This Row],[R$ (Valores)]],K1102+FluxoCaixa10131514192123[[#This Row],[Valores Receitas / Despesas]])</f>
        <v>2511924.87</v>
      </c>
      <c r="L1103" s="53">
        <f>IF(FluxoCaixa10131514192123[[#This Row],[Entrada / Saída]]="Saída",FluxoCaixa10131514192123[[#This Row],[R$ (Valores)]]*-1,FluxoCaixa10131514192123[[#This Row],[R$ (Valores)]])</f>
        <v>0</v>
      </c>
    </row>
    <row r="1104" spans="2:12">
      <c r="B1104" s="48"/>
      <c r="C1104" s="48"/>
      <c r="D1104" s="16"/>
      <c r="E1104" s="48"/>
      <c r="F1104" s="17"/>
      <c r="G1104" s="17"/>
      <c r="H1104" s="17"/>
      <c r="I1104" s="54"/>
      <c r="J1104" s="45"/>
      <c r="K1104" s="20">
        <f>IF(FluxoCaixa10131514192123[[#This Row],[Movimento ]]="Saldo Inicial",FluxoCaixa10131514192123[[#This Row],[R$ (Valores)]],K1103+FluxoCaixa10131514192123[[#This Row],[Valores Receitas / Despesas]])</f>
        <v>2511924.87</v>
      </c>
      <c r="L1104" s="53">
        <f>IF(FluxoCaixa10131514192123[[#This Row],[Entrada / Saída]]="Saída",FluxoCaixa10131514192123[[#This Row],[R$ (Valores)]]*-1,FluxoCaixa10131514192123[[#This Row],[R$ (Valores)]])</f>
        <v>0</v>
      </c>
    </row>
    <row r="1105" spans="2:12">
      <c r="B1105" s="48"/>
      <c r="C1105" s="48"/>
      <c r="D1105" s="16"/>
      <c r="E1105" s="48"/>
      <c r="F1105" s="17"/>
      <c r="G1105" s="17"/>
      <c r="H1105" s="17"/>
      <c r="I1105" s="54"/>
      <c r="J1105" s="45"/>
      <c r="K1105" s="20">
        <f>IF(FluxoCaixa10131514192123[[#This Row],[Movimento ]]="Saldo Inicial",FluxoCaixa10131514192123[[#This Row],[R$ (Valores)]],K1104+FluxoCaixa10131514192123[[#This Row],[Valores Receitas / Despesas]])</f>
        <v>2511924.87</v>
      </c>
      <c r="L1105" s="53">
        <f>IF(FluxoCaixa10131514192123[[#This Row],[Entrada / Saída]]="Saída",FluxoCaixa10131514192123[[#This Row],[R$ (Valores)]]*-1,FluxoCaixa10131514192123[[#This Row],[R$ (Valores)]])</f>
        <v>0</v>
      </c>
    </row>
    <row r="1106" spans="2:12">
      <c r="B1106" s="48"/>
      <c r="C1106" s="48"/>
      <c r="D1106" s="16"/>
      <c r="E1106" s="48"/>
      <c r="F1106" s="17"/>
      <c r="G1106" s="17"/>
      <c r="H1106" s="17"/>
      <c r="I1106" s="54"/>
      <c r="J1106" s="45"/>
      <c r="K1106" s="20">
        <f>IF(FluxoCaixa10131514192123[[#This Row],[Movimento ]]="Saldo Inicial",FluxoCaixa10131514192123[[#This Row],[R$ (Valores)]],K1105+FluxoCaixa10131514192123[[#This Row],[Valores Receitas / Despesas]])</f>
        <v>2511924.87</v>
      </c>
      <c r="L1106" s="53">
        <f>IF(FluxoCaixa10131514192123[[#This Row],[Entrada / Saída]]="Saída",FluxoCaixa10131514192123[[#This Row],[R$ (Valores)]]*-1,FluxoCaixa10131514192123[[#This Row],[R$ (Valores)]])</f>
        <v>0</v>
      </c>
    </row>
    <row r="1107" spans="2:12">
      <c r="B1107" s="48"/>
      <c r="C1107" s="48"/>
      <c r="D1107" s="16"/>
      <c r="E1107" s="48"/>
      <c r="F1107" s="17"/>
      <c r="G1107" s="17"/>
      <c r="H1107" s="17"/>
      <c r="I1107" s="54"/>
      <c r="J1107" s="45"/>
      <c r="K1107" s="20">
        <f>IF(FluxoCaixa10131514192123[[#This Row],[Movimento ]]="Saldo Inicial",FluxoCaixa10131514192123[[#This Row],[R$ (Valores)]],K1106+FluxoCaixa10131514192123[[#This Row],[Valores Receitas / Despesas]])</f>
        <v>2511924.87</v>
      </c>
      <c r="L1107" s="53">
        <f>IF(FluxoCaixa10131514192123[[#This Row],[Entrada / Saída]]="Saída",FluxoCaixa10131514192123[[#This Row],[R$ (Valores)]]*-1,FluxoCaixa10131514192123[[#This Row],[R$ (Valores)]])</f>
        <v>0</v>
      </c>
    </row>
    <row r="1108" spans="2:12">
      <c r="B1108" s="48"/>
      <c r="C1108" s="48"/>
      <c r="D1108" s="16"/>
      <c r="E1108" s="48"/>
      <c r="F1108" s="17"/>
      <c r="G1108" s="17"/>
      <c r="H1108" s="17"/>
      <c r="I1108" s="54"/>
      <c r="J1108" s="45"/>
      <c r="K1108" s="20">
        <f>IF(FluxoCaixa10131514192123[[#This Row],[Movimento ]]="Saldo Inicial",FluxoCaixa10131514192123[[#This Row],[R$ (Valores)]],K1107+FluxoCaixa10131514192123[[#This Row],[Valores Receitas / Despesas]])</f>
        <v>2511924.87</v>
      </c>
      <c r="L1108" s="53">
        <f>IF(FluxoCaixa10131514192123[[#This Row],[Entrada / Saída]]="Saída",FluxoCaixa10131514192123[[#This Row],[R$ (Valores)]]*-1,FluxoCaixa10131514192123[[#This Row],[R$ (Valores)]])</f>
        <v>0</v>
      </c>
    </row>
    <row r="1109" spans="2:12">
      <c r="B1109" s="48"/>
      <c r="C1109" s="48"/>
      <c r="D1109" s="16"/>
      <c r="E1109" s="48"/>
      <c r="F1109" s="17"/>
      <c r="G1109" s="17"/>
      <c r="H1109" s="17"/>
      <c r="I1109" s="54"/>
      <c r="J1109" s="45"/>
      <c r="K1109" s="20">
        <f>IF(FluxoCaixa10131514192123[[#This Row],[Movimento ]]="Saldo Inicial",FluxoCaixa10131514192123[[#This Row],[R$ (Valores)]],K1108+FluxoCaixa10131514192123[[#This Row],[Valores Receitas / Despesas]])</f>
        <v>2511924.87</v>
      </c>
      <c r="L1109" s="53">
        <f>IF(FluxoCaixa10131514192123[[#This Row],[Entrada / Saída]]="Saída",FluxoCaixa10131514192123[[#This Row],[R$ (Valores)]]*-1,FluxoCaixa10131514192123[[#This Row],[R$ (Valores)]])</f>
        <v>0</v>
      </c>
    </row>
    <row r="1110" spans="2:12">
      <c r="B1110" s="48"/>
      <c r="C1110" s="48"/>
      <c r="D1110" s="16"/>
      <c r="E1110" s="48"/>
      <c r="F1110" s="17"/>
      <c r="G1110" s="17"/>
      <c r="H1110" s="17"/>
      <c r="I1110" s="54"/>
      <c r="J1110" s="45"/>
      <c r="K1110" s="20">
        <f>IF(FluxoCaixa10131514192123[[#This Row],[Movimento ]]="Saldo Inicial",FluxoCaixa10131514192123[[#This Row],[R$ (Valores)]],K1109+FluxoCaixa10131514192123[[#This Row],[Valores Receitas / Despesas]])</f>
        <v>2511924.87</v>
      </c>
      <c r="L1110" s="53">
        <f>IF(FluxoCaixa10131514192123[[#This Row],[Entrada / Saída]]="Saída",FluxoCaixa10131514192123[[#This Row],[R$ (Valores)]]*-1,FluxoCaixa10131514192123[[#This Row],[R$ (Valores)]])</f>
        <v>0</v>
      </c>
    </row>
    <row r="1111" spans="2:12">
      <c r="B1111" s="48"/>
      <c r="C1111" s="48"/>
      <c r="D1111" s="16"/>
      <c r="E1111" s="48"/>
      <c r="F1111" s="17"/>
      <c r="G1111" s="17"/>
      <c r="H1111" s="17"/>
      <c r="I1111" s="54"/>
      <c r="J1111" s="45"/>
      <c r="K1111" s="20">
        <f>IF(FluxoCaixa10131514192123[[#This Row],[Movimento ]]="Saldo Inicial",FluxoCaixa10131514192123[[#This Row],[R$ (Valores)]],K1110+FluxoCaixa10131514192123[[#This Row],[Valores Receitas / Despesas]])</f>
        <v>2511924.87</v>
      </c>
      <c r="L1111" s="53">
        <f>IF(FluxoCaixa10131514192123[[#This Row],[Entrada / Saída]]="Saída",FluxoCaixa10131514192123[[#This Row],[R$ (Valores)]]*-1,FluxoCaixa10131514192123[[#This Row],[R$ (Valores)]])</f>
        <v>0</v>
      </c>
    </row>
    <row r="1112" spans="2:12">
      <c r="B1112" s="48"/>
      <c r="C1112" s="48"/>
      <c r="D1112" s="16"/>
      <c r="E1112" s="48"/>
      <c r="F1112" s="17"/>
      <c r="G1112" s="17"/>
      <c r="H1112" s="17"/>
      <c r="I1112" s="54"/>
      <c r="J1112" s="45"/>
      <c r="K1112" s="20">
        <f>IF(FluxoCaixa10131514192123[[#This Row],[Movimento ]]="Saldo Inicial",FluxoCaixa10131514192123[[#This Row],[R$ (Valores)]],K1111+FluxoCaixa10131514192123[[#This Row],[Valores Receitas / Despesas]])</f>
        <v>2511924.87</v>
      </c>
      <c r="L1112" s="53">
        <f>IF(FluxoCaixa10131514192123[[#This Row],[Entrada / Saída]]="Saída",FluxoCaixa10131514192123[[#This Row],[R$ (Valores)]]*-1,FluxoCaixa10131514192123[[#This Row],[R$ (Valores)]])</f>
        <v>0</v>
      </c>
    </row>
    <row r="1113" spans="2:12">
      <c r="B1113" s="48"/>
      <c r="C1113" s="48"/>
      <c r="D1113" s="16"/>
      <c r="E1113" s="48"/>
      <c r="F1113" s="17"/>
      <c r="G1113" s="17"/>
      <c r="H1113" s="17"/>
      <c r="I1113" s="54"/>
      <c r="J1113" s="45"/>
      <c r="K1113" s="20">
        <f>IF(FluxoCaixa10131514192123[[#This Row],[Movimento ]]="Saldo Inicial",FluxoCaixa10131514192123[[#This Row],[R$ (Valores)]],K1112+FluxoCaixa10131514192123[[#This Row],[Valores Receitas / Despesas]])</f>
        <v>2511924.87</v>
      </c>
      <c r="L1113" s="53">
        <f>IF(FluxoCaixa10131514192123[[#This Row],[Entrada / Saída]]="Saída",FluxoCaixa10131514192123[[#This Row],[R$ (Valores)]]*-1,FluxoCaixa10131514192123[[#This Row],[R$ (Valores)]])</f>
        <v>0</v>
      </c>
    </row>
    <row r="1114" spans="2:12">
      <c r="B1114" s="48"/>
      <c r="C1114" s="48"/>
      <c r="D1114" s="16"/>
      <c r="E1114" s="48"/>
      <c r="F1114" s="17"/>
      <c r="G1114" s="17"/>
      <c r="H1114" s="17"/>
      <c r="I1114" s="54"/>
      <c r="J1114" s="45"/>
      <c r="K1114" s="20">
        <f>IF(FluxoCaixa10131514192123[[#This Row],[Movimento ]]="Saldo Inicial",FluxoCaixa10131514192123[[#This Row],[R$ (Valores)]],K1113+FluxoCaixa10131514192123[[#This Row],[Valores Receitas / Despesas]])</f>
        <v>2511924.87</v>
      </c>
      <c r="L1114" s="53">
        <f>IF(FluxoCaixa10131514192123[[#This Row],[Entrada / Saída]]="Saída",FluxoCaixa10131514192123[[#This Row],[R$ (Valores)]]*-1,FluxoCaixa10131514192123[[#This Row],[R$ (Valores)]])</f>
        <v>0</v>
      </c>
    </row>
    <row r="1115" spans="2:12">
      <c r="B1115" s="48"/>
      <c r="C1115" s="48"/>
      <c r="D1115" s="16"/>
      <c r="E1115" s="48"/>
      <c r="F1115" s="17"/>
      <c r="G1115" s="17"/>
      <c r="H1115" s="17"/>
      <c r="I1115" s="54"/>
      <c r="J1115" s="45"/>
      <c r="K1115" s="20">
        <f>IF(FluxoCaixa10131514192123[[#This Row],[Movimento ]]="Saldo Inicial",FluxoCaixa10131514192123[[#This Row],[R$ (Valores)]],K1114+FluxoCaixa10131514192123[[#This Row],[Valores Receitas / Despesas]])</f>
        <v>2511924.87</v>
      </c>
      <c r="L1115" s="53">
        <f>IF(FluxoCaixa10131514192123[[#This Row],[Entrada / Saída]]="Saída",FluxoCaixa10131514192123[[#This Row],[R$ (Valores)]]*-1,FluxoCaixa10131514192123[[#This Row],[R$ (Valores)]])</f>
        <v>0</v>
      </c>
    </row>
    <row r="1116" spans="2:12">
      <c r="B1116" s="48"/>
      <c r="C1116" s="48"/>
      <c r="D1116" s="16"/>
      <c r="E1116" s="48"/>
      <c r="F1116" s="17"/>
      <c r="G1116" s="17"/>
      <c r="H1116" s="17"/>
      <c r="I1116" s="54"/>
      <c r="J1116" s="45"/>
      <c r="K1116" s="20">
        <f>IF(FluxoCaixa10131514192123[[#This Row],[Movimento ]]="Saldo Inicial",FluxoCaixa10131514192123[[#This Row],[R$ (Valores)]],K1115+FluxoCaixa10131514192123[[#This Row],[Valores Receitas / Despesas]])</f>
        <v>2511924.87</v>
      </c>
      <c r="L1116" s="53">
        <f>IF(FluxoCaixa10131514192123[[#This Row],[Entrada / Saída]]="Saída",FluxoCaixa10131514192123[[#This Row],[R$ (Valores)]]*-1,FluxoCaixa10131514192123[[#This Row],[R$ (Valores)]])</f>
        <v>0</v>
      </c>
    </row>
    <row r="1117" spans="2:12">
      <c r="B1117" s="48"/>
      <c r="C1117" s="48"/>
      <c r="D1117" s="16"/>
      <c r="E1117" s="48"/>
      <c r="F1117" s="17"/>
      <c r="G1117" s="17"/>
      <c r="H1117" s="17"/>
      <c r="I1117" s="54"/>
      <c r="J1117" s="45"/>
      <c r="K1117" s="20">
        <f>IF(FluxoCaixa10131514192123[[#This Row],[Movimento ]]="Saldo Inicial",FluxoCaixa10131514192123[[#This Row],[R$ (Valores)]],K1116+FluxoCaixa10131514192123[[#This Row],[Valores Receitas / Despesas]])</f>
        <v>2511924.87</v>
      </c>
      <c r="L1117" s="53">
        <f>IF(FluxoCaixa10131514192123[[#This Row],[Entrada / Saída]]="Saída",FluxoCaixa10131514192123[[#This Row],[R$ (Valores)]]*-1,FluxoCaixa10131514192123[[#This Row],[R$ (Valores)]])</f>
        <v>0</v>
      </c>
    </row>
    <row r="1118" spans="2:12">
      <c r="B1118" s="48"/>
      <c r="C1118" s="48"/>
      <c r="D1118" s="16"/>
      <c r="E1118" s="48"/>
      <c r="F1118" s="17"/>
      <c r="G1118" s="17"/>
      <c r="H1118" s="17"/>
      <c r="I1118" s="54"/>
      <c r="J1118" s="45"/>
      <c r="K1118" s="20">
        <f>IF(FluxoCaixa10131514192123[[#This Row],[Movimento ]]="Saldo Inicial",FluxoCaixa10131514192123[[#This Row],[R$ (Valores)]],K1117+FluxoCaixa10131514192123[[#This Row],[Valores Receitas / Despesas]])</f>
        <v>2511924.87</v>
      </c>
      <c r="L1118" s="53">
        <f>IF(FluxoCaixa10131514192123[[#This Row],[Entrada / Saída]]="Saída",FluxoCaixa10131514192123[[#This Row],[R$ (Valores)]]*-1,FluxoCaixa10131514192123[[#This Row],[R$ (Valores)]])</f>
        <v>0</v>
      </c>
    </row>
    <row r="1119" spans="2:12">
      <c r="B1119" s="48"/>
      <c r="C1119" s="48"/>
      <c r="D1119" s="16"/>
      <c r="E1119" s="48"/>
      <c r="F1119" s="17"/>
      <c r="G1119" s="17"/>
      <c r="H1119" s="17"/>
      <c r="I1119" s="54"/>
      <c r="J1119" s="45"/>
      <c r="K1119" s="20">
        <f>IF(FluxoCaixa10131514192123[[#This Row],[Movimento ]]="Saldo Inicial",FluxoCaixa10131514192123[[#This Row],[R$ (Valores)]],K1118+FluxoCaixa10131514192123[[#This Row],[Valores Receitas / Despesas]])</f>
        <v>2511924.87</v>
      </c>
      <c r="L1119" s="53">
        <f>IF(FluxoCaixa10131514192123[[#This Row],[Entrada / Saída]]="Saída",FluxoCaixa10131514192123[[#This Row],[R$ (Valores)]]*-1,FluxoCaixa10131514192123[[#This Row],[R$ (Valores)]])</f>
        <v>0</v>
      </c>
    </row>
    <row r="1120" spans="2:12">
      <c r="B1120" s="48"/>
      <c r="C1120" s="48"/>
      <c r="D1120" s="16"/>
      <c r="E1120" s="48"/>
      <c r="F1120" s="17"/>
      <c r="G1120" s="17"/>
      <c r="H1120" s="17"/>
      <c r="I1120" s="54"/>
      <c r="J1120" s="45"/>
      <c r="K1120" s="20">
        <f>IF(FluxoCaixa10131514192123[[#This Row],[Movimento ]]="Saldo Inicial",FluxoCaixa10131514192123[[#This Row],[R$ (Valores)]],K1119+FluxoCaixa10131514192123[[#This Row],[Valores Receitas / Despesas]])</f>
        <v>2511924.87</v>
      </c>
      <c r="L1120" s="53">
        <f>IF(FluxoCaixa10131514192123[[#This Row],[Entrada / Saída]]="Saída",FluxoCaixa10131514192123[[#This Row],[R$ (Valores)]]*-1,FluxoCaixa10131514192123[[#This Row],[R$ (Valores)]])</f>
        <v>0</v>
      </c>
    </row>
    <row r="1121" spans="2:12">
      <c r="B1121" s="48"/>
      <c r="C1121" s="48"/>
      <c r="D1121" s="16"/>
      <c r="E1121" s="48"/>
      <c r="F1121" s="17"/>
      <c r="G1121" s="17"/>
      <c r="H1121" s="17"/>
      <c r="I1121" s="54"/>
      <c r="J1121" s="45"/>
      <c r="K1121" s="20">
        <f>IF(FluxoCaixa10131514192123[[#This Row],[Movimento ]]="Saldo Inicial",FluxoCaixa10131514192123[[#This Row],[R$ (Valores)]],K1120+FluxoCaixa10131514192123[[#This Row],[Valores Receitas / Despesas]])</f>
        <v>2511924.87</v>
      </c>
      <c r="L1121" s="53">
        <f>IF(FluxoCaixa10131514192123[[#This Row],[Entrada / Saída]]="Saída",FluxoCaixa10131514192123[[#This Row],[R$ (Valores)]]*-1,FluxoCaixa10131514192123[[#This Row],[R$ (Valores)]])</f>
        <v>0</v>
      </c>
    </row>
    <row r="1122" spans="2:12">
      <c r="B1122" s="48"/>
      <c r="C1122" s="48"/>
      <c r="D1122" s="16"/>
      <c r="E1122" s="48"/>
      <c r="F1122" s="17"/>
      <c r="G1122" s="17"/>
      <c r="H1122" s="17"/>
      <c r="I1122" s="54"/>
      <c r="J1122" s="45"/>
      <c r="K1122" s="20">
        <f>IF(FluxoCaixa10131514192123[[#This Row],[Movimento ]]="Saldo Inicial",FluxoCaixa10131514192123[[#This Row],[R$ (Valores)]],K1121+FluxoCaixa10131514192123[[#This Row],[Valores Receitas / Despesas]])</f>
        <v>2511924.87</v>
      </c>
      <c r="L1122" s="53">
        <f>IF(FluxoCaixa10131514192123[[#This Row],[Entrada / Saída]]="Saída",FluxoCaixa10131514192123[[#This Row],[R$ (Valores)]]*-1,FluxoCaixa10131514192123[[#This Row],[R$ (Valores)]])</f>
        <v>0</v>
      </c>
    </row>
    <row r="1123" spans="2:12">
      <c r="B1123" s="48"/>
      <c r="C1123" s="48"/>
      <c r="D1123" s="16"/>
      <c r="E1123" s="48"/>
      <c r="F1123" s="17"/>
      <c r="G1123" s="17"/>
      <c r="H1123" s="17"/>
      <c r="I1123" s="54"/>
      <c r="J1123" s="45"/>
      <c r="K1123" s="20">
        <f>IF(FluxoCaixa10131514192123[[#This Row],[Movimento ]]="Saldo Inicial",FluxoCaixa10131514192123[[#This Row],[R$ (Valores)]],K1122+FluxoCaixa10131514192123[[#This Row],[Valores Receitas / Despesas]])</f>
        <v>2511924.87</v>
      </c>
      <c r="L1123" s="53">
        <f>IF(FluxoCaixa10131514192123[[#This Row],[Entrada / Saída]]="Saída",FluxoCaixa10131514192123[[#This Row],[R$ (Valores)]]*-1,FluxoCaixa10131514192123[[#This Row],[R$ (Valores)]])</f>
        <v>0</v>
      </c>
    </row>
    <row r="1124" spans="2:12">
      <c r="B1124" s="48"/>
      <c r="C1124" s="48"/>
      <c r="D1124" s="16"/>
      <c r="E1124" s="48"/>
      <c r="F1124" s="17"/>
      <c r="G1124" s="17"/>
      <c r="H1124" s="17"/>
      <c r="I1124" s="54"/>
      <c r="J1124" s="45"/>
      <c r="K1124" s="20">
        <f>IF(FluxoCaixa10131514192123[[#This Row],[Movimento ]]="Saldo Inicial",FluxoCaixa10131514192123[[#This Row],[R$ (Valores)]],K1123+FluxoCaixa10131514192123[[#This Row],[Valores Receitas / Despesas]])</f>
        <v>2511924.87</v>
      </c>
      <c r="L1124" s="53">
        <f>IF(FluxoCaixa10131514192123[[#This Row],[Entrada / Saída]]="Saída",FluxoCaixa10131514192123[[#This Row],[R$ (Valores)]]*-1,FluxoCaixa10131514192123[[#This Row],[R$ (Valores)]])</f>
        <v>0</v>
      </c>
    </row>
    <row r="1125" spans="2:12">
      <c r="B1125" s="48"/>
      <c r="C1125" s="48"/>
      <c r="D1125" s="16"/>
      <c r="E1125" s="48"/>
      <c r="F1125" s="17"/>
      <c r="G1125" s="17"/>
      <c r="H1125" s="17"/>
      <c r="I1125" s="54"/>
      <c r="J1125" s="45"/>
      <c r="K1125" s="20">
        <f>IF(FluxoCaixa10131514192123[[#This Row],[Movimento ]]="Saldo Inicial",FluxoCaixa10131514192123[[#This Row],[R$ (Valores)]],K1124+FluxoCaixa10131514192123[[#This Row],[Valores Receitas / Despesas]])</f>
        <v>2511924.87</v>
      </c>
      <c r="L1125" s="53">
        <f>IF(FluxoCaixa10131514192123[[#This Row],[Entrada / Saída]]="Saída",FluxoCaixa10131514192123[[#This Row],[R$ (Valores)]]*-1,FluxoCaixa10131514192123[[#This Row],[R$ (Valores)]])</f>
        <v>0</v>
      </c>
    </row>
    <row r="1126" spans="2:12">
      <c r="B1126" s="48"/>
      <c r="C1126" s="48"/>
      <c r="D1126" s="16"/>
      <c r="E1126" s="48"/>
      <c r="F1126" s="17"/>
      <c r="G1126" s="17"/>
      <c r="H1126" s="17"/>
      <c r="I1126" s="54"/>
      <c r="J1126" s="45"/>
      <c r="K1126" s="20">
        <f>IF(FluxoCaixa10131514192123[[#This Row],[Movimento ]]="Saldo Inicial",FluxoCaixa10131514192123[[#This Row],[R$ (Valores)]],K1125+FluxoCaixa10131514192123[[#This Row],[Valores Receitas / Despesas]])</f>
        <v>2511924.87</v>
      </c>
      <c r="L1126" s="53">
        <f>IF(FluxoCaixa10131514192123[[#This Row],[Entrada / Saída]]="Saída",FluxoCaixa10131514192123[[#This Row],[R$ (Valores)]]*-1,FluxoCaixa10131514192123[[#This Row],[R$ (Valores)]])</f>
        <v>0</v>
      </c>
    </row>
    <row r="1127" spans="2:12">
      <c r="B1127" s="48"/>
      <c r="C1127" s="48"/>
      <c r="D1127" s="16"/>
      <c r="E1127" s="48"/>
      <c r="F1127" s="17"/>
      <c r="G1127" s="17"/>
      <c r="H1127" s="17"/>
      <c r="I1127" s="54"/>
      <c r="J1127" s="45"/>
      <c r="K1127" s="20">
        <f>IF(FluxoCaixa10131514192123[[#This Row],[Movimento ]]="Saldo Inicial",FluxoCaixa10131514192123[[#This Row],[R$ (Valores)]],K1126+FluxoCaixa10131514192123[[#This Row],[Valores Receitas / Despesas]])</f>
        <v>2511924.87</v>
      </c>
      <c r="L1127" s="53">
        <f>IF(FluxoCaixa10131514192123[[#This Row],[Entrada / Saída]]="Saída",FluxoCaixa10131514192123[[#This Row],[R$ (Valores)]]*-1,FluxoCaixa10131514192123[[#This Row],[R$ (Valores)]])</f>
        <v>0</v>
      </c>
    </row>
    <row r="1128" spans="2:12">
      <c r="B1128" s="48"/>
      <c r="C1128" s="48"/>
      <c r="D1128" s="16"/>
      <c r="E1128" s="48"/>
      <c r="F1128" s="17"/>
      <c r="G1128" s="17"/>
      <c r="H1128" s="17"/>
      <c r="I1128" s="54"/>
      <c r="J1128" s="45"/>
      <c r="K1128" s="20">
        <f>IF(FluxoCaixa10131514192123[[#This Row],[Movimento ]]="Saldo Inicial",FluxoCaixa10131514192123[[#This Row],[R$ (Valores)]],K1127+FluxoCaixa10131514192123[[#This Row],[Valores Receitas / Despesas]])</f>
        <v>2511924.87</v>
      </c>
      <c r="L1128" s="53">
        <f>IF(FluxoCaixa10131514192123[[#This Row],[Entrada / Saída]]="Saída",FluxoCaixa10131514192123[[#This Row],[R$ (Valores)]]*-1,FluxoCaixa10131514192123[[#This Row],[R$ (Valores)]])</f>
        <v>0</v>
      </c>
    </row>
    <row r="1129" spans="2:12">
      <c r="B1129" s="48"/>
      <c r="C1129" s="48"/>
      <c r="D1129" s="16"/>
      <c r="E1129" s="48"/>
      <c r="F1129" s="17"/>
      <c r="G1129" s="17"/>
      <c r="H1129" s="17"/>
      <c r="I1129" s="54"/>
      <c r="J1129" s="45"/>
      <c r="K1129" s="20">
        <f>IF(FluxoCaixa10131514192123[[#This Row],[Movimento ]]="Saldo Inicial",FluxoCaixa10131514192123[[#This Row],[R$ (Valores)]],K1128+FluxoCaixa10131514192123[[#This Row],[Valores Receitas / Despesas]])</f>
        <v>2511924.87</v>
      </c>
      <c r="L1129" s="53">
        <f>IF(FluxoCaixa10131514192123[[#This Row],[Entrada / Saída]]="Saída",FluxoCaixa10131514192123[[#This Row],[R$ (Valores)]]*-1,FluxoCaixa10131514192123[[#This Row],[R$ (Valores)]])</f>
        <v>0</v>
      </c>
    </row>
    <row r="1130" spans="2:12">
      <c r="B1130" s="48"/>
      <c r="C1130" s="48"/>
      <c r="D1130" s="16"/>
      <c r="E1130" s="48"/>
      <c r="F1130" s="17"/>
      <c r="G1130" s="17"/>
      <c r="H1130" s="17"/>
      <c r="I1130" s="54"/>
      <c r="J1130" s="45"/>
      <c r="K1130" s="20">
        <f>IF(FluxoCaixa10131514192123[[#This Row],[Movimento ]]="Saldo Inicial",FluxoCaixa10131514192123[[#This Row],[R$ (Valores)]],K1129+FluxoCaixa10131514192123[[#This Row],[Valores Receitas / Despesas]])</f>
        <v>2511924.87</v>
      </c>
      <c r="L1130" s="53">
        <f>IF(FluxoCaixa10131514192123[[#This Row],[Entrada / Saída]]="Saída",FluxoCaixa10131514192123[[#This Row],[R$ (Valores)]]*-1,FluxoCaixa10131514192123[[#This Row],[R$ (Valores)]])</f>
        <v>0</v>
      </c>
    </row>
    <row r="1131" spans="2:12">
      <c r="B1131" s="48"/>
      <c r="C1131" s="48"/>
      <c r="D1131" s="16"/>
      <c r="E1131" s="48"/>
      <c r="F1131" s="17"/>
      <c r="G1131" s="17"/>
      <c r="H1131" s="17"/>
      <c r="I1131" s="54"/>
      <c r="J1131" s="45"/>
      <c r="K1131" s="20">
        <f>IF(FluxoCaixa10131514192123[[#This Row],[Movimento ]]="Saldo Inicial",FluxoCaixa10131514192123[[#This Row],[R$ (Valores)]],K1130+FluxoCaixa10131514192123[[#This Row],[Valores Receitas / Despesas]])</f>
        <v>2511924.87</v>
      </c>
      <c r="L1131" s="53">
        <f>IF(FluxoCaixa10131514192123[[#This Row],[Entrada / Saída]]="Saída",FluxoCaixa10131514192123[[#This Row],[R$ (Valores)]]*-1,FluxoCaixa10131514192123[[#This Row],[R$ (Valores)]])</f>
        <v>0</v>
      </c>
    </row>
    <row r="1132" spans="2:12">
      <c r="B1132" s="48"/>
      <c r="C1132" s="48"/>
      <c r="D1132" s="16"/>
      <c r="E1132" s="48"/>
      <c r="F1132" s="17"/>
      <c r="G1132" s="17"/>
      <c r="H1132" s="17"/>
      <c r="I1132" s="54"/>
      <c r="J1132" s="45"/>
      <c r="K1132" s="20">
        <f>IF(FluxoCaixa10131514192123[[#This Row],[Movimento ]]="Saldo Inicial",FluxoCaixa10131514192123[[#This Row],[R$ (Valores)]],K1131+FluxoCaixa10131514192123[[#This Row],[Valores Receitas / Despesas]])</f>
        <v>2511924.87</v>
      </c>
      <c r="L1132" s="53">
        <f>IF(FluxoCaixa10131514192123[[#This Row],[Entrada / Saída]]="Saída",FluxoCaixa10131514192123[[#This Row],[R$ (Valores)]]*-1,FluxoCaixa10131514192123[[#This Row],[R$ (Valores)]])</f>
        <v>0</v>
      </c>
    </row>
    <row r="1133" spans="2:12">
      <c r="B1133" s="48"/>
      <c r="C1133" s="48"/>
      <c r="D1133" s="16"/>
      <c r="E1133" s="48"/>
      <c r="F1133" s="17"/>
      <c r="G1133" s="17"/>
      <c r="H1133" s="17"/>
      <c r="I1133" s="54"/>
      <c r="J1133" s="45"/>
      <c r="K1133" s="20">
        <f>IF(FluxoCaixa10131514192123[[#This Row],[Movimento ]]="Saldo Inicial",FluxoCaixa10131514192123[[#This Row],[R$ (Valores)]],K1132+FluxoCaixa10131514192123[[#This Row],[Valores Receitas / Despesas]])</f>
        <v>2511924.87</v>
      </c>
      <c r="L1133" s="53">
        <f>IF(FluxoCaixa10131514192123[[#This Row],[Entrada / Saída]]="Saída",FluxoCaixa10131514192123[[#This Row],[R$ (Valores)]]*-1,FluxoCaixa10131514192123[[#This Row],[R$ (Valores)]])</f>
        <v>0</v>
      </c>
    </row>
    <row r="1134" spans="2:12">
      <c r="B1134" s="48"/>
      <c r="C1134" s="48"/>
      <c r="D1134" s="16"/>
      <c r="E1134" s="48"/>
      <c r="F1134" s="17"/>
      <c r="G1134" s="17"/>
      <c r="H1134" s="17"/>
      <c r="I1134" s="54"/>
      <c r="J1134" s="45"/>
      <c r="K1134" s="20">
        <f>IF(FluxoCaixa10131514192123[[#This Row],[Movimento ]]="Saldo Inicial",FluxoCaixa10131514192123[[#This Row],[R$ (Valores)]],K1133+FluxoCaixa10131514192123[[#This Row],[Valores Receitas / Despesas]])</f>
        <v>2511924.87</v>
      </c>
      <c r="L1134" s="53">
        <f>IF(FluxoCaixa10131514192123[[#This Row],[Entrada / Saída]]="Saída",FluxoCaixa10131514192123[[#This Row],[R$ (Valores)]]*-1,FluxoCaixa10131514192123[[#This Row],[R$ (Valores)]])</f>
        <v>0</v>
      </c>
    </row>
    <row r="1135" spans="2:12">
      <c r="B1135" s="48"/>
      <c r="C1135" s="48"/>
      <c r="D1135" s="16"/>
      <c r="E1135" s="48"/>
      <c r="F1135" s="17"/>
      <c r="G1135" s="17"/>
      <c r="H1135" s="17"/>
      <c r="I1135" s="54"/>
      <c r="J1135" s="45"/>
      <c r="K1135" s="20">
        <f>IF(FluxoCaixa10131514192123[[#This Row],[Movimento ]]="Saldo Inicial",FluxoCaixa10131514192123[[#This Row],[R$ (Valores)]],K1134+FluxoCaixa10131514192123[[#This Row],[Valores Receitas / Despesas]])</f>
        <v>2511924.87</v>
      </c>
      <c r="L1135" s="53">
        <f>IF(FluxoCaixa10131514192123[[#This Row],[Entrada / Saída]]="Saída",FluxoCaixa10131514192123[[#This Row],[R$ (Valores)]]*-1,FluxoCaixa10131514192123[[#This Row],[R$ (Valores)]])</f>
        <v>0</v>
      </c>
    </row>
    <row r="1136" spans="2:12">
      <c r="B1136" s="48"/>
      <c r="C1136" s="48"/>
      <c r="D1136" s="16"/>
      <c r="E1136" s="48"/>
      <c r="F1136" s="17"/>
      <c r="G1136" s="17"/>
      <c r="H1136" s="17"/>
      <c r="I1136" s="54"/>
      <c r="J1136" s="45"/>
      <c r="K1136" s="20">
        <f>IF(FluxoCaixa10131514192123[[#This Row],[Movimento ]]="Saldo Inicial",FluxoCaixa10131514192123[[#This Row],[R$ (Valores)]],K1135+FluxoCaixa10131514192123[[#This Row],[Valores Receitas / Despesas]])</f>
        <v>2511924.87</v>
      </c>
      <c r="L1136" s="53">
        <f>IF(FluxoCaixa10131514192123[[#This Row],[Entrada / Saída]]="Saída",FluxoCaixa10131514192123[[#This Row],[R$ (Valores)]]*-1,FluxoCaixa10131514192123[[#This Row],[R$ (Valores)]])</f>
        <v>0</v>
      </c>
    </row>
    <row r="1137" spans="2:12">
      <c r="B1137" s="48"/>
      <c r="C1137" s="48"/>
      <c r="D1137" s="16"/>
      <c r="E1137" s="48"/>
      <c r="F1137" s="17"/>
      <c r="G1137" s="17"/>
      <c r="H1137" s="17"/>
      <c r="I1137" s="54"/>
      <c r="J1137" s="45"/>
      <c r="K1137" s="20">
        <f>IF(FluxoCaixa10131514192123[[#This Row],[Movimento ]]="Saldo Inicial",FluxoCaixa10131514192123[[#This Row],[R$ (Valores)]],K1136+FluxoCaixa10131514192123[[#This Row],[Valores Receitas / Despesas]])</f>
        <v>2511924.87</v>
      </c>
      <c r="L1137" s="53">
        <f>IF(FluxoCaixa10131514192123[[#This Row],[Entrada / Saída]]="Saída",FluxoCaixa10131514192123[[#This Row],[R$ (Valores)]]*-1,FluxoCaixa10131514192123[[#This Row],[R$ (Valores)]])</f>
        <v>0</v>
      </c>
    </row>
    <row r="1138" spans="2:12">
      <c r="B1138" s="48"/>
      <c r="C1138" s="48"/>
      <c r="D1138" s="16"/>
      <c r="E1138" s="48"/>
      <c r="F1138" s="17"/>
      <c r="G1138" s="17"/>
      <c r="H1138" s="17"/>
      <c r="I1138" s="54"/>
      <c r="J1138" s="45"/>
      <c r="K1138" s="20">
        <f>IF(FluxoCaixa10131514192123[[#This Row],[Movimento ]]="Saldo Inicial",FluxoCaixa10131514192123[[#This Row],[R$ (Valores)]],K1137+FluxoCaixa10131514192123[[#This Row],[Valores Receitas / Despesas]])</f>
        <v>2511924.87</v>
      </c>
      <c r="L1138" s="53">
        <f>IF(FluxoCaixa10131514192123[[#This Row],[Entrada / Saída]]="Saída",FluxoCaixa10131514192123[[#This Row],[R$ (Valores)]]*-1,FluxoCaixa10131514192123[[#This Row],[R$ (Valores)]])</f>
        <v>0</v>
      </c>
    </row>
    <row r="1139" spans="2:12">
      <c r="B1139" s="48"/>
      <c r="C1139" s="48"/>
      <c r="D1139" s="16"/>
      <c r="E1139" s="48"/>
      <c r="F1139" s="17"/>
      <c r="G1139" s="17"/>
      <c r="H1139" s="17"/>
      <c r="I1139" s="54"/>
      <c r="J1139" s="45"/>
      <c r="K1139" s="20">
        <f>IF(FluxoCaixa10131514192123[[#This Row],[Movimento ]]="Saldo Inicial",FluxoCaixa10131514192123[[#This Row],[R$ (Valores)]],K1138+FluxoCaixa10131514192123[[#This Row],[Valores Receitas / Despesas]])</f>
        <v>2511924.87</v>
      </c>
      <c r="L1139" s="53">
        <f>IF(FluxoCaixa10131514192123[[#This Row],[Entrada / Saída]]="Saída",FluxoCaixa10131514192123[[#This Row],[R$ (Valores)]]*-1,FluxoCaixa10131514192123[[#This Row],[R$ (Valores)]])</f>
        <v>0</v>
      </c>
    </row>
    <row r="1140" spans="2:12">
      <c r="B1140" s="48"/>
      <c r="C1140" s="48"/>
      <c r="D1140" s="16"/>
      <c r="E1140" s="48"/>
      <c r="F1140" s="17"/>
      <c r="G1140" s="17"/>
      <c r="H1140" s="17"/>
      <c r="I1140" s="54"/>
      <c r="J1140" s="45"/>
      <c r="K1140" s="20">
        <f>IF(FluxoCaixa10131514192123[[#This Row],[Movimento ]]="Saldo Inicial",FluxoCaixa10131514192123[[#This Row],[R$ (Valores)]],K1139+FluxoCaixa10131514192123[[#This Row],[Valores Receitas / Despesas]])</f>
        <v>2511924.87</v>
      </c>
      <c r="L1140" s="53">
        <f>IF(FluxoCaixa10131514192123[[#This Row],[Entrada / Saída]]="Saída",FluxoCaixa10131514192123[[#This Row],[R$ (Valores)]]*-1,FluxoCaixa10131514192123[[#This Row],[R$ (Valores)]])</f>
        <v>0</v>
      </c>
    </row>
    <row r="1141" spans="2:12">
      <c r="B1141" s="48"/>
      <c r="C1141" s="48"/>
      <c r="D1141" s="16"/>
      <c r="E1141" s="48"/>
      <c r="F1141" s="17"/>
      <c r="G1141" s="17"/>
      <c r="H1141" s="17"/>
      <c r="I1141" s="54"/>
      <c r="J1141" s="45"/>
      <c r="K1141" s="20">
        <f>IF(FluxoCaixa10131514192123[[#This Row],[Movimento ]]="Saldo Inicial",FluxoCaixa10131514192123[[#This Row],[R$ (Valores)]],K1140+FluxoCaixa10131514192123[[#This Row],[Valores Receitas / Despesas]])</f>
        <v>2511924.87</v>
      </c>
      <c r="L1141" s="53">
        <f>IF(FluxoCaixa10131514192123[[#This Row],[Entrada / Saída]]="Saída",FluxoCaixa10131514192123[[#This Row],[R$ (Valores)]]*-1,FluxoCaixa10131514192123[[#This Row],[R$ (Valores)]])</f>
        <v>0</v>
      </c>
    </row>
    <row r="1142" spans="2:12">
      <c r="B1142" s="48"/>
      <c r="C1142" s="48"/>
      <c r="D1142" s="16"/>
      <c r="E1142" s="48"/>
      <c r="F1142" s="17"/>
      <c r="G1142" s="17"/>
      <c r="H1142" s="17"/>
      <c r="I1142" s="54"/>
      <c r="J1142" s="45"/>
      <c r="K1142" s="20">
        <f>IF(FluxoCaixa10131514192123[[#This Row],[Movimento ]]="Saldo Inicial",FluxoCaixa10131514192123[[#This Row],[R$ (Valores)]],K1141+FluxoCaixa10131514192123[[#This Row],[Valores Receitas / Despesas]])</f>
        <v>2511924.87</v>
      </c>
      <c r="L1142" s="53">
        <f>IF(FluxoCaixa10131514192123[[#This Row],[Entrada / Saída]]="Saída",FluxoCaixa10131514192123[[#This Row],[R$ (Valores)]]*-1,FluxoCaixa10131514192123[[#This Row],[R$ (Valores)]])</f>
        <v>0</v>
      </c>
    </row>
    <row r="1143" spans="2:12">
      <c r="B1143" s="48"/>
      <c r="C1143" s="48"/>
      <c r="D1143" s="16"/>
      <c r="E1143" s="48"/>
      <c r="F1143" s="17"/>
      <c r="G1143" s="17"/>
      <c r="H1143" s="17"/>
      <c r="I1143" s="54"/>
      <c r="J1143" s="45"/>
      <c r="K1143" s="20">
        <f>IF(FluxoCaixa10131514192123[[#This Row],[Movimento ]]="Saldo Inicial",FluxoCaixa10131514192123[[#This Row],[R$ (Valores)]],K1142+FluxoCaixa10131514192123[[#This Row],[Valores Receitas / Despesas]])</f>
        <v>2511924.87</v>
      </c>
      <c r="L1143" s="53">
        <f>IF(FluxoCaixa10131514192123[[#This Row],[Entrada / Saída]]="Saída",FluxoCaixa10131514192123[[#This Row],[R$ (Valores)]]*-1,FluxoCaixa10131514192123[[#This Row],[R$ (Valores)]])</f>
        <v>0</v>
      </c>
    </row>
    <row r="1144" spans="2:12">
      <c r="B1144" s="48"/>
      <c r="C1144" s="48"/>
      <c r="D1144" s="16"/>
      <c r="E1144" s="48"/>
      <c r="F1144" s="17"/>
      <c r="G1144" s="17"/>
      <c r="H1144" s="17"/>
      <c r="I1144" s="54"/>
      <c r="J1144" s="45"/>
      <c r="K1144" s="20">
        <f>IF(FluxoCaixa10131514192123[[#This Row],[Movimento ]]="Saldo Inicial",FluxoCaixa10131514192123[[#This Row],[R$ (Valores)]],K1143+FluxoCaixa10131514192123[[#This Row],[Valores Receitas / Despesas]])</f>
        <v>2511924.87</v>
      </c>
      <c r="L1144" s="53">
        <f>IF(FluxoCaixa10131514192123[[#This Row],[Entrada / Saída]]="Saída",FluxoCaixa10131514192123[[#This Row],[R$ (Valores)]]*-1,FluxoCaixa10131514192123[[#This Row],[R$ (Valores)]])</f>
        <v>0</v>
      </c>
    </row>
    <row r="1145" spans="2:12">
      <c r="B1145" s="48"/>
      <c r="C1145" s="48"/>
      <c r="D1145" s="16"/>
      <c r="E1145" s="48"/>
      <c r="F1145" s="17"/>
      <c r="G1145" s="17"/>
      <c r="H1145" s="17"/>
      <c r="I1145" s="54"/>
      <c r="J1145" s="45"/>
      <c r="K1145" s="20">
        <f>IF(FluxoCaixa10131514192123[[#This Row],[Movimento ]]="Saldo Inicial",FluxoCaixa10131514192123[[#This Row],[R$ (Valores)]],K1144+FluxoCaixa10131514192123[[#This Row],[Valores Receitas / Despesas]])</f>
        <v>2511924.87</v>
      </c>
      <c r="L1145" s="53">
        <f>IF(FluxoCaixa10131514192123[[#This Row],[Entrada / Saída]]="Saída",FluxoCaixa10131514192123[[#This Row],[R$ (Valores)]]*-1,FluxoCaixa10131514192123[[#This Row],[R$ (Valores)]])</f>
        <v>0</v>
      </c>
    </row>
    <row r="1146" spans="2:12">
      <c r="B1146" s="48"/>
      <c r="C1146" s="48"/>
      <c r="D1146" s="16"/>
      <c r="E1146" s="48"/>
      <c r="F1146" s="17"/>
      <c r="G1146" s="17"/>
      <c r="H1146" s="17"/>
      <c r="I1146" s="54"/>
      <c r="J1146" s="45"/>
      <c r="K1146" s="20">
        <f>IF(FluxoCaixa10131514192123[[#This Row],[Movimento ]]="Saldo Inicial",FluxoCaixa10131514192123[[#This Row],[R$ (Valores)]],K1145+FluxoCaixa10131514192123[[#This Row],[Valores Receitas / Despesas]])</f>
        <v>2511924.87</v>
      </c>
      <c r="L1146" s="53">
        <f>IF(FluxoCaixa10131514192123[[#This Row],[Entrada / Saída]]="Saída",FluxoCaixa10131514192123[[#This Row],[R$ (Valores)]]*-1,FluxoCaixa10131514192123[[#This Row],[R$ (Valores)]])</f>
        <v>0</v>
      </c>
    </row>
    <row r="1147" spans="2:12">
      <c r="B1147" s="48"/>
      <c r="C1147" s="48"/>
      <c r="D1147" s="16"/>
      <c r="E1147" s="48"/>
      <c r="F1147" s="17"/>
      <c r="G1147" s="17"/>
      <c r="H1147" s="17"/>
      <c r="I1147" s="54"/>
      <c r="J1147" s="45"/>
      <c r="K1147" s="20">
        <f>IF(FluxoCaixa10131514192123[[#This Row],[Movimento ]]="Saldo Inicial",FluxoCaixa10131514192123[[#This Row],[R$ (Valores)]],K1146+FluxoCaixa10131514192123[[#This Row],[Valores Receitas / Despesas]])</f>
        <v>2511924.87</v>
      </c>
      <c r="L1147" s="53">
        <f>IF(FluxoCaixa10131514192123[[#This Row],[Entrada / Saída]]="Saída",FluxoCaixa10131514192123[[#This Row],[R$ (Valores)]]*-1,FluxoCaixa10131514192123[[#This Row],[R$ (Valores)]])</f>
        <v>0</v>
      </c>
    </row>
    <row r="1148" spans="2:12">
      <c r="B1148" s="48"/>
      <c r="C1148" s="48"/>
      <c r="D1148" s="16"/>
      <c r="E1148" s="48"/>
      <c r="F1148" s="17"/>
      <c r="G1148" s="17"/>
      <c r="H1148" s="17"/>
      <c r="I1148" s="54"/>
      <c r="J1148" s="45"/>
      <c r="K1148" s="20">
        <f>IF(FluxoCaixa10131514192123[[#This Row],[Movimento ]]="Saldo Inicial",FluxoCaixa10131514192123[[#This Row],[R$ (Valores)]],K1147+FluxoCaixa10131514192123[[#This Row],[Valores Receitas / Despesas]])</f>
        <v>2511924.87</v>
      </c>
      <c r="L1148" s="53">
        <f>IF(FluxoCaixa10131514192123[[#This Row],[Entrada / Saída]]="Saída",FluxoCaixa10131514192123[[#This Row],[R$ (Valores)]]*-1,FluxoCaixa10131514192123[[#This Row],[R$ (Valores)]])</f>
        <v>0</v>
      </c>
    </row>
    <row r="1149" spans="2:12">
      <c r="B1149" s="48"/>
      <c r="C1149" s="48"/>
      <c r="D1149" s="16"/>
      <c r="E1149" s="48"/>
      <c r="F1149" s="17"/>
      <c r="G1149" s="17"/>
      <c r="H1149" s="17"/>
      <c r="I1149" s="54"/>
      <c r="J1149" s="45"/>
      <c r="K1149" s="20">
        <f>IF(FluxoCaixa10131514192123[[#This Row],[Movimento ]]="Saldo Inicial",FluxoCaixa10131514192123[[#This Row],[R$ (Valores)]],K1148+FluxoCaixa10131514192123[[#This Row],[Valores Receitas / Despesas]])</f>
        <v>2511924.87</v>
      </c>
      <c r="L1149" s="53">
        <f>IF(FluxoCaixa10131514192123[[#This Row],[Entrada / Saída]]="Saída",FluxoCaixa10131514192123[[#This Row],[R$ (Valores)]]*-1,FluxoCaixa10131514192123[[#This Row],[R$ (Valores)]])</f>
        <v>0</v>
      </c>
    </row>
    <row r="1150" spans="2:12">
      <c r="B1150" s="48"/>
      <c r="C1150" s="48"/>
      <c r="D1150" s="16"/>
      <c r="E1150" s="48"/>
      <c r="F1150" s="17"/>
      <c r="G1150" s="17"/>
      <c r="H1150" s="17"/>
      <c r="I1150" s="54"/>
      <c r="J1150" s="45"/>
      <c r="K1150" s="20">
        <f>IF(FluxoCaixa10131514192123[[#This Row],[Movimento ]]="Saldo Inicial",FluxoCaixa10131514192123[[#This Row],[R$ (Valores)]],K1149+FluxoCaixa10131514192123[[#This Row],[Valores Receitas / Despesas]])</f>
        <v>2511924.87</v>
      </c>
      <c r="L1150" s="53">
        <f>IF(FluxoCaixa10131514192123[[#This Row],[Entrada / Saída]]="Saída",FluxoCaixa10131514192123[[#This Row],[R$ (Valores)]]*-1,FluxoCaixa10131514192123[[#This Row],[R$ (Valores)]])</f>
        <v>0</v>
      </c>
    </row>
    <row r="1151" spans="2:12">
      <c r="B1151" s="48"/>
      <c r="C1151" s="48"/>
      <c r="D1151" s="16"/>
      <c r="E1151" s="48"/>
      <c r="F1151" s="17"/>
      <c r="G1151" s="17"/>
      <c r="H1151" s="17"/>
      <c r="I1151" s="54"/>
      <c r="J1151" s="45"/>
      <c r="K1151" s="20">
        <f>IF(FluxoCaixa10131514192123[[#This Row],[Movimento ]]="Saldo Inicial",FluxoCaixa10131514192123[[#This Row],[R$ (Valores)]],K1150+FluxoCaixa10131514192123[[#This Row],[Valores Receitas / Despesas]])</f>
        <v>2511924.87</v>
      </c>
      <c r="L1151" s="53">
        <f>IF(FluxoCaixa10131514192123[[#This Row],[Entrada / Saída]]="Saída",FluxoCaixa10131514192123[[#This Row],[R$ (Valores)]]*-1,FluxoCaixa10131514192123[[#This Row],[R$ (Valores)]])</f>
        <v>0</v>
      </c>
    </row>
    <row r="1152" spans="2:12">
      <c r="B1152" s="48"/>
      <c r="C1152" s="48"/>
      <c r="D1152" s="16"/>
      <c r="E1152" s="48"/>
      <c r="F1152" s="17"/>
      <c r="G1152" s="17"/>
      <c r="H1152" s="17"/>
      <c r="I1152" s="54"/>
      <c r="J1152" s="45"/>
      <c r="K1152" s="20">
        <f>IF(FluxoCaixa10131514192123[[#This Row],[Movimento ]]="Saldo Inicial",FluxoCaixa10131514192123[[#This Row],[R$ (Valores)]],K1151+FluxoCaixa10131514192123[[#This Row],[Valores Receitas / Despesas]])</f>
        <v>2511924.87</v>
      </c>
      <c r="L1152" s="53">
        <f>IF(FluxoCaixa10131514192123[[#This Row],[Entrada / Saída]]="Saída",FluxoCaixa10131514192123[[#This Row],[R$ (Valores)]]*-1,FluxoCaixa10131514192123[[#This Row],[R$ (Valores)]])</f>
        <v>0</v>
      </c>
    </row>
    <row r="1153" spans="2:12">
      <c r="B1153" s="48"/>
      <c r="C1153" s="48"/>
      <c r="D1153" s="16"/>
      <c r="E1153" s="48"/>
      <c r="F1153" s="17"/>
      <c r="G1153" s="17"/>
      <c r="H1153" s="17"/>
      <c r="I1153" s="54"/>
      <c r="J1153" s="45"/>
      <c r="K1153" s="20">
        <f>IF(FluxoCaixa10131514192123[[#This Row],[Movimento ]]="Saldo Inicial",FluxoCaixa10131514192123[[#This Row],[R$ (Valores)]],K1152+FluxoCaixa10131514192123[[#This Row],[Valores Receitas / Despesas]])</f>
        <v>2511924.87</v>
      </c>
      <c r="L1153" s="53">
        <f>IF(FluxoCaixa10131514192123[[#This Row],[Entrada / Saída]]="Saída",FluxoCaixa10131514192123[[#This Row],[R$ (Valores)]]*-1,FluxoCaixa10131514192123[[#This Row],[R$ (Valores)]])</f>
        <v>0</v>
      </c>
    </row>
    <row r="1154" spans="2:12">
      <c r="B1154" s="48"/>
      <c r="C1154" s="48"/>
      <c r="D1154" s="16"/>
      <c r="E1154" s="48"/>
      <c r="F1154" s="17"/>
      <c r="G1154" s="17"/>
      <c r="H1154" s="17"/>
      <c r="I1154" s="54"/>
      <c r="J1154" s="45"/>
      <c r="K1154" s="20">
        <f>IF(FluxoCaixa10131514192123[[#This Row],[Movimento ]]="Saldo Inicial",FluxoCaixa10131514192123[[#This Row],[R$ (Valores)]],K1153+FluxoCaixa10131514192123[[#This Row],[Valores Receitas / Despesas]])</f>
        <v>2511924.87</v>
      </c>
      <c r="L1154" s="53">
        <f>IF(FluxoCaixa10131514192123[[#This Row],[Entrada / Saída]]="Saída",FluxoCaixa10131514192123[[#This Row],[R$ (Valores)]]*-1,FluxoCaixa10131514192123[[#This Row],[R$ (Valores)]])</f>
        <v>0</v>
      </c>
    </row>
    <row r="1155" spans="2:12">
      <c r="B1155" s="48"/>
      <c r="C1155" s="48"/>
      <c r="D1155" s="16"/>
      <c r="E1155" s="48"/>
      <c r="F1155" s="17"/>
      <c r="G1155" s="17"/>
      <c r="H1155" s="17"/>
      <c r="I1155" s="54"/>
      <c r="J1155" s="45"/>
      <c r="K1155" s="20">
        <f>IF(FluxoCaixa10131514192123[[#This Row],[Movimento ]]="Saldo Inicial",FluxoCaixa10131514192123[[#This Row],[R$ (Valores)]],K1154+FluxoCaixa10131514192123[[#This Row],[Valores Receitas / Despesas]])</f>
        <v>2511924.87</v>
      </c>
      <c r="L1155" s="53">
        <f>IF(FluxoCaixa10131514192123[[#This Row],[Entrada / Saída]]="Saída",FluxoCaixa10131514192123[[#This Row],[R$ (Valores)]]*-1,FluxoCaixa10131514192123[[#This Row],[R$ (Valores)]])</f>
        <v>0</v>
      </c>
    </row>
    <row r="1156" spans="2:12">
      <c r="B1156" s="48"/>
      <c r="C1156" s="48"/>
      <c r="D1156" s="16"/>
      <c r="E1156" s="48"/>
      <c r="F1156" s="17"/>
      <c r="G1156" s="17"/>
      <c r="H1156" s="17"/>
      <c r="I1156" s="54"/>
      <c r="J1156" s="45"/>
      <c r="K1156" s="20">
        <f>IF(FluxoCaixa10131514192123[[#This Row],[Movimento ]]="Saldo Inicial",FluxoCaixa10131514192123[[#This Row],[R$ (Valores)]],K1155+FluxoCaixa10131514192123[[#This Row],[Valores Receitas / Despesas]])</f>
        <v>2511924.87</v>
      </c>
      <c r="L1156" s="53">
        <f>IF(FluxoCaixa10131514192123[[#This Row],[Entrada / Saída]]="Saída",FluxoCaixa10131514192123[[#This Row],[R$ (Valores)]]*-1,FluxoCaixa10131514192123[[#This Row],[R$ (Valores)]])</f>
        <v>0</v>
      </c>
    </row>
    <row r="1157" spans="2:12">
      <c r="B1157" s="48"/>
      <c r="C1157" s="48"/>
      <c r="D1157" s="16"/>
      <c r="E1157" s="48"/>
      <c r="F1157" s="17"/>
      <c r="G1157" s="17"/>
      <c r="H1157" s="17"/>
      <c r="I1157" s="54"/>
      <c r="J1157" s="45"/>
      <c r="K1157" s="20">
        <f>IF(FluxoCaixa10131514192123[[#This Row],[Movimento ]]="Saldo Inicial",FluxoCaixa10131514192123[[#This Row],[R$ (Valores)]],K1156+FluxoCaixa10131514192123[[#This Row],[Valores Receitas / Despesas]])</f>
        <v>2511924.87</v>
      </c>
      <c r="L1157" s="53">
        <f>IF(FluxoCaixa10131514192123[[#This Row],[Entrada / Saída]]="Saída",FluxoCaixa10131514192123[[#This Row],[R$ (Valores)]]*-1,FluxoCaixa10131514192123[[#This Row],[R$ (Valores)]])</f>
        <v>0</v>
      </c>
    </row>
    <row r="1158" spans="2:12">
      <c r="B1158" s="48"/>
      <c r="C1158" s="48"/>
      <c r="D1158" s="16"/>
      <c r="E1158" s="48"/>
      <c r="F1158" s="17"/>
      <c r="G1158" s="17"/>
      <c r="H1158" s="17"/>
      <c r="I1158" s="54"/>
      <c r="J1158" s="45"/>
      <c r="K1158" s="20">
        <f>IF(FluxoCaixa10131514192123[[#This Row],[Movimento ]]="Saldo Inicial",FluxoCaixa10131514192123[[#This Row],[R$ (Valores)]],K1157+FluxoCaixa10131514192123[[#This Row],[Valores Receitas / Despesas]])</f>
        <v>2511924.87</v>
      </c>
      <c r="L1158" s="53">
        <f>IF(FluxoCaixa10131514192123[[#This Row],[Entrada / Saída]]="Saída",FluxoCaixa10131514192123[[#This Row],[R$ (Valores)]]*-1,FluxoCaixa10131514192123[[#This Row],[R$ (Valores)]])</f>
        <v>0</v>
      </c>
    </row>
    <row r="1159" spans="2:12">
      <c r="B1159" s="48"/>
      <c r="C1159" s="48"/>
      <c r="D1159" s="16"/>
      <c r="E1159" s="48"/>
      <c r="F1159" s="17"/>
      <c r="G1159" s="17"/>
      <c r="H1159" s="17"/>
      <c r="I1159" s="54"/>
      <c r="J1159" s="45"/>
      <c r="K1159" s="20">
        <f>IF(FluxoCaixa10131514192123[[#This Row],[Movimento ]]="Saldo Inicial",FluxoCaixa10131514192123[[#This Row],[R$ (Valores)]],K1158+FluxoCaixa10131514192123[[#This Row],[Valores Receitas / Despesas]])</f>
        <v>2511924.87</v>
      </c>
      <c r="L1159" s="53">
        <f>IF(FluxoCaixa10131514192123[[#This Row],[Entrada / Saída]]="Saída",FluxoCaixa10131514192123[[#This Row],[R$ (Valores)]]*-1,FluxoCaixa10131514192123[[#This Row],[R$ (Valores)]])</f>
        <v>0</v>
      </c>
    </row>
    <row r="1160" spans="2:12">
      <c r="B1160" s="48"/>
      <c r="C1160" s="48"/>
      <c r="D1160" s="16"/>
      <c r="E1160" s="48"/>
      <c r="F1160" s="17"/>
      <c r="G1160" s="17"/>
      <c r="H1160" s="17"/>
      <c r="I1160" s="54"/>
      <c r="J1160" s="45"/>
      <c r="K1160" s="20">
        <f>IF(FluxoCaixa10131514192123[[#This Row],[Movimento ]]="Saldo Inicial",FluxoCaixa10131514192123[[#This Row],[R$ (Valores)]],K1159+FluxoCaixa10131514192123[[#This Row],[Valores Receitas / Despesas]])</f>
        <v>2511924.87</v>
      </c>
      <c r="L1160" s="53">
        <f>IF(FluxoCaixa10131514192123[[#This Row],[Entrada / Saída]]="Saída",FluxoCaixa10131514192123[[#This Row],[R$ (Valores)]]*-1,FluxoCaixa10131514192123[[#This Row],[R$ (Valores)]])</f>
        <v>0</v>
      </c>
    </row>
    <row r="1161" spans="2:12">
      <c r="B1161" s="48"/>
      <c r="C1161" s="48"/>
      <c r="D1161" s="16"/>
      <c r="E1161" s="48"/>
      <c r="F1161" s="17"/>
      <c r="G1161" s="17"/>
      <c r="H1161" s="17"/>
      <c r="I1161" s="54"/>
      <c r="J1161" s="45"/>
      <c r="K1161" s="20">
        <f>IF(FluxoCaixa10131514192123[[#This Row],[Movimento ]]="Saldo Inicial",FluxoCaixa10131514192123[[#This Row],[R$ (Valores)]],K1160+FluxoCaixa10131514192123[[#This Row],[Valores Receitas / Despesas]])</f>
        <v>2511924.87</v>
      </c>
      <c r="L1161" s="53">
        <f>IF(FluxoCaixa10131514192123[[#This Row],[Entrada / Saída]]="Saída",FluxoCaixa10131514192123[[#This Row],[R$ (Valores)]]*-1,FluxoCaixa10131514192123[[#This Row],[R$ (Valores)]])</f>
        <v>0</v>
      </c>
    </row>
    <row r="1162" spans="2:12">
      <c r="B1162" s="48"/>
      <c r="C1162" s="48"/>
      <c r="D1162" s="16"/>
      <c r="E1162" s="48"/>
      <c r="F1162" s="17"/>
      <c r="G1162" s="17"/>
      <c r="H1162" s="17"/>
      <c r="I1162" s="54"/>
      <c r="J1162" s="45"/>
      <c r="K1162" s="20">
        <f>IF(FluxoCaixa10131514192123[[#This Row],[Movimento ]]="Saldo Inicial",FluxoCaixa10131514192123[[#This Row],[R$ (Valores)]],K1161+FluxoCaixa10131514192123[[#This Row],[Valores Receitas / Despesas]])</f>
        <v>2511924.87</v>
      </c>
      <c r="L1162" s="53">
        <f>IF(FluxoCaixa10131514192123[[#This Row],[Entrada / Saída]]="Saída",FluxoCaixa10131514192123[[#This Row],[R$ (Valores)]]*-1,FluxoCaixa10131514192123[[#This Row],[R$ (Valores)]])</f>
        <v>0</v>
      </c>
    </row>
    <row r="1163" spans="2:12">
      <c r="B1163" s="48"/>
      <c r="C1163" s="48"/>
      <c r="D1163" s="16"/>
      <c r="E1163" s="48"/>
      <c r="F1163" s="17"/>
      <c r="G1163" s="17"/>
      <c r="H1163" s="17"/>
      <c r="I1163" s="54"/>
      <c r="J1163" s="45"/>
      <c r="K1163" s="20">
        <f>IF(FluxoCaixa10131514192123[[#This Row],[Movimento ]]="Saldo Inicial",FluxoCaixa10131514192123[[#This Row],[R$ (Valores)]],K1162+FluxoCaixa10131514192123[[#This Row],[Valores Receitas / Despesas]])</f>
        <v>2511924.87</v>
      </c>
      <c r="L1163" s="53">
        <f>IF(FluxoCaixa10131514192123[[#This Row],[Entrada / Saída]]="Saída",FluxoCaixa10131514192123[[#This Row],[R$ (Valores)]]*-1,FluxoCaixa10131514192123[[#This Row],[R$ (Valores)]])</f>
        <v>0</v>
      </c>
    </row>
    <row r="1164" spans="2:12">
      <c r="B1164" s="48"/>
      <c r="C1164" s="48"/>
      <c r="D1164" s="16"/>
      <c r="E1164" s="48"/>
      <c r="F1164" s="17"/>
      <c r="G1164" s="17"/>
      <c r="H1164" s="17"/>
      <c r="I1164" s="54"/>
      <c r="J1164" s="45"/>
      <c r="K1164" s="20">
        <f>IF(FluxoCaixa10131514192123[[#This Row],[Movimento ]]="Saldo Inicial",FluxoCaixa10131514192123[[#This Row],[R$ (Valores)]],K1163+FluxoCaixa10131514192123[[#This Row],[Valores Receitas / Despesas]])</f>
        <v>2511924.87</v>
      </c>
      <c r="L1164" s="53">
        <f>IF(FluxoCaixa10131514192123[[#This Row],[Entrada / Saída]]="Saída",FluxoCaixa10131514192123[[#This Row],[R$ (Valores)]]*-1,FluxoCaixa10131514192123[[#This Row],[R$ (Valores)]])</f>
        <v>0</v>
      </c>
    </row>
    <row r="1165" spans="2:12">
      <c r="B1165" s="48"/>
      <c r="C1165" s="48"/>
      <c r="D1165" s="16"/>
      <c r="E1165" s="48"/>
      <c r="F1165" s="17"/>
      <c r="G1165" s="17"/>
      <c r="H1165" s="17"/>
      <c r="I1165" s="54"/>
      <c r="J1165" s="45"/>
      <c r="K1165" s="20">
        <f>IF(FluxoCaixa10131514192123[[#This Row],[Movimento ]]="Saldo Inicial",FluxoCaixa10131514192123[[#This Row],[R$ (Valores)]],K1164+FluxoCaixa10131514192123[[#This Row],[Valores Receitas / Despesas]])</f>
        <v>2511924.87</v>
      </c>
      <c r="L1165" s="53">
        <f>IF(FluxoCaixa10131514192123[[#This Row],[Entrada / Saída]]="Saída",FluxoCaixa10131514192123[[#This Row],[R$ (Valores)]]*-1,FluxoCaixa10131514192123[[#This Row],[R$ (Valores)]])</f>
        <v>0</v>
      </c>
    </row>
    <row r="1166" spans="2:12">
      <c r="B1166" s="48"/>
      <c r="C1166" s="48"/>
      <c r="D1166" s="16"/>
      <c r="E1166" s="48"/>
      <c r="F1166" s="17"/>
      <c r="G1166" s="17"/>
      <c r="H1166" s="17"/>
      <c r="I1166" s="54"/>
      <c r="J1166" s="45"/>
      <c r="K1166" s="20">
        <f>IF(FluxoCaixa10131514192123[[#This Row],[Movimento ]]="Saldo Inicial",FluxoCaixa10131514192123[[#This Row],[R$ (Valores)]],K1165+FluxoCaixa10131514192123[[#This Row],[Valores Receitas / Despesas]])</f>
        <v>2511924.87</v>
      </c>
      <c r="L1166" s="53">
        <f>IF(FluxoCaixa10131514192123[[#This Row],[Entrada / Saída]]="Saída",FluxoCaixa10131514192123[[#This Row],[R$ (Valores)]]*-1,FluxoCaixa10131514192123[[#This Row],[R$ (Valores)]])</f>
        <v>0</v>
      </c>
    </row>
    <row r="1167" spans="2:12">
      <c r="B1167" s="48"/>
      <c r="C1167" s="48"/>
      <c r="D1167" s="16"/>
      <c r="E1167" s="48"/>
      <c r="F1167" s="17"/>
      <c r="G1167" s="17"/>
      <c r="H1167" s="17"/>
      <c r="I1167" s="54"/>
      <c r="J1167" s="45"/>
      <c r="K1167" s="20">
        <f>IF(FluxoCaixa10131514192123[[#This Row],[Movimento ]]="Saldo Inicial",FluxoCaixa10131514192123[[#This Row],[R$ (Valores)]],K1166+FluxoCaixa10131514192123[[#This Row],[Valores Receitas / Despesas]])</f>
        <v>2511924.87</v>
      </c>
      <c r="L1167" s="53">
        <f>IF(FluxoCaixa10131514192123[[#This Row],[Entrada / Saída]]="Saída",FluxoCaixa10131514192123[[#This Row],[R$ (Valores)]]*-1,FluxoCaixa10131514192123[[#This Row],[R$ (Valores)]])</f>
        <v>0</v>
      </c>
    </row>
    <row r="1168" spans="2:12">
      <c r="B1168" s="48"/>
      <c r="C1168" s="48"/>
      <c r="D1168" s="16"/>
      <c r="E1168" s="48"/>
      <c r="F1168" s="17"/>
      <c r="G1168" s="17"/>
      <c r="H1168" s="17"/>
      <c r="I1168" s="54"/>
      <c r="J1168" s="45"/>
      <c r="K1168" s="20">
        <f>IF(FluxoCaixa10131514192123[[#This Row],[Movimento ]]="Saldo Inicial",FluxoCaixa10131514192123[[#This Row],[R$ (Valores)]],K1167+FluxoCaixa10131514192123[[#This Row],[Valores Receitas / Despesas]])</f>
        <v>2511924.87</v>
      </c>
      <c r="L1168" s="53">
        <f>IF(FluxoCaixa10131514192123[[#This Row],[Entrada / Saída]]="Saída",FluxoCaixa10131514192123[[#This Row],[R$ (Valores)]]*-1,FluxoCaixa10131514192123[[#This Row],[R$ (Valores)]])</f>
        <v>0</v>
      </c>
    </row>
    <row r="1169" spans="2:12">
      <c r="B1169" s="48"/>
      <c r="C1169" s="48"/>
      <c r="D1169" s="16"/>
      <c r="E1169" s="48"/>
      <c r="F1169" s="17"/>
      <c r="G1169" s="17"/>
      <c r="H1169" s="17"/>
      <c r="I1169" s="54"/>
      <c r="J1169" s="45"/>
      <c r="K1169" s="20">
        <f>IF(FluxoCaixa10131514192123[[#This Row],[Movimento ]]="Saldo Inicial",FluxoCaixa10131514192123[[#This Row],[R$ (Valores)]],K1168+FluxoCaixa10131514192123[[#This Row],[Valores Receitas / Despesas]])</f>
        <v>2511924.87</v>
      </c>
      <c r="L1169" s="53">
        <f>IF(FluxoCaixa10131514192123[[#This Row],[Entrada / Saída]]="Saída",FluxoCaixa10131514192123[[#This Row],[R$ (Valores)]]*-1,FluxoCaixa10131514192123[[#This Row],[R$ (Valores)]])</f>
        <v>0</v>
      </c>
    </row>
    <row r="1170" spans="2:12">
      <c r="B1170" s="48"/>
      <c r="C1170" s="48"/>
      <c r="D1170" s="16"/>
      <c r="E1170" s="48"/>
      <c r="F1170" s="17"/>
      <c r="G1170" s="17"/>
      <c r="H1170" s="17"/>
      <c r="I1170" s="54"/>
      <c r="J1170" s="45"/>
      <c r="K1170" s="20">
        <f>IF(FluxoCaixa10131514192123[[#This Row],[Movimento ]]="Saldo Inicial",FluxoCaixa10131514192123[[#This Row],[R$ (Valores)]],K1169+FluxoCaixa10131514192123[[#This Row],[Valores Receitas / Despesas]])</f>
        <v>2511924.87</v>
      </c>
      <c r="L1170" s="53">
        <f>IF(FluxoCaixa10131514192123[[#This Row],[Entrada / Saída]]="Saída",FluxoCaixa10131514192123[[#This Row],[R$ (Valores)]]*-1,FluxoCaixa10131514192123[[#This Row],[R$ (Valores)]])</f>
        <v>0</v>
      </c>
    </row>
    <row r="1171" spans="2:12">
      <c r="B1171" s="48"/>
      <c r="C1171" s="48"/>
      <c r="D1171" s="16"/>
      <c r="E1171" s="48"/>
      <c r="F1171" s="17"/>
      <c r="G1171" s="17"/>
      <c r="H1171" s="17"/>
      <c r="I1171" s="54"/>
      <c r="J1171" s="45"/>
      <c r="K1171" s="20">
        <f>IF(FluxoCaixa10131514192123[[#This Row],[Movimento ]]="Saldo Inicial",FluxoCaixa10131514192123[[#This Row],[R$ (Valores)]],K1170+FluxoCaixa10131514192123[[#This Row],[Valores Receitas / Despesas]])</f>
        <v>2511924.87</v>
      </c>
      <c r="L1171" s="53">
        <f>IF(FluxoCaixa10131514192123[[#This Row],[Entrada / Saída]]="Saída",FluxoCaixa10131514192123[[#This Row],[R$ (Valores)]]*-1,FluxoCaixa10131514192123[[#This Row],[R$ (Valores)]])</f>
        <v>0</v>
      </c>
    </row>
    <row r="1172" spans="2:12">
      <c r="B1172" s="48"/>
      <c r="C1172" s="48"/>
      <c r="D1172" s="16"/>
      <c r="E1172" s="48"/>
      <c r="F1172" s="17"/>
      <c r="G1172" s="17"/>
      <c r="H1172" s="17"/>
      <c r="I1172" s="54"/>
      <c r="J1172" s="45"/>
      <c r="K1172" s="20">
        <f>IF(FluxoCaixa10131514192123[[#This Row],[Movimento ]]="Saldo Inicial",FluxoCaixa10131514192123[[#This Row],[R$ (Valores)]],K1171+FluxoCaixa10131514192123[[#This Row],[Valores Receitas / Despesas]])</f>
        <v>2511924.87</v>
      </c>
      <c r="L1172" s="53">
        <f>IF(FluxoCaixa10131514192123[[#This Row],[Entrada / Saída]]="Saída",FluxoCaixa10131514192123[[#This Row],[R$ (Valores)]]*-1,FluxoCaixa10131514192123[[#This Row],[R$ (Valores)]])</f>
        <v>0</v>
      </c>
    </row>
    <row r="1173" spans="2:12">
      <c r="B1173" s="48"/>
      <c r="C1173" s="48"/>
      <c r="D1173" s="16"/>
      <c r="E1173" s="48"/>
      <c r="F1173" s="17"/>
      <c r="G1173" s="17"/>
      <c r="H1173" s="17"/>
      <c r="I1173" s="54"/>
      <c r="J1173" s="45"/>
      <c r="K1173" s="20">
        <f>IF(FluxoCaixa10131514192123[[#This Row],[Movimento ]]="Saldo Inicial",FluxoCaixa10131514192123[[#This Row],[R$ (Valores)]],K1172+FluxoCaixa10131514192123[[#This Row],[Valores Receitas / Despesas]])</f>
        <v>2511924.87</v>
      </c>
      <c r="L1173" s="53">
        <f>IF(FluxoCaixa10131514192123[[#This Row],[Entrada / Saída]]="Saída",FluxoCaixa10131514192123[[#This Row],[R$ (Valores)]]*-1,FluxoCaixa10131514192123[[#This Row],[R$ (Valores)]])</f>
        <v>0</v>
      </c>
    </row>
    <row r="1174" spans="2:12">
      <c r="B1174" s="48"/>
      <c r="C1174" s="48"/>
      <c r="D1174" s="16"/>
      <c r="E1174" s="48"/>
      <c r="F1174" s="17"/>
      <c r="G1174" s="17"/>
      <c r="H1174" s="17"/>
      <c r="I1174" s="54"/>
      <c r="J1174" s="45"/>
      <c r="K1174" s="20">
        <f>IF(FluxoCaixa10131514192123[[#This Row],[Movimento ]]="Saldo Inicial",FluxoCaixa10131514192123[[#This Row],[R$ (Valores)]],K1173+FluxoCaixa10131514192123[[#This Row],[Valores Receitas / Despesas]])</f>
        <v>2511924.87</v>
      </c>
      <c r="L1174" s="53">
        <f>IF(FluxoCaixa10131514192123[[#This Row],[Entrada / Saída]]="Saída",FluxoCaixa10131514192123[[#This Row],[R$ (Valores)]]*-1,FluxoCaixa10131514192123[[#This Row],[R$ (Valores)]])</f>
        <v>0</v>
      </c>
    </row>
    <row r="1175" spans="2:12">
      <c r="B1175" s="48"/>
      <c r="C1175" s="48"/>
      <c r="D1175" s="16"/>
      <c r="E1175" s="48"/>
      <c r="F1175" s="17"/>
      <c r="G1175" s="17"/>
      <c r="H1175" s="17"/>
      <c r="I1175" s="54"/>
      <c r="J1175" s="45"/>
      <c r="K1175" s="20">
        <f>IF(FluxoCaixa10131514192123[[#This Row],[Movimento ]]="Saldo Inicial",FluxoCaixa10131514192123[[#This Row],[R$ (Valores)]],K1174+FluxoCaixa10131514192123[[#This Row],[Valores Receitas / Despesas]])</f>
        <v>2511924.87</v>
      </c>
      <c r="L1175" s="53">
        <f>IF(FluxoCaixa10131514192123[[#This Row],[Entrada / Saída]]="Saída",FluxoCaixa10131514192123[[#This Row],[R$ (Valores)]]*-1,FluxoCaixa10131514192123[[#This Row],[R$ (Valores)]])</f>
        <v>0</v>
      </c>
    </row>
    <row r="1176" spans="2:12">
      <c r="B1176" s="48"/>
      <c r="C1176" s="48"/>
      <c r="D1176" s="16"/>
      <c r="E1176" s="48"/>
      <c r="F1176" s="17"/>
      <c r="G1176" s="17"/>
      <c r="H1176" s="17"/>
      <c r="I1176" s="54"/>
      <c r="J1176" s="45"/>
      <c r="K1176" s="20">
        <f>IF(FluxoCaixa10131514192123[[#This Row],[Movimento ]]="Saldo Inicial",FluxoCaixa10131514192123[[#This Row],[R$ (Valores)]],K1175+FluxoCaixa10131514192123[[#This Row],[Valores Receitas / Despesas]])</f>
        <v>2511924.87</v>
      </c>
      <c r="L1176" s="53">
        <f>IF(FluxoCaixa10131514192123[[#This Row],[Entrada / Saída]]="Saída",FluxoCaixa10131514192123[[#This Row],[R$ (Valores)]]*-1,FluxoCaixa10131514192123[[#This Row],[R$ (Valores)]])</f>
        <v>0</v>
      </c>
    </row>
    <row r="1177" spans="2:12">
      <c r="B1177" s="48"/>
      <c r="C1177" s="48"/>
      <c r="D1177" s="16"/>
      <c r="E1177" s="48"/>
      <c r="F1177" s="17"/>
      <c r="G1177" s="17"/>
      <c r="H1177" s="17"/>
      <c r="I1177" s="54"/>
      <c r="J1177" s="45"/>
      <c r="K1177" s="20">
        <f>IF(FluxoCaixa10131514192123[[#This Row],[Movimento ]]="Saldo Inicial",FluxoCaixa10131514192123[[#This Row],[R$ (Valores)]],K1176+FluxoCaixa10131514192123[[#This Row],[Valores Receitas / Despesas]])</f>
        <v>2511924.87</v>
      </c>
      <c r="L1177" s="53">
        <f>IF(FluxoCaixa10131514192123[[#This Row],[Entrada / Saída]]="Saída",FluxoCaixa10131514192123[[#This Row],[R$ (Valores)]]*-1,FluxoCaixa10131514192123[[#This Row],[R$ (Valores)]])</f>
        <v>0</v>
      </c>
    </row>
    <row r="1178" spans="2:12">
      <c r="B1178" s="48"/>
      <c r="C1178" s="48"/>
      <c r="D1178" s="16"/>
      <c r="E1178" s="48"/>
      <c r="F1178" s="17"/>
      <c r="G1178" s="17"/>
      <c r="H1178" s="17"/>
      <c r="I1178" s="54"/>
      <c r="J1178" s="45"/>
      <c r="K1178" s="20">
        <f>IF(FluxoCaixa10131514192123[[#This Row],[Movimento ]]="Saldo Inicial",FluxoCaixa10131514192123[[#This Row],[R$ (Valores)]],K1177+FluxoCaixa10131514192123[[#This Row],[Valores Receitas / Despesas]])</f>
        <v>2511924.87</v>
      </c>
      <c r="L1178" s="53">
        <f>IF(FluxoCaixa10131514192123[[#This Row],[Entrada / Saída]]="Saída",FluxoCaixa10131514192123[[#This Row],[R$ (Valores)]]*-1,FluxoCaixa10131514192123[[#This Row],[R$ (Valores)]])</f>
        <v>0</v>
      </c>
    </row>
    <row r="1179" spans="2:12">
      <c r="B1179" s="48"/>
      <c r="C1179" s="48"/>
      <c r="D1179" s="16"/>
      <c r="E1179" s="48"/>
      <c r="F1179" s="17"/>
      <c r="G1179" s="17"/>
      <c r="H1179" s="17"/>
      <c r="I1179" s="54"/>
      <c r="J1179" s="45"/>
      <c r="K1179" s="20">
        <f>IF(FluxoCaixa10131514192123[[#This Row],[Movimento ]]="Saldo Inicial",FluxoCaixa10131514192123[[#This Row],[R$ (Valores)]],K1178+FluxoCaixa10131514192123[[#This Row],[Valores Receitas / Despesas]])</f>
        <v>2511924.87</v>
      </c>
      <c r="L1179" s="53">
        <f>IF(FluxoCaixa10131514192123[[#This Row],[Entrada / Saída]]="Saída",FluxoCaixa10131514192123[[#This Row],[R$ (Valores)]]*-1,FluxoCaixa10131514192123[[#This Row],[R$ (Valores)]])</f>
        <v>0</v>
      </c>
    </row>
    <row r="1180" spans="2:12">
      <c r="B1180" s="48"/>
      <c r="C1180" s="48"/>
      <c r="D1180" s="16"/>
      <c r="E1180" s="48"/>
      <c r="F1180" s="17"/>
      <c r="G1180" s="17"/>
      <c r="H1180" s="17"/>
      <c r="I1180" s="54"/>
      <c r="J1180" s="45"/>
      <c r="K1180" s="20">
        <f>IF(FluxoCaixa10131514192123[[#This Row],[Movimento ]]="Saldo Inicial",FluxoCaixa10131514192123[[#This Row],[R$ (Valores)]],K1179+FluxoCaixa10131514192123[[#This Row],[Valores Receitas / Despesas]])</f>
        <v>2511924.87</v>
      </c>
      <c r="L1180" s="53">
        <f>IF(FluxoCaixa10131514192123[[#This Row],[Entrada / Saída]]="Saída",FluxoCaixa10131514192123[[#This Row],[R$ (Valores)]]*-1,FluxoCaixa10131514192123[[#This Row],[R$ (Valores)]])</f>
        <v>0</v>
      </c>
    </row>
    <row r="1181" spans="2:12">
      <c r="B1181" s="48"/>
      <c r="C1181" s="48"/>
      <c r="D1181" s="16"/>
      <c r="E1181" s="48"/>
      <c r="F1181" s="17"/>
      <c r="G1181" s="17"/>
      <c r="H1181" s="17"/>
      <c r="I1181" s="54"/>
      <c r="J1181" s="45"/>
      <c r="K1181" s="20">
        <f>IF(FluxoCaixa10131514192123[[#This Row],[Movimento ]]="Saldo Inicial",FluxoCaixa10131514192123[[#This Row],[R$ (Valores)]],K1180+FluxoCaixa10131514192123[[#This Row],[Valores Receitas / Despesas]])</f>
        <v>2511924.87</v>
      </c>
      <c r="L1181" s="53">
        <f>IF(FluxoCaixa10131514192123[[#This Row],[Entrada / Saída]]="Saída",FluxoCaixa10131514192123[[#This Row],[R$ (Valores)]]*-1,FluxoCaixa10131514192123[[#This Row],[R$ (Valores)]])</f>
        <v>0</v>
      </c>
    </row>
    <row r="1182" spans="2:12">
      <c r="B1182" s="48"/>
      <c r="C1182" s="48"/>
      <c r="D1182" s="16"/>
      <c r="E1182" s="48"/>
      <c r="F1182" s="17"/>
      <c r="G1182" s="17"/>
      <c r="H1182" s="17"/>
      <c r="I1182" s="54"/>
      <c r="J1182" s="45"/>
      <c r="K1182" s="20">
        <f>IF(FluxoCaixa10131514192123[[#This Row],[Movimento ]]="Saldo Inicial",FluxoCaixa10131514192123[[#This Row],[R$ (Valores)]],K1181+FluxoCaixa10131514192123[[#This Row],[Valores Receitas / Despesas]])</f>
        <v>2511924.87</v>
      </c>
      <c r="L1182" s="53">
        <f>IF(FluxoCaixa10131514192123[[#This Row],[Entrada / Saída]]="Saída",FluxoCaixa10131514192123[[#This Row],[R$ (Valores)]]*-1,FluxoCaixa10131514192123[[#This Row],[R$ (Valores)]])</f>
        <v>0</v>
      </c>
    </row>
    <row r="1183" spans="2:12">
      <c r="B1183" s="48"/>
      <c r="C1183" s="48"/>
      <c r="D1183" s="16"/>
      <c r="E1183" s="48"/>
      <c r="F1183" s="17"/>
      <c r="G1183" s="17"/>
      <c r="H1183" s="17"/>
      <c r="I1183" s="54"/>
      <c r="J1183" s="45"/>
      <c r="K1183" s="20">
        <f>IF(FluxoCaixa10131514192123[[#This Row],[Movimento ]]="Saldo Inicial",FluxoCaixa10131514192123[[#This Row],[R$ (Valores)]],K1182+FluxoCaixa10131514192123[[#This Row],[Valores Receitas / Despesas]])</f>
        <v>2511924.87</v>
      </c>
      <c r="L1183" s="53">
        <f>IF(FluxoCaixa10131514192123[[#This Row],[Entrada / Saída]]="Saída",FluxoCaixa10131514192123[[#This Row],[R$ (Valores)]]*-1,FluxoCaixa10131514192123[[#This Row],[R$ (Valores)]])</f>
        <v>0</v>
      </c>
    </row>
    <row r="1184" spans="2:12">
      <c r="B1184" s="48"/>
      <c r="C1184" s="48"/>
      <c r="D1184" s="16"/>
      <c r="E1184" s="48"/>
      <c r="F1184" s="17"/>
      <c r="G1184" s="17"/>
      <c r="H1184" s="17"/>
      <c r="I1184" s="54"/>
      <c r="J1184" s="45"/>
      <c r="K1184" s="20">
        <f>IF(FluxoCaixa10131514192123[[#This Row],[Movimento ]]="Saldo Inicial",FluxoCaixa10131514192123[[#This Row],[R$ (Valores)]],K1183+FluxoCaixa10131514192123[[#This Row],[Valores Receitas / Despesas]])</f>
        <v>2511924.87</v>
      </c>
      <c r="L1184" s="53">
        <f>IF(FluxoCaixa10131514192123[[#This Row],[Entrada / Saída]]="Saída",FluxoCaixa10131514192123[[#This Row],[R$ (Valores)]]*-1,FluxoCaixa10131514192123[[#This Row],[R$ (Valores)]])</f>
        <v>0</v>
      </c>
    </row>
    <row r="1185" spans="2:12">
      <c r="B1185" s="48"/>
      <c r="C1185" s="48"/>
      <c r="D1185" s="16"/>
      <c r="E1185" s="48"/>
      <c r="F1185" s="17"/>
      <c r="G1185" s="17"/>
      <c r="H1185" s="17"/>
      <c r="I1185" s="54"/>
      <c r="J1185" s="45"/>
      <c r="K1185" s="20">
        <f>IF(FluxoCaixa10131514192123[[#This Row],[Movimento ]]="Saldo Inicial",FluxoCaixa10131514192123[[#This Row],[R$ (Valores)]],K1184+FluxoCaixa10131514192123[[#This Row],[Valores Receitas / Despesas]])</f>
        <v>2511924.87</v>
      </c>
      <c r="L1185" s="53">
        <f>IF(FluxoCaixa10131514192123[[#This Row],[Entrada / Saída]]="Saída",FluxoCaixa10131514192123[[#This Row],[R$ (Valores)]]*-1,FluxoCaixa10131514192123[[#This Row],[R$ (Valores)]])</f>
        <v>0</v>
      </c>
    </row>
    <row r="1186" spans="2:12">
      <c r="B1186" s="48"/>
      <c r="C1186" s="48"/>
      <c r="D1186" s="16"/>
      <c r="E1186" s="48"/>
      <c r="F1186" s="17"/>
      <c r="G1186" s="17"/>
      <c r="H1186" s="17"/>
      <c r="I1186" s="54"/>
      <c r="J1186" s="45"/>
      <c r="K1186" s="20">
        <f>IF(FluxoCaixa10131514192123[[#This Row],[Movimento ]]="Saldo Inicial",FluxoCaixa10131514192123[[#This Row],[R$ (Valores)]],K1185+FluxoCaixa10131514192123[[#This Row],[Valores Receitas / Despesas]])</f>
        <v>2511924.87</v>
      </c>
      <c r="L1186" s="53">
        <f>IF(FluxoCaixa10131514192123[[#This Row],[Entrada / Saída]]="Saída",FluxoCaixa10131514192123[[#This Row],[R$ (Valores)]]*-1,FluxoCaixa10131514192123[[#This Row],[R$ (Valores)]])</f>
        <v>0</v>
      </c>
    </row>
    <row r="1187" spans="2:12">
      <c r="B1187" s="48"/>
      <c r="C1187" s="48"/>
      <c r="D1187" s="16"/>
      <c r="E1187" s="48"/>
      <c r="F1187" s="17"/>
      <c r="G1187" s="17"/>
      <c r="H1187" s="17"/>
      <c r="I1187" s="54"/>
      <c r="J1187" s="45"/>
      <c r="K1187" s="20">
        <f>IF(FluxoCaixa10131514192123[[#This Row],[Movimento ]]="Saldo Inicial",FluxoCaixa10131514192123[[#This Row],[R$ (Valores)]],K1186+FluxoCaixa10131514192123[[#This Row],[Valores Receitas / Despesas]])</f>
        <v>2511924.87</v>
      </c>
      <c r="L1187" s="53">
        <f>IF(FluxoCaixa10131514192123[[#This Row],[Entrada / Saída]]="Saída",FluxoCaixa10131514192123[[#This Row],[R$ (Valores)]]*-1,FluxoCaixa10131514192123[[#This Row],[R$ (Valores)]])</f>
        <v>0</v>
      </c>
    </row>
    <row r="1188" spans="2:12">
      <c r="B1188" s="48"/>
      <c r="C1188" s="48"/>
      <c r="D1188" s="16"/>
      <c r="E1188" s="48"/>
      <c r="F1188" s="17"/>
      <c r="G1188" s="17"/>
      <c r="H1188" s="17"/>
      <c r="I1188" s="54"/>
      <c r="J1188" s="45"/>
      <c r="K1188" s="20">
        <f>IF(FluxoCaixa10131514192123[[#This Row],[Movimento ]]="Saldo Inicial",FluxoCaixa10131514192123[[#This Row],[R$ (Valores)]],K1187+FluxoCaixa10131514192123[[#This Row],[Valores Receitas / Despesas]])</f>
        <v>2511924.87</v>
      </c>
      <c r="L1188" s="53">
        <f>IF(FluxoCaixa10131514192123[[#This Row],[Entrada / Saída]]="Saída",FluxoCaixa10131514192123[[#This Row],[R$ (Valores)]]*-1,FluxoCaixa10131514192123[[#This Row],[R$ (Valores)]])</f>
        <v>0</v>
      </c>
    </row>
    <row r="1189" spans="2:12">
      <c r="B1189" s="48"/>
      <c r="C1189" s="48"/>
      <c r="D1189" s="16"/>
      <c r="E1189" s="48"/>
      <c r="F1189" s="17"/>
      <c r="G1189" s="17"/>
      <c r="H1189" s="17"/>
      <c r="I1189" s="54"/>
      <c r="J1189" s="45"/>
      <c r="K1189" s="20">
        <f>IF(FluxoCaixa10131514192123[[#This Row],[Movimento ]]="Saldo Inicial",FluxoCaixa10131514192123[[#This Row],[R$ (Valores)]],K1188+FluxoCaixa10131514192123[[#This Row],[Valores Receitas / Despesas]])</f>
        <v>2511924.87</v>
      </c>
      <c r="L1189" s="53">
        <f>IF(FluxoCaixa10131514192123[[#This Row],[Entrada / Saída]]="Saída",FluxoCaixa10131514192123[[#This Row],[R$ (Valores)]]*-1,FluxoCaixa10131514192123[[#This Row],[R$ (Valores)]])</f>
        <v>0</v>
      </c>
    </row>
    <row r="1190" spans="2:12">
      <c r="B1190" s="48"/>
      <c r="C1190" s="48"/>
      <c r="D1190" s="16"/>
      <c r="E1190" s="48"/>
      <c r="F1190" s="17"/>
      <c r="G1190" s="17"/>
      <c r="H1190" s="17"/>
      <c r="I1190" s="54"/>
      <c r="J1190" s="45"/>
      <c r="K1190" s="20">
        <f>IF(FluxoCaixa10131514192123[[#This Row],[Movimento ]]="Saldo Inicial",FluxoCaixa10131514192123[[#This Row],[R$ (Valores)]],K1189+FluxoCaixa10131514192123[[#This Row],[Valores Receitas / Despesas]])</f>
        <v>2511924.87</v>
      </c>
      <c r="L1190" s="53">
        <f>IF(FluxoCaixa10131514192123[[#This Row],[Entrada / Saída]]="Saída",FluxoCaixa10131514192123[[#This Row],[R$ (Valores)]]*-1,FluxoCaixa10131514192123[[#This Row],[R$ (Valores)]])</f>
        <v>0</v>
      </c>
    </row>
    <row r="1191" spans="2:12">
      <c r="B1191" s="48"/>
      <c r="C1191" s="48"/>
      <c r="D1191" s="16"/>
      <c r="E1191" s="48"/>
      <c r="F1191" s="17"/>
      <c r="G1191" s="17"/>
      <c r="H1191" s="17"/>
      <c r="I1191" s="54"/>
      <c r="J1191" s="45"/>
      <c r="K1191" s="20">
        <f>IF(FluxoCaixa10131514192123[[#This Row],[Movimento ]]="Saldo Inicial",FluxoCaixa10131514192123[[#This Row],[R$ (Valores)]],K1190+FluxoCaixa10131514192123[[#This Row],[Valores Receitas / Despesas]])</f>
        <v>2511924.87</v>
      </c>
      <c r="L1191" s="53">
        <f>IF(FluxoCaixa10131514192123[[#This Row],[Entrada / Saída]]="Saída",FluxoCaixa10131514192123[[#This Row],[R$ (Valores)]]*-1,FluxoCaixa10131514192123[[#This Row],[R$ (Valores)]])</f>
        <v>0</v>
      </c>
    </row>
    <row r="1192" spans="2:12">
      <c r="B1192" s="48"/>
      <c r="C1192" s="48"/>
      <c r="D1192" s="16"/>
      <c r="E1192" s="48"/>
      <c r="F1192" s="17"/>
      <c r="G1192" s="17"/>
      <c r="H1192" s="17"/>
      <c r="I1192" s="54"/>
      <c r="J1192" s="45"/>
      <c r="K1192" s="20">
        <f>IF(FluxoCaixa10131514192123[[#This Row],[Movimento ]]="Saldo Inicial",FluxoCaixa10131514192123[[#This Row],[R$ (Valores)]],K1191+FluxoCaixa10131514192123[[#This Row],[Valores Receitas / Despesas]])</f>
        <v>2511924.87</v>
      </c>
      <c r="L1192" s="53">
        <f>IF(FluxoCaixa10131514192123[[#This Row],[Entrada / Saída]]="Saída",FluxoCaixa10131514192123[[#This Row],[R$ (Valores)]]*-1,FluxoCaixa10131514192123[[#This Row],[R$ (Valores)]])</f>
        <v>0</v>
      </c>
    </row>
    <row r="1193" spans="2:12">
      <c r="B1193" s="48"/>
      <c r="C1193" s="48"/>
      <c r="D1193" s="16"/>
      <c r="E1193" s="48"/>
      <c r="F1193" s="17"/>
      <c r="G1193" s="17"/>
      <c r="H1193" s="17"/>
      <c r="I1193" s="54"/>
      <c r="J1193" s="45"/>
      <c r="K1193" s="20">
        <f>IF(FluxoCaixa10131514192123[[#This Row],[Movimento ]]="Saldo Inicial",FluxoCaixa10131514192123[[#This Row],[R$ (Valores)]],K1192+FluxoCaixa10131514192123[[#This Row],[Valores Receitas / Despesas]])</f>
        <v>2511924.87</v>
      </c>
      <c r="L1193" s="53">
        <f>IF(FluxoCaixa10131514192123[[#This Row],[Entrada / Saída]]="Saída",FluxoCaixa10131514192123[[#This Row],[R$ (Valores)]]*-1,FluxoCaixa10131514192123[[#This Row],[R$ (Valores)]])</f>
        <v>0</v>
      </c>
    </row>
    <row r="1194" spans="2:12">
      <c r="B1194" s="48"/>
      <c r="C1194" s="48"/>
      <c r="D1194" s="16"/>
      <c r="E1194" s="48"/>
      <c r="F1194" s="17"/>
      <c r="G1194" s="17"/>
      <c r="H1194" s="17"/>
      <c r="I1194" s="54"/>
      <c r="J1194" s="45"/>
      <c r="K1194" s="20">
        <f>IF(FluxoCaixa10131514192123[[#This Row],[Movimento ]]="Saldo Inicial",FluxoCaixa10131514192123[[#This Row],[R$ (Valores)]],K1193+FluxoCaixa10131514192123[[#This Row],[Valores Receitas / Despesas]])</f>
        <v>2511924.87</v>
      </c>
      <c r="L1194" s="53">
        <f>IF(FluxoCaixa10131514192123[[#This Row],[Entrada / Saída]]="Saída",FluxoCaixa10131514192123[[#This Row],[R$ (Valores)]]*-1,FluxoCaixa10131514192123[[#This Row],[R$ (Valores)]])</f>
        <v>0</v>
      </c>
    </row>
    <row r="1195" spans="2:12">
      <c r="B1195" s="48"/>
      <c r="C1195" s="48"/>
      <c r="D1195" s="16"/>
      <c r="E1195" s="48"/>
      <c r="F1195" s="17"/>
      <c r="G1195" s="17"/>
      <c r="H1195" s="17"/>
      <c r="I1195" s="54"/>
      <c r="J1195" s="45"/>
      <c r="K1195" s="20">
        <f>IF(FluxoCaixa10131514192123[[#This Row],[Movimento ]]="Saldo Inicial",FluxoCaixa10131514192123[[#This Row],[R$ (Valores)]],K1194+FluxoCaixa10131514192123[[#This Row],[Valores Receitas / Despesas]])</f>
        <v>2511924.87</v>
      </c>
      <c r="L1195" s="53">
        <f>IF(FluxoCaixa10131514192123[[#This Row],[Entrada / Saída]]="Saída",FluxoCaixa10131514192123[[#This Row],[R$ (Valores)]]*-1,FluxoCaixa10131514192123[[#This Row],[R$ (Valores)]])</f>
        <v>0</v>
      </c>
    </row>
    <row r="1196" spans="2:12">
      <c r="B1196" s="48"/>
      <c r="C1196" s="48"/>
      <c r="D1196" s="16"/>
      <c r="E1196" s="48"/>
      <c r="F1196" s="17"/>
      <c r="G1196" s="17"/>
      <c r="H1196" s="17"/>
      <c r="I1196" s="54"/>
      <c r="J1196" s="45"/>
      <c r="K1196" s="20">
        <f>IF(FluxoCaixa10131514192123[[#This Row],[Movimento ]]="Saldo Inicial",FluxoCaixa10131514192123[[#This Row],[R$ (Valores)]],K1195+FluxoCaixa10131514192123[[#This Row],[Valores Receitas / Despesas]])</f>
        <v>2511924.87</v>
      </c>
      <c r="L1196" s="53">
        <f>IF(FluxoCaixa10131514192123[[#This Row],[Entrada / Saída]]="Saída",FluxoCaixa10131514192123[[#This Row],[R$ (Valores)]]*-1,FluxoCaixa10131514192123[[#This Row],[R$ (Valores)]])</f>
        <v>0</v>
      </c>
    </row>
    <row r="1197" spans="2:12">
      <c r="B1197" s="48"/>
      <c r="C1197" s="48"/>
      <c r="D1197" s="16"/>
      <c r="E1197" s="48"/>
      <c r="F1197" s="17"/>
      <c r="G1197" s="17"/>
      <c r="H1197" s="17"/>
      <c r="I1197" s="54"/>
      <c r="J1197" s="45"/>
      <c r="K1197" s="20">
        <f>IF(FluxoCaixa10131514192123[[#This Row],[Movimento ]]="Saldo Inicial",FluxoCaixa10131514192123[[#This Row],[R$ (Valores)]],K1196+FluxoCaixa10131514192123[[#This Row],[Valores Receitas / Despesas]])</f>
        <v>2511924.87</v>
      </c>
      <c r="L1197" s="53">
        <f>IF(FluxoCaixa10131514192123[[#This Row],[Entrada / Saída]]="Saída",FluxoCaixa10131514192123[[#This Row],[R$ (Valores)]]*-1,FluxoCaixa10131514192123[[#This Row],[R$ (Valores)]])</f>
        <v>0</v>
      </c>
    </row>
    <row r="1198" spans="2:12">
      <c r="B1198" s="48"/>
      <c r="C1198" s="48"/>
      <c r="D1198" s="16"/>
      <c r="E1198" s="48"/>
      <c r="F1198" s="17"/>
      <c r="G1198" s="17"/>
      <c r="H1198" s="17"/>
      <c r="I1198" s="54"/>
      <c r="J1198" s="45"/>
      <c r="K1198" s="20">
        <f>IF(FluxoCaixa10131514192123[[#This Row],[Movimento ]]="Saldo Inicial",FluxoCaixa10131514192123[[#This Row],[R$ (Valores)]],K1197+FluxoCaixa10131514192123[[#This Row],[Valores Receitas / Despesas]])</f>
        <v>2511924.87</v>
      </c>
      <c r="L1198" s="53">
        <f>IF(FluxoCaixa10131514192123[[#This Row],[Entrada / Saída]]="Saída",FluxoCaixa10131514192123[[#This Row],[R$ (Valores)]]*-1,FluxoCaixa10131514192123[[#This Row],[R$ (Valores)]])</f>
        <v>0</v>
      </c>
    </row>
    <row r="1199" spans="2:12">
      <c r="B1199" s="48"/>
      <c r="C1199" s="48"/>
      <c r="D1199" s="16"/>
      <c r="E1199" s="48"/>
      <c r="F1199" s="17"/>
      <c r="G1199" s="17"/>
      <c r="H1199" s="17"/>
      <c r="I1199" s="54"/>
      <c r="J1199" s="45"/>
      <c r="K1199" s="20">
        <f>IF(FluxoCaixa10131514192123[[#This Row],[Movimento ]]="Saldo Inicial",FluxoCaixa10131514192123[[#This Row],[R$ (Valores)]],K1198+FluxoCaixa10131514192123[[#This Row],[Valores Receitas / Despesas]])</f>
        <v>2511924.87</v>
      </c>
      <c r="L1199" s="53">
        <f>IF(FluxoCaixa10131514192123[[#This Row],[Entrada / Saída]]="Saída",FluxoCaixa10131514192123[[#This Row],[R$ (Valores)]]*-1,FluxoCaixa10131514192123[[#This Row],[R$ (Valores)]])</f>
        <v>0</v>
      </c>
    </row>
    <row r="1200" spans="2:12">
      <c r="B1200" s="48"/>
      <c r="C1200" s="48"/>
      <c r="D1200" s="16"/>
      <c r="E1200" s="48"/>
      <c r="F1200" s="17"/>
      <c r="G1200" s="17"/>
      <c r="H1200" s="17"/>
      <c r="I1200" s="54"/>
      <c r="J1200" s="45"/>
      <c r="K1200" s="20">
        <f>IF(FluxoCaixa10131514192123[[#This Row],[Movimento ]]="Saldo Inicial",FluxoCaixa10131514192123[[#This Row],[R$ (Valores)]],K1199+FluxoCaixa10131514192123[[#This Row],[Valores Receitas / Despesas]])</f>
        <v>2511924.87</v>
      </c>
      <c r="L1200" s="53">
        <f>IF(FluxoCaixa10131514192123[[#This Row],[Entrada / Saída]]="Saída",FluxoCaixa10131514192123[[#This Row],[R$ (Valores)]]*-1,FluxoCaixa10131514192123[[#This Row],[R$ (Valores)]])</f>
        <v>0</v>
      </c>
    </row>
    <row r="1201" spans="2:12">
      <c r="B1201" s="48"/>
      <c r="C1201" s="48"/>
      <c r="D1201" s="16"/>
      <c r="E1201" s="48"/>
      <c r="F1201" s="17"/>
      <c r="G1201" s="17"/>
      <c r="H1201" s="17"/>
      <c r="I1201" s="54"/>
      <c r="J1201" s="45"/>
      <c r="K1201" s="20">
        <f>IF(FluxoCaixa10131514192123[[#This Row],[Movimento ]]="Saldo Inicial",FluxoCaixa10131514192123[[#This Row],[R$ (Valores)]],K1200+FluxoCaixa10131514192123[[#This Row],[Valores Receitas / Despesas]])</f>
        <v>2511924.87</v>
      </c>
      <c r="L1201" s="53">
        <f>IF(FluxoCaixa10131514192123[[#This Row],[Entrada / Saída]]="Saída",FluxoCaixa10131514192123[[#This Row],[R$ (Valores)]]*-1,FluxoCaixa10131514192123[[#This Row],[R$ (Valores)]])</f>
        <v>0</v>
      </c>
    </row>
    <row r="1202" spans="2:12">
      <c r="B1202" s="48"/>
      <c r="C1202" s="48"/>
      <c r="D1202" s="16"/>
      <c r="E1202" s="48"/>
      <c r="F1202" s="17"/>
      <c r="G1202" s="17"/>
      <c r="H1202" s="17"/>
      <c r="I1202" s="54"/>
      <c r="J1202" s="45"/>
      <c r="K1202" s="20">
        <f>IF(FluxoCaixa10131514192123[[#This Row],[Movimento ]]="Saldo Inicial",FluxoCaixa10131514192123[[#This Row],[R$ (Valores)]],K1201+FluxoCaixa10131514192123[[#This Row],[Valores Receitas / Despesas]])</f>
        <v>2511924.87</v>
      </c>
      <c r="L1202" s="53">
        <f>IF(FluxoCaixa10131514192123[[#This Row],[Entrada / Saída]]="Saída",FluxoCaixa10131514192123[[#This Row],[R$ (Valores)]]*-1,FluxoCaixa10131514192123[[#This Row],[R$ (Valores)]])</f>
        <v>0</v>
      </c>
    </row>
    <row r="1203" spans="2:12">
      <c r="B1203" s="48"/>
      <c r="C1203" s="48"/>
      <c r="D1203" s="16"/>
      <c r="E1203" s="48"/>
      <c r="F1203" s="17"/>
      <c r="G1203" s="17"/>
      <c r="H1203" s="17"/>
      <c r="I1203" s="54"/>
      <c r="J1203" s="45"/>
      <c r="K1203" s="20">
        <f>IF(FluxoCaixa10131514192123[[#This Row],[Movimento ]]="Saldo Inicial",FluxoCaixa10131514192123[[#This Row],[R$ (Valores)]],K1202+FluxoCaixa10131514192123[[#This Row],[Valores Receitas / Despesas]])</f>
        <v>2511924.87</v>
      </c>
      <c r="L1203" s="53">
        <f>IF(FluxoCaixa10131514192123[[#This Row],[Entrada / Saída]]="Saída",FluxoCaixa10131514192123[[#This Row],[R$ (Valores)]]*-1,FluxoCaixa10131514192123[[#This Row],[R$ (Valores)]])</f>
        <v>0</v>
      </c>
    </row>
    <row r="1204" spans="2:12">
      <c r="B1204" s="48"/>
      <c r="C1204" s="48"/>
      <c r="D1204" s="16"/>
      <c r="E1204" s="48"/>
      <c r="F1204" s="17"/>
      <c r="G1204" s="17"/>
      <c r="H1204" s="17"/>
      <c r="I1204" s="54"/>
      <c r="J1204" s="45"/>
      <c r="K1204" s="20">
        <f>IF(FluxoCaixa10131514192123[[#This Row],[Movimento ]]="Saldo Inicial",FluxoCaixa10131514192123[[#This Row],[R$ (Valores)]],K1203+FluxoCaixa10131514192123[[#This Row],[Valores Receitas / Despesas]])</f>
        <v>2511924.87</v>
      </c>
      <c r="L1204" s="53">
        <f>IF(FluxoCaixa10131514192123[[#This Row],[Entrada / Saída]]="Saída",FluxoCaixa10131514192123[[#This Row],[R$ (Valores)]]*-1,FluxoCaixa10131514192123[[#This Row],[R$ (Valores)]])</f>
        <v>0</v>
      </c>
    </row>
    <row r="1205" spans="2:12">
      <c r="B1205" s="48"/>
      <c r="C1205" s="48"/>
      <c r="D1205" s="16"/>
      <c r="E1205" s="48"/>
      <c r="F1205" s="17"/>
      <c r="G1205" s="17"/>
      <c r="H1205" s="17"/>
      <c r="I1205" s="54"/>
      <c r="J1205" s="45"/>
      <c r="K1205" s="20">
        <f>IF(FluxoCaixa10131514192123[[#This Row],[Movimento ]]="Saldo Inicial",FluxoCaixa10131514192123[[#This Row],[R$ (Valores)]],K1204+FluxoCaixa10131514192123[[#This Row],[Valores Receitas / Despesas]])</f>
        <v>2511924.87</v>
      </c>
      <c r="L1205" s="53">
        <f>IF(FluxoCaixa10131514192123[[#This Row],[Entrada / Saída]]="Saída",FluxoCaixa10131514192123[[#This Row],[R$ (Valores)]]*-1,FluxoCaixa10131514192123[[#This Row],[R$ (Valores)]])</f>
        <v>0</v>
      </c>
    </row>
    <row r="1206" spans="2:12">
      <c r="B1206" s="48"/>
      <c r="C1206" s="48"/>
      <c r="D1206" s="16"/>
      <c r="E1206" s="48"/>
      <c r="F1206" s="17"/>
      <c r="G1206" s="17"/>
      <c r="H1206" s="17"/>
      <c r="I1206" s="54"/>
      <c r="J1206" s="45"/>
      <c r="K1206" s="20">
        <f>IF(FluxoCaixa10131514192123[[#This Row],[Movimento ]]="Saldo Inicial",FluxoCaixa10131514192123[[#This Row],[R$ (Valores)]],K1205+FluxoCaixa10131514192123[[#This Row],[Valores Receitas / Despesas]])</f>
        <v>2511924.87</v>
      </c>
      <c r="L1206" s="53">
        <f>IF(FluxoCaixa10131514192123[[#This Row],[Entrada / Saída]]="Saída",FluxoCaixa10131514192123[[#This Row],[R$ (Valores)]]*-1,FluxoCaixa10131514192123[[#This Row],[R$ (Valores)]])</f>
        <v>0</v>
      </c>
    </row>
    <row r="1207" spans="2:12">
      <c r="B1207" s="48"/>
      <c r="C1207" s="48"/>
      <c r="D1207" s="16"/>
      <c r="E1207" s="48"/>
      <c r="F1207" s="17"/>
      <c r="G1207" s="17"/>
      <c r="H1207" s="17"/>
      <c r="I1207" s="54"/>
      <c r="J1207" s="45"/>
      <c r="K1207" s="20">
        <f>IF(FluxoCaixa10131514192123[[#This Row],[Movimento ]]="Saldo Inicial",FluxoCaixa10131514192123[[#This Row],[R$ (Valores)]],K1206+FluxoCaixa10131514192123[[#This Row],[Valores Receitas / Despesas]])</f>
        <v>2511924.87</v>
      </c>
      <c r="L1207" s="53">
        <f>IF(FluxoCaixa10131514192123[[#This Row],[Entrada / Saída]]="Saída",FluxoCaixa10131514192123[[#This Row],[R$ (Valores)]]*-1,FluxoCaixa10131514192123[[#This Row],[R$ (Valores)]])</f>
        <v>0</v>
      </c>
    </row>
    <row r="1208" spans="2:12">
      <c r="B1208" s="48"/>
      <c r="C1208" s="48"/>
      <c r="D1208" s="16"/>
      <c r="E1208" s="48"/>
      <c r="F1208" s="17"/>
      <c r="G1208" s="17"/>
      <c r="H1208" s="17"/>
      <c r="I1208" s="54"/>
      <c r="J1208" s="45"/>
      <c r="K1208" s="20">
        <f>IF(FluxoCaixa10131514192123[[#This Row],[Movimento ]]="Saldo Inicial",FluxoCaixa10131514192123[[#This Row],[R$ (Valores)]],K1207+FluxoCaixa10131514192123[[#This Row],[Valores Receitas / Despesas]])</f>
        <v>2511924.87</v>
      </c>
      <c r="L1208" s="53">
        <f>IF(FluxoCaixa10131514192123[[#This Row],[Entrada / Saída]]="Saída",FluxoCaixa10131514192123[[#This Row],[R$ (Valores)]]*-1,FluxoCaixa10131514192123[[#This Row],[R$ (Valores)]])</f>
        <v>0</v>
      </c>
    </row>
    <row r="1209" spans="2:12">
      <c r="B1209" s="48"/>
      <c r="C1209" s="48"/>
      <c r="D1209" s="16"/>
      <c r="E1209" s="48"/>
      <c r="F1209" s="17"/>
      <c r="G1209" s="17"/>
      <c r="H1209" s="17"/>
      <c r="I1209" s="54"/>
      <c r="J1209" s="45"/>
      <c r="K1209" s="20">
        <f>IF(FluxoCaixa10131514192123[[#This Row],[Movimento ]]="Saldo Inicial",FluxoCaixa10131514192123[[#This Row],[R$ (Valores)]],K1208+FluxoCaixa10131514192123[[#This Row],[Valores Receitas / Despesas]])</f>
        <v>2511924.87</v>
      </c>
      <c r="L1209" s="53">
        <f>IF(FluxoCaixa10131514192123[[#This Row],[Entrada / Saída]]="Saída",FluxoCaixa10131514192123[[#This Row],[R$ (Valores)]]*-1,FluxoCaixa10131514192123[[#This Row],[R$ (Valores)]])</f>
        <v>0</v>
      </c>
    </row>
    <row r="1210" spans="2:12">
      <c r="B1210" s="48"/>
      <c r="C1210" s="48"/>
      <c r="D1210" s="16"/>
      <c r="E1210" s="48"/>
      <c r="F1210" s="17"/>
      <c r="G1210" s="17"/>
      <c r="H1210" s="17"/>
      <c r="I1210" s="54"/>
      <c r="J1210" s="45"/>
      <c r="K1210" s="20">
        <f>IF(FluxoCaixa10131514192123[[#This Row],[Movimento ]]="Saldo Inicial",FluxoCaixa10131514192123[[#This Row],[R$ (Valores)]],K1209+FluxoCaixa10131514192123[[#This Row],[Valores Receitas / Despesas]])</f>
        <v>2511924.87</v>
      </c>
      <c r="L1210" s="53">
        <f>IF(FluxoCaixa10131514192123[[#This Row],[Entrada / Saída]]="Saída",FluxoCaixa10131514192123[[#This Row],[R$ (Valores)]]*-1,FluxoCaixa10131514192123[[#This Row],[R$ (Valores)]])</f>
        <v>0</v>
      </c>
    </row>
    <row r="1211" spans="2:12">
      <c r="B1211" s="48"/>
      <c r="C1211" s="48"/>
      <c r="D1211" s="16"/>
      <c r="E1211" s="48"/>
      <c r="F1211" s="17"/>
      <c r="G1211" s="17"/>
      <c r="H1211" s="17"/>
      <c r="I1211" s="54"/>
      <c r="J1211" s="45"/>
      <c r="K1211" s="20">
        <f>IF(FluxoCaixa10131514192123[[#This Row],[Movimento ]]="Saldo Inicial",FluxoCaixa10131514192123[[#This Row],[R$ (Valores)]],K1210+FluxoCaixa10131514192123[[#This Row],[Valores Receitas / Despesas]])</f>
        <v>2511924.87</v>
      </c>
      <c r="L1211" s="53">
        <f>IF(FluxoCaixa10131514192123[[#This Row],[Entrada / Saída]]="Saída",FluxoCaixa10131514192123[[#This Row],[R$ (Valores)]]*-1,FluxoCaixa10131514192123[[#This Row],[R$ (Valores)]])</f>
        <v>0</v>
      </c>
    </row>
    <row r="1212" spans="2:12">
      <c r="B1212" s="48"/>
      <c r="C1212" s="48"/>
      <c r="D1212" s="16"/>
      <c r="E1212" s="48"/>
      <c r="F1212" s="17"/>
      <c r="G1212" s="17"/>
      <c r="H1212" s="17"/>
      <c r="I1212" s="54"/>
      <c r="J1212" s="45"/>
      <c r="K1212" s="20">
        <f>IF(FluxoCaixa10131514192123[[#This Row],[Movimento ]]="Saldo Inicial",FluxoCaixa10131514192123[[#This Row],[R$ (Valores)]],K1211+FluxoCaixa10131514192123[[#This Row],[Valores Receitas / Despesas]])</f>
        <v>2511924.87</v>
      </c>
      <c r="L1212" s="53">
        <f>IF(FluxoCaixa10131514192123[[#This Row],[Entrada / Saída]]="Saída",FluxoCaixa10131514192123[[#This Row],[R$ (Valores)]]*-1,FluxoCaixa10131514192123[[#This Row],[R$ (Valores)]])</f>
        <v>0</v>
      </c>
    </row>
    <row r="1213" spans="2:12">
      <c r="B1213" s="48"/>
      <c r="C1213" s="48"/>
      <c r="D1213" s="16"/>
      <c r="E1213" s="48"/>
      <c r="F1213" s="17"/>
      <c r="G1213" s="17"/>
      <c r="H1213" s="17"/>
      <c r="I1213" s="54"/>
      <c r="J1213" s="45"/>
      <c r="K1213" s="20">
        <f>IF(FluxoCaixa10131514192123[[#This Row],[Movimento ]]="Saldo Inicial",FluxoCaixa10131514192123[[#This Row],[R$ (Valores)]],K1212+FluxoCaixa10131514192123[[#This Row],[Valores Receitas / Despesas]])</f>
        <v>2511924.87</v>
      </c>
      <c r="L1213" s="53">
        <f>IF(FluxoCaixa10131514192123[[#This Row],[Entrada / Saída]]="Saída",FluxoCaixa10131514192123[[#This Row],[R$ (Valores)]]*-1,FluxoCaixa10131514192123[[#This Row],[R$ (Valores)]])</f>
        <v>0</v>
      </c>
    </row>
    <row r="1214" spans="2:12">
      <c r="B1214" s="48"/>
      <c r="C1214" s="48"/>
      <c r="D1214" s="16"/>
      <c r="E1214" s="48"/>
      <c r="F1214" s="17"/>
      <c r="G1214" s="17"/>
      <c r="H1214" s="17"/>
      <c r="I1214" s="54"/>
      <c r="J1214" s="45"/>
      <c r="K1214" s="20">
        <f>IF(FluxoCaixa10131514192123[[#This Row],[Movimento ]]="Saldo Inicial",FluxoCaixa10131514192123[[#This Row],[R$ (Valores)]],K1213+FluxoCaixa10131514192123[[#This Row],[Valores Receitas / Despesas]])</f>
        <v>2511924.87</v>
      </c>
      <c r="L1214" s="53">
        <f>IF(FluxoCaixa10131514192123[[#This Row],[Entrada / Saída]]="Saída",FluxoCaixa10131514192123[[#This Row],[R$ (Valores)]]*-1,FluxoCaixa10131514192123[[#This Row],[R$ (Valores)]])</f>
        <v>0</v>
      </c>
    </row>
    <row r="1215" spans="2:12">
      <c r="B1215" s="48"/>
      <c r="C1215" s="48"/>
      <c r="D1215" s="16"/>
      <c r="E1215" s="48"/>
      <c r="F1215" s="17"/>
      <c r="G1215" s="17"/>
      <c r="H1215" s="17"/>
      <c r="I1215" s="54"/>
      <c r="J1215" s="45"/>
      <c r="K1215" s="20">
        <f>IF(FluxoCaixa10131514192123[[#This Row],[Movimento ]]="Saldo Inicial",FluxoCaixa10131514192123[[#This Row],[R$ (Valores)]],K1214+FluxoCaixa10131514192123[[#This Row],[Valores Receitas / Despesas]])</f>
        <v>2511924.87</v>
      </c>
      <c r="L1215" s="53">
        <f>IF(FluxoCaixa10131514192123[[#This Row],[Entrada / Saída]]="Saída",FluxoCaixa10131514192123[[#This Row],[R$ (Valores)]]*-1,FluxoCaixa10131514192123[[#This Row],[R$ (Valores)]])</f>
        <v>0</v>
      </c>
    </row>
    <row r="1216" spans="2:12">
      <c r="B1216" s="48"/>
      <c r="C1216" s="48"/>
      <c r="D1216" s="16"/>
      <c r="E1216" s="48"/>
      <c r="F1216" s="17"/>
      <c r="G1216" s="17"/>
      <c r="H1216" s="17"/>
      <c r="I1216" s="54"/>
      <c r="J1216" s="45"/>
      <c r="K1216" s="20">
        <f>IF(FluxoCaixa10131514192123[[#This Row],[Movimento ]]="Saldo Inicial",FluxoCaixa10131514192123[[#This Row],[R$ (Valores)]],K1215+FluxoCaixa10131514192123[[#This Row],[Valores Receitas / Despesas]])</f>
        <v>2511924.87</v>
      </c>
      <c r="L1216" s="53">
        <f>IF(FluxoCaixa10131514192123[[#This Row],[Entrada / Saída]]="Saída",FluxoCaixa10131514192123[[#This Row],[R$ (Valores)]]*-1,FluxoCaixa10131514192123[[#This Row],[R$ (Valores)]])</f>
        <v>0</v>
      </c>
    </row>
    <row r="1217" spans="2:12">
      <c r="B1217" s="48"/>
      <c r="C1217" s="48"/>
      <c r="D1217" s="16"/>
      <c r="E1217" s="48"/>
      <c r="F1217" s="17"/>
      <c r="G1217" s="17"/>
      <c r="H1217" s="17"/>
      <c r="I1217" s="54"/>
      <c r="J1217" s="45"/>
      <c r="K1217" s="20">
        <f>IF(FluxoCaixa10131514192123[[#This Row],[Movimento ]]="Saldo Inicial",FluxoCaixa10131514192123[[#This Row],[R$ (Valores)]],K1216+FluxoCaixa10131514192123[[#This Row],[Valores Receitas / Despesas]])</f>
        <v>2511924.87</v>
      </c>
      <c r="L1217" s="53">
        <f>IF(FluxoCaixa10131514192123[[#This Row],[Entrada / Saída]]="Saída",FluxoCaixa10131514192123[[#This Row],[R$ (Valores)]]*-1,FluxoCaixa10131514192123[[#This Row],[R$ (Valores)]])</f>
        <v>0</v>
      </c>
    </row>
    <row r="1218" spans="2:12">
      <c r="B1218" s="48"/>
      <c r="C1218" s="48"/>
      <c r="D1218" s="16"/>
      <c r="E1218" s="48"/>
      <c r="F1218" s="17"/>
      <c r="G1218" s="17"/>
      <c r="H1218" s="17"/>
      <c r="I1218" s="54"/>
      <c r="J1218" s="45"/>
      <c r="K1218" s="20">
        <f>IF(FluxoCaixa10131514192123[[#This Row],[Movimento ]]="Saldo Inicial",FluxoCaixa10131514192123[[#This Row],[R$ (Valores)]],K1217+FluxoCaixa10131514192123[[#This Row],[Valores Receitas / Despesas]])</f>
        <v>2511924.87</v>
      </c>
      <c r="L1218" s="53">
        <f>IF(FluxoCaixa10131514192123[[#This Row],[Entrada / Saída]]="Saída",FluxoCaixa10131514192123[[#This Row],[R$ (Valores)]]*-1,FluxoCaixa10131514192123[[#This Row],[R$ (Valores)]])</f>
        <v>0</v>
      </c>
    </row>
    <row r="1219" spans="2:12">
      <c r="B1219" s="48"/>
      <c r="C1219" s="48"/>
      <c r="D1219" s="16"/>
      <c r="E1219" s="48"/>
      <c r="F1219" s="17"/>
      <c r="G1219" s="17"/>
      <c r="H1219" s="17"/>
      <c r="I1219" s="54"/>
      <c r="J1219" s="45"/>
      <c r="K1219" s="20">
        <f>IF(FluxoCaixa10131514192123[[#This Row],[Movimento ]]="Saldo Inicial",FluxoCaixa10131514192123[[#This Row],[R$ (Valores)]],K1218+FluxoCaixa10131514192123[[#This Row],[Valores Receitas / Despesas]])</f>
        <v>2511924.87</v>
      </c>
      <c r="L1219" s="53">
        <f>IF(FluxoCaixa10131514192123[[#This Row],[Entrada / Saída]]="Saída",FluxoCaixa10131514192123[[#This Row],[R$ (Valores)]]*-1,FluxoCaixa10131514192123[[#This Row],[R$ (Valores)]])</f>
        <v>0</v>
      </c>
    </row>
    <row r="1220" spans="2:12">
      <c r="B1220" s="48"/>
      <c r="C1220" s="48"/>
      <c r="D1220" s="16"/>
      <c r="E1220" s="48"/>
      <c r="F1220" s="17"/>
      <c r="G1220" s="17"/>
      <c r="H1220" s="17"/>
      <c r="I1220" s="54"/>
      <c r="J1220" s="45"/>
      <c r="K1220" s="20">
        <f>IF(FluxoCaixa10131514192123[[#This Row],[Movimento ]]="Saldo Inicial",FluxoCaixa10131514192123[[#This Row],[R$ (Valores)]],K1219+FluxoCaixa10131514192123[[#This Row],[Valores Receitas / Despesas]])</f>
        <v>2511924.87</v>
      </c>
      <c r="L1220" s="53">
        <f>IF(FluxoCaixa10131514192123[[#This Row],[Entrada / Saída]]="Saída",FluxoCaixa10131514192123[[#This Row],[R$ (Valores)]]*-1,FluxoCaixa10131514192123[[#This Row],[R$ (Valores)]])</f>
        <v>0</v>
      </c>
    </row>
    <row r="1221" spans="2:12">
      <c r="B1221" s="48"/>
      <c r="C1221" s="48"/>
      <c r="D1221" s="16"/>
      <c r="E1221" s="48"/>
      <c r="F1221" s="17"/>
      <c r="G1221" s="17"/>
      <c r="H1221" s="17"/>
      <c r="I1221" s="54"/>
      <c r="J1221" s="45"/>
      <c r="K1221" s="20">
        <f>IF(FluxoCaixa10131514192123[[#This Row],[Movimento ]]="Saldo Inicial",FluxoCaixa10131514192123[[#This Row],[R$ (Valores)]],K1220+FluxoCaixa10131514192123[[#This Row],[Valores Receitas / Despesas]])</f>
        <v>2511924.87</v>
      </c>
      <c r="L1221" s="53">
        <f>IF(FluxoCaixa10131514192123[[#This Row],[Entrada / Saída]]="Saída",FluxoCaixa10131514192123[[#This Row],[R$ (Valores)]]*-1,FluxoCaixa10131514192123[[#This Row],[R$ (Valores)]])</f>
        <v>0</v>
      </c>
    </row>
    <row r="1222" spans="2:12">
      <c r="B1222" s="48"/>
      <c r="C1222" s="48"/>
      <c r="D1222" s="16"/>
      <c r="E1222" s="48"/>
      <c r="F1222" s="17"/>
      <c r="G1222" s="17"/>
      <c r="H1222" s="17"/>
      <c r="I1222" s="54"/>
      <c r="J1222" s="45"/>
      <c r="K1222" s="20">
        <f>IF(FluxoCaixa10131514192123[[#This Row],[Movimento ]]="Saldo Inicial",FluxoCaixa10131514192123[[#This Row],[R$ (Valores)]],K1221+FluxoCaixa10131514192123[[#This Row],[Valores Receitas / Despesas]])</f>
        <v>2511924.87</v>
      </c>
      <c r="L1222" s="53">
        <f>IF(FluxoCaixa10131514192123[[#This Row],[Entrada / Saída]]="Saída",FluxoCaixa10131514192123[[#This Row],[R$ (Valores)]]*-1,FluxoCaixa10131514192123[[#This Row],[R$ (Valores)]])</f>
        <v>0</v>
      </c>
    </row>
    <row r="1223" spans="2:12">
      <c r="B1223" s="48"/>
      <c r="C1223" s="48"/>
      <c r="D1223" s="16"/>
      <c r="E1223" s="48"/>
      <c r="F1223" s="17"/>
      <c r="G1223" s="17"/>
      <c r="H1223" s="17"/>
      <c r="I1223" s="54"/>
      <c r="J1223" s="45"/>
      <c r="K1223" s="20">
        <f>IF(FluxoCaixa10131514192123[[#This Row],[Movimento ]]="Saldo Inicial",FluxoCaixa10131514192123[[#This Row],[R$ (Valores)]],K1222+FluxoCaixa10131514192123[[#This Row],[Valores Receitas / Despesas]])</f>
        <v>2511924.87</v>
      </c>
      <c r="L1223" s="53">
        <f>IF(FluxoCaixa10131514192123[[#This Row],[Entrada / Saída]]="Saída",FluxoCaixa10131514192123[[#This Row],[R$ (Valores)]]*-1,FluxoCaixa10131514192123[[#This Row],[R$ (Valores)]])</f>
        <v>0</v>
      </c>
    </row>
    <row r="1224" spans="2:12">
      <c r="B1224" s="48"/>
      <c r="C1224" s="48"/>
      <c r="D1224" s="16"/>
      <c r="E1224" s="48"/>
      <c r="F1224" s="17"/>
      <c r="G1224" s="17"/>
      <c r="H1224" s="17"/>
      <c r="I1224" s="54"/>
      <c r="J1224" s="45"/>
      <c r="K1224" s="20">
        <f>IF(FluxoCaixa10131514192123[[#This Row],[Movimento ]]="Saldo Inicial",FluxoCaixa10131514192123[[#This Row],[R$ (Valores)]],K1223+FluxoCaixa10131514192123[[#This Row],[Valores Receitas / Despesas]])</f>
        <v>2511924.87</v>
      </c>
      <c r="L1224" s="53">
        <f>IF(FluxoCaixa10131514192123[[#This Row],[Entrada / Saída]]="Saída",FluxoCaixa10131514192123[[#This Row],[R$ (Valores)]]*-1,FluxoCaixa10131514192123[[#This Row],[R$ (Valores)]])</f>
        <v>0</v>
      </c>
    </row>
    <row r="1225" spans="2:12">
      <c r="B1225" s="48"/>
      <c r="C1225" s="48"/>
      <c r="D1225" s="16"/>
      <c r="E1225" s="48"/>
      <c r="F1225" s="17"/>
      <c r="G1225" s="17"/>
      <c r="H1225" s="17"/>
      <c r="I1225" s="54"/>
      <c r="J1225" s="45"/>
      <c r="K1225" s="20">
        <f>IF(FluxoCaixa10131514192123[[#This Row],[Movimento ]]="Saldo Inicial",FluxoCaixa10131514192123[[#This Row],[R$ (Valores)]],K1224+FluxoCaixa10131514192123[[#This Row],[Valores Receitas / Despesas]])</f>
        <v>2511924.87</v>
      </c>
      <c r="L1225" s="53">
        <f>IF(FluxoCaixa10131514192123[[#This Row],[Entrada / Saída]]="Saída",FluxoCaixa10131514192123[[#This Row],[R$ (Valores)]]*-1,FluxoCaixa10131514192123[[#This Row],[R$ (Valores)]])</f>
        <v>0</v>
      </c>
    </row>
    <row r="1226" spans="2:12">
      <c r="B1226" s="48"/>
      <c r="C1226" s="48"/>
      <c r="D1226" s="16"/>
      <c r="E1226" s="48"/>
      <c r="F1226" s="17"/>
      <c r="G1226" s="17"/>
      <c r="H1226" s="17"/>
      <c r="I1226" s="54"/>
      <c r="J1226" s="45"/>
      <c r="K1226" s="20">
        <f>IF(FluxoCaixa10131514192123[[#This Row],[Movimento ]]="Saldo Inicial",FluxoCaixa10131514192123[[#This Row],[R$ (Valores)]],K1225+FluxoCaixa10131514192123[[#This Row],[Valores Receitas / Despesas]])</f>
        <v>2511924.87</v>
      </c>
      <c r="L1226" s="53">
        <f>IF(FluxoCaixa10131514192123[[#This Row],[Entrada / Saída]]="Saída",FluxoCaixa10131514192123[[#This Row],[R$ (Valores)]]*-1,FluxoCaixa10131514192123[[#This Row],[R$ (Valores)]])</f>
        <v>0</v>
      </c>
    </row>
    <row r="1227" spans="2:12">
      <c r="B1227" s="48"/>
      <c r="C1227" s="48"/>
      <c r="D1227" s="16"/>
      <c r="E1227" s="48"/>
      <c r="F1227" s="17"/>
      <c r="G1227" s="17"/>
      <c r="H1227" s="17"/>
      <c r="I1227" s="54"/>
      <c r="J1227" s="45"/>
      <c r="K1227" s="20">
        <f>IF(FluxoCaixa10131514192123[[#This Row],[Movimento ]]="Saldo Inicial",FluxoCaixa10131514192123[[#This Row],[R$ (Valores)]],K1226+FluxoCaixa10131514192123[[#This Row],[Valores Receitas / Despesas]])</f>
        <v>2511924.87</v>
      </c>
      <c r="L1227" s="53">
        <f>IF(FluxoCaixa10131514192123[[#This Row],[Entrada / Saída]]="Saída",FluxoCaixa10131514192123[[#This Row],[R$ (Valores)]]*-1,FluxoCaixa10131514192123[[#This Row],[R$ (Valores)]])</f>
        <v>0</v>
      </c>
    </row>
    <row r="1228" spans="2:12">
      <c r="B1228" s="48"/>
      <c r="C1228" s="48"/>
      <c r="D1228" s="16"/>
      <c r="E1228" s="48"/>
      <c r="F1228" s="17"/>
      <c r="G1228" s="17"/>
      <c r="H1228" s="17"/>
      <c r="I1228" s="54"/>
      <c r="J1228" s="45"/>
      <c r="K1228" s="20">
        <f>IF(FluxoCaixa10131514192123[[#This Row],[Movimento ]]="Saldo Inicial",FluxoCaixa10131514192123[[#This Row],[R$ (Valores)]],K1227+FluxoCaixa10131514192123[[#This Row],[Valores Receitas / Despesas]])</f>
        <v>2511924.87</v>
      </c>
      <c r="L1228" s="53">
        <f>IF(FluxoCaixa10131514192123[[#This Row],[Entrada / Saída]]="Saída",FluxoCaixa10131514192123[[#This Row],[R$ (Valores)]]*-1,FluxoCaixa10131514192123[[#This Row],[R$ (Valores)]])</f>
        <v>0</v>
      </c>
    </row>
    <row r="1229" spans="2:12">
      <c r="B1229" s="48"/>
      <c r="C1229" s="48"/>
      <c r="D1229" s="16"/>
      <c r="E1229" s="48"/>
      <c r="F1229" s="17"/>
      <c r="G1229" s="17"/>
      <c r="H1229" s="17"/>
      <c r="I1229" s="54"/>
      <c r="J1229" s="45"/>
      <c r="K1229" s="20">
        <f>IF(FluxoCaixa10131514192123[[#This Row],[Movimento ]]="Saldo Inicial",FluxoCaixa10131514192123[[#This Row],[R$ (Valores)]],K1228+FluxoCaixa10131514192123[[#This Row],[Valores Receitas / Despesas]])</f>
        <v>2511924.87</v>
      </c>
      <c r="L1229" s="53">
        <f>IF(FluxoCaixa10131514192123[[#This Row],[Entrada / Saída]]="Saída",FluxoCaixa10131514192123[[#This Row],[R$ (Valores)]]*-1,FluxoCaixa10131514192123[[#This Row],[R$ (Valores)]])</f>
        <v>0</v>
      </c>
    </row>
    <row r="1230" spans="2:12">
      <c r="B1230" s="48"/>
      <c r="C1230" s="48"/>
      <c r="D1230" s="16"/>
      <c r="E1230" s="48"/>
      <c r="F1230" s="17"/>
      <c r="G1230" s="17"/>
      <c r="H1230" s="17"/>
      <c r="I1230" s="54"/>
      <c r="J1230" s="45"/>
      <c r="K1230" s="20">
        <f>IF(FluxoCaixa10131514192123[[#This Row],[Movimento ]]="Saldo Inicial",FluxoCaixa10131514192123[[#This Row],[R$ (Valores)]],K1229+FluxoCaixa10131514192123[[#This Row],[Valores Receitas / Despesas]])</f>
        <v>2511924.87</v>
      </c>
      <c r="L1230" s="53">
        <f>IF(FluxoCaixa10131514192123[[#This Row],[Entrada / Saída]]="Saída",FluxoCaixa10131514192123[[#This Row],[R$ (Valores)]]*-1,FluxoCaixa10131514192123[[#This Row],[R$ (Valores)]])</f>
        <v>0</v>
      </c>
    </row>
    <row r="1231" spans="2:12">
      <c r="B1231" s="48"/>
      <c r="C1231" s="48"/>
      <c r="D1231" s="16"/>
      <c r="E1231" s="48"/>
      <c r="F1231" s="17"/>
      <c r="G1231" s="17"/>
      <c r="H1231" s="17"/>
      <c r="I1231" s="54"/>
      <c r="J1231" s="45"/>
      <c r="K1231" s="20">
        <f>IF(FluxoCaixa10131514192123[[#This Row],[Movimento ]]="Saldo Inicial",FluxoCaixa10131514192123[[#This Row],[R$ (Valores)]],K1230+FluxoCaixa10131514192123[[#This Row],[Valores Receitas / Despesas]])</f>
        <v>2511924.87</v>
      </c>
      <c r="L1231" s="53">
        <f>IF(FluxoCaixa10131514192123[[#This Row],[Entrada / Saída]]="Saída",FluxoCaixa10131514192123[[#This Row],[R$ (Valores)]]*-1,FluxoCaixa10131514192123[[#This Row],[R$ (Valores)]])</f>
        <v>0</v>
      </c>
    </row>
    <row r="1232" spans="2:12">
      <c r="B1232" s="48"/>
      <c r="C1232" s="48"/>
      <c r="D1232" s="16"/>
      <c r="E1232" s="48"/>
      <c r="F1232" s="17"/>
      <c r="G1232" s="17"/>
      <c r="H1232" s="17"/>
      <c r="I1232" s="54"/>
      <c r="J1232" s="45"/>
      <c r="K1232" s="20">
        <f>IF(FluxoCaixa10131514192123[[#This Row],[Movimento ]]="Saldo Inicial",FluxoCaixa10131514192123[[#This Row],[R$ (Valores)]],K1231+FluxoCaixa10131514192123[[#This Row],[Valores Receitas / Despesas]])</f>
        <v>2511924.87</v>
      </c>
      <c r="L1232" s="53">
        <f>IF(FluxoCaixa10131514192123[[#This Row],[Entrada / Saída]]="Saída",FluxoCaixa10131514192123[[#This Row],[R$ (Valores)]]*-1,FluxoCaixa10131514192123[[#This Row],[R$ (Valores)]])</f>
        <v>0</v>
      </c>
    </row>
    <row r="1233" spans="2:12">
      <c r="B1233" s="48"/>
      <c r="C1233" s="48"/>
      <c r="D1233" s="16"/>
      <c r="E1233" s="48"/>
      <c r="F1233" s="17"/>
      <c r="G1233" s="17"/>
      <c r="H1233" s="17"/>
      <c r="I1233" s="54"/>
      <c r="J1233" s="45"/>
      <c r="K1233" s="20">
        <f>IF(FluxoCaixa10131514192123[[#This Row],[Movimento ]]="Saldo Inicial",FluxoCaixa10131514192123[[#This Row],[R$ (Valores)]],K1232+FluxoCaixa10131514192123[[#This Row],[Valores Receitas / Despesas]])</f>
        <v>2511924.87</v>
      </c>
      <c r="L1233" s="53">
        <f>IF(FluxoCaixa10131514192123[[#This Row],[Entrada / Saída]]="Saída",FluxoCaixa10131514192123[[#This Row],[R$ (Valores)]]*-1,FluxoCaixa10131514192123[[#This Row],[R$ (Valores)]])</f>
        <v>0</v>
      </c>
    </row>
    <row r="1234" spans="2:12">
      <c r="B1234" s="48"/>
      <c r="C1234" s="48"/>
      <c r="D1234" s="16"/>
      <c r="E1234" s="48"/>
      <c r="F1234" s="17"/>
      <c r="G1234" s="17"/>
      <c r="H1234" s="17"/>
      <c r="I1234" s="54"/>
      <c r="J1234" s="45"/>
      <c r="K1234" s="20">
        <f>IF(FluxoCaixa10131514192123[[#This Row],[Movimento ]]="Saldo Inicial",FluxoCaixa10131514192123[[#This Row],[R$ (Valores)]],K1233+FluxoCaixa10131514192123[[#This Row],[Valores Receitas / Despesas]])</f>
        <v>2511924.87</v>
      </c>
      <c r="L1234" s="53">
        <f>IF(FluxoCaixa10131514192123[[#This Row],[Entrada / Saída]]="Saída",FluxoCaixa10131514192123[[#This Row],[R$ (Valores)]]*-1,FluxoCaixa10131514192123[[#This Row],[R$ (Valores)]])</f>
        <v>0</v>
      </c>
    </row>
    <row r="1235" spans="2:12">
      <c r="B1235" s="48"/>
      <c r="C1235" s="48"/>
      <c r="D1235" s="16"/>
      <c r="E1235" s="48"/>
      <c r="F1235" s="17"/>
      <c r="G1235" s="17"/>
      <c r="H1235" s="17"/>
      <c r="I1235" s="54"/>
      <c r="J1235" s="45"/>
      <c r="K1235" s="20">
        <f>IF(FluxoCaixa10131514192123[[#This Row],[Movimento ]]="Saldo Inicial",FluxoCaixa10131514192123[[#This Row],[R$ (Valores)]],K1234+FluxoCaixa10131514192123[[#This Row],[Valores Receitas / Despesas]])</f>
        <v>2511924.87</v>
      </c>
      <c r="L1235" s="53">
        <f>IF(FluxoCaixa10131514192123[[#This Row],[Entrada / Saída]]="Saída",FluxoCaixa10131514192123[[#This Row],[R$ (Valores)]]*-1,FluxoCaixa10131514192123[[#This Row],[R$ (Valores)]])</f>
        <v>0</v>
      </c>
    </row>
    <row r="1236" spans="2:12">
      <c r="B1236" s="48"/>
      <c r="C1236" s="48"/>
      <c r="D1236" s="16"/>
      <c r="E1236" s="48"/>
      <c r="F1236" s="17"/>
      <c r="G1236" s="17"/>
      <c r="H1236" s="17"/>
      <c r="I1236" s="54"/>
      <c r="J1236" s="45"/>
      <c r="K1236" s="20">
        <f>IF(FluxoCaixa10131514192123[[#This Row],[Movimento ]]="Saldo Inicial",FluxoCaixa10131514192123[[#This Row],[R$ (Valores)]],K1235+FluxoCaixa10131514192123[[#This Row],[Valores Receitas / Despesas]])</f>
        <v>2511924.87</v>
      </c>
      <c r="L1236" s="53">
        <f>IF(FluxoCaixa10131514192123[[#This Row],[Entrada / Saída]]="Saída",FluxoCaixa10131514192123[[#This Row],[R$ (Valores)]]*-1,FluxoCaixa10131514192123[[#This Row],[R$ (Valores)]])</f>
        <v>0</v>
      </c>
    </row>
    <row r="1237" spans="2:12">
      <c r="B1237" s="48"/>
      <c r="C1237" s="48"/>
      <c r="D1237" s="16"/>
      <c r="E1237" s="48"/>
      <c r="F1237" s="17"/>
      <c r="G1237" s="17"/>
      <c r="H1237" s="17"/>
      <c r="I1237" s="54"/>
      <c r="J1237" s="45"/>
      <c r="K1237" s="20">
        <f>IF(FluxoCaixa10131514192123[[#This Row],[Movimento ]]="Saldo Inicial",FluxoCaixa10131514192123[[#This Row],[R$ (Valores)]],K1236+FluxoCaixa10131514192123[[#This Row],[Valores Receitas / Despesas]])</f>
        <v>2511924.87</v>
      </c>
      <c r="L1237" s="53">
        <f>IF(FluxoCaixa10131514192123[[#This Row],[Entrada / Saída]]="Saída",FluxoCaixa10131514192123[[#This Row],[R$ (Valores)]]*-1,FluxoCaixa10131514192123[[#This Row],[R$ (Valores)]])</f>
        <v>0</v>
      </c>
    </row>
    <row r="1238" spans="2:12">
      <c r="B1238" s="48"/>
      <c r="C1238" s="48"/>
      <c r="D1238" s="16"/>
      <c r="E1238" s="48"/>
      <c r="F1238" s="17"/>
      <c r="G1238" s="17"/>
      <c r="H1238" s="17"/>
      <c r="I1238" s="54"/>
      <c r="J1238" s="45"/>
      <c r="K1238" s="20">
        <f>IF(FluxoCaixa10131514192123[[#This Row],[Movimento ]]="Saldo Inicial",FluxoCaixa10131514192123[[#This Row],[R$ (Valores)]],K1237+FluxoCaixa10131514192123[[#This Row],[Valores Receitas / Despesas]])</f>
        <v>2511924.87</v>
      </c>
      <c r="L1238" s="53">
        <f>IF(FluxoCaixa10131514192123[[#This Row],[Entrada / Saída]]="Saída",FluxoCaixa10131514192123[[#This Row],[R$ (Valores)]]*-1,FluxoCaixa10131514192123[[#This Row],[R$ (Valores)]])</f>
        <v>0</v>
      </c>
    </row>
    <row r="1239" spans="2:12">
      <c r="B1239" s="48"/>
      <c r="C1239" s="48"/>
      <c r="D1239" s="16"/>
      <c r="E1239" s="48"/>
      <c r="F1239" s="17"/>
      <c r="G1239" s="17"/>
      <c r="H1239" s="17"/>
      <c r="I1239" s="54"/>
      <c r="J1239" s="45"/>
      <c r="K1239" s="20">
        <f>IF(FluxoCaixa10131514192123[[#This Row],[Movimento ]]="Saldo Inicial",FluxoCaixa10131514192123[[#This Row],[R$ (Valores)]],K1238+FluxoCaixa10131514192123[[#This Row],[Valores Receitas / Despesas]])</f>
        <v>2511924.87</v>
      </c>
      <c r="L1239" s="53">
        <f>IF(FluxoCaixa10131514192123[[#This Row],[Entrada / Saída]]="Saída",FluxoCaixa10131514192123[[#This Row],[R$ (Valores)]]*-1,FluxoCaixa10131514192123[[#This Row],[R$ (Valores)]])</f>
        <v>0</v>
      </c>
    </row>
    <row r="1240" spans="2:12">
      <c r="B1240" s="48"/>
      <c r="C1240" s="48"/>
      <c r="D1240" s="16"/>
      <c r="E1240" s="48"/>
      <c r="F1240" s="17"/>
      <c r="G1240" s="17"/>
      <c r="H1240" s="17"/>
      <c r="I1240" s="54"/>
      <c r="J1240" s="45"/>
      <c r="K1240" s="20">
        <f>IF(FluxoCaixa10131514192123[[#This Row],[Movimento ]]="Saldo Inicial",FluxoCaixa10131514192123[[#This Row],[R$ (Valores)]],K1239+FluxoCaixa10131514192123[[#This Row],[Valores Receitas / Despesas]])</f>
        <v>2511924.87</v>
      </c>
      <c r="L1240" s="53">
        <f>IF(FluxoCaixa10131514192123[[#This Row],[Entrada / Saída]]="Saída",FluxoCaixa10131514192123[[#This Row],[R$ (Valores)]]*-1,FluxoCaixa10131514192123[[#This Row],[R$ (Valores)]])</f>
        <v>0</v>
      </c>
    </row>
    <row r="1241" spans="2:12">
      <c r="B1241" s="48"/>
      <c r="C1241" s="48"/>
      <c r="D1241" s="16"/>
      <c r="E1241" s="48"/>
      <c r="F1241" s="17"/>
      <c r="G1241" s="17"/>
      <c r="H1241" s="17"/>
      <c r="I1241" s="54"/>
      <c r="J1241" s="45"/>
      <c r="K1241" s="20">
        <f>IF(FluxoCaixa10131514192123[[#This Row],[Movimento ]]="Saldo Inicial",FluxoCaixa10131514192123[[#This Row],[R$ (Valores)]],K1240+FluxoCaixa10131514192123[[#This Row],[Valores Receitas / Despesas]])</f>
        <v>2511924.87</v>
      </c>
      <c r="L1241" s="53">
        <f>IF(FluxoCaixa10131514192123[[#This Row],[Entrada / Saída]]="Saída",FluxoCaixa10131514192123[[#This Row],[R$ (Valores)]]*-1,FluxoCaixa10131514192123[[#This Row],[R$ (Valores)]])</f>
        <v>0</v>
      </c>
    </row>
    <row r="1242" spans="2:12">
      <c r="B1242" s="48"/>
      <c r="C1242" s="48"/>
      <c r="D1242" s="16"/>
      <c r="E1242" s="48"/>
      <c r="F1242" s="17"/>
      <c r="G1242" s="17"/>
      <c r="H1242" s="17"/>
      <c r="I1242" s="54"/>
      <c r="J1242" s="45"/>
      <c r="K1242" s="20">
        <f>IF(FluxoCaixa10131514192123[[#This Row],[Movimento ]]="Saldo Inicial",FluxoCaixa10131514192123[[#This Row],[R$ (Valores)]],K1241+FluxoCaixa10131514192123[[#This Row],[Valores Receitas / Despesas]])</f>
        <v>2511924.87</v>
      </c>
      <c r="L1242" s="53">
        <f>IF(FluxoCaixa10131514192123[[#This Row],[Entrada / Saída]]="Saída",FluxoCaixa10131514192123[[#This Row],[R$ (Valores)]]*-1,FluxoCaixa10131514192123[[#This Row],[R$ (Valores)]])</f>
        <v>0</v>
      </c>
    </row>
    <row r="1243" spans="2:12">
      <c r="B1243" s="48"/>
      <c r="C1243" s="48"/>
      <c r="D1243" s="16"/>
      <c r="E1243" s="48"/>
      <c r="F1243" s="17"/>
      <c r="G1243" s="17"/>
      <c r="H1243" s="17"/>
      <c r="I1243" s="54"/>
      <c r="J1243" s="45"/>
      <c r="K1243" s="20">
        <f>IF(FluxoCaixa10131514192123[[#This Row],[Movimento ]]="Saldo Inicial",FluxoCaixa10131514192123[[#This Row],[R$ (Valores)]],K1242+FluxoCaixa10131514192123[[#This Row],[Valores Receitas / Despesas]])</f>
        <v>2511924.87</v>
      </c>
      <c r="L1243" s="53">
        <f>IF(FluxoCaixa10131514192123[[#This Row],[Entrada / Saída]]="Saída",FluxoCaixa10131514192123[[#This Row],[R$ (Valores)]]*-1,FluxoCaixa10131514192123[[#This Row],[R$ (Valores)]])</f>
        <v>0</v>
      </c>
    </row>
    <row r="1244" spans="2:12">
      <c r="B1244" s="48"/>
      <c r="C1244" s="48"/>
      <c r="D1244" s="16"/>
      <c r="E1244" s="48"/>
      <c r="F1244" s="17"/>
      <c r="G1244" s="17"/>
      <c r="H1244" s="17"/>
      <c r="I1244" s="54"/>
      <c r="J1244" s="45"/>
      <c r="K1244" s="20">
        <f>IF(FluxoCaixa10131514192123[[#This Row],[Movimento ]]="Saldo Inicial",FluxoCaixa10131514192123[[#This Row],[R$ (Valores)]],K1243+FluxoCaixa10131514192123[[#This Row],[Valores Receitas / Despesas]])</f>
        <v>2511924.87</v>
      </c>
      <c r="L1244" s="53">
        <f>IF(FluxoCaixa10131514192123[[#This Row],[Entrada / Saída]]="Saída",FluxoCaixa10131514192123[[#This Row],[R$ (Valores)]]*-1,FluxoCaixa10131514192123[[#This Row],[R$ (Valores)]])</f>
        <v>0</v>
      </c>
    </row>
    <row r="1245" spans="2:12">
      <c r="B1245" s="48"/>
      <c r="C1245" s="48"/>
      <c r="D1245" s="16"/>
      <c r="E1245" s="48"/>
      <c r="F1245" s="17"/>
      <c r="G1245" s="17"/>
      <c r="H1245" s="17"/>
      <c r="I1245" s="54"/>
      <c r="J1245" s="45"/>
      <c r="K1245" s="20">
        <f>IF(FluxoCaixa10131514192123[[#This Row],[Movimento ]]="Saldo Inicial",FluxoCaixa10131514192123[[#This Row],[R$ (Valores)]],K1244+FluxoCaixa10131514192123[[#This Row],[Valores Receitas / Despesas]])</f>
        <v>2511924.87</v>
      </c>
      <c r="L1245" s="53">
        <f>IF(FluxoCaixa10131514192123[[#This Row],[Entrada / Saída]]="Saída",FluxoCaixa10131514192123[[#This Row],[R$ (Valores)]]*-1,FluxoCaixa10131514192123[[#This Row],[R$ (Valores)]])</f>
        <v>0</v>
      </c>
    </row>
    <row r="1246" spans="2:12">
      <c r="B1246" s="48"/>
      <c r="C1246" s="48"/>
      <c r="D1246" s="16"/>
      <c r="E1246" s="48"/>
      <c r="F1246" s="17"/>
      <c r="G1246" s="17"/>
      <c r="H1246" s="17"/>
      <c r="I1246" s="54"/>
      <c r="J1246" s="45"/>
      <c r="K1246" s="20">
        <f>IF(FluxoCaixa10131514192123[[#This Row],[Movimento ]]="Saldo Inicial",FluxoCaixa10131514192123[[#This Row],[R$ (Valores)]],K1245+FluxoCaixa10131514192123[[#This Row],[Valores Receitas / Despesas]])</f>
        <v>2511924.87</v>
      </c>
      <c r="L1246" s="53">
        <f>IF(FluxoCaixa10131514192123[[#This Row],[Entrada / Saída]]="Saída",FluxoCaixa10131514192123[[#This Row],[R$ (Valores)]]*-1,FluxoCaixa10131514192123[[#This Row],[R$ (Valores)]])</f>
        <v>0</v>
      </c>
    </row>
    <row r="1247" spans="2:12">
      <c r="B1247" s="48"/>
      <c r="C1247" s="48"/>
      <c r="D1247" s="16"/>
      <c r="E1247" s="48"/>
      <c r="F1247" s="17"/>
      <c r="G1247" s="17"/>
      <c r="H1247" s="17"/>
      <c r="I1247" s="54"/>
      <c r="J1247" s="45"/>
      <c r="K1247" s="20">
        <f>IF(FluxoCaixa10131514192123[[#This Row],[Movimento ]]="Saldo Inicial",FluxoCaixa10131514192123[[#This Row],[R$ (Valores)]],K1246+FluxoCaixa10131514192123[[#This Row],[Valores Receitas / Despesas]])</f>
        <v>2511924.87</v>
      </c>
      <c r="L1247" s="53">
        <f>IF(FluxoCaixa10131514192123[[#This Row],[Entrada / Saída]]="Saída",FluxoCaixa10131514192123[[#This Row],[R$ (Valores)]]*-1,FluxoCaixa10131514192123[[#This Row],[R$ (Valores)]])</f>
        <v>0</v>
      </c>
    </row>
    <row r="1248" spans="2:12">
      <c r="B1248" s="48"/>
      <c r="C1248" s="48"/>
      <c r="D1248" s="16"/>
      <c r="E1248" s="48"/>
      <c r="F1248" s="17"/>
      <c r="G1248" s="17"/>
      <c r="H1248" s="17"/>
      <c r="I1248" s="54"/>
      <c r="J1248" s="45"/>
      <c r="K1248" s="20">
        <f>IF(FluxoCaixa10131514192123[[#This Row],[Movimento ]]="Saldo Inicial",FluxoCaixa10131514192123[[#This Row],[R$ (Valores)]],K1247+FluxoCaixa10131514192123[[#This Row],[Valores Receitas / Despesas]])</f>
        <v>2511924.87</v>
      </c>
      <c r="L1248" s="53">
        <f>IF(FluxoCaixa10131514192123[[#This Row],[Entrada / Saída]]="Saída",FluxoCaixa10131514192123[[#This Row],[R$ (Valores)]]*-1,FluxoCaixa10131514192123[[#This Row],[R$ (Valores)]])</f>
        <v>0</v>
      </c>
    </row>
    <row r="1249" spans="2:12">
      <c r="B1249" s="48"/>
      <c r="C1249" s="48"/>
      <c r="D1249" s="16"/>
      <c r="E1249" s="48"/>
      <c r="F1249" s="17"/>
      <c r="G1249" s="17"/>
      <c r="H1249" s="17"/>
      <c r="I1249" s="54"/>
      <c r="J1249" s="45"/>
      <c r="K1249" s="20">
        <f>IF(FluxoCaixa10131514192123[[#This Row],[Movimento ]]="Saldo Inicial",FluxoCaixa10131514192123[[#This Row],[R$ (Valores)]],K1248+FluxoCaixa10131514192123[[#This Row],[Valores Receitas / Despesas]])</f>
        <v>2511924.87</v>
      </c>
      <c r="L1249" s="53">
        <f>IF(FluxoCaixa10131514192123[[#This Row],[Entrada / Saída]]="Saída",FluxoCaixa10131514192123[[#This Row],[R$ (Valores)]]*-1,FluxoCaixa10131514192123[[#This Row],[R$ (Valores)]])</f>
        <v>0</v>
      </c>
    </row>
    <row r="1250" spans="2:12">
      <c r="B1250" s="48"/>
      <c r="C1250" s="48"/>
      <c r="D1250" s="16"/>
      <c r="E1250" s="48"/>
      <c r="F1250" s="17"/>
      <c r="G1250" s="17"/>
      <c r="H1250" s="17"/>
      <c r="I1250" s="54"/>
      <c r="J1250" s="45"/>
      <c r="K1250" s="20">
        <f>IF(FluxoCaixa10131514192123[[#This Row],[Movimento ]]="Saldo Inicial",FluxoCaixa10131514192123[[#This Row],[R$ (Valores)]],K1249+FluxoCaixa10131514192123[[#This Row],[Valores Receitas / Despesas]])</f>
        <v>2511924.87</v>
      </c>
      <c r="L1250" s="53">
        <f>IF(FluxoCaixa10131514192123[[#This Row],[Entrada / Saída]]="Saída",FluxoCaixa10131514192123[[#This Row],[R$ (Valores)]]*-1,FluxoCaixa10131514192123[[#This Row],[R$ (Valores)]])</f>
        <v>0</v>
      </c>
    </row>
    <row r="1251" spans="2:12">
      <c r="B1251" s="48"/>
      <c r="C1251" s="48"/>
      <c r="D1251" s="16"/>
      <c r="E1251" s="48"/>
      <c r="F1251" s="17"/>
      <c r="G1251" s="17"/>
      <c r="H1251" s="17"/>
      <c r="I1251" s="54"/>
      <c r="J1251" s="45"/>
      <c r="K1251" s="20">
        <f>IF(FluxoCaixa10131514192123[[#This Row],[Movimento ]]="Saldo Inicial",FluxoCaixa10131514192123[[#This Row],[R$ (Valores)]],K1250+FluxoCaixa10131514192123[[#This Row],[Valores Receitas / Despesas]])</f>
        <v>2511924.87</v>
      </c>
      <c r="L1251" s="53">
        <f>IF(FluxoCaixa10131514192123[[#This Row],[Entrada / Saída]]="Saída",FluxoCaixa10131514192123[[#This Row],[R$ (Valores)]]*-1,FluxoCaixa10131514192123[[#This Row],[R$ (Valores)]])</f>
        <v>0</v>
      </c>
    </row>
    <row r="1252" spans="2:12">
      <c r="B1252" s="48"/>
      <c r="C1252" s="48"/>
      <c r="D1252" s="16"/>
      <c r="E1252" s="48"/>
      <c r="F1252" s="17"/>
      <c r="G1252" s="17"/>
      <c r="H1252" s="17"/>
      <c r="I1252" s="54"/>
      <c r="J1252" s="45"/>
      <c r="K1252" s="20">
        <f>IF(FluxoCaixa10131514192123[[#This Row],[Movimento ]]="Saldo Inicial",FluxoCaixa10131514192123[[#This Row],[R$ (Valores)]],K1251+FluxoCaixa10131514192123[[#This Row],[Valores Receitas / Despesas]])</f>
        <v>2511924.87</v>
      </c>
      <c r="L1252" s="53">
        <f>IF(FluxoCaixa10131514192123[[#This Row],[Entrada / Saída]]="Saída",FluxoCaixa10131514192123[[#This Row],[R$ (Valores)]]*-1,FluxoCaixa10131514192123[[#This Row],[R$ (Valores)]])</f>
        <v>0</v>
      </c>
    </row>
    <row r="1253" spans="2:12">
      <c r="B1253" s="48"/>
      <c r="C1253" s="48"/>
      <c r="D1253" s="16"/>
      <c r="E1253" s="48"/>
      <c r="F1253" s="17"/>
      <c r="G1253" s="17"/>
      <c r="H1253" s="17"/>
      <c r="I1253" s="54"/>
      <c r="J1253" s="45"/>
      <c r="K1253" s="20">
        <f>IF(FluxoCaixa10131514192123[[#This Row],[Movimento ]]="Saldo Inicial",FluxoCaixa10131514192123[[#This Row],[R$ (Valores)]],K1252+FluxoCaixa10131514192123[[#This Row],[Valores Receitas / Despesas]])</f>
        <v>2511924.87</v>
      </c>
      <c r="L1253" s="53">
        <f>IF(FluxoCaixa10131514192123[[#This Row],[Entrada / Saída]]="Saída",FluxoCaixa10131514192123[[#This Row],[R$ (Valores)]]*-1,FluxoCaixa10131514192123[[#This Row],[R$ (Valores)]])</f>
        <v>0</v>
      </c>
    </row>
    <row r="1254" spans="2:12">
      <c r="B1254" s="48"/>
      <c r="C1254" s="48"/>
      <c r="D1254" s="16"/>
      <c r="E1254" s="48"/>
      <c r="F1254" s="17"/>
      <c r="G1254" s="17"/>
      <c r="H1254" s="17"/>
      <c r="I1254" s="54"/>
      <c r="J1254" s="45"/>
      <c r="K1254" s="20">
        <f>IF(FluxoCaixa10131514192123[[#This Row],[Movimento ]]="Saldo Inicial",FluxoCaixa10131514192123[[#This Row],[R$ (Valores)]],K1253+FluxoCaixa10131514192123[[#This Row],[Valores Receitas / Despesas]])</f>
        <v>2511924.87</v>
      </c>
      <c r="L1254" s="53">
        <f>IF(FluxoCaixa10131514192123[[#This Row],[Entrada / Saída]]="Saída",FluxoCaixa10131514192123[[#This Row],[R$ (Valores)]]*-1,FluxoCaixa10131514192123[[#This Row],[R$ (Valores)]])</f>
        <v>0</v>
      </c>
    </row>
    <row r="1255" spans="2:12">
      <c r="B1255" s="48"/>
      <c r="C1255" s="48"/>
      <c r="D1255" s="16"/>
      <c r="E1255" s="48"/>
      <c r="F1255" s="17"/>
      <c r="G1255" s="17"/>
      <c r="H1255" s="17"/>
      <c r="I1255" s="54"/>
      <c r="J1255" s="45"/>
      <c r="K1255" s="20">
        <f>IF(FluxoCaixa10131514192123[[#This Row],[Movimento ]]="Saldo Inicial",FluxoCaixa10131514192123[[#This Row],[R$ (Valores)]],K1254+FluxoCaixa10131514192123[[#This Row],[Valores Receitas / Despesas]])</f>
        <v>2511924.87</v>
      </c>
      <c r="L1255" s="53">
        <f>IF(FluxoCaixa10131514192123[[#This Row],[Entrada / Saída]]="Saída",FluxoCaixa10131514192123[[#This Row],[R$ (Valores)]]*-1,FluxoCaixa10131514192123[[#This Row],[R$ (Valores)]])</f>
        <v>0</v>
      </c>
    </row>
    <row r="1256" spans="2:12">
      <c r="B1256" s="48"/>
      <c r="C1256" s="48"/>
      <c r="D1256" s="16"/>
      <c r="E1256" s="48"/>
      <c r="F1256" s="17"/>
      <c r="G1256" s="17"/>
      <c r="H1256" s="17"/>
      <c r="I1256" s="54"/>
      <c r="J1256" s="45"/>
      <c r="K1256" s="20">
        <f>IF(FluxoCaixa10131514192123[[#This Row],[Movimento ]]="Saldo Inicial",FluxoCaixa10131514192123[[#This Row],[R$ (Valores)]],K1255+FluxoCaixa10131514192123[[#This Row],[Valores Receitas / Despesas]])</f>
        <v>2511924.87</v>
      </c>
      <c r="L1256" s="53">
        <f>IF(FluxoCaixa10131514192123[[#This Row],[Entrada / Saída]]="Saída",FluxoCaixa10131514192123[[#This Row],[R$ (Valores)]]*-1,FluxoCaixa10131514192123[[#This Row],[R$ (Valores)]])</f>
        <v>0</v>
      </c>
    </row>
    <row r="1257" spans="2:12">
      <c r="B1257" s="48"/>
      <c r="C1257" s="48"/>
      <c r="D1257" s="16"/>
      <c r="E1257" s="48"/>
      <c r="F1257" s="17"/>
      <c r="G1257" s="17"/>
      <c r="H1257" s="17"/>
      <c r="I1257" s="54"/>
      <c r="J1257" s="45"/>
      <c r="K1257" s="20">
        <f>IF(FluxoCaixa10131514192123[[#This Row],[Movimento ]]="Saldo Inicial",FluxoCaixa10131514192123[[#This Row],[R$ (Valores)]],K1256+FluxoCaixa10131514192123[[#This Row],[Valores Receitas / Despesas]])</f>
        <v>2511924.87</v>
      </c>
      <c r="L1257" s="53">
        <f>IF(FluxoCaixa10131514192123[[#This Row],[Entrada / Saída]]="Saída",FluxoCaixa10131514192123[[#This Row],[R$ (Valores)]]*-1,FluxoCaixa10131514192123[[#This Row],[R$ (Valores)]])</f>
        <v>0</v>
      </c>
    </row>
    <row r="1258" spans="2:12">
      <c r="B1258" s="48"/>
      <c r="C1258" s="48"/>
      <c r="D1258" s="16"/>
      <c r="E1258" s="48"/>
      <c r="F1258" s="17"/>
      <c r="G1258" s="17"/>
      <c r="H1258" s="17"/>
      <c r="I1258" s="54"/>
      <c r="J1258" s="45"/>
      <c r="K1258" s="20">
        <f>IF(FluxoCaixa10131514192123[[#This Row],[Movimento ]]="Saldo Inicial",FluxoCaixa10131514192123[[#This Row],[R$ (Valores)]],K1257+FluxoCaixa10131514192123[[#This Row],[Valores Receitas / Despesas]])</f>
        <v>2511924.87</v>
      </c>
      <c r="L1258" s="53">
        <f>IF(FluxoCaixa10131514192123[[#This Row],[Entrada / Saída]]="Saída",FluxoCaixa10131514192123[[#This Row],[R$ (Valores)]]*-1,FluxoCaixa10131514192123[[#This Row],[R$ (Valores)]])</f>
        <v>0</v>
      </c>
    </row>
    <row r="1259" spans="2:12" ht="12.75" customHeight="1">
      <c r="B1259" s="48"/>
      <c r="C1259" s="48"/>
      <c r="D1259" s="16"/>
      <c r="E1259" s="48"/>
      <c r="F1259" s="17"/>
      <c r="G1259" s="17"/>
      <c r="H1259" s="17"/>
      <c r="I1259" s="54"/>
      <c r="J1259" s="45"/>
      <c r="K1259" s="20">
        <f>IF(FluxoCaixa10131514192123[[#This Row],[Movimento ]]="Saldo Inicial",FluxoCaixa10131514192123[[#This Row],[R$ (Valores)]],K1258+FluxoCaixa10131514192123[[#This Row],[Valores Receitas / Despesas]])</f>
        <v>2511924.87</v>
      </c>
      <c r="L1259" s="53">
        <f>IF(FluxoCaixa10131514192123[[#This Row],[Entrada / Saída]]="Saída",FluxoCaixa10131514192123[[#This Row],[R$ (Valores)]]*-1,FluxoCaixa10131514192123[[#This Row],[R$ (Valores)]])</f>
        <v>0</v>
      </c>
    </row>
    <row r="1260" spans="2:12">
      <c r="B1260" s="48"/>
      <c r="C1260" s="48"/>
      <c r="D1260" s="16"/>
      <c r="E1260" s="48"/>
      <c r="F1260" s="17"/>
      <c r="G1260" s="17"/>
      <c r="H1260" s="17"/>
      <c r="I1260" s="54"/>
      <c r="J1260" s="45"/>
      <c r="K1260" s="20">
        <f>IF(FluxoCaixa10131514192123[[#This Row],[Movimento ]]="Saldo Inicial",FluxoCaixa10131514192123[[#This Row],[R$ (Valores)]],K1259+FluxoCaixa10131514192123[[#This Row],[Valores Receitas / Despesas]])</f>
        <v>2511924.87</v>
      </c>
      <c r="L1260" s="53">
        <f>IF(FluxoCaixa10131514192123[[#This Row],[Entrada / Saída]]="Saída",FluxoCaixa10131514192123[[#This Row],[R$ (Valores)]]*-1,FluxoCaixa10131514192123[[#This Row],[R$ (Valores)]])</f>
        <v>0</v>
      </c>
    </row>
    <row r="1261" spans="2:12">
      <c r="B1261" s="48"/>
      <c r="C1261" s="48"/>
      <c r="D1261" s="16"/>
      <c r="E1261" s="48"/>
      <c r="F1261" s="17"/>
      <c r="G1261" s="17"/>
      <c r="H1261" s="17"/>
      <c r="I1261" s="54"/>
      <c r="J1261" s="45"/>
      <c r="K1261" s="20">
        <f>IF(FluxoCaixa10131514192123[[#This Row],[Movimento ]]="Saldo Inicial",FluxoCaixa10131514192123[[#This Row],[R$ (Valores)]],K1260+FluxoCaixa10131514192123[[#This Row],[Valores Receitas / Despesas]])</f>
        <v>2511924.87</v>
      </c>
      <c r="L1261" s="53">
        <f>IF(FluxoCaixa10131514192123[[#This Row],[Entrada / Saída]]="Saída",FluxoCaixa10131514192123[[#This Row],[R$ (Valores)]]*-1,FluxoCaixa10131514192123[[#This Row],[R$ (Valores)]])</f>
        <v>0</v>
      </c>
    </row>
    <row r="1262" spans="2:12">
      <c r="B1262" s="48"/>
      <c r="C1262" s="48"/>
      <c r="D1262" s="16"/>
      <c r="E1262" s="48"/>
      <c r="F1262" s="17"/>
      <c r="G1262" s="17"/>
      <c r="H1262" s="17"/>
      <c r="I1262" s="54"/>
      <c r="J1262" s="45"/>
      <c r="K1262" s="20">
        <f>IF(FluxoCaixa10131514192123[[#This Row],[Movimento ]]="Saldo Inicial",FluxoCaixa10131514192123[[#This Row],[R$ (Valores)]],K1261+FluxoCaixa10131514192123[[#This Row],[Valores Receitas / Despesas]])</f>
        <v>2511924.87</v>
      </c>
      <c r="L1262" s="53">
        <f>IF(FluxoCaixa10131514192123[[#This Row],[Entrada / Saída]]="Saída",FluxoCaixa10131514192123[[#This Row],[R$ (Valores)]]*-1,FluxoCaixa10131514192123[[#This Row],[R$ (Valores)]])</f>
        <v>0</v>
      </c>
    </row>
    <row r="1263" spans="2:12">
      <c r="B1263" s="48"/>
      <c r="C1263" s="48"/>
      <c r="D1263" s="16"/>
      <c r="E1263" s="48"/>
      <c r="F1263" s="17"/>
      <c r="G1263" s="17"/>
      <c r="H1263" s="17"/>
      <c r="I1263" s="54"/>
      <c r="J1263" s="45"/>
      <c r="K1263" s="20">
        <f>IF(FluxoCaixa10131514192123[[#This Row],[Movimento ]]="Saldo Inicial",FluxoCaixa10131514192123[[#This Row],[R$ (Valores)]],K1262+FluxoCaixa10131514192123[[#This Row],[Valores Receitas / Despesas]])</f>
        <v>2511924.87</v>
      </c>
      <c r="L1263" s="53">
        <f>IF(FluxoCaixa10131514192123[[#This Row],[Entrada / Saída]]="Saída",FluxoCaixa10131514192123[[#This Row],[R$ (Valores)]]*-1,FluxoCaixa10131514192123[[#This Row],[R$ (Valores)]])</f>
        <v>0</v>
      </c>
    </row>
    <row r="1264" spans="2:12">
      <c r="B1264" s="48"/>
      <c r="C1264" s="48"/>
      <c r="D1264" s="16"/>
      <c r="E1264" s="48"/>
      <c r="F1264" s="17"/>
      <c r="G1264" s="17"/>
      <c r="H1264" s="17"/>
      <c r="I1264" s="54"/>
      <c r="J1264" s="45"/>
      <c r="K1264" s="20">
        <f>IF(FluxoCaixa10131514192123[[#This Row],[Movimento ]]="Saldo Inicial",FluxoCaixa10131514192123[[#This Row],[R$ (Valores)]],K1263+FluxoCaixa10131514192123[[#This Row],[Valores Receitas / Despesas]])</f>
        <v>2511924.87</v>
      </c>
      <c r="L1264" s="53">
        <f>IF(FluxoCaixa10131514192123[[#This Row],[Entrada / Saída]]="Saída",FluxoCaixa10131514192123[[#This Row],[R$ (Valores)]]*-1,FluxoCaixa10131514192123[[#This Row],[R$ (Valores)]])</f>
        <v>0</v>
      </c>
    </row>
    <row r="1265" spans="2:12">
      <c r="B1265" s="48"/>
      <c r="C1265" s="48"/>
      <c r="D1265" s="16"/>
      <c r="E1265" s="48"/>
      <c r="F1265" s="17"/>
      <c r="G1265" s="17"/>
      <c r="H1265" s="17"/>
      <c r="I1265" s="54"/>
      <c r="J1265" s="45"/>
      <c r="K1265" s="20">
        <f>IF(FluxoCaixa10131514192123[[#This Row],[Movimento ]]="Saldo Inicial",FluxoCaixa10131514192123[[#This Row],[R$ (Valores)]],K1264+FluxoCaixa10131514192123[[#This Row],[Valores Receitas / Despesas]])</f>
        <v>2511924.87</v>
      </c>
      <c r="L1265" s="53">
        <f>IF(FluxoCaixa10131514192123[[#This Row],[Entrada / Saída]]="Saída",FluxoCaixa10131514192123[[#This Row],[R$ (Valores)]]*-1,FluxoCaixa10131514192123[[#This Row],[R$ (Valores)]])</f>
        <v>0</v>
      </c>
    </row>
    <row r="1266" spans="2:12">
      <c r="B1266" s="48"/>
      <c r="C1266" s="48"/>
      <c r="D1266" s="16"/>
      <c r="E1266" s="48"/>
      <c r="F1266" s="17"/>
      <c r="G1266" s="17"/>
      <c r="H1266" s="17"/>
      <c r="I1266" s="54"/>
      <c r="J1266" s="45"/>
      <c r="K1266" s="20">
        <f>IF(FluxoCaixa10131514192123[[#This Row],[Movimento ]]="Saldo Inicial",FluxoCaixa10131514192123[[#This Row],[R$ (Valores)]],K1265+FluxoCaixa10131514192123[[#This Row],[Valores Receitas / Despesas]])</f>
        <v>2511924.87</v>
      </c>
      <c r="L1266" s="53">
        <f>IF(FluxoCaixa10131514192123[[#This Row],[Entrada / Saída]]="Saída",FluxoCaixa10131514192123[[#This Row],[R$ (Valores)]]*-1,FluxoCaixa10131514192123[[#This Row],[R$ (Valores)]])</f>
        <v>0</v>
      </c>
    </row>
    <row r="1267" spans="2:12">
      <c r="B1267" s="48"/>
      <c r="C1267" s="48"/>
      <c r="D1267" s="16"/>
      <c r="E1267" s="48"/>
      <c r="F1267" s="17"/>
      <c r="G1267" s="17"/>
      <c r="H1267" s="17"/>
      <c r="I1267" s="54"/>
      <c r="J1267" s="45"/>
      <c r="K1267" s="20">
        <f>IF(FluxoCaixa10131514192123[[#This Row],[Movimento ]]="Saldo Inicial",FluxoCaixa10131514192123[[#This Row],[R$ (Valores)]],K1266+FluxoCaixa10131514192123[[#This Row],[Valores Receitas / Despesas]])</f>
        <v>2511924.87</v>
      </c>
      <c r="L1267" s="53">
        <f>IF(FluxoCaixa10131514192123[[#This Row],[Entrada / Saída]]="Saída",FluxoCaixa10131514192123[[#This Row],[R$ (Valores)]]*-1,FluxoCaixa10131514192123[[#This Row],[R$ (Valores)]])</f>
        <v>0</v>
      </c>
    </row>
    <row r="1268" spans="2:12">
      <c r="B1268" s="48"/>
      <c r="C1268" s="48"/>
      <c r="D1268" s="16"/>
      <c r="E1268" s="48"/>
      <c r="F1268" s="17"/>
      <c r="G1268" s="17"/>
      <c r="H1268" s="17"/>
      <c r="I1268" s="54"/>
      <c r="J1268" s="45"/>
      <c r="K1268" s="20">
        <f>IF(FluxoCaixa10131514192123[[#This Row],[Movimento ]]="Saldo Inicial",FluxoCaixa10131514192123[[#This Row],[R$ (Valores)]],K1267+FluxoCaixa10131514192123[[#This Row],[Valores Receitas / Despesas]])</f>
        <v>2511924.87</v>
      </c>
      <c r="L1268" s="53">
        <f>IF(FluxoCaixa10131514192123[[#This Row],[Entrada / Saída]]="Saída",FluxoCaixa10131514192123[[#This Row],[R$ (Valores)]]*-1,FluxoCaixa10131514192123[[#This Row],[R$ (Valores)]])</f>
        <v>0</v>
      </c>
    </row>
    <row r="1269" spans="2:12">
      <c r="B1269" s="48"/>
      <c r="C1269" s="48"/>
      <c r="D1269" s="16"/>
      <c r="E1269" s="48"/>
      <c r="F1269" s="17"/>
      <c r="G1269" s="17"/>
      <c r="H1269" s="17"/>
      <c r="I1269" s="54"/>
      <c r="J1269" s="45"/>
      <c r="K1269" s="20">
        <f>IF(FluxoCaixa10131514192123[[#This Row],[Movimento ]]="Saldo Inicial",FluxoCaixa10131514192123[[#This Row],[R$ (Valores)]],K1268+FluxoCaixa10131514192123[[#This Row],[Valores Receitas / Despesas]])</f>
        <v>2511924.87</v>
      </c>
      <c r="L1269" s="53">
        <f>IF(FluxoCaixa10131514192123[[#This Row],[Entrada / Saída]]="Saída",FluxoCaixa10131514192123[[#This Row],[R$ (Valores)]]*-1,FluxoCaixa10131514192123[[#This Row],[R$ (Valores)]])</f>
        <v>0</v>
      </c>
    </row>
    <row r="1270" spans="2:12">
      <c r="B1270" s="48"/>
      <c r="C1270" s="48"/>
      <c r="D1270" s="16"/>
      <c r="E1270" s="48"/>
      <c r="F1270" s="17"/>
      <c r="G1270" s="17"/>
      <c r="H1270" s="17"/>
      <c r="I1270" s="54"/>
      <c r="J1270" s="45"/>
      <c r="K1270" s="20">
        <f>IF(FluxoCaixa10131514192123[[#This Row],[Movimento ]]="Saldo Inicial",FluxoCaixa10131514192123[[#This Row],[R$ (Valores)]],K1269+FluxoCaixa10131514192123[[#This Row],[Valores Receitas / Despesas]])</f>
        <v>2511924.87</v>
      </c>
      <c r="L1270" s="53">
        <f>IF(FluxoCaixa10131514192123[[#This Row],[Entrada / Saída]]="Saída",FluxoCaixa10131514192123[[#This Row],[R$ (Valores)]]*-1,FluxoCaixa10131514192123[[#This Row],[R$ (Valores)]])</f>
        <v>0</v>
      </c>
    </row>
    <row r="1271" spans="2:12">
      <c r="B1271" s="48"/>
      <c r="C1271" s="48"/>
      <c r="D1271" s="16"/>
      <c r="E1271" s="48"/>
      <c r="F1271" s="17"/>
      <c r="G1271" s="17"/>
      <c r="H1271" s="17"/>
      <c r="I1271" s="54"/>
      <c r="J1271" s="45"/>
      <c r="K1271" s="20">
        <f>IF(FluxoCaixa10131514192123[[#This Row],[Movimento ]]="Saldo Inicial",FluxoCaixa10131514192123[[#This Row],[R$ (Valores)]],K1270+FluxoCaixa10131514192123[[#This Row],[Valores Receitas / Despesas]])</f>
        <v>2511924.87</v>
      </c>
      <c r="L1271" s="53">
        <f>IF(FluxoCaixa10131514192123[[#This Row],[Entrada / Saída]]="Saída",FluxoCaixa10131514192123[[#This Row],[R$ (Valores)]]*-1,FluxoCaixa10131514192123[[#This Row],[R$ (Valores)]])</f>
        <v>0</v>
      </c>
    </row>
    <row r="1272" spans="2:12">
      <c r="B1272" s="48"/>
      <c r="C1272" s="48"/>
      <c r="D1272" s="16"/>
      <c r="E1272" s="48"/>
      <c r="F1272" s="17"/>
      <c r="G1272" s="17"/>
      <c r="H1272" s="17"/>
      <c r="I1272" s="54"/>
      <c r="J1272" s="45"/>
      <c r="K1272" s="20">
        <f>IF(FluxoCaixa10131514192123[[#This Row],[Movimento ]]="Saldo Inicial",FluxoCaixa10131514192123[[#This Row],[R$ (Valores)]],K1271+FluxoCaixa10131514192123[[#This Row],[Valores Receitas / Despesas]])</f>
        <v>2511924.87</v>
      </c>
      <c r="L1272" s="53">
        <f>IF(FluxoCaixa10131514192123[[#This Row],[Entrada / Saída]]="Saída",FluxoCaixa10131514192123[[#This Row],[R$ (Valores)]]*-1,FluxoCaixa10131514192123[[#This Row],[R$ (Valores)]])</f>
        <v>0</v>
      </c>
    </row>
    <row r="1273" spans="2:12">
      <c r="B1273" s="48"/>
      <c r="C1273" s="48"/>
      <c r="D1273" s="16"/>
      <c r="E1273" s="48"/>
      <c r="F1273" s="17"/>
      <c r="G1273" s="17"/>
      <c r="H1273" s="17"/>
      <c r="I1273" s="54"/>
      <c r="J1273" s="45"/>
      <c r="K1273" s="20">
        <f>IF(FluxoCaixa10131514192123[[#This Row],[Movimento ]]="Saldo Inicial",FluxoCaixa10131514192123[[#This Row],[R$ (Valores)]],K1272+FluxoCaixa10131514192123[[#This Row],[Valores Receitas / Despesas]])</f>
        <v>2511924.87</v>
      </c>
      <c r="L1273" s="53">
        <f>IF(FluxoCaixa10131514192123[[#This Row],[Entrada / Saída]]="Saída",FluxoCaixa10131514192123[[#This Row],[R$ (Valores)]]*-1,FluxoCaixa10131514192123[[#This Row],[R$ (Valores)]])</f>
        <v>0</v>
      </c>
    </row>
    <row r="1274" spans="2:12">
      <c r="B1274" s="48"/>
      <c r="C1274" s="48"/>
      <c r="D1274" s="16"/>
      <c r="E1274" s="48"/>
      <c r="F1274" s="17"/>
      <c r="G1274" s="17"/>
      <c r="H1274" s="17"/>
      <c r="I1274" s="54"/>
      <c r="J1274" s="45"/>
      <c r="K1274" s="20">
        <f>IF(FluxoCaixa10131514192123[[#This Row],[Movimento ]]="Saldo Inicial",FluxoCaixa10131514192123[[#This Row],[R$ (Valores)]],K1273+FluxoCaixa10131514192123[[#This Row],[Valores Receitas / Despesas]])</f>
        <v>2511924.87</v>
      </c>
      <c r="L1274" s="53">
        <f>IF(FluxoCaixa10131514192123[[#This Row],[Entrada / Saída]]="Saída",FluxoCaixa10131514192123[[#This Row],[R$ (Valores)]]*-1,FluxoCaixa10131514192123[[#This Row],[R$ (Valores)]])</f>
        <v>0</v>
      </c>
    </row>
    <row r="1275" spans="2:12">
      <c r="B1275" s="48"/>
      <c r="C1275" s="48"/>
      <c r="D1275" s="16"/>
      <c r="E1275" s="48"/>
      <c r="F1275" s="17"/>
      <c r="G1275" s="17"/>
      <c r="H1275" s="17"/>
      <c r="I1275" s="54"/>
      <c r="J1275" s="45"/>
      <c r="K1275" s="20">
        <f>IF(FluxoCaixa10131514192123[[#This Row],[Movimento ]]="Saldo Inicial",FluxoCaixa10131514192123[[#This Row],[R$ (Valores)]],K1274+FluxoCaixa10131514192123[[#This Row],[Valores Receitas / Despesas]])</f>
        <v>2511924.87</v>
      </c>
      <c r="L1275" s="53">
        <f>IF(FluxoCaixa10131514192123[[#This Row],[Entrada / Saída]]="Saída",FluxoCaixa10131514192123[[#This Row],[R$ (Valores)]]*-1,FluxoCaixa10131514192123[[#This Row],[R$ (Valores)]])</f>
        <v>0</v>
      </c>
    </row>
    <row r="1276" spans="2:12">
      <c r="B1276" s="48"/>
      <c r="C1276" s="48"/>
      <c r="D1276" s="16"/>
      <c r="E1276" s="48"/>
      <c r="F1276" s="17"/>
      <c r="G1276" s="17"/>
      <c r="H1276" s="17"/>
      <c r="I1276" s="54"/>
      <c r="J1276" s="45"/>
      <c r="K1276" s="20">
        <f>IF(FluxoCaixa10131514192123[[#This Row],[Movimento ]]="Saldo Inicial",FluxoCaixa10131514192123[[#This Row],[R$ (Valores)]],K1275+FluxoCaixa10131514192123[[#This Row],[Valores Receitas / Despesas]])</f>
        <v>2511924.87</v>
      </c>
      <c r="L1276" s="53">
        <f>IF(FluxoCaixa10131514192123[[#This Row],[Entrada / Saída]]="Saída",FluxoCaixa10131514192123[[#This Row],[R$ (Valores)]]*-1,FluxoCaixa10131514192123[[#This Row],[R$ (Valores)]])</f>
        <v>0</v>
      </c>
    </row>
    <row r="1277" spans="2:12">
      <c r="B1277" s="48"/>
      <c r="C1277" s="48"/>
      <c r="D1277" s="16"/>
      <c r="E1277" s="48"/>
      <c r="F1277" s="17"/>
      <c r="G1277" s="17"/>
      <c r="H1277" s="17"/>
      <c r="I1277" s="54"/>
      <c r="J1277" s="45"/>
      <c r="K1277" s="20">
        <f>IF(FluxoCaixa10131514192123[[#This Row],[Movimento ]]="Saldo Inicial",FluxoCaixa10131514192123[[#This Row],[R$ (Valores)]],K1276+FluxoCaixa10131514192123[[#This Row],[Valores Receitas / Despesas]])</f>
        <v>2511924.87</v>
      </c>
      <c r="L1277" s="53">
        <f>IF(FluxoCaixa10131514192123[[#This Row],[Entrada / Saída]]="Saída",FluxoCaixa10131514192123[[#This Row],[R$ (Valores)]]*-1,FluxoCaixa10131514192123[[#This Row],[R$ (Valores)]])</f>
        <v>0</v>
      </c>
    </row>
    <row r="1278" spans="2:12">
      <c r="B1278" s="48"/>
      <c r="C1278" s="48"/>
      <c r="D1278" s="16"/>
      <c r="E1278" s="48"/>
      <c r="F1278" s="17"/>
      <c r="G1278" s="17"/>
      <c r="H1278" s="17"/>
      <c r="I1278" s="54"/>
      <c r="J1278" s="45"/>
      <c r="K1278" s="20">
        <f>IF(FluxoCaixa10131514192123[[#This Row],[Movimento ]]="Saldo Inicial",FluxoCaixa10131514192123[[#This Row],[R$ (Valores)]],K1277+FluxoCaixa10131514192123[[#This Row],[Valores Receitas / Despesas]])</f>
        <v>2511924.87</v>
      </c>
      <c r="L1278" s="53">
        <f>IF(FluxoCaixa10131514192123[[#This Row],[Entrada / Saída]]="Saída",FluxoCaixa10131514192123[[#This Row],[R$ (Valores)]]*-1,FluxoCaixa10131514192123[[#This Row],[R$ (Valores)]])</f>
        <v>0</v>
      </c>
    </row>
    <row r="1279" spans="2:12">
      <c r="B1279" s="48"/>
      <c r="C1279" s="48"/>
      <c r="D1279" s="16"/>
      <c r="E1279" s="48"/>
      <c r="F1279" s="17"/>
      <c r="G1279" s="17"/>
      <c r="H1279" s="17"/>
      <c r="I1279" s="54"/>
      <c r="J1279" s="45"/>
      <c r="K1279" s="20">
        <f>IF(FluxoCaixa10131514192123[[#This Row],[Movimento ]]="Saldo Inicial",FluxoCaixa10131514192123[[#This Row],[R$ (Valores)]],K1278+FluxoCaixa10131514192123[[#This Row],[Valores Receitas / Despesas]])</f>
        <v>2511924.87</v>
      </c>
      <c r="L1279" s="53">
        <f>IF(FluxoCaixa10131514192123[[#This Row],[Entrada / Saída]]="Saída",FluxoCaixa10131514192123[[#This Row],[R$ (Valores)]]*-1,FluxoCaixa10131514192123[[#This Row],[R$ (Valores)]])</f>
        <v>0</v>
      </c>
    </row>
    <row r="1280" spans="2:12">
      <c r="B1280" s="48"/>
      <c r="C1280" s="48"/>
      <c r="D1280" s="16"/>
      <c r="E1280" s="48"/>
      <c r="F1280" s="17"/>
      <c r="G1280" s="17"/>
      <c r="H1280" s="17"/>
      <c r="I1280" s="54"/>
      <c r="J1280" s="45"/>
      <c r="K1280" s="20">
        <f>IF(FluxoCaixa10131514192123[[#This Row],[Movimento ]]="Saldo Inicial",FluxoCaixa10131514192123[[#This Row],[R$ (Valores)]],K1279+FluxoCaixa10131514192123[[#This Row],[Valores Receitas / Despesas]])</f>
        <v>2511924.87</v>
      </c>
      <c r="L1280" s="53">
        <f>IF(FluxoCaixa10131514192123[[#This Row],[Entrada / Saída]]="Saída",FluxoCaixa10131514192123[[#This Row],[R$ (Valores)]]*-1,FluxoCaixa10131514192123[[#This Row],[R$ (Valores)]])</f>
        <v>0</v>
      </c>
    </row>
    <row r="1281" spans="2:12">
      <c r="B1281" s="48"/>
      <c r="C1281" s="48"/>
      <c r="D1281" s="16"/>
      <c r="E1281" s="48"/>
      <c r="F1281" s="17"/>
      <c r="G1281" s="17"/>
      <c r="H1281" s="17"/>
      <c r="I1281" s="54"/>
      <c r="J1281" s="45"/>
      <c r="K1281" s="20">
        <f>IF(FluxoCaixa10131514192123[[#This Row],[Movimento ]]="Saldo Inicial",FluxoCaixa10131514192123[[#This Row],[R$ (Valores)]],K1280+FluxoCaixa10131514192123[[#This Row],[Valores Receitas / Despesas]])</f>
        <v>2511924.87</v>
      </c>
      <c r="L1281" s="53">
        <f>IF(FluxoCaixa10131514192123[[#This Row],[Entrada / Saída]]="Saída",FluxoCaixa10131514192123[[#This Row],[R$ (Valores)]]*-1,FluxoCaixa10131514192123[[#This Row],[R$ (Valores)]])</f>
        <v>0</v>
      </c>
    </row>
    <row r="1282" spans="2:12">
      <c r="B1282" s="48"/>
      <c r="C1282" s="48"/>
      <c r="D1282" s="16"/>
      <c r="E1282" s="48"/>
      <c r="F1282" s="17"/>
      <c r="G1282" s="17"/>
      <c r="H1282" s="17"/>
      <c r="I1282" s="54"/>
      <c r="J1282" s="45"/>
      <c r="K1282" s="20">
        <f>IF(FluxoCaixa10131514192123[[#This Row],[Movimento ]]="Saldo Inicial",FluxoCaixa10131514192123[[#This Row],[R$ (Valores)]],K1281+FluxoCaixa10131514192123[[#This Row],[Valores Receitas / Despesas]])</f>
        <v>2511924.87</v>
      </c>
      <c r="L1282" s="53">
        <f>IF(FluxoCaixa10131514192123[[#This Row],[Entrada / Saída]]="Saída",FluxoCaixa10131514192123[[#This Row],[R$ (Valores)]]*-1,FluxoCaixa10131514192123[[#This Row],[R$ (Valores)]])</f>
        <v>0</v>
      </c>
    </row>
    <row r="1283" spans="2:12">
      <c r="B1283" s="48"/>
      <c r="C1283" s="48"/>
      <c r="D1283" s="16"/>
      <c r="E1283" s="48"/>
      <c r="F1283" s="17"/>
      <c r="G1283" s="17"/>
      <c r="H1283" s="17"/>
      <c r="I1283" s="54"/>
      <c r="J1283" s="45"/>
      <c r="K1283" s="20">
        <f>IF(FluxoCaixa10131514192123[[#This Row],[Movimento ]]="Saldo Inicial",FluxoCaixa10131514192123[[#This Row],[R$ (Valores)]],K1282+FluxoCaixa10131514192123[[#This Row],[Valores Receitas / Despesas]])</f>
        <v>2511924.87</v>
      </c>
      <c r="L1283" s="53">
        <f>IF(FluxoCaixa10131514192123[[#This Row],[Entrada / Saída]]="Saída",FluxoCaixa10131514192123[[#This Row],[R$ (Valores)]]*-1,FluxoCaixa10131514192123[[#This Row],[R$ (Valores)]])</f>
        <v>0</v>
      </c>
    </row>
    <row r="1284" spans="2:12">
      <c r="B1284" s="48"/>
      <c r="C1284" s="48"/>
      <c r="D1284" s="16"/>
      <c r="E1284" s="48"/>
      <c r="F1284" s="17"/>
      <c r="G1284" s="17"/>
      <c r="H1284" s="17"/>
      <c r="I1284" s="54"/>
      <c r="J1284" s="45"/>
      <c r="K1284" s="20">
        <f>IF(FluxoCaixa10131514192123[[#This Row],[Movimento ]]="Saldo Inicial",FluxoCaixa10131514192123[[#This Row],[R$ (Valores)]],K1283+FluxoCaixa10131514192123[[#This Row],[Valores Receitas / Despesas]])</f>
        <v>2511924.87</v>
      </c>
      <c r="L1284" s="53">
        <f>IF(FluxoCaixa10131514192123[[#This Row],[Entrada / Saída]]="Saída",FluxoCaixa10131514192123[[#This Row],[R$ (Valores)]]*-1,FluxoCaixa10131514192123[[#This Row],[R$ (Valores)]])</f>
        <v>0</v>
      </c>
    </row>
    <row r="1285" spans="2:12">
      <c r="B1285" s="48"/>
      <c r="C1285" s="48"/>
      <c r="D1285" s="16"/>
      <c r="E1285" s="48"/>
      <c r="F1285" s="17"/>
      <c r="G1285" s="17"/>
      <c r="H1285" s="17"/>
      <c r="I1285" s="54"/>
      <c r="J1285" s="45"/>
      <c r="K1285" s="20">
        <f>IF(FluxoCaixa10131514192123[[#This Row],[Movimento ]]="Saldo Inicial",FluxoCaixa10131514192123[[#This Row],[R$ (Valores)]],K1284+FluxoCaixa10131514192123[[#This Row],[Valores Receitas / Despesas]])</f>
        <v>2511924.87</v>
      </c>
      <c r="L1285" s="53">
        <f>IF(FluxoCaixa10131514192123[[#This Row],[Entrada / Saída]]="Saída",FluxoCaixa10131514192123[[#This Row],[R$ (Valores)]]*-1,FluxoCaixa10131514192123[[#This Row],[R$ (Valores)]])</f>
        <v>0</v>
      </c>
    </row>
    <row r="1286" spans="2:12">
      <c r="B1286" s="48"/>
      <c r="C1286" s="48"/>
      <c r="D1286" s="16"/>
      <c r="E1286" s="48"/>
      <c r="F1286" s="17"/>
      <c r="G1286" s="17"/>
      <c r="H1286" s="17"/>
      <c r="I1286" s="54"/>
      <c r="J1286" s="45"/>
      <c r="K1286" s="20">
        <f>IF(FluxoCaixa10131514192123[[#This Row],[Movimento ]]="Saldo Inicial",FluxoCaixa10131514192123[[#This Row],[R$ (Valores)]],K1285+FluxoCaixa10131514192123[[#This Row],[Valores Receitas / Despesas]])</f>
        <v>2511924.87</v>
      </c>
      <c r="L1286" s="53">
        <f>IF(FluxoCaixa10131514192123[[#This Row],[Entrada / Saída]]="Saída",FluxoCaixa10131514192123[[#This Row],[R$ (Valores)]]*-1,FluxoCaixa10131514192123[[#This Row],[R$ (Valores)]])</f>
        <v>0</v>
      </c>
    </row>
    <row r="1287" spans="2:12">
      <c r="B1287" s="48"/>
      <c r="C1287" s="48"/>
      <c r="D1287" s="16"/>
      <c r="E1287" s="48"/>
      <c r="F1287" s="17"/>
      <c r="G1287" s="17"/>
      <c r="H1287" s="17"/>
      <c r="I1287" s="54"/>
      <c r="J1287" s="45"/>
      <c r="K1287" s="20">
        <f>IF(FluxoCaixa10131514192123[[#This Row],[Movimento ]]="Saldo Inicial",FluxoCaixa10131514192123[[#This Row],[R$ (Valores)]],K1286+FluxoCaixa10131514192123[[#This Row],[Valores Receitas / Despesas]])</f>
        <v>2511924.87</v>
      </c>
      <c r="L1287" s="53">
        <f>IF(FluxoCaixa10131514192123[[#This Row],[Entrada / Saída]]="Saída",FluxoCaixa10131514192123[[#This Row],[R$ (Valores)]]*-1,FluxoCaixa10131514192123[[#This Row],[R$ (Valores)]])</f>
        <v>0</v>
      </c>
    </row>
    <row r="1288" spans="2:12">
      <c r="B1288" s="48"/>
      <c r="C1288" s="48"/>
      <c r="D1288" s="16"/>
      <c r="E1288" s="48"/>
      <c r="F1288" s="17"/>
      <c r="G1288" s="17"/>
      <c r="H1288" s="17"/>
      <c r="I1288" s="54"/>
      <c r="J1288" s="45"/>
      <c r="K1288" s="20">
        <f>IF(FluxoCaixa10131514192123[[#This Row],[Movimento ]]="Saldo Inicial",FluxoCaixa10131514192123[[#This Row],[R$ (Valores)]],K1287+FluxoCaixa10131514192123[[#This Row],[Valores Receitas / Despesas]])</f>
        <v>2511924.87</v>
      </c>
      <c r="L1288" s="53">
        <f>IF(FluxoCaixa10131514192123[[#This Row],[Entrada / Saída]]="Saída",FluxoCaixa10131514192123[[#This Row],[R$ (Valores)]]*-1,FluxoCaixa10131514192123[[#This Row],[R$ (Valores)]])</f>
        <v>0</v>
      </c>
    </row>
    <row r="1289" spans="2:12">
      <c r="B1289" s="48"/>
      <c r="C1289" s="48"/>
      <c r="D1289" s="16"/>
      <c r="E1289" s="48"/>
      <c r="F1289" s="17"/>
      <c r="G1289" s="17"/>
      <c r="H1289" s="17"/>
      <c r="I1289" s="54"/>
      <c r="J1289" s="45"/>
      <c r="K1289" s="20">
        <f>IF(FluxoCaixa10131514192123[[#This Row],[Movimento ]]="Saldo Inicial",FluxoCaixa10131514192123[[#This Row],[R$ (Valores)]],K1288+FluxoCaixa10131514192123[[#This Row],[Valores Receitas / Despesas]])</f>
        <v>2511924.87</v>
      </c>
      <c r="L1289" s="53">
        <f>IF(FluxoCaixa10131514192123[[#This Row],[Entrada / Saída]]="Saída",FluxoCaixa10131514192123[[#This Row],[R$ (Valores)]]*-1,FluxoCaixa10131514192123[[#This Row],[R$ (Valores)]])</f>
        <v>0</v>
      </c>
    </row>
    <row r="1290" spans="2:12">
      <c r="B1290" s="48"/>
      <c r="C1290" s="48"/>
      <c r="D1290" s="16"/>
      <c r="E1290" s="48"/>
      <c r="F1290" s="17"/>
      <c r="G1290" s="17"/>
      <c r="H1290" s="17"/>
      <c r="I1290" s="54"/>
      <c r="J1290" s="45"/>
      <c r="K1290" s="20">
        <f>IF(FluxoCaixa10131514192123[[#This Row],[Movimento ]]="Saldo Inicial",FluxoCaixa10131514192123[[#This Row],[R$ (Valores)]],K1289+FluxoCaixa10131514192123[[#This Row],[Valores Receitas / Despesas]])</f>
        <v>2511924.87</v>
      </c>
      <c r="L1290" s="53">
        <f>IF(FluxoCaixa10131514192123[[#This Row],[Entrada / Saída]]="Saída",FluxoCaixa10131514192123[[#This Row],[R$ (Valores)]]*-1,FluxoCaixa10131514192123[[#This Row],[R$ (Valores)]])</f>
        <v>0</v>
      </c>
    </row>
    <row r="1291" spans="2:12">
      <c r="B1291" s="48"/>
      <c r="C1291" s="48"/>
      <c r="D1291" s="16"/>
      <c r="E1291" s="48"/>
      <c r="F1291" s="17"/>
      <c r="G1291" s="17"/>
      <c r="H1291" s="17"/>
      <c r="I1291" s="54"/>
      <c r="J1291" s="45"/>
      <c r="K1291" s="20">
        <f>IF(FluxoCaixa10131514192123[[#This Row],[Movimento ]]="Saldo Inicial",FluxoCaixa10131514192123[[#This Row],[R$ (Valores)]],K1290+FluxoCaixa10131514192123[[#This Row],[Valores Receitas / Despesas]])</f>
        <v>2511924.87</v>
      </c>
      <c r="L1291" s="53">
        <f>IF(FluxoCaixa10131514192123[[#This Row],[Entrada / Saída]]="Saída",FluxoCaixa10131514192123[[#This Row],[R$ (Valores)]]*-1,FluxoCaixa10131514192123[[#This Row],[R$ (Valores)]])</f>
        <v>0</v>
      </c>
    </row>
    <row r="1292" spans="2:12">
      <c r="B1292" s="48"/>
      <c r="C1292" s="48"/>
      <c r="D1292" s="16"/>
      <c r="E1292" s="48"/>
      <c r="F1292" s="17"/>
      <c r="G1292" s="17"/>
      <c r="H1292" s="17"/>
      <c r="I1292" s="54"/>
      <c r="J1292" s="45"/>
      <c r="K1292" s="20">
        <f>IF(FluxoCaixa10131514192123[[#This Row],[Movimento ]]="Saldo Inicial",FluxoCaixa10131514192123[[#This Row],[R$ (Valores)]],K1291+FluxoCaixa10131514192123[[#This Row],[Valores Receitas / Despesas]])</f>
        <v>2511924.87</v>
      </c>
      <c r="L1292" s="53">
        <f>IF(FluxoCaixa10131514192123[[#This Row],[Entrada / Saída]]="Saída",FluxoCaixa10131514192123[[#This Row],[R$ (Valores)]]*-1,FluxoCaixa10131514192123[[#This Row],[R$ (Valores)]])</f>
        <v>0</v>
      </c>
    </row>
    <row r="1293" spans="2:12">
      <c r="B1293" s="48"/>
      <c r="C1293" s="48"/>
      <c r="D1293" s="16"/>
      <c r="E1293" s="48"/>
      <c r="F1293" s="17"/>
      <c r="G1293" s="17"/>
      <c r="H1293" s="17"/>
      <c r="I1293" s="54"/>
      <c r="J1293" s="45"/>
      <c r="K1293" s="20">
        <f>IF(FluxoCaixa10131514192123[[#This Row],[Movimento ]]="Saldo Inicial",FluxoCaixa10131514192123[[#This Row],[R$ (Valores)]],K1292+FluxoCaixa10131514192123[[#This Row],[Valores Receitas / Despesas]])</f>
        <v>2511924.87</v>
      </c>
      <c r="L1293" s="53">
        <f>IF(FluxoCaixa10131514192123[[#This Row],[Entrada / Saída]]="Saída",FluxoCaixa10131514192123[[#This Row],[R$ (Valores)]]*-1,FluxoCaixa10131514192123[[#This Row],[R$ (Valores)]])</f>
        <v>0</v>
      </c>
    </row>
    <row r="1294" spans="2:12">
      <c r="B1294" s="48"/>
      <c r="C1294" s="48"/>
      <c r="D1294" s="16"/>
      <c r="E1294" s="48"/>
      <c r="F1294" s="17"/>
      <c r="G1294" s="17"/>
      <c r="H1294" s="17"/>
      <c r="I1294" s="54"/>
      <c r="J1294" s="45"/>
      <c r="K1294" s="20">
        <f>IF(FluxoCaixa10131514192123[[#This Row],[Movimento ]]="Saldo Inicial",FluxoCaixa10131514192123[[#This Row],[R$ (Valores)]],K1293+FluxoCaixa10131514192123[[#This Row],[Valores Receitas / Despesas]])</f>
        <v>2511924.87</v>
      </c>
      <c r="L1294" s="53">
        <f>IF(FluxoCaixa10131514192123[[#This Row],[Entrada / Saída]]="Saída",FluxoCaixa10131514192123[[#This Row],[R$ (Valores)]]*-1,FluxoCaixa10131514192123[[#This Row],[R$ (Valores)]])</f>
        <v>0</v>
      </c>
    </row>
    <row r="1295" spans="2:12">
      <c r="B1295" s="48"/>
      <c r="C1295" s="48"/>
      <c r="D1295" s="16"/>
      <c r="E1295" s="48"/>
      <c r="F1295" s="17"/>
      <c r="G1295" s="17"/>
      <c r="H1295" s="17"/>
      <c r="I1295" s="54"/>
      <c r="J1295" s="45"/>
      <c r="K1295" s="20">
        <f>IF(FluxoCaixa10131514192123[[#This Row],[Movimento ]]="Saldo Inicial",FluxoCaixa10131514192123[[#This Row],[R$ (Valores)]],K1294+FluxoCaixa10131514192123[[#This Row],[Valores Receitas / Despesas]])</f>
        <v>2511924.87</v>
      </c>
      <c r="L1295" s="53">
        <f>IF(FluxoCaixa10131514192123[[#This Row],[Entrada / Saída]]="Saída",FluxoCaixa10131514192123[[#This Row],[R$ (Valores)]]*-1,FluxoCaixa10131514192123[[#This Row],[R$ (Valores)]])</f>
        <v>0</v>
      </c>
    </row>
    <row r="1296" spans="2:12">
      <c r="B1296" s="48"/>
      <c r="C1296" s="48"/>
      <c r="D1296" s="16"/>
      <c r="E1296" s="48"/>
      <c r="F1296" s="17"/>
      <c r="G1296" s="17"/>
      <c r="H1296" s="17"/>
      <c r="I1296" s="54"/>
      <c r="J1296" s="45"/>
      <c r="K1296" s="20">
        <f>IF(FluxoCaixa10131514192123[[#This Row],[Movimento ]]="Saldo Inicial",FluxoCaixa10131514192123[[#This Row],[R$ (Valores)]],K1295+FluxoCaixa10131514192123[[#This Row],[Valores Receitas / Despesas]])</f>
        <v>2511924.87</v>
      </c>
      <c r="L1296" s="53">
        <f>IF(FluxoCaixa10131514192123[[#This Row],[Entrada / Saída]]="Saída",FluxoCaixa10131514192123[[#This Row],[R$ (Valores)]]*-1,FluxoCaixa10131514192123[[#This Row],[R$ (Valores)]])</f>
        <v>0</v>
      </c>
    </row>
    <row r="1297" spans="2:12">
      <c r="B1297" s="48"/>
      <c r="C1297" s="48"/>
      <c r="D1297" s="16"/>
      <c r="E1297" s="48"/>
      <c r="F1297" s="17"/>
      <c r="G1297" s="17"/>
      <c r="H1297" s="17"/>
      <c r="I1297" s="54"/>
      <c r="J1297" s="45"/>
      <c r="K1297" s="20">
        <f>IF(FluxoCaixa10131514192123[[#This Row],[Movimento ]]="Saldo Inicial",FluxoCaixa10131514192123[[#This Row],[R$ (Valores)]],K1296+FluxoCaixa10131514192123[[#This Row],[Valores Receitas / Despesas]])</f>
        <v>2511924.87</v>
      </c>
      <c r="L1297" s="53">
        <f>IF(FluxoCaixa10131514192123[[#This Row],[Entrada / Saída]]="Saída",FluxoCaixa10131514192123[[#This Row],[R$ (Valores)]]*-1,FluxoCaixa10131514192123[[#This Row],[R$ (Valores)]])</f>
        <v>0</v>
      </c>
    </row>
    <row r="1298" spans="2:12">
      <c r="B1298" s="48"/>
      <c r="C1298" s="48"/>
      <c r="D1298" s="16"/>
      <c r="E1298" s="48"/>
      <c r="F1298" s="17"/>
      <c r="G1298" s="17"/>
      <c r="H1298" s="17"/>
      <c r="I1298" s="54"/>
      <c r="J1298" s="45"/>
      <c r="K1298" s="20">
        <f>IF(FluxoCaixa10131514192123[[#This Row],[Movimento ]]="Saldo Inicial",FluxoCaixa10131514192123[[#This Row],[R$ (Valores)]],K1297+FluxoCaixa10131514192123[[#This Row],[Valores Receitas / Despesas]])</f>
        <v>2511924.87</v>
      </c>
      <c r="L1298" s="53">
        <f>IF(FluxoCaixa10131514192123[[#This Row],[Entrada / Saída]]="Saída",FluxoCaixa10131514192123[[#This Row],[R$ (Valores)]]*-1,FluxoCaixa10131514192123[[#This Row],[R$ (Valores)]])</f>
        <v>0</v>
      </c>
    </row>
    <row r="1299" spans="2:12">
      <c r="B1299" s="48"/>
      <c r="C1299" s="48"/>
      <c r="D1299" s="16"/>
      <c r="E1299" s="48"/>
      <c r="F1299" s="17"/>
      <c r="G1299" s="17"/>
      <c r="H1299" s="17"/>
      <c r="I1299" s="54"/>
      <c r="J1299" s="45"/>
      <c r="K1299" s="20">
        <f>IF(FluxoCaixa10131514192123[[#This Row],[Movimento ]]="Saldo Inicial",FluxoCaixa10131514192123[[#This Row],[R$ (Valores)]],K1298+FluxoCaixa10131514192123[[#This Row],[Valores Receitas / Despesas]])</f>
        <v>2511924.87</v>
      </c>
      <c r="L1299" s="53">
        <f>IF(FluxoCaixa10131514192123[[#This Row],[Entrada / Saída]]="Saída",FluxoCaixa10131514192123[[#This Row],[R$ (Valores)]]*-1,FluxoCaixa10131514192123[[#This Row],[R$ (Valores)]])</f>
        <v>0</v>
      </c>
    </row>
    <row r="1300" spans="2:12">
      <c r="B1300" s="48"/>
      <c r="C1300" s="48"/>
      <c r="D1300" s="16"/>
      <c r="E1300" s="48"/>
      <c r="F1300" s="17"/>
      <c r="G1300" s="17"/>
      <c r="H1300" s="17"/>
      <c r="I1300" s="54"/>
      <c r="J1300" s="45"/>
      <c r="K1300" s="20">
        <f>IF(FluxoCaixa10131514192123[[#This Row],[Movimento ]]="Saldo Inicial",FluxoCaixa10131514192123[[#This Row],[R$ (Valores)]],K1299+FluxoCaixa10131514192123[[#This Row],[Valores Receitas / Despesas]])</f>
        <v>2511924.87</v>
      </c>
      <c r="L1300" s="53">
        <f>IF(FluxoCaixa10131514192123[[#This Row],[Entrada / Saída]]="Saída",FluxoCaixa10131514192123[[#This Row],[R$ (Valores)]]*-1,FluxoCaixa10131514192123[[#This Row],[R$ (Valores)]])</f>
        <v>0</v>
      </c>
    </row>
    <row r="1301" spans="2:12">
      <c r="B1301" s="48"/>
      <c r="C1301" s="48"/>
      <c r="D1301" s="16"/>
      <c r="E1301" s="48"/>
      <c r="F1301" s="17"/>
      <c r="G1301" s="17"/>
      <c r="H1301" s="17"/>
      <c r="I1301" s="54"/>
      <c r="J1301" s="45"/>
      <c r="K1301" s="20">
        <f>IF(FluxoCaixa10131514192123[[#This Row],[Movimento ]]="Saldo Inicial",FluxoCaixa10131514192123[[#This Row],[R$ (Valores)]],K1300+FluxoCaixa10131514192123[[#This Row],[Valores Receitas / Despesas]])</f>
        <v>2511924.87</v>
      </c>
      <c r="L1301" s="53">
        <f>IF(FluxoCaixa10131514192123[[#This Row],[Entrada / Saída]]="Saída",FluxoCaixa10131514192123[[#This Row],[R$ (Valores)]]*-1,FluxoCaixa10131514192123[[#This Row],[R$ (Valores)]])</f>
        <v>0</v>
      </c>
    </row>
    <row r="1302" spans="2:12">
      <c r="B1302" s="48"/>
      <c r="C1302" s="48"/>
      <c r="D1302" s="16"/>
      <c r="E1302" s="48"/>
      <c r="F1302" s="17"/>
      <c r="G1302" s="17"/>
      <c r="H1302" s="17"/>
      <c r="I1302" s="54"/>
      <c r="J1302" s="45"/>
      <c r="K1302" s="20">
        <f>IF(FluxoCaixa10131514192123[[#This Row],[Movimento ]]="Saldo Inicial",FluxoCaixa10131514192123[[#This Row],[R$ (Valores)]],K1301+FluxoCaixa10131514192123[[#This Row],[Valores Receitas / Despesas]])</f>
        <v>2511924.87</v>
      </c>
      <c r="L1302" s="53">
        <f>IF(FluxoCaixa10131514192123[[#This Row],[Entrada / Saída]]="Saída",FluxoCaixa10131514192123[[#This Row],[R$ (Valores)]]*-1,FluxoCaixa10131514192123[[#This Row],[R$ (Valores)]])</f>
        <v>0</v>
      </c>
    </row>
    <row r="1303" spans="2:12">
      <c r="B1303" s="48"/>
      <c r="C1303" s="48"/>
      <c r="D1303" s="16"/>
      <c r="E1303" s="48"/>
      <c r="F1303" s="17"/>
      <c r="G1303" s="17"/>
      <c r="H1303" s="17"/>
      <c r="I1303" s="54"/>
      <c r="J1303" s="45"/>
      <c r="K1303" s="20">
        <f>IF(FluxoCaixa10131514192123[[#This Row],[Movimento ]]="Saldo Inicial",FluxoCaixa10131514192123[[#This Row],[R$ (Valores)]],K1302+FluxoCaixa10131514192123[[#This Row],[Valores Receitas / Despesas]])</f>
        <v>2511924.87</v>
      </c>
      <c r="L1303" s="53">
        <f>IF(FluxoCaixa10131514192123[[#This Row],[Entrada / Saída]]="Saída",FluxoCaixa10131514192123[[#This Row],[R$ (Valores)]]*-1,FluxoCaixa10131514192123[[#This Row],[R$ (Valores)]])</f>
        <v>0</v>
      </c>
    </row>
    <row r="1304" spans="2:12">
      <c r="B1304" s="48"/>
      <c r="C1304" s="48"/>
      <c r="D1304" s="16"/>
      <c r="E1304" s="48"/>
      <c r="F1304" s="17"/>
      <c r="G1304" s="17"/>
      <c r="H1304" s="17"/>
      <c r="I1304" s="54"/>
      <c r="J1304" s="45"/>
      <c r="K1304" s="20">
        <f>IF(FluxoCaixa10131514192123[[#This Row],[Movimento ]]="Saldo Inicial",FluxoCaixa10131514192123[[#This Row],[R$ (Valores)]],K1303+FluxoCaixa10131514192123[[#This Row],[Valores Receitas / Despesas]])</f>
        <v>2511924.87</v>
      </c>
      <c r="L1304" s="53">
        <f>IF(FluxoCaixa10131514192123[[#This Row],[Entrada / Saída]]="Saída",FluxoCaixa10131514192123[[#This Row],[R$ (Valores)]]*-1,FluxoCaixa10131514192123[[#This Row],[R$ (Valores)]])</f>
        <v>0</v>
      </c>
    </row>
    <row r="1305" spans="2:12">
      <c r="B1305" s="48"/>
      <c r="C1305" s="48"/>
      <c r="D1305" s="16"/>
      <c r="E1305" s="48"/>
      <c r="F1305" s="17"/>
      <c r="G1305" s="17"/>
      <c r="H1305" s="17"/>
      <c r="I1305" s="54"/>
      <c r="J1305" s="45"/>
      <c r="K1305" s="20">
        <f>IF(FluxoCaixa10131514192123[[#This Row],[Movimento ]]="Saldo Inicial",FluxoCaixa10131514192123[[#This Row],[R$ (Valores)]],K1304+FluxoCaixa10131514192123[[#This Row],[Valores Receitas / Despesas]])</f>
        <v>2511924.87</v>
      </c>
      <c r="L1305" s="53">
        <f>IF(FluxoCaixa10131514192123[[#This Row],[Entrada / Saída]]="Saída",FluxoCaixa10131514192123[[#This Row],[R$ (Valores)]]*-1,FluxoCaixa10131514192123[[#This Row],[R$ (Valores)]])</f>
        <v>0</v>
      </c>
    </row>
    <row r="1306" spans="2:12">
      <c r="B1306" s="48"/>
      <c r="C1306" s="48"/>
      <c r="D1306" s="16"/>
      <c r="E1306" s="48"/>
      <c r="F1306" s="17"/>
      <c r="G1306" s="17"/>
      <c r="H1306" s="17"/>
      <c r="I1306" s="54"/>
      <c r="J1306" s="45"/>
      <c r="K1306" s="20">
        <f>IF(FluxoCaixa10131514192123[[#This Row],[Movimento ]]="Saldo Inicial",FluxoCaixa10131514192123[[#This Row],[R$ (Valores)]],K1305+FluxoCaixa10131514192123[[#This Row],[Valores Receitas / Despesas]])</f>
        <v>2511924.87</v>
      </c>
      <c r="L1306" s="53">
        <f>IF(FluxoCaixa10131514192123[[#This Row],[Entrada / Saída]]="Saída",FluxoCaixa10131514192123[[#This Row],[R$ (Valores)]]*-1,FluxoCaixa10131514192123[[#This Row],[R$ (Valores)]])</f>
        <v>0</v>
      </c>
    </row>
    <row r="1307" spans="2:12">
      <c r="B1307" s="48"/>
      <c r="C1307" s="48"/>
      <c r="D1307" s="16"/>
      <c r="E1307" s="48"/>
      <c r="F1307" s="17"/>
      <c r="G1307" s="17"/>
      <c r="H1307" s="17"/>
      <c r="I1307" s="54"/>
      <c r="J1307" s="45"/>
      <c r="K1307" s="20">
        <f>IF(FluxoCaixa10131514192123[[#This Row],[Movimento ]]="Saldo Inicial",FluxoCaixa10131514192123[[#This Row],[R$ (Valores)]],K1306+FluxoCaixa10131514192123[[#This Row],[Valores Receitas / Despesas]])</f>
        <v>2511924.87</v>
      </c>
      <c r="L1307" s="53">
        <f>IF(FluxoCaixa10131514192123[[#This Row],[Entrada / Saída]]="Saída",FluxoCaixa10131514192123[[#This Row],[R$ (Valores)]]*-1,FluxoCaixa10131514192123[[#This Row],[R$ (Valores)]])</f>
        <v>0</v>
      </c>
    </row>
    <row r="1308" spans="2:12">
      <c r="B1308" s="48"/>
      <c r="C1308" s="48"/>
      <c r="D1308" s="16"/>
      <c r="E1308" s="48"/>
      <c r="F1308" s="17"/>
      <c r="G1308" s="17"/>
      <c r="H1308" s="17"/>
      <c r="I1308" s="54"/>
      <c r="J1308" s="45"/>
      <c r="K1308" s="20">
        <f>IF(FluxoCaixa10131514192123[[#This Row],[Movimento ]]="Saldo Inicial",FluxoCaixa10131514192123[[#This Row],[R$ (Valores)]],K1307+FluxoCaixa10131514192123[[#This Row],[Valores Receitas / Despesas]])</f>
        <v>2511924.87</v>
      </c>
      <c r="L1308" s="53">
        <f>IF(FluxoCaixa10131514192123[[#This Row],[Entrada / Saída]]="Saída",FluxoCaixa10131514192123[[#This Row],[R$ (Valores)]]*-1,FluxoCaixa10131514192123[[#This Row],[R$ (Valores)]])</f>
        <v>0</v>
      </c>
    </row>
    <row r="1309" spans="2:12">
      <c r="B1309" s="48"/>
      <c r="C1309" s="48"/>
      <c r="D1309" s="16"/>
      <c r="E1309" s="48"/>
      <c r="F1309" s="17"/>
      <c r="G1309" s="17"/>
      <c r="H1309" s="17"/>
      <c r="I1309" s="54"/>
      <c r="J1309" s="45"/>
      <c r="K1309" s="20">
        <f>IF(FluxoCaixa10131514192123[[#This Row],[Movimento ]]="Saldo Inicial",FluxoCaixa10131514192123[[#This Row],[R$ (Valores)]],K1308+FluxoCaixa10131514192123[[#This Row],[Valores Receitas / Despesas]])</f>
        <v>2511924.87</v>
      </c>
      <c r="L1309" s="53">
        <f>IF(FluxoCaixa10131514192123[[#This Row],[Entrada / Saída]]="Saída",FluxoCaixa10131514192123[[#This Row],[R$ (Valores)]]*-1,FluxoCaixa10131514192123[[#This Row],[R$ (Valores)]])</f>
        <v>0</v>
      </c>
    </row>
    <row r="1310" spans="2:12">
      <c r="B1310" s="48"/>
      <c r="C1310" s="48"/>
      <c r="D1310" s="16"/>
      <c r="E1310" s="48"/>
      <c r="F1310" s="17"/>
      <c r="G1310" s="17"/>
      <c r="H1310" s="17"/>
      <c r="I1310" s="54"/>
      <c r="J1310" s="45"/>
      <c r="K1310" s="20">
        <f>IF(FluxoCaixa10131514192123[[#This Row],[Movimento ]]="Saldo Inicial",FluxoCaixa10131514192123[[#This Row],[R$ (Valores)]],K1309+FluxoCaixa10131514192123[[#This Row],[Valores Receitas / Despesas]])</f>
        <v>2511924.87</v>
      </c>
      <c r="L1310" s="53">
        <f>IF(FluxoCaixa10131514192123[[#This Row],[Entrada / Saída]]="Saída",FluxoCaixa10131514192123[[#This Row],[R$ (Valores)]]*-1,FluxoCaixa10131514192123[[#This Row],[R$ (Valores)]])</f>
        <v>0</v>
      </c>
    </row>
    <row r="1311" spans="2:12">
      <c r="B1311" s="48"/>
      <c r="C1311" s="48"/>
      <c r="D1311" s="16"/>
      <c r="E1311" s="48"/>
      <c r="F1311" s="17"/>
      <c r="G1311" s="17"/>
      <c r="H1311" s="17"/>
      <c r="I1311" s="54"/>
      <c r="J1311" s="45"/>
      <c r="K1311" s="20">
        <f>IF(FluxoCaixa10131514192123[[#This Row],[Movimento ]]="Saldo Inicial",FluxoCaixa10131514192123[[#This Row],[R$ (Valores)]],K1310+FluxoCaixa10131514192123[[#This Row],[Valores Receitas / Despesas]])</f>
        <v>2511924.87</v>
      </c>
      <c r="L1311" s="53">
        <f>IF(FluxoCaixa10131514192123[[#This Row],[Entrada / Saída]]="Saída",FluxoCaixa10131514192123[[#This Row],[R$ (Valores)]]*-1,FluxoCaixa10131514192123[[#This Row],[R$ (Valores)]])</f>
        <v>0</v>
      </c>
    </row>
    <row r="1312" spans="2:12">
      <c r="B1312" s="48"/>
      <c r="C1312" s="48"/>
      <c r="D1312" s="16"/>
      <c r="E1312" s="48"/>
      <c r="F1312" s="17"/>
      <c r="G1312" s="17"/>
      <c r="H1312" s="17"/>
      <c r="I1312" s="54"/>
      <c r="J1312" s="45"/>
      <c r="K1312" s="20">
        <f>IF(FluxoCaixa10131514192123[[#This Row],[Movimento ]]="Saldo Inicial",FluxoCaixa10131514192123[[#This Row],[R$ (Valores)]],K1311+FluxoCaixa10131514192123[[#This Row],[Valores Receitas / Despesas]])</f>
        <v>2511924.87</v>
      </c>
      <c r="L1312" s="53">
        <f>IF(FluxoCaixa10131514192123[[#This Row],[Entrada / Saída]]="Saída",FluxoCaixa10131514192123[[#This Row],[R$ (Valores)]]*-1,FluxoCaixa10131514192123[[#This Row],[R$ (Valores)]])</f>
        <v>0</v>
      </c>
    </row>
    <row r="1313" spans="2:12">
      <c r="B1313" s="48"/>
      <c r="C1313" s="48"/>
      <c r="D1313" s="16"/>
      <c r="E1313" s="48"/>
      <c r="F1313" s="17"/>
      <c r="G1313" s="17"/>
      <c r="H1313" s="17"/>
      <c r="I1313" s="54"/>
      <c r="J1313" s="45"/>
      <c r="K1313" s="20">
        <f>IF(FluxoCaixa10131514192123[[#This Row],[Movimento ]]="Saldo Inicial",FluxoCaixa10131514192123[[#This Row],[R$ (Valores)]],K1312+FluxoCaixa10131514192123[[#This Row],[Valores Receitas / Despesas]])</f>
        <v>2511924.87</v>
      </c>
      <c r="L1313" s="53">
        <f>IF(FluxoCaixa10131514192123[[#This Row],[Entrada / Saída]]="Saída",FluxoCaixa10131514192123[[#This Row],[R$ (Valores)]]*-1,FluxoCaixa10131514192123[[#This Row],[R$ (Valores)]])</f>
        <v>0</v>
      </c>
    </row>
    <row r="1314" spans="2:12">
      <c r="B1314" s="48"/>
      <c r="C1314" s="48"/>
      <c r="D1314" s="16"/>
      <c r="E1314" s="48"/>
      <c r="F1314" s="17"/>
      <c r="G1314" s="17"/>
      <c r="H1314" s="17"/>
      <c r="I1314" s="54"/>
      <c r="J1314" s="45"/>
      <c r="K1314" s="20">
        <f>IF(FluxoCaixa10131514192123[[#This Row],[Movimento ]]="Saldo Inicial",FluxoCaixa10131514192123[[#This Row],[R$ (Valores)]],K1313+FluxoCaixa10131514192123[[#This Row],[Valores Receitas / Despesas]])</f>
        <v>2511924.87</v>
      </c>
      <c r="L1314" s="53">
        <f>IF(FluxoCaixa10131514192123[[#This Row],[Entrada / Saída]]="Saída",FluxoCaixa10131514192123[[#This Row],[R$ (Valores)]]*-1,FluxoCaixa10131514192123[[#This Row],[R$ (Valores)]])</f>
        <v>0</v>
      </c>
    </row>
    <row r="1315" spans="2:12">
      <c r="B1315" s="48"/>
      <c r="C1315" s="48"/>
      <c r="D1315" s="16"/>
      <c r="E1315" s="48"/>
      <c r="F1315" s="17"/>
      <c r="G1315" s="17"/>
      <c r="H1315" s="17"/>
      <c r="I1315" s="54"/>
      <c r="J1315" s="45"/>
      <c r="K1315" s="20">
        <f>IF(FluxoCaixa10131514192123[[#This Row],[Movimento ]]="Saldo Inicial",FluxoCaixa10131514192123[[#This Row],[R$ (Valores)]],K1314+FluxoCaixa10131514192123[[#This Row],[Valores Receitas / Despesas]])</f>
        <v>2511924.87</v>
      </c>
      <c r="L1315" s="53">
        <f>IF(FluxoCaixa10131514192123[[#This Row],[Entrada / Saída]]="Saída",FluxoCaixa10131514192123[[#This Row],[R$ (Valores)]]*-1,FluxoCaixa10131514192123[[#This Row],[R$ (Valores)]])</f>
        <v>0</v>
      </c>
    </row>
    <row r="1316" spans="2:12">
      <c r="B1316" s="48"/>
      <c r="C1316" s="48"/>
      <c r="D1316" s="16"/>
      <c r="E1316" s="48"/>
      <c r="F1316" s="17"/>
      <c r="G1316" s="17"/>
      <c r="H1316" s="17"/>
      <c r="I1316" s="54"/>
      <c r="J1316" s="45"/>
      <c r="K1316" s="20">
        <f>IF(FluxoCaixa10131514192123[[#This Row],[Movimento ]]="Saldo Inicial",FluxoCaixa10131514192123[[#This Row],[R$ (Valores)]],K1315+FluxoCaixa10131514192123[[#This Row],[Valores Receitas / Despesas]])</f>
        <v>2511924.87</v>
      </c>
      <c r="L1316" s="53">
        <f>IF(FluxoCaixa10131514192123[[#This Row],[Entrada / Saída]]="Saída",FluxoCaixa10131514192123[[#This Row],[R$ (Valores)]]*-1,FluxoCaixa10131514192123[[#This Row],[R$ (Valores)]])</f>
        <v>0</v>
      </c>
    </row>
    <row r="1317" spans="2:12">
      <c r="B1317" s="48"/>
      <c r="C1317" s="48"/>
      <c r="D1317" s="16"/>
      <c r="E1317" s="48"/>
      <c r="F1317" s="17"/>
      <c r="G1317" s="17"/>
      <c r="H1317" s="17"/>
      <c r="I1317" s="54"/>
      <c r="J1317" s="45"/>
      <c r="K1317" s="20">
        <f>IF(FluxoCaixa10131514192123[[#This Row],[Movimento ]]="Saldo Inicial",FluxoCaixa10131514192123[[#This Row],[R$ (Valores)]],K1316+FluxoCaixa10131514192123[[#This Row],[Valores Receitas / Despesas]])</f>
        <v>2511924.87</v>
      </c>
      <c r="L1317" s="53">
        <f>IF(FluxoCaixa10131514192123[[#This Row],[Entrada / Saída]]="Saída",FluxoCaixa10131514192123[[#This Row],[R$ (Valores)]]*-1,FluxoCaixa10131514192123[[#This Row],[R$ (Valores)]])</f>
        <v>0</v>
      </c>
    </row>
    <row r="1318" spans="2:12">
      <c r="B1318" s="48"/>
      <c r="C1318" s="48"/>
      <c r="D1318" s="16"/>
      <c r="E1318" s="48"/>
      <c r="F1318" s="17"/>
      <c r="G1318" s="17"/>
      <c r="H1318" s="17"/>
      <c r="I1318" s="54"/>
      <c r="J1318" s="45"/>
      <c r="K1318" s="20">
        <f>IF(FluxoCaixa10131514192123[[#This Row],[Movimento ]]="Saldo Inicial",FluxoCaixa10131514192123[[#This Row],[R$ (Valores)]],K1317+FluxoCaixa10131514192123[[#This Row],[Valores Receitas / Despesas]])</f>
        <v>2511924.87</v>
      </c>
      <c r="L1318" s="53">
        <f>IF(FluxoCaixa10131514192123[[#This Row],[Entrada / Saída]]="Saída",FluxoCaixa10131514192123[[#This Row],[R$ (Valores)]]*-1,FluxoCaixa10131514192123[[#This Row],[R$ (Valores)]])</f>
        <v>0</v>
      </c>
    </row>
    <row r="1319" spans="2:12">
      <c r="B1319" s="48"/>
      <c r="C1319" s="48"/>
      <c r="D1319" s="16"/>
      <c r="E1319" s="48"/>
      <c r="F1319" s="17"/>
      <c r="G1319" s="17"/>
      <c r="H1319" s="17"/>
      <c r="I1319" s="54"/>
      <c r="J1319" s="45"/>
      <c r="K1319" s="20">
        <f>IF(FluxoCaixa10131514192123[[#This Row],[Movimento ]]="Saldo Inicial",FluxoCaixa10131514192123[[#This Row],[R$ (Valores)]],K1318+FluxoCaixa10131514192123[[#This Row],[Valores Receitas / Despesas]])</f>
        <v>2511924.87</v>
      </c>
      <c r="L1319" s="53">
        <f>IF(FluxoCaixa10131514192123[[#This Row],[Entrada / Saída]]="Saída",FluxoCaixa10131514192123[[#This Row],[R$ (Valores)]]*-1,FluxoCaixa10131514192123[[#This Row],[R$ (Valores)]])</f>
        <v>0</v>
      </c>
    </row>
    <row r="1320" spans="2:12">
      <c r="B1320" s="48"/>
      <c r="C1320" s="48"/>
      <c r="D1320" s="16"/>
      <c r="E1320" s="48"/>
      <c r="F1320" s="17"/>
      <c r="G1320" s="17"/>
      <c r="H1320" s="17"/>
      <c r="I1320" s="54"/>
      <c r="J1320" s="45"/>
      <c r="K1320" s="20">
        <f>IF(FluxoCaixa10131514192123[[#This Row],[Movimento ]]="Saldo Inicial",FluxoCaixa10131514192123[[#This Row],[R$ (Valores)]],K1319+FluxoCaixa10131514192123[[#This Row],[Valores Receitas / Despesas]])</f>
        <v>2511924.87</v>
      </c>
      <c r="L1320" s="53">
        <f>IF(FluxoCaixa10131514192123[[#This Row],[Entrada / Saída]]="Saída",FluxoCaixa10131514192123[[#This Row],[R$ (Valores)]]*-1,FluxoCaixa10131514192123[[#This Row],[R$ (Valores)]])</f>
        <v>0</v>
      </c>
    </row>
    <row r="1321" spans="2:12">
      <c r="B1321" s="48"/>
      <c r="C1321" s="48"/>
      <c r="D1321" s="16"/>
      <c r="E1321" s="48"/>
      <c r="F1321" s="17"/>
      <c r="G1321" s="17"/>
      <c r="H1321" s="17"/>
      <c r="I1321" s="54"/>
      <c r="J1321" s="45"/>
      <c r="K1321" s="20">
        <f>IF(FluxoCaixa10131514192123[[#This Row],[Movimento ]]="Saldo Inicial",FluxoCaixa10131514192123[[#This Row],[R$ (Valores)]],K1320+FluxoCaixa10131514192123[[#This Row],[Valores Receitas / Despesas]])</f>
        <v>2511924.87</v>
      </c>
      <c r="L1321" s="53">
        <f>IF(FluxoCaixa10131514192123[[#This Row],[Entrada / Saída]]="Saída",FluxoCaixa10131514192123[[#This Row],[R$ (Valores)]]*-1,FluxoCaixa10131514192123[[#This Row],[R$ (Valores)]])</f>
        <v>0</v>
      </c>
    </row>
    <row r="1322" spans="2:12">
      <c r="B1322" s="48"/>
      <c r="C1322" s="48"/>
      <c r="D1322" s="16"/>
      <c r="E1322" s="48"/>
      <c r="F1322" s="17"/>
      <c r="G1322" s="17"/>
      <c r="H1322" s="17"/>
      <c r="I1322" s="54"/>
      <c r="J1322" s="45"/>
      <c r="K1322" s="20">
        <f>IF(FluxoCaixa10131514192123[[#This Row],[Movimento ]]="Saldo Inicial",FluxoCaixa10131514192123[[#This Row],[R$ (Valores)]],K1321+FluxoCaixa10131514192123[[#This Row],[Valores Receitas / Despesas]])</f>
        <v>2511924.87</v>
      </c>
      <c r="L1322" s="53">
        <f>IF(FluxoCaixa10131514192123[[#This Row],[Entrada / Saída]]="Saída",FluxoCaixa10131514192123[[#This Row],[R$ (Valores)]]*-1,FluxoCaixa10131514192123[[#This Row],[R$ (Valores)]])</f>
        <v>0</v>
      </c>
    </row>
    <row r="1323" spans="2:12">
      <c r="B1323" s="48"/>
      <c r="C1323" s="48"/>
      <c r="D1323" s="16"/>
      <c r="E1323" s="48"/>
      <c r="F1323" s="17"/>
      <c r="G1323" s="17"/>
      <c r="H1323" s="17"/>
      <c r="I1323" s="54"/>
      <c r="J1323" s="45"/>
      <c r="K1323" s="20">
        <f>IF(FluxoCaixa10131514192123[[#This Row],[Movimento ]]="Saldo Inicial",FluxoCaixa10131514192123[[#This Row],[R$ (Valores)]],K1322+FluxoCaixa10131514192123[[#This Row],[Valores Receitas / Despesas]])</f>
        <v>2511924.87</v>
      </c>
      <c r="L1323" s="53">
        <f>IF(FluxoCaixa10131514192123[[#This Row],[Entrada / Saída]]="Saída",FluxoCaixa10131514192123[[#This Row],[R$ (Valores)]]*-1,FluxoCaixa10131514192123[[#This Row],[R$ (Valores)]])</f>
        <v>0</v>
      </c>
    </row>
    <row r="1324" spans="2:12">
      <c r="B1324" s="48"/>
      <c r="C1324" s="48"/>
      <c r="D1324" s="16"/>
      <c r="E1324" s="48"/>
      <c r="F1324" s="17"/>
      <c r="G1324" s="17"/>
      <c r="H1324" s="17"/>
      <c r="I1324" s="54"/>
      <c r="J1324" s="45"/>
      <c r="K1324" s="20">
        <f>IF(FluxoCaixa10131514192123[[#This Row],[Movimento ]]="Saldo Inicial",FluxoCaixa10131514192123[[#This Row],[R$ (Valores)]],K1323+FluxoCaixa10131514192123[[#This Row],[Valores Receitas / Despesas]])</f>
        <v>2511924.87</v>
      </c>
      <c r="L1324" s="53">
        <f>IF(FluxoCaixa10131514192123[[#This Row],[Entrada / Saída]]="Saída",FluxoCaixa10131514192123[[#This Row],[R$ (Valores)]]*-1,FluxoCaixa10131514192123[[#This Row],[R$ (Valores)]])</f>
        <v>0</v>
      </c>
    </row>
    <row r="1325" spans="2:12">
      <c r="B1325" s="48"/>
      <c r="C1325" s="48"/>
      <c r="D1325" s="16"/>
      <c r="E1325" s="48"/>
      <c r="F1325" s="17"/>
      <c r="G1325" s="17"/>
      <c r="H1325" s="17"/>
      <c r="I1325" s="54"/>
      <c r="J1325" s="45"/>
      <c r="K1325" s="20">
        <f>IF(FluxoCaixa10131514192123[[#This Row],[Movimento ]]="Saldo Inicial",FluxoCaixa10131514192123[[#This Row],[R$ (Valores)]],K1324+FluxoCaixa10131514192123[[#This Row],[Valores Receitas / Despesas]])</f>
        <v>2511924.87</v>
      </c>
      <c r="L1325" s="53">
        <f>IF(FluxoCaixa10131514192123[[#This Row],[Entrada / Saída]]="Saída",FluxoCaixa10131514192123[[#This Row],[R$ (Valores)]]*-1,FluxoCaixa10131514192123[[#This Row],[R$ (Valores)]])</f>
        <v>0</v>
      </c>
    </row>
    <row r="1326" spans="2:12">
      <c r="B1326" s="48"/>
      <c r="C1326" s="48"/>
      <c r="D1326" s="16"/>
      <c r="E1326" s="48"/>
      <c r="F1326" s="17"/>
      <c r="G1326" s="17"/>
      <c r="H1326" s="17"/>
      <c r="I1326" s="54"/>
      <c r="J1326" s="45"/>
      <c r="K1326" s="20">
        <f>IF(FluxoCaixa10131514192123[[#This Row],[Movimento ]]="Saldo Inicial",FluxoCaixa10131514192123[[#This Row],[R$ (Valores)]],K1325+FluxoCaixa10131514192123[[#This Row],[Valores Receitas / Despesas]])</f>
        <v>2511924.87</v>
      </c>
      <c r="L1326" s="53">
        <f>IF(FluxoCaixa10131514192123[[#This Row],[Entrada / Saída]]="Saída",FluxoCaixa10131514192123[[#This Row],[R$ (Valores)]]*-1,FluxoCaixa10131514192123[[#This Row],[R$ (Valores)]])</f>
        <v>0</v>
      </c>
    </row>
    <row r="1327" spans="2:12">
      <c r="B1327" s="48"/>
      <c r="C1327" s="48"/>
      <c r="D1327" s="16"/>
      <c r="E1327" s="48"/>
      <c r="F1327" s="17"/>
      <c r="G1327" s="17"/>
      <c r="H1327" s="17"/>
      <c r="I1327" s="54"/>
      <c r="J1327" s="45"/>
      <c r="K1327" s="20">
        <f>IF(FluxoCaixa10131514192123[[#This Row],[Movimento ]]="Saldo Inicial",FluxoCaixa10131514192123[[#This Row],[R$ (Valores)]],K1326+FluxoCaixa10131514192123[[#This Row],[Valores Receitas / Despesas]])</f>
        <v>2511924.87</v>
      </c>
      <c r="L1327" s="53">
        <f>IF(FluxoCaixa10131514192123[[#This Row],[Entrada / Saída]]="Saída",FluxoCaixa10131514192123[[#This Row],[R$ (Valores)]]*-1,FluxoCaixa10131514192123[[#This Row],[R$ (Valores)]])</f>
        <v>0</v>
      </c>
    </row>
    <row r="1328" spans="2:12">
      <c r="B1328" s="48"/>
      <c r="C1328" s="48"/>
      <c r="D1328" s="16"/>
      <c r="E1328" s="48"/>
      <c r="F1328" s="17"/>
      <c r="G1328" s="17"/>
      <c r="H1328" s="17"/>
      <c r="I1328" s="21"/>
      <c r="J1328" s="17"/>
      <c r="K1328" s="20">
        <f>IF(FluxoCaixa10131514192123[[#This Row],[Movimento ]]="Saldo Inicial",FluxoCaixa10131514192123[[#This Row],[R$ (Valores)]],K1327+FluxoCaixa10131514192123[[#This Row],[Valores Receitas / Despesas]])</f>
        <v>2511924.87</v>
      </c>
      <c r="L1328" s="53">
        <f>IF(FluxoCaixa10131514192123[[#This Row],[Entrada / Saída]]="Saída",FluxoCaixa10131514192123[[#This Row],[R$ (Valores)]]*-1,FluxoCaixa10131514192123[[#This Row],[R$ (Valores)]])</f>
        <v>0</v>
      </c>
    </row>
    <row r="1329" spans="2:12">
      <c r="B1329" s="48"/>
      <c r="C1329" s="48"/>
      <c r="D1329" s="16"/>
      <c r="E1329" s="48"/>
      <c r="F1329" s="17"/>
      <c r="G1329" s="17"/>
      <c r="H1329" s="17"/>
      <c r="I1329" s="21"/>
      <c r="J1329" s="17"/>
      <c r="K1329" s="20">
        <f>IF(FluxoCaixa10131514192123[[#This Row],[Movimento ]]="Saldo Inicial",FluxoCaixa10131514192123[[#This Row],[R$ (Valores)]],K1328+FluxoCaixa10131514192123[[#This Row],[Valores Receitas / Despesas]])</f>
        <v>2511924.87</v>
      </c>
      <c r="L1329" s="5">
        <f>IF(FluxoCaixa10131514192123[[#This Row],[Entrada / Saída]]="Saída",FluxoCaixa10131514192123[[#This Row],[R$ (Valores)]]*-1,FluxoCaixa10131514192123[[#This Row],[R$ (Valores)]])</f>
        <v>0</v>
      </c>
    </row>
    <row r="1330" spans="2:12">
      <c r="B1330" s="48"/>
      <c r="C1330" s="48"/>
      <c r="D1330" s="16"/>
      <c r="E1330" s="48"/>
      <c r="F1330" s="17"/>
      <c r="G1330" s="17"/>
      <c r="H1330" s="17"/>
      <c r="I1330" s="21"/>
      <c r="J1330" s="17"/>
      <c r="K1330" s="20">
        <f>IF(FluxoCaixa10131514192123[[#This Row],[Movimento ]]="Saldo Inicial",FluxoCaixa10131514192123[[#This Row],[R$ (Valores)]],K1329+FluxoCaixa10131514192123[[#This Row],[Valores Receitas / Despesas]])</f>
        <v>2511924.87</v>
      </c>
      <c r="L1330" s="5">
        <f>IF(FluxoCaixa10131514192123[[#This Row],[Entrada / Saída]]="Saída",FluxoCaixa10131514192123[[#This Row],[R$ (Valores)]]*-1,FluxoCaixa10131514192123[[#This Row],[R$ (Valores)]])</f>
        <v>0</v>
      </c>
    </row>
    <row r="1331" spans="2:12">
      <c r="B1331" s="48"/>
      <c r="C1331" s="48"/>
      <c r="D1331" s="16"/>
      <c r="E1331" s="48"/>
      <c r="F1331" s="17"/>
      <c r="G1331" s="17"/>
      <c r="H1331" s="17"/>
      <c r="I1331" s="21"/>
      <c r="J1331" s="17"/>
      <c r="K1331" s="20">
        <f>IF(FluxoCaixa10131514192123[[#This Row],[Movimento ]]="Saldo Inicial",FluxoCaixa10131514192123[[#This Row],[R$ (Valores)]],K1330+FluxoCaixa10131514192123[[#This Row],[Valores Receitas / Despesas]])</f>
        <v>2511924.87</v>
      </c>
      <c r="L1331" s="5">
        <f>IF(FluxoCaixa10131514192123[[#This Row],[Entrada / Saída]]="Saída",FluxoCaixa10131514192123[[#This Row],[R$ (Valores)]]*-1,FluxoCaixa10131514192123[[#This Row],[R$ (Valores)]])</f>
        <v>0</v>
      </c>
    </row>
    <row r="1332" spans="2:12">
      <c r="B1332" s="48"/>
      <c r="C1332" s="48"/>
      <c r="D1332" s="16"/>
      <c r="E1332" s="48"/>
      <c r="F1332" s="17"/>
      <c r="G1332" s="17"/>
      <c r="H1332" s="17"/>
      <c r="I1332" s="21"/>
      <c r="J1332" s="17"/>
      <c r="K1332" s="20">
        <f>IF(FluxoCaixa10131514192123[[#This Row],[Movimento ]]="Saldo Inicial",FluxoCaixa10131514192123[[#This Row],[R$ (Valores)]],K1331+FluxoCaixa10131514192123[[#This Row],[Valores Receitas / Despesas]])</f>
        <v>2511924.87</v>
      </c>
      <c r="L1332" s="5">
        <f>IF(FluxoCaixa10131514192123[[#This Row],[Entrada / Saída]]="Saída",FluxoCaixa10131514192123[[#This Row],[R$ (Valores)]]*-1,FluxoCaixa10131514192123[[#This Row],[R$ (Valores)]])</f>
        <v>0</v>
      </c>
    </row>
    <row r="1333" spans="2:12">
      <c r="B1333" s="48"/>
      <c r="C1333" s="48"/>
      <c r="D1333" s="16"/>
      <c r="E1333" s="48"/>
      <c r="F1333" s="17"/>
      <c r="G1333" s="17"/>
      <c r="H1333" s="17"/>
      <c r="I1333" s="21"/>
      <c r="J1333" s="17"/>
      <c r="K1333" s="20">
        <f>IF(FluxoCaixa10131514192123[[#This Row],[Movimento ]]="Saldo Inicial",FluxoCaixa10131514192123[[#This Row],[R$ (Valores)]],K1332+FluxoCaixa10131514192123[[#This Row],[Valores Receitas / Despesas]])</f>
        <v>2511924.87</v>
      </c>
      <c r="L1333" s="5">
        <f>IF(FluxoCaixa10131514192123[[#This Row],[Entrada / Saída]]="Saída",FluxoCaixa10131514192123[[#This Row],[R$ (Valores)]]*-1,FluxoCaixa10131514192123[[#This Row],[R$ (Valores)]])</f>
        <v>0</v>
      </c>
    </row>
    <row r="1334" spans="2:12">
      <c r="B1334" s="48"/>
      <c r="C1334" s="48"/>
      <c r="D1334" s="16"/>
      <c r="E1334" s="48"/>
      <c r="F1334" s="17"/>
      <c r="G1334" s="17"/>
      <c r="H1334" s="17"/>
      <c r="I1334" s="21"/>
      <c r="J1334" s="17"/>
      <c r="K1334" s="20">
        <f>IF(FluxoCaixa10131514192123[[#This Row],[Movimento ]]="Saldo Inicial",FluxoCaixa10131514192123[[#This Row],[R$ (Valores)]],K1333+FluxoCaixa10131514192123[[#This Row],[Valores Receitas / Despesas]])</f>
        <v>2511924.87</v>
      </c>
      <c r="L1334" s="5">
        <f>IF(FluxoCaixa10131514192123[[#This Row],[Entrada / Saída]]="Saída",FluxoCaixa10131514192123[[#This Row],[R$ (Valores)]]*-1,FluxoCaixa10131514192123[[#This Row],[R$ (Valores)]])</f>
        <v>0</v>
      </c>
    </row>
    <row r="1335" spans="2:12">
      <c r="B1335" s="48"/>
      <c r="C1335" s="48"/>
      <c r="D1335" s="16"/>
      <c r="E1335" s="48"/>
      <c r="F1335" s="17"/>
      <c r="G1335" s="17"/>
      <c r="H1335" s="17"/>
      <c r="I1335" s="21"/>
      <c r="J1335" s="17"/>
      <c r="K1335" s="20">
        <f>IF(FluxoCaixa10131514192123[[#This Row],[Movimento ]]="Saldo Inicial",FluxoCaixa10131514192123[[#This Row],[R$ (Valores)]],K1334+FluxoCaixa10131514192123[[#This Row],[Valores Receitas / Despesas]])</f>
        <v>2511924.87</v>
      </c>
      <c r="L1335" s="5">
        <f>IF(FluxoCaixa10131514192123[[#This Row],[Entrada / Saída]]="Saída",FluxoCaixa10131514192123[[#This Row],[R$ (Valores)]]*-1,FluxoCaixa10131514192123[[#This Row],[R$ (Valores)]])</f>
        <v>0</v>
      </c>
    </row>
    <row r="1336" spans="2:12">
      <c r="B1336" s="48"/>
      <c r="C1336" s="48"/>
      <c r="D1336" s="16"/>
      <c r="E1336" s="48"/>
      <c r="F1336" s="17"/>
      <c r="G1336" s="17"/>
      <c r="H1336" s="17"/>
      <c r="I1336" s="21"/>
      <c r="J1336" s="17"/>
      <c r="K1336" s="20">
        <f>IF(FluxoCaixa10131514192123[[#This Row],[Movimento ]]="Saldo Inicial",FluxoCaixa10131514192123[[#This Row],[R$ (Valores)]],K1335+FluxoCaixa10131514192123[[#This Row],[Valores Receitas / Despesas]])</f>
        <v>2511924.87</v>
      </c>
      <c r="L1336" s="5">
        <f>IF(FluxoCaixa10131514192123[[#This Row],[Entrada / Saída]]="Saída",FluxoCaixa10131514192123[[#This Row],[R$ (Valores)]]*-1,FluxoCaixa10131514192123[[#This Row],[R$ (Valores)]])</f>
        <v>0</v>
      </c>
    </row>
    <row r="1337" spans="2:12">
      <c r="B1337" s="48"/>
      <c r="C1337" s="48"/>
      <c r="D1337" s="16"/>
      <c r="E1337" s="48"/>
      <c r="F1337" s="17"/>
      <c r="G1337" s="17"/>
      <c r="H1337" s="17"/>
      <c r="I1337" s="21"/>
      <c r="J1337" s="17"/>
      <c r="K1337" s="20">
        <f>IF(FluxoCaixa10131514192123[[#This Row],[Movimento ]]="Saldo Inicial",FluxoCaixa10131514192123[[#This Row],[R$ (Valores)]],K1336+FluxoCaixa10131514192123[[#This Row],[Valores Receitas / Despesas]])</f>
        <v>2511924.87</v>
      </c>
      <c r="L1337" s="5">
        <f>IF(FluxoCaixa10131514192123[[#This Row],[Entrada / Saída]]="Saída",FluxoCaixa10131514192123[[#This Row],[R$ (Valores)]]*-1,FluxoCaixa10131514192123[[#This Row],[R$ (Valores)]])</f>
        <v>0</v>
      </c>
    </row>
    <row r="1338" spans="2:12">
      <c r="B1338" s="48"/>
      <c r="C1338" s="48"/>
      <c r="D1338" s="16"/>
      <c r="E1338" s="48"/>
      <c r="F1338" s="17"/>
      <c r="G1338" s="17"/>
      <c r="H1338" s="17"/>
      <c r="I1338" s="21"/>
      <c r="J1338" s="17"/>
      <c r="K1338" s="20">
        <f>IF(FluxoCaixa10131514192123[[#This Row],[Movimento ]]="Saldo Inicial",FluxoCaixa10131514192123[[#This Row],[R$ (Valores)]],K1337+FluxoCaixa10131514192123[[#This Row],[Valores Receitas / Despesas]])</f>
        <v>2511924.87</v>
      </c>
      <c r="L1338" s="5">
        <f>IF(FluxoCaixa10131514192123[[#This Row],[Entrada / Saída]]="Saída",FluxoCaixa10131514192123[[#This Row],[R$ (Valores)]]*-1,FluxoCaixa10131514192123[[#This Row],[R$ (Valores)]])</f>
        <v>0</v>
      </c>
    </row>
    <row r="1339" spans="2:12">
      <c r="B1339" s="48"/>
      <c r="C1339" s="48"/>
      <c r="D1339" s="16"/>
      <c r="E1339" s="48"/>
      <c r="F1339" s="17"/>
      <c r="G1339" s="17"/>
      <c r="H1339" s="17"/>
      <c r="I1339" s="21"/>
      <c r="J1339" s="17"/>
      <c r="K1339" s="20">
        <f>IF(FluxoCaixa10131514192123[[#This Row],[Movimento ]]="Saldo Inicial",FluxoCaixa10131514192123[[#This Row],[R$ (Valores)]],K1338+FluxoCaixa10131514192123[[#This Row],[Valores Receitas / Despesas]])</f>
        <v>2511924.87</v>
      </c>
      <c r="L1339" s="5">
        <f>IF(FluxoCaixa10131514192123[[#This Row],[Entrada / Saída]]="Saída",FluxoCaixa10131514192123[[#This Row],[R$ (Valores)]]*-1,FluxoCaixa10131514192123[[#This Row],[R$ (Valores)]])</f>
        <v>0</v>
      </c>
    </row>
    <row r="1340" spans="2:12">
      <c r="B1340" s="48"/>
      <c r="C1340" s="48"/>
      <c r="D1340" s="16"/>
      <c r="E1340" s="48"/>
      <c r="F1340" s="17"/>
      <c r="G1340" s="17"/>
      <c r="H1340" s="17"/>
      <c r="I1340" s="21"/>
      <c r="J1340" s="17"/>
      <c r="K1340" s="20">
        <f>IF(FluxoCaixa10131514192123[[#This Row],[Movimento ]]="Saldo Inicial",FluxoCaixa10131514192123[[#This Row],[R$ (Valores)]],K1339+FluxoCaixa10131514192123[[#This Row],[Valores Receitas / Despesas]])</f>
        <v>2511924.87</v>
      </c>
      <c r="L1340" s="5">
        <f>IF(FluxoCaixa10131514192123[[#This Row],[Entrada / Saída]]="Saída",FluxoCaixa10131514192123[[#This Row],[R$ (Valores)]]*-1,FluxoCaixa10131514192123[[#This Row],[R$ (Valores)]])</f>
        <v>0</v>
      </c>
    </row>
    <row r="1341" spans="2:12">
      <c r="B1341" s="48"/>
      <c r="C1341" s="48"/>
      <c r="D1341" s="16"/>
      <c r="E1341" s="48"/>
      <c r="F1341" s="17"/>
      <c r="G1341" s="17"/>
      <c r="H1341" s="17"/>
      <c r="I1341" s="21"/>
      <c r="J1341" s="17"/>
      <c r="K1341" s="20">
        <f>IF(FluxoCaixa10131514192123[[#This Row],[Movimento ]]="Saldo Inicial",FluxoCaixa10131514192123[[#This Row],[R$ (Valores)]],K1340+FluxoCaixa10131514192123[[#This Row],[Valores Receitas / Despesas]])</f>
        <v>2511924.87</v>
      </c>
      <c r="L1341" s="5">
        <f>IF(FluxoCaixa10131514192123[[#This Row],[Entrada / Saída]]="Saída",FluxoCaixa10131514192123[[#This Row],[R$ (Valores)]]*-1,FluxoCaixa10131514192123[[#This Row],[R$ (Valores)]])</f>
        <v>0</v>
      </c>
    </row>
    <row r="1342" spans="2:12">
      <c r="B1342" s="48"/>
      <c r="C1342" s="48"/>
      <c r="D1342" s="16"/>
      <c r="E1342" s="48"/>
      <c r="F1342" s="17"/>
      <c r="G1342" s="17"/>
      <c r="H1342" s="17"/>
      <c r="I1342" s="21"/>
      <c r="J1342" s="17"/>
      <c r="K1342" s="20">
        <f>IF(FluxoCaixa10131514192123[[#This Row],[Movimento ]]="Saldo Inicial",FluxoCaixa10131514192123[[#This Row],[R$ (Valores)]],K1341+FluxoCaixa10131514192123[[#This Row],[Valores Receitas / Despesas]])</f>
        <v>2511924.87</v>
      </c>
      <c r="L1342" s="5">
        <f>IF(FluxoCaixa10131514192123[[#This Row],[Entrada / Saída]]="Saída",FluxoCaixa10131514192123[[#This Row],[R$ (Valores)]]*-1,FluxoCaixa10131514192123[[#This Row],[R$ (Valores)]])</f>
        <v>0</v>
      </c>
    </row>
    <row r="1343" spans="2:12">
      <c r="B1343" s="48"/>
      <c r="C1343" s="48"/>
      <c r="D1343" s="16"/>
      <c r="E1343" s="48"/>
      <c r="F1343" s="17"/>
      <c r="G1343" s="17"/>
      <c r="H1343" s="17"/>
      <c r="I1343" s="21"/>
      <c r="J1343" s="17"/>
      <c r="K1343" s="20">
        <f>IF(FluxoCaixa10131514192123[[#This Row],[Movimento ]]="Saldo Inicial",FluxoCaixa10131514192123[[#This Row],[R$ (Valores)]],K1342+FluxoCaixa10131514192123[[#This Row],[Valores Receitas / Despesas]])</f>
        <v>2511924.87</v>
      </c>
      <c r="L1343" s="5">
        <f>IF(FluxoCaixa10131514192123[[#This Row],[Entrada / Saída]]="Saída",FluxoCaixa10131514192123[[#This Row],[R$ (Valores)]]*-1,FluxoCaixa10131514192123[[#This Row],[R$ (Valores)]])</f>
        <v>0</v>
      </c>
    </row>
    <row r="1344" spans="2:12">
      <c r="B1344" s="48"/>
      <c r="C1344" s="48"/>
      <c r="D1344" s="16"/>
      <c r="E1344" s="48"/>
      <c r="F1344" s="17"/>
      <c r="G1344" s="17"/>
      <c r="H1344" s="17"/>
      <c r="I1344" s="21"/>
      <c r="J1344" s="17"/>
      <c r="K1344" s="20">
        <f>IF(FluxoCaixa10131514192123[[#This Row],[Movimento ]]="Saldo Inicial",FluxoCaixa10131514192123[[#This Row],[R$ (Valores)]],K1343+FluxoCaixa10131514192123[[#This Row],[Valores Receitas / Despesas]])</f>
        <v>2511924.87</v>
      </c>
      <c r="L1344" s="5">
        <f>IF(FluxoCaixa10131514192123[[#This Row],[Entrada / Saída]]="Saída",FluxoCaixa10131514192123[[#This Row],[R$ (Valores)]]*-1,FluxoCaixa10131514192123[[#This Row],[R$ (Valores)]])</f>
        <v>0</v>
      </c>
    </row>
    <row r="1345" spans="2:12">
      <c r="B1345" s="48"/>
      <c r="C1345" s="48"/>
      <c r="D1345" s="16"/>
      <c r="E1345" s="48"/>
      <c r="F1345" s="45"/>
      <c r="G1345" s="17"/>
      <c r="H1345" s="17"/>
      <c r="I1345" s="54"/>
      <c r="J1345" s="45"/>
      <c r="K1345" s="47">
        <f>IF(FluxoCaixa10131514192123[[#This Row],[Movimento ]]="Saldo Inicial",FluxoCaixa10131514192123[[#This Row],[R$ (Valores)]],K1344+FluxoCaixa10131514192123[[#This Row],[Valores Receitas / Despesas]])</f>
        <v>2511924.87</v>
      </c>
      <c r="L1345" s="53">
        <f>IF(FluxoCaixa10131514192123[[#This Row],[Entrada / Saída]]="Saída",FluxoCaixa10131514192123[[#This Row],[R$ (Valores)]]*-1,FluxoCaixa10131514192123[[#This Row],[R$ (Valores)]])</f>
        <v>0</v>
      </c>
    </row>
    <row r="1346" spans="2:12">
      <c r="B1346" s="48"/>
      <c r="C1346" s="48"/>
      <c r="D1346" s="16"/>
      <c r="E1346" s="48"/>
      <c r="F1346" s="17"/>
      <c r="G1346" s="17"/>
      <c r="H1346" s="17"/>
      <c r="I1346" s="21"/>
      <c r="J1346" s="17"/>
      <c r="K1346" s="20">
        <f>IF(FluxoCaixa10131514192123[[#This Row],[Movimento ]]="Saldo Inicial",FluxoCaixa10131514192123[[#This Row],[R$ (Valores)]],K1345+FluxoCaixa10131514192123[[#This Row],[Valores Receitas / Despesas]])</f>
        <v>2511924.87</v>
      </c>
      <c r="L1346" s="5">
        <f>IF(FluxoCaixa10131514192123[[#This Row],[Entrada / Saída]]="Saída",FluxoCaixa10131514192123[[#This Row],[R$ (Valores)]]*-1,FluxoCaixa10131514192123[[#This Row],[R$ (Valores)]])</f>
        <v>0</v>
      </c>
    </row>
    <row r="1347" spans="2:12">
      <c r="B1347" s="48"/>
      <c r="C1347" s="48"/>
      <c r="D1347" s="16"/>
      <c r="E1347" s="48"/>
      <c r="F1347" s="17"/>
      <c r="G1347" s="17"/>
      <c r="H1347" s="17"/>
      <c r="I1347" s="21"/>
      <c r="J1347" s="17"/>
      <c r="K1347" s="20">
        <f>IF(FluxoCaixa10131514192123[[#This Row],[Movimento ]]="Saldo Inicial",FluxoCaixa10131514192123[[#This Row],[R$ (Valores)]],K1346+FluxoCaixa10131514192123[[#This Row],[Valores Receitas / Despesas]])</f>
        <v>2511924.87</v>
      </c>
      <c r="L1347" s="5">
        <f>IF(FluxoCaixa10131514192123[[#This Row],[Entrada / Saída]]="Saída",FluxoCaixa10131514192123[[#This Row],[R$ (Valores)]]*-1,FluxoCaixa10131514192123[[#This Row],[R$ (Valores)]])</f>
        <v>0</v>
      </c>
    </row>
    <row r="1348" spans="2:12">
      <c r="B1348" s="48"/>
      <c r="C1348" s="48"/>
      <c r="D1348" s="16"/>
      <c r="E1348" s="48"/>
      <c r="F1348" s="17"/>
      <c r="G1348" s="17"/>
      <c r="H1348" s="17"/>
      <c r="I1348" s="21"/>
      <c r="J1348" s="17"/>
      <c r="K1348" s="20">
        <f>IF(FluxoCaixa10131514192123[[#This Row],[Movimento ]]="Saldo Inicial",FluxoCaixa10131514192123[[#This Row],[R$ (Valores)]],K1347+FluxoCaixa10131514192123[[#This Row],[Valores Receitas / Despesas]])</f>
        <v>2511924.87</v>
      </c>
      <c r="L1348" s="5">
        <f>IF(FluxoCaixa10131514192123[[#This Row],[Entrada / Saída]]="Saída",FluxoCaixa10131514192123[[#This Row],[R$ (Valores)]]*-1,FluxoCaixa10131514192123[[#This Row],[R$ (Valores)]])</f>
        <v>0</v>
      </c>
    </row>
    <row r="1349" spans="2:12">
      <c r="B1349" s="48"/>
      <c r="C1349" s="48"/>
      <c r="D1349" s="16"/>
      <c r="E1349" s="48"/>
      <c r="F1349" s="17"/>
      <c r="G1349" s="17"/>
      <c r="H1349" s="17"/>
      <c r="I1349" s="21"/>
      <c r="J1349" s="17"/>
      <c r="K1349" s="20">
        <f>IF(FluxoCaixa10131514192123[[#This Row],[Movimento ]]="Saldo Inicial",FluxoCaixa10131514192123[[#This Row],[R$ (Valores)]],K1348+FluxoCaixa10131514192123[[#This Row],[Valores Receitas / Despesas]])</f>
        <v>2511924.87</v>
      </c>
      <c r="L1349" s="5">
        <f>IF(FluxoCaixa10131514192123[[#This Row],[Entrada / Saída]]="Saída",FluxoCaixa10131514192123[[#This Row],[R$ (Valores)]]*-1,FluxoCaixa10131514192123[[#This Row],[R$ (Valores)]])</f>
        <v>0</v>
      </c>
    </row>
    <row r="1350" spans="2:12">
      <c r="B1350" s="48"/>
      <c r="C1350" s="48"/>
      <c r="D1350" s="16"/>
      <c r="E1350" s="48"/>
      <c r="F1350" s="17"/>
      <c r="G1350" s="17"/>
      <c r="H1350" s="17"/>
      <c r="I1350" s="21"/>
      <c r="J1350" s="17"/>
      <c r="K1350" s="20">
        <f>IF(FluxoCaixa10131514192123[[#This Row],[Movimento ]]="Saldo Inicial",FluxoCaixa10131514192123[[#This Row],[R$ (Valores)]],K1349+FluxoCaixa10131514192123[[#This Row],[Valores Receitas / Despesas]])</f>
        <v>2511924.87</v>
      </c>
      <c r="L1350" s="5">
        <f>IF(FluxoCaixa10131514192123[[#This Row],[Entrada / Saída]]="Saída",FluxoCaixa10131514192123[[#This Row],[R$ (Valores)]]*-1,FluxoCaixa10131514192123[[#This Row],[R$ (Valores)]])</f>
        <v>0</v>
      </c>
    </row>
    <row r="1351" spans="2:12">
      <c r="B1351" s="48"/>
      <c r="C1351" s="48"/>
      <c r="D1351" s="16"/>
      <c r="E1351" s="48"/>
      <c r="F1351" s="17"/>
      <c r="G1351" s="17"/>
      <c r="H1351" s="17"/>
      <c r="I1351" s="21"/>
      <c r="J1351" s="17"/>
      <c r="K1351" s="20">
        <f>IF(FluxoCaixa10131514192123[[#This Row],[Movimento ]]="Saldo Inicial",FluxoCaixa10131514192123[[#This Row],[R$ (Valores)]],K1350+FluxoCaixa10131514192123[[#This Row],[Valores Receitas / Despesas]])</f>
        <v>2511924.87</v>
      </c>
      <c r="L1351" s="5">
        <f>IF(FluxoCaixa10131514192123[[#This Row],[Entrada / Saída]]="Saída",FluxoCaixa10131514192123[[#This Row],[R$ (Valores)]]*-1,FluxoCaixa10131514192123[[#This Row],[R$ (Valores)]])</f>
        <v>0</v>
      </c>
    </row>
    <row r="1352" spans="2:12">
      <c r="B1352" s="48"/>
      <c r="C1352" s="48"/>
      <c r="D1352" s="16"/>
      <c r="E1352" s="48"/>
      <c r="F1352" s="17"/>
      <c r="G1352" s="17"/>
      <c r="H1352" s="17"/>
      <c r="I1352" s="21"/>
      <c r="J1352" s="17"/>
      <c r="K1352" s="20">
        <f>IF(FluxoCaixa10131514192123[[#This Row],[Movimento ]]="Saldo Inicial",FluxoCaixa10131514192123[[#This Row],[R$ (Valores)]],K1351+FluxoCaixa10131514192123[[#This Row],[Valores Receitas / Despesas]])</f>
        <v>2511924.87</v>
      </c>
      <c r="L1352" s="5">
        <f>IF(FluxoCaixa10131514192123[[#This Row],[Entrada / Saída]]="Saída",FluxoCaixa10131514192123[[#This Row],[R$ (Valores)]]*-1,FluxoCaixa10131514192123[[#This Row],[R$ (Valores)]])</f>
        <v>0</v>
      </c>
    </row>
    <row r="1353" spans="2:12">
      <c r="B1353" s="48"/>
      <c r="C1353" s="48"/>
      <c r="D1353" s="16"/>
      <c r="E1353" s="48"/>
      <c r="F1353" s="17"/>
      <c r="G1353" s="17"/>
      <c r="H1353" s="17"/>
      <c r="I1353" s="21"/>
      <c r="J1353" s="17"/>
      <c r="K1353" s="20">
        <f>IF(FluxoCaixa10131514192123[[#This Row],[Movimento ]]="Saldo Inicial",FluxoCaixa10131514192123[[#This Row],[R$ (Valores)]],K1352+FluxoCaixa10131514192123[[#This Row],[Valores Receitas / Despesas]])</f>
        <v>2511924.87</v>
      </c>
      <c r="L1353" s="5">
        <f>IF(FluxoCaixa10131514192123[[#This Row],[Entrada / Saída]]="Saída",FluxoCaixa10131514192123[[#This Row],[R$ (Valores)]]*-1,FluxoCaixa10131514192123[[#This Row],[R$ (Valores)]])</f>
        <v>0</v>
      </c>
    </row>
    <row r="1354" spans="2:12">
      <c r="B1354" s="48"/>
      <c r="C1354" s="48"/>
      <c r="D1354" s="16"/>
      <c r="E1354" s="48"/>
      <c r="F1354" s="17"/>
      <c r="G1354" s="17"/>
      <c r="H1354" s="17"/>
      <c r="I1354" s="21"/>
      <c r="J1354" s="17"/>
      <c r="K1354" s="20">
        <f>IF(FluxoCaixa10131514192123[[#This Row],[Movimento ]]="Saldo Inicial",FluxoCaixa10131514192123[[#This Row],[R$ (Valores)]],K1353+FluxoCaixa10131514192123[[#This Row],[Valores Receitas / Despesas]])</f>
        <v>2511924.87</v>
      </c>
      <c r="L1354" s="5">
        <f>IF(FluxoCaixa10131514192123[[#This Row],[Entrada / Saída]]="Saída",FluxoCaixa10131514192123[[#This Row],[R$ (Valores)]]*-1,FluxoCaixa10131514192123[[#This Row],[R$ (Valores)]])</f>
        <v>0</v>
      </c>
    </row>
    <row r="1355" spans="2:12" ht="15">
      <c r="B1355" s="48"/>
      <c r="C1355" s="48"/>
      <c r="D1355" s="16"/>
      <c r="E1355" s="48"/>
      <c r="F1355" s="17"/>
      <c r="G1355" s="17"/>
      <c r="H1355" s="17"/>
      <c r="I1355" s="17"/>
      <c r="J1355"/>
      <c r="K1355" s="20">
        <f>IF(FluxoCaixa10131514192123[[#This Row],[Movimento ]]="Saldo Inicial",FluxoCaixa10131514192123[[#This Row],[R$ (Valores)]],K1354+FluxoCaixa10131514192123[[#This Row],[Valores Receitas / Despesas]])</f>
        <v>2511924.87</v>
      </c>
      <c r="L1355" s="5">
        <f>IF(FluxoCaixa10131514192123[[#This Row],[Entrada / Saída]]="Saída",FluxoCaixa10131514192123[[#This Row],[R$ (Valores)]]*-1,FluxoCaixa10131514192123[[#This Row],[R$ (Valores)]])</f>
        <v>0</v>
      </c>
    </row>
    <row r="1356" spans="2:12">
      <c r="B1356" s="48"/>
      <c r="C1356" s="48"/>
      <c r="D1356" s="16"/>
      <c r="E1356" s="48"/>
      <c r="F1356" s="17"/>
      <c r="G1356" s="17"/>
      <c r="H1356" s="17"/>
      <c r="I1356" s="21"/>
      <c r="J1356" s="17"/>
      <c r="K1356" s="20">
        <f>IF(FluxoCaixa10131514192123[[#This Row],[Movimento ]]="Saldo Inicial",FluxoCaixa10131514192123[[#This Row],[R$ (Valores)]],K1355+FluxoCaixa10131514192123[[#This Row],[Valores Receitas / Despesas]])</f>
        <v>2511924.87</v>
      </c>
      <c r="L1356" s="5">
        <f>IF(FluxoCaixa10131514192123[[#This Row],[Entrada / Saída]]="Saída",FluxoCaixa10131514192123[[#This Row],[R$ (Valores)]]*-1,FluxoCaixa10131514192123[[#This Row],[R$ (Valores)]])</f>
        <v>0</v>
      </c>
    </row>
    <row r="1357" spans="2:12">
      <c r="B1357" s="48"/>
      <c r="C1357" s="48"/>
      <c r="D1357" s="16"/>
      <c r="E1357" s="48"/>
      <c r="F1357" s="17"/>
      <c r="G1357" s="17"/>
      <c r="H1357" s="17"/>
      <c r="I1357" s="21"/>
      <c r="J1357" s="17"/>
      <c r="K1357" s="20">
        <f>IF(FluxoCaixa10131514192123[[#This Row],[Movimento ]]="Saldo Inicial",FluxoCaixa10131514192123[[#This Row],[R$ (Valores)]],K1356+FluxoCaixa10131514192123[[#This Row],[Valores Receitas / Despesas]])</f>
        <v>2511924.87</v>
      </c>
      <c r="L1357" s="5">
        <f>IF(FluxoCaixa10131514192123[[#This Row],[Entrada / Saída]]="Saída",FluxoCaixa10131514192123[[#This Row],[R$ (Valores)]]*-1,FluxoCaixa10131514192123[[#This Row],[R$ (Valores)]])</f>
        <v>0</v>
      </c>
    </row>
    <row r="1358" spans="2:12">
      <c r="B1358" s="48"/>
      <c r="C1358" s="48"/>
      <c r="D1358" s="16"/>
      <c r="E1358" s="48"/>
      <c r="F1358" s="17"/>
      <c r="G1358" s="17"/>
      <c r="H1358" s="17"/>
      <c r="I1358" s="21"/>
      <c r="J1358" s="17"/>
      <c r="K1358" s="20">
        <f>IF(FluxoCaixa10131514192123[[#This Row],[Movimento ]]="Saldo Inicial",FluxoCaixa10131514192123[[#This Row],[R$ (Valores)]],K1357+FluxoCaixa10131514192123[[#This Row],[Valores Receitas / Despesas]])</f>
        <v>2511924.87</v>
      </c>
      <c r="L1358" s="5">
        <f>IF(FluxoCaixa10131514192123[[#This Row],[Entrada / Saída]]="Saída",FluxoCaixa10131514192123[[#This Row],[R$ (Valores)]]*-1,FluxoCaixa10131514192123[[#This Row],[R$ (Valores)]])</f>
        <v>0</v>
      </c>
    </row>
    <row r="1359" spans="2:12">
      <c r="B1359" s="48"/>
      <c r="C1359" s="48"/>
      <c r="D1359" s="16"/>
      <c r="E1359" s="48"/>
      <c r="F1359" s="17"/>
      <c r="G1359" s="17"/>
      <c r="H1359" s="17"/>
      <c r="I1359" s="21"/>
      <c r="J1359" s="17"/>
      <c r="K1359" s="20">
        <f>IF(FluxoCaixa10131514192123[[#This Row],[Movimento ]]="Saldo Inicial",FluxoCaixa10131514192123[[#This Row],[R$ (Valores)]],K1358+FluxoCaixa10131514192123[[#This Row],[Valores Receitas / Despesas]])</f>
        <v>2511924.87</v>
      </c>
      <c r="L1359" s="5">
        <f>IF(FluxoCaixa10131514192123[[#This Row],[Entrada / Saída]]="Saída",FluxoCaixa10131514192123[[#This Row],[R$ (Valores)]]*-1,FluxoCaixa10131514192123[[#This Row],[R$ (Valores)]])</f>
        <v>0</v>
      </c>
    </row>
    <row r="1360" spans="2:12">
      <c r="B1360" s="48"/>
      <c r="C1360" s="48"/>
      <c r="D1360" s="16"/>
      <c r="E1360" s="48"/>
      <c r="F1360" s="17"/>
      <c r="G1360" s="17"/>
      <c r="H1360" s="17"/>
      <c r="I1360" s="21"/>
      <c r="J1360" s="17"/>
      <c r="K1360" s="20">
        <f>IF(FluxoCaixa10131514192123[[#This Row],[Movimento ]]="Saldo Inicial",FluxoCaixa10131514192123[[#This Row],[R$ (Valores)]],K1359+FluxoCaixa10131514192123[[#This Row],[Valores Receitas / Despesas]])</f>
        <v>2511924.87</v>
      </c>
      <c r="L1360" s="5">
        <f>IF(FluxoCaixa10131514192123[[#This Row],[Entrada / Saída]]="Saída",FluxoCaixa10131514192123[[#This Row],[R$ (Valores)]]*-1,FluxoCaixa10131514192123[[#This Row],[R$ (Valores)]])</f>
        <v>0</v>
      </c>
    </row>
    <row r="1361" spans="2:12">
      <c r="B1361" s="48"/>
      <c r="C1361" s="48"/>
      <c r="D1361" s="16"/>
      <c r="E1361" s="48"/>
      <c r="F1361" s="17"/>
      <c r="G1361" s="17"/>
      <c r="H1361" s="17"/>
      <c r="I1361" s="21"/>
      <c r="J1361" s="17"/>
      <c r="K1361" s="20">
        <f>IF(FluxoCaixa10131514192123[[#This Row],[Movimento ]]="Saldo Inicial",FluxoCaixa10131514192123[[#This Row],[R$ (Valores)]],K1360+FluxoCaixa10131514192123[[#This Row],[Valores Receitas / Despesas]])</f>
        <v>2511924.87</v>
      </c>
      <c r="L1361" s="5">
        <f>IF(FluxoCaixa10131514192123[[#This Row],[Entrada / Saída]]="Saída",FluxoCaixa10131514192123[[#This Row],[R$ (Valores)]]*-1,FluxoCaixa10131514192123[[#This Row],[R$ (Valores)]])</f>
        <v>0</v>
      </c>
    </row>
    <row r="1362" spans="2:12">
      <c r="B1362" s="48"/>
      <c r="C1362" s="48"/>
      <c r="D1362" s="16"/>
      <c r="E1362" s="48"/>
      <c r="F1362" s="17"/>
      <c r="G1362" s="17"/>
      <c r="H1362" s="17"/>
      <c r="I1362" s="21"/>
      <c r="J1362" s="17"/>
      <c r="K1362" s="20">
        <f>IF(FluxoCaixa10131514192123[[#This Row],[Movimento ]]="Saldo Inicial",FluxoCaixa10131514192123[[#This Row],[R$ (Valores)]],K1361+FluxoCaixa10131514192123[[#This Row],[Valores Receitas / Despesas]])</f>
        <v>2511924.87</v>
      </c>
      <c r="L1362" s="5">
        <f>IF(FluxoCaixa10131514192123[[#This Row],[Entrada / Saída]]="Saída",FluxoCaixa10131514192123[[#This Row],[R$ (Valores)]]*-1,FluxoCaixa10131514192123[[#This Row],[R$ (Valores)]])</f>
        <v>0</v>
      </c>
    </row>
    <row r="1363" spans="2:12">
      <c r="B1363" s="48"/>
      <c r="C1363" s="48"/>
      <c r="D1363" s="16"/>
      <c r="E1363" s="48"/>
      <c r="F1363" s="17"/>
      <c r="G1363" s="17"/>
      <c r="H1363" s="17"/>
      <c r="I1363" s="21"/>
      <c r="J1363" s="17"/>
      <c r="K1363" s="20">
        <f>IF(FluxoCaixa10131514192123[[#This Row],[Movimento ]]="Saldo Inicial",FluxoCaixa10131514192123[[#This Row],[R$ (Valores)]],K1362+FluxoCaixa10131514192123[[#This Row],[Valores Receitas / Despesas]])</f>
        <v>2511924.87</v>
      </c>
      <c r="L1363" s="5">
        <f>IF(FluxoCaixa10131514192123[[#This Row],[Entrada / Saída]]="Saída",FluxoCaixa10131514192123[[#This Row],[R$ (Valores)]]*-1,FluxoCaixa10131514192123[[#This Row],[R$ (Valores)]])</f>
        <v>0</v>
      </c>
    </row>
    <row r="1364" spans="2:12">
      <c r="B1364" s="48"/>
      <c r="C1364" s="48"/>
      <c r="D1364" s="16"/>
      <c r="E1364" s="48"/>
      <c r="F1364" s="17"/>
      <c r="G1364" s="17"/>
      <c r="H1364" s="17"/>
      <c r="I1364" s="21"/>
      <c r="J1364" s="17"/>
      <c r="K1364" s="20">
        <f>IF(FluxoCaixa10131514192123[[#This Row],[Movimento ]]="Saldo Inicial",FluxoCaixa10131514192123[[#This Row],[R$ (Valores)]],K1363+FluxoCaixa10131514192123[[#This Row],[Valores Receitas / Despesas]])</f>
        <v>2511924.87</v>
      </c>
      <c r="L1364" s="5">
        <f>IF(FluxoCaixa10131514192123[[#This Row],[Entrada / Saída]]="Saída",FluxoCaixa10131514192123[[#This Row],[R$ (Valores)]]*-1,FluxoCaixa10131514192123[[#This Row],[R$ (Valores)]])</f>
        <v>0</v>
      </c>
    </row>
    <row r="1365" spans="2:12">
      <c r="B1365" s="48"/>
      <c r="C1365" s="48"/>
      <c r="D1365" s="16"/>
      <c r="E1365" s="48"/>
      <c r="F1365" s="17"/>
      <c r="G1365" s="17"/>
      <c r="H1365" s="17"/>
      <c r="I1365" s="21"/>
      <c r="J1365" s="17"/>
      <c r="K1365" s="20">
        <f>IF(FluxoCaixa10131514192123[[#This Row],[Movimento ]]="Saldo Inicial",FluxoCaixa10131514192123[[#This Row],[R$ (Valores)]],K1364+FluxoCaixa10131514192123[[#This Row],[Valores Receitas / Despesas]])</f>
        <v>2511924.87</v>
      </c>
      <c r="L1365" s="5">
        <f>IF(FluxoCaixa10131514192123[[#This Row],[Entrada / Saída]]="Saída",FluxoCaixa10131514192123[[#This Row],[R$ (Valores)]]*-1,FluxoCaixa10131514192123[[#This Row],[R$ (Valores)]])</f>
        <v>0</v>
      </c>
    </row>
    <row r="1366" spans="2:12">
      <c r="B1366" s="48"/>
      <c r="C1366" s="48"/>
      <c r="D1366" s="16"/>
      <c r="E1366" s="48"/>
      <c r="F1366" s="17"/>
      <c r="G1366" s="17"/>
      <c r="H1366" s="17"/>
      <c r="I1366" s="21"/>
      <c r="J1366" s="17"/>
      <c r="K1366" s="20">
        <f>IF(FluxoCaixa10131514192123[[#This Row],[Movimento ]]="Saldo Inicial",FluxoCaixa10131514192123[[#This Row],[R$ (Valores)]],K1365+FluxoCaixa10131514192123[[#This Row],[Valores Receitas / Despesas]])</f>
        <v>2511924.87</v>
      </c>
      <c r="L1366" s="5">
        <f>IF(FluxoCaixa10131514192123[[#This Row],[Entrada / Saída]]="Saída",FluxoCaixa10131514192123[[#This Row],[R$ (Valores)]]*-1,FluxoCaixa10131514192123[[#This Row],[R$ (Valores)]])</f>
        <v>0</v>
      </c>
    </row>
    <row r="1367" spans="2:12">
      <c r="B1367" s="48"/>
      <c r="C1367" s="48"/>
      <c r="D1367" s="16"/>
      <c r="E1367" s="48"/>
      <c r="F1367" s="17"/>
      <c r="G1367" s="17"/>
      <c r="H1367" s="17"/>
      <c r="I1367" s="21"/>
      <c r="J1367" s="17"/>
      <c r="K1367" s="20">
        <f>IF(FluxoCaixa10131514192123[[#This Row],[Movimento ]]="Saldo Inicial",FluxoCaixa10131514192123[[#This Row],[R$ (Valores)]],K1366+FluxoCaixa10131514192123[[#This Row],[Valores Receitas / Despesas]])</f>
        <v>2511924.87</v>
      </c>
      <c r="L1367" s="5">
        <f>IF(FluxoCaixa10131514192123[[#This Row],[Entrada / Saída]]="Saída",FluxoCaixa10131514192123[[#This Row],[R$ (Valores)]]*-1,FluxoCaixa10131514192123[[#This Row],[R$ (Valores)]])</f>
        <v>0</v>
      </c>
    </row>
    <row r="1368" spans="2:12">
      <c r="B1368" s="48"/>
      <c r="C1368" s="48"/>
      <c r="D1368" s="16"/>
      <c r="E1368" s="48"/>
      <c r="F1368" s="17"/>
      <c r="G1368" s="17"/>
      <c r="H1368" s="17"/>
      <c r="I1368" s="21"/>
      <c r="J1368" s="17"/>
      <c r="K1368" s="20">
        <f>IF(FluxoCaixa10131514192123[[#This Row],[Movimento ]]="Saldo Inicial",FluxoCaixa10131514192123[[#This Row],[R$ (Valores)]],K1367+FluxoCaixa10131514192123[[#This Row],[Valores Receitas / Despesas]])</f>
        <v>2511924.87</v>
      </c>
      <c r="L1368" s="5">
        <f>IF(FluxoCaixa10131514192123[[#This Row],[Entrada / Saída]]="Saída",FluxoCaixa10131514192123[[#This Row],[R$ (Valores)]]*-1,FluxoCaixa10131514192123[[#This Row],[R$ (Valores)]])</f>
        <v>0</v>
      </c>
    </row>
    <row r="1369" spans="2:12">
      <c r="B1369" s="48"/>
      <c r="C1369" s="48"/>
      <c r="D1369" s="16"/>
      <c r="E1369" s="48"/>
      <c r="F1369" s="17"/>
      <c r="G1369" s="17"/>
      <c r="H1369" s="17"/>
      <c r="I1369" s="21"/>
      <c r="J1369" s="17"/>
      <c r="K1369" s="20">
        <f>IF(FluxoCaixa10131514192123[[#This Row],[Movimento ]]="Saldo Inicial",FluxoCaixa10131514192123[[#This Row],[R$ (Valores)]],K1368+FluxoCaixa10131514192123[[#This Row],[Valores Receitas / Despesas]])</f>
        <v>2511924.87</v>
      </c>
      <c r="L1369" s="5">
        <f>IF(FluxoCaixa10131514192123[[#This Row],[Entrada / Saída]]="Saída",FluxoCaixa10131514192123[[#This Row],[R$ (Valores)]]*-1,FluxoCaixa10131514192123[[#This Row],[R$ (Valores)]])</f>
        <v>0</v>
      </c>
    </row>
    <row r="1370" spans="2:12">
      <c r="B1370" s="48"/>
      <c r="C1370" s="48"/>
      <c r="D1370" s="16"/>
      <c r="E1370" s="48"/>
      <c r="F1370" s="17"/>
      <c r="G1370" s="17"/>
      <c r="H1370" s="17"/>
      <c r="I1370" s="21"/>
      <c r="J1370" s="17"/>
      <c r="K1370" s="20">
        <f>IF(FluxoCaixa10131514192123[[#This Row],[Movimento ]]="Saldo Inicial",FluxoCaixa10131514192123[[#This Row],[R$ (Valores)]],K1369+FluxoCaixa10131514192123[[#This Row],[Valores Receitas / Despesas]])</f>
        <v>2511924.87</v>
      </c>
      <c r="L1370" s="5">
        <f>IF(FluxoCaixa10131514192123[[#This Row],[Entrada / Saída]]="Saída",FluxoCaixa10131514192123[[#This Row],[R$ (Valores)]]*-1,FluxoCaixa10131514192123[[#This Row],[R$ (Valores)]])</f>
        <v>0</v>
      </c>
    </row>
    <row r="1371" spans="2:12">
      <c r="B1371" s="48"/>
      <c r="C1371" s="48"/>
      <c r="D1371" s="16"/>
      <c r="E1371" s="48"/>
      <c r="F1371" s="17"/>
      <c r="G1371" s="17"/>
      <c r="H1371" s="17"/>
      <c r="I1371" s="21"/>
      <c r="J1371" s="17"/>
      <c r="K1371" s="20">
        <f>IF(FluxoCaixa10131514192123[[#This Row],[Movimento ]]="Saldo Inicial",FluxoCaixa10131514192123[[#This Row],[R$ (Valores)]],K1370+FluxoCaixa10131514192123[[#This Row],[Valores Receitas / Despesas]])</f>
        <v>2511924.87</v>
      </c>
      <c r="L1371" s="5">
        <f>IF(FluxoCaixa10131514192123[[#This Row],[Entrada / Saída]]="Saída",FluxoCaixa10131514192123[[#This Row],[R$ (Valores)]]*-1,FluxoCaixa10131514192123[[#This Row],[R$ (Valores)]])</f>
        <v>0</v>
      </c>
    </row>
    <row r="1372" spans="2:12">
      <c r="B1372" s="48"/>
      <c r="C1372" s="48"/>
      <c r="D1372" s="56"/>
      <c r="E1372" s="52"/>
      <c r="F1372" s="45"/>
      <c r="G1372" s="17"/>
      <c r="H1372" s="17"/>
      <c r="I1372" s="54"/>
      <c r="J1372" s="45"/>
      <c r="K1372" s="47">
        <f>IF(FluxoCaixa10131514192123[[#This Row],[Movimento ]]="Saldo Inicial",FluxoCaixa10131514192123[[#This Row],[R$ (Valores)]],K1371+FluxoCaixa10131514192123[[#This Row],[Valores Receitas / Despesas]])</f>
        <v>2511924.87</v>
      </c>
      <c r="L1372" s="53">
        <f>IF(FluxoCaixa10131514192123[[#This Row],[Entrada / Saída]]="Saída",FluxoCaixa10131514192123[[#This Row],[R$ (Valores)]]*-1,FluxoCaixa10131514192123[[#This Row],[R$ (Valores)]])</f>
        <v>0</v>
      </c>
    </row>
    <row r="1373" spans="2:12">
      <c r="B1373" s="48"/>
      <c r="C1373" s="48"/>
      <c r="D1373" s="56"/>
      <c r="E1373" s="52"/>
      <c r="F1373" s="17"/>
      <c r="G1373" s="17"/>
      <c r="H1373" s="17"/>
      <c r="I1373" s="21"/>
      <c r="J1373" s="17"/>
      <c r="K1373" s="20">
        <f>IF(FluxoCaixa10131514192123[[#This Row],[Movimento ]]="Saldo Inicial",FluxoCaixa10131514192123[[#This Row],[R$ (Valores)]],K1372+FluxoCaixa10131514192123[[#This Row],[Valores Receitas / Despesas]])</f>
        <v>2511924.87</v>
      </c>
      <c r="L1373" s="5">
        <f>IF(FluxoCaixa10131514192123[[#This Row],[Entrada / Saída]]="Saída",FluxoCaixa10131514192123[[#This Row],[R$ (Valores)]]*-1,FluxoCaixa10131514192123[[#This Row],[R$ (Valores)]])</f>
        <v>0</v>
      </c>
    </row>
    <row r="1374" spans="2:12">
      <c r="B1374" s="48"/>
      <c r="C1374" s="48"/>
      <c r="D1374" s="56"/>
      <c r="E1374" s="52"/>
      <c r="F1374" s="17"/>
      <c r="G1374" s="17"/>
      <c r="H1374" s="17"/>
      <c r="I1374" s="21"/>
      <c r="J1374" s="17"/>
      <c r="K1374" s="20">
        <f>IF(FluxoCaixa10131514192123[[#This Row],[Movimento ]]="Saldo Inicial",FluxoCaixa10131514192123[[#This Row],[R$ (Valores)]],K1373+FluxoCaixa10131514192123[[#This Row],[Valores Receitas / Despesas]])</f>
        <v>2511924.87</v>
      </c>
      <c r="L1374" s="5">
        <f>IF(FluxoCaixa10131514192123[[#This Row],[Entrada / Saída]]="Saída",FluxoCaixa10131514192123[[#This Row],[R$ (Valores)]]*-1,FluxoCaixa10131514192123[[#This Row],[R$ (Valores)]])</f>
        <v>0</v>
      </c>
    </row>
    <row r="1375" spans="2:12">
      <c r="B1375" s="48"/>
      <c r="C1375" s="48"/>
      <c r="D1375" s="56"/>
      <c r="E1375" s="52"/>
      <c r="F1375" s="17"/>
      <c r="G1375" s="17"/>
      <c r="H1375" s="17"/>
      <c r="I1375" s="21"/>
      <c r="J1375" s="17"/>
      <c r="K1375" s="20">
        <f>IF(FluxoCaixa10131514192123[[#This Row],[Movimento ]]="Saldo Inicial",FluxoCaixa10131514192123[[#This Row],[R$ (Valores)]],K1374+FluxoCaixa10131514192123[[#This Row],[Valores Receitas / Despesas]])</f>
        <v>2511924.87</v>
      </c>
      <c r="L1375" s="5">
        <f>IF(FluxoCaixa10131514192123[[#This Row],[Entrada / Saída]]="Saída",FluxoCaixa10131514192123[[#This Row],[R$ (Valores)]]*-1,FluxoCaixa10131514192123[[#This Row],[R$ (Valores)]])</f>
        <v>0</v>
      </c>
    </row>
    <row r="1376" spans="2:12">
      <c r="B1376" s="48"/>
      <c r="C1376" s="48"/>
      <c r="D1376" s="56"/>
      <c r="E1376" s="52"/>
      <c r="F1376" s="17"/>
      <c r="G1376" s="17"/>
      <c r="H1376" s="17"/>
      <c r="I1376" s="21"/>
      <c r="J1376" s="17"/>
      <c r="K1376" s="20">
        <f>IF(FluxoCaixa10131514192123[[#This Row],[Movimento ]]="Saldo Inicial",FluxoCaixa10131514192123[[#This Row],[R$ (Valores)]],K1375+FluxoCaixa10131514192123[[#This Row],[Valores Receitas / Despesas]])</f>
        <v>2511924.87</v>
      </c>
      <c r="L1376" s="5">
        <f>IF(FluxoCaixa10131514192123[[#This Row],[Entrada / Saída]]="Saída",FluxoCaixa10131514192123[[#This Row],[R$ (Valores)]]*-1,FluxoCaixa10131514192123[[#This Row],[R$ (Valores)]])</f>
        <v>0</v>
      </c>
    </row>
    <row r="1377" spans="2:12">
      <c r="B1377" s="48"/>
      <c r="C1377" s="48"/>
      <c r="D1377" s="56"/>
      <c r="E1377" s="52"/>
      <c r="F1377" s="17"/>
      <c r="G1377" s="17"/>
      <c r="H1377" s="17"/>
      <c r="I1377" s="21"/>
      <c r="J1377" s="17"/>
      <c r="K1377" s="20">
        <f>IF(FluxoCaixa10131514192123[[#This Row],[Movimento ]]="Saldo Inicial",FluxoCaixa10131514192123[[#This Row],[R$ (Valores)]],K1376+FluxoCaixa10131514192123[[#This Row],[Valores Receitas / Despesas]])</f>
        <v>2511924.87</v>
      </c>
      <c r="L1377" s="5">
        <f>IF(FluxoCaixa10131514192123[[#This Row],[Entrada / Saída]]="Saída",FluxoCaixa10131514192123[[#This Row],[R$ (Valores)]]*-1,FluxoCaixa10131514192123[[#This Row],[R$ (Valores)]])</f>
        <v>0</v>
      </c>
    </row>
    <row r="1378" spans="2:12">
      <c r="B1378" s="48"/>
      <c r="C1378" s="48"/>
      <c r="D1378" s="56"/>
      <c r="E1378" s="52"/>
      <c r="F1378" s="17"/>
      <c r="G1378" s="17"/>
      <c r="H1378" s="17"/>
      <c r="I1378" s="21"/>
      <c r="J1378" s="17"/>
      <c r="K1378" s="20">
        <f>IF(FluxoCaixa10131514192123[[#This Row],[Movimento ]]="Saldo Inicial",FluxoCaixa10131514192123[[#This Row],[R$ (Valores)]],K1377+FluxoCaixa10131514192123[[#This Row],[Valores Receitas / Despesas]])</f>
        <v>2511924.87</v>
      </c>
      <c r="L1378" s="5">
        <f>IF(FluxoCaixa10131514192123[[#This Row],[Entrada / Saída]]="Saída",FluxoCaixa10131514192123[[#This Row],[R$ (Valores)]]*-1,FluxoCaixa10131514192123[[#This Row],[R$ (Valores)]])</f>
        <v>0</v>
      </c>
    </row>
    <row r="1379" spans="2:12">
      <c r="B1379" s="48"/>
      <c r="C1379" s="48"/>
      <c r="D1379" s="56"/>
      <c r="E1379" s="52"/>
      <c r="F1379" s="17"/>
      <c r="G1379" s="17"/>
      <c r="H1379" s="17"/>
      <c r="I1379" s="21"/>
      <c r="J1379" s="17"/>
      <c r="K1379" s="20">
        <f>IF(FluxoCaixa10131514192123[[#This Row],[Movimento ]]="Saldo Inicial",FluxoCaixa10131514192123[[#This Row],[R$ (Valores)]],K1378+FluxoCaixa10131514192123[[#This Row],[Valores Receitas / Despesas]])</f>
        <v>2511924.87</v>
      </c>
      <c r="L1379" s="5">
        <f>IF(FluxoCaixa10131514192123[[#This Row],[Entrada / Saída]]="Saída",FluxoCaixa10131514192123[[#This Row],[R$ (Valores)]]*-1,FluxoCaixa10131514192123[[#This Row],[R$ (Valores)]])</f>
        <v>0</v>
      </c>
    </row>
    <row r="1380" spans="2:12">
      <c r="B1380" s="48"/>
      <c r="C1380" s="48"/>
      <c r="D1380" s="56"/>
      <c r="E1380" s="52"/>
      <c r="F1380" s="17"/>
      <c r="G1380" s="17"/>
      <c r="H1380" s="17"/>
      <c r="I1380" s="21"/>
      <c r="J1380" s="17"/>
      <c r="K1380" s="20">
        <f>IF(FluxoCaixa10131514192123[[#This Row],[Movimento ]]="Saldo Inicial",FluxoCaixa10131514192123[[#This Row],[R$ (Valores)]],K1379+FluxoCaixa10131514192123[[#This Row],[Valores Receitas / Despesas]])</f>
        <v>2511924.87</v>
      </c>
      <c r="L1380" s="5">
        <f>IF(FluxoCaixa10131514192123[[#This Row],[Entrada / Saída]]="Saída",FluxoCaixa10131514192123[[#This Row],[R$ (Valores)]]*-1,FluxoCaixa10131514192123[[#This Row],[R$ (Valores)]])</f>
        <v>0</v>
      </c>
    </row>
    <row r="1381" spans="2:12">
      <c r="B1381" s="48"/>
      <c r="C1381" s="48"/>
      <c r="D1381" s="56"/>
      <c r="E1381" s="52"/>
      <c r="F1381" s="17"/>
      <c r="G1381" s="17"/>
      <c r="H1381" s="17"/>
      <c r="I1381" s="21"/>
      <c r="J1381" s="17"/>
      <c r="K1381" s="20">
        <f>IF(FluxoCaixa10131514192123[[#This Row],[Movimento ]]="Saldo Inicial",FluxoCaixa10131514192123[[#This Row],[R$ (Valores)]],K1380+FluxoCaixa10131514192123[[#This Row],[Valores Receitas / Despesas]])</f>
        <v>2511924.87</v>
      </c>
      <c r="L1381" s="5">
        <f>IF(FluxoCaixa10131514192123[[#This Row],[Entrada / Saída]]="Saída",FluxoCaixa10131514192123[[#This Row],[R$ (Valores)]]*-1,FluxoCaixa10131514192123[[#This Row],[R$ (Valores)]])</f>
        <v>0</v>
      </c>
    </row>
    <row r="1382" spans="2:12">
      <c r="B1382" s="48"/>
      <c r="C1382" s="48"/>
      <c r="D1382" s="56"/>
      <c r="E1382" s="52"/>
      <c r="F1382" s="17"/>
      <c r="G1382" s="17"/>
      <c r="H1382" s="17"/>
      <c r="I1382" s="54"/>
      <c r="J1382" s="45"/>
      <c r="K1382" s="47">
        <f>IF(FluxoCaixa10131514192123[[#This Row],[Movimento ]]="Saldo Inicial",FluxoCaixa10131514192123[[#This Row],[R$ (Valores)]],K1381+FluxoCaixa10131514192123[[#This Row],[Valores Receitas / Despesas]])</f>
        <v>2511924.87</v>
      </c>
      <c r="L1382" s="53">
        <f>IF(FluxoCaixa10131514192123[[#This Row],[Entrada / Saída]]="Saída",FluxoCaixa10131514192123[[#This Row],[R$ (Valores)]]*-1,FluxoCaixa10131514192123[[#This Row],[R$ (Valores)]])</f>
        <v>0</v>
      </c>
    </row>
    <row r="1383" spans="2:12">
      <c r="B1383" s="48"/>
      <c r="C1383" s="48"/>
      <c r="D1383" s="56"/>
      <c r="E1383" s="52"/>
      <c r="F1383" s="17"/>
      <c r="G1383" s="17"/>
      <c r="H1383" s="17"/>
      <c r="I1383" s="54"/>
      <c r="J1383" s="45"/>
      <c r="K1383" s="47">
        <f>IF(FluxoCaixa10131514192123[[#This Row],[Movimento ]]="Saldo Inicial",FluxoCaixa10131514192123[[#This Row],[R$ (Valores)]],K1382+FluxoCaixa10131514192123[[#This Row],[Valores Receitas / Despesas]])</f>
        <v>2511924.87</v>
      </c>
      <c r="L1383" s="53">
        <f>IF(FluxoCaixa10131514192123[[#This Row],[Entrada / Saída]]="Saída",FluxoCaixa10131514192123[[#This Row],[R$ (Valores)]]*-1,FluxoCaixa10131514192123[[#This Row],[R$ (Valores)]])</f>
        <v>0</v>
      </c>
    </row>
    <row r="1384" spans="2:12">
      <c r="B1384" s="48"/>
      <c r="C1384" s="48"/>
      <c r="D1384" s="56"/>
      <c r="E1384" s="52"/>
      <c r="F1384" s="17"/>
      <c r="G1384" s="17"/>
      <c r="H1384" s="17"/>
      <c r="I1384" s="54"/>
      <c r="J1384" s="45"/>
      <c r="K1384" s="47">
        <f>IF(FluxoCaixa10131514192123[[#This Row],[Movimento ]]="Saldo Inicial",FluxoCaixa10131514192123[[#This Row],[R$ (Valores)]],K1383+FluxoCaixa10131514192123[[#This Row],[Valores Receitas / Despesas]])</f>
        <v>2511924.87</v>
      </c>
      <c r="L1384" s="53">
        <f>IF(FluxoCaixa10131514192123[[#This Row],[Entrada / Saída]]="Saída",FluxoCaixa10131514192123[[#This Row],[R$ (Valores)]]*-1,FluxoCaixa10131514192123[[#This Row],[R$ (Valores)]])</f>
        <v>0</v>
      </c>
    </row>
    <row r="1385" spans="2:12">
      <c r="B1385" s="48"/>
      <c r="C1385" s="48"/>
      <c r="D1385" s="56"/>
      <c r="E1385" s="52"/>
      <c r="F1385" s="17"/>
      <c r="G1385" s="17"/>
      <c r="H1385" s="17"/>
      <c r="I1385" s="54"/>
      <c r="J1385" s="45"/>
      <c r="K1385" s="47">
        <f>IF(FluxoCaixa10131514192123[[#This Row],[Movimento ]]="Saldo Inicial",FluxoCaixa10131514192123[[#This Row],[R$ (Valores)]],K1384+FluxoCaixa10131514192123[[#This Row],[Valores Receitas / Despesas]])</f>
        <v>2511924.87</v>
      </c>
      <c r="L1385" s="53">
        <f>IF(FluxoCaixa10131514192123[[#This Row],[Entrada / Saída]]="Saída",FluxoCaixa10131514192123[[#This Row],[R$ (Valores)]]*-1,FluxoCaixa10131514192123[[#This Row],[R$ (Valores)]])</f>
        <v>0</v>
      </c>
    </row>
    <row r="1386" spans="2:12">
      <c r="B1386" s="48"/>
      <c r="C1386" s="48"/>
      <c r="D1386" s="56"/>
      <c r="E1386" s="52"/>
      <c r="F1386" s="17"/>
      <c r="G1386" s="17"/>
      <c r="H1386" s="17"/>
      <c r="I1386" s="54"/>
      <c r="J1386" s="45"/>
      <c r="K1386" s="47">
        <f>IF(FluxoCaixa10131514192123[[#This Row],[Movimento ]]="Saldo Inicial",FluxoCaixa10131514192123[[#This Row],[R$ (Valores)]],K1385+FluxoCaixa10131514192123[[#This Row],[Valores Receitas / Despesas]])</f>
        <v>2511924.87</v>
      </c>
      <c r="L1386" s="53">
        <f>IF(FluxoCaixa10131514192123[[#This Row],[Entrada / Saída]]="Saída",FluxoCaixa10131514192123[[#This Row],[R$ (Valores)]]*-1,FluxoCaixa10131514192123[[#This Row],[R$ (Valores)]])</f>
        <v>0</v>
      </c>
    </row>
    <row r="1387" spans="2:12">
      <c r="B1387" s="48"/>
      <c r="C1387" s="48"/>
      <c r="D1387" s="56"/>
      <c r="E1387" s="52"/>
      <c r="F1387" s="17"/>
      <c r="G1387" s="17"/>
      <c r="H1387" s="17"/>
      <c r="I1387" s="54"/>
      <c r="J1387" s="45"/>
      <c r="K1387" s="47">
        <f>IF(FluxoCaixa10131514192123[[#This Row],[Movimento ]]="Saldo Inicial",FluxoCaixa10131514192123[[#This Row],[R$ (Valores)]],K1386+FluxoCaixa10131514192123[[#This Row],[Valores Receitas / Despesas]])</f>
        <v>2511924.87</v>
      </c>
      <c r="L1387" s="53">
        <f>IF(FluxoCaixa10131514192123[[#This Row],[Entrada / Saída]]="Saída",FluxoCaixa10131514192123[[#This Row],[R$ (Valores)]]*-1,FluxoCaixa10131514192123[[#This Row],[R$ (Valores)]])</f>
        <v>0</v>
      </c>
    </row>
    <row r="1388" spans="2:12">
      <c r="B1388" s="48"/>
      <c r="C1388" s="48"/>
      <c r="D1388" s="56"/>
      <c r="E1388" s="52"/>
      <c r="F1388" s="17"/>
      <c r="G1388" s="17"/>
      <c r="H1388" s="17"/>
      <c r="I1388" s="54"/>
      <c r="J1388" s="45"/>
      <c r="K1388" s="47">
        <f>IF(FluxoCaixa10131514192123[[#This Row],[Movimento ]]="Saldo Inicial",FluxoCaixa10131514192123[[#This Row],[R$ (Valores)]],K1387+FluxoCaixa10131514192123[[#This Row],[Valores Receitas / Despesas]])</f>
        <v>2511924.87</v>
      </c>
      <c r="L1388" s="53">
        <f>IF(FluxoCaixa10131514192123[[#This Row],[Entrada / Saída]]="Saída",FluxoCaixa10131514192123[[#This Row],[R$ (Valores)]]*-1,FluxoCaixa10131514192123[[#This Row],[R$ (Valores)]])</f>
        <v>0</v>
      </c>
    </row>
    <row r="1389" spans="2:12">
      <c r="B1389" s="48"/>
      <c r="C1389" s="48"/>
      <c r="D1389" s="56"/>
      <c r="E1389" s="52"/>
      <c r="F1389" s="17"/>
      <c r="G1389" s="17"/>
      <c r="H1389" s="17"/>
      <c r="I1389" s="21"/>
      <c r="J1389" s="17"/>
      <c r="K1389" s="20">
        <f>IF(FluxoCaixa10131514192123[[#This Row],[Movimento ]]="Saldo Inicial",FluxoCaixa10131514192123[[#This Row],[R$ (Valores)]],K1388+FluxoCaixa10131514192123[[#This Row],[Valores Receitas / Despesas]])</f>
        <v>2511924.87</v>
      </c>
      <c r="L1389" s="5">
        <f>IF(FluxoCaixa10131514192123[[#This Row],[Entrada / Saída]]="Saída",FluxoCaixa10131514192123[[#This Row],[R$ (Valores)]]*-1,FluxoCaixa10131514192123[[#This Row],[R$ (Valores)]])</f>
        <v>0</v>
      </c>
    </row>
    <row r="1390" spans="2:12">
      <c r="B1390" s="48"/>
      <c r="C1390" s="48"/>
      <c r="D1390" s="56"/>
      <c r="E1390" s="52"/>
      <c r="F1390" s="17"/>
      <c r="G1390" s="17"/>
      <c r="H1390" s="17"/>
      <c r="I1390" s="21"/>
      <c r="J1390" s="17"/>
      <c r="K1390" s="20">
        <f>IF(FluxoCaixa10131514192123[[#This Row],[Movimento ]]="Saldo Inicial",FluxoCaixa10131514192123[[#This Row],[R$ (Valores)]],K1389+FluxoCaixa10131514192123[[#This Row],[Valores Receitas / Despesas]])</f>
        <v>2511924.87</v>
      </c>
      <c r="L1390" s="5">
        <f>IF(FluxoCaixa10131514192123[[#This Row],[Entrada / Saída]]="Saída",FluxoCaixa10131514192123[[#This Row],[R$ (Valores)]]*-1,FluxoCaixa10131514192123[[#This Row],[R$ (Valores)]])</f>
        <v>0</v>
      </c>
    </row>
    <row r="1391" spans="2:12">
      <c r="B1391" s="48"/>
      <c r="C1391" s="48"/>
      <c r="D1391" s="56"/>
      <c r="E1391" s="52"/>
      <c r="F1391" s="17"/>
      <c r="G1391" s="17"/>
      <c r="H1391" s="17"/>
      <c r="I1391" s="21"/>
      <c r="J1391" s="17"/>
      <c r="K1391" s="20">
        <f>IF(FluxoCaixa10131514192123[[#This Row],[Movimento ]]="Saldo Inicial",FluxoCaixa10131514192123[[#This Row],[R$ (Valores)]],K1390+FluxoCaixa10131514192123[[#This Row],[Valores Receitas / Despesas]])</f>
        <v>2511924.87</v>
      </c>
      <c r="L1391" s="5">
        <f>IF(FluxoCaixa10131514192123[[#This Row],[Entrada / Saída]]="Saída",FluxoCaixa10131514192123[[#This Row],[R$ (Valores)]]*-1,FluxoCaixa10131514192123[[#This Row],[R$ (Valores)]])</f>
        <v>0</v>
      </c>
    </row>
    <row r="1392" spans="2:12">
      <c r="B1392" s="48"/>
      <c r="C1392" s="48"/>
      <c r="D1392" s="56"/>
      <c r="E1392" s="52"/>
      <c r="F1392" s="17"/>
      <c r="G1392" s="17"/>
      <c r="H1392" s="17"/>
      <c r="I1392" s="21"/>
      <c r="J1392" s="17"/>
      <c r="K1392" s="20">
        <f>IF(FluxoCaixa10131514192123[[#This Row],[Movimento ]]="Saldo Inicial",FluxoCaixa10131514192123[[#This Row],[R$ (Valores)]],K1391+FluxoCaixa10131514192123[[#This Row],[Valores Receitas / Despesas]])</f>
        <v>2511924.87</v>
      </c>
      <c r="L1392" s="5">
        <f>IF(FluxoCaixa10131514192123[[#This Row],[Entrada / Saída]]="Saída",FluxoCaixa10131514192123[[#This Row],[R$ (Valores)]]*-1,FluxoCaixa10131514192123[[#This Row],[R$ (Valores)]])</f>
        <v>0</v>
      </c>
    </row>
    <row r="1393" spans="2:12">
      <c r="B1393" s="48"/>
      <c r="C1393" s="48"/>
      <c r="D1393" s="56"/>
      <c r="E1393" s="52"/>
      <c r="F1393" s="17"/>
      <c r="G1393" s="17"/>
      <c r="H1393" s="17"/>
      <c r="I1393" s="21"/>
      <c r="J1393" s="17"/>
      <c r="K1393" s="20">
        <f>IF(FluxoCaixa10131514192123[[#This Row],[Movimento ]]="Saldo Inicial",FluxoCaixa10131514192123[[#This Row],[R$ (Valores)]],K1392+FluxoCaixa10131514192123[[#This Row],[Valores Receitas / Despesas]])</f>
        <v>2511924.87</v>
      </c>
      <c r="L1393" s="5">
        <f>IF(FluxoCaixa10131514192123[[#This Row],[Entrada / Saída]]="Saída",FluxoCaixa10131514192123[[#This Row],[R$ (Valores)]]*-1,FluxoCaixa10131514192123[[#This Row],[R$ (Valores)]])</f>
        <v>0</v>
      </c>
    </row>
    <row r="1394" spans="2:12">
      <c r="B1394" s="48"/>
      <c r="C1394" s="48"/>
      <c r="D1394" s="56"/>
      <c r="E1394" s="52"/>
      <c r="F1394" s="17"/>
      <c r="G1394" s="17"/>
      <c r="H1394" s="17"/>
      <c r="I1394" s="21"/>
      <c r="J1394" s="17"/>
      <c r="K1394" s="20">
        <f>IF(FluxoCaixa10131514192123[[#This Row],[Movimento ]]="Saldo Inicial",FluxoCaixa10131514192123[[#This Row],[R$ (Valores)]],K1393+FluxoCaixa10131514192123[[#This Row],[Valores Receitas / Despesas]])</f>
        <v>2511924.87</v>
      </c>
      <c r="L1394" s="5">
        <f>IF(FluxoCaixa10131514192123[[#This Row],[Entrada / Saída]]="Saída",FluxoCaixa10131514192123[[#This Row],[R$ (Valores)]]*-1,FluxoCaixa10131514192123[[#This Row],[R$ (Valores)]])</f>
        <v>0</v>
      </c>
    </row>
    <row r="1395" spans="2:12">
      <c r="B1395" s="48"/>
      <c r="C1395" s="48"/>
      <c r="D1395" s="56"/>
      <c r="E1395" s="52"/>
      <c r="F1395" s="17"/>
      <c r="G1395" s="17"/>
      <c r="H1395" s="17"/>
      <c r="I1395" s="21"/>
      <c r="J1395" s="17"/>
      <c r="K1395" s="20">
        <f>IF(FluxoCaixa10131514192123[[#This Row],[Movimento ]]="Saldo Inicial",FluxoCaixa10131514192123[[#This Row],[R$ (Valores)]],K1394+FluxoCaixa10131514192123[[#This Row],[Valores Receitas / Despesas]])</f>
        <v>2511924.87</v>
      </c>
      <c r="L1395" s="5">
        <f>IF(FluxoCaixa10131514192123[[#This Row],[Entrada / Saída]]="Saída",FluxoCaixa10131514192123[[#This Row],[R$ (Valores)]]*-1,FluxoCaixa10131514192123[[#This Row],[R$ (Valores)]])</f>
        <v>0</v>
      </c>
    </row>
    <row r="1396" spans="2:12">
      <c r="B1396" s="48"/>
      <c r="C1396" s="48"/>
      <c r="D1396" s="56"/>
      <c r="E1396" s="52"/>
      <c r="F1396" s="17"/>
      <c r="G1396" s="17"/>
      <c r="H1396" s="17"/>
      <c r="I1396" s="21"/>
      <c r="J1396" s="17"/>
      <c r="K1396" s="20">
        <f>IF(FluxoCaixa10131514192123[[#This Row],[Movimento ]]="Saldo Inicial",FluxoCaixa10131514192123[[#This Row],[R$ (Valores)]],K1395+FluxoCaixa10131514192123[[#This Row],[Valores Receitas / Despesas]])</f>
        <v>2511924.87</v>
      </c>
      <c r="L1396" s="5">
        <f>IF(FluxoCaixa10131514192123[[#This Row],[Entrada / Saída]]="Saída",FluxoCaixa10131514192123[[#This Row],[R$ (Valores)]]*-1,FluxoCaixa10131514192123[[#This Row],[R$ (Valores)]])</f>
        <v>0</v>
      </c>
    </row>
    <row r="1397" spans="2:12">
      <c r="B1397" s="48"/>
      <c r="C1397" s="48"/>
      <c r="D1397" s="56"/>
      <c r="E1397" s="52"/>
      <c r="F1397" s="17"/>
      <c r="G1397" s="17"/>
      <c r="H1397" s="17"/>
      <c r="I1397" s="21"/>
      <c r="J1397" s="17"/>
      <c r="K1397" s="20">
        <f>IF(FluxoCaixa10131514192123[[#This Row],[Movimento ]]="Saldo Inicial",FluxoCaixa10131514192123[[#This Row],[R$ (Valores)]],K1396+FluxoCaixa10131514192123[[#This Row],[Valores Receitas / Despesas]])</f>
        <v>2511924.87</v>
      </c>
      <c r="L1397" s="5">
        <f>IF(FluxoCaixa10131514192123[[#This Row],[Entrada / Saída]]="Saída",FluxoCaixa10131514192123[[#This Row],[R$ (Valores)]]*-1,FluxoCaixa10131514192123[[#This Row],[R$ (Valores)]])</f>
        <v>0</v>
      </c>
    </row>
    <row r="1398" spans="2:12">
      <c r="B1398" s="48"/>
      <c r="C1398" s="48"/>
      <c r="D1398" s="56"/>
      <c r="E1398" s="52"/>
      <c r="F1398" s="17"/>
      <c r="G1398" s="17"/>
      <c r="H1398" s="17"/>
      <c r="I1398" s="21"/>
      <c r="J1398" s="17"/>
      <c r="K1398" s="20">
        <f>IF(FluxoCaixa10131514192123[[#This Row],[Movimento ]]="Saldo Inicial",FluxoCaixa10131514192123[[#This Row],[R$ (Valores)]],K1397+FluxoCaixa10131514192123[[#This Row],[Valores Receitas / Despesas]])</f>
        <v>2511924.87</v>
      </c>
      <c r="L1398" s="5">
        <f>IF(FluxoCaixa10131514192123[[#This Row],[Entrada / Saída]]="Saída",FluxoCaixa10131514192123[[#This Row],[R$ (Valores)]]*-1,FluxoCaixa10131514192123[[#This Row],[R$ (Valores)]])</f>
        <v>0</v>
      </c>
    </row>
    <row r="1399" spans="2:12">
      <c r="B1399" s="48"/>
      <c r="C1399" s="48"/>
      <c r="D1399" s="56"/>
      <c r="E1399" s="52"/>
      <c r="F1399" s="17"/>
      <c r="G1399" s="17"/>
      <c r="H1399" s="17"/>
      <c r="I1399" s="21"/>
      <c r="J1399" s="17"/>
      <c r="K1399" s="20">
        <f>IF(FluxoCaixa10131514192123[[#This Row],[Movimento ]]="Saldo Inicial",FluxoCaixa10131514192123[[#This Row],[R$ (Valores)]],K1398+FluxoCaixa10131514192123[[#This Row],[Valores Receitas / Despesas]])</f>
        <v>2511924.87</v>
      </c>
      <c r="L1399" s="5">
        <f>IF(FluxoCaixa10131514192123[[#This Row],[Entrada / Saída]]="Saída",FluxoCaixa10131514192123[[#This Row],[R$ (Valores)]]*-1,FluxoCaixa10131514192123[[#This Row],[R$ (Valores)]])</f>
        <v>0</v>
      </c>
    </row>
    <row r="1400" spans="2:12">
      <c r="B1400" s="48"/>
      <c r="C1400" s="48"/>
      <c r="D1400" s="56"/>
      <c r="E1400" s="52"/>
      <c r="F1400" s="17"/>
      <c r="G1400" s="17"/>
      <c r="H1400" s="17"/>
      <c r="I1400" s="21"/>
      <c r="J1400" s="17"/>
      <c r="K1400" s="20">
        <f>IF(FluxoCaixa10131514192123[[#This Row],[Movimento ]]="Saldo Inicial",FluxoCaixa10131514192123[[#This Row],[R$ (Valores)]],K1399+FluxoCaixa10131514192123[[#This Row],[Valores Receitas / Despesas]])</f>
        <v>2511924.87</v>
      </c>
      <c r="L1400" s="5">
        <f>IF(FluxoCaixa10131514192123[[#This Row],[Entrada / Saída]]="Saída",FluxoCaixa10131514192123[[#This Row],[R$ (Valores)]]*-1,FluxoCaixa10131514192123[[#This Row],[R$ (Valores)]])</f>
        <v>0</v>
      </c>
    </row>
    <row r="1401" spans="2:12">
      <c r="B1401" s="48"/>
      <c r="C1401" s="48"/>
      <c r="D1401" s="56"/>
      <c r="E1401" s="52"/>
      <c r="F1401" s="17"/>
      <c r="G1401" s="17"/>
      <c r="H1401" s="17"/>
      <c r="I1401" s="21"/>
      <c r="J1401" s="17"/>
      <c r="K1401" s="20">
        <f>IF(FluxoCaixa10131514192123[[#This Row],[Movimento ]]="Saldo Inicial",FluxoCaixa10131514192123[[#This Row],[R$ (Valores)]],K1400+FluxoCaixa10131514192123[[#This Row],[Valores Receitas / Despesas]])</f>
        <v>2511924.87</v>
      </c>
      <c r="L1401" s="5">
        <f>IF(FluxoCaixa10131514192123[[#This Row],[Entrada / Saída]]="Saída",FluxoCaixa10131514192123[[#This Row],[R$ (Valores)]]*-1,FluxoCaixa10131514192123[[#This Row],[R$ (Valores)]])</f>
        <v>0</v>
      </c>
    </row>
    <row r="1402" spans="2:12">
      <c r="B1402" s="48"/>
      <c r="C1402" s="48"/>
      <c r="D1402" s="56"/>
      <c r="E1402" s="52"/>
      <c r="F1402" s="17"/>
      <c r="G1402" s="17"/>
      <c r="H1402" s="17"/>
      <c r="I1402" s="21"/>
      <c r="J1402" s="17"/>
      <c r="K1402" s="20">
        <f>IF(FluxoCaixa10131514192123[[#This Row],[Movimento ]]="Saldo Inicial",FluxoCaixa10131514192123[[#This Row],[R$ (Valores)]],K1401+FluxoCaixa10131514192123[[#This Row],[Valores Receitas / Despesas]])</f>
        <v>2511924.87</v>
      </c>
      <c r="L1402" s="5">
        <f>IF(FluxoCaixa10131514192123[[#This Row],[Entrada / Saída]]="Saída",FluxoCaixa10131514192123[[#This Row],[R$ (Valores)]]*-1,FluxoCaixa10131514192123[[#This Row],[R$ (Valores)]])</f>
        <v>0</v>
      </c>
    </row>
    <row r="1403" spans="2:12">
      <c r="B1403" s="48"/>
      <c r="C1403" s="48"/>
      <c r="D1403" s="56"/>
      <c r="E1403" s="52"/>
      <c r="F1403" s="45"/>
      <c r="G1403" s="17"/>
      <c r="H1403" s="17"/>
      <c r="I1403" s="54"/>
      <c r="J1403" s="45"/>
      <c r="K1403" s="47">
        <f>IF(FluxoCaixa10131514192123[[#This Row],[Movimento ]]="Saldo Inicial",FluxoCaixa10131514192123[[#This Row],[R$ (Valores)]],K1402+FluxoCaixa10131514192123[[#This Row],[Valores Receitas / Despesas]])</f>
        <v>2511924.87</v>
      </c>
      <c r="L1403" s="53">
        <f>IF(FluxoCaixa10131514192123[[#This Row],[Entrada / Saída]]="Saída",FluxoCaixa10131514192123[[#This Row],[R$ (Valores)]]*-1,FluxoCaixa10131514192123[[#This Row],[R$ (Valores)]])</f>
        <v>0</v>
      </c>
    </row>
    <row r="1404" spans="2:12">
      <c r="B1404" s="48"/>
      <c r="C1404" s="48"/>
      <c r="D1404" s="56"/>
      <c r="E1404" s="52"/>
      <c r="F1404" s="17"/>
      <c r="G1404" s="17"/>
      <c r="H1404" s="17"/>
      <c r="I1404" s="21"/>
      <c r="J1404" s="17"/>
      <c r="K1404" s="20">
        <f>IF(FluxoCaixa10131514192123[[#This Row],[Movimento ]]="Saldo Inicial",FluxoCaixa10131514192123[[#This Row],[R$ (Valores)]],K1403+FluxoCaixa10131514192123[[#This Row],[Valores Receitas / Despesas]])</f>
        <v>2511924.87</v>
      </c>
      <c r="L1404" s="5">
        <f>IF(FluxoCaixa10131514192123[[#This Row],[Entrada / Saída]]="Saída",FluxoCaixa10131514192123[[#This Row],[R$ (Valores)]]*-1,FluxoCaixa10131514192123[[#This Row],[R$ (Valores)]])</f>
        <v>0</v>
      </c>
    </row>
    <row r="1405" spans="2:12">
      <c r="B1405" s="48"/>
      <c r="C1405" s="48"/>
      <c r="D1405" s="56"/>
      <c r="E1405" s="52"/>
      <c r="F1405" s="17"/>
      <c r="G1405" s="17"/>
      <c r="H1405" s="17"/>
      <c r="I1405" s="21"/>
      <c r="J1405" s="17"/>
      <c r="K1405" s="20">
        <f>IF(FluxoCaixa10131514192123[[#This Row],[Movimento ]]="Saldo Inicial",FluxoCaixa10131514192123[[#This Row],[R$ (Valores)]],K1404+FluxoCaixa10131514192123[[#This Row],[Valores Receitas / Despesas]])</f>
        <v>2511924.87</v>
      </c>
      <c r="L1405" s="5">
        <f>IF(FluxoCaixa10131514192123[[#This Row],[Entrada / Saída]]="Saída",FluxoCaixa10131514192123[[#This Row],[R$ (Valores)]]*-1,FluxoCaixa10131514192123[[#This Row],[R$ (Valores)]])</f>
        <v>0</v>
      </c>
    </row>
    <row r="1406" spans="2:12">
      <c r="B1406" s="48"/>
      <c r="C1406" s="48"/>
      <c r="D1406" s="56"/>
      <c r="E1406" s="52"/>
      <c r="F1406" s="17"/>
      <c r="G1406" s="17"/>
      <c r="H1406" s="17"/>
      <c r="I1406" s="21"/>
      <c r="J1406" s="17"/>
      <c r="K1406" s="20">
        <f>IF(FluxoCaixa10131514192123[[#This Row],[Movimento ]]="Saldo Inicial",FluxoCaixa10131514192123[[#This Row],[R$ (Valores)]],K1405+FluxoCaixa10131514192123[[#This Row],[Valores Receitas / Despesas]])</f>
        <v>2511924.87</v>
      </c>
      <c r="L1406" s="5">
        <f>IF(FluxoCaixa10131514192123[[#This Row],[Entrada / Saída]]="Saída",FluxoCaixa10131514192123[[#This Row],[R$ (Valores)]]*-1,FluxoCaixa10131514192123[[#This Row],[R$ (Valores)]])</f>
        <v>0</v>
      </c>
    </row>
    <row r="1407" spans="2:12">
      <c r="B1407" s="48"/>
      <c r="C1407" s="48"/>
      <c r="D1407" s="56"/>
      <c r="E1407" s="52"/>
      <c r="F1407" s="17"/>
      <c r="G1407" s="17"/>
      <c r="H1407" s="17"/>
      <c r="I1407" s="21"/>
      <c r="J1407" s="17"/>
      <c r="K1407" s="20">
        <f>IF(FluxoCaixa10131514192123[[#This Row],[Movimento ]]="Saldo Inicial",FluxoCaixa10131514192123[[#This Row],[R$ (Valores)]],K1406+FluxoCaixa10131514192123[[#This Row],[Valores Receitas / Despesas]])</f>
        <v>2511924.87</v>
      </c>
      <c r="L1407" s="5">
        <f>IF(FluxoCaixa10131514192123[[#This Row],[Entrada / Saída]]="Saída",FluxoCaixa10131514192123[[#This Row],[R$ (Valores)]]*-1,FluxoCaixa10131514192123[[#This Row],[R$ (Valores)]])</f>
        <v>0</v>
      </c>
    </row>
    <row r="1408" spans="2:12">
      <c r="B1408" s="48"/>
      <c r="C1408" s="48"/>
      <c r="D1408" s="56"/>
      <c r="E1408" s="52"/>
      <c r="F1408" s="17"/>
      <c r="G1408" s="17"/>
      <c r="H1408" s="17"/>
      <c r="I1408" s="21"/>
      <c r="J1408" s="17"/>
      <c r="K1408" s="20">
        <f>IF(FluxoCaixa10131514192123[[#This Row],[Movimento ]]="Saldo Inicial",FluxoCaixa10131514192123[[#This Row],[R$ (Valores)]],K1407+FluxoCaixa10131514192123[[#This Row],[Valores Receitas / Despesas]])</f>
        <v>2511924.87</v>
      </c>
      <c r="L1408" s="5">
        <f>IF(FluxoCaixa10131514192123[[#This Row],[Entrada / Saída]]="Saída",FluxoCaixa10131514192123[[#This Row],[R$ (Valores)]]*-1,FluxoCaixa10131514192123[[#This Row],[R$ (Valores)]])</f>
        <v>0</v>
      </c>
    </row>
    <row r="1409" spans="2:12">
      <c r="B1409" s="48"/>
      <c r="C1409" s="48"/>
      <c r="D1409" s="56"/>
      <c r="E1409" s="52"/>
      <c r="F1409" s="17"/>
      <c r="G1409" s="17"/>
      <c r="H1409" s="17"/>
      <c r="I1409" s="21"/>
      <c r="J1409" s="17"/>
      <c r="K1409" s="20">
        <f>IF(FluxoCaixa10131514192123[[#This Row],[Movimento ]]="Saldo Inicial",FluxoCaixa10131514192123[[#This Row],[R$ (Valores)]],K1408+FluxoCaixa10131514192123[[#This Row],[Valores Receitas / Despesas]])</f>
        <v>2511924.87</v>
      </c>
      <c r="L1409" s="5">
        <f>IF(FluxoCaixa10131514192123[[#This Row],[Entrada / Saída]]="Saída",FluxoCaixa10131514192123[[#This Row],[R$ (Valores)]]*-1,FluxoCaixa10131514192123[[#This Row],[R$ (Valores)]])</f>
        <v>0</v>
      </c>
    </row>
    <row r="1410" spans="2:12">
      <c r="B1410" s="48"/>
      <c r="C1410" s="48"/>
      <c r="D1410" s="56"/>
      <c r="E1410" s="52"/>
      <c r="F1410" s="17"/>
      <c r="G1410" s="17"/>
      <c r="H1410" s="17"/>
      <c r="I1410" s="21"/>
      <c r="J1410" s="17"/>
      <c r="K1410" s="20">
        <f>IF(FluxoCaixa10131514192123[[#This Row],[Movimento ]]="Saldo Inicial",FluxoCaixa10131514192123[[#This Row],[R$ (Valores)]],K1409+FluxoCaixa10131514192123[[#This Row],[Valores Receitas / Despesas]])</f>
        <v>2511924.87</v>
      </c>
      <c r="L1410" s="5">
        <f>IF(FluxoCaixa10131514192123[[#This Row],[Entrada / Saída]]="Saída",FluxoCaixa10131514192123[[#This Row],[R$ (Valores)]]*-1,FluxoCaixa10131514192123[[#This Row],[R$ (Valores)]])</f>
        <v>0</v>
      </c>
    </row>
    <row r="1411" spans="2:12">
      <c r="B1411" s="48"/>
      <c r="C1411" s="48"/>
      <c r="D1411" s="16"/>
      <c r="E1411" s="48"/>
      <c r="F1411" s="17"/>
      <c r="G1411" s="17"/>
      <c r="H1411" s="17"/>
      <c r="I1411" s="21"/>
      <c r="J1411" s="17"/>
      <c r="K1411" s="20">
        <f>IF(FluxoCaixa10131514192123[[#This Row],[Movimento ]]="Saldo Inicial",FluxoCaixa10131514192123[[#This Row],[R$ (Valores)]],K1410+FluxoCaixa10131514192123[[#This Row],[Valores Receitas / Despesas]])</f>
        <v>2511924.87</v>
      </c>
      <c r="L1411" s="5">
        <f>IF(FluxoCaixa10131514192123[[#This Row],[Entrada / Saída]]="Saída",FluxoCaixa10131514192123[[#This Row],[R$ (Valores)]]*-1,FluxoCaixa10131514192123[[#This Row],[R$ (Valores)]])</f>
        <v>0</v>
      </c>
    </row>
    <row r="1412" spans="2:12">
      <c r="B1412" s="48"/>
      <c r="C1412" s="48"/>
      <c r="D1412" s="16"/>
      <c r="E1412" s="48"/>
      <c r="F1412" s="17"/>
      <c r="G1412" s="17"/>
      <c r="H1412" s="17"/>
      <c r="I1412" s="21"/>
      <c r="J1412" s="17"/>
      <c r="K1412" s="20">
        <f>IF(FluxoCaixa10131514192123[[#This Row],[Movimento ]]="Saldo Inicial",FluxoCaixa10131514192123[[#This Row],[R$ (Valores)]],K1411+FluxoCaixa10131514192123[[#This Row],[Valores Receitas / Despesas]])</f>
        <v>2511924.87</v>
      </c>
      <c r="L1412" s="5">
        <f>IF(FluxoCaixa10131514192123[[#This Row],[Entrada / Saída]]="Saída",FluxoCaixa10131514192123[[#This Row],[R$ (Valores)]]*-1,FluxoCaixa10131514192123[[#This Row],[R$ (Valores)]])</f>
        <v>0</v>
      </c>
    </row>
    <row r="1413" spans="2:12">
      <c r="B1413" s="48"/>
      <c r="C1413" s="48"/>
      <c r="D1413" s="16"/>
      <c r="E1413" s="48"/>
      <c r="F1413" s="17"/>
      <c r="G1413" s="17"/>
      <c r="H1413" s="17"/>
      <c r="I1413" s="21"/>
      <c r="J1413" s="17"/>
      <c r="K1413" s="20">
        <f>IF(FluxoCaixa10131514192123[[#This Row],[Movimento ]]="Saldo Inicial",FluxoCaixa10131514192123[[#This Row],[R$ (Valores)]],K1412+FluxoCaixa10131514192123[[#This Row],[Valores Receitas / Despesas]])</f>
        <v>2511924.87</v>
      </c>
      <c r="L1413" s="5">
        <f>IF(FluxoCaixa10131514192123[[#This Row],[Entrada / Saída]]="Saída",FluxoCaixa10131514192123[[#This Row],[R$ (Valores)]]*-1,FluxoCaixa10131514192123[[#This Row],[R$ (Valores)]])</f>
        <v>0</v>
      </c>
    </row>
    <row r="1414" spans="2:12">
      <c r="B1414" s="48"/>
      <c r="C1414" s="48"/>
      <c r="D1414" s="16"/>
      <c r="E1414" s="48"/>
      <c r="F1414" s="17"/>
      <c r="G1414" s="17"/>
      <c r="H1414" s="17"/>
      <c r="I1414" s="21"/>
      <c r="J1414" s="17"/>
      <c r="K1414" s="20">
        <f>IF(FluxoCaixa10131514192123[[#This Row],[Movimento ]]="Saldo Inicial",FluxoCaixa10131514192123[[#This Row],[R$ (Valores)]],K1413+FluxoCaixa10131514192123[[#This Row],[Valores Receitas / Despesas]])</f>
        <v>2511924.87</v>
      </c>
      <c r="L1414" s="5">
        <f>IF(FluxoCaixa10131514192123[[#This Row],[Entrada / Saída]]="Saída",FluxoCaixa10131514192123[[#This Row],[R$ (Valores)]]*-1,FluxoCaixa10131514192123[[#This Row],[R$ (Valores)]])</f>
        <v>0</v>
      </c>
    </row>
    <row r="1415" spans="2:12">
      <c r="B1415" s="48"/>
      <c r="C1415" s="48"/>
      <c r="D1415" s="16"/>
      <c r="E1415" s="48"/>
      <c r="F1415" s="17"/>
      <c r="G1415" s="17"/>
      <c r="H1415" s="17"/>
      <c r="I1415" s="21"/>
      <c r="J1415" s="17"/>
      <c r="K1415" s="20">
        <f>IF(FluxoCaixa10131514192123[[#This Row],[Movimento ]]="Saldo Inicial",FluxoCaixa10131514192123[[#This Row],[R$ (Valores)]],K1414+FluxoCaixa10131514192123[[#This Row],[Valores Receitas / Despesas]])</f>
        <v>2511924.87</v>
      </c>
      <c r="L1415" s="5">
        <f>IF(FluxoCaixa10131514192123[[#This Row],[Entrada / Saída]]="Saída",FluxoCaixa10131514192123[[#This Row],[R$ (Valores)]]*-1,FluxoCaixa10131514192123[[#This Row],[R$ (Valores)]])</f>
        <v>0</v>
      </c>
    </row>
    <row r="1416" spans="2:12">
      <c r="B1416" s="48"/>
      <c r="C1416" s="48"/>
      <c r="D1416" s="16"/>
      <c r="E1416" s="48"/>
      <c r="F1416" s="17"/>
      <c r="G1416" s="17"/>
      <c r="H1416" s="17"/>
      <c r="I1416" s="21"/>
      <c r="J1416" s="17"/>
      <c r="K1416" s="20">
        <f>IF(FluxoCaixa10131514192123[[#This Row],[Movimento ]]="Saldo Inicial",FluxoCaixa10131514192123[[#This Row],[R$ (Valores)]],K1415+FluxoCaixa10131514192123[[#This Row],[Valores Receitas / Despesas]])</f>
        <v>2511924.87</v>
      </c>
      <c r="L1416" s="5">
        <f>IF(FluxoCaixa10131514192123[[#This Row],[Entrada / Saída]]="Saída",FluxoCaixa10131514192123[[#This Row],[R$ (Valores)]]*-1,FluxoCaixa10131514192123[[#This Row],[R$ (Valores)]])</f>
        <v>0</v>
      </c>
    </row>
    <row r="1417" spans="2:12">
      <c r="B1417" s="48"/>
      <c r="C1417" s="48"/>
      <c r="D1417" s="16"/>
      <c r="E1417" s="48"/>
      <c r="F1417" s="17"/>
      <c r="G1417" s="17"/>
      <c r="H1417" s="17"/>
      <c r="I1417" s="21"/>
      <c r="J1417" s="17"/>
      <c r="K1417" s="20">
        <f>IF(FluxoCaixa10131514192123[[#This Row],[Movimento ]]="Saldo Inicial",FluxoCaixa10131514192123[[#This Row],[R$ (Valores)]],K1416+FluxoCaixa10131514192123[[#This Row],[Valores Receitas / Despesas]])</f>
        <v>2511924.87</v>
      </c>
      <c r="L1417" s="5">
        <f>IF(FluxoCaixa10131514192123[[#This Row],[Entrada / Saída]]="Saída",FluxoCaixa10131514192123[[#This Row],[R$ (Valores)]]*-1,FluxoCaixa10131514192123[[#This Row],[R$ (Valores)]])</f>
        <v>0</v>
      </c>
    </row>
    <row r="1418" spans="2:12">
      <c r="B1418" s="48"/>
      <c r="C1418" s="48"/>
      <c r="D1418" s="16"/>
      <c r="E1418" s="48"/>
      <c r="F1418" s="17"/>
      <c r="G1418" s="17"/>
      <c r="H1418" s="17"/>
      <c r="I1418" s="21"/>
      <c r="J1418" s="17"/>
      <c r="K1418" s="20">
        <f>IF(FluxoCaixa10131514192123[[#This Row],[Movimento ]]="Saldo Inicial",FluxoCaixa10131514192123[[#This Row],[R$ (Valores)]],K1417+FluxoCaixa10131514192123[[#This Row],[Valores Receitas / Despesas]])</f>
        <v>2511924.87</v>
      </c>
      <c r="L1418" s="5">
        <f>IF(FluxoCaixa10131514192123[[#This Row],[Entrada / Saída]]="Saída",FluxoCaixa10131514192123[[#This Row],[R$ (Valores)]]*-1,FluxoCaixa10131514192123[[#This Row],[R$ (Valores)]])</f>
        <v>0</v>
      </c>
    </row>
    <row r="1419" spans="2:12">
      <c r="B1419" s="48"/>
      <c r="C1419" s="48"/>
      <c r="D1419" s="56"/>
      <c r="E1419" s="52"/>
      <c r="F1419" s="45"/>
      <c r="G1419" s="45"/>
      <c r="H1419" s="17"/>
      <c r="I1419" s="54"/>
      <c r="J1419" s="45"/>
      <c r="K1419" s="47">
        <f>IF(FluxoCaixa10131514192123[[#This Row],[Movimento ]]="Saldo Inicial",FluxoCaixa10131514192123[[#This Row],[R$ (Valores)]],K1418+FluxoCaixa10131514192123[[#This Row],[Valores Receitas / Despesas]])</f>
        <v>2511924.87</v>
      </c>
      <c r="L1419" s="53">
        <f>IF(FluxoCaixa10131514192123[[#This Row],[Entrada / Saída]]="Saída",FluxoCaixa10131514192123[[#This Row],[R$ (Valores)]]*-1,FluxoCaixa10131514192123[[#This Row],[R$ (Valores)]])</f>
        <v>0</v>
      </c>
    </row>
    <row r="1420" spans="2:12">
      <c r="B1420" s="48"/>
      <c r="C1420" s="48"/>
      <c r="D1420" s="56"/>
      <c r="E1420" s="52"/>
      <c r="F1420" s="17"/>
      <c r="G1420" s="17"/>
      <c r="H1420" s="17"/>
      <c r="I1420" s="21"/>
      <c r="J1420" s="17"/>
      <c r="K1420" s="20">
        <f>IF(FluxoCaixa10131514192123[[#This Row],[Movimento ]]="Saldo Inicial",FluxoCaixa10131514192123[[#This Row],[R$ (Valores)]],K1419+FluxoCaixa10131514192123[[#This Row],[Valores Receitas / Despesas]])</f>
        <v>2511924.87</v>
      </c>
      <c r="L1420" s="5">
        <f>IF(FluxoCaixa10131514192123[[#This Row],[Entrada / Saída]]="Saída",FluxoCaixa10131514192123[[#This Row],[R$ (Valores)]]*-1,FluxoCaixa10131514192123[[#This Row],[R$ (Valores)]])</f>
        <v>0</v>
      </c>
    </row>
    <row r="1421" spans="2:12">
      <c r="B1421" s="48"/>
      <c r="C1421" s="48"/>
      <c r="D1421" s="56"/>
      <c r="E1421" s="52"/>
      <c r="F1421" s="17"/>
      <c r="G1421" s="17"/>
      <c r="H1421" s="17"/>
      <c r="I1421" s="21"/>
      <c r="J1421" s="17"/>
      <c r="K1421" s="20">
        <f>IF(FluxoCaixa10131514192123[[#This Row],[Movimento ]]="Saldo Inicial",FluxoCaixa10131514192123[[#This Row],[R$ (Valores)]],K1420+FluxoCaixa10131514192123[[#This Row],[Valores Receitas / Despesas]])</f>
        <v>2511924.87</v>
      </c>
      <c r="L1421" s="5">
        <f>IF(FluxoCaixa10131514192123[[#This Row],[Entrada / Saída]]="Saída",FluxoCaixa10131514192123[[#This Row],[R$ (Valores)]]*-1,FluxoCaixa10131514192123[[#This Row],[R$ (Valores)]])</f>
        <v>0</v>
      </c>
    </row>
    <row r="1422" spans="2:12">
      <c r="B1422" s="48"/>
      <c r="C1422" s="48"/>
      <c r="D1422" s="56"/>
      <c r="E1422" s="52"/>
      <c r="F1422" s="17"/>
      <c r="G1422" s="17"/>
      <c r="H1422" s="17"/>
      <c r="I1422" s="21"/>
      <c r="J1422" s="17"/>
      <c r="K1422" s="20">
        <f>IF(FluxoCaixa10131514192123[[#This Row],[Movimento ]]="Saldo Inicial",FluxoCaixa10131514192123[[#This Row],[R$ (Valores)]],K1421+FluxoCaixa10131514192123[[#This Row],[Valores Receitas / Despesas]])</f>
        <v>2511924.87</v>
      </c>
      <c r="L1422" s="5">
        <f>IF(FluxoCaixa10131514192123[[#This Row],[Entrada / Saída]]="Saída",FluxoCaixa10131514192123[[#This Row],[R$ (Valores)]]*-1,FluxoCaixa10131514192123[[#This Row],[R$ (Valores)]])</f>
        <v>0</v>
      </c>
    </row>
    <row r="1423" spans="2:12">
      <c r="B1423" s="48"/>
      <c r="C1423" s="48"/>
      <c r="D1423" s="56"/>
      <c r="E1423" s="52"/>
      <c r="F1423" s="17"/>
      <c r="G1423" s="17"/>
      <c r="H1423" s="17"/>
      <c r="I1423" s="21"/>
      <c r="J1423" s="17"/>
      <c r="K1423" s="20">
        <f>IF(FluxoCaixa10131514192123[[#This Row],[Movimento ]]="Saldo Inicial",FluxoCaixa10131514192123[[#This Row],[R$ (Valores)]],K1422+FluxoCaixa10131514192123[[#This Row],[Valores Receitas / Despesas]])</f>
        <v>2511924.87</v>
      </c>
      <c r="L1423" s="5">
        <f>IF(FluxoCaixa10131514192123[[#This Row],[Entrada / Saída]]="Saída",FluxoCaixa10131514192123[[#This Row],[R$ (Valores)]]*-1,FluxoCaixa10131514192123[[#This Row],[R$ (Valores)]])</f>
        <v>0</v>
      </c>
    </row>
    <row r="1424" spans="2:12">
      <c r="B1424" s="48"/>
      <c r="C1424" s="48"/>
      <c r="D1424" s="56"/>
      <c r="E1424" s="52"/>
      <c r="F1424" s="17"/>
      <c r="G1424" s="17"/>
      <c r="H1424" s="17"/>
      <c r="I1424" s="21"/>
      <c r="J1424" s="17"/>
      <c r="K1424" s="20">
        <f>IF(FluxoCaixa10131514192123[[#This Row],[Movimento ]]="Saldo Inicial",FluxoCaixa10131514192123[[#This Row],[R$ (Valores)]],K1423+FluxoCaixa10131514192123[[#This Row],[Valores Receitas / Despesas]])</f>
        <v>2511924.87</v>
      </c>
      <c r="L1424" s="5">
        <f>IF(FluxoCaixa10131514192123[[#This Row],[Entrada / Saída]]="Saída",FluxoCaixa10131514192123[[#This Row],[R$ (Valores)]]*-1,FluxoCaixa10131514192123[[#This Row],[R$ (Valores)]])</f>
        <v>0</v>
      </c>
    </row>
    <row r="1425" spans="2:12">
      <c r="B1425" s="48"/>
      <c r="C1425" s="48"/>
      <c r="D1425" s="56"/>
      <c r="E1425" s="52"/>
      <c r="F1425" s="17"/>
      <c r="G1425" s="17"/>
      <c r="H1425" s="17"/>
      <c r="I1425" s="21"/>
      <c r="J1425" s="17"/>
      <c r="K1425" s="20">
        <f>IF(FluxoCaixa10131514192123[[#This Row],[Movimento ]]="Saldo Inicial",FluxoCaixa10131514192123[[#This Row],[R$ (Valores)]],K1424+FluxoCaixa10131514192123[[#This Row],[Valores Receitas / Despesas]])</f>
        <v>2511924.87</v>
      </c>
      <c r="L1425" s="5">
        <f>IF(FluxoCaixa10131514192123[[#This Row],[Entrada / Saída]]="Saída",FluxoCaixa10131514192123[[#This Row],[R$ (Valores)]]*-1,FluxoCaixa10131514192123[[#This Row],[R$ (Valores)]])</f>
        <v>0</v>
      </c>
    </row>
    <row r="1426" spans="2:12">
      <c r="B1426" s="48"/>
      <c r="C1426" s="48"/>
      <c r="D1426" s="56"/>
      <c r="E1426" s="52"/>
      <c r="F1426" s="45"/>
      <c r="G1426" s="17"/>
      <c r="H1426" s="17"/>
      <c r="I1426" s="54"/>
      <c r="J1426" s="45"/>
      <c r="K1426" s="47">
        <f>IF(FluxoCaixa10131514192123[[#This Row],[Movimento ]]="Saldo Inicial",FluxoCaixa10131514192123[[#This Row],[R$ (Valores)]],K1425+FluxoCaixa10131514192123[[#This Row],[Valores Receitas / Despesas]])</f>
        <v>2511924.87</v>
      </c>
      <c r="L1426" s="53">
        <f>IF(FluxoCaixa10131514192123[[#This Row],[Entrada / Saída]]="Saída",FluxoCaixa10131514192123[[#This Row],[R$ (Valores)]]*-1,FluxoCaixa10131514192123[[#This Row],[R$ (Valores)]])</f>
        <v>0</v>
      </c>
    </row>
    <row r="1427" spans="2:12">
      <c r="B1427" s="48"/>
      <c r="C1427" s="48"/>
      <c r="D1427" s="56"/>
      <c r="E1427" s="52"/>
      <c r="F1427" s="17"/>
      <c r="G1427" s="17"/>
      <c r="H1427" s="17"/>
      <c r="I1427" s="21"/>
      <c r="J1427" s="17"/>
      <c r="K1427" s="20">
        <f>IF(FluxoCaixa10131514192123[[#This Row],[Movimento ]]="Saldo Inicial",FluxoCaixa10131514192123[[#This Row],[R$ (Valores)]],K1426+FluxoCaixa10131514192123[[#This Row],[Valores Receitas / Despesas]])</f>
        <v>2511924.87</v>
      </c>
      <c r="L1427" s="5">
        <f>IF(FluxoCaixa10131514192123[[#This Row],[Entrada / Saída]]="Saída",FluxoCaixa10131514192123[[#This Row],[R$ (Valores)]]*-1,FluxoCaixa10131514192123[[#This Row],[R$ (Valores)]])</f>
        <v>0</v>
      </c>
    </row>
    <row r="1428" spans="2:12">
      <c r="B1428" s="48"/>
      <c r="C1428" s="48"/>
      <c r="D1428" s="56"/>
      <c r="E1428" s="52"/>
      <c r="F1428" s="17"/>
      <c r="G1428" s="17"/>
      <c r="H1428" s="17"/>
      <c r="I1428" s="21"/>
      <c r="J1428" s="17"/>
      <c r="K1428" s="20">
        <f>IF(FluxoCaixa10131514192123[[#This Row],[Movimento ]]="Saldo Inicial",FluxoCaixa10131514192123[[#This Row],[R$ (Valores)]],K1427+FluxoCaixa10131514192123[[#This Row],[Valores Receitas / Despesas]])</f>
        <v>2511924.87</v>
      </c>
      <c r="L1428" s="5">
        <f>IF(FluxoCaixa10131514192123[[#This Row],[Entrada / Saída]]="Saída",FluxoCaixa10131514192123[[#This Row],[R$ (Valores)]]*-1,FluxoCaixa10131514192123[[#This Row],[R$ (Valores)]])</f>
        <v>0</v>
      </c>
    </row>
    <row r="1429" spans="2:12">
      <c r="B1429" s="48"/>
      <c r="C1429" s="48"/>
      <c r="D1429" s="56"/>
      <c r="E1429" s="52"/>
      <c r="F1429" s="17"/>
      <c r="G1429" s="17"/>
      <c r="H1429" s="17"/>
      <c r="I1429" s="21"/>
      <c r="J1429" s="17"/>
      <c r="K1429" s="20">
        <f>IF(FluxoCaixa10131514192123[[#This Row],[Movimento ]]="Saldo Inicial",FluxoCaixa10131514192123[[#This Row],[R$ (Valores)]],K1428+FluxoCaixa10131514192123[[#This Row],[Valores Receitas / Despesas]])</f>
        <v>2511924.87</v>
      </c>
      <c r="L1429" s="5">
        <f>IF(FluxoCaixa10131514192123[[#This Row],[Entrada / Saída]]="Saída",FluxoCaixa10131514192123[[#This Row],[R$ (Valores)]]*-1,FluxoCaixa10131514192123[[#This Row],[R$ (Valores)]])</f>
        <v>0</v>
      </c>
    </row>
    <row r="1430" spans="2:12">
      <c r="B1430" s="48"/>
      <c r="C1430" s="48"/>
      <c r="D1430" s="56"/>
      <c r="E1430" s="52"/>
      <c r="F1430" s="17"/>
      <c r="G1430" s="17"/>
      <c r="H1430" s="17"/>
      <c r="I1430" s="21"/>
      <c r="J1430" s="17"/>
      <c r="K1430" s="20">
        <f>IF(FluxoCaixa10131514192123[[#This Row],[Movimento ]]="Saldo Inicial",FluxoCaixa10131514192123[[#This Row],[R$ (Valores)]],K1429+FluxoCaixa10131514192123[[#This Row],[Valores Receitas / Despesas]])</f>
        <v>2511924.87</v>
      </c>
      <c r="L1430" s="5">
        <f>IF(FluxoCaixa10131514192123[[#This Row],[Entrada / Saída]]="Saída",FluxoCaixa10131514192123[[#This Row],[R$ (Valores)]]*-1,FluxoCaixa10131514192123[[#This Row],[R$ (Valores)]])</f>
        <v>0</v>
      </c>
    </row>
    <row r="1431" spans="2:12">
      <c r="B1431" s="48"/>
      <c r="C1431" s="48"/>
      <c r="D1431" s="56"/>
      <c r="E1431" s="52"/>
      <c r="F1431" s="17"/>
      <c r="G1431" s="17"/>
      <c r="H1431" s="17"/>
      <c r="I1431" s="21"/>
      <c r="J1431" s="17"/>
      <c r="K1431" s="20">
        <f>IF(FluxoCaixa10131514192123[[#This Row],[Movimento ]]="Saldo Inicial",FluxoCaixa10131514192123[[#This Row],[R$ (Valores)]],K1430+FluxoCaixa10131514192123[[#This Row],[Valores Receitas / Despesas]])</f>
        <v>2511924.87</v>
      </c>
      <c r="L1431" s="5">
        <f>IF(FluxoCaixa10131514192123[[#This Row],[Entrada / Saída]]="Saída",FluxoCaixa10131514192123[[#This Row],[R$ (Valores)]]*-1,FluxoCaixa10131514192123[[#This Row],[R$ (Valores)]])</f>
        <v>0</v>
      </c>
    </row>
    <row r="1432" spans="2:12">
      <c r="B1432" s="48"/>
      <c r="C1432" s="48"/>
      <c r="D1432" s="16"/>
      <c r="E1432" s="48"/>
      <c r="F1432" s="17"/>
      <c r="G1432" s="17"/>
      <c r="H1432" s="17"/>
      <c r="I1432" s="21"/>
      <c r="J1432" s="17"/>
      <c r="K1432" s="20">
        <f>IF(FluxoCaixa10131514192123[[#This Row],[Movimento ]]="Saldo Inicial",FluxoCaixa10131514192123[[#This Row],[R$ (Valores)]],K1431+FluxoCaixa10131514192123[[#This Row],[Valores Receitas / Despesas]])</f>
        <v>2511924.87</v>
      </c>
      <c r="L1432" s="5">
        <f>IF(FluxoCaixa10131514192123[[#This Row],[Entrada / Saída]]="Saída",FluxoCaixa10131514192123[[#This Row],[R$ (Valores)]]*-1,FluxoCaixa10131514192123[[#This Row],[R$ (Valores)]])</f>
        <v>0</v>
      </c>
    </row>
    <row r="1433" spans="2:12">
      <c r="B1433" s="48"/>
      <c r="C1433" s="48"/>
      <c r="D1433" s="16"/>
      <c r="E1433" s="48"/>
      <c r="F1433" s="17"/>
      <c r="G1433" s="17"/>
      <c r="H1433" s="17"/>
      <c r="I1433" s="21"/>
      <c r="J1433" s="17"/>
      <c r="K1433" s="20">
        <f>IF(FluxoCaixa10131514192123[[#This Row],[Movimento ]]="Saldo Inicial",FluxoCaixa10131514192123[[#This Row],[R$ (Valores)]],K1432+FluxoCaixa10131514192123[[#This Row],[Valores Receitas / Despesas]])</f>
        <v>2511924.87</v>
      </c>
      <c r="L1433" s="5">
        <f>IF(FluxoCaixa10131514192123[[#This Row],[Entrada / Saída]]="Saída",FluxoCaixa10131514192123[[#This Row],[R$ (Valores)]]*-1,FluxoCaixa10131514192123[[#This Row],[R$ (Valores)]])</f>
        <v>0</v>
      </c>
    </row>
    <row r="1434" spans="2:12">
      <c r="B1434" s="48"/>
      <c r="C1434" s="48"/>
      <c r="D1434" s="16"/>
      <c r="E1434" s="48"/>
      <c r="F1434" s="17"/>
      <c r="G1434" s="17"/>
      <c r="H1434" s="17"/>
      <c r="I1434" s="21"/>
      <c r="J1434" s="17"/>
      <c r="K1434" s="20">
        <f>IF(FluxoCaixa10131514192123[[#This Row],[Movimento ]]="Saldo Inicial",FluxoCaixa10131514192123[[#This Row],[R$ (Valores)]],K1433+FluxoCaixa10131514192123[[#This Row],[Valores Receitas / Despesas]])</f>
        <v>2511924.87</v>
      </c>
      <c r="L1434" s="5">
        <f>IF(FluxoCaixa10131514192123[[#This Row],[Entrada / Saída]]="Saída",FluxoCaixa10131514192123[[#This Row],[R$ (Valores)]]*-1,FluxoCaixa10131514192123[[#This Row],[R$ (Valores)]])</f>
        <v>0</v>
      </c>
    </row>
    <row r="1435" spans="2:12">
      <c r="B1435" s="48"/>
      <c r="C1435" s="48"/>
      <c r="D1435" s="16"/>
      <c r="E1435" s="48"/>
      <c r="F1435" s="17"/>
      <c r="G1435" s="17"/>
      <c r="H1435" s="17"/>
      <c r="I1435" s="21"/>
      <c r="J1435" s="17"/>
      <c r="K1435" s="20">
        <f>IF(FluxoCaixa10131514192123[[#This Row],[Movimento ]]="Saldo Inicial",FluxoCaixa10131514192123[[#This Row],[R$ (Valores)]],K1434+FluxoCaixa10131514192123[[#This Row],[Valores Receitas / Despesas]])</f>
        <v>2511924.87</v>
      </c>
      <c r="L1435" s="5">
        <f>IF(FluxoCaixa10131514192123[[#This Row],[Entrada / Saída]]="Saída",FluxoCaixa10131514192123[[#This Row],[R$ (Valores)]]*-1,FluxoCaixa10131514192123[[#This Row],[R$ (Valores)]])</f>
        <v>0</v>
      </c>
    </row>
    <row r="1436" spans="2:12">
      <c r="B1436" s="48"/>
      <c r="C1436" s="48"/>
      <c r="D1436" s="16"/>
      <c r="E1436" s="48"/>
      <c r="F1436" s="17"/>
      <c r="G1436" s="17"/>
      <c r="H1436" s="17"/>
      <c r="I1436" s="21"/>
      <c r="J1436" s="17"/>
      <c r="K1436" s="20">
        <f>IF(FluxoCaixa10131514192123[[#This Row],[Movimento ]]="Saldo Inicial",FluxoCaixa10131514192123[[#This Row],[R$ (Valores)]],K1435+FluxoCaixa10131514192123[[#This Row],[Valores Receitas / Despesas]])</f>
        <v>2511924.87</v>
      </c>
      <c r="L1436" s="5">
        <f>IF(FluxoCaixa10131514192123[[#This Row],[Entrada / Saída]]="Saída",FluxoCaixa10131514192123[[#This Row],[R$ (Valores)]]*-1,FluxoCaixa10131514192123[[#This Row],[R$ (Valores)]])</f>
        <v>0</v>
      </c>
    </row>
    <row r="1437" spans="2:12">
      <c r="B1437" s="48"/>
      <c r="C1437" s="48"/>
      <c r="D1437" s="16"/>
      <c r="E1437" s="48"/>
      <c r="F1437" s="17"/>
      <c r="G1437" s="17"/>
      <c r="H1437" s="17"/>
      <c r="I1437" s="21"/>
      <c r="J1437" s="17"/>
      <c r="K1437" s="20">
        <f>IF(FluxoCaixa10131514192123[[#This Row],[Movimento ]]="Saldo Inicial",FluxoCaixa10131514192123[[#This Row],[R$ (Valores)]],K1436+FluxoCaixa10131514192123[[#This Row],[Valores Receitas / Despesas]])</f>
        <v>2511924.87</v>
      </c>
      <c r="L1437" s="5">
        <f>IF(FluxoCaixa10131514192123[[#This Row],[Entrada / Saída]]="Saída",FluxoCaixa10131514192123[[#This Row],[R$ (Valores)]]*-1,FluxoCaixa10131514192123[[#This Row],[R$ (Valores)]])</f>
        <v>0</v>
      </c>
    </row>
    <row r="1438" spans="2:12">
      <c r="B1438" s="48"/>
      <c r="C1438" s="48"/>
      <c r="D1438" s="16"/>
      <c r="E1438" s="48"/>
      <c r="F1438" s="17"/>
      <c r="G1438" s="17"/>
      <c r="H1438" s="17"/>
      <c r="I1438" s="21"/>
      <c r="J1438" s="17"/>
      <c r="K1438" s="20">
        <f>IF(FluxoCaixa10131514192123[[#This Row],[Movimento ]]="Saldo Inicial",FluxoCaixa10131514192123[[#This Row],[R$ (Valores)]],K1437+FluxoCaixa10131514192123[[#This Row],[Valores Receitas / Despesas]])</f>
        <v>2511924.87</v>
      </c>
      <c r="L1438" s="5">
        <f>IF(FluxoCaixa10131514192123[[#This Row],[Entrada / Saída]]="Saída",FluxoCaixa10131514192123[[#This Row],[R$ (Valores)]]*-1,FluxoCaixa10131514192123[[#This Row],[R$ (Valores)]])</f>
        <v>0</v>
      </c>
    </row>
    <row r="1439" spans="2:12">
      <c r="B1439" s="48"/>
      <c r="C1439" s="48"/>
      <c r="D1439" s="16"/>
      <c r="E1439" s="48"/>
      <c r="F1439" s="17"/>
      <c r="G1439" s="17"/>
      <c r="H1439" s="17"/>
      <c r="I1439" s="21"/>
      <c r="J1439" s="17"/>
      <c r="K1439" s="20">
        <f>IF(FluxoCaixa10131514192123[[#This Row],[Movimento ]]="Saldo Inicial",FluxoCaixa10131514192123[[#This Row],[R$ (Valores)]],K1438+FluxoCaixa10131514192123[[#This Row],[Valores Receitas / Despesas]])</f>
        <v>2511924.87</v>
      </c>
      <c r="L1439" s="5">
        <f>IF(FluxoCaixa10131514192123[[#This Row],[Entrada / Saída]]="Saída",FluxoCaixa10131514192123[[#This Row],[R$ (Valores)]]*-1,FluxoCaixa10131514192123[[#This Row],[R$ (Valores)]])</f>
        <v>0</v>
      </c>
    </row>
    <row r="1440" spans="2:12">
      <c r="B1440" s="48"/>
      <c r="C1440" s="48"/>
      <c r="D1440" s="56"/>
      <c r="E1440" s="52"/>
      <c r="F1440" s="17"/>
      <c r="G1440" s="17"/>
      <c r="H1440" s="17"/>
      <c r="I1440" s="54"/>
      <c r="J1440" s="45"/>
      <c r="K1440" s="47">
        <f>IF(FluxoCaixa10131514192123[[#This Row],[Movimento ]]="Saldo Inicial",FluxoCaixa10131514192123[[#This Row],[R$ (Valores)]],K1439+FluxoCaixa10131514192123[[#This Row],[Valores Receitas / Despesas]])</f>
        <v>2511924.87</v>
      </c>
      <c r="L1440" s="53">
        <f>IF(FluxoCaixa10131514192123[[#This Row],[Entrada / Saída]]="Saída",FluxoCaixa10131514192123[[#This Row],[R$ (Valores)]]*-1,FluxoCaixa10131514192123[[#This Row],[R$ (Valores)]])</f>
        <v>0</v>
      </c>
    </row>
    <row r="1441" spans="2:12">
      <c r="B1441" s="48"/>
      <c r="C1441" s="48"/>
      <c r="D1441" s="56"/>
      <c r="E1441" s="52"/>
      <c r="F1441" s="17"/>
      <c r="G1441" s="17"/>
      <c r="H1441" s="17"/>
      <c r="I1441" s="21"/>
      <c r="J1441" s="17"/>
      <c r="K1441" s="20">
        <f>IF(FluxoCaixa10131514192123[[#This Row],[Movimento ]]="Saldo Inicial",FluxoCaixa10131514192123[[#This Row],[R$ (Valores)]],K1440+FluxoCaixa10131514192123[[#This Row],[Valores Receitas / Despesas]])</f>
        <v>2511924.87</v>
      </c>
      <c r="L1441" s="5">
        <f>IF(FluxoCaixa10131514192123[[#This Row],[Entrada / Saída]]="Saída",FluxoCaixa10131514192123[[#This Row],[R$ (Valores)]]*-1,FluxoCaixa10131514192123[[#This Row],[R$ (Valores)]])</f>
        <v>0</v>
      </c>
    </row>
    <row r="1442" spans="2:12">
      <c r="B1442" s="48"/>
      <c r="C1442" s="48"/>
      <c r="D1442" s="56"/>
      <c r="E1442" s="52"/>
      <c r="F1442" s="17"/>
      <c r="G1442" s="17"/>
      <c r="H1442" s="17"/>
      <c r="I1442" s="21"/>
      <c r="J1442" s="17"/>
      <c r="K1442" s="20">
        <f>IF(FluxoCaixa10131514192123[[#This Row],[Movimento ]]="Saldo Inicial",FluxoCaixa10131514192123[[#This Row],[R$ (Valores)]],K1441+FluxoCaixa10131514192123[[#This Row],[Valores Receitas / Despesas]])</f>
        <v>2511924.87</v>
      </c>
      <c r="L1442" s="5">
        <f>IF(FluxoCaixa10131514192123[[#This Row],[Entrada / Saída]]="Saída",FluxoCaixa10131514192123[[#This Row],[R$ (Valores)]]*-1,FluxoCaixa10131514192123[[#This Row],[R$ (Valores)]])</f>
        <v>0</v>
      </c>
    </row>
    <row r="1443" spans="2:12">
      <c r="B1443" s="48"/>
      <c r="C1443" s="48"/>
      <c r="D1443" s="56"/>
      <c r="E1443" s="52"/>
      <c r="F1443" s="17"/>
      <c r="G1443" s="17"/>
      <c r="H1443" s="17"/>
      <c r="I1443" s="21"/>
      <c r="J1443" s="17"/>
      <c r="K1443" s="20">
        <f>IF(FluxoCaixa10131514192123[[#This Row],[Movimento ]]="Saldo Inicial",FluxoCaixa10131514192123[[#This Row],[R$ (Valores)]],K1442+FluxoCaixa10131514192123[[#This Row],[Valores Receitas / Despesas]])</f>
        <v>2511924.87</v>
      </c>
      <c r="L1443" s="5">
        <f>IF(FluxoCaixa10131514192123[[#This Row],[Entrada / Saída]]="Saída",FluxoCaixa10131514192123[[#This Row],[R$ (Valores)]]*-1,FluxoCaixa10131514192123[[#This Row],[R$ (Valores)]])</f>
        <v>0</v>
      </c>
    </row>
    <row r="1444" spans="2:12">
      <c r="B1444" s="48"/>
      <c r="C1444" s="48"/>
      <c r="D1444" s="56"/>
      <c r="E1444" s="52"/>
      <c r="F1444" s="17"/>
      <c r="G1444" s="17"/>
      <c r="H1444" s="17"/>
      <c r="I1444" s="21"/>
      <c r="J1444" s="17"/>
      <c r="K1444" s="20">
        <f>IF(FluxoCaixa10131514192123[[#This Row],[Movimento ]]="Saldo Inicial",FluxoCaixa10131514192123[[#This Row],[R$ (Valores)]],K1443+FluxoCaixa10131514192123[[#This Row],[Valores Receitas / Despesas]])</f>
        <v>2511924.87</v>
      </c>
      <c r="L1444" s="5">
        <f>IF(FluxoCaixa10131514192123[[#This Row],[Entrada / Saída]]="Saída",FluxoCaixa10131514192123[[#This Row],[R$ (Valores)]]*-1,FluxoCaixa10131514192123[[#This Row],[R$ (Valores)]])</f>
        <v>0</v>
      </c>
    </row>
    <row r="1445" spans="2:12">
      <c r="B1445" s="48"/>
      <c r="C1445" s="48"/>
      <c r="D1445" s="56"/>
      <c r="E1445" s="52"/>
      <c r="F1445" s="17"/>
      <c r="G1445" s="17"/>
      <c r="H1445" s="17"/>
      <c r="I1445" s="21"/>
      <c r="J1445" s="17"/>
      <c r="K1445" s="20">
        <f>IF(FluxoCaixa10131514192123[[#This Row],[Movimento ]]="Saldo Inicial",FluxoCaixa10131514192123[[#This Row],[R$ (Valores)]],K1444+FluxoCaixa10131514192123[[#This Row],[Valores Receitas / Despesas]])</f>
        <v>2511924.87</v>
      </c>
      <c r="L1445" s="5">
        <f>IF(FluxoCaixa10131514192123[[#This Row],[Entrada / Saída]]="Saída",FluxoCaixa10131514192123[[#This Row],[R$ (Valores)]]*-1,FluxoCaixa10131514192123[[#This Row],[R$ (Valores)]])</f>
        <v>0</v>
      </c>
    </row>
    <row r="1446" spans="2:12">
      <c r="B1446" s="48"/>
      <c r="C1446" s="48"/>
      <c r="D1446" s="56"/>
      <c r="E1446" s="52"/>
      <c r="F1446" s="17"/>
      <c r="G1446" s="17"/>
      <c r="H1446" s="17"/>
      <c r="I1446" s="21"/>
      <c r="J1446" s="17"/>
      <c r="K1446" s="20">
        <f>IF(FluxoCaixa10131514192123[[#This Row],[Movimento ]]="Saldo Inicial",FluxoCaixa10131514192123[[#This Row],[R$ (Valores)]],K1445+FluxoCaixa10131514192123[[#This Row],[Valores Receitas / Despesas]])</f>
        <v>2511924.87</v>
      </c>
      <c r="L1446" s="5">
        <f>IF(FluxoCaixa10131514192123[[#This Row],[Entrada / Saída]]="Saída",FluxoCaixa10131514192123[[#This Row],[R$ (Valores)]]*-1,FluxoCaixa10131514192123[[#This Row],[R$ (Valores)]])</f>
        <v>0</v>
      </c>
    </row>
    <row r="1447" spans="2:12">
      <c r="B1447" s="48"/>
      <c r="C1447" s="48"/>
      <c r="D1447" s="56"/>
      <c r="E1447" s="52"/>
      <c r="F1447" s="17"/>
      <c r="G1447" s="17"/>
      <c r="H1447" s="17"/>
      <c r="I1447" s="21"/>
      <c r="J1447" s="17"/>
      <c r="K1447" s="20">
        <f>IF(FluxoCaixa10131514192123[[#This Row],[Movimento ]]="Saldo Inicial",FluxoCaixa10131514192123[[#This Row],[R$ (Valores)]],K1446+FluxoCaixa10131514192123[[#This Row],[Valores Receitas / Despesas]])</f>
        <v>2511924.87</v>
      </c>
      <c r="L1447" s="5">
        <f>IF(FluxoCaixa10131514192123[[#This Row],[Entrada / Saída]]="Saída",FluxoCaixa10131514192123[[#This Row],[R$ (Valores)]]*-1,FluxoCaixa10131514192123[[#This Row],[R$ (Valores)]])</f>
        <v>0</v>
      </c>
    </row>
    <row r="1448" spans="2:12">
      <c r="B1448" s="48"/>
      <c r="C1448" s="48"/>
      <c r="D1448" s="56"/>
      <c r="E1448" s="52"/>
      <c r="F1448" s="17"/>
      <c r="G1448" s="17"/>
      <c r="H1448" s="17"/>
      <c r="I1448" s="21"/>
      <c r="J1448" s="17"/>
      <c r="K1448" s="20">
        <f>IF(FluxoCaixa10131514192123[[#This Row],[Movimento ]]="Saldo Inicial",FluxoCaixa10131514192123[[#This Row],[R$ (Valores)]],K1447+FluxoCaixa10131514192123[[#This Row],[Valores Receitas / Despesas]])</f>
        <v>2511924.87</v>
      </c>
      <c r="L1448" s="5">
        <f>IF(FluxoCaixa10131514192123[[#This Row],[Entrada / Saída]]="Saída",FluxoCaixa10131514192123[[#This Row],[R$ (Valores)]]*-1,FluxoCaixa10131514192123[[#This Row],[R$ (Valores)]])</f>
        <v>0</v>
      </c>
    </row>
    <row r="1449" spans="2:12">
      <c r="B1449" s="48"/>
      <c r="C1449" s="48"/>
      <c r="D1449" s="56"/>
      <c r="E1449" s="52"/>
      <c r="F1449" s="17"/>
      <c r="G1449" s="17"/>
      <c r="H1449" s="17"/>
      <c r="I1449" s="21"/>
      <c r="J1449" s="17"/>
      <c r="K1449" s="20">
        <f>IF(FluxoCaixa10131514192123[[#This Row],[Movimento ]]="Saldo Inicial",FluxoCaixa10131514192123[[#This Row],[R$ (Valores)]],K1448+FluxoCaixa10131514192123[[#This Row],[Valores Receitas / Despesas]])</f>
        <v>2511924.87</v>
      </c>
      <c r="L1449" s="5">
        <f>IF(FluxoCaixa10131514192123[[#This Row],[Entrada / Saída]]="Saída",FluxoCaixa10131514192123[[#This Row],[R$ (Valores)]]*-1,FluxoCaixa10131514192123[[#This Row],[R$ (Valores)]])</f>
        <v>0</v>
      </c>
    </row>
    <row r="1450" spans="2:12">
      <c r="B1450" s="48"/>
      <c r="C1450" s="48"/>
      <c r="D1450" s="56"/>
      <c r="E1450" s="52"/>
      <c r="F1450" s="45"/>
      <c r="G1450" s="17"/>
      <c r="H1450" s="17"/>
      <c r="I1450" s="54"/>
      <c r="J1450" s="45"/>
      <c r="K1450" s="47">
        <f>IF(FluxoCaixa10131514192123[[#This Row],[Movimento ]]="Saldo Inicial",FluxoCaixa10131514192123[[#This Row],[R$ (Valores)]],K1449+FluxoCaixa10131514192123[[#This Row],[Valores Receitas / Despesas]])</f>
        <v>2511924.87</v>
      </c>
      <c r="L1450" s="53">
        <f>IF(FluxoCaixa10131514192123[[#This Row],[Entrada / Saída]]="Saída",FluxoCaixa10131514192123[[#This Row],[R$ (Valores)]]*-1,FluxoCaixa10131514192123[[#This Row],[R$ (Valores)]])</f>
        <v>0</v>
      </c>
    </row>
    <row r="1451" spans="2:12">
      <c r="B1451" s="48"/>
      <c r="C1451" s="48"/>
      <c r="D1451" s="56"/>
      <c r="E1451" s="52"/>
      <c r="F1451" s="17"/>
      <c r="G1451" s="17"/>
      <c r="H1451" s="17"/>
      <c r="I1451" s="21"/>
      <c r="J1451" s="17"/>
      <c r="K1451" s="20">
        <f>IF(FluxoCaixa10131514192123[[#This Row],[Movimento ]]="Saldo Inicial",FluxoCaixa10131514192123[[#This Row],[R$ (Valores)]],K1450+FluxoCaixa10131514192123[[#This Row],[Valores Receitas / Despesas]])</f>
        <v>2511924.87</v>
      </c>
      <c r="L1451" s="5">
        <f>IF(FluxoCaixa10131514192123[[#This Row],[Entrada / Saída]]="Saída",FluxoCaixa10131514192123[[#This Row],[R$ (Valores)]]*-1,FluxoCaixa10131514192123[[#This Row],[R$ (Valores)]])</f>
        <v>0</v>
      </c>
    </row>
    <row r="1452" spans="2:12">
      <c r="B1452" s="48"/>
      <c r="C1452" s="48"/>
      <c r="D1452" s="56"/>
      <c r="E1452" s="52"/>
      <c r="F1452" s="17"/>
      <c r="G1452" s="17"/>
      <c r="H1452" s="17"/>
      <c r="I1452" s="21"/>
      <c r="J1452" s="17"/>
      <c r="K1452" s="20">
        <f>IF(FluxoCaixa10131514192123[[#This Row],[Movimento ]]="Saldo Inicial",FluxoCaixa10131514192123[[#This Row],[R$ (Valores)]],K1451+FluxoCaixa10131514192123[[#This Row],[Valores Receitas / Despesas]])</f>
        <v>2511924.87</v>
      </c>
      <c r="L1452" s="5">
        <f>IF(FluxoCaixa10131514192123[[#This Row],[Entrada / Saída]]="Saída",FluxoCaixa10131514192123[[#This Row],[R$ (Valores)]]*-1,FluxoCaixa10131514192123[[#This Row],[R$ (Valores)]])</f>
        <v>0</v>
      </c>
    </row>
    <row r="1453" spans="2:12">
      <c r="B1453" s="48"/>
      <c r="C1453" s="48"/>
      <c r="D1453" s="56"/>
      <c r="E1453" s="52"/>
      <c r="F1453" s="17"/>
      <c r="G1453" s="17"/>
      <c r="H1453" s="17"/>
      <c r="I1453" s="21"/>
      <c r="J1453" s="17"/>
      <c r="K1453" s="20">
        <f>IF(FluxoCaixa10131514192123[[#This Row],[Movimento ]]="Saldo Inicial",FluxoCaixa10131514192123[[#This Row],[R$ (Valores)]],K1452+FluxoCaixa10131514192123[[#This Row],[Valores Receitas / Despesas]])</f>
        <v>2511924.87</v>
      </c>
      <c r="L1453" s="5">
        <f>IF(FluxoCaixa10131514192123[[#This Row],[Entrada / Saída]]="Saída",FluxoCaixa10131514192123[[#This Row],[R$ (Valores)]]*-1,FluxoCaixa10131514192123[[#This Row],[R$ (Valores)]])</f>
        <v>0</v>
      </c>
    </row>
    <row r="1454" spans="2:12">
      <c r="B1454" s="48"/>
      <c r="C1454" s="48"/>
      <c r="D1454" s="56"/>
      <c r="E1454" s="52"/>
      <c r="F1454" s="17"/>
      <c r="G1454" s="17"/>
      <c r="H1454" s="17"/>
      <c r="I1454" s="21"/>
      <c r="J1454" s="17"/>
      <c r="K1454" s="20">
        <f>IF(FluxoCaixa10131514192123[[#This Row],[Movimento ]]="Saldo Inicial",FluxoCaixa10131514192123[[#This Row],[R$ (Valores)]],K1453+FluxoCaixa10131514192123[[#This Row],[Valores Receitas / Despesas]])</f>
        <v>2511924.87</v>
      </c>
      <c r="L1454" s="5">
        <f>IF(FluxoCaixa10131514192123[[#This Row],[Entrada / Saída]]="Saída",FluxoCaixa10131514192123[[#This Row],[R$ (Valores)]]*-1,FluxoCaixa10131514192123[[#This Row],[R$ (Valores)]])</f>
        <v>0</v>
      </c>
    </row>
    <row r="1455" spans="2:12">
      <c r="B1455" s="48"/>
      <c r="C1455" s="48"/>
      <c r="D1455" s="56"/>
      <c r="E1455" s="52"/>
      <c r="F1455" s="17"/>
      <c r="G1455" s="17"/>
      <c r="H1455" s="17"/>
      <c r="I1455" s="21"/>
      <c r="J1455" s="17"/>
      <c r="K1455" s="20">
        <f>IF(FluxoCaixa10131514192123[[#This Row],[Movimento ]]="Saldo Inicial",FluxoCaixa10131514192123[[#This Row],[R$ (Valores)]],K1454+FluxoCaixa10131514192123[[#This Row],[Valores Receitas / Despesas]])</f>
        <v>2511924.87</v>
      </c>
      <c r="L1455" s="5">
        <f>IF(FluxoCaixa10131514192123[[#This Row],[Entrada / Saída]]="Saída",FluxoCaixa10131514192123[[#This Row],[R$ (Valores)]]*-1,FluxoCaixa10131514192123[[#This Row],[R$ (Valores)]])</f>
        <v>0</v>
      </c>
    </row>
    <row r="1456" spans="2:12">
      <c r="B1456" s="48"/>
      <c r="C1456" s="48"/>
      <c r="D1456" s="56"/>
      <c r="E1456" s="52"/>
      <c r="F1456" s="17"/>
      <c r="G1456" s="17"/>
      <c r="H1456" s="17"/>
      <c r="I1456" s="21"/>
      <c r="J1456" s="17"/>
      <c r="K1456" s="20">
        <f>IF(FluxoCaixa10131514192123[[#This Row],[Movimento ]]="Saldo Inicial",FluxoCaixa10131514192123[[#This Row],[R$ (Valores)]],K1455+FluxoCaixa10131514192123[[#This Row],[Valores Receitas / Despesas]])</f>
        <v>2511924.87</v>
      </c>
      <c r="L1456" s="5">
        <f>IF(FluxoCaixa10131514192123[[#This Row],[Entrada / Saída]]="Saída",FluxoCaixa10131514192123[[#This Row],[R$ (Valores)]]*-1,FluxoCaixa10131514192123[[#This Row],[R$ (Valores)]])</f>
        <v>0</v>
      </c>
    </row>
    <row r="1457" spans="2:12">
      <c r="B1457" s="48"/>
      <c r="C1457" s="48"/>
      <c r="D1457" s="56"/>
      <c r="E1457" s="52"/>
      <c r="F1457" s="17"/>
      <c r="G1457" s="45"/>
      <c r="H1457" s="17"/>
      <c r="I1457" s="21"/>
      <c r="J1457" s="17"/>
      <c r="K1457" s="20">
        <f>IF(FluxoCaixa10131514192123[[#This Row],[Movimento ]]="Saldo Inicial",FluxoCaixa10131514192123[[#This Row],[R$ (Valores)]],K1456+FluxoCaixa10131514192123[[#This Row],[Valores Receitas / Despesas]])</f>
        <v>2511924.87</v>
      </c>
      <c r="L1457" s="5">
        <f>IF(FluxoCaixa10131514192123[[#This Row],[Entrada / Saída]]="Saída",FluxoCaixa10131514192123[[#This Row],[R$ (Valores)]]*-1,FluxoCaixa10131514192123[[#This Row],[R$ (Valores)]])</f>
        <v>0</v>
      </c>
    </row>
    <row r="1458" spans="2:12">
      <c r="B1458" s="48"/>
      <c r="C1458" s="48"/>
      <c r="D1458" s="56"/>
      <c r="E1458" s="52"/>
      <c r="F1458" s="45"/>
      <c r="G1458" s="17"/>
      <c r="H1458" s="17"/>
      <c r="I1458" s="54"/>
      <c r="J1458" s="45"/>
      <c r="K1458" s="47">
        <f>IF(FluxoCaixa10131514192123[[#This Row],[Movimento ]]="Saldo Inicial",FluxoCaixa10131514192123[[#This Row],[R$ (Valores)]],K1457+FluxoCaixa10131514192123[[#This Row],[Valores Receitas / Despesas]])</f>
        <v>2511924.87</v>
      </c>
      <c r="L1458" s="53">
        <f>IF(FluxoCaixa10131514192123[[#This Row],[Entrada / Saída]]="Saída",FluxoCaixa10131514192123[[#This Row],[R$ (Valores)]]*-1,FluxoCaixa10131514192123[[#This Row],[R$ (Valores)]])</f>
        <v>0</v>
      </c>
    </row>
    <row r="1459" spans="2:12">
      <c r="B1459" s="48"/>
      <c r="C1459" s="48"/>
      <c r="D1459" s="56"/>
      <c r="E1459" s="52"/>
      <c r="F1459" s="17"/>
      <c r="G1459" s="17"/>
      <c r="H1459" s="17"/>
      <c r="I1459" s="21"/>
      <c r="J1459" s="17"/>
      <c r="K1459" s="20">
        <f>IF(FluxoCaixa10131514192123[[#This Row],[Movimento ]]="Saldo Inicial",FluxoCaixa10131514192123[[#This Row],[R$ (Valores)]],K1458+FluxoCaixa10131514192123[[#This Row],[Valores Receitas / Despesas]])</f>
        <v>2511924.87</v>
      </c>
      <c r="L1459" s="5">
        <f>IF(FluxoCaixa10131514192123[[#This Row],[Entrada / Saída]]="Saída",FluxoCaixa10131514192123[[#This Row],[R$ (Valores)]]*-1,FluxoCaixa10131514192123[[#This Row],[R$ (Valores)]])</f>
        <v>0</v>
      </c>
    </row>
    <row r="1460" spans="2:12">
      <c r="B1460" s="48"/>
      <c r="C1460" s="48"/>
      <c r="D1460" s="56"/>
      <c r="E1460" s="52"/>
      <c r="F1460" s="17"/>
      <c r="G1460" s="17"/>
      <c r="H1460" s="17"/>
      <c r="I1460" s="21"/>
      <c r="J1460" s="17"/>
      <c r="K1460" s="20">
        <f>IF(FluxoCaixa10131514192123[[#This Row],[Movimento ]]="Saldo Inicial",FluxoCaixa10131514192123[[#This Row],[R$ (Valores)]],K1459+FluxoCaixa10131514192123[[#This Row],[Valores Receitas / Despesas]])</f>
        <v>2511924.87</v>
      </c>
      <c r="L1460" s="5">
        <f>IF(FluxoCaixa10131514192123[[#This Row],[Entrada / Saída]]="Saída",FluxoCaixa10131514192123[[#This Row],[R$ (Valores)]]*-1,FluxoCaixa10131514192123[[#This Row],[R$ (Valores)]])</f>
        <v>0</v>
      </c>
    </row>
    <row r="1461" spans="2:12">
      <c r="B1461" s="48"/>
      <c r="C1461" s="48"/>
      <c r="D1461" s="56"/>
      <c r="E1461" s="52"/>
      <c r="F1461" s="17"/>
      <c r="G1461" s="17"/>
      <c r="H1461" s="17"/>
      <c r="I1461" s="21"/>
      <c r="J1461" s="17"/>
      <c r="K1461" s="20">
        <f>IF(FluxoCaixa10131514192123[[#This Row],[Movimento ]]="Saldo Inicial",FluxoCaixa10131514192123[[#This Row],[R$ (Valores)]],K1460+FluxoCaixa10131514192123[[#This Row],[Valores Receitas / Despesas]])</f>
        <v>2511924.87</v>
      </c>
      <c r="L1461" s="5">
        <f>IF(FluxoCaixa10131514192123[[#This Row],[Entrada / Saída]]="Saída",FluxoCaixa10131514192123[[#This Row],[R$ (Valores)]]*-1,FluxoCaixa10131514192123[[#This Row],[R$ (Valores)]])</f>
        <v>0</v>
      </c>
    </row>
    <row r="1462" spans="2:12">
      <c r="B1462" s="48"/>
      <c r="C1462" s="48"/>
      <c r="D1462" s="56"/>
      <c r="E1462" s="52"/>
      <c r="F1462" s="17"/>
      <c r="G1462" s="17"/>
      <c r="H1462" s="17"/>
      <c r="I1462" s="21"/>
      <c r="J1462" s="17"/>
      <c r="K1462" s="20">
        <f>IF(FluxoCaixa10131514192123[[#This Row],[Movimento ]]="Saldo Inicial",FluxoCaixa10131514192123[[#This Row],[R$ (Valores)]],K1461+FluxoCaixa10131514192123[[#This Row],[Valores Receitas / Despesas]])</f>
        <v>2511924.87</v>
      </c>
      <c r="L1462" s="5">
        <f>IF(FluxoCaixa10131514192123[[#This Row],[Entrada / Saída]]="Saída",FluxoCaixa10131514192123[[#This Row],[R$ (Valores)]]*-1,FluxoCaixa10131514192123[[#This Row],[R$ (Valores)]])</f>
        <v>0</v>
      </c>
    </row>
    <row r="1463" spans="2:12">
      <c r="B1463" s="48"/>
      <c r="C1463" s="48"/>
      <c r="D1463" s="56"/>
      <c r="E1463" s="52"/>
      <c r="F1463" s="17"/>
      <c r="G1463" s="17"/>
      <c r="H1463" s="17"/>
      <c r="I1463" s="21"/>
      <c r="J1463" s="17"/>
      <c r="K1463" s="20">
        <f>IF(FluxoCaixa10131514192123[[#This Row],[Movimento ]]="Saldo Inicial",FluxoCaixa10131514192123[[#This Row],[R$ (Valores)]],K1462+FluxoCaixa10131514192123[[#This Row],[Valores Receitas / Despesas]])</f>
        <v>2511924.87</v>
      </c>
      <c r="L1463" s="5">
        <f>IF(FluxoCaixa10131514192123[[#This Row],[Entrada / Saída]]="Saída",FluxoCaixa10131514192123[[#This Row],[R$ (Valores)]]*-1,FluxoCaixa10131514192123[[#This Row],[R$ (Valores)]])</f>
        <v>0</v>
      </c>
    </row>
    <row r="1464" spans="2:12">
      <c r="B1464" s="48"/>
      <c r="C1464" s="48"/>
      <c r="D1464" s="56"/>
      <c r="E1464" s="52"/>
      <c r="F1464" s="17"/>
      <c r="G1464" s="17"/>
      <c r="H1464" s="17"/>
      <c r="I1464" s="21"/>
      <c r="J1464" s="17"/>
      <c r="K1464" s="20">
        <f>IF(FluxoCaixa10131514192123[[#This Row],[Movimento ]]="Saldo Inicial",FluxoCaixa10131514192123[[#This Row],[R$ (Valores)]],K1463+FluxoCaixa10131514192123[[#This Row],[Valores Receitas / Despesas]])</f>
        <v>2511924.87</v>
      </c>
      <c r="L1464" s="5">
        <f>IF(FluxoCaixa10131514192123[[#This Row],[Entrada / Saída]]="Saída",FluxoCaixa10131514192123[[#This Row],[R$ (Valores)]]*-1,FluxoCaixa10131514192123[[#This Row],[R$ (Valores)]])</f>
        <v>0</v>
      </c>
    </row>
    <row r="1465" spans="2:12">
      <c r="B1465" s="48"/>
      <c r="C1465" s="48"/>
      <c r="D1465" s="16"/>
      <c r="E1465" s="48"/>
      <c r="F1465" s="17"/>
      <c r="G1465" s="17"/>
      <c r="H1465" s="17"/>
      <c r="I1465" s="21"/>
      <c r="J1465" s="17"/>
      <c r="K1465" s="20">
        <f>IF(FluxoCaixa10131514192123[[#This Row],[Movimento ]]="Saldo Inicial",FluxoCaixa10131514192123[[#This Row],[R$ (Valores)]],K1464+FluxoCaixa10131514192123[[#This Row],[Valores Receitas / Despesas]])</f>
        <v>2511924.87</v>
      </c>
      <c r="L1465" s="53">
        <f>IF(FluxoCaixa10131514192123[[#This Row],[Entrada / Saída]]="Saída",FluxoCaixa10131514192123[[#This Row],[R$ (Valores)]]*-1,FluxoCaixa10131514192123[[#This Row],[R$ (Valores)]])</f>
        <v>0</v>
      </c>
    </row>
    <row r="1466" spans="2:12">
      <c r="B1466" s="48"/>
      <c r="C1466" s="48"/>
      <c r="D1466" s="16"/>
      <c r="E1466" s="48"/>
      <c r="F1466" s="17"/>
      <c r="G1466" s="17"/>
      <c r="H1466" s="17"/>
      <c r="I1466" s="21"/>
      <c r="J1466" s="17"/>
      <c r="K1466" s="20">
        <f>IF(FluxoCaixa10131514192123[[#This Row],[Movimento ]]="Saldo Inicial",FluxoCaixa10131514192123[[#This Row],[R$ (Valores)]],K1465+FluxoCaixa10131514192123[[#This Row],[Valores Receitas / Despesas]])</f>
        <v>2511924.87</v>
      </c>
      <c r="L1466" s="5">
        <f>IF(FluxoCaixa10131514192123[[#This Row],[Entrada / Saída]]="Saída",FluxoCaixa10131514192123[[#This Row],[R$ (Valores)]]*-1,FluxoCaixa10131514192123[[#This Row],[R$ (Valores)]])</f>
        <v>0</v>
      </c>
    </row>
    <row r="1467" spans="2:12">
      <c r="B1467" s="48"/>
      <c r="C1467" s="48"/>
      <c r="D1467" s="16"/>
      <c r="E1467" s="48"/>
      <c r="F1467" s="17"/>
      <c r="G1467" s="17"/>
      <c r="H1467" s="17"/>
      <c r="I1467" s="21"/>
      <c r="J1467" s="17"/>
      <c r="K1467" s="20">
        <f>IF(FluxoCaixa10131514192123[[#This Row],[Movimento ]]="Saldo Inicial",FluxoCaixa10131514192123[[#This Row],[R$ (Valores)]],K1466+FluxoCaixa10131514192123[[#This Row],[Valores Receitas / Despesas]])</f>
        <v>2511924.87</v>
      </c>
      <c r="L1467" s="5">
        <f>IF(FluxoCaixa10131514192123[[#This Row],[Entrada / Saída]]="Saída",FluxoCaixa10131514192123[[#This Row],[R$ (Valores)]]*-1,FluxoCaixa10131514192123[[#This Row],[R$ (Valores)]])</f>
        <v>0</v>
      </c>
    </row>
    <row r="1468" spans="2:12">
      <c r="B1468" s="48"/>
      <c r="C1468" s="48"/>
      <c r="D1468" s="16"/>
      <c r="E1468" s="48"/>
      <c r="F1468" s="17"/>
      <c r="G1468" s="17"/>
      <c r="H1468" s="17"/>
      <c r="I1468" s="21"/>
      <c r="J1468" s="17"/>
      <c r="K1468" s="20">
        <f>IF(FluxoCaixa10131514192123[[#This Row],[Movimento ]]="Saldo Inicial",FluxoCaixa10131514192123[[#This Row],[R$ (Valores)]],K1467+FluxoCaixa10131514192123[[#This Row],[Valores Receitas / Despesas]])</f>
        <v>2511924.87</v>
      </c>
      <c r="L1468" s="5">
        <f>IF(FluxoCaixa10131514192123[[#This Row],[Entrada / Saída]]="Saída",FluxoCaixa10131514192123[[#This Row],[R$ (Valores)]]*-1,FluxoCaixa10131514192123[[#This Row],[R$ (Valores)]])</f>
        <v>0</v>
      </c>
    </row>
    <row r="1469" spans="2:12">
      <c r="B1469" s="48"/>
      <c r="C1469" s="48"/>
      <c r="D1469" s="16"/>
      <c r="E1469" s="48"/>
      <c r="F1469" s="17"/>
      <c r="G1469" s="17"/>
      <c r="H1469" s="17"/>
      <c r="I1469" s="21"/>
      <c r="J1469" s="17"/>
      <c r="K1469" s="20">
        <f>IF(FluxoCaixa10131514192123[[#This Row],[Movimento ]]="Saldo Inicial",FluxoCaixa10131514192123[[#This Row],[R$ (Valores)]],K1468+FluxoCaixa10131514192123[[#This Row],[Valores Receitas / Despesas]])</f>
        <v>2511924.87</v>
      </c>
      <c r="L1469" s="5">
        <f>IF(FluxoCaixa10131514192123[[#This Row],[Entrada / Saída]]="Saída",FluxoCaixa10131514192123[[#This Row],[R$ (Valores)]]*-1,FluxoCaixa10131514192123[[#This Row],[R$ (Valores)]])</f>
        <v>0</v>
      </c>
    </row>
    <row r="1470" spans="2:12">
      <c r="B1470" s="48"/>
      <c r="C1470" s="48"/>
      <c r="D1470" s="16"/>
      <c r="E1470" s="48"/>
      <c r="F1470" s="17"/>
      <c r="G1470" s="17"/>
      <c r="H1470" s="17"/>
      <c r="I1470" s="21"/>
      <c r="J1470" s="17"/>
      <c r="K1470" s="20">
        <f>IF(FluxoCaixa10131514192123[[#This Row],[Movimento ]]="Saldo Inicial",FluxoCaixa10131514192123[[#This Row],[R$ (Valores)]],K1469+FluxoCaixa10131514192123[[#This Row],[Valores Receitas / Despesas]])</f>
        <v>2511924.87</v>
      </c>
      <c r="L1470" s="5">
        <f>IF(FluxoCaixa10131514192123[[#This Row],[Entrada / Saída]]="Saída",FluxoCaixa10131514192123[[#This Row],[R$ (Valores)]]*-1,FluxoCaixa10131514192123[[#This Row],[R$ (Valores)]])</f>
        <v>0</v>
      </c>
    </row>
    <row r="1471" spans="2:12">
      <c r="B1471" s="48"/>
      <c r="C1471" s="48"/>
      <c r="D1471" s="16"/>
      <c r="E1471" s="48"/>
      <c r="F1471" s="17"/>
      <c r="G1471" s="17"/>
      <c r="H1471" s="17"/>
      <c r="I1471" s="21"/>
      <c r="J1471" s="17"/>
      <c r="K1471" s="20">
        <f>IF(FluxoCaixa10131514192123[[#This Row],[Movimento ]]="Saldo Inicial",FluxoCaixa10131514192123[[#This Row],[R$ (Valores)]],K1470+FluxoCaixa10131514192123[[#This Row],[Valores Receitas / Despesas]])</f>
        <v>2511924.87</v>
      </c>
      <c r="L1471" s="5">
        <f>IF(FluxoCaixa10131514192123[[#This Row],[Entrada / Saída]]="Saída",FluxoCaixa10131514192123[[#This Row],[R$ (Valores)]]*-1,FluxoCaixa10131514192123[[#This Row],[R$ (Valores)]])</f>
        <v>0</v>
      </c>
    </row>
    <row r="1472" spans="2:12">
      <c r="B1472" s="48"/>
      <c r="C1472" s="48"/>
      <c r="D1472" s="56"/>
      <c r="E1472" s="52"/>
      <c r="F1472" s="45"/>
      <c r="G1472" s="17"/>
      <c r="H1472" s="17"/>
      <c r="I1472" s="54"/>
      <c r="J1472" s="45"/>
      <c r="K1472" s="47">
        <f>IF(FluxoCaixa10131514192123[[#This Row],[Movimento ]]="Saldo Inicial",FluxoCaixa10131514192123[[#This Row],[R$ (Valores)]],K1471+FluxoCaixa10131514192123[[#This Row],[Valores Receitas / Despesas]])</f>
        <v>2511924.87</v>
      </c>
      <c r="L1472" s="53">
        <f>IF(FluxoCaixa10131514192123[[#This Row],[Entrada / Saída]]="Saída",FluxoCaixa10131514192123[[#This Row],[R$ (Valores)]]*-1,FluxoCaixa10131514192123[[#This Row],[R$ (Valores)]])</f>
        <v>0</v>
      </c>
    </row>
    <row r="1473" spans="2:12">
      <c r="B1473" s="48"/>
      <c r="C1473" s="48"/>
      <c r="D1473" s="56"/>
      <c r="E1473" s="52"/>
      <c r="F1473" s="17"/>
      <c r="G1473" s="17"/>
      <c r="H1473" s="17"/>
      <c r="I1473" s="21"/>
      <c r="J1473" s="17"/>
      <c r="K1473" s="20">
        <f>IF(FluxoCaixa10131514192123[[#This Row],[Movimento ]]="Saldo Inicial",FluxoCaixa10131514192123[[#This Row],[R$ (Valores)]],K1472+FluxoCaixa10131514192123[[#This Row],[Valores Receitas / Despesas]])</f>
        <v>2511924.87</v>
      </c>
      <c r="L1473" s="5">
        <f>IF(FluxoCaixa10131514192123[[#This Row],[Entrada / Saída]]="Saída",FluxoCaixa10131514192123[[#This Row],[R$ (Valores)]]*-1,FluxoCaixa10131514192123[[#This Row],[R$ (Valores)]])</f>
        <v>0</v>
      </c>
    </row>
    <row r="1474" spans="2:12">
      <c r="B1474" s="48"/>
      <c r="C1474" s="48"/>
      <c r="D1474" s="56"/>
      <c r="E1474" s="52"/>
      <c r="F1474" s="17"/>
      <c r="G1474" s="17"/>
      <c r="H1474" s="17"/>
      <c r="I1474" s="21"/>
      <c r="J1474" s="17"/>
      <c r="K1474" s="20">
        <f>IF(FluxoCaixa10131514192123[[#This Row],[Movimento ]]="Saldo Inicial",FluxoCaixa10131514192123[[#This Row],[R$ (Valores)]],K1473+FluxoCaixa10131514192123[[#This Row],[Valores Receitas / Despesas]])</f>
        <v>2511924.87</v>
      </c>
      <c r="L1474" s="5">
        <f>IF(FluxoCaixa10131514192123[[#This Row],[Entrada / Saída]]="Saída",FluxoCaixa10131514192123[[#This Row],[R$ (Valores)]]*-1,FluxoCaixa10131514192123[[#This Row],[R$ (Valores)]])</f>
        <v>0</v>
      </c>
    </row>
    <row r="1475" spans="2:12">
      <c r="B1475" s="48"/>
      <c r="C1475" s="48"/>
      <c r="D1475" s="56"/>
      <c r="E1475" s="52"/>
      <c r="F1475" s="17"/>
      <c r="G1475" s="17"/>
      <c r="H1475" s="17"/>
      <c r="I1475" s="21"/>
      <c r="J1475" s="17"/>
      <c r="K1475" s="20">
        <f>IF(FluxoCaixa10131514192123[[#This Row],[Movimento ]]="Saldo Inicial",FluxoCaixa10131514192123[[#This Row],[R$ (Valores)]],K1474+FluxoCaixa10131514192123[[#This Row],[Valores Receitas / Despesas]])</f>
        <v>2511924.87</v>
      </c>
      <c r="L1475" s="5">
        <f>IF(FluxoCaixa10131514192123[[#This Row],[Entrada / Saída]]="Saída",FluxoCaixa10131514192123[[#This Row],[R$ (Valores)]]*-1,FluxoCaixa10131514192123[[#This Row],[R$ (Valores)]])</f>
        <v>0</v>
      </c>
    </row>
    <row r="1476" spans="2:12">
      <c r="B1476" s="48"/>
      <c r="C1476" s="48"/>
      <c r="D1476" s="56"/>
      <c r="E1476" s="52"/>
      <c r="F1476" s="17"/>
      <c r="G1476" s="17"/>
      <c r="H1476" s="17"/>
      <c r="I1476" s="21"/>
      <c r="J1476" s="17"/>
      <c r="K1476" s="20">
        <f>IF(FluxoCaixa10131514192123[[#This Row],[Movimento ]]="Saldo Inicial",FluxoCaixa10131514192123[[#This Row],[R$ (Valores)]],K1475+FluxoCaixa10131514192123[[#This Row],[Valores Receitas / Despesas]])</f>
        <v>2511924.87</v>
      </c>
      <c r="L1476" s="5">
        <f>IF(FluxoCaixa10131514192123[[#This Row],[Entrada / Saída]]="Saída",FluxoCaixa10131514192123[[#This Row],[R$ (Valores)]]*-1,FluxoCaixa10131514192123[[#This Row],[R$ (Valores)]])</f>
        <v>0</v>
      </c>
    </row>
    <row r="1477" spans="2:12">
      <c r="B1477" s="48"/>
      <c r="C1477" s="48"/>
      <c r="D1477" s="56"/>
      <c r="E1477" s="52"/>
      <c r="F1477" s="17"/>
      <c r="G1477" s="17"/>
      <c r="H1477" s="17"/>
      <c r="I1477" s="21"/>
      <c r="J1477" s="17"/>
      <c r="K1477" s="20">
        <f>IF(FluxoCaixa10131514192123[[#This Row],[Movimento ]]="Saldo Inicial",FluxoCaixa10131514192123[[#This Row],[R$ (Valores)]],K1476+FluxoCaixa10131514192123[[#This Row],[Valores Receitas / Despesas]])</f>
        <v>2511924.87</v>
      </c>
      <c r="L1477" s="5">
        <f>IF(FluxoCaixa10131514192123[[#This Row],[Entrada / Saída]]="Saída",FluxoCaixa10131514192123[[#This Row],[R$ (Valores)]]*-1,FluxoCaixa10131514192123[[#This Row],[R$ (Valores)]])</f>
        <v>0</v>
      </c>
    </row>
    <row r="1478" spans="2:12">
      <c r="B1478" s="48"/>
      <c r="C1478" s="48"/>
      <c r="D1478" s="56"/>
      <c r="E1478" s="52"/>
      <c r="F1478" s="45"/>
      <c r="G1478" s="17"/>
      <c r="H1478" s="17"/>
      <c r="I1478" s="54"/>
      <c r="J1478" s="45"/>
      <c r="K1478" s="47">
        <f>IF(FluxoCaixa10131514192123[[#This Row],[Movimento ]]="Saldo Inicial",FluxoCaixa10131514192123[[#This Row],[R$ (Valores)]],K1477+FluxoCaixa10131514192123[[#This Row],[Valores Receitas / Despesas]])</f>
        <v>2511924.87</v>
      </c>
      <c r="L1478" s="53">
        <f>IF(FluxoCaixa10131514192123[[#This Row],[Entrada / Saída]]="Saída",FluxoCaixa10131514192123[[#This Row],[R$ (Valores)]]*-1,FluxoCaixa10131514192123[[#This Row],[R$ (Valores)]])</f>
        <v>0</v>
      </c>
    </row>
    <row r="1479" spans="2:12">
      <c r="B1479" s="48"/>
      <c r="C1479" s="48"/>
      <c r="D1479" s="56"/>
      <c r="E1479" s="52"/>
      <c r="F1479" s="17"/>
      <c r="G1479" s="17"/>
      <c r="H1479" s="17"/>
      <c r="I1479" s="21"/>
      <c r="J1479" s="17"/>
      <c r="K1479" s="20">
        <f>IF(FluxoCaixa10131514192123[[#This Row],[Movimento ]]="Saldo Inicial",FluxoCaixa10131514192123[[#This Row],[R$ (Valores)]],K1478+FluxoCaixa10131514192123[[#This Row],[Valores Receitas / Despesas]])</f>
        <v>2511924.87</v>
      </c>
      <c r="L1479" s="5">
        <f>IF(FluxoCaixa10131514192123[[#This Row],[Entrada / Saída]]="Saída",FluxoCaixa10131514192123[[#This Row],[R$ (Valores)]]*-1,FluxoCaixa10131514192123[[#This Row],[R$ (Valores)]])</f>
        <v>0</v>
      </c>
    </row>
    <row r="1480" spans="2:12">
      <c r="B1480" s="48"/>
      <c r="C1480" s="48"/>
      <c r="D1480" s="56"/>
      <c r="E1480" s="52"/>
      <c r="F1480" s="17"/>
      <c r="G1480" s="17"/>
      <c r="H1480" s="17"/>
      <c r="I1480" s="21"/>
      <c r="J1480" s="17"/>
      <c r="K1480" s="20">
        <f>IF(FluxoCaixa10131514192123[[#This Row],[Movimento ]]="Saldo Inicial",FluxoCaixa10131514192123[[#This Row],[R$ (Valores)]],K1479+FluxoCaixa10131514192123[[#This Row],[Valores Receitas / Despesas]])</f>
        <v>2511924.87</v>
      </c>
      <c r="L1480" s="5">
        <f>IF(FluxoCaixa10131514192123[[#This Row],[Entrada / Saída]]="Saída",FluxoCaixa10131514192123[[#This Row],[R$ (Valores)]]*-1,FluxoCaixa10131514192123[[#This Row],[R$ (Valores)]])</f>
        <v>0</v>
      </c>
    </row>
    <row r="1481" spans="2:12">
      <c r="B1481" s="48"/>
      <c r="C1481" s="48"/>
      <c r="D1481" s="56"/>
      <c r="E1481" s="52"/>
      <c r="F1481" s="17"/>
      <c r="G1481" s="45"/>
      <c r="H1481" s="17"/>
      <c r="I1481" s="54"/>
      <c r="J1481" s="45"/>
      <c r="K1481" s="47">
        <f>IF(FluxoCaixa10131514192123[[#This Row],[Movimento ]]="Saldo Inicial",FluxoCaixa10131514192123[[#This Row],[R$ (Valores)]],K1480+FluxoCaixa10131514192123[[#This Row],[Valores Receitas / Despesas]])</f>
        <v>2511924.87</v>
      </c>
      <c r="L1481" s="53">
        <f>IF(FluxoCaixa10131514192123[[#This Row],[Entrada / Saída]]="Saída",FluxoCaixa10131514192123[[#This Row],[R$ (Valores)]]*-1,FluxoCaixa10131514192123[[#This Row],[R$ (Valores)]])</f>
        <v>0</v>
      </c>
    </row>
    <row r="1482" spans="2:12">
      <c r="B1482" s="48"/>
      <c r="C1482" s="48"/>
      <c r="D1482" s="56"/>
      <c r="E1482" s="52"/>
      <c r="F1482" s="17"/>
      <c r="G1482" s="17"/>
      <c r="H1482" s="17"/>
      <c r="I1482" s="21"/>
      <c r="J1482" s="17"/>
      <c r="K1482" s="20">
        <f>IF(FluxoCaixa10131514192123[[#This Row],[Movimento ]]="Saldo Inicial",FluxoCaixa10131514192123[[#This Row],[R$ (Valores)]],K1481+FluxoCaixa10131514192123[[#This Row],[Valores Receitas / Despesas]])</f>
        <v>2511924.87</v>
      </c>
      <c r="L1482" s="5">
        <f>IF(FluxoCaixa10131514192123[[#This Row],[Entrada / Saída]]="Saída",FluxoCaixa10131514192123[[#This Row],[R$ (Valores)]]*-1,FluxoCaixa10131514192123[[#This Row],[R$ (Valores)]])</f>
        <v>0</v>
      </c>
    </row>
    <row r="1483" spans="2:12">
      <c r="B1483" s="48"/>
      <c r="C1483" s="48"/>
      <c r="D1483" s="56"/>
      <c r="E1483" s="52"/>
      <c r="F1483" s="17"/>
      <c r="G1483" s="17"/>
      <c r="H1483" s="17"/>
      <c r="I1483" s="21"/>
      <c r="J1483" s="17"/>
      <c r="K1483" s="20">
        <f>IF(FluxoCaixa10131514192123[[#This Row],[Movimento ]]="Saldo Inicial",FluxoCaixa10131514192123[[#This Row],[R$ (Valores)]],K1482+FluxoCaixa10131514192123[[#This Row],[Valores Receitas / Despesas]])</f>
        <v>2511924.87</v>
      </c>
      <c r="L1483" s="5">
        <f>IF(FluxoCaixa10131514192123[[#This Row],[Entrada / Saída]]="Saída",FluxoCaixa10131514192123[[#This Row],[R$ (Valores)]]*-1,FluxoCaixa10131514192123[[#This Row],[R$ (Valores)]])</f>
        <v>0</v>
      </c>
    </row>
    <row r="1484" spans="2:12">
      <c r="B1484" s="48"/>
      <c r="C1484" s="48"/>
      <c r="D1484" s="56"/>
      <c r="E1484" s="52"/>
      <c r="F1484" s="17"/>
      <c r="G1484" s="17"/>
      <c r="H1484" s="17"/>
      <c r="I1484" s="21"/>
      <c r="J1484" s="17"/>
      <c r="K1484" s="20">
        <f>IF(FluxoCaixa10131514192123[[#This Row],[Movimento ]]="Saldo Inicial",FluxoCaixa10131514192123[[#This Row],[R$ (Valores)]],K1483+FluxoCaixa10131514192123[[#This Row],[Valores Receitas / Despesas]])</f>
        <v>2511924.87</v>
      </c>
      <c r="L1484" s="5">
        <f>IF(FluxoCaixa10131514192123[[#This Row],[Entrada / Saída]]="Saída",FluxoCaixa10131514192123[[#This Row],[R$ (Valores)]]*-1,FluxoCaixa10131514192123[[#This Row],[R$ (Valores)]])</f>
        <v>0</v>
      </c>
    </row>
    <row r="1485" spans="2:12">
      <c r="B1485" s="48"/>
      <c r="C1485" s="48"/>
      <c r="D1485" s="56"/>
      <c r="E1485" s="52"/>
      <c r="F1485" s="17"/>
      <c r="G1485" s="17"/>
      <c r="H1485" s="17"/>
      <c r="I1485" s="21"/>
      <c r="J1485" s="17"/>
      <c r="K1485" s="20">
        <f>IF(FluxoCaixa10131514192123[[#This Row],[Movimento ]]="Saldo Inicial",FluxoCaixa10131514192123[[#This Row],[R$ (Valores)]],K1484+FluxoCaixa10131514192123[[#This Row],[Valores Receitas / Despesas]])</f>
        <v>2511924.87</v>
      </c>
      <c r="L1485" s="5">
        <f>IF(FluxoCaixa10131514192123[[#This Row],[Entrada / Saída]]="Saída",FluxoCaixa10131514192123[[#This Row],[R$ (Valores)]]*-1,FluxoCaixa10131514192123[[#This Row],[R$ (Valores)]])</f>
        <v>0</v>
      </c>
    </row>
    <row r="1486" spans="2:12">
      <c r="B1486" s="48"/>
      <c r="C1486" s="48"/>
      <c r="D1486" s="56"/>
      <c r="E1486" s="52"/>
      <c r="F1486" s="17"/>
      <c r="G1486" s="17"/>
      <c r="H1486" s="17"/>
      <c r="I1486" s="21"/>
      <c r="J1486" s="17"/>
      <c r="K1486" s="20">
        <f>IF(FluxoCaixa10131514192123[[#This Row],[Movimento ]]="Saldo Inicial",FluxoCaixa10131514192123[[#This Row],[R$ (Valores)]],K1485+FluxoCaixa10131514192123[[#This Row],[Valores Receitas / Despesas]])</f>
        <v>2511924.87</v>
      </c>
      <c r="L1486" s="5">
        <f>IF(FluxoCaixa10131514192123[[#This Row],[Entrada / Saída]]="Saída",FluxoCaixa10131514192123[[#This Row],[R$ (Valores)]]*-1,FluxoCaixa10131514192123[[#This Row],[R$ (Valores)]])</f>
        <v>0</v>
      </c>
    </row>
    <row r="1487" spans="2:12">
      <c r="B1487" s="48"/>
      <c r="C1487" s="48"/>
      <c r="D1487" s="56"/>
      <c r="E1487" s="52"/>
      <c r="F1487" s="17"/>
      <c r="G1487" s="17"/>
      <c r="H1487" s="17"/>
      <c r="I1487" s="21"/>
      <c r="J1487" s="17"/>
      <c r="K1487" s="20">
        <f>IF(FluxoCaixa10131514192123[[#This Row],[Movimento ]]="Saldo Inicial",FluxoCaixa10131514192123[[#This Row],[R$ (Valores)]],K1486+FluxoCaixa10131514192123[[#This Row],[Valores Receitas / Despesas]])</f>
        <v>2511924.87</v>
      </c>
      <c r="L1487" s="5">
        <f>IF(FluxoCaixa10131514192123[[#This Row],[Entrada / Saída]]="Saída",FluxoCaixa10131514192123[[#This Row],[R$ (Valores)]]*-1,FluxoCaixa10131514192123[[#This Row],[R$ (Valores)]])</f>
        <v>0</v>
      </c>
    </row>
    <row r="1488" spans="2:12">
      <c r="B1488" s="48"/>
      <c r="C1488" s="48"/>
      <c r="D1488" s="56"/>
      <c r="E1488" s="52"/>
      <c r="F1488" s="17"/>
      <c r="G1488" s="17"/>
      <c r="H1488" s="17"/>
      <c r="I1488" s="21"/>
      <c r="J1488" s="17"/>
      <c r="K1488" s="20">
        <f>IF(FluxoCaixa10131514192123[[#This Row],[Movimento ]]="Saldo Inicial",FluxoCaixa10131514192123[[#This Row],[R$ (Valores)]],K1487+FluxoCaixa10131514192123[[#This Row],[Valores Receitas / Despesas]])</f>
        <v>2511924.87</v>
      </c>
      <c r="L1488" s="5">
        <f>IF(FluxoCaixa10131514192123[[#This Row],[Entrada / Saída]]="Saída",FluxoCaixa10131514192123[[#This Row],[R$ (Valores)]]*-1,FluxoCaixa10131514192123[[#This Row],[R$ (Valores)]])</f>
        <v>0</v>
      </c>
    </row>
    <row r="1489" spans="2:12">
      <c r="B1489" s="48"/>
      <c r="C1489" s="48"/>
      <c r="D1489" s="56"/>
      <c r="E1489" s="52"/>
      <c r="F1489" s="17"/>
      <c r="G1489" s="17"/>
      <c r="H1489" s="17"/>
      <c r="I1489" s="21"/>
      <c r="J1489" s="17"/>
      <c r="K1489" s="20">
        <f>IF(FluxoCaixa10131514192123[[#This Row],[Movimento ]]="Saldo Inicial",FluxoCaixa10131514192123[[#This Row],[R$ (Valores)]],K1488+FluxoCaixa10131514192123[[#This Row],[Valores Receitas / Despesas]])</f>
        <v>2511924.87</v>
      </c>
      <c r="L1489" s="5">
        <f>IF(FluxoCaixa10131514192123[[#This Row],[Entrada / Saída]]="Saída",FluxoCaixa10131514192123[[#This Row],[R$ (Valores)]]*-1,FluxoCaixa10131514192123[[#This Row],[R$ (Valores)]])</f>
        <v>0</v>
      </c>
    </row>
    <row r="1490" spans="2:12">
      <c r="B1490" s="48"/>
      <c r="C1490" s="48"/>
      <c r="D1490" s="56"/>
      <c r="E1490" s="52"/>
      <c r="F1490" s="17"/>
      <c r="G1490" s="17"/>
      <c r="H1490" s="17"/>
      <c r="I1490" s="21"/>
      <c r="J1490" s="17"/>
      <c r="K1490" s="20">
        <f>IF(FluxoCaixa10131514192123[[#This Row],[Movimento ]]="Saldo Inicial",FluxoCaixa10131514192123[[#This Row],[R$ (Valores)]],K1489+FluxoCaixa10131514192123[[#This Row],[Valores Receitas / Despesas]])</f>
        <v>2511924.87</v>
      </c>
      <c r="L1490" s="5">
        <f>IF(FluxoCaixa10131514192123[[#This Row],[Entrada / Saída]]="Saída",FluxoCaixa10131514192123[[#This Row],[R$ (Valores)]]*-1,FluxoCaixa10131514192123[[#This Row],[R$ (Valores)]])</f>
        <v>0</v>
      </c>
    </row>
    <row r="1491" spans="2:12">
      <c r="B1491" s="48"/>
      <c r="C1491" s="48"/>
      <c r="D1491" s="56"/>
      <c r="E1491" s="52"/>
      <c r="F1491" s="17"/>
      <c r="G1491" s="17"/>
      <c r="H1491" s="17"/>
      <c r="I1491" s="21"/>
      <c r="J1491" s="17"/>
      <c r="K1491" s="20">
        <f>IF(FluxoCaixa10131514192123[[#This Row],[Movimento ]]="Saldo Inicial",FluxoCaixa10131514192123[[#This Row],[R$ (Valores)]],K1490+FluxoCaixa10131514192123[[#This Row],[Valores Receitas / Despesas]])</f>
        <v>2511924.87</v>
      </c>
      <c r="L1491" s="5">
        <f>IF(FluxoCaixa10131514192123[[#This Row],[Entrada / Saída]]="Saída",FluxoCaixa10131514192123[[#This Row],[R$ (Valores)]]*-1,FluxoCaixa10131514192123[[#This Row],[R$ (Valores)]])</f>
        <v>0</v>
      </c>
    </row>
    <row r="1492" spans="2:12">
      <c r="B1492" s="48"/>
      <c r="C1492" s="48"/>
      <c r="D1492" s="56"/>
      <c r="E1492" s="52"/>
      <c r="F1492" s="17"/>
      <c r="G1492" s="17"/>
      <c r="H1492" s="17"/>
      <c r="I1492" s="21"/>
      <c r="J1492" s="17"/>
      <c r="K1492" s="20">
        <f>IF(FluxoCaixa10131514192123[[#This Row],[Movimento ]]="Saldo Inicial",FluxoCaixa10131514192123[[#This Row],[R$ (Valores)]],K1491+FluxoCaixa10131514192123[[#This Row],[Valores Receitas / Despesas]])</f>
        <v>2511924.87</v>
      </c>
      <c r="L1492" s="5">
        <f>IF(FluxoCaixa10131514192123[[#This Row],[Entrada / Saída]]="Saída",FluxoCaixa10131514192123[[#This Row],[R$ (Valores)]]*-1,FluxoCaixa10131514192123[[#This Row],[R$ (Valores)]])</f>
        <v>0</v>
      </c>
    </row>
    <row r="1493" spans="2:12">
      <c r="B1493" s="48"/>
      <c r="C1493" s="48"/>
      <c r="D1493" s="56"/>
      <c r="E1493" s="52"/>
      <c r="F1493" s="17"/>
      <c r="G1493" s="17"/>
      <c r="H1493" s="17"/>
      <c r="I1493" s="21"/>
      <c r="J1493" s="17"/>
      <c r="K1493" s="20">
        <f>IF(FluxoCaixa10131514192123[[#This Row],[Movimento ]]="Saldo Inicial",FluxoCaixa10131514192123[[#This Row],[R$ (Valores)]],K1492+FluxoCaixa10131514192123[[#This Row],[Valores Receitas / Despesas]])</f>
        <v>2511924.87</v>
      </c>
      <c r="L1493" s="5">
        <f>IF(FluxoCaixa10131514192123[[#This Row],[Entrada / Saída]]="Saída",FluxoCaixa10131514192123[[#This Row],[R$ (Valores)]]*-1,FluxoCaixa10131514192123[[#This Row],[R$ (Valores)]])</f>
        <v>0</v>
      </c>
    </row>
    <row r="1494" spans="2:12">
      <c r="B1494" s="48"/>
      <c r="C1494" s="48"/>
      <c r="D1494" s="56"/>
      <c r="E1494" s="52"/>
      <c r="F1494" s="17"/>
      <c r="G1494" s="17"/>
      <c r="H1494" s="17"/>
      <c r="I1494" s="21"/>
      <c r="J1494" s="17"/>
      <c r="K1494" s="20">
        <f>IF(FluxoCaixa10131514192123[[#This Row],[Movimento ]]="Saldo Inicial",FluxoCaixa10131514192123[[#This Row],[R$ (Valores)]],K1493+FluxoCaixa10131514192123[[#This Row],[Valores Receitas / Despesas]])</f>
        <v>2511924.87</v>
      </c>
      <c r="L1494" s="5">
        <f>IF(FluxoCaixa10131514192123[[#This Row],[Entrada / Saída]]="Saída",FluxoCaixa10131514192123[[#This Row],[R$ (Valores)]]*-1,FluxoCaixa10131514192123[[#This Row],[R$ (Valores)]])</f>
        <v>0</v>
      </c>
    </row>
    <row r="1495" spans="2:12">
      <c r="B1495" s="48"/>
      <c r="C1495" s="48"/>
      <c r="D1495" s="56"/>
      <c r="E1495" s="52"/>
      <c r="F1495" s="17"/>
      <c r="G1495" s="17"/>
      <c r="H1495" s="17"/>
      <c r="I1495" s="21"/>
      <c r="J1495" s="17"/>
      <c r="K1495" s="20">
        <f>IF(FluxoCaixa10131514192123[[#This Row],[Movimento ]]="Saldo Inicial",FluxoCaixa10131514192123[[#This Row],[R$ (Valores)]],K1494+FluxoCaixa10131514192123[[#This Row],[Valores Receitas / Despesas]])</f>
        <v>2511924.87</v>
      </c>
      <c r="L1495" s="5">
        <f>IF(FluxoCaixa10131514192123[[#This Row],[Entrada / Saída]]="Saída",FluxoCaixa10131514192123[[#This Row],[R$ (Valores)]]*-1,FluxoCaixa10131514192123[[#This Row],[R$ (Valores)]])</f>
        <v>0</v>
      </c>
    </row>
    <row r="1496" spans="2:12">
      <c r="B1496" s="48"/>
      <c r="C1496" s="48"/>
      <c r="D1496" s="56"/>
      <c r="E1496" s="52"/>
      <c r="F1496" s="17"/>
      <c r="G1496" s="17"/>
      <c r="H1496" s="17"/>
      <c r="I1496" s="21"/>
      <c r="J1496" s="17"/>
      <c r="K1496" s="20">
        <f>IF(FluxoCaixa10131514192123[[#This Row],[Movimento ]]="Saldo Inicial",FluxoCaixa10131514192123[[#This Row],[R$ (Valores)]],K1495+FluxoCaixa10131514192123[[#This Row],[Valores Receitas / Despesas]])</f>
        <v>2511924.87</v>
      </c>
      <c r="L1496" s="5">
        <f>IF(FluxoCaixa10131514192123[[#This Row],[Entrada / Saída]]="Saída",FluxoCaixa10131514192123[[#This Row],[R$ (Valores)]]*-1,FluxoCaixa10131514192123[[#This Row],[R$ (Valores)]])</f>
        <v>0</v>
      </c>
    </row>
    <row r="1497" spans="2:12">
      <c r="B1497" s="48"/>
      <c r="C1497" s="48"/>
      <c r="D1497" s="56"/>
      <c r="E1497" s="52"/>
      <c r="F1497" s="17"/>
      <c r="G1497" s="17"/>
      <c r="H1497" s="17"/>
      <c r="I1497" s="21"/>
      <c r="J1497" s="17"/>
      <c r="K1497" s="20">
        <f>IF(FluxoCaixa10131514192123[[#This Row],[Movimento ]]="Saldo Inicial",FluxoCaixa10131514192123[[#This Row],[R$ (Valores)]],K1496+FluxoCaixa10131514192123[[#This Row],[Valores Receitas / Despesas]])</f>
        <v>2511924.87</v>
      </c>
      <c r="L1497" s="5">
        <f>IF(FluxoCaixa10131514192123[[#This Row],[Entrada / Saída]]="Saída",FluxoCaixa10131514192123[[#This Row],[R$ (Valores)]]*-1,FluxoCaixa10131514192123[[#This Row],[R$ (Valores)]])</f>
        <v>0</v>
      </c>
    </row>
    <row r="1498" spans="2:12">
      <c r="B1498" s="48"/>
      <c r="C1498" s="48"/>
      <c r="D1498" s="56"/>
      <c r="E1498" s="52"/>
      <c r="F1498" s="17"/>
      <c r="G1498" s="17"/>
      <c r="H1498" s="17"/>
      <c r="I1498" s="21"/>
      <c r="J1498" s="17"/>
      <c r="K1498" s="20">
        <f>IF(FluxoCaixa10131514192123[[#This Row],[Movimento ]]="Saldo Inicial",FluxoCaixa10131514192123[[#This Row],[R$ (Valores)]],K1497+FluxoCaixa10131514192123[[#This Row],[Valores Receitas / Despesas]])</f>
        <v>2511924.87</v>
      </c>
      <c r="L1498" s="5">
        <f>IF(FluxoCaixa10131514192123[[#This Row],[Entrada / Saída]]="Saída",FluxoCaixa10131514192123[[#This Row],[R$ (Valores)]]*-1,FluxoCaixa10131514192123[[#This Row],[R$ (Valores)]])</f>
        <v>0</v>
      </c>
    </row>
    <row r="1499" spans="2:12">
      <c r="B1499" s="48"/>
      <c r="C1499" s="48"/>
      <c r="D1499" s="56"/>
      <c r="E1499" s="52"/>
      <c r="F1499" s="17"/>
      <c r="G1499" s="17"/>
      <c r="H1499" s="17"/>
      <c r="I1499" s="21"/>
      <c r="J1499" s="17"/>
      <c r="K1499" s="20">
        <f>IF(FluxoCaixa10131514192123[[#This Row],[Movimento ]]="Saldo Inicial",FluxoCaixa10131514192123[[#This Row],[R$ (Valores)]],K1498+FluxoCaixa10131514192123[[#This Row],[Valores Receitas / Despesas]])</f>
        <v>2511924.87</v>
      </c>
      <c r="L1499" s="5">
        <f>IF(FluxoCaixa10131514192123[[#This Row],[Entrada / Saída]]="Saída",FluxoCaixa10131514192123[[#This Row],[R$ (Valores)]]*-1,FluxoCaixa10131514192123[[#This Row],[R$ (Valores)]])</f>
        <v>0</v>
      </c>
    </row>
    <row r="1500" spans="2:12">
      <c r="B1500" s="48"/>
      <c r="C1500" s="48"/>
      <c r="D1500" s="56"/>
      <c r="E1500" s="52"/>
      <c r="F1500" s="17"/>
      <c r="G1500" s="17"/>
      <c r="H1500" s="17"/>
      <c r="I1500" s="21"/>
      <c r="J1500" s="17"/>
      <c r="K1500" s="20">
        <f>IF(FluxoCaixa10131514192123[[#This Row],[Movimento ]]="Saldo Inicial",FluxoCaixa10131514192123[[#This Row],[R$ (Valores)]],K1499+FluxoCaixa10131514192123[[#This Row],[Valores Receitas / Despesas]])</f>
        <v>2511924.87</v>
      </c>
      <c r="L1500" s="5">
        <f>IF(FluxoCaixa10131514192123[[#This Row],[Entrada / Saída]]="Saída",FluxoCaixa10131514192123[[#This Row],[R$ (Valores)]]*-1,FluxoCaixa10131514192123[[#This Row],[R$ (Valores)]])</f>
        <v>0</v>
      </c>
    </row>
    <row r="1501" spans="2:12">
      <c r="B1501" s="48"/>
      <c r="C1501" s="48"/>
      <c r="D1501" s="56"/>
      <c r="E1501" s="52"/>
      <c r="F1501" s="17"/>
      <c r="G1501" s="17"/>
      <c r="H1501" s="17"/>
      <c r="I1501" s="21"/>
      <c r="J1501" s="17"/>
      <c r="K1501" s="20">
        <f>IF(FluxoCaixa10131514192123[[#This Row],[Movimento ]]="Saldo Inicial",FluxoCaixa10131514192123[[#This Row],[R$ (Valores)]],K1500+FluxoCaixa10131514192123[[#This Row],[Valores Receitas / Despesas]])</f>
        <v>2511924.87</v>
      </c>
      <c r="L1501" s="5">
        <f>IF(FluxoCaixa10131514192123[[#This Row],[Entrada / Saída]]="Saída",FluxoCaixa10131514192123[[#This Row],[R$ (Valores)]]*-1,FluxoCaixa10131514192123[[#This Row],[R$ (Valores)]])</f>
        <v>0</v>
      </c>
    </row>
    <row r="1502" spans="2:12">
      <c r="B1502" s="48"/>
      <c r="C1502" s="48"/>
      <c r="D1502" s="56"/>
      <c r="E1502" s="52"/>
      <c r="F1502" s="17"/>
      <c r="G1502" s="17"/>
      <c r="H1502" s="17"/>
      <c r="I1502" s="21"/>
      <c r="J1502" s="17"/>
      <c r="K1502" s="20">
        <f>IF(FluxoCaixa10131514192123[[#This Row],[Movimento ]]="Saldo Inicial",FluxoCaixa10131514192123[[#This Row],[R$ (Valores)]],K1501+FluxoCaixa10131514192123[[#This Row],[Valores Receitas / Despesas]])</f>
        <v>2511924.87</v>
      </c>
      <c r="L1502" s="5">
        <f>IF(FluxoCaixa10131514192123[[#This Row],[Entrada / Saída]]="Saída",FluxoCaixa10131514192123[[#This Row],[R$ (Valores)]]*-1,FluxoCaixa10131514192123[[#This Row],[R$ (Valores)]])</f>
        <v>0</v>
      </c>
    </row>
    <row r="1503" spans="2:12">
      <c r="B1503" s="48"/>
      <c r="C1503" s="48"/>
      <c r="D1503" s="56"/>
      <c r="E1503" s="52"/>
      <c r="F1503" s="17"/>
      <c r="G1503" s="17"/>
      <c r="H1503" s="17"/>
      <c r="I1503" s="21"/>
      <c r="J1503" s="17"/>
      <c r="K1503" s="20">
        <f>IF(FluxoCaixa10131514192123[[#This Row],[Movimento ]]="Saldo Inicial",FluxoCaixa10131514192123[[#This Row],[R$ (Valores)]],K1502+FluxoCaixa10131514192123[[#This Row],[Valores Receitas / Despesas]])</f>
        <v>2511924.87</v>
      </c>
      <c r="L1503" s="5">
        <f>IF(FluxoCaixa10131514192123[[#This Row],[Entrada / Saída]]="Saída",FluxoCaixa10131514192123[[#This Row],[R$ (Valores)]]*-1,FluxoCaixa10131514192123[[#This Row],[R$ (Valores)]])</f>
        <v>0</v>
      </c>
    </row>
    <row r="1504" spans="2:12">
      <c r="B1504" s="48"/>
      <c r="C1504" s="48"/>
      <c r="D1504" s="56"/>
      <c r="E1504" s="52"/>
      <c r="F1504" s="45"/>
      <c r="G1504" s="45"/>
      <c r="H1504" s="17"/>
      <c r="I1504" s="54"/>
      <c r="J1504" s="45"/>
      <c r="K1504" s="47">
        <f>IF(FluxoCaixa10131514192123[[#This Row],[Movimento ]]="Saldo Inicial",FluxoCaixa10131514192123[[#This Row],[R$ (Valores)]],K1503+FluxoCaixa10131514192123[[#This Row],[Valores Receitas / Despesas]])</f>
        <v>2511924.87</v>
      </c>
      <c r="L1504" s="53">
        <f>IF(FluxoCaixa10131514192123[[#This Row],[Entrada / Saída]]="Saída",FluxoCaixa10131514192123[[#This Row],[R$ (Valores)]]*-1,FluxoCaixa10131514192123[[#This Row],[R$ (Valores)]])</f>
        <v>0</v>
      </c>
    </row>
    <row r="1505" spans="2:12">
      <c r="B1505" s="48"/>
      <c r="C1505" s="48"/>
      <c r="D1505" s="56"/>
      <c r="E1505" s="52"/>
      <c r="F1505" s="17"/>
      <c r="G1505" s="17"/>
      <c r="H1505" s="17"/>
      <c r="I1505" s="21"/>
      <c r="J1505" s="17"/>
      <c r="K1505" s="20">
        <f>IF(FluxoCaixa10131514192123[[#This Row],[Movimento ]]="Saldo Inicial",FluxoCaixa10131514192123[[#This Row],[R$ (Valores)]],K1504+FluxoCaixa10131514192123[[#This Row],[Valores Receitas / Despesas]])</f>
        <v>2511924.87</v>
      </c>
      <c r="L1505" s="5">
        <f>IF(FluxoCaixa10131514192123[[#This Row],[Entrada / Saída]]="Saída",FluxoCaixa10131514192123[[#This Row],[R$ (Valores)]]*-1,FluxoCaixa10131514192123[[#This Row],[R$ (Valores)]])</f>
        <v>0</v>
      </c>
    </row>
    <row r="1506" spans="2:12">
      <c r="B1506" s="48"/>
      <c r="C1506" s="48"/>
      <c r="D1506" s="56"/>
      <c r="E1506" s="52"/>
      <c r="F1506" s="17"/>
      <c r="G1506" s="17"/>
      <c r="H1506" s="17"/>
      <c r="I1506" s="21"/>
      <c r="J1506" s="17"/>
      <c r="K1506" s="20">
        <f>IF(FluxoCaixa10131514192123[[#This Row],[Movimento ]]="Saldo Inicial",FluxoCaixa10131514192123[[#This Row],[R$ (Valores)]],K1505+FluxoCaixa10131514192123[[#This Row],[Valores Receitas / Despesas]])</f>
        <v>2511924.87</v>
      </c>
      <c r="L1506" s="5">
        <f>IF(FluxoCaixa10131514192123[[#This Row],[Entrada / Saída]]="Saída",FluxoCaixa10131514192123[[#This Row],[R$ (Valores)]]*-1,FluxoCaixa10131514192123[[#This Row],[R$ (Valores)]])</f>
        <v>0</v>
      </c>
    </row>
    <row r="1507" spans="2:12">
      <c r="B1507" s="48"/>
      <c r="C1507" s="48"/>
      <c r="D1507" s="56"/>
      <c r="E1507" s="52"/>
      <c r="F1507" s="17"/>
      <c r="G1507" s="17"/>
      <c r="H1507" s="17"/>
      <c r="I1507" s="21"/>
      <c r="J1507" s="17"/>
      <c r="K1507" s="20">
        <f>IF(FluxoCaixa10131514192123[[#This Row],[Movimento ]]="Saldo Inicial",FluxoCaixa10131514192123[[#This Row],[R$ (Valores)]],K1506+FluxoCaixa10131514192123[[#This Row],[Valores Receitas / Despesas]])</f>
        <v>2511924.87</v>
      </c>
      <c r="L1507" s="5">
        <f>IF(FluxoCaixa10131514192123[[#This Row],[Entrada / Saída]]="Saída",FluxoCaixa10131514192123[[#This Row],[R$ (Valores)]]*-1,FluxoCaixa10131514192123[[#This Row],[R$ (Valores)]])</f>
        <v>0</v>
      </c>
    </row>
    <row r="1508" spans="2:12">
      <c r="B1508" s="48"/>
      <c r="C1508" s="48"/>
      <c r="D1508" s="56"/>
      <c r="E1508" s="52"/>
      <c r="F1508" s="17"/>
      <c r="G1508" s="17"/>
      <c r="H1508" s="17"/>
      <c r="I1508" s="21"/>
      <c r="J1508" s="17"/>
      <c r="K1508" s="20">
        <f>IF(FluxoCaixa10131514192123[[#This Row],[Movimento ]]="Saldo Inicial",FluxoCaixa10131514192123[[#This Row],[R$ (Valores)]],K1507+FluxoCaixa10131514192123[[#This Row],[Valores Receitas / Despesas]])</f>
        <v>2511924.87</v>
      </c>
      <c r="L1508" s="5">
        <f>IF(FluxoCaixa10131514192123[[#This Row],[Entrada / Saída]]="Saída",FluxoCaixa10131514192123[[#This Row],[R$ (Valores)]]*-1,FluxoCaixa10131514192123[[#This Row],[R$ (Valores)]])</f>
        <v>0</v>
      </c>
    </row>
    <row r="1509" spans="2:12">
      <c r="B1509" s="48"/>
      <c r="C1509" s="48"/>
      <c r="D1509" s="56"/>
      <c r="E1509" s="52"/>
      <c r="F1509" s="17"/>
      <c r="G1509" s="17"/>
      <c r="H1509" s="17"/>
      <c r="I1509" s="21"/>
      <c r="J1509" s="17"/>
      <c r="K1509" s="20">
        <f>IF(FluxoCaixa10131514192123[[#This Row],[Movimento ]]="Saldo Inicial",FluxoCaixa10131514192123[[#This Row],[R$ (Valores)]],K1508+FluxoCaixa10131514192123[[#This Row],[Valores Receitas / Despesas]])</f>
        <v>2511924.87</v>
      </c>
      <c r="L1509" s="5">
        <f>IF(FluxoCaixa10131514192123[[#This Row],[Entrada / Saída]]="Saída",FluxoCaixa10131514192123[[#This Row],[R$ (Valores)]]*-1,FluxoCaixa10131514192123[[#This Row],[R$ (Valores)]])</f>
        <v>0</v>
      </c>
    </row>
    <row r="1510" spans="2:12">
      <c r="B1510" s="48"/>
      <c r="C1510" s="48"/>
      <c r="D1510" s="56"/>
      <c r="E1510" s="52"/>
      <c r="F1510" s="17"/>
      <c r="G1510" s="17"/>
      <c r="H1510" s="17"/>
      <c r="I1510" s="21"/>
      <c r="J1510" s="17"/>
      <c r="K1510" s="20">
        <f>IF(FluxoCaixa10131514192123[[#This Row],[Movimento ]]="Saldo Inicial",FluxoCaixa10131514192123[[#This Row],[R$ (Valores)]],K1509+FluxoCaixa10131514192123[[#This Row],[Valores Receitas / Despesas]])</f>
        <v>2511924.87</v>
      </c>
      <c r="L1510" s="5">
        <f>IF(FluxoCaixa10131514192123[[#This Row],[Entrada / Saída]]="Saída",FluxoCaixa10131514192123[[#This Row],[R$ (Valores)]]*-1,FluxoCaixa10131514192123[[#This Row],[R$ (Valores)]])</f>
        <v>0</v>
      </c>
    </row>
    <row r="1511" spans="2:12">
      <c r="B1511" s="48"/>
      <c r="C1511" s="48"/>
      <c r="D1511" s="56"/>
      <c r="E1511" s="52"/>
      <c r="F1511" s="17"/>
      <c r="G1511" s="17"/>
      <c r="H1511" s="17"/>
      <c r="I1511" s="21"/>
      <c r="J1511" s="17"/>
      <c r="K1511" s="20">
        <f>IF(FluxoCaixa10131514192123[[#This Row],[Movimento ]]="Saldo Inicial",FluxoCaixa10131514192123[[#This Row],[R$ (Valores)]],K1510+FluxoCaixa10131514192123[[#This Row],[Valores Receitas / Despesas]])</f>
        <v>2511924.87</v>
      </c>
      <c r="L1511" s="5">
        <f>IF(FluxoCaixa10131514192123[[#This Row],[Entrada / Saída]]="Saída",FluxoCaixa10131514192123[[#This Row],[R$ (Valores)]]*-1,FluxoCaixa10131514192123[[#This Row],[R$ (Valores)]])</f>
        <v>0</v>
      </c>
    </row>
    <row r="1512" spans="2:12">
      <c r="B1512" s="48"/>
      <c r="C1512" s="48"/>
      <c r="D1512" s="56"/>
      <c r="E1512" s="52"/>
      <c r="F1512" s="17"/>
      <c r="G1512" s="17"/>
      <c r="H1512" s="17"/>
      <c r="I1512" s="21"/>
      <c r="J1512" s="17"/>
      <c r="K1512" s="20">
        <f>IF(FluxoCaixa10131514192123[[#This Row],[Movimento ]]="Saldo Inicial",FluxoCaixa10131514192123[[#This Row],[R$ (Valores)]],K1511+FluxoCaixa10131514192123[[#This Row],[Valores Receitas / Despesas]])</f>
        <v>2511924.87</v>
      </c>
      <c r="L1512" s="5">
        <f>IF(FluxoCaixa10131514192123[[#This Row],[Entrada / Saída]]="Saída",FluxoCaixa10131514192123[[#This Row],[R$ (Valores)]]*-1,FluxoCaixa10131514192123[[#This Row],[R$ (Valores)]])</f>
        <v>0</v>
      </c>
    </row>
    <row r="1513" spans="2:12">
      <c r="B1513" s="48"/>
      <c r="C1513" s="48"/>
      <c r="D1513" s="56"/>
      <c r="E1513" s="52"/>
      <c r="F1513" s="17"/>
      <c r="G1513" s="17"/>
      <c r="H1513" s="17"/>
      <c r="I1513" s="21"/>
      <c r="J1513" s="17"/>
      <c r="K1513" s="20">
        <f>IF(FluxoCaixa10131514192123[[#This Row],[Movimento ]]="Saldo Inicial",FluxoCaixa10131514192123[[#This Row],[R$ (Valores)]],K1512+FluxoCaixa10131514192123[[#This Row],[Valores Receitas / Despesas]])</f>
        <v>2511924.87</v>
      </c>
      <c r="L1513" s="5">
        <f>IF(FluxoCaixa10131514192123[[#This Row],[Entrada / Saída]]="Saída",FluxoCaixa10131514192123[[#This Row],[R$ (Valores)]]*-1,FluxoCaixa10131514192123[[#This Row],[R$ (Valores)]])</f>
        <v>0</v>
      </c>
    </row>
    <row r="1514" spans="2:12">
      <c r="B1514" s="48"/>
      <c r="C1514" s="48"/>
      <c r="D1514" s="56"/>
      <c r="E1514" s="52"/>
      <c r="F1514" s="17"/>
      <c r="G1514" s="17"/>
      <c r="H1514" s="17"/>
      <c r="I1514" s="21"/>
      <c r="J1514" s="17"/>
      <c r="K1514" s="20">
        <f>IF(FluxoCaixa10131514192123[[#This Row],[Movimento ]]="Saldo Inicial",FluxoCaixa10131514192123[[#This Row],[R$ (Valores)]],K1513+FluxoCaixa10131514192123[[#This Row],[Valores Receitas / Despesas]])</f>
        <v>2511924.87</v>
      </c>
      <c r="L1514" s="5">
        <f>IF(FluxoCaixa10131514192123[[#This Row],[Entrada / Saída]]="Saída",FluxoCaixa10131514192123[[#This Row],[R$ (Valores)]]*-1,FluxoCaixa10131514192123[[#This Row],[R$ (Valores)]])</f>
        <v>0</v>
      </c>
    </row>
    <row r="1515" spans="2:12">
      <c r="B1515" s="48"/>
      <c r="C1515" s="48"/>
      <c r="D1515" s="56"/>
      <c r="E1515" s="52"/>
      <c r="F1515" s="17"/>
      <c r="G1515" s="17"/>
      <c r="H1515" s="17"/>
      <c r="I1515" s="21"/>
      <c r="J1515" s="17"/>
      <c r="K1515" s="20">
        <f>IF(FluxoCaixa10131514192123[[#This Row],[Movimento ]]="Saldo Inicial",FluxoCaixa10131514192123[[#This Row],[R$ (Valores)]],K1514+FluxoCaixa10131514192123[[#This Row],[Valores Receitas / Despesas]])</f>
        <v>2511924.87</v>
      </c>
      <c r="L1515" s="5">
        <f>IF(FluxoCaixa10131514192123[[#This Row],[Entrada / Saída]]="Saída",FluxoCaixa10131514192123[[#This Row],[R$ (Valores)]]*-1,FluxoCaixa10131514192123[[#This Row],[R$ (Valores)]])</f>
        <v>0</v>
      </c>
    </row>
    <row r="1516" spans="2:12">
      <c r="B1516" s="48"/>
      <c r="C1516" s="48"/>
      <c r="D1516" s="56"/>
      <c r="E1516" s="52"/>
      <c r="F1516" s="17"/>
      <c r="G1516" s="17"/>
      <c r="H1516" s="17"/>
      <c r="I1516" s="21"/>
      <c r="J1516" s="17"/>
      <c r="K1516" s="20">
        <f>IF(FluxoCaixa10131514192123[[#This Row],[Movimento ]]="Saldo Inicial",FluxoCaixa10131514192123[[#This Row],[R$ (Valores)]],K1515+FluxoCaixa10131514192123[[#This Row],[Valores Receitas / Despesas]])</f>
        <v>2511924.87</v>
      </c>
      <c r="L1516" s="5">
        <f>IF(FluxoCaixa10131514192123[[#This Row],[Entrada / Saída]]="Saída",FluxoCaixa10131514192123[[#This Row],[R$ (Valores)]]*-1,FluxoCaixa10131514192123[[#This Row],[R$ (Valores)]])</f>
        <v>0</v>
      </c>
    </row>
    <row r="1517" spans="2:12">
      <c r="B1517" s="48"/>
      <c r="C1517" s="48"/>
      <c r="D1517" s="56"/>
      <c r="E1517" s="52"/>
      <c r="F1517" s="17"/>
      <c r="G1517" s="17"/>
      <c r="H1517" s="17"/>
      <c r="I1517" s="21"/>
      <c r="J1517" s="17"/>
      <c r="K1517" s="20">
        <f>IF(FluxoCaixa10131514192123[[#This Row],[Movimento ]]="Saldo Inicial",FluxoCaixa10131514192123[[#This Row],[R$ (Valores)]],K1516+FluxoCaixa10131514192123[[#This Row],[Valores Receitas / Despesas]])</f>
        <v>2511924.87</v>
      </c>
      <c r="L1517" s="5">
        <f>IF(FluxoCaixa10131514192123[[#This Row],[Entrada / Saída]]="Saída",FluxoCaixa10131514192123[[#This Row],[R$ (Valores)]]*-1,FluxoCaixa10131514192123[[#This Row],[R$ (Valores)]])</f>
        <v>0</v>
      </c>
    </row>
    <row r="1518" spans="2:12">
      <c r="B1518" s="48"/>
      <c r="C1518" s="48"/>
      <c r="D1518" s="56"/>
      <c r="E1518" s="52"/>
      <c r="F1518" s="17"/>
      <c r="G1518" s="17"/>
      <c r="H1518" s="17"/>
      <c r="I1518" s="21"/>
      <c r="J1518" s="17"/>
      <c r="K1518" s="20">
        <f>IF(FluxoCaixa10131514192123[[#This Row],[Movimento ]]="Saldo Inicial",FluxoCaixa10131514192123[[#This Row],[R$ (Valores)]],K1517+FluxoCaixa10131514192123[[#This Row],[Valores Receitas / Despesas]])</f>
        <v>2511924.87</v>
      </c>
      <c r="L1518" s="5">
        <f>IF(FluxoCaixa10131514192123[[#This Row],[Entrada / Saída]]="Saída",FluxoCaixa10131514192123[[#This Row],[R$ (Valores)]]*-1,FluxoCaixa10131514192123[[#This Row],[R$ (Valores)]])</f>
        <v>0</v>
      </c>
    </row>
    <row r="1519" spans="2:12">
      <c r="B1519" s="48"/>
      <c r="C1519" s="48"/>
      <c r="D1519" s="56"/>
      <c r="E1519" s="52"/>
      <c r="F1519" s="17"/>
      <c r="G1519" s="17"/>
      <c r="H1519" s="17"/>
      <c r="I1519" s="21"/>
      <c r="J1519" s="17"/>
      <c r="K1519" s="20">
        <f>IF(FluxoCaixa10131514192123[[#This Row],[Movimento ]]="Saldo Inicial",FluxoCaixa10131514192123[[#This Row],[R$ (Valores)]],K1518+FluxoCaixa10131514192123[[#This Row],[Valores Receitas / Despesas]])</f>
        <v>2511924.87</v>
      </c>
      <c r="L1519" s="5">
        <f>IF(FluxoCaixa10131514192123[[#This Row],[Entrada / Saída]]="Saída",FluxoCaixa10131514192123[[#This Row],[R$ (Valores)]]*-1,FluxoCaixa10131514192123[[#This Row],[R$ (Valores)]])</f>
        <v>0</v>
      </c>
    </row>
    <row r="1520" spans="2:12">
      <c r="B1520" s="48"/>
      <c r="C1520" s="48"/>
      <c r="D1520" s="56"/>
      <c r="E1520" s="52"/>
      <c r="F1520" s="17"/>
      <c r="G1520" s="17"/>
      <c r="H1520" s="17"/>
      <c r="I1520" s="21"/>
      <c r="J1520" s="17"/>
      <c r="K1520" s="20">
        <f>IF(FluxoCaixa10131514192123[[#This Row],[Movimento ]]="Saldo Inicial",FluxoCaixa10131514192123[[#This Row],[R$ (Valores)]],K1519+FluxoCaixa10131514192123[[#This Row],[Valores Receitas / Despesas]])</f>
        <v>2511924.87</v>
      </c>
      <c r="L1520" s="5">
        <f>IF(FluxoCaixa10131514192123[[#This Row],[Entrada / Saída]]="Saída",FluxoCaixa10131514192123[[#This Row],[R$ (Valores)]]*-1,FluxoCaixa10131514192123[[#This Row],[R$ (Valores)]])</f>
        <v>0</v>
      </c>
    </row>
    <row r="1521" spans="2:12">
      <c r="B1521" s="48"/>
      <c r="C1521" s="48"/>
      <c r="D1521" s="56"/>
      <c r="E1521" s="52"/>
      <c r="F1521" s="17"/>
      <c r="G1521" s="17"/>
      <c r="H1521" s="17"/>
      <c r="I1521" s="21"/>
      <c r="J1521" s="17"/>
      <c r="K1521" s="20">
        <f>IF(FluxoCaixa10131514192123[[#This Row],[Movimento ]]="Saldo Inicial",FluxoCaixa10131514192123[[#This Row],[R$ (Valores)]],K1520+FluxoCaixa10131514192123[[#This Row],[Valores Receitas / Despesas]])</f>
        <v>2511924.87</v>
      </c>
      <c r="L1521" s="5">
        <f>IF(FluxoCaixa10131514192123[[#This Row],[Entrada / Saída]]="Saída",FluxoCaixa10131514192123[[#This Row],[R$ (Valores)]]*-1,FluxoCaixa10131514192123[[#This Row],[R$ (Valores)]])</f>
        <v>0</v>
      </c>
    </row>
    <row r="1522" spans="2:12">
      <c r="B1522" s="48"/>
      <c r="C1522" s="48"/>
      <c r="D1522" s="56"/>
      <c r="E1522" s="52"/>
      <c r="F1522" s="17"/>
      <c r="G1522" s="17"/>
      <c r="H1522" s="17"/>
      <c r="I1522" s="21"/>
      <c r="J1522" s="17"/>
      <c r="K1522" s="20">
        <f>IF(FluxoCaixa10131514192123[[#This Row],[Movimento ]]="Saldo Inicial",FluxoCaixa10131514192123[[#This Row],[R$ (Valores)]],K1521+FluxoCaixa10131514192123[[#This Row],[Valores Receitas / Despesas]])</f>
        <v>2511924.87</v>
      </c>
      <c r="L1522" s="5">
        <f>IF(FluxoCaixa10131514192123[[#This Row],[Entrada / Saída]]="Saída",FluxoCaixa10131514192123[[#This Row],[R$ (Valores)]]*-1,FluxoCaixa10131514192123[[#This Row],[R$ (Valores)]])</f>
        <v>0</v>
      </c>
    </row>
    <row r="1523" spans="2:12">
      <c r="B1523" s="48"/>
      <c r="C1523" s="48"/>
      <c r="D1523" s="56"/>
      <c r="E1523" s="52"/>
      <c r="F1523" s="17"/>
      <c r="G1523" s="17"/>
      <c r="H1523" s="17"/>
      <c r="I1523" s="21"/>
      <c r="J1523" s="17"/>
      <c r="K1523" s="20">
        <f>IF(FluxoCaixa10131514192123[[#This Row],[Movimento ]]="Saldo Inicial",FluxoCaixa10131514192123[[#This Row],[R$ (Valores)]],K1522+FluxoCaixa10131514192123[[#This Row],[Valores Receitas / Despesas]])</f>
        <v>2511924.87</v>
      </c>
      <c r="L1523" s="5">
        <f>IF(FluxoCaixa10131514192123[[#This Row],[Entrada / Saída]]="Saída",FluxoCaixa10131514192123[[#This Row],[R$ (Valores)]]*-1,FluxoCaixa10131514192123[[#This Row],[R$ (Valores)]])</f>
        <v>0</v>
      </c>
    </row>
    <row r="1524" spans="2:12">
      <c r="B1524" s="48"/>
      <c r="C1524" s="48"/>
      <c r="D1524" s="56"/>
      <c r="E1524" s="52"/>
      <c r="F1524" s="17"/>
      <c r="G1524" s="17"/>
      <c r="H1524" s="17"/>
      <c r="I1524" s="21"/>
      <c r="J1524" s="17"/>
      <c r="K1524" s="20">
        <f>IF(FluxoCaixa10131514192123[[#This Row],[Movimento ]]="Saldo Inicial",FluxoCaixa10131514192123[[#This Row],[R$ (Valores)]],K1523+FluxoCaixa10131514192123[[#This Row],[Valores Receitas / Despesas]])</f>
        <v>2511924.87</v>
      </c>
      <c r="L1524" s="5">
        <f>IF(FluxoCaixa10131514192123[[#This Row],[Entrada / Saída]]="Saída",FluxoCaixa10131514192123[[#This Row],[R$ (Valores)]]*-1,FluxoCaixa10131514192123[[#This Row],[R$ (Valores)]])</f>
        <v>0</v>
      </c>
    </row>
    <row r="1525" spans="2:12">
      <c r="B1525" s="48"/>
      <c r="C1525" s="48"/>
      <c r="D1525" s="56"/>
      <c r="E1525" s="52"/>
      <c r="F1525" s="17"/>
      <c r="G1525" s="17"/>
      <c r="H1525" s="17"/>
      <c r="I1525" s="54"/>
      <c r="J1525" s="45"/>
      <c r="K1525" s="47">
        <f>IF(FluxoCaixa10131514192123[[#This Row],[Movimento ]]="Saldo Inicial",FluxoCaixa10131514192123[[#This Row],[R$ (Valores)]],K1524+FluxoCaixa10131514192123[[#This Row],[Valores Receitas / Despesas]])</f>
        <v>2511924.87</v>
      </c>
      <c r="L1525" s="53">
        <f>IF(FluxoCaixa10131514192123[[#This Row],[Entrada / Saída]]="Saída",FluxoCaixa10131514192123[[#This Row],[R$ (Valores)]]*-1,FluxoCaixa10131514192123[[#This Row],[R$ (Valores)]])</f>
        <v>0</v>
      </c>
    </row>
    <row r="1526" spans="2:12">
      <c r="B1526" s="48"/>
      <c r="C1526" s="48"/>
      <c r="D1526" s="56"/>
      <c r="E1526" s="52"/>
      <c r="F1526" s="17"/>
      <c r="G1526" s="17"/>
      <c r="H1526" s="17"/>
      <c r="I1526" s="54"/>
      <c r="J1526" s="45"/>
      <c r="K1526" s="47">
        <f>IF(FluxoCaixa10131514192123[[#This Row],[Movimento ]]="Saldo Inicial",FluxoCaixa10131514192123[[#This Row],[R$ (Valores)]],K1525+FluxoCaixa10131514192123[[#This Row],[Valores Receitas / Despesas]])</f>
        <v>2511924.87</v>
      </c>
      <c r="L1526" s="53">
        <f>IF(FluxoCaixa10131514192123[[#This Row],[Entrada / Saída]]="Saída",FluxoCaixa10131514192123[[#This Row],[R$ (Valores)]]*-1,FluxoCaixa10131514192123[[#This Row],[R$ (Valores)]])</f>
        <v>0</v>
      </c>
    </row>
    <row r="1527" spans="2:12">
      <c r="B1527" s="48"/>
      <c r="C1527" s="48"/>
      <c r="D1527" s="56"/>
      <c r="E1527" s="52"/>
      <c r="F1527" s="17"/>
      <c r="G1527" s="17"/>
      <c r="H1527" s="17"/>
      <c r="I1527" s="54"/>
      <c r="J1527" s="45"/>
      <c r="K1527" s="47">
        <f>IF(FluxoCaixa10131514192123[[#This Row],[Movimento ]]="Saldo Inicial",FluxoCaixa10131514192123[[#This Row],[R$ (Valores)]],K1526+FluxoCaixa10131514192123[[#This Row],[Valores Receitas / Despesas]])</f>
        <v>2511924.87</v>
      </c>
      <c r="L1527" s="53">
        <f>IF(FluxoCaixa10131514192123[[#This Row],[Entrada / Saída]]="Saída",FluxoCaixa10131514192123[[#This Row],[R$ (Valores)]]*-1,FluxoCaixa10131514192123[[#This Row],[R$ (Valores)]])</f>
        <v>0</v>
      </c>
    </row>
    <row r="1528" spans="2:12">
      <c r="B1528" s="48"/>
      <c r="C1528" s="48"/>
      <c r="D1528" s="56"/>
      <c r="E1528" s="52"/>
      <c r="F1528" s="17"/>
      <c r="G1528" s="17"/>
      <c r="H1528" s="17"/>
      <c r="I1528" s="54"/>
      <c r="J1528" s="45"/>
      <c r="K1528" s="47">
        <f>IF(FluxoCaixa10131514192123[[#This Row],[Movimento ]]="Saldo Inicial",FluxoCaixa10131514192123[[#This Row],[R$ (Valores)]],K1527+FluxoCaixa10131514192123[[#This Row],[Valores Receitas / Despesas]])</f>
        <v>2511924.87</v>
      </c>
      <c r="L1528" s="53">
        <f>IF(FluxoCaixa10131514192123[[#This Row],[Entrada / Saída]]="Saída",FluxoCaixa10131514192123[[#This Row],[R$ (Valores)]]*-1,FluxoCaixa10131514192123[[#This Row],[R$ (Valores)]])</f>
        <v>0</v>
      </c>
    </row>
    <row r="1529" spans="2:12">
      <c r="B1529" s="48"/>
      <c r="C1529" s="48"/>
      <c r="D1529" s="56"/>
      <c r="E1529" s="52"/>
      <c r="F1529" s="17"/>
      <c r="G1529" s="17"/>
      <c r="H1529" s="17"/>
      <c r="I1529" s="54"/>
      <c r="J1529" s="45"/>
      <c r="K1529" s="47">
        <f>IF(FluxoCaixa10131514192123[[#This Row],[Movimento ]]="Saldo Inicial",FluxoCaixa10131514192123[[#This Row],[R$ (Valores)]],K1528+FluxoCaixa10131514192123[[#This Row],[Valores Receitas / Despesas]])</f>
        <v>2511924.87</v>
      </c>
      <c r="L1529" s="53">
        <f>IF(FluxoCaixa10131514192123[[#This Row],[Entrada / Saída]]="Saída",FluxoCaixa10131514192123[[#This Row],[R$ (Valores)]]*-1,FluxoCaixa10131514192123[[#This Row],[R$ (Valores)]])</f>
        <v>0</v>
      </c>
    </row>
    <row r="1530" spans="2:12">
      <c r="B1530" s="48"/>
      <c r="C1530" s="48"/>
      <c r="D1530" s="56"/>
      <c r="E1530" s="52"/>
      <c r="F1530" s="17"/>
      <c r="G1530" s="17"/>
      <c r="H1530" s="17"/>
      <c r="I1530" s="54"/>
      <c r="J1530" s="45"/>
      <c r="K1530" s="47">
        <f>IF(FluxoCaixa10131514192123[[#This Row],[Movimento ]]="Saldo Inicial",FluxoCaixa10131514192123[[#This Row],[R$ (Valores)]],K1529+FluxoCaixa10131514192123[[#This Row],[Valores Receitas / Despesas]])</f>
        <v>2511924.87</v>
      </c>
      <c r="L1530" s="53">
        <f>IF(FluxoCaixa10131514192123[[#This Row],[Entrada / Saída]]="Saída",FluxoCaixa10131514192123[[#This Row],[R$ (Valores)]]*-1,FluxoCaixa10131514192123[[#This Row],[R$ (Valores)]])</f>
        <v>0</v>
      </c>
    </row>
    <row r="1531" spans="2:12">
      <c r="B1531" s="48"/>
      <c r="C1531" s="48"/>
      <c r="D1531" s="56"/>
      <c r="E1531" s="52"/>
      <c r="F1531" s="17"/>
      <c r="G1531" s="17"/>
      <c r="H1531" s="17"/>
      <c r="I1531" s="54"/>
      <c r="J1531" s="45"/>
      <c r="K1531" s="47">
        <f>IF(FluxoCaixa10131514192123[[#This Row],[Movimento ]]="Saldo Inicial",FluxoCaixa10131514192123[[#This Row],[R$ (Valores)]],K1530+FluxoCaixa10131514192123[[#This Row],[Valores Receitas / Despesas]])</f>
        <v>2511924.87</v>
      </c>
      <c r="L1531" s="53">
        <f>IF(FluxoCaixa10131514192123[[#This Row],[Entrada / Saída]]="Saída",FluxoCaixa10131514192123[[#This Row],[R$ (Valores)]]*-1,FluxoCaixa10131514192123[[#This Row],[R$ (Valores)]])</f>
        <v>0</v>
      </c>
    </row>
    <row r="1532" spans="2:12">
      <c r="B1532" s="48"/>
      <c r="C1532" s="48"/>
      <c r="D1532" s="56"/>
      <c r="E1532" s="52"/>
      <c r="F1532" s="17"/>
      <c r="G1532" s="17"/>
      <c r="H1532" s="17"/>
      <c r="I1532" s="54"/>
      <c r="J1532" s="45"/>
      <c r="K1532" s="47">
        <f>IF(FluxoCaixa10131514192123[[#This Row],[Movimento ]]="Saldo Inicial",FluxoCaixa10131514192123[[#This Row],[R$ (Valores)]],K1531+FluxoCaixa10131514192123[[#This Row],[Valores Receitas / Despesas]])</f>
        <v>2511924.87</v>
      </c>
      <c r="L1532" s="53">
        <f>IF(FluxoCaixa10131514192123[[#This Row],[Entrada / Saída]]="Saída",FluxoCaixa10131514192123[[#This Row],[R$ (Valores)]]*-1,FluxoCaixa10131514192123[[#This Row],[R$ (Valores)]])</f>
        <v>0</v>
      </c>
    </row>
    <row r="1533" spans="2:12">
      <c r="B1533" s="48"/>
      <c r="C1533" s="48"/>
      <c r="D1533" s="56"/>
      <c r="E1533" s="52"/>
      <c r="F1533" s="17"/>
      <c r="G1533" s="17"/>
      <c r="H1533" s="17"/>
      <c r="I1533" s="54"/>
      <c r="J1533" s="45"/>
      <c r="K1533" s="47">
        <f>IF(FluxoCaixa10131514192123[[#This Row],[Movimento ]]="Saldo Inicial",FluxoCaixa10131514192123[[#This Row],[R$ (Valores)]],K1532+FluxoCaixa10131514192123[[#This Row],[Valores Receitas / Despesas]])</f>
        <v>2511924.87</v>
      </c>
      <c r="L1533" s="53">
        <f>IF(FluxoCaixa10131514192123[[#This Row],[Entrada / Saída]]="Saída",FluxoCaixa10131514192123[[#This Row],[R$ (Valores)]]*-1,FluxoCaixa10131514192123[[#This Row],[R$ (Valores)]])</f>
        <v>0</v>
      </c>
    </row>
    <row r="1534" spans="2:12">
      <c r="B1534" s="48"/>
      <c r="C1534" s="48"/>
      <c r="D1534" s="56"/>
      <c r="E1534" s="52"/>
      <c r="F1534" s="17"/>
      <c r="G1534" s="17"/>
      <c r="H1534" s="17"/>
      <c r="I1534" s="54"/>
      <c r="J1534" s="45"/>
      <c r="K1534" s="47">
        <f>IF(FluxoCaixa10131514192123[[#This Row],[Movimento ]]="Saldo Inicial",FluxoCaixa10131514192123[[#This Row],[R$ (Valores)]],K1533+FluxoCaixa10131514192123[[#This Row],[Valores Receitas / Despesas]])</f>
        <v>2511924.87</v>
      </c>
      <c r="L1534" s="53">
        <f>IF(FluxoCaixa10131514192123[[#This Row],[Entrada / Saída]]="Saída",FluxoCaixa10131514192123[[#This Row],[R$ (Valores)]]*-1,FluxoCaixa10131514192123[[#This Row],[R$ (Valores)]])</f>
        <v>0</v>
      </c>
    </row>
    <row r="1535" spans="2:12">
      <c r="B1535" s="48"/>
      <c r="C1535" s="48"/>
      <c r="D1535" s="56"/>
      <c r="E1535" s="52"/>
      <c r="F1535" s="45"/>
      <c r="G1535" s="45"/>
      <c r="H1535" s="58"/>
      <c r="I1535" s="54"/>
      <c r="J1535" s="45"/>
      <c r="K1535" s="47">
        <f>IF(FluxoCaixa10131514192123[[#This Row],[Movimento ]]="Saldo Inicial",FluxoCaixa10131514192123[[#This Row],[R$ (Valores)]],K1534+FluxoCaixa10131514192123[[#This Row],[Valores Receitas / Despesas]])</f>
        <v>2511924.87</v>
      </c>
      <c r="L1535" s="53">
        <f>IF(FluxoCaixa10131514192123[[#This Row],[Entrada / Saída]]="Saída",FluxoCaixa10131514192123[[#This Row],[R$ (Valores)]]*-1,FluxoCaixa10131514192123[[#This Row],[R$ (Valores)]])</f>
        <v>0</v>
      </c>
    </row>
    <row r="1536" spans="2:12">
      <c r="B1536" s="48"/>
      <c r="C1536" s="48"/>
      <c r="D1536" s="56"/>
      <c r="E1536" s="52"/>
      <c r="F1536" s="45"/>
      <c r="G1536" s="45"/>
      <c r="H1536" s="58"/>
      <c r="I1536" s="54"/>
      <c r="J1536" s="45"/>
      <c r="K1536" s="47">
        <f>IF(FluxoCaixa10131514192123[[#This Row],[Movimento ]]="Saldo Inicial",FluxoCaixa10131514192123[[#This Row],[R$ (Valores)]],K1535+FluxoCaixa10131514192123[[#This Row],[Valores Receitas / Despesas]])</f>
        <v>2511924.87</v>
      </c>
      <c r="L1536" s="53">
        <f>IF(FluxoCaixa10131514192123[[#This Row],[Entrada / Saída]]="Saída",FluxoCaixa10131514192123[[#This Row],[R$ (Valores)]]*-1,FluxoCaixa10131514192123[[#This Row],[R$ (Valores)]])</f>
        <v>0</v>
      </c>
    </row>
    <row r="1537" spans="2:12">
      <c r="B1537" s="48"/>
      <c r="C1537" s="48"/>
      <c r="D1537" s="56"/>
      <c r="E1537" s="52"/>
      <c r="F1537" s="45"/>
      <c r="G1537" s="45"/>
      <c r="H1537" s="58"/>
      <c r="I1537" s="54"/>
      <c r="J1537" s="45"/>
      <c r="K1537" s="47">
        <f>IF(FluxoCaixa10131514192123[[#This Row],[Movimento ]]="Saldo Inicial",FluxoCaixa10131514192123[[#This Row],[R$ (Valores)]],K1536+FluxoCaixa10131514192123[[#This Row],[Valores Receitas / Despesas]])</f>
        <v>2511924.87</v>
      </c>
      <c r="L1537" s="53">
        <f>IF(FluxoCaixa10131514192123[[#This Row],[Entrada / Saída]]="Saída",FluxoCaixa10131514192123[[#This Row],[R$ (Valores)]]*-1,FluxoCaixa10131514192123[[#This Row],[R$ (Valores)]])</f>
        <v>0</v>
      </c>
    </row>
    <row r="1538" spans="2:12">
      <c r="B1538" s="48"/>
      <c r="C1538" s="48"/>
      <c r="D1538" s="56"/>
      <c r="E1538" s="52"/>
      <c r="F1538" s="45"/>
      <c r="G1538" s="45"/>
      <c r="H1538" s="58"/>
      <c r="I1538" s="54"/>
      <c r="J1538" s="45"/>
      <c r="K1538" s="47">
        <f>IF(FluxoCaixa10131514192123[[#This Row],[Movimento ]]="Saldo Inicial",FluxoCaixa10131514192123[[#This Row],[R$ (Valores)]],K1537+FluxoCaixa10131514192123[[#This Row],[Valores Receitas / Despesas]])</f>
        <v>2511924.87</v>
      </c>
      <c r="L1538" s="53">
        <f>IF(FluxoCaixa10131514192123[[#This Row],[Entrada / Saída]]="Saída",FluxoCaixa10131514192123[[#This Row],[R$ (Valores)]]*-1,FluxoCaixa10131514192123[[#This Row],[R$ (Valores)]])</f>
        <v>0</v>
      </c>
    </row>
    <row r="1539" spans="2:12">
      <c r="B1539" s="48"/>
      <c r="C1539" s="48"/>
      <c r="D1539" s="56"/>
      <c r="E1539" s="52"/>
      <c r="F1539" s="45"/>
      <c r="G1539" s="45"/>
      <c r="H1539" s="58"/>
      <c r="I1539" s="54"/>
      <c r="J1539" s="45"/>
      <c r="K1539" s="47">
        <f>IF(FluxoCaixa10131514192123[[#This Row],[Movimento ]]="Saldo Inicial",FluxoCaixa10131514192123[[#This Row],[R$ (Valores)]],K1538+FluxoCaixa10131514192123[[#This Row],[Valores Receitas / Despesas]])</f>
        <v>2511924.87</v>
      </c>
      <c r="L1539" s="53">
        <f>IF(FluxoCaixa10131514192123[[#This Row],[Entrada / Saída]]="Saída",FluxoCaixa10131514192123[[#This Row],[R$ (Valores)]]*-1,FluxoCaixa10131514192123[[#This Row],[R$ (Valores)]])</f>
        <v>0</v>
      </c>
    </row>
    <row r="1540" spans="2:12">
      <c r="B1540" s="48"/>
      <c r="C1540" s="48"/>
      <c r="D1540" s="56"/>
      <c r="E1540" s="52"/>
      <c r="F1540" s="45"/>
      <c r="G1540" s="45"/>
      <c r="H1540" s="58"/>
      <c r="I1540" s="54"/>
      <c r="J1540" s="45"/>
      <c r="K1540" s="47">
        <f>IF(FluxoCaixa10131514192123[[#This Row],[Movimento ]]="Saldo Inicial",FluxoCaixa10131514192123[[#This Row],[R$ (Valores)]],K1539+FluxoCaixa10131514192123[[#This Row],[Valores Receitas / Despesas]])</f>
        <v>2511924.87</v>
      </c>
      <c r="L1540" s="53">
        <f>IF(FluxoCaixa10131514192123[[#This Row],[Entrada / Saída]]="Saída",FluxoCaixa10131514192123[[#This Row],[R$ (Valores)]]*-1,FluxoCaixa10131514192123[[#This Row],[R$ (Valores)]])</f>
        <v>0</v>
      </c>
    </row>
    <row r="1541" spans="2:12">
      <c r="B1541" s="48"/>
      <c r="C1541" s="48"/>
      <c r="D1541" s="56"/>
      <c r="E1541" s="52"/>
      <c r="F1541" s="45"/>
      <c r="G1541" s="45"/>
      <c r="H1541" s="58"/>
      <c r="I1541" s="54"/>
      <c r="J1541" s="45"/>
      <c r="K1541" s="47">
        <f>IF(FluxoCaixa10131514192123[[#This Row],[Movimento ]]="Saldo Inicial",FluxoCaixa10131514192123[[#This Row],[R$ (Valores)]],K1540+FluxoCaixa10131514192123[[#This Row],[Valores Receitas / Despesas]])</f>
        <v>2511924.87</v>
      </c>
      <c r="L1541" s="53">
        <f>IF(FluxoCaixa10131514192123[[#This Row],[Entrada / Saída]]="Saída",FluxoCaixa10131514192123[[#This Row],[R$ (Valores)]]*-1,FluxoCaixa10131514192123[[#This Row],[R$ (Valores)]])</f>
        <v>0</v>
      </c>
    </row>
    <row r="1542" spans="2:12">
      <c r="B1542" s="48"/>
      <c r="C1542" s="48"/>
      <c r="D1542" s="56"/>
      <c r="E1542" s="52"/>
      <c r="F1542" s="17"/>
      <c r="G1542" s="17"/>
      <c r="H1542" s="58"/>
      <c r="I1542" s="21"/>
      <c r="J1542" s="17"/>
      <c r="K1542" s="20">
        <f>IF(FluxoCaixa10131514192123[[#This Row],[Movimento ]]="Saldo Inicial",FluxoCaixa10131514192123[[#This Row],[R$ (Valores)]],K1541+FluxoCaixa10131514192123[[#This Row],[Valores Receitas / Despesas]])</f>
        <v>2511924.87</v>
      </c>
      <c r="L1542" s="5">
        <f>IF(FluxoCaixa10131514192123[[#This Row],[Entrada / Saída]]="Saída",FluxoCaixa10131514192123[[#This Row],[R$ (Valores)]]*-1,FluxoCaixa10131514192123[[#This Row],[R$ (Valores)]])</f>
        <v>0</v>
      </c>
    </row>
    <row r="1543" spans="2:12">
      <c r="B1543" s="48"/>
      <c r="C1543" s="48"/>
      <c r="D1543" s="56"/>
      <c r="E1543" s="52"/>
      <c r="F1543" s="17"/>
      <c r="G1543" s="17"/>
      <c r="H1543" s="58"/>
      <c r="I1543" s="21"/>
      <c r="J1543" s="17"/>
      <c r="K1543" s="20">
        <f>IF(FluxoCaixa10131514192123[[#This Row],[Movimento ]]="Saldo Inicial",FluxoCaixa10131514192123[[#This Row],[R$ (Valores)]],K1542+FluxoCaixa10131514192123[[#This Row],[Valores Receitas / Despesas]])</f>
        <v>2511924.87</v>
      </c>
      <c r="L1543" s="5">
        <f>IF(FluxoCaixa10131514192123[[#This Row],[Entrada / Saída]]="Saída",FluxoCaixa10131514192123[[#This Row],[R$ (Valores)]]*-1,FluxoCaixa10131514192123[[#This Row],[R$ (Valores)]])</f>
        <v>0</v>
      </c>
    </row>
    <row r="1544" spans="2:12">
      <c r="B1544" s="48"/>
      <c r="C1544" s="48"/>
      <c r="D1544" s="56"/>
      <c r="E1544" s="52"/>
      <c r="F1544" s="17"/>
      <c r="G1544" s="17"/>
      <c r="H1544" s="58"/>
      <c r="I1544" s="21"/>
      <c r="J1544" s="17"/>
      <c r="K1544" s="20">
        <f>IF(FluxoCaixa10131514192123[[#This Row],[Movimento ]]="Saldo Inicial",FluxoCaixa10131514192123[[#This Row],[R$ (Valores)]],K1543+FluxoCaixa10131514192123[[#This Row],[Valores Receitas / Despesas]])</f>
        <v>2511924.87</v>
      </c>
      <c r="L1544" s="5">
        <f>IF(FluxoCaixa10131514192123[[#This Row],[Entrada / Saída]]="Saída",FluxoCaixa10131514192123[[#This Row],[R$ (Valores)]]*-1,FluxoCaixa10131514192123[[#This Row],[R$ (Valores)]])</f>
        <v>0</v>
      </c>
    </row>
    <row r="1545" spans="2:12">
      <c r="B1545" s="48"/>
      <c r="C1545" s="48"/>
      <c r="D1545" s="56"/>
      <c r="E1545" s="52"/>
      <c r="F1545" s="17"/>
      <c r="G1545" s="17"/>
      <c r="H1545" s="58"/>
      <c r="I1545" s="21"/>
      <c r="J1545" s="17"/>
      <c r="K1545" s="20">
        <f>IF(FluxoCaixa10131514192123[[#This Row],[Movimento ]]="Saldo Inicial",FluxoCaixa10131514192123[[#This Row],[R$ (Valores)]],K1544+FluxoCaixa10131514192123[[#This Row],[Valores Receitas / Despesas]])</f>
        <v>2511924.87</v>
      </c>
      <c r="L1545" s="5">
        <f>IF(FluxoCaixa10131514192123[[#This Row],[Entrada / Saída]]="Saída",FluxoCaixa10131514192123[[#This Row],[R$ (Valores)]]*-1,FluxoCaixa10131514192123[[#This Row],[R$ (Valores)]])</f>
        <v>0</v>
      </c>
    </row>
    <row r="1546" spans="2:12">
      <c r="B1546" s="48"/>
      <c r="C1546" s="48"/>
      <c r="D1546" s="56"/>
      <c r="E1546" s="52"/>
      <c r="F1546" s="45"/>
      <c r="G1546" s="45"/>
      <c r="H1546" s="57"/>
      <c r="I1546" s="54"/>
      <c r="J1546" s="45"/>
      <c r="K1546" s="47">
        <f>IF(FluxoCaixa10131514192123[[#This Row],[Movimento ]]="Saldo Inicial",FluxoCaixa10131514192123[[#This Row],[R$ (Valores)]],K1545+FluxoCaixa10131514192123[[#This Row],[Valores Receitas / Despesas]])</f>
        <v>2511924.87</v>
      </c>
      <c r="L1546" s="53">
        <f>IF(FluxoCaixa10131514192123[[#This Row],[Entrada / Saída]]="Saída",FluxoCaixa10131514192123[[#This Row],[R$ (Valores)]]*-1,FluxoCaixa10131514192123[[#This Row],[R$ (Valores)]])</f>
        <v>0</v>
      </c>
    </row>
    <row r="1547" spans="2:12">
      <c r="B1547" s="48"/>
      <c r="C1547" s="48"/>
      <c r="D1547" s="56"/>
      <c r="E1547" s="52"/>
      <c r="F1547" s="17"/>
      <c r="G1547" s="17"/>
      <c r="H1547" s="17"/>
      <c r="I1547" s="21"/>
      <c r="J1547" s="17"/>
      <c r="K1547" s="20">
        <f>IF(FluxoCaixa10131514192123[[#This Row],[Movimento ]]="Saldo Inicial",FluxoCaixa10131514192123[[#This Row],[R$ (Valores)]],K1546+FluxoCaixa10131514192123[[#This Row],[Valores Receitas / Despesas]])</f>
        <v>2511924.87</v>
      </c>
      <c r="L1547" s="5">
        <f>IF(FluxoCaixa10131514192123[[#This Row],[Entrada / Saída]]="Saída",FluxoCaixa10131514192123[[#This Row],[R$ (Valores)]]*-1,FluxoCaixa10131514192123[[#This Row],[R$ (Valores)]])</f>
        <v>0</v>
      </c>
    </row>
    <row r="1548" spans="2:12">
      <c r="B1548" s="48"/>
      <c r="C1548" s="48"/>
      <c r="D1548" s="56"/>
      <c r="E1548" s="52"/>
      <c r="F1548" s="17"/>
      <c r="G1548" s="17"/>
      <c r="H1548" s="17"/>
      <c r="I1548" s="21"/>
      <c r="J1548" s="17"/>
      <c r="K1548" s="20">
        <f>IF(FluxoCaixa10131514192123[[#This Row],[Movimento ]]="Saldo Inicial",FluxoCaixa10131514192123[[#This Row],[R$ (Valores)]],K1547+FluxoCaixa10131514192123[[#This Row],[Valores Receitas / Despesas]])</f>
        <v>2511924.87</v>
      </c>
      <c r="L1548" s="5">
        <f>IF(FluxoCaixa10131514192123[[#This Row],[Entrada / Saída]]="Saída",FluxoCaixa10131514192123[[#This Row],[R$ (Valores)]]*-1,FluxoCaixa10131514192123[[#This Row],[R$ (Valores)]])</f>
        <v>0</v>
      </c>
    </row>
    <row r="1549" spans="2:12">
      <c r="B1549" s="48"/>
      <c r="C1549" s="48"/>
      <c r="D1549" s="56"/>
      <c r="E1549" s="52"/>
      <c r="F1549" s="17"/>
      <c r="G1549" s="17"/>
      <c r="H1549" s="17"/>
      <c r="I1549" s="21"/>
      <c r="J1549" s="17"/>
      <c r="K1549" s="20">
        <f>IF(FluxoCaixa10131514192123[[#This Row],[Movimento ]]="Saldo Inicial",FluxoCaixa10131514192123[[#This Row],[R$ (Valores)]],K1548+FluxoCaixa10131514192123[[#This Row],[Valores Receitas / Despesas]])</f>
        <v>2511924.87</v>
      </c>
      <c r="L1549" s="5">
        <f>IF(FluxoCaixa10131514192123[[#This Row],[Entrada / Saída]]="Saída",FluxoCaixa10131514192123[[#This Row],[R$ (Valores)]]*-1,FluxoCaixa10131514192123[[#This Row],[R$ (Valores)]])</f>
        <v>0</v>
      </c>
    </row>
    <row r="1550" spans="2:12">
      <c r="B1550" s="48"/>
      <c r="C1550" s="48"/>
      <c r="D1550" s="56"/>
      <c r="E1550" s="52"/>
      <c r="F1550" s="17"/>
      <c r="G1550" s="17"/>
      <c r="H1550" s="17"/>
      <c r="I1550" s="21"/>
      <c r="J1550" s="17"/>
      <c r="K1550" s="20">
        <f>IF(FluxoCaixa10131514192123[[#This Row],[Movimento ]]="Saldo Inicial",FluxoCaixa10131514192123[[#This Row],[R$ (Valores)]],K1549+FluxoCaixa10131514192123[[#This Row],[Valores Receitas / Despesas]])</f>
        <v>2511924.87</v>
      </c>
      <c r="L1550" s="5">
        <f>IF(FluxoCaixa10131514192123[[#This Row],[Entrada / Saída]]="Saída",FluxoCaixa10131514192123[[#This Row],[R$ (Valores)]]*-1,FluxoCaixa10131514192123[[#This Row],[R$ (Valores)]])</f>
        <v>0</v>
      </c>
    </row>
    <row r="1551" spans="2:12">
      <c r="B1551" s="48"/>
      <c r="C1551" s="48"/>
      <c r="D1551" s="56"/>
      <c r="E1551" s="52"/>
      <c r="F1551" s="17"/>
      <c r="G1551" s="17"/>
      <c r="H1551" s="17"/>
      <c r="I1551" s="21"/>
      <c r="J1551" s="17"/>
      <c r="K1551" s="20">
        <f>IF(FluxoCaixa10131514192123[[#This Row],[Movimento ]]="Saldo Inicial",FluxoCaixa10131514192123[[#This Row],[R$ (Valores)]],K1550+FluxoCaixa10131514192123[[#This Row],[Valores Receitas / Despesas]])</f>
        <v>2511924.87</v>
      </c>
      <c r="L1551" s="53">
        <f>IF(FluxoCaixa10131514192123[[#This Row],[Entrada / Saída]]="Saída",FluxoCaixa10131514192123[[#This Row],[R$ (Valores)]]*-1,FluxoCaixa10131514192123[[#This Row],[R$ (Valores)]])</f>
        <v>0</v>
      </c>
    </row>
    <row r="1552" spans="2:12">
      <c r="B1552" s="48"/>
      <c r="C1552" s="48"/>
      <c r="D1552" s="56"/>
      <c r="E1552" s="52"/>
      <c r="F1552" s="45"/>
      <c r="G1552" s="17"/>
      <c r="H1552" s="17"/>
      <c r="I1552" s="54"/>
      <c r="J1552" s="45"/>
      <c r="K1552" s="47">
        <f>IF(FluxoCaixa10131514192123[[#This Row],[Movimento ]]="Saldo Inicial",FluxoCaixa10131514192123[[#This Row],[R$ (Valores)]],K1551+FluxoCaixa10131514192123[[#This Row],[Valores Receitas / Despesas]])</f>
        <v>2511924.87</v>
      </c>
      <c r="L1552" s="53">
        <f>IF(FluxoCaixa10131514192123[[#This Row],[Entrada / Saída]]="Saída",FluxoCaixa10131514192123[[#This Row],[R$ (Valores)]]*-1,FluxoCaixa10131514192123[[#This Row],[R$ (Valores)]])</f>
        <v>0</v>
      </c>
    </row>
    <row r="1553" spans="2:12">
      <c r="B1553" s="48"/>
      <c r="C1553" s="48"/>
      <c r="D1553" s="56"/>
      <c r="E1553" s="52"/>
      <c r="F1553" s="45"/>
      <c r="G1553" s="45"/>
      <c r="H1553" s="45"/>
      <c r="I1553" s="21"/>
      <c r="J1553" s="17"/>
      <c r="K1553" s="20">
        <f>IF(FluxoCaixa10131514192123[[#This Row],[Movimento ]]="Saldo Inicial",FluxoCaixa10131514192123[[#This Row],[R$ (Valores)]],K1552+FluxoCaixa10131514192123[[#This Row],[Valores Receitas / Despesas]])</f>
        <v>2511924.87</v>
      </c>
      <c r="L1553" s="5">
        <f>IF(FluxoCaixa10131514192123[[#This Row],[Entrada / Saída]]="Saída",FluxoCaixa10131514192123[[#This Row],[R$ (Valores)]]*-1,FluxoCaixa10131514192123[[#This Row],[R$ (Valores)]])</f>
        <v>0</v>
      </c>
    </row>
    <row r="1554" spans="2:12">
      <c r="B1554" s="48"/>
      <c r="C1554" s="48"/>
      <c r="D1554" s="56"/>
      <c r="E1554" s="52"/>
      <c r="F1554" s="45"/>
      <c r="G1554" s="45"/>
      <c r="H1554" s="45"/>
      <c r="I1554" s="21"/>
      <c r="J1554" s="17"/>
      <c r="K1554" s="20">
        <f>IF(FluxoCaixa10131514192123[[#This Row],[Movimento ]]="Saldo Inicial",FluxoCaixa10131514192123[[#This Row],[R$ (Valores)]],K1553+FluxoCaixa10131514192123[[#This Row],[Valores Receitas / Despesas]])</f>
        <v>2511924.87</v>
      </c>
      <c r="L1554" s="5">
        <f>IF(FluxoCaixa10131514192123[[#This Row],[Entrada / Saída]]="Saída",FluxoCaixa10131514192123[[#This Row],[R$ (Valores)]]*-1,FluxoCaixa10131514192123[[#This Row],[R$ (Valores)]])</f>
        <v>0</v>
      </c>
    </row>
    <row r="1555" spans="2:12">
      <c r="B1555" s="48"/>
      <c r="C1555" s="48"/>
      <c r="D1555" s="56"/>
      <c r="E1555" s="52"/>
      <c r="F1555" s="45"/>
      <c r="G1555" s="45"/>
      <c r="H1555" s="45"/>
      <c r="I1555" s="21"/>
      <c r="J1555" s="17"/>
      <c r="K1555" s="20">
        <f>IF(FluxoCaixa10131514192123[[#This Row],[Movimento ]]="Saldo Inicial",FluxoCaixa10131514192123[[#This Row],[R$ (Valores)]],K1554+FluxoCaixa10131514192123[[#This Row],[Valores Receitas / Despesas]])</f>
        <v>2511924.87</v>
      </c>
      <c r="L1555" s="5">
        <f>IF(FluxoCaixa10131514192123[[#This Row],[Entrada / Saída]]="Saída",FluxoCaixa10131514192123[[#This Row],[R$ (Valores)]]*-1,FluxoCaixa10131514192123[[#This Row],[R$ (Valores)]])</f>
        <v>0</v>
      </c>
    </row>
    <row r="1556" spans="2:12">
      <c r="B1556" s="48"/>
      <c r="C1556" s="48"/>
      <c r="D1556" s="56"/>
      <c r="E1556" s="52"/>
      <c r="F1556" s="17"/>
      <c r="G1556" s="17"/>
      <c r="H1556" s="17"/>
      <c r="I1556" s="21"/>
      <c r="J1556" s="17"/>
      <c r="K1556" s="20">
        <f>IF(FluxoCaixa10131514192123[[#This Row],[Movimento ]]="Saldo Inicial",FluxoCaixa10131514192123[[#This Row],[R$ (Valores)]],K1555+FluxoCaixa10131514192123[[#This Row],[Valores Receitas / Despesas]])</f>
        <v>2511924.87</v>
      </c>
      <c r="L1556" s="5">
        <f>IF(FluxoCaixa10131514192123[[#This Row],[Entrada / Saída]]="Saída",FluxoCaixa10131514192123[[#This Row],[R$ (Valores)]]*-1,FluxoCaixa10131514192123[[#This Row],[R$ (Valores)]])</f>
        <v>0</v>
      </c>
    </row>
    <row r="1557" spans="2:12">
      <c r="B1557" s="48"/>
      <c r="C1557" s="48"/>
      <c r="D1557" s="56"/>
      <c r="E1557" s="52"/>
      <c r="F1557" s="17"/>
      <c r="G1557" s="17"/>
      <c r="H1557" s="17"/>
      <c r="I1557" s="21"/>
      <c r="J1557" s="17"/>
      <c r="K1557" s="20">
        <f>IF(FluxoCaixa10131514192123[[#This Row],[Movimento ]]="Saldo Inicial",FluxoCaixa10131514192123[[#This Row],[R$ (Valores)]],K1556+FluxoCaixa10131514192123[[#This Row],[Valores Receitas / Despesas]])</f>
        <v>2511924.87</v>
      </c>
      <c r="L1557" s="5">
        <f>IF(FluxoCaixa10131514192123[[#This Row],[Entrada / Saída]]="Saída",FluxoCaixa10131514192123[[#This Row],[R$ (Valores)]]*-1,FluxoCaixa10131514192123[[#This Row],[R$ (Valores)]])</f>
        <v>0</v>
      </c>
    </row>
    <row r="1558" spans="2:12">
      <c r="B1558" s="48"/>
      <c r="C1558" s="48"/>
      <c r="D1558" s="56"/>
      <c r="E1558" s="52"/>
      <c r="F1558" s="17"/>
      <c r="G1558" s="17"/>
      <c r="H1558" s="17"/>
      <c r="I1558" s="21"/>
      <c r="J1558" s="17"/>
      <c r="K1558" s="20">
        <f>IF(FluxoCaixa10131514192123[[#This Row],[Movimento ]]="Saldo Inicial",FluxoCaixa10131514192123[[#This Row],[R$ (Valores)]],K1557+FluxoCaixa10131514192123[[#This Row],[Valores Receitas / Despesas]])</f>
        <v>2511924.87</v>
      </c>
      <c r="L1558" s="5">
        <f>IF(FluxoCaixa10131514192123[[#This Row],[Entrada / Saída]]="Saída",FluxoCaixa10131514192123[[#This Row],[R$ (Valores)]]*-1,FluxoCaixa10131514192123[[#This Row],[R$ (Valores)]])</f>
        <v>0</v>
      </c>
    </row>
    <row r="1559" spans="2:12">
      <c r="B1559" s="48"/>
      <c r="C1559" s="48"/>
      <c r="D1559" s="56"/>
      <c r="E1559" s="52"/>
      <c r="F1559" s="17"/>
      <c r="G1559" s="17"/>
      <c r="H1559" s="17"/>
      <c r="I1559" s="21"/>
      <c r="J1559" s="17"/>
      <c r="K1559" s="20">
        <f>IF(FluxoCaixa10131514192123[[#This Row],[Movimento ]]="Saldo Inicial",FluxoCaixa10131514192123[[#This Row],[R$ (Valores)]],K1558+FluxoCaixa10131514192123[[#This Row],[Valores Receitas / Despesas]])</f>
        <v>2511924.87</v>
      </c>
      <c r="L1559" s="5">
        <f>IF(FluxoCaixa10131514192123[[#This Row],[Entrada / Saída]]="Saída",FluxoCaixa10131514192123[[#This Row],[R$ (Valores)]]*-1,FluxoCaixa10131514192123[[#This Row],[R$ (Valores)]])</f>
        <v>0</v>
      </c>
    </row>
    <row r="1560" spans="2:12">
      <c r="B1560" s="48"/>
      <c r="C1560" s="48"/>
      <c r="D1560" s="56"/>
      <c r="E1560" s="52"/>
      <c r="F1560" s="17"/>
      <c r="G1560" s="17"/>
      <c r="H1560" s="17"/>
      <c r="I1560" s="21"/>
      <c r="J1560" s="17"/>
      <c r="K1560" s="20">
        <f>IF(FluxoCaixa10131514192123[[#This Row],[Movimento ]]="Saldo Inicial",FluxoCaixa10131514192123[[#This Row],[R$ (Valores)]],K1559+FluxoCaixa10131514192123[[#This Row],[Valores Receitas / Despesas]])</f>
        <v>2511924.87</v>
      </c>
      <c r="L1560" s="5">
        <f>IF(FluxoCaixa10131514192123[[#This Row],[Entrada / Saída]]="Saída",FluxoCaixa10131514192123[[#This Row],[R$ (Valores)]]*-1,FluxoCaixa10131514192123[[#This Row],[R$ (Valores)]])</f>
        <v>0</v>
      </c>
    </row>
    <row r="1561" spans="2:12">
      <c r="B1561" s="48"/>
      <c r="C1561" s="48"/>
      <c r="D1561" s="56"/>
      <c r="E1561" s="52"/>
      <c r="F1561" s="17"/>
      <c r="G1561" s="17"/>
      <c r="H1561" s="17"/>
      <c r="I1561" s="21"/>
      <c r="J1561" s="17"/>
      <c r="K1561" s="20">
        <f>IF(FluxoCaixa10131514192123[[#This Row],[Movimento ]]="Saldo Inicial",FluxoCaixa10131514192123[[#This Row],[R$ (Valores)]],K1560+FluxoCaixa10131514192123[[#This Row],[Valores Receitas / Despesas]])</f>
        <v>2511924.87</v>
      </c>
      <c r="L1561" s="5">
        <f>IF(FluxoCaixa10131514192123[[#This Row],[Entrada / Saída]]="Saída",FluxoCaixa10131514192123[[#This Row],[R$ (Valores)]]*-1,FluxoCaixa10131514192123[[#This Row],[R$ (Valores)]])</f>
        <v>0</v>
      </c>
    </row>
    <row r="1562" spans="2:12">
      <c r="B1562" s="48"/>
      <c r="C1562" s="48"/>
      <c r="D1562" s="56"/>
      <c r="E1562" s="52"/>
      <c r="F1562" s="17"/>
      <c r="G1562" s="17"/>
      <c r="H1562" s="17"/>
      <c r="I1562" s="21"/>
      <c r="J1562" s="17"/>
      <c r="K1562" s="20">
        <f>IF(FluxoCaixa10131514192123[[#This Row],[Movimento ]]="Saldo Inicial",FluxoCaixa10131514192123[[#This Row],[R$ (Valores)]],K1561+FluxoCaixa10131514192123[[#This Row],[Valores Receitas / Despesas]])</f>
        <v>2511924.87</v>
      </c>
      <c r="L1562" s="5">
        <f>IF(FluxoCaixa10131514192123[[#This Row],[Entrada / Saída]]="Saída",FluxoCaixa10131514192123[[#This Row],[R$ (Valores)]]*-1,FluxoCaixa10131514192123[[#This Row],[R$ (Valores)]])</f>
        <v>0</v>
      </c>
    </row>
    <row r="1563" spans="2:12">
      <c r="B1563" s="48"/>
      <c r="C1563" s="48"/>
      <c r="D1563" s="56"/>
      <c r="E1563" s="52"/>
      <c r="F1563" s="17"/>
      <c r="G1563" s="17"/>
      <c r="H1563" s="17"/>
      <c r="I1563" s="21"/>
      <c r="J1563" s="17"/>
      <c r="K1563" s="20">
        <f>IF(FluxoCaixa10131514192123[[#This Row],[Movimento ]]="Saldo Inicial",FluxoCaixa10131514192123[[#This Row],[R$ (Valores)]],K1562+FluxoCaixa10131514192123[[#This Row],[Valores Receitas / Despesas]])</f>
        <v>2511924.87</v>
      </c>
      <c r="L1563" s="5">
        <f>IF(FluxoCaixa10131514192123[[#This Row],[Entrada / Saída]]="Saída",FluxoCaixa10131514192123[[#This Row],[R$ (Valores)]]*-1,FluxoCaixa10131514192123[[#This Row],[R$ (Valores)]])</f>
        <v>0</v>
      </c>
    </row>
    <row r="1564" spans="2:12">
      <c r="B1564" s="48"/>
      <c r="C1564" s="48"/>
      <c r="D1564" s="56"/>
      <c r="E1564" s="52"/>
      <c r="F1564" s="17"/>
      <c r="G1564" s="17"/>
      <c r="H1564" s="17"/>
      <c r="I1564" s="21"/>
      <c r="J1564" s="17"/>
      <c r="K1564" s="20">
        <f>IF(FluxoCaixa10131514192123[[#This Row],[Movimento ]]="Saldo Inicial",FluxoCaixa10131514192123[[#This Row],[R$ (Valores)]],K1563+FluxoCaixa10131514192123[[#This Row],[Valores Receitas / Despesas]])</f>
        <v>2511924.87</v>
      </c>
      <c r="L1564" s="5">
        <f>IF(FluxoCaixa10131514192123[[#This Row],[Entrada / Saída]]="Saída",FluxoCaixa10131514192123[[#This Row],[R$ (Valores)]]*-1,FluxoCaixa10131514192123[[#This Row],[R$ (Valores)]])</f>
        <v>0</v>
      </c>
    </row>
    <row r="1565" spans="2:12">
      <c r="B1565" s="48"/>
      <c r="C1565" s="48"/>
      <c r="D1565" s="56"/>
      <c r="E1565" s="52"/>
      <c r="F1565" s="17"/>
      <c r="G1565" s="17"/>
      <c r="H1565" s="17"/>
      <c r="I1565" s="54"/>
      <c r="J1565" s="45"/>
      <c r="K1565" s="47">
        <f>IF(FluxoCaixa10131514192123[[#This Row],[Movimento ]]="Saldo Inicial",FluxoCaixa10131514192123[[#This Row],[R$ (Valores)]],K1564+FluxoCaixa10131514192123[[#This Row],[Valores Receitas / Despesas]])</f>
        <v>2511924.87</v>
      </c>
      <c r="L1565" s="53">
        <f>IF(FluxoCaixa10131514192123[[#This Row],[Entrada / Saída]]="Saída",FluxoCaixa10131514192123[[#This Row],[R$ (Valores)]]*-1,FluxoCaixa10131514192123[[#This Row],[R$ (Valores)]])</f>
        <v>0</v>
      </c>
    </row>
    <row r="1566" spans="2:12">
      <c r="B1566" s="48"/>
      <c r="C1566" s="48"/>
      <c r="D1566" s="56"/>
      <c r="E1566" s="52"/>
      <c r="F1566" s="17"/>
      <c r="G1566" s="17"/>
      <c r="H1566" s="17"/>
      <c r="I1566" s="21"/>
      <c r="J1566" s="17"/>
      <c r="K1566" s="20">
        <f>IF(FluxoCaixa10131514192123[[#This Row],[Movimento ]]="Saldo Inicial",FluxoCaixa10131514192123[[#This Row],[R$ (Valores)]],K1565+FluxoCaixa10131514192123[[#This Row],[Valores Receitas / Despesas]])</f>
        <v>2511924.87</v>
      </c>
      <c r="L1566" s="5">
        <f>IF(FluxoCaixa10131514192123[[#This Row],[Entrada / Saída]]="Saída",FluxoCaixa10131514192123[[#This Row],[R$ (Valores)]]*-1,FluxoCaixa10131514192123[[#This Row],[R$ (Valores)]])</f>
        <v>0</v>
      </c>
    </row>
    <row r="1567" spans="2:12">
      <c r="B1567" s="48"/>
      <c r="C1567" s="48"/>
      <c r="D1567" s="56"/>
      <c r="E1567" s="52"/>
      <c r="F1567" s="17"/>
      <c r="G1567" s="17"/>
      <c r="H1567" s="17"/>
      <c r="I1567" s="21"/>
      <c r="J1567" s="17"/>
      <c r="K1567" s="20">
        <f>IF(FluxoCaixa10131514192123[[#This Row],[Movimento ]]="Saldo Inicial",FluxoCaixa10131514192123[[#This Row],[R$ (Valores)]],K1566+FluxoCaixa10131514192123[[#This Row],[Valores Receitas / Despesas]])</f>
        <v>2511924.87</v>
      </c>
      <c r="L1567" s="5">
        <f>IF(FluxoCaixa10131514192123[[#This Row],[Entrada / Saída]]="Saída",FluxoCaixa10131514192123[[#This Row],[R$ (Valores)]]*-1,FluxoCaixa10131514192123[[#This Row],[R$ (Valores)]])</f>
        <v>0</v>
      </c>
    </row>
    <row r="1568" spans="2:12">
      <c r="B1568" s="48"/>
      <c r="C1568" s="48"/>
      <c r="D1568" s="56"/>
      <c r="E1568" s="52"/>
      <c r="F1568" s="17"/>
      <c r="G1568" s="17"/>
      <c r="H1568" s="17"/>
      <c r="I1568" s="21"/>
      <c r="J1568" s="17"/>
      <c r="K1568" s="20">
        <f>IF(FluxoCaixa10131514192123[[#This Row],[Movimento ]]="Saldo Inicial",FluxoCaixa10131514192123[[#This Row],[R$ (Valores)]],K1567+FluxoCaixa10131514192123[[#This Row],[Valores Receitas / Despesas]])</f>
        <v>2511924.87</v>
      </c>
      <c r="L1568" s="5">
        <f>IF(FluxoCaixa10131514192123[[#This Row],[Entrada / Saída]]="Saída",FluxoCaixa10131514192123[[#This Row],[R$ (Valores)]]*-1,FluxoCaixa10131514192123[[#This Row],[R$ (Valores)]])</f>
        <v>0</v>
      </c>
    </row>
    <row r="1569" spans="2:12">
      <c r="B1569" s="48"/>
      <c r="C1569" s="48"/>
      <c r="D1569" s="56"/>
      <c r="E1569" s="52"/>
      <c r="F1569" s="17"/>
      <c r="G1569" s="17"/>
      <c r="H1569" s="17"/>
      <c r="I1569" s="21"/>
      <c r="J1569" s="17"/>
      <c r="K1569" s="20">
        <f>IF(FluxoCaixa10131514192123[[#This Row],[Movimento ]]="Saldo Inicial",FluxoCaixa10131514192123[[#This Row],[R$ (Valores)]],K1568+FluxoCaixa10131514192123[[#This Row],[Valores Receitas / Despesas]])</f>
        <v>2511924.87</v>
      </c>
      <c r="L1569" s="5">
        <f>IF(FluxoCaixa10131514192123[[#This Row],[Entrada / Saída]]="Saída",FluxoCaixa10131514192123[[#This Row],[R$ (Valores)]]*-1,FluxoCaixa10131514192123[[#This Row],[R$ (Valores)]])</f>
        <v>0</v>
      </c>
    </row>
    <row r="1570" spans="2:12">
      <c r="B1570" s="48"/>
      <c r="C1570" s="48"/>
      <c r="D1570" s="56"/>
      <c r="E1570" s="52"/>
      <c r="F1570" s="17"/>
      <c r="G1570" s="17"/>
      <c r="H1570" s="17"/>
      <c r="I1570" s="21"/>
      <c r="J1570" s="17"/>
      <c r="K1570" s="20">
        <f>IF(FluxoCaixa10131514192123[[#This Row],[Movimento ]]="Saldo Inicial",FluxoCaixa10131514192123[[#This Row],[R$ (Valores)]],K1569+FluxoCaixa10131514192123[[#This Row],[Valores Receitas / Despesas]])</f>
        <v>2511924.87</v>
      </c>
      <c r="L1570" s="5">
        <f>IF(FluxoCaixa10131514192123[[#This Row],[Entrada / Saída]]="Saída",FluxoCaixa10131514192123[[#This Row],[R$ (Valores)]]*-1,FluxoCaixa10131514192123[[#This Row],[R$ (Valores)]])</f>
        <v>0</v>
      </c>
    </row>
    <row r="1571" spans="2:12">
      <c r="B1571" s="48"/>
      <c r="C1571" s="48"/>
      <c r="D1571" s="56"/>
      <c r="E1571" s="52"/>
      <c r="F1571" s="17"/>
      <c r="G1571" s="17"/>
      <c r="H1571" s="17"/>
      <c r="I1571" s="21"/>
      <c r="J1571" s="17"/>
      <c r="K1571" s="20">
        <f>IF(FluxoCaixa10131514192123[[#This Row],[Movimento ]]="Saldo Inicial",FluxoCaixa10131514192123[[#This Row],[R$ (Valores)]],K1570+FluxoCaixa10131514192123[[#This Row],[Valores Receitas / Despesas]])</f>
        <v>2511924.87</v>
      </c>
      <c r="L1571" s="5">
        <f>IF(FluxoCaixa10131514192123[[#This Row],[Entrada / Saída]]="Saída",FluxoCaixa10131514192123[[#This Row],[R$ (Valores)]]*-1,FluxoCaixa10131514192123[[#This Row],[R$ (Valores)]])</f>
        <v>0</v>
      </c>
    </row>
    <row r="1572" spans="2:12">
      <c r="B1572" s="48"/>
      <c r="C1572" s="48"/>
      <c r="D1572" s="56"/>
      <c r="E1572" s="52"/>
      <c r="F1572" s="17"/>
      <c r="G1572" s="17"/>
      <c r="H1572" s="17"/>
      <c r="I1572" s="21"/>
      <c r="J1572" s="17"/>
      <c r="K1572" s="20">
        <f>IF(FluxoCaixa10131514192123[[#This Row],[Movimento ]]="Saldo Inicial",FluxoCaixa10131514192123[[#This Row],[R$ (Valores)]],K1571+FluxoCaixa10131514192123[[#This Row],[Valores Receitas / Despesas]])</f>
        <v>2511924.87</v>
      </c>
      <c r="L1572" s="5">
        <f>IF(FluxoCaixa10131514192123[[#This Row],[Entrada / Saída]]="Saída",FluxoCaixa10131514192123[[#This Row],[R$ (Valores)]]*-1,FluxoCaixa10131514192123[[#This Row],[R$ (Valores)]])</f>
        <v>0</v>
      </c>
    </row>
    <row r="1573" spans="2:12">
      <c r="B1573" s="48"/>
      <c r="C1573" s="48"/>
      <c r="D1573" s="56"/>
      <c r="E1573" s="52"/>
      <c r="F1573" s="17"/>
      <c r="G1573" s="17"/>
      <c r="H1573" s="17"/>
      <c r="I1573" s="21"/>
      <c r="J1573" s="17"/>
      <c r="K1573" s="20">
        <f>IF(FluxoCaixa10131514192123[[#This Row],[Movimento ]]="Saldo Inicial",FluxoCaixa10131514192123[[#This Row],[R$ (Valores)]],K1572+FluxoCaixa10131514192123[[#This Row],[Valores Receitas / Despesas]])</f>
        <v>2511924.87</v>
      </c>
      <c r="L1573" s="5">
        <f>IF(FluxoCaixa10131514192123[[#This Row],[Entrada / Saída]]="Saída",FluxoCaixa10131514192123[[#This Row],[R$ (Valores)]]*-1,FluxoCaixa10131514192123[[#This Row],[R$ (Valores)]])</f>
        <v>0</v>
      </c>
    </row>
    <row r="1574" spans="2:12">
      <c r="B1574" s="48"/>
      <c r="C1574" s="48"/>
      <c r="D1574" s="56"/>
      <c r="E1574" s="52"/>
      <c r="F1574" s="17"/>
      <c r="G1574" s="17"/>
      <c r="H1574" s="17"/>
      <c r="I1574" s="21"/>
      <c r="J1574" s="17"/>
      <c r="K1574" s="20">
        <f>IF(FluxoCaixa10131514192123[[#This Row],[Movimento ]]="Saldo Inicial",FluxoCaixa10131514192123[[#This Row],[R$ (Valores)]],K1573+FluxoCaixa10131514192123[[#This Row],[Valores Receitas / Despesas]])</f>
        <v>2511924.87</v>
      </c>
      <c r="L1574" s="5">
        <f>IF(FluxoCaixa10131514192123[[#This Row],[Entrada / Saída]]="Saída",FluxoCaixa10131514192123[[#This Row],[R$ (Valores)]]*-1,FluxoCaixa10131514192123[[#This Row],[R$ (Valores)]])</f>
        <v>0</v>
      </c>
    </row>
    <row r="1575" spans="2:12">
      <c r="B1575" s="48"/>
      <c r="C1575" s="48"/>
      <c r="D1575" s="56"/>
      <c r="E1575" s="52"/>
      <c r="F1575" s="17"/>
      <c r="G1575" s="17"/>
      <c r="H1575" s="17"/>
      <c r="I1575" s="21"/>
      <c r="J1575" s="17"/>
      <c r="K1575" s="20">
        <f>IF(FluxoCaixa10131514192123[[#This Row],[Movimento ]]="Saldo Inicial",FluxoCaixa10131514192123[[#This Row],[R$ (Valores)]],K1574+FluxoCaixa10131514192123[[#This Row],[Valores Receitas / Despesas]])</f>
        <v>2511924.87</v>
      </c>
      <c r="L1575" s="5">
        <f>IF(FluxoCaixa10131514192123[[#This Row],[Entrada / Saída]]="Saída",FluxoCaixa10131514192123[[#This Row],[R$ (Valores)]]*-1,FluxoCaixa10131514192123[[#This Row],[R$ (Valores)]])</f>
        <v>0</v>
      </c>
    </row>
    <row r="1576" spans="2:12">
      <c r="B1576" s="48"/>
      <c r="C1576" s="48"/>
      <c r="D1576" s="56"/>
      <c r="E1576" s="52"/>
      <c r="F1576" s="17"/>
      <c r="G1576" s="17"/>
      <c r="H1576" s="17"/>
      <c r="I1576" s="21"/>
      <c r="J1576" s="17"/>
      <c r="K1576" s="20">
        <f>IF(FluxoCaixa10131514192123[[#This Row],[Movimento ]]="Saldo Inicial",FluxoCaixa10131514192123[[#This Row],[R$ (Valores)]],K1575+FluxoCaixa10131514192123[[#This Row],[Valores Receitas / Despesas]])</f>
        <v>2511924.87</v>
      </c>
      <c r="L1576" s="5">
        <f>IF(FluxoCaixa10131514192123[[#This Row],[Entrada / Saída]]="Saída",FluxoCaixa10131514192123[[#This Row],[R$ (Valores)]]*-1,FluxoCaixa10131514192123[[#This Row],[R$ (Valores)]])</f>
        <v>0</v>
      </c>
    </row>
    <row r="1577" spans="2:12">
      <c r="B1577" s="48"/>
      <c r="C1577" s="48"/>
      <c r="D1577" s="56"/>
      <c r="E1577" s="52"/>
      <c r="F1577" s="17"/>
      <c r="G1577" s="17"/>
      <c r="H1577" s="17"/>
      <c r="I1577" s="21"/>
      <c r="J1577" s="17"/>
      <c r="K1577" s="20">
        <f>IF(FluxoCaixa10131514192123[[#This Row],[Movimento ]]="Saldo Inicial",FluxoCaixa10131514192123[[#This Row],[R$ (Valores)]],K1576+FluxoCaixa10131514192123[[#This Row],[Valores Receitas / Despesas]])</f>
        <v>2511924.87</v>
      </c>
      <c r="L1577" s="5">
        <f>IF(FluxoCaixa10131514192123[[#This Row],[Entrada / Saída]]="Saída",FluxoCaixa10131514192123[[#This Row],[R$ (Valores)]]*-1,FluxoCaixa10131514192123[[#This Row],[R$ (Valores)]])</f>
        <v>0</v>
      </c>
    </row>
    <row r="1578" spans="2:12">
      <c r="B1578" s="48"/>
      <c r="C1578" s="48"/>
      <c r="D1578" s="56"/>
      <c r="E1578" s="52"/>
      <c r="F1578" s="17"/>
      <c r="G1578" s="17"/>
      <c r="H1578" s="17"/>
      <c r="I1578" s="21"/>
      <c r="J1578" s="17"/>
      <c r="K1578" s="20">
        <f>IF(FluxoCaixa10131514192123[[#This Row],[Movimento ]]="Saldo Inicial",FluxoCaixa10131514192123[[#This Row],[R$ (Valores)]],K1577+FluxoCaixa10131514192123[[#This Row],[Valores Receitas / Despesas]])</f>
        <v>2511924.87</v>
      </c>
      <c r="L1578" s="5">
        <f>IF(FluxoCaixa10131514192123[[#This Row],[Entrada / Saída]]="Saída",FluxoCaixa10131514192123[[#This Row],[R$ (Valores)]]*-1,FluxoCaixa10131514192123[[#This Row],[R$ (Valores)]])</f>
        <v>0</v>
      </c>
    </row>
    <row r="1579" spans="2:12">
      <c r="B1579" s="48"/>
      <c r="C1579" s="48"/>
      <c r="D1579" s="16"/>
      <c r="E1579" s="48"/>
      <c r="F1579" s="17"/>
      <c r="G1579" s="17"/>
      <c r="H1579" s="17"/>
      <c r="I1579" s="21"/>
      <c r="J1579" s="17"/>
      <c r="K1579" s="20">
        <f>IF(FluxoCaixa10131514192123[[#This Row],[Movimento ]]="Saldo Inicial",FluxoCaixa10131514192123[[#This Row],[R$ (Valores)]],K1578+FluxoCaixa10131514192123[[#This Row],[Valores Receitas / Despesas]])</f>
        <v>2511924.87</v>
      </c>
      <c r="L1579" s="53">
        <f>IF(FluxoCaixa10131514192123[[#This Row],[Entrada / Saída]]="Saída",FluxoCaixa10131514192123[[#This Row],[R$ (Valores)]]*-1,FluxoCaixa10131514192123[[#This Row],[R$ (Valores)]])</f>
        <v>0</v>
      </c>
    </row>
    <row r="1580" spans="2:12">
      <c r="B1580" s="48"/>
      <c r="C1580" s="48"/>
      <c r="D1580" s="56"/>
      <c r="E1580" s="52"/>
      <c r="F1580" s="17"/>
      <c r="G1580" s="17"/>
      <c r="H1580" s="17"/>
      <c r="I1580" s="54"/>
      <c r="J1580" s="45"/>
      <c r="K1580" s="47">
        <f>IF(FluxoCaixa10131514192123[[#This Row],[Movimento ]]="Saldo Inicial",FluxoCaixa10131514192123[[#This Row],[R$ (Valores)]],K1579+FluxoCaixa10131514192123[[#This Row],[Valores Receitas / Despesas]])</f>
        <v>2511924.87</v>
      </c>
      <c r="L1580" s="53">
        <f>IF(FluxoCaixa10131514192123[[#This Row],[Entrada / Saída]]="Saída",FluxoCaixa10131514192123[[#This Row],[R$ (Valores)]]*-1,FluxoCaixa10131514192123[[#This Row],[R$ (Valores)]])</f>
        <v>0</v>
      </c>
    </row>
    <row r="1581" spans="2:12">
      <c r="B1581" s="48"/>
      <c r="C1581" s="48"/>
      <c r="D1581" s="16"/>
      <c r="E1581" s="48"/>
      <c r="F1581" s="17"/>
      <c r="G1581" s="17"/>
      <c r="H1581" s="17"/>
      <c r="I1581" s="54"/>
      <c r="J1581" s="45"/>
      <c r="K1581" s="47">
        <f>IF(FluxoCaixa10131514192123[[#This Row],[Movimento ]]="Saldo Inicial",FluxoCaixa10131514192123[[#This Row],[R$ (Valores)]],K1580+FluxoCaixa10131514192123[[#This Row],[Valores Receitas / Despesas]])</f>
        <v>2511924.87</v>
      </c>
      <c r="L1581" s="53">
        <f>IF(FluxoCaixa10131514192123[[#This Row],[Entrada / Saída]]="Saída",FluxoCaixa10131514192123[[#This Row],[R$ (Valores)]]*-1,FluxoCaixa10131514192123[[#This Row],[R$ (Valores)]])</f>
        <v>0</v>
      </c>
    </row>
    <row r="1582" spans="2:12">
      <c r="B1582" s="48"/>
      <c r="C1582" s="48"/>
      <c r="D1582" s="16"/>
      <c r="E1582" s="48"/>
      <c r="F1582" s="17"/>
      <c r="G1582" s="17"/>
      <c r="H1582" s="17"/>
      <c r="I1582" s="21"/>
      <c r="J1582" s="17"/>
      <c r="K1582" s="20">
        <f>IF(FluxoCaixa10131514192123[[#This Row],[Movimento ]]="Saldo Inicial",FluxoCaixa10131514192123[[#This Row],[R$ (Valores)]],K1581+FluxoCaixa10131514192123[[#This Row],[Valores Receitas / Despesas]])</f>
        <v>2511924.87</v>
      </c>
      <c r="L1582" s="20">
        <f>IF(FluxoCaixa10131514192123[[#This Row],[Entrada / Saída]]="Saída",FluxoCaixa10131514192123[[#This Row],[R$ (Valores)]]*-1,FluxoCaixa10131514192123[[#This Row],[R$ (Valores)]])</f>
        <v>0</v>
      </c>
    </row>
    <row r="1583" spans="2:12">
      <c r="B1583" s="48"/>
      <c r="C1583" s="48"/>
      <c r="D1583" s="17"/>
      <c r="E1583" s="48"/>
      <c r="F1583" s="17"/>
      <c r="G1583" s="17"/>
      <c r="H1583" s="17"/>
      <c r="I1583" s="17"/>
      <c r="J1583" s="17"/>
      <c r="K1583" s="17"/>
      <c r="L1583" s="17"/>
    </row>
  </sheetData>
  <autoFilter ref="B10:C10" xr:uid="{F45AEC0C-BE4A-4CC3-ADF1-1E5B8652A38A}"/>
  <dataConsolidate link="1"/>
  <mergeCells count="5">
    <mergeCell ref="G1:K1"/>
    <mergeCell ref="B3:D3"/>
    <mergeCell ref="B4:C4"/>
    <mergeCell ref="B5:C5"/>
    <mergeCell ref="B6:C6"/>
  </mergeCells>
  <conditionalFormatting sqref="D6">
    <cfRule type="cellIs" dxfId="5" priority="1" operator="greaterThan">
      <formula>0</formula>
    </cfRule>
    <cfRule type="cellIs" dxfId="4" priority="2" operator="lessThan">
      <formula>0</formula>
    </cfRule>
  </conditionalFormatting>
  <dataValidations count="3">
    <dataValidation type="list" allowBlank="1" showInputMessage="1" showErrorMessage="1" sqref="H11" xr:uid="{2D16D8D4-921C-4783-8037-A329FA7EA381}">
      <formula1>INDIRECT($F11)</formula1>
    </dataValidation>
    <dataValidation type="list" allowBlank="1" showInputMessage="1" showErrorMessage="1" sqref="G1569:G1582 G923 G927 G932 G935:G938 G942:G949 G953:G960 G968 G970 G972:G985 G988 G1004:G1005 G1009 G1014:G1024 G1035:G1036 G1048 G1052:G1053 G1056:G1060 G1062:G1066 G1069:G1089 G1092 G1095:G1099 G1113:G1145 G1154:G1189 G1191 G1194:G1200 G1204:G1205 G1207:G1230 G1232:G1234 G1237:G1241 G1247 G1251:G1267 G1269:G1273 G1275:G1283 G1291 G1294 G1304:G1309 G1311:G1312 G1314 G1316 G1324:G1329 G1344:G1353 G1357:G1375 G1379:G1381 G1398:G1399 G1401:G1411 G1420:G1421 G1423:G1427 G1448:G1450 G1440 G1465:G1480 G1521:G1567 G11:G916" xr:uid="{F61F9687-8CC9-4655-90C1-DAF136E2A086}">
      <formula1>INDIRECT(F11)</formula1>
    </dataValidation>
    <dataValidation type="list" allowBlank="1" showInputMessage="1" showErrorMessage="1" sqref="F11:F1582" xr:uid="{73D553A8-0F1B-42DB-9A7B-3E23F100B5C3}">
      <formula1>"Entrada,Saída"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18ABBF-3328-4561-A87E-7BC98A51B9CE}">
          <x14:formula1>
            <xm:f>'Origem de Dados '!$F$3:$F$6</xm:f>
          </x14:formula1>
          <xm:sqref>J11:J969 J971:J1328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92D8-78A7-474E-86FA-590764077289}">
  <dimension ref="B1:S1583"/>
  <sheetViews>
    <sheetView showGridLines="0" topLeftCell="B1" zoomScale="85" zoomScaleNormal="85" workbookViewId="0">
      <pane ySplit="10" topLeftCell="A11" activePane="bottomLeft" state="frozen"/>
      <selection pane="bottomLeft" activeCell="I37" sqref="I37"/>
    </sheetView>
  </sheetViews>
  <sheetFormatPr defaultColWidth="8.85546875" defaultRowHeight="12.75"/>
  <cols>
    <col min="1" max="1" width="1.5703125" style="1" customWidth="1"/>
    <col min="2" max="3" width="13" style="1" customWidth="1"/>
    <col min="4" max="4" width="15.140625" style="1" bestFit="1" customWidth="1"/>
    <col min="5" max="5" width="9.85546875" style="42" customWidth="1"/>
    <col min="6" max="6" width="20.85546875" style="1" bestFit="1" customWidth="1"/>
    <col min="7" max="7" width="24.140625" style="1" customWidth="1"/>
    <col min="8" max="8" width="84.7109375" style="1" bestFit="1" customWidth="1"/>
    <col min="9" max="9" width="24.42578125" style="1" customWidth="1"/>
    <col min="10" max="10" width="21.140625" style="1" customWidth="1"/>
    <col min="11" max="11" width="17.85546875" style="1" customWidth="1"/>
    <col min="12" max="12" width="31.42578125" style="1" hidden="1" customWidth="1"/>
    <col min="13" max="13" width="8.85546875" style="1" customWidth="1"/>
    <col min="14" max="14" width="8.85546875" style="1"/>
    <col min="15" max="16" width="10.28515625" style="1" bestFit="1" customWidth="1"/>
    <col min="17" max="17" width="10.5703125" style="1" bestFit="1" customWidth="1"/>
    <col min="18" max="18" width="11.5703125" style="6" bestFit="1" customWidth="1"/>
    <col min="19" max="19" width="10.28515625" style="1" bestFit="1" customWidth="1"/>
    <col min="20" max="16384" width="8.85546875" style="1"/>
  </cols>
  <sheetData>
    <row r="1" spans="2:19" ht="56.1" customHeight="1">
      <c r="D1" s="14" t="s">
        <v>67</v>
      </c>
      <c r="E1" s="41"/>
      <c r="F1" s="13"/>
      <c r="G1" s="106" t="s">
        <v>2398</v>
      </c>
      <c r="H1" s="106"/>
      <c r="I1" s="106"/>
      <c r="J1" s="106"/>
      <c r="K1" s="106"/>
    </row>
    <row r="2" spans="2:19" ht="23.1" customHeight="1">
      <c r="Q2" s="31"/>
    </row>
    <row r="3" spans="2:19" ht="18.95" customHeight="1">
      <c r="B3" s="111" t="s">
        <v>55</v>
      </c>
      <c r="C3" s="111"/>
      <c r="D3" s="111"/>
      <c r="P3" s="31"/>
    </row>
    <row r="4" spans="2:19" ht="15.75">
      <c r="B4" s="112" t="s">
        <v>50</v>
      </c>
      <c r="C4" s="113"/>
      <c r="D4" s="10">
        <f ca="1">SUMPRODUCT(SUBTOTAL(9,OFFSET(FluxoCaixa1013151416[R$ (Valores)],ROW(FluxoCaixa1013151416[R$ (Valores)])-ROW(I11),0,1)),--(FluxoCaixa1013151416[Entrada / Saída]="Entrada"))+SUMPRODUCT(SUBTOTAL(9,OFFSET(FluxoCaixa1013151416[R$ (Valores)],ROW(FluxoCaixa1013151416[R$ (Valores)])-ROW(I11),0,1)),--(FluxoCaixa1013151416[Entrada / Saída]="Saldo Inicial"))</f>
        <v>117837.2</v>
      </c>
      <c r="P4" s="31"/>
      <c r="Q4" s="26"/>
    </row>
    <row r="5" spans="2:19" ht="15.75">
      <c r="B5" s="112" t="s">
        <v>51</v>
      </c>
      <c r="C5" s="113"/>
      <c r="D5" s="8">
        <f ca="1">SUMPRODUCT(SUBTOTAL(9,OFFSET(FluxoCaixa1013151416[R$ (Valores)],ROW(FluxoCaixa1013151416[R$ (Valores)])-ROW(I11),0,1)),--(FluxoCaixa1013151416[Entrada / Saída]="Saída"))</f>
        <v>108562.83999999998</v>
      </c>
      <c r="P5" s="26"/>
      <c r="S5" s="31"/>
    </row>
    <row r="6" spans="2:19" ht="15.75">
      <c r="B6" s="112" t="s">
        <v>49</v>
      </c>
      <c r="C6" s="113"/>
      <c r="D6" s="9">
        <f ca="1">D4-D5</f>
        <v>9274.3600000000151</v>
      </c>
      <c r="P6" s="26"/>
    </row>
    <row r="7" spans="2:19" ht="38.25" customHeight="1">
      <c r="S7" s="26"/>
    </row>
    <row r="8" spans="2:19" s="2" customFormat="1" ht="21" customHeight="1">
      <c r="E8" s="43"/>
      <c r="I8" s="22" t="s">
        <v>53</v>
      </c>
      <c r="J8" s="23"/>
      <c r="K8" s="24">
        <v>19192.45</v>
      </c>
      <c r="R8" s="32"/>
    </row>
    <row r="9" spans="2:19" ht="6" customHeight="1"/>
    <row r="10" spans="2:19" s="3" customFormat="1" ht="15">
      <c r="B10" s="25" t="s">
        <v>2415</v>
      </c>
      <c r="C10" s="25" t="s">
        <v>2418</v>
      </c>
      <c r="D10" s="25" t="s">
        <v>43</v>
      </c>
      <c r="E10" s="25" t="s">
        <v>151</v>
      </c>
      <c r="F10" s="25" t="s">
        <v>44</v>
      </c>
      <c r="G10" s="25" t="s">
        <v>2397</v>
      </c>
      <c r="H10" s="25" t="s">
        <v>2414</v>
      </c>
      <c r="I10" s="25" t="s">
        <v>63</v>
      </c>
      <c r="J10" s="25" t="s">
        <v>62</v>
      </c>
      <c r="K10" s="25" t="s">
        <v>47</v>
      </c>
      <c r="L10" s="15" t="s">
        <v>52</v>
      </c>
      <c r="R10" s="33"/>
    </row>
    <row r="11" spans="2:19">
      <c r="B11" s="48" t="s">
        <v>2478</v>
      </c>
      <c r="C11" s="48" t="s">
        <v>3387</v>
      </c>
      <c r="D11" s="16">
        <v>46174</v>
      </c>
      <c r="E11" s="48" t="s">
        <v>2413</v>
      </c>
      <c r="F11" s="18" t="s">
        <v>1</v>
      </c>
      <c r="G11" s="18" t="s">
        <v>48</v>
      </c>
      <c r="H11" s="17" t="s">
        <v>75</v>
      </c>
      <c r="I11" s="19">
        <v>19192.45</v>
      </c>
      <c r="J11" s="17" t="s">
        <v>13</v>
      </c>
      <c r="K11" s="20">
        <f>IF(FluxoCaixa1013151416[[#This Row],[Movimento ]]="Saldo Inicial",FluxoCaixa1013151416[[#This Row],[R$ (Valores)]],K10+FluxoCaixa1013151416[[#This Row],[Valores Receitas / Despesas]])</f>
        <v>19192.45</v>
      </c>
      <c r="L11" s="20">
        <f>IF(FluxoCaixa1013151416[[#This Row],[Entrada / Saída]]="Saída",FluxoCaixa1013151416[[#This Row],[R$ (Valores)]]*-1,FluxoCaixa1013151416[[#This Row],[R$ (Valores)]])</f>
        <v>19192.45</v>
      </c>
    </row>
    <row r="12" spans="2:19">
      <c r="B12" s="48" t="s">
        <v>2478</v>
      </c>
      <c r="C12" s="48" t="s">
        <v>3387</v>
      </c>
      <c r="D12" s="16">
        <v>46174</v>
      </c>
      <c r="E12" s="48" t="s">
        <v>2413</v>
      </c>
      <c r="F12" s="18" t="s">
        <v>1</v>
      </c>
      <c r="G12" s="17" t="s">
        <v>6</v>
      </c>
      <c r="H12" s="17" t="s">
        <v>1476</v>
      </c>
      <c r="I12" s="21">
        <v>243.75</v>
      </c>
      <c r="J12" s="17" t="s">
        <v>525</v>
      </c>
      <c r="K12" s="20">
        <f>IF(FluxoCaixa1013151416[[#This Row],[Movimento ]]="Saldo Inicial",FluxoCaixa1013151416[[#This Row],[R$ (Valores)]],K11+FluxoCaixa1013151416[[#This Row],[Valores Receitas / Despesas]])</f>
        <v>19436.2</v>
      </c>
      <c r="L12" s="20">
        <f>IF(FluxoCaixa1013151416[[#This Row],[Entrada / Saída]]="Saída",FluxoCaixa1013151416[[#This Row],[R$ (Valores)]]*-1,FluxoCaixa1013151416[[#This Row],[R$ (Valores)]])</f>
        <v>243.75</v>
      </c>
    </row>
    <row r="13" spans="2:19">
      <c r="B13" s="48" t="s">
        <v>2478</v>
      </c>
      <c r="C13" s="48" t="s">
        <v>3387</v>
      </c>
      <c r="D13" s="16">
        <v>46174</v>
      </c>
      <c r="E13" s="48" t="s">
        <v>2413</v>
      </c>
      <c r="F13" s="17" t="s">
        <v>2</v>
      </c>
      <c r="G13" s="17" t="s">
        <v>71</v>
      </c>
      <c r="H13" s="17" t="s">
        <v>3404</v>
      </c>
      <c r="I13" s="29">
        <v>87.85</v>
      </c>
      <c r="J13" s="17" t="s">
        <v>525</v>
      </c>
      <c r="K13" s="20">
        <f>IF(FluxoCaixa1013151416[[#This Row],[Movimento ]]="Saldo Inicial",FluxoCaixa1013151416[[#This Row],[R$ (Valores)]],K12+FluxoCaixa1013151416[[#This Row],[Valores Receitas / Despesas]])</f>
        <v>19348.350000000002</v>
      </c>
      <c r="L13" s="20">
        <f>IF(FluxoCaixa1013151416[[#This Row],[Entrada / Saída]]="Saída",FluxoCaixa1013151416[[#This Row],[R$ (Valores)]]*-1,FluxoCaixa1013151416[[#This Row],[R$ (Valores)]])</f>
        <v>-87.85</v>
      </c>
    </row>
    <row r="14" spans="2:19">
      <c r="B14" s="48" t="s">
        <v>2478</v>
      </c>
      <c r="C14" s="48" t="s">
        <v>3387</v>
      </c>
      <c r="D14" s="16">
        <v>46175</v>
      </c>
      <c r="E14" s="48" t="s">
        <v>2413</v>
      </c>
      <c r="F14" s="17" t="s">
        <v>2</v>
      </c>
      <c r="G14" s="17" t="s">
        <v>225</v>
      </c>
      <c r="H14" s="17" t="s">
        <v>2943</v>
      </c>
      <c r="I14" s="21">
        <v>5.7</v>
      </c>
      <c r="J14" s="17" t="s">
        <v>525</v>
      </c>
      <c r="K14" s="20">
        <f>IF(FluxoCaixa1013151416[[#This Row],[Movimento ]]="Saldo Inicial",FluxoCaixa1013151416[[#This Row],[R$ (Valores)]],K13+FluxoCaixa1013151416[[#This Row],[Valores Receitas / Despesas]])</f>
        <v>19342.650000000001</v>
      </c>
      <c r="L14" s="20">
        <f>IF(FluxoCaixa1013151416[[#This Row],[Entrada / Saída]]="Saída",FluxoCaixa1013151416[[#This Row],[R$ (Valores)]]*-1,FluxoCaixa1013151416[[#This Row],[R$ (Valores)]])</f>
        <v>-5.7</v>
      </c>
    </row>
    <row r="15" spans="2:19">
      <c r="B15" s="48" t="s">
        <v>2478</v>
      </c>
      <c r="C15" s="48" t="s">
        <v>3387</v>
      </c>
      <c r="D15" s="16">
        <v>46175</v>
      </c>
      <c r="E15" s="48" t="s">
        <v>2413</v>
      </c>
      <c r="F15" s="17" t="s">
        <v>1</v>
      </c>
      <c r="G15" s="17" t="s">
        <v>75</v>
      </c>
      <c r="H15" s="17" t="s">
        <v>75</v>
      </c>
      <c r="I15" s="21">
        <v>1</v>
      </c>
      <c r="J15" s="17" t="s">
        <v>525</v>
      </c>
      <c r="K15" s="20">
        <f>IF(FluxoCaixa1013151416[[#This Row],[Movimento ]]="Saldo Inicial",FluxoCaixa1013151416[[#This Row],[R$ (Valores)]],K14+FluxoCaixa1013151416[[#This Row],[Valores Receitas / Despesas]])</f>
        <v>19343.650000000001</v>
      </c>
      <c r="L15" s="20">
        <f>IF(FluxoCaixa1013151416[[#This Row],[Entrada / Saída]]="Saída",FluxoCaixa1013151416[[#This Row],[R$ (Valores)]]*-1,FluxoCaixa1013151416[[#This Row],[R$ (Valores)]])</f>
        <v>1</v>
      </c>
    </row>
    <row r="16" spans="2:19">
      <c r="B16" s="48" t="s">
        <v>2478</v>
      </c>
      <c r="C16" s="48" t="s">
        <v>3387</v>
      </c>
      <c r="D16" s="16">
        <v>46175</v>
      </c>
      <c r="E16" s="48" t="s">
        <v>2417</v>
      </c>
      <c r="F16" s="17" t="s">
        <v>2</v>
      </c>
      <c r="G16" s="17" t="s">
        <v>70</v>
      </c>
      <c r="H16" s="17" t="s">
        <v>1535</v>
      </c>
      <c r="I16" s="21">
        <v>1500</v>
      </c>
      <c r="J16" s="17" t="s">
        <v>525</v>
      </c>
      <c r="K16" s="20">
        <f>IF(FluxoCaixa1013151416[[#This Row],[Movimento ]]="Saldo Inicial",FluxoCaixa1013151416[[#This Row],[R$ (Valores)]],K15+FluxoCaixa1013151416[[#This Row],[Valores Receitas / Despesas]])</f>
        <v>17843.650000000001</v>
      </c>
      <c r="L16" s="20">
        <f>IF(FluxoCaixa1013151416[[#This Row],[Entrada / Saída]]="Saída",FluxoCaixa1013151416[[#This Row],[R$ (Valores)]]*-1,FluxoCaixa1013151416[[#This Row],[R$ (Valores)]])</f>
        <v>-1500</v>
      </c>
    </row>
    <row r="17" spans="2:17">
      <c r="B17" s="48" t="s">
        <v>2478</v>
      </c>
      <c r="C17" s="48" t="s">
        <v>3387</v>
      </c>
      <c r="D17" s="16">
        <v>46175</v>
      </c>
      <c r="E17" s="48" t="s">
        <v>2496</v>
      </c>
      <c r="F17" s="17" t="s">
        <v>2</v>
      </c>
      <c r="G17" s="17" t="s">
        <v>70</v>
      </c>
      <c r="H17" s="17" t="s">
        <v>1987</v>
      </c>
      <c r="I17" s="21">
        <v>4000</v>
      </c>
      <c r="J17" s="17" t="s">
        <v>525</v>
      </c>
      <c r="K17" s="20">
        <f>IF(FluxoCaixa1013151416[[#This Row],[Movimento ]]="Saldo Inicial",FluxoCaixa1013151416[[#This Row],[R$ (Valores)]],K16+FluxoCaixa1013151416[[#This Row],[Valores Receitas / Despesas]])</f>
        <v>13843.650000000001</v>
      </c>
      <c r="L17" s="20">
        <f>IF(FluxoCaixa1013151416[[#This Row],[Entrada / Saída]]="Saída",FluxoCaixa1013151416[[#This Row],[R$ (Valores)]]*-1,FluxoCaixa1013151416[[#This Row],[R$ (Valores)]])</f>
        <v>-4000</v>
      </c>
    </row>
    <row r="18" spans="2:17">
      <c r="B18" s="48" t="s">
        <v>2478</v>
      </c>
      <c r="C18" s="48" t="s">
        <v>3387</v>
      </c>
      <c r="D18" s="16">
        <v>46175</v>
      </c>
      <c r="E18" s="48" t="s">
        <v>2413</v>
      </c>
      <c r="F18" s="17" t="s">
        <v>2</v>
      </c>
      <c r="G18" s="17" t="s">
        <v>79</v>
      </c>
      <c r="H18" s="17" t="s">
        <v>2726</v>
      </c>
      <c r="I18" s="21">
        <v>27.98</v>
      </c>
      <c r="J18" s="17" t="s">
        <v>525</v>
      </c>
      <c r="K18" s="20">
        <f>IF(FluxoCaixa1013151416[[#This Row],[Movimento ]]="Saldo Inicial",FluxoCaixa1013151416[[#This Row],[R$ (Valores)]],K17+FluxoCaixa1013151416[[#This Row],[Valores Receitas / Despesas]])</f>
        <v>13815.670000000002</v>
      </c>
      <c r="L18" s="20">
        <f>IF(FluxoCaixa1013151416[[#This Row],[Entrada / Saída]]="Saída",FluxoCaixa1013151416[[#This Row],[R$ (Valores)]]*-1,FluxoCaixa1013151416[[#This Row],[R$ (Valores)]])</f>
        <v>-27.98</v>
      </c>
    </row>
    <row r="19" spans="2:17">
      <c r="B19" s="48" t="s">
        <v>2478</v>
      </c>
      <c r="C19" s="48" t="s">
        <v>3387</v>
      </c>
      <c r="D19" s="16">
        <v>46175</v>
      </c>
      <c r="E19" s="48" t="s">
        <v>2496</v>
      </c>
      <c r="F19" s="17" t="s">
        <v>2</v>
      </c>
      <c r="G19" s="17" t="s">
        <v>519</v>
      </c>
      <c r="H19" s="17" t="s">
        <v>3411</v>
      </c>
      <c r="I19" s="21">
        <v>10010.4</v>
      </c>
      <c r="J19" s="17" t="s">
        <v>525</v>
      </c>
      <c r="K19" s="20">
        <f>IF(FluxoCaixa1013151416[[#This Row],[Movimento ]]="Saldo Inicial",FluxoCaixa1013151416[[#This Row],[R$ (Valores)]],K18+FluxoCaixa1013151416[[#This Row],[Valores Receitas / Despesas]])</f>
        <v>3805.2700000000023</v>
      </c>
      <c r="L19" s="20">
        <f>IF(FluxoCaixa1013151416[[#This Row],[Entrada / Saída]]="Saída",FluxoCaixa1013151416[[#This Row],[R$ (Valores)]]*-1,FluxoCaixa1013151416[[#This Row],[R$ (Valores)]])</f>
        <v>-10010.4</v>
      </c>
    </row>
    <row r="20" spans="2:17">
      <c r="B20" s="48" t="s">
        <v>2478</v>
      </c>
      <c r="C20" s="48" t="s">
        <v>3387</v>
      </c>
      <c r="D20" s="16">
        <v>46175</v>
      </c>
      <c r="E20" s="48" t="s">
        <v>2413</v>
      </c>
      <c r="F20" s="17" t="s">
        <v>2</v>
      </c>
      <c r="G20" s="17" t="s">
        <v>79</v>
      </c>
      <c r="H20" s="17" t="s">
        <v>2726</v>
      </c>
      <c r="I20" s="21">
        <v>9.99</v>
      </c>
      <c r="J20" s="17" t="s">
        <v>525</v>
      </c>
      <c r="K20" s="20">
        <f>IF(FluxoCaixa1013151416[[#This Row],[Movimento ]]="Saldo Inicial",FluxoCaixa1013151416[[#This Row],[R$ (Valores)]],K19+FluxoCaixa1013151416[[#This Row],[Valores Receitas / Despesas]])</f>
        <v>3795.2800000000025</v>
      </c>
      <c r="L20" s="20">
        <f>IF(FluxoCaixa1013151416[[#This Row],[Entrada / Saída]]="Saída",FluxoCaixa1013151416[[#This Row],[R$ (Valores)]]*-1,FluxoCaixa1013151416[[#This Row],[R$ (Valores)]])</f>
        <v>-9.99</v>
      </c>
    </row>
    <row r="21" spans="2:17">
      <c r="B21" s="48" t="s">
        <v>2478</v>
      </c>
      <c r="C21" s="48" t="s">
        <v>3387</v>
      </c>
      <c r="D21" s="16">
        <v>46176</v>
      </c>
      <c r="E21" s="48" t="s">
        <v>2413</v>
      </c>
      <c r="F21" s="17" t="s">
        <v>2</v>
      </c>
      <c r="G21" s="17" t="s">
        <v>28</v>
      </c>
      <c r="H21" s="17" t="s">
        <v>634</v>
      </c>
      <c r="I21" s="21">
        <v>50154.8</v>
      </c>
      <c r="J21" s="17" t="s">
        <v>525</v>
      </c>
      <c r="K21" s="20">
        <f>IF(FluxoCaixa1013151416[[#This Row],[Movimento ]]="Saldo Inicial",FluxoCaixa1013151416[[#This Row],[R$ (Valores)]],K20+FluxoCaixa1013151416[[#This Row],[Valores Receitas / Despesas]])</f>
        <v>-46359.520000000004</v>
      </c>
      <c r="L21" s="20">
        <f>IF(FluxoCaixa1013151416[[#This Row],[Entrada / Saída]]="Saída",FluxoCaixa1013151416[[#This Row],[R$ (Valores)]]*-1,FluxoCaixa1013151416[[#This Row],[R$ (Valores)]])</f>
        <v>-50154.8</v>
      </c>
    </row>
    <row r="22" spans="2:17">
      <c r="B22" s="48" t="s">
        <v>2478</v>
      </c>
      <c r="C22" s="48" t="s">
        <v>3387</v>
      </c>
      <c r="D22" s="16">
        <v>46176</v>
      </c>
      <c r="E22" s="48" t="s">
        <v>2413</v>
      </c>
      <c r="F22" s="17" t="s">
        <v>1</v>
      </c>
      <c r="G22" s="17" t="s">
        <v>6</v>
      </c>
      <c r="H22" s="17" t="s">
        <v>1476</v>
      </c>
      <c r="I22" s="21">
        <v>15675</v>
      </c>
      <c r="J22" s="17" t="s">
        <v>525</v>
      </c>
      <c r="K22" s="20">
        <f>IF(FluxoCaixa1013151416[[#This Row],[Movimento ]]="Saldo Inicial",FluxoCaixa1013151416[[#This Row],[R$ (Valores)]],K21+FluxoCaixa1013151416[[#This Row],[Valores Receitas / Despesas]])</f>
        <v>-30684.520000000004</v>
      </c>
      <c r="L22" s="20">
        <f>IF(FluxoCaixa1013151416[[#This Row],[Entrada / Saída]]="Saída",FluxoCaixa1013151416[[#This Row],[R$ (Valores)]]*-1,FluxoCaixa1013151416[[#This Row],[R$ (Valores)]])</f>
        <v>15675</v>
      </c>
      <c r="P22" s="26"/>
      <c r="Q22" s="30"/>
    </row>
    <row r="23" spans="2:17">
      <c r="B23" s="48" t="s">
        <v>2478</v>
      </c>
      <c r="C23" s="48" t="s">
        <v>3387</v>
      </c>
      <c r="D23" s="16">
        <v>46176</v>
      </c>
      <c r="E23" s="48" t="s">
        <v>2413</v>
      </c>
      <c r="F23" s="17" t="s">
        <v>1</v>
      </c>
      <c r="G23" s="17" t="s">
        <v>6</v>
      </c>
      <c r="H23" s="17" t="s">
        <v>1476</v>
      </c>
      <c r="I23" s="21">
        <v>17100</v>
      </c>
      <c r="J23" s="17" t="s">
        <v>525</v>
      </c>
      <c r="K23" s="20">
        <f>IF(FluxoCaixa1013151416[[#This Row],[Movimento ]]="Saldo Inicial",FluxoCaixa1013151416[[#This Row],[R$ (Valores)]],K22+FluxoCaixa1013151416[[#This Row],[Valores Receitas / Despesas]])</f>
        <v>-13584.520000000004</v>
      </c>
      <c r="L23" s="20">
        <f>IF(FluxoCaixa1013151416[[#This Row],[Entrada / Saída]]="Saída",FluxoCaixa1013151416[[#This Row],[R$ (Valores)]]*-1,FluxoCaixa1013151416[[#This Row],[R$ (Valores)]])</f>
        <v>17100</v>
      </c>
    </row>
    <row r="24" spans="2:17">
      <c r="B24" s="48" t="s">
        <v>2478</v>
      </c>
      <c r="C24" s="48" t="s">
        <v>3387</v>
      </c>
      <c r="D24" s="16">
        <v>46176</v>
      </c>
      <c r="E24" s="48" t="s">
        <v>2413</v>
      </c>
      <c r="F24" s="17" t="s">
        <v>1</v>
      </c>
      <c r="G24" s="17" t="s">
        <v>6</v>
      </c>
      <c r="H24" s="17" t="s">
        <v>1476</v>
      </c>
      <c r="I24" s="21">
        <v>1425</v>
      </c>
      <c r="J24" s="17" t="s">
        <v>525</v>
      </c>
      <c r="K24" s="20">
        <f>IF(FluxoCaixa1013151416[[#This Row],[Movimento ]]="Saldo Inicial",FluxoCaixa1013151416[[#This Row],[R$ (Valores)]],K23+FluxoCaixa1013151416[[#This Row],[Valores Receitas / Despesas]])</f>
        <v>-12159.520000000004</v>
      </c>
      <c r="L24" s="20">
        <f>IF(FluxoCaixa1013151416[[#This Row],[Entrada / Saída]]="Saída",FluxoCaixa1013151416[[#This Row],[R$ (Valores)]]*-1,FluxoCaixa1013151416[[#This Row],[R$ (Valores)]])</f>
        <v>1425</v>
      </c>
      <c r="Q24" s="30"/>
    </row>
    <row r="25" spans="2:17">
      <c r="B25" s="48" t="s">
        <v>2478</v>
      </c>
      <c r="C25" s="48" t="s">
        <v>3387</v>
      </c>
      <c r="D25" s="16">
        <v>46176</v>
      </c>
      <c r="E25" s="48" t="s">
        <v>2413</v>
      </c>
      <c r="F25" s="17" t="s">
        <v>1</v>
      </c>
      <c r="G25" s="17" t="s">
        <v>6</v>
      </c>
      <c r="H25" s="17" t="s">
        <v>1476</v>
      </c>
      <c r="I25" s="21">
        <v>15675</v>
      </c>
      <c r="J25" s="17" t="s">
        <v>525</v>
      </c>
      <c r="K25" s="20">
        <f>IF(FluxoCaixa1013151416[[#This Row],[Movimento ]]="Saldo Inicial",FluxoCaixa1013151416[[#This Row],[R$ (Valores)]],K24+FluxoCaixa1013151416[[#This Row],[Valores Receitas / Despesas]])</f>
        <v>3515.4799999999959</v>
      </c>
      <c r="L25" s="20">
        <f>IF(FluxoCaixa1013151416[[#This Row],[Entrada / Saída]]="Saída",FluxoCaixa1013151416[[#This Row],[R$ (Valores)]]*-1,FluxoCaixa1013151416[[#This Row],[R$ (Valores)]])</f>
        <v>15675</v>
      </c>
    </row>
    <row r="26" spans="2:17">
      <c r="B26" s="48" t="s">
        <v>2478</v>
      </c>
      <c r="C26" s="48" t="s">
        <v>3387</v>
      </c>
      <c r="D26" s="16">
        <v>46176</v>
      </c>
      <c r="E26" s="48" t="s">
        <v>2413</v>
      </c>
      <c r="F26" s="17" t="s">
        <v>1</v>
      </c>
      <c r="G26" s="17" t="s">
        <v>6</v>
      </c>
      <c r="H26" s="17" t="s">
        <v>1476</v>
      </c>
      <c r="I26" s="21">
        <v>17100</v>
      </c>
      <c r="J26" s="17" t="s">
        <v>525</v>
      </c>
      <c r="K26" s="20">
        <f>IF(FluxoCaixa1013151416[[#This Row],[Movimento ]]="Saldo Inicial",FluxoCaixa1013151416[[#This Row],[R$ (Valores)]],K25+FluxoCaixa1013151416[[#This Row],[Valores Receitas / Despesas]])</f>
        <v>20615.479999999996</v>
      </c>
      <c r="L26" s="20">
        <f>IF(FluxoCaixa1013151416[[#This Row],[Entrada / Saída]]="Saída",FluxoCaixa1013151416[[#This Row],[R$ (Valores)]]*-1,FluxoCaixa1013151416[[#This Row],[R$ (Valores)]])</f>
        <v>17100</v>
      </c>
      <c r="Q26" s="30"/>
    </row>
    <row r="27" spans="2:17">
      <c r="B27" s="48" t="s">
        <v>2478</v>
      </c>
      <c r="C27" s="48" t="s">
        <v>3387</v>
      </c>
      <c r="D27" s="16">
        <v>46176</v>
      </c>
      <c r="E27" s="48" t="s">
        <v>2413</v>
      </c>
      <c r="F27" s="17" t="s">
        <v>1</v>
      </c>
      <c r="G27" s="17" t="s">
        <v>6</v>
      </c>
      <c r="H27" s="17" t="s">
        <v>1476</v>
      </c>
      <c r="I27" s="21">
        <v>1425</v>
      </c>
      <c r="J27" s="17" t="s">
        <v>525</v>
      </c>
      <c r="K27" s="20">
        <f>IF(FluxoCaixa1013151416[[#This Row],[Movimento ]]="Saldo Inicial",FluxoCaixa1013151416[[#This Row],[R$ (Valores)]],K26+FluxoCaixa1013151416[[#This Row],[Valores Receitas / Despesas]])</f>
        <v>22040.479999999996</v>
      </c>
      <c r="L27" s="20">
        <f>IF(FluxoCaixa1013151416[[#This Row],[Entrada / Saída]]="Saída",FluxoCaixa1013151416[[#This Row],[R$ (Valores)]]*-1,FluxoCaixa1013151416[[#This Row],[R$ (Valores)]])</f>
        <v>1425</v>
      </c>
    </row>
    <row r="28" spans="2:17">
      <c r="B28" s="48" t="s">
        <v>2478</v>
      </c>
      <c r="C28" s="48" t="s">
        <v>3387</v>
      </c>
      <c r="D28" s="16">
        <v>46178</v>
      </c>
      <c r="E28" s="48" t="s">
        <v>2413</v>
      </c>
      <c r="F28" s="17" t="s">
        <v>2</v>
      </c>
      <c r="G28" s="17" t="s">
        <v>225</v>
      </c>
      <c r="H28" s="17" t="s">
        <v>2943</v>
      </c>
      <c r="I28" s="21">
        <v>15.06</v>
      </c>
      <c r="J28" s="17" t="s">
        <v>525</v>
      </c>
      <c r="K28" s="20">
        <f>IF(FluxoCaixa1013151416[[#This Row],[Movimento ]]="Saldo Inicial",FluxoCaixa1013151416[[#This Row],[R$ (Valores)]],K27+FluxoCaixa1013151416[[#This Row],[Valores Receitas / Despesas]])</f>
        <v>22025.419999999995</v>
      </c>
      <c r="L28" s="20">
        <f>IF(FluxoCaixa1013151416[[#This Row],[Entrada / Saída]]="Saída",FluxoCaixa1013151416[[#This Row],[R$ (Valores)]]*-1,FluxoCaixa1013151416[[#This Row],[R$ (Valores)]])</f>
        <v>-15.06</v>
      </c>
    </row>
    <row r="29" spans="2:17">
      <c r="B29" s="48" t="s">
        <v>2478</v>
      </c>
      <c r="C29" s="48" t="s">
        <v>3387</v>
      </c>
      <c r="D29" s="16">
        <v>46178</v>
      </c>
      <c r="E29" s="48" t="s">
        <v>2413</v>
      </c>
      <c r="F29" s="17" t="s">
        <v>2</v>
      </c>
      <c r="G29" s="17" t="s">
        <v>507</v>
      </c>
      <c r="H29" s="17" t="s">
        <v>532</v>
      </c>
      <c r="I29" s="21">
        <v>44</v>
      </c>
      <c r="J29" s="17" t="s">
        <v>525</v>
      </c>
      <c r="K29" s="20">
        <f>IF(FluxoCaixa1013151416[[#This Row],[Movimento ]]="Saldo Inicial",FluxoCaixa1013151416[[#This Row],[R$ (Valores)]],K28+FluxoCaixa1013151416[[#This Row],[Valores Receitas / Despesas]])</f>
        <v>21981.419999999995</v>
      </c>
      <c r="L29" s="20">
        <f>IF(FluxoCaixa1013151416[[#This Row],[Entrada / Saída]]="Saída",FluxoCaixa1013151416[[#This Row],[R$ (Valores)]]*-1,FluxoCaixa1013151416[[#This Row],[R$ (Valores)]])</f>
        <v>-44</v>
      </c>
    </row>
    <row r="30" spans="2:17">
      <c r="B30" s="48" t="s">
        <v>2478</v>
      </c>
      <c r="C30" s="48" t="s">
        <v>3387</v>
      </c>
      <c r="D30" s="16">
        <v>46178</v>
      </c>
      <c r="E30" s="48" t="s">
        <v>2417</v>
      </c>
      <c r="F30" s="17" t="s">
        <v>2</v>
      </c>
      <c r="G30" s="17" t="s">
        <v>103</v>
      </c>
      <c r="H30" s="17" t="s">
        <v>3445</v>
      </c>
      <c r="I30" s="21">
        <v>5937.2</v>
      </c>
      <c r="J30" s="17" t="s">
        <v>525</v>
      </c>
      <c r="K30" s="20">
        <f>IF(FluxoCaixa1013151416[[#This Row],[Movimento ]]="Saldo Inicial",FluxoCaixa1013151416[[#This Row],[R$ (Valores)]],K29+FluxoCaixa1013151416[[#This Row],[Valores Receitas / Despesas]])</f>
        <v>16044.219999999994</v>
      </c>
      <c r="L30" s="20">
        <f>IF(FluxoCaixa1013151416[[#This Row],[Entrada / Saída]]="Saída",FluxoCaixa1013151416[[#This Row],[R$ (Valores)]]*-1,FluxoCaixa1013151416[[#This Row],[R$ (Valores)]])</f>
        <v>-5937.2</v>
      </c>
    </row>
    <row r="31" spans="2:17">
      <c r="B31" s="48" t="s">
        <v>2478</v>
      </c>
      <c r="C31" s="48" t="s">
        <v>3387</v>
      </c>
      <c r="D31" s="16">
        <v>46178</v>
      </c>
      <c r="E31" s="48" t="s">
        <v>2417</v>
      </c>
      <c r="F31" s="17" t="s">
        <v>2</v>
      </c>
      <c r="G31" s="17" t="s">
        <v>70</v>
      </c>
      <c r="H31" s="17" t="s">
        <v>3446</v>
      </c>
      <c r="I31" s="21">
        <v>1500</v>
      </c>
      <c r="J31" s="17" t="s">
        <v>525</v>
      </c>
      <c r="K31" s="20">
        <f>IF(FluxoCaixa1013151416[[#This Row],[Movimento ]]="Saldo Inicial",FluxoCaixa1013151416[[#This Row],[R$ (Valores)]],K30+FluxoCaixa1013151416[[#This Row],[Valores Receitas / Despesas]])</f>
        <v>14544.219999999994</v>
      </c>
      <c r="L31" s="20">
        <f>IF(FluxoCaixa1013151416[[#This Row],[Entrada / Saída]]="Saída",FluxoCaixa1013151416[[#This Row],[R$ (Valores)]]*-1,FluxoCaixa1013151416[[#This Row],[R$ (Valores)]])</f>
        <v>-1500</v>
      </c>
    </row>
    <row r="32" spans="2:17">
      <c r="B32" s="48" t="s">
        <v>2478</v>
      </c>
      <c r="C32" s="48" t="s">
        <v>3387</v>
      </c>
      <c r="D32" s="16">
        <v>46178</v>
      </c>
      <c r="E32" s="48" t="s">
        <v>2496</v>
      </c>
      <c r="F32" s="17" t="s">
        <v>2</v>
      </c>
      <c r="G32" s="17" t="s">
        <v>28</v>
      </c>
      <c r="H32" s="17" t="s">
        <v>1109</v>
      </c>
      <c r="I32" s="21">
        <v>3666.11</v>
      </c>
      <c r="J32" s="17" t="s">
        <v>525</v>
      </c>
      <c r="K32" s="20">
        <f>IF(FluxoCaixa1013151416[[#This Row],[Movimento ]]="Saldo Inicial",FluxoCaixa1013151416[[#This Row],[R$ (Valores)]],K31+FluxoCaixa1013151416[[#This Row],[Valores Receitas / Despesas]])</f>
        <v>10878.109999999993</v>
      </c>
      <c r="L32" s="20">
        <f>IF(FluxoCaixa1013151416[[#This Row],[Entrada / Saída]]="Saída",FluxoCaixa1013151416[[#This Row],[R$ (Valores)]]*-1,FluxoCaixa1013151416[[#This Row],[R$ (Valores)]])</f>
        <v>-3666.11</v>
      </c>
    </row>
    <row r="33" spans="2:12">
      <c r="B33" s="48" t="s">
        <v>2478</v>
      </c>
      <c r="C33" s="48" t="s">
        <v>3387</v>
      </c>
      <c r="D33" s="16">
        <v>46178</v>
      </c>
      <c r="E33" s="48" t="s">
        <v>2417</v>
      </c>
      <c r="F33" s="17" t="s">
        <v>2</v>
      </c>
      <c r="G33" s="17" t="s">
        <v>28</v>
      </c>
      <c r="H33" s="17" t="s">
        <v>635</v>
      </c>
      <c r="I33" s="21">
        <v>28895.98</v>
      </c>
      <c r="J33" s="17" t="s">
        <v>525</v>
      </c>
      <c r="K33" s="20">
        <f>IF(FluxoCaixa1013151416[[#This Row],[Movimento ]]="Saldo Inicial",FluxoCaixa1013151416[[#This Row],[R$ (Valores)]],K32+FluxoCaixa1013151416[[#This Row],[Valores Receitas / Despesas]])</f>
        <v>-18017.870000000006</v>
      </c>
      <c r="L33" s="20">
        <f>IF(FluxoCaixa1013151416[[#This Row],[Entrada / Saída]]="Saída",FluxoCaixa1013151416[[#This Row],[R$ (Valores)]]*-1,FluxoCaixa1013151416[[#This Row],[R$ (Valores)]])</f>
        <v>-28895.98</v>
      </c>
    </row>
    <row r="34" spans="2:12">
      <c r="B34" s="48" t="s">
        <v>2478</v>
      </c>
      <c r="C34" s="48" t="s">
        <v>3387</v>
      </c>
      <c r="D34" s="16">
        <v>46178</v>
      </c>
      <c r="E34" s="48" t="s">
        <v>2413</v>
      </c>
      <c r="F34" s="17" t="s">
        <v>1</v>
      </c>
      <c r="G34" s="17" t="s">
        <v>75</v>
      </c>
      <c r="H34" s="17" t="s">
        <v>75</v>
      </c>
      <c r="I34" s="21">
        <v>30000</v>
      </c>
      <c r="J34" s="17" t="s">
        <v>525</v>
      </c>
      <c r="K34" s="20">
        <f>IF(FluxoCaixa1013151416[[#This Row],[Movimento ]]="Saldo Inicial",FluxoCaixa1013151416[[#This Row],[R$ (Valores)]],K33+FluxoCaixa1013151416[[#This Row],[Valores Receitas / Despesas]])</f>
        <v>11982.129999999994</v>
      </c>
      <c r="L34" s="20">
        <f>IF(FluxoCaixa1013151416[[#This Row],[Entrada / Saída]]="Saída",FluxoCaixa1013151416[[#This Row],[R$ (Valores)]]*-1,FluxoCaixa1013151416[[#This Row],[R$ (Valores)]])</f>
        <v>30000</v>
      </c>
    </row>
    <row r="35" spans="2:12">
      <c r="B35" s="48" t="s">
        <v>2478</v>
      </c>
      <c r="C35" s="48" t="s">
        <v>3387</v>
      </c>
      <c r="D35" s="16">
        <v>46178</v>
      </c>
      <c r="E35" s="48" t="s">
        <v>2413</v>
      </c>
      <c r="F35" s="17" t="s">
        <v>2</v>
      </c>
      <c r="G35" s="17" t="s">
        <v>79</v>
      </c>
      <c r="H35" s="17" t="s">
        <v>3447</v>
      </c>
      <c r="I35" s="21">
        <v>154.9</v>
      </c>
      <c r="J35" s="17" t="s">
        <v>525</v>
      </c>
      <c r="K35" s="20">
        <f>IF(FluxoCaixa1013151416[[#This Row],[Movimento ]]="Saldo Inicial",FluxoCaixa1013151416[[#This Row],[R$ (Valores)]],K34+FluxoCaixa1013151416[[#This Row],[Valores Receitas / Despesas]])</f>
        <v>11827.229999999994</v>
      </c>
      <c r="L35" s="20">
        <f>IF(FluxoCaixa1013151416[[#This Row],[Entrada / Saída]]="Saída",FluxoCaixa1013151416[[#This Row],[R$ (Valores)]]*-1,FluxoCaixa1013151416[[#This Row],[R$ (Valores)]])</f>
        <v>-154.9</v>
      </c>
    </row>
    <row r="36" spans="2:12">
      <c r="B36" s="48" t="s">
        <v>2478</v>
      </c>
      <c r="C36" s="48" t="s">
        <v>3387</v>
      </c>
      <c r="D36" s="16">
        <v>46178</v>
      </c>
      <c r="E36" s="48" t="s">
        <v>2417</v>
      </c>
      <c r="F36" s="17" t="s">
        <v>2</v>
      </c>
      <c r="G36" s="17" t="s">
        <v>103</v>
      </c>
      <c r="H36" s="17" t="s">
        <v>3448</v>
      </c>
      <c r="I36" s="21">
        <v>2552.87</v>
      </c>
      <c r="J36" s="17" t="s">
        <v>525</v>
      </c>
      <c r="K36" s="20">
        <f>IF(FluxoCaixa1013151416[[#This Row],[Movimento ]]="Saldo Inicial",FluxoCaixa1013151416[[#This Row],[R$ (Valores)]],K35+FluxoCaixa1013151416[[#This Row],[Valores Receitas / Despesas]])</f>
        <v>9274.3599999999933</v>
      </c>
      <c r="L36" s="20">
        <f>IF(FluxoCaixa1013151416[[#This Row],[Entrada / Saída]]="Saída",FluxoCaixa1013151416[[#This Row],[R$ (Valores)]]*-1,FluxoCaixa1013151416[[#This Row],[R$ (Valores)]])</f>
        <v>-2552.87</v>
      </c>
    </row>
    <row r="37" spans="2:12">
      <c r="B37" s="48"/>
      <c r="C37" s="48"/>
      <c r="D37" s="16"/>
      <c r="E37" s="48"/>
      <c r="F37" s="17"/>
      <c r="G37" s="17"/>
      <c r="H37" s="17"/>
      <c r="I37" s="21"/>
      <c r="J37" s="17" t="s">
        <v>525</v>
      </c>
      <c r="K37" s="20">
        <f>IF(FluxoCaixa1013151416[[#This Row],[Movimento ]]="Saldo Inicial",FluxoCaixa1013151416[[#This Row],[R$ (Valores)]],K36+FluxoCaixa1013151416[[#This Row],[Valores Receitas / Despesas]])</f>
        <v>9274.3599999999933</v>
      </c>
      <c r="L37" s="20">
        <f>IF(FluxoCaixa1013151416[[#This Row],[Entrada / Saída]]="Saída",FluxoCaixa1013151416[[#This Row],[R$ (Valores)]]*-1,FluxoCaixa1013151416[[#This Row],[R$ (Valores)]])</f>
        <v>0</v>
      </c>
    </row>
    <row r="38" spans="2:12">
      <c r="B38" s="48"/>
      <c r="C38" s="48"/>
      <c r="D38" s="16"/>
      <c r="E38" s="48"/>
      <c r="F38" s="17"/>
      <c r="G38" s="17"/>
      <c r="H38" s="17"/>
      <c r="I38" s="21"/>
      <c r="J38" s="17" t="s">
        <v>525</v>
      </c>
      <c r="K38" s="20">
        <f>IF(FluxoCaixa1013151416[[#This Row],[Movimento ]]="Saldo Inicial",FluxoCaixa1013151416[[#This Row],[R$ (Valores)]],K37+FluxoCaixa1013151416[[#This Row],[Valores Receitas / Despesas]])</f>
        <v>9274.3599999999933</v>
      </c>
      <c r="L38" s="20">
        <f>IF(FluxoCaixa1013151416[[#This Row],[Entrada / Saída]]="Saída",FluxoCaixa1013151416[[#This Row],[R$ (Valores)]]*-1,FluxoCaixa1013151416[[#This Row],[R$ (Valores)]])</f>
        <v>0</v>
      </c>
    </row>
    <row r="39" spans="2:12">
      <c r="B39" s="48"/>
      <c r="C39" s="48"/>
      <c r="D39" s="16"/>
      <c r="E39" s="48"/>
      <c r="F39" s="17"/>
      <c r="G39" s="17"/>
      <c r="H39" s="17"/>
      <c r="I39" s="21"/>
      <c r="J39" s="17" t="s">
        <v>525</v>
      </c>
      <c r="K39" s="20">
        <f>IF(FluxoCaixa1013151416[[#This Row],[Movimento ]]="Saldo Inicial",FluxoCaixa1013151416[[#This Row],[R$ (Valores)]],K38+FluxoCaixa1013151416[[#This Row],[Valores Receitas / Despesas]])</f>
        <v>9274.3599999999933</v>
      </c>
      <c r="L39" s="20">
        <f>IF(FluxoCaixa1013151416[[#This Row],[Entrada / Saída]]="Saída",FluxoCaixa1013151416[[#This Row],[R$ (Valores)]]*-1,FluxoCaixa1013151416[[#This Row],[R$ (Valores)]])</f>
        <v>0</v>
      </c>
    </row>
    <row r="40" spans="2:12">
      <c r="B40" s="48"/>
      <c r="C40" s="48"/>
      <c r="D40" s="16"/>
      <c r="E40" s="48"/>
      <c r="F40" s="17"/>
      <c r="G40" s="17"/>
      <c r="H40" s="17"/>
      <c r="I40" s="29"/>
      <c r="J40" s="17" t="s">
        <v>525</v>
      </c>
      <c r="K40" s="20">
        <f>IF(FluxoCaixa1013151416[[#This Row],[Movimento ]]="Saldo Inicial",FluxoCaixa1013151416[[#This Row],[R$ (Valores)]],K39+FluxoCaixa1013151416[[#This Row],[Valores Receitas / Despesas]])</f>
        <v>9274.3599999999933</v>
      </c>
      <c r="L40" s="20">
        <f>IF(FluxoCaixa1013151416[[#This Row],[Entrada / Saída]]="Saída",FluxoCaixa1013151416[[#This Row],[R$ (Valores)]]*-1,FluxoCaixa1013151416[[#This Row],[R$ (Valores)]])</f>
        <v>0</v>
      </c>
    </row>
    <row r="41" spans="2:12">
      <c r="B41" s="48"/>
      <c r="C41" s="48"/>
      <c r="D41" s="16"/>
      <c r="E41" s="48"/>
      <c r="F41" s="17"/>
      <c r="G41" s="17"/>
      <c r="H41" s="17"/>
      <c r="I41" s="21"/>
      <c r="J41" s="17" t="s">
        <v>525</v>
      </c>
      <c r="K41" s="20">
        <f>IF(FluxoCaixa1013151416[[#This Row],[Movimento ]]="Saldo Inicial",FluxoCaixa1013151416[[#This Row],[R$ (Valores)]],K40+FluxoCaixa1013151416[[#This Row],[Valores Receitas / Despesas]])</f>
        <v>9274.3599999999933</v>
      </c>
      <c r="L41" s="20">
        <f>IF(FluxoCaixa1013151416[[#This Row],[Entrada / Saída]]="Saída",FluxoCaixa1013151416[[#This Row],[R$ (Valores)]]*-1,FluxoCaixa1013151416[[#This Row],[R$ (Valores)]])</f>
        <v>0</v>
      </c>
    </row>
    <row r="42" spans="2:12">
      <c r="B42" s="48"/>
      <c r="C42" s="48"/>
      <c r="D42" s="16"/>
      <c r="E42" s="48"/>
      <c r="F42" s="17"/>
      <c r="G42" s="17"/>
      <c r="H42" s="17"/>
      <c r="I42" s="21"/>
      <c r="J42" s="17" t="s">
        <v>525</v>
      </c>
      <c r="K42" s="20">
        <f>IF(FluxoCaixa1013151416[[#This Row],[Movimento ]]="Saldo Inicial",FluxoCaixa1013151416[[#This Row],[R$ (Valores)]],K41+FluxoCaixa1013151416[[#This Row],[Valores Receitas / Despesas]])</f>
        <v>9274.3599999999933</v>
      </c>
      <c r="L42" s="20">
        <f>IF(FluxoCaixa1013151416[[#This Row],[Entrada / Saída]]="Saída",FluxoCaixa1013151416[[#This Row],[R$ (Valores)]]*-1,FluxoCaixa1013151416[[#This Row],[R$ (Valores)]])</f>
        <v>0</v>
      </c>
    </row>
    <row r="43" spans="2:12">
      <c r="B43" s="48"/>
      <c r="C43" s="48"/>
      <c r="D43" s="16"/>
      <c r="E43" s="48"/>
      <c r="F43" s="17"/>
      <c r="G43" s="17"/>
      <c r="H43" s="17"/>
      <c r="I43" s="21"/>
      <c r="J43" s="17" t="s">
        <v>525</v>
      </c>
      <c r="K43" s="20">
        <f>IF(FluxoCaixa1013151416[[#This Row],[Movimento ]]="Saldo Inicial",FluxoCaixa1013151416[[#This Row],[R$ (Valores)]],K42+FluxoCaixa1013151416[[#This Row],[Valores Receitas / Despesas]])</f>
        <v>9274.3599999999933</v>
      </c>
      <c r="L43" s="20">
        <f>IF(FluxoCaixa1013151416[[#This Row],[Entrada / Saída]]="Saída",FluxoCaixa1013151416[[#This Row],[R$ (Valores)]]*-1,FluxoCaixa1013151416[[#This Row],[R$ (Valores)]])</f>
        <v>0</v>
      </c>
    </row>
    <row r="44" spans="2:12">
      <c r="B44" s="48"/>
      <c r="C44" s="48"/>
      <c r="D44" s="16"/>
      <c r="E44" s="48"/>
      <c r="F44" s="17"/>
      <c r="G44" s="17"/>
      <c r="H44" s="17"/>
      <c r="I44" s="21"/>
      <c r="J44" s="17" t="s">
        <v>525</v>
      </c>
      <c r="K44" s="20">
        <f>IF(FluxoCaixa1013151416[[#This Row],[Movimento ]]="Saldo Inicial",FluxoCaixa1013151416[[#This Row],[R$ (Valores)]],K43+FluxoCaixa1013151416[[#This Row],[Valores Receitas / Despesas]])</f>
        <v>9274.3599999999933</v>
      </c>
      <c r="L44" s="20">
        <f>IF(FluxoCaixa1013151416[[#This Row],[Entrada / Saída]]="Saída",FluxoCaixa1013151416[[#This Row],[R$ (Valores)]]*-1,FluxoCaixa1013151416[[#This Row],[R$ (Valores)]])</f>
        <v>0</v>
      </c>
    </row>
    <row r="45" spans="2:12">
      <c r="B45" s="48"/>
      <c r="C45" s="48"/>
      <c r="D45" s="16"/>
      <c r="E45" s="48"/>
      <c r="F45" s="17"/>
      <c r="G45" s="17"/>
      <c r="H45" s="17"/>
      <c r="I45" s="21"/>
      <c r="J45" s="17" t="s">
        <v>525</v>
      </c>
      <c r="K45" s="20">
        <f>IF(FluxoCaixa1013151416[[#This Row],[Movimento ]]="Saldo Inicial",FluxoCaixa1013151416[[#This Row],[R$ (Valores)]],K44+FluxoCaixa1013151416[[#This Row],[Valores Receitas / Despesas]])</f>
        <v>9274.3599999999933</v>
      </c>
      <c r="L45" s="20">
        <f>IF(FluxoCaixa1013151416[[#This Row],[Entrada / Saída]]="Saída",FluxoCaixa1013151416[[#This Row],[R$ (Valores)]]*-1,FluxoCaixa1013151416[[#This Row],[R$ (Valores)]])</f>
        <v>0</v>
      </c>
    </row>
    <row r="46" spans="2:12">
      <c r="B46" s="48"/>
      <c r="C46" s="48"/>
      <c r="D46" s="16"/>
      <c r="E46" s="48"/>
      <c r="F46" s="17"/>
      <c r="G46" s="17"/>
      <c r="H46" s="17"/>
      <c r="I46" s="21"/>
      <c r="J46" s="17" t="s">
        <v>525</v>
      </c>
      <c r="K46" s="20">
        <f>IF(FluxoCaixa1013151416[[#This Row],[Movimento ]]="Saldo Inicial",FluxoCaixa1013151416[[#This Row],[R$ (Valores)]],K45+FluxoCaixa1013151416[[#This Row],[Valores Receitas / Despesas]])</f>
        <v>9274.3599999999933</v>
      </c>
      <c r="L46" s="20">
        <f>IF(FluxoCaixa1013151416[[#This Row],[Entrada / Saída]]="Saída",FluxoCaixa1013151416[[#This Row],[R$ (Valores)]]*-1,FluxoCaixa1013151416[[#This Row],[R$ (Valores)]])</f>
        <v>0</v>
      </c>
    </row>
    <row r="47" spans="2:12">
      <c r="B47" s="48"/>
      <c r="C47" s="48"/>
      <c r="D47" s="16"/>
      <c r="E47" s="48"/>
      <c r="F47" s="17"/>
      <c r="G47" s="17"/>
      <c r="H47" s="17"/>
      <c r="I47" s="21"/>
      <c r="J47" s="17" t="s">
        <v>525</v>
      </c>
      <c r="K47" s="20">
        <f>IF(FluxoCaixa1013151416[[#This Row],[Movimento ]]="Saldo Inicial",FluxoCaixa1013151416[[#This Row],[R$ (Valores)]],K46+FluxoCaixa1013151416[[#This Row],[Valores Receitas / Despesas]])</f>
        <v>9274.3599999999933</v>
      </c>
      <c r="L47" s="20">
        <f>IF(FluxoCaixa1013151416[[#This Row],[Entrada / Saída]]="Saída",FluxoCaixa1013151416[[#This Row],[R$ (Valores)]]*-1,FluxoCaixa1013151416[[#This Row],[R$ (Valores)]])</f>
        <v>0</v>
      </c>
    </row>
    <row r="48" spans="2:12">
      <c r="B48" s="48"/>
      <c r="C48" s="48"/>
      <c r="D48" s="16"/>
      <c r="E48" s="48"/>
      <c r="F48" s="17"/>
      <c r="G48" s="17"/>
      <c r="H48" s="17"/>
      <c r="I48" s="21"/>
      <c r="J48" s="17" t="s">
        <v>525</v>
      </c>
      <c r="K48" s="20">
        <f>IF(FluxoCaixa1013151416[[#This Row],[Movimento ]]="Saldo Inicial",FluxoCaixa1013151416[[#This Row],[R$ (Valores)]],K47+FluxoCaixa1013151416[[#This Row],[Valores Receitas / Despesas]])</f>
        <v>9274.3599999999933</v>
      </c>
      <c r="L48" s="20">
        <f>IF(FluxoCaixa1013151416[[#This Row],[Entrada / Saída]]="Saída",FluxoCaixa1013151416[[#This Row],[R$ (Valores)]]*-1,FluxoCaixa1013151416[[#This Row],[R$ (Valores)]])</f>
        <v>0</v>
      </c>
    </row>
    <row r="49" spans="2:16">
      <c r="B49" s="48"/>
      <c r="C49" s="48"/>
      <c r="D49" s="16"/>
      <c r="E49" s="48"/>
      <c r="F49" s="17"/>
      <c r="G49" s="17"/>
      <c r="H49" s="17"/>
      <c r="I49" s="21"/>
      <c r="J49" s="17" t="s">
        <v>525</v>
      </c>
      <c r="K49" s="20">
        <f>IF(FluxoCaixa1013151416[[#This Row],[Movimento ]]="Saldo Inicial",FluxoCaixa1013151416[[#This Row],[R$ (Valores)]],K48+FluxoCaixa1013151416[[#This Row],[Valores Receitas / Despesas]])</f>
        <v>9274.3599999999933</v>
      </c>
      <c r="L49" s="20">
        <f>IF(FluxoCaixa1013151416[[#This Row],[Entrada / Saída]]="Saída",FluxoCaixa1013151416[[#This Row],[R$ (Valores)]]*-1,FluxoCaixa1013151416[[#This Row],[R$ (Valores)]])</f>
        <v>0</v>
      </c>
    </row>
    <row r="50" spans="2:16">
      <c r="B50" s="48"/>
      <c r="C50" s="48"/>
      <c r="D50" s="16"/>
      <c r="E50" s="48"/>
      <c r="F50" s="17"/>
      <c r="G50" s="17"/>
      <c r="H50" s="17"/>
      <c r="I50" s="21"/>
      <c r="J50" s="17" t="s">
        <v>525</v>
      </c>
      <c r="K50" s="20">
        <f>IF(FluxoCaixa1013151416[[#This Row],[Movimento ]]="Saldo Inicial",FluxoCaixa1013151416[[#This Row],[R$ (Valores)]],K49+FluxoCaixa1013151416[[#This Row],[Valores Receitas / Despesas]])</f>
        <v>9274.3599999999933</v>
      </c>
      <c r="L50" s="20">
        <f>IF(FluxoCaixa1013151416[[#This Row],[Entrada / Saída]]="Saída",FluxoCaixa1013151416[[#This Row],[R$ (Valores)]]*-1,FluxoCaixa1013151416[[#This Row],[R$ (Valores)]])</f>
        <v>0</v>
      </c>
    </row>
    <row r="51" spans="2:16">
      <c r="B51" s="48"/>
      <c r="C51" s="48"/>
      <c r="D51" s="16"/>
      <c r="E51" s="48"/>
      <c r="F51" s="17"/>
      <c r="G51" s="17"/>
      <c r="H51" s="17"/>
      <c r="I51" s="21"/>
      <c r="J51" s="17" t="s">
        <v>525</v>
      </c>
      <c r="K51" s="20">
        <f>IF(FluxoCaixa1013151416[[#This Row],[Movimento ]]="Saldo Inicial",FluxoCaixa1013151416[[#This Row],[R$ (Valores)]],K50+FluxoCaixa1013151416[[#This Row],[Valores Receitas / Despesas]])</f>
        <v>9274.3599999999933</v>
      </c>
      <c r="L51" s="20">
        <f>IF(FluxoCaixa1013151416[[#This Row],[Entrada / Saída]]="Saída",FluxoCaixa1013151416[[#This Row],[R$ (Valores)]]*-1,FluxoCaixa1013151416[[#This Row],[R$ (Valores)]])</f>
        <v>0</v>
      </c>
    </row>
    <row r="52" spans="2:16">
      <c r="B52" s="48"/>
      <c r="C52" s="48"/>
      <c r="D52" s="16"/>
      <c r="E52" s="48"/>
      <c r="F52" s="17"/>
      <c r="G52" s="17"/>
      <c r="H52" s="17"/>
      <c r="I52" s="21"/>
      <c r="J52" s="17" t="s">
        <v>525</v>
      </c>
      <c r="K52" s="20">
        <f>IF(FluxoCaixa1013151416[[#This Row],[Movimento ]]="Saldo Inicial",FluxoCaixa1013151416[[#This Row],[R$ (Valores)]],K51+FluxoCaixa1013151416[[#This Row],[Valores Receitas / Despesas]])</f>
        <v>9274.3599999999933</v>
      </c>
      <c r="L52" s="20">
        <f>IF(FluxoCaixa1013151416[[#This Row],[Entrada / Saída]]="Saída",FluxoCaixa1013151416[[#This Row],[R$ (Valores)]]*-1,FluxoCaixa1013151416[[#This Row],[R$ (Valores)]])</f>
        <v>0</v>
      </c>
    </row>
    <row r="53" spans="2:16">
      <c r="B53" s="48"/>
      <c r="C53" s="48"/>
      <c r="D53" s="16"/>
      <c r="E53" s="48"/>
      <c r="F53" s="17"/>
      <c r="G53" s="17"/>
      <c r="H53" s="17"/>
      <c r="I53" s="21"/>
      <c r="J53" s="17" t="s">
        <v>525</v>
      </c>
      <c r="K53" s="20">
        <f>IF(FluxoCaixa1013151416[[#This Row],[Movimento ]]="Saldo Inicial",FluxoCaixa1013151416[[#This Row],[R$ (Valores)]],K52+FluxoCaixa1013151416[[#This Row],[Valores Receitas / Despesas]])</f>
        <v>9274.3599999999933</v>
      </c>
      <c r="L53" s="20">
        <f>IF(FluxoCaixa1013151416[[#This Row],[Entrada / Saída]]="Saída",FluxoCaixa1013151416[[#This Row],[R$ (Valores)]]*-1,FluxoCaixa1013151416[[#This Row],[R$ (Valores)]])</f>
        <v>0</v>
      </c>
      <c r="P53" s="31"/>
    </row>
    <row r="54" spans="2:16">
      <c r="B54" s="48"/>
      <c r="C54" s="48"/>
      <c r="D54" s="16"/>
      <c r="E54" s="48"/>
      <c r="F54" s="17"/>
      <c r="G54" s="17"/>
      <c r="H54" s="17"/>
      <c r="I54" s="21"/>
      <c r="J54" s="17" t="s">
        <v>525</v>
      </c>
      <c r="K54" s="20">
        <f>IF(FluxoCaixa1013151416[[#This Row],[Movimento ]]="Saldo Inicial",FluxoCaixa1013151416[[#This Row],[R$ (Valores)]],K53+FluxoCaixa1013151416[[#This Row],[Valores Receitas / Despesas]])</f>
        <v>9274.3599999999933</v>
      </c>
      <c r="L54" s="20">
        <f>IF(FluxoCaixa1013151416[[#This Row],[Entrada / Saída]]="Saída",FluxoCaixa1013151416[[#This Row],[R$ (Valores)]]*-1,FluxoCaixa1013151416[[#This Row],[R$ (Valores)]])</f>
        <v>0</v>
      </c>
    </row>
    <row r="55" spans="2:16">
      <c r="B55" s="48"/>
      <c r="C55" s="48"/>
      <c r="D55" s="16"/>
      <c r="E55" s="48"/>
      <c r="F55" s="17"/>
      <c r="G55" s="17"/>
      <c r="H55" s="17"/>
      <c r="I55" s="21"/>
      <c r="J55" s="17" t="s">
        <v>525</v>
      </c>
      <c r="K55" s="20">
        <f>IF(FluxoCaixa1013151416[[#This Row],[Movimento ]]="Saldo Inicial",FluxoCaixa1013151416[[#This Row],[R$ (Valores)]],K54+FluxoCaixa1013151416[[#This Row],[Valores Receitas / Despesas]])</f>
        <v>9274.3599999999933</v>
      </c>
      <c r="L55" s="20">
        <f>IF(FluxoCaixa1013151416[[#This Row],[Entrada / Saída]]="Saída",FluxoCaixa1013151416[[#This Row],[R$ (Valores)]]*-1,FluxoCaixa1013151416[[#This Row],[R$ (Valores)]])</f>
        <v>0</v>
      </c>
      <c r="P55" s="26"/>
    </row>
    <row r="56" spans="2:16">
      <c r="B56" s="48"/>
      <c r="C56" s="48"/>
      <c r="D56" s="16"/>
      <c r="E56" s="48"/>
      <c r="F56" s="17"/>
      <c r="G56" s="17"/>
      <c r="H56" s="17"/>
      <c r="I56" s="21"/>
      <c r="J56" s="17" t="s">
        <v>525</v>
      </c>
      <c r="K56" s="20">
        <f>IF(FluxoCaixa1013151416[[#This Row],[Movimento ]]="Saldo Inicial",FluxoCaixa1013151416[[#This Row],[R$ (Valores)]],K55+FluxoCaixa1013151416[[#This Row],[Valores Receitas / Despesas]])</f>
        <v>9274.3599999999933</v>
      </c>
      <c r="L56" s="20">
        <f>IF(FluxoCaixa1013151416[[#This Row],[Entrada / Saída]]="Saída",FluxoCaixa1013151416[[#This Row],[R$ (Valores)]]*-1,FluxoCaixa1013151416[[#This Row],[R$ (Valores)]])</f>
        <v>0</v>
      </c>
    </row>
    <row r="57" spans="2:16">
      <c r="B57" s="48"/>
      <c r="C57" s="48"/>
      <c r="D57" s="16"/>
      <c r="E57" s="48"/>
      <c r="F57" s="17"/>
      <c r="G57" s="17"/>
      <c r="H57" s="17"/>
      <c r="I57" s="21"/>
      <c r="J57" s="17" t="s">
        <v>525</v>
      </c>
      <c r="K57" s="20">
        <f>IF(FluxoCaixa1013151416[[#This Row],[Movimento ]]="Saldo Inicial",FluxoCaixa1013151416[[#This Row],[R$ (Valores)]],K56+FluxoCaixa1013151416[[#This Row],[Valores Receitas / Despesas]])</f>
        <v>9274.3599999999933</v>
      </c>
      <c r="L57" s="20">
        <f>IF(FluxoCaixa1013151416[[#This Row],[Entrada / Saída]]="Saída",FluxoCaixa1013151416[[#This Row],[R$ (Valores)]]*-1,FluxoCaixa1013151416[[#This Row],[R$ (Valores)]])</f>
        <v>0</v>
      </c>
    </row>
    <row r="58" spans="2:16">
      <c r="B58" s="48"/>
      <c r="C58" s="48"/>
      <c r="D58" s="16"/>
      <c r="E58" s="48"/>
      <c r="F58" s="17"/>
      <c r="G58" s="17"/>
      <c r="H58" s="17"/>
      <c r="I58" s="21"/>
      <c r="J58" s="17" t="s">
        <v>525</v>
      </c>
      <c r="K58" s="20">
        <f>IF(FluxoCaixa1013151416[[#This Row],[Movimento ]]="Saldo Inicial",FluxoCaixa1013151416[[#This Row],[R$ (Valores)]],K57+FluxoCaixa1013151416[[#This Row],[Valores Receitas / Despesas]])</f>
        <v>9274.3599999999933</v>
      </c>
      <c r="L58" s="20">
        <f>IF(FluxoCaixa1013151416[[#This Row],[Entrada / Saída]]="Saída",FluxoCaixa1013151416[[#This Row],[R$ (Valores)]]*-1,FluxoCaixa1013151416[[#This Row],[R$ (Valores)]])</f>
        <v>0</v>
      </c>
    </row>
    <row r="59" spans="2:16">
      <c r="B59" s="48"/>
      <c r="C59" s="48"/>
      <c r="D59" s="16"/>
      <c r="E59" s="48"/>
      <c r="F59" s="17"/>
      <c r="G59" s="17"/>
      <c r="H59" s="17"/>
      <c r="I59" s="21"/>
      <c r="J59" s="17" t="s">
        <v>525</v>
      </c>
      <c r="K59" s="20">
        <f>IF(FluxoCaixa1013151416[[#This Row],[Movimento ]]="Saldo Inicial",FluxoCaixa1013151416[[#This Row],[R$ (Valores)]],K58+FluxoCaixa1013151416[[#This Row],[Valores Receitas / Despesas]])</f>
        <v>9274.3599999999933</v>
      </c>
      <c r="L59" s="20">
        <f>IF(FluxoCaixa1013151416[[#This Row],[Entrada / Saída]]="Saída",FluxoCaixa1013151416[[#This Row],[R$ (Valores)]]*-1,FluxoCaixa1013151416[[#This Row],[R$ (Valores)]])</f>
        <v>0</v>
      </c>
    </row>
    <row r="60" spans="2:16">
      <c r="B60" s="48"/>
      <c r="C60" s="48"/>
      <c r="D60" s="16"/>
      <c r="E60" s="48"/>
      <c r="F60" s="17"/>
      <c r="G60" s="17"/>
      <c r="H60" s="17"/>
      <c r="I60" s="21"/>
      <c r="J60" s="17" t="s">
        <v>525</v>
      </c>
      <c r="K60" s="20">
        <f>IF(FluxoCaixa1013151416[[#This Row],[Movimento ]]="Saldo Inicial",FluxoCaixa1013151416[[#This Row],[R$ (Valores)]],K59+FluxoCaixa1013151416[[#This Row],[Valores Receitas / Despesas]])</f>
        <v>9274.3599999999933</v>
      </c>
      <c r="L60" s="20">
        <f>IF(FluxoCaixa1013151416[[#This Row],[Entrada / Saída]]="Saída",FluxoCaixa1013151416[[#This Row],[R$ (Valores)]]*-1,FluxoCaixa1013151416[[#This Row],[R$ (Valores)]])</f>
        <v>0</v>
      </c>
    </row>
    <row r="61" spans="2:16">
      <c r="B61" s="48"/>
      <c r="C61" s="48"/>
      <c r="D61" s="16"/>
      <c r="E61" s="48"/>
      <c r="F61" s="17"/>
      <c r="G61" s="17"/>
      <c r="H61" s="17"/>
      <c r="I61" s="21"/>
      <c r="J61" s="17" t="s">
        <v>525</v>
      </c>
      <c r="K61" s="20">
        <f>IF(FluxoCaixa1013151416[[#This Row],[Movimento ]]="Saldo Inicial",FluxoCaixa1013151416[[#This Row],[R$ (Valores)]],K60+FluxoCaixa1013151416[[#This Row],[Valores Receitas / Despesas]])</f>
        <v>9274.3599999999933</v>
      </c>
      <c r="L61" s="20">
        <f>IF(FluxoCaixa1013151416[[#This Row],[Entrada / Saída]]="Saída",FluxoCaixa1013151416[[#This Row],[R$ (Valores)]]*-1,FluxoCaixa1013151416[[#This Row],[R$ (Valores)]])</f>
        <v>0</v>
      </c>
    </row>
    <row r="62" spans="2:16">
      <c r="B62" s="48"/>
      <c r="C62" s="48"/>
      <c r="D62" s="16"/>
      <c r="E62" s="48"/>
      <c r="F62" s="17"/>
      <c r="G62" s="17"/>
      <c r="H62" s="17"/>
      <c r="I62" s="21"/>
      <c r="J62" s="17" t="s">
        <v>525</v>
      </c>
      <c r="K62" s="20">
        <f>IF(FluxoCaixa1013151416[[#This Row],[Movimento ]]="Saldo Inicial",FluxoCaixa1013151416[[#This Row],[R$ (Valores)]],K61+FluxoCaixa1013151416[[#This Row],[Valores Receitas / Despesas]])</f>
        <v>9274.3599999999933</v>
      </c>
      <c r="L62" s="20">
        <f>IF(FluxoCaixa1013151416[[#This Row],[Entrada / Saída]]="Saída",FluxoCaixa1013151416[[#This Row],[R$ (Valores)]]*-1,FluxoCaixa1013151416[[#This Row],[R$ (Valores)]])</f>
        <v>0</v>
      </c>
    </row>
    <row r="63" spans="2:16">
      <c r="B63" s="48"/>
      <c r="C63" s="48"/>
      <c r="D63" s="16"/>
      <c r="E63" s="48"/>
      <c r="F63" s="17"/>
      <c r="G63" s="17"/>
      <c r="H63" s="17"/>
      <c r="I63" s="21"/>
      <c r="J63" s="17" t="s">
        <v>525</v>
      </c>
      <c r="K63" s="20">
        <f>IF(FluxoCaixa1013151416[[#This Row],[Movimento ]]="Saldo Inicial",FluxoCaixa1013151416[[#This Row],[R$ (Valores)]],K62+FluxoCaixa1013151416[[#This Row],[Valores Receitas / Despesas]])</f>
        <v>9274.3599999999933</v>
      </c>
      <c r="L63" s="20">
        <f>IF(FluxoCaixa1013151416[[#This Row],[Entrada / Saída]]="Saída",FluxoCaixa1013151416[[#This Row],[R$ (Valores)]]*-1,FluxoCaixa1013151416[[#This Row],[R$ (Valores)]])</f>
        <v>0</v>
      </c>
    </row>
    <row r="64" spans="2:16">
      <c r="B64" s="48"/>
      <c r="C64" s="48"/>
      <c r="D64" s="16"/>
      <c r="E64" s="48"/>
      <c r="F64" s="17"/>
      <c r="G64" s="17"/>
      <c r="H64" s="17"/>
      <c r="I64" s="21"/>
      <c r="J64" s="17" t="s">
        <v>525</v>
      </c>
      <c r="K64" s="20">
        <f>IF(FluxoCaixa1013151416[[#This Row],[Movimento ]]="Saldo Inicial",FluxoCaixa1013151416[[#This Row],[R$ (Valores)]],K63+FluxoCaixa1013151416[[#This Row],[Valores Receitas / Despesas]])</f>
        <v>9274.3599999999933</v>
      </c>
      <c r="L64" s="20">
        <f>IF(FluxoCaixa1013151416[[#This Row],[Entrada / Saída]]="Saída",FluxoCaixa1013151416[[#This Row],[R$ (Valores)]]*-1,FluxoCaixa1013151416[[#This Row],[R$ (Valores)]])</f>
        <v>0</v>
      </c>
    </row>
    <row r="65" spans="2:12">
      <c r="B65" s="48"/>
      <c r="C65" s="48"/>
      <c r="D65" s="16"/>
      <c r="E65" s="48"/>
      <c r="F65" s="17"/>
      <c r="G65" s="17"/>
      <c r="H65" s="17"/>
      <c r="I65" s="21"/>
      <c r="J65" s="17" t="s">
        <v>525</v>
      </c>
      <c r="K65" s="20">
        <f>IF(FluxoCaixa1013151416[[#This Row],[Movimento ]]="Saldo Inicial",FluxoCaixa1013151416[[#This Row],[R$ (Valores)]],K64+FluxoCaixa1013151416[[#This Row],[Valores Receitas / Despesas]])</f>
        <v>9274.3599999999933</v>
      </c>
      <c r="L65" s="20">
        <f>IF(FluxoCaixa1013151416[[#This Row],[Entrada / Saída]]="Saída",FluxoCaixa1013151416[[#This Row],[R$ (Valores)]]*-1,FluxoCaixa1013151416[[#This Row],[R$ (Valores)]])</f>
        <v>0</v>
      </c>
    </row>
    <row r="66" spans="2:12">
      <c r="B66" s="48"/>
      <c r="C66" s="48"/>
      <c r="D66" s="16"/>
      <c r="E66" s="48"/>
      <c r="F66" s="17"/>
      <c r="G66" s="17"/>
      <c r="H66" s="17"/>
      <c r="I66" s="21"/>
      <c r="J66" s="17" t="s">
        <v>525</v>
      </c>
      <c r="K66" s="20">
        <f>IF(FluxoCaixa1013151416[[#This Row],[Movimento ]]="Saldo Inicial",FluxoCaixa1013151416[[#This Row],[R$ (Valores)]],K65+FluxoCaixa1013151416[[#This Row],[Valores Receitas / Despesas]])</f>
        <v>9274.3599999999933</v>
      </c>
      <c r="L66" s="20">
        <f>IF(FluxoCaixa1013151416[[#This Row],[Entrada / Saída]]="Saída",FluxoCaixa1013151416[[#This Row],[R$ (Valores)]]*-1,FluxoCaixa1013151416[[#This Row],[R$ (Valores)]])</f>
        <v>0</v>
      </c>
    </row>
    <row r="67" spans="2:12">
      <c r="B67" s="48"/>
      <c r="C67" s="48"/>
      <c r="D67" s="16"/>
      <c r="E67" s="48"/>
      <c r="F67" s="17"/>
      <c r="G67" s="17"/>
      <c r="H67" s="17"/>
      <c r="I67" s="21"/>
      <c r="J67" s="17" t="s">
        <v>525</v>
      </c>
      <c r="K67" s="20">
        <f>IF(FluxoCaixa1013151416[[#This Row],[Movimento ]]="Saldo Inicial",FluxoCaixa1013151416[[#This Row],[R$ (Valores)]],K66+FluxoCaixa1013151416[[#This Row],[Valores Receitas / Despesas]])</f>
        <v>9274.3599999999933</v>
      </c>
      <c r="L67" s="20">
        <f>IF(FluxoCaixa1013151416[[#This Row],[Entrada / Saída]]="Saída",FluxoCaixa1013151416[[#This Row],[R$ (Valores)]]*-1,FluxoCaixa1013151416[[#This Row],[R$ (Valores)]])</f>
        <v>0</v>
      </c>
    </row>
    <row r="68" spans="2:12">
      <c r="B68" s="48"/>
      <c r="C68" s="48"/>
      <c r="D68" s="16"/>
      <c r="E68" s="48"/>
      <c r="F68" s="17"/>
      <c r="G68" s="17"/>
      <c r="H68" s="17"/>
      <c r="I68" s="21"/>
      <c r="J68" s="17" t="s">
        <v>525</v>
      </c>
      <c r="K68" s="20">
        <f>IF(FluxoCaixa1013151416[[#This Row],[Movimento ]]="Saldo Inicial",FluxoCaixa1013151416[[#This Row],[R$ (Valores)]],K67+FluxoCaixa1013151416[[#This Row],[Valores Receitas / Despesas]])</f>
        <v>9274.3599999999933</v>
      </c>
      <c r="L68" s="20">
        <f>IF(FluxoCaixa1013151416[[#This Row],[Entrada / Saída]]="Saída",FluxoCaixa1013151416[[#This Row],[R$ (Valores)]]*-1,FluxoCaixa1013151416[[#This Row],[R$ (Valores)]])</f>
        <v>0</v>
      </c>
    </row>
    <row r="69" spans="2:12">
      <c r="B69" s="48"/>
      <c r="C69" s="48"/>
      <c r="D69" s="16"/>
      <c r="E69" s="48"/>
      <c r="F69" s="17"/>
      <c r="G69" s="17"/>
      <c r="H69" s="17"/>
      <c r="I69" s="21"/>
      <c r="J69" s="17" t="s">
        <v>525</v>
      </c>
      <c r="K69" s="20">
        <f>IF(FluxoCaixa1013151416[[#This Row],[Movimento ]]="Saldo Inicial",FluxoCaixa1013151416[[#This Row],[R$ (Valores)]],K68+FluxoCaixa1013151416[[#This Row],[Valores Receitas / Despesas]])</f>
        <v>9274.3599999999933</v>
      </c>
      <c r="L69" s="20">
        <f>IF(FluxoCaixa1013151416[[#This Row],[Entrada / Saída]]="Saída",FluxoCaixa1013151416[[#This Row],[R$ (Valores)]]*-1,FluxoCaixa1013151416[[#This Row],[R$ (Valores)]])</f>
        <v>0</v>
      </c>
    </row>
    <row r="70" spans="2:12">
      <c r="B70" s="48"/>
      <c r="C70" s="48"/>
      <c r="D70" s="16"/>
      <c r="E70" s="48"/>
      <c r="F70" s="17"/>
      <c r="G70" s="17"/>
      <c r="H70" s="17"/>
      <c r="I70" s="21"/>
      <c r="J70" s="17" t="s">
        <v>525</v>
      </c>
      <c r="K70" s="20">
        <f>IF(FluxoCaixa1013151416[[#This Row],[Movimento ]]="Saldo Inicial",FluxoCaixa1013151416[[#This Row],[R$ (Valores)]],K69+FluxoCaixa1013151416[[#This Row],[Valores Receitas / Despesas]])</f>
        <v>9274.3599999999933</v>
      </c>
      <c r="L70" s="20">
        <f>IF(FluxoCaixa1013151416[[#This Row],[Entrada / Saída]]="Saída",FluxoCaixa1013151416[[#This Row],[R$ (Valores)]]*-1,FluxoCaixa1013151416[[#This Row],[R$ (Valores)]])</f>
        <v>0</v>
      </c>
    </row>
    <row r="71" spans="2:12">
      <c r="B71" s="48"/>
      <c r="C71" s="48"/>
      <c r="D71" s="16"/>
      <c r="E71" s="48"/>
      <c r="F71" s="17"/>
      <c r="G71" s="17"/>
      <c r="H71" s="17"/>
      <c r="I71" s="21"/>
      <c r="J71" s="17" t="s">
        <v>525</v>
      </c>
      <c r="K71" s="20">
        <f>IF(FluxoCaixa1013151416[[#This Row],[Movimento ]]="Saldo Inicial",FluxoCaixa1013151416[[#This Row],[R$ (Valores)]],K70+FluxoCaixa1013151416[[#This Row],[Valores Receitas / Despesas]])</f>
        <v>9274.3599999999933</v>
      </c>
      <c r="L71" s="20">
        <f>IF(FluxoCaixa1013151416[[#This Row],[Entrada / Saída]]="Saída",FluxoCaixa1013151416[[#This Row],[R$ (Valores)]]*-1,FluxoCaixa1013151416[[#This Row],[R$ (Valores)]])</f>
        <v>0</v>
      </c>
    </row>
    <row r="72" spans="2:12">
      <c r="B72" s="48"/>
      <c r="C72" s="48"/>
      <c r="D72" s="16"/>
      <c r="E72" s="48"/>
      <c r="F72" s="17"/>
      <c r="G72" s="17"/>
      <c r="H72" s="17"/>
      <c r="I72" s="21"/>
      <c r="J72" s="17" t="s">
        <v>525</v>
      </c>
      <c r="K72" s="20">
        <f>IF(FluxoCaixa1013151416[[#This Row],[Movimento ]]="Saldo Inicial",FluxoCaixa1013151416[[#This Row],[R$ (Valores)]],K71+FluxoCaixa1013151416[[#This Row],[Valores Receitas / Despesas]])</f>
        <v>9274.3599999999933</v>
      </c>
      <c r="L72" s="20">
        <f>IF(FluxoCaixa1013151416[[#This Row],[Entrada / Saída]]="Saída",FluxoCaixa1013151416[[#This Row],[R$ (Valores)]]*-1,FluxoCaixa1013151416[[#This Row],[R$ (Valores)]])</f>
        <v>0</v>
      </c>
    </row>
    <row r="73" spans="2:12">
      <c r="B73" s="48"/>
      <c r="C73" s="48"/>
      <c r="D73" s="16"/>
      <c r="E73" s="48"/>
      <c r="F73" s="17"/>
      <c r="G73" s="17"/>
      <c r="H73" s="17"/>
      <c r="I73" s="21"/>
      <c r="J73" s="17" t="s">
        <v>525</v>
      </c>
      <c r="K73" s="20">
        <f>IF(FluxoCaixa1013151416[[#This Row],[Movimento ]]="Saldo Inicial",FluxoCaixa1013151416[[#This Row],[R$ (Valores)]],K72+FluxoCaixa1013151416[[#This Row],[Valores Receitas / Despesas]])</f>
        <v>9274.3599999999933</v>
      </c>
      <c r="L73" s="20">
        <f>IF(FluxoCaixa1013151416[[#This Row],[Entrada / Saída]]="Saída",FluxoCaixa1013151416[[#This Row],[R$ (Valores)]]*-1,FluxoCaixa1013151416[[#This Row],[R$ (Valores)]])</f>
        <v>0</v>
      </c>
    </row>
    <row r="74" spans="2:12">
      <c r="B74" s="48"/>
      <c r="C74" s="48"/>
      <c r="D74" s="16"/>
      <c r="E74" s="48"/>
      <c r="F74" s="17"/>
      <c r="G74" s="17"/>
      <c r="H74" s="17"/>
      <c r="I74" s="21"/>
      <c r="J74" s="17" t="s">
        <v>525</v>
      </c>
      <c r="K74" s="20">
        <f>IF(FluxoCaixa1013151416[[#This Row],[Movimento ]]="Saldo Inicial",FluxoCaixa1013151416[[#This Row],[R$ (Valores)]],K73+FluxoCaixa1013151416[[#This Row],[Valores Receitas / Despesas]])</f>
        <v>9274.3599999999933</v>
      </c>
      <c r="L74" s="20">
        <f>IF(FluxoCaixa1013151416[[#This Row],[Entrada / Saída]]="Saída",FluxoCaixa1013151416[[#This Row],[R$ (Valores)]]*-1,FluxoCaixa1013151416[[#This Row],[R$ (Valores)]])</f>
        <v>0</v>
      </c>
    </row>
    <row r="75" spans="2:12">
      <c r="B75" s="48"/>
      <c r="C75" s="48"/>
      <c r="D75" s="16"/>
      <c r="E75" s="48"/>
      <c r="F75" s="17"/>
      <c r="G75" s="17"/>
      <c r="H75" s="17"/>
      <c r="I75" s="21"/>
      <c r="J75" s="17" t="s">
        <v>525</v>
      </c>
      <c r="K75" s="20">
        <f>IF(FluxoCaixa1013151416[[#This Row],[Movimento ]]="Saldo Inicial",FluxoCaixa1013151416[[#This Row],[R$ (Valores)]],K74+FluxoCaixa1013151416[[#This Row],[Valores Receitas / Despesas]])</f>
        <v>9274.3599999999933</v>
      </c>
      <c r="L75" s="20">
        <f>IF(FluxoCaixa1013151416[[#This Row],[Entrada / Saída]]="Saída",FluxoCaixa1013151416[[#This Row],[R$ (Valores)]]*-1,FluxoCaixa1013151416[[#This Row],[R$ (Valores)]])</f>
        <v>0</v>
      </c>
    </row>
    <row r="76" spans="2:12">
      <c r="B76" s="48"/>
      <c r="C76" s="48"/>
      <c r="D76" s="16"/>
      <c r="E76" s="48"/>
      <c r="F76" s="17"/>
      <c r="G76" s="17"/>
      <c r="H76" s="17"/>
      <c r="I76" s="21"/>
      <c r="J76" s="17" t="s">
        <v>525</v>
      </c>
      <c r="K76" s="20">
        <f>IF(FluxoCaixa1013151416[[#This Row],[Movimento ]]="Saldo Inicial",FluxoCaixa1013151416[[#This Row],[R$ (Valores)]],K75+FluxoCaixa1013151416[[#This Row],[Valores Receitas / Despesas]])</f>
        <v>9274.3599999999933</v>
      </c>
      <c r="L76" s="20">
        <f>IF(FluxoCaixa1013151416[[#This Row],[Entrada / Saída]]="Saída",FluxoCaixa1013151416[[#This Row],[R$ (Valores)]]*-1,FluxoCaixa1013151416[[#This Row],[R$ (Valores)]])</f>
        <v>0</v>
      </c>
    </row>
    <row r="77" spans="2:12">
      <c r="B77" s="48"/>
      <c r="C77" s="48"/>
      <c r="D77" s="16"/>
      <c r="E77" s="48"/>
      <c r="F77" s="17"/>
      <c r="G77" s="17"/>
      <c r="H77" s="17"/>
      <c r="I77" s="21"/>
      <c r="J77" s="17" t="s">
        <v>525</v>
      </c>
      <c r="K77" s="20">
        <f>IF(FluxoCaixa1013151416[[#This Row],[Movimento ]]="Saldo Inicial",FluxoCaixa1013151416[[#This Row],[R$ (Valores)]],K76+FluxoCaixa1013151416[[#This Row],[Valores Receitas / Despesas]])</f>
        <v>9274.3599999999933</v>
      </c>
      <c r="L77" s="20">
        <f>IF(FluxoCaixa1013151416[[#This Row],[Entrada / Saída]]="Saída",FluxoCaixa1013151416[[#This Row],[R$ (Valores)]]*-1,FluxoCaixa1013151416[[#This Row],[R$ (Valores)]])</f>
        <v>0</v>
      </c>
    </row>
    <row r="78" spans="2:12">
      <c r="B78" s="48"/>
      <c r="C78" s="48"/>
      <c r="D78" s="16"/>
      <c r="E78" s="48"/>
      <c r="F78" s="17"/>
      <c r="G78" s="17"/>
      <c r="H78" s="17"/>
      <c r="I78" s="21"/>
      <c r="J78" s="17" t="s">
        <v>525</v>
      </c>
      <c r="K78" s="20">
        <f>IF(FluxoCaixa1013151416[[#This Row],[Movimento ]]="Saldo Inicial",FluxoCaixa1013151416[[#This Row],[R$ (Valores)]],K77+FluxoCaixa1013151416[[#This Row],[Valores Receitas / Despesas]])</f>
        <v>9274.3599999999933</v>
      </c>
      <c r="L78" s="20">
        <f>IF(FluxoCaixa1013151416[[#This Row],[Entrada / Saída]]="Saída",FluxoCaixa1013151416[[#This Row],[R$ (Valores)]]*-1,FluxoCaixa1013151416[[#This Row],[R$ (Valores)]])</f>
        <v>0</v>
      </c>
    </row>
    <row r="79" spans="2:12">
      <c r="B79" s="48"/>
      <c r="C79" s="48"/>
      <c r="D79" s="16"/>
      <c r="E79" s="48"/>
      <c r="F79" s="17"/>
      <c r="G79" s="17"/>
      <c r="H79" s="17"/>
      <c r="I79" s="21"/>
      <c r="J79" s="17" t="s">
        <v>525</v>
      </c>
      <c r="K79" s="20">
        <f>IF(FluxoCaixa1013151416[[#This Row],[Movimento ]]="Saldo Inicial",FluxoCaixa1013151416[[#This Row],[R$ (Valores)]],K78+FluxoCaixa1013151416[[#This Row],[Valores Receitas / Despesas]])</f>
        <v>9274.3599999999933</v>
      </c>
      <c r="L79" s="20">
        <f>IF(FluxoCaixa1013151416[[#This Row],[Entrada / Saída]]="Saída",FluxoCaixa1013151416[[#This Row],[R$ (Valores)]]*-1,FluxoCaixa1013151416[[#This Row],[R$ (Valores)]])</f>
        <v>0</v>
      </c>
    </row>
    <row r="80" spans="2:12">
      <c r="B80" s="48"/>
      <c r="C80" s="48"/>
      <c r="D80" s="16"/>
      <c r="E80" s="48"/>
      <c r="F80" s="17"/>
      <c r="G80" s="17"/>
      <c r="H80" s="17"/>
      <c r="I80" s="21"/>
      <c r="J80" s="17" t="s">
        <v>525</v>
      </c>
      <c r="K80" s="20">
        <f>IF(FluxoCaixa1013151416[[#This Row],[Movimento ]]="Saldo Inicial",FluxoCaixa1013151416[[#This Row],[R$ (Valores)]],K79+FluxoCaixa1013151416[[#This Row],[Valores Receitas / Despesas]])</f>
        <v>9274.3599999999933</v>
      </c>
      <c r="L80" s="20">
        <f>IF(FluxoCaixa1013151416[[#This Row],[Entrada / Saída]]="Saída",FluxoCaixa1013151416[[#This Row],[R$ (Valores)]]*-1,FluxoCaixa1013151416[[#This Row],[R$ (Valores)]])</f>
        <v>0</v>
      </c>
    </row>
    <row r="81" spans="2:12">
      <c r="B81" s="48"/>
      <c r="C81" s="48"/>
      <c r="D81" s="16"/>
      <c r="E81" s="48"/>
      <c r="F81" s="17"/>
      <c r="G81" s="17"/>
      <c r="H81" s="17"/>
      <c r="I81" s="21"/>
      <c r="J81" s="17" t="s">
        <v>525</v>
      </c>
      <c r="K81" s="20">
        <f>IF(FluxoCaixa1013151416[[#This Row],[Movimento ]]="Saldo Inicial",FluxoCaixa1013151416[[#This Row],[R$ (Valores)]],K80+FluxoCaixa1013151416[[#This Row],[Valores Receitas / Despesas]])</f>
        <v>9274.3599999999933</v>
      </c>
      <c r="L81" s="20">
        <f>IF(FluxoCaixa1013151416[[#This Row],[Entrada / Saída]]="Saída",FluxoCaixa1013151416[[#This Row],[R$ (Valores)]]*-1,FluxoCaixa1013151416[[#This Row],[R$ (Valores)]])</f>
        <v>0</v>
      </c>
    </row>
    <row r="82" spans="2:12">
      <c r="B82" s="48"/>
      <c r="C82" s="48"/>
      <c r="D82" s="16"/>
      <c r="E82" s="48"/>
      <c r="F82" s="17"/>
      <c r="G82" s="17"/>
      <c r="H82" s="17"/>
      <c r="I82" s="21"/>
      <c r="J82" s="17" t="s">
        <v>525</v>
      </c>
      <c r="K82" s="20">
        <f>IF(FluxoCaixa1013151416[[#This Row],[Movimento ]]="Saldo Inicial",FluxoCaixa1013151416[[#This Row],[R$ (Valores)]],K81+FluxoCaixa1013151416[[#This Row],[Valores Receitas / Despesas]])</f>
        <v>9274.3599999999933</v>
      </c>
      <c r="L82" s="20">
        <f>IF(FluxoCaixa1013151416[[#This Row],[Entrada / Saída]]="Saída",FluxoCaixa1013151416[[#This Row],[R$ (Valores)]]*-1,FluxoCaixa1013151416[[#This Row],[R$ (Valores)]])</f>
        <v>0</v>
      </c>
    </row>
    <row r="83" spans="2:12">
      <c r="B83" s="48"/>
      <c r="C83" s="48"/>
      <c r="D83" s="16"/>
      <c r="E83" s="48"/>
      <c r="F83" s="17"/>
      <c r="G83" s="17"/>
      <c r="H83" s="17"/>
      <c r="I83" s="21"/>
      <c r="J83" s="17" t="s">
        <v>525</v>
      </c>
      <c r="K83" s="20">
        <f>IF(FluxoCaixa1013151416[[#This Row],[Movimento ]]="Saldo Inicial",FluxoCaixa1013151416[[#This Row],[R$ (Valores)]],K82+FluxoCaixa1013151416[[#This Row],[Valores Receitas / Despesas]])</f>
        <v>9274.3599999999933</v>
      </c>
      <c r="L83" s="20">
        <f>IF(FluxoCaixa1013151416[[#This Row],[Entrada / Saída]]="Saída",FluxoCaixa1013151416[[#This Row],[R$ (Valores)]]*-1,FluxoCaixa1013151416[[#This Row],[R$ (Valores)]])</f>
        <v>0</v>
      </c>
    </row>
    <row r="84" spans="2:12">
      <c r="B84" s="48"/>
      <c r="C84" s="48"/>
      <c r="D84" s="16"/>
      <c r="E84" s="48"/>
      <c r="F84" s="17"/>
      <c r="G84" s="17"/>
      <c r="H84" s="17"/>
      <c r="I84" s="21"/>
      <c r="J84" s="17" t="s">
        <v>525</v>
      </c>
      <c r="K84" s="20">
        <f>IF(FluxoCaixa1013151416[[#This Row],[Movimento ]]="Saldo Inicial",FluxoCaixa1013151416[[#This Row],[R$ (Valores)]],K83+FluxoCaixa1013151416[[#This Row],[Valores Receitas / Despesas]])</f>
        <v>9274.3599999999933</v>
      </c>
      <c r="L84" s="20">
        <f>IF(FluxoCaixa1013151416[[#This Row],[Entrada / Saída]]="Saída",FluxoCaixa1013151416[[#This Row],[R$ (Valores)]]*-1,FluxoCaixa1013151416[[#This Row],[R$ (Valores)]])</f>
        <v>0</v>
      </c>
    </row>
    <row r="85" spans="2:12">
      <c r="B85" s="48"/>
      <c r="C85" s="48"/>
      <c r="D85" s="16"/>
      <c r="E85" s="48"/>
      <c r="F85" s="17"/>
      <c r="G85" s="17"/>
      <c r="H85" s="17"/>
      <c r="I85" s="21"/>
      <c r="J85" s="17" t="s">
        <v>525</v>
      </c>
      <c r="K85" s="20">
        <f>IF(FluxoCaixa1013151416[[#This Row],[Movimento ]]="Saldo Inicial",FluxoCaixa1013151416[[#This Row],[R$ (Valores)]],K84+FluxoCaixa1013151416[[#This Row],[Valores Receitas / Despesas]])</f>
        <v>9274.3599999999933</v>
      </c>
      <c r="L85" s="20">
        <f>IF(FluxoCaixa1013151416[[#This Row],[Entrada / Saída]]="Saída",FluxoCaixa1013151416[[#This Row],[R$ (Valores)]]*-1,FluxoCaixa1013151416[[#This Row],[R$ (Valores)]])</f>
        <v>0</v>
      </c>
    </row>
    <row r="86" spans="2:12">
      <c r="B86" s="48"/>
      <c r="C86" s="48"/>
      <c r="D86" s="16"/>
      <c r="E86" s="48"/>
      <c r="F86" s="17"/>
      <c r="G86" s="17"/>
      <c r="H86" s="17"/>
      <c r="I86" s="21"/>
      <c r="J86" s="17" t="s">
        <v>525</v>
      </c>
      <c r="K86" s="20">
        <f>IF(FluxoCaixa1013151416[[#This Row],[Movimento ]]="Saldo Inicial",FluxoCaixa1013151416[[#This Row],[R$ (Valores)]],K85+FluxoCaixa1013151416[[#This Row],[Valores Receitas / Despesas]])</f>
        <v>9274.3599999999933</v>
      </c>
      <c r="L86" s="20">
        <f>IF(FluxoCaixa1013151416[[#This Row],[Entrada / Saída]]="Saída",FluxoCaixa1013151416[[#This Row],[R$ (Valores)]]*-1,FluxoCaixa1013151416[[#This Row],[R$ (Valores)]])</f>
        <v>0</v>
      </c>
    </row>
    <row r="87" spans="2:12">
      <c r="B87" s="48"/>
      <c r="C87" s="48"/>
      <c r="D87" s="16"/>
      <c r="E87" s="48"/>
      <c r="F87" s="17"/>
      <c r="G87" s="17"/>
      <c r="H87" s="17"/>
      <c r="I87" s="21"/>
      <c r="J87" s="17" t="s">
        <v>525</v>
      </c>
      <c r="K87" s="20">
        <f>IF(FluxoCaixa1013151416[[#This Row],[Movimento ]]="Saldo Inicial",FluxoCaixa1013151416[[#This Row],[R$ (Valores)]],K86+FluxoCaixa1013151416[[#This Row],[Valores Receitas / Despesas]])</f>
        <v>9274.3599999999933</v>
      </c>
      <c r="L87" s="20">
        <f>IF(FluxoCaixa1013151416[[#This Row],[Entrada / Saída]]="Saída",FluxoCaixa1013151416[[#This Row],[R$ (Valores)]]*-1,FluxoCaixa1013151416[[#This Row],[R$ (Valores)]])</f>
        <v>0</v>
      </c>
    </row>
    <row r="88" spans="2:12">
      <c r="B88" s="48"/>
      <c r="C88" s="48"/>
      <c r="D88" s="16"/>
      <c r="E88" s="48"/>
      <c r="F88" s="17"/>
      <c r="G88" s="17"/>
      <c r="H88" s="17"/>
      <c r="I88" s="21"/>
      <c r="J88" s="17" t="s">
        <v>525</v>
      </c>
      <c r="K88" s="20">
        <f>IF(FluxoCaixa1013151416[[#This Row],[Movimento ]]="Saldo Inicial",FluxoCaixa1013151416[[#This Row],[R$ (Valores)]],K87+FluxoCaixa1013151416[[#This Row],[Valores Receitas / Despesas]])</f>
        <v>9274.3599999999933</v>
      </c>
      <c r="L88" s="20">
        <f>IF(FluxoCaixa1013151416[[#This Row],[Entrada / Saída]]="Saída",FluxoCaixa1013151416[[#This Row],[R$ (Valores)]]*-1,FluxoCaixa1013151416[[#This Row],[R$ (Valores)]])</f>
        <v>0</v>
      </c>
    </row>
    <row r="89" spans="2:12">
      <c r="B89" s="48"/>
      <c r="C89" s="48"/>
      <c r="D89" s="16"/>
      <c r="E89" s="48"/>
      <c r="F89" s="17"/>
      <c r="G89" s="17"/>
      <c r="H89" s="17"/>
      <c r="I89" s="21"/>
      <c r="J89" s="17" t="s">
        <v>525</v>
      </c>
      <c r="K89" s="20">
        <f>IF(FluxoCaixa1013151416[[#This Row],[Movimento ]]="Saldo Inicial",FluxoCaixa1013151416[[#This Row],[R$ (Valores)]],K88+FluxoCaixa1013151416[[#This Row],[Valores Receitas / Despesas]])</f>
        <v>9274.3599999999933</v>
      </c>
      <c r="L89" s="20">
        <f>IF(FluxoCaixa1013151416[[#This Row],[Entrada / Saída]]="Saída",FluxoCaixa1013151416[[#This Row],[R$ (Valores)]]*-1,FluxoCaixa1013151416[[#This Row],[R$ (Valores)]])</f>
        <v>0</v>
      </c>
    </row>
    <row r="90" spans="2:12">
      <c r="B90" s="48"/>
      <c r="C90" s="48"/>
      <c r="D90" s="16"/>
      <c r="E90" s="48"/>
      <c r="F90" s="17"/>
      <c r="G90" s="17"/>
      <c r="H90" s="17"/>
      <c r="I90" s="21"/>
      <c r="J90" s="17" t="s">
        <v>525</v>
      </c>
      <c r="K90" s="20">
        <f>IF(FluxoCaixa1013151416[[#This Row],[Movimento ]]="Saldo Inicial",FluxoCaixa1013151416[[#This Row],[R$ (Valores)]],K89+FluxoCaixa1013151416[[#This Row],[Valores Receitas / Despesas]])</f>
        <v>9274.3599999999933</v>
      </c>
      <c r="L90" s="20">
        <f>IF(FluxoCaixa1013151416[[#This Row],[Entrada / Saída]]="Saída",FluxoCaixa1013151416[[#This Row],[R$ (Valores)]]*-1,FluxoCaixa1013151416[[#This Row],[R$ (Valores)]])</f>
        <v>0</v>
      </c>
    </row>
    <row r="91" spans="2:12">
      <c r="B91" s="48"/>
      <c r="C91" s="48"/>
      <c r="D91" s="16"/>
      <c r="E91" s="48"/>
      <c r="F91" s="17"/>
      <c r="G91" s="17"/>
      <c r="H91" s="17"/>
      <c r="I91" s="21"/>
      <c r="J91" s="17" t="s">
        <v>525</v>
      </c>
      <c r="K91" s="20">
        <f>IF(FluxoCaixa1013151416[[#This Row],[Movimento ]]="Saldo Inicial",FluxoCaixa1013151416[[#This Row],[R$ (Valores)]],K90+FluxoCaixa1013151416[[#This Row],[Valores Receitas / Despesas]])</f>
        <v>9274.3599999999933</v>
      </c>
      <c r="L91" s="20">
        <f>IF(FluxoCaixa1013151416[[#This Row],[Entrada / Saída]]="Saída",FluxoCaixa1013151416[[#This Row],[R$ (Valores)]]*-1,FluxoCaixa1013151416[[#This Row],[R$ (Valores)]])</f>
        <v>0</v>
      </c>
    </row>
    <row r="92" spans="2:12">
      <c r="B92" s="48"/>
      <c r="C92" s="48"/>
      <c r="D92" s="16"/>
      <c r="E92" s="48"/>
      <c r="F92" s="17"/>
      <c r="G92" s="17"/>
      <c r="H92" s="17"/>
      <c r="I92" s="21"/>
      <c r="J92" s="17" t="s">
        <v>525</v>
      </c>
      <c r="K92" s="20">
        <f>IF(FluxoCaixa1013151416[[#This Row],[Movimento ]]="Saldo Inicial",FluxoCaixa1013151416[[#This Row],[R$ (Valores)]],K91+FluxoCaixa1013151416[[#This Row],[Valores Receitas / Despesas]])</f>
        <v>9274.3599999999933</v>
      </c>
      <c r="L92" s="20">
        <f>IF(FluxoCaixa1013151416[[#This Row],[Entrada / Saída]]="Saída",FluxoCaixa1013151416[[#This Row],[R$ (Valores)]]*-1,FluxoCaixa1013151416[[#This Row],[R$ (Valores)]])</f>
        <v>0</v>
      </c>
    </row>
    <row r="93" spans="2:12">
      <c r="B93" s="48"/>
      <c r="C93" s="48"/>
      <c r="D93" s="16"/>
      <c r="E93" s="48"/>
      <c r="F93" s="17"/>
      <c r="G93" s="17"/>
      <c r="H93" s="17"/>
      <c r="I93" s="21"/>
      <c r="J93" s="17" t="s">
        <v>525</v>
      </c>
      <c r="K93" s="20">
        <f>IF(FluxoCaixa1013151416[[#This Row],[Movimento ]]="Saldo Inicial",FluxoCaixa1013151416[[#This Row],[R$ (Valores)]],K92+FluxoCaixa1013151416[[#This Row],[Valores Receitas / Despesas]])</f>
        <v>9274.3599999999933</v>
      </c>
      <c r="L93" s="20">
        <f>IF(FluxoCaixa1013151416[[#This Row],[Entrada / Saída]]="Saída",FluxoCaixa1013151416[[#This Row],[R$ (Valores)]]*-1,FluxoCaixa1013151416[[#This Row],[R$ (Valores)]])</f>
        <v>0</v>
      </c>
    </row>
    <row r="94" spans="2:12">
      <c r="B94" s="48"/>
      <c r="C94" s="48"/>
      <c r="D94" s="16"/>
      <c r="E94" s="48"/>
      <c r="F94" s="17"/>
      <c r="G94" s="17"/>
      <c r="H94" s="17"/>
      <c r="I94" s="21"/>
      <c r="J94" s="17" t="s">
        <v>525</v>
      </c>
      <c r="K94" s="20">
        <f>IF(FluxoCaixa1013151416[[#This Row],[Movimento ]]="Saldo Inicial",FluxoCaixa1013151416[[#This Row],[R$ (Valores)]],K93+FluxoCaixa1013151416[[#This Row],[Valores Receitas / Despesas]])</f>
        <v>9274.3599999999933</v>
      </c>
      <c r="L94" s="20">
        <f>IF(FluxoCaixa1013151416[[#This Row],[Entrada / Saída]]="Saída",FluxoCaixa1013151416[[#This Row],[R$ (Valores)]]*-1,FluxoCaixa1013151416[[#This Row],[R$ (Valores)]])</f>
        <v>0</v>
      </c>
    </row>
    <row r="95" spans="2:12">
      <c r="B95" s="48"/>
      <c r="C95" s="48"/>
      <c r="D95" s="16"/>
      <c r="E95" s="48"/>
      <c r="F95" s="17"/>
      <c r="G95" s="17"/>
      <c r="H95" s="17"/>
      <c r="I95" s="21"/>
      <c r="J95" s="17" t="s">
        <v>525</v>
      </c>
      <c r="K95" s="20">
        <f>IF(FluxoCaixa1013151416[[#This Row],[Movimento ]]="Saldo Inicial",FluxoCaixa1013151416[[#This Row],[R$ (Valores)]],K94+FluxoCaixa1013151416[[#This Row],[Valores Receitas / Despesas]])</f>
        <v>9274.3599999999933</v>
      </c>
      <c r="L95" s="20">
        <f>IF(FluxoCaixa1013151416[[#This Row],[Entrada / Saída]]="Saída",FluxoCaixa1013151416[[#This Row],[R$ (Valores)]]*-1,FluxoCaixa1013151416[[#This Row],[R$ (Valores)]])</f>
        <v>0</v>
      </c>
    </row>
    <row r="96" spans="2:12">
      <c r="B96" s="48"/>
      <c r="C96" s="48"/>
      <c r="D96" s="16"/>
      <c r="E96" s="48"/>
      <c r="F96" s="17"/>
      <c r="G96" s="17"/>
      <c r="H96" s="17"/>
      <c r="I96" s="21"/>
      <c r="J96" s="17" t="s">
        <v>525</v>
      </c>
      <c r="K96" s="20">
        <f>IF(FluxoCaixa1013151416[[#This Row],[Movimento ]]="Saldo Inicial",FluxoCaixa1013151416[[#This Row],[R$ (Valores)]],K95+FluxoCaixa1013151416[[#This Row],[Valores Receitas / Despesas]])</f>
        <v>9274.3599999999933</v>
      </c>
      <c r="L96" s="20">
        <f>IF(FluxoCaixa1013151416[[#This Row],[Entrada / Saída]]="Saída",FluxoCaixa1013151416[[#This Row],[R$ (Valores)]]*-1,FluxoCaixa1013151416[[#This Row],[R$ (Valores)]])</f>
        <v>0</v>
      </c>
    </row>
    <row r="97" spans="2:12">
      <c r="B97" s="48"/>
      <c r="C97" s="48"/>
      <c r="D97" s="16"/>
      <c r="E97" s="48"/>
      <c r="F97" s="17"/>
      <c r="G97" s="17"/>
      <c r="H97" s="17"/>
      <c r="I97" s="21"/>
      <c r="J97" s="17" t="s">
        <v>525</v>
      </c>
      <c r="K97" s="20">
        <f>IF(FluxoCaixa1013151416[[#This Row],[Movimento ]]="Saldo Inicial",FluxoCaixa1013151416[[#This Row],[R$ (Valores)]],K96+FluxoCaixa1013151416[[#This Row],[Valores Receitas / Despesas]])</f>
        <v>9274.3599999999933</v>
      </c>
      <c r="L97" s="20">
        <f>IF(FluxoCaixa1013151416[[#This Row],[Entrada / Saída]]="Saída",FluxoCaixa1013151416[[#This Row],[R$ (Valores)]]*-1,FluxoCaixa1013151416[[#This Row],[R$ (Valores)]])</f>
        <v>0</v>
      </c>
    </row>
    <row r="98" spans="2:12">
      <c r="B98" s="48"/>
      <c r="C98" s="48"/>
      <c r="D98" s="16"/>
      <c r="E98" s="48"/>
      <c r="F98" s="17"/>
      <c r="G98" s="17"/>
      <c r="H98" s="17"/>
      <c r="I98" s="21"/>
      <c r="J98" s="17" t="s">
        <v>525</v>
      </c>
      <c r="K98" s="20">
        <f>IF(FluxoCaixa1013151416[[#This Row],[Movimento ]]="Saldo Inicial",FluxoCaixa1013151416[[#This Row],[R$ (Valores)]],K97+FluxoCaixa1013151416[[#This Row],[Valores Receitas / Despesas]])</f>
        <v>9274.3599999999933</v>
      </c>
      <c r="L98" s="20">
        <f>IF(FluxoCaixa1013151416[[#This Row],[Entrada / Saída]]="Saída",FluxoCaixa1013151416[[#This Row],[R$ (Valores)]]*-1,FluxoCaixa1013151416[[#This Row],[R$ (Valores)]])</f>
        <v>0</v>
      </c>
    </row>
    <row r="99" spans="2:12">
      <c r="B99" s="48"/>
      <c r="C99" s="48"/>
      <c r="D99" s="16"/>
      <c r="E99" s="48"/>
      <c r="F99" s="17"/>
      <c r="G99" s="17"/>
      <c r="H99" s="17"/>
      <c r="I99" s="21"/>
      <c r="J99" s="17" t="s">
        <v>525</v>
      </c>
      <c r="K99" s="20">
        <f>IF(FluxoCaixa1013151416[[#This Row],[Movimento ]]="Saldo Inicial",FluxoCaixa1013151416[[#This Row],[R$ (Valores)]],K98+FluxoCaixa1013151416[[#This Row],[Valores Receitas / Despesas]])</f>
        <v>9274.3599999999933</v>
      </c>
      <c r="L99" s="20">
        <f>IF(FluxoCaixa1013151416[[#This Row],[Entrada / Saída]]="Saída",FluxoCaixa1013151416[[#This Row],[R$ (Valores)]]*-1,FluxoCaixa1013151416[[#This Row],[R$ (Valores)]])</f>
        <v>0</v>
      </c>
    </row>
    <row r="100" spans="2:12">
      <c r="B100" s="48"/>
      <c r="C100" s="48"/>
      <c r="D100" s="16"/>
      <c r="E100" s="48"/>
      <c r="F100" s="17"/>
      <c r="G100" s="17"/>
      <c r="H100" s="17"/>
      <c r="I100" s="21"/>
      <c r="J100" s="17" t="s">
        <v>525</v>
      </c>
      <c r="K100" s="20">
        <f>IF(FluxoCaixa1013151416[[#This Row],[Movimento ]]="Saldo Inicial",FluxoCaixa1013151416[[#This Row],[R$ (Valores)]],K99+FluxoCaixa1013151416[[#This Row],[Valores Receitas / Despesas]])</f>
        <v>9274.3599999999933</v>
      </c>
      <c r="L100" s="20">
        <f>IF(FluxoCaixa1013151416[[#This Row],[Entrada / Saída]]="Saída",FluxoCaixa1013151416[[#This Row],[R$ (Valores)]]*-1,FluxoCaixa1013151416[[#This Row],[R$ (Valores)]])</f>
        <v>0</v>
      </c>
    </row>
    <row r="101" spans="2:12">
      <c r="B101" s="48"/>
      <c r="C101" s="48"/>
      <c r="D101" s="16"/>
      <c r="E101" s="48"/>
      <c r="F101" s="17"/>
      <c r="G101" s="17"/>
      <c r="H101" s="17"/>
      <c r="I101" s="21"/>
      <c r="J101" s="17" t="s">
        <v>525</v>
      </c>
      <c r="K101" s="20">
        <f>IF(FluxoCaixa1013151416[[#This Row],[Movimento ]]="Saldo Inicial",FluxoCaixa1013151416[[#This Row],[R$ (Valores)]],K100+FluxoCaixa1013151416[[#This Row],[Valores Receitas / Despesas]])</f>
        <v>9274.3599999999933</v>
      </c>
      <c r="L101" s="20">
        <f>IF(FluxoCaixa1013151416[[#This Row],[Entrada / Saída]]="Saída",FluxoCaixa1013151416[[#This Row],[R$ (Valores)]]*-1,FluxoCaixa1013151416[[#This Row],[R$ (Valores)]])</f>
        <v>0</v>
      </c>
    </row>
    <row r="102" spans="2:12">
      <c r="B102" s="48"/>
      <c r="C102" s="48"/>
      <c r="D102" s="16"/>
      <c r="E102" s="48"/>
      <c r="F102" s="17"/>
      <c r="G102" s="17"/>
      <c r="H102" s="17"/>
      <c r="I102" s="21"/>
      <c r="J102" s="17" t="s">
        <v>525</v>
      </c>
      <c r="K102" s="20">
        <f>IF(FluxoCaixa1013151416[[#This Row],[Movimento ]]="Saldo Inicial",FluxoCaixa1013151416[[#This Row],[R$ (Valores)]],K101+FluxoCaixa1013151416[[#This Row],[Valores Receitas / Despesas]])</f>
        <v>9274.3599999999933</v>
      </c>
      <c r="L102" s="20">
        <f>IF(FluxoCaixa1013151416[[#This Row],[Entrada / Saída]]="Saída",FluxoCaixa1013151416[[#This Row],[R$ (Valores)]]*-1,FluxoCaixa1013151416[[#This Row],[R$ (Valores)]])</f>
        <v>0</v>
      </c>
    </row>
    <row r="103" spans="2:12">
      <c r="B103" s="48"/>
      <c r="C103" s="48"/>
      <c r="D103" s="16"/>
      <c r="E103" s="48"/>
      <c r="F103" s="17"/>
      <c r="G103" s="17"/>
      <c r="H103" s="17"/>
      <c r="I103" s="29"/>
      <c r="J103" s="17" t="s">
        <v>525</v>
      </c>
      <c r="K103" s="20">
        <f>IF(FluxoCaixa1013151416[[#This Row],[Movimento ]]="Saldo Inicial",FluxoCaixa1013151416[[#This Row],[R$ (Valores)]],K102+FluxoCaixa1013151416[[#This Row],[Valores Receitas / Despesas]])</f>
        <v>9274.3599999999933</v>
      </c>
      <c r="L103" s="20">
        <f>IF(FluxoCaixa1013151416[[#This Row],[Entrada / Saída]]="Saída",FluxoCaixa1013151416[[#This Row],[R$ (Valores)]]*-1,FluxoCaixa1013151416[[#This Row],[R$ (Valores)]])</f>
        <v>0</v>
      </c>
    </row>
    <row r="104" spans="2:12">
      <c r="B104" s="48"/>
      <c r="C104" s="48"/>
      <c r="D104" s="16"/>
      <c r="E104" s="48"/>
      <c r="F104" s="17"/>
      <c r="G104" s="17"/>
      <c r="H104" s="17"/>
      <c r="I104" s="29"/>
      <c r="J104" s="17" t="s">
        <v>525</v>
      </c>
      <c r="K104" s="20">
        <f>IF(FluxoCaixa1013151416[[#This Row],[Movimento ]]="Saldo Inicial",FluxoCaixa1013151416[[#This Row],[R$ (Valores)]],K103+FluxoCaixa1013151416[[#This Row],[Valores Receitas / Despesas]])</f>
        <v>9274.3599999999933</v>
      </c>
      <c r="L104" s="20">
        <f>IF(FluxoCaixa1013151416[[#This Row],[Entrada / Saída]]="Saída",FluxoCaixa1013151416[[#This Row],[R$ (Valores)]]*-1,FluxoCaixa1013151416[[#This Row],[R$ (Valores)]])</f>
        <v>0</v>
      </c>
    </row>
    <row r="105" spans="2:12">
      <c r="B105" s="48"/>
      <c r="C105" s="48"/>
      <c r="D105" s="16"/>
      <c r="E105" s="48"/>
      <c r="F105" s="17"/>
      <c r="G105" s="17"/>
      <c r="H105" s="17"/>
      <c r="I105" s="29"/>
      <c r="J105" s="17" t="s">
        <v>525</v>
      </c>
      <c r="K105" s="20">
        <f>IF(FluxoCaixa1013151416[[#This Row],[Movimento ]]="Saldo Inicial",FluxoCaixa1013151416[[#This Row],[R$ (Valores)]],K104+FluxoCaixa1013151416[[#This Row],[Valores Receitas / Despesas]])</f>
        <v>9274.3599999999933</v>
      </c>
      <c r="L105" s="20">
        <f>IF(FluxoCaixa1013151416[[#This Row],[Entrada / Saída]]="Saída",FluxoCaixa1013151416[[#This Row],[R$ (Valores)]]*-1,FluxoCaixa1013151416[[#This Row],[R$ (Valores)]])</f>
        <v>0</v>
      </c>
    </row>
    <row r="106" spans="2:12">
      <c r="B106" s="48"/>
      <c r="C106" s="48"/>
      <c r="D106" s="16"/>
      <c r="E106" s="48"/>
      <c r="F106" s="17"/>
      <c r="G106" s="17"/>
      <c r="H106" s="17"/>
      <c r="I106" s="29"/>
      <c r="J106" s="17" t="s">
        <v>525</v>
      </c>
      <c r="K106" s="20">
        <f>IF(FluxoCaixa1013151416[[#This Row],[Movimento ]]="Saldo Inicial",FluxoCaixa1013151416[[#This Row],[R$ (Valores)]],K105+FluxoCaixa1013151416[[#This Row],[Valores Receitas / Despesas]])</f>
        <v>9274.3599999999933</v>
      </c>
      <c r="L106" s="20">
        <f>IF(FluxoCaixa1013151416[[#This Row],[Entrada / Saída]]="Saída",FluxoCaixa1013151416[[#This Row],[R$ (Valores)]]*-1,FluxoCaixa1013151416[[#This Row],[R$ (Valores)]])</f>
        <v>0</v>
      </c>
    </row>
    <row r="107" spans="2:12">
      <c r="B107" s="48"/>
      <c r="C107" s="48"/>
      <c r="D107" s="16"/>
      <c r="E107" s="48"/>
      <c r="F107" s="17"/>
      <c r="G107" s="17"/>
      <c r="H107" s="17"/>
      <c r="I107" s="29"/>
      <c r="J107" s="17" t="s">
        <v>525</v>
      </c>
      <c r="K107" s="20">
        <f>IF(FluxoCaixa1013151416[[#This Row],[Movimento ]]="Saldo Inicial",FluxoCaixa1013151416[[#This Row],[R$ (Valores)]],K106+FluxoCaixa1013151416[[#This Row],[Valores Receitas / Despesas]])</f>
        <v>9274.3599999999933</v>
      </c>
      <c r="L107" s="20">
        <f>IF(FluxoCaixa1013151416[[#This Row],[Entrada / Saída]]="Saída",FluxoCaixa1013151416[[#This Row],[R$ (Valores)]]*-1,FluxoCaixa1013151416[[#This Row],[R$ (Valores)]])</f>
        <v>0</v>
      </c>
    </row>
    <row r="108" spans="2:12">
      <c r="B108" s="48"/>
      <c r="C108" s="48"/>
      <c r="D108" s="16"/>
      <c r="E108" s="48"/>
      <c r="F108" s="17"/>
      <c r="G108" s="17"/>
      <c r="H108" s="17"/>
      <c r="I108" s="29"/>
      <c r="J108" s="17" t="s">
        <v>525</v>
      </c>
      <c r="K108" s="20">
        <f>IF(FluxoCaixa1013151416[[#This Row],[Movimento ]]="Saldo Inicial",FluxoCaixa1013151416[[#This Row],[R$ (Valores)]],K107+FluxoCaixa1013151416[[#This Row],[Valores Receitas / Despesas]])</f>
        <v>9274.3599999999933</v>
      </c>
      <c r="L108" s="20">
        <f>IF(FluxoCaixa1013151416[[#This Row],[Entrada / Saída]]="Saída",FluxoCaixa1013151416[[#This Row],[R$ (Valores)]]*-1,FluxoCaixa1013151416[[#This Row],[R$ (Valores)]])</f>
        <v>0</v>
      </c>
    </row>
    <row r="109" spans="2:12">
      <c r="B109" s="48"/>
      <c r="C109" s="48"/>
      <c r="D109" s="16"/>
      <c r="E109" s="48"/>
      <c r="F109" s="17"/>
      <c r="G109" s="17"/>
      <c r="H109" s="17"/>
      <c r="I109" s="29"/>
      <c r="J109" s="17" t="s">
        <v>525</v>
      </c>
      <c r="K109" s="20">
        <f>IF(FluxoCaixa1013151416[[#This Row],[Movimento ]]="Saldo Inicial",FluxoCaixa1013151416[[#This Row],[R$ (Valores)]],K108+FluxoCaixa1013151416[[#This Row],[Valores Receitas / Despesas]])</f>
        <v>9274.3599999999933</v>
      </c>
      <c r="L109" s="20">
        <f>IF(FluxoCaixa1013151416[[#This Row],[Entrada / Saída]]="Saída",FluxoCaixa1013151416[[#This Row],[R$ (Valores)]]*-1,FluxoCaixa1013151416[[#This Row],[R$ (Valores)]])</f>
        <v>0</v>
      </c>
    </row>
    <row r="110" spans="2:12">
      <c r="B110" s="48"/>
      <c r="C110" s="48"/>
      <c r="D110" s="16"/>
      <c r="E110" s="48"/>
      <c r="F110" s="17"/>
      <c r="G110" s="17"/>
      <c r="H110" s="17"/>
      <c r="I110" s="29"/>
      <c r="J110" s="17" t="s">
        <v>525</v>
      </c>
      <c r="K110" s="20">
        <f>IF(FluxoCaixa1013151416[[#This Row],[Movimento ]]="Saldo Inicial",FluxoCaixa1013151416[[#This Row],[R$ (Valores)]],K109+FluxoCaixa1013151416[[#This Row],[Valores Receitas / Despesas]])</f>
        <v>9274.3599999999933</v>
      </c>
      <c r="L110" s="20">
        <f>IF(FluxoCaixa1013151416[[#This Row],[Entrada / Saída]]="Saída",FluxoCaixa1013151416[[#This Row],[R$ (Valores)]]*-1,FluxoCaixa1013151416[[#This Row],[R$ (Valores)]])</f>
        <v>0</v>
      </c>
    </row>
    <row r="111" spans="2:12">
      <c r="B111" s="48"/>
      <c r="C111" s="48"/>
      <c r="D111" s="16"/>
      <c r="E111" s="48"/>
      <c r="F111" s="17"/>
      <c r="G111" s="17"/>
      <c r="H111" s="17"/>
      <c r="I111" s="29"/>
      <c r="J111" s="17" t="s">
        <v>525</v>
      </c>
      <c r="K111" s="20">
        <f>IF(FluxoCaixa1013151416[[#This Row],[Movimento ]]="Saldo Inicial",FluxoCaixa1013151416[[#This Row],[R$ (Valores)]],K110+FluxoCaixa1013151416[[#This Row],[Valores Receitas / Despesas]])</f>
        <v>9274.3599999999933</v>
      </c>
      <c r="L111" s="20">
        <f>IF(FluxoCaixa1013151416[[#This Row],[Entrada / Saída]]="Saída",FluxoCaixa1013151416[[#This Row],[R$ (Valores)]]*-1,FluxoCaixa1013151416[[#This Row],[R$ (Valores)]])</f>
        <v>0</v>
      </c>
    </row>
    <row r="112" spans="2:12">
      <c r="B112" s="48"/>
      <c r="C112" s="48"/>
      <c r="D112" s="16"/>
      <c r="E112" s="48"/>
      <c r="F112" s="17"/>
      <c r="G112" s="17"/>
      <c r="H112" s="17"/>
      <c r="I112" s="29"/>
      <c r="J112" s="17" t="s">
        <v>525</v>
      </c>
      <c r="K112" s="20">
        <f>IF(FluxoCaixa1013151416[[#This Row],[Movimento ]]="Saldo Inicial",FluxoCaixa1013151416[[#This Row],[R$ (Valores)]],K111+FluxoCaixa1013151416[[#This Row],[Valores Receitas / Despesas]])</f>
        <v>9274.3599999999933</v>
      </c>
      <c r="L112" s="20">
        <f>IF(FluxoCaixa1013151416[[#This Row],[Entrada / Saída]]="Saída",FluxoCaixa1013151416[[#This Row],[R$ (Valores)]]*-1,FluxoCaixa1013151416[[#This Row],[R$ (Valores)]])</f>
        <v>0</v>
      </c>
    </row>
    <row r="113" spans="2:12">
      <c r="B113" s="48"/>
      <c r="C113" s="48"/>
      <c r="D113" s="16"/>
      <c r="E113" s="48"/>
      <c r="F113" s="17"/>
      <c r="G113" s="17"/>
      <c r="H113" s="17"/>
      <c r="I113" s="29"/>
      <c r="J113" s="17" t="s">
        <v>525</v>
      </c>
      <c r="K113" s="20">
        <f>IF(FluxoCaixa1013151416[[#This Row],[Movimento ]]="Saldo Inicial",FluxoCaixa1013151416[[#This Row],[R$ (Valores)]],K112+FluxoCaixa1013151416[[#This Row],[Valores Receitas / Despesas]])</f>
        <v>9274.3599999999933</v>
      </c>
      <c r="L113" s="20">
        <f>IF(FluxoCaixa1013151416[[#This Row],[Entrada / Saída]]="Saída",FluxoCaixa1013151416[[#This Row],[R$ (Valores)]]*-1,FluxoCaixa1013151416[[#This Row],[R$ (Valores)]])</f>
        <v>0</v>
      </c>
    </row>
    <row r="114" spans="2:12">
      <c r="B114" s="48"/>
      <c r="C114" s="48"/>
      <c r="D114" s="16"/>
      <c r="E114" s="48"/>
      <c r="F114" s="17"/>
      <c r="G114" s="17"/>
      <c r="H114" s="17"/>
      <c r="I114" s="29"/>
      <c r="J114" s="17" t="s">
        <v>525</v>
      </c>
      <c r="K114" s="20">
        <f>IF(FluxoCaixa1013151416[[#This Row],[Movimento ]]="Saldo Inicial",FluxoCaixa1013151416[[#This Row],[R$ (Valores)]],K113+FluxoCaixa1013151416[[#This Row],[Valores Receitas / Despesas]])</f>
        <v>9274.3599999999933</v>
      </c>
      <c r="L114" s="20">
        <f>IF(FluxoCaixa1013151416[[#This Row],[Entrada / Saída]]="Saída",FluxoCaixa1013151416[[#This Row],[R$ (Valores)]]*-1,FluxoCaixa1013151416[[#This Row],[R$ (Valores)]])</f>
        <v>0</v>
      </c>
    </row>
    <row r="115" spans="2:12">
      <c r="B115" s="48"/>
      <c r="C115" s="48"/>
      <c r="D115" s="16"/>
      <c r="E115" s="48"/>
      <c r="F115" s="17"/>
      <c r="G115" s="17"/>
      <c r="H115" s="17"/>
      <c r="I115" s="29"/>
      <c r="J115" s="17" t="s">
        <v>525</v>
      </c>
      <c r="K115" s="20">
        <f>IF(FluxoCaixa1013151416[[#This Row],[Movimento ]]="Saldo Inicial",FluxoCaixa1013151416[[#This Row],[R$ (Valores)]],K114+FluxoCaixa1013151416[[#This Row],[Valores Receitas / Despesas]])</f>
        <v>9274.3599999999933</v>
      </c>
      <c r="L115" s="20">
        <f>IF(FluxoCaixa1013151416[[#This Row],[Entrada / Saída]]="Saída",FluxoCaixa1013151416[[#This Row],[R$ (Valores)]]*-1,FluxoCaixa1013151416[[#This Row],[R$ (Valores)]])</f>
        <v>0</v>
      </c>
    </row>
    <row r="116" spans="2:12">
      <c r="B116" s="48"/>
      <c r="C116" s="48"/>
      <c r="D116" s="16"/>
      <c r="E116" s="48"/>
      <c r="F116" s="17"/>
      <c r="G116" s="17"/>
      <c r="H116" s="17"/>
      <c r="I116" s="29"/>
      <c r="J116" s="17" t="s">
        <v>525</v>
      </c>
      <c r="K116" s="20">
        <f>IF(FluxoCaixa1013151416[[#This Row],[Movimento ]]="Saldo Inicial",FluxoCaixa1013151416[[#This Row],[R$ (Valores)]],K115+FluxoCaixa1013151416[[#This Row],[Valores Receitas / Despesas]])</f>
        <v>9274.3599999999933</v>
      </c>
      <c r="L116" s="20">
        <f>IF(FluxoCaixa1013151416[[#This Row],[Entrada / Saída]]="Saída",FluxoCaixa1013151416[[#This Row],[R$ (Valores)]]*-1,FluxoCaixa1013151416[[#This Row],[R$ (Valores)]])</f>
        <v>0</v>
      </c>
    </row>
    <row r="117" spans="2:12">
      <c r="B117" s="48"/>
      <c r="C117" s="48"/>
      <c r="D117" s="16"/>
      <c r="E117" s="48"/>
      <c r="F117" s="17"/>
      <c r="G117" s="17"/>
      <c r="H117" s="17"/>
      <c r="I117" s="29"/>
      <c r="J117" s="17" t="s">
        <v>525</v>
      </c>
      <c r="K117" s="20">
        <f>IF(FluxoCaixa1013151416[[#This Row],[Movimento ]]="Saldo Inicial",FluxoCaixa1013151416[[#This Row],[R$ (Valores)]],K116+FluxoCaixa1013151416[[#This Row],[Valores Receitas / Despesas]])</f>
        <v>9274.3599999999933</v>
      </c>
      <c r="L117" s="20">
        <f>IF(FluxoCaixa1013151416[[#This Row],[Entrada / Saída]]="Saída",FluxoCaixa1013151416[[#This Row],[R$ (Valores)]]*-1,FluxoCaixa1013151416[[#This Row],[R$ (Valores)]])</f>
        <v>0</v>
      </c>
    </row>
    <row r="118" spans="2:12">
      <c r="B118" s="48"/>
      <c r="C118" s="48"/>
      <c r="D118" s="16"/>
      <c r="E118" s="48"/>
      <c r="F118" s="17"/>
      <c r="G118" s="17"/>
      <c r="H118" s="17"/>
      <c r="I118" s="29"/>
      <c r="J118" s="17" t="s">
        <v>525</v>
      </c>
      <c r="K118" s="20">
        <f>IF(FluxoCaixa1013151416[[#This Row],[Movimento ]]="Saldo Inicial",FluxoCaixa1013151416[[#This Row],[R$ (Valores)]],K117+FluxoCaixa1013151416[[#This Row],[Valores Receitas / Despesas]])</f>
        <v>9274.3599999999933</v>
      </c>
      <c r="L118" s="20">
        <f>IF(FluxoCaixa1013151416[[#This Row],[Entrada / Saída]]="Saída",FluxoCaixa1013151416[[#This Row],[R$ (Valores)]]*-1,FluxoCaixa1013151416[[#This Row],[R$ (Valores)]])</f>
        <v>0</v>
      </c>
    </row>
    <row r="119" spans="2:12">
      <c r="B119" s="48"/>
      <c r="C119" s="48"/>
      <c r="D119" s="16"/>
      <c r="E119" s="48"/>
      <c r="F119" s="17"/>
      <c r="G119" s="17"/>
      <c r="H119" s="17"/>
      <c r="I119" s="29"/>
      <c r="J119" s="17" t="s">
        <v>525</v>
      </c>
      <c r="K119" s="20">
        <f>IF(FluxoCaixa1013151416[[#This Row],[Movimento ]]="Saldo Inicial",FluxoCaixa1013151416[[#This Row],[R$ (Valores)]],K118+FluxoCaixa1013151416[[#This Row],[Valores Receitas / Despesas]])</f>
        <v>9274.3599999999933</v>
      </c>
      <c r="L119" s="20">
        <f>IF(FluxoCaixa1013151416[[#This Row],[Entrada / Saída]]="Saída",FluxoCaixa1013151416[[#This Row],[R$ (Valores)]]*-1,FluxoCaixa1013151416[[#This Row],[R$ (Valores)]])</f>
        <v>0</v>
      </c>
    </row>
    <row r="120" spans="2:12">
      <c r="B120" s="48"/>
      <c r="C120" s="48"/>
      <c r="D120" s="16"/>
      <c r="E120" s="48"/>
      <c r="F120" s="17"/>
      <c r="G120" s="17"/>
      <c r="H120" s="17"/>
      <c r="I120" s="29"/>
      <c r="J120" s="17" t="s">
        <v>525</v>
      </c>
      <c r="K120" s="20">
        <f>IF(FluxoCaixa1013151416[[#This Row],[Movimento ]]="Saldo Inicial",FluxoCaixa1013151416[[#This Row],[R$ (Valores)]],K119+FluxoCaixa1013151416[[#This Row],[Valores Receitas / Despesas]])</f>
        <v>9274.3599999999933</v>
      </c>
      <c r="L120" s="20">
        <f>IF(FluxoCaixa1013151416[[#This Row],[Entrada / Saída]]="Saída",FluxoCaixa1013151416[[#This Row],[R$ (Valores)]]*-1,FluxoCaixa1013151416[[#This Row],[R$ (Valores)]])</f>
        <v>0</v>
      </c>
    </row>
    <row r="121" spans="2:12">
      <c r="B121" s="48"/>
      <c r="C121" s="48"/>
      <c r="D121" s="16"/>
      <c r="E121" s="48"/>
      <c r="F121" s="17"/>
      <c r="G121" s="17"/>
      <c r="H121" s="17"/>
      <c r="I121" s="29"/>
      <c r="J121" s="17" t="s">
        <v>525</v>
      </c>
      <c r="K121" s="20">
        <f>IF(FluxoCaixa1013151416[[#This Row],[Movimento ]]="Saldo Inicial",FluxoCaixa1013151416[[#This Row],[R$ (Valores)]],K120+FluxoCaixa1013151416[[#This Row],[Valores Receitas / Despesas]])</f>
        <v>9274.3599999999933</v>
      </c>
      <c r="L121" s="20">
        <f>IF(FluxoCaixa1013151416[[#This Row],[Entrada / Saída]]="Saída",FluxoCaixa1013151416[[#This Row],[R$ (Valores)]]*-1,FluxoCaixa1013151416[[#This Row],[R$ (Valores)]])</f>
        <v>0</v>
      </c>
    </row>
    <row r="122" spans="2:12">
      <c r="B122" s="48"/>
      <c r="C122" s="48"/>
      <c r="D122" s="16"/>
      <c r="E122" s="48"/>
      <c r="F122" s="17"/>
      <c r="G122" s="17"/>
      <c r="H122" s="17"/>
      <c r="I122" s="29"/>
      <c r="J122" s="17" t="s">
        <v>525</v>
      </c>
      <c r="K122" s="20">
        <f>IF(FluxoCaixa1013151416[[#This Row],[Movimento ]]="Saldo Inicial",FluxoCaixa1013151416[[#This Row],[R$ (Valores)]],K121+FluxoCaixa1013151416[[#This Row],[Valores Receitas / Despesas]])</f>
        <v>9274.3599999999933</v>
      </c>
      <c r="L122" s="20">
        <f>IF(FluxoCaixa1013151416[[#This Row],[Entrada / Saída]]="Saída",FluxoCaixa1013151416[[#This Row],[R$ (Valores)]]*-1,FluxoCaixa1013151416[[#This Row],[R$ (Valores)]])</f>
        <v>0</v>
      </c>
    </row>
    <row r="123" spans="2:12">
      <c r="B123" s="48"/>
      <c r="C123" s="48"/>
      <c r="D123" s="16"/>
      <c r="E123" s="48"/>
      <c r="F123" s="17"/>
      <c r="G123" s="17"/>
      <c r="H123" s="17"/>
      <c r="I123" s="29"/>
      <c r="J123" s="17" t="s">
        <v>525</v>
      </c>
      <c r="K123" s="20">
        <f>IF(FluxoCaixa1013151416[[#This Row],[Movimento ]]="Saldo Inicial",FluxoCaixa1013151416[[#This Row],[R$ (Valores)]],K122+FluxoCaixa1013151416[[#This Row],[Valores Receitas / Despesas]])</f>
        <v>9274.3599999999933</v>
      </c>
      <c r="L123" s="20">
        <f>IF(FluxoCaixa1013151416[[#This Row],[Entrada / Saída]]="Saída",FluxoCaixa1013151416[[#This Row],[R$ (Valores)]]*-1,FluxoCaixa1013151416[[#This Row],[R$ (Valores)]])</f>
        <v>0</v>
      </c>
    </row>
    <row r="124" spans="2:12">
      <c r="B124" s="48"/>
      <c r="C124" s="48"/>
      <c r="D124" s="16"/>
      <c r="E124" s="48"/>
      <c r="F124" s="17"/>
      <c r="G124" s="17"/>
      <c r="H124" s="17"/>
      <c r="I124" s="29"/>
      <c r="J124" s="17" t="s">
        <v>525</v>
      </c>
      <c r="K124" s="20">
        <f>IF(FluxoCaixa1013151416[[#This Row],[Movimento ]]="Saldo Inicial",FluxoCaixa1013151416[[#This Row],[R$ (Valores)]],K123+FluxoCaixa1013151416[[#This Row],[Valores Receitas / Despesas]])</f>
        <v>9274.3599999999933</v>
      </c>
      <c r="L124" s="20">
        <f>IF(FluxoCaixa1013151416[[#This Row],[Entrada / Saída]]="Saída",FluxoCaixa1013151416[[#This Row],[R$ (Valores)]]*-1,FluxoCaixa1013151416[[#This Row],[R$ (Valores)]])</f>
        <v>0</v>
      </c>
    </row>
    <row r="125" spans="2:12">
      <c r="B125" s="48"/>
      <c r="C125" s="48"/>
      <c r="D125" s="16"/>
      <c r="E125" s="48"/>
      <c r="F125" s="17"/>
      <c r="G125" s="17"/>
      <c r="H125" s="17"/>
      <c r="I125" s="29"/>
      <c r="J125" s="17" t="s">
        <v>525</v>
      </c>
      <c r="K125" s="20">
        <f>IF(FluxoCaixa1013151416[[#This Row],[Movimento ]]="Saldo Inicial",FluxoCaixa1013151416[[#This Row],[R$ (Valores)]],K124+FluxoCaixa1013151416[[#This Row],[Valores Receitas / Despesas]])</f>
        <v>9274.3599999999933</v>
      </c>
      <c r="L125" s="20">
        <f>IF(FluxoCaixa1013151416[[#This Row],[Entrada / Saída]]="Saída",FluxoCaixa1013151416[[#This Row],[R$ (Valores)]]*-1,FluxoCaixa1013151416[[#This Row],[R$ (Valores)]])</f>
        <v>0</v>
      </c>
    </row>
    <row r="126" spans="2:12">
      <c r="B126" s="48"/>
      <c r="C126" s="48"/>
      <c r="D126" s="16"/>
      <c r="E126" s="48"/>
      <c r="F126" s="17"/>
      <c r="G126" s="17"/>
      <c r="H126" s="17"/>
      <c r="I126" s="29"/>
      <c r="J126" s="17" t="s">
        <v>525</v>
      </c>
      <c r="K126" s="20">
        <f>IF(FluxoCaixa1013151416[[#This Row],[Movimento ]]="Saldo Inicial",FluxoCaixa1013151416[[#This Row],[R$ (Valores)]],K125+FluxoCaixa1013151416[[#This Row],[Valores Receitas / Despesas]])</f>
        <v>9274.3599999999933</v>
      </c>
      <c r="L126" s="20">
        <f>IF(FluxoCaixa1013151416[[#This Row],[Entrada / Saída]]="Saída",FluxoCaixa1013151416[[#This Row],[R$ (Valores)]]*-1,FluxoCaixa1013151416[[#This Row],[R$ (Valores)]])</f>
        <v>0</v>
      </c>
    </row>
    <row r="127" spans="2:12">
      <c r="B127" s="48"/>
      <c r="C127" s="48"/>
      <c r="D127" s="16"/>
      <c r="E127" s="48"/>
      <c r="F127" s="17"/>
      <c r="G127" s="17"/>
      <c r="H127" s="17"/>
      <c r="I127" s="29"/>
      <c r="J127" s="17" t="s">
        <v>525</v>
      </c>
      <c r="K127" s="20">
        <f>IF(FluxoCaixa1013151416[[#This Row],[Movimento ]]="Saldo Inicial",FluxoCaixa1013151416[[#This Row],[R$ (Valores)]],K126+FluxoCaixa1013151416[[#This Row],[Valores Receitas / Despesas]])</f>
        <v>9274.3599999999933</v>
      </c>
      <c r="L127" s="20">
        <f>IF(FluxoCaixa1013151416[[#This Row],[Entrada / Saída]]="Saída",FluxoCaixa1013151416[[#This Row],[R$ (Valores)]]*-1,FluxoCaixa1013151416[[#This Row],[R$ (Valores)]])</f>
        <v>0</v>
      </c>
    </row>
    <row r="128" spans="2:12">
      <c r="B128" s="48"/>
      <c r="C128" s="48"/>
      <c r="D128" s="16"/>
      <c r="E128" s="48"/>
      <c r="F128" s="17"/>
      <c r="G128" s="17"/>
      <c r="H128" s="17"/>
      <c r="I128" s="29"/>
      <c r="J128" s="17" t="s">
        <v>525</v>
      </c>
      <c r="K128" s="20">
        <f>IF(FluxoCaixa1013151416[[#This Row],[Movimento ]]="Saldo Inicial",FluxoCaixa1013151416[[#This Row],[R$ (Valores)]],K127+FluxoCaixa1013151416[[#This Row],[Valores Receitas / Despesas]])</f>
        <v>9274.3599999999933</v>
      </c>
      <c r="L128" s="20">
        <f>IF(FluxoCaixa1013151416[[#This Row],[Entrada / Saída]]="Saída",FluxoCaixa1013151416[[#This Row],[R$ (Valores)]]*-1,FluxoCaixa1013151416[[#This Row],[R$ (Valores)]])</f>
        <v>0</v>
      </c>
    </row>
    <row r="129" spans="2:12">
      <c r="B129" s="48"/>
      <c r="C129" s="48"/>
      <c r="D129" s="16"/>
      <c r="E129" s="48"/>
      <c r="F129" s="17"/>
      <c r="G129" s="17"/>
      <c r="H129" s="17"/>
      <c r="I129" s="29"/>
      <c r="J129" s="17" t="s">
        <v>525</v>
      </c>
      <c r="K129" s="20">
        <f>IF(FluxoCaixa1013151416[[#This Row],[Movimento ]]="Saldo Inicial",FluxoCaixa1013151416[[#This Row],[R$ (Valores)]],K128+FluxoCaixa1013151416[[#This Row],[Valores Receitas / Despesas]])</f>
        <v>9274.3599999999933</v>
      </c>
      <c r="L129" s="20">
        <f>IF(FluxoCaixa1013151416[[#This Row],[Entrada / Saída]]="Saída",FluxoCaixa1013151416[[#This Row],[R$ (Valores)]]*-1,FluxoCaixa1013151416[[#This Row],[R$ (Valores)]])</f>
        <v>0</v>
      </c>
    </row>
    <row r="130" spans="2:12">
      <c r="B130" s="48"/>
      <c r="C130" s="48"/>
      <c r="D130" s="16"/>
      <c r="E130" s="48"/>
      <c r="F130" s="17"/>
      <c r="G130" s="17"/>
      <c r="H130" s="17"/>
      <c r="I130" s="29"/>
      <c r="J130" s="17" t="s">
        <v>525</v>
      </c>
      <c r="K130" s="20">
        <f>IF(FluxoCaixa1013151416[[#This Row],[Movimento ]]="Saldo Inicial",FluxoCaixa1013151416[[#This Row],[R$ (Valores)]],K129+FluxoCaixa1013151416[[#This Row],[Valores Receitas / Despesas]])</f>
        <v>9274.3599999999933</v>
      </c>
      <c r="L130" s="20">
        <f>IF(FluxoCaixa1013151416[[#This Row],[Entrada / Saída]]="Saída",FluxoCaixa1013151416[[#This Row],[R$ (Valores)]]*-1,FluxoCaixa1013151416[[#This Row],[R$ (Valores)]])</f>
        <v>0</v>
      </c>
    </row>
    <row r="131" spans="2:12">
      <c r="B131" s="48"/>
      <c r="C131" s="48"/>
      <c r="D131" s="16"/>
      <c r="E131" s="48"/>
      <c r="F131" s="17"/>
      <c r="G131" s="17"/>
      <c r="H131" s="17"/>
      <c r="I131" s="29"/>
      <c r="J131" s="17" t="s">
        <v>525</v>
      </c>
      <c r="K131" s="20">
        <f>IF(FluxoCaixa1013151416[[#This Row],[Movimento ]]="Saldo Inicial",FluxoCaixa1013151416[[#This Row],[R$ (Valores)]],K130+FluxoCaixa1013151416[[#This Row],[Valores Receitas / Despesas]])</f>
        <v>9274.3599999999933</v>
      </c>
      <c r="L131" s="20">
        <f>IF(FluxoCaixa1013151416[[#This Row],[Entrada / Saída]]="Saída",FluxoCaixa1013151416[[#This Row],[R$ (Valores)]]*-1,FluxoCaixa1013151416[[#This Row],[R$ (Valores)]])</f>
        <v>0</v>
      </c>
    </row>
    <row r="132" spans="2:12">
      <c r="B132" s="48"/>
      <c r="C132" s="48"/>
      <c r="D132" s="16"/>
      <c r="E132" s="48"/>
      <c r="F132" s="17"/>
      <c r="G132" s="17"/>
      <c r="H132" s="17"/>
      <c r="I132" s="29"/>
      <c r="J132" s="17" t="s">
        <v>525</v>
      </c>
      <c r="K132" s="20">
        <f>IF(FluxoCaixa1013151416[[#This Row],[Movimento ]]="Saldo Inicial",FluxoCaixa1013151416[[#This Row],[R$ (Valores)]],K131+FluxoCaixa1013151416[[#This Row],[Valores Receitas / Despesas]])</f>
        <v>9274.3599999999933</v>
      </c>
      <c r="L132" s="20">
        <f>IF(FluxoCaixa1013151416[[#This Row],[Entrada / Saída]]="Saída",FluxoCaixa1013151416[[#This Row],[R$ (Valores)]]*-1,FluxoCaixa1013151416[[#This Row],[R$ (Valores)]])</f>
        <v>0</v>
      </c>
    </row>
    <row r="133" spans="2:12">
      <c r="B133" s="48"/>
      <c r="C133" s="48"/>
      <c r="D133" s="16"/>
      <c r="E133" s="48"/>
      <c r="F133" s="17"/>
      <c r="G133" s="17"/>
      <c r="H133" s="17"/>
      <c r="I133" s="29"/>
      <c r="J133" s="17" t="s">
        <v>525</v>
      </c>
      <c r="K133" s="20">
        <f>IF(FluxoCaixa1013151416[[#This Row],[Movimento ]]="Saldo Inicial",FluxoCaixa1013151416[[#This Row],[R$ (Valores)]],K132+FluxoCaixa1013151416[[#This Row],[Valores Receitas / Despesas]])</f>
        <v>9274.3599999999933</v>
      </c>
      <c r="L133" s="20">
        <f>IF(FluxoCaixa1013151416[[#This Row],[Entrada / Saída]]="Saída",FluxoCaixa1013151416[[#This Row],[R$ (Valores)]]*-1,FluxoCaixa1013151416[[#This Row],[R$ (Valores)]])</f>
        <v>0</v>
      </c>
    </row>
    <row r="134" spans="2:12">
      <c r="B134" s="48"/>
      <c r="C134" s="48"/>
      <c r="D134" s="16"/>
      <c r="E134" s="48"/>
      <c r="F134" s="17"/>
      <c r="G134" s="17"/>
      <c r="H134" s="17"/>
      <c r="I134" s="29"/>
      <c r="J134" s="17" t="s">
        <v>525</v>
      </c>
      <c r="K134" s="20">
        <f>IF(FluxoCaixa1013151416[[#This Row],[Movimento ]]="Saldo Inicial",FluxoCaixa1013151416[[#This Row],[R$ (Valores)]],K133+FluxoCaixa1013151416[[#This Row],[Valores Receitas / Despesas]])</f>
        <v>9274.3599999999933</v>
      </c>
      <c r="L134" s="20">
        <f>IF(FluxoCaixa1013151416[[#This Row],[Entrada / Saída]]="Saída",FluxoCaixa1013151416[[#This Row],[R$ (Valores)]]*-1,FluxoCaixa1013151416[[#This Row],[R$ (Valores)]])</f>
        <v>0</v>
      </c>
    </row>
    <row r="135" spans="2:12">
      <c r="B135" s="48"/>
      <c r="C135" s="48"/>
      <c r="D135" s="16"/>
      <c r="E135" s="48"/>
      <c r="F135" s="17"/>
      <c r="G135" s="17"/>
      <c r="H135" s="17"/>
      <c r="I135" s="29"/>
      <c r="J135" s="17" t="s">
        <v>525</v>
      </c>
      <c r="K135" s="20">
        <f>IF(FluxoCaixa1013151416[[#This Row],[Movimento ]]="Saldo Inicial",FluxoCaixa1013151416[[#This Row],[R$ (Valores)]],K134+FluxoCaixa1013151416[[#This Row],[Valores Receitas / Despesas]])</f>
        <v>9274.3599999999933</v>
      </c>
      <c r="L135" s="20">
        <f>IF(FluxoCaixa1013151416[[#This Row],[Entrada / Saída]]="Saída",FluxoCaixa1013151416[[#This Row],[R$ (Valores)]]*-1,FluxoCaixa1013151416[[#This Row],[R$ (Valores)]])</f>
        <v>0</v>
      </c>
    </row>
    <row r="136" spans="2:12">
      <c r="B136" s="48"/>
      <c r="C136" s="48"/>
      <c r="D136" s="16"/>
      <c r="E136" s="48"/>
      <c r="F136" s="17"/>
      <c r="G136" s="17"/>
      <c r="H136" s="17"/>
      <c r="I136" s="29"/>
      <c r="J136" s="17" t="s">
        <v>525</v>
      </c>
      <c r="K136" s="20">
        <f>IF(FluxoCaixa1013151416[[#This Row],[Movimento ]]="Saldo Inicial",FluxoCaixa1013151416[[#This Row],[R$ (Valores)]],K135+FluxoCaixa1013151416[[#This Row],[Valores Receitas / Despesas]])</f>
        <v>9274.3599999999933</v>
      </c>
      <c r="L136" s="20">
        <f>IF(FluxoCaixa1013151416[[#This Row],[Entrada / Saída]]="Saída",FluxoCaixa1013151416[[#This Row],[R$ (Valores)]]*-1,FluxoCaixa1013151416[[#This Row],[R$ (Valores)]])</f>
        <v>0</v>
      </c>
    </row>
    <row r="137" spans="2:12">
      <c r="B137" s="48"/>
      <c r="C137" s="48"/>
      <c r="D137" s="16"/>
      <c r="E137" s="48"/>
      <c r="F137" s="17"/>
      <c r="G137" s="17"/>
      <c r="H137" s="17"/>
      <c r="I137" s="29"/>
      <c r="J137" s="17" t="s">
        <v>525</v>
      </c>
      <c r="K137" s="20">
        <f>IF(FluxoCaixa1013151416[[#This Row],[Movimento ]]="Saldo Inicial",FluxoCaixa1013151416[[#This Row],[R$ (Valores)]],K136+FluxoCaixa1013151416[[#This Row],[Valores Receitas / Despesas]])</f>
        <v>9274.3599999999933</v>
      </c>
      <c r="L137" s="20">
        <f>IF(FluxoCaixa1013151416[[#This Row],[Entrada / Saída]]="Saída",FluxoCaixa1013151416[[#This Row],[R$ (Valores)]]*-1,FluxoCaixa1013151416[[#This Row],[R$ (Valores)]])</f>
        <v>0</v>
      </c>
    </row>
    <row r="138" spans="2:12">
      <c r="B138" s="48"/>
      <c r="C138" s="48"/>
      <c r="D138" s="16"/>
      <c r="E138" s="48"/>
      <c r="F138" s="17"/>
      <c r="G138" s="17"/>
      <c r="H138" s="17"/>
      <c r="I138" s="29"/>
      <c r="J138" s="17" t="s">
        <v>525</v>
      </c>
      <c r="K138" s="20">
        <f>IF(FluxoCaixa1013151416[[#This Row],[Movimento ]]="Saldo Inicial",FluxoCaixa1013151416[[#This Row],[R$ (Valores)]],K137+FluxoCaixa1013151416[[#This Row],[Valores Receitas / Despesas]])</f>
        <v>9274.3599999999933</v>
      </c>
      <c r="L138" s="20">
        <f>IF(FluxoCaixa1013151416[[#This Row],[Entrada / Saída]]="Saída",FluxoCaixa1013151416[[#This Row],[R$ (Valores)]]*-1,FluxoCaixa1013151416[[#This Row],[R$ (Valores)]])</f>
        <v>0</v>
      </c>
    </row>
    <row r="139" spans="2:12">
      <c r="B139" s="48"/>
      <c r="C139" s="48"/>
      <c r="D139" s="16"/>
      <c r="E139" s="48"/>
      <c r="F139" s="17"/>
      <c r="G139" s="17"/>
      <c r="H139" s="17"/>
      <c r="I139" s="29"/>
      <c r="J139" s="17" t="s">
        <v>525</v>
      </c>
      <c r="K139" s="20">
        <f>IF(FluxoCaixa1013151416[[#This Row],[Movimento ]]="Saldo Inicial",FluxoCaixa1013151416[[#This Row],[R$ (Valores)]],K138+FluxoCaixa1013151416[[#This Row],[Valores Receitas / Despesas]])</f>
        <v>9274.3599999999933</v>
      </c>
      <c r="L139" s="20">
        <f>IF(FluxoCaixa1013151416[[#This Row],[Entrada / Saída]]="Saída",FluxoCaixa1013151416[[#This Row],[R$ (Valores)]]*-1,FluxoCaixa1013151416[[#This Row],[R$ (Valores)]])</f>
        <v>0</v>
      </c>
    </row>
    <row r="140" spans="2:12">
      <c r="B140" s="48"/>
      <c r="C140" s="48"/>
      <c r="D140" s="16"/>
      <c r="E140" s="48"/>
      <c r="F140" s="17"/>
      <c r="G140" s="17"/>
      <c r="H140" s="17"/>
      <c r="I140" s="29"/>
      <c r="J140" s="17" t="s">
        <v>525</v>
      </c>
      <c r="K140" s="20">
        <f>IF(FluxoCaixa1013151416[[#This Row],[Movimento ]]="Saldo Inicial",FluxoCaixa1013151416[[#This Row],[R$ (Valores)]],K139+FluxoCaixa1013151416[[#This Row],[Valores Receitas / Despesas]])</f>
        <v>9274.3599999999933</v>
      </c>
      <c r="L140" s="20">
        <f>IF(FluxoCaixa1013151416[[#This Row],[Entrada / Saída]]="Saída",FluxoCaixa1013151416[[#This Row],[R$ (Valores)]]*-1,FluxoCaixa1013151416[[#This Row],[R$ (Valores)]])</f>
        <v>0</v>
      </c>
    </row>
    <row r="141" spans="2:12">
      <c r="B141" s="48"/>
      <c r="C141" s="48"/>
      <c r="D141" s="16"/>
      <c r="E141" s="48"/>
      <c r="F141" s="17"/>
      <c r="G141" s="17"/>
      <c r="H141" s="17"/>
      <c r="I141" s="29"/>
      <c r="J141" s="17" t="s">
        <v>525</v>
      </c>
      <c r="K141" s="20">
        <f>IF(FluxoCaixa1013151416[[#This Row],[Movimento ]]="Saldo Inicial",FluxoCaixa1013151416[[#This Row],[R$ (Valores)]],K140+FluxoCaixa1013151416[[#This Row],[Valores Receitas / Despesas]])</f>
        <v>9274.3599999999933</v>
      </c>
      <c r="L141" s="20">
        <f>IF(FluxoCaixa1013151416[[#This Row],[Entrada / Saída]]="Saída",FluxoCaixa1013151416[[#This Row],[R$ (Valores)]]*-1,FluxoCaixa1013151416[[#This Row],[R$ (Valores)]])</f>
        <v>0</v>
      </c>
    </row>
    <row r="142" spans="2:12">
      <c r="B142" s="48"/>
      <c r="C142" s="48"/>
      <c r="D142" s="16"/>
      <c r="E142" s="48"/>
      <c r="F142" s="17"/>
      <c r="G142" s="17"/>
      <c r="H142" s="17"/>
      <c r="I142" s="29"/>
      <c r="J142" s="17" t="s">
        <v>525</v>
      </c>
      <c r="K142" s="20">
        <f>IF(FluxoCaixa1013151416[[#This Row],[Movimento ]]="Saldo Inicial",FluxoCaixa1013151416[[#This Row],[R$ (Valores)]],K141+FluxoCaixa1013151416[[#This Row],[Valores Receitas / Despesas]])</f>
        <v>9274.3599999999933</v>
      </c>
      <c r="L142" s="20">
        <f>IF(FluxoCaixa1013151416[[#This Row],[Entrada / Saída]]="Saída",FluxoCaixa1013151416[[#This Row],[R$ (Valores)]]*-1,FluxoCaixa1013151416[[#This Row],[R$ (Valores)]])</f>
        <v>0</v>
      </c>
    </row>
    <row r="143" spans="2:12">
      <c r="B143" s="48"/>
      <c r="C143" s="48"/>
      <c r="D143" s="16"/>
      <c r="E143" s="48"/>
      <c r="F143" s="17"/>
      <c r="G143" s="17"/>
      <c r="H143" s="17"/>
      <c r="I143" s="29"/>
      <c r="J143" s="17" t="s">
        <v>525</v>
      </c>
      <c r="K143" s="20">
        <f>IF(FluxoCaixa1013151416[[#This Row],[Movimento ]]="Saldo Inicial",FluxoCaixa1013151416[[#This Row],[R$ (Valores)]],K142+FluxoCaixa1013151416[[#This Row],[Valores Receitas / Despesas]])</f>
        <v>9274.3599999999933</v>
      </c>
      <c r="L143" s="20">
        <f>IF(FluxoCaixa1013151416[[#This Row],[Entrada / Saída]]="Saída",FluxoCaixa1013151416[[#This Row],[R$ (Valores)]]*-1,FluxoCaixa1013151416[[#This Row],[R$ (Valores)]])</f>
        <v>0</v>
      </c>
    </row>
    <row r="144" spans="2:12">
      <c r="B144" s="48"/>
      <c r="C144" s="48"/>
      <c r="D144" s="16"/>
      <c r="E144" s="48"/>
      <c r="F144" s="17"/>
      <c r="G144" s="17"/>
      <c r="H144" s="17"/>
      <c r="I144" s="29"/>
      <c r="J144" s="17" t="s">
        <v>525</v>
      </c>
      <c r="K144" s="20">
        <f>IF(FluxoCaixa1013151416[[#This Row],[Movimento ]]="Saldo Inicial",FluxoCaixa1013151416[[#This Row],[R$ (Valores)]],K143+FluxoCaixa1013151416[[#This Row],[Valores Receitas / Despesas]])</f>
        <v>9274.3599999999933</v>
      </c>
      <c r="L144" s="20">
        <f>IF(FluxoCaixa1013151416[[#This Row],[Entrada / Saída]]="Saída",FluxoCaixa1013151416[[#This Row],[R$ (Valores)]]*-1,FluxoCaixa1013151416[[#This Row],[R$ (Valores)]])</f>
        <v>0</v>
      </c>
    </row>
    <row r="145" spans="2:12">
      <c r="B145" s="48"/>
      <c r="C145" s="48"/>
      <c r="D145" s="16"/>
      <c r="E145" s="48"/>
      <c r="F145" s="17"/>
      <c r="G145" s="17"/>
      <c r="H145" s="17"/>
      <c r="I145" s="29"/>
      <c r="J145" s="17" t="s">
        <v>525</v>
      </c>
      <c r="K145" s="20">
        <f>IF(FluxoCaixa1013151416[[#This Row],[Movimento ]]="Saldo Inicial",FluxoCaixa1013151416[[#This Row],[R$ (Valores)]],K144+FluxoCaixa1013151416[[#This Row],[Valores Receitas / Despesas]])</f>
        <v>9274.3599999999933</v>
      </c>
      <c r="L145" s="20">
        <f>IF(FluxoCaixa1013151416[[#This Row],[Entrada / Saída]]="Saída",FluxoCaixa1013151416[[#This Row],[R$ (Valores)]]*-1,FluxoCaixa1013151416[[#This Row],[R$ (Valores)]])</f>
        <v>0</v>
      </c>
    </row>
    <row r="146" spans="2:12">
      <c r="B146" s="48"/>
      <c r="C146" s="48"/>
      <c r="D146" s="16"/>
      <c r="E146" s="48"/>
      <c r="F146" s="17"/>
      <c r="G146" s="17"/>
      <c r="H146" s="17"/>
      <c r="I146" s="29"/>
      <c r="J146" s="17" t="s">
        <v>525</v>
      </c>
      <c r="K146" s="20">
        <f>IF(FluxoCaixa1013151416[[#This Row],[Movimento ]]="Saldo Inicial",FluxoCaixa1013151416[[#This Row],[R$ (Valores)]],K145+FluxoCaixa1013151416[[#This Row],[Valores Receitas / Despesas]])</f>
        <v>9274.3599999999933</v>
      </c>
      <c r="L146" s="20">
        <f>IF(FluxoCaixa1013151416[[#This Row],[Entrada / Saída]]="Saída",FluxoCaixa1013151416[[#This Row],[R$ (Valores)]]*-1,FluxoCaixa1013151416[[#This Row],[R$ (Valores)]])</f>
        <v>0</v>
      </c>
    </row>
    <row r="147" spans="2:12">
      <c r="B147" s="48"/>
      <c r="C147" s="48"/>
      <c r="D147" s="16"/>
      <c r="E147" s="48"/>
      <c r="F147" s="17"/>
      <c r="G147" s="17"/>
      <c r="H147" s="17"/>
      <c r="I147" s="29"/>
      <c r="J147" s="17" t="s">
        <v>525</v>
      </c>
      <c r="K147" s="20">
        <f>IF(FluxoCaixa1013151416[[#This Row],[Movimento ]]="Saldo Inicial",FluxoCaixa1013151416[[#This Row],[R$ (Valores)]],K146+FluxoCaixa1013151416[[#This Row],[Valores Receitas / Despesas]])</f>
        <v>9274.3599999999933</v>
      </c>
      <c r="L147" s="20">
        <f>IF(FluxoCaixa1013151416[[#This Row],[Entrada / Saída]]="Saída",FluxoCaixa1013151416[[#This Row],[R$ (Valores)]]*-1,FluxoCaixa1013151416[[#This Row],[R$ (Valores)]])</f>
        <v>0</v>
      </c>
    </row>
    <row r="148" spans="2:12">
      <c r="B148" s="48"/>
      <c r="C148" s="48"/>
      <c r="D148" s="16"/>
      <c r="E148" s="48"/>
      <c r="F148" s="17"/>
      <c r="G148" s="17"/>
      <c r="H148" s="17"/>
      <c r="I148" s="21"/>
      <c r="J148" s="17" t="s">
        <v>525</v>
      </c>
      <c r="K148" s="20">
        <f>IF(FluxoCaixa1013151416[[#This Row],[Movimento ]]="Saldo Inicial",FluxoCaixa1013151416[[#This Row],[R$ (Valores)]],K147+FluxoCaixa1013151416[[#This Row],[Valores Receitas / Despesas]])</f>
        <v>9274.3599999999933</v>
      </c>
      <c r="L148" s="20">
        <f>IF(FluxoCaixa1013151416[[#This Row],[Entrada / Saída]]="Saída",FluxoCaixa1013151416[[#This Row],[R$ (Valores)]]*-1,FluxoCaixa1013151416[[#This Row],[R$ (Valores)]])</f>
        <v>0</v>
      </c>
    </row>
    <row r="149" spans="2:12">
      <c r="B149" s="48"/>
      <c r="C149" s="48"/>
      <c r="D149" s="16"/>
      <c r="E149" s="48"/>
      <c r="F149" s="17"/>
      <c r="G149" s="17"/>
      <c r="H149" s="17"/>
      <c r="I149" s="29"/>
      <c r="J149" s="17" t="s">
        <v>525</v>
      </c>
      <c r="K149" s="20">
        <f>IF(FluxoCaixa1013151416[[#This Row],[Movimento ]]="Saldo Inicial",FluxoCaixa1013151416[[#This Row],[R$ (Valores)]],K148+FluxoCaixa1013151416[[#This Row],[Valores Receitas / Despesas]])</f>
        <v>9274.3599999999933</v>
      </c>
      <c r="L149" s="20">
        <f>IF(FluxoCaixa1013151416[[#This Row],[Entrada / Saída]]="Saída",FluxoCaixa1013151416[[#This Row],[R$ (Valores)]]*-1,FluxoCaixa1013151416[[#This Row],[R$ (Valores)]])</f>
        <v>0</v>
      </c>
    </row>
    <row r="150" spans="2:12">
      <c r="B150" s="48"/>
      <c r="C150" s="48"/>
      <c r="D150" s="16"/>
      <c r="E150" s="48"/>
      <c r="F150" s="17"/>
      <c r="G150" s="17"/>
      <c r="H150" s="17"/>
      <c r="I150" s="21"/>
      <c r="J150" s="17" t="s">
        <v>525</v>
      </c>
      <c r="K150" s="20">
        <f>IF(FluxoCaixa1013151416[[#This Row],[Movimento ]]="Saldo Inicial",FluxoCaixa1013151416[[#This Row],[R$ (Valores)]],K149+FluxoCaixa1013151416[[#This Row],[Valores Receitas / Despesas]])</f>
        <v>9274.3599999999933</v>
      </c>
      <c r="L150" s="20">
        <f>IF(FluxoCaixa1013151416[[#This Row],[Entrada / Saída]]="Saída",FluxoCaixa1013151416[[#This Row],[R$ (Valores)]]*-1,FluxoCaixa1013151416[[#This Row],[R$ (Valores)]])</f>
        <v>0</v>
      </c>
    </row>
    <row r="151" spans="2:12">
      <c r="B151" s="48"/>
      <c r="C151" s="48"/>
      <c r="D151" s="16"/>
      <c r="E151" s="48"/>
      <c r="F151" s="17"/>
      <c r="G151" s="17"/>
      <c r="H151" s="17"/>
      <c r="I151" s="21"/>
      <c r="J151" s="17" t="s">
        <v>525</v>
      </c>
      <c r="K151" s="20">
        <f>IF(FluxoCaixa1013151416[[#This Row],[Movimento ]]="Saldo Inicial",FluxoCaixa1013151416[[#This Row],[R$ (Valores)]],K150+FluxoCaixa1013151416[[#This Row],[Valores Receitas / Despesas]])</f>
        <v>9274.3599999999933</v>
      </c>
      <c r="L151" s="20">
        <f>IF(FluxoCaixa1013151416[[#This Row],[Entrada / Saída]]="Saída",FluxoCaixa1013151416[[#This Row],[R$ (Valores)]]*-1,FluxoCaixa1013151416[[#This Row],[R$ (Valores)]])</f>
        <v>0</v>
      </c>
    </row>
    <row r="152" spans="2:12">
      <c r="B152" s="48"/>
      <c r="C152" s="48"/>
      <c r="D152" s="16"/>
      <c r="E152" s="48"/>
      <c r="F152" s="17"/>
      <c r="G152" s="17"/>
      <c r="H152" s="17"/>
      <c r="I152" s="21"/>
      <c r="J152" s="17" t="s">
        <v>525</v>
      </c>
      <c r="K152" s="20">
        <f>IF(FluxoCaixa1013151416[[#This Row],[Movimento ]]="Saldo Inicial",FluxoCaixa1013151416[[#This Row],[R$ (Valores)]],K151+FluxoCaixa1013151416[[#This Row],[Valores Receitas / Despesas]])</f>
        <v>9274.3599999999933</v>
      </c>
      <c r="L152" s="20">
        <f>IF(FluxoCaixa1013151416[[#This Row],[Entrada / Saída]]="Saída",FluxoCaixa1013151416[[#This Row],[R$ (Valores)]]*-1,FluxoCaixa1013151416[[#This Row],[R$ (Valores)]])</f>
        <v>0</v>
      </c>
    </row>
    <row r="153" spans="2:12">
      <c r="B153" s="48"/>
      <c r="C153" s="48"/>
      <c r="D153" s="16"/>
      <c r="E153" s="48"/>
      <c r="F153" s="17"/>
      <c r="G153" s="17"/>
      <c r="H153" s="17"/>
      <c r="I153" s="21"/>
      <c r="J153" s="17" t="s">
        <v>525</v>
      </c>
      <c r="K153" s="20">
        <f>IF(FluxoCaixa1013151416[[#This Row],[Movimento ]]="Saldo Inicial",FluxoCaixa1013151416[[#This Row],[R$ (Valores)]],K152+FluxoCaixa1013151416[[#This Row],[Valores Receitas / Despesas]])</f>
        <v>9274.3599999999933</v>
      </c>
      <c r="L153" s="20">
        <f>IF(FluxoCaixa1013151416[[#This Row],[Entrada / Saída]]="Saída",FluxoCaixa1013151416[[#This Row],[R$ (Valores)]]*-1,FluxoCaixa1013151416[[#This Row],[R$ (Valores)]])</f>
        <v>0</v>
      </c>
    </row>
    <row r="154" spans="2:12">
      <c r="B154" s="48"/>
      <c r="C154" s="48"/>
      <c r="D154" s="16"/>
      <c r="E154" s="48"/>
      <c r="F154" s="17"/>
      <c r="G154" s="17"/>
      <c r="H154" s="17"/>
      <c r="I154" s="21"/>
      <c r="J154" s="17" t="s">
        <v>525</v>
      </c>
      <c r="K154" s="20">
        <f>IF(FluxoCaixa1013151416[[#This Row],[Movimento ]]="Saldo Inicial",FluxoCaixa1013151416[[#This Row],[R$ (Valores)]],K153+FluxoCaixa1013151416[[#This Row],[Valores Receitas / Despesas]])</f>
        <v>9274.3599999999933</v>
      </c>
      <c r="L154" s="20">
        <f>IF(FluxoCaixa1013151416[[#This Row],[Entrada / Saída]]="Saída",FluxoCaixa1013151416[[#This Row],[R$ (Valores)]]*-1,FluxoCaixa1013151416[[#This Row],[R$ (Valores)]])</f>
        <v>0</v>
      </c>
    </row>
    <row r="155" spans="2:12">
      <c r="B155" s="48"/>
      <c r="C155" s="48"/>
      <c r="D155" s="16"/>
      <c r="E155" s="48"/>
      <c r="F155" s="17"/>
      <c r="G155" s="17"/>
      <c r="H155" s="17"/>
      <c r="I155" s="21"/>
      <c r="J155" s="17" t="s">
        <v>525</v>
      </c>
      <c r="K155" s="20">
        <f>IF(FluxoCaixa1013151416[[#This Row],[Movimento ]]="Saldo Inicial",FluxoCaixa1013151416[[#This Row],[R$ (Valores)]],K154+FluxoCaixa1013151416[[#This Row],[Valores Receitas / Despesas]])</f>
        <v>9274.3599999999933</v>
      </c>
      <c r="L155" s="20">
        <f>IF(FluxoCaixa1013151416[[#This Row],[Entrada / Saída]]="Saída",FluxoCaixa1013151416[[#This Row],[R$ (Valores)]]*-1,FluxoCaixa1013151416[[#This Row],[R$ (Valores)]])</f>
        <v>0</v>
      </c>
    </row>
    <row r="156" spans="2:12">
      <c r="B156" s="48"/>
      <c r="C156" s="48"/>
      <c r="D156" s="16"/>
      <c r="E156" s="48"/>
      <c r="F156" s="17"/>
      <c r="G156" s="17"/>
      <c r="H156" s="17"/>
      <c r="I156" s="21"/>
      <c r="J156" s="17" t="s">
        <v>525</v>
      </c>
      <c r="K156" s="20">
        <f>IF(FluxoCaixa1013151416[[#This Row],[Movimento ]]="Saldo Inicial",FluxoCaixa1013151416[[#This Row],[R$ (Valores)]],K155+FluxoCaixa1013151416[[#This Row],[Valores Receitas / Despesas]])</f>
        <v>9274.3599999999933</v>
      </c>
      <c r="L156" s="20">
        <f>IF(FluxoCaixa1013151416[[#This Row],[Entrada / Saída]]="Saída",FluxoCaixa1013151416[[#This Row],[R$ (Valores)]]*-1,FluxoCaixa1013151416[[#This Row],[R$ (Valores)]])</f>
        <v>0</v>
      </c>
    </row>
    <row r="157" spans="2:12">
      <c r="B157" s="48"/>
      <c r="C157" s="48"/>
      <c r="D157" s="16"/>
      <c r="E157" s="48"/>
      <c r="F157" s="17"/>
      <c r="G157" s="17"/>
      <c r="H157" s="17"/>
      <c r="I157" s="21"/>
      <c r="J157" s="17" t="s">
        <v>525</v>
      </c>
      <c r="K157" s="20">
        <f>IF(FluxoCaixa1013151416[[#This Row],[Movimento ]]="Saldo Inicial",FluxoCaixa1013151416[[#This Row],[R$ (Valores)]],K156+FluxoCaixa1013151416[[#This Row],[Valores Receitas / Despesas]])</f>
        <v>9274.3599999999933</v>
      </c>
      <c r="L157" s="20">
        <f>IF(FluxoCaixa1013151416[[#This Row],[Entrada / Saída]]="Saída",FluxoCaixa1013151416[[#This Row],[R$ (Valores)]]*-1,FluxoCaixa1013151416[[#This Row],[R$ (Valores)]])</f>
        <v>0</v>
      </c>
    </row>
    <row r="158" spans="2:12">
      <c r="B158" s="48"/>
      <c r="C158" s="48"/>
      <c r="D158" s="16"/>
      <c r="E158" s="48"/>
      <c r="F158" s="17"/>
      <c r="G158" s="17"/>
      <c r="H158" s="17"/>
      <c r="I158" s="21"/>
      <c r="J158" s="17" t="s">
        <v>525</v>
      </c>
      <c r="K158" s="20">
        <f>IF(FluxoCaixa1013151416[[#This Row],[Movimento ]]="Saldo Inicial",FluxoCaixa1013151416[[#This Row],[R$ (Valores)]],K157+FluxoCaixa1013151416[[#This Row],[Valores Receitas / Despesas]])</f>
        <v>9274.3599999999933</v>
      </c>
      <c r="L158" s="20">
        <f>IF(FluxoCaixa1013151416[[#This Row],[Entrada / Saída]]="Saída",FluxoCaixa1013151416[[#This Row],[R$ (Valores)]]*-1,FluxoCaixa1013151416[[#This Row],[R$ (Valores)]])</f>
        <v>0</v>
      </c>
    </row>
    <row r="159" spans="2:12">
      <c r="B159" s="48"/>
      <c r="C159" s="48"/>
      <c r="D159" s="16"/>
      <c r="E159" s="48"/>
      <c r="F159" s="17"/>
      <c r="G159" s="17"/>
      <c r="H159" s="17"/>
      <c r="I159" s="21"/>
      <c r="J159" s="17" t="s">
        <v>525</v>
      </c>
      <c r="K159" s="20">
        <f>IF(FluxoCaixa1013151416[[#This Row],[Movimento ]]="Saldo Inicial",FluxoCaixa1013151416[[#This Row],[R$ (Valores)]],K158+FluxoCaixa1013151416[[#This Row],[Valores Receitas / Despesas]])</f>
        <v>9274.3599999999933</v>
      </c>
      <c r="L159" s="20">
        <f>IF(FluxoCaixa1013151416[[#This Row],[Entrada / Saída]]="Saída",FluxoCaixa1013151416[[#This Row],[R$ (Valores)]]*-1,FluxoCaixa1013151416[[#This Row],[R$ (Valores)]])</f>
        <v>0</v>
      </c>
    </row>
    <row r="160" spans="2:12">
      <c r="B160" s="48"/>
      <c r="C160" s="48"/>
      <c r="D160" s="16"/>
      <c r="E160" s="48"/>
      <c r="F160" s="17"/>
      <c r="G160" s="17"/>
      <c r="H160" s="17"/>
      <c r="I160" s="21"/>
      <c r="J160" s="17" t="s">
        <v>525</v>
      </c>
      <c r="K160" s="20">
        <f>IF(FluxoCaixa1013151416[[#This Row],[Movimento ]]="Saldo Inicial",FluxoCaixa1013151416[[#This Row],[R$ (Valores)]],K159+FluxoCaixa1013151416[[#This Row],[Valores Receitas / Despesas]])</f>
        <v>9274.3599999999933</v>
      </c>
      <c r="L160" s="20">
        <f>IF(FluxoCaixa1013151416[[#This Row],[Entrada / Saída]]="Saída",FluxoCaixa1013151416[[#This Row],[R$ (Valores)]]*-1,FluxoCaixa1013151416[[#This Row],[R$ (Valores)]])</f>
        <v>0</v>
      </c>
    </row>
    <row r="161" spans="2:12">
      <c r="B161" s="48"/>
      <c r="C161" s="48"/>
      <c r="D161" s="16"/>
      <c r="E161" s="48"/>
      <c r="F161" s="17"/>
      <c r="G161" s="17"/>
      <c r="H161" s="17"/>
      <c r="I161" s="21"/>
      <c r="J161" s="17" t="s">
        <v>525</v>
      </c>
      <c r="K161" s="20">
        <f>IF(FluxoCaixa1013151416[[#This Row],[Movimento ]]="Saldo Inicial",FluxoCaixa1013151416[[#This Row],[R$ (Valores)]],K160+FluxoCaixa1013151416[[#This Row],[Valores Receitas / Despesas]])</f>
        <v>9274.3599999999933</v>
      </c>
      <c r="L161" s="20">
        <f>IF(FluxoCaixa1013151416[[#This Row],[Entrada / Saída]]="Saída",FluxoCaixa1013151416[[#This Row],[R$ (Valores)]]*-1,FluxoCaixa1013151416[[#This Row],[R$ (Valores)]])</f>
        <v>0</v>
      </c>
    </row>
    <row r="162" spans="2:12">
      <c r="B162" s="48"/>
      <c r="C162" s="48"/>
      <c r="D162" s="16"/>
      <c r="E162" s="48"/>
      <c r="F162" s="17"/>
      <c r="G162" s="17"/>
      <c r="H162" s="17"/>
      <c r="I162" s="21"/>
      <c r="J162" s="17" t="s">
        <v>525</v>
      </c>
      <c r="K162" s="20">
        <f>IF(FluxoCaixa1013151416[[#This Row],[Movimento ]]="Saldo Inicial",FluxoCaixa1013151416[[#This Row],[R$ (Valores)]],K161+FluxoCaixa1013151416[[#This Row],[Valores Receitas / Despesas]])</f>
        <v>9274.3599999999933</v>
      </c>
      <c r="L162" s="20">
        <f>IF(FluxoCaixa1013151416[[#This Row],[Entrada / Saída]]="Saída",FluxoCaixa1013151416[[#This Row],[R$ (Valores)]]*-1,FluxoCaixa1013151416[[#This Row],[R$ (Valores)]])</f>
        <v>0</v>
      </c>
    </row>
    <row r="163" spans="2:12">
      <c r="B163" s="48"/>
      <c r="C163" s="48"/>
      <c r="D163" s="16"/>
      <c r="E163" s="48"/>
      <c r="F163" s="17"/>
      <c r="G163" s="17"/>
      <c r="H163" s="17"/>
      <c r="I163" s="21"/>
      <c r="J163" s="17" t="s">
        <v>525</v>
      </c>
      <c r="K163" s="20">
        <f>IF(FluxoCaixa1013151416[[#This Row],[Movimento ]]="Saldo Inicial",FluxoCaixa1013151416[[#This Row],[R$ (Valores)]],K162+FluxoCaixa1013151416[[#This Row],[Valores Receitas / Despesas]])</f>
        <v>9274.3599999999933</v>
      </c>
      <c r="L163" s="20">
        <f>IF(FluxoCaixa1013151416[[#This Row],[Entrada / Saída]]="Saída",FluxoCaixa1013151416[[#This Row],[R$ (Valores)]]*-1,FluxoCaixa1013151416[[#This Row],[R$ (Valores)]])</f>
        <v>0</v>
      </c>
    </row>
    <row r="164" spans="2:12">
      <c r="B164" s="48"/>
      <c r="C164" s="48"/>
      <c r="D164" s="16"/>
      <c r="E164" s="48"/>
      <c r="F164" s="17"/>
      <c r="G164" s="17"/>
      <c r="H164" s="17"/>
      <c r="I164" s="21"/>
      <c r="J164" s="17" t="s">
        <v>525</v>
      </c>
      <c r="K164" s="20">
        <f>IF(FluxoCaixa1013151416[[#This Row],[Movimento ]]="Saldo Inicial",FluxoCaixa1013151416[[#This Row],[R$ (Valores)]],K163+FluxoCaixa1013151416[[#This Row],[Valores Receitas / Despesas]])</f>
        <v>9274.3599999999933</v>
      </c>
      <c r="L164" s="20">
        <f>IF(FluxoCaixa1013151416[[#This Row],[Entrada / Saída]]="Saída",FluxoCaixa1013151416[[#This Row],[R$ (Valores)]]*-1,FluxoCaixa1013151416[[#This Row],[R$ (Valores)]])</f>
        <v>0</v>
      </c>
    </row>
    <row r="165" spans="2:12">
      <c r="B165" s="48"/>
      <c r="C165" s="48"/>
      <c r="D165" s="16"/>
      <c r="E165" s="48"/>
      <c r="F165" s="17"/>
      <c r="G165" s="17"/>
      <c r="H165" s="17"/>
      <c r="I165" s="21"/>
      <c r="J165" s="17" t="s">
        <v>525</v>
      </c>
      <c r="K165" s="20">
        <f>IF(FluxoCaixa1013151416[[#This Row],[Movimento ]]="Saldo Inicial",FluxoCaixa1013151416[[#This Row],[R$ (Valores)]],K164+FluxoCaixa1013151416[[#This Row],[Valores Receitas / Despesas]])</f>
        <v>9274.3599999999933</v>
      </c>
      <c r="L165" s="20">
        <f>IF(FluxoCaixa1013151416[[#This Row],[Entrada / Saída]]="Saída",FluxoCaixa1013151416[[#This Row],[R$ (Valores)]]*-1,FluxoCaixa1013151416[[#This Row],[R$ (Valores)]])</f>
        <v>0</v>
      </c>
    </row>
    <row r="166" spans="2:12">
      <c r="B166" s="48"/>
      <c r="C166" s="48"/>
      <c r="D166" s="16"/>
      <c r="E166" s="48"/>
      <c r="F166" s="17"/>
      <c r="G166" s="17"/>
      <c r="H166" s="17"/>
      <c r="I166" s="21"/>
      <c r="J166" s="17" t="s">
        <v>525</v>
      </c>
      <c r="K166" s="20">
        <f>IF(FluxoCaixa1013151416[[#This Row],[Movimento ]]="Saldo Inicial",FluxoCaixa1013151416[[#This Row],[R$ (Valores)]],K165+FluxoCaixa1013151416[[#This Row],[Valores Receitas / Despesas]])</f>
        <v>9274.3599999999933</v>
      </c>
      <c r="L166" s="20">
        <f>IF(FluxoCaixa1013151416[[#This Row],[Entrada / Saída]]="Saída",FluxoCaixa1013151416[[#This Row],[R$ (Valores)]]*-1,FluxoCaixa1013151416[[#This Row],[R$ (Valores)]])</f>
        <v>0</v>
      </c>
    </row>
    <row r="167" spans="2:12">
      <c r="B167" s="48"/>
      <c r="C167" s="48"/>
      <c r="D167" s="16"/>
      <c r="E167" s="48"/>
      <c r="F167" s="17"/>
      <c r="G167" s="17"/>
      <c r="H167" s="17"/>
      <c r="I167" s="21"/>
      <c r="J167" s="17" t="s">
        <v>525</v>
      </c>
      <c r="K167" s="20">
        <f>IF(FluxoCaixa1013151416[[#This Row],[Movimento ]]="Saldo Inicial",FluxoCaixa1013151416[[#This Row],[R$ (Valores)]],K166+FluxoCaixa1013151416[[#This Row],[Valores Receitas / Despesas]])</f>
        <v>9274.3599999999933</v>
      </c>
      <c r="L167" s="20">
        <f>IF(FluxoCaixa1013151416[[#This Row],[Entrada / Saída]]="Saída",FluxoCaixa1013151416[[#This Row],[R$ (Valores)]]*-1,FluxoCaixa1013151416[[#This Row],[R$ (Valores)]])</f>
        <v>0</v>
      </c>
    </row>
    <row r="168" spans="2:12">
      <c r="B168" s="48"/>
      <c r="C168" s="48"/>
      <c r="D168" s="16"/>
      <c r="E168" s="48"/>
      <c r="F168" s="17"/>
      <c r="G168" s="17"/>
      <c r="H168" s="17"/>
      <c r="I168" s="21"/>
      <c r="J168" s="17" t="s">
        <v>525</v>
      </c>
      <c r="K168" s="20">
        <f>IF(FluxoCaixa1013151416[[#This Row],[Movimento ]]="Saldo Inicial",FluxoCaixa1013151416[[#This Row],[R$ (Valores)]],K167+FluxoCaixa1013151416[[#This Row],[Valores Receitas / Despesas]])</f>
        <v>9274.3599999999933</v>
      </c>
      <c r="L168" s="20">
        <f>IF(FluxoCaixa1013151416[[#This Row],[Entrada / Saída]]="Saída",FluxoCaixa1013151416[[#This Row],[R$ (Valores)]]*-1,FluxoCaixa1013151416[[#This Row],[R$ (Valores)]])</f>
        <v>0</v>
      </c>
    </row>
    <row r="169" spans="2:12">
      <c r="B169" s="48"/>
      <c r="C169" s="48"/>
      <c r="D169" s="16"/>
      <c r="E169" s="48"/>
      <c r="F169" s="17"/>
      <c r="G169" s="17"/>
      <c r="H169" s="17"/>
      <c r="I169" s="21"/>
      <c r="J169" s="17" t="s">
        <v>525</v>
      </c>
      <c r="K169" s="20">
        <f>IF(FluxoCaixa1013151416[[#This Row],[Movimento ]]="Saldo Inicial",FluxoCaixa1013151416[[#This Row],[R$ (Valores)]],K168+FluxoCaixa1013151416[[#This Row],[Valores Receitas / Despesas]])</f>
        <v>9274.3599999999933</v>
      </c>
      <c r="L169" s="20">
        <f>IF(FluxoCaixa1013151416[[#This Row],[Entrada / Saída]]="Saída",FluxoCaixa1013151416[[#This Row],[R$ (Valores)]]*-1,FluxoCaixa1013151416[[#This Row],[R$ (Valores)]])</f>
        <v>0</v>
      </c>
    </row>
    <row r="170" spans="2:12">
      <c r="B170" s="48"/>
      <c r="C170" s="48"/>
      <c r="D170" s="16"/>
      <c r="E170" s="48"/>
      <c r="F170" s="17"/>
      <c r="G170" s="17"/>
      <c r="H170" s="17"/>
      <c r="I170" s="21"/>
      <c r="J170" s="17" t="s">
        <v>525</v>
      </c>
      <c r="K170" s="20">
        <f>IF(FluxoCaixa1013151416[[#This Row],[Movimento ]]="Saldo Inicial",FluxoCaixa1013151416[[#This Row],[R$ (Valores)]],K169+FluxoCaixa1013151416[[#This Row],[Valores Receitas / Despesas]])</f>
        <v>9274.3599999999933</v>
      </c>
      <c r="L170" s="20">
        <f>IF(FluxoCaixa1013151416[[#This Row],[Entrada / Saída]]="Saída",FluxoCaixa1013151416[[#This Row],[R$ (Valores)]]*-1,FluxoCaixa1013151416[[#This Row],[R$ (Valores)]])</f>
        <v>0</v>
      </c>
    </row>
    <row r="171" spans="2:12">
      <c r="B171" s="48"/>
      <c r="C171" s="48"/>
      <c r="D171" s="16"/>
      <c r="E171" s="48"/>
      <c r="F171" s="17"/>
      <c r="G171" s="17"/>
      <c r="H171" s="17"/>
      <c r="I171" s="21"/>
      <c r="J171" s="17" t="s">
        <v>525</v>
      </c>
      <c r="K171" s="20">
        <f>IF(FluxoCaixa1013151416[[#This Row],[Movimento ]]="Saldo Inicial",FluxoCaixa1013151416[[#This Row],[R$ (Valores)]],K170+FluxoCaixa1013151416[[#This Row],[Valores Receitas / Despesas]])</f>
        <v>9274.3599999999933</v>
      </c>
      <c r="L171" s="20">
        <f>IF(FluxoCaixa1013151416[[#This Row],[Entrada / Saída]]="Saída",FluxoCaixa1013151416[[#This Row],[R$ (Valores)]]*-1,FluxoCaixa1013151416[[#This Row],[R$ (Valores)]])</f>
        <v>0</v>
      </c>
    </row>
    <row r="172" spans="2:12">
      <c r="B172" s="48"/>
      <c r="C172" s="48"/>
      <c r="D172" s="16"/>
      <c r="E172" s="48"/>
      <c r="F172" s="17"/>
      <c r="G172" s="17"/>
      <c r="H172" s="17"/>
      <c r="I172" s="21"/>
      <c r="J172" s="17" t="s">
        <v>525</v>
      </c>
      <c r="K172" s="20">
        <f>IF(FluxoCaixa1013151416[[#This Row],[Movimento ]]="Saldo Inicial",FluxoCaixa1013151416[[#This Row],[R$ (Valores)]],K171+FluxoCaixa1013151416[[#This Row],[Valores Receitas / Despesas]])</f>
        <v>9274.3599999999933</v>
      </c>
      <c r="L172" s="20">
        <f>IF(FluxoCaixa1013151416[[#This Row],[Entrada / Saída]]="Saída",FluxoCaixa1013151416[[#This Row],[R$ (Valores)]]*-1,FluxoCaixa1013151416[[#This Row],[R$ (Valores)]])</f>
        <v>0</v>
      </c>
    </row>
    <row r="173" spans="2:12">
      <c r="B173" s="48"/>
      <c r="C173" s="48"/>
      <c r="D173" s="16"/>
      <c r="E173" s="48"/>
      <c r="F173" s="17"/>
      <c r="G173" s="17"/>
      <c r="H173" s="17"/>
      <c r="I173" s="21"/>
      <c r="J173" s="17" t="s">
        <v>525</v>
      </c>
      <c r="K173" s="20">
        <f>IF(FluxoCaixa1013151416[[#This Row],[Movimento ]]="Saldo Inicial",FluxoCaixa1013151416[[#This Row],[R$ (Valores)]],K172+FluxoCaixa1013151416[[#This Row],[Valores Receitas / Despesas]])</f>
        <v>9274.3599999999933</v>
      </c>
      <c r="L173" s="20">
        <f>IF(FluxoCaixa1013151416[[#This Row],[Entrada / Saída]]="Saída",FluxoCaixa1013151416[[#This Row],[R$ (Valores)]]*-1,FluxoCaixa1013151416[[#This Row],[R$ (Valores)]])</f>
        <v>0</v>
      </c>
    </row>
    <row r="174" spans="2:12">
      <c r="B174" s="48"/>
      <c r="C174" s="48"/>
      <c r="D174" s="16"/>
      <c r="E174" s="48"/>
      <c r="F174" s="17"/>
      <c r="G174" s="17"/>
      <c r="H174" s="17"/>
      <c r="I174" s="21"/>
      <c r="J174" s="17" t="s">
        <v>525</v>
      </c>
      <c r="K174" s="20">
        <f>IF(FluxoCaixa1013151416[[#This Row],[Movimento ]]="Saldo Inicial",FluxoCaixa1013151416[[#This Row],[R$ (Valores)]],K173+FluxoCaixa1013151416[[#This Row],[Valores Receitas / Despesas]])</f>
        <v>9274.3599999999933</v>
      </c>
      <c r="L174" s="20">
        <f>IF(FluxoCaixa1013151416[[#This Row],[Entrada / Saída]]="Saída",FluxoCaixa1013151416[[#This Row],[R$ (Valores)]]*-1,FluxoCaixa1013151416[[#This Row],[R$ (Valores)]])</f>
        <v>0</v>
      </c>
    </row>
    <row r="175" spans="2:12">
      <c r="B175" s="48"/>
      <c r="C175" s="48"/>
      <c r="D175" s="16"/>
      <c r="E175" s="48"/>
      <c r="F175" s="17"/>
      <c r="G175" s="17"/>
      <c r="H175" s="17"/>
      <c r="I175" s="21"/>
      <c r="J175" s="17" t="s">
        <v>525</v>
      </c>
      <c r="K175" s="20">
        <f>IF(FluxoCaixa1013151416[[#This Row],[Movimento ]]="Saldo Inicial",FluxoCaixa1013151416[[#This Row],[R$ (Valores)]],K174+FluxoCaixa1013151416[[#This Row],[Valores Receitas / Despesas]])</f>
        <v>9274.3599999999933</v>
      </c>
      <c r="L175" s="20">
        <f>IF(FluxoCaixa1013151416[[#This Row],[Entrada / Saída]]="Saída",FluxoCaixa1013151416[[#This Row],[R$ (Valores)]]*-1,FluxoCaixa1013151416[[#This Row],[R$ (Valores)]])</f>
        <v>0</v>
      </c>
    </row>
    <row r="176" spans="2:12">
      <c r="B176" s="48"/>
      <c r="C176" s="48"/>
      <c r="D176" s="16"/>
      <c r="E176" s="48"/>
      <c r="F176" s="17"/>
      <c r="G176" s="17"/>
      <c r="H176" s="17"/>
      <c r="I176" s="21"/>
      <c r="J176" s="17" t="s">
        <v>525</v>
      </c>
      <c r="K176" s="20">
        <f>IF(FluxoCaixa1013151416[[#This Row],[Movimento ]]="Saldo Inicial",FluxoCaixa1013151416[[#This Row],[R$ (Valores)]],K175+FluxoCaixa1013151416[[#This Row],[Valores Receitas / Despesas]])</f>
        <v>9274.3599999999933</v>
      </c>
      <c r="L176" s="20">
        <f>IF(FluxoCaixa1013151416[[#This Row],[Entrada / Saída]]="Saída",FluxoCaixa1013151416[[#This Row],[R$ (Valores)]]*-1,FluxoCaixa1013151416[[#This Row],[R$ (Valores)]])</f>
        <v>0</v>
      </c>
    </row>
    <row r="177" spans="2:12">
      <c r="B177" s="48"/>
      <c r="C177" s="48"/>
      <c r="D177" s="16"/>
      <c r="E177" s="48"/>
      <c r="F177" s="17"/>
      <c r="G177" s="17"/>
      <c r="H177" s="17"/>
      <c r="I177" s="21"/>
      <c r="J177" s="17" t="s">
        <v>525</v>
      </c>
      <c r="K177" s="20">
        <f>IF(FluxoCaixa1013151416[[#This Row],[Movimento ]]="Saldo Inicial",FluxoCaixa1013151416[[#This Row],[R$ (Valores)]],K176+FluxoCaixa1013151416[[#This Row],[Valores Receitas / Despesas]])</f>
        <v>9274.3599999999933</v>
      </c>
      <c r="L177" s="20">
        <f>IF(FluxoCaixa1013151416[[#This Row],[Entrada / Saída]]="Saída",FluxoCaixa1013151416[[#This Row],[R$ (Valores)]]*-1,FluxoCaixa1013151416[[#This Row],[R$ (Valores)]])</f>
        <v>0</v>
      </c>
    </row>
    <row r="178" spans="2:12">
      <c r="B178" s="48"/>
      <c r="C178" s="48"/>
      <c r="D178" s="16"/>
      <c r="E178" s="48"/>
      <c r="F178" s="17"/>
      <c r="G178" s="17"/>
      <c r="H178" s="17"/>
      <c r="I178" s="21"/>
      <c r="J178" s="17" t="s">
        <v>525</v>
      </c>
      <c r="K178" s="20">
        <f>IF(FluxoCaixa1013151416[[#This Row],[Movimento ]]="Saldo Inicial",FluxoCaixa1013151416[[#This Row],[R$ (Valores)]],K177+FluxoCaixa1013151416[[#This Row],[Valores Receitas / Despesas]])</f>
        <v>9274.3599999999933</v>
      </c>
      <c r="L178" s="20">
        <f>IF(FluxoCaixa1013151416[[#This Row],[Entrada / Saída]]="Saída",FluxoCaixa1013151416[[#This Row],[R$ (Valores)]]*-1,FluxoCaixa1013151416[[#This Row],[R$ (Valores)]])</f>
        <v>0</v>
      </c>
    </row>
    <row r="179" spans="2:12">
      <c r="B179" s="48"/>
      <c r="C179" s="48"/>
      <c r="D179" s="16"/>
      <c r="E179" s="48"/>
      <c r="F179" s="17"/>
      <c r="G179" s="17"/>
      <c r="H179" s="17"/>
      <c r="I179" s="21"/>
      <c r="J179" s="17" t="s">
        <v>525</v>
      </c>
      <c r="K179" s="20">
        <f>IF(FluxoCaixa1013151416[[#This Row],[Movimento ]]="Saldo Inicial",FluxoCaixa1013151416[[#This Row],[R$ (Valores)]],K178+FluxoCaixa1013151416[[#This Row],[Valores Receitas / Despesas]])</f>
        <v>9274.3599999999933</v>
      </c>
      <c r="L179" s="20">
        <f>IF(FluxoCaixa1013151416[[#This Row],[Entrada / Saída]]="Saída",FluxoCaixa1013151416[[#This Row],[R$ (Valores)]]*-1,FluxoCaixa1013151416[[#This Row],[R$ (Valores)]])</f>
        <v>0</v>
      </c>
    </row>
    <row r="180" spans="2:12">
      <c r="B180" s="48"/>
      <c r="C180" s="48"/>
      <c r="D180" s="16"/>
      <c r="E180" s="48"/>
      <c r="F180" s="17"/>
      <c r="G180" s="17"/>
      <c r="H180" s="17"/>
      <c r="I180" s="21"/>
      <c r="J180" s="17" t="s">
        <v>525</v>
      </c>
      <c r="K180" s="20">
        <f>IF(FluxoCaixa1013151416[[#This Row],[Movimento ]]="Saldo Inicial",FluxoCaixa1013151416[[#This Row],[R$ (Valores)]],K179+FluxoCaixa1013151416[[#This Row],[Valores Receitas / Despesas]])</f>
        <v>9274.3599999999933</v>
      </c>
      <c r="L180" s="20">
        <f>IF(FluxoCaixa1013151416[[#This Row],[Entrada / Saída]]="Saída",FluxoCaixa1013151416[[#This Row],[R$ (Valores)]]*-1,FluxoCaixa1013151416[[#This Row],[R$ (Valores)]])</f>
        <v>0</v>
      </c>
    </row>
    <row r="181" spans="2:12">
      <c r="B181" s="48"/>
      <c r="C181" s="48"/>
      <c r="D181" s="16"/>
      <c r="E181" s="48"/>
      <c r="F181" s="17"/>
      <c r="G181" s="17"/>
      <c r="H181" s="17"/>
      <c r="I181" s="21"/>
      <c r="J181" s="17" t="s">
        <v>525</v>
      </c>
      <c r="K181" s="20">
        <f>IF(FluxoCaixa1013151416[[#This Row],[Movimento ]]="Saldo Inicial",FluxoCaixa1013151416[[#This Row],[R$ (Valores)]],K180+FluxoCaixa1013151416[[#This Row],[Valores Receitas / Despesas]])</f>
        <v>9274.3599999999933</v>
      </c>
      <c r="L181" s="20">
        <f>IF(FluxoCaixa1013151416[[#This Row],[Entrada / Saída]]="Saída",FluxoCaixa1013151416[[#This Row],[R$ (Valores)]]*-1,FluxoCaixa1013151416[[#This Row],[R$ (Valores)]])</f>
        <v>0</v>
      </c>
    </row>
    <row r="182" spans="2:12">
      <c r="B182" s="48"/>
      <c r="C182" s="48"/>
      <c r="D182" s="16"/>
      <c r="E182" s="48"/>
      <c r="F182" s="17"/>
      <c r="G182" s="17"/>
      <c r="H182" s="17"/>
      <c r="I182" s="21"/>
      <c r="J182" s="17" t="s">
        <v>525</v>
      </c>
      <c r="K182" s="20">
        <f>IF(FluxoCaixa1013151416[[#This Row],[Movimento ]]="Saldo Inicial",FluxoCaixa1013151416[[#This Row],[R$ (Valores)]],K181+FluxoCaixa1013151416[[#This Row],[Valores Receitas / Despesas]])</f>
        <v>9274.3599999999933</v>
      </c>
      <c r="L182" s="20">
        <f>IF(FluxoCaixa1013151416[[#This Row],[Entrada / Saída]]="Saída",FluxoCaixa1013151416[[#This Row],[R$ (Valores)]]*-1,FluxoCaixa1013151416[[#This Row],[R$ (Valores)]])</f>
        <v>0</v>
      </c>
    </row>
    <row r="183" spans="2:12">
      <c r="B183" s="48"/>
      <c r="C183" s="48"/>
      <c r="D183" s="16"/>
      <c r="E183" s="48"/>
      <c r="F183" s="17"/>
      <c r="G183" s="17"/>
      <c r="H183" s="17"/>
      <c r="I183" s="21"/>
      <c r="J183" s="17" t="s">
        <v>525</v>
      </c>
      <c r="K183" s="20">
        <f>IF(FluxoCaixa1013151416[[#This Row],[Movimento ]]="Saldo Inicial",FluxoCaixa1013151416[[#This Row],[R$ (Valores)]],K182+FluxoCaixa1013151416[[#This Row],[Valores Receitas / Despesas]])</f>
        <v>9274.3599999999933</v>
      </c>
      <c r="L183" s="20">
        <f>IF(FluxoCaixa1013151416[[#This Row],[Entrada / Saída]]="Saída",FluxoCaixa1013151416[[#This Row],[R$ (Valores)]]*-1,FluxoCaixa1013151416[[#This Row],[R$ (Valores)]])</f>
        <v>0</v>
      </c>
    </row>
    <row r="184" spans="2:12">
      <c r="B184" s="48"/>
      <c r="C184" s="48"/>
      <c r="D184" s="16"/>
      <c r="E184" s="48"/>
      <c r="F184" s="17"/>
      <c r="G184" s="17"/>
      <c r="H184" s="17"/>
      <c r="I184" s="21"/>
      <c r="J184" s="17" t="s">
        <v>525</v>
      </c>
      <c r="K184" s="20">
        <f>IF(FluxoCaixa1013151416[[#This Row],[Movimento ]]="Saldo Inicial",FluxoCaixa1013151416[[#This Row],[R$ (Valores)]],K183+FluxoCaixa1013151416[[#This Row],[Valores Receitas / Despesas]])</f>
        <v>9274.3599999999933</v>
      </c>
      <c r="L184" s="20">
        <f>IF(FluxoCaixa1013151416[[#This Row],[Entrada / Saída]]="Saída",FluxoCaixa1013151416[[#This Row],[R$ (Valores)]]*-1,FluxoCaixa1013151416[[#This Row],[R$ (Valores)]])</f>
        <v>0</v>
      </c>
    </row>
    <row r="185" spans="2:12">
      <c r="B185" s="48"/>
      <c r="C185" s="48"/>
      <c r="D185" s="16"/>
      <c r="E185" s="48"/>
      <c r="F185" s="17"/>
      <c r="G185" s="17"/>
      <c r="H185" s="17"/>
      <c r="I185" s="21"/>
      <c r="J185" s="17" t="s">
        <v>525</v>
      </c>
      <c r="K185" s="20">
        <f>IF(FluxoCaixa1013151416[[#This Row],[Movimento ]]="Saldo Inicial",FluxoCaixa1013151416[[#This Row],[R$ (Valores)]],K184+FluxoCaixa1013151416[[#This Row],[Valores Receitas / Despesas]])</f>
        <v>9274.3599999999933</v>
      </c>
      <c r="L185" s="20">
        <f>IF(FluxoCaixa1013151416[[#This Row],[Entrada / Saída]]="Saída",FluxoCaixa1013151416[[#This Row],[R$ (Valores)]]*-1,FluxoCaixa1013151416[[#This Row],[R$ (Valores)]])</f>
        <v>0</v>
      </c>
    </row>
    <row r="186" spans="2:12">
      <c r="B186" s="48"/>
      <c r="C186" s="48"/>
      <c r="D186" s="16"/>
      <c r="E186" s="48"/>
      <c r="F186" s="17"/>
      <c r="G186" s="17"/>
      <c r="H186" s="17"/>
      <c r="I186" s="21"/>
      <c r="J186" s="17" t="s">
        <v>525</v>
      </c>
      <c r="K186" s="20">
        <f>IF(FluxoCaixa1013151416[[#This Row],[Movimento ]]="Saldo Inicial",FluxoCaixa1013151416[[#This Row],[R$ (Valores)]],K185+FluxoCaixa1013151416[[#This Row],[Valores Receitas / Despesas]])</f>
        <v>9274.3599999999933</v>
      </c>
      <c r="L186" s="20">
        <f>IF(FluxoCaixa1013151416[[#This Row],[Entrada / Saída]]="Saída",FluxoCaixa1013151416[[#This Row],[R$ (Valores)]]*-1,FluxoCaixa1013151416[[#This Row],[R$ (Valores)]])</f>
        <v>0</v>
      </c>
    </row>
    <row r="187" spans="2:12">
      <c r="B187" s="48"/>
      <c r="C187" s="48"/>
      <c r="D187" s="16"/>
      <c r="E187" s="48"/>
      <c r="F187" s="17"/>
      <c r="G187" s="17"/>
      <c r="H187" s="17"/>
      <c r="I187" s="21"/>
      <c r="J187" s="17" t="s">
        <v>525</v>
      </c>
      <c r="K187" s="20">
        <f>IF(FluxoCaixa1013151416[[#This Row],[Movimento ]]="Saldo Inicial",FluxoCaixa1013151416[[#This Row],[R$ (Valores)]],K186+FluxoCaixa1013151416[[#This Row],[Valores Receitas / Despesas]])</f>
        <v>9274.3599999999933</v>
      </c>
      <c r="L187" s="20">
        <f>IF(FluxoCaixa1013151416[[#This Row],[Entrada / Saída]]="Saída",FluxoCaixa1013151416[[#This Row],[R$ (Valores)]]*-1,FluxoCaixa1013151416[[#This Row],[R$ (Valores)]])</f>
        <v>0</v>
      </c>
    </row>
    <row r="188" spans="2:12">
      <c r="B188" s="48"/>
      <c r="C188" s="48"/>
      <c r="D188" s="16"/>
      <c r="E188" s="48"/>
      <c r="F188" s="17"/>
      <c r="G188" s="17"/>
      <c r="H188" s="17"/>
      <c r="I188" s="21"/>
      <c r="J188" s="17" t="s">
        <v>525</v>
      </c>
      <c r="K188" s="20">
        <f>IF(FluxoCaixa1013151416[[#This Row],[Movimento ]]="Saldo Inicial",FluxoCaixa1013151416[[#This Row],[R$ (Valores)]],K187+FluxoCaixa1013151416[[#This Row],[Valores Receitas / Despesas]])</f>
        <v>9274.3599999999933</v>
      </c>
      <c r="L188" s="20">
        <f>IF(FluxoCaixa1013151416[[#This Row],[Entrada / Saída]]="Saída",FluxoCaixa1013151416[[#This Row],[R$ (Valores)]]*-1,FluxoCaixa1013151416[[#This Row],[R$ (Valores)]])</f>
        <v>0</v>
      </c>
    </row>
    <row r="189" spans="2:12">
      <c r="B189" s="48"/>
      <c r="C189" s="48"/>
      <c r="D189" s="16"/>
      <c r="E189" s="48"/>
      <c r="F189" s="17"/>
      <c r="G189" s="17"/>
      <c r="H189" s="17"/>
      <c r="I189" s="21"/>
      <c r="J189" s="17" t="s">
        <v>525</v>
      </c>
      <c r="K189" s="20">
        <f>IF(FluxoCaixa1013151416[[#This Row],[Movimento ]]="Saldo Inicial",FluxoCaixa1013151416[[#This Row],[R$ (Valores)]],K188+FluxoCaixa1013151416[[#This Row],[Valores Receitas / Despesas]])</f>
        <v>9274.3599999999933</v>
      </c>
      <c r="L189" s="20">
        <f>IF(FluxoCaixa1013151416[[#This Row],[Entrada / Saída]]="Saída",FluxoCaixa1013151416[[#This Row],[R$ (Valores)]]*-1,FluxoCaixa1013151416[[#This Row],[R$ (Valores)]])</f>
        <v>0</v>
      </c>
    </row>
    <row r="190" spans="2:12">
      <c r="B190" s="48"/>
      <c r="C190" s="48"/>
      <c r="D190" s="16"/>
      <c r="E190" s="48"/>
      <c r="F190" s="17"/>
      <c r="G190" s="17"/>
      <c r="H190" s="17"/>
      <c r="I190" s="21"/>
      <c r="J190" s="17" t="s">
        <v>525</v>
      </c>
      <c r="K190" s="20">
        <f>IF(FluxoCaixa1013151416[[#This Row],[Movimento ]]="Saldo Inicial",FluxoCaixa1013151416[[#This Row],[R$ (Valores)]],K189+FluxoCaixa1013151416[[#This Row],[Valores Receitas / Despesas]])</f>
        <v>9274.3599999999933</v>
      </c>
      <c r="L190" s="20">
        <f>IF(FluxoCaixa1013151416[[#This Row],[Entrada / Saída]]="Saída",FluxoCaixa1013151416[[#This Row],[R$ (Valores)]]*-1,FluxoCaixa1013151416[[#This Row],[R$ (Valores)]])</f>
        <v>0</v>
      </c>
    </row>
    <row r="191" spans="2:12">
      <c r="B191" s="48"/>
      <c r="C191" s="48"/>
      <c r="D191" s="16"/>
      <c r="E191" s="48"/>
      <c r="F191" s="17"/>
      <c r="G191" s="17"/>
      <c r="H191" s="17"/>
      <c r="I191" s="21"/>
      <c r="J191" s="17" t="s">
        <v>525</v>
      </c>
      <c r="K191" s="20">
        <f>IF(FluxoCaixa1013151416[[#This Row],[Movimento ]]="Saldo Inicial",FluxoCaixa1013151416[[#This Row],[R$ (Valores)]],K190+FluxoCaixa1013151416[[#This Row],[Valores Receitas / Despesas]])</f>
        <v>9274.3599999999933</v>
      </c>
      <c r="L191" s="20">
        <f>IF(FluxoCaixa1013151416[[#This Row],[Entrada / Saída]]="Saída",FluxoCaixa1013151416[[#This Row],[R$ (Valores)]]*-1,FluxoCaixa1013151416[[#This Row],[R$ (Valores)]])</f>
        <v>0</v>
      </c>
    </row>
    <row r="192" spans="2:12">
      <c r="B192" s="48"/>
      <c r="C192" s="48"/>
      <c r="D192" s="16"/>
      <c r="E192" s="48"/>
      <c r="F192" s="17"/>
      <c r="G192" s="17"/>
      <c r="H192" s="17"/>
      <c r="I192" s="21"/>
      <c r="J192" s="17" t="s">
        <v>525</v>
      </c>
      <c r="K192" s="20">
        <f>IF(FluxoCaixa1013151416[[#This Row],[Movimento ]]="Saldo Inicial",FluxoCaixa1013151416[[#This Row],[R$ (Valores)]],K191+FluxoCaixa1013151416[[#This Row],[Valores Receitas / Despesas]])</f>
        <v>9274.3599999999933</v>
      </c>
      <c r="L192" s="20">
        <f>IF(FluxoCaixa1013151416[[#This Row],[Entrada / Saída]]="Saída",FluxoCaixa1013151416[[#This Row],[R$ (Valores)]]*-1,FluxoCaixa1013151416[[#This Row],[R$ (Valores)]])</f>
        <v>0</v>
      </c>
    </row>
    <row r="193" spans="2:12">
      <c r="B193" s="48"/>
      <c r="C193" s="48"/>
      <c r="D193" s="16"/>
      <c r="E193" s="48"/>
      <c r="F193" s="17"/>
      <c r="G193" s="17"/>
      <c r="H193" s="17"/>
      <c r="I193" s="21"/>
      <c r="J193" s="17" t="s">
        <v>525</v>
      </c>
      <c r="K193" s="20">
        <f>IF(FluxoCaixa1013151416[[#This Row],[Movimento ]]="Saldo Inicial",FluxoCaixa1013151416[[#This Row],[R$ (Valores)]],K192+FluxoCaixa1013151416[[#This Row],[Valores Receitas / Despesas]])</f>
        <v>9274.3599999999933</v>
      </c>
      <c r="L193" s="20">
        <f>IF(FluxoCaixa1013151416[[#This Row],[Entrada / Saída]]="Saída",FluxoCaixa1013151416[[#This Row],[R$ (Valores)]]*-1,FluxoCaixa1013151416[[#This Row],[R$ (Valores)]])</f>
        <v>0</v>
      </c>
    </row>
    <row r="194" spans="2:12">
      <c r="B194" s="48"/>
      <c r="C194" s="48"/>
      <c r="D194" s="16"/>
      <c r="E194" s="48"/>
      <c r="F194" s="17"/>
      <c r="G194" s="17"/>
      <c r="H194" s="17"/>
      <c r="I194" s="21"/>
      <c r="J194" s="17" t="s">
        <v>525</v>
      </c>
      <c r="K194" s="20">
        <f>IF(FluxoCaixa1013151416[[#This Row],[Movimento ]]="Saldo Inicial",FluxoCaixa1013151416[[#This Row],[R$ (Valores)]],K193+FluxoCaixa1013151416[[#This Row],[Valores Receitas / Despesas]])</f>
        <v>9274.3599999999933</v>
      </c>
      <c r="L194" s="20">
        <f>IF(FluxoCaixa1013151416[[#This Row],[Entrada / Saída]]="Saída",FluxoCaixa1013151416[[#This Row],[R$ (Valores)]]*-1,FluxoCaixa1013151416[[#This Row],[R$ (Valores)]])</f>
        <v>0</v>
      </c>
    </row>
    <row r="195" spans="2:12">
      <c r="B195" s="48"/>
      <c r="C195" s="48"/>
      <c r="D195" s="16"/>
      <c r="E195" s="48"/>
      <c r="F195" s="17"/>
      <c r="G195" s="17"/>
      <c r="H195" s="17"/>
      <c r="I195" s="21"/>
      <c r="J195" s="17" t="s">
        <v>525</v>
      </c>
      <c r="K195" s="20">
        <f>IF(FluxoCaixa1013151416[[#This Row],[Movimento ]]="Saldo Inicial",FluxoCaixa1013151416[[#This Row],[R$ (Valores)]],K194+FluxoCaixa1013151416[[#This Row],[Valores Receitas / Despesas]])</f>
        <v>9274.3599999999933</v>
      </c>
      <c r="L195" s="20">
        <f>IF(FluxoCaixa1013151416[[#This Row],[Entrada / Saída]]="Saída",FluxoCaixa1013151416[[#This Row],[R$ (Valores)]]*-1,FluxoCaixa1013151416[[#This Row],[R$ (Valores)]])</f>
        <v>0</v>
      </c>
    </row>
    <row r="196" spans="2:12">
      <c r="B196" s="48"/>
      <c r="C196" s="48"/>
      <c r="D196" s="16"/>
      <c r="E196" s="48"/>
      <c r="F196" s="17"/>
      <c r="G196" s="17"/>
      <c r="H196" s="17"/>
      <c r="I196" s="21"/>
      <c r="J196" s="17" t="s">
        <v>525</v>
      </c>
      <c r="K196" s="20">
        <f>IF(FluxoCaixa1013151416[[#This Row],[Movimento ]]="Saldo Inicial",FluxoCaixa1013151416[[#This Row],[R$ (Valores)]],K195+FluxoCaixa1013151416[[#This Row],[Valores Receitas / Despesas]])</f>
        <v>9274.3599999999933</v>
      </c>
      <c r="L196" s="20">
        <f>IF(FluxoCaixa1013151416[[#This Row],[Entrada / Saída]]="Saída",FluxoCaixa1013151416[[#This Row],[R$ (Valores)]]*-1,FluxoCaixa1013151416[[#This Row],[R$ (Valores)]])</f>
        <v>0</v>
      </c>
    </row>
    <row r="197" spans="2:12">
      <c r="B197" s="48"/>
      <c r="C197" s="48"/>
      <c r="D197" s="16"/>
      <c r="E197" s="48"/>
      <c r="F197" s="17"/>
      <c r="G197" s="17"/>
      <c r="H197" s="17"/>
      <c r="I197" s="21"/>
      <c r="J197" s="17" t="s">
        <v>525</v>
      </c>
      <c r="K197" s="20">
        <f>IF(FluxoCaixa1013151416[[#This Row],[Movimento ]]="Saldo Inicial",FluxoCaixa1013151416[[#This Row],[R$ (Valores)]],K196+FluxoCaixa1013151416[[#This Row],[Valores Receitas / Despesas]])</f>
        <v>9274.3599999999933</v>
      </c>
      <c r="L197" s="20">
        <f>IF(FluxoCaixa1013151416[[#This Row],[Entrada / Saída]]="Saída",FluxoCaixa1013151416[[#This Row],[R$ (Valores)]]*-1,FluxoCaixa1013151416[[#This Row],[R$ (Valores)]])</f>
        <v>0</v>
      </c>
    </row>
    <row r="198" spans="2:12">
      <c r="B198" s="48"/>
      <c r="C198" s="48"/>
      <c r="D198" s="16"/>
      <c r="E198" s="48"/>
      <c r="F198" s="17"/>
      <c r="G198" s="17"/>
      <c r="H198" s="17"/>
      <c r="I198" s="21"/>
      <c r="J198" s="17" t="s">
        <v>525</v>
      </c>
      <c r="K198" s="20">
        <f>IF(FluxoCaixa1013151416[[#This Row],[Movimento ]]="Saldo Inicial",FluxoCaixa1013151416[[#This Row],[R$ (Valores)]],K197+FluxoCaixa1013151416[[#This Row],[Valores Receitas / Despesas]])</f>
        <v>9274.3599999999933</v>
      </c>
      <c r="L198" s="20">
        <f>IF(FluxoCaixa1013151416[[#This Row],[Entrada / Saída]]="Saída",FluxoCaixa1013151416[[#This Row],[R$ (Valores)]]*-1,FluxoCaixa1013151416[[#This Row],[R$ (Valores)]])</f>
        <v>0</v>
      </c>
    </row>
    <row r="199" spans="2:12">
      <c r="B199" s="48"/>
      <c r="C199" s="48"/>
      <c r="D199" s="16"/>
      <c r="E199" s="48"/>
      <c r="F199" s="17"/>
      <c r="G199" s="17"/>
      <c r="H199" s="17"/>
      <c r="I199" s="21"/>
      <c r="J199" s="17" t="s">
        <v>525</v>
      </c>
      <c r="K199" s="20">
        <f>IF(FluxoCaixa1013151416[[#This Row],[Movimento ]]="Saldo Inicial",FluxoCaixa1013151416[[#This Row],[R$ (Valores)]],K198+FluxoCaixa1013151416[[#This Row],[Valores Receitas / Despesas]])</f>
        <v>9274.3599999999933</v>
      </c>
      <c r="L199" s="20">
        <f>IF(FluxoCaixa1013151416[[#This Row],[Entrada / Saída]]="Saída",FluxoCaixa1013151416[[#This Row],[R$ (Valores)]]*-1,FluxoCaixa1013151416[[#This Row],[R$ (Valores)]])</f>
        <v>0</v>
      </c>
    </row>
    <row r="200" spans="2:12">
      <c r="B200" s="48"/>
      <c r="C200" s="48"/>
      <c r="D200" s="16"/>
      <c r="E200" s="48"/>
      <c r="F200" s="17"/>
      <c r="G200" s="17"/>
      <c r="H200" s="17"/>
      <c r="I200" s="21"/>
      <c r="J200" s="17" t="s">
        <v>525</v>
      </c>
      <c r="K200" s="20">
        <f>IF(FluxoCaixa1013151416[[#This Row],[Movimento ]]="Saldo Inicial",FluxoCaixa1013151416[[#This Row],[R$ (Valores)]],K199+FluxoCaixa1013151416[[#This Row],[Valores Receitas / Despesas]])</f>
        <v>9274.3599999999933</v>
      </c>
      <c r="L200" s="20">
        <f>IF(FluxoCaixa1013151416[[#This Row],[Entrada / Saída]]="Saída",FluxoCaixa1013151416[[#This Row],[R$ (Valores)]]*-1,FluxoCaixa1013151416[[#This Row],[R$ (Valores)]])</f>
        <v>0</v>
      </c>
    </row>
    <row r="201" spans="2:12">
      <c r="B201" s="48"/>
      <c r="C201" s="48"/>
      <c r="D201" s="16"/>
      <c r="E201" s="48"/>
      <c r="F201" s="17"/>
      <c r="G201" s="17"/>
      <c r="H201" s="17"/>
      <c r="I201" s="21"/>
      <c r="J201" s="17" t="s">
        <v>525</v>
      </c>
      <c r="K201" s="20">
        <f>IF(FluxoCaixa1013151416[[#This Row],[Movimento ]]="Saldo Inicial",FluxoCaixa1013151416[[#This Row],[R$ (Valores)]],K200+FluxoCaixa1013151416[[#This Row],[Valores Receitas / Despesas]])</f>
        <v>9274.3599999999933</v>
      </c>
      <c r="L201" s="20">
        <f>IF(FluxoCaixa1013151416[[#This Row],[Entrada / Saída]]="Saída",FluxoCaixa1013151416[[#This Row],[R$ (Valores)]]*-1,FluxoCaixa1013151416[[#This Row],[R$ (Valores)]])</f>
        <v>0</v>
      </c>
    </row>
    <row r="202" spans="2:12">
      <c r="B202" s="48"/>
      <c r="C202" s="48"/>
      <c r="D202" s="16"/>
      <c r="E202" s="48"/>
      <c r="F202" s="17"/>
      <c r="G202" s="17"/>
      <c r="H202" s="17"/>
      <c r="I202" s="21"/>
      <c r="J202" s="17" t="s">
        <v>525</v>
      </c>
      <c r="K202" s="20">
        <f>IF(FluxoCaixa1013151416[[#This Row],[Movimento ]]="Saldo Inicial",FluxoCaixa1013151416[[#This Row],[R$ (Valores)]],K201+FluxoCaixa1013151416[[#This Row],[Valores Receitas / Despesas]])</f>
        <v>9274.3599999999933</v>
      </c>
      <c r="L202" s="20">
        <f>IF(FluxoCaixa1013151416[[#This Row],[Entrada / Saída]]="Saída",FluxoCaixa1013151416[[#This Row],[R$ (Valores)]]*-1,FluxoCaixa1013151416[[#This Row],[R$ (Valores)]])</f>
        <v>0</v>
      </c>
    </row>
    <row r="203" spans="2:12">
      <c r="B203" s="48"/>
      <c r="C203" s="48"/>
      <c r="D203" s="16"/>
      <c r="E203" s="48"/>
      <c r="F203" s="17"/>
      <c r="G203" s="17"/>
      <c r="H203" s="17"/>
      <c r="I203" s="21"/>
      <c r="J203" s="17" t="s">
        <v>525</v>
      </c>
      <c r="K203" s="20">
        <f>IF(FluxoCaixa1013151416[[#This Row],[Movimento ]]="Saldo Inicial",FluxoCaixa1013151416[[#This Row],[R$ (Valores)]],K202+FluxoCaixa1013151416[[#This Row],[Valores Receitas / Despesas]])</f>
        <v>9274.3599999999933</v>
      </c>
      <c r="L203" s="20">
        <f>IF(FluxoCaixa1013151416[[#This Row],[Entrada / Saída]]="Saída",FluxoCaixa1013151416[[#This Row],[R$ (Valores)]]*-1,FluxoCaixa1013151416[[#This Row],[R$ (Valores)]])</f>
        <v>0</v>
      </c>
    </row>
    <row r="204" spans="2:12">
      <c r="B204" s="48"/>
      <c r="C204" s="48"/>
      <c r="D204" s="16"/>
      <c r="E204" s="48"/>
      <c r="F204" s="17"/>
      <c r="G204" s="17"/>
      <c r="H204" s="17"/>
      <c r="I204" s="21"/>
      <c r="J204" s="17" t="s">
        <v>525</v>
      </c>
      <c r="K204" s="20">
        <f>IF(FluxoCaixa1013151416[[#This Row],[Movimento ]]="Saldo Inicial",FluxoCaixa1013151416[[#This Row],[R$ (Valores)]],K203+FluxoCaixa1013151416[[#This Row],[Valores Receitas / Despesas]])</f>
        <v>9274.3599999999933</v>
      </c>
      <c r="L204" s="20">
        <f>IF(FluxoCaixa1013151416[[#This Row],[Entrada / Saída]]="Saída",FluxoCaixa1013151416[[#This Row],[R$ (Valores)]]*-1,FluxoCaixa1013151416[[#This Row],[R$ (Valores)]])</f>
        <v>0</v>
      </c>
    </row>
    <row r="205" spans="2:12">
      <c r="B205" s="48"/>
      <c r="C205" s="48"/>
      <c r="D205" s="16"/>
      <c r="E205" s="48"/>
      <c r="F205" s="17"/>
      <c r="G205" s="17"/>
      <c r="H205" s="17"/>
      <c r="I205" s="21"/>
      <c r="J205" s="17" t="s">
        <v>525</v>
      </c>
      <c r="K205" s="20">
        <f>IF(FluxoCaixa1013151416[[#This Row],[Movimento ]]="Saldo Inicial",FluxoCaixa1013151416[[#This Row],[R$ (Valores)]],K204+FluxoCaixa1013151416[[#This Row],[Valores Receitas / Despesas]])</f>
        <v>9274.3599999999933</v>
      </c>
      <c r="L205" s="20">
        <f>IF(FluxoCaixa1013151416[[#This Row],[Entrada / Saída]]="Saída",FluxoCaixa1013151416[[#This Row],[R$ (Valores)]]*-1,FluxoCaixa1013151416[[#This Row],[R$ (Valores)]])</f>
        <v>0</v>
      </c>
    </row>
    <row r="206" spans="2:12">
      <c r="B206" s="48"/>
      <c r="C206" s="48"/>
      <c r="D206" s="16"/>
      <c r="E206" s="48"/>
      <c r="F206" s="17"/>
      <c r="G206" s="17"/>
      <c r="H206" s="17"/>
      <c r="I206" s="21"/>
      <c r="J206" s="17" t="s">
        <v>525</v>
      </c>
      <c r="K206" s="20">
        <f>IF(FluxoCaixa1013151416[[#This Row],[Movimento ]]="Saldo Inicial",FluxoCaixa1013151416[[#This Row],[R$ (Valores)]],K205+FluxoCaixa1013151416[[#This Row],[Valores Receitas / Despesas]])</f>
        <v>9274.3599999999933</v>
      </c>
      <c r="L206" s="20">
        <f>IF(FluxoCaixa1013151416[[#This Row],[Entrada / Saída]]="Saída",FluxoCaixa1013151416[[#This Row],[R$ (Valores)]]*-1,FluxoCaixa1013151416[[#This Row],[R$ (Valores)]])</f>
        <v>0</v>
      </c>
    </row>
    <row r="207" spans="2:12">
      <c r="B207" s="48"/>
      <c r="C207" s="48"/>
      <c r="D207" s="16"/>
      <c r="E207" s="48"/>
      <c r="F207" s="17"/>
      <c r="G207" s="17"/>
      <c r="H207" s="17"/>
      <c r="I207" s="21"/>
      <c r="J207" s="17" t="s">
        <v>525</v>
      </c>
      <c r="K207" s="20">
        <f>IF(FluxoCaixa1013151416[[#This Row],[Movimento ]]="Saldo Inicial",FluxoCaixa1013151416[[#This Row],[R$ (Valores)]],K206+FluxoCaixa1013151416[[#This Row],[Valores Receitas / Despesas]])</f>
        <v>9274.3599999999933</v>
      </c>
      <c r="L207" s="20">
        <f>IF(FluxoCaixa1013151416[[#This Row],[Entrada / Saída]]="Saída",FluxoCaixa1013151416[[#This Row],[R$ (Valores)]]*-1,FluxoCaixa1013151416[[#This Row],[R$ (Valores)]])</f>
        <v>0</v>
      </c>
    </row>
    <row r="208" spans="2:12">
      <c r="B208" s="48"/>
      <c r="C208" s="48"/>
      <c r="D208" s="16"/>
      <c r="E208" s="48"/>
      <c r="F208" s="17"/>
      <c r="G208" s="17"/>
      <c r="H208" s="17"/>
      <c r="I208" s="21"/>
      <c r="J208" s="17" t="s">
        <v>525</v>
      </c>
      <c r="K208" s="20">
        <f>IF(FluxoCaixa1013151416[[#This Row],[Movimento ]]="Saldo Inicial",FluxoCaixa1013151416[[#This Row],[R$ (Valores)]],K207+FluxoCaixa1013151416[[#This Row],[Valores Receitas / Despesas]])</f>
        <v>9274.3599999999933</v>
      </c>
      <c r="L208" s="20">
        <f>IF(FluxoCaixa1013151416[[#This Row],[Entrada / Saída]]="Saída",FluxoCaixa1013151416[[#This Row],[R$ (Valores)]]*-1,FluxoCaixa1013151416[[#This Row],[R$ (Valores)]])</f>
        <v>0</v>
      </c>
    </row>
    <row r="209" spans="2:12">
      <c r="B209" s="48"/>
      <c r="C209" s="48"/>
      <c r="D209" s="16"/>
      <c r="E209" s="48"/>
      <c r="F209" s="17"/>
      <c r="G209" s="17"/>
      <c r="H209" s="17"/>
      <c r="I209" s="21"/>
      <c r="J209" s="17" t="s">
        <v>525</v>
      </c>
      <c r="K209" s="20">
        <f>IF(FluxoCaixa1013151416[[#This Row],[Movimento ]]="Saldo Inicial",FluxoCaixa1013151416[[#This Row],[R$ (Valores)]],K208+FluxoCaixa1013151416[[#This Row],[Valores Receitas / Despesas]])</f>
        <v>9274.3599999999933</v>
      </c>
      <c r="L209" s="20">
        <f>IF(FluxoCaixa1013151416[[#This Row],[Entrada / Saída]]="Saída",FluxoCaixa1013151416[[#This Row],[R$ (Valores)]]*-1,FluxoCaixa1013151416[[#This Row],[R$ (Valores)]])</f>
        <v>0</v>
      </c>
    </row>
    <row r="210" spans="2:12">
      <c r="B210" s="48"/>
      <c r="C210" s="48"/>
      <c r="D210" s="16"/>
      <c r="E210" s="48"/>
      <c r="F210" s="17"/>
      <c r="G210" s="17"/>
      <c r="H210" s="17"/>
      <c r="I210" s="21"/>
      <c r="J210" s="17" t="s">
        <v>525</v>
      </c>
      <c r="K210" s="20">
        <f>IF(FluxoCaixa1013151416[[#This Row],[Movimento ]]="Saldo Inicial",FluxoCaixa1013151416[[#This Row],[R$ (Valores)]],K209+FluxoCaixa1013151416[[#This Row],[Valores Receitas / Despesas]])</f>
        <v>9274.3599999999933</v>
      </c>
      <c r="L210" s="20">
        <f>IF(FluxoCaixa1013151416[[#This Row],[Entrada / Saída]]="Saída",FluxoCaixa1013151416[[#This Row],[R$ (Valores)]]*-1,FluxoCaixa1013151416[[#This Row],[R$ (Valores)]])</f>
        <v>0</v>
      </c>
    </row>
    <row r="211" spans="2:12">
      <c r="B211" s="48"/>
      <c r="C211" s="48"/>
      <c r="D211" s="16"/>
      <c r="E211" s="48"/>
      <c r="F211" s="17"/>
      <c r="G211" s="17"/>
      <c r="H211" s="17"/>
      <c r="I211" s="21"/>
      <c r="J211" s="17" t="s">
        <v>525</v>
      </c>
      <c r="K211" s="20">
        <f>IF(FluxoCaixa1013151416[[#This Row],[Movimento ]]="Saldo Inicial",FluxoCaixa1013151416[[#This Row],[R$ (Valores)]],K210+FluxoCaixa1013151416[[#This Row],[Valores Receitas / Despesas]])</f>
        <v>9274.3599999999933</v>
      </c>
      <c r="L211" s="20">
        <f>IF(FluxoCaixa1013151416[[#This Row],[Entrada / Saída]]="Saída",FluxoCaixa1013151416[[#This Row],[R$ (Valores)]]*-1,FluxoCaixa1013151416[[#This Row],[R$ (Valores)]])</f>
        <v>0</v>
      </c>
    </row>
    <row r="212" spans="2:12">
      <c r="B212" s="48"/>
      <c r="C212" s="48"/>
      <c r="D212" s="16"/>
      <c r="E212" s="48"/>
      <c r="F212" s="17"/>
      <c r="G212" s="17"/>
      <c r="H212" s="17"/>
      <c r="I212" s="21"/>
      <c r="J212" s="17" t="s">
        <v>525</v>
      </c>
      <c r="K212" s="20">
        <f>IF(FluxoCaixa1013151416[[#This Row],[Movimento ]]="Saldo Inicial",FluxoCaixa1013151416[[#This Row],[R$ (Valores)]],K211+FluxoCaixa1013151416[[#This Row],[Valores Receitas / Despesas]])</f>
        <v>9274.3599999999933</v>
      </c>
      <c r="L212" s="20">
        <f>IF(FluxoCaixa1013151416[[#This Row],[Entrada / Saída]]="Saída",FluxoCaixa1013151416[[#This Row],[R$ (Valores)]]*-1,FluxoCaixa1013151416[[#This Row],[R$ (Valores)]])</f>
        <v>0</v>
      </c>
    </row>
    <row r="213" spans="2:12">
      <c r="B213" s="48"/>
      <c r="C213" s="48"/>
      <c r="D213" s="16"/>
      <c r="E213" s="48"/>
      <c r="F213" s="17"/>
      <c r="G213" s="17"/>
      <c r="H213" s="17"/>
      <c r="I213" s="21"/>
      <c r="J213" s="17" t="s">
        <v>525</v>
      </c>
      <c r="K213" s="20">
        <f>IF(FluxoCaixa1013151416[[#This Row],[Movimento ]]="Saldo Inicial",FluxoCaixa1013151416[[#This Row],[R$ (Valores)]],K212+FluxoCaixa1013151416[[#This Row],[Valores Receitas / Despesas]])</f>
        <v>9274.3599999999933</v>
      </c>
      <c r="L213" s="20">
        <f>IF(FluxoCaixa1013151416[[#This Row],[Entrada / Saída]]="Saída",FluxoCaixa1013151416[[#This Row],[R$ (Valores)]]*-1,FluxoCaixa1013151416[[#This Row],[R$ (Valores)]])</f>
        <v>0</v>
      </c>
    </row>
    <row r="214" spans="2:12">
      <c r="B214" s="48"/>
      <c r="C214" s="48"/>
      <c r="D214" s="16"/>
      <c r="E214" s="48"/>
      <c r="F214" s="17"/>
      <c r="G214" s="17"/>
      <c r="H214" s="17"/>
      <c r="I214" s="21"/>
      <c r="J214" s="17" t="s">
        <v>525</v>
      </c>
      <c r="K214" s="20">
        <f>IF(FluxoCaixa1013151416[[#This Row],[Movimento ]]="Saldo Inicial",FluxoCaixa1013151416[[#This Row],[R$ (Valores)]],K213+FluxoCaixa1013151416[[#This Row],[Valores Receitas / Despesas]])</f>
        <v>9274.3599999999933</v>
      </c>
      <c r="L214" s="20">
        <f>IF(FluxoCaixa1013151416[[#This Row],[Entrada / Saída]]="Saída",FluxoCaixa1013151416[[#This Row],[R$ (Valores)]]*-1,FluxoCaixa1013151416[[#This Row],[R$ (Valores)]])</f>
        <v>0</v>
      </c>
    </row>
    <row r="215" spans="2:12">
      <c r="B215" s="48"/>
      <c r="C215" s="48"/>
      <c r="D215" s="16"/>
      <c r="E215" s="48"/>
      <c r="F215" s="17"/>
      <c r="G215" s="17"/>
      <c r="H215" s="17"/>
      <c r="I215" s="21"/>
      <c r="J215" s="17" t="s">
        <v>525</v>
      </c>
      <c r="K215" s="20">
        <f>IF(FluxoCaixa1013151416[[#This Row],[Movimento ]]="Saldo Inicial",FluxoCaixa1013151416[[#This Row],[R$ (Valores)]],K214+FluxoCaixa1013151416[[#This Row],[Valores Receitas / Despesas]])</f>
        <v>9274.3599999999933</v>
      </c>
      <c r="L215" s="20">
        <f>IF(FluxoCaixa1013151416[[#This Row],[Entrada / Saída]]="Saída",FluxoCaixa1013151416[[#This Row],[R$ (Valores)]]*-1,FluxoCaixa1013151416[[#This Row],[R$ (Valores)]])</f>
        <v>0</v>
      </c>
    </row>
    <row r="216" spans="2:12">
      <c r="B216" s="48"/>
      <c r="C216" s="48"/>
      <c r="D216" s="16"/>
      <c r="E216" s="48"/>
      <c r="F216" s="17"/>
      <c r="G216" s="17"/>
      <c r="H216" s="17"/>
      <c r="I216" s="21"/>
      <c r="J216" s="17" t="s">
        <v>525</v>
      </c>
      <c r="K216" s="20">
        <f>IF(FluxoCaixa1013151416[[#This Row],[Movimento ]]="Saldo Inicial",FluxoCaixa1013151416[[#This Row],[R$ (Valores)]],K215+FluxoCaixa1013151416[[#This Row],[Valores Receitas / Despesas]])</f>
        <v>9274.3599999999933</v>
      </c>
      <c r="L216" s="20">
        <f>IF(FluxoCaixa1013151416[[#This Row],[Entrada / Saída]]="Saída",FluxoCaixa1013151416[[#This Row],[R$ (Valores)]]*-1,FluxoCaixa1013151416[[#This Row],[R$ (Valores)]])</f>
        <v>0</v>
      </c>
    </row>
    <row r="217" spans="2:12">
      <c r="B217" s="48"/>
      <c r="C217" s="48"/>
      <c r="D217" s="16"/>
      <c r="E217" s="48"/>
      <c r="F217" s="17"/>
      <c r="G217" s="17"/>
      <c r="H217" s="17"/>
      <c r="I217" s="29"/>
      <c r="J217" s="17" t="s">
        <v>525</v>
      </c>
      <c r="K217" s="20">
        <f>IF(FluxoCaixa1013151416[[#This Row],[Movimento ]]="Saldo Inicial",FluxoCaixa1013151416[[#This Row],[R$ (Valores)]],K216+FluxoCaixa1013151416[[#This Row],[Valores Receitas / Despesas]])</f>
        <v>9274.3599999999933</v>
      </c>
      <c r="L217" s="20">
        <f>IF(FluxoCaixa1013151416[[#This Row],[Entrada / Saída]]="Saída",FluxoCaixa1013151416[[#This Row],[R$ (Valores)]]*-1,FluxoCaixa1013151416[[#This Row],[R$ (Valores)]])</f>
        <v>0</v>
      </c>
    </row>
    <row r="218" spans="2:12">
      <c r="B218" s="48"/>
      <c r="C218" s="48"/>
      <c r="D218" s="16"/>
      <c r="E218" s="48"/>
      <c r="F218" s="17"/>
      <c r="G218" s="17"/>
      <c r="H218" s="17"/>
      <c r="I218" s="21"/>
      <c r="J218" s="17" t="s">
        <v>525</v>
      </c>
      <c r="K218" s="20">
        <f>IF(FluxoCaixa1013151416[[#This Row],[Movimento ]]="Saldo Inicial",FluxoCaixa1013151416[[#This Row],[R$ (Valores)]],K217+FluxoCaixa1013151416[[#This Row],[Valores Receitas / Despesas]])</f>
        <v>9274.3599999999933</v>
      </c>
      <c r="L218" s="20">
        <f>IF(FluxoCaixa1013151416[[#This Row],[Entrada / Saída]]="Saída",FluxoCaixa1013151416[[#This Row],[R$ (Valores)]]*-1,FluxoCaixa1013151416[[#This Row],[R$ (Valores)]])</f>
        <v>0</v>
      </c>
    </row>
    <row r="219" spans="2:12">
      <c r="B219" s="48"/>
      <c r="C219" s="48"/>
      <c r="D219" s="16"/>
      <c r="E219" s="48"/>
      <c r="F219" s="17"/>
      <c r="G219" s="17"/>
      <c r="H219" s="17"/>
      <c r="I219" s="21"/>
      <c r="J219" s="17" t="s">
        <v>525</v>
      </c>
      <c r="K219" s="20">
        <f>IF(FluxoCaixa1013151416[[#This Row],[Movimento ]]="Saldo Inicial",FluxoCaixa1013151416[[#This Row],[R$ (Valores)]],K218+FluxoCaixa1013151416[[#This Row],[Valores Receitas / Despesas]])</f>
        <v>9274.3599999999933</v>
      </c>
      <c r="L219" s="20">
        <f>IF(FluxoCaixa1013151416[[#This Row],[Entrada / Saída]]="Saída",FluxoCaixa1013151416[[#This Row],[R$ (Valores)]]*-1,FluxoCaixa1013151416[[#This Row],[R$ (Valores)]])</f>
        <v>0</v>
      </c>
    </row>
    <row r="220" spans="2:12">
      <c r="B220" s="48"/>
      <c r="C220" s="48"/>
      <c r="D220" s="16"/>
      <c r="E220" s="48"/>
      <c r="F220" s="17"/>
      <c r="G220" s="17"/>
      <c r="H220" s="17"/>
      <c r="I220" s="21"/>
      <c r="J220" s="17" t="s">
        <v>525</v>
      </c>
      <c r="K220" s="20">
        <f>IF(FluxoCaixa1013151416[[#This Row],[Movimento ]]="Saldo Inicial",FluxoCaixa1013151416[[#This Row],[R$ (Valores)]],K219+FluxoCaixa1013151416[[#This Row],[Valores Receitas / Despesas]])</f>
        <v>9274.3599999999933</v>
      </c>
      <c r="L220" s="20">
        <f>IF(FluxoCaixa1013151416[[#This Row],[Entrada / Saída]]="Saída",FluxoCaixa1013151416[[#This Row],[R$ (Valores)]]*-1,FluxoCaixa1013151416[[#This Row],[R$ (Valores)]])</f>
        <v>0</v>
      </c>
    </row>
    <row r="221" spans="2:12">
      <c r="B221" s="48"/>
      <c r="C221" s="48"/>
      <c r="D221" s="16"/>
      <c r="E221" s="48"/>
      <c r="F221" s="17"/>
      <c r="G221" s="17"/>
      <c r="H221" s="17"/>
      <c r="I221" s="21"/>
      <c r="J221" s="17" t="s">
        <v>525</v>
      </c>
      <c r="K221" s="20">
        <f>IF(FluxoCaixa1013151416[[#This Row],[Movimento ]]="Saldo Inicial",FluxoCaixa1013151416[[#This Row],[R$ (Valores)]],K220+FluxoCaixa1013151416[[#This Row],[Valores Receitas / Despesas]])</f>
        <v>9274.3599999999933</v>
      </c>
      <c r="L221" s="20">
        <f>IF(FluxoCaixa1013151416[[#This Row],[Entrada / Saída]]="Saída",FluxoCaixa1013151416[[#This Row],[R$ (Valores)]]*-1,FluxoCaixa1013151416[[#This Row],[R$ (Valores)]])</f>
        <v>0</v>
      </c>
    </row>
    <row r="222" spans="2:12">
      <c r="B222" s="48"/>
      <c r="C222" s="48"/>
      <c r="D222" s="16"/>
      <c r="E222" s="48"/>
      <c r="F222" s="17"/>
      <c r="G222" s="17"/>
      <c r="H222" s="17"/>
      <c r="I222" s="21"/>
      <c r="J222" s="17" t="s">
        <v>525</v>
      </c>
      <c r="K222" s="20">
        <f>IF(FluxoCaixa1013151416[[#This Row],[Movimento ]]="Saldo Inicial",FluxoCaixa1013151416[[#This Row],[R$ (Valores)]],K221+FluxoCaixa1013151416[[#This Row],[Valores Receitas / Despesas]])</f>
        <v>9274.3599999999933</v>
      </c>
      <c r="L222" s="20">
        <f>IF(FluxoCaixa1013151416[[#This Row],[Entrada / Saída]]="Saída",FluxoCaixa1013151416[[#This Row],[R$ (Valores)]]*-1,FluxoCaixa1013151416[[#This Row],[R$ (Valores)]])</f>
        <v>0</v>
      </c>
    </row>
    <row r="223" spans="2:12">
      <c r="B223" s="48"/>
      <c r="C223" s="48"/>
      <c r="D223" s="16"/>
      <c r="E223" s="48"/>
      <c r="F223" s="17"/>
      <c r="G223" s="17"/>
      <c r="H223" s="17"/>
      <c r="I223" s="21"/>
      <c r="J223" s="17" t="s">
        <v>525</v>
      </c>
      <c r="K223" s="20">
        <f>IF(FluxoCaixa1013151416[[#This Row],[Movimento ]]="Saldo Inicial",FluxoCaixa1013151416[[#This Row],[R$ (Valores)]],K222+FluxoCaixa1013151416[[#This Row],[Valores Receitas / Despesas]])</f>
        <v>9274.3599999999933</v>
      </c>
      <c r="L223" s="20">
        <f>IF(FluxoCaixa1013151416[[#This Row],[Entrada / Saída]]="Saída",FluxoCaixa1013151416[[#This Row],[R$ (Valores)]]*-1,FluxoCaixa1013151416[[#This Row],[R$ (Valores)]])</f>
        <v>0</v>
      </c>
    </row>
    <row r="224" spans="2:12">
      <c r="B224" s="48"/>
      <c r="C224" s="48"/>
      <c r="D224" s="16"/>
      <c r="E224" s="48"/>
      <c r="F224" s="17"/>
      <c r="G224" s="17"/>
      <c r="H224" s="17"/>
      <c r="I224" s="21"/>
      <c r="J224" s="17" t="s">
        <v>525</v>
      </c>
      <c r="K224" s="20">
        <f>IF(FluxoCaixa1013151416[[#This Row],[Movimento ]]="Saldo Inicial",FluxoCaixa1013151416[[#This Row],[R$ (Valores)]],K223+FluxoCaixa1013151416[[#This Row],[Valores Receitas / Despesas]])</f>
        <v>9274.3599999999933</v>
      </c>
      <c r="L224" s="20">
        <f>IF(FluxoCaixa1013151416[[#This Row],[Entrada / Saída]]="Saída",FluxoCaixa1013151416[[#This Row],[R$ (Valores)]]*-1,FluxoCaixa1013151416[[#This Row],[R$ (Valores)]])</f>
        <v>0</v>
      </c>
    </row>
    <row r="225" spans="2:12">
      <c r="B225" s="48"/>
      <c r="C225" s="48"/>
      <c r="D225" s="16"/>
      <c r="E225" s="48"/>
      <c r="F225" s="17"/>
      <c r="G225" s="17"/>
      <c r="H225" s="17"/>
      <c r="I225" s="21"/>
      <c r="J225" s="17" t="s">
        <v>525</v>
      </c>
      <c r="K225" s="20">
        <f>IF(FluxoCaixa1013151416[[#This Row],[Movimento ]]="Saldo Inicial",FluxoCaixa1013151416[[#This Row],[R$ (Valores)]],K224+FluxoCaixa1013151416[[#This Row],[Valores Receitas / Despesas]])</f>
        <v>9274.3599999999933</v>
      </c>
      <c r="L225" s="20">
        <f>IF(FluxoCaixa1013151416[[#This Row],[Entrada / Saída]]="Saída",FluxoCaixa1013151416[[#This Row],[R$ (Valores)]]*-1,FluxoCaixa1013151416[[#This Row],[R$ (Valores)]])</f>
        <v>0</v>
      </c>
    </row>
    <row r="226" spans="2:12">
      <c r="B226" s="48"/>
      <c r="C226" s="48"/>
      <c r="D226" s="16"/>
      <c r="E226" s="48"/>
      <c r="F226" s="17"/>
      <c r="G226" s="17"/>
      <c r="H226" s="17"/>
      <c r="I226" s="21"/>
      <c r="J226" s="17" t="s">
        <v>525</v>
      </c>
      <c r="K226" s="20">
        <f>IF(FluxoCaixa1013151416[[#This Row],[Movimento ]]="Saldo Inicial",FluxoCaixa1013151416[[#This Row],[R$ (Valores)]],K225+FluxoCaixa1013151416[[#This Row],[Valores Receitas / Despesas]])</f>
        <v>9274.3599999999933</v>
      </c>
      <c r="L226" s="20">
        <f>IF(FluxoCaixa1013151416[[#This Row],[Entrada / Saída]]="Saída",FluxoCaixa1013151416[[#This Row],[R$ (Valores)]]*-1,FluxoCaixa1013151416[[#This Row],[R$ (Valores)]])</f>
        <v>0</v>
      </c>
    </row>
    <row r="227" spans="2:12">
      <c r="B227" s="48"/>
      <c r="C227" s="48"/>
      <c r="D227" s="16"/>
      <c r="E227" s="48"/>
      <c r="F227" s="17"/>
      <c r="G227" s="17"/>
      <c r="H227" s="17"/>
      <c r="I227" s="21"/>
      <c r="J227" s="17" t="s">
        <v>525</v>
      </c>
      <c r="K227" s="20">
        <f>IF(FluxoCaixa1013151416[[#This Row],[Movimento ]]="Saldo Inicial",FluxoCaixa1013151416[[#This Row],[R$ (Valores)]],K226+FluxoCaixa1013151416[[#This Row],[Valores Receitas / Despesas]])</f>
        <v>9274.3599999999933</v>
      </c>
      <c r="L227" s="20">
        <f>IF(FluxoCaixa1013151416[[#This Row],[Entrada / Saída]]="Saída",FluxoCaixa1013151416[[#This Row],[R$ (Valores)]]*-1,FluxoCaixa1013151416[[#This Row],[R$ (Valores)]])</f>
        <v>0</v>
      </c>
    </row>
    <row r="228" spans="2:12">
      <c r="B228" s="48"/>
      <c r="C228" s="48"/>
      <c r="D228" s="16"/>
      <c r="E228" s="48"/>
      <c r="F228" s="17"/>
      <c r="G228" s="17"/>
      <c r="H228" s="17"/>
      <c r="I228" s="21"/>
      <c r="J228" s="17" t="s">
        <v>525</v>
      </c>
      <c r="K228" s="20">
        <f>IF(FluxoCaixa1013151416[[#This Row],[Movimento ]]="Saldo Inicial",FluxoCaixa1013151416[[#This Row],[R$ (Valores)]],K227+FluxoCaixa1013151416[[#This Row],[Valores Receitas / Despesas]])</f>
        <v>9274.3599999999933</v>
      </c>
      <c r="L228" s="20">
        <f>IF(FluxoCaixa1013151416[[#This Row],[Entrada / Saída]]="Saída",FluxoCaixa1013151416[[#This Row],[R$ (Valores)]]*-1,FluxoCaixa1013151416[[#This Row],[R$ (Valores)]])</f>
        <v>0</v>
      </c>
    </row>
    <row r="229" spans="2:12">
      <c r="B229" s="48"/>
      <c r="C229" s="48"/>
      <c r="D229" s="16"/>
      <c r="E229" s="48"/>
      <c r="F229" s="17"/>
      <c r="G229" s="17"/>
      <c r="H229" s="17"/>
      <c r="I229" s="21"/>
      <c r="J229" s="17" t="s">
        <v>525</v>
      </c>
      <c r="K229" s="20">
        <f>IF(FluxoCaixa1013151416[[#This Row],[Movimento ]]="Saldo Inicial",FluxoCaixa1013151416[[#This Row],[R$ (Valores)]],K228+FluxoCaixa1013151416[[#This Row],[Valores Receitas / Despesas]])</f>
        <v>9274.3599999999933</v>
      </c>
      <c r="L229" s="20">
        <f>IF(FluxoCaixa1013151416[[#This Row],[Entrada / Saída]]="Saída",FluxoCaixa1013151416[[#This Row],[R$ (Valores)]]*-1,FluxoCaixa1013151416[[#This Row],[R$ (Valores)]])</f>
        <v>0</v>
      </c>
    </row>
    <row r="230" spans="2:12">
      <c r="B230" s="48"/>
      <c r="C230" s="48"/>
      <c r="D230" s="16"/>
      <c r="E230" s="48"/>
      <c r="F230" s="17"/>
      <c r="G230" s="17"/>
      <c r="H230" s="17"/>
      <c r="I230" s="21"/>
      <c r="J230" s="17" t="s">
        <v>525</v>
      </c>
      <c r="K230" s="20">
        <f>IF(FluxoCaixa1013151416[[#This Row],[Movimento ]]="Saldo Inicial",FluxoCaixa1013151416[[#This Row],[R$ (Valores)]],K229+FluxoCaixa1013151416[[#This Row],[Valores Receitas / Despesas]])</f>
        <v>9274.3599999999933</v>
      </c>
      <c r="L230" s="20">
        <f>IF(FluxoCaixa1013151416[[#This Row],[Entrada / Saída]]="Saída",FluxoCaixa1013151416[[#This Row],[R$ (Valores)]]*-1,FluxoCaixa1013151416[[#This Row],[R$ (Valores)]])</f>
        <v>0</v>
      </c>
    </row>
    <row r="231" spans="2:12">
      <c r="B231" s="48"/>
      <c r="C231" s="48"/>
      <c r="D231" s="16"/>
      <c r="E231" s="48"/>
      <c r="F231" s="17"/>
      <c r="G231" s="17"/>
      <c r="H231" s="17"/>
      <c r="I231" s="21"/>
      <c r="J231" s="17" t="s">
        <v>525</v>
      </c>
      <c r="K231" s="20">
        <f>IF(FluxoCaixa1013151416[[#This Row],[Movimento ]]="Saldo Inicial",FluxoCaixa1013151416[[#This Row],[R$ (Valores)]],K230+FluxoCaixa1013151416[[#This Row],[Valores Receitas / Despesas]])</f>
        <v>9274.3599999999933</v>
      </c>
      <c r="L231" s="20">
        <f>IF(FluxoCaixa1013151416[[#This Row],[Entrada / Saída]]="Saída",FluxoCaixa1013151416[[#This Row],[R$ (Valores)]]*-1,FluxoCaixa1013151416[[#This Row],[R$ (Valores)]])</f>
        <v>0</v>
      </c>
    </row>
    <row r="232" spans="2:12">
      <c r="B232" s="48"/>
      <c r="C232" s="48"/>
      <c r="D232" s="16"/>
      <c r="E232" s="48"/>
      <c r="F232" s="17"/>
      <c r="G232" s="17"/>
      <c r="H232" s="17"/>
      <c r="I232" s="21"/>
      <c r="J232" s="17" t="s">
        <v>525</v>
      </c>
      <c r="K232" s="20">
        <f>IF(FluxoCaixa1013151416[[#This Row],[Movimento ]]="Saldo Inicial",FluxoCaixa1013151416[[#This Row],[R$ (Valores)]],K231+FluxoCaixa1013151416[[#This Row],[Valores Receitas / Despesas]])</f>
        <v>9274.3599999999933</v>
      </c>
      <c r="L232" s="20">
        <f>IF(FluxoCaixa1013151416[[#This Row],[Entrada / Saída]]="Saída",FluxoCaixa1013151416[[#This Row],[R$ (Valores)]]*-1,FluxoCaixa1013151416[[#This Row],[R$ (Valores)]])</f>
        <v>0</v>
      </c>
    </row>
    <row r="233" spans="2:12">
      <c r="B233" s="48"/>
      <c r="C233" s="48"/>
      <c r="D233" s="16"/>
      <c r="E233" s="48"/>
      <c r="F233" s="17"/>
      <c r="G233" s="17"/>
      <c r="H233" s="17"/>
      <c r="I233" s="21"/>
      <c r="J233" s="17" t="s">
        <v>525</v>
      </c>
      <c r="K233" s="20">
        <f>IF(FluxoCaixa1013151416[[#This Row],[Movimento ]]="Saldo Inicial",FluxoCaixa1013151416[[#This Row],[R$ (Valores)]],K232+FluxoCaixa1013151416[[#This Row],[Valores Receitas / Despesas]])</f>
        <v>9274.3599999999933</v>
      </c>
      <c r="L233" s="20">
        <f>IF(FluxoCaixa1013151416[[#This Row],[Entrada / Saída]]="Saída",FluxoCaixa1013151416[[#This Row],[R$ (Valores)]]*-1,FluxoCaixa1013151416[[#This Row],[R$ (Valores)]])</f>
        <v>0</v>
      </c>
    </row>
    <row r="234" spans="2:12">
      <c r="B234" s="48"/>
      <c r="C234" s="48"/>
      <c r="D234" s="16"/>
      <c r="E234" s="48"/>
      <c r="F234" s="17"/>
      <c r="G234" s="17"/>
      <c r="H234" s="17"/>
      <c r="I234" s="21"/>
      <c r="J234" s="17" t="s">
        <v>525</v>
      </c>
      <c r="K234" s="20">
        <f>IF(FluxoCaixa1013151416[[#This Row],[Movimento ]]="Saldo Inicial",FluxoCaixa1013151416[[#This Row],[R$ (Valores)]],K233+FluxoCaixa1013151416[[#This Row],[Valores Receitas / Despesas]])</f>
        <v>9274.3599999999933</v>
      </c>
      <c r="L234" s="20">
        <f>IF(FluxoCaixa1013151416[[#This Row],[Entrada / Saída]]="Saída",FluxoCaixa1013151416[[#This Row],[R$ (Valores)]]*-1,FluxoCaixa1013151416[[#This Row],[R$ (Valores)]])</f>
        <v>0</v>
      </c>
    </row>
    <row r="235" spans="2:12">
      <c r="B235" s="48"/>
      <c r="C235" s="48"/>
      <c r="D235" s="16"/>
      <c r="E235" s="48"/>
      <c r="F235" s="17"/>
      <c r="G235" s="17"/>
      <c r="H235" s="17"/>
      <c r="I235" s="21"/>
      <c r="J235" s="17" t="s">
        <v>525</v>
      </c>
      <c r="K235" s="20">
        <f>IF(FluxoCaixa1013151416[[#This Row],[Movimento ]]="Saldo Inicial",FluxoCaixa1013151416[[#This Row],[R$ (Valores)]],K234+FluxoCaixa1013151416[[#This Row],[Valores Receitas / Despesas]])</f>
        <v>9274.3599999999933</v>
      </c>
      <c r="L235" s="20">
        <f>IF(FluxoCaixa1013151416[[#This Row],[Entrada / Saída]]="Saída",FluxoCaixa1013151416[[#This Row],[R$ (Valores)]]*-1,FluxoCaixa1013151416[[#This Row],[R$ (Valores)]])</f>
        <v>0</v>
      </c>
    </row>
    <row r="236" spans="2:12">
      <c r="B236" s="48"/>
      <c r="C236" s="48"/>
      <c r="D236" s="16"/>
      <c r="E236" s="48"/>
      <c r="F236" s="17"/>
      <c r="G236" s="17"/>
      <c r="H236" s="17"/>
      <c r="I236" s="21"/>
      <c r="J236" s="17" t="s">
        <v>525</v>
      </c>
      <c r="K236" s="20">
        <f>IF(FluxoCaixa1013151416[[#This Row],[Movimento ]]="Saldo Inicial",FluxoCaixa1013151416[[#This Row],[R$ (Valores)]],K235+FluxoCaixa1013151416[[#This Row],[Valores Receitas / Despesas]])</f>
        <v>9274.3599999999933</v>
      </c>
      <c r="L236" s="20">
        <f>IF(FluxoCaixa1013151416[[#This Row],[Entrada / Saída]]="Saída",FluxoCaixa1013151416[[#This Row],[R$ (Valores)]]*-1,FluxoCaixa1013151416[[#This Row],[R$ (Valores)]])</f>
        <v>0</v>
      </c>
    </row>
    <row r="237" spans="2:12">
      <c r="B237" s="48"/>
      <c r="C237" s="48"/>
      <c r="D237" s="16"/>
      <c r="E237" s="48"/>
      <c r="F237" s="17"/>
      <c r="G237" s="17"/>
      <c r="H237" s="17"/>
      <c r="I237" s="21"/>
      <c r="J237" s="17" t="s">
        <v>525</v>
      </c>
      <c r="K237" s="20">
        <f>IF(FluxoCaixa1013151416[[#This Row],[Movimento ]]="Saldo Inicial",FluxoCaixa1013151416[[#This Row],[R$ (Valores)]],K236+FluxoCaixa1013151416[[#This Row],[Valores Receitas / Despesas]])</f>
        <v>9274.3599999999933</v>
      </c>
      <c r="L237" s="20">
        <f>IF(FluxoCaixa1013151416[[#This Row],[Entrada / Saída]]="Saída",FluxoCaixa1013151416[[#This Row],[R$ (Valores)]]*-1,FluxoCaixa1013151416[[#This Row],[R$ (Valores)]])</f>
        <v>0</v>
      </c>
    </row>
    <row r="238" spans="2:12">
      <c r="B238" s="48"/>
      <c r="C238" s="48"/>
      <c r="D238" s="16"/>
      <c r="E238" s="48"/>
      <c r="F238" s="17"/>
      <c r="G238" s="17"/>
      <c r="H238" s="17"/>
      <c r="I238" s="21"/>
      <c r="J238" s="17" t="s">
        <v>525</v>
      </c>
      <c r="K238" s="20">
        <f>IF(FluxoCaixa1013151416[[#This Row],[Movimento ]]="Saldo Inicial",FluxoCaixa1013151416[[#This Row],[R$ (Valores)]],K237+FluxoCaixa1013151416[[#This Row],[Valores Receitas / Despesas]])</f>
        <v>9274.3599999999933</v>
      </c>
      <c r="L238" s="20">
        <f>IF(FluxoCaixa1013151416[[#This Row],[Entrada / Saída]]="Saída",FluxoCaixa1013151416[[#This Row],[R$ (Valores)]]*-1,FluxoCaixa1013151416[[#This Row],[R$ (Valores)]])</f>
        <v>0</v>
      </c>
    </row>
    <row r="239" spans="2:12">
      <c r="B239" s="48"/>
      <c r="C239" s="48"/>
      <c r="D239" s="16"/>
      <c r="E239" s="48"/>
      <c r="F239" s="17"/>
      <c r="G239" s="17"/>
      <c r="H239" s="17"/>
      <c r="I239" s="21"/>
      <c r="J239" s="17" t="s">
        <v>525</v>
      </c>
      <c r="K239" s="20">
        <f>IF(FluxoCaixa1013151416[[#This Row],[Movimento ]]="Saldo Inicial",FluxoCaixa1013151416[[#This Row],[R$ (Valores)]],K238+FluxoCaixa1013151416[[#This Row],[Valores Receitas / Despesas]])</f>
        <v>9274.3599999999933</v>
      </c>
      <c r="L239" s="20">
        <f>IF(FluxoCaixa1013151416[[#This Row],[Entrada / Saída]]="Saída",FluxoCaixa1013151416[[#This Row],[R$ (Valores)]]*-1,FluxoCaixa1013151416[[#This Row],[R$ (Valores)]])</f>
        <v>0</v>
      </c>
    </row>
    <row r="240" spans="2:12">
      <c r="B240" s="48"/>
      <c r="C240" s="48"/>
      <c r="D240" s="16"/>
      <c r="E240" s="48"/>
      <c r="F240" s="17"/>
      <c r="G240" s="17"/>
      <c r="H240" s="17"/>
      <c r="I240" s="21"/>
      <c r="J240" s="17" t="s">
        <v>525</v>
      </c>
      <c r="K240" s="20">
        <f>IF(FluxoCaixa1013151416[[#This Row],[Movimento ]]="Saldo Inicial",FluxoCaixa1013151416[[#This Row],[R$ (Valores)]],K239+FluxoCaixa1013151416[[#This Row],[Valores Receitas / Despesas]])</f>
        <v>9274.3599999999933</v>
      </c>
      <c r="L240" s="20">
        <f>IF(FluxoCaixa1013151416[[#This Row],[Entrada / Saída]]="Saída",FluxoCaixa1013151416[[#This Row],[R$ (Valores)]]*-1,FluxoCaixa1013151416[[#This Row],[R$ (Valores)]])</f>
        <v>0</v>
      </c>
    </row>
    <row r="241" spans="2:12">
      <c r="B241" s="48"/>
      <c r="C241" s="48"/>
      <c r="D241" s="16"/>
      <c r="E241" s="48"/>
      <c r="F241" s="17"/>
      <c r="G241" s="17"/>
      <c r="H241" s="17"/>
      <c r="I241" s="21"/>
      <c r="J241" s="17" t="s">
        <v>525</v>
      </c>
      <c r="K241" s="20">
        <f>IF(FluxoCaixa1013151416[[#This Row],[Movimento ]]="Saldo Inicial",FluxoCaixa1013151416[[#This Row],[R$ (Valores)]],K240+FluxoCaixa1013151416[[#This Row],[Valores Receitas / Despesas]])</f>
        <v>9274.3599999999933</v>
      </c>
      <c r="L241" s="20">
        <f>IF(FluxoCaixa1013151416[[#This Row],[Entrada / Saída]]="Saída",FluxoCaixa1013151416[[#This Row],[R$ (Valores)]]*-1,FluxoCaixa1013151416[[#This Row],[R$ (Valores)]])</f>
        <v>0</v>
      </c>
    </row>
    <row r="242" spans="2:12">
      <c r="B242" s="48"/>
      <c r="C242" s="48"/>
      <c r="D242" s="16"/>
      <c r="E242" s="48"/>
      <c r="F242" s="17"/>
      <c r="G242" s="17"/>
      <c r="H242" s="17"/>
      <c r="I242" s="21"/>
      <c r="J242" s="17" t="s">
        <v>525</v>
      </c>
      <c r="K242" s="20">
        <f>IF(FluxoCaixa1013151416[[#This Row],[Movimento ]]="Saldo Inicial",FluxoCaixa1013151416[[#This Row],[R$ (Valores)]],K241+FluxoCaixa1013151416[[#This Row],[Valores Receitas / Despesas]])</f>
        <v>9274.3599999999933</v>
      </c>
      <c r="L242" s="20">
        <f>IF(FluxoCaixa1013151416[[#This Row],[Entrada / Saída]]="Saída",FluxoCaixa1013151416[[#This Row],[R$ (Valores)]]*-1,FluxoCaixa1013151416[[#This Row],[R$ (Valores)]])</f>
        <v>0</v>
      </c>
    </row>
    <row r="243" spans="2:12">
      <c r="B243" s="48"/>
      <c r="C243" s="48"/>
      <c r="D243" s="16"/>
      <c r="E243" s="48"/>
      <c r="F243" s="17"/>
      <c r="G243" s="17"/>
      <c r="H243" s="17"/>
      <c r="I243" s="21"/>
      <c r="J243" s="17" t="s">
        <v>525</v>
      </c>
      <c r="K243" s="20">
        <f>IF(FluxoCaixa1013151416[[#This Row],[Movimento ]]="Saldo Inicial",FluxoCaixa1013151416[[#This Row],[R$ (Valores)]],K242+FluxoCaixa1013151416[[#This Row],[Valores Receitas / Despesas]])</f>
        <v>9274.3599999999933</v>
      </c>
      <c r="L243" s="20">
        <f>IF(FluxoCaixa1013151416[[#This Row],[Entrada / Saída]]="Saída",FluxoCaixa1013151416[[#This Row],[R$ (Valores)]]*-1,FluxoCaixa1013151416[[#This Row],[R$ (Valores)]])</f>
        <v>0</v>
      </c>
    </row>
    <row r="244" spans="2:12">
      <c r="B244" s="48"/>
      <c r="C244" s="48"/>
      <c r="D244" s="16"/>
      <c r="E244" s="48"/>
      <c r="F244" s="17"/>
      <c r="G244" s="17"/>
      <c r="H244" s="17"/>
      <c r="I244" s="21"/>
      <c r="J244" s="17" t="s">
        <v>525</v>
      </c>
      <c r="K244" s="20">
        <f>IF(FluxoCaixa1013151416[[#This Row],[Movimento ]]="Saldo Inicial",FluxoCaixa1013151416[[#This Row],[R$ (Valores)]],K243+FluxoCaixa1013151416[[#This Row],[Valores Receitas / Despesas]])</f>
        <v>9274.3599999999933</v>
      </c>
      <c r="L244" s="20">
        <f>IF(FluxoCaixa1013151416[[#This Row],[Entrada / Saída]]="Saída",FluxoCaixa1013151416[[#This Row],[R$ (Valores)]]*-1,FluxoCaixa1013151416[[#This Row],[R$ (Valores)]])</f>
        <v>0</v>
      </c>
    </row>
    <row r="245" spans="2:12">
      <c r="B245" s="48"/>
      <c r="C245" s="48"/>
      <c r="D245" s="16"/>
      <c r="E245" s="48"/>
      <c r="F245" s="17"/>
      <c r="G245" s="17"/>
      <c r="H245" s="17"/>
      <c r="I245" s="21"/>
      <c r="J245" s="17" t="s">
        <v>525</v>
      </c>
      <c r="K245" s="20">
        <f>IF(FluxoCaixa1013151416[[#This Row],[Movimento ]]="Saldo Inicial",FluxoCaixa1013151416[[#This Row],[R$ (Valores)]],K244+FluxoCaixa1013151416[[#This Row],[Valores Receitas / Despesas]])</f>
        <v>9274.3599999999933</v>
      </c>
      <c r="L245" s="20">
        <f>IF(FluxoCaixa1013151416[[#This Row],[Entrada / Saída]]="Saída",FluxoCaixa1013151416[[#This Row],[R$ (Valores)]]*-1,FluxoCaixa1013151416[[#This Row],[R$ (Valores)]])</f>
        <v>0</v>
      </c>
    </row>
    <row r="246" spans="2:12">
      <c r="B246" s="48"/>
      <c r="C246" s="48"/>
      <c r="D246" s="16"/>
      <c r="E246" s="48"/>
      <c r="F246" s="17"/>
      <c r="G246" s="17"/>
      <c r="H246" s="17"/>
      <c r="I246" s="21"/>
      <c r="J246" s="17" t="s">
        <v>525</v>
      </c>
      <c r="K246" s="20">
        <f>IF(FluxoCaixa1013151416[[#This Row],[Movimento ]]="Saldo Inicial",FluxoCaixa1013151416[[#This Row],[R$ (Valores)]],K245+FluxoCaixa1013151416[[#This Row],[Valores Receitas / Despesas]])</f>
        <v>9274.3599999999933</v>
      </c>
      <c r="L246" s="20">
        <f>IF(FluxoCaixa1013151416[[#This Row],[Entrada / Saída]]="Saída",FluxoCaixa1013151416[[#This Row],[R$ (Valores)]]*-1,FluxoCaixa1013151416[[#This Row],[R$ (Valores)]])</f>
        <v>0</v>
      </c>
    </row>
    <row r="247" spans="2:12">
      <c r="B247" s="48"/>
      <c r="C247" s="48"/>
      <c r="D247" s="16"/>
      <c r="E247" s="48"/>
      <c r="F247" s="17"/>
      <c r="G247" s="17"/>
      <c r="H247" s="17"/>
      <c r="I247" s="21"/>
      <c r="J247" s="17" t="s">
        <v>525</v>
      </c>
      <c r="K247" s="20">
        <f>IF(FluxoCaixa1013151416[[#This Row],[Movimento ]]="Saldo Inicial",FluxoCaixa1013151416[[#This Row],[R$ (Valores)]],K246+FluxoCaixa1013151416[[#This Row],[Valores Receitas / Despesas]])</f>
        <v>9274.3599999999933</v>
      </c>
      <c r="L247" s="20">
        <f>IF(FluxoCaixa1013151416[[#This Row],[Entrada / Saída]]="Saída",FluxoCaixa1013151416[[#This Row],[R$ (Valores)]]*-1,FluxoCaixa1013151416[[#This Row],[R$ (Valores)]])</f>
        <v>0</v>
      </c>
    </row>
    <row r="248" spans="2:12">
      <c r="B248" s="48"/>
      <c r="C248" s="48"/>
      <c r="D248" s="16"/>
      <c r="E248" s="48"/>
      <c r="F248" s="17"/>
      <c r="G248" s="17"/>
      <c r="H248" s="17"/>
      <c r="I248" s="21"/>
      <c r="J248" s="17" t="s">
        <v>525</v>
      </c>
      <c r="K248" s="20">
        <f>IF(FluxoCaixa1013151416[[#This Row],[Movimento ]]="Saldo Inicial",FluxoCaixa1013151416[[#This Row],[R$ (Valores)]],K247+FluxoCaixa1013151416[[#This Row],[Valores Receitas / Despesas]])</f>
        <v>9274.3599999999933</v>
      </c>
      <c r="L248" s="20">
        <f>IF(FluxoCaixa1013151416[[#This Row],[Entrada / Saída]]="Saída",FluxoCaixa1013151416[[#This Row],[R$ (Valores)]]*-1,FluxoCaixa1013151416[[#This Row],[R$ (Valores)]])</f>
        <v>0</v>
      </c>
    </row>
    <row r="249" spans="2:12">
      <c r="B249" s="48"/>
      <c r="C249" s="48"/>
      <c r="D249" s="16"/>
      <c r="E249" s="48"/>
      <c r="F249" s="17"/>
      <c r="G249" s="17"/>
      <c r="H249" s="17"/>
      <c r="I249" s="21"/>
      <c r="J249" s="17" t="s">
        <v>525</v>
      </c>
      <c r="K249" s="20">
        <f>IF(FluxoCaixa1013151416[[#This Row],[Movimento ]]="Saldo Inicial",FluxoCaixa1013151416[[#This Row],[R$ (Valores)]],K248+FluxoCaixa1013151416[[#This Row],[Valores Receitas / Despesas]])</f>
        <v>9274.3599999999933</v>
      </c>
      <c r="L249" s="20">
        <f>IF(FluxoCaixa1013151416[[#This Row],[Entrada / Saída]]="Saída",FluxoCaixa1013151416[[#This Row],[R$ (Valores)]]*-1,FluxoCaixa1013151416[[#This Row],[R$ (Valores)]])</f>
        <v>0</v>
      </c>
    </row>
    <row r="250" spans="2:12">
      <c r="B250" s="48"/>
      <c r="C250" s="48"/>
      <c r="D250" s="16"/>
      <c r="E250" s="48"/>
      <c r="F250" s="17"/>
      <c r="G250" s="17"/>
      <c r="H250" s="17"/>
      <c r="I250" s="21"/>
      <c r="J250" s="17" t="s">
        <v>525</v>
      </c>
      <c r="K250" s="20">
        <f>IF(FluxoCaixa1013151416[[#This Row],[Movimento ]]="Saldo Inicial",FluxoCaixa1013151416[[#This Row],[R$ (Valores)]],K249+FluxoCaixa1013151416[[#This Row],[Valores Receitas / Despesas]])</f>
        <v>9274.3599999999933</v>
      </c>
      <c r="L250" s="20">
        <f>IF(FluxoCaixa1013151416[[#This Row],[Entrada / Saída]]="Saída",FluxoCaixa1013151416[[#This Row],[R$ (Valores)]]*-1,FluxoCaixa1013151416[[#This Row],[R$ (Valores)]])</f>
        <v>0</v>
      </c>
    </row>
    <row r="251" spans="2:12">
      <c r="B251" s="48"/>
      <c r="C251" s="48"/>
      <c r="D251" s="16"/>
      <c r="E251" s="48"/>
      <c r="F251" s="17"/>
      <c r="G251" s="17"/>
      <c r="H251" s="17"/>
      <c r="I251" s="21"/>
      <c r="J251" s="17" t="s">
        <v>525</v>
      </c>
      <c r="K251" s="20">
        <f>IF(FluxoCaixa1013151416[[#This Row],[Movimento ]]="Saldo Inicial",FluxoCaixa1013151416[[#This Row],[R$ (Valores)]],K250+FluxoCaixa1013151416[[#This Row],[Valores Receitas / Despesas]])</f>
        <v>9274.3599999999933</v>
      </c>
      <c r="L251" s="20">
        <f>IF(FluxoCaixa1013151416[[#This Row],[Entrada / Saída]]="Saída",FluxoCaixa1013151416[[#This Row],[R$ (Valores)]]*-1,FluxoCaixa1013151416[[#This Row],[R$ (Valores)]])</f>
        <v>0</v>
      </c>
    </row>
    <row r="252" spans="2:12">
      <c r="B252" s="48"/>
      <c r="C252" s="48"/>
      <c r="D252" s="16"/>
      <c r="E252" s="48"/>
      <c r="F252" s="17"/>
      <c r="G252" s="17"/>
      <c r="H252" s="17"/>
      <c r="I252" s="21"/>
      <c r="J252" s="17" t="s">
        <v>525</v>
      </c>
      <c r="K252" s="20">
        <f>IF(FluxoCaixa1013151416[[#This Row],[Movimento ]]="Saldo Inicial",FluxoCaixa1013151416[[#This Row],[R$ (Valores)]],K251+FluxoCaixa1013151416[[#This Row],[Valores Receitas / Despesas]])</f>
        <v>9274.3599999999933</v>
      </c>
      <c r="L252" s="20">
        <f>IF(FluxoCaixa1013151416[[#This Row],[Entrada / Saída]]="Saída",FluxoCaixa1013151416[[#This Row],[R$ (Valores)]]*-1,FluxoCaixa1013151416[[#This Row],[R$ (Valores)]])</f>
        <v>0</v>
      </c>
    </row>
    <row r="253" spans="2:12">
      <c r="B253" s="48"/>
      <c r="C253" s="48"/>
      <c r="D253" s="16"/>
      <c r="E253" s="48"/>
      <c r="F253" s="17"/>
      <c r="G253" s="17"/>
      <c r="H253" s="17"/>
      <c r="I253" s="21"/>
      <c r="J253" s="17" t="s">
        <v>525</v>
      </c>
      <c r="K253" s="20">
        <f>IF(FluxoCaixa1013151416[[#This Row],[Movimento ]]="Saldo Inicial",FluxoCaixa1013151416[[#This Row],[R$ (Valores)]],K252+FluxoCaixa1013151416[[#This Row],[Valores Receitas / Despesas]])</f>
        <v>9274.3599999999933</v>
      </c>
      <c r="L253" s="20">
        <f>IF(FluxoCaixa1013151416[[#This Row],[Entrada / Saída]]="Saída",FluxoCaixa1013151416[[#This Row],[R$ (Valores)]]*-1,FluxoCaixa1013151416[[#This Row],[R$ (Valores)]])</f>
        <v>0</v>
      </c>
    </row>
    <row r="254" spans="2:12">
      <c r="B254" s="48"/>
      <c r="C254" s="48"/>
      <c r="D254" s="16"/>
      <c r="E254" s="48"/>
      <c r="F254" s="17"/>
      <c r="G254" s="17"/>
      <c r="H254" s="17"/>
      <c r="I254" s="21"/>
      <c r="J254" s="17" t="s">
        <v>525</v>
      </c>
      <c r="K254" s="20">
        <f>IF(FluxoCaixa1013151416[[#This Row],[Movimento ]]="Saldo Inicial",FluxoCaixa1013151416[[#This Row],[R$ (Valores)]],K253+FluxoCaixa1013151416[[#This Row],[Valores Receitas / Despesas]])</f>
        <v>9274.3599999999933</v>
      </c>
      <c r="L254" s="20">
        <f>IF(FluxoCaixa1013151416[[#This Row],[Entrada / Saída]]="Saída",FluxoCaixa1013151416[[#This Row],[R$ (Valores)]]*-1,FluxoCaixa1013151416[[#This Row],[R$ (Valores)]])</f>
        <v>0</v>
      </c>
    </row>
    <row r="255" spans="2:12">
      <c r="B255" s="48"/>
      <c r="C255" s="48"/>
      <c r="D255" s="16"/>
      <c r="E255" s="48"/>
      <c r="F255" s="17"/>
      <c r="G255" s="17"/>
      <c r="H255" s="17"/>
      <c r="I255" s="21"/>
      <c r="J255" s="17" t="s">
        <v>525</v>
      </c>
      <c r="K255" s="20">
        <f>IF(FluxoCaixa1013151416[[#This Row],[Movimento ]]="Saldo Inicial",FluxoCaixa1013151416[[#This Row],[R$ (Valores)]],K254+FluxoCaixa1013151416[[#This Row],[Valores Receitas / Despesas]])</f>
        <v>9274.3599999999933</v>
      </c>
      <c r="L255" s="20">
        <f>IF(FluxoCaixa1013151416[[#This Row],[Entrada / Saída]]="Saída",FluxoCaixa1013151416[[#This Row],[R$ (Valores)]]*-1,FluxoCaixa1013151416[[#This Row],[R$ (Valores)]])</f>
        <v>0</v>
      </c>
    </row>
    <row r="256" spans="2:12">
      <c r="B256" s="48"/>
      <c r="C256" s="48"/>
      <c r="D256" s="16"/>
      <c r="E256" s="48"/>
      <c r="F256" s="17"/>
      <c r="G256" s="17"/>
      <c r="H256" s="17"/>
      <c r="I256" s="21"/>
      <c r="J256" s="17" t="s">
        <v>525</v>
      </c>
      <c r="K256" s="20">
        <f>IF(FluxoCaixa1013151416[[#This Row],[Movimento ]]="Saldo Inicial",FluxoCaixa1013151416[[#This Row],[R$ (Valores)]],K255+FluxoCaixa1013151416[[#This Row],[Valores Receitas / Despesas]])</f>
        <v>9274.3599999999933</v>
      </c>
      <c r="L256" s="20">
        <f>IF(FluxoCaixa1013151416[[#This Row],[Entrada / Saída]]="Saída",FluxoCaixa1013151416[[#This Row],[R$ (Valores)]]*-1,FluxoCaixa1013151416[[#This Row],[R$ (Valores)]])</f>
        <v>0</v>
      </c>
    </row>
    <row r="257" spans="2:12">
      <c r="B257" s="48"/>
      <c r="C257" s="48"/>
      <c r="D257" s="16"/>
      <c r="E257" s="48"/>
      <c r="F257" s="17"/>
      <c r="G257" s="17"/>
      <c r="H257" s="17"/>
      <c r="I257" s="21"/>
      <c r="J257" s="17" t="s">
        <v>525</v>
      </c>
      <c r="K257" s="20">
        <f>IF(FluxoCaixa1013151416[[#This Row],[Movimento ]]="Saldo Inicial",FluxoCaixa1013151416[[#This Row],[R$ (Valores)]],K256+FluxoCaixa1013151416[[#This Row],[Valores Receitas / Despesas]])</f>
        <v>9274.3599999999933</v>
      </c>
      <c r="L257" s="20">
        <f>IF(FluxoCaixa1013151416[[#This Row],[Entrada / Saída]]="Saída",FluxoCaixa1013151416[[#This Row],[R$ (Valores)]]*-1,FluxoCaixa1013151416[[#This Row],[R$ (Valores)]])</f>
        <v>0</v>
      </c>
    </row>
    <row r="258" spans="2:12">
      <c r="B258" s="48"/>
      <c r="C258" s="48"/>
      <c r="D258" s="16"/>
      <c r="E258" s="48"/>
      <c r="F258" s="17"/>
      <c r="G258" s="17"/>
      <c r="H258" s="17"/>
      <c r="I258" s="21"/>
      <c r="J258" s="17" t="s">
        <v>525</v>
      </c>
      <c r="K258" s="20">
        <f>IF(FluxoCaixa1013151416[[#This Row],[Movimento ]]="Saldo Inicial",FluxoCaixa1013151416[[#This Row],[R$ (Valores)]],K257+FluxoCaixa1013151416[[#This Row],[Valores Receitas / Despesas]])</f>
        <v>9274.3599999999933</v>
      </c>
      <c r="L258" s="20">
        <f>IF(FluxoCaixa1013151416[[#This Row],[Entrada / Saída]]="Saída",FluxoCaixa1013151416[[#This Row],[R$ (Valores)]]*-1,FluxoCaixa1013151416[[#This Row],[R$ (Valores)]])</f>
        <v>0</v>
      </c>
    </row>
    <row r="259" spans="2:12">
      <c r="B259" s="48"/>
      <c r="C259" s="48"/>
      <c r="D259" s="16"/>
      <c r="E259" s="48"/>
      <c r="F259" s="17"/>
      <c r="G259" s="17"/>
      <c r="H259" s="17"/>
      <c r="I259" s="21"/>
      <c r="J259" s="17" t="s">
        <v>525</v>
      </c>
      <c r="K259" s="20">
        <f>IF(FluxoCaixa1013151416[[#This Row],[Movimento ]]="Saldo Inicial",FluxoCaixa1013151416[[#This Row],[R$ (Valores)]],K258+FluxoCaixa1013151416[[#This Row],[Valores Receitas / Despesas]])</f>
        <v>9274.3599999999933</v>
      </c>
      <c r="L259" s="20">
        <f>IF(FluxoCaixa1013151416[[#This Row],[Entrada / Saída]]="Saída",FluxoCaixa1013151416[[#This Row],[R$ (Valores)]]*-1,FluxoCaixa1013151416[[#This Row],[R$ (Valores)]])</f>
        <v>0</v>
      </c>
    </row>
    <row r="260" spans="2:12">
      <c r="B260" s="48"/>
      <c r="C260" s="48"/>
      <c r="D260" s="16"/>
      <c r="E260" s="48"/>
      <c r="F260" s="17"/>
      <c r="G260" s="17"/>
      <c r="H260" s="17"/>
      <c r="I260" s="21"/>
      <c r="J260" s="17" t="s">
        <v>525</v>
      </c>
      <c r="K260" s="20">
        <f>IF(FluxoCaixa1013151416[[#This Row],[Movimento ]]="Saldo Inicial",FluxoCaixa1013151416[[#This Row],[R$ (Valores)]],K259+FluxoCaixa1013151416[[#This Row],[Valores Receitas / Despesas]])</f>
        <v>9274.3599999999933</v>
      </c>
      <c r="L260" s="20">
        <f>IF(FluxoCaixa1013151416[[#This Row],[Entrada / Saída]]="Saída",FluxoCaixa1013151416[[#This Row],[R$ (Valores)]]*-1,FluxoCaixa1013151416[[#This Row],[R$ (Valores)]])</f>
        <v>0</v>
      </c>
    </row>
    <row r="261" spans="2:12">
      <c r="B261" s="48"/>
      <c r="C261" s="48"/>
      <c r="D261" s="16"/>
      <c r="E261" s="48"/>
      <c r="F261" s="17"/>
      <c r="G261" s="17"/>
      <c r="H261" s="17"/>
      <c r="I261" s="21"/>
      <c r="J261" s="17" t="s">
        <v>525</v>
      </c>
      <c r="K261" s="20">
        <f>IF(FluxoCaixa1013151416[[#This Row],[Movimento ]]="Saldo Inicial",FluxoCaixa1013151416[[#This Row],[R$ (Valores)]],K260+FluxoCaixa1013151416[[#This Row],[Valores Receitas / Despesas]])</f>
        <v>9274.3599999999933</v>
      </c>
      <c r="L261" s="20">
        <f>IF(FluxoCaixa1013151416[[#This Row],[Entrada / Saída]]="Saída",FluxoCaixa1013151416[[#This Row],[R$ (Valores)]]*-1,FluxoCaixa1013151416[[#This Row],[R$ (Valores)]])</f>
        <v>0</v>
      </c>
    </row>
    <row r="262" spans="2:12">
      <c r="B262" s="48"/>
      <c r="C262" s="48"/>
      <c r="D262" s="16"/>
      <c r="E262" s="48"/>
      <c r="F262" s="17"/>
      <c r="G262" s="17"/>
      <c r="H262" s="17"/>
      <c r="I262" s="21"/>
      <c r="J262" s="17" t="s">
        <v>525</v>
      </c>
      <c r="K262" s="20">
        <f>IF(FluxoCaixa1013151416[[#This Row],[Movimento ]]="Saldo Inicial",FluxoCaixa1013151416[[#This Row],[R$ (Valores)]],K261+FluxoCaixa1013151416[[#This Row],[Valores Receitas / Despesas]])</f>
        <v>9274.3599999999933</v>
      </c>
      <c r="L262" s="20">
        <f>IF(FluxoCaixa1013151416[[#This Row],[Entrada / Saída]]="Saída",FluxoCaixa1013151416[[#This Row],[R$ (Valores)]]*-1,FluxoCaixa1013151416[[#This Row],[R$ (Valores)]])</f>
        <v>0</v>
      </c>
    </row>
    <row r="263" spans="2:12">
      <c r="B263" s="48"/>
      <c r="C263" s="48"/>
      <c r="D263" s="16"/>
      <c r="E263" s="48"/>
      <c r="F263" s="17"/>
      <c r="G263" s="17"/>
      <c r="H263" s="17"/>
      <c r="I263" s="21"/>
      <c r="J263" s="17" t="s">
        <v>525</v>
      </c>
      <c r="K263" s="20">
        <f>IF(FluxoCaixa1013151416[[#This Row],[Movimento ]]="Saldo Inicial",FluxoCaixa1013151416[[#This Row],[R$ (Valores)]],K262+FluxoCaixa1013151416[[#This Row],[Valores Receitas / Despesas]])</f>
        <v>9274.3599999999933</v>
      </c>
      <c r="L263" s="20">
        <f>IF(FluxoCaixa1013151416[[#This Row],[Entrada / Saída]]="Saída",FluxoCaixa1013151416[[#This Row],[R$ (Valores)]]*-1,FluxoCaixa1013151416[[#This Row],[R$ (Valores)]])</f>
        <v>0</v>
      </c>
    </row>
    <row r="264" spans="2:12">
      <c r="B264" s="48"/>
      <c r="C264" s="48"/>
      <c r="D264" s="16"/>
      <c r="E264" s="48"/>
      <c r="F264" s="17"/>
      <c r="G264" s="17"/>
      <c r="H264" s="17"/>
      <c r="I264" s="21"/>
      <c r="J264" s="17" t="s">
        <v>525</v>
      </c>
      <c r="K264" s="20">
        <f>IF(FluxoCaixa1013151416[[#This Row],[Movimento ]]="Saldo Inicial",FluxoCaixa1013151416[[#This Row],[R$ (Valores)]],K263+FluxoCaixa1013151416[[#This Row],[Valores Receitas / Despesas]])</f>
        <v>9274.3599999999933</v>
      </c>
      <c r="L264" s="20">
        <f>IF(FluxoCaixa1013151416[[#This Row],[Entrada / Saída]]="Saída",FluxoCaixa1013151416[[#This Row],[R$ (Valores)]]*-1,FluxoCaixa1013151416[[#This Row],[R$ (Valores)]])</f>
        <v>0</v>
      </c>
    </row>
    <row r="265" spans="2:12">
      <c r="B265" s="48"/>
      <c r="C265" s="48"/>
      <c r="D265" s="16"/>
      <c r="E265" s="48"/>
      <c r="F265" s="17"/>
      <c r="G265" s="17"/>
      <c r="H265" s="17"/>
      <c r="I265" s="21"/>
      <c r="J265" s="17" t="s">
        <v>525</v>
      </c>
      <c r="K265" s="20">
        <f>IF(FluxoCaixa1013151416[[#This Row],[Movimento ]]="Saldo Inicial",FluxoCaixa1013151416[[#This Row],[R$ (Valores)]],K264+FluxoCaixa1013151416[[#This Row],[Valores Receitas / Despesas]])</f>
        <v>9274.3599999999933</v>
      </c>
      <c r="L265" s="20">
        <f>IF(FluxoCaixa1013151416[[#This Row],[Entrada / Saída]]="Saída",FluxoCaixa1013151416[[#This Row],[R$ (Valores)]]*-1,FluxoCaixa1013151416[[#This Row],[R$ (Valores)]])</f>
        <v>0</v>
      </c>
    </row>
    <row r="266" spans="2:12">
      <c r="B266" s="48"/>
      <c r="C266" s="48"/>
      <c r="D266" s="16"/>
      <c r="E266" s="48"/>
      <c r="F266" s="17"/>
      <c r="G266" s="17"/>
      <c r="H266" s="17"/>
      <c r="I266" s="21"/>
      <c r="J266" s="17" t="s">
        <v>525</v>
      </c>
      <c r="K266" s="20">
        <f>IF(FluxoCaixa1013151416[[#This Row],[Movimento ]]="Saldo Inicial",FluxoCaixa1013151416[[#This Row],[R$ (Valores)]],K265+FluxoCaixa1013151416[[#This Row],[Valores Receitas / Despesas]])</f>
        <v>9274.3599999999933</v>
      </c>
      <c r="L266" s="20">
        <f>IF(FluxoCaixa1013151416[[#This Row],[Entrada / Saída]]="Saída",FluxoCaixa1013151416[[#This Row],[R$ (Valores)]]*-1,FluxoCaixa1013151416[[#This Row],[R$ (Valores)]])</f>
        <v>0</v>
      </c>
    </row>
    <row r="267" spans="2:12">
      <c r="B267" s="48"/>
      <c r="C267" s="48"/>
      <c r="D267" s="16"/>
      <c r="E267" s="48"/>
      <c r="F267" s="17"/>
      <c r="G267" s="17"/>
      <c r="H267" s="17"/>
      <c r="I267" s="21"/>
      <c r="J267" s="17" t="s">
        <v>525</v>
      </c>
      <c r="K267" s="20">
        <f>IF(FluxoCaixa1013151416[[#This Row],[Movimento ]]="Saldo Inicial",FluxoCaixa1013151416[[#This Row],[R$ (Valores)]],K266+FluxoCaixa1013151416[[#This Row],[Valores Receitas / Despesas]])</f>
        <v>9274.3599999999933</v>
      </c>
      <c r="L267" s="20">
        <f>IF(FluxoCaixa1013151416[[#This Row],[Entrada / Saída]]="Saída",FluxoCaixa1013151416[[#This Row],[R$ (Valores)]]*-1,FluxoCaixa1013151416[[#This Row],[R$ (Valores)]])</f>
        <v>0</v>
      </c>
    </row>
    <row r="268" spans="2:12">
      <c r="B268" s="48"/>
      <c r="C268" s="48"/>
      <c r="D268" s="16"/>
      <c r="E268" s="48"/>
      <c r="F268" s="17"/>
      <c r="G268" s="17"/>
      <c r="H268" s="17"/>
      <c r="I268" s="21"/>
      <c r="J268" s="17" t="s">
        <v>525</v>
      </c>
      <c r="K268" s="20">
        <f>IF(FluxoCaixa1013151416[[#This Row],[Movimento ]]="Saldo Inicial",FluxoCaixa1013151416[[#This Row],[R$ (Valores)]],K267+FluxoCaixa1013151416[[#This Row],[Valores Receitas / Despesas]])</f>
        <v>9274.3599999999933</v>
      </c>
      <c r="L268" s="20">
        <f>IF(FluxoCaixa1013151416[[#This Row],[Entrada / Saída]]="Saída",FluxoCaixa1013151416[[#This Row],[R$ (Valores)]]*-1,FluxoCaixa1013151416[[#This Row],[R$ (Valores)]])</f>
        <v>0</v>
      </c>
    </row>
    <row r="269" spans="2:12">
      <c r="B269" s="48"/>
      <c r="C269" s="48"/>
      <c r="D269" s="16"/>
      <c r="E269" s="48"/>
      <c r="F269" s="17"/>
      <c r="G269" s="17"/>
      <c r="H269" s="17"/>
      <c r="I269" s="21"/>
      <c r="J269" s="17" t="s">
        <v>525</v>
      </c>
      <c r="K269" s="20">
        <f>IF(FluxoCaixa1013151416[[#This Row],[Movimento ]]="Saldo Inicial",FluxoCaixa1013151416[[#This Row],[R$ (Valores)]],K268+FluxoCaixa1013151416[[#This Row],[Valores Receitas / Despesas]])</f>
        <v>9274.3599999999933</v>
      </c>
      <c r="L269" s="20">
        <f>IF(FluxoCaixa1013151416[[#This Row],[Entrada / Saída]]="Saída",FluxoCaixa1013151416[[#This Row],[R$ (Valores)]]*-1,FluxoCaixa1013151416[[#This Row],[R$ (Valores)]])</f>
        <v>0</v>
      </c>
    </row>
    <row r="270" spans="2:12">
      <c r="B270" s="48"/>
      <c r="C270" s="48"/>
      <c r="D270" s="16"/>
      <c r="E270" s="48"/>
      <c r="F270" s="17"/>
      <c r="G270" s="17"/>
      <c r="H270" s="17"/>
      <c r="I270" s="21"/>
      <c r="J270" s="17" t="s">
        <v>525</v>
      </c>
      <c r="K270" s="20">
        <f>IF(FluxoCaixa1013151416[[#This Row],[Movimento ]]="Saldo Inicial",FluxoCaixa1013151416[[#This Row],[R$ (Valores)]],K269+FluxoCaixa1013151416[[#This Row],[Valores Receitas / Despesas]])</f>
        <v>9274.3599999999933</v>
      </c>
      <c r="L270" s="20">
        <f>IF(FluxoCaixa1013151416[[#This Row],[Entrada / Saída]]="Saída",FluxoCaixa1013151416[[#This Row],[R$ (Valores)]]*-1,FluxoCaixa1013151416[[#This Row],[R$ (Valores)]])</f>
        <v>0</v>
      </c>
    </row>
    <row r="271" spans="2:12">
      <c r="B271" s="48"/>
      <c r="C271" s="48"/>
      <c r="D271" s="16"/>
      <c r="E271" s="48"/>
      <c r="F271" s="17"/>
      <c r="G271" s="17"/>
      <c r="H271" s="17"/>
      <c r="I271" s="21"/>
      <c r="J271" s="17" t="s">
        <v>525</v>
      </c>
      <c r="K271" s="20">
        <f>IF(FluxoCaixa1013151416[[#This Row],[Movimento ]]="Saldo Inicial",FluxoCaixa1013151416[[#This Row],[R$ (Valores)]],K270+FluxoCaixa1013151416[[#This Row],[Valores Receitas / Despesas]])</f>
        <v>9274.3599999999933</v>
      </c>
      <c r="L271" s="20">
        <f>IF(FluxoCaixa1013151416[[#This Row],[Entrada / Saída]]="Saída",FluxoCaixa1013151416[[#This Row],[R$ (Valores)]]*-1,FluxoCaixa1013151416[[#This Row],[R$ (Valores)]])</f>
        <v>0</v>
      </c>
    </row>
    <row r="272" spans="2:12">
      <c r="B272" s="48"/>
      <c r="C272" s="48"/>
      <c r="D272" s="16"/>
      <c r="E272" s="48"/>
      <c r="F272" s="17"/>
      <c r="G272" s="17"/>
      <c r="H272" s="17"/>
      <c r="I272" s="21"/>
      <c r="J272" s="17" t="s">
        <v>525</v>
      </c>
      <c r="K272" s="20">
        <f>IF(FluxoCaixa1013151416[[#This Row],[Movimento ]]="Saldo Inicial",FluxoCaixa1013151416[[#This Row],[R$ (Valores)]],K271+FluxoCaixa1013151416[[#This Row],[Valores Receitas / Despesas]])</f>
        <v>9274.3599999999933</v>
      </c>
      <c r="L272" s="20">
        <f>IF(FluxoCaixa1013151416[[#This Row],[Entrada / Saída]]="Saída",FluxoCaixa1013151416[[#This Row],[R$ (Valores)]]*-1,FluxoCaixa1013151416[[#This Row],[R$ (Valores)]])</f>
        <v>0</v>
      </c>
    </row>
    <row r="273" spans="2:18">
      <c r="B273" s="48"/>
      <c r="C273" s="48"/>
      <c r="D273" s="16"/>
      <c r="E273" s="48"/>
      <c r="F273" s="17"/>
      <c r="G273" s="17"/>
      <c r="H273" s="17"/>
      <c r="I273" s="21"/>
      <c r="J273" s="17" t="s">
        <v>525</v>
      </c>
      <c r="K273" s="20">
        <f>IF(FluxoCaixa1013151416[[#This Row],[Movimento ]]="Saldo Inicial",FluxoCaixa1013151416[[#This Row],[R$ (Valores)]],K272+FluxoCaixa1013151416[[#This Row],[Valores Receitas / Despesas]])</f>
        <v>9274.3599999999933</v>
      </c>
      <c r="L273" s="20">
        <f>IF(FluxoCaixa1013151416[[#This Row],[Entrada / Saída]]="Saída",FluxoCaixa1013151416[[#This Row],[R$ (Valores)]]*-1,FluxoCaixa1013151416[[#This Row],[R$ (Valores)]])</f>
        <v>0</v>
      </c>
    </row>
    <row r="274" spans="2:18">
      <c r="B274" s="48"/>
      <c r="C274" s="48"/>
      <c r="D274" s="16"/>
      <c r="E274" s="48"/>
      <c r="F274" s="17"/>
      <c r="G274" s="17"/>
      <c r="H274" s="17"/>
      <c r="I274" s="21"/>
      <c r="J274" s="17" t="s">
        <v>525</v>
      </c>
      <c r="K274" s="20">
        <f>IF(FluxoCaixa1013151416[[#This Row],[Movimento ]]="Saldo Inicial",FluxoCaixa1013151416[[#This Row],[R$ (Valores)]],K273+FluxoCaixa1013151416[[#This Row],[Valores Receitas / Despesas]])</f>
        <v>9274.3599999999933</v>
      </c>
      <c r="L274" s="20">
        <f>IF(FluxoCaixa1013151416[[#This Row],[Entrada / Saída]]="Saída",FluxoCaixa1013151416[[#This Row],[R$ (Valores)]]*-1,FluxoCaixa1013151416[[#This Row],[R$ (Valores)]])</f>
        <v>0</v>
      </c>
    </row>
    <row r="275" spans="2:18">
      <c r="B275" s="48"/>
      <c r="C275" s="48"/>
      <c r="D275" s="16"/>
      <c r="E275" s="48"/>
      <c r="F275" s="17"/>
      <c r="G275" s="17"/>
      <c r="H275" s="17"/>
      <c r="I275" s="21"/>
      <c r="J275" s="17" t="s">
        <v>525</v>
      </c>
      <c r="K275" s="20">
        <f>IF(FluxoCaixa1013151416[[#This Row],[Movimento ]]="Saldo Inicial",FluxoCaixa1013151416[[#This Row],[R$ (Valores)]],K274+FluxoCaixa1013151416[[#This Row],[Valores Receitas / Despesas]])</f>
        <v>9274.3599999999933</v>
      </c>
      <c r="L275" s="20">
        <f>IF(FluxoCaixa1013151416[[#This Row],[Entrada / Saída]]="Saída",FluxoCaixa1013151416[[#This Row],[R$ (Valores)]]*-1,FluxoCaixa1013151416[[#This Row],[R$ (Valores)]])</f>
        <v>0</v>
      </c>
    </row>
    <row r="276" spans="2:18">
      <c r="B276" s="48"/>
      <c r="C276" s="48"/>
      <c r="D276" s="16"/>
      <c r="E276" s="48"/>
      <c r="F276" s="17"/>
      <c r="G276" s="17"/>
      <c r="H276" s="17"/>
      <c r="I276" s="21"/>
      <c r="J276" s="17" t="s">
        <v>525</v>
      </c>
      <c r="K276" s="20">
        <f>IF(FluxoCaixa1013151416[[#This Row],[Movimento ]]="Saldo Inicial",FluxoCaixa1013151416[[#This Row],[R$ (Valores)]],K275+FluxoCaixa1013151416[[#This Row],[Valores Receitas / Despesas]])</f>
        <v>9274.3599999999933</v>
      </c>
      <c r="L276" s="20">
        <f>IF(FluxoCaixa1013151416[[#This Row],[Entrada / Saída]]="Saída",FluxoCaixa1013151416[[#This Row],[R$ (Valores)]]*-1,FluxoCaixa1013151416[[#This Row],[R$ (Valores)]])</f>
        <v>0</v>
      </c>
    </row>
    <row r="277" spans="2:18">
      <c r="B277" s="48"/>
      <c r="C277" s="48"/>
      <c r="D277" s="16"/>
      <c r="E277" s="48"/>
      <c r="F277" s="17"/>
      <c r="G277" s="17"/>
      <c r="H277" s="17"/>
      <c r="I277" s="21"/>
      <c r="J277" s="17" t="s">
        <v>525</v>
      </c>
      <c r="K277" s="20">
        <f>IF(FluxoCaixa1013151416[[#This Row],[Movimento ]]="Saldo Inicial",FluxoCaixa1013151416[[#This Row],[R$ (Valores)]],K276+FluxoCaixa1013151416[[#This Row],[Valores Receitas / Despesas]])</f>
        <v>9274.3599999999933</v>
      </c>
      <c r="L277" s="20">
        <f>IF(FluxoCaixa1013151416[[#This Row],[Entrada / Saída]]="Saída",FluxoCaixa1013151416[[#This Row],[R$ (Valores)]]*-1,FluxoCaixa1013151416[[#This Row],[R$ (Valores)]])</f>
        <v>0</v>
      </c>
    </row>
    <row r="278" spans="2:18">
      <c r="B278" s="48"/>
      <c r="C278" s="48"/>
      <c r="D278" s="16"/>
      <c r="E278" s="48"/>
      <c r="F278" s="17"/>
      <c r="G278" s="17"/>
      <c r="H278" s="17"/>
      <c r="I278" s="21"/>
      <c r="J278" s="17" t="s">
        <v>525</v>
      </c>
      <c r="K278" s="20">
        <f>IF(FluxoCaixa1013151416[[#This Row],[Movimento ]]="Saldo Inicial",FluxoCaixa1013151416[[#This Row],[R$ (Valores)]],K277+FluxoCaixa1013151416[[#This Row],[Valores Receitas / Despesas]])</f>
        <v>9274.3599999999933</v>
      </c>
      <c r="L278" s="20">
        <f>IF(FluxoCaixa1013151416[[#This Row],[Entrada / Saída]]="Saída",FluxoCaixa1013151416[[#This Row],[R$ (Valores)]]*-1,FluxoCaixa1013151416[[#This Row],[R$ (Valores)]])</f>
        <v>0</v>
      </c>
    </row>
    <row r="279" spans="2:18">
      <c r="B279" s="48"/>
      <c r="C279" s="48"/>
      <c r="D279" s="16"/>
      <c r="E279" s="48"/>
      <c r="F279" s="17"/>
      <c r="G279" s="17"/>
      <c r="H279" s="17"/>
      <c r="I279" s="29"/>
      <c r="J279" s="17" t="s">
        <v>525</v>
      </c>
      <c r="K279" s="20">
        <f>IF(FluxoCaixa1013151416[[#This Row],[Movimento ]]="Saldo Inicial",FluxoCaixa1013151416[[#This Row],[R$ (Valores)]],K278+FluxoCaixa1013151416[[#This Row],[Valores Receitas / Despesas]])</f>
        <v>9274.3599999999933</v>
      </c>
      <c r="L279" s="20">
        <f>IF(FluxoCaixa1013151416[[#This Row],[Entrada / Saída]]="Saída",FluxoCaixa1013151416[[#This Row],[R$ (Valores)]]*-1,FluxoCaixa1013151416[[#This Row],[R$ (Valores)]])</f>
        <v>0</v>
      </c>
    </row>
    <row r="280" spans="2:18">
      <c r="B280" s="48"/>
      <c r="C280" s="48"/>
      <c r="D280" s="16"/>
      <c r="E280" s="48"/>
      <c r="F280" s="17"/>
      <c r="G280" s="17"/>
      <c r="H280" s="17"/>
      <c r="I280" s="21"/>
      <c r="J280" s="17" t="s">
        <v>525</v>
      </c>
      <c r="K280" s="20">
        <f>IF(FluxoCaixa1013151416[[#This Row],[Movimento ]]="Saldo Inicial",FluxoCaixa1013151416[[#This Row],[R$ (Valores)]],K279+FluxoCaixa1013151416[[#This Row],[Valores Receitas / Despesas]])</f>
        <v>9274.3599999999933</v>
      </c>
      <c r="L280" s="20">
        <f>IF(FluxoCaixa1013151416[[#This Row],[Entrada / Saída]]="Saída",FluxoCaixa1013151416[[#This Row],[R$ (Valores)]]*-1,FluxoCaixa1013151416[[#This Row],[R$ (Valores)]])</f>
        <v>0</v>
      </c>
    </row>
    <row r="281" spans="2:18">
      <c r="B281" s="48"/>
      <c r="C281" s="48"/>
      <c r="D281" s="16"/>
      <c r="E281" s="48"/>
      <c r="F281" s="17"/>
      <c r="G281" s="17"/>
      <c r="H281" s="17"/>
      <c r="I281" s="21"/>
      <c r="J281" s="17" t="s">
        <v>525</v>
      </c>
      <c r="K281" s="20">
        <f>IF(FluxoCaixa1013151416[[#This Row],[Movimento ]]="Saldo Inicial",FluxoCaixa1013151416[[#This Row],[R$ (Valores)]],K280+FluxoCaixa1013151416[[#This Row],[Valores Receitas / Despesas]])</f>
        <v>9274.3599999999933</v>
      </c>
      <c r="L281" s="20">
        <f>IF(FluxoCaixa1013151416[[#This Row],[Entrada / Saída]]="Saída",FluxoCaixa1013151416[[#This Row],[R$ (Valores)]]*-1,FluxoCaixa1013151416[[#This Row],[R$ (Valores)]])</f>
        <v>0</v>
      </c>
    </row>
    <row r="282" spans="2:18">
      <c r="B282" s="48"/>
      <c r="C282" s="48"/>
      <c r="D282" s="16"/>
      <c r="E282" s="48"/>
      <c r="F282" s="17"/>
      <c r="G282" s="17"/>
      <c r="H282" s="17"/>
      <c r="I282" s="21"/>
      <c r="J282" s="17" t="s">
        <v>525</v>
      </c>
      <c r="K282" s="20">
        <f>IF(FluxoCaixa1013151416[[#This Row],[Movimento ]]="Saldo Inicial",FluxoCaixa1013151416[[#This Row],[R$ (Valores)]],K281+FluxoCaixa1013151416[[#This Row],[Valores Receitas / Despesas]])</f>
        <v>9274.3599999999933</v>
      </c>
      <c r="L282" s="20">
        <f>IF(FluxoCaixa1013151416[[#This Row],[Entrada / Saída]]="Saída",FluxoCaixa1013151416[[#This Row],[R$ (Valores)]]*-1,FluxoCaixa1013151416[[#This Row],[R$ (Valores)]])</f>
        <v>0</v>
      </c>
    </row>
    <row r="283" spans="2:18">
      <c r="B283" s="48"/>
      <c r="C283" s="48"/>
      <c r="D283" s="16"/>
      <c r="E283" s="48"/>
      <c r="F283" s="17"/>
      <c r="G283" s="17"/>
      <c r="H283" s="17"/>
      <c r="I283" s="21"/>
      <c r="J283" s="17" t="s">
        <v>525</v>
      </c>
      <c r="K283" s="20">
        <f>IF(FluxoCaixa1013151416[[#This Row],[Movimento ]]="Saldo Inicial",FluxoCaixa1013151416[[#This Row],[R$ (Valores)]],K282+FluxoCaixa1013151416[[#This Row],[Valores Receitas / Despesas]])</f>
        <v>9274.3599999999933</v>
      </c>
      <c r="L283" s="20">
        <f>IF(FluxoCaixa1013151416[[#This Row],[Entrada / Saída]]="Saída",FluxoCaixa1013151416[[#This Row],[R$ (Valores)]]*-1,FluxoCaixa1013151416[[#This Row],[R$ (Valores)]])</f>
        <v>0</v>
      </c>
    </row>
    <row r="284" spans="2:18" s="35" customFormat="1" ht="12" customHeight="1">
      <c r="B284" s="48"/>
      <c r="C284" s="48"/>
      <c r="D284" s="16"/>
      <c r="E284" s="48"/>
      <c r="F284" s="17"/>
      <c r="G284" s="17"/>
      <c r="H284" s="17"/>
      <c r="I284" s="21"/>
      <c r="J284" s="37" t="s">
        <v>525</v>
      </c>
      <c r="K284" s="20">
        <f>IF(FluxoCaixa1013151416[[#This Row],[Movimento ]]="Saldo Inicial",FluxoCaixa1013151416[[#This Row],[R$ (Valores)]],K283+FluxoCaixa1013151416[[#This Row],[Valores Receitas / Despesas]])</f>
        <v>9274.3599999999933</v>
      </c>
      <c r="L284" s="39">
        <f>IF(FluxoCaixa1013151416[[#This Row],[Entrada / Saída]]="Saída",FluxoCaixa1013151416[[#This Row],[R$ (Valores)]]*-1,FluxoCaixa1013151416[[#This Row],[R$ (Valores)]])</f>
        <v>0</v>
      </c>
      <c r="R284" s="40"/>
    </row>
    <row r="285" spans="2:18">
      <c r="B285" s="48"/>
      <c r="C285" s="48"/>
      <c r="D285" s="16"/>
      <c r="E285" s="48"/>
      <c r="F285" s="17"/>
      <c r="G285" s="17"/>
      <c r="H285" s="17"/>
      <c r="I285" s="21"/>
      <c r="J285" s="17" t="s">
        <v>525</v>
      </c>
      <c r="K285" s="20">
        <f>IF(FluxoCaixa1013151416[[#This Row],[Movimento ]]="Saldo Inicial",FluxoCaixa1013151416[[#This Row],[R$ (Valores)]],K284+FluxoCaixa1013151416[[#This Row],[Valores Receitas / Despesas]])</f>
        <v>9274.3599999999933</v>
      </c>
      <c r="L285" s="20">
        <f>IF(FluxoCaixa1013151416[[#This Row],[Entrada / Saída]]="Saída",FluxoCaixa1013151416[[#This Row],[R$ (Valores)]]*-1,FluxoCaixa1013151416[[#This Row],[R$ (Valores)]])</f>
        <v>0</v>
      </c>
    </row>
    <row r="286" spans="2:18">
      <c r="B286" s="48"/>
      <c r="C286" s="48"/>
      <c r="D286" s="16"/>
      <c r="E286" s="48"/>
      <c r="F286" s="17"/>
      <c r="G286" s="17"/>
      <c r="H286" s="17"/>
      <c r="I286" s="21"/>
      <c r="J286" s="17" t="s">
        <v>525</v>
      </c>
      <c r="K286" s="20">
        <f>IF(FluxoCaixa1013151416[[#This Row],[Movimento ]]="Saldo Inicial",FluxoCaixa1013151416[[#This Row],[R$ (Valores)]],K285+FluxoCaixa1013151416[[#This Row],[Valores Receitas / Despesas]])</f>
        <v>9274.3599999999933</v>
      </c>
      <c r="L286" s="20">
        <f>IF(FluxoCaixa1013151416[[#This Row],[Entrada / Saída]]="Saída",FluxoCaixa1013151416[[#This Row],[R$ (Valores)]]*-1,FluxoCaixa1013151416[[#This Row],[R$ (Valores)]])</f>
        <v>0</v>
      </c>
    </row>
    <row r="287" spans="2:18">
      <c r="B287" s="48"/>
      <c r="C287" s="48"/>
      <c r="D287" s="16"/>
      <c r="E287" s="48"/>
      <c r="F287" s="17"/>
      <c r="G287" s="17"/>
      <c r="H287" s="17"/>
      <c r="I287" s="21"/>
      <c r="J287" s="17" t="s">
        <v>525</v>
      </c>
      <c r="K287" s="20">
        <f>IF(FluxoCaixa1013151416[[#This Row],[Movimento ]]="Saldo Inicial",FluxoCaixa1013151416[[#This Row],[R$ (Valores)]],K286+FluxoCaixa1013151416[[#This Row],[Valores Receitas / Despesas]])</f>
        <v>9274.3599999999933</v>
      </c>
      <c r="L287" s="20">
        <f>IF(FluxoCaixa1013151416[[#This Row],[Entrada / Saída]]="Saída",FluxoCaixa1013151416[[#This Row],[R$ (Valores)]]*-1,FluxoCaixa1013151416[[#This Row],[R$ (Valores)]])</f>
        <v>0</v>
      </c>
    </row>
    <row r="288" spans="2:18">
      <c r="B288" s="48"/>
      <c r="C288" s="48"/>
      <c r="D288" s="16"/>
      <c r="E288" s="48"/>
      <c r="F288" s="17"/>
      <c r="G288" s="17"/>
      <c r="H288" s="17"/>
      <c r="I288" s="21"/>
      <c r="J288" s="17" t="s">
        <v>525</v>
      </c>
      <c r="K288" s="20">
        <f>IF(FluxoCaixa1013151416[[#This Row],[Movimento ]]="Saldo Inicial",FluxoCaixa1013151416[[#This Row],[R$ (Valores)]],K287+FluxoCaixa1013151416[[#This Row],[Valores Receitas / Despesas]])</f>
        <v>9274.3599999999933</v>
      </c>
      <c r="L288" s="20">
        <f>IF(FluxoCaixa1013151416[[#This Row],[Entrada / Saída]]="Saída",FluxoCaixa1013151416[[#This Row],[R$ (Valores)]]*-1,FluxoCaixa1013151416[[#This Row],[R$ (Valores)]])</f>
        <v>0</v>
      </c>
    </row>
    <row r="289" spans="2:15">
      <c r="B289" s="48"/>
      <c r="C289" s="48"/>
      <c r="D289" s="16"/>
      <c r="E289" s="48"/>
      <c r="F289" s="17"/>
      <c r="G289" s="17"/>
      <c r="H289" s="17"/>
      <c r="I289" s="21"/>
      <c r="J289" s="17" t="s">
        <v>525</v>
      </c>
      <c r="K289" s="20">
        <f>IF(FluxoCaixa1013151416[[#This Row],[Movimento ]]="Saldo Inicial",FluxoCaixa1013151416[[#This Row],[R$ (Valores)]],K288+FluxoCaixa1013151416[[#This Row],[Valores Receitas / Despesas]])</f>
        <v>9274.3599999999933</v>
      </c>
      <c r="L289" s="20">
        <f>IF(FluxoCaixa1013151416[[#This Row],[Entrada / Saída]]="Saída",FluxoCaixa1013151416[[#This Row],[R$ (Valores)]]*-1,FluxoCaixa1013151416[[#This Row],[R$ (Valores)]])</f>
        <v>0</v>
      </c>
    </row>
    <row r="290" spans="2:15">
      <c r="B290" s="48"/>
      <c r="C290" s="48"/>
      <c r="D290" s="16"/>
      <c r="E290" s="48"/>
      <c r="F290" s="17"/>
      <c r="G290" s="17"/>
      <c r="H290" s="17"/>
      <c r="I290" s="21"/>
      <c r="J290" s="17" t="s">
        <v>525</v>
      </c>
      <c r="K290" s="20">
        <f>IF(FluxoCaixa1013151416[[#This Row],[Movimento ]]="Saldo Inicial",FluxoCaixa1013151416[[#This Row],[R$ (Valores)]],K289+FluxoCaixa1013151416[[#This Row],[Valores Receitas / Despesas]])</f>
        <v>9274.3599999999933</v>
      </c>
      <c r="L290" s="20">
        <f>IF(FluxoCaixa1013151416[[#This Row],[Entrada / Saída]]="Saída",FluxoCaixa1013151416[[#This Row],[R$ (Valores)]]*-1,FluxoCaixa1013151416[[#This Row],[R$ (Valores)]])</f>
        <v>0</v>
      </c>
    </row>
    <row r="291" spans="2:15">
      <c r="B291" s="48"/>
      <c r="C291" s="48"/>
      <c r="D291" s="16"/>
      <c r="E291" s="48"/>
      <c r="F291" s="17"/>
      <c r="G291" s="17"/>
      <c r="H291" s="17"/>
      <c r="I291" s="21"/>
      <c r="J291" s="17" t="s">
        <v>525</v>
      </c>
      <c r="K291" s="20">
        <f>IF(FluxoCaixa1013151416[[#This Row],[Movimento ]]="Saldo Inicial",FluxoCaixa1013151416[[#This Row],[R$ (Valores)]],K290+FluxoCaixa1013151416[[#This Row],[Valores Receitas / Despesas]])</f>
        <v>9274.3599999999933</v>
      </c>
      <c r="L291" s="20">
        <f>IF(FluxoCaixa1013151416[[#This Row],[Entrada / Saída]]="Saída",FluxoCaixa1013151416[[#This Row],[R$ (Valores)]]*-1,FluxoCaixa1013151416[[#This Row],[R$ (Valores)]])</f>
        <v>0</v>
      </c>
    </row>
    <row r="292" spans="2:15">
      <c r="B292" s="48"/>
      <c r="C292" s="48"/>
      <c r="D292" s="16"/>
      <c r="E292" s="48"/>
      <c r="F292" s="17"/>
      <c r="G292" s="17"/>
      <c r="H292" s="17"/>
      <c r="I292" s="21"/>
      <c r="J292" s="17" t="s">
        <v>525</v>
      </c>
      <c r="K292" s="20">
        <f>IF(FluxoCaixa1013151416[[#This Row],[Movimento ]]="Saldo Inicial",FluxoCaixa1013151416[[#This Row],[R$ (Valores)]],K291+FluxoCaixa1013151416[[#This Row],[Valores Receitas / Despesas]])</f>
        <v>9274.3599999999933</v>
      </c>
      <c r="L292" s="20">
        <f>IF(FluxoCaixa1013151416[[#This Row],[Entrada / Saída]]="Saída",FluxoCaixa1013151416[[#This Row],[R$ (Valores)]]*-1,FluxoCaixa1013151416[[#This Row],[R$ (Valores)]])</f>
        <v>0</v>
      </c>
    </row>
    <row r="293" spans="2:15">
      <c r="B293" s="48"/>
      <c r="C293" s="48"/>
      <c r="D293" s="16"/>
      <c r="E293" s="48"/>
      <c r="F293" s="17"/>
      <c r="G293" s="17"/>
      <c r="H293" s="17"/>
      <c r="I293" s="21"/>
      <c r="J293" s="17" t="s">
        <v>525</v>
      </c>
      <c r="K293" s="20">
        <f>IF(FluxoCaixa1013151416[[#This Row],[Movimento ]]="Saldo Inicial",FluxoCaixa1013151416[[#This Row],[R$ (Valores)]],K292+FluxoCaixa1013151416[[#This Row],[Valores Receitas / Despesas]])</f>
        <v>9274.3599999999933</v>
      </c>
      <c r="L293" s="20">
        <f>IF(FluxoCaixa1013151416[[#This Row],[Entrada / Saída]]="Saída",FluxoCaixa1013151416[[#This Row],[R$ (Valores)]]*-1,FluxoCaixa1013151416[[#This Row],[R$ (Valores)]])</f>
        <v>0</v>
      </c>
    </row>
    <row r="294" spans="2:15">
      <c r="B294" s="48"/>
      <c r="C294" s="48"/>
      <c r="D294" s="16"/>
      <c r="E294" s="48"/>
      <c r="F294" s="17"/>
      <c r="G294" s="17"/>
      <c r="H294" s="17"/>
      <c r="I294" s="21"/>
      <c r="J294" s="17" t="s">
        <v>525</v>
      </c>
      <c r="K294" s="20">
        <f>IF(FluxoCaixa1013151416[[#This Row],[Movimento ]]="Saldo Inicial",FluxoCaixa1013151416[[#This Row],[R$ (Valores)]],K293+FluxoCaixa1013151416[[#This Row],[Valores Receitas / Despesas]])</f>
        <v>9274.3599999999933</v>
      </c>
      <c r="L294" s="20">
        <f>IF(FluxoCaixa1013151416[[#This Row],[Entrada / Saída]]="Saída",FluxoCaixa1013151416[[#This Row],[R$ (Valores)]]*-1,FluxoCaixa1013151416[[#This Row],[R$ (Valores)]])</f>
        <v>0</v>
      </c>
    </row>
    <row r="295" spans="2:15">
      <c r="B295" s="48"/>
      <c r="C295" s="48"/>
      <c r="D295" s="16"/>
      <c r="E295" s="48"/>
      <c r="F295" s="17"/>
      <c r="G295" s="17"/>
      <c r="H295" s="17"/>
      <c r="I295" s="21"/>
      <c r="J295" s="17" t="s">
        <v>525</v>
      </c>
      <c r="K295" s="20">
        <f>IF(FluxoCaixa1013151416[[#This Row],[Movimento ]]="Saldo Inicial",FluxoCaixa1013151416[[#This Row],[R$ (Valores)]],K294+FluxoCaixa1013151416[[#This Row],[Valores Receitas / Despesas]])</f>
        <v>9274.3599999999933</v>
      </c>
      <c r="L295" s="20">
        <f>IF(FluxoCaixa1013151416[[#This Row],[Entrada / Saída]]="Saída",FluxoCaixa1013151416[[#This Row],[R$ (Valores)]]*-1,FluxoCaixa1013151416[[#This Row],[R$ (Valores)]])</f>
        <v>0</v>
      </c>
    </row>
    <row r="296" spans="2:15">
      <c r="B296" s="48"/>
      <c r="C296" s="48"/>
      <c r="D296" s="16"/>
      <c r="E296" s="48"/>
      <c r="F296" s="17"/>
      <c r="G296" s="17"/>
      <c r="H296" s="17"/>
      <c r="I296" s="21"/>
      <c r="J296" s="17" t="s">
        <v>525</v>
      </c>
      <c r="K296" s="20">
        <f>IF(FluxoCaixa1013151416[[#This Row],[Movimento ]]="Saldo Inicial",FluxoCaixa1013151416[[#This Row],[R$ (Valores)]],K295+FluxoCaixa1013151416[[#This Row],[Valores Receitas / Despesas]])</f>
        <v>9274.3599999999933</v>
      </c>
      <c r="L296" s="20">
        <f>IF(FluxoCaixa1013151416[[#This Row],[Entrada / Saída]]="Saída",FluxoCaixa1013151416[[#This Row],[R$ (Valores)]]*-1,FluxoCaixa1013151416[[#This Row],[R$ (Valores)]])</f>
        <v>0</v>
      </c>
    </row>
    <row r="297" spans="2:15">
      <c r="B297" s="48"/>
      <c r="C297" s="48"/>
      <c r="D297" s="16"/>
      <c r="E297" s="48"/>
      <c r="F297" s="17"/>
      <c r="G297" s="17"/>
      <c r="H297" s="17"/>
      <c r="I297" s="21"/>
      <c r="J297" s="17" t="s">
        <v>525</v>
      </c>
      <c r="K297" s="20">
        <f>IF(FluxoCaixa1013151416[[#This Row],[Movimento ]]="Saldo Inicial",FluxoCaixa1013151416[[#This Row],[R$ (Valores)]],K296+FluxoCaixa1013151416[[#This Row],[Valores Receitas / Despesas]])</f>
        <v>9274.3599999999933</v>
      </c>
      <c r="L297" s="20">
        <f>IF(FluxoCaixa1013151416[[#This Row],[Entrada / Saída]]="Saída",FluxoCaixa1013151416[[#This Row],[R$ (Valores)]]*-1,FluxoCaixa1013151416[[#This Row],[R$ (Valores)]])</f>
        <v>0</v>
      </c>
      <c r="O297" s="31"/>
    </row>
    <row r="298" spans="2:15">
      <c r="B298" s="48"/>
      <c r="C298" s="48"/>
      <c r="D298" s="16"/>
      <c r="E298" s="48"/>
      <c r="F298" s="17"/>
      <c r="G298" s="17"/>
      <c r="H298" s="17"/>
      <c r="I298" s="29"/>
      <c r="J298" s="17" t="s">
        <v>525</v>
      </c>
      <c r="K298" s="20">
        <f>IF(FluxoCaixa1013151416[[#This Row],[Movimento ]]="Saldo Inicial",FluxoCaixa1013151416[[#This Row],[R$ (Valores)]],K297+FluxoCaixa1013151416[[#This Row],[Valores Receitas / Despesas]])</f>
        <v>9274.3599999999933</v>
      </c>
      <c r="L298" s="20">
        <f>IF(FluxoCaixa1013151416[[#This Row],[Entrada / Saída]]="Saída",FluxoCaixa1013151416[[#This Row],[R$ (Valores)]]*-1,FluxoCaixa1013151416[[#This Row],[R$ (Valores)]])</f>
        <v>0</v>
      </c>
      <c r="O298" s="26"/>
    </row>
    <row r="299" spans="2:15">
      <c r="B299" s="48"/>
      <c r="C299" s="48"/>
      <c r="D299" s="16"/>
      <c r="E299" s="48"/>
      <c r="F299" s="17"/>
      <c r="G299" s="17"/>
      <c r="H299" s="17"/>
      <c r="I299" s="21"/>
      <c r="J299" s="17" t="s">
        <v>525</v>
      </c>
      <c r="K299" s="20">
        <f>IF(FluxoCaixa1013151416[[#This Row],[Movimento ]]="Saldo Inicial",FluxoCaixa1013151416[[#This Row],[R$ (Valores)]],K298+FluxoCaixa1013151416[[#This Row],[Valores Receitas / Despesas]])</f>
        <v>9274.3599999999933</v>
      </c>
      <c r="L299" s="20">
        <f>IF(FluxoCaixa1013151416[[#This Row],[Entrada / Saída]]="Saída",FluxoCaixa1013151416[[#This Row],[R$ (Valores)]]*-1,FluxoCaixa1013151416[[#This Row],[R$ (Valores)]])</f>
        <v>0</v>
      </c>
    </row>
    <row r="300" spans="2:15">
      <c r="B300" s="48"/>
      <c r="C300" s="48"/>
      <c r="D300" s="16"/>
      <c r="E300" s="48"/>
      <c r="F300" s="17"/>
      <c r="G300" s="17"/>
      <c r="H300" s="17"/>
      <c r="I300" s="21"/>
      <c r="J300" s="17" t="s">
        <v>525</v>
      </c>
      <c r="K300" s="20">
        <f>IF(FluxoCaixa1013151416[[#This Row],[Movimento ]]="Saldo Inicial",FluxoCaixa1013151416[[#This Row],[R$ (Valores)]],K299+FluxoCaixa1013151416[[#This Row],[Valores Receitas / Despesas]])</f>
        <v>9274.3599999999933</v>
      </c>
      <c r="L300" s="20">
        <f>IF(FluxoCaixa1013151416[[#This Row],[Entrada / Saída]]="Saída",FluxoCaixa1013151416[[#This Row],[R$ (Valores)]]*-1,FluxoCaixa1013151416[[#This Row],[R$ (Valores)]])</f>
        <v>0</v>
      </c>
    </row>
    <row r="301" spans="2:15">
      <c r="B301" s="48"/>
      <c r="C301" s="48"/>
      <c r="D301" s="16"/>
      <c r="E301" s="48"/>
      <c r="F301" s="17"/>
      <c r="G301" s="17"/>
      <c r="H301" s="17"/>
      <c r="I301" s="21"/>
      <c r="J301" s="17" t="s">
        <v>525</v>
      </c>
      <c r="K301" s="20">
        <f>IF(FluxoCaixa1013151416[[#This Row],[Movimento ]]="Saldo Inicial",FluxoCaixa1013151416[[#This Row],[R$ (Valores)]],K300+FluxoCaixa1013151416[[#This Row],[Valores Receitas / Despesas]])</f>
        <v>9274.3599999999933</v>
      </c>
      <c r="L301" s="20">
        <f>IF(FluxoCaixa1013151416[[#This Row],[Entrada / Saída]]="Saída",FluxoCaixa1013151416[[#This Row],[R$ (Valores)]]*-1,FluxoCaixa1013151416[[#This Row],[R$ (Valores)]])</f>
        <v>0</v>
      </c>
    </row>
    <row r="302" spans="2:15">
      <c r="B302" s="48"/>
      <c r="C302" s="48"/>
      <c r="D302" s="16"/>
      <c r="E302" s="48"/>
      <c r="F302" s="17"/>
      <c r="G302" s="17"/>
      <c r="H302" s="17"/>
      <c r="I302" s="21"/>
      <c r="J302" s="17" t="s">
        <v>525</v>
      </c>
      <c r="K302" s="20">
        <f>IF(FluxoCaixa1013151416[[#This Row],[Movimento ]]="Saldo Inicial",FluxoCaixa1013151416[[#This Row],[R$ (Valores)]],K301+FluxoCaixa1013151416[[#This Row],[Valores Receitas / Despesas]])</f>
        <v>9274.3599999999933</v>
      </c>
      <c r="L302" s="20">
        <f>IF(FluxoCaixa1013151416[[#This Row],[Entrada / Saída]]="Saída",FluxoCaixa1013151416[[#This Row],[R$ (Valores)]]*-1,FluxoCaixa1013151416[[#This Row],[R$ (Valores)]])</f>
        <v>0</v>
      </c>
    </row>
    <row r="303" spans="2:15">
      <c r="B303" s="48"/>
      <c r="C303" s="48"/>
      <c r="D303" s="16"/>
      <c r="E303" s="48"/>
      <c r="F303" s="17"/>
      <c r="G303" s="17"/>
      <c r="H303" s="17"/>
      <c r="I303" s="21"/>
      <c r="J303" s="17" t="s">
        <v>525</v>
      </c>
      <c r="K303" s="20">
        <f>IF(FluxoCaixa1013151416[[#This Row],[Movimento ]]="Saldo Inicial",FluxoCaixa1013151416[[#This Row],[R$ (Valores)]],K302+FluxoCaixa1013151416[[#This Row],[Valores Receitas / Despesas]])</f>
        <v>9274.3599999999933</v>
      </c>
      <c r="L303" s="20">
        <f>IF(FluxoCaixa1013151416[[#This Row],[Entrada / Saída]]="Saída",FluxoCaixa1013151416[[#This Row],[R$ (Valores)]]*-1,FluxoCaixa1013151416[[#This Row],[R$ (Valores)]])</f>
        <v>0</v>
      </c>
    </row>
    <row r="304" spans="2:15">
      <c r="B304" s="48"/>
      <c r="C304" s="48"/>
      <c r="D304" s="16"/>
      <c r="E304" s="48"/>
      <c r="F304" s="17"/>
      <c r="G304" s="17"/>
      <c r="H304" s="17"/>
      <c r="I304" s="21"/>
      <c r="J304" s="17" t="s">
        <v>525</v>
      </c>
      <c r="K304" s="20">
        <f>IF(FluxoCaixa1013151416[[#This Row],[Movimento ]]="Saldo Inicial",FluxoCaixa1013151416[[#This Row],[R$ (Valores)]],K303+FluxoCaixa1013151416[[#This Row],[Valores Receitas / Despesas]])</f>
        <v>9274.3599999999933</v>
      </c>
      <c r="L304" s="20">
        <f>IF(FluxoCaixa1013151416[[#This Row],[Entrada / Saída]]="Saída",FluxoCaixa1013151416[[#This Row],[R$ (Valores)]]*-1,FluxoCaixa1013151416[[#This Row],[R$ (Valores)]])</f>
        <v>0</v>
      </c>
    </row>
    <row r="305" spans="2:12">
      <c r="B305" s="48"/>
      <c r="C305" s="48"/>
      <c r="D305" s="16"/>
      <c r="E305" s="48"/>
      <c r="F305" s="17"/>
      <c r="G305" s="17"/>
      <c r="H305" s="17"/>
      <c r="I305" s="21"/>
      <c r="J305" s="17" t="s">
        <v>525</v>
      </c>
      <c r="K305" s="20">
        <f>IF(FluxoCaixa1013151416[[#This Row],[Movimento ]]="Saldo Inicial",FluxoCaixa1013151416[[#This Row],[R$ (Valores)]],K304+FluxoCaixa1013151416[[#This Row],[Valores Receitas / Despesas]])</f>
        <v>9274.3599999999933</v>
      </c>
      <c r="L305" s="20">
        <f>IF(FluxoCaixa1013151416[[#This Row],[Entrada / Saída]]="Saída",FluxoCaixa1013151416[[#This Row],[R$ (Valores)]]*-1,FluxoCaixa1013151416[[#This Row],[R$ (Valores)]])</f>
        <v>0</v>
      </c>
    </row>
    <row r="306" spans="2:12">
      <c r="B306" s="48"/>
      <c r="C306" s="48"/>
      <c r="D306" s="16"/>
      <c r="E306" s="48"/>
      <c r="F306" s="17"/>
      <c r="G306" s="17"/>
      <c r="H306" s="17"/>
      <c r="I306" s="21"/>
      <c r="J306" s="17" t="s">
        <v>525</v>
      </c>
      <c r="K306" s="20">
        <f>IF(FluxoCaixa1013151416[[#This Row],[Movimento ]]="Saldo Inicial",FluxoCaixa1013151416[[#This Row],[R$ (Valores)]],K305+FluxoCaixa1013151416[[#This Row],[Valores Receitas / Despesas]])</f>
        <v>9274.3599999999933</v>
      </c>
      <c r="L306" s="20">
        <f>IF(FluxoCaixa1013151416[[#This Row],[Entrada / Saída]]="Saída",FluxoCaixa1013151416[[#This Row],[R$ (Valores)]]*-1,FluxoCaixa1013151416[[#This Row],[R$ (Valores)]])</f>
        <v>0</v>
      </c>
    </row>
    <row r="307" spans="2:12">
      <c r="B307" s="48"/>
      <c r="C307" s="48"/>
      <c r="D307" s="16"/>
      <c r="E307" s="48"/>
      <c r="F307" s="17"/>
      <c r="G307" s="17"/>
      <c r="H307" s="17"/>
      <c r="I307" s="21"/>
      <c r="J307" s="17" t="s">
        <v>525</v>
      </c>
      <c r="K307" s="20">
        <f>IF(FluxoCaixa1013151416[[#This Row],[Movimento ]]="Saldo Inicial",FluxoCaixa1013151416[[#This Row],[R$ (Valores)]],K306+FluxoCaixa1013151416[[#This Row],[Valores Receitas / Despesas]])</f>
        <v>9274.3599999999933</v>
      </c>
      <c r="L307" s="20">
        <f>IF(FluxoCaixa1013151416[[#This Row],[Entrada / Saída]]="Saída",FluxoCaixa1013151416[[#This Row],[R$ (Valores)]]*-1,FluxoCaixa1013151416[[#This Row],[R$ (Valores)]])</f>
        <v>0</v>
      </c>
    </row>
    <row r="308" spans="2:12">
      <c r="B308" s="48"/>
      <c r="C308" s="48"/>
      <c r="D308" s="16"/>
      <c r="E308" s="48"/>
      <c r="F308" s="17"/>
      <c r="G308" s="17"/>
      <c r="H308" s="17"/>
      <c r="I308" s="21"/>
      <c r="J308" s="17" t="s">
        <v>525</v>
      </c>
      <c r="K308" s="20">
        <f>IF(FluxoCaixa1013151416[[#This Row],[Movimento ]]="Saldo Inicial",FluxoCaixa1013151416[[#This Row],[R$ (Valores)]],K307+FluxoCaixa1013151416[[#This Row],[Valores Receitas / Despesas]])</f>
        <v>9274.3599999999933</v>
      </c>
      <c r="L308" s="20">
        <f>IF(FluxoCaixa1013151416[[#This Row],[Entrada / Saída]]="Saída",FluxoCaixa1013151416[[#This Row],[R$ (Valores)]]*-1,FluxoCaixa1013151416[[#This Row],[R$ (Valores)]])</f>
        <v>0</v>
      </c>
    </row>
    <row r="309" spans="2:12">
      <c r="B309" s="48"/>
      <c r="C309" s="48"/>
      <c r="D309" s="16"/>
      <c r="E309" s="48"/>
      <c r="F309" s="17"/>
      <c r="G309" s="17"/>
      <c r="H309" s="17"/>
      <c r="I309" s="21"/>
      <c r="J309" s="17" t="s">
        <v>525</v>
      </c>
      <c r="K309" s="20">
        <f>IF(FluxoCaixa1013151416[[#This Row],[Movimento ]]="Saldo Inicial",FluxoCaixa1013151416[[#This Row],[R$ (Valores)]],K308+FluxoCaixa1013151416[[#This Row],[Valores Receitas / Despesas]])</f>
        <v>9274.3599999999933</v>
      </c>
      <c r="L309" s="20">
        <f>IF(FluxoCaixa1013151416[[#This Row],[Entrada / Saída]]="Saída",FluxoCaixa1013151416[[#This Row],[R$ (Valores)]]*-1,FluxoCaixa1013151416[[#This Row],[R$ (Valores)]])</f>
        <v>0</v>
      </c>
    </row>
    <row r="310" spans="2:12">
      <c r="B310" s="48"/>
      <c r="C310" s="48"/>
      <c r="D310" s="16"/>
      <c r="E310" s="48"/>
      <c r="F310" s="17"/>
      <c r="G310" s="17"/>
      <c r="H310" s="17"/>
      <c r="I310" s="21"/>
      <c r="J310" s="17" t="s">
        <v>525</v>
      </c>
      <c r="K310" s="20">
        <f>IF(FluxoCaixa1013151416[[#This Row],[Movimento ]]="Saldo Inicial",FluxoCaixa1013151416[[#This Row],[R$ (Valores)]],K309+FluxoCaixa1013151416[[#This Row],[Valores Receitas / Despesas]])</f>
        <v>9274.3599999999933</v>
      </c>
      <c r="L310" s="20">
        <f>IF(FluxoCaixa1013151416[[#This Row],[Entrada / Saída]]="Saída",FluxoCaixa1013151416[[#This Row],[R$ (Valores)]]*-1,FluxoCaixa1013151416[[#This Row],[R$ (Valores)]])</f>
        <v>0</v>
      </c>
    </row>
    <row r="311" spans="2:12">
      <c r="B311" s="48"/>
      <c r="C311" s="48"/>
      <c r="D311" s="16"/>
      <c r="E311" s="48"/>
      <c r="F311" s="17"/>
      <c r="G311" s="17"/>
      <c r="H311" s="17"/>
      <c r="I311" s="21"/>
      <c r="J311" s="17" t="s">
        <v>525</v>
      </c>
      <c r="K311" s="20">
        <f>IF(FluxoCaixa1013151416[[#This Row],[Movimento ]]="Saldo Inicial",FluxoCaixa1013151416[[#This Row],[R$ (Valores)]],K310+FluxoCaixa1013151416[[#This Row],[Valores Receitas / Despesas]])</f>
        <v>9274.3599999999933</v>
      </c>
      <c r="L311" s="20">
        <f>IF(FluxoCaixa1013151416[[#This Row],[Entrada / Saída]]="Saída",FluxoCaixa1013151416[[#This Row],[R$ (Valores)]]*-1,FluxoCaixa1013151416[[#This Row],[R$ (Valores)]])</f>
        <v>0</v>
      </c>
    </row>
    <row r="312" spans="2:12">
      <c r="B312" s="48"/>
      <c r="C312" s="48"/>
      <c r="D312" s="16"/>
      <c r="E312" s="48"/>
      <c r="F312" s="17"/>
      <c r="G312" s="17"/>
      <c r="H312" s="17"/>
      <c r="I312" s="21"/>
      <c r="J312" s="17" t="s">
        <v>525</v>
      </c>
      <c r="K312" s="20">
        <f>IF(FluxoCaixa1013151416[[#This Row],[Movimento ]]="Saldo Inicial",FluxoCaixa1013151416[[#This Row],[R$ (Valores)]],K311+FluxoCaixa1013151416[[#This Row],[Valores Receitas / Despesas]])</f>
        <v>9274.3599999999933</v>
      </c>
      <c r="L312" s="20">
        <f>IF(FluxoCaixa1013151416[[#This Row],[Entrada / Saída]]="Saída",FluxoCaixa1013151416[[#This Row],[R$ (Valores)]]*-1,FluxoCaixa1013151416[[#This Row],[R$ (Valores)]])</f>
        <v>0</v>
      </c>
    </row>
    <row r="313" spans="2:12">
      <c r="B313" s="48"/>
      <c r="C313" s="48"/>
      <c r="D313" s="16"/>
      <c r="E313" s="48"/>
      <c r="F313" s="17"/>
      <c r="G313" s="17"/>
      <c r="H313" s="17"/>
      <c r="I313" s="21"/>
      <c r="J313" s="17" t="s">
        <v>525</v>
      </c>
      <c r="K313" s="20">
        <f>IF(FluxoCaixa1013151416[[#This Row],[Movimento ]]="Saldo Inicial",FluxoCaixa1013151416[[#This Row],[R$ (Valores)]],K312+FluxoCaixa1013151416[[#This Row],[Valores Receitas / Despesas]])</f>
        <v>9274.3599999999933</v>
      </c>
      <c r="L313" s="20">
        <f>IF(FluxoCaixa1013151416[[#This Row],[Entrada / Saída]]="Saída",FluxoCaixa1013151416[[#This Row],[R$ (Valores)]]*-1,FluxoCaixa1013151416[[#This Row],[R$ (Valores)]])</f>
        <v>0</v>
      </c>
    </row>
    <row r="314" spans="2:12">
      <c r="B314" s="48"/>
      <c r="C314" s="48"/>
      <c r="D314" s="16"/>
      <c r="E314" s="48"/>
      <c r="F314" s="17"/>
      <c r="G314" s="17"/>
      <c r="H314" s="17"/>
      <c r="I314" s="21"/>
      <c r="J314" s="17" t="s">
        <v>525</v>
      </c>
      <c r="K314" s="20">
        <f>IF(FluxoCaixa1013151416[[#This Row],[Movimento ]]="Saldo Inicial",FluxoCaixa1013151416[[#This Row],[R$ (Valores)]],K313+FluxoCaixa1013151416[[#This Row],[Valores Receitas / Despesas]])</f>
        <v>9274.3599999999933</v>
      </c>
      <c r="L314" s="20">
        <f>IF(FluxoCaixa1013151416[[#This Row],[Entrada / Saída]]="Saída",FluxoCaixa1013151416[[#This Row],[R$ (Valores)]]*-1,FluxoCaixa1013151416[[#This Row],[R$ (Valores)]])</f>
        <v>0</v>
      </c>
    </row>
    <row r="315" spans="2:12">
      <c r="B315" s="48"/>
      <c r="C315" s="48"/>
      <c r="D315" s="16"/>
      <c r="E315" s="48"/>
      <c r="F315" s="17"/>
      <c r="G315" s="17"/>
      <c r="H315" s="17"/>
      <c r="I315" s="21"/>
      <c r="J315" s="17" t="s">
        <v>525</v>
      </c>
      <c r="K315" s="20">
        <f>IF(FluxoCaixa1013151416[[#This Row],[Movimento ]]="Saldo Inicial",FluxoCaixa1013151416[[#This Row],[R$ (Valores)]],K314+FluxoCaixa1013151416[[#This Row],[Valores Receitas / Despesas]])</f>
        <v>9274.3599999999933</v>
      </c>
      <c r="L315" s="20">
        <f>IF(FluxoCaixa1013151416[[#This Row],[Entrada / Saída]]="Saída",FluxoCaixa1013151416[[#This Row],[R$ (Valores)]]*-1,FluxoCaixa1013151416[[#This Row],[R$ (Valores)]])</f>
        <v>0</v>
      </c>
    </row>
    <row r="316" spans="2:12">
      <c r="B316" s="48"/>
      <c r="C316" s="48"/>
      <c r="D316" s="16"/>
      <c r="E316" s="48"/>
      <c r="F316" s="17"/>
      <c r="G316" s="17"/>
      <c r="H316" s="17"/>
      <c r="I316" s="21"/>
      <c r="J316" s="17" t="s">
        <v>525</v>
      </c>
      <c r="K316" s="20">
        <f>IF(FluxoCaixa1013151416[[#This Row],[Movimento ]]="Saldo Inicial",FluxoCaixa1013151416[[#This Row],[R$ (Valores)]],K315+FluxoCaixa1013151416[[#This Row],[Valores Receitas / Despesas]])</f>
        <v>9274.3599999999933</v>
      </c>
      <c r="L316" s="20">
        <f>IF(FluxoCaixa1013151416[[#This Row],[Entrada / Saída]]="Saída",FluxoCaixa1013151416[[#This Row],[R$ (Valores)]]*-1,FluxoCaixa1013151416[[#This Row],[R$ (Valores)]])</f>
        <v>0</v>
      </c>
    </row>
    <row r="317" spans="2:12">
      <c r="B317" s="48"/>
      <c r="C317" s="48"/>
      <c r="D317" s="16"/>
      <c r="E317" s="48"/>
      <c r="F317" s="17"/>
      <c r="G317" s="17"/>
      <c r="H317" s="17"/>
      <c r="I317" s="21"/>
      <c r="J317" s="17" t="s">
        <v>525</v>
      </c>
      <c r="K317" s="20">
        <f>IF(FluxoCaixa1013151416[[#This Row],[Movimento ]]="Saldo Inicial",FluxoCaixa1013151416[[#This Row],[R$ (Valores)]],K316+FluxoCaixa1013151416[[#This Row],[Valores Receitas / Despesas]])</f>
        <v>9274.3599999999933</v>
      </c>
      <c r="L317" s="20">
        <f>IF(FluxoCaixa1013151416[[#This Row],[Entrada / Saída]]="Saída",FluxoCaixa1013151416[[#This Row],[R$ (Valores)]]*-1,FluxoCaixa1013151416[[#This Row],[R$ (Valores)]])</f>
        <v>0</v>
      </c>
    </row>
    <row r="318" spans="2:12">
      <c r="B318" s="48"/>
      <c r="C318" s="48"/>
      <c r="D318" s="16"/>
      <c r="E318" s="48"/>
      <c r="F318" s="17"/>
      <c r="G318" s="17"/>
      <c r="H318" s="17"/>
      <c r="I318" s="21"/>
      <c r="J318" s="17" t="s">
        <v>525</v>
      </c>
      <c r="K318" s="20">
        <f>IF(FluxoCaixa1013151416[[#This Row],[Movimento ]]="Saldo Inicial",FluxoCaixa1013151416[[#This Row],[R$ (Valores)]],K317+FluxoCaixa1013151416[[#This Row],[Valores Receitas / Despesas]])</f>
        <v>9274.3599999999933</v>
      </c>
      <c r="L318" s="20">
        <f>IF(FluxoCaixa1013151416[[#This Row],[Entrada / Saída]]="Saída",FluxoCaixa1013151416[[#This Row],[R$ (Valores)]]*-1,FluxoCaixa1013151416[[#This Row],[R$ (Valores)]])</f>
        <v>0</v>
      </c>
    </row>
    <row r="319" spans="2:12">
      <c r="B319" s="48"/>
      <c r="C319" s="48"/>
      <c r="D319" s="16"/>
      <c r="E319" s="48"/>
      <c r="F319" s="17"/>
      <c r="G319" s="17"/>
      <c r="H319" s="17"/>
      <c r="I319" s="21"/>
      <c r="J319" s="17" t="s">
        <v>525</v>
      </c>
      <c r="K319" s="20">
        <f>IF(FluxoCaixa1013151416[[#This Row],[Movimento ]]="Saldo Inicial",FluxoCaixa1013151416[[#This Row],[R$ (Valores)]],K318+FluxoCaixa1013151416[[#This Row],[Valores Receitas / Despesas]])</f>
        <v>9274.3599999999933</v>
      </c>
      <c r="L319" s="20">
        <f>IF(FluxoCaixa1013151416[[#This Row],[Entrada / Saída]]="Saída",FluxoCaixa1013151416[[#This Row],[R$ (Valores)]]*-1,FluxoCaixa1013151416[[#This Row],[R$ (Valores)]])</f>
        <v>0</v>
      </c>
    </row>
    <row r="320" spans="2:12">
      <c r="B320" s="48"/>
      <c r="C320" s="48"/>
      <c r="D320" s="16"/>
      <c r="E320" s="48"/>
      <c r="F320" s="17"/>
      <c r="G320" s="17"/>
      <c r="H320" s="17"/>
      <c r="I320" s="21"/>
      <c r="J320" s="17" t="s">
        <v>525</v>
      </c>
      <c r="K320" s="20">
        <f>IF(FluxoCaixa1013151416[[#This Row],[Movimento ]]="Saldo Inicial",FluxoCaixa1013151416[[#This Row],[R$ (Valores)]],K319+FluxoCaixa1013151416[[#This Row],[Valores Receitas / Despesas]])</f>
        <v>9274.3599999999933</v>
      </c>
      <c r="L320" s="20">
        <f>IF(FluxoCaixa1013151416[[#This Row],[Entrada / Saída]]="Saída",FluxoCaixa1013151416[[#This Row],[R$ (Valores)]]*-1,FluxoCaixa1013151416[[#This Row],[R$ (Valores)]])</f>
        <v>0</v>
      </c>
    </row>
    <row r="321" spans="2:12">
      <c r="B321" s="48"/>
      <c r="C321" s="48"/>
      <c r="D321" s="16"/>
      <c r="E321" s="48"/>
      <c r="F321" s="17"/>
      <c r="G321" s="17"/>
      <c r="H321" s="17"/>
      <c r="I321" s="21"/>
      <c r="J321" s="17" t="s">
        <v>525</v>
      </c>
      <c r="K321" s="20">
        <f>IF(FluxoCaixa1013151416[[#This Row],[Movimento ]]="Saldo Inicial",FluxoCaixa1013151416[[#This Row],[R$ (Valores)]],K320+FluxoCaixa1013151416[[#This Row],[Valores Receitas / Despesas]])</f>
        <v>9274.3599999999933</v>
      </c>
      <c r="L321" s="20">
        <f>IF(FluxoCaixa1013151416[[#This Row],[Entrada / Saída]]="Saída",FluxoCaixa1013151416[[#This Row],[R$ (Valores)]]*-1,FluxoCaixa1013151416[[#This Row],[R$ (Valores)]])</f>
        <v>0</v>
      </c>
    </row>
    <row r="322" spans="2:12">
      <c r="B322" s="48"/>
      <c r="C322" s="48"/>
      <c r="D322" s="16"/>
      <c r="E322" s="48"/>
      <c r="F322" s="17"/>
      <c r="G322" s="17"/>
      <c r="H322" s="17"/>
      <c r="I322" s="21"/>
      <c r="J322" s="17" t="s">
        <v>525</v>
      </c>
      <c r="K322" s="20">
        <f>IF(FluxoCaixa1013151416[[#This Row],[Movimento ]]="Saldo Inicial",FluxoCaixa1013151416[[#This Row],[R$ (Valores)]],K321+FluxoCaixa1013151416[[#This Row],[Valores Receitas / Despesas]])</f>
        <v>9274.3599999999933</v>
      </c>
      <c r="L322" s="20">
        <f>IF(FluxoCaixa1013151416[[#This Row],[Entrada / Saída]]="Saída",FluxoCaixa1013151416[[#This Row],[R$ (Valores)]]*-1,FluxoCaixa1013151416[[#This Row],[R$ (Valores)]])</f>
        <v>0</v>
      </c>
    </row>
    <row r="323" spans="2:12">
      <c r="B323" s="48"/>
      <c r="C323" s="48"/>
      <c r="D323" s="16"/>
      <c r="E323" s="48"/>
      <c r="F323" s="17"/>
      <c r="G323" s="17"/>
      <c r="H323" s="17"/>
      <c r="I323" s="21"/>
      <c r="J323" s="17" t="s">
        <v>525</v>
      </c>
      <c r="K323" s="20">
        <f>IF(FluxoCaixa1013151416[[#This Row],[Movimento ]]="Saldo Inicial",FluxoCaixa1013151416[[#This Row],[R$ (Valores)]],K322+FluxoCaixa1013151416[[#This Row],[Valores Receitas / Despesas]])</f>
        <v>9274.3599999999933</v>
      </c>
      <c r="L323" s="20">
        <f>IF(FluxoCaixa1013151416[[#This Row],[Entrada / Saída]]="Saída",FluxoCaixa1013151416[[#This Row],[R$ (Valores)]]*-1,FluxoCaixa1013151416[[#This Row],[R$ (Valores)]])</f>
        <v>0</v>
      </c>
    </row>
    <row r="324" spans="2:12">
      <c r="B324" s="48"/>
      <c r="C324" s="48"/>
      <c r="D324" s="16"/>
      <c r="E324" s="48"/>
      <c r="F324" s="17"/>
      <c r="G324" s="17"/>
      <c r="H324" s="17"/>
      <c r="I324" s="21"/>
      <c r="J324" s="17" t="s">
        <v>525</v>
      </c>
      <c r="K324" s="20">
        <f>IF(FluxoCaixa1013151416[[#This Row],[Movimento ]]="Saldo Inicial",FluxoCaixa1013151416[[#This Row],[R$ (Valores)]],K323+FluxoCaixa1013151416[[#This Row],[Valores Receitas / Despesas]])</f>
        <v>9274.3599999999933</v>
      </c>
      <c r="L324" s="20">
        <f>IF(FluxoCaixa1013151416[[#This Row],[Entrada / Saída]]="Saída",FluxoCaixa1013151416[[#This Row],[R$ (Valores)]]*-1,FluxoCaixa1013151416[[#This Row],[R$ (Valores)]])</f>
        <v>0</v>
      </c>
    </row>
    <row r="325" spans="2:12">
      <c r="B325" s="48"/>
      <c r="C325" s="48"/>
      <c r="D325" s="16"/>
      <c r="E325" s="48"/>
      <c r="F325" s="17"/>
      <c r="G325" s="17"/>
      <c r="H325" s="17"/>
      <c r="I325" s="21"/>
      <c r="J325" s="17" t="s">
        <v>525</v>
      </c>
      <c r="K325" s="20">
        <f>IF(FluxoCaixa1013151416[[#This Row],[Movimento ]]="Saldo Inicial",FluxoCaixa1013151416[[#This Row],[R$ (Valores)]],K324+FluxoCaixa1013151416[[#This Row],[Valores Receitas / Despesas]])</f>
        <v>9274.3599999999933</v>
      </c>
      <c r="L325" s="20">
        <f>IF(FluxoCaixa1013151416[[#This Row],[Entrada / Saída]]="Saída",FluxoCaixa1013151416[[#This Row],[R$ (Valores)]]*-1,FluxoCaixa1013151416[[#This Row],[R$ (Valores)]])</f>
        <v>0</v>
      </c>
    </row>
    <row r="326" spans="2:12">
      <c r="B326" s="48"/>
      <c r="C326" s="48"/>
      <c r="D326" s="16"/>
      <c r="E326" s="48"/>
      <c r="F326" s="17"/>
      <c r="G326" s="17"/>
      <c r="H326" s="17"/>
      <c r="I326" s="21"/>
      <c r="J326" s="17" t="s">
        <v>525</v>
      </c>
      <c r="K326" s="20">
        <f>IF(FluxoCaixa1013151416[[#This Row],[Movimento ]]="Saldo Inicial",FluxoCaixa1013151416[[#This Row],[R$ (Valores)]],K325+FluxoCaixa1013151416[[#This Row],[Valores Receitas / Despesas]])</f>
        <v>9274.3599999999933</v>
      </c>
      <c r="L326" s="20">
        <f>IF(FluxoCaixa1013151416[[#This Row],[Entrada / Saída]]="Saída",FluxoCaixa1013151416[[#This Row],[R$ (Valores)]]*-1,FluxoCaixa1013151416[[#This Row],[R$ (Valores)]])</f>
        <v>0</v>
      </c>
    </row>
    <row r="327" spans="2:12">
      <c r="B327" s="48"/>
      <c r="C327" s="48"/>
      <c r="D327" s="16"/>
      <c r="E327" s="48"/>
      <c r="F327" s="17"/>
      <c r="G327" s="17"/>
      <c r="H327" s="17"/>
      <c r="I327" s="21"/>
      <c r="J327" s="17" t="s">
        <v>525</v>
      </c>
      <c r="K327" s="20">
        <f>IF(FluxoCaixa1013151416[[#This Row],[Movimento ]]="Saldo Inicial",FluxoCaixa1013151416[[#This Row],[R$ (Valores)]],K326+FluxoCaixa1013151416[[#This Row],[Valores Receitas / Despesas]])</f>
        <v>9274.3599999999933</v>
      </c>
      <c r="L327" s="20">
        <f>IF(FluxoCaixa1013151416[[#This Row],[Entrada / Saída]]="Saída",FluxoCaixa1013151416[[#This Row],[R$ (Valores)]]*-1,FluxoCaixa1013151416[[#This Row],[R$ (Valores)]])</f>
        <v>0</v>
      </c>
    </row>
    <row r="328" spans="2:12">
      <c r="B328" s="48"/>
      <c r="C328" s="48"/>
      <c r="D328" s="16"/>
      <c r="E328" s="48"/>
      <c r="F328" s="17"/>
      <c r="G328" s="17"/>
      <c r="H328" s="17"/>
      <c r="I328" s="21"/>
      <c r="J328" s="17" t="s">
        <v>525</v>
      </c>
      <c r="K328" s="20">
        <f>IF(FluxoCaixa1013151416[[#This Row],[Movimento ]]="Saldo Inicial",FluxoCaixa1013151416[[#This Row],[R$ (Valores)]],K327+FluxoCaixa1013151416[[#This Row],[Valores Receitas / Despesas]])</f>
        <v>9274.3599999999933</v>
      </c>
      <c r="L328" s="20">
        <f>IF(FluxoCaixa1013151416[[#This Row],[Entrada / Saída]]="Saída",FluxoCaixa1013151416[[#This Row],[R$ (Valores)]]*-1,FluxoCaixa1013151416[[#This Row],[R$ (Valores)]])</f>
        <v>0</v>
      </c>
    </row>
    <row r="329" spans="2:12">
      <c r="B329" s="48"/>
      <c r="C329" s="48"/>
      <c r="D329" s="16"/>
      <c r="E329" s="48"/>
      <c r="F329" s="17"/>
      <c r="G329" s="17"/>
      <c r="H329" s="17"/>
      <c r="I329" s="21"/>
      <c r="J329" s="17" t="s">
        <v>525</v>
      </c>
      <c r="K329" s="20">
        <f>IF(FluxoCaixa1013151416[[#This Row],[Movimento ]]="Saldo Inicial",FluxoCaixa1013151416[[#This Row],[R$ (Valores)]],K328+FluxoCaixa1013151416[[#This Row],[Valores Receitas / Despesas]])</f>
        <v>9274.3599999999933</v>
      </c>
      <c r="L329" s="20">
        <f>IF(FluxoCaixa1013151416[[#This Row],[Entrada / Saída]]="Saída",FluxoCaixa1013151416[[#This Row],[R$ (Valores)]]*-1,FluxoCaixa1013151416[[#This Row],[R$ (Valores)]])</f>
        <v>0</v>
      </c>
    </row>
    <row r="330" spans="2:12">
      <c r="B330" s="48"/>
      <c r="C330" s="48"/>
      <c r="D330" s="16"/>
      <c r="E330" s="48"/>
      <c r="F330" s="17"/>
      <c r="G330" s="17"/>
      <c r="H330" s="17"/>
      <c r="I330" s="21"/>
      <c r="J330" s="17" t="s">
        <v>525</v>
      </c>
      <c r="K330" s="20">
        <f>IF(FluxoCaixa1013151416[[#This Row],[Movimento ]]="Saldo Inicial",FluxoCaixa1013151416[[#This Row],[R$ (Valores)]],K329+FluxoCaixa1013151416[[#This Row],[Valores Receitas / Despesas]])</f>
        <v>9274.3599999999933</v>
      </c>
      <c r="L330" s="20">
        <f>IF(FluxoCaixa1013151416[[#This Row],[Entrada / Saída]]="Saída",FluxoCaixa1013151416[[#This Row],[R$ (Valores)]]*-1,FluxoCaixa1013151416[[#This Row],[R$ (Valores)]])</f>
        <v>0</v>
      </c>
    </row>
    <row r="331" spans="2:12">
      <c r="B331" s="48"/>
      <c r="C331" s="48"/>
      <c r="D331" s="16"/>
      <c r="E331" s="48"/>
      <c r="F331" s="17"/>
      <c r="G331" s="17"/>
      <c r="H331" s="17"/>
      <c r="I331" s="21"/>
      <c r="J331" s="17" t="s">
        <v>525</v>
      </c>
      <c r="K331" s="20">
        <f>IF(FluxoCaixa1013151416[[#This Row],[Movimento ]]="Saldo Inicial",FluxoCaixa1013151416[[#This Row],[R$ (Valores)]],K330+FluxoCaixa1013151416[[#This Row],[Valores Receitas / Despesas]])</f>
        <v>9274.3599999999933</v>
      </c>
      <c r="L331" s="20">
        <f>IF(FluxoCaixa1013151416[[#This Row],[Entrada / Saída]]="Saída",FluxoCaixa1013151416[[#This Row],[R$ (Valores)]]*-1,FluxoCaixa1013151416[[#This Row],[R$ (Valores)]])</f>
        <v>0</v>
      </c>
    </row>
    <row r="332" spans="2:12">
      <c r="B332" s="48"/>
      <c r="C332" s="48"/>
      <c r="D332" s="16"/>
      <c r="E332" s="48"/>
      <c r="F332" s="17"/>
      <c r="G332" s="17"/>
      <c r="H332" s="17"/>
      <c r="I332" s="21"/>
      <c r="J332" s="17" t="s">
        <v>525</v>
      </c>
      <c r="K332" s="20">
        <f>IF(FluxoCaixa1013151416[[#This Row],[Movimento ]]="Saldo Inicial",FluxoCaixa1013151416[[#This Row],[R$ (Valores)]],K331+FluxoCaixa1013151416[[#This Row],[Valores Receitas / Despesas]])</f>
        <v>9274.3599999999933</v>
      </c>
      <c r="L332" s="20">
        <f>IF(FluxoCaixa1013151416[[#This Row],[Entrada / Saída]]="Saída",FluxoCaixa1013151416[[#This Row],[R$ (Valores)]]*-1,FluxoCaixa1013151416[[#This Row],[R$ (Valores)]])</f>
        <v>0</v>
      </c>
    </row>
    <row r="333" spans="2:12">
      <c r="B333" s="48"/>
      <c r="C333" s="48"/>
      <c r="D333" s="16"/>
      <c r="E333" s="48"/>
      <c r="F333" s="17"/>
      <c r="G333" s="17"/>
      <c r="H333" s="17"/>
      <c r="I333" s="21"/>
      <c r="J333" s="17" t="s">
        <v>525</v>
      </c>
      <c r="K333" s="20">
        <f>IF(FluxoCaixa1013151416[[#This Row],[Movimento ]]="Saldo Inicial",FluxoCaixa1013151416[[#This Row],[R$ (Valores)]],K332+FluxoCaixa1013151416[[#This Row],[Valores Receitas / Despesas]])</f>
        <v>9274.3599999999933</v>
      </c>
      <c r="L333" s="20">
        <f>IF(FluxoCaixa1013151416[[#This Row],[Entrada / Saída]]="Saída",FluxoCaixa1013151416[[#This Row],[R$ (Valores)]]*-1,FluxoCaixa1013151416[[#This Row],[R$ (Valores)]])</f>
        <v>0</v>
      </c>
    </row>
    <row r="334" spans="2:12">
      <c r="B334" s="48"/>
      <c r="C334" s="48"/>
      <c r="D334" s="16"/>
      <c r="E334" s="48"/>
      <c r="F334" s="17"/>
      <c r="G334" s="17"/>
      <c r="H334" s="17"/>
      <c r="I334" s="29"/>
      <c r="J334" s="17" t="s">
        <v>525</v>
      </c>
      <c r="K334" s="20">
        <f>IF(FluxoCaixa1013151416[[#This Row],[Movimento ]]="Saldo Inicial",FluxoCaixa1013151416[[#This Row],[R$ (Valores)]],K333+FluxoCaixa1013151416[[#This Row],[Valores Receitas / Despesas]])</f>
        <v>9274.3599999999933</v>
      </c>
      <c r="L334" s="20">
        <f>IF(FluxoCaixa1013151416[[#This Row],[Entrada / Saída]]="Saída",FluxoCaixa1013151416[[#This Row],[R$ (Valores)]]*-1,FluxoCaixa1013151416[[#This Row],[R$ (Valores)]])</f>
        <v>0</v>
      </c>
    </row>
    <row r="335" spans="2:12">
      <c r="B335" s="48"/>
      <c r="C335" s="48"/>
      <c r="D335" s="16"/>
      <c r="E335" s="48"/>
      <c r="F335" s="17"/>
      <c r="G335" s="17"/>
      <c r="H335" s="17"/>
      <c r="I335" s="21"/>
      <c r="J335" s="17" t="s">
        <v>525</v>
      </c>
      <c r="K335" s="20">
        <f>IF(FluxoCaixa1013151416[[#This Row],[Movimento ]]="Saldo Inicial",FluxoCaixa1013151416[[#This Row],[R$ (Valores)]],K334+FluxoCaixa1013151416[[#This Row],[Valores Receitas / Despesas]])</f>
        <v>9274.3599999999933</v>
      </c>
      <c r="L335" s="20">
        <f>IF(FluxoCaixa1013151416[[#This Row],[Entrada / Saída]]="Saída",FluxoCaixa1013151416[[#This Row],[R$ (Valores)]]*-1,FluxoCaixa1013151416[[#This Row],[R$ (Valores)]])</f>
        <v>0</v>
      </c>
    </row>
    <row r="336" spans="2:12">
      <c r="B336" s="48"/>
      <c r="C336" s="48"/>
      <c r="D336" s="16"/>
      <c r="E336" s="48"/>
      <c r="F336" s="17"/>
      <c r="G336" s="17"/>
      <c r="H336" s="17"/>
      <c r="I336" s="21"/>
      <c r="J336" s="17" t="s">
        <v>525</v>
      </c>
      <c r="K336" s="20">
        <f>IF(FluxoCaixa1013151416[[#This Row],[Movimento ]]="Saldo Inicial",FluxoCaixa1013151416[[#This Row],[R$ (Valores)]],K335+FluxoCaixa1013151416[[#This Row],[Valores Receitas / Despesas]])</f>
        <v>9274.3599999999933</v>
      </c>
      <c r="L336" s="20">
        <f>IF(FluxoCaixa1013151416[[#This Row],[Entrada / Saída]]="Saída",FluxoCaixa1013151416[[#This Row],[R$ (Valores)]]*-1,FluxoCaixa1013151416[[#This Row],[R$ (Valores)]])</f>
        <v>0</v>
      </c>
    </row>
    <row r="337" spans="2:12">
      <c r="B337" s="48"/>
      <c r="C337" s="48"/>
      <c r="D337" s="16"/>
      <c r="E337" s="48"/>
      <c r="F337" s="17"/>
      <c r="G337" s="17"/>
      <c r="H337" s="17"/>
      <c r="I337" s="21"/>
      <c r="J337" s="17" t="s">
        <v>525</v>
      </c>
      <c r="K337" s="20">
        <f>IF(FluxoCaixa1013151416[[#This Row],[Movimento ]]="Saldo Inicial",FluxoCaixa1013151416[[#This Row],[R$ (Valores)]],K336+FluxoCaixa1013151416[[#This Row],[Valores Receitas / Despesas]])</f>
        <v>9274.3599999999933</v>
      </c>
      <c r="L337" s="20">
        <f>IF(FluxoCaixa1013151416[[#This Row],[Entrada / Saída]]="Saída",FluxoCaixa1013151416[[#This Row],[R$ (Valores)]]*-1,FluxoCaixa1013151416[[#This Row],[R$ (Valores)]])</f>
        <v>0</v>
      </c>
    </row>
    <row r="338" spans="2:12">
      <c r="B338" s="48"/>
      <c r="C338" s="48"/>
      <c r="D338" s="16"/>
      <c r="E338" s="48"/>
      <c r="F338" s="17"/>
      <c r="G338" s="17"/>
      <c r="H338" s="17"/>
      <c r="I338" s="21"/>
      <c r="J338" s="17" t="s">
        <v>525</v>
      </c>
      <c r="K338" s="20">
        <f>IF(FluxoCaixa1013151416[[#This Row],[Movimento ]]="Saldo Inicial",FluxoCaixa1013151416[[#This Row],[R$ (Valores)]],K337+FluxoCaixa1013151416[[#This Row],[Valores Receitas / Despesas]])</f>
        <v>9274.3599999999933</v>
      </c>
      <c r="L338" s="20">
        <f>IF(FluxoCaixa1013151416[[#This Row],[Entrada / Saída]]="Saída",FluxoCaixa1013151416[[#This Row],[R$ (Valores)]]*-1,FluxoCaixa1013151416[[#This Row],[R$ (Valores)]])</f>
        <v>0</v>
      </c>
    </row>
    <row r="339" spans="2:12">
      <c r="B339" s="48"/>
      <c r="C339" s="48"/>
      <c r="D339" s="16"/>
      <c r="E339" s="48"/>
      <c r="F339" s="17"/>
      <c r="G339" s="17"/>
      <c r="H339" s="17"/>
      <c r="I339" s="21"/>
      <c r="J339" s="17" t="s">
        <v>525</v>
      </c>
      <c r="K339" s="20">
        <f>IF(FluxoCaixa1013151416[[#This Row],[Movimento ]]="Saldo Inicial",FluxoCaixa1013151416[[#This Row],[R$ (Valores)]],K338+FluxoCaixa1013151416[[#This Row],[Valores Receitas / Despesas]])</f>
        <v>9274.3599999999933</v>
      </c>
      <c r="L339" s="20">
        <f>IF(FluxoCaixa1013151416[[#This Row],[Entrada / Saída]]="Saída",FluxoCaixa1013151416[[#This Row],[R$ (Valores)]]*-1,FluxoCaixa1013151416[[#This Row],[R$ (Valores)]])</f>
        <v>0</v>
      </c>
    </row>
    <row r="340" spans="2:12">
      <c r="B340" s="48"/>
      <c r="C340" s="48"/>
      <c r="D340" s="16"/>
      <c r="E340" s="48"/>
      <c r="F340" s="17"/>
      <c r="G340" s="17"/>
      <c r="H340" s="17"/>
      <c r="I340" s="21"/>
      <c r="J340" s="17" t="s">
        <v>525</v>
      </c>
      <c r="K340" s="20">
        <f>IF(FluxoCaixa1013151416[[#This Row],[Movimento ]]="Saldo Inicial",FluxoCaixa1013151416[[#This Row],[R$ (Valores)]],K339+FluxoCaixa1013151416[[#This Row],[Valores Receitas / Despesas]])</f>
        <v>9274.3599999999933</v>
      </c>
      <c r="L340" s="20">
        <f>IF(FluxoCaixa1013151416[[#This Row],[Entrada / Saída]]="Saída",FluxoCaixa1013151416[[#This Row],[R$ (Valores)]]*-1,FluxoCaixa1013151416[[#This Row],[R$ (Valores)]])</f>
        <v>0</v>
      </c>
    </row>
    <row r="341" spans="2:12">
      <c r="B341" s="48"/>
      <c r="C341" s="48"/>
      <c r="D341" s="16"/>
      <c r="E341" s="48"/>
      <c r="F341" s="17"/>
      <c r="G341" s="17"/>
      <c r="H341" s="17"/>
      <c r="I341" s="21"/>
      <c r="J341" s="17" t="s">
        <v>525</v>
      </c>
      <c r="K341" s="20">
        <f>IF(FluxoCaixa1013151416[[#This Row],[Movimento ]]="Saldo Inicial",FluxoCaixa1013151416[[#This Row],[R$ (Valores)]],K340+FluxoCaixa1013151416[[#This Row],[Valores Receitas / Despesas]])</f>
        <v>9274.3599999999933</v>
      </c>
      <c r="L341" s="20">
        <f>IF(FluxoCaixa1013151416[[#This Row],[Entrada / Saída]]="Saída",FluxoCaixa1013151416[[#This Row],[R$ (Valores)]]*-1,FluxoCaixa1013151416[[#This Row],[R$ (Valores)]])</f>
        <v>0</v>
      </c>
    </row>
    <row r="342" spans="2:12">
      <c r="B342" s="48"/>
      <c r="C342" s="48"/>
      <c r="D342" s="16"/>
      <c r="E342" s="48"/>
      <c r="F342" s="17"/>
      <c r="G342" s="17"/>
      <c r="H342" s="17"/>
      <c r="I342" s="21"/>
      <c r="J342" s="17" t="s">
        <v>525</v>
      </c>
      <c r="K342" s="20">
        <f>IF(FluxoCaixa1013151416[[#This Row],[Movimento ]]="Saldo Inicial",FluxoCaixa1013151416[[#This Row],[R$ (Valores)]],K341+FluxoCaixa1013151416[[#This Row],[Valores Receitas / Despesas]])</f>
        <v>9274.3599999999933</v>
      </c>
      <c r="L342" s="20">
        <f>IF(FluxoCaixa1013151416[[#This Row],[Entrada / Saída]]="Saída",FluxoCaixa1013151416[[#This Row],[R$ (Valores)]]*-1,FluxoCaixa1013151416[[#This Row],[R$ (Valores)]])</f>
        <v>0</v>
      </c>
    </row>
    <row r="343" spans="2:12">
      <c r="B343" s="48"/>
      <c r="C343" s="48"/>
      <c r="D343" s="16"/>
      <c r="E343" s="48"/>
      <c r="F343" s="17"/>
      <c r="G343" s="17"/>
      <c r="H343" s="17"/>
      <c r="I343" s="21"/>
      <c r="J343" s="17" t="s">
        <v>525</v>
      </c>
      <c r="K343" s="20">
        <f>IF(FluxoCaixa1013151416[[#This Row],[Movimento ]]="Saldo Inicial",FluxoCaixa1013151416[[#This Row],[R$ (Valores)]],K342+FluxoCaixa1013151416[[#This Row],[Valores Receitas / Despesas]])</f>
        <v>9274.3599999999933</v>
      </c>
      <c r="L343" s="20">
        <f>IF(FluxoCaixa1013151416[[#This Row],[Entrada / Saída]]="Saída",FluxoCaixa1013151416[[#This Row],[R$ (Valores)]]*-1,FluxoCaixa1013151416[[#This Row],[R$ (Valores)]])</f>
        <v>0</v>
      </c>
    </row>
    <row r="344" spans="2:12">
      <c r="B344" s="48"/>
      <c r="C344" s="48"/>
      <c r="D344" s="16"/>
      <c r="E344" s="48"/>
      <c r="F344" s="17"/>
      <c r="G344" s="17"/>
      <c r="H344" s="17"/>
      <c r="I344" s="21"/>
      <c r="J344" s="17" t="s">
        <v>525</v>
      </c>
      <c r="K344" s="20">
        <f>IF(FluxoCaixa1013151416[[#This Row],[Movimento ]]="Saldo Inicial",FluxoCaixa1013151416[[#This Row],[R$ (Valores)]],K343+FluxoCaixa1013151416[[#This Row],[Valores Receitas / Despesas]])</f>
        <v>9274.3599999999933</v>
      </c>
      <c r="L344" s="20">
        <f>IF(FluxoCaixa1013151416[[#This Row],[Entrada / Saída]]="Saída",FluxoCaixa1013151416[[#This Row],[R$ (Valores)]]*-1,FluxoCaixa1013151416[[#This Row],[R$ (Valores)]])</f>
        <v>0</v>
      </c>
    </row>
    <row r="345" spans="2:12">
      <c r="B345" s="48"/>
      <c r="C345" s="48"/>
      <c r="D345" s="16"/>
      <c r="E345" s="48"/>
      <c r="F345" s="17"/>
      <c r="G345" s="17"/>
      <c r="H345" s="17"/>
      <c r="I345" s="21"/>
      <c r="J345" s="17" t="s">
        <v>525</v>
      </c>
      <c r="K345" s="20">
        <f>IF(FluxoCaixa1013151416[[#This Row],[Movimento ]]="Saldo Inicial",FluxoCaixa1013151416[[#This Row],[R$ (Valores)]],K344+FluxoCaixa1013151416[[#This Row],[Valores Receitas / Despesas]])</f>
        <v>9274.3599999999933</v>
      </c>
      <c r="L345" s="20">
        <f>IF(FluxoCaixa1013151416[[#This Row],[Entrada / Saída]]="Saída",FluxoCaixa1013151416[[#This Row],[R$ (Valores)]]*-1,FluxoCaixa1013151416[[#This Row],[R$ (Valores)]])</f>
        <v>0</v>
      </c>
    </row>
    <row r="346" spans="2:12">
      <c r="B346" s="48"/>
      <c r="C346" s="48"/>
      <c r="D346" s="16"/>
      <c r="E346" s="48"/>
      <c r="F346" s="17"/>
      <c r="G346" s="17"/>
      <c r="H346" s="17"/>
      <c r="I346" s="21"/>
      <c r="J346" s="17" t="s">
        <v>525</v>
      </c>
      <c r="K346" s="20">
        <f>IF(FluxoCaixa1013151416[[#This Row],[Movimento ]]="Saldo Inicial",FluxoCaixa1013151416[[#This Row],[R$ (Valores)]],K345+FluxoCaixa1013151416[[#This Row],[Valores Receitas / Despesas]])</f>
        <v>9274.3599999999933</v>
      </c>
      <c r="L346" s="20">
        <f>IF(FluxoCaixa1013151416[[#This Row],[Entrada / Saída]]="Saída",FluxoCaixa1013151416[[#This Row],[R$ (Valores)]]*-1,FluxoCaixa1013151416[[#This Row],[R$ (Valores)]])</f>
        <v>0</v>
      </c>
    </row>
    <row r="347" spans="2:12">
      <c r="B347" s="48"/>
      <c r="C347" s="48"/>
      <c r="D347" s="16"/>
      <c r="E347" s="48"/>
      <c r="F347" s="17"/>
      <c r="G347" s="17"/>
      <c r="H347" s="17"/>
      <c r="I347" s="21"/>
      <c r="J347" s="17" t="s">
        <v>525</v>
      </c>
      <c r="K347" s="20">
        <f>IF(FluxoCaixa1013151416[[#This Row],[Movimento ]]="Saldo Inicial",FluxoCaixa1013151416[[#This Row],[R$ (Valores)]],K346+FluxoCaixa1013151416[[#This Row],[Valores Receitas / Despesas]])</f>
        <v>9274.3599999999933</v>
      </c>
      <c r="L347" s="20">
        <f>IF(FluxoCaixa1013151416[[#This Row],[Entrada / Saída]]="Saída",FluxoCaixa1013151416[[#This Row],[R$ (Valores)]]*-1,FluxoCaixa1013151416[[#This Row],[R$ (Valores)]])</f>
        <v>0</v>
      </c>
    </row>
    <row r="348" spans="2:12">
      <c r="B348" s="48"/>
      <c r="C348" s="48"/>
      <c r="D348" s="16"/>
      <c r="E348" s="48"/>
      <c r="F348" s="17"/>
      <c r="G348" s="17"/>
      <c r="H348" s="17"/>
      <c r="I348" s="21"/>
      <c r="J348" s="17" t="s">
        <v>525</v>
      </c>
      <c r="K348" s="20">
        <f>IF(FluxoCaixa1013151416[[#This Row],[Movimento ]]="Saldo Inicial",FluxoCaixa1013151416[[#This Row],[R$ (Valores)]],K347+FluxoCaixa1013151416[[#This Row],[Valores Receitas / Despesas]])</f>
        <v>9274.3599999999933</v>
      </c>
      <c r="L348" s="20">
        <f>IF(FluxoCaixa1013151416[[#This Row],[Entrada / Saída]]="Saída",FluxoCaixa1013151416[[#This Row],[R$ (Valores)]]*-1,FluxoCaixa1013151416[[#This Row],[R$ (Valores)]])</f>
        <v>0</v>
      </c>
    </row>
    <row r="349" spans="2:12">
      <c r="B349" s="48"/>
      <c r="C349" s="48"/>
      <c r="D349" s="16"/>
      <c r="E349" s="48"/>
      <c r="F349" s="17"/>
      <c r="G349" s="17"/>
      <c r="H349" s="17"/>
      <c r="I349" s="21"/>
      <c r="J349" s="17" t="s">
        <v>525</v>
      </c>
      <c r="K349" s="20">
        <f>IF(FluxoCaixa1013151416[[#This Row],[Movimento ]]="Saldo Inicial",FluxoCaixa1013151416[[#This Row],[R$ (Valores)]],K348+FluxoCaixa1013151416[[#This Row],[Valores Receitas / Despesas]])</f>
        <v>9274.3599999999933</v>
      </c>
      <c r="L349" s="20">
        <f>IF(FluxoCaixa1013151416[[#This Row],[Entrada / Saída]]="Saída",FluxoCaixa1013151416[[#This Row],[R$ (Valores)]]*-1,FluxoCaixa1013151416[[#This Row],[R$ (Valores)]])</f>
        <v>0</v>
      </c>
    </row>
    <row r="350" spans="2:12">
      <c r="B350" s="48"/>
      <c r="C350" s="48"/>
      <c r="D350" s="16"/>
      <c r="E350" s="48"/>
      <c r="F350" s="17"/>
      <c r="G350" s="17"/>
      <c r="H350" s="17"/>
      <c r="I350" s="21"/>
      <c r="J350" s="17" t="s">
        <v>525</v>
      </c>
      <c r="K350" s="20">
        <f>IF(FluxoCaixa1013151416[[#This Row],[Movimento ]]="Saldo Inicial",FluxoCaixa1013151416[[#This Row],[R$ (Valores)]],K349+FluxoCaixa1013151416[[#This Row],[Valores Receitas / Despesas]])</f>
        <v>9274.3599999999933</v>
      </c>
      <c r="L350" s="20">
        <f>IF(FluxoCaixa1013151416[[#This Row],[Entrada / Saída]]="Saída",FluxoCaixa1013151416[[#This Row],[R$ (Valores)]]*-1,FluxoCaixa1013151416[[#This Row],[R$ (Valores)]])</f>
        <v>0</v>
      </c>
    </row>
    <row r="351" spans="2:12">
      <c r="B351" s="48"/>
      <c r="C351" s="48"/>
      <c r="D351" s="16"/>
      <c r="E351" s="48"/>
      <c r="F351" s="17"/>
      <c r="G351" s="17"/>
      <c r="H351" s="17"/>
      <c r="I351" s="21"/>
      <c r="J351" s="17" t="s">
        <v>525</v>
      </c>
      <c r="K351" s="20">
        <f>IF(FluxoCaixa1013151416[[#This Row],[Movimento ]]="Saldo Inicial",FluxoCaixa1013151416[[#This Row],[R$ (Valores)]],K350+FluxoCaixa1013151416[[#This Row],[Valores Receitas / Despesas]])</f>
        <v>9274.3599999999933</v>
      </c>
      <c r="L351" s="20">
        <f>IF(FluxoCaixa1013151416[[#This Row],[Entrada / Saída]]="Saída",FluxoCaixa1013151416[[#This Row],[R$ (Valores)]]*-1,FluxoCaixa1013151416[[#This Row],[R$ (Valores)]])</f>
        <v>0</v>
      </c>
    </row>
    <row r="352" spans="2:12">
      <c r="B352" s="48"/>
      <c r="C352" s="48"/>
      <c r="D352" s="16"/>
      <c r="E352" s="48"/>
      <c r="F352" s="17"/>
      <c r="G352" s="17"/>
      <c r="H352" s="17"/>
      <c r="I352" s="21"/>
      <c r="J352" s="17" t="s">
        <v>525</v>
      </c>
      <c r="K352" s="20">
        <f>IF(FluxoCaixa1013151416[[#This Row],[Movimento ]]="Saldo Inicial",FluxoCaixa1013151416[[#This Row],[R$ (Valores)]],K351+FluxoCaixa1013151416[[#This Row],[Valores Receitas / Despesas]])</f>
        <v>9274.3599999999933</v>
      </c>
      <c r="L352" s="20">
        <f>IF(FluxoCaixa1013151416[[#This Row],[Entrada / Saída]]="Saída",FluxoCaixa1013151416[[#This Row],[R$ (Valores)]]*-1,FluxoCaixa1013151416[[#This Row],[R$ (Valores)]])</f>
        <v>0</v>
      </c>
    </row>
    <row r="353" spans="2:12">
      <c r="B353" s="48"/>
      <c r="C353" s="48"/>
      <c r="D353" s="16"/>
      <c r="E353" s="48"/>
      <c r="F353" s="17"/>
      <c r="G353" s="17"/>
      <c r="H353" s="17"/>
      <c r="I353" s="21"/>
      <c r="J353" s="17" t="s">
        <v>525</v>
      </c>
      <c r="K353" s="20">
        <f>IF(FluxoCaixa1013151416[[#This Row],[Movimento ]]="Saldo Inicial",FluxoCaixa1013151416[[#This Row],[R$ (Valores)]],K352+FluxoCaixa1013151416[[#This Row],[Valores Receitas / Despesas]])</f>
        <v>9274.3599999999933</v>
      </c>
      <c r="L353" s="20">
        <f>IF(FluxoCaixa1013151416[[#This Row],[Entrada / Saída]]="Saída",FluxoCaixa1013151416[[#This Row],[R$ (Valores)]]*-1,FluxoCaixa1013151416[[#This Row],[R$ (Valores)]])</f>
        <v>0</v>
      </c>
    </row>
    <row r="354" spans="2:12">
      <c r="B354" s="48"/>
      <c r="C354" s="48"/>
      <c r="D354" s="16"/>
      <c r="E354" s="48"/>
      <c r="F354" s="17"/>
      <c r="G354" s="17"/>
      <c r="H354" s="17"/>
      <c r="I354" s="21"/>
      <c r="J354" s="17" t="s">
        <v>525</v>
      </c>
      <c r="K354" s="20">
        <f>IF(FluxoCaixa1013151416[[#This Row],[Movimento ]]="Saldo Inicial",FluxoCaixa1013151416[[#This Row],[R$ (Valores)]],K353+FluxoCaixa1013151416[[#This Row],[Valores Receitas / Despesas]])</f>
        <v>9274.3599999999933</v>
      </c>
      <c r="L354" s="20">
        <f>IF(FluxoCaixa1013151416[[#This Row],[Entrada / Saída]]="Saída",FluxoCaixa1013151416[[#This Row],[R$ (Valores)]]*-1,FluxoCaixa1013151416[[#This Row],[R$ (Valores)]])</f>
        <v>0</v>
      </c>
    </row>
    <row r="355" spans="2:12">
      <c r="B355" s="48"/>
      <c r="C355" s="48"/>
      <c r="D355" s="16"/>
      <c r="E355" s="48"/>
      <c r="F355" s="17"/>
      <c r="G355" s="17"/>
      <c r="H355" s="17"/>
      <c r="I355" s="21"/>
      <c r="J355" s="17" t="s">
        <v>525</v>
      </c>
      <c r="K355" s="20">
        <f>IF(FluxoCaixa1013151416[[#This Row],[Movimento ]]="Saldo Inicial",FluxoCaixa1013151416[[#This Row],[R$ (Valores)]],K354+FluxoCaixa1013151416[[#This Row],[Valores Receitas / Despesas]])</f>
        <v>9274.3599999999933</v>
      </c>
      <c r="L355" s="20">
        <f>IF(FluxoCaixa1013151416[[#This Row],[Entrada / Saída]]="Saída",FluxoCaixa1013151416[[#This Row],[R$ (Valores)]]*-1,FluxoCaixa1013151416[[#This Row],[R$ (Valores)]])</f>
        <v>0</v>
      </c>
    </row>
    <row r="356" spans="2:12">
      <c r="B356" s="48"/>
      <c r="C356" s="48"/>
      <c r="D356" s="16"/>
      <c r="E356" s="48"/>
      <c r="F356" s="17"/>
      <c r="G356" s="17"/>
      <c r="H356" s="17"/>
      <c r="I356" s="21"/>
      <c r="J356" s="17" t="s">
        <v>525</v>
      </c>
      <c r="K356" s="20">
        <f>IF(FluxoCaixa1013151416[[#This Row],[Movimento ]]="Saldo Inicial",FluxoCaixa1013151416[[#This Row],[R$ (Valores)]],K355+FluxoCaixa1013151416[[#This Row],[Valores Receitas / Despesas]])</f>
        <v>9274.3599999999933</v>
      </c>
      <c r="L356" s="20">
        <f>IF(FluxoCaixa1013151416[[#This Row],[Entrada / Saída]]="Saída",FluxoCaixa1013151416[[#This Row],[R$ (Valores)]]*-1,FluxoCaixa1013151416[[#This Row],[R$ (Valores)]])</f>
        <v>0</v>
      </c>
    </row>
    <row r="357" spans="2:12">
      <c r="B357" s="48"/>
      <c r="C357" s="48"/>
      <c r="D357" s="16"/>
      <c r="E357" s="48"/>
      <c r="F357" s="17"/>
      <c r="G357" s="17"/>
      <c r="H357" s="17"/>
      <c r="I357" s="21"/>
      <c r="J357" s="17" t="s">
        <v>525</v>
      </c>
      <c r="K357" s="20">
        <f>IF(FluxoCaixa1013151416[[#This Row],[Movimento ]]="Saldo Inicial",FluxoCaixa1013151416[[#This Row],[R$ (Valores)]],K356+FluxoCaixa1013151416[[#This Row],[Valores Receitas / Despesas]])</f>
        <v>9274.3599999999933</v>
      </c>
      <c r="L357" s="20">
        <f>IF(FluxoCaixa1013151416[[#This Row],[Entrada / Saída]]="Saída",FluxoCaixa1013151416[[#This Row],[R$ (Valores)]]*-1,FluxoCaixa1013151416[[#This Row],[R$ (Valores)]])</f>
        <v>0</v>
      </c>
    </row>
    <row r="358" spans="2:12">
      <c r="B358" s="48"/>
      <c r="C358" s="48"/>
      <c r="D358" s="16"/>
      <c r="E358" s="48"/>
      <c r="F358" s="17"/>
      <c r="G358" s="17"/>
      <c r="H358" s="17"/>
      <c r="I358" s="21"/>
      <c r="J358" s="17" t="s">
        <v>525</v>
      </c>
      <c r="K358" s="20">
        <f>IF(FluxoCaixa1013151416[[#This Row],[Movimento ]]="Saldo Inicial",FluxoCaixa1013151416[[#This Row],[R$ (Valores)]],K357+FluxoCaixa1013151416[[#This Row],[Valores Receitas / Despesas]])</f>
        <v>9274.3599999999933</v>
      </c>
      <c r="L358" s="20">
        <f>IF(FluxoCaixa1013151416[[#This Row],[Entrada / Saída]]="Saída",FluxoCaixa1013151416[[#This Row],[R$ (Valores)]]*-1,FluxoCaixa1013151416[[#This Row],[R$ (Valores)]])</f>
        <v>0</v>
      </c>
    </row>
    <row r="359" spans="2:12">
      <c r="B359" s="48"/>
      <c r="C359" s="48"/>
      <c r="D359" s="16"/>
      <c r="E359" s="48"/>
      <c r="F359" s="17"/>
      <c r="G359" s="17"/>
      <c r="H359" s="17"/>
      <c r="I359" s="21"/>
      <c r="J359" s="17" t="s">
        <v>525</v>
      </c>
      <c r="K359" s="20">
        <f>IF(FluxoCaixa1013151416[[#This Row],[Movimento ]]="Saldo Inicial",FluxoCaixa1013151416[[#This Row],[R$ (Valores)]],K358+FluxoCaixa1013151416[[#This Row],[Valores Receitas / Despesas]])</f>
        <v>9274.3599999999933</v>
      </c>
      <c r="L359" s="20">
        <f>IF(FluxoCaixa1013151416[[#This Row],[Entrada / Saída]]="Saída",FluxoCaixa1013151416[[#This Row],[R$ (Valores)]]*-1,FluxoCaixa1013151416[[#This Row],[R$ (Valores)]])</f>
        <v>0</v>
      </c>
    </row>
    <row r="360" spans="2:12">
      <c r="B360" s="48"/>
      <c r="C360" s="48"/>
      <c r="D360" s="16"/>
      <c r="E360" s="48"/>
      <c r="F360" s="17"/>
      <c r="G360" s="17"/>
      <c r="H360" s="17"/>
      <c r="I360" s="21"/>
      <c r="J360" s="17" t="s">
        <v>525</v>
      </c>
      <c r="K360" s="20">
        <f>IF(FluxoCaixa1013151416[[#This Row],[Movimento ]]="Saldo Inicial",FluxoCaixa1013151416[[#This Row],[R$ (Valores)]],K359+FluxoCaixa1013151416[[#This Row],[Valores Receitas / Despesas]])</f>
        <v>9274.3599999999933</v>
      </c>
      <c r="L360" s="20">
        <f>IF(FluxoCaixa1013151416[[#This Row],[Entrada / Saída]]="Saída",FluxoCaixa1013151416[[#This Row],[R$ (Valores)]]*-1,FluxoCaixa1013151416[[#This Row],[R$ (Valores)]])</f>
        <v>0</v>
      </c>
    </row>
    <row r="361" spans="2:12">
      <c r="B361" s="48"/>
      <c r="C361" s="48"/>
      <c r="D361" s="16"/>
      <c r="E361" s="48"/>
      <c r="F361" s="17"/>
      <c r="G361" s="17"/>
      <c r="H361" s="17"/>
      <c r="I361" s="21"/>
      <c r="J361" s="17" t="s">
        <v>525</v>
      </c>
      <c r="K361" s="20">
        <f>IF(FluxoCaixa1013151416[[#This Row],[Movimento ]]="Saldo Inicial",FluxoCaixa1013151416[[#This Row],[R$ (Valores)]],K360+FluxoCaixa1013151416[[#This Row],[Valores Receitas / Despesas]])</f>
        <v>9274.3599999999933</v>
      </c>
      <c r="L361" s="20">
        <f>IF(FluxoCaixa1013151416[[#This Row],[Entrada / Saída]]="Saída",FluxoCaixa1013151416[[#This Row],[R$ (Valores)]]*-1,FluxoCaixa1013151416[[#This Row],[R$ (Valores)]])</f>
        <v>0</v>
      </c>
    </row>
    <row r="362" spans="2:12">
      <c r="B362" s="48"/>
      <c r="C362" s="48"/>
      <c r="D362" s="16"/>
      <c r="E362" s="48"/>
      <c r="F362" s="17"/>
      <c r="G362" s="17"/>
      <c r="H362" s="17"/>
      <c r="I362" s="21"/>
      <c r="J362" s="17" t="s">
        <v>525</v>
      </c>
      <c r="K362" s="20">
        <f>IF(FluxoCaixa1013151416[[#This Row],[Movimento ]]="Saldo Inicial",FluxoCaixa1013151416[[#This Row],[R$ (Valores)]],K361+FluxoCaixa1013151416[[#This Row],[Valores Receitas / Despesas]])</f>
        <v>9274.3599999999933</v>
      </c>
      <c r="L362" s="20">
        <f>IF(FluxoCaixa1013151416[[#This Row],[Entrada / Saída]]="Saída",FluxoCaixa1013151416[[#This Row],[R$ (Valores)]]*-1,FluxoCaixa1013151416[[#This Row],[R$ (Valores)]])</f>
        <v>0</v>
      </c>
    </row>
    <row r="363" spans="2:12">
      <c r="B363" s="48"/>
      <c r="C363" s="48"/>
      <c r="D363" s="16"/>
      <c r="E363" s="48"/>
      <c r="F363" s="17"/>
      <c r="G363" s="17"/>
      <c r="H363" s="17"/>
      <c r="I363" s="21"/>
      <c r="J363" s="17" t="s">
        <v>525</v>
      </c>
      <c r="K363" s="20">
        <f>IF(FluxoCaixa1013151416[[#This Row],[Movimento ]]="Saldo Inicial",FluxoCaixa1013151416[[#This Row],[R$ (Valores)]],K362+FluxoCaixa1013151416[[#This Row],[Valores Receitas / Despesas]])</f>
        <v>9274.3599999999933</v>
      </c>
      <c r="L363" s="20">
        <f>IF(FluxoCaixa1013151416[[#This Row],[Entrada / Saída]]="Saída",FluxoCaixa1013151416[[#This Row],[R$ (Valores)]]*-1,FluxoCaixa1013151416[[#This Row],[R$ (Valores)]])</f>
        <v>0</v>
      </c>
    </row>
    <row r="364" spans="2:12">
      <c r="B364" s="48"/>
      <c r="C364" s="48"/>
      <c r="D364" s="16"/>
      <c r="E364" s="48"/>
      <c r="F364" s="17"/>
      <c r="G364" s="17"/>
      <c r="H364" s="17"/>
      <c r="I364" s="21"/>
      <c r="J364" s="17" t="s">
        <v>525</v>
      </c>
      <c r="K364" s="20">
        <f>IF(FluxoCaixa1013151416[[#This Row],[Movimento ]]="Saldo Inicial",FluxoCaixa1013151416[[#This Row],[R$ (Valores)]],K363+FluxoCaixa1013151416[[#This Row],[Valores Receitas / Despesas]])</f>
        <v>9274.3599999999933</v>
      </c>
      <c r="L364" s="20">
        <f>IF(FluxoCaixa1013151416[[#This Row],[Entrada / Saída]]="Saída",FluxoCaixa1013151416[[#This Row],[R$ (Valores)]]*-1,FluxoCaixa1013151416[[#This Row],[R$ (Valores)]])</f>
        <v>0</v>
      </c>
    </row>
    <row r="365" spans="2:12">
      <c r="B365" s="48"/>
      <c r="C365" s="48"/>
      <c r="D365" s="16"/>
      <c r="E365" s="48"/>
      <c r="F365" s="17"/>
      <c r="G365" s="17"/>
      <c r="H365" s="17"/>
      <c r="I365" s="21"/>
      <c r="J365" s="17" t="s">
        <v>525</v>
      </c>
      <c r="K365" s="20">
        <f>IF(FluxoCaixa1013151416[[#This Row],[Movimento ]]="Saldo Inicial",FluxoCaixa1013151416[[#This Row],[R$ (Valores)]],K364+FluxoCaixa1013151416[[#This Row],[Valores Receitas / Despesas]])</f>
        <v>9274.3599999999933</v>
      </c>
      <c r="L365" s="20">
        <f>IF(FluxoCaixa1013151416[[#This Row],[Entrada / Saída]]="Saída",FluxoCaixa1013151416[[#This Row],[R$ (Valores)]]*-1,FluxoCaixa1013151416[[#This Row],[R$ (Valores)]])</f>
        <v>0</v>
      </c>
    </row>
    <row r="366" spans="2:12">
      <c r="B366" s="48"/>
      <c r="C366" s="48"/>
      <c r="D366" s="16"/>
      <c r="E366" s="48"/>
      <c r="F366" s="17"/>
      <c r="G366" s="17"/>
      <c r="H366" s="17"/>
      <c r="I366" s="21"/>
      <c r="J366" s="17" t="s">
        <v>525</v>
      </c>
      <c r="K366" s="20">
        <f>IF(FluxoCaixa1013151416[[#This Row],[Movimento ]]="Saldo Inicial",FluxoCaixa1013151416[[#This Row],[R$ (Valores)]],K365+FluxoCaixa1013151416[[#This Row],[Valores Receitas / Despesas]])</f>
        <v>9274.3599999999933</v>
      </c>
      <c r="L366" s="20">
        <f>IF(FluxoCaixa1013151416[[#This Row],[Entrada / Saída]]="Saída",FluxoCaixa1013151416[[#This Row],[R$ (Valores)]]*-1,FluxoCaixa1013151416[[#This Row],[R$ (Valores)]])</f>
        <v>0</v>
      </c>
    </row>
    <row r="367" spans="2:12">
      <c r="B367" s="48"/>
      <c r="C367" s="48"/>
      <c r="D367" s="16"/>
      <c r="E367" s="48"/>
      <c r="F367" s="17"/>
      <c r="G367" s="17"/>
      <c r="H367" s="17"/>
      <c r="I367" s="21"/>
      <c r="J367" s="17" t="s">
        <v>525</v>
      </c>
      <c r="K367" s="20">
        <f>IF(FluxoCaixa1013151416[[#This Row],[Movimento ]]="Saldo Inicial",FluxoCaixa1013151416[[#This Row],[R$ (Valores)]],K366+FluxoCaixa1013151416[[#This Row],[Valores Receitas / Despesas]])</f>
        <v>9274.3599999999933</v>
      </c>
      <c r="L367" s="20">
        <f>IF(FluxoCaixa1013151416[[#This Row],[Entrada / Saída]]="Saída",FluxoCaixa1013151416[[#This Row],[R$ (Valores)]]*-1,FluxoCaixa1013151416[[#This Row],[R$ (Valores)]])</f>
        <v>0</v>
      </c>
    </row>
    <row r="368" spans="2:12">
      <c r="B368" s="48"/>
      <c r="C368" s="48"/>
      <c r="D368" s="16"/>
      <c r="E368" s="48"/>
      <c r="F368" s="17"/>
      <c r="G368" s="17"/>
      <c r="H368" s="17"/>
      <c r="I368" s="21"/>
      <c r="J368" s="17" t="s">
        <v>525</v>
      </c>
      <c r="K368" s="20">
        <f>IF(FluxoCaixa1013151416[[#This Row],[Movimento ]]="Saldo Inicial",FluxoCaixa1013151416[[#This Row],[R$ (Valores)]],K367+FluxoCaixa1013151416[[#This Row],[Valores Receitas / Despesas]])</f>
        <v>9274.3599999999933</v>
      </c>
      <c r="L368" s="20">
        <f>IF(FluxoCaixa1013151416[[#This Row],[Entrada / Saída]]="Saída",FluxoCaixa1013151416[[#This Row],[R$ (Valores)]]*-1,FluxoCaixa1013151416[[#This Row],[R$ (Valores)]])</f>
        <v>0</v>
      </c>
    </row>
    <row r="369" spans="2:12">
      <c r="B369" s="48"/>
      <c r="C369" s="48"/>
      <c r="D369" s="16"/>
      <c r="E369" s="48"/>
      <c r="F369" s="17"/>
      <c r="G369" s="17"/>
      <c r="H369" s="17"/>
      <c r="I369" s="21"/>
      <c r="J369" s="17" t="s">
        <v>525</v>
      </c>
      <c r="K369" s="20">
        <f>IF(FluxoCaixa1013151416[[#This Row],[Movimento ]]="Saldo Inicial",FluxoCaixa1013151416[[#This Row],[R$ (Valores)]],K368+FluxoCaixa1013151416[[#This Row],[Valores Receitas / Despesas]])</f>
        <v>9274.3599999999933</v>
      </c>
      <c r="L369" s="20">
        <f>IF(FluxoCaixa1013151416[[#This Row],[Entrada / Saída]]="Saída",FluxoCaixa1013151416[[#This Row],[R$ (Valores)]]*-1,FluxoCaixa1013151416[[#This Row],[R$ (Valores)]])</f>
        <v>0</v>
      </c>
    </row>
    <row r="370" spans="2:12">
      <c r="B370" s="48"/>
      <c r="C370" s="48"/>
      <c r="D370" s="16"/>
      <c r="E370" s="48"/>
      <c r="F370" s="17"/>
      <c r="G370" s="17"/>
      <c r="H370" s="17"/>
      <c r="I370" s="21"/>
      <c r="J370" s="17" t="s">
        <v>525</v>
      </c>
      <c r="K370" s="20">
        <f>IF(FluxoCaixa1013151416[[#This Row],[Movimento ]]="Saldo Inicial",FluxoCaixa1013151416[[#This Row],[R$ (Valores)]],K369+FluxoCaixa1013151416[[#This Row],[Valores Receitas / Despesas]])</f>
        <v>9274.3599999999933</v>
      </c>
      <c r="L370" s="20">
        <f>IF(FluxoCaixa1013151416[[#This Row],[Entrada / Saída]]="Saída",FluxoCaixa1013151416[[#This Row],[R$ (Valores)]]*-1,FluxoCaixa1013151416[[#This Row],[R$ (Valores)]])</f>
        <v>0</v>
      </c>
    </row>
    <row r="371" spans="2:12">
      <c r="B371" s="48"/>
      <c r="C371" s="48"/>
      <c r="D371" s="16"/>
      <c r="E371" s="48"/>
      <c r="F371" s="17"/>
      <c r="G371" s="17"/>
      <c r="H371" s="17"/>
      <c r="I371" s="21"/>
      <c r="J371" s="17" t="s">
        <v>525</v>
      </c>
      <c r="K371" s="20">
        <f>IF(FluxoCaixa1013151416[[#This Row],[Movimento ]]="Saldo Inicial",FluxoCaixa1013151416[[#This Row],[R$ (Valores)]],K370+FluxoCaixa1013151416[[#This Row],[Valores Receitas / Despesas]])</f>
        <v>9274.3599999999933</v>
      </c>
      <c r="L371" s="20">
        <f>IF(FluxoCaixa1013151416[[#This Row],[Entrada / Saída]]="Saída",FluxoCaixa1013151416[[#This Row],[R$ (Valores)]]*-1,FluxoCaixa1013151416[[#This Row],[R$ (Valores)]])</f>
        <v>0</v>
      </c>
    </row>
    <row r="372" spans="2:12">
      <c r="B372" s="48"/>
      <c r="C372" s="48"/>
      <c r="D372" s="16"/>
      <c r="E372" s="48"/>
      <c r="F372" s="17"/>
      <c r="G372" s="17"/>
      <c r="H372" s="17"/>
      <c r="I372" s="21"/>
      <c r="J372" s="17" t="s">
        <v>525</v>
      </c>
      <c r="K372" s="20">
        <f>IF(FluxoCaixa1013151416[[#This Row],[Movimento ]]="Saldo Inicial",FluxoCaixa1013151416[[#This Row],[R$ (Valores)]],K371+FluxoCaixa1013151416[[#This Row],[Valores Receitas / Despesas]])</f>
        <v>9274.3599999999933</v>
      </c>
      <c r="L372" s="20">
        <f>IF(FluxoCaixa1013151416[[#This Row],[Entrada / Saída]]="Saída",FluxoCaixa1013151416[[#This Row],[R$ (Valores)]]*-1,FluxoCaixa1013151416[[#This Row],[R$ (Valores)]])</f>
        <v>0</v>
      </c>
    </row>
    <row r="373" spans="2:12">
      <c r="B373" s="48"/>
      <c r="C373" s="48"/>
      <c r="D373" s="16"/>
      <c r="E373" s="48"/>
      <c r="F373" s="17"/>
      <c r="G373" s="17"/>
      <c r="H373" s="17"/>
      <c r="I373" s="21"/>
      <c r="J373" s="17" t="s">
        <v>525</v>
      </c>
      <c r="K373" s="20">
        <f>IF(FluxoCaixa1013151416[[#This Row],[Movimento ]]="Saldo Inicial",FluxoCaixa1013151416[[#This Row],[R$ (Valores)]],K372+FluxoCaixa1013151416[[#This Row],[Valores Receitas / Despesas]])</f>
        <v>9274.3599999999933</v>
      </c>
      <c r="L373" s="20">
        <f>IF(FluxoCaixa1013151416[[#This Row],[Entrada / Saída]]="Saída",FluxoCaixa1013151416[[#This Row],[R$ (Valores)]]*-1,FluxoCaixa1013151416[[#This Row],[R$ (Valores)]])</f>
        <v>0</v>
      </c>
    </row>
    <row r="374" spans="2:12">
      <c r="B374" s="48"/>
      <c r="C374" s="48"/>
      <c r="D374" s="16"/>
      <c r="E374" s="48"/>
      <c r="F374" s="17"/>
      <c r="G374" s="17"/>
      <c r="H374" s="17"/>
      <c r="I374" s="21"/>
      <c r="J374" s="17" t="s">
        <v>525</v>
      </c>
      <c r="K374" s="20">
        <f>IF(FluxoCaixa1013151416[[#This Row],[Movimento ]]="Saldo Inicial",FluxoCaixa1013151416[[#This Row],[R$ (Valores)]],K373+FluxoCaixa1013151416[[#This Row],[Valores Receitas / Despesas]])</f>
        <v>9274.3599999999933</v>
      </c>
      <c r="L374" s="20">
        <f>IF(FluxoCaixa1013151416[[#This Row],[Entrada / Saída]]="Saída",FluxoCaixa1013151416[[#This Row],[R$ (Valores)]]*-1,FluxoCaixa1013151416[[#This Row],[R$ (Valores)]])</f>
        <v>0</v>
      </c>
    </row>
    <row r="375" spans="2:12">
      <c r="B375" s="48"/>
      <c r="C375" s="48"/>
      <c r="D375" s="16"/>
      <c r="E375" s="48"/>
      <c r="F375" s="17"/>
      <c r="G375" s="17"/>
      <c r="H375" s="17"/>
      <c r="I375" s="21"/>
      <c r="J375" s="17" t="s">
        <v>525</v>
      </c>
      <c r="K375" s="20">
        <f>IF(FluxoCaixa1013151416[[#This Row],[Movimento ]]="Saldo Inicial",FluxoCaixa1013151416[[#This Row],[R$ (Valores)]],K374+FluxoCaixa1013151416[[#This Row],[Valores Receitas / Despesas]])</f>
        <v>9274.3599999999933</v>
      </c>
      <c r="L375" s="20">
        <f>IF(FluxoCaixa1013151416[[#This Row],[Entrada / Saída]]="Saída",FluxoCaixa1013151416[[#This Row],[R$ (Valores)]]*-1,FluxoCaixa1013151416[[#This Row],[R$ (Valores)]])</f>
        <v>0</v>
      </c>
    </row>
    <row r="376" spans="2:12">
      <c r="B376" s="48"/>
      <c r="C376" s="48"/>
      <c r="D376" s="16"/>
      <c r="E376" s="48"/>
      <c r="F376" s="17"/>
      <c r="G376" s="17"/>
      <c r="H376" s="17"/>
      <c r="I376" s="21"/>
      <c r="J376" s="17" t="s">
        <v>525</v>
      </c>
      <c r="K376" s="20">
        <f>IF(FluxoCaixa1013151416[[#This Row],[Movimento ]]="Saldo Inicial",FluxoCaixa1013151416[[#This Row],[R$ (Valores)]],K375+FluxoCaixa1013151416[[#This Row],[Valores Receitas / Despesas]])</f>
        <v>9274.3599999999933</v>
      </c>
      <c r="L376" s="20">
        <f>IF(FluxoCaixa1013151416[[#This Row],[Entrada / Saída]]="Saída",FluxoCaixa1013151416[[#This Row],[R$ (Valores)]]*-1,FluxoCaixa1013151416[[#This Row],[R$ (Valores)]])</f>
        <v>0</v>
      </c>
    </row>
    <row r="377" spans="2:12">
      <c r="B377" s="48"/>
      <c r="C377" s="48"/>
      <c r="D377" s="16"/>
      <c r="E377" s="48"/>
      <c r="F377" s="17"/>
      <c r="G377" s="17"/>
      <c r="H377" s="17"/>
      <c r="I377" s="21"/>
      <c r="J377" s="17" t="s">
        <v>525</v>
      </c>
      <c r="K377" s="20">
        <f>IF(FluxoCaixa1013151416[[#This Row],[Movimento ]]="Saldo Inicial",FluxoCaixa1013151416[[#This Row],[R$ (Valores)]],K376+FluxoCaixa1013151416[[#This Row],[Valores Receitas / Despesas]])</f>
        <v>9274.3599999999933</v>
      </c>
      <c r="L377" s="20">
        <f>IF(FluxoCaixa1013151416[[#This Row],[Entrada / Saída]]="Saída",FluxoCaixa1013151416[[#This Row],[R$ (Valores)]]*-1,FluxoCaixa1013151416[[#This Row],[R$ (Valores)]])</f>
        <v>0</v>
      </c>
    </row>
    <row r="378" spans="2:12">
      <c r="B378" s="48"/>
      <c r="C378" s="48"/>
      <c r="D378" s="16"/>
      <c r="E378" s="48"/>
      <c r="F378" s="17"/>
      <c r="G378" s="17"/>
      <c r="H378" s="17"/>
      <c r="I378" s="21"/>
      <c r="J378" s="17" t="s">
        <v>525</v>
      </c>
      <c r="K378" s="20">
        <f>IF(FluxoCaixa1013151416[[#This Row],[Movimento ]]="Saldo Inicial",FluxoCaixa1013151416[[#This Row],[R$ (Valores)]],K377+FluxoCaixa1013151416[[#This Row],[Valores Receitas / Despesas]])</f>
        <v>9274.3599999999933</v>
      </c>
      <c r="L378" s="20">
        <f>IF(FluxoCaixa1013151416[[#This Row],[Entrada / Saída]]="Saída",FluxoCaixa1013151416[[#This Row],[R$ (Valores)]]*-1,FluxoCaixa1013151416[[#This Row],[R$ (Valores)]])</f>
        <v>0</v>
      </c>
    </row>
    <row r="379" spans="2:12">
      <c r="B379" s="48"/>
      <c r="C379" s="48"/>
      <c r="D379" s="16"/>
      <c r="E379" s="48"/>
      <c r="F379" s="17"/>
      <c r="G379" s="17"/>
      <c r="H379" s="17"/>
      <c r="I379" s="21"/>
      <c r="J379" s="17" t="s">
        <v>525</v>
      </c>
      <c r="K379" s="20">
        <f>IF(FluxoCaixa1013151416[[#This Row],[Movimento ]]="Saldo Inicial",FluxoCaixa1013151416[[#This Row],[R$ (Valores)]],K378+FluxoCaixa1013151416[[#This Row],[Valores Receitas / Despesas]])</f>
        <v>9274.3599999999933</v>
      </c>
      <c r="L379" s="20">
        <f>IF(FluxoCaixa1013151416[[#This Row],[Entrada / Saída]]="Saída",FluxoCaixa1013151416[[#This Row],[R$ (Valores)]]*-1,FluxoCaixa1013151416[[#This Row],[R$ (Valores)]])</f>
        <v>0</v>
      </c>
    </row>
    <row r="380" spans="2:12">
      <c r="B380" s="48"/>
      <c r="C380" s="48"/>
      <c r="D380" s="16"/>
      <c r="E380" s="48"/>
      <c r="F380" s="17"/>
      <c r="G380" s="17"/>
      <c r="H380" s="17"/>
      <c r="I380" s="21"/>
      <c r="J380" s="17" t="s">
        <v>525</v>
      </c>
      <c r="K380" s="20">
        <f>IF(FluxoCaixa1013151416[[#This Row],[Movimento ]]="Saldo Inicial",FluxoCaixa1013151416[[#This Row],[R$ (Valores)]],K379+FluxoCaixa1013151416[[#This Row],[Valores Receitas / Despesas]])</f>
        <v>9274.3599999999933</v>
      </c>
      <c r="L380" s="20">
        <f>IF(FluxoCaixa1013151416[[#This Row],[Entrada / Saída]]="Saída",FluxoCaixa1013151416[[#This Row],[R$ (Valores)]]*-1,FluxoCaixa1013151416[[#This Row],[R$ (Valores)]])</f>
        <v>0</v>
      </c>
    </row>
    <row r="381" spans="2:12">
      <c r="B381" s="48"/>
      <c r="C381" s="48"/>
      <c r="D381" s="16"/>
      <c r="E381" s="48"/>
      <c r="F381" s="17"/>
      <c r="G381" s="17"/>
      <c r="H381" s="17"/>
      <c r="I381" s="21"/>
      <c r="J381" s="17" t="s">
        <v>525</v>
      </c>
      <c r="K381" s="20">
        <f>IF(FluxoCaixa1013151416[[#This Row],[Movimento ]]="Saldo Inicial",FluxoCaixa1013151416[[#This Row],[R$ (Valores)]],K380+FluxoCaixa1013151416[[#This Row],[Valores Receitas / Despesas]])</f>
        <v>9274.3599999999933</v>
      </c>
      <c r="L381" s="20">
        <f>IF(FluxoCaixa1013151416[[#This Row],[Entrada / Saída]]="Saída",FluxoCaixa1013151416[[#This Row],[R$ (Valores)]]*-1,FluxoCaixa1013151416[[#This Row],[R$ (Valores)]])</f>
        <v>0</v>
      </c>
    </row>
    <row r="382" spans="2:12">
      <c r="B382" s="48"/>
      <c r="C382" s="48"/>
      <c r="D382" s="16"/>
      <c r="E382" s="48"/>
      <c r="F382" s="17"/>
      <c r="G382" s="17"/>
      <c r="H382" s="17"/>
      <c r="I382" s="21"/>
      <c r="J382" s="17" t="s">
        <v>525</v>
      </c>
      <c r="K382" s="20">
        <f>IF(FluxoCaixa1013151416[[#This Row],[Movimento ]]="Saldo Inicial",FluxoCaixa1013151416[[#This Row],[R$ (Valores)]],K381+FluxoCaixa1013151416[[#This Row],[Valores Receitas / Despesas]])</f>
        <v>9274.3599999999933</v>
      </c>
      <c r="L382" s="20">
        <f>IF(FluxoCaixa1013151416[[#This Row],[Entrada / Saída]]="Saída",FluxoCaixa1013151416[[#This Row],[R$ (Valores)]]*-1,FluxoCaixa1013151416[[#This Row],[R$ (Valores)]])</f>
        <v>0</v>
      </c>
    </row>
    <row r="383" spans="2:12">
      <c r="B383" s="48"/>
      <c r="C383" s="48"/>
      <c r="D383" s="16"/>
      <c r="E383" s="48"/>
      <c r="F383" s="17"/>
      <c r="G383" s="17"/>
      <c r="H383" s="17"/>
      <c r="I383" s="21"/>
      <c r="J383" s="17" t="s">
        <v>525</v>
      </c>
      <c r="K383" s="20">
        <f>IF(FluxoCaixa1013151416[[#This Row],[Movimento ]]="Saldo Inicial",FluxoCaixa1013151416[[#This Row],[R$ (Valores)]],K382+FluxoCaixa1013151416[[#This Row],[Valores Receitas / Despesas]])</f>
        <v>9274.3599999999933</v>
      </c>
      <c r="L383" s="20">
        <f>IF(FluxoCaixa1013151416[[#This Row],[Entrada / Saída]]="Saída",FluxoCaixa1013151416[[#This Row],[R$ (Valores)]]*-1,FluxoCaixa1013151416[[#This Row],[R$ (Valores)]])</f>
        <v>0</v>
      </c>
    </row>
    <row r="384" spans="2:12">
      <c r="B384" s="48"/>
      <c r="C384" s="48"/>
      <c r="D384" s="16"/>
      <c r="E384" s="48"/>
      <c r="F384" s="17"/>
      <c r="G384" s="17"/>
      <c r="H384" s="17"/>
      <c r="I384" s="21"/>
      <c r="J384" s="17" t="s">
        <v>525</v>
      </c>
      <c r="K384" s="20">
        <f>IF(FluxoCaixa1013151416[[#This Row],[Movimento ]]="Saldo Inicial",FluxoCaixa1013151416[[#This Row],[R$ (Valores)]],K383+FluxoCaixa1013151416[[#This Row],[Valores Receitas / Despesas]])</f>
        <v>9274.3599999999933</v>
      </c>
      <c r="L384" s="20">
        <f>IF(FluxoCaixa1013151416[[#This Row],[Entrada / Saída]]="Saída",FluxoCaixa1013151416[[#This Row],[R$ (Valores)]]*-1,FluxoCaixa1013151416[[#This Row],[R$ (Valores)]])</f>
        <v>0</v>
      </c>
    </row>
    <row r="385" spans="2:12">
      <c r="B385" s="48"/>
      <c r="C385" s="48"/>
      <c r="D385" s="16"/>
      <c r="E385" s="48"/>
      <c r="F385" s="17"/>
      <c r="G385" s="17"/>
      <c r="H385" s="17"/>
      <c r="I385" s="21"/>
      <c r="J385" s="17" t="s">
        <v>525</v>
      </c>
      <c r="K385" s="20">
        <f>IF(FluxoCaixa1013151416[[#This Row],[Movimento ]]="Saldo Inicial",FluxoCaixa1013151416[[#This Row],[R$ (Valores)]],K384+FluxoCaixa1013151416[[#This Row],[Valores Receitas / Despesas]])</f>
        <v>9274.3599999999933</v>
      </c>
      <c r="L385" s="20">
        <f>IF(FluxoCaixa1013151416[[#This Row],[Entrada / Saída]]="Saída",FluxoCaixa1013151416[[#This Row],[R$ (Valores)]]*-1,FluxoCaixa1013151416[[#This Row],[R$ (Valores)]])</f>
        <v>0</v>
      </c>
    </row>
    <row r="386" spans="2:12">
      <c r="B386" s="48"/>
      <c r="C386" s="48"/>
      <c r="D386" s="16"/>
      <c r="E386" s="48"/>
      <c r="F386" s="17"/>
      <c r="G386" s="17"/>
      <c r="H386" s="17"/>
      <c r="I386" s="21"/>
      <c r="J386" s="17" t="s">
        <v>525</v>
      </c>
      <c r="K386" s="20">
        <f>IF(FluxoCaixa1013151416[[#This Row],[Movimento ]]="Saldo Inicial",FluxoCaixa1013151416[[#This Row],[R$ (Valores)]],K385+FluxoCaixa1013151416[[#This Row],[Valores Receitas / Despesas]])</f>
        <v>9274.3599999999933</v>
      </c>
      <c r="L386" s="20">
        <f>IF(FluxoCaixa1013151416[[#This Row],[Entrada / Saída]]="Saída",FluxoCaixa1013151416[[#This Row],[R$ (Valores)]]*-1,FluxoCaixa1013151416[[#This Row],[R$ (Valores)]])</f>
        <v>0</v>
      </c>
    </row>
    <row r="387" spans="2:12">
      <c r="B387" s="48"/>
      <c r="C387" s="48"/>
      <c r="D387" s="16"/>
      <c r="E387" s="48"/>
      <c r="F387" s="17"/>
      <c r="G387" s="17"/>
      <c r="H387" s="17"/>
      <c r="I387" s="21"/>
      <c r="J387" s="17" t="s">
        <v>525</v>
      </c>
      <c r="K387" s="20">
        <f>IF(FluxoCaixa1013151416[[#This Row],[Movimento ]]="Saldo Inicial",FluxoCaixa1013151416[[#This Row],[R$ (Valores)]],K386+FluxoCaixa1013151416[[#This Row],[Valores Receitas / Despesas]])</f>
        <v>9274.3599999999933</v>
      </c>
      <c r="L387" s="20">
        <f>IF(FluxoCaixa1013151416[[#This Row],[Entrada / Saída]]="Saída",FluxoCaixa1013151416[[#This Row],[R$ (Valores)]]*-1,FluxoCaixa1013151416[[#This Row],[R$ (Valores)]])</f>
        <v>0</v>
      </c>
    </row>
    <row r="388" spans="2:12">
      <c r="B388" s="48"/>
      <c r="C388" s="48"/>
      <c r="D388" s="16"/>
      <c r="E388" s="48"/>
      <c r="F388" s="17"/>
      <c r="G388" s="17"/>
      <c r="H388" s="17"/>
      <c r="I388" s="21"/>
      <c r="J388" s="17" t="s">
        <v>525</v>
      </c>
      <c r="K388" s="20">
        <f>IF(FluxoCaixa1013151416[[#This Row],[Movimento ]]="Saldo Inicial",FluxoCaixa1013151416[[#This Row],[R$ (Valores)]],K387+FluxoCaixa1013151416[[#This Row],[Valores Receitas / Despesas]])</f>
        <v>9274.3599999999933</v>
      </c>
      <c r="L388" s="20">
        <f>IF(FluxoCaixa1013151416[[#This Row],[Entrada / Saída]]="Saída",FluxoCaixa1013151416[[#This Row],[R$ (Valores)]]*-1,FluxoCaixa1013151416[[#This Row],[R$ (Valores)]])</f>
        <v>0</v>
      </c>
    </row>
    <row r="389" spans="2:12">
      <c r="B389" s="48"/>
      <c r="C389" s="48"/>
      <c r="D389" s="16"/>
      <c r="E389" s="48"/>
      <c r="F389" s="17"/>
      <c r="G389" s="17"/>
      <c r="H389" s="17"/>
      <c r="I389" s="21"/>
      <c r="J389" s="17" t="s">
        <v>525</v>
      </c>
      <c r="K389" s="20">
        <f>IF(FluxoCaixa1013151416[[#This Row],[Movimento ]]="Saldo Inicial",FluxoCaixa1013151416[[#This Row],[R$ (Valores)]],K388+FluxoCaixa1013151416[[#This Row],[Valores Receitas / Despesas]])</f>
        <v>9274.3599999999933</v>
      </c>
      <c r="L389" s="20">
        <f>IF(FluxoCaixa1013151416[[#This Row],[Entrada / Saída]]="Saída",FluxoCaixa1013151416[[#This Row],[R$ (Valores)]]*-1,FluxoCaixa1013151416[[#This Row],[R$ (Valores)]])</f>
        <v>0</v>
      </c>
    </row>
    <row r="390" spans="2:12">
      <c r="B390" s="48"/>
      <c r="C390" s="48"/>
      <c r="D390" s="16"/>
      <c r="E390" s="48"/>
      <c r="F390" s="17"/>
      <c r="G390" s="17"/>
      <c r="H390" s="17"/>
      <c r="I390" s="21"/>
      <c r="J390" s="17" t="s">
        <v>525</v>
      </c>
      <c r="K390" s="20">
        <f>IF(FluxoCaixa1013151416[[#This Row],[Movimento ]]="Saldo Inicial",FluxoCaixa1013151416[[#This Row],[R$ (Valores)]],K389+FluxoCaixa1013151416[[#This Row],[Valores Receitas / Despesas]])</f>
        <v>9274.3599999999933</v>
      </c>
      <c r="L390" s="20">
        <f>IF(FluxoCaixa1013151416[[#This Row],[Entrada / Saída]]="Saída",FluxoCaixa1013151416[[#This Row],[R$ (Valores)]]*-1,FluxoCaixa1013151416[[#This Row],[R$ (Valores)]])</f>
        <v>0</v>
      </c>
    </row>
    <row r="391" spans="2:12">
      <c r="B391" s="48"/>
      <c r="C391" s="48"/>
      <c r="D391" s="16"/>
      <c r="E391" s="48"/>
      <c r="F391" s="17"/>
      <c r="G391" s="17"/>
      <c r="H391" s="17"/>
      <c r="I391" s="21"/>
      <c r="J391" s="17" t="s">
        <v>525</v>
      </c>
      <c r="K391" s="20">
        <f>IF(FluxoCaixa1013151416[[#This Row],[Movimento ]]="Saldo Inicial",FluxoCaixa1013151416[[#This Row],[R$ (Valores)]],K390+FluxoCaixa1013151416[[#This Row],[Valores Receitas / Despesas]])</f>
        <v>9274.3599999999933</v>
      </c>
      <c r="L391" s="20">
        <f>IF(FluxoCaixa1013151416[[#This Row],[Entrada / Saída]]="Saída",FluxoCaixa1013151416[[#This Row],[R$ (Valores)]]*-1,FluxoCaixa1013151416[[#This Row],[R$ (Valores)]])</f>
        <v>0</v>
      </c>
    </row>
    <row r="392" spans="2:12">
      <c r="B392" s="48"/>
      <c r="C392" s="48"/>
      <c r="D392" s="16"/>
      <c r="E392" s="48"/>
      <c r="F392" s="17"/>
      <c r="G392" s="17"/>
      <c r="H392" s="17"/>
      <c r="I392" s="21"/>
      <c r="J392" s="17" t="s">
        <v>525</v>
      </c>
      <c r="K392" s="20">
        <f>IF(FluxoCaixa1013151416[[#This Row],[Movimento ]]="Saldo Inicial",FluxoCaixa1013151416[[#This Row],[R$ (Valores)]],K391+FluxoCaixa1013151416[[#This Row],[Valores Receitas / Despesas]])</f>
        <v>9274.3599999999933</v>
      </c>
      <c r="L392" s="20">
        <f>IF(FluxoCaixa1013151416[[#This Row],[Entrada / Saída]]="Saída",FluxoCaixa1013151416[[#This Row],[R$ (Valores)]]*-1,FluxoCaixa1013151416[[#This Row],[R$ (Valores)]])</f>
        <v>0</v>
      </c>
    </row>
    <row r="393" spans="2:12">
      <c r="B393" s="48"/>
      <c r="C393" s="48"/>
      <c r="D393" s="16"/>
      <c r="E393" s="48"/>
      <c r="F393" s="17"/>
      <c r="G393" s="17"/>
      <c r="H393" s="17"/>
      <c r="I393" s="21"/>
      <c r="J393" s="17" t="s">
        <v>525</v>
      </c>
      <c r="K393" s="20">
        <f>IF(FluxoCaixa1013151416[[#This Row],[Movimento ]]="Saldo Inicial",FluxoCaixa1013151416[[#This Row],[R$ (Valores)]],K392+FluxoCaixa1013151416[[#This Row],[Valores Receitas / Despesas]])</f>
        <v>9274.3599999999933</v>
      </c>
      <c r="L393" s="20">
        <f>IF(FluxoCaixa1013151416[[#This Row],[Entrada / Saída]]="Saída",FluxoCaixa1013151416[[#This Row],[R$ (Valores)]]*-1,FluxoCaixa1013151416[[#This Row],[R$ (Valores)]])</f>
        <v>0</v>
      </c>
    </row>
    <row r="394" spans="2:12">
      <c r="B394" s="48"/>
      <c r="C394" s="48"/>
      <c r="D394" s="16"/>
      <c r="E394" s="48"/>
      <c r="F394" s="17"/>
      <c r="G394" s="17"/>
      <c r="H394" s="17"/>
      <c r="I394" s="21"/>
      <c r="J394" s="17" t="s">
        <v>525</v>
      </c>
      <c r="K394" s="20">
        <f>IF(FluxoCaixa1013151416[[#This Row],[Movimento ]]="Saldo Inicial",FluxoCaixa1013151416[[#This Row],[R$ (Valores)]],K393+FluxoCaixa1013151416[[#This Row],[Valores Receitas / Despesas]])</f>
        <v>9274.3599999999933</v>
      </c>
      <c r="L394" s="20">
        <f>IF(FluxoCaixa1013151416[[#This Row],[Entrada / Saída]]="Saída",FluxoCaixa1013151416[[#This Row],[R$ (Valores)]]*-1,FluxoCaixa1013151416[[#This Row],[R$ (Valores)]])</f>
        <v>0</v>
      </c>
    </row>
    <row r="395" spans="2:12">
      <c r="B395" s="48"/>
      <c r="C395" s="48"/>
      <c r="D395" s="16"/>
      <c r="E395" s="48"/>
      <c r="F395" s="17"/>
      <c r="G395" s="17"/>
      <c r="H395" s="17"/>
      <c r="I395" s="21"/>
      <c r="J395" s="17" t="s">
        <v>525</v>
      </c>
      <c r="K395" s="20">
        <f>IF(FluxoCaixa1013151416[[#This Row],[Movimento ]]="Saldo Inicial",FluxoCaixa1013151416[[#This Row],[R$ (Valores)]],K394+FluxoCaixa1013151416[[#This Row],[Valores Receitas / Despesas]])</f>
        <v>9274.3599999999933</v>
      </c>
      <c r="L395" s="20">
        <f>IF(FluxoCaixa1013151416[[#This Row],[Entrada / Saída]]="Saída",FluxoCaixa1013151416[[#This Row],[R$ (Valores)]]*-1,FluxoCaixa1013151416[[#This Row],[R$ (Valores)]])</f>
        <v>0</v>
      </c>
    </row>
    <row r="396" spans="2:12">
      <c r="B396" s="48"/>
      <c r="C396" s="48"/>
      <c r="D396" s="16"/>
      <c r="E396" s="48"/>
      <c r="F396" s="17"/>
      <c r="G396" s="17"/>
      <c r="H396" s="17"/>
      <c r="I396" s="21"/>
      <c r="J396" s="17" t="s">
        <v>525</v>
      </c>
      <c r="K396" s="20">
        <f>IF(FluxoCaixa1013151416[[#This Row],[Movimento ]]="Saldo Inicial",FluxoCaixa1013151416[[#This Row],[R$ (Valores)]],K395+FluxoCaixa1013151416[[#This Row],[Valores Receitas / Despesas]])</f>
        <v>9274.3599999999933</v>
      </c>
      <c r="L396" s="20">
        <f>IF(FluxoCaixa1013151416[[#This Row],[Entrada / Saída]]="Saída",FluxoCaixa1013151416[[#This Row],[R$ (Valores)]]*-1,FluxoCaixa1013151416[[#This Row],[R$ (Valores)]])</f>
        <v>0</v>
      </c>
    </row>
    <row r="397" spans="2:12">
      <c r="B397" s="48"/>
      <c r="C397" s="48"/>
      <c r="D397" s="16"/>
      <c r="E397" s="48"/>
      <c r="F397" s="17"/>
      <c r="G397" s="17"/>
      <c r="H397" s="17"/>
      <c r="I397" s="21"/>
      <c r="J397" s="17" t="s">
        <v>525</v>
      </c>
      <c r="K397" s="20">
        <f>IF(FluxoCaixa1013151416[[#This Row],[Movimento ]]="Saldo Inicial",FluxoCaixa1013151416[[#This Row],[R$ (Valores)]],K396+FluxoCaixa1013151416[[#This Row],[Valores Receitas / Despesas]])</f>
        <v>9274.3599999999933</v>
      </c>
      <c r="L397" s="20">
        <f>IF(FluxoCaixa1013151416[[#This Row],[Entrada / Saída]]="Saída",FluxoCaixa1013151416[[#This Row],[R$ (Valores)]]*-1,FluxoCaixa1013151416[[#This Row],[R$ (Valores)]])</f>
        <v>0</v>
      </c>
    </row>
    <row r="398" spans="2:12">
      <c r="B398" s="48"/>
      <c r="C398" s="48"/>
      <c r="D398" s="16"/>
      <c r="E398" s="48"/>
      <c r="F398" s="17"/>
      <c r="G398" s="17"/>
      <c r="H398" s="17"/>
      <c r="I398" s="21"/>
      <c r="J398" s="17" t="s">
        <v>525</v>
      </c>
      <c r="K398" s="20">
        <f>IF(FluxoCaixa1013151416[[#This Row],[Movimento ]]="Saldo Inicial",FluxoCaixa1013151416[[#This Row],[R$ (Valores)]],K397+FluxoCaixa1013151416[[#This Row],[Valores Receitas / Despesas]])</f>
        <v>9274.3599999999933</v>
      </c>
      <c r="L398" s="20">
        <f>IF(FluxoCaixa1013151416[[#This Row],[Entrada / Saída]]="Saída",FluxoCaixa1013151416[[#This Row],[R$ (Valores)]]*-1,FluxoCaixa1013151416[[#This Row],[R$ (Valores)]])</f>
        <v>0</v>
      </c>
    </row>
    <row r="399" spans="2:12">
      <c r="B399" s="48"/>
      <c r="C399" s="48"/>
      <c r="D399" s="16"/>
      <c r="E399" s="48"/>
      <c r="F399" s="17"/>
      <c r="G399" s="17"/>
      <c r="H399" s="17"/>
      <c r="I399" s="21"/>
      <c r="J399" s="17" t="s">
        <v>525</v>
      </c>
      <c r="K399" s="20">
        <f>IF(FluxoCaixa1013151416[[#This Row],[Movimento ]]="Saldo Inicial",FluxoCaixa1013151416[[#This Row],[R$ (Valores)]],K398+FluxoCaixa1013151416[[#This Row],[Valores Receitas / Despesas]])</f>
        <v>9274.3599999999933</v>
      </c>
      <c r="L399" s="20">
        <f>IF(FluxoCaixa1013151416[[#This Row],[Entrada / Saída]]="Saída",FluxoCaixa1013151416[[#This Row],[R$ (Valores)]]*-1,FluxoCaixa1013151416[[#This Row],[R$ (Valores)]])</f>
        <v>0</v>
      </c>
    </row>
    <row r="400" spans="2:12">
      <c r="B400" s="48"/>
      <c r="C400" s="48"/>
      <c r="D400" s="16"/>
      <c r="E400" s="48"/>
      <c r="F400" s="17"/>
      <c r="G400" s="17"/>
      <c r="H400" s="17"/>
      <c r="I400" s="21"/>
      <c r="J400" s="17" t="s">
        <v>525</v>
      </c>
      <c r="K400" s="20">
        <f>IF(FluxoCaixa1013151416[[#This Row],[Movimento ]]="Saldo Inicial",FluxoCaixa1013151416[[#This Row],[R$ (Valores)]],K399+FluxoCaixa1013151416[[#This Row],[Valores Receitas / Despesas]])</f>
        <v>9274.3599999999933</v>
      </c>
      <c r="L400" s="20">
        <f>IF(FluxoCaixa1013151416[[#This Row],[Entrada / Saída]]="Saída",FluxoCaixa1013151416[[#This Row],[R$ (Valores)]]*-1,FluxoCaixa1013151416[[#This Row],[R$ (Valores)]])</f>
        <v>0</v>
      </c>
    </row>
    <row r="401" spans="2:12">
      <c r="B401" s="48"/>
      <c r="C401" s="48"/>
      <c r="D401" s="16"/>
      <c r="E401" s="48"/>
      <c r="F401" s="17"/>
      <c r="G401" s="17"/>
      <c r="H401" s="17"/>
      <c r="I401" s="21"/>
      <c r="J401" s="17" t="s">
        <v>525</v>
      </c>
      <c r="K401" s="20">
        <f>IF(FluxoCaixa1013151416[[#This Row],[Movimento ]]="Saldo Inicial",FluxoCaixa1013151416[[#This Row],[R$ (Valores)]],K400+FluxoCaixa1013151416[[#This Row],[Valores Receitas / Despesas]])</f>
        <v>9274.3599999999933</v>
      </c>
      <c r="L401" s="20">
        <f>IF(FluxoCaixa1013151416[[#This Row],[Entrada / Saída]]="Saída",FluxoCaixa1013151416[[#This Row],[R$ (Valores)]]*-1,FluxoCaixa1013151416[[#This Row],[R$ (Valores)]])</f>
        <v>0</v>
      </c>
    </row>
    <row r="402" spans="2:12">
      <c r="B402" s="48"/>
      <c r="C402" s="48"/>
      <c r="D402" s="16"/>
      <c r="E402" s="48"/>
      <c r="F402" s="17"/>
      <c r="G402" s="17"/>
      <c r="H402" s="17"/>
      <c r="I402" s="21"/>
      <c r="J402" s="17" t="s">
        <v>525</v>
      </c>
      <c r="K402" s="20">
        <f>IF(FluxoCaixa1013151416[[#This Row],[Movimento ]]="Saldo Inicial",FluxoCaixa1013151416[[#This Row],[R$ (Valores)]],K401+FluxoCaixa1013151416[[#This Row],[Valores Receitas / Despesas]])</f>
        <v>9274.3599999999933</v>
      </c>
      <c r="L402" s="20">
        <f>IF(FluxoCaixa1013151416[[#This Row],[Entrada / Saída]]="Saída",FluxoCaixa1013151416[[#This Row],[R$ (Valores)]]*-1,FluxoCaixa1013151416[[#This Row],[R$ (Valores)]])</f>
        <v>0</v>
      </c>
    </row>
    <row r="403" spans="2:12">
      <c r="B403" s="48"/>
      <c r="C403" s="48"/>
      <c r="D403" s="16"/>
      <c r="E403" s="48"/>
      <c r="F403" s="17"/>
      <c r="G403" s="17"/>
      <c r="H403" s="17"/>
      <c r="I403" s="21"/>
      <c r="J403" s="17" t="s">
        <v>525</v>
      </c>
      <c r="K403" s="20">
        <f>IF(FluxoCaixa1013151416[[#This Row],[Movimento ]]="Saldo Inicial",FluxoCaixa1013151416[[#This Row],[R$ (Valores)]],K402+FluxoCaixa1013151416[[#This Row],[Valores Receitas / Despesas]])</f>
        <v>9274.3599999999933</v>
      </c>
      <c r="L403" s="20">
        <f>IF(FluxoCaixa1013151416[[#This Row],[Entrada / Saída]]="Saída",FluxoCaixa1013151416[[#This Row],[R$ (Valores)]]*-1,FluxoCaixa1013151416[[#This Row],[R$ (Valores)]])</f>
        <v>0</v>
      </c>
    </row>
    <row r="404" spans="2:12">
      <c r="B404" s="48"/>
      <c r="C404" s="48"/>
      <c r="D404" s="16"/>
      <c r="E404" s="48"/>
      <c r="F404" s="17"/>
      <c r="G404" s="17"/>
      <c r="H404" s="17"/>
      <c r="I404" s="21"/>
      <c r="J404" s="17" t="s">
        <v>525</v>
      </c>
      <c r="K404" s="20">
        <f>IF(FluxoCaixa1013151416[[#This Row],[Movimento ]]="Saldo Inicial",FluxoCaixa1013151416[[#This Row],[R$ (Valores)]],K403+FluxoCaixa1013151416[[#This Row],[Valores Receitas / Despesas]])</f>
        <v>9274.3599999999933</v>
      </c>
      <c r="L404" s="20">
        <f>IF(FluxoCaixa1013151416[[#This Row],[Entrada / Saída]]="Saída",FluxoCaixa1013151416[[#This Row],[R$ (Valores)]]*-1,FluxoCaixa1013151416[[#This Row],[R$ (Valores)]])</f>
        <v>0</v>
      </c>
    </row>
    <row r="405" spans="2:12">
      <c r="B405" s="48"/>
      <c r="C405" s="48"/>
      <c r="D405" s="16"/>
      <c r="E405" s="48"/>
      <c r="F405" s="17"/>
      <c r="G405" s="17"/>
      <c r="H405" s="17"/>
      <c r="I405" s="21"/>
      <c r="J405" s="17" t="s">
        <v>525</v>
      </c>
      <c r="K405" s="20">
        <f>IF(FluxoCaixa1013151416[[#This Row],[Movimento ]]="Saldo Inicial",FluxoCaixa1013151416[[#This Row],[R$ (Valores)]],K404+FluxoCaixa1013151416[[#This Row],[Valores Receitas / Despesas]])</f>
        <v>9274.3599999999933</v>
      </c>
      <c r="L405" s="20">
        <f>IF(FluxoCaixa1013151416[[#This Row],[Entrada / Saída]]="Saída",FluxoCaixa1013151416[[#This Row],[R$ (Valores)]]*-1,FluxoCaixa1013151416[[#This Row],[R$ (Valores)]])</f>
        <v>0</v>
      </c>
    </row>
    <row r="406" spans="2:12">
      <c r="B406" s="48"/>
      <c r="C406" s="48"/>
      <c r="D406" s="16"/>
      <c r="E406" s="48"/>
      <c r="F406" s="17"/>
      <c r="G406" s="17"/>
      <c r="H406" s="17"/>
      <c r="I406" s="21"/>
      <c r="J406" s="17" t="s">
        <v>525</v>
      </c>
      <c r="K406" s="20">
        <f>IF(FluxoCaixa1013151416[[#This Row],[Movimento ]]="Saldo Inicial",FluxoCaixa1013151416[[#This Row],[R$ (Valores)]],K405+FluxoCaixa1013151416[[#This Row],[Valores Receitas / Despesas]])</f>
        <v>9274.3599999999933</v>
      </c>
      <c r="L406" s="20">
        <f>IF(FluxoCaixa1013151416[[#This Row],[Entrada / Saída]]="Saída",FluxoCaixa1013151416[[#This Row],[R$ (Valores)]]*-1,FluxoCaixa1013151416[[#This Row],[R$ (Valores)]])</f>
        <v>0</v>
      </c>
    </row>
    <row r="407" spans="2:12">
      <c r="B407" s="48"/>
      <c r="C407" s="48"/>
      <c r="D407" s="16"/>
      <c r="E407" s="48"/>
      <c r="F407" s="17"/>
      <c r="G407" s="17"/>
      <c r="H407" s="17"/>
      <c r="I407" s="21"/>
      <c r="J407" s="17" t="s">
        <v>525</v>
      </c>
      <c r="K407" s="20">
        <f>IF(FluxoCaixa1013151416[[#This Row],[Movimento ]]="Saldo Inicial",FluxoCaixa1013151416[[#This Row],[R$ (Valores)]],K406+FluxoCaixa1013151416[[#This Row],[Valores Receitas / Despesas]])</f>
        <v>9274.3599999999933</v>
      </c>
      <c r="L407" s="20">
        <f>IF(FluxoCaixa1013151416[[#This Row],[Entrada / Saída]]="Saída",FluxoCaixa1013151416[[#This Row],[R$ (Valores)]]*-1,FluxoCaixa1013151416[[#This Row],[R$ (Valores)]])</f>
        <v>0</v>
      </c>
    </row>
    <row r="408" spans="2:12">
      <c r="B408" s="48"/>
      <c r="C408" s="48"/>
      <c r="D408" s="16"/>
      <c r="E408" s="48"/>
      <c r="F408" s="17"/>
      <c r="G408" s="17"/>
      <c r="H408" s="17"/>
      <c r="I408" s="21"/>
      <c r="J408" s="17" t="s">
        <v>525</v>
      </c>
      <c r="K408" s="20">
        <f>IF(FluxoCaixa1013151416[[#This Row],[Movimento ]]="Saldo Inicial",FluxoCaixa1013151416[[#This Row],[R$ (Valores)]],K407+FluxoCaixa1013151416[[#This Row],[Valores Receitas / Despesas]])</f>
        <v>9274.3599999999933</v>
      </c>
      <c r="L408" s="20">
        <f>IF(FluxoCaixa1013151416[[#This Row],[Entrada / Saída]]="Saída",FluxoCaixa1013151416[[#This Row],[R$ (Valores)]]*-1,FluxoCaixa1013151416[[#This Row],[R$ (Valores)]])</f>
        <v>0</v>
      </c>
    </row>
    <row r="409" spans="2:12">
      <c r="B409" s="48"/>
      <c r="C409" s="48"/>
      <c r="D409" s="16"/>
      <c r="E409" s="48"/>
      <c r="F409" s="17"/>
      <c r="G409" s="17"/>
      <c r="H409" s="17"/>
      <c r="I409" s="21"/>
      <c r="J409" s="17" t="s">
        <v>525</v>
      </c>
      <c r="K409" s="20">
        <f>IF(FluxoCaixa1013151416[[#This Row],[Movimento ]]="Saldo Inicial",FluxoCaixa1013151416[[#This Row],[R$ (Valores)]],K408+FluxoCaixa1013151416[[#This Row],[Valores Receitas / Despesas]])</f>
        <v>9274.3599999999933</v>
      </c>
      <c r="L409" s="20">
        <f>IF(FluxoCaixa1013151416[[#This Row],[Entrada / Saída]]="Saída",FluxoCaixa1013151416[[#This Row],[R$ (Valores)]]*-1,FluxoCaixa1013151416[[#This Row],[R$ (Valores)]])</f>
        <v>0</v>
      </c>
    </row>
    <row r="410" spans="2:12">
      <c r="B410" s="48"/>
      <c r="C410" s="48"/>
      <c r="D410" s="16"/>
      <c r="E410" s="48"/>
      <c r="F410" s="17"/>
      <c r="G410" s="17"/>
      <c r="H410" s="17"/>
      <c r="I410" s="21"/>
      <c r="J410" s="17" t="s">
        <v>525</v>
      </c>
      <c r="K410" s="20">
        <f>IF(FluxoCaixa1013151416[[#This Row],[Movimento ]]="Saldo Inicial",FluxoCaixa1013151416[[#This Row],[R$ (Valores)]],K409+FluxoCaixa1013151416[[#This Row],[Valores Receitas / Despesas]])</f>
        <v>9274.3599999999933</v>
      </c>
      <c r="L410" s="20">
        <f>IF(FluxoCaixa1013151416[[#This Row],[Entrada / Saída]]="Saída",FluxoCaixa1013151416[[#This Row],[R$ (Valores)]]*-1,FluxoCaixa1013151416[[#This Row],[R$ (Valores)]])</f>
        <v>0</v>
      </c>
    </row>
    <row r="411" spans="2:12">
      <c r="B411" s="48"/>
      <c r="C411" s="48"/>
      <c r="D411" s="16"/>
      <c r="E411" s="48"/>
      <c r="F411" s="17"/>
      <c r="G411" s="17"/>
      <c r="H411" s="17"/>
      <c r="I411" s="21"/>
      <c r="J411" s="17" t="s">
        <v>525</v>
      </c>
      <c r="K411" s="20">
        <f>IF(FluxoCaixa1013151416[[#This Row],[Movimento ]]="Saldo Inicial",FluxoCaixa1013151416[[#This Row],[R$ (Valores)]],K410+FluxoCaixa1013151416[[#This Row],[Valores Receitas / Despesas]])</f>
        <v>9274.3599999999933</v>
      </c>
      <c r="L411" s="20">
        <f>IF(FluxoCaixa1013151416[[#This Row],[Entrada / Saída]]="Saída",FluxoCaixa1013151416[[#This Row],[R$ (Valores)]]*-1,FluxoCaixa1013151416[[#This Row],[R$ (Valores)]])</f>
        <v>0</v>
      </c>
    </row>
    <row r="412" spans="2:12">
      <c r="B412" s="48"/>
      <c r="C412" s="48"/>
      <c r="D412" s="16"/>
      <c r="E412" s="48"/>
      <c r="F412" s="17"/>
      <c r="G412" s="17"/>
      <c r="H412" s="17"/>
      <c r="I412" s="21"/>
      <c r="J412" s="17" t="s">
        <v>525</v>
      </c>
      <c r="K412" s="20">
        <f>IF(FluxoCaixa1013151416[[#This Row],[Movimento ]]="Saldo Inicial",FluxoCaixa1013151416[[#This Row],[R$ (Valores)]],K411+FluxoCaixa1013151416[[#This Row],[Valores Receitas / Despesas]])</f>
        <v>9274.3599999999933</v>
      </c>
      <c r="L412" s="20">
        <f>IF(FluxoCaixa1013151416[[#This Row],[Entrada / Saída]]="Saída",FluxoCaixa1013151416[[#This Row],[R$ (Valores)]]*-1,FluxoCaixa1013151416[[#This Row],[R$ (Valores)]])</f>
        <v>0</v>
      </c>
    </row>
    <row r="413" spans="2:12">
      <c r="B413" s="48"/>
      <c r="C413" s="48"/>
      <c r="D413" s="16"/>
      <c r="E413" s="48"/>
      <c r="F413" s="17"/>
      <c r="G413" s="17"/>
      <c r="H413" s="17"/>
      <c r="I413" s="21"/>
      <c r="J413" s="17" t="s">
        <v>525</v>
      </c>
      <c r="K413" s="20">
        <f>IF(FluxoCaixa1013151416[[#This Row],[Movimento ]]="Saldo Inicial",FluxoCaixa1013151416[[#This Row],[R$ (Valores)]],K412+FluxoCaixa1013151416[[#This Row],[Valores Receitas / Despesas]])</f>
        <v>9274.3599999999933</v>
      </c>
      <c r="L413" s="20">
        <f>IF(FluxoCaixa1013151416[[#This Row],[Entrada / Saída]]="Saída",FluxoCaixa1013151416[[#This Row],[R$ (Valores)]]*-1,FluxoCaixa1013151416[[#This Row],[R$ (Valores)]])</f>
        <v>0</v>
      </c>
    </row>
    <row r="414" spans="2:12">
      <c r="B414" s="48"/>
      <c r="C414" s="48"/>
      <c r="D414" s="16"/>
      <c r="E414" s="48"/>
      <c r="F414" s="17"/>
      <c r="G414" s="17"/>
      <c r="H414" s="17"/>
      <c r="I414" s="21"/>
      <c r="J414" s="17" t="s">
        <v>525</v>
      </c>
      <c r="K414" s="20">
        <f>IF(FluxoCaixa1013151416[[#This Row],[Movimento ]]="Saldo Inicial",FluxoCaixa1013151416[[#This Row],[R$ (Valores)]],K413+FluxoCaixa1013151416[[#This Row],[Valores Receitas / Despesas]])</f>
        <v>9274.3599999999933</v>
      </c>
      <c r="L414" s="20">
        <f>IF(FluxoCaixa1013151416[[#This Row],[Entrada / Saída]]="Saída",FluxoCaixa1013151416[[#This Row],[R$ (Valores)]]*-1,FluxoCaixa1013151416[[#This Row],[R$ (Valores)]])</f>
        <v>0</v>
      </c>
    </row>
    <row r="415" spans="2:12">
      <c r="B415" s="48"/>
      <c r="C415" s="48"/>
      <c r="D415" s="16"/>
      <c r="E415" s="48"/>
      <c r="F415" s="17"/>
      <c r="G415" s="17"/>
      <c r="H415" s="17"/>
      <c r="I415" s="21"/>
      <c r="J415" s="17" t="s">
        <v>525</v>
      </c>
      <c r="K415" s="20">
        <f>IF(FluxoCaixa1013151416[[#This Row],[Movimento ]]="Saldo Inicial",FluxoCaixa1013151416[[#This Row],[R$ (Valores)]],K414+FluxoCaixa1013151416[[#This Row],[Valores Receitas / Despesas]])</f>
        <v>9274.3599999999933</v>
      </c>
      <c r="L415" s="20">
        <f>IF(FluxoCaixa1013151416[[#This Row],[Entrada / Saída]]="Saída",FluxoCaixa1013151416[[#This Row],[R$ (Valores)]]*-1,FluxoCaixa1013151416[[#This Row],[R$ (Valores)]])</f>
        <v>0</v>
      </c>
    </row>
    <row r="416" spans="2:12">
      <c r="B416" s="48"/>
      <c r="C416" s="48"/>
      <c r="D416" s="16"/>
      <c r="E416" s="48"/>
      <c r="F416" s="17"/>
      <c r="G416" s="17"/>
      <c r="H416" s="17"/>
      <c r="I416" s="21"/>
      <c r="J416" s="17" t="s">
        <v>525</v>
      </c>
      <c r="K416" s="20">
        <f>IF(FluxoCaixa1013151416[[#This Row],[Movimento ]]="Saldo Inicial",FluxoCaixa1013151416[[#This Row],[R$ (Valores)]],K415+FluxoCaixa1013151416[[#This Row],[Valores Receitas / Despesas]])</f>
        <v>9274.3599999999933</v>
      </c>
      <c r="L416" s="20">
        <f>IF(FluxoCaixa1013151416[[#This Row],[Entrada / Saída]]="Saída",FluxoCaixa1013151416[[#This Row],[R$ (Valores)]]*-1,FluxoCaixa1013151416[[#This Row],[R$ (Valores)]])</f>
        <v>0</v>
      </c>
    </row>
    <row r="417" spans="2:12">
      <c r="B417" s="48"/>
      <c r="C417" s="48"/>
      <c r="D417" s="16"/>
      <c r="E417" s="48"/>
      <c r="F417" s="17"/>
      <c r="G417" s="17"/>
      <c r="H417" s="17"/>
      <c r="I417" s="21"/>
      <c r="J417" s="17" t="s">
        <v>525</v>
      </c>
      <c r="K417" s="20">
        <f>IF(FluxoCaixa1013151416[[#This Row],[Movimento ]]="Saldo Inicial",FluxoCaixa1013151416[[#This Row],[R$ (Valores)]],K416+FluxoCaixa1013151416[[#This Row],[Valores Receitas / Despesas]])</f>
        <v>9274.3599999999933</v>
      </c>
      <c r="L417" s="20">
        <f>IF(FluxoCaixa1013151416[[#This Row],[Entrada / Saída]]="Saída",FluxoCaixa1013151416[[#This Row],[R$ (Valores)]]*-1,FluxoCaixa1013151416[[#This Row],[R$ (Valores)]])</f>
        <v>0</v>
      </c>
    </row>
    <row r="418" spans="2:12">
      <c r="B418" s="48"/>
      <c r="C418" s="48"/>
      <c r="D418" s="16"/>
      <c r="E418" s="48"/>
      <c r="F418" s="17"/>
      <c r="G418" s="17"/>
      <c r="H418" s="17"/>
      <c r="I418" s="21"/>
      <c r="J418" s="17" t="s">
        <v>525</v>
      </c>
      <c r="K418" s="20">
        <f>IF(FluxoCaixa1013151416[[#This Row],[Movimento ]]="Saldo Inicial",FluxoCaixa1013151416[[#This Row],[R$ (Valores)]],K417+FluxoCaixa1013151416[[#This Row],[Valores Receitas / Despesas]])</f>
        <v>9274.3599999999933</v>
      </c>
      <c r="L418" s="20">
        <f>IF(FluxoCaixa1013151416[[#This Row],[Entrada / Saída]]="Saída",FluxoCaixa1013151416[[#This Row],[R$ (Valores)]]*-1,FluxoCaixa1013151416[[#This Row],[R$ (Valores)]])</f>
        <v>0</v>
      </c>
    </row>
    <row r="419" spans="2:12">
      <c r="B419" s="48"/>
      <c r="C419" s="48"/>
      <c r="D419" s="16"/>
      <c r="E419" s="48"/>
      <c r="F419" s="17"/>
      <c r="G419" s="17"/>
      <c r="H419" s="17"/>
      <c r="I419" s="21"/>
      <c r="J419" s="17" t="s">
        <v>525</v>
      </c>
      <c r="K419" s="20">
        <f>IF(FluxoCaixa1013151416[[#This Row],[Movimento ]]="Saldo Inicial",FluxoCaixa1013151416[[#This Row],[R$ (Valores)]],K418+FluxoCaixa1013151416[[#This Row],[Valores Receitas / Despesas]])</f>
        <v>9274.3599999999933</v>
      </c>
      <c r="L419" s="20">
        <f>IF(FluxoCaixa1013151416[[#This Row],[Entrada / Saída]]="Saída",FluxoCaixa1013151416[[#This Row],[R$ (Valores)]]*-1,FluxoCaixa1013151416[[#This Row],[R$ (Valores)]])</f>
        <v>0</v>
      </c>
    </row>
    <row r="420" spans="2:12">
      <c r="B420" s="48"/>
      <c r="C420" s="48"/>
      <c r="D420" s="16"/>
      <c r="E420" s="48"/>
      <c r="F420" s="17"/>
      <c r="G420" s="17"/>
      <c r="H420" s="17"/>
      <c r="I420" s="21"/>
      <c r="J420" s="17" t="s">
        <v>525</v>
      </c>
      <c r="K420" s="20">
        <f>IF(FluxoCaixa1013151416[[#This Row],[Movimento ]]="Saldo Inicial",FluxoCaixa1013151416[[#This Row],[R$ (Valores)]],K419+FluxoCaixa1013151416[[#This Row],[Valores Receitas / Despesas]])</f>
        <v>9274.3599999999933</v>
      </c>
      <c r="L420" s="20">
        <f>IF(FluxoCaixa1013151416[[#This Row],[Entrada / Saída]]="Saída",FluxoCaixa1013151416[[#This Row],[R$ (Valores)]]*-1,FluxoCaixa1013151416[[#This Row],[R$ (Valores)]])</f>
        <v>0</v>
      </c>
    </row>
    <row r="421" spans="2:12">
      <c r="B421" s="48"/>
      <c r="C421" s="48"/>
      <c r="D421" s="16"/>
      <c r="E421" s="48"/>
      <c r="F421" s="17"/>
      <c r="G421" s="17"/>
      <c r="H421" s="17"/>
      <c r="I421" s="21"/>
      <c r="J421" s="17" t="s">
        <v>525</v>
      </c>
      <c r="K421" s="20">
        <f>IF(FluxoCaixa1013151416[[#This Row],[Movimento ]]="Saldo Inicial",FluxoCaixa1013151416[[#This Row],[R$ (Valores)]],K420+FluxoCaixa1013151416[[#This Row],[Valores Receitas / Despesas]])</f>
        <v>9274.3599999999933</v>
      </c>
      <c r="L421" s="20">
        <f>IF(FluxoCaixa1013151416[[#This Row],[Entrada / Saída]]="Saída",FluxoCaixa1013151416[[#This Row],[R$ (Valores)]]*-1,FluxoCaixa1013151416[[#This Row],[R$ (Valores)]])</f>
        <v>0</v>
      </c>
    </row>
    <row r="422" spans="2:12">
      <c r="B422" s="48"/>
      <c r="C422" s="48"/>
      <c r="D422" s="16"/>
      <c r="E422" s="48"/>
      <c r="F422" s="17"/>
      <c r="G422" s="17"/>
      <c r="H422" s="17"/>
      <c r="I422" s="21"/>
      <c r="J422" s="17" t="s">
        <v>525</v>
      </c>
      <c r="K422" s="20">
        <f>IF(FluxoCaixa1013151416[[#This Row],[Movimento ]]="Saldo Inicial",FluxoCaixa1013151416[[#This Row],[R$ (Valores)]],K421+FluxoCaixa1013151416[[#This Row],[Valores Receitas / Despesas]])</f>
        <v>9274.3599999999933</v>
      </c>
      <c r="L422" s="20">
        <f>IF(FluxoCaixa1013151416[[#This Row],[Entrada / Saída]]="Saída",FluxoCaixa1013151416[[#This Row],[R$ (Valores)]]*-1,FluxoCaixa1013151416[[#This Row],[R$ (Valores)]])</f>
        <v>0</v>
      </c>
    </row>
    <row r="423" spans="2:12">
      <c r="B423" s="48"/>
      <c r="C423" s="48"/>
      <c r="D423" s="16"/>
      <c r="E423" s="48"/>
      <c r="F423" s="17"/>
      <c r="G423" s="17"/>
      <c r="H423" s="17"/>
      <c r="I423" s="21"/>
      <c r="J423" s="17" t="s">
        <v>525</v>
      </c>
      <c r="K423" s="20">
        <f>IF(FluxoCaixa1013151416[[#This Row],[Movimento ]]="Saldo Inicial",FluxoCaixa1013151416[[#This Row],[R$ (Valores)]],K422+FluxoCaixa1013151416[[#This Row],[Valores Receitas / Despesas]])</f>
        <v>9274.3599999999933</v>
      </c>
      <c r="L423" s="20">
        <f>IF(FluxoCaixa1013151416[[#This Row],[Entrada / Saída]]="Saída",FluxoCaixa1013151416[[#This Row],[R$ (Valores)]]*-1,FluxoCaixa1013151416[[#This Row],[R$ (Valores)]])</f>
        <v>0</v>
      </c>
    </row>
    <row r="424" spans="2:12">
      <c r="B424" s="48"/>
      <c r="C424" s="48"/>
      <c r="D424" s="16"/>
      <c r="E424" s="48"/>
      <c r="F424" s="17"/>
      <c r="G424" s="17"/>
      <c r="H424" s="17"/>
      <c r="I424" s="21"/>
      <c r="J424" s="17" t="s">
        <v>525</v>
      </c>
      <c r="K424" s="20">
        <f>IF(FluxoCaixa1013151416[[#This Row],[Movimento ]]="Saldo Inicial",FluxoCaixa1013151416[[#This Row],[R$ (Valores)]],K423+FluxoCaixa1013151416[[#This Row],[Valores Receitas / Despesas]])</f>
        <v>9274.3599999999933</v>
      </c>
      <c r="L424" s="20">
        <f>IF(FluxoCaixa1013151416[[#This Row],[Entrada / Saída]]="Saída",FluxoCaixa1013151416[[#This Row],[R$ (Valores)]]*-1,FluxoCaixa1013151416[[#This Row],[R$ (Valores)]])</f>
        <v>0</v>
      </c>
    </row>
    <row r="425" spans="2:12">
      <c r="B425" s="48"/>
      <c r="C425" s="48"/>
      <c r="D425" s="16"/>
      <c r="E425" s="48"/>
      <c r="F425" s="17"/>
      <c r="G425" s="17"/>
      <c r="H425" s="17"/>
      <c r="I425" s="21"/>
      <c r="J425" s="17" t="s">
        <v>525</v>
      </c>
      <c r="K425" s="20">
        <f>IF(FluxoCaixa1013151416[[#This Row],[Movimento ]]="Saldo Inicial",FluxoCaixa1013151416[[#This Row],[R$ (Valores)]],K424+FluxoCaixa1013151416[[#This Row],[Valores Receitas / Despesas]])</f>
        <v>9274.3599999999933</v>
      </c>
      <c r="L425" s="20">
        <f>IF(FluxoCaixa1013151416[[#This Row],[Entrada / Saída]]="Saída",FluxoCaixa1013151416[[#This Row],[R$ (Valores)]]*-1,FluxoCaixa1013151416[[#This Row],[R$ (Valores)]])</f>
        <v>0</v>
      </c>
    </row>
    <row r="426" spans="2:12">
      <c r="B426" s="48"/>
      <c r="C426" s="48"/>
      <c r="D426" s="16"/>
      <c r="E426" s="48"/>
      <c r="F426" s="17"/>
      <c r="G426" s="17"/>
      <c r="H426" s="17"/>
      <c r="I426" s="21"/>
      <c r="J426" s="17" t="s">
        <v>525</v>
      </c>
      <c r="K426" s="20">
        <f>IF(FluxoCaixa1013151416[[#This Row],[Movimento ]]="Saldo Inicial",FluxoCaixa1013151416[[#This Row],[R$ (Valores)]],K425+FluxoCaixa1013151416[[#This Row],[Valores Receitas / Despesas]])</f>
        <v>9274.3599999999933</v>
      </c>
      <c r="L426" s="20">
        <f>IF(FluxoCaixa1013151416[[#This Row],[Entrada / Saída]]="Saída",FluxoCaixa1013151416[[#This Row],[R$ (Valores)]]*-1,FluxoCaixa1013151416[[#This Row],[R$ (Valores)]])</f>
        <v>0</v>
      </c>
    </row>
    <row r="427" spans="2:12">
      <c r="B427" s="48"/>
      <c r="C427" s="48"/>
      <c r="D427" s="16"/>
      <c r="E427" s="48"/>
      <c r="F427" s="17"/>
      <c r="G427" s="17"/>
      <c r="H427" s="17"/>
      <c r="I427" s="21"/>
      <c r="J427" s="17" t="s">
        <v>525</v>
      </c>
      <c r="K427" s="20">
        <f>IF(FluxoCaixa1013151416[[#This Row],[Movimento ]]="Saldo Inicial",FluxoCaixa1013151416[[#This Row],[R$ (Valores)]],K426+FluxoCaixa1013151416[[#This Row],[Valores Receitas / Despesas]])</f>
        <v>9274.3599999999933</v>
      </c>
      <c r="L427" s="20">
        <f>IF(FluxoCaixa1013151416[[#This Row],[Entrada / Saída]]="Saída",FluxoCaixa1013151416[[#This Row],[R$ (Valores)]]*-1,FluxoCaixa1013151416[[#This Row],[R$ (Valores)]])</f>
        <v>0</v>
      </c>
    </row>
    <row r="428" spans="2:12">
      <c r="B428" s="48"/>
      <c r="C428" s="48"/>
      <c r="D428" s="16"/>
      <c r="E428" s="48"/>
      <c r="F428" s="17"/>
      <c r="G428" s="17"/>
      <c r="H428" s="17"/>
      <c r="I428" s="21"/>
      <c r="J428" s="17" t="s">
        <v>525</v>
      </c>
      <c r="K428" s="20">
        <f>IF(FluxoCaixa1013151416[[#This Row],[Movimento ]]="Saldo Inicial",FluxoCaixa1013151416[[#This Row],[R$ (Valores)]],K427+FluxoCaixa1013151416[[#This Row],[Valores Receitas / Despesas]])</f>
        <v>9274.3599999999933</v>
      </c>
      <c r="L428" s="20">
        <f>IF(FluxoCaixa1013151416[[#This Row],[Entrada / Saída]]="Saída",FluxoCaixa1013151416[[#This Row],[R$ (Valores)]]*-1,FluxoCaixa1013151416[[#This Row],[R$ (Valores)]])</f>
        <v>0</v>
      </c>
    </row>
    <row r="429" spans="2:12">
      <c r="B429" s="48"/>
      <c r="C429" s="48"/>
      <c r="D429" s="16"/>
      <c r="E429" s="48"/>
      <c r="F429" s="17"/>
      <c r="G429" s="17"/>
      <c r="H429" s="17"/>
      <c r="I429" s="21"/>
      <c r="J429" s="17" t="s">
        <v>525</v>
      </c>
      <c r="K429" s="20">
        <f>IF(FluxoCaixa1013151416[[#This Row],[Movimento ]]="Saldo Inicial",FluxoCaixa1013151416[[#This Row],[R$ (Valores)]],K428+FluxoCaixa1013151416[[#This Row],[Valores Receitas / Despesas]])</f>
        <v>9274.3599999999933</v>
      </c>
      <c r="L429" s="20">
        <f>IF(FluxoCaixa1013151416[[#This Row],[Entrada / Saída]]="Saída",FluxoCaixa1013151416[[#This Row],[R$ (Valores)]]*-1,FluxoCaixa1013151416[[#This Row],[R$ (Valores)]])</f>
        <v>0</v>
      </c>
    </row>
    <row r="430" spans="2:12">
      <c r="B430" s="48"/>
      <c r="C430" s="48"/>
      <c r="D430" s="16"/>
      <c r="E430" s="48"/>
      <c r="F430" s="17"/>
      <c r="G430" s="17"/>
      <c r="H430" s="17"/>
      <c r="I430" s="21"/>
      <c r="J430" s="17" t="s">
        <v>525</v>
      </c>
      <c r="K430" s="20">
        <f>IF(FluxoCaixa1013151416[[#This Row],[Movimento ]]="Saldo Inicial",FluxoCaixa1013151416[[#This Row],[R$ (Valores)]],K429+FluxoCaixa1013151416[[#This Row],[Valores Receitas / Despesas]])</f>
        <v>9274.3599999999933</v>
      </c>
      <c r="L430" s="20">
        <f>IF(FluxoCaixa1013151416[[#This Row],[Entrada / Saída]]="Saída",FluxoCaixa1013151416[[#This Row],[R$ (Valores)]]*-1,FluxoCaixa1013151416[[#This Row],[R$ (Valores)]])</f>
        <v>0</v>
      </c>
    </row>
    <row r="431" spans="2:12">
      <c r="B431" s="48"/>
      <c r="C431" s="48"/>
      <c r="D431" s="16"/>
      <c r="E431" s="48"/>
      <c r="F431" s="17"/>
      <c r="G431" s="17"/>
      <c r="H431" s="17"/>
      <c r="I431" s="21"/>
      <c r="J431" s="17" t="s">
        <v>525</v>
      </c>
      <c r="K431" s="20">
        <f>IF(FluxoCaixa1013151416[[#This Row],[Movimento ]]="Saldo Inicial",FluxoCaixa1013151416[[#This Row],[R$ (Valores)]],K430+FluxoCaixa1013151416[[#This Row],[Valores Receitas / Despesas]])</f>
        <v>9274.3599999999933</v>
      </c>
      <c r="L431" s="20">
        <f>IF(FluxoCaixa1013151416[[#This Row],[Entrada / Saída]]="Saída",FluxoCaixa1013151416[[#This Row],[R$ (Valores)]]*-1,FluxoCaixa1013151416[[#This Row],[R$ (Valores)]])</f>
        <v>0</v>
      </c>
    </row>
    <row r="432" spans="2:12">
      <c r="B432" s="48"/>
      <c r="C432" s="48"/>
      <c r="D432" s="16"/>
      <c r="E432" s="48"/>
      <c r="F432" s="17"/>
      <c r="G432" s="17"/>
      <c r="H432" s="17"/>
      <c r="I432" s="21"/>
      <c r="J432" s="17" t="s">
        <v>525</v>
      </c>
      <c r="K432" s="20">
        <f>IF(FluxoCaixa1013151416[[#This Row],[Movimento ]]="Saldo Inicial",FluxoCaixa1013151416[[#This Row],[R$ (Valores)]],K431+FluxoCaixa1013151416[[#This Row],[Valores Receitas / Despesas]])</f>
        <v>9274.3599999999933</v>
      </c>
      <c r="L432" s="20">
        <f>IF(FluxoCaixa1013151416[[#This Row],[Entrada / Saída]]="Saída",FluxoCaixa1013151416[[#This Row],[R$ (Valores)]]*-1,FluxoCaixa1013151416[[#This Row],[R$ (Valores)]])</f>
        <v>0</v>
      </c>
    </row>
    <row r="433" spans="2:12">
      <c r="B433" s="48"/>
      <c r="C433" s="48"/>
      <c r="D433" s="16"/>
      <c r="E433" s="48"/>
      <c r="F433" s="17"/>
      <c r="G433" s="17"/>
      <c r="H433" s="17"/>
      <c r="I433" s="21"/>
      <c r="J433" s="17" t="s">
        <v>525</v>
      </c>
      <c r="K433" s="20">
        <f>IF(FluxoCaixa1013151416[[#This Row],[Movimento ]]="Saldo Inicial",FluxoCaixa1013151416[[#This Row],[R$ (Valores)]],K432+FluxoCaixa1013151416[[#This Row],[Valores Receitas / Despesas]])</f>
        <v>9274.3599999999933</v>
      </c>
      <c r="L433" s="20">
        <f>IF(FluxoCaixa1013151416[[#This Row],[Entrada / Saída]]="Saída",FluxoCaixa1013151416[[#This Row],[R$ (Valores)]]*-1,FluxoCaixa1013151416[[#This Row],[R$ (Valores)]])</f>
        <v>0</v>
      </c>
    </row>
    <row r="434" spans="2:12">
      <c r="B434" s="48"/>
      <c r="C434" s="48"/>
      <c r="D434" s="16"/>
      <c r="E434" s="48"/>
      <c r="F434" s="17"/>
      <c r="G434" s="17"/>
      <c r="H434" s="17"/>
      <c r="I434" s="21"/>
      <c r="J434" s="17" t="s">
        <v>525</v>
      </c>
      <c r="K434" s="20">
        <f>IF(FluxoCaixa1013151416[[#This Row],[Movimento ]]="Saldo Inicial",FluxoCaixa1013151416[[#This Row],[R$ (Valores)]],K433+FluxoCaixa1013151416[[#This Row],[Valores Receitas / Despesas]])</f>
        <v>9274.3599999999933</v>
      </c>
      <c r="L434" s="20">
        <f>IF(FluxoCaixa1013151416[[#This Row],[Entrada / Saída]]="Saída",FluxoCaixa1013151416[[#This Row],[R$ (Valores)]]*-1,FluxoCaixa1013151416[[#This Row],[R$ (Valores)]])</f>
        <v>0</v>
      </c>
    </row>
    <row r="435" spans="2:12">
      <c r="B435" s="48"/>
      <c r="C435" s="48"/>
      <c r="D435" s="16"/>
      <c r="E435" s="48"/>
      <c r="F435" s="17"/>
      <c r="G435" s="17"/>
      <c r="H435" s="17"/>
      <c r="I435" s="21"/>
      <c r="J435" s="17" t="s">
        <v>525</v>
      </c>
      <c r="K435" s="20">
        <f>IF(FluxoCaixa1013151416[[#This Row],[Movimento ]]="Saldo Inicial",FluxoCaixa1013151416[[#This Row],[R$ (Valores)]],K434+FluxoCaixa1013151416[[#This Row],[Valores Receitas / Despesas]])</f>
        <v>9274.3599999999933</v>
      </c>
      <c r="L435" s="20">
        <f>IF(FluxoCaixa1013151416[[#This Row],[Entrada / Saída]]="Saída",FluxoCaixa1013151416[[#This Row],[R$ (Valores)]]*-1,FluxoCaixa1013151416[[#This Row],[R$ (Valores)]])</f>
        <v>0</v>
      </c>
    </row>
    <row r="436" spans="2:12">
      <c r="B436" s="48"/>
      <c r="C436" s="48"/>
      <c r="D436" s="16"/>
      <c r="E436" s="48"/>
      <c r="F436" s="17"/>
      <c r="G436" s="17"/>
      <c r="H436" s="17"/>
      <c r="I436" s="21"/>
      <c r="J436" s="17" t="s">
        <v>525</v>
      </c>
      <c r="K436" s="20">
        <f>IF(FluxoCaixa1013151416[[#This Row],[Movimento ]]="Saldo Inicial",FluxoCaixa1013151416[[#This Row],[R$ (Valores)]],K435+FluxoCaixa1013151416[[#This Row],[Valores Receitas / Despesas]])</f>
        <v>9274.3599999999933</v>
      </c>
      <c r="L436" s="20">
        <f>IF(FluxoCaixa1013151416[[#This Row],[Entrada / Saída]]="Saída",FluxoCaixa1013151416[[#This Row],[R$ (Valores)]]*-1,FluxoCaixa1013151416[[#This Row],[R$ (Valores)]])</f>
        <v>0</v>
      </c>
    </row>
    <row r="437" spans="2:12">
      <c r="B437" s="48"/>
      <c r="C437" s="48"/>
      <c r="D437" s="16"/>
      <c r="E437" s="48"/>
      <c r="F437" s="17"/>
      <c r="G437" s="17"/>
      <c r="H437" s="17"/>
      <c r="I437" s="21"/>
      <c r="J437" s="17" t="s">
        <v>525</v>
      </c>
      <c r="K437" s="20">
        <f>IF(FluxoCaixa1013151416[[#This Row],[Movimento ]]="Saldo Inicial",FluxoCaixa1013151416[[#This Row],[R$ (Valores)]],K436+FluxoCaixa1013151416[[#This Row],[Valores Receitas / Despesas]])</f>
        <v>9274.3599999999933</v>
      </c>
      <c r="L437" s="20">
        <f>IF(FluxoCaixa1013151416[[#This Row],[Entrada / Saída]]="Saída",FluxoCaixa1013151416[[#This Row],[R$ (Valores)]]*-1,FluxoCaixa1013151416[[#This Row],[R$ (Valores)]])</f>
        <v>0</v>
      </c>
    </row>
    <row r="438" spans="2:12">
      <c r="B438" s="48"/>
      <c r="C438" s="48"/>
      <c r="D438" s="16"/>
      <c r="E438" s="48"/>
      <c r="F438" s="17"/>
      <c r="G438" s="17"/>
      <c r="H438" s="17"/>
      <c r="I438" s="21"/>
      <c r="J438" s="17" t="s">
        <v>525</v>
      </c>
      <c r="K438" s="20">
        <f>IF(FluxoCaixa1013151416[[#This Row],[Movimento ]]="Saldo Inicial",FluxoCaixa1013151416[[#This Row],[R$ (Valores)]],K437+FluxoCaixa1013151416[[#This Row],[Valores Receitas / Despesas]])</f>
        <v>9274.3599999999933</v>
      </c>
      <c r="L438" s="20">
        <f>IF(FluxoCaixa1013151416[[#This Row],[Entrada / Saída]]="Saída",FluxoCaixa1013151416[[#This Row],[R$ (Valores)]]*-1,FluxoCaixa1013151416[[#This Row],[R$ (Valores)]])</f>
        <v>0</v>
      </c>
    </row>
    <row r="439" spans="2:12">
      <c r="B439" s="48"/>
      <c r="C439" s="48"/>
      <c r="D439" s="16"/>
      <c r="E439" s="48"/>
      <c r="F439" s="17"/>
      <c r="G439" s="17"/>
      <c r="H439" s="17"/>
      <c r="I439" s="21"/>
      <c r="J439" s="17" t="s">
        <v>525</v>
      </c>
      <c r="K439" s="20">
        <f>IF(FluxoCaixa1013151416[[#This Row],[Movimento ]]="Saldo Inicial",FluxoCaixa1013151416[[#This Row],[R$ (Valores)]],K438+FluxoCaixa1013151416[[#This Row],[Valores Receitas / Despesas]])</f>
        <v>9274.3599999999933</v>
      </c>
      <c r="L439" s="20">
        <f>IF(FluxoCaixa1013151416[[#This Row],[Entrada / Saída]]="Saída",FluxoCaixa1013151416[[#This Row],[R$ (Valores)]]*-1,FluxoCaixa1013151416[[#This Row],[R$ (Valores)]])</f>
        <v>0</v>
      </c>
    </row>
    <row r="440" spans="2:12">
      <c r="B440" s="48"/>
      <c r="C440" s="48"/>
      <c r="D440" s="16"/>
      <c r="E440" s="48"/>
      <c r="F440" s="17"/>
      <c r="G440" s="17"/>
      <c r="H440" s="17"/>
      <c r="I440" s="21"/>
      <c r="J440" s="17" t="s">
        <v>525</v>
      </c>
      <c r="K440" s="20">
        <f>IF(FluxoCaixa1013151416[[#This Row],[Movimento ]]="Saldo Inicial",FluxoCaixa1013151416[[#This Row],[R$ (Valores)]],K439+FluxoCaixa1013151416[[#This Row],[Valores Receitas / Despesas]])</f>
        <v>9274.3599999999933</v>
      </c>
      <c r="L440" s="20">
        <f>IF(FluxoCaixa1013151416[[#This Row],[Entrada / Saída]]="Saída",FluxoCaixa1013151416[[#This Row],[R$ (Valores)]]*-1,FluxoCaixa1013151416[[#This Row],[R$ (Valores)]])</f>
        <v>0</v>
      </c>
    </row>
    <row r="441" spans="2:12">
      <c r="B441" s="48"/>
      <c r="C441" s="48"/>
      <c r="D441" s="16"/>
      <c r="E441" s="48"/>
      <c r="F441" s="17"/>
      <c r="G441" s="17"/>
      <c r="H441" s="17"/>
      <c r="I441" s="21"/>
      <c r="J441" s="17" t="s">
        <v>525</v>
      </c>
      <c r="K441" s="20">
        <f>IF(FluxoCaixa1013151416[[#This Row],[Movimento ]]="Saldo Inicial",FluxoCaixa1013151416[[#This Row],[R$ (Valores)]],K440+FluxoCaixa1013151416[[#This Row],[Valores Receitas / Despesas]])</f>
        <v>9274.3599999999933</v>
      </c>
      <c r="L441" s="20">
        <f>IF(FluxoCaixa1013151416[[#This Row],[Entrada / Saída]]="Saída",FluxoCaixa1013151416[[#This Row],[R$ (Valores)]]*-1,FluxoCaixa1013151416[[#This Row],[R$ (Valores)]])</f>
        <v>0</v>
      </c>
    </row>
    <row r="442" spans="2:12">
      <c r="B442" s="48"/>
      <c r="C442" s="48"/>
      <c r="D442" s="16"/>
      <c r="E442" s="48"/>
      <c r="F442" s="17"/>
      <c r="G442" s="17"/>
      <c r="H442" s="17"/>
      <c r="I442" s="21"/>
      <c r="J442" s="17" t="s">
        <v>525</v>
      </c>
      <c r="K442" s="20">
        <f>IF(FluxoCaixa1013151416[[#This Row],[Movimento ]]="Saldo Inicial",FluxoCaixa1013151416[[#This Row],[R$ (Valores)]],K441+FluxoCaixa1013151416[[#This Row],[Valores Receitas / Despesas]])</f>
        <v>9274.3599999999933</v>
      </c>
      <c r="L442" s="20">
        <f>IF(FluxoCaixa1013151416[[#This Row],[Entrada / Saída]]="Saída",FluxoCaixa1013151416[[#This Row],[R$ (Valores)]]*-1,FluxoCaixa1013151416[[#This Row],[R$ (Valores)]])</f>
        <v>0</v>
      </c>
    </row>
    <row r="443" spans="2:12">
      <c r="B443" s="48"/>
      <c r="C443" s="48"/>
      <c r="D443" s="16"/>
      <c r="E443" s="48"/>
      <c r="F443" s="17"/>
      <c r="G443" s="17"/>
      <c r="H443" s="17"/>
      <c r="I443" s="21"/>
      <c r="J443" s="17" t="s">
        <v>525</v>
      </c>
      <c r="K443" s="20">
        <f>IF(FluxoCaixa1013151416[[#This Row],[Movimento ]]="Saldo Inicial",FluxoCaixa1013151416[[#This Row],[R$ (Valores)]],K442+FluxoCaixa1013151416[[#This Row],[Valores Receitas / Despesas]])</f>
        <v>9274.3599999999933</v>
      </c>
      <c r="L443" s="20">
        <f>IF(FluxoCaixa1013151416[[#This Row],[Entrada / Saída]]="Saída",FluxoCaixa1013151416[[#This Row],[R$ (Valores)]]*-1,FluxoCaixa1013151416[[#This Row],[R$ (Valores)]])</f>
        <v>0</v>
      </c>
    </row>
    <row r="444" spans="2:12">
      <c r="B444" s="48"/>
      <c r="C444" s="48"/>
      <c r="D444" s="16"/>
      <c r="E444" s="48"/>
      <c r="F444" s="17"/>
      <c r="G444" s="17"/>
      <c r="H444" s="17"/>
      <c r="I444" s="21"/>
      <c r="J444" s="17" t="s">
        <v>525</v>
      </c>
      <c r="K444" s="20">
        <f>IF(FluxoCaixa1013151416[[#This Row],[Movimento ]]="Saldo Inicial",FluxoCaixa1013151416[[#This Row],[R$ (Valores)]],K443+FluxoCaixa1013151416[[#This Row],[Valores Receitas / Despesas]])</f>
        <v>9274.3599999999933</v>
      </c>
      <c r="L444" s="20">
        <f>IF(FluxoCaixa1013151416[[#This Row],[Entrada / Saída]]="Saída",FluxoCaixa1013151416[[#This Row],[R$ (Valores)]]*-1,FluxoCaixa1013151416[[#This Row],[R$ (Valores)]])</f>
        <v>0</v>
      </c>
    </row>
    <row r="445" spans="2:12">
      <c r="B445" s="48"/>
      <c r="C445" s="48"/>
      <c r="D445" s="16"/>
      <c r="E445" s="48"/>
      <c r="F445" s="17"/>
      <c r="G445" s="17"/>
      <c r="H445" s="17"/>
      <c r="I445" s="21"/>
      <c r="J445" s="17" t="s">
        <v>525</v>
      </c>
      <c r="K445" s="20">
        <f>IF(FluxoCaixa1013151416[[#This Row],[Movimento ]]="Saldo Inicial",FluxoCaixa1013151416[[#This Row],[R$ (Valores)]],K444+FluxoCaixa1013151416[[#This Row],[Valores Receitas / Despesas]])</f>
        <v>9274.3599999999933</v>
      </c>
      <c r="L445" s="20">
        <f>IF(FluxoCaixa1013151416[[#This Row],[Entrada / Saída]]="Saída",FluxoCaixa1013151416[[#This Row],[R$ (Valores)]]*-1,FluxoCaixa1013151416[[#This Row],[R$ (Valores)]])</f>
        <v>0</v>
      </c>
    </row>
    <row r="446" spans="2:12">
      <c r="B446" s="48"/>
      <c r="C446" s="48"/>
      <c r="D446" s="16"/>
      <c r="E446" s="48"/>
      <c r="F446" s="17"/>
      <c r="G446" s="17"/>
      <c r="H446" s="17"/>
      <c r="I446" s="21"/>
      <c r="J446" s="17" t="s">
        <v>525</v>
      </c>
      <c r="K446" s="20">
        <f>IF(FluxoCaixa1013151416[[#This Row],[Movimento ]]="Saldo Inicial",FluxoCaixa1013151416[[#This Row],[R$ (Valores)]],K445+FluxoCaixa1013151416[[#This Row],[Valores Receitas / Despesas]])</f>
        <v>9274.3599999999933</v>
      </c>
      <c r="L446" s="20">
        <f>IF(FluxoCaixa1013151416[[#This Row],[Entrada / Saída]]="Saída",FluxoCaixa1013151416[[#This Row],[R$ (Valores)]]*-1,FluxoCaixa1013151416[[#This Row],[R$ (Valores)]])</f>
        <v>0</v>
      </c>
    </row>
    <row r="447" spans="2:12">
      <c r="B447" s="48"/>
      <c r="C447" s="48"/>
      <c r="D447" s="16"/>
      <c r="E447" s="48"/>
      <c r="F447" s="17"/>
      <c r="G447" s="17"/>
      <c r="H447" s="17"/>
      <c r="I447" s="21"/>
      <c r="J447" s="17" t="s">
        <v>525</v>
      </c>
      <c r="K447" s="20">
        <f>IF(FluxoCaixa1013151416[[#This Row],[Movimento ]]="Saldo Inicial",FluxoCaixa1013151416[[#This Row],[R$ (Valores)]],K446+FluxoCaixa1013151416[[#This Row],[Valores Receitas / Despesas]])</f>
        <v>9274.3599999999933</v>
      </c>
      <c r="L447" s="20">
        <f>IF(FluxoCaixa1013151416[[#This Row],[Entrada / Saída]]="Saída",FluxoCaixa1013151416[[#This Row],[R$ (Valores)]]*-1,FluxoCaixa1013151416[[#This Row],[R$ (Valores)]])</f>
        <v>0</v>
      </c>
    </row>
    <row r="448" spans="2:12">
      <c r="B448" s="48"/>
      <c r="C448" s="48"/>
      <c r="D448" s="16"/>
      <c r="E448" s="48"/>
      <c r="F448" s="17"/>
      <c r="G448" s="17"/>
      <c r="H448" s="17"/>
      <c r="I448" s="21"/>
      <c r="J448" s="17" t="s">
        <v>525</v>
      </c>
      <c r="K448" s="20">
        <f>IF(FluxoCaixa1013151416[[#This Row],[Movimento ]]="Saldo Inicial",FluxoCaixa1013151416[[#This Row],[R$ (Valores)]],K447+FluxoCaixa1013151416[[#This Row],[Valores Receitas / Despesas]])</f>
        <v>9274.3599999999933</v>
      </c>
      <c r="L448" s="20">
        <f>IF(FluxoCaixa1013151416[[#This Row],[Entrada / Saída]]="Saída",FluxoCaixa1013151416[[#This Row],[R$ (Valores)]]*-1,FluxoCaixa1013151416[[#This Row],[R$ (Valores)]])</f>
        <v>0</v>
      </c>
    </row>
    <row r="449" spans="2:15">
      <c r="B449" s="48"/>
      <c r="C449" s="48"/>
      <c r="D449" s="16"/>
      <c r="E449" s="48"/>
      <c r="F449" s="17"/>
      <c r="G449" s="17"/>
      <c r="H449" s="17"/>
      <c r="I449" s="21"/>
      <c r="J449" s="17" t="s">
        <v>525</v>
      </c>
      <c r="K449" s="20">
        <f>IF(FluxoCaixa1013151416[[#This Row],[Movimento ]]="Saldo Inicial",FluxoCaixa1013151416[[#This Row],[R$ (Valores)]],K448+FluxoCaixa1013151416[[#This Row],[Valores Receitas / Despesas]])</f>
        <v>9274.3599999999933</v>
      </c>
      <c r="L449" s="20">
        <f>IF(FluxoCaixa1013151416[[#This Row],[Entrada / Saída]]="Saída",FluxoCaixa1013151416[[#This Row],[R$ (Valores)]]*-1,FluxoCaixa1013151416[[#This Row],[R$ (Valores)]])</f>
        <v>0</v>
      </c>
    </row>
    <row r="450" spans="2:15">
      <c r="B450" s="48"/>
      <c r="C450" s="48"/>
      <c r="D450" s="16"/>
      <c r="E450" s="48"/>
      <c r="F450" s="17"/>
      <c r="G450" s="17"/>
      <c r="H450" s="17"/>
      <c r="I450" s="21"/>
      <c r="J450" s="17" t="s">
        <v>525</v>
      </c>
      <c r="K450" s="20">
        <f>IF(FluxoCaixa1013151416[[#This Row],[Movimento ]]="Saldo Inicial",FluxoCaixa1013151416[[#This Row],[R$ (Valores)]],K449+FluxoCaixa1013151416[[#This Row],[Valores Receitas / Despesas]])</f>
        <v>9274.3599999999933</v>
      </c>
      <c r="L450" s="20">
        <f>IF(FluxoCaixa1013151416[[#This Row],[Entrada / Saída]]="Saída",FluxoCaixa1013151416[[#This Row],[R$ (Valores)]]*-1,FluxoCaixa1013151416[[#This Row],[R$ (Valores)]])</f>
        <v>0</v>
      </c>
    </row>
    <row r="451" spans="2:15">
      <c r="B451" s="48"/>
      <c r="C451" s="48"/>
      <c r="D451" s="16"/>
      <c r="E451" s="48"/>
      <c r="F451" s="17"/>
      <c r="G451" s="17"/>
      <c r="H451" s="17"/>
      <c r="I451" s="21"/>
      <c r="J451" s="17" t="s">
        <v>525</v>
      </c>
      <c r="K451" s="20">
        <f>IF(FluxoCaixa1013151416[[#This Row],[Movimento ]]="Saldo Inicial",FluxoCaixa1013151416[[#This Row],[R$ (Valores)]],K450+FluxoCaixa1013151416[[#This Row],[Valores Receitas / Despesas]])</f>
        <v>9274.3599999999933</v>
      </c>
      <c r="L451" s="20">
        <f>IF(FluxoCaixa1013151416[[#This Row],[Entrada / Saída]]="Saída",FluxoCaixa1013151416[[#This Row],[R$ (Valores)]]*-1,FluxoCaixa1013151416[[#This Row],[R$ (Valores)]])</f>
        <v>0</v>
      </c>
    </row>
    <row r="452" spans="2:15">
      <c r="B452" s="48"/>
      <c r="C452" s="48"/>
      <c r="D452" s="16"/>
      <c r="E452" s="48"/>
      <c r="F452" s="17"/>
      <c r="G452" s="17"/>
      <c r="H452" s="17"/>
      <c r="I452" s="21"/>
      <c r="J452" s="17" t="s">
        <v>525</v>
      </c>
      <c r="K452" s="20">
        <f>IF(FluxoCaixa1013151416[[#This Row],[Movimento ]]="Saldo Inicial",FluxoCaixa1013151416[[#This Row],[R$ (Valores)]],K451+FluxoCaixa1013151416[[#This Row],[Valores Receitas / Despesas]])</f>
        <v>9274.3599999999933</v>
      </c>
      <c r="L452" s="20">
        <f>IF(FluxoCaixa1013151416[[#This Row],[Entrada / Saída]]="Saída",FluxoCaixa1013151416[[#This Row],[R$ (Valores)]]*-1,FluxoCaixa1013151416[[#This Row],[R$ (Valores)]])</f>
        <v>0</v>
      </c>
    </row>
    <row r="453" spans="2:15">
      <c r="B453" s="48"/>
      <c r="C453" s="48"/>
      <c r="D453" s="16"/>
      <c r="E453" s="48"/>
      <c r="F453" s="17"/>
      <c r="G453" s="17"/>
      <c r="H453" s="17"/>
      <c r="I453" s="21"/>
      <c r="J453" s="17" t="s">
        <v>525</v>
      </c>
      <c r="K453" s="20">
        <f>IF(FluxoCaixa1013151416[[#This Row],[Movimento ]]="Saldo Inicial",FluxoCaixa1013151416[[#This Row],[R$ (Valores)]],K452+FluxoCaixa1013151416[[#This Row],[Valores Receitas / Despesas]])</f>
        <v>9274.3599999999933</v>
      </c>
      <c r="L453" s="20">
        <f>IF(FluxoCaixa1013151416[[#This Row],[Entrada / Saída]]="Saída",FluxoCaixa1013151416[[#This Row],[R$ (Valores)]]*-1,FluxoCaixa1013151416[[#This Row],[R$ (Valores)]])</f>
        <v>0</v>
      </c>
    </row>
    <row r="454" spans="2:15">
      <c r="B454" s="48"/>
      <c r="C454" s="48"/>
      <c r="D454" s="16"/>
      <c r="E454" s="48"/>
      <c r="F454" s="17"/>
      <c r="G454" s="17"/>
      <c r="H454" s="17"/>
      <c r="I454" s="21"/>
      <c r="J454" s="17" t="s">
        <v>525</v>
      </c>
      <c r="K454" s="20">
        <f>IF(FluxoCaixa1013151416[[#This Row],[Movimento ]]="Saldo Inicial",FluxoCaixa1013151416[[#This Row],[R$ (Valores)]],K453+FluxoCaixa1013151416[[#This Row],[Valores Receitas / Despesas]])</f>
        <v>9274.3599999999933</v>
      </c>
      <c r="L454" s="20">
        <f>IF(FluxoCaixa1013151416[[#This Row],[Entrada / Saída]]="Saída",FluxoCaixa1013151416[[#This Row],[R$ (Valores)]]*-1,FluxoCaixa1013151416[[#This Row],[R$ (Valores)]])</f>
        <v>0</v>
      </c>
    </row>
    <row r="455" spans="2:15">
      <c r="B455" s="48"/>
      <c r="C455" s="48"/>
      <c r="D455" s="16"/>
      <c r="E455" s="48"/>
      <c r="F455" s="17"/>
      <c r="G455" s="17"/>
      <c r="H455" s="17"/>
      <c r="I455" s="21"/>
      <c r="J455" s="17" t="s">
        <v>525</v>
      </c>
      <c r="K455" s="20">
        <f>IF(FluxoCaixa1013151416[[#This Row],[Movimento ]]="Saldo Inicial",FluxoCaixa1013151416[[#This Row],[R$ (Valores)]],K454+FluxoCaixa1013151416[[#This Row],[Valores Receitas / Despesas]])</f>
        <v>9274.3599999999933</v>
      </c>
      <c r="L455" s="20">
        <f>IF(FluxoCaixa1013151416[[#This Row],[Entrada / Saída]]="Saída",FluxoCaixa1013151416[[#This Row],[R$ (Valores)]]*-1,FluxoCaixa1013151416[[#This Row],[R$ (Valores)]])</f>
        <v>0</v>
      </c>
    </row>
    <row r="456" spans="2:15">
      <c r="B456" s="48"/>
      <c r="C456" s="48"/>
      <c r="D456" s="16"/>
      <c r="E456" s="48"/>
      <c r="F456" s="17"/>
      <c r="G456" s="17"/>
      <c r="H456" s="17"/>
      <c r="I456" s="21"/>
      <c r="J456" s="17" t="s">
        <v>525</v>
      </c>
      <c r="K456" s="20">
        <f>IF(FluxoCaixa1013151416[[#This Row],[Movimento ]]="Saldo Inicial",FluxoCaixa1013151416[[#This Row],[R$ (Valores)]],K455+FluxoCaixa1013151416[[#This Row],[Valores Receitas / Despesas]])</f>
        <v>9274.3599999999933</v>
      </c>
      <c r="L456" s="20">
        <f>IF(FluxoCaixa1013151416[[#This Row],[Entrada / Saída]]="Saída",FluxoCaixa1013151416[[#This Row],[R$ (Valores)]]*-1,FluxoCaixa1013151416[[#This Row],[R$ (Valores)]])</f>
        <v>0</v>
      </c>
    </row>
    <row r="457" spans="2:15">
      <c r="B457" s="48"/>
      <c r="C457" s="48"/>
      <c r="D457" s="16"/>
      <c r="E457" s="48"/>
      <c r="F457" s="17"/>
      <c r="G457" s="17"/>
      <c r="H457" s="17"/>
      <c r="I457" s="21"/>
      <c r="J457" s="17" t="s">
        <v>525</v>
      </c>
      <c r="K457" s="20">
        <f>IF(FluxoCaixa1013151416[[#This Row],[Movimento ]]="Saldo Inicial",FluxoCaixa1013151416[[#This Row],[R$ (Valores)]],K456+FluxoCaixa1013151416[[#This Row],[Valores Receitas / Despesas]])</f>
        <v>9274.3599999999933</v>
      </c>
      <c r="L457" s="20">
        <f>IF(FluxoCaixa1013151416[[#This Row],[Entrada / Saída]]="Saída",FluxoCaixa1013151416[[#This Row],[R$ (Valores)]]*-1,FluxoCaixa1013151416[[#This Row],[R$ (Valores)]])</f>
        <v>0</v>
      </c>
    </row>
    <row r="458" spans="2:15">
      <c r="B458" s="48"/>
      <c r="C458" s="48"/>
      <c r="D458" s="16"/>
      <c r="E458" s="48"/>
      <c r="F458" s="17"/>
      <c r="G458" s="17"/>
      <c r="H458" s="17"/>
      <c r="I458" s="21"/>
      <c r="J458" s="17" t="s">
        <v>525</v>
      </c>
      <c r="K458" s="20">
        <f>IF(FluxoCaixa1013151416[[#This Row],[Movimento ]]="Saldo Inicial",FluxoCaixa1013151416[[#This Row],[R$ (Valores)]],K457+FluxoCaixa1013151416[[#This Row],[Valores Receitas / Despesas]])</f>
        <v>9274.3599999999933</v>
      </c>
      <c r="L458" s="20">
        <f>IF(FluxoCaixa1013151416[[#This Row],[Entrada / Saída]]="Saída",FluxoCaixa1013151416[[#This Row],[R$ (Valores)]]*-1,FluxoCaixa1013151416[[#This Row],[R$ (Valores)]])</f>
        <v>0</v>
      </c>
      <c r="O458" s="31"/>
    </row>
    <row r="459" spans="2:15">
      <c r="B459" s="48"/>
      <c r="C459" s="48"/>
      <c r="D459" s="16"/>
      <c r="E459" s="48"/>
      <c r="F459" s="17"/>
      <c r="G459" s="17"/>
      <c r="H459" s="17"/>
      <c r="I459" s="21"/>
      <c r="J459" s="17" t="s">
        <v>525</v>
      </c>
      <c r="K459" s="20">
        <f>IF(FluxoCaixa1013151416[[#This Row],[Movimento ]]="Saldo Inicial",FluxoCaixa1013151416[[#This Row],[R$ (Valores)]],K458+FluxoCaixa1013151416[[#This Row],[Valores Receitas / Despesas]])</f>
        <v>9274.3599999999933</v>
      </c>
      <c r="L459" s="20">
        <f>IF(FluxoCaixa1013151416[[#This Row],[Entrada / Saída]]="Saída",FluxoCaixa1013151416[[#This Row],[R$ (Valores)]]*-1,FluxoCaixa1013151416[[#This Row],[R$ (Valores)]])</f>
        <v>0</v>
      </c>
    </row>
    <row r="460" spans="2:15">
      <c r="B460" s="48"/>
      <c r="C460" s="48"/>
      <c r="D460" s="16"/>
      <c r="E460" s="48"/>
      <c r="F460" s="17"/>
      <c r="G460" s="17"/>
      <c r="H460" s="17"/>
      <c r="I460" s="21"/>
      <c r="J460" s="17" t="s">
        <v>525</v>
      </c>
      <c r="K460" s="20">
        <f>IF(FluxoCaixa1013151416[[#This Row],[Movimento ]]="Saldo Inicial",FluxoCaixa1013151416[[#This Row],[R$ (Valores)]],K459+FluxoCaixa1013151416[[#This Row],[Valores Receitas / Despesas]])</f>
        <v>9274.3599999999933</v>
      </c>
      <c r="L460" s="20">
        <f>IF(FluxoCaixa1013151416[[#This Row],[Entrada / Saída]]="Saída",FluxoCaixa1013151416[[#This Row],[R$ (Valores)]]*-1,FluxoCaixa1013151416[[#This Row],[R$ (Valores)]])</f>
        <v>0</v>
      </c>
      <c r="O460" s="26"/>
    </row>
    <row r="461" spans="2:15">
      <c r="B461" s="48"/>
      <c r="C461" s="48"/>
      <c r="D461" s="16"/>
      <c r="E461" s="48"/>
      <c r="F461" s="17"/>
      <c r="G461" s="17"/>
      <c r="H461" s="17"/>
      <c r="I461" s="21"/>
      <c r="J461" s="17" t="s">
        <v>525</v>
      </c>
      <c r="K461" s="20">
        <f>IF(FluxoCaixa1013151416[[#This Row],[Movimento ]]="Saldo Inicial",FluxoCaixa1013151416[[#This Row],[R$ (Valores)]],K460+FluxoCaixa1013151416[[#This Row],[Valores Receitas / Despesas]])</f>
        <v>9274.3599999999933</v>
      </c>
      <c r="L461" s="20">
        <f>IF(FluxoCaixa1013151416[[#This Row],[Entrada / Saída]]="Saída",FluxoCaixa1013151416[[#This Row],[R$ (Valores)]]*-1,FluxoCaixa1013151416[[#This Row],[R$ (Valores)]])</f>
        <v>0</v>
      </c>
    </row>
    <row r="462" spans="2:15">
      <c r="B462" s="48"/>
      <c r="C462" s="48"/>
      <c r="D462" s="56"/>
      <c r="E462" s="52"/>
      <c r="F462" s="17"/>
      <c r="G462" s="17"/>
      <c r="H462" s="17"/>
      <c r="I462" s="21"/>
      <c r="J462" s="17" t="s">
        <v>525</v>
      </c>
      <c r="K462" s="20">
        <f>IF(FluxoCaixa1013151416[[#This Row],[Movimento ]]="Saldo Inicial",FluxoCaixa1013151416[[#This Row],[R$ (Valores)]],K461+FluxoCaixa1013151416[[#This Row],[Valores Receitas / Despesas]])</f>
        <v>9274.3599999999933</v>
      </c>
      <c r="L462" s="20">
        <f>IF(FluxoCaixa1013151416[[#This Row],[Entrada / Saída]]="Saída",FluxoCaixa1013151416[[#This Row],[R$ (Valores)]]*-1,FluxoCaixa1013151416[[#This Row],[R$ (Valores)]])</f>
        <v>0</v>
      </c>
    </row>
    <row r="463" spans="2:15">
      <c r="B463" s="48"/>
      <c r="C463" s="48"/>
      <c r="D463" s="56"/>
      <c r="E463" s="52"/>
      <c r="F463" s="17"/>
      <c r="G463" s="17"/>
      <c r="H463" s="17"/>
      <c r="I463" s="21"/>
      <c r="J463" s="17" t="s">
        <v>525</v>
      </c>
      <c r="K463" s="20">
        <f>IF(FluxoCaixa1013151416[[#This Row],[Movimento ]]="Saldo Inicial",FluxoCaixa1013151416[[#This Row],[R$ (Valores)]],K462+FluxoCaixa1013151416[[#This Row],[Valores Receitas / Despesas]])</f>
        <v>9274.3599999999933</v>
      </c>
      <c r="L463" s="20">
        <f>IF(FluxoCaixa1013151416[[#This Row],[Entrada / Saída]]="Saída",FluxoCaixa1013151416[[#This Row],[R$ (Valores)]]*-1,FluxoCaixa1013151416[[#This Row],[R$ (Valores)]])</f>
        <v>0</v>
      </c>
    </row>
    <row r="464" spans="2:15">
      <c r="B464" s="48"/>
      <c r="C464" s="48"/>
      <c r="D464" s="56"/>
      <c r="E464" s="52"/>
      <c r="F464" s="17"/>
      <c r="G464" s="17"/>
      <c r="H464" s="17"/>
      <c r="I464" s="21"/>
      <c r="J464" s="17" t="s">
        <v>525</v>
      </c>
      <c r="K464" s="20">
        <f>IF(FluxoCaixa1013151416[[#This Row],[Movimento ]]="Saldo Inicial",FluxoCaixa1013151416[[#This Row],[R$ (Valores)]],K463+FluxoCaixa1013151416[[#This Row],[Valores Receitas / Despesas]])</f>
        <v>9274.3599999999933</v>
      </c>
      <c r="L464" s="20">
        <f>IF(FluxoCaixa1013151416[[#This Row],[Entrada / Saída]]="Saída",FluxoCaixa1013151416[[#This Row],[R$ (Valores)]]*-1,FluxoCaixa1013151416[[#This Row],[R$ (Valores)]])</f>
        <v>0</v>
      </c>
    </row>
    <row r="465" spans="2:12">
      <c r="B465" s="48"/>
      <c r="C465" s="48"/>
      <c r="D465" s="56"/>
      <c r="E465" s="52"/>
      <c r="F465" s="17"/>
      <c r="G465" s="17"/>
      <c r="H465" s="17"/>
      <c r="I465" s="21"/>
      <c r="J465" s="17" t="s">
        <v>525</v>
      </c>
      <c r="K465" s="20">
        <f>IF(FluxoCaixa1013151416[[#This Row],[Movimento ]]="Saldo Inicial",FluxoCaixa1013151416[[#This Row],[R$ (Valores)]],K464+FluxoCaixa1013151416[[#This Row],[Valores Receitas / Despesas]])</f>
        <v>9274.3599999999933</v>
      </c>
      <c r="L465" s="20">
        <f>IF(FluxoCaixa1013151416[[#This Row],[Entrada / Saída]]="Saída",FluxoCaixa1013151416[[#This Row],[R$ (Valores)]]*-1,FluxoCaixa1013151416[[#This Row],[R$ (Valores)]])</f>
        <v>0</v>
      </c>
    </row>
    <row r="466" spans="2:12">
      <c r="B466" s="48"/>
      <c r="C466" s="48"/>
      <c r="D466" s="56"/>
      <c r="E466" s="52"/>
      <c r="F466" s="17"/>
      <c r="G466" s="17"/>
      <c r="H466" s="17"/>
      <c r="I466" s="21"/>
      <c r="J466" s="17" t="s">
        <v>525</v>
      </c>
      <c r="K466" s="20">
        <f>IF(FluxoCaixa1013151416[[#This Row],[Movimento ]]="Saldo Inicial",FluxoCaixa1013151416[[#This Row],[R$ (Valores)]],K465+FluxoCaixa1013151416[[#This Row],[Valores Receitas / Despesas]])</f>
        <v>9274.3599999999933</v>
      </c>
      <c r="L466" s="20">
        <f>IF(FluxoCaixa1013151416[[#This Row],[Entrada / Saída]]="Saída",FluxoCaixa1013151416[[#This Row],[R$ (Valores)]]*-1,FluxoCaixa1013151416[[#This Row],[R$ (Valores)]])</f>
        <v>0</v>
      </c>
    </row>
    <row r="467" spans="2:12">
      <c r="B467" s="48"/>
      <c r="C467" s="48"/>
      <c r="D467" s="56"/>
      <c r="E467" s="52"/>
      <c r="F467" s="17"/>
      <c r="G467" s="17"/>
      <c r="H467" s="17"/>
      <c r="I467" s="21"/>
      <c r="J467" s="17" t="s">
        <v>525</v>
      </c>
      <c r="K467" s="20">
        <f>IF(FluxoCaixa1013151416[[#This Row],[Movimento ]]="Saldo Inicial",FluxoCaixa1013151416[[#This Row],[R$ (Valores)]],K466+FluxoCaixa1013151416[[#This Row],[Valores Receitas / Despesas]])</f>
        <v>9274.3599999999933</v>
      </c>
      <c r="L467" s="20">
        <f>IF(FluxoCaixa1013151416[[#This Row],[Entrada / Saída]]="Saída",FluxoCaixa1013151416[[#This Row],[R$ (Valores)]]*-1,FluxoCaixa1013151416[[#This Row],[R$ (Valores)]])</f>
        <v>0</v>
      </c>
    </row>
    <row r="468" spans="2:12">
      <c r="B468" s="48"/>
      <c r="C468" s="48"/>
      <c r="D468" s="56"/>
      <c r="E468" s="52"/>
      <c r="F468" s="17"/>
      <c r="G468" s="17"/>
      <c r="H468" s="17"/>
      <c r="I468" s="21"/>
      <c r="J468" s="17" t="s">
        <v>525</v>
      </c>
      <c r="K468" s="20">
        <f>IF(FluxoCaixa1013151416[[#This Row],[Movimento ]]="Saldo Inicial",FluxoCaixa1013151416[[#This Row],[R$ (Valores)]],K467+FluxoCaixa1013151416[[#This Row],[Valores Receitas / Despesas]])</f>
        <v>9274.3599999999933</v>
      </c>
      <c r="L468" s="20">
        <f>IF(FluxoCaixa1013151416[[#This Row],[Entrada / Saída]]="Saída",FluxoCaixa1013151416[[#This Row],[R$ (Valores)]]*-1,FluxoCaixa1013151416[[#This Row],[R$ (Valores)]])</f>
        <v>0</v>
      </c>
    </row>
    <row r="469" spans="2:12">
      <c r="B469" s="48"/>
      <c r="C469" s="48"/>
      <c r="D469" s="56"/>
      <c r="E469" s="52"/>
      <c r="F469" s="17"/>
      <c r="G469" s="17"/>
      <c r="H469" s="17"/>
      <c r="I469" s="21"/>
      <c r="J469" s="17" t="s">
        <v>525</v>
      </c>
      <c r="K469" s="20">
        <f>IF(FluxoCaixa1013151416[[#This Row],[Movimento ]]="Saldo Inicial",FluxoCaixa1013151416[[#This Row],[R$ (Valores)]],K468+FluxoCaixa1013151416[[#This Row],[Valores Receitas / Despesas]])</f>
        <v>9274.3599999999933</v>
      </c>
      <c r="L469" s="20">
        <f>IF(FluxoCaixa1013151416[[#This Row],[Entrada / Saída]]="Saída",FluxoCaixa1013151416[[#This Row],[R$ (Valores)]]*-1,FluxoCaixa1013151416[[#This Row],[R$ (Valores)]])</f>
        <v>0</v>
      </c>
    </row>
    <row r="470" spans="2:12">
      <c r="B470" s="48"/>
      <c r="C470" s="48"/>
      <c r="D470" s="56"/>
      <c r="E470" s="52"/>
      <c r="F470" s="17"/>
      <c r="G470" s="17"/>
      <c r="H470" s="17"/>
      <c r="I470" s="21"/>
      <c r="J470" s="17" t="s">
        <v>525</v>
      </c>
      <c r="K470" s="20">
        <f>IF(FluxoCaixa1013151416[[#This Row],[Movimento ]]="Saldo Inicial",FluxoCaixa1013151416[[#This Row],[R$ (Valores)]],K469+FluxoCaixa1013151416[[#This Row],[Valores Receitas / Despesas]])</f>
        <v>9274.3599999999933</v>
      </c>
      <c r="L470" s="20">
        <f>IF(FluxoCaixa1013151416[[#This Row],[Entrada / Saída]]="Saída",FluxoCaixa1013151416[[#This Row],[R$ (Valores)]]*-1,FluxoCaixa1013151416[[#This Row],[R$ (Valores)]])</f>
        <v>0</v>
      </c>
    </row>
    <row r="471" spans="2:12">
      <c r="B471" s="48"/>
      <c r="C471" s="48"/>
      <c r="D471" s="56"/>
      <c r="E471" s="48"/>
      <c r="F471" s="17"/>
      <c r="G471" s="17"/>
      <c r="H471" s="17"/>
      <c r="I471" s="21"/>
      <c r="J471" s="17" t="s">
        <v>525</v>
      </c>
      <c r="K471" s="20">
        <f>IF(FluxoCaixa1013151416[[#This Row],[Movimento ]]="Saldo Inicial",FluxoCaixa1013151416[[#This Row],[R$ (Valores)]],K470+FluxoCaixa1013151416[[#This Row],[Valores Receitas / Despesas]])</f>
        <v>9274.3599999999933</v>
      </c>
      <c r="L471" s="20">
        <f>IF(FluxoCaixa1013151416[[#This Row],[Entrada / Saída]]="Saída",FluxoCaixa1013151416[[#This Row],[R$ (Valores)]]*-1,FluxoCaixa1013151416[[#This Row],[R$ (Valores)]])</f>
        <v>0</v>
      </c>
    </row>
    <row r="472" spans="2:12">
      <c r="B472" s="48"/>
      <c r="C472" s="48"/>
      <c r="D472" s="56"/>
      <c r="E472" s="48"/>
      <c r="F472" s="17"/>
      <c r="G472" s="17"/>
      <c r="H472" s="17"/>
      <c r="I472" s="21"/>
      <c r="J472" s="17" t="s">
        <v>525</v>
      </c>
      <c r="K472" s="20">
        <f>IF(FluxoCaixa1013151416[[#This Row],[Movimento ]]="Saldo Inicial",FluxoCaixa1013151416[[#This Row],[R$ (Valores)]],K471+FluxoCaixa1013151416[[#This Row],[Valores Receitas / Despesas]])</f>
        <v>9274.3599999999933</v>
      </c>
      <c r="L472" s="20">
        <f>IF(FluxoCaixa1013151416[[#This Row],[Entrada / Saída]]="Saída",FluxoCaixa1013151416[[#This Row],[R$ (Valores)]]*-1,FluxoCaixa1013151416[[#This Row],[R$ (Valores)]])</f>
        <v>0</v>
      </c>
    </row>
    <row r="473" spans="2:12">
      <c r="B473" s="48"/>
      <c r="C473" s="48"/>
      <c r="D473" s="56"/>
      <c r="E473" s="48"/>
      <c r="F473" s="17"/>
      <c r="G473" s="17"/>
      <c r="H473" s="17"/>
      <c r="I473" s="21"/>
      <c r="J473" s="17" t="s">
        <v>525</v>
      </c>
      <c r="K473" s="20">
        <f>IF(FluxoCaixa1013151416[[#This Row],[Movimento ]]="Saldo Inicial",FluxoCaixa1013151416[[#This Row],[R$ (Valores)]],K472+FluxoCaixa1013151416[[#This Row],[Valores Receitas / Despesas]])</f>
        <v>9274.3599999999933</v>
      </c>
      <c r="L473" s="20">
        <f>IF(FluxoCaixa1013151416[[#This Row],[Entrada / Saída]]="Saída",FluxoCaixa1013151416[[#This Row],[R$ (Valores)]]*-1,FluxoCaixa1013151416[[#This Row],[R$ (Valores)]])</f>
        <v>0</v>
      </c>
    </row>
    <row r="474" spans="2:12">
      <c r="B474" s="48"/>
      <c r="C474" s="48"/>
      <c r="D474" s="56"/>
      <c r="E474" s="48"/>
      <c r="F474" s="17"/>
      <c r="G474" s="17"/>
      <c r="H474" s="17"/>
      <c r="I474" s="21"/>
      <c r="J474" s="17" t="s">
        <v>525</v>
      </c>
      <c r="K474" s="20">
        <f>IF(FluxoCaixa1013151416[[#This Row],[Movimento ]]="Saldo Inicial",FluxoCaixa1013151416[[#This Row],[R$ (Valores)]],K473+FluxoCaixa1013151416[[#This Row],[Valores Receitas / Despesas]])</f>
        <v>9274.3599999999933</v>
      </c>
      <c r="L474" s="20">
        <f>IF(FluxoCaixa1013151416[[#This Row],[Entrada / Saída]]="Saída",FluxoCaixa1013151416[[#This Row],[R$ (Valores)]]*-1,FluxoCaixa1013151416[[#This Row],[R$ (Valores)]])</f>
        <v>0</v>
      </c>
    </row>
    <row r="475" spans="2:12">
      <c r="B475" s="48"/>
      <c r="C475" s="48"/>
      <c r="D475" s="56"/>
      <c r="E475" s="48"/>
      <c r="F475" s="17"/>
      <c r="G475" s="17"/>
      <c r="H475" s="17"/>
      <c r="I475" s="21"/>
      <c r="J475" s="17" t="s">
        <v>525</v>
      </c>
      <c r="K475" s="20">
        <f>IF(FluxoCaixa1013151416[[#This Row],[Movimento ]]="Saldo Inicial",FluxoCaixa1013151416[[#This Row],[R$ (Valores)]],K474+FluxoCaixa1013151416[[#This Row],[Valores Receitas / Despesas]])</f>
        <v>9274.3599999999933</v>
      </c>
      <c r="L475" s="20">
        <f>IF(FluxoCaixa1013151416[[#This Row],[Entrada / Saída]]="Saída",FluxoCaixa1013151416[[#This Row],[R$ (Valores)]]*-1,FluxoCaixa1013151416[[#This Row],[R$ (Valores)]])</f>
        <v>0</v>
      </c>
    </row>
    <row r="476" spans="2:12">
      <c r="B476" s="48"/>
      <c r="C476" s="48"/>
      <c r="D476" s="56"/>
      <c r="E476" s="48"/>
      <c r="F476" s="17"/>
      <c r="G476" s="17"/>
      <c r="H476" s="17"/>
      <c r="I476" s="21"/>
      <c r="J476" s="17" t="s">
        <v>525</v>
      </c>
      <c r="K476" s="20">
        <f>IF(FluxoCaixa1013151416[[#This Row],[Movimento ]]="Saldo Inicial",FluxoCaixa1013151416[[#This Row],[R$ (Valores)]],K475+FluxoCaixa1013151416[[#This Row],[Valores Receitas / Despesas]])</f>
        <v>9274.3599999999933</v>
      </c>
      <c r="L476" s="20">
        <f>IF(FluxoCaixa1013151416[[#This Row],[Entrada / Saída]]="Saída",FluxoCaixa1013151416[[#This Row],[R$ (Valores)]]*-1,FluxoCaixa1013151416[[#This Row],[R$ (Valores)]])</f>
        <v>0</v>
      </c>
    </row>
    <row r="477" spans="2:12">
      <c r="B477" s="48"/>
      <c r="C477" s="48"/>
      <c r="D477" s="56"/>
      <c r="E477" s="48"/>
      <c r="F477" s="17"/>
      <c r="G477" s="17"/>
      <c r="H477" s="17"/>
      <c r="I477" s="21"/>
      <c r="J477" s="17" t="s">
        <v>525</v>
      </c>
      <c r="K477" s="20">
        <f>IF(FluxoCaixa1013151416[[#This Row],[Movimento ]]="Saldo Inicial",FluxoCaixa1013151416[[#This Row],[R$ (Valores)]],K476+FluxoCaixa1013151416[[#This Row],[Valores Receitas / Despesas]])</f>
        <v>9274.3599999999933</v>
      </c>
      <c r="L477" s="20">
        <f>IF(FluxoCaixa1013151416[[#This Row],[Entrada / Saída]]="Saída",FluxoCaixa1013151416[[#This Row],[R$ (Valores)]]*-1,FluxoCaixa1013151416[[#This Row],[R$ (Valores)]])</f>
        <v>0</v>
      </c>
    </row>
    <row r="478" spans="2:12">
      <c r="B478" s="48"/>
      <c r="C478" s="48"/>
      <c r="D478" s="56"/>
      <c r="E478" s="48"/>
      <c r="F478" s="17"/>
      <c r="G478" s="17"/>
      <c r="H478" s="17"/>
      <c r="I478" s="21"/>
      <c r="J478" s="17" t="s">
        <v>525</v>
      </c>
      <c r="K478" s="20">
        <f>IF(FluxoCaixa1013151416[[#This Row],[Movimento ]]="Saldo Inicial",FluxoCaixa1013151416[[#This Row],[R$ (Valores)]],K477+FluxoCaixa1013151416[[#This Row],[Valores Receitas / Despesas]])</f>
        <v>9274.3599999999933</v>
      </c>
      <c r="L478" s="20">
        <f>IF(FluxoCaixa1013151416[[#This Row],[Entrada / Saída]]="Saída",FluxoCaixa1013151416[[#This Row],[R$ (Valores)]]*-1,FluxoCaixa1013151416[[#This Row],[R$ (Valores)]])</f>
        <v>0</v>
      </c>
    </row>
    <row r="479" spans="2:12">
      <c r="B479" s="48"/>
      <c r="C479" s="48"/>
      <c r="D479" s="56"/>
      <c r="E479" s="48"/>
      <c r="F479" s="17"/>
      <c r="G479" s="17"/>
      <c r="H479" s="17"/>
      <c r="I479" s="21"/>
      <c r="J479" s="17" t="s">
        <v>525</v>
      </c>
      <c r="K479" s="20">
        <f>IF(FluxoCaixa1013151416[[#This Row],[Movimento ]]="Saldo Inicial",FluxoCaixa1013151416[[#This Row],[R$ (Valores)]],K478+FluxoCaixa1013151416[[#This Row],[Valores Receitas / Despesas]])</f>
        <v>9274.3599999999933</v>
      </c>
      <c r="L479" s="20">
        <f>IF(FluxoCaixa1013151416[[#This Row],[Entrada / Saída]]="Saída",FluxoCaixa1013151416[[#This Row],[R$ (Valores)]]*-1,FluxoCaixa1013151416[[#This Row],[R$ (Valores)]])</f>
        <v>0</v>
      </c>
    </row>
    <row r="480" spans="2:12">
      <c r="B480" s="48"/>
      <c r="C480" s="48"/>
      <c r="D480" s="56"/>
      <c r="E480" s="48"/>
      <c r="F480" s="17"/>
      <c r="G480" s="17"/>
      <c r="H480" s="17"/>
      <c r="I480" s="21"/>
      <c r="J480" s="17" t="s">
        <v>525</v>
      </c>
      <c r="K480" s="20">
        <f>IF(FluxoCaixa1013151416[[#This Row],[Movimento ]]="Saldo Inicial",FluxoCaixa1013151416[[#This Row],[R$ (Valores)]],K479+FluxoCaixa1013151416[[#This Row],[Valores Receitas / Despesas]])</f>
        <v>9274.3599999999933</v>
      </c>
      <c r="L480" s="20">
        <f>IF(FluxoCaixa1013151416[[#This Row],[Entrada / Saída]]="Saída",FluxoCaixa1013151416[[#This Row],[R$ (Valores)]]*-1,FluxoCaixa1013151416[[#This Row],[R$ (Valores)]])</f>
        <v>0</v>
      </c>
    </row>
    <row r="481" spans="2:12">
      <c r="B481" s="48"/>
      <c r="C481" s="48"/>
      <c r="D481" s="56"/>
      <c r="E481" s="48"/>
      <c r="F481" s="17"/>
      <c r="G481" s="17"/>
      <c r="H481" s="17"/>
      <c r="I481" s="21"/>
      <c r="J481" s="17" t="s">
        <v>525</v>
      </c>
      <c r="K481" s="20">
        <f>IF(FluxoCaixa1013151416[[#This Row],[Movimento ]]="Saldo Inicial",FluxoCaixa1013151416[[#This Row],[R$ (Valores)]],K480+FluxoCaixa1013151416[[#This Row],[Valores Receitas / Despesas]])</f>
        <v>9274.3599999999933</v>
      </c>
      <c r="L481" s="20">
        <f>IF(FluxoCaixa1013151416[[#This Row],[Entrada / Saída]]="Saída",FluxoCaixa1013151416[[#This Row],[R$ (Valores)]]*-1,FluxoCaixa1013151416[[#This Row],[R$ (Valores)]])</f>
        <v>0</v>
      </c>
    </row>
    <row r="482" spans="2:12">
      <c r="B482" s="48"/>
      <c r="C482" s="48"/>
      <c r="D482" s="56"/>
      <c r="E482" s="48"/>
      <c r="F482" s="17"/>
      <c r="G482" s="17"/>
      <c r="H482" s="17"/>
      <c r="I482" s="21"/>
      <c r="J482" s="17" t="s">
        <v>525</v>
      </c>
      <c r="K482" s="20">
        <f>IF(FluxoCaixa1013151416[[#This Row],[Movimento ]]="Saldo Inicial",FluxoCaixa1013151416[[#This Row],[R$ (Valores)]],K481+FluxoCaixa1013151416[[#This Row],[Valores Receitas / Despesas]])</f>
        <v>9274.3599999999933</v>
      </c>
      <c r="L482" s="20">
        <f>IF(FluxoCaixa1013151416[[#This Row],[Entrada / Saída]]="Saída",FluxoCaixa1013151416[[#This Row],[R$ (Valores)]]*-1,FluxoCaixa1013151416[[#This Row],[R$ (Valores)]])</f>
        <v>0</v>
      </c>
    </row>
    <row r="483" spans="2:12">
      <c r="B483" s="48"/>
      <c r="C483" s="48"/>
      <c r="D483" s="56"/>
      <c r="E483" s="48"/>
      <c r="F483" s="17"/>
      <c r="G483" s="17"/>
      <c r="H483" s="17"/>
      <c r="I483" s="21"/>
      <c r="J483" s="17" t="s">
        <v>525</v>
      </c>
      <c r="K483" s="20">
        <f>IF(FluxoCaixa1013151416[[#This Row],[Movimento ]]="Saldo Inicial",FluxoCaixa1013151416[[#This Row],[R$ (Valores)]],K482+FluxoCaixa1013151416[[#This Row],[Valores Receitas / Despesas]])</f>
        <v>9274.3599999999933</v>
      </c>
      <c r="L483" s="20">
        <f>IF(FluxoCaixa1013151416[[#This Row],[Entrada / Saída]]="Saída",FluxoCaixa1013151416[[#This Row],[R$ (Valores)]]*-1,FluxoCaixa1013151416[[#This Row],[R$ (Valores)]])</f>
        <v>0</v>
      </c>
    </row>
    <row r="484" spans="2:12">
      <c r="B484" s="48"/>
      <c r="C484" s="48"/>
      <c r="D484" s="56"/>
      <c r="E484" s="48"/>
      <c r="F484" s="17"/>
      <c r="G484" s="17"/>
      <c r="H484" s="17"/>
      <c r="I484" s="21"/>
      <c r="J484" s="17" t="s">
        <v>525</v>
      </c>
      <c r="K484" s="20">
        <f>IF(FluxoCaixa1013151416[[#This Row],[Movimento ]]="Saldo Inicial",FluxoCaixa1013151416[[#This Row],[R$ (Valores)]],K483+FluxoCaixa1013151416[[#This Row],[Valores Receitas / Despesas]])</f>
        <v>9274.3599999999933</v>
      </c>
      <c r="L484" s="20">
        <f>IF(FluxoCaixa1013151416[[#This Row],[Entrada / Saída]]="Saída",FluxoCaixa1013151416[[#This Row],[R$ (Valores)]]*-1,FluxoCaixa1013151416[[#This Row],[R$ (Valores)]])</f>
        <v>0</v>
      </c>
    </row>
    <row r="485" spans="2:12">
      <c r="B485" s="48"/>
      <c r="C485" s="48"/>
      <c r="D485" s="56"/>
      <c r="E485" s="48"/>
      <c r="F485" s="17"/>
      <c r="G485" s="17"/>
      <c r="H485" s="17"/>
      <c r="I485" s="21"/>
      <c r="J485" s="17" t="s">
        <v>525</v>
      </c>
      <c r="K485" s="20">
        <f>IF(FluxoCaixa1013151416[[#This Row],[Movimento ]]="Saldo Inicial",FluxoCaixa1013151416[[#This Row],[R$ (Valores)]],K484+FluxoCaixa1013151416[[#This Row],[Valores Receitas / Despesas]])</f>
        <v>9274.3599999999933</v>
      </c>
      <c r="L485" s="20">
        <f>IF(FluxoCaixa1013151416[[#This Row],[Entrada / Saída]]="Saída",FluxoCaixa1013151416[[#This Row],[R$ (Valores)]]*-1,FluxoCaixa1013151416[[#This Row],[R$ (Valores)]])</f>
        <v>0</v>
      </c>
    </row>
    <row r="486" spans="2:12">
      <c r="B486" s="48"/>
      <c r="C486" s="48"/>
      <c r="D486" s="56"/>
      <c r="E486" s="48"/>
      <c r="F486" s="17"/>
      <c r="G486" s="17"/>
      <c r="H486" s="17"/>
      <c r="I486" s="21"/>
      <c r="J486" s="17" t="s">
        <v>525</v>
      </c>
      <c r="K486" s="20">
        <f>IF(FluxoCaixa1013151416[[#This Row],[Movimento ]]="Saldo Inicial",FluxoCaixa1013151416[[#This Row],[R$ (Valores)]],K485+FluxoCaixa1013151416[[#This Row],[Valores Receitas / Despesas]])</f>
        <v>9274.3599999999933</v>
      </c>
      <c r="L486" s="20">
        <f>IF(FluxoCaixa1013151416[[#This Row],[Entrada / Saída]]="Saída",FluxoCaixa1013151416[[#This Row],[R$ (Valores)]]*-1,FluxoCaixa1013151416[[#This Row],[R$ (Valores)]])</f>
        <v>0</v>
      </c>
    </row>
    <row r="487" spans="2:12">
      <c r="B487" s="48"/>
      <c r="C487" s="48"/>
      <c r="D487" s="56"/>
      <c r="E487" s="48"/>
      <c r="F487" s="17"/>
      <c r="G487" s="17"/>
      <c r="H487" s="17"/>
      <c r="I487" s="21"/>
      <c r="J487" s="17" t="s">
        <v>525</v>
      </c>
      <c r="K487" s="20">
        <f>IF(FluxoCaixa1013151416[[#This Row],[Movimento ]]="Saldo Inicial",FluxoCaixa1013151416[[#This Row],[R$ (Valores)]],K486+FluxoCaixa1013151416[[#This Row],[Valores Receitas / Despesas]])</f>
        <v>9274.3599999999933</v>
      </c>
      <c r="L487" s="20">
        <f>IF(FluxoCaixa1013151416[[#This Row],[Entrada / Saída]]="Saída",FluxoCaixa1013151416[[#This Row],[R$ (Valores)]]*-1,FluxoCaixa1013151416[[#This Row],[R$ (Valores)]])</f>
        <v>0</v>
      </c>
    </row>
    <row r="488" spans="2:12">
      <c r="B488" s="48"/>
      <c r="C488" s="48"/>
      <c r="D488" s="16"/>
      <c r="E488" s="48"/>
      <c r="F488" s="17"/>
      <c r="G488" s="17"/>
      <c r="H488" s="17"/>
      <c r="I488" s="21"/>
      <c r="J488" s="17" t="s">
        <v>525</v>
      </c>
      <c r="K488" s="20">
        <f>IF(FluxoCaixa1013151416[[#This Row],[Movimento ]]="Saldo Inicial",FluxoCaixa1013151416[[#This Row],[R$ (Valores)]],K487+FluxoCaixa1013151416[[#This Row],[Valores Receitas / Despesas]])</f>
        <v>9274.3599999999933</v>
      </c>
      <c r="L488" s="20">
        <f>IF(FluxoCaixa1013151416[[#This Row],[Entrada / Saída]]="Saída",FluxoCaixa1013151416[[#This Row],[R$ (Valores)]]*-1,FluxoCaixa1013151416[[#This Row],[R$ (Valores)]])</f>
        <v>0</v>
      </c>
    </row>
    <row r="489" spans="2:12">
      <c r="B489" s="48"/>
      <c r="C489" s="48"/>
      <c r="D489" s="16"/>
      <c r="E489" s="48"/>
      <c r="F489" s="17"/>
      <c r="G489" s="17"/>
      <c r="H489" s="17"/>
      <c r="I489" s="21"/>
      <c r="J489" s="17" t="s">
        <v>525</v>
      </c>
      <c r="K489" s="20">
        <f>IF(FluxoCaixa1013151416[[#This Row],[Movimento ]]="Saldo Inicial",FluxoCaixa1013151416[[#This Row],[R$ (Valores)]],K488+FluxoCaixa1013151416[[#This Row],[Valores Receitas / Despesas]])</f>
        <v>9274.3599999999933</v>
      </c>
      <c r="L489" s="20">
        <f>IF(FluxoCaixa1013151416[[#This Row],[Entrada / Saída]]="Saída",FluxoCaixa1013151416[[#This Row],[R$ (Valores)]]*-1,FluxoCaixa1013151416[[#This Row],[R$ (Valores)]])</f>
        <v>0</v>
      </c>
    </row>
    <row r="490" spans="2:12">
      <c r="B490" s="48"/>
      <c r="C490" s="48"/>
      <c r="D490" s="16"/>
      <c r="E490" s="48"/>
      <c r="F490" s="17"/>
      <c r="G490" s="17"/>
      <c r="H490" s="17"/>
      <c r="I490" s="21"/>
      <c r="J490" s="17" t="s">
        <v>525</v>
      </c>
      <c r="K490" s="20">
        <f>IF(FluxoCaixa1013151416[[#This Row],[Movimento ]]="Saldo Inicial",FluxoCaixa1013151416[[#This Row],[R$ (Valores)]],K489+FluxoCaixa1013151416[[#This Row],[Valores Receitas / Despesas]])</f>
        <v>9274.3599999999933</v>
      </c>
      <c r="L490" s="20">
        <f>IF(FluxoCaixa1013151416[[#This Row],[Entrada / Saída]]="Saída",FluxoCaixa1013151416[[#This Row],[R$ (Valores)]]*-1,FluxoCaixa1013151416[[#This Row],[R$ (Valores)]])</f>
        <v>0</v>
      </c>
    </row>
    <row r="491" spans="2:12">
      <c r="B491" s="48"/>
      <c r="C491" s="48"/>
      <c r="D491" s="16"/>
      <c r="E491" s="48"/>
      <c r="F491" s="17"/>
      <c r="G491" s="17"/>
      <c r="H491" s="17"/>
      <c r="I491" s="21"/>
      <c r="J491" s="17" t="s">
        <v>525</v>
      </c>
      <c r="K491" s="20">
        <f>IF(FluxoCaixa1013151416[[#This Row],[Movimento ]]="Saldo Inicial",FluxoCaixa1013151416[[#This Row],[R$ (Valores)]],K490+FluxoCaixa1013151416[[#This Row],[Valores Receitas / Despesas]])</f>
        <v>9274.3599999999933</v>
      </c>
      <c r="L491" s="20">
        <f>IF(FluxoCaixa1013151416[[#This Row],[Entrada / Saída]]="Saída",FluxoCaixa1013151416[[#This Row],[R$ (Valores)]]*-1,FluxoCaixa1013151416[[#This Row],[R$ (Valores)]])</f>
        <v>0</v>
      </c>
    </row>
    <row r="492" spans="2:12">
      <c r="B492" s="48"/>
      <c r="C492" s="48"/>
      <c r="D492" s="16"/>
      <c r="E492" s="48"/>
      <c r="F492" s="17"/>
      <c r="G492" s="17"/>
      <c r="H492" s="17"/>
      <c r="I492" s="21"/>
      <c r="J492" s="17" t="s">
        <v>525</v>
      </c>
      <c r="K492" s="20">
        <f>IF(FluxoCaixa1013151416[[#This Row],[Movimento ]]="Saldo Inicial",FluxoCaixa1013151416[[#This Row],[R$ (Valores)]],K491+FluxoCaixa1013151416[[#This Row],[Valores Receitas / Despesas]])</f>
        <v>9274.3599999999933</v>
      </c>
      <c r="L492" s="20">
        <f>IF(FluxoCaixa1013151416[[#This Row],[Entrada / Saída]]="Saída",FluxoCaixa1013151416[[#This Row],[R$ (Valores)]]*-1,FluxoCaixa1013151416[[#This Row],[R$ (Valores)]])</f>
        <v>0</v>
      </c>
    </row>
    <row r="493" spans="2:12">
      <c r="B493" s="48"/>
      <c r="C493" s="48"/>
      <c r="D493" s="16"/>
      <c r="E493" s="48"/>
      <c r="F493" s="17"/>
      <c r="G493" s="17"/>
      <c r="H493" s="17"/>
      <c r="I493" s="21"/>
      <c r="J493" s="17" t="s">
        <v>525</v>
      </c>
      <c r="K493" s="20">
        <f>IF(FluxoCaixa1013151416[[#This Row],[Movimento ]]="Saldo Inicial",FluxoCaixa1013151416[[#This Row],[R$ (Valores)]],K492+FluxoCaixa1013151416[[#This Row],[Valores Receitas / Despesas]])</f>
        <v>9274.3599999999933</v>
      </c>
      <c r="L493" s="20">
        <f>IF(FluxoCaixa1013151416[[#This Row],[Entrada / Saída]]="Saída",FluxoCaixa1013151416[[#This Row],[R$ (Valores)]]*-1,FluxoCaixa1013151416[[#This Row],[R$ (Valores)]])</f>
        <v>0</v>
      </c>
    </row>
    <row r="494" spans="2:12">
      <c r="B494" s="48"/>
      <c r="C494" s="48"/>
      <c r="D494" s="16"/>
      <c r="E494" s="48"/>
      <c r="F494" s="17"/>
      <c r="G494" s="17"/>
      <c r="H494" s="17"/>
      <c r="I494" s="21"/>
      <c r="J494" s="17" t="s">
        <v>525</v>
      </c>
      <c r="K494" s="20">
        <f>IF(FluxoCaixa1013151416[[#This Row],[Movimento ]]="Saldo Inicial",FluxoCaixa1013151416[[#This Row],[R$ (Valores)]],K493+FluxoCaixa1013151416[[#This Row],[Valores Receitas / Despesas]])</f>
        <v>9274.3599999999933</v>
      </c>
      <c r="L494" s="20">
        <f>IF(FluxoCaixa1013151416[[#This Row],[Entrada / Saída]]="Saída",FluxoCaixa1013151416[[#This Row],[R$ (Valores)]]*-1,FluxoCaixa1013151416[[#This Row],[R$ (Valores)]])</f>
        <v>0</v>
      </c>
    </row>
    <row r="495" spans="2:12">
      <c r="B495" s="48"/>
      <c r="C495" s="48"/>
      <c r="D495" s="16"/>
      <c r="E495" s="48"/>
      <c r="F495" s="17"/>
      <c r="G495" s="17"/>
      <c r="H495" s="17"/>
      <c r="I495" s="21"/>
      <c r="J495" s="17" t="s">
        <v>525</v>
      </c>
      <c r="K495" s="20">
        <f>IF(FluxoCaixa1013151416[[#This Row],[Movimento ]]="Saldo Inicial",FluxoCaixa1013151416[[#This Row],[R$ (Valores)]],K494+FluxoCaixa1013151416[[#This Row],[Valores Receitas / Despesas]])</f>
        <v>9274.3599999999933</v>
      </c>
      <c r="L495" s="20">
        <f>IF(FluxoCaixa1013151416[[#This Row],[Entrada / Saída]]="Saída",FluxoCaixa1013151416[[#This Row],[R$ (Valores)]]*-1,FluxoCaixa1013151416[[#This Row],[R$ (Valores)]])</f>
        <v>0</v>
      </c>
    </row>
    <row r="496" spans="2:12">
      <c r="B496" s="48"/>
      <c r="C496" s="48"/>
      <c r="D496" s="16"/>
      <c r="E496" s="48"/>
      <c r="F496" s="17"/>
      <c r="G496" s="17"/>
      <c r="H496" s="17"/>
      <c r="I496" s="21"/>
      <c r="J496" s="17" t="s">
        <v>525</v>
      </c>
      <c r="K496" s="20">
        <f>IF(FluxoCaixa1013151416[[#This Row],[Movimento ]]="Saldo Inicial",FluxoCaixa1013151416[[#This Row],[R$ (Valores)]],K495+FluxoCaixa1013151416[[#This Row],[Valores Receitas / Despesas]])</f>
        <v>9274.3599999999933</v>
      </c>
      <c r="L496" s="20">
        <f>IF(FluxoCaixa1013151416[[#This Row],[Entrada / Saída]]="Saída",FluxoCaixa1013151416[[#This Row],[R$ (Valores)]]*-1,FluxoCaixa1013151416[[#This Row],[R$ (Valores)]])</f>
        <v>0</v>
      </c>
    </row>
    <row r="497" spans="2:12">
      <c r="B497" s="48"/>
      <c r="C497" s="48"/>
      <c r="D497" s="16"/>
      <c r="E497" s="48"/>
      <c r="F497" s="17"/>
      <c r="G497" s="17"/>
      <c r="H497" s="17"/>
      <c r="I497" s="21"/>
      <c r="J497" s="17" t="s">
        <v>525</v>
      </c>
      <c r="K497" s="20">
        <f>IF(FluxoCaixa1013151416[[#This Row],[Movimento ]]="Saldo Inicial",FluxoCaixa1013151416[[#This Row],[R$ (Valores)]],K496+FluxoCaixa1013151416[[#This Row],[Valores Receitas / Despesas]])</f>
        <v>9274.3599999999933</v>
      </c>
      <c r="L497" s="20">
        <f>IF(FluxoCaixa1013151416[[#This Row],[Entrada / Saída]]="Saída",FluxoCaixa1013151416[[#This Row],[R$ (Valores)]]*-1,FluxoCaixa1013151416[[#This Row],[R$ (Valores)]])</f>
        <v>0</v>
      </c>
    </row>
    <row r="498" spans="2:12">
      <c r="B498" s="48"/>
      <c r="C498" s="48"/>
      <c r="D498" s="16"/>
      <c r="E498" s="48"/>
      <c r="F498" s="17"/>
      <c r="G498" s="17"/>
      <c r="H498" s="17"/>
      <c r="I498" s="21"/>
      <c r="J498" s="17" t="s">
        <v>525</v>
      </c>
      <c r="K498" s="20">
        <f>IF(FluxoCaixa1013151416[[#This Row],[Movimento ]]="Saldo Inicial",FluxoCaixa1013151416[[#This Row],[R$ (Valores)]],K497+FluxoCaixa1013151416[[#This Row],[Valores Receitas / Despesas]])</f>
        <v>9274.3599999999933</v>
      </c>
      <c r="L498" s="20">
        <f>IF(FluxoCaixa1013151416[[#This Row],[Entrada / Saída]]="Saída",FluxoCaixa1013151416[[#This Row],[R$ (Valores)]]*-1,FluxoCaixa1013151416[[#This Row],[R$ (Valores)]])</f>
        <v>0</v>
      </c>
    </row>
    <row r="499" spans="2:12">
      <c r="B499" s="48"/>
      <c r="C499" s="48"/>
      <c r="D499" s="16"/>
      <c r="E499" s="48"/>
      <c r="F499" s="17"/>
      <c r="G499" s="17"/>
      <c r="H499" s="17"/>
      <c r="I499" s="21"/>
      <c r="J499" s="17" t="s">
        <v>525</v>
      </c>
      <c r="K499" s="20">
        <f>IF(FluxoCaixa1013151416[[#This Row],[Movimento ]]="Saldo Inicial",FluxoCaixa1013151416[[#This Row],[R$ (Valores)]],K498+FluxoCaixa1013151416[[#This Row],[Valores Receitas / Despesas]])</f>
        <v>9274.3599999999933</v>
      </c>
      <c r="L499" s="20">
        <f>IF(FluxoCaixa1013151416[[#This Row],[Entrada / Saída]]="Saída",FluxoCaixa1013151416[[#This Row],[R$ (Valores)]]*-1,FluxoCaixa1013151416[[#This Row],[R$ (Valores)]])</f>
        <v>0</v>
      </c>
    </row>
    <row r="500" spans="2:12">
      <c r="B500" s="48"/>
      <c r="C500" s="48"/>
      <c r="D500" s="16"/>
      <c r="E500" s="48"/>
      <c r="F500" s="17"/>
      <c r="G500" s="17"/>
      <c r="H500" s="17"/>
      <c r="I500" s="21"/>
      <c r="J500" s="17" t="s">
        <v>525</v>
      </c>
      <c r="K500" s="20">
        <f>IF(FluxoCaixa1013151416[[#This Row],[Movimento ]]="Saldo Inicial",FluxoCaixa1013151416[[#This Row],[R$ (Valores)]],K499+FluxoCaixa1013151416[[#This Row],[Valores Receitas / Despesas]])</f>
        <v>9274.3599999999933</v>
      </c>
      <c r="L500" s="20">
        <f>IF(FluxoCaixa1013151416[[#This Row],[Entrada / Saída]]="Saída",FluxoCaixa1013151416[[#This Row],[R$ (Valores)]]*-1,FluxoCaixa1013151416[[#This Row],[R$ (Valores)]])</f>
        <v>0</v>
      </c>
    </row>
    <row r="501" spans="2:12">
      <c r="B501" s="48"/>
      <c r="C501" s="48"/>
      <c r="D501" s="16"/>
      <c r="E501" s="48"/>
      <c r="F501" s="17"/>
      <c r="G501" s="17"/>
      <c r="H501" s="17"/>
      <c r="I501" s="21"/>
      <c r="J501" s="17" t="s">
        <v>525</v>
      </c>
      <c r="K501" s="20">
        <f>IF(FluxoCaixa1013151416[[#This Row],[Movimento ]]="Saldo Inicial",FluxoCaixa1013151416[[#This Row],[R$ (Valores)]],K500+FluxoCaixa1013151416[[#This Row],[Valores Receitas / Despesas]])</f>
        <v>9274.3599999999933</v>
      </c>
      <c r="L501" s="20">
        <f>IF(FluxoCaixa1013151416[[#This Row],[Entrada / Saída]]="Saída",FluxoCaixa1013151416[[#This Row],[R$ (Valores)]]*-1,FluxoCaixa1013151416[[#This Row],[R$ (Valores)]])</f>
        <v>0</v>
      </c>
    </row>
    <row r="502" spans="2:12">
      <c r="B502" s="48"/>
      <c r="C502" s="48"/>
      <c r="D502" s="16"/>
      <c r="E502" s="48"/>
      <c r="F502" s="17"/>
      <c r="G502" s="17"/>
      <c r="H502" s="17"/>
      <c r="I502" s="21"/>
      <c r="J502" s="17" t="s">
        <v>525</v>
      </c>
      <c r="K502" s="20">
        <f>IF(FluxoCaixa1013151416[[#This Row],[Movimento ]]="Saldo Inicial",FluxoCaixa1013151416[[#This Row],[R$ (Valores)]],K501+FluxoCaixa1013151416[[#This Row],[Valores Receitas / Despesas]])</f>
        <v>9274.3599999999933</v>
      </c>
      <c r="L502" s="20">
        <f>IF(FluxoCaixa1013151416[[#This Row],[Entrada / Saída]]="Saída",FluxoCaixa1013151416[[#This Row],[R$ (Valores)]]*-1,FluxoCaixa1013151416[[#This Row],[R$ (Valores)]])</f>
        <v>0</v>
      </c>
    </row>
    <row r="503" spans="2:12">
      <c r="B503" s="48"/>
      <c r="C503" s="48"/>
      <c r="D503" s="16"/>
      <c r="E503" s="48"/>
      <c r="F503" s="17"/>
      <c r="G503" s="17"/>
      <c r="H503" s="17"/>
      <c r="I503" s="21"/>
      <c r="J503" s="17" t="s">
        <v>525</v>
      </c>
      <c r="K503" s="20">
        <f>IF(FluxoCaixa1013151416[[#This Row],[Movimento ]]="Saldo Inicial",FluxoCaixa1013151416[[#This Row],[R$ (Valores)]],K502+FluxoCaixa1013151416[[#This Row],[Valores Receitas / Despesas]])</f>
        <v>9274.3599999999933</v>
      </c>
      <c r="L503" s="20">
        <f>IF(FluxoCaixa1013151416[[#This Row],[Entrada / Saída]]="Saída",FluxoCaixa1013151416[[#This Row],[R$ (Valores)]]*-1,FluxoCaixa1013151416[[#This Row],[R$ (Valores)]])</f>
        <v>0</v>
      </c>
    </row>
    <row r="504" spans="2:12">
      <c r="B504" s="48"/>
      <c r="C504" s="48"/>
      <c r="D504" s="16"/>
      <c r="E504" s="48"/>
      <c r="F504" s="17"/>
      <c r="G504" s="17"/>
      <c r="H504" s="17"/>
      <c r="I504" s="21"/>
      <c r="J504" s="17" t="s">
        <v>525</v>
      </c>
      <c r="K504" s="20">
        <f>IF(FluxoCaixa1013151416[[#This Row],[Movimento ]]="Saldo Inicial",FluxoCaixa1013151416[[#This Row],[R$ (Valores)]],K503+FluxoCaixa1013151416[[#This Row],[Valores Receitas / Despesas]])</f>
        <v>9274.3599999999933</v>
      </c>
      <c r="L504" s="20">
        <f>IF(FluxoCaixa1013151416[[#This Row],[Entrada / Saída]]="Saída",FluxoCaixa1013151416[[#This Row],[R$ (Valores)]]*-1,FluxoCaixa1013151416[[#This Row],[R$ (Valores)]])</f>
        <v>0</v>
      </c>
    </row>
    <row r="505" spans="2:12">
      <c r="B505" s="48"/>
      <c r="C505" s="48"/>
      <c r="D505" s="16"/>
      <c r="E505" s="48"/>
      <c r="F505" s="17"/>
      <c r="G505" s="17"/>
      <c r="H505" s="17"/>
      <c r="I505" s="21"/>
      <c r="J505" s="17" t="s">
        <v>525</v>
      </c>
      <c r="K505" s="20">
        <f>IF(FluxoCaixa1013151416[[#This Row],[Movimento ]]="Saldo Inicial",FluxoCaixa1013151416[[#This Row],[R$ (Valores)]],K504+FluxoCaixa1013151416[[#This Row],[Valores Receitas / Despesas]])</f>
        <v>9274.3599999999933</v>
      </c>
      <c r="L505" s="20">
        <f>IF(FluxoCaixa1013151416[[#This Row],[Entrada / Saída]]="Saída",FluxoCaixa1013151416[[#This Row],[R$ (Valores)]]*-1,FluxoCaixa1013151416[[#This Row],[R$ (Valores)]])</f>
        <v>0</v>
      </c>
    </row>
    <row r="506" spans="2:12">
      <c r="B506" s="48"/>
      <c r="C506" s="48"/>
      <c r="D506" s="16"/>
      <c r="E506" s="48"/>
      <c r="F506" s="17"/>
      <c r="G506" s="17"/>
      <c r="H506" s="17"/>
      <c r="I506" s="21"/>
      <c r="J506" s="17" t="s">
        <v>525</v>
      </c>
      <c r="K506" s="20">
        <f>IF(FluxoCaixa1013151416[[#This Row],[Movimento ]]="Saldo Inicial",FluxoCaixa1013151416[[#This Row],[R$ (Valores)]],K505+FluxoCaixa1013151416[[#This Row],[Valores Receitas / Despesas]])</f>
        <v>9274.3599999999933</v>
      </c>
      <c r="L506" s="20">
        <f>IF(FluxoCaixa1013151416[[#This Row],[Entrada / Saída]]="Saída",FluxoCaixa1013151416[[#This Row],[R$ (Valores)]]*-1,FluxoCaixa1013151416[[#This Row],[R$ (Valores)]])</f>
        <v>0</v>
      </c>
    </row>
    <row r="507" spans="2:12">
      <c r="B507" s="48"/>
      <c r="C507" s="48"/>
      <c r="D507" s="16"/>
      <c r="E507" s="48"/>
      <c r="F507" s="17"/>
      <c r="G507" s="17"/>
      <c r="H507" s="17"/>
      <c r="I507" s="21"/>
      <c r="J507" s="17" t="s">
        <v>525</v>
      </c>
      <c r="K507" s="20">
        <f>IF(FluxoCaixa1013151416[[#This Row],[Movimento ]]="Saldo Inicial",FluxoCaixa1013151416[[#This Row],[R$ (Valores)]],K506+FluxoCaixa1013151416[[#This Row],[Valores Receitas / Despesas]])</f>
        <v>9274.3599999999933</v>
      </c>
      <c r="L507" s="20">
        <f>IF(FluxoCaixa1013151416[[#This Row],[Entrada / Saída]]="Saída",FluxoCaixa1013151416[[#This Row],[R$ (Valores)]]*-1,FluxoCaixa1013151416[[#This Row],[R$ (Valores)]])</f>
        <v>0</v>
      </c>
    </row>
    <row r="508" spans="2:12">
      <c r="B508" s="48"/>
      <c r="C508" s="48"/>
      <c r="D508" s="16"/>
      <c r="E508" s="48"/>
      <c r="F508" s="17"/>
      <c r="G508" s="17"/>
      <c r="H508" s="17"/>
      <c r="I508" s="21"/>
      <c r="J508" s="17" t="s">
        <v>525</v>
      </c>
      <c r="K508" s="20">
        <f>IF(FluxoCaixa1013151416[[#This Row],[Movimento ]]="Saldo Inicial",FluxoCaixa1013151416[[#This Row],[R$ (Valores)]],K507+FluxoCaixa1013151416[[#This Row],[Valores Receitas / Despesas]])</f>
        <v>9274.3599999999933</v>
      </c>
      <c r="L508" s="20">
        <f>IF(FluxoCaixa1013151416[[#This Row],[Entrada / Saída]]="Saída",FluxoCaixa1013151416[[#This Row],[R$ (Valores)]]*-1,FluxoCaixa1013151416[[#This Row],[R$ (Valores)]])</f>
        <v>0</v>
      </c>
    </row>
    <row r="509" spans="2:12">
      <c r="B509" s="48"/>
      <c r="C509" s="48"/>
      <c r="D509" s="16"/>
      <c r="E509" s="48"/>
      <c r="F509" s="17"/>
      <c r="G509" s="17"/>
      <c r="H509" s="17"/>
      <c r="I509" s="21"/>
      <c r="J509" s="17" t="s">
        <v>525</v>
      </c>
      <c r="K509" s="20">
        <f>IF(FluxoCaixa1013151416[[#This Row],[Movimento ]]="Saldo Inicial",FluxoCaixa1013151416[[#This Row],[R$ (Valores)]],K508+FluxoCaixa1013151416[[#This Row],[Valores Receitas / Despesas]])</f>
        <v>9274.3599999999933</v>
      </c>
      <c r="L509" s="20">
        <f>IF(FluxoCaixa1013151416[[#This Row],[Entrada / Saída]]="Saída",FluxoCaixa1013151416[[#This Row],[R$ (Valores)]]*-1,FluxoCaixa1013151416[[#This Row],[R$ (Valores)]])</f>
        <v>0</v>
      </c>
    </row>
    <row r="510" spans="2:12">
      <c r="B510" s="48"/>
      <c r="C510" s="48"/>
      <c r="D510" s="16"/>
      <c r="E510" s="48"/>
      <c r="F510" s="17"/>
      <c r="G510" s="17"/>
      <c r="H510" s="17"/>
      <c r="I510" s="21"/>
      <c r="J510" s="17" t="s">
        <v>525</v>
      </c>
      <c r="K510" s="20">
        <f>IF(FluxoCaixa1013151416[[#This Row],[Movimento ]]="Saldo Inicial",FluxoCaixa1013151416[[#This Row],[R$ (Valores)]],K509+FluxoCaixa1013151416[[#This Row],[Valores Receitas / Despesas]])</f>
        <v>9274.3599999999933</v>
      </c>
      <c r="L510" s="20">
        <f>IF(FluxoCaixa1013151416[[#This Row],[Entrada / Saída]]="Saída",FluxoCaixa1013151416[[#This Row],[R$ (Valores)]]*-1,FluxoCaixa1013151416[[#This Row],[R$ (Valores)]])</f>
        <v>0</v>
      </c>
    </row>
    <row r="511" spans="2:12">
      <c r="B511" s="48"/>
      <c r="C511" s="48"/>
      <c r="D511" s="16"/>
      <c r="E511" s="48"/>
      <c r="F511" s="17"/>
      <c r="G511" s="17"/>
      <c r="H511" s="17"/>
      <c r="I511" s="21"/>
      <c r="J511" s="17" t="s">
        <v>525</v>
      </c>
      <c r="K511" s="20">
        <f>IF(FluxoCaixa1013151416[[#This Row],[Movimento ]]="Saldo Inicial",FluxoCaixa1013151416[[#This Row],[R$ (Valores)]],K510+FluxoCaixa1013151416[[#This Row],[Valores Receitas / Despesas]])</f>
        <v>9274.3599999999933</v>
      </c>
      <c r="L511" s="20">
        <f>IF(FluxoCaixa1013151416[[#This Row],[Entrada / Saída]]="Saída",FluxoCaixa1013151416[[#This Row],[R$ (Valores)]]*-1,FluxoCaixa1013151416[[#This Row],[R$ (Valores)]])</f>
        <v>0</v>
      </c>
    </row>
    <row r="512" spans="2:12">
      <c r="B512" s="48"/>
      <c r="C512" s="48"/>
      <c r="D512" s="16"/>
      <c r="E512" s="48"/>
      <c r="F512" s="17"/>
      <c r="G512" s="17"/>
      <c r="H512" s="17"/>
      <c r="I512" s="21"/>
      <c r="J512" s="17" t="s">
        <v>525</v>
      </c>
      <c r="K512" s="20">
        <f>IF(FluxoCaixa1013151416[[#This Row],[Movimento ]]="Saldo Inicial",FluxoCaixa1013151416[[#This Row],[R$ (Valores)]],K511+FluxoCaixa1013151416[[#This Row],[Valores Receitas / Despesas]])</f>
        <v>9274.3599999999933</v>
      </c>
      <c r="L512" s="20">
        <f>IF(FluxoCaixa1013151416[[#This Row],[Entrada / Saída]]="Saída",FluxoCaixa1013151416[[#This Row],[R$ (Valores)]]*-1,FluxoCaixa1013151416[[#This Row],[R$ (Valores)]])</f>
        <v>0</v>
      </c>
    </row>
    <row r="513" spans="2:12">
      <c r="B513" s="48"/>
      <c r="C513" s="48"/>
      <c r="D513" s="16"/>
      <c r="E513" s="48"/>
      <c r="F513" s="17"/>
      <c r="G513" s="17"/>
      <c r="H513" s="17"/>
      <c r="I513" s="21"/>
      <c r="J513" s="17" t="s">
        <v>525</v>
      </c>
      <c r="K513" s="20">
        <f>IF(FluxoCaixa1013151416[[#This Row],[Movimento ]]="Saldo Inicial",FluxoCaixa1013151416[[#This Row],[R$ (Valores)]],K512+FluxoCaixa1013151416[[#This Row],[Valores Receitas / Despesas]])</f>
        <v>9274.3599999999933</v>
      </c>
      <c r="L513" s="20">
        <f>IF(FluxoCaixa1013151416[[#This Row],[Entrada / Saída]]="Saída",FluxoCaixa1013151416[[#This Row],[R$ (Valores)]]*-1,FluxoCaixa1013151416[[#This Row],[R$ (Valores)]])</f>
        <v>0</v>
      </c>
    </row>
    <row r="514" spans="2:12">
      <c r="B514" s="48"/>
      <c r="C514" s="48"/>
      <c r="D514" s="16"/>
      <c r="E514" s="48"/>
      <c r="F514" s="17"/>
      <c r="G514" s="17"/>
      <c r="H514" s="17"/>
      <c r="I514" s="21"/>
      <c r="J514" s="17" t="s">
        <v>525</v>
      </c>
      <c r="K514" s="20">
        <f>IF(FluxoCaixa1013151416[[#This Row],[Movimento ]]="Saldo Inicial",FluxoCaixa1013151416[[#This Row],[R$ (Valores)]],K513+FluxoCaixa1013151416[[#This Row],[Valores Receitas / Despesas]])</f>
        <v>9274.3599999999933</v>
      </c>
      <c r="L514" s="20">
        <f>IF(FluxoCaixa1013151416[[#This Row],[Entrada / Saída]]="Saída",FluxoCaixa1013151416[[#This Row],[R$ (Valores)]]*-1,FluxoCaixa1013151416[[#This Row],[R$ (Valores)]])</f>
        <v>0</v>
      </c>
    </row>
    <row r="515" spans="2:12">
      <c r="B515" s="48"/>
      <c r="C515" s="48"/>
      <c r="D515" s="16"/>
      <c r="E515" s="48"/>
      <c r="F515" s="17"/>
      <c r="G515" s="17"/>
      <c r="H515" s="17"/>
      <c r="I515" s="21"/>
      <c r="J515" s="17" t="s">
        <v>525</v>
      </c>
      <c r="K515" s="20">
        <f>IF(FluxoCaixa1013151416[[#This Row],[Movimento ]]="Saldo Inicial",FluxoCaixa1013151416[[#This Row],[R$ (Valores)]],K514+FluxoCaixa1013151416[[#This Row],[Valores Receitas / Despesas]])</f>
        <v>9274.3599999999933</v>
      </c>
      <c r="L515" s="20">
        <f>IF(FluxoCaixa1013151416[[#This Row],[Entrada / Saída]]="Saída",FluxoCaixa1013151416[[#This Row],[R$ (Valores)]]*-1,FluxoCaixa1013151416[[#This Row],[R$ (Valores)]])</f>
        <v>0</v>
      </c>
    </row>
    <row r="516" spans="2:12">
      <c r="B516" s="48"/>
      <c r="C516" s="48"/>
      <c r="D516" s="16"/>
      <c r="E516" s="48"/>
      <c r="F516" s="17"/>
      <c r="G516" s="17"/>
      <c r="H516" s="17"/>
      <c r="I516" s="21"/>
      <c r="J516" s="17" t="s">
        <v>525</v>
      </c>
      <c r="K516" s="20">
        <f>IF(FluxoCaixa1013151416[[#This Row],[Movimento ]]="Saldo Inicial",FluxoCaixa1013151416[[#This Row],[R$ (Valores)]],K515+FluxoCaixa1013151416[[#This Row],[Valores Receitas / Despesas]])</f>
        <v>9274.3599999999933</v>
      </c>
      <c r="L516" s="20">
        <f>IF(FluxoCaixa1013151416[[#This Row],[Entrada / Saída]]="Saída",FluxoCaixa1013151416[[#This Row],[R$ (Valores)]]*-1,FluxoCaixa1013151416[[#This Row],[R$ (Valores)]])</f>
        <v>0</v>
      </c>
    </row>
    <row r="517" spans="2:12">
      <c r="B517" s="48"/>
      <c r="C517" s="48"/>
      <c r="D517" s="16"/>
      <c r="E517" s="48"/>
      <c r="F517" s="17"/>
      <c r="G517" s="17"/>
      <c r="H517" s="17"/>
      <c r="I517" s="21"/>
      <c r="J517" s="17" t="s">
        <v>525</v>
      </c>
      <c r="K517" s="20">
        <f>IF(FluxoCaixa1013151416[[#This Row],[Movimento ]]="Saldo Inicial",FluxoCaixa1013151416[[#This Row],[R$ (Valores)]],K516+FluxoCaixa1013151416[[#This Row],[Valores Receitas / Despesas]])</f>
        <v>9274.3599999999933</v>
      </c>
      <c r="L517" s="20">
        <f>IF(FluxoCaixa1013151416[[#This Row],[Entrada / Saída]]="Saída",FluxoCaixa1013151416[[#This Row],[R$ (Valores)]]*-1,FluxoCaixa1013151416[[#This Row],[R$ (Valores)]])</f>
        <v>0</v>
      </c>
    </row>
    <row r="518" spans="2:12">
      <c r="B518" s="48"/>
      <c r="C518" s="48"/>
      <c r="D518" s="16"/>
      <c r="E518" s="48"/>
      <c r="F518" s="17"/>
      <c r="G518" s="17"/>
      <c r="H518" s="17"/>
      <c r="I518" s="21"/>
      <c r="J518" s="17" t="s">
        <v>525</v>
      </c>
      <c r="K518" s="20">
        <f>IF(FluxoCaixa1013151416[[#This Row],[Movimento ]]="Saldo Inicial",FluxoCaixa1013151416[[#This Row],[R$ (Valores)]],K517+FluxoCaixa1013151416[[#This Row],[Valores Receitas / Despesas]])</f>
        <v>9274.3599999999933</v>
      </c>
      <c r="L518" s="20">
        <f>IF(FluxoCaixa1013151416[[#This Row],[Entrada / Saída]]="Saída",FluxoCaixa1013151416[[#This Row],[R$ (Valores)]]*-1,FluxoCaixa1013151416[[#This Row],[R$ (Valores)]])</f>
        <v>0</v>
      </c>
    </row>
    <row r="519" spans="2:12">
      <c r="B519" s="48"/>
      <c r="C519" s="48"/>
      <c r="D519" s="16"/>
      <c r="E519" s="48"/>
      <c r="F519" s="17"/>
      <c r="G519" s="17"/>
      <c r="H519" s="17"/>
      <c r="I519" s="21"/>
      <c r="J519" s="17" t="s">
        <v>525</v>
      </c>
      <c r="K519" s="20">
        <f>IF(FluxoCaixa1013151416[[#This Row],[Movimento ]]="Saldo Inicial",FluxoCaixa1013151416[[#This Row],[R$ (Valores)]],K518+FluxoCaixa1013151416[[#This Row],[Valores Receitas / Despesas]])</f>
        <v>9274.3599999999933</v>
      </c>
      <c r="L519" s="20">
        <f>IF(FluxoCaixa1013151416[[#This Row],[Entrada / Saída]]="Saída",FluxoCaixa1013151416[[#This Row],[R$ (Valores)]]*-1,FluxoCaixa1013151416[[#This Row],[R$ (Valores)]])</f>
        <v>0</v>
      </c>
    </row>
    <row r="520" spans="2:12">
      <c r="B520" s="48"/>
      <c r="C520" s="48"/>
      <c r="D520" s="16"/>
      <c r="E520" s="48"/>
      <c r="F520" s="17"/>
      <c r="G520" s="17"/>
      <c r="H520" s="17"/>
      <c r="I520" s="21"/>
      <c r="J520" s="17" t="s">
        <v>525</v>
      </c>
      <c r="K520" s="20">
        <f>IF(FluxoCaixa1013151416[[#This Row],[Movimento ]]="Saldo Inicial",FluxoCaixa1013151416[[#This Row],[R$ (Valores)]],K519+FluxoCaixa1013151416[[#This Row],[Valores Receitas / Despesas]])</f>
        <v>9274.3599999999933</v>
      </c>
      <c r="L520" s="20">
        <f>IF(FluxoCaixa1013151416[[#This Row],[Entrada / Saída]]="Saída",FluxoCaixa1013151416[[#This Row],[R$ (Valores)]]*-1,FluxoCaixa1013151416[[#This Row],[R$ (Valores)]])</f>
        <v>0</v>
      </c>
    </row>
    <row r="521" spans="2:12">
      <c r="B521" s="48"/>
      <c r="C521" s="48"/>
      <c r="D521" s="16"/>
      <c r="E521" s="48"/>
      <c r="F521" s="17"/>
      <c r="G521" s="17"/>
      <c r="H521" s="17"/>
      <c r="I521" s="21"/>
      <c r="J521" s="17" t="s">
        <v>525</v>
      </c>
      <c r="K521" s="20">
        <f>IF(FluxoCaixa1013151416[[#This Row],[Movimento ]]="Saldo Inicial",FluxoCaixa1013151416[[#This Row],[R$ (Valores)]],K520+FluxoCaixa1013151416[[#This Row],[Valores Receitas / Despesas]])</f>
        <v>9274.3599999999933</v>
      </c>
      <c r="L521" s="20">
        <f>IF(FluxoCaixa1013151416[[#This Row],[Entrada / Saída]]="Saída",FluxoCaixa1013151416[[#This Row],[R$ (Valores)]]*-1,FluxoCaixa1013151416[[#This Row],[R$ (Valores)]])</f>
        <v>0</v>
      </c>
    </row>
    <row r="522" spans="2:12">
      <c r="B522" s="48"/>
      <c r="C522" s="48"/>
      <c r="D522" s="16"/>
      <c r="E522" s="48"/>
      <c r="F522" s="17"/>
      <c r="G522" s="17"/>
      <c r="H522" s="17"/>
      <c r="I522" s="21"/>
      <c r="J522" s="17" t="s">
        <v>525</v>
      </c>
      <c r="K522" s="20">
        <f>IF(FluxoCaixa1013151416[[#This Row],[Movimento ]]="Saldo Inicial",FluxoCaixa1013151416[[#This Row],[R$ (Valores)]],K521+FluxoCaixa1013151416[[#This Row],[Valores Receitas / Despesas]])</f>
        <v>9274.3599999999933</v>
      </c>
      <c r="L522" s="20">
        <f>IF(FluxoCaixa1013151416[[#This Row],[Entrada / Saída]]="Saída",FluxoCaixa1013151416[[#This Row],[R$ (Valores)]]*-1,FluxoCaixa1013151416[[#This Row],[R$ (Valores)]])</f>
        <v>0</v>
      </c>
    </row>
    <row r="523" spans="2:12">
      <c r="B523" s="48"/>
      <c r="C523" s="48"/>
      <c r="D523" s="16"/>
      <c r="E523" s="48"/>
      <c r="F523" s="17"/>
      <c r="G523" s="17"/>
      <c r="H523" s="17"/>
      <c r="I523" s="21"/>
      <c r="J523" s="17" t="s">
        <v>525</v>
      </c>
      <c r="K523" s="20">
        <f>IF(FluxoCaixa1013151416[[#This Row],[Movimento ]]="Saldo Inicial",FluxoCaixa1013151416[[#This Row],[R$ (Valores)]],K522+FluxoCaixa1013151416[[#This Row],[Valores Receitas / Despesas]])</f>
        <v>9274.3599999999933</v>
      </c>
      <c r="L523" s="20">
        <f>IF(FluxoCaixa1013151416[[#This Row],[Entrada / Saída]]="Saída",FluxoCaixa1013151416[[#This Row],[R$ (Valores)]]*-1,FluxoCaixa1013151416[[#This Row],[R$ (Valores)]])</f>
        <v>0</v>
      </c>
    </row>
    <row r="524" spans="2:12">
      <c r="B524" s="48"/>
      <c r="C524" s="48"/>
      <c r="D524" s="16"/>
      <c r="E524" s="48"/>
      <c r="F524" s="17"/>
      <c r="G524" s="17"/>
      <c r="H524" s="17"/>
      <c r="I524" s="21"/>
      <c r="J524" s="17" t="s">
        <v>525</v>
      </c>
      <c r="K524" s="20">
        <f>IF(FluxoCaixa1013151416[[#This Row],[Movimento ]]="Saldo Inicial",FluxoCaixa1013151416[[#This Row],[R$ (Valores)]],K523+FluxoCaixa1013151416[[#This Row],[Valores Receitas / Despesas]])</f>
        <v>9274.3599999999933</v>
      </c>
      <c r="L524" s="20">
        <f>IF(FluxoCaixa1013151416[[#This Row],[Entrada / Saída]]="Saída",FluxoCaixa1013151416[[#This Row],[R$ (Valores)]]*-1,FluxoCaixa1013151416[[#This Row],[R$ (Valores)]])</f>
        <v>0</v>
      </c>
    </row>
    <row r="525" spans="2:12">
      <c r="B525" s="48"/>
      <c r="C525" s="48"/>
      <c r="D525" s="16"/>
      <c r="E525" s="48"/>
      <c r="F525" s="17"/>
      <c r="G525" s="17"/>
      <c r="H525" s="17"/>
      <c r="I525" s="21"/>
      <c r="J525" s="17" t="s">
        <v>525</v>
      </c>
      <c r="K525" s="20">
        <f>IF(FluxoCaixa1013151416[[#This Row],[Movimento ]]="Saldo Inicial",FluxoCaixa1013151416[[#This Row],[R$ (Valores)]],K524+FluxoCaixa1013151416[[#This Row],[Valores Receitas / Despesas]])</f>
        <v>9274.3599999999933</v>
      </c>
      <c r="L525" s="20">
        <f>IF(FluxoCaixa1013151416[[#This Row],[Entrada / Saída]]="Saída",FluxoCaixa1013151416[[#This Row],[R$ (Valores)]]*-1,FluxoCaixa1013151416[[#This Row],[R$ (Valores)]])</f>
        <v>0</v>
      </c>
    </row>
    <row r="526" spans="2:12">
      <c r="B526" s="48"/>
      <c r="C526" s="48"/>
      <c r="D526" s="16"/>
      <c r="E526" s="48"/>
      <c r="F526" s="17"/>
      <c r="G526" s="17"/>
      <c r="H526" s="17"/>
      <c r="I526" s="21"/>
      <c r="J526" s="17" t="s">
        <v>525</v>
      </c>
      <c r="K526" s="20">
        <f>IF(FluxoCaixa1013151416[[#This Row],[Movimento ]]="Saldo Inicial",FluxoCaixa1013151416[[#This Row],[R$ (Valores)]],K525+FluxoCaixa1013151416[[#This Row],[Valores Receitas / Despesas]])</f>
        <v>9274.3599999999933</v>
      </c>
      <c r="L526" s="20">
        <f>IF(FluxoCaixa1013151416[[#This Row],[Entrada / Saída]]="Saída",FluxoCaixa1013151416[[#This Row],[R$ (Valores)]]*-1,FluxoCaixa1013151416[[#This Row],[R$ (Valores)]])</f>
        <v>0</v>
      </c>
    </row>
    <row r="527" spans="2:12">
      <c r="B527" s="48"/>
      <c r="C527" s="48"/>
      <c r="D527" s="16"/>
      <c r="E527" s="48"/>
      <c r="F527" s="17"/>
      <c r="G527" s="17"/>
      <c r="H527" s="17"/>
      <c r="I527" s="21"/>
      <c r="J527" s="17" t="s">
        <v>525</v>
      </c>
      <c r="K527" s="20">
        <f>IF(FluxoCaixa1013151416[[#This Row],[Movimento ]]="Saldo Inicial",FluxoCaixa1013151416[[#This Row],[R$ (Valores)]],K526+FluxoCaixa1013151416[[#This Row],[Valores Receitas / Despesas]])</f>
        <v>9274.3599999999933</v>
      </c>
      <c r="L527" s="20">
        <f>IF(FluxoCaixa1013151416[[#This Row],[Entrada / Saída]]="Saída",FluxoCaixa1013151416[[#This Row],[R$ (Valores)]]*-1,FluxoCaixa1013151416[[#This Row],[R$ (Valores)]])</f>
        <v>0</v>
      </c>
    </row>
    <row r="528" spans="2:12">
      <c r="B528" s="48"/>
      <c r="C528" s="48"/>
      <c r="D528" s="16"/>
      <c r="E528" s="48"/>
      <c r="F528" s="17"/>
      <c r="G528" s="17"/>
      <c r="H528" s="17"/>
      <c r="I528" s="21"/>
      <c r="J528" s="17" t="s">
        <v>525</v>
      </c>
      <c r="K528" s="20">
        <f>IF(FluxoCaixa1013151416[[#This Row],[Movimento ]]="Saldo Inicial",FluxoCaixa1013151416[[#This Row],[R$ (Valores)]],K527+FluxoCaixa1013151416[[#This Row],[Valores Receitas / Despesas]])</f>
        <v>9274.3599999999933</v>
      </c>
      <c r="L528" s="20">
        <f>IF(FluxoCaixa1013151416[[#This Row],[Entrada / Saída]]="Saída",FluxoCaixa1013151416[[#This Row],[R$ (Valores)]]*-1,FluxoCaixa1013151416[[#This Row],[R$ (Valores)]])</f>
        <v>0</v>
      </c>
    </row>
    <row r="529" spans="2:18">
      <c r="B529" s="48"/>
      <c r="C529" s="48"/>
      <c r="D529" s="16"/>
      <c r="E529" s="48"/>
      <c r="F529" s="17"/>
      <c r="G529" s="17"/>
      <c r="H529" s="17"/>
      <c r="I529" s="21"/>
      <c r="J529" s="17" t="s">
        <v>525</v>
      </c>
      <c r="K529" s="20">
        <f>IF(FluxoCaixa1013151416[[#This Row],[Movimento ]]="Saldo Inicial",FluxoCaixa1013151416[[#This Row],[R$ (Valores)]],K528+FluxoCaixa1013151416[[#This Row],[Valores Receitas / Despesas]])</f>
        <v>9274.3599999999933</v>
      </c>
      <c r="L529" s="20">
        <f>IF(FluxoCaixa1013151416[[#This Row],[Entrada / Saída]]="Saída",FluxoCaixa1013151416[[#This Row],[R$ (Valores)]]*-1,FluxoCaixa1013151416[[#This Row],[R$ (Valores)]])</f>
        <v>0</v>
      </c>
    </row>
    <row r="530" spans="2:18" s="50" customFormat="1">
      <c r="B530" s="48"/>
      <c r="C530" s="48"/>
      <c r="D530" s="16"/>
      <c r="E530" s="48"/>
      <c r="F530" s="17"/>
      <c r="G530" s="17"/>
      <c r="H530" s="17"/>
      <c r="I530" s="21"/>
      <c r="J530" s="17" t="s">
        <v>525</v>
      </c>
      <c r="K530" s="20">
        <f>IF(FluxoCaixa1013151416[[#This Row],[Movimento ]]="Saldo Inicial",FluxoCaixa1013151416[[#This Row],[R$ (Valores)]],K529+FluxoCaixa1013151416[[#This Row],[Valores Receitas / Despesas]])</f>
        <v>9274.3599999999933</v>
      </c>
      <c r="L530" s="49">
        <f>IF(FluxoCaixa1013151416[[#This Row],[Entrada / Saída]]="Saída",FluxoCaixa1013151416[[#This Row],[R$ (Valores)]]*-1,FluxoCaixa1013151416[[#This Row],[R$ (Valores)]])</f>
        <v>0</v>
      </c>
      <c r="R530" s="51"/>
    </row>
    <row r="531" spans="2:18">
      <c r="B531" s="48"/>
      <c r="C531" s="48"/>
      <c r="D531" s="16"/>
      <c r="E531" s="48"/>
      <c r="F531" s="17"/>
      <c r="G531" s="17"/>
      <c r="H531" s="17"/>
      <c r="I531" s="21"/>
      <c r="J531" s="17" t="s">
        <v>525</v>
      </c>
      <c r="K531" s="20">
        <f>IF(FluxoCaixa1013151416[[#This Row],[Movimento ]]="Saldo Inicial",FluxoCaixa1013151416[[#This Row],[R$ (Valores)]],K530+FluxoCaixa1013151416[[#This Row],[Valores Receitas / Despesas]])</f>
        <v>9274.3599999999933</v>
      </c>
      <c r="L531" s="20">
        <f>IF(FluxoCaixa1013151416[[#This Row],[Entrada / Saída]]="Saída",FluxoCaixa1013151416[[#This Row],[R$ (Valores)]]*-1,FluxoCaixa1013151416[[#This Row],[R$ (Valores)]])</f>
        <v>0</v>
      </c>
    </row>
    <row r="532" spans="2:18">
      <c r="B532" s="48"/>
      <c r="C532" s="48"/>
      <c r="D532" s="16"/>
      <c r="E532" s="48"/>
      <c r="F532" s="17"/>
      <c r="G532" s="17"/>
      <c r="H532" s="17"/>
      <c r="I532" s="21"/>
      <c r="J532" s="17" t="s">
        <v>525</v>
      </c>
      <c r="K532" s="20">
        <f>IF(FluxoCaixa1013151416[[#This Row],[Movimento ]]="Saldo Inicial",FluxoCaixa1013151416[[#This Row],[R$ (Valores)]],K531+FluxoCaixa1013151416[[#This Row],[Valores Receitas / Despesas]])</f>
        <v>9274.3599999999933</v>
      </c>
      <c r="L532" s="20">
        <f>IF(FluxoCaixa1013151416[[#This Row],[Entrada / Saída]]="Saída",FluxoCaixa1013151416[[#This Row],[R$ (Valores)]]*-1,FluxoCaixa1013151416[[#This Row],[R$ (Valores)]])</f>
        <v>0</v>
      </c>
    </row>
    <row r="533" spans="2:18">
      <c r="B533" s="48"/>
      <c r="C533" s="48"/>
      <c r="D533" s="16"/>
      <c r="E533" s="48"/>
      <c r="F533" s="17"/>
      <c r="G533" s="17"/>
      <c r="H533" s="17"/>
      <c r="I533" s="21"/>
      <c r="J533" s="17" t="s">
        <v>525</v>
      </c>
      <c r="K533" s="20">
        <f>IF(FluxoCaixa1013151416[[#This Row],[Movimento ]]="Saldo Inicial",FluxoCaixa1013151416[[#This Row],[R$ (Valores)]],K532+FluxoCaixa1013151416[[#This Row],[Valores Receitas / Despesas]])</f>
        <v>9274.3599999999933</v>
      </c>
      <c r="L533" s="20">
        <f>IF(FluxoCaixa1013151416[[#This Row],[Entrada / Saída]]="Saída",FluxoCaixa1013151416[[#This Row],[R$ (Valores)]]*-1,FluxoCaixa1013151416[[#This Row],[R$ (Valores)]])</f>
        <v>0</v>
      </c>
    </row>
    <row r="534" spans="2:18">
      <c r="B534" s="48"/>
      <c r="C534" s="48"/>
      <c r="D534" s="16"/>
      <c r="E534" s="48"/>
      <c r="F534" s="17"/>
      <c r="G534" s="17"/>
      <c r="H534" s="17"/>
      <c r="I534" s="21"/>
      <c r="J534" s="17" t="s">
        <v>525</v>
      </c>
      <c r="K534" s="20">
        <f>IF(FluxoCaixa1013151416[[#This Row],[Movimento ]]="Saldo Inicial",FluxoCaixa1013151416[[#This Row],[R$ (Valores)]],K533+FluxoCaixa1013151416[[#This Row],[Valores Receitas / Despesas]])</f>
        <v>9274.3599999999933</v>
      </c>
      <c r="L534" s="20">
        <f>IF(FluxoCaixa1013151416[[#This Row],[Entrada / Saída]]="Saída",FluxoCaixa1013151416[[#This Row],[R$ (Valores)]]*-1,FluxoCaixa1013151416[[#This Row],[R$ (Valores)]])</f>
        <v>0</v>
      </c>
    </row>
    <row r="535" spans="2:18">
      <c r="B535" s="48"/>
      <c r="C535" s="48"/>
      <c r="D535" s="16"/>
      <c r="E535" s="48"/>
      <c r="F535" s="17"/>
      <c r="G535" s="17"/>
      <c r="H535" s="17"/>
      <c r="I535" s="21"/>
      <c r="J535" s="17" t="s">
        <v>525</v>
      </c>
      <c r="K535" s="20">
        <f>IF(FluxoCaixa1013151416[[#This Row],[Movimento ]]="Saldo Inicial",FluxoCaixa1013151416[[#This Row],[R$ (Valores)]],K534+FluxoCaixa1013151416[[#This Row],[Valores Receitas / Despesas]])</f>
        <v>9274.3599999999933</v>
      </c>
      <c r="L535" s="20">
        <f>IF(FluxoCaixa1013151416[[#This Row],[Entrada / Saída]]="Saída",FluxoCaixa1013151416[[#This Row],[R$ (Valores)]]*-1,FluxoCaixa1013151416[[#This Row],[R$ (Valores)]])</f>
        <v>0</v>
      </c>
    </row>
    <row r="536" spans="2:18">
      <c r="B536" s="48"/>
      <c r="C536" s="48"/>
      <c r="D536" s="16"/>
      <c r="E536" s="48"/>
      <c r="F536" s="17"/>
      <c r="G536" s="17"/>
      <c r="H536" s="17"/>
      <c r="I536" s="21"/>
      <c r="J536" s="17" t="s">
        <v>525</v>
      </c>
      <c r="K536" s="20">
        <f>IF(FluxoCaixa1013151416[[#This Row],[Movimento ]]="Saldo Inicial",FluxoCaixa1013151416[[#This Row],[R$ (Valores)]],K535+FluxoCaixa1013151416[[#This Row],[Valores Receitas / Despesas]])</f>
        <v>9274.3599999999933</v>
      </c>
      <c r="L536" s="20">
        <f>IF(FluxoCaixa1013151416[[#This Row],[Entrada / Saída]]="Saída",FluxoCaixa1013151416[[#This Row],[R$ (Valores)]]*-1,FluxoCaixa1013151416[[#This Row],[R$ (Valores)]])</f>
        <v>0</v>
      </c>
    </row>
    <row r="537" spans="2:18">
      <c r="B537" s="48"/>
      <c r="C537" s="48"/>
      <c r="D537" s="16"/>
      <c r="E537" s="48"/>
      <c r="F537" s="17"/>
      <c r="G537" s="17"/>
      <c r="H537" s="17"/>
      <c r="I537" s="21"/>
      <c r="J537" s="17" t="s">
        <v>525</v>
      </c>
      <c r="K537" s="20">
        <f>IF(FluxoCaixa1013151416[[#This Row],[Movimento ]]="Saldo Inicial",FluxoCaixa1013151416[[#This Row],[R$ (Valores)]],K536+FluxoCaixa1013151416[[#This Row],[Valores Receitas / Despesas]])</f>
        <v>9274.3599999999933</v>
      </c>
      <c r="L537" s="20">
        <f>IF(FluxoCaixa1013151416[[#This Row],[Entrada / Saída]]="Saída",FluxoCaixa1013151416[[#This Row],[R$ (Valores)]]*-1,FluxoCaixa1013151416[[#This Row],[R$ (Valores)]])</f>
        <v>0</v>
      </c>
    </row>
    <row r="538" spans="2:18">
      <c r="B538" s="48"/>
      <c r="C538" s="48"/>
      <c r="D538" s="16"/>
      <c r="E538" s="48"/>
      <c r="F538" s="17"/>
      <c r="G538" s="17"/>
      <c r="H538" s="17"/>
      <c r="I538" s="21"/>
      <c r="J538" s="17" t="s">
        <v>525</v>
      </c>
      <c r="K538" s="20">
        <f>IF(FluxoCaixa1013151416[[#This Row],[Movimento ]]="Saldo Inicial",FluxoCaixa1013151416[[#This Row],[R$ (Valores)]],K537+FluxoCaixa1013151416[[#This Row],[Valores Receitas / Despesas]])</f>
        <v>9274.3599999999933</v>
      </c>
      <c r="L538" s="20">
        <f>IF(FluxoCaixa1013151416[[#This Row],[Entrada / Saída]]="Saída",FluxoCaixa1013151416[[#This Row],[R$ (Valores)]]*-1,FluxoCaixa1013151416[[#This Row],[R$ (Valores)]])</f>
        <v>0</v>
      </c>
    </row>
    <row r="539" spans="2:18">
      <c r="B539" s="48"/>
      <c r="C539" s="48"/>
      <c r="D539" s="16"/>
      <c r="E539" s="48"/>
      <c r="F539" s="17"/>
      <c r="G539" s="17"/>
      <c r="H539" s="17"/>
      <c r="I539" s="21"/>
      <c r="J539" s="17" t="s">
        <v>525</v>
      </c>
      <c r="K539" s="20">
        <f>IF(FluxoCaixa1013151416[[#This Row],[Movimento ]]="Saldo Inicial",FluxoCaixa1013151416[[#This Row],[R$ (Valores)]],K538+FluxoCaixa1013151416[[#This Row],[Valores Receitas / Despesas]])</f>
        <v>9274.3599999999933</v>
      </c>
      <c r="L539" s="20">
        <f>IF(FluxoCaixa1013151416[[#This Row],[Entrada / Saída]]="Saída",FluxoCaixa1013151416[[#This Row],[R$ (Valores)]]*-1,FluxoCaixa1013151416[[#This Row],[R$ (Valores)]])</f>
        <v>0</v>
      </c>
    </row>
    <row r="540" spans="2:18">
      <c r="B540" s="48"/>
      <c r="C540" s="48"/>
      <c r="D540" s="16"/>
      <c r="E540" s="48"/>
      <c r="F540" s="17"/>
      <c r="G540" s="17"/>
      <c r="H540" s="17"/>
      <c r="I540" s="21"/>
      <c r="J540" s="17" t="s">
        <v>525</v>
      </c>
      <c r="K540" s="20">
        <f>IF(FluxoCaixa1013151416[[#This Row],[Movimento ]]="Saldo Inicial",FluxoCaixa1013151416[[#This Row],[R$ (Valores)]],K539+FluxoCaixa1013151416[[#This Row],[Valores Receitas / Despesas]])</f>
        <v>9274.3599999999933</v>
      </c>
      <c r="L540" s="20">
        <f>IF(FluxoCaixa1013151416[[#This Row],[Entrada / Saída]]="Saída",FluxoCaixa1013151416[[#This Row],[R$ (Valores)]]*-1,FluxoCaixa1013151416[[#This Row],[R$ (Valores)]])</f>
        <v>0</v>
      </c>
    </row>
    <row r="541" spans="2:18">
      <c r="B541" s="48"/>
      <c r="C541" s="48"/>
      <c r="D541" s="16"/>
      <c r="E541" s="48"/>
      <c r="F541" s="17"/>
      <c r="G541" s="17"/>
      <c r="H541" s="17"/>
      <c r="I541" s="21"/>
      <c r="J541" s="17" t="s">
        <v>525</v>
      </c>
      <c r="K541" s="20">
        <f>IF(FluxoCaixa1013151416[[#This Row],[Movimento ]]="Saldo Inicial",FluxoCaixa1013151416[[#This Row],[R$ (Valores)]],K540+FluxoCaixa1013151416[[#This Row],[Valores Receitas / Despesas]])</f>
        <v>9274.3599999999933</v>
      </c>
      <c r="L541" s="20">
        <f>IF(FluxoCaixa1013151416[[#This Row],[Entrada / Saída]]="Saída",FluxoCaixa1013151416[[#This Row],[R$ (Valores)]]*-1,FluxoCaixa1013151416[[#This Row],[R$ (Valores)]])</f>
        <v>0</v>
      </c>
    </row>
    <row r="542" spans="2:18">
      <c r="B542" s="48"/>
      <c r="C542" s="48"/>
      <c r="D542" s="16"/>
      <c r="E542" s="48"/>
      <c r="F542" s="17"/>
      <c r="G542" s="17"/>
      <c r="H542" s="17"/>
      <c r="I542" s="21"/>
      <c r="J542" s="17" t="s">
        <v>525</v>
      </c>
      <c r="K542" s="20">
        <f>IF(FluxoCaixa1013151416[[#This Row],[Movimento ]]="Saldo Inicial",FluxoCaixa1013151416[[#This Row],[R$ (Valores)]],K541+FluxoCaixa1013151416[[#This Row],[Valores Receitas / Despesas]])</f>
        <v>9274.3599999999933</v>
      </c>
      <c r="L542" s="20">
        <f>IF(FluxoCaixa1013151416[[#This Row],[Entrada / Saída]]="Saída",FluxoCaixa1013151416[[#This Row],[R$ (Valores)]]*-1,FluxoCaixa1013151416[[#This Row],[R$ (Valores)]])</f>
        <v>0</v>
      </c>
    </row>
    <row r="543" spans="2:18">
      <c r="B543" s="48"/>
      <c r="C543" s="48"/>
      <c r="D543" s="16"/>
      <c r="E543" s="48"/>
      <c r="F543" s="17"/>
      <c r="G543" s="17"/>
      <c r="H543" s="17"/>
      <c r="I543" s="21"/>
      <c r="J543" s="17" t="s">
        <v>525</v>
      </c>
      <c r="K543" s="20">
        <f>IF(FluxoCaixa1013151416[[#This Row],[Movimento ]]="Saldo Inicial",FluxoCaixa1013151416[[#This Row],[R$ (Valores)]],K542+FluxoCaixa1013151416[[#This Row],[Valores Receitas / Despesas]])</f>
        <v>9274.3599999999933</v>
      </c>
      <c r="L543" s="20">
        <f>IF(FluxoCaixa1013151416[[#This Row],[Entrada / Saída]]="Saída",FluxoCaixa1013151416[[#This Row],[R$ (Valores)]]*-1,FluxoCaixa1013151416[[#This Row],[R$ (Valores)]])</f>
        <v>0</v>
      </c>
    </row>
    <row r="544" spans="2:18">
      <c r="B544" s="48"/>
      <c r="C544" s="48"/>
      <c r="D544" s="16"/>
      <c r="E544" s="48"/>
      <c r="F544" s="17"/>
      <c r="G544" s="17"/>
      <c r="H544" s="17"/>
      <c r="I544" s="21"/>
      <c r="J544" s="17" t="s">
        <v>525</v>
      </c>
      <c r="K544" s="20">
        <f>IF(FluxoCaixa1013151416[[#This Row],[Movimento ]]="Saldo Inicial",FluxoCaixa1013151416[[#This Row],[R$ (Valores)]],K543+FluxoCaixa1013151416[[#This Row],[Valores Receitas / Despesas]])</f>
        <v>9274.3599999999933</v>
      </c>
      <c r="L544" s="20">
        <f>IF(FluxoCaixa1013151416[[#This Row],[Entrada / Saída]]="Saída",FluxoCaixa1013151416[[#This Row],[R$ (Valores)]]*-1,FluxoCaixa1013151416[[#This Row],[R$ (Valores)]])</f>
        <v>0</v>
      </c>
    </row>
    <row r="545" spans="2:12">
      <c r="B545" s="48"/>
      <c r="C545" s="48"/>
      <c r="D545" s="16"/>
      <c r="E545" s="48"/>
      <c r="F545" s="17"/>
      <c r="G545" s="17"/>
      <c r="H545" s="17"/>
      <c r="I545" s="21"/>
      <c r="J545" s="17" t="s">
        <v>525</v>
      </c>
      <c r="K545" s="20">
        <f>IF(FluxoCaixa1013151416[[#This Row],[Movimento ]]="Saldo Inicial",FluxoCaixa1013151416[[#This Row],[R$ (Valores)]],K544+FluxoCaixa1013151416[[#This Row],[Valores Receitas / Despesas]])</f>
        <v>9274.3599999999933</v>
      </c>
      <c r="L545" s="20">
        <f>IF(FluxoCaixa1013151416[[#This Row],[Entrada / Saída]]="Saída",FluxoCaixa1013151416[[#This Row],[R$ (Valores)]]*-1,FluxoCaixa1013151416[[#This Row],[R$ (Valores)]])</f>
        <v>0</v>
      </c>
    </row>
    <row r="546" spans="2:12">
      <c r="B546" s="48"/>
      <c r="C546" s="48"/>
      <c r="D546" s="16"/>
      <c r="E546" s="48"/>
      <c r="F546" s="17"/>
      <c r="G546" s="17"/>
      <c r="H546" s="17"/>
      <c r="I546" s="21"/>
      <c r="J546" s="17" t="s">
        <v>525</v>
      </c>
      <c r="K546" s="20">
        <f>IF(FluxoCaixa1013151416[[#This Row],[Movimento ]]="Saldo Inicial",FluxoCaixa1013151416[[#This Row],[R$ (Valores)]],K545+FluxoCaixa1013151416[[#This Row],[Valores Receitas / Despesas]])</f>
        <v>9274.3599999999933</v>
      </c>
      <c r="L546" s="20">
        <f>IF(FluxoCaixa1013151416[[#This Row],[Entrada / Saída]]="Saída",FluxoCaixa1013151416[[#This Row],[R$ (Valores)]]*-1,FluxoCaixa1013151416[[#This Row],[R$ (Valores)]])</f>
        <v>0</v>
      </c>
    </row>
    <row r="547" spans="2:12">
      <c r="B547" s="48"/>
      <c r="C547" s="48"/>
      <c r="D547" s="16"/>
      <c r="E547" s="48"/>
      <c r="F547" s="17"/>
      <c r="G547" s="17"/>
      <c r="H547" s="17"/>
      <c r="I547" s="21"/>
      <c r="J547" s="17" t="s">
        <v>525</v>
      </c>
      <c r="K547" s="20">
        <f>IF(FluxoCaixa1013151416[[#This Row],[Movimento ]]="Saldo Inicial",FluxoCaixa1013151416[[#This Row],[R$ (Valores)]],K546+FluxoCaixa1013151416[[#This Row],[Valores Receitas / Despesas]])</f>
        <v>9274.3599999999933</v>
      </c>
      <c r="L547" s="20">
        <f>IF(FluxoCaixa1013151416[[#This Row],[Entrada / Saída]]="Saída",FluxoCaixa1013151416[[#This Row],[R$ (Valores)]]*-1,FluxoCaixa1013151416[[#This Row],[R$ (Valores)]])</f>
        <v>0</v>
      </c>
    </row>
    <row r="548" spans="2:12">
      <c r="B548" s="48"/>
      <c r="C548" s="48"/>
      <c r="D548" s="16"/>
      <c r="E548" s="48"/>
      <c r="F548" s="17"/>
      <c r="G548" s="17"/>
      <c r="H548" s="17"/>
      <c r="I548" s="21"/>
      <c r="J548" s="17" t="s">
        <v>525</v>
      </c>
      <c r="K548" s="20">
        <f>IF(FluxoCaixa1013151416[[#This Row],[Movimento ]]="Saldo Inicial",FluxoCaixa1013151416[[#This Row],[R$ (Valores)]],K547+FluxoCaixa1013151416[[#This Row],[Valores Receitas / Despesas]])</f>
        <v>9274.3599999999933</v>
      </c>
      <c r="L548" s="20">
        <f>IF(FluxoCaixa1013151416[[#This Row],[Entrada / Saída]]="Saída",FluxoCaixa1013151416[[#This Row],[R$ (Valores)]]*-1,FluxoCaixa1013151416[[#This Row],[R$ (Valores)]])</f>
        <v>0</v>
      </c>
    </row>
    <row r="549" spans="2:12">
      <c r="B549" s="48"/>
      <c r="C549" s="48"/>
      <c r="D549" s="16"/>
      <c r="E549" s="48"/>
      <c r="F549" s="17"/>
      <c r="G549" s="17"/>
      <c r="H549" s="17"/>
      <c r="I549" s="21"/>
      <c r="J549" s="17" t="s">
        <v>525</v>
      </c>
      <c r="K549" s="20">
        <f>IF(FluxoCaixa1013151416[[#This Row],[Movimento ]]="Saldo Inicial",FluxoCaixa1013151416[[#This Row],[R$ (Valores)]],K548+FluxoCaixa1013151416[[#This Row],[Valores Receitas / Despesas]])</f>
        <v>9274.3599999999933</v>
      </c>
      <c r="L549" s="20">
        <f>IF(FluxoCaixa1013151416[[#This Row],[Entrada / Saída]]="Saída",FluxoCaixa1013151416[[#This Row],[R$ (Valores)]]*-1,FluxoCaixa1013151416[[#This Row],[R$ (Valores)]])</f>
        <v>0</v>
      </c>
    </row>
    <row r="550" spans="2:12">
      <c r="B550" s="48"/>
      <c r="C550" s="48"/>
      <c r="D550" s="16"/>
      <c r="E550" s="48"/>
      <c r="F550" s="17"/>
      <c r="G550" s="17"/>
      <c r="H550" s="17"/>
      <c r="I550" s="21"/>
      <c r="J550" s="17" t="s">
        <v>525</v>
      </c>
      <c r="K550" s="20">
        <f>IF(FluxoCaixa1013151416[[#This Row],[Movimento ]]="Saldo Inicial",FluxoCaixa1013151416[[#This Row],[R$ (Valores)]],K549+FluxoCaixa1013151416[[#This Row],[Valores Receitas / Despesas]])</f>
        <v>9274.3599999999933</v>
      </c>
      <c r="L550" s="20">
        <f>IF(FluxoCaixa1013151416[[#This Row],[Entrada / Saída]]="Saída",FluxoCaixa1013151416[[#This Row],[R$ (Valores)]]*-1,FluxoCaixa1013151416[[#This Row],[R$ (Valores)]])</f>
        <v>0</v>
      </c>
    </row>
    <row r="551" spans="2:12">
      <c r="B551" s="48"/>
      <c r="C551" s="48"/>
      <c r="D551" s="16"/>
      <c r="E551" s="48"/>
      <c r="F551" s="17"/>
      <c r="G551" s="17"/>
      <c r="H551" s="17"/>
      <c r="I551" s="21"/>
      <c r="J551" s="17" t="s">
        <v>525</v>
      </c>
      <c r="K551" s="20">
        <f>IF(FluxoCaixa1013151416[[#This Row],[Movimento ]]="Saldo Inicial",FluxoCaixa1013151416[[#This Row],[R$ (Valores)]],K550+FluxoCaixa1013151416[[#This Row],[Valores Receitas / Despesas]])</f>
        <v>9274.3599999999933</v>
      </c>
      <c r="L551" s="20">
        <f>IF(FluxoCaixa1013151416[[#This Row],[Entrada / Saída]]="Saída",FluxoCaixa1013151416[[#This Row],[R$ (Valores)]]*-1,FluxoCaixa1013151416[[#This Row],[R$ (Valores)]])</f>
        <v>0</v>
      </c>
    </row>
    <row r="552" spans="2:12">
      <c r="B552" s="48"/>
      <c r="C552" s="48"/>
      <c r="D552" s="16"/>
      <c r="E552" s="48"/>
      <c r="F552" s="17"/>
      <c r="G552" s="17"/>
      <c r="H552" s="17"/>
      <c r="I552" s="21"/>
      <c r="J552" s="17" t="s">
        <v>525</v>
      </c>
      <c r="K552" s="20">
        <f>IF(FluxoCaixa1013151416[[#This Row],[Movimento ]]="Saldo Inicial",FluxoCaixa1013151416[[#This Row],[R$ (Valores)]],K551+FluxoCaixa1013151416[[#This Row],[Valores Receitas / Despesas]])</f>
        <v>9274.3599999999933</v>
      </c>
      <c r="L552" s="20">
        <f>IF(FluxoCaixa1013151416[[#This Row],[Entrada / Saída]]="Saída",FluxoCaixa1013151416[[#This Row],[R$ (Valores)]]*-1,FluxoCaixa1013151416[[#This Row],[R$ (Valores)]])</f>
        <v>0</v>
      </c>
    </row>
    <row r="553" spans="2:12">
      <c r="B553" s="48"/>
      <c r="C553" s="48"/>
      <c r="D553" s="16"/>
      <c r="E553" s="48"/>
      <c r="F553" s="17"/>
      <c r="G553" s="17"/>
      <c r="H553" s="17"/>
      <c r="I553" s="21"/>
      <c r="J553" s="17" t="s">
        <v>525</v>
      </c>
      <c r="K553" s="20">
        <f>IF(FluxoCaixa1013151416[[#This Row],[Movimento ]]="Saldo Inicial",FluxoCaixa1013151416[[#This Row],[R$ (Valores)]],K552+FluxoCaixa1013151416[[#This Row],[Valores Receitas / Despesas]])</f>
        <v>9274.3599999999933</v>
      </c>
      <c r="L553" s="20">
        <f>IF(FluxoCaixa1013151416[[#This Row],[Entrada / Saída]]="Saída",FluxoCaixa1013151416[[#This Row],[R$ (Valores)]]*-1,FluxoCaixa1013151416[[#This Row],[R$ (Valores)]])</f>
        <v>0</v>
      </c>
    </row>
    <row r="554" spans="2:12">
      <c r="B554" s="48"/>
      <c r="C554" s="48"/>
      <c r="D554" s="16"/>
      <c r="E554" s="48"/>
      <c r="F554" s="17"/>
      <c r="G554" s="17"/>
      <c r="H554" s="17"/>
      <c r="I554" s="21"/>
      <c r="J554" s="17" t="s">
        <v>525</v>
      </c>
      <c r="K554" s="20">
        <f>IF(FluxoCaixa1013151416[[#This Row],[Movimento ]]="Saldo Inicial",FluxoCaixa1013151416[[#This Row],[R$ (Valores)]],K553+FluxoCaixa1013151416[[#This Row],[Valores Receitas / Despesas]])</f>
        <v>9274.3599999999933</v>
      </c>
      <c r="L554" s="20">
        <f>IF(FluxoCaixa1013151416[[#This Row],[Entrada / Saída]]="Saída",FluxoCaixa1013151416[[#This Row],[R$ (Valores)]]*-1,FluxoCaixa1013151416[[#This Row],[R$ (Valores)]])</f>
        <v>0</v>
      </c>
    </row>
    <row r="555" spans="2:12">
      <c r="B555" s="48"/>
      <c r="C555" s="48"/>
      <c r="D555" s="16"/>
      <c r="E555" s="48"/>
      <c r="F555" s="17"/>
      <c r="G555" s="17"/>
      <c r="H555" s="17"/>
      <c r="I555" s="21"/>
      <c r="J555" s="17" t="s">
        <v>525</v>
      </c>
      <c r="K555" s="20">
        <f>IF(FluxoCaixa1013151416[[#This Row],[Movimento ]]="Saldo Inicial",FluxoCaixa1013151416[[#This Row],[R$ (Valores)]],K554+FluxoCaixa1013151416[[#This Row],[Valores Receitas / Despesas]])</f>
        <v>9274.3599999999933</v>
      </c>
      <c r="L555" s="20">
        <f>IF(FluxoCaixa1013151416[[#This Row],[Entrada / Saída]]="Saída",FluxoCaixa1013151416[[#This Row],[R$ (Valores)]]*-1,FluxoCaixa1013151416[[#This Row],[R$ (Valores)]])</f>
        <v>0</v>
      </c>
    </row>
    <row r="556" spans="2:12">
      <c r="B556" s="48"/>
      <c r="C556" s="48"/>
      <c r="D556" s="16"/>
      <c r="E556" s="48"/>
      <c r="F556" s="17"/>
      <c r="G556" s="17"/>
      <c r="H556" s="17"/>
      <c r="I556" s="21"/>
      <c r="J556" s="17" t="s">
        <v>525</v>
      </c>
      <c r="K556" s="20">
        <f>IF(FluxoCaixa1013151416[[#This Row],[Movimento ]]="Saldo Inicial",FluxoCaixa1013151416[[#This Row],[R$ (Valores)]],K555+FluxoCaixa1013151416[[#This Row],[Valores Receitas / Despesas]])</f>
        <v>9274.3599999999933</v>
      </c>
      <c r="L556" s="20">
        <f>IF(FluxoCaixa1013151416[[#This Row],[Entrada / Saída]]="Saída",FluxoCaixa1013151416[[#This Row],[R$ (Valores)]]*-1,FluxoCaixa1013151416[[#This Row],[R$ (Valores)]])</f>
        <v>0</v>
      </c>
    </row>
    <row r="557" spans="2:12">
      <c r="B557" s="48"/>
      <c r="C557" s="48"/>
      <c r="D557" s="16"/>
      <c r="E557" s="48"/>
      <c r="F557" s="17"/>
      <c r="G557" s="17"/>
      <c r="H557" s="17"/>
      <c r="I557" s="21"/>
      <c r="J557" s="17" t="s">
        <v>525</v>
      </c>
      <c r="K557" s="20">
        <f>IF(FluxoCaixa1013151416[[#This Row],[Movimento ]]="Saldo Inicial",FluxoCaixa1013151416[[#This Row],[R$ (Valores)]],K556+FluxoCaixa1013151416[[#This Row],[Valores Receitas / Despesas]])</f>
        <v>9274.3599999999933</v>
      </c>
      <c r="L557" s="20">
        <f>IF(FluxoCaixa1013151416[[#This Row],[Entrada / Saída]]="Saída",FluxoCaixa1013151416[[#This Row],[R$ (Valores)]]*-1,FluxoCaixa1013151416[[#This Row],[R$ (Valores)]])</f>
        <v>0</v>
      </c>
    </row>
    <row r="558" spans="2:12">
      <c r="B558" s="48"/>
      <c r="C558" s="48"/>
      <c r="D558" s="16"/>
      <c r="E558" s="48"/>
      <c r="F558" s="17"/>
      <c r="G558" s="17"/>
      <c r="H558" s="17"/>
      <c r="I558" s="21"/>
      <c r="J558" s="17" t="s">
        <v>525</v>
      </c>
      <c r="K558" s="20">
        <f>IF(FluxoCaixa1013151416[[#This Row],[Movimento ]]="Saldo Inicial",FluxoCaixa1013151416[[#This Row],[R$ (Valores)]],K557+FluxoCaixa1013151416[[#This Row],[Valores Receitas / Despesas]])</f>
        <v>9274.3599999999933</v>
      </c>
      <c r="L558" s="20">
        <f>IF(FluxoCaixa1013151416[[#This Row],[Entrada / Saída]]="Saída",FluxoCaixa1013151416[[#This Row],[R$ (Valores)]]*-1,FluxoCaixa1013151416[[#This Row],[R$ (Valores)]])</f>
        <v>0</v>
      </c>
    </row>
    <row r="559" spans="2:12">
      <c r="B559" s="48"/>
      <c r="C559" s="48"/>
      <c r="D559" s="16"/>
      <c r="E559" s="48"/>
      <c r="F559" s="17"/>
      <c r="G559" s="17"/>
      <c r="H559" s="17"/>
      <c r="I559" s="21"/>
      <c r="J559" s="17" t="s">
        <v>525</v>
      </c>
      <c r="K559" s="20">
        <f>IF(FluxoCaixa1013151416[[#This Row],[Movimento ]]="Saldo Inicial",FluxoCaixa1013151416[[#This Row],[R$ (Valores)]],K558+FluxoCaixa1013151416[[#This Row],[Valores Receitas / Despesas]])</f>
        <v>9274.3599999999933</v>
      </c>
      <c r="L559" s="20">
        <f>IF(FluxoCaixa1013151416[[#This Row],[Entrada / Saída]]="Saída",FluxoCaixa1013151416[[#This Row],[R$ (Valores)]]*-1,FluxoCaixa1013151416[[#This Row],[R$ (Valores)]])</f>
        <v>0</v>
      </c>
    </row>
    <row r="560" spans="2:12">
      <c r="B560" s="48"/>
      <c r="C560" s="48"/>
      <c r="D560" s="16"/>
      <c r="E560" s="48"/>
      <c r="F560" s="17"/>
      <c r="G560" s="17"/>
      <c r="H560" s="17"/>
      <c r="I560" s="21"/>
      <c r="J560" s="17" t="s">
        <v>525</v>
      </c>
      <c r="K560" s="20">
        <f>IF(FluxoCaixa1013151416[[#This Row],[Movimento ]]="Saldo Inicial",FluxoCaixa1013151416[[#This Row],[R$ (Valores)]],K559+FluxoCaixa1013151416[[#This Row],[Valores Receitas / Despesas]])</f>
        <v>9274.3599999999933</v>
      </c>
      <c r="L560" s="20">
        <f>IF(FluxoCaixa1013151416[[#This Row],[Entrada / Saída]]="Saída",FluxoCaixa1013151416[[#This Row],[R$ (Valores)]]*-1,FluxoCaixa1013151416[[#This Row],[R$ (Valores)]])</f>
        <v>0</v>
      </c>
    </row>
    <row r="561" spans="2:12">
      <c r="B561" s="48"/>
      <c r="C561" s="48"/>
      <c r="D561" s="16"/>
      <c r="E561" s="48"/>
      <c r="F561" s="17"/>
      <c r="G561" s="17"/>
      <c r="H561" s="17"/>
      <c r="I561" s="21"/>
      <c r="J561" s="17" t="s">
        <v>525</v>
      </c>
      <c r="K561" s="20">
        <f>IF(FluxoCaixa1013151416[[#This Row],[Movimento ]]="Saldo Inicial",FluxoCaixa1013151416[[#This Row],[R$ (Valores)]],K560+FluxoCaixa1013151416[[#This Row],[Valores Receitas / Despesas]])</f>
        <v>9274.3599999999933</v>
      </c>
      <c r="L561" s="20">
        <f>IF(FluxoCaixa1013151416[[#This Row],[Entrada / Saída]]="Saída",FluxoCaixa1013151416[[#This Row],[R$ (Valores)]]*-1,FluxoCaixa1013151416[[#This Row],[R$ (Valores)]])</f>
        <v>0</v>
      </c>
    </row>
    <row r="562" spans="2:12">
      <c r="B562" s="48"/>
      <c r="C562" s="48"/>
      <c r="D562" s="16"/>
      <c r="E562" s="48"/>
      <c r="F562" s="17"/>
      <c r="G562" s="17"/>
      <c r="H562" s="17"/>
      <c r="I562" s="21"/>
      <c r="J562" s="17" t="s">
        <v>525</v>
      </c>
      <c r="K562" s="20">
        <f>IF(FluxoCaixa1013151416[[#This Row],[Movimento ]]="Saldo Inicial",FluxoCaixa1013151416[[#This Row],[R$ (Valores)]],K561+FluxoCaixa1013151416[[#This Row],[Valores Receitas / Despesas]])</f>
        <v>9274.3599999999933</v>
      </c>
      <c r="L562" s="20">
        <f>IF(FluxoCaixa1013151416[[#This Row],[Entrada / Saída]]="Saída",FluxoCaixa1013151416[[#This Row],[R$ (Valores)]]*-1,FluxoCaixa1013151416[[#This Row],[R$ (Valores)]])</f>
        <v>0</v>
      </c>
    </row>
    <row r="563" spans="2:12">
      <c r="B563" s="48"/>
      <c r="C563" s="48"/>
      <c r="D563" s="16"/>
      <c r="E563" s="48"/>
      <c r="F563" s="17"/>
      <c r="G563" s="17"/>
      <c r="H563" s="17"/>
      <c r="I563" s="21"/>
      <c r="J563" s="17" t="s">
        <v>525</v>
      </c>
      <c r="K563" s="20">
        <f>IF(FluxoCaixa1013151416[[#This Row],[Movimento ]]="Saldo Inicial",FluxoCaixa1013151416[[#This Row],[R$ (Valores)]],K562+FluxoCaixa1013151416[[#This Row],[Valores Receitas / Despesas]])</f>
        <v>9274.3599999999933</v>
      </c>
      <c r="L563" s="20">
        <f>IF(FluxoCaixa1013151416[[#This Row],[Entrada / Saída]]="Saída",FluxoCaixa1013151416[[#This Row],[R$ (Valores)]]*-1,FluxoCaixa1013151416[[#This Row],[R$ (Valores)]])</f>
        <v>0</v>
      </c>
    </row>
    <row r="564" spans="2:12">
      <c r="B564" s="48"/>
      <c r="C564" s="48"/>
      <c r="D564" s="16"/>
      <c r="E564" s="48"/>
      <c r="F564" s="17"/>
      <c r="G564" s="17"/>
      <c r="H564" s="17"/>
      <c r="I564" s="21"/>
      <c r="J564" s="17" t="s">
        <v>525</v>
      </c>
      <c r="K564" s="20">
        <f>IF(FluxoCaixa1013151416[[#This Row],[Movimento ]]="Saldo Inicial",FluxoCaixa1013151416[[#This Row],[R$ (Valores)]],K563+FluxoCaixa1013151416[[#This Row],[Valores Receitas / Despesas]])</f>
        <v>9274.3599999999933</v>
      </c>
      <c r="L564" s="20">
        <f>IF(FluxoCaixa1013151416[[#This Row],[Entrada / Saída]]="Saída",FluxoCaixa1013151416[[#This Row],[R$ (Valores)]]*-1,FluxoCaixa1013151416[[#This Row],[R$ (Valores)]])</f>
        <v>0</v>
      </c>
    </row>
    <row r="565" spans="2:12">
      <c r="B565" s="48"/>
      <c r="C565" s="48"/>
      <c r="D565" s="16"/>
      <c r="E565" s="48"/>
      <c r="F565" s="17"/>
      <c r="G565" s="17"/>
      <c r="H565" s="17"/>
      <c r="I565" s="21"/>
      <c r="J565" s="17" t="s">
        <v>525</v>
      </c>
      <c r="K565" s="20">
        <f>IF(FluxoCaixa1013151416[[#This Row],[Movimento ]]="Saldo Inicial",FluxoCaixa1013151416[[#This Row],[R$ (Valores)]],K564+FluxoCaixa1013151416[[#This Row],[Valores Receitas / Despesas]])</f>
        <v>9274.3599999999933</v>
      </c>
      <c r="L565" s="20">
        <f>IF(FluxoCaixa1013151416[[#This Row],[Entrada / Saída]]="Saída",FluxoCaixa1013151416[[#This Row],[R$ (Valores)]]*-1,FluxoCaixa1013151416[[#This Row],[R$ (Valores)]])</f>
        <v>0</v>
      </c>
    </row>
    <row r="566" spans="2:12">
      <c r="B566" s="48"/>
      <c r="C566" s="48"/>
      <c r="D566" s="16"/>
      <c r="E566" s="48"/>
      <c r="F566" s="17"/>
      <c r="G566" s="17"/>
      <c r="H566" s="17"/>
      <c r="I566" s="21"/>
      <c r="J566" s="17" t="s">
        <v>525</v>
      </c>
      <c r="K566" s="20">
        <f>IF(FluxoCaixa1013151416[[#This Row],[Movimento ]]="Saldo Inicial",FluxoCaixa1013151416[[#This Row],[R$ (Valores)]],K565+FluxoCaixa1013151416[[#This Row],[Valores Receitas / Despesas]])</f>
        <v>9274.3599999999933</v>
      </c>
      <c r="L566" s="20">
        <f>IF(FluxoCaixa1013151416[[#This Row],[Entrada / Saída]]="Saída",FluxoCaixa1013151416[[#This Row],[R$ (Valores)]]*-1,FluxoCaixa1013151416[[#This Row],[R$ (Valores)]])</f>
        <v>0</v>
      </c>
    </row>
    <row r="567" spans="2:12">
      <c r="B567" s="48"/>
      <c r="C567" s="48"/>
      <c r="D567" s="16"/>
      <c r="E567" s="48"/>
      <c r="F567" s="17"/>
      <c r="G567" s="17"/>
      <c r="H567" s="17"/>
      <c r="I567" s="21"/>
      <c r="J567" s="17" t="s">
        <v>525</v>
      </c>
      <c r="K567" s="20">
        <f>IF(FluxoCaixa1013151416[[#This Row],[Movimento ]]="Saldo Inicial",FluxoCaixa1013151416[[#This Row],[R$ (Valores)]],K566+FluxoCaixa1013151416[[#This Row],[Valores Receitas / Despesas]])</f>
        <v>9274.3599999999933</v>
      </c>
      <c r="L567" s="20">
        <f>IF(FluxoCaixa1013151416[[#This Row],[Entrada / Saída]]="Saída",FluxoCaixa1013151416[[#This Row],[R$ (Valores)]]*-1,FluxoCaixa1013151416[[#This Row],[R$ (Valores)]])</f>
        <v>0</v>
      </c>
    </row>
    <row r="568" spans="2:12">
      <c r="B568" s="48"/>
      <c r="C568" s="48"/>
      <c r="D568" s="16"/>
      <c r="E568" s="48"/>
      <c r="F568" s="17"/>
      <c r="G568" s="17"/>
      <c r="H568" s="17"/>
      <c r="I568" s="21"/>
      <c r="J568" s="17" t="s">
        <v>525</v>
      </c>
      <c r="K568" s="20">
        <f>IF(FluxoCaixa1013151416[[#This Row],[Movimento ]]="Saldo Inicial",FluxoCaixa1013151416[[#This Row],[R$ (Valores)]],K567+FluxoCaixa1013151416[[#This Row],[Valores Receitas / Despesas]])</f>
        <v>9274.3599999999933</v>
      </c>
      <c r="L568" s="20">
        <f>IF(FluxoCaixa1013151416[[#This Row],[Entrada / Saída]]="Saída",FluxoCaixa1013151416[[#This Row],[R$ (Valores)]]*-1,FluxoCaixa1013151416[[#This Row],[R$ (Valores)]])</f>
        <v>0</v>
      </c>
    </row>
    <row r="569" spans="2:12">
      <c r="B569" s="48"/>
      <c r="C569" s="48"/>
      <c r="D569" s="16"/>
      <c r="E569" s="48"/>
      <c r="F569" s="17"/>
      <c r="G569" s="17"/>
      <c r="H569" s="17"/>
      <c r="I569" s="21"/>
      <c r="J569" s="17" t="s">
        <v>525</v>
      </c>
      <c r="K569" s="20">
        <f>IF(FluxoCaixa1013151416[[#This Row],[Movimento ]]="Saldo Inicial",FluxoCaixa1013151416[[#This Row],[R$ (Valores)]],K568+FluxoCaixa1013151416[[#This Row],[Valores Receitas / Despesas]])</f>
        <v>9274.3599999999933</v>
      </c>
      <c r="L569" s="20">
        <f>IF(FluxoCaixa1013151416[[#This Row],[Entrada / Saída]]="Saída",FluxoCaixa1013151416[[#This Row],[R$ (Valores)]]*-1,FluxoCaixa1013151416[[#This Row],[R$ (Valores)]])</f>
        <v>0</v>
      </c>
    </row>
    <row r="570" spans="2:12">
      <c r="B570" s="48"/>
      <c r="C570" s="48"/>
      <c r="D570" s="16"/>
      <c r="E570" s="48"/>
      <c r="F570" s="17"/>
      <c r="G570" s="17"/>
      <c r="H570" s="17"/>
      <c r="I570" s="21"/>
      <c r="J570" s="17" t="s">
        <v>525</v>
      </c>
      <c r="K570" s="20">
        <f>IF(FluxoCaixa1013151416[[#This Row],[Movimento ]]="Saldo Inicial",FluxoCaixa1013151416[[#This Row],[R$ (Valores)]],K569+FluxoCaixa1013151416[[#This Row],[Valores Receitas / Despesas]])</f>
        <v>9274.3599999999933</v>
      </c>
      <c r="L570" s="20">
        <f>IF(FluxoCaixa1013151416[[#This Row],[Entrada / Saída]]="Saída",FluxoCaixa1013151416[[#This Row],[R$ (Valores)]]*-1,FluxoCaixa1013151416[[#This Row],[R$ (Valores)]])</f>
        <v>0</v>
      </c>
    </row>
    <row r="571" spans="2:12">
      <c r="B571" s="48"/>
      <c r="C571" s="48"/>
      <c r="D571" s="16"/>
      <c r="E571" s="48"/>
      <c r="F571" s="17"/>
      <c r="G571" s="17"/>
      <c r="H571" s="17"/>
      <c r="I571" s="21"/>
      <c r="J571" s="17" t="s">
        <v>525</v>
      </c>
      <c r="K571" s="20">
        <f>IF(FluxoCaixa1013151416[[#This Row],[Movimento ]]="Saldo Inicial",FluxoCaixa1013151416[[#This Row],[R$ (Valores)]],K570+FluxoCaixa1013151416[[#This Row],[Valores Receitas / Despesas]])</f>
        <v>9274.3599999999933</v>
      </c>
      <c r="L571" s="20">
        <f>IF(FluxoCaixa1013151416[[#This Row],[Entrada / Saída]]="Saída",FluxoCaixa1013151416[[#This Row],[R$ (Valores)]]*-1,FluxoCaixa1013151416[[#This Row],[R$ (Valores)]])</f>
        <v>0</v>
      </c>
    </row>
    <row r="572" spans="2:12">
      <c r="B572" s="48"/>
      <c r="C572" s="48"/>
      <c r="D572" s="16"/>
      <c r="E572" s="48"/>
      <c r="F572" s="17"/>
      <c r="G572" s="17"/>
      <c r="H572" s="17"/>
      <c r="I572" s="21"/>
      <c r="J572" s="17" t="s">
        <v>525</v>
      </c>
      <c r="K572" s="20">
        <f>IF(FluxoCaixa1013151416[[#This Row],[Movimento ]]="Saldo Inicial",FluxoCaixa1013151416[[#This Row],[R$ (Valores)]],K571+FluxoCaixa1013151416[[#This Row],[Valores Receitas / Despesas]])</f>
        <v>9274.3599999999933</v>
      </c>
      <c r="L572" s="20">
        <f>IF(FluxoCaixa1013151416[[#This Row],[Entrada / Saída]]="Saída",FluxoCaixa1013151416[[#This Row],[R$ (Valores)]]*-1,FluxoCaixa1013151416[[#This Row],[R$ (Valores)]])</f>
        <v>0</v>
      </c>
    </row>
    <row r="573" spans="2:12">
      <c r="B573" s="48"/>
      <c r="C573" s="48"/>
      <c r="D573" s="16"/>
      <c r="E573" s="48"/>
      <c r="F573" s="17"/>
      <c r="G573" s="17"/>
      <c r="H573" s="17"/>
      <c r="I573" s="21"/>
      <c r="J573" s="17" t="s">
        <v>525</v>
      </c>
      <c r="K573" s="20">
        <f>IF(FluxoCaixa1013151416[[#This Row],[Movimento ]]="Saldo Inicial",FluxoCaixa1013151416[[#This Row],[R$ (Valores)]],K572+FluxoCaixa1013151416[[#This Row],[Valores Receitas / Despesas]])</f>
        <v>9274.3599999999933</v>
      </c>
      <c r="L573" s="20">
        <f>IF(FluxoCaixa1013151416[[#This Row],[Entrada / Saída]]="Saída",FluxoCaixa1013151416[[#This Row],[R$ (Valores)]]*-1,FluxoCaixa1013151416[[#This Row],[R$ (Valores)]])</f>
        <v>0</v>
      </c>
    </row>
    <row r="574" spans="2:12">
      <c r="B574" s="48"/>
      <c r="C574" s="48"/>
      <c r="D574" s="16"/>
      <c r="E574" s="48"/>
      <c r="F574" s="17"/>
      <c r="G574" s="17"/>
      <c r="H574" s="17"/>
      <c r="I574" s="21"/>
      <c r="J574" s="17" t="s">
        <v>525</v>
      </c>
      <c r="K574" s="20">
        <f>IF(FluxoCaixa1013151416[[#This Row],[Movimento ]]="Saldo Inicial",FluxoCaixa1013151416[[#This Row],[R$ (Valores)]],K573+FluxoCaixa1013151416[[#This Row],[Valores Receitas / Despesas]])</f>
        <v>9274.3599999999933</v>
      </c>
      <c r="L574" s="20">
        <f>IF(FluxoCaixa1013151416[[#This Row],[Entrada / Saída]]="Saída",FluxoCaixa1013151416[[#This Row],[R$ (Valores)]]*-1,FluxoCaixa1013151416[[#This Row],[R$ (Valores)]])</f>
        <v>0</v>
      </c>
    </row>
    <row r="575" spans="2:12">
      <c r="B575" s="48"/>
      <c r="C575" s="48"/>
      <c r="D575" s="16"/>
      <c r="E575" s="48"/>
      <c r="F575" s="17"/>
      <c r="G575" s="17"/>
      <c r="H575" s="17"/>
      <c r="I575" s="21"/>
      <c r="J575" s="17" t="s">
        <v>525</v>
      </c>
      <c r="K575" s="20">
        <f>IF(FluxoCaixa1013151416[[#This Row],[Movimento ]]="Saldo Inicial",FluxoCaixa1013151416[[#This Row],[R$ (Valores)]],K574+FluxoCaixa1013151416[[#This Row],[Valores Receitas / Despesas]])</f>
        <v>9274.3599999999933</v>
      </c>
      <c r="L575" s="20">
        <f>IF(FluxoCaixa1013151416[[#This Row],[Entrada / Saída]]="Saída",FluxoCaixa1013151416[[#This Row],[R$ (Valores)]]*-1,FluxoCaixa1013151416[[#This Row],[R$ (Valores)]])</f>
        <v>0</v>
      </c>
    </row>
    <row r="576" spans="2:12">
      <c r="B576" s="48"/>
      <c r="C576" s="48"/>
      <c r="D576" s="16"/>
      <c r="E576" s="48"/>
      <c r="F576" s="17"/>
      <c r="G576" s="17"/>
      <c r="H576" s="17"/>
      <c r="I576" s="21"/>
      <c r="J576" s="17" t="s">
        <v>525</v>
      </c>
      <c r="K576" s="20">
        <f>IF(FluxoCaixa1013151416[[#This Row],[Movimento ]]="Saldo Inicial",FluxoCaixa1013151416[[#This Row],[R$ (Valores)]],K575+FluxoCaixa1013151416[[#This Row],[Valores Receitas / Despesas]])</f>
        <v>9274.3599999999933</v>
      </c>
      <c r="L576" s="20">
        <f>IF(FluxoCaixa1013151416[[#This Row],[Entrada / Saída]]="Saída",FluxoCaixa1013151416[[#This Row],[R$ (Valores)]]*-1,FluxoCaixa1013151416[[#This Row],[R$ (Valores)]])</f>
        <v>0</v>
      </c>
    </row>
    <row r="577" spans="2:12">
      <c r="B577" s="48"/>
      <c r="C577" s="48"/>
      <c r="D577" s="16"/>
      <c r="E577" s="48"/>
      <c r="F577" s="17"/>
      <c r="G577" s="17"/>
      <c r="H577" s="17"/>
      <c r="I577" s="21"/>
      <c r="J577" s="17" t="s">
        <v>525</v>
      </c>
      <c r="K577" s="20">
        <f>IF(FluxoCaixa1013151416[[#This Row],[Movimento ]]="Saldo Inicial",FluxoCaixa1013151416[[#This Row],[R$ (Valores)]],K576+FluxoCaixa1013151416[[#This Row],[Valores Receitas / Despesas]])</f>
        <v>9274.3599999999933</v>
      </c>
      <c r="L577" s="20">
        <f>IF(FluxoCaixa1013151416[[#This Row],[Entrada / Saída]]="Saída",FluxoCaixa1013151416[[#This Row],[R$ (Valores)]]*-1,FluxoCaixa1013151416[[#This Row],[R$ (Valores)]])</f>
        <v>0</v>
      </c>
    </row>
    <row r="578" spans="2:12">
      <c r="B578" s="48"/>
      <c r="C578" s="48"/>
      <c r="D578" s="16"/>
      <c r="E578" s="48"/>
      <c r="F578" s="17"/>
      <c r="G578" s="17"/>
      <c r="H578" s="17"/>
      <c r="I578" s="21"/>
      <c r="J578" s="17" t="s">
        <v>525</v>
      </c>
      <c r="K578" s="20">
        <f>IF(FluxoCaixa1013151416[[#This Row],[Movimento ]]="Saldo Inicial",FluxoCaixa1013151416[[#This Row],[R$ (Valores)]],K577+FluxoCaixa1013151416[[#This Row],[Valores Receitas / Despesas]])</f>
        <v>9274.3599999999933</v>
      </c>
      <c r="L578" s="20">
        <f>IF(FluxoCaixa1013151416[[#This Row],[Entrada / Saída]]="Saída",FluxoCaixa1013151416[[#This Row],[R$ (Valores)]]*-1,FluxoCaixa1013151416[[#This Row],[R$ (Valores)]])</f>
        <v>0</v>
      </c>
    </row>
    <row r="579" spans="2:12">
      <c r="B579" s="48"/>
      <c r="C579" s="48"/>
      <c r="D579" s="16"/>
      <c r="E579" s="48"/>
      <c r="F579" s="17"/>
      <c r="G579" s="17"/>
      <c r="H579" s="17"/>
      <c r="I579" s="21"/>
      <c r="J579" s="17" t="s">
        <v>525</v>
      </c>
      <c r="K579" s="20">
        <f>IF(FluxoCaixa1013151416[[#This Row],[Movimento ]]="Saldo Inicial",FluxoCaixa1013151416[[#This Row],[R$ (Valores)]],K578+FluxoCaixa1013151416[[#This Row],[Valores Receitas / Despesas]])</f>
        <v>9274.3599999999933</v>
      </c>
      <c r="L579" s="20">
        <f>IF(FluxoCaixa1013151416[[#This Row],[Entrada / Saída]]="Saída",FluxoCaixa1013151416[[#This Row],[R$ (Valores)]]*-1,FluxoCaixa1013151416[[#This Row],[R$ (Valores)]])</f>
        <v>0</v>
      </c>
    </row>
    <row r="580" spans="2:12">
      <c r="B580" s="48"/>
      <c r="C580" s="48"/>
      <c r="D580" s="16"/>
      <c r="E580" s="48"/>
      <c r="F580" s="17"/>
      <c r="G580" s="17"/>
      <c r="H580" s="17"/>
      <c r="I580" s="21"/>
      <c r="J580" s="17" t="s">
        <v>525</v>
      </c>
      <c r="K580" s="20">
        <f>IF(FluxoCaixa1013151416[[#This Row],[Movimento ]]="Saldo Inicial",FluxoCaixa1013151416[[#This Row],[R$ (Valores)]],K579+FluxoCaixa1013151416[[#This Row],[Valores Receitas / Despesas]])</f>
        <v>9274.3599999999933</v>
      </c>
      <c r="L580" s="20">
        <f>IF(FluxoCaixa1013151416[[#This Row],[Entrada / Saída]]="Saída",FluxoCaixa1013151416[[#This Row],[R$ (Valores)]]*-1,FluxoCaixa1013151416[[#This Row],[R$ (Valores)]])</f>
        <v>0</v>
      </c>
    </row>
    <row r="581" spans="2:12">
      <c r="B581" s="48"/>
      <c r="C581" s="48"/>
      <c r="D581" s="16"/>
      <c r="E581" s="48"/>
      <c r="F581" s="17"/>
      <c r="G581" s="17"/>
      <c r="H581" s="17"/>
      <c r="I581" s="21"/>
      <c r="J581" s="17" t="s">
        <v>525</v>
      </c>
      <c r="K581" s="20">
        <f>IF(FluxoCaixa1013151416[[#This Row],[Movimento ]]="Saldo Inicial",FluxoCaixa1013151416[[#This Row],[R$ (Valores)]],K580+FluxoCaixa1013151416[[#This Row],[Valores Receitas / Despesas]])</f>
        <v>9274.3599999999933</v>
      </c>
      <c r="L581" s="20">
        <f>IF(FluxoCaixa1013151416[[#This Row],[Entrada / Saída]]="Saída",FluxoCaixa1013151416[[#This Row],[R$ (Valores)]]*-1,FluxoCaixa1013151416[[#This Row],[R$ (Valores)]])</f>
        <v>0</v>
      </c>
    </row>
    <row r="582" spans="2:12">
      <c r="B582" s="48"/>
      <c r="C582" s="48"/>
      <c r="D582" s="16"/>
      <c r="E582" s="48"/>
      <c r="F582" s="17"/>
      <c r="G582" s="17"/>
      <c r="H582" s="17"/>
      <c r="I582" s="21"/>
      <c r="J582" s="17" t="s">
        <v>525</v>
      </c>
      <c r="K582" s="20">
        <f>IF(FluxoCaixa1013151416[[#This Row],[Movimento ]]="Saldo Inicial",FluxoCaixa1013151416[[#This Row],[R$ (Valores)]],K581+FluxoCaixa1013151416[[#This Row],[Valores Receitas / Despesas]])</f>
        <v>9274.3599999999933</v>
      </c>
      <c r="L582" s="20">
        <f>IF(FluxoCaixa1013151416[[#This Row],[Entrada / Saída]]="Saída",FluxoCaixa1013151416[[#This Row],[R$ (Valores)]]*-1,FluxoCaixa1013151416[[#This Row],[R$ (Valores)]])</f>
        <v>0</v>
      </c>
    </row>
    <row r="583" spans="2:12">
      <c r="B583" s="48"/>
      <c r="C583" s="48"/>
      <c r="D583" s="16"/>
      <c r="E583" s="48"/>
      <c r="F583" s="17"/>
      <c r="G583" s="17"/>
      <c r="H583" s="17"/>
      <c r="I583" s="21"/>
      <c r="J583" s="17" t="s">
        <v>525</v>
      </c>
      <c r="K583" s="20">
        <f>IF(FluxoCaixa1013151416[[#This Row],[Movimento ]]="Saldo Inicial",FluxoCaixa1013151416[[#This Row],[R$ (Valores)]],K582+FluxoCaixa1013151416[[#This Row],[Valores Receitas / Despesas]])</f>
        <v>9274.3599999999933</v>
      </c>
      <c r="L583" s="20">
        <f>IF(FluxoCaixa1013151416[[#This Row],[Entrada / Saída]]="Saída",FluxoCaixa1013151416[[#This Row],[R$ (Valores)]]*-1,FluxoCaixa1013151416[[#This Row],[R$ (Valores)]])</f>
        <v>0</v>
      </c>
    </row>
    <row r="584" spans="2:12">
      <c r="B584" s="48"/>
      <c r="C584" s="48"/>
      <c r="D584" s="16"/>
      <c r="E584" s="48"/>
      <c r="F584" s="17"/>
      <c r="G584" s="17"/>
      <c r="H584" s="17"/>
      <c r="I584" s="21"/>
      <c r="J584" s="17" t="s">
        <v>525</v>
      </c>
      <c r="K584" s="20">
        <f>IF(FluxoCaixa1013151416[[#This Row],[Movimento ]]="Saldo Inicial",FluxoCaixa1013151416[[#This Row],[R$ (Valores)]],K583+FluxoCaixa1013151416[[#This Row],[Valores Receitas / Despesas]])</f>
        <v>9274.3599999999933</v>
      </c>
      <c r="L584" s="20">
        <f>IF(FluxoCaixa1013151416[[#This Row],[Entrada / Saída]]="Saída",FluxoCaixa1013151416[[#This Row],[R$ (Valores)]]*-1,FluxoCaixa1013151416[[#This Row],[R$ (Valores)]])</f>
        <v>0</v>
      </c>
    </row>
    <row r="585" spans="2:12">
      <c r="B585" s="48"/>
      <c r="C585" s="48"/>
      <c r="D585" s="16"/>
      <c r="E585" s="48"/>
      <c r="F585" s="17"/>
      <c r="G585" s="17"/>
      <c r="H585" s="17"/>
      <c r="I585" s="21"/>
      <c r="J585" s="17" t="s">
        <v>525</v>
      </c>
      <c r="K585" s="20">
        <f>IF(FluxoCaixa1013151416[[#This Row],[Movimento ]]="Saldo Inicial",FluxoCaixa1013151416[[#This Row],[R$ (Valores)]],K584+FluxoCaixa1013151416[[#This Row],[Valores Receitas / Despesas]])</f>
        <v>9274.3599999999933</v>
      </c>
      <c r="L585" s="20">
        <f>IF(FluxoCaixa1013151416[[#This Row],[Entrada / Saída]]="Saída",FluxoCaixa1013151416[[#This Row],[R$ (Valores)]]*-1,FluxoCaixa1013151416[[#This Row],[R$ (Valores)]])</f>
        <v>0</v>
      </c>
    </row>
    <row r="586" spans="2:12">
      <c r="B586" s="48"/>
      <c r="C586" s="48"/>
      <c r="D586" s="16"/>
      <c r="E586" s="48"/>
      <c r="F586" s="17"/>
      <c r="G586" s="17"/>
      <c r="H586" s="17"/>
      <c r="I586" s="21"/>
      <c r="J586" s="17" t="s">
        <v>525</v>
      </c>
      <c r="K586" s="20">
        <f>IF(FluxoCaixa1013151416[[#This Row],[Movimento ]]="Saldo Inicial",FluxoCaixa1013151416[[#This Row],[R$ (Valores)]],K585+FluxoCaixa1013151416[[#This Row],[Valores Receitas / Despesas]])</f>
        <v>9274.3599999999933</v>
      </c>
      <c r="L586" s="20">
        <f>IF(FluxoCaixa1013151416[[#This Row],[Entrada / Saída]]="Saída",FluxoCaixa1013151416[[#This Row],[R$ (Valores)]]*-1,FluxoCaixa1013151416[[#This Row],[R$ (Valores)]])</f>
        <v>0</v>
      </c>
    </row>
    <row r="587" spans="2:12">
      <c r="B587" s="48"/>
      <c r="C587" s="48"/>
      <c r="D587" s="16"/>
      <c r="E587" s="48"/>
      <c r="F587" s="17"/>
      <c r="G587" s="17"/>
      <c r="H587" s="17"/>
      <c r="I587" s="21"/>
      <c r="J587" s="17" t="s">
        <v>525</v>
      </c>
      <c r="K587" s="20">
        <f>IF(FluxoCaixa1013151416[[#This Row],[Movimento ]]="Saldo Inicial",FluxoCaixa1013151416[[#This Row],[R$ (Valores)]],K586+FluxoCaixa1013151416[[#This Row],[Valores Receitas / Despesas]])</f>
        <v>9274.3599999999933</v>
      </c>
      <c r="L587" s="20">
        <f>IF(FluxoCaixa1013151416[[#This Row],[Entrada / Saída]]="Saída",FluxoCaixa1013151416[[#This Row],[R$ (Valores)]]*-1,FluxoCaixa1013151416[[#This Row],[R$ (Valores)]])</f>
        <v>0</v>
      </c>
    </row>
    <row r="588" spans="2:12">
      <c r="B588" s="48"/>
      <c r="C588" s="48"/>
      <c r="D588" s="16"/>
      <c r="E588" s="48"/>
      <c r="F588" s="17"/>
      <c r="G588" s="17"/>
      <c r="H588" s="17"/>
      <c r="I588" s="21"/>
      <c r="J588" s="17" t="s">
        <v>525</v>
      </c>
      <c r="K588" s="20">
        <f>IF(FluxoCaixa1013151416[[#This Row],[Movimento ]]="Saldo Inicial",FluxoCaixa1013151416[[#This Row],[R$ (Valores)]],K587+FluxoCaixa1013151416[[#This Row],[Valores Receitas / Despesas]])</f>
        <v>9274.3599999999933</v>
      </c>
      <c r="L588" s="20">
        <f>IF(FluxoCaixa1013151416[[#This Row],[Entrada / Saída]]="Saída",FluxoCaixa1013151416[[#This Row],[R$ (Valores)]]*-1,FluxoCaixa1013151416[[#This Row],[R$ (Valores)]])</f>
        <v>0</v>
      </c>
    </row>
    <row r="589" spans="2:12">
      <c r="B589" s="48"/>
      <c r="C589" s="48"/>
      <c r="D589" s="16"/>
      <c r="E589" s="48"/>
      <c r="F589" s="17"/>
      <c r="G589" s="17"/>
      <c r="H589" s="17"/>
      <c r="I589" s="21"/>
      <c r="J589" s="17" t="s">
        <v>525</v>
      </c>
      <c r="K589" s="20">
        <f>IF(FluxoCaixa1013151416[[#This Row],[Movimento ]]="Saldo Inicial",FluxoCaixa1013151416[[#This Row],[R$ (Valores)]],K588+FluxoCaixa1013151416[[#This Row],[Valores Receitas / Despesas]])</f>
        <v>9274.3599999999933</v>
      </c>
      <c r="L589" s="20">
        <f>IF(FluxoCaixa1013151416[[#This Row],[Entrada / Saída]]="Saída",FluxoCaixa1013151416[[#This Row],[R$ (Valores)]]*-1,FluxoCaixa1013151416[[#This Row],[R$ (Valores)]])</f>
        <v>0</v>
      </c>
    </row>
    <row r="590" spans="2:12">
      <c r="B590" s="48"/>
      <c r="C590" s="48"/>
      <c r="D590" s="16"/>
      <c r="E590" s="48"/>
      <c r="F590" s="17"/>
      <c r="G590" s="17"/>
      <c r="H590" s="17"/>
      <c r="I590" s="21"/>
      <c r="J590" s="17" t="s">
        <v>525</v>
      </c>
      <c r="K590" s="20">
        <f>IF(FluxoCaixa1013151416[[#This Row],[Movimento ]]="Saldo Inicial",FluxoCaixa1013151416[[#This Row],[R$ (Valores)]],K589+FluxoCaixa1013151416[[#This Row],[Valores Receitas / Despesas]])</f>
        <v>9274.3599999999933</v>
      </c>
      <c r="L590" s="20">
        <f>IF(FluxoCaixa1013151416[[#This Row],[Entrada / Saída]]="Saída",FluxoCaixa1013151416[[#This Row],[R$ (Valores)]]*-1,FluxoCaixa1013151416[[#This Row],[R$ (Valores)]])</f>
        <v>0</v>
      </c>
    </row>
    <row r="591" spans="2:12">
      <c r="B591" s="48"/>
      <c r="C591" s="48"/>
      <c r="D591" s="16"/>
      <c r="E591" s="48"/>
      <c r="F591" s="17"/>
      <c r="G591" s="17"/>
      <c r="H591" s="17"/>
      <c r="I591" s="21"/>
      <c r="J591" s="17" t="s">
        <v>525</v>
      </c>
      <c r="K591" s="20">
        <f>IF(FluxoCaixa1013151416[[#This Row],[Movimento ]]="Saldo Inicial",FluxoCaixa1013151416[[#This Row],[R$ (Valores)]],K590+FluxoCaixa1013151416[[#This Row],[Valores Receitas / Despesas]])</f>
        <v>9274.3599999999933</v>
      </c>
      <c r="L591" s="20">
        <f>IF(FluxoCaixa1013151416[[#This Row],[Entrada / Saída]]="Saída",FluxoCaixa1013151416[[#This Row],[R$ (Valores)]]*-1,FluxoCaixa1013151416[[#This Row],[R$ (Valores)]])</f>
        <v>0</v>
      </c>
    </row>
    <row r="592" spans="2:12">
      <c r="B592" s="48"/>
      <c r="C592" s="48"/>
      <c r="D592" s="16"/>
      <c r="E592" s="48"/>
      <c r="F592" s="17"/>
      <c r="G592" s="17"/>
      <c r="H592" s="17"/>
      <c r="I592" s="21"/>
      <c r="J592" s="17" t="s">
        <v>525</v>
      </c>
      <c r="K592" s="20">
        <f>IF(FluxoCaixa1013151416[[#This Row],[Movimento ]]="Saldo Inicial",FluxoCaixa1013151416[[#This Row],[R$ (Valores)]],K591+FluxoCaixa1013151416[[#This Row],[Valores Receitas / Despesas]])</f>
        <v>9274.3599999999933</v>
      </c>
      <c r="L592" s="20">
        <f>IF(FluxoCaixa1013151416[[#This Row],[Entrada / Saída]]="Saída",FluxoCaixa1013151416[[#This Row],[R$ (Valores)]]*-1,FluxoCaixa1013151416[[#This Row],[R$ (Valores)]])</f>
        <v>0</v>
      </c>
    </row>
    <row r="593" spans="2:12">
      <c r="B593" s="48"/>
      <c r="C593" s="48"/>
      <c r="D593" s="16"/>
      <c r="E593" s="48"/>
      <c r="F593" s="17"/>
      <c r="G593" s="17"/>
      <c r="H593" s="17"/>
      <c r="I593" s="21"/>
      <c r="J593" s="17" t="s">
        <v>525</v>
      </c>
      <c r="K593" s="20">
        <f>IF(FluxoCaixa1013151416[[#This Row],[Movimento ]]="Saldo Inicial",FluxoCaixa1013151416[[#This Row],[R$ (Valores)]],K592+FluxoCaixa1013151416[[#This Row],[Valores Receitas / Despesas]])</f>
        <v>9274.3599999999933</v>
      </c>
      <c r="L593" s="20">
        <f>IF(FluxoCaixa1013151416[[#This Row],[Entrada / Saída]]="Saída",FluxoCaixa1013151416[[#This Row],[R$ (Valores)]]*-1,FluxoCaixa1013151416[[#This Row],[R$ (Valores)]])</f>
        <v>0</v>
      </c>
    </row>
    <row r="594" spans="2:12">
      <c r="B594" s="48"/>
      <c r="C594" s="48"/>
      <c r="D594" s="16"/>
      <c r="E594" s="48"/>
      <c r="F594" s="17"/>
      <c r="G594" s="17"/>
      <c r="H594" s="17"/>
      <c r="I594" s="21"/>
      <c r="J594" s="17" t="s">
        <v>525</v>
      </c>
      <c r="K594" s="20">
        <f>IF(FluxoCaixa1013151416[[#This Row],[Movimento ]]="Saldo Inicial",FluxoCaixa1013151416[[#This Row],[R$ (Valores)]],K593+FluxoCaixa1013151416[[#This Row],[Valores Receitas / Despesas]])</f>
        <v>9274.3599999999933</v>
      </c>
      <c r="L594" s="20">
        <f>IF(FluxoCaixa1013151416[[#This Row],[Entrada / Saída]]="Saída",FluxoCaixa1013151416[[#This Row],[R$ (Valores)]]*-1,FluxoCaixa1013151416[[#This Row],[R$ (Valores)]])</f>
        <v>0</v>
      </c>
    </row>
    <row r="595" spans="2:12">
      <c r="B595" s="48"/>
      <c r="C595" s="48"/>
      <c r="D595" s="16"/>
      <c r="E595" s="48"/>
      <c r="F595" s="17"/>
      <c r="G595" s="17"/>
      <c r="H595" s="17"/>
      <c r="I595" s="21"/>
      <c r="J595" s="17" t="s">
        <v>525</v>
      </c>
      <c r="K595" s="20">
        <f>IF(FluxoCaixa1013151416[[#This Row],[Movimento ]]="Saldo Inicial",FluxoCaixa1013151416[[#This Row],[R$ (Valores)]],K594+FluxoCaixa1013151416[[#This Row],[Valores Receitas / Despesas]])</f>
        <v>9274.3599999999933</v>
      </c>
      <c r="L595" s="20">
        <f>IF(FluxoCaixa1013151416[[#This Row],[Entrada / Saída]]="Saída",FluxoCaixa1013151416[[#This Row],[R$ (Valores)]]*-1,FluxoCaixa1013151416[[#This Row],[R$ (Valores)]])</f>
        <v>0</v>
      </c>
    </row>
    <row r="596" spans="2:12">
      <c r="B596" s="48"/>
      <c r="C596" s="48"/>
      <c r="D596" s="16"/>
      <c r="E596" s="48"/>
      <c r="F596" s="17"/>
      <c r="G596" s="17"/>
      <c r="H596" s="17"/>
      <c r="I596" s="21"/>
      <c r="J596" s="17" t="s">
        <v>525</v>
      </c>
      <c r="K596" s="20">
        <f>IF(FluxoCaixa1013151416[[#This Row],[Movimento ]]="Saldo Inicial",FluxoCaixa1013151416[[#This Row],[R$ (Valores)]],K595+FluxoCaixa1013151416[[#This Row],[Valores Receitas / Despesas]])</f>
        <v>9274.3599999999933</v>
      </c>
      <c r="L596" s="20">
        <f>IF(FluxoCaixa1013151416[[#This Row],[Entrada / Saída]]="Saída",FluxoCaixa1013151416[[#This Row],[R$ (Valores)]]*-1,FluxoCaixa1013151416[[#This Row],[R$ (Valores)]])</f>
        <v>0</v>
      </c>
    </row>
    <row r="597" spans="2:12">
      <c r="B597" s="48"/>
      <c r="C597" s="48"/>
      <c r="D597" s="16"/>
      <c r="E597" s="48"/>
      <c r="F597" s="17"/>
      <c r="G597" s="17"/>
      <c r="H597" s="17"/>
      <c r="I597" s="21"/>
      <c r="J597" s="17" t="s">
        <v>525</v>
      </c>
      <c r="K597" s="20">
        <f>IF(FluxoCaixa1013151416[[#This Row],[Movimento ]]="Saldo Inicial",FluxoCaixa1013151416[[#This Row],[R$ (Valores)]],K596+FluxoCaixa1013151416[[#This Row],[Valores Receitas / Despesas]])</f>
        <v>9274.3599999999933</v>
      </c>
      <c r="L597" s="20">
        <f>IF(FluxoCaixa1013151416[[#This Row],[Entrada / Saída]]="Saída",FluxoCaixa1013151416[[#This Row],[R$ (Valores)]]*-1,FluxoCaixa1013151416[[#This Row],[R$ (Valores)]])</f>
        <v>0</v>
      </c>
    </row>
    <row r="598" spans="2:12">
      <c r="B598" s="48"/>
      <c r="C598" s="48"/>
      <c r="D598" s="56"/>
      <c r="E598" s="52"/>
      <c r="F598" s="17"/>
      <c r="G598" s="17"/>
      <c r="H598" s="17"/>
      <c r="I598" s="21"/>
      <c r="J598" s="17" t="s">
        <v>525</v>
      </c>
      <c r="K598" s="20">
        <f>IF(FluxoCaixa1013151416[[#This Row],[Movimento ]]="Saldo Inicial",FluxoCaixa1013151416[[#This Row],[R$ (Valores)]],K597+FluxoCaixa1013151416[[#This Row],[Valores Receitas / Despesas]])</f>
        <v>9274.3599999999933</v>
      </c>
      <c r="L598" s="20">
        <f>IF(FluxoCaixa1013151416[[#This Row],[Entrada / Saída]]="Saída",FluxoCaixa1013151416[[#This Row],[R$ (Valores)]]*-1,FluxoCaixa1013151416[[#This Row],[R$ (Valores)]])</f>
        <v>0</v>
      </c>
    </row>
    <row r="599" spans="2:12">
      <c r="B599" s="48"/>
      <c r="C599" s="48"/>
      <c r="D599" s="56"/>
      <c r="E599" s="52"/>
      <c r="F599" s="17"/>
      <c r="G599" s="17"/>
      <c r="H599" s="17"/>
      <c r="I599" s="21"/>
      <c r="J599" s="17" t="s">
        <v>525</v>
      </c>
      <c r="K599" s="20">
        <f>IF(FluxoCaixa1013151416[[#This Row],[Movimento ]]="Saldo Inicial",FluxoCaixa1013151416[[#This Row],[R$ (Valores)]],K598+FluxoCaixa1013151416[[#This Row],[Valores Receitas / Despesas]])</f>
        <v>9274.3599999999933</v>
      </c>
      <c r="L599" s="20">
        <f>IF(FluxoCaixa1013151416[[#This Row],[Entrada / Saída]]="Saída",FluxoCaixa1013151416[[#This Row],[R$ (Valores)]]*-1,FluxoCaixa1013151416[[#This Row],[R$ (Valores)]])</f>
        <v>0</v>
      </c>
    </row>
    <row r="600" spans="2:12">
      <c r="B600" s="48"/>
      <c r="C600" s="48"/>
      <c r="D600" s="56"/>
      <c r="E600" s="52"/>
      <c r="F600" s="17"/>
      <c r="G600" s="17"/>
      <c r="H600" s="17"/>
      <c r="I600" s="21"/>
      <c r="J600" s="17" t="s">
        <v>525</v>
      </c>
      <c r="K600" s="20">
        <f>IF(FluxoCaixa1013151416[[#This Row],[Movimento ]]="Saldo Inicial",FluxoCaixa1013151416[[#This Row],[R$ (Valores)]],K599+FluxoCaixa1013151416[[#This Row],[Valores Receitas / Despesas]])</f>
        <v>9274.3599999999933</v>
      </c>
      <c r="L600" s="20">
        <f>IF(FluxoCaixa1013151416[[#This Row],[Entrada / Saída]]="Saída",FluxoCaixa1013151416[[#This Row],[R$ (Valores)]]*-1,FluxoCaixa1013151416[[#This Row],[R$ (Valores)]])</f>
        <v>0</v>
      </c>
    </row>
    <row r="601" spans="2:12">
      <c r="B601" s="48"/>
      <c r="C601" s="48"/>
      <c r="D601" s="56"/>
      <c r="E601" s="52"/>
      <c r="F601" s="17"/>
      <c r="G601" s="17"/>
      <c r="H601" s="17"/>
      <c r="I601" s="21"/>
      <c r="J601" s="17" t="s">
        <v>525</v>
      </c>
      <c r="K601" s="20">
        <f>IF(FluxoCaixa1013151416[[#This Row],[Movimento ]]="Saldo Inicial",FluxoCaixa1013151416[[#This Row],[R$ (Valores)]],K600+FluxoCaixa1013151416[[#This Row],[Valores Receitas / Despesas]])</f>
        <v>9274.3599999999933</v>
      </c>
      <c r="L601" s="20">
        <f>IF(FluxoCaixa1013151416[[#This Row],[Entrada / Saída]]="Saída",FluxoCaixa1013151416[[#This Row],[R$ (Valores)]]*-1,FluxoCaixa1013151416[[#This Row],[R$ (Valores)]])</f>
        <v>0</v>
      </c>
    </row>
    <row r="602" spans="2:12">
      <c r="B602" s="48"/>
      <c r="C602" s="48"/>
      <c r="D602" s="56"/>
      <c r="E602" s="52"/>
      <c r="F602" s="17"/>
      <c r="G602" s="17"/>
      <c r="H602" s="17"/>
      <c r="I602" s="21"/>
      <c r="J602" s="17" t="s">
        <v>525</v>
      </c>
      <c r="K602" s="20">
        <f>IF(FluxoCaixa1013151416[[#This Row],[Movimento ]]="Saldo Inicial",FluxoCaixa1013151416[[#This Row],[R$ (Valores)]],K601+FluxoCaixa1013151416[[#This Row],[Valores Receitas / Despesas]])</f>
        <v>9274.3599999999933</v>
      </c>
      <c r="L602" s="20">
        <f>IF(FluxoCaixa1013151416[[#This Row],[Entrada / Saída]]="Saída",FluxoCaixa1013151416[[#This Row],[R$ (Valores)]]*-1,FluxoCaixa1013151416[[#This Row],[R$ (Valores)]])</f>
        <v>0</v>
      </c>
    </row>
    <row r="603" spans="2:12">
      <c r="B603" s="48"/>
      <c r="C603" s="48"/>
      <c r="D603" s="56"/>
      <c r="E603" s="52"/>
      <c r="F603" s="17"/>
      <c r="G603" s="17"/>
      <c r="H603" s="17"/>
      <c r="I603" s="21"/>
      <c r="J603" s="17" t="s">
        <v>525</v>
      </c>
      <c r="K603" s="20">
        <f>IF(FluxoCaixa1013151416[[#This Row],[Movimento ]]="Saldo Inicial",FluxoCaixa1013151416[[#This Row],[R$ (Valores)]],K602+FluxoCaixa1013151416[[#This Row],[Valores Receitas / Despesas]])</f>
        <v>9274.3599999999933</v>
      </c>
      <c r="L603" s="20">
        <f>IF(FluxoCaixa1013151416[[#This Row],[Entrada / Saída]]="Saída",FluxoCaixa1013151416[[#This Row],[R$ (Valores)]]*-1,FluxoCaixa1013151416[[#This Row],[R$ (Valores)]])</f>
        <v>0</v>
      </c>
    </row>
    <row r="604" spans="2:12">
      <c r="B604" s="48"/>
      <c r="C604" s="48"/>
      <c r="D604" s="56"/>
      <c r="E604" s="52"/>
      <c r="F604" s="17"/>
      <c r="G604" s="17"/>
      <c r="H604" s="17"/>
      <c r="I604" s="21"/>
      <c r="J604" s="17" t="s">
        <v>525</v>
      </c>
      <c r="K604" s="20">
        <f>IF(FluxoCaixa1013151416[[#This Row],[Movimento ]]="Saldo Inicial",FluxoCaixa1013151416[[#This Row],[R$ (Valores)]],K603+FluxoCaixa1013151416[[#This Row],[Valores Receitas / Despesas]])</f>
        <v>9274.3599999999933</v>
      </c>
      <c r="L604" s="20">
        <f>IF(FluxoCaixa1013151416[[#This Row],[Entrada / Saída]]="Saída",FluxoCaixa1013151416[[#This Row],[R$ (Valores)]]*-1,FluxoCaixa1013151416[[#This Row],[R$ (Valores)]])</f>
        <v>0</v>
      </c>
    </row>
    <row r="605" spans="2:12">
      <c r="B605" s="48"/>
      <c r="C605" s="48"/>
      <c r="D605" s="56"/>
      <c r="E605" s="52"/>
      <c r="F605" s="17"/>
      <c r="G605" s="17"/>
      <c r="H605" s="17"/>
      <c r="I605" s="21"/>
      <c r="J605" s="17" t="s">
        <v>525</v>
      </c>
      <c r="K605" s="20">
        <f>IF(FluxoCaixa1013151416[[#This Row],[Movimento ]]="Saldo Inicial",FluxoCaixa1013151416[[#This Row],[R$ (Valores)]],K604+FluxoCaixa1013151416[[#This Row],[Valores Receitas / Despesas]])</f>
        <v>9274.3599999999933</v>
      </c>
      <c r="L605" s="20">
        <f>IF(FluxoCaixa1013151416[[#This Row],[Entrada / Saída]]="Saída",FluxoCaixa1013151416[[#This Row],[R$ (Valores)]]*-1,FluxoCaixa1013151416[[#This Row],[R$ (Valores)]])</f>
        <v>0</v>
      </c>
    </row>
    <row r="606" spans="2:12">
      <c r="B606" s="48"/>
      <c r="C606" s="48"/>
      <c r="D606" s="56"/>
      <c r="E606" s="52"/>
      <c r="F606" s="17"/>
      <c r="G606" s="17"/>
      <c r="H606" s="17"/>
      <c r="I606" s="21"/>
      <c r="J606" s="17" t="s">
        <v>525</v>
      </c>
      <c r="K606" s="20">
        <f>IF(FluxoCaixa1013151416[[#This Row],[Movimento ]]="Saldo Inicial",FluxoCaixa1013151416[[#This Row],[R$ (Valores)]],K605+FluxoCaixa1013151416[[#This Row],[Valores Receitas / Despesas]])</f>
        <v>9274.3599999999933</v>
      </c>
      <c r="L606" s="20">
        <f>IF(FluxoCaixa1013151416[[#This Row],[Entrada / Saída]]="Saída",FluxoCaixa1013151416[[#This Row],[R$ (Valores)]]*-1,FluxoCaixa1013151416[[#This Row],[R$ (Valores)]])</f>
        <v>0</v>
      </c>
    </row>
    <row r="607" spans="2:12">
      <c r="B607" s="48"/>
      <c r="C607" s="48"/>
      <c r="D607" s="56"/>
      <c r="E607" s="52"/>
      <c r="F607" s="17"/>
      <c r="G607" s="17"/>
      <c r="H607" s="17"/>
      <c r="I607" s="21"/>
      <c r="J607" s="17" t="s">
        <v>525</v>
      </c>
      <c r="K607" s="20">
        <f>IF(FluxoCaixa1013151416[[#This Row],[Movimento ]]="Saldo Inicial",FluxoCaixa1013151416[[#This Row],[R$ (Valores)]],K606+FluxoCaixa1013151416[[#This Row],[Valores Receitas / Despesas]])</f>
        <v>9274.3599999999933</v>
      </c>
      <c r="L607" s="20">
        <f>IF(FluxoCaixa1013151416[[#This Row],[Entrada / Saída]]="Saída",FluxoCaixa1013151416[[#This Row],[R$ (Valores)]]*-1,FluxoCaixa1013151416[[#This Row],[R$ (Valores)]])</f>
        <v>0</v>
      </c>
    </row>
    <row r="608" spans="2:12">
      <c r="B608" s="48"/>
      <c r="C608" s="48"/>
      <c r="D608" s="56"/>
      <c r="E608" s="52"/>
      <c r="F608" s="17"/>
      <c r="G608" s="17"/>
      <c r="H608" s="17"/>
      <c r="I608" s="21"/>
      <c r="J608" s="17" t="s">
        <v>525</v>
      </c>
      <c r="K608" s="20">
        <f>IF(FluxoCaixa1013151416[[#This Row],[Movimento ]]="Saldo Inicial",FluxoCaixa1013151416[[#This Row],[R$ (Valores)]],K607+FluxoCaixa1013151416[[#This Row],[Valores Receitas / Despesas]])</f>
        <v>9274.3599999999933</v>
      </c>
      <c r="L608" s="20">
        <f>IF(FluxoCaixa1013151416[[#This Row],[Entrada / Saída]]="Saída",FluxoCaixa1013151416[[#This Row],[R$ (Valores)]]*-1,FluxoCaixa1013151416[[#This Row],[R$ (Valores)]])</f>
        <v>0</v>
      </c>
    </row>
    <row r="609" spans="2:12">
      <c r="B609" s="48"/>
      <c r="C609" s="48"/>
      <c r="D609" s="56"/>
      <c r="E609" s="52"/>
      <c r="F609" s="17"/>
      <c r="G609" s="17"/>
      <c r="H609" s="17"/>
      <c r="I609" s="21"/>
      <c r="J609" s="17" t="s">
        <v>525</v>
      </c>
      <c r="K609" s="20">
        <f>IF(FluxoCaixa1013151416[[#This Row],[Movimento ]]="Saldo Inicial",FluxoCaixa1013151416[[#This Row],[R$ (Valores)]],K608+FluxoCaixa1013151416[[#This Row],[Valores Receitas / Despesas]])</f>
        <v>9274.3599999999933</v>
      </c>
      <c r="L609" s="20">
        <f>IF(FluxoCaixa1013151416[[#This Row],[Entrada / Saída]]="Saída",FluxoCaixa1013151416[[#This Row],[R$ (Valores)]]*-1,FluxoCaixa1013151416[[#This Row],[R$ (Valores)]])</f>
        <v>0</v>
      </c>
    </row>
    <row r="610" spans="2:12">
      <c r="B610" s="48"/>
      <c r="C610" s="48"/>
      <c r="D610" s="56"/>
      <c r="E610" s="52"/>
      <c r="F610" s="17"/>
      <c r="G610" s="17"/>
      <c r="H610" s="17"/>
      <c r="I610" s="21"/>
      <c r="J610" s="17" t="s">
        <v>525</v>
      </c>
      <c r="K610" s="20">
        <f>IF(FluxoCaixa1013151416[[#This Row],[Movimento ]]="Saldo Inicial",FluxoCaixa1013151416[[#This Row],[R$ (Valores)]],K609+FluxoCaixa1013151416[[#This Row],[Valores Receitas / Despesas]])</f>
        <v>9274.3599999999933</v>
      </c>
      <c r="L610" s="20">
        <f>IF(FluxoCaixa1013151416[[#This Row],[Entrada / Saída]]="Saída",FluxoCaixa1013151416[[#This Row],[R$ (Valores)]]*-1,FluxoCaixa1013151416[[#This Row],[R$ (Valores)]])</f>
        <v>0</v>
      </c>
    </row>
    <row r="611" spans="2:12">
      <c r="B611" s="48"/>
      <c r="C611" s="48"/>
      <c r="D611" s="56"/>
      <c r="E611" s="52"/>
      <c r="F611" s="17"/>
      <c r="G611" s="17"/>
      <c r="H611" s="17"/>
      <c r="I611" s="21"/>
      <c r="J611" s="17" t="s">
        <v>525</v>
      </c>
      <c r="K611" s="20">
        <f>IF(FluxoCaixa1013151416[[#This Row],[Movimento ]]="Saldo Inicial",FluxoCaixa1013151416[[#This Row],[R$ (Valores)]],K610+FluxoCaixa1013151416[[#This Row],[Valores Receitas / Despesas]])</f>
        <v>9274.3599999999933</v>
      </c>
      <c r="L611" s="20">
        <f>IF(FluxoCaixa1013151416[[#This Row],[Entrada / Saída]]="Saída",FluxoCaixa1013151416[[#This Row],[R$ (Valores)]]*-1,FluxoCaixa1013151416[[#This Row],[R$ (Valores)]])</f>
        <v>0</v>
      </c>
    </row>
    <row r="612" spans="2:12">
      <c r="B612" s="48"/>
      <c r="C612" s="48"/>
      <c r="D612" s="56"/>
      <c r="E612" s="52"/>
      <c r="F612" s="17"/>
      <c r="G612" s="17"/>
      <c r="H612" s="17"/>
      <c r="I612" s="21"/>
      <c r="J612" s="17" t="s">
        <v>525</v>
      </c>
      <c r="K612" s="20">
        <f>IF(FluxoCaixa1013151416[[#This Row],[Movimento ]]="Saldo Inicial",FluxoCaixa1013151416[[#This Row],[R$ (Valores)]],K611+FluxoCaixa1013151416[[#This Row],[Valores Receitas / Despesas]])</f>
        <v>9274.3599999999933</v>
      </c>
      <c r="L612" s="20">
        <f>IF(FluxoCaixa1013151416[[#This Row],[Entrada / Saída]]="Saída",FluxoCaixa1013151416[[#This Row],[R$ (Valores)]]*-1,FluxoCaixa1013151416[[#This Row],[R$ (Valores)]])</f>
        <v>0</v>
      </c>
    </row>
    <row r="613" spans="2:12">
      <c r="B613" s="48"/>
      <c r="C613" s="48"/>
      <c r="D613" s="56"/>
      <c r="E613" s="52"/>
      <c r="F613" s="17"/>
      <c r="G613" s="17"/>
      <c r="H613" s="17"/>
      <c r="I613" s="21"/>
      <c r="J613" s="17" t="s">
        <v>525</v>
      </c>
      <c r="K613" s="20">
        <f>IF(FluxoCaixa1013151416[[#This Row],[Movimento ]]="Saldo Inicial",FluxoCaixa1013151416[[#This Row],[R$ (Valores)]],K612+FluxoCaixa1013151416[[#This Row],[Valores Receitas / Despesas]])</f>
        <v>9274.3599999999933</v>
      </c>
      <c r="L613" s="20">
        <f>IF(FluxoCaixa1013151416[[#This Row],[Entrada / Saída]]="Saída",FluxoCaixa1013151416[[#This Row],[R$ (Valores)]]*-1,FluxoCaixa1013151416[[#This Row],[R$ (Valores)]])</f>
        <v>0</v>
      </c>
    </row>
    <row r="614" spans="2:12">
      <c r="B614" s="48"/>
      <c r="C614" s="48"/>
      <c r="D614" s="56"/>
      <c r="E614" s="52"/>
      <c r="F614" s="17"/>
      <c r="G614" s="17"/>
      <c r="H614" s="17"/>
      <c r="I614" s="21"/>
      <c r="J614" s="17" t="s">
        <v>525</v>
      </c>
      <c r="K614" s="20">
        <f>IF(FluxoCaixa1013151416[[#This Row],[Movimento ]]="Saldo Inicial",FluxoCaixa1013151416[[#This Row],[R$ (Valores)]],K613+FluxoCaixa1013151416[[#This Row],[Valores Receitas / Despesas]])</f>
        <v>9274.3599999999933</v>
      </c>
      <c r="L614" s="20">
        <f>IF(FluxoCaixa1013151416[[#This Row],[Entrada / Saída]]="Saída",FluxoCaixa1013151416[[#This Row],[R$ (Valores)]]*-1,FluxoCaixa1013151416[[#This Row],[R$ (Valores)]])</f>
        <v>0</v>
      </c>
    </row>
    <row r="615" spans="2:12">
      <c r="B615" s="48"/>
      <c r="C615" s="48"/>
      <c r="D615" s="56"/>
      <c r="E615" s="52"/>
      <c r="F615" s="17"/>
      <c r="G615" s="17"/>
      <c r="H615" s="17"/>
      <c r="I615" s="21"/>
      <c r="J615" s="17" t="s">
        <v>525</v>
      </c>
      <c r="K615" s="20">
        <f>IF(FluxoCaixa1013151416[[#This Row],[Movimento ]]="Saldo Inicial",FluxoCaixa1013151416[[#This Row],[R$ (Valores)]],K614+FluxoCaixa1013151416[[#This Row],[Valores Receitas / Despesas]])</f>
        <v>9274.3599999999933</v>
      </c>
      <c r="L615" s="20">
        <f>IF(FluxoCaixa1013151416[[#This Row],[Entrada / Saída]]="Saída",FluxoCaixa1013151416[[#This Row],[R$ (Valores)]]*-1,FluxoCaixa1013151416[[#This Row],[R$ (Valores)]])</f>
        <v>0</v>
      </c>
    </row>
    <row r="616" spans="2:12">
      <c r="B616" s="48"/>
      <c r="C616" s="48"/>
      <c r="D616" s="56"/>
      <c r="E616" s="52"/>
      <c r="F616" s="17"/>
      <c r="G616" s="17"/>
      <c r="H616" s="17"/>
      <c r="I616" s="21"/>
      <c r="J616" s="17" t="s">
        <v>525</v>
      </c>
      <c r="K616" s="20">
        <f>IF(FluxoCaixa1013151416[[#This Row],[Movimento ]]="Saldo Inicial",FluxoCaixa1013151416[[#This Row],[R$ (Valores)]],K615+FluxoCaixa1013151416[[#This Row],[Valores Receitas / Despesas]])</f>
        <v>9274.3599999999933</v>
      </c>
      <c r="L616" s="20">
        <f>IF(FluxoCaixa1013151416[[#This Row],[Entrada / Saída]]="Saída",FluxoCaixa1013151416[[#This Row],[R$ (Valores)]]*-1,FluxoCaixa1013151416[[#This Row],[R$ (Valores)]])</f>
        <v>0</v>
      </c>
    </row>
    <row r="617" spans="2:12">
      <c r="B617" s="48"/>
      <c r="C617" s="48"/>
      <c r="D617" s="56"/>
      <c r="E617" s="52"/>
      <c r="F617" s="17"/>
      <c r="G617" s="17"/>
      <c r="H617" s="17"/>
      <c r="I617" s="21"/>
      <c r="J617" s="17" t="s">
        <v>525</v>
      </c>
      <c r="K617" s="20">
        <f>IF(FluxoCaixa1013151416[[#This Row],[Movimento ]]="Saldo Inicial",FluxoCaixa1013151416[[#This Row],[R$ (Valores)]],K616+FluxoCaixa1013151416[[#This Row],[Valores Receitas / Despesas]])</f>
        <v>9274.3599999999933</v>
      </c>
      <c r="L617" s="20">
        <f>IF(FluxoCaixa1013151416[[#This Row],[Entrada / Saída]]="Saída",FluxoCaixa1013151416[[#This Row],[R$ (Valores)]]*-1,FluxoCaixa1013151416[[#This Row],[R$ (Valores)]])</f>
        <v>0</v>
      </c>
    </row>
    <row r="618" spans="2:12">
      <c r="B618" s="48"/>
      <c r="C618" s="48"/>
      <c r="D618" s="56"/>
      <c r="E618" s="52"/>
      <c r="F618" s="17"/>
      <c r="G618" s="17"/>
      <c r="H618" s="17"/>
      <c r="I618" s="21"/>
      <c r="J618" s="17" t="s">
        <v>525</v>
      </c>
      <c r="K618" s="20">
        <f>IF(FluxoCaixa1013151416[[#This Row],[Movimento ]]="Saldo Inicial",FluxoCaixa1013151416[[#This Row],[R$ (Valores)]],K617+FluxoCaixa1013151416[[#This Row],[Valores Receitas / Despesas]])</f>
        <v>9274.3599999999933</v>
      </c>
      <c r="L618" s="20">
        <f>IF(FluxoCaixa1013151416[[#This Row],[Entrada / Saída]]="Saída",FluxoCaixa1013151416[[#This Row],[R$ (Valores)]]*-1,FluxoCaixa1013151416[[#This Row],[R$ (Valores)]])</f>
        <v>0</v>
      </c>
    </row>
    <row r="619" spans="2:12">
      <c r="B619" s="48"/>
      <c r="C619" s="48"/>
      <c r="D619" s="56"/>
      <c r="E619" s="52"/>
      <c r="F619" s="17"/>
      <c r="G619" s="17"/>
      <c r="H619" s="17"/>
      <c r="I619" s="21"/>
      <c r="J619" s="17" t="s">
        <v>525</v>
      </c>
      <c r="K619" s="20">
        <f>IF(FluxoCaixa1013151416[[#This Row],[Movimento ]]="Saldo Inicial",FluxoCaixa1013151416[[#This Row],[R$ (Valores)]],K618+FluxoCaixa1013151416[[#This Row],[Valores Receitas / Despesas]])</f>
        <v>9274.3599999999933</v>
      </c>
      <c r="L619" s="20">
        <f>IF(FluxoCaixa1013151416[[#This Row],[Entrada / Saída]]="Saída",FluxoCaixa1013151416[[#This Row],[R$ (Valores)]]*-1,FluxoCaixa1013151416[[#This Row],[R$ (Valores)]])</f>
        <v>0</v>
      </c>
    </row>
    <row r="620" spans="2:12">
      <c r="B620" s="48"/>
      <c r="C620" s="48"/>
      <c r="D620" s="56"/>
      <c r="E620" s="52"/>
      <c r="F620" s="17"/>
      <c r="G620" s="17"/>
      <c r="H620" s="17"/>
      <c r="I620" s="21"/>
      <c r="J620" s="17" t="s">
        <v>525</v>
      </c>
      <c r="K620" s="20">
        <f>IF(FluxoCaixa1013151416[[#This Row],[Movimento ]]="Saldo Inicial",FluxoCaixa1013151416[[#This Row],[R$ (Valores)]],K619+FluxoCaixa1013151416[[#This Row],[Valores Receitas / Despesas]])</f>
        <v>9274.3599999999933</v>
      </c>
      <c r="L620" s="20">
        <f>IF(FluxoCaixa1013151416[[#This Row],[Entrada / Saída]]="Saída",FluxoCaixa1013151416[[#This Row],[R$ (Valores)]]*-1,FluxoCaixa1013151416[[#This Row],[R$ (Valores)]])</f>
        <v>0</v>
      </c>
    </row>
    <row r="621" spans="2:12">
      <c r="B621" s="48"/>
      <c r="C621" s="48"/>
      <c r="D621" s="56"/>
      <c r="E621" s="52"/>
      <c r="F621" s="17"/>
      <c r="G621" s="17"/>
      <c r="H621" s="17"/>
      <c r="I621" s="21"/>
      <c r="J621" s="17" t="s">
        <v>525</v>
      </c>
      <c r="K621" s="20">
        <f>IF(FluxoCaixa1013151416[[#This Row],[Movimento ]]="Saldo Inicial",FluxoCaixa1013151416[[#This Row],[R$ (Valores)]],K620+FluxoCaixa1013151416[[#This Row],[Valores Receitas / Despesas]])</f>
        <v>9274.3599999999933</v>
      </c>
      <c r="L621" s="20">
        <f>IF(FluxoCaixa1013151416[[#This Row],[Entrada / Saída]]="Saída",FluxoCaixa1013151416[[#This Row],[R$ (Valores)]]*-1,FluxoCaixa1013151416[[#This Row],[R$ (Valores)]])</f>
        <v>0</v>
      </c>
    </row>
    <row r="622" spans="2:12">
      <c r="B622" s="48"/>
      <c r="C622" s="48"/>
      <c r="D622" s="56"/>
      <c r="E622" s="52"/>
      <c r="F622" s="17"/>
      <c r="G622" s="17"/>
      <c r="H622" s="17"/>
      <c r="I622" s="21"/>
      <c r="J622" s="17" t="s">
        <v>525</v>
      </c>
      <c r="K622" s="20">
        <f>IF(FluxoCaixa1013151416[[#This Row],[Movimento ]]="Saldo Inicial",FluxoCaixa1013151416[[#This Row],[R$ (Valores)]],K621+FluxoCaixa1013151416[[#This Row],[Valores Receitas / Despesas]])</f>
        <v>9274.3599999999933</v>
      </c>
      <c r="L622" s="20">
        <f>IF(FluxoCaixa1013151416[[#This Row],[Entrada / Saída]]="Saída",FluxoCaixa1013151416[[#This Row],[R$ (Valores)]]*-1,FluxoCaixa1013151416[[#This Row],[R$ (Valores)]])</f>
        <v>0</v>
      </c>
    </row>
    <row r="623" spans="2:12">
      <c r="B623" s="48"/>
      <c r="C623" s="48"/>
      <c r="D623" s="56"/>
      <c r="E623" s="52"/>
      <c r="F623" s="17"/>
      <c r="G623" s="17"/>
      <c r="H623" s="17"/>
      <c r="I623" s="21"/>
      <c r="J623" s="17" t="s">
        <v>525</v>
      </c>
      <c r="K623" s="20">
        <f>IF(FluxoCaixa1013151416[[#This Row],[Movimento ]]="Saldo Inicial",FluxoCaixa1013151416[[#This Row],[R$ (Valores)]],K622+FluxoCaixa1013151416[[#This Row],[Valores Receitas / Despesas]])</f>
        <v>9274.3599999999933</v>
      </c>
      <c r="L623" s="20">
        <f>IF(FluxoCaixa1013151416[[#This Row],[Entrada / Saída]]="Saída",FluxoCaixa1013151416[[#This Row],[R$ (Valores)]]*-1,FluxoCaixa1013151416[[#This Row],[R$ (Valores)]])</f>
        <v>0</v>
      </c>
    </row>
    <row r="624" spans="2:12">
      <c r="B624" s="48"/>
      <c r="C624" s="48"/>
      <c r="D624" s="56"/>
      <c r="E624" s="52"/>
      <c r="F624" s="17"/>
      <c r="G624" s="17"/>
      <c r="H624" s="17"/>
      <c r="I624" s="21"/>
      <c r="J624" s="17" t="s">
        <v>525</v>
      </c>
      <c r="K624" s="20">
        <f>IF(FluxoCaixa1013151416[[#This Row],[Movimento ]]="Saldo Inicial",FluxoCaixa1013151416[[#This Row],[R$ (Valores)]],K623+FluxoCaixa1013151416[[#This Row],[Valores Receitas / Despesas]])</f>
        <v>9274.3599999999933</v>
      </c>
      <c r="L624" s="20">
        <f>IF(FluxoCaixa1013151416[[#This Row],[Entrada / Saída]]="Saída",FluxoCaixa1013151416[[#This Row],[R$ (Valores)]]*-1,FluxoCaixa1013151416[[#This Row],[R$ (Valores)]])</f>
        <v>0</v>
      </c>
    </row>
    <row r="625" spans="2:12">
      <c r="B625" s="48"/>
      <c r="C625" s="48"/>
      <c r="D625" s="56"/>
      <c r="E625" s="52"/>
      <c r="F625" s="17"/>
      <c r="G625" s="17"/>
      <c r="H625" s="17"/>
      <c r="I625" s="21"/>
      <c r="J625" s="17" t="s">
        <v>525</v>
      </c>
      <c r="K625" s="20">
        <f>IF(FluxoCaixa1013151416[[#This Row],[Movimento ]]="Saldo Inicial",FluxoCaixa1013151416[[#This Row],[R$ (Valores)]],K624+FluxoCaixa1013151416[[#This Row],[Valores Receitas / Despesas]])</f>
        <v>9274.3599999999933</v>
      </c>
      <c r="L625" s="20">
        <f>IF(FluxoCaixa1013151416[[#This Row],[Entrada / Saída]]="Saída",FluxoCaixa1013151416[[#This Row],[R$ (Valores)]]*-1,FluxoCaixa1013151416[[#This Row],[R$ (Valores)]])</f>
        <v>0</v>
      </c>
    </row>
    <row r="626" spans="2:12">
      <c r="B626" s="48"/>
      <c r="C626" s="48"/>
      <c r="D626" s="56"/>
      <c r="E626" s="52"/>
      <c r="F626" s="17"/>
      <c r="G626" s="17"/>
      <c r="H626" s="17"/>
      <c r="I626" s="21"/>
      <c r="J626" s="17" t="s">
        <v>525</v>
      </c>
      <c r="K626" s="20">
        <f>IF(FluxoCaixa1013151416[[#This Row],[Movimento ]]="Saldo Inicial",FluxoCaixa1013151416[[#This Row],[R$ (Valores)]],K625+FluxoCaixa1013151416[[#This Row],[Valores Receitas / Despesas]])</f>
        <v>9274.3599999999933</v>
      </c>
      <c r="L626" s="20">
        <f>IF(FluxoCaixa1013151416[[#This Row],[Entrada / Saída]]="Saída",FluxoCaixa1013151416[[#This Row],[R$ (Valores)]]*-1,FluxoCaixa1013151416[[#This Row],[R$ (Valores)]])</f>
        <v>0</v>
      </c>
    </row>
    <row r="627" spans="2:12">
      <c r="B627" s="48"/>
      <c r="C627" s="48"/>
      <c r="D627" s="56"/>
      <c r="E627" s="52"/>
      <c r="F627" s="17"/>
      <c r="G627" s="17"/>
      <c r="H627" s="17"/>
      <c r="I627" s="21"/>
      <c r="J627" s="17" t="s">
        <v>525</v>
      </c>
      <c r="K627" s="20">
        <f>IF(FluxoCaixa1013151416[[#This Row],[Movimento ]]="Saldo Inicial",FluxoCaixa1013151416[[#This Row],[R$ (Valores)]],K626+FluxoCaixa1013151416[[#This Row],[Valores Receitas / Despesas]])</f>
        <v>9274.3599999999933</v>
      </c>
      <c r="L627" s="20">
        <f>IF(FluxoCaixa1013151416[[#This Row],[Entrada / Saída]]="Saída",FluxoCaixa1013151416[[#This Row],[R$ (Valores)]]*-1,FluxoCaixa1013151416[[#This Row],[R$ (Valores)]])</f>
        <v>0</v>
      </c>
    </row>
    <row r="628" spans="2:12">
      <c r="B628" s="48"/>
      <c r="C628" s="48"/>
      <c r="D628" s="56"/>
      <c r="E628" s="52"/>
      <c r="F628" s="17"/>
      <c r="G628" s="17"/>
      <c r="H628" s="17"/>
      <c r="I628" s="21"/>
      <c r="J628" s="17" t="s">
        <v>525</v>
      </c>
      <c r="K628" s="20">
        <f>IF(FluxoCaixa1013151416[[#This Row],[Movimento ]]="Saldo Inicial",FluxoCaixa1013151416[[#This Row],[R$ (Valores)]],K627+FluxoCaixa1013151416[[#This Row],[Valores Receitas / Despesas]])</f>
        <v>9274.3599999999933</v>
      </c>
      <c r="L628" s="20">
        <f>IF(FluxoCaixa1013151416[[#This Row],[Entrada / Saída]]="Saída",FluxoCaixa1013151416[[#This Row],[R$ (Valores)]]*-1,FluxoCaixa1013151416[[#This Row],[R$ (Valores)]])</f>
        <v>0</v>
      </c>
    </row>
    <row r="629" spans="2:12">
      <c r="B629" s="48"/>
      <c r="C629" s="48"/>
      <c r="D629" s="56"/>
      <c r="E629" s="52"/>
      <c r="F629" s="17"/>
      <c r="G629" s="17"/>
      <c r="H629" s="17"/>
      <c r="I629" s="21"/>
      <c r="J629" s="17" t="s">
        <v>525</v>
      </c>
      <c r="K629" s="20">
        <f>IF(FluxoCaixa1013151416[[#This Row],[Movimento ]]="Saldo Inicial",FluxoCaixa1013151416[[#This Row],[R$ (Valores)]],K628+FluxoCaixa1013151416[[#This Row],[Valores Receitas / Despesas]])</f>
        <v>9274.3599999999933</v>
      </c>
      <c r="L629" s="20">
        <f>IF(FluxoCaixa1013151416[[#This Row],[Entrada / Saída]]="Saída",FluxoCaixa1013151416[[#This Row],[R$ (Valores)]]*-1,FluxoCaixa1013151416[[#This Row],[R$ (Valores)]])</f>
        <v>0</v>
      </c>
    </row>
    <row r="630" spans="2:12">
      <c r="B630" s="48"/>
      <c r="C630" s="48"/>
      <c r="D630" s="56"/>
      <c r="E630" s="52"/>
      <c r="F630" s="17"/>
      <c r="G630" s="17"/>
      <c r="H630" s="17"/>
      <c r="I630" s="21"/>
      <c r="J630" s="17" t="s">
        <v>525</v>
      </c>
      <c r="K630" s="20">
        <f>IF(FluxoCaixa1013151416[[#This Row],[Movimento ]]="Saldo Inicial",FluxoCaixa1013151416[[#This Row],[R$ (Valores)]],K629+FluxoCaixa1013151416[[#This Row],[Valores Receitas / Despesas]])</f>
        <v>9274.3599999999933</v>
      </c>
      <c r="L630" s="20">
        <f>IF(FluxoCaixa1013151416[[#This Row],[Entrada / Saída]]="Saída",FluxoCaixa1013151416[[#This Row],[R$ (Valores)]]*-1,FluxoCaixa1013151416[[#This Row],[R$ (Valores)]])</f>
        <v>0</v>
      </c>
    </row>
    <row r="631" spans="2:12">
      <c r="B631" s="48"/>
      <c r="C631" s="48"/>
      <c r="D631" s="56"/>
      <c r="E631" s="52"/>
      <c r="F631" s="17"/>
      <c r="G631" s="17"/>
      <c r="H631" s="17"/>
      <c r="I631" s="21"/>
      <c r="J631" s="17" t="s">
        <v>525</v>
      </c>
      <c r="K631" s="20">
        <f>IF(FluxoCaixa1013151416[[#This Row],[Movimento ]]="Saldo Inicial",FluxoCaixa1013151416[[#This Row],[R$ (Valores)]],K630+FluxoCaixa1013151416[[#This Row],[Valores Receitas / Despesas]])</f>
        <v>9274.3599999999933</v>
      </c>
      <c r="L631" s="20">
        <f>IF(FluxoCaixa1013151416[[#This Row],[Entrada / Saída]]="Saída",FluxoCaixa1013151416[[#This Row],[R$ (Valores)]]*-1,FluxoCaixa1013151416[[#This Row],[R$ (Valores)]])</f>
        <v>0</v>
      </c>
    </row>
    <row r="632" spans="2:12">
      <c r="B632" s="48"/>
      <c r="C632" s="48"/>
      <c r="D632" s="56"/>
      <c r="E632" s="52"/>
      <c r="F632" s="17"/>
      <c r="G632" s="17"/>
      <c r="H632" s="17"/>
      <c r="I632" s="21"/>
      <c r="J632" s="17" t="s">
        <v>525</v>
      </c>
      <c r="K632" s="20">
        <f>IF(FluxoCaixa1013151416[[#This Row],[Movimento ]]="Saldo Inicial",FluxoCaixa1013151416[[#This Row],[R$ (Valores)]],K631+FluxoCaixa1013151416[[#This Row],[Valores Receitas / Despesas]])</f>
        <v>9274.3599999999933</v>
      </c>
      <c r="L632" s="20">
        <f>IF(FluxoCaixa1013151416[[#This Row],[Entrada / Saída]]="Saída",FluxoCaixa1013151416[[#This Row],[R$ (Valores)]]*-1,FluxoCaixa1013151416[[#This Row],[R$ (Valores)]])</f>
        <v>0</v>
      </c>
    </row>
    <row r="633" spans="2:12">
      <c r="B633" s="48"/>
      <c r="C633" s="48"/>
      <c r="D633" s="56"/>
      <c r="E633" s="52"/>
      <c r="F633" s="17"/>
      <c r="G633" s="17"/>
      <c r="H633" s="17"/>
      <c r="I633" s="21"/>
      <c r="J633" s="17" t="s">
        <v>525</v>
      </c>
      <c r="K633" s="20">
        <f>IF(FluxoCaixa1013151416[[#This Row],[Movimento ]]="Saldo Inicial",FluxoCaixa1013151416[[#This Row],[R$ (Valores)]],K632+FluxoCaixa1013151416[[#This Row],[Valores Receitas / Despesas]])</f>
        <v>9274.3599999999933</v>
      </c>
      <c r="L633" s="20">
        <f>IF(FluxoCaixa1013151416[[#This Row],[Entrada / Saída]]="Saída",FluxoCaixa1013151416[[#This Row],[R$ (Valores)]]*-1,FluxoCaixa1013151416[[#This Row],[R$ (Valores)]])</f>
        <v>0</v>
      </c>
    </row>
    <row r="634" spans="2:12">
      <c r="B634" s="48"/>
      <c r="C634" s="48"/>
      <c r="D634" s="56"/>
      <c r="E634" s="52"/>
      <c r="F634" s="17"/>
      <c r="G634" s="17"/>
      <c r="H634" s="17"/>
      <c r="I634" s="21"/>
      <c r="J634" s="17" t="s">
        <v>525</v>
      </c>
      <c r="K634" s="20">
        <f>IF(FluxoCaixa1013151416[[#This Row],[Movimento ]]="Saldo Inicial",FluxoCaixa1013151416[[#This Row],[R$ (Valores)]],K633+FluxoCaixa1013151416[[#This Row],[Valores Receitas / Despesas]])</f>
        <v>9274.3599999999933</v>
      </c>
      <c r="L634" s="20">
        <f>IF(FluxoCaixa1013151416[[#This Row],[Entrada / Saída]]="Saída",FluxoCaixa1013151416[[#This Row],[R$ (Valores)]]*-1,FluxoCaixa1013151416[[#This Row],[R$ (Valores)]])</f>
        <v>0</v>
      </c>
    </row>
    <row r="635" spans="2:12">
      <c r="B635" s="48"/>
      <c r="C635" s="48"/>
      <c r="D635" s="56"/>
      <c r="E635" s="52"/>
      <c r="F635" s="17"/>
      <c r="G635" s="17"/>
      <c r="H635" s="17"/>
      <c r="I635" s="29"/>
      <c r="J635" s="17" t="s">
        <v>525</v>
      </c>
      <c r="K635" s="20">
        <f>IF(FluxoCaixa1013151416[[#This Row],[Movimento ]]="Saldo Inicial",FluxoCaixa1013151416[[#This Row],[R$ (Valores)]],K634+FluxoCaixa1013151416[[#This Row],[Valores Receitas / Despesas]])</f>
        <v>9274.3599999999933</v>
      </c>
      <c r="L635" s="20">
        <f>IF(FluxoCaixa1013151416[[#This Row],[Entrada / Saída]]="Saída",FluxoCaixa1013151416[[#This Row],[R$ (Valores)]]*-1,FluxoCaixa1013151416[[#This Row],[R$ (Valores)]])</f>
        <v>0</v>
      </c>
    </row>
    <row r="636" spans="2:12">
      <c r="B636" s="48"/>
      <c r="C636" s="48"/>
      <c r="D636" s="56"/>
      <c r="E636" s="52"/>
      <c r="F636" s="17"/>
      <c r="G636" s="17"/>
      <c r="H636" s="17"/>
      <c r="I636" s="21"/>
      <c r="J636" s="17" t="s">
        <v>525</v>
      </c>
      <c r="K636" s="20">
        <f>IF(FluxoCaixa1013151416[[#This Row],[Movimento ]]="Saldo Inicial",FluxoCaixa1013151416[[#This Row],[R$ (Valores)]],K635+FluxoCaixa1013151416[[#This Row],[Valores Receitas / Despesas]])</f>
        <v>9274.3599999999933</v>
      </c>
      <c r="L636" s="20">
        <f>IF(FluxoCaixa1013151416[[#This Row],[Entrada / Saída]]="Saída",FluxoCaixa1013151416[[#This Row],[R$ (Valores)]]*-1,FluxoCaixa1013151416[[#This Row],[R$ (Valores)]])</f>
        <v>0</v>
      </c>
    </row>
    <row r="637" spans="2:12">
      <c r="B637" s="48"/>
      <c r="C637" s="48"/>
      <c r="D637" s="56"/>
      <c r="E637" s="52"/>
      <c r="F637" s="17"/>
      <c r="G637" s="17"/>
      <c r="H637" s="17"/>
      <c r="I637" s="29"/>
      <c r="J637" s="17" t="s">
        <v>525</v>
      </c>
      <c r="K637" s="20">
        <f>IF(FluxoCaixa1013151416[[#This Row],[Movimento ]]="Saldo Inicial",FluxoCaixa1013151416[[#This Row],[R$ (Valores)]],K636+FluxoCaixa1013151416[[#This Row],[Valores Receitas / Despesas]])</f>
        <v>9274.3599999999933</v>
      </c>
      <c r="L637" s="20">
        <f>IF(FluxoCaixa1013151416[[#This Row],[Entrada / Saída]]="Saída",FluxoCaixa1013151416[[#This Row],[R$ (Valores)]]*-1,FluxoCaixa1013151416[[#This Row],[R$ (Valores)]])</f>
        <v>0</v>
      </c>
    </row>
    <row r="638" spans="2:12">
      <c r="B638" s="48"/>
      <c r="C638" s="48"/>
      <c r="D638" s="56"/>
      <c r="E638" s="52"/>
      <c r="F638" s="17"/>
      <c r="G638" s="17"/>
      <c r="H638" s="17"/>
      <c r="I638" s="29"/>
      <c r="J638" s="17" t="s">
        <v>525</v>
      </c>
      <c r="K638" s="20">
        <f>IF(FluxoCaixa1013151416[[#This Row],[Movimento ]]="Saldo Inicial",FluxoCaixa1013151416[[#This Row],[R$ (Valores)]],K637+FluxoCaixa1013151416[[#This Row],[Valores Receitas / Despesas]])</f>
        <v>9274.3599999999933</v>
      </c>
      <c r="L638" s="20">
        <f>IF(FluxoCaixa1013151416[[#This Row],[Entrada / Saída]]="Saída",FluxoCaixa1013151416[[#This Row],[R$ (Valores)]]*-1,FluxoCaixa1013151416[[#This Row],[R$ (Valores)]])</f>
        <v>0</v>
      </c>
    </row>
    <row r="639" spans="2:12">
      <c r="B639" s="48"/>
      <c r="C639" s="48"/>
      <c r="D639" s="56"/>
      <c r="E639" s="52"/>
      <c r="F639" s="17"/>
      <c r="G639" s="17"/>
      <c r="H639" s="17"/>
      <c r="I639" s="29"/>
      <c r="J639" s="17" t="s">
        <v>525</v>
      </c>
      <c r="K639" s="20">
        <f>IF(FluxoCaixa1013151416[[#This Row],[Movimento ]]="Saldo Inicial",FluxoCaixa1013151416[[#This Row],[R$ (Valores)]],K638+FluxoCaixa1013151416[[#This Row],[Valores Receitas / Despesas]])</f>
        <v>9274.3599999999933</v>
      </c>
      <c r="L639" s="20">
        <f>IF(FluxoCaixa1013151416[[#This Row],[Entrada / Saída]]="Saída",FluxoCaixa1013151416[[#This Row],[R$ (Valores)]]*-1,FluxoCaixa1013151416[[#This Row],[R$ (Valores)]])</f>
        <v>0</v>
      </c>
    </row>
    <row r="640" spans="2:12">
      <c r="B640" s="48"/>
      <c r="C640" s="48"/>
      <c r="D640" s="56"/>
      <c r="E640" s="52"/>
      <c r="F640" s="17"/>
      <c r="G640" s="17"/>
      <c r="H640" s="17"/>
      <c r="I640" s="29"/>
      <c r="J640" s="17" t="s">
        <v>525</v>
      </c>
      <c r="K640" s="20">
        <f>IF(FluxoCaixa1013151416[[#This Row],[Movimento ]]="Saldo Inicial",FluxoCaixa1013151416[[#This Row],[R$ (Valores)]],K639+FluxoCaixa1013151416[[#This Row],[Valores Receitas / Despesas]])</f>
        <v>9274.3599999999933</v>
      </c>
      <c r="L640" s="20">
        <f>IF(FluxoCaixa1013151416[[#This Row],[Entrada / Saída]]="Saída",FluxoCaixa1013151416[[#This Row],[R$ (Valores)]]*-1,FluxoCaixa1013151416[[#This Row],[R$ (Valores)]])</f>
        <v>0</v>
      </c>
    </row>
    <row r="641" spans="2:12">
      <c r="B641" s="48"/>
      <c r="C641" s="48"/>
      <c r="D641" s="56"/>
      <c r="E641" s="52"/>
      <c r="F641" s="17"/>
      <c r="G641" s="17"/>
      <c r="H641" s="17"/>
      <c r="I641" s="21"/>
      <c r="J641" s="17" t="s">
        <v>525</v>
      </c>
      <c r="K641" s="20">
        <f>IF(FluxoCaixa1013151416[[#This Row],[Movimento ]]="Saldo Inicial",FluxoCaixa1013151416[[#This Row],[R$ (Valores)]],K640+FluxoCaixa1013151416[[#This Row],[Valores Receitas / Despesas]])</f>
        <v>9274.3599999999933</v>
      </c>
      <c r="L641" s="20">
        <f>IF(FluxoCaixa1013151416[[#This Row],[Entrada / Saída]]="Saída",FluxoCaixa1013151416[[#This Row],[R$ (Valores)]]*-1,FluxoCaixa1013151416[[#This Row],[R$ (Valores)]])</f>
        <v>0</v>
      </c>
    </row>
    <row r="642" spans="2:12">
      <c r="B642" s="48"/>
      <c r="C642" s="48"/>
      <c r="D642" s="56"/>
      <c r="E642" s="52"/>
      <c r="F642" s="17"/>
      <c r="G642" s="17"/>
      <c r="H642" s="17"/>
      <c r="I642" s="29"/>
      <c r="J642" s="17" t="s">
        <v>525</v>
      </c>
      <c r="K642" s="20">
        <f>IF(FluxoCaixa1013151416[[#This Row],[Movimento ]]="Saldo Inicial",FluxoCaixa1013151416[[#This Row],[R$ (Valores)]],K641+FluxoCaixa1013151416[[#This Row],[Valores Receitas / Despesas]])</f>
        <v>9274.3599999999933</v>
      </c>
      <c r="L642" s="20">
        <f>IF(FluxoCaixa1013151416[[#This Row],[Entrada / Saída]]="Saída",FluxoCaixa1013151416[[#This Row],[R$ (Valores)]]*-1,FluxoCaixa1013151416[[#This Row],[R$ (Valores)]])</f>
        <v>0</v>
      </c>
    </row>
    <row r="643" spans="2:12">
      <c r="B643" s="48"/>
      <c r="C643" s="48"/>
      <c r="D643" s="56"/>
      <c r="E643" s="52"/>
      <c r="F643" s="17"/>
      <c r="G643" s="17"/>
      <c r="H643" s="17"/>
      <c r="I643" s="29"/>
      <c r="J643" s="17" t="s">
        <v>525</v>
      </c>
      <c r="K643" s="20">
        <f>IF(FluxoCaixa1013151416[[#This Row],[Movimento ]]="Saldo Inicial",FluxoCaixa1013151416[[#This Row],[R$ (Valores)]],K642+FluxoCaixa1013151416[[#This Row],[Valores Receitas / Despesas]])</f>
        <v>9274.3599999999933</v>
      </c>
      <c r="L643" s="20">
        <f>IF(FluxoCaixa1013151416[[#This Row],[Entrada / Saída]]="Saída",FluxoCaixa1013151416[[#This Row],[R$ (Valores)]]*-1,FluxoCaixa1013151416[[#This Row],[R$ (Valores)]])</f>
        <v>0</v>
      </c>
    </row>
    <row r="644" spans="2:12">
      <c r="B644" s="48"/>
      <c r="C644" s="48"/>
      <c r="D644" s="56"/>
      <c r="E644" s="52"/>
      <c r="F644" s="17"/>
      <c r="G644" s="17"/>
      <c r="H644" s="17"/>
      <c r="I644" s="29"/>
      <c r="J644" s="17" t="s">
        <v>525</v>
      </c>
      <c r="K644" s="20">
        <f>IF(FluxoCaixa1013151416[[#This Row],[Movimento ]]="Saldo Inicial",FluxoCaixa1013151416[[#This Row],[R$ (Valores)]],K643+FluxoCaixa1013151416[[#This Row],[Valores Receitas / Despesas]])</f>
        <v>9274.3599999999933</v>
      </c>
      <c r="L644" s="20">
        <f>IF(FluxoCaixa1013151416[[#This Row],[Entrada / Saída]]="Saída",FluxoCaixa1013151416[[#This Row],[R$ (Valores)]]*-1,FluxoCaixa1013151416[[#This Row],[R$ (Valores)]])</f>
        <v>0</v>
      </c>
    </row>
    <row r="645" spans="2:12">
      <c r="B645" s="48"/>
      <c r="C645" s="48"/>
      <c r="D645" s="56"/>
      <c r="E645" s="52"/>
      <c r="F645" s="17"/>
      <c r="G645" s="17"/>
      <c r="H645" s="17"/>
      <c r="I645" s="21"/>
      <c r="J645" s="17" t="s">
        <v>525</v>
      </c>
      <c r="K645" s="20">
        <f>IF(FluxoCaixa1013151416[[#This Row],[Movimento ]]="Saldo Inicial",FluxoCaixa1013151416[[#This Row],[R$ (Valores)]],K644+FluxoCaixa1013151416[[#This Row],[Valores Receitas / Despesas]])</f>
        <v>9274.3599999999933</v>
      </c>
      <c r="L645" s="20">
        <f>IF(FluxoCaixa1013151416[[#This Row],[Entrada / Saída]]="Saída",FluxoCaixa1013151416[[#This Row],[R$ (Valores)]]*-1,FluxoCaixa1013151416[[#This Row],[R$ (Valores)]])</f>
        <v>0</v>
      </c>
    </row>
    <row r="646" spans="2:12">
      <c r="B646" s="48"/>
      <c r="C646" s="48"/>
      <c r="D646" s="56"/>
      <c r="E646" s="52"/>
      <c r="F646" s="17"/>
      <c r="G646" s="17"/>
      <c r="H646" s="17"/>
      <c r="I646" s="21"/>
      <c r="J646" s="17" t="s">
        <v>525</v>
      </c>
      <c r="K646" s="20">
        <f>IF(FluxoCaixa1013151416[[#This Row],[Movimento ]]="Saldo Inicial",FluxoCaixa1013151416[[#This Row],[R$ (Valores)]],K645+FluxoCaixa1013151416[[#This Row],[Valores Receitas / Despesas]])</f>
        <v>9274.3599999999933</v>
      </c>
      <c r="L646" s="20">
        <f>IF(FluxoCaixa1013151416[[#This Row],[Entrada / Saída]]="Saída",FluxoCaixa1013151416[[#This Row],[R$ (Valores)]]*-1,FluxoCaixa1013151416[[#This Row],[R$ (Valores)]])</f>
        <v>0</v>
      </c>
    </row>
    <row r="647" spans="2:12">
      <c r="B647" s="48"/>
      <c r="C647" s="48"/>
      <c r="D647" s="56"/>
      <c r="E647" s="52"/>
      <c r="F647" s="17"/>
      <c r="G647" s="17"/>
      <c r="H647" s="17"/>
      <c r="I647" s="21"/>
      <c r="J647" s="17" t="s">
        <v>525</v>
      </c>
      <c r="K647" s="20">
        <f>IF(FluxoCaixa1013151416[[#This Row],[Movimento ]]="Saldo Inicial",FluxoCaixa1013151416[[#This Row],[R$ (Valores)]],K646+FluxoCaixa1013151416[[#This Row],[Valores Receitas / Despesas]])</f>
        <v>9274.3599999999933</v>
      </c>
      <c r="L647" s="20">
        <f>IF(FluxoCaixa1013151416[[#This Row],[Entrada / Saída]]="Saída",FluxoCaixa1013151416[[#This Row],[R$ (Valores)]]*-1,FluxoCaixa1013151416[[#This Row],[R$ (Valores)]])</f>
        <v>0</v>
      </c>
    </row>
    <row r="648" spans="2:12">
      <c r="B648" s="48"/>
      <c r="C648" s="48"/>
      <c r="D648" s="56"/>
      <c r="E648" s="52"/>
      <c r="F648" s="17"/>
      <c r="G648" s="17"/>
      <c r="H648" s="17"/>
      <c r="I648" s="21"/>
      <c r="J648" s="17" t="s">
        <v>525</v>
      </c>
      <c r="K648" s="20">
        <f>IF(FluxoCaixa1013151416[[#This Row],[Movimento ]]="Saldo Inicial",FluxoCaixa1013151416[[#This Row],[R$ (Valores)]],K647+FluxoCaixa1013151416[[#This Row],[Valores Receitas / Despesas]])</f>
        <v>9274.3599999999933</v>
      </c>
      <c r="L648" s="20">
        <f>IF(FluxoCaixa1013151416[[#This Row],[Entrada / Saída]]="Saída",FluxoCaixa1013151416[[#This Row],[R$ (Valores)]]*-1,FluxoCaixa1013151416[[#This Row],[R$ (Valores)]])</f>
        <v>0</v>
      </c>
    </row>
    <row r="649" spans="2:12">
      <c r="B649" s="48"/>
      <c r="C649" s="48"/>
      <c r="D649" s="56"/>
      <c r="E649" s="52"/>
      <c r="F649" s="17"/>
      <c r="G649" s="17"/>
      <c r="H649" s="17"/>
      <c r="I649" s="21"/>
      <c r="J649" s="17" t="s">
        <v>525</v>
      </c>
      <c r="K649" s="20">
        <f>IF(FluxoCaixa1013151416[[#This Row],[Movimento ]]="Saldo Inicial",FluxoCaixa1013151416[[#This Row],[R$ (Valores)]],K648+FluxoCaixa1013151416[[#This Row],[Valores Receitas / Despesas]])</f>
        <v>9274.3599999999933</v>
      </c>
      <c r="L649" s="20">
        <f>IF(FluxoCaixa1013151416[[#This Row],[Entrada / Saída]]="Saída",FluxoCaixa1013151416[[#This Row],[R$ (Valores)]]*-1,FluxoCaixa1013151416[[#This Row],[R$ (Valores)]])</f>
        <v>0</v>
      </c>
    </row>
    <row r="650" spans="2:12">
      <c r="B650" s="48"/>
      <c r="C650" s="48"/>
      <c r="D650" s="56"/>
      <c r="E650" s="52"/>
      <c r="F650" s="17"/>
      <c r="G650" s="17"/>
      <c r="H650" s="17"/>
      <c r="I650" s="21"/>
      <c r="J650" s="17" t="s">
        <v>525</v>
      </c>
      <c r="K650" s="20">
        <f>IF(FluxoCaixa1013151416[[#This Row],[Movimento ]]="Saldo Inicial",FluxoCaixa1013151416[[#This Row],[R$ (Valores)]],K649+FluxoCaixa1013151416[[#This Row],[Valores Receitas / Despesas]])</f>
        <v>9274.3599999999933</v>
      </c>
      <c r="L650" s="20">
        <f>IF(FluxoCaixa1013151416[[#This Row],[Entrada / Saída]]="Saída",FluxoCaixa1013151416[[#This Row],[R$ (Valores)]]*-1,FluxoCaixa1013151416[[#This Row],[R$ (Valores)]])</f>
        <v>0</v>
      </c>
    </row>
    <row r="651" spans="2:12">
      <c r="B651" s="48"/>
      <c r="C651" s="48"/>
      <c r="D651" s="56"/>
      <c r="E651" s="52"/>
      <c r="F651" s="17"/>
      <c r="G651" s="17"/>
      <c r="H651" s="17"/>
      <c r="I651" s="21"/>
      <c r="J651" s="17" t="s">
        <v>525</v>
      </c>
      <c r="K651" s="20">
        <f>IF(FluxoCaixa1013151416[[#This Row],[Movimento ]]="Saldo Inicial",FluxoCaixa1013151416[[#This Row],[R$ (Valores)]],K650+FluxoCaixa1013151416[[#This Row],[Valores Receitas / Despesas]])</f>
        <v>9274.3599999999933</v>
      </c>
      <c r="L651" s="20">
        <f>IF(FluxoCaixa1013151416[[#This Row],[Entrada / Saída]]="Saída",FluxoCaixa1013151416[[#This Row],[R$ (Valores)]]*-1,FluxoCaixa1013151416[[#This Row],[R$ (Valores)]])</f>
        <v>0</v>
      </c>
    </row>
    <row r="652" spans="2:12">
      <c r="B652" s="48"/>
      <c r="C652" s="48"/>
      <c r="D652" s="56"/>
      <c r="E652" s="52"/>
      <c r="F652" s="17"/>
      <c r="G652" s="17"/>
      <c r="H652" s="17"/>
      <c r="I652" s="21"/>
      <c r="J652" s="17" t="s">
        <v>525</v>
      </c>
      <c r="K652" s="20">
        <f>IF(FluxoCaixa1013151416[[#This Row],[Movimento ]]="Saldo Inicial",FluxoCaixa1013151416[[#This Row],[R$ (Valores)]],K651+FluxoCaixa1013151416[[#This Row],[Valores Receitas / Despesas]])</f>
        <v>9274.3599999999933</v>
      </c>
      <c r="L652" s="20">
        <f>IF(FluxoCaixa1013151416[[#This Row],[Entrada / Saída]]="Saída",FluxoCaixa1013151416[[#This Row],[R$ (Valores)]]*-1,FluxoCaixa1013151416[[#This Row],[R$ (Valores)]])</f>
        <v>0</v>
      </c>
    </row>
    <row r="653" spans="2:12">
      <c r="B653" s="48"/>
      <c r="C653" s="48"/>
      <c r="D653" s="56"/>
      <c r="E653" s="52"/>
      <c r="F653" s="17"/>
      <c r="G653" s="17"/>
      <c r="H653" s="17"/>
      <c r="I653" s="21"/>
      <c r="J653" s="17" t="s">
        <v>525</v>
      </c>
      <c r="K653" s="20">
        <f>IF(FluxoCaixa1013151416[[#This Row],[Movimento ]]="Saldo Inicial",FluxoCaixa1013151416[[#This Row],[R$ (Valores)]],K652+FluxoCaixa1013151416[[#This Row],[Valores Receitas / Despesas]])</f>
        <v>9274.3599999999933</v>
      </c>
      <c r="L653" s="20">
        <f>IF(FluxoCaixa1013151416[[#This Row],[Entrada / Saída]]="Saída",FluxoCaixa1013151416[[#This Row],[R$ (Valores)]]*-1,FluxoCaixa1013151416[[#This Row],[R$ (Valores)]])</f>
        <v>0</v>
      </c>
    </row>
    <row r="654" spans="2:12">
      <c r="B654" s="48"/>
      <c r="C654" s="48"/>
      <c r="D654" s="56"/>
      <c r="E654" s="52"/>
      <c r="F654" s="17"/>
      <c r="G654" s="17"/>
      <c r="H654" s="17"/>
      <c r="I654" s="21"/>
      <c r="J654" s="17" t="s">
        <v>525</v>
      </c>
      <c r="K654" s="20">
        <f>IF(FluxoCaixa1013151416[[#This Row],[Movimento ]]="Saldo Inicial",FluxoCaixa1013151416[[#This Row],[R$ (Valores)]],K653+FluxoCaixa1013151416[[#This Row],[Valores Receitas / Despesas]])</f>
        <v>9274.3599999999933</v>
      </c>
      <c r="L654" s="20">
        <f>IF(FluxoCaixa1013151416[[#This Row],[Entrada / Saída]]="Saída",FluxoCaixa1013151416[[#This Row],[R$ (Valores)]]*-1,FluxoCaixa1013151416[[#This Row],[R$ (Valores)]])</f>
        <v>0</v>
      </c>
    </row>
    <row r="655" spans="2:12">
      <c r="B655" s="48"/>
      <c r="C655" s="48"/>
      <c r="D655" s="56"/>
      <c r="E655" s="52"/>
      <c r="F655" s="17"/>
      <c r="G655" s="17"/>
      <c r="H655" s="17"/>
      <c r="I655" s="21"/>
      <c r="J655" s="17" t="s">
        <v>525</v>
      </c>
      <c r="K655" s="20">
        <f>IF(FluxoCaixa1013151416[[#This Row],[Movimento ]]="Saldo Inicial",FluxoCaixa1013151416[[#This Row],[R$ (Valores)]],K654+FluxoCaixa1013151416[[#This Row],[Valores Receitas / Despesas]])</f>
        <v>9274.3599999999933</v>
      </c>
      <c r="L655" s="20">
        <f>IF(FluxoCaixa1013151416[[#This Row],[Entrada / Saída]]="Saída",FluxoCaixa1013151416[[#This Row],[R$ (Valores)]]*-1,FluxoCaixa1013151416[[#This Row],[R$ (Valores)]])</f>
        <v>0</v>
      </c>
    </row>
    <row r="656" spans="2:12">
      <c r="B656" s="48"/>
      <c r="C656" s="48"/>
      <c r="D656" s="56"/>
      <c r="E656" s="52"/>
      <c r="F656" s="17"/>
      <c r="G656" s="17"/>
      <c r="H656" s="17"/>
      <c r="I656" s="21"/>
      <c r="J656" s="17" t="s">
        <v>525</v>
      </c>
      <c r="K656" s="20">
        <f>IF(FluxoCaixa1013151416[[#This Row],[Movimento ]]="Saldo Inicial",FluxoCaixa1013151416[[#This Row],[R$ (Valores)]],K655+FluxoCaixa1013151416[[#This Row],[Valores Receitas / Despesas]])</f>
        <v>9274.3599999999933</v>
      </c>
      <c r="L656" s="20">
        <f>IF(FluxoCaixa1013151416[[#This Row],[Entrada / Saída]]="Saída",FluxoCaixa1013151416[[#This Row],[R$ (Valores)]]*-1,FluxoCaixa1013151416[[#This Row],[R$ (Valores)]])</f>
        <v>0</v>
      </c>
    </row>
    <row r="657" spans="2:12">
      <c r="B657" s="48"/>
      <c r="C657" s="48"/>
      <c r="D657" s="56"/>
      <c r="E657" s="52"/>
      <c r="F657" s="17"/>
      <c r="G657" s="17"/>
      <c r="H657" s="17"/>
      <c r="I657" s="21"/>
      <c r="J657" s="17" t="s">
        <v>525</v>
      </c>
      <c r="K657" s="20">
        <f>IF(FluxoCaixa1013151416[[#This Row],[Movimento ]]="Saldo Inicial",FluxoCaixa1013151416[[#This Row],[R$ (Valores)]],K656+FluxoCaixa1013151416[[#This Row],[Valores Receitas / Despesas]])</f>
        <v>9274.3599999999933</v>
      </c>
      <c r="L657" s="20">
        <f>IF(FluxoCaixa1013151416[[#This Row],[Entrada / Saída]]="Saída",FluxoCaixa1013151416[[#This Row],[R$ (Valores)]]*-1,FluxoCaixa1013151416[[#This Row],[R$ (Valores)]])</f>
        <v>0</v>
      </c>
    </row>
    <row r="658" spans="2:12">
      <c r="B658" s="48"/>
      <c r="C658" s="48"/>
      <c r="D658" s="56"/>
      <c r="E658" s="52"/>
      <c r="F658" s="17"/>
      <c r="G658" s="17"/>
      <c r="H658" s="17"/>
      <c r="I658" s="21"/>
      <c r="J658" s="17" t="s">
        <v>525</v>
      </c>
      <c r="K658" s="20">
        <f>IF(FluxoCaixa1013151416[[#This Row],[Movimento ]]="Saldo Inicial",FluxoCaixa1013151416[[#This Row],[R$ (Valores)]],K657+FluxoCaixa1013151416[[#This Row],[Valores Receitas / Despesas]])</f>
        <v>9274.3599999999933</v>
      </c>
      <c r="L658" s="20">
        <f>IF(FluxoCaixa1013151416[[#This Row],[Entrada / Saída]]="Saída",FluxoCaixa1013151416[[#This Row],[R$ (Valores)]]*-1,FluxoCaixa1013151416[[#This Row],[R$ (Valores)]])</f>
        <v>0</v>
      </c>
    </row>
    <row r="659" spans="2:12">
      <c r="B659" s="48"/>
      <c r="C659" s="48"/>
      <c r="D659" s="56"/>
      <c r="E659" s="52"/>
      <c r="F659" s="17"/>
      <c r="G659" s="17"/>
      <c r="H659" s="17"/>
      <c r="I659" s="21"/>
      <c r="J659" s="17" t="s">
        <v>525</v>
      </c>
      <c r="K659" s="20">
        <f>IF(FluxoCaixa1013151416[[#This Row],[Movimento ]]="Saldo Inicial",FluxoCaixa1013151416[[#This Row],[R$ (Valores)]],K658+FluxoCaixa1013151416[[#This Row],[Valores Receitas / Despesas]])</f>
        <v>9274.3599999999933</v>
      </c>
      <c r="L659" s="20">
        <f>IF(FluxoCaixa1013151416[[#This Row],[Entrada / Saída]]="Saída",FluxoCaixa1013151416[[#This Row],[R$ (Valores)]]*-1,FluxoCaixa1013151416[[#This Row],[R$ (Valores)]])</f>
        <v>0</v>
      </c>
    </row>
    <row r="660" spans="2:12">
      <c r="B660" s="48"/>
      <c r="C660" s="48"/>
      <c r="D660" s="56"/>
      <c r="E660" s="52"/>
      <c r="F660" s="17"/>
      <c r="G660" s="17"/>
      <c r="H660" s="17"/>
      <c r="I660" s="21"/>
      <c r="J660" s="17" t="s">
        <v>525</v>
      </c>
      <c r="K660" s="20">
        <f>IF(FluxoCaixa1013151416[[#This Row],[Movimento ]]="Saldo Inicial",FluxoCaixa1013151416[[#This Row],[R$ (Valores)]],K659+FluxoCaixa1013151416[[#This Row],[Valores Receitas / Despesas]])</f>
        <v>9274.3599999999933</v>
      </c>
      <c r="L660" s="20">
        <f>IF(FluxoCaixa1013151416[[#This Row],[Entrada / Saída]]="Saída",FluxoCaixa1013151416[[#This Row],[R$ (Valores)]]*-1,FluxoCaixa1013151416[[#This Row],[R$ (Valores)]])</f>
        <v>0</v>
      </c>
    </row>
    <row r="661" spans="2:12">
      <c r="B661" s="48"/>
      <c r="C661" s="48"/>
      <c r="D661" s="56"/>
      <c r="E661" s="52"/>
      <c r="F661" s="17"/>
      <c r="G661" s="17"/>
      <c r="H661" s="17"/>
      <c r="I661" s="21"/>
      <c r="J661" s="17" t="s">
        <v>525</v>
      </c>
      <c r="K661" s="20">
        <f>IF(FluxoCaixa1013151416[[#This Row],[Movimento ]]="Saldo Inicial",FluxoCaixa1013151416[[#This Row],[R$ (Valores)]],K660+FluxoCaixa1013151416[[#This Row],[Valores Receitas / Despesas]])</f>
        <v>9274.3599999999933</v>
      </c>
      <c r="L661" s="20">
        <f>IF(FluxoCaixa1013151416[[#This Row],[Entrada / Saída]]="Saída",FluxoCaixa1013151416[[#This Row],[R$ (Valores)]]*-1,FluxoCaixa1013151416[[#This Row],[R$ (Valores)]])</f>
        <v>0</v>
      </c>
    </row>
    <row r="662" spans="2:12">
      <c r="B662" s="48"/>
      <c r="C662" s="48"/>
      <c r="D662" s="56"/>
      <c r="E662" s="52"/>
      <c r="F662" s="17"/>
      <c r="G662" s="17"/>
      <c r="H662" s="17"/>
      <c r="I662" s="21"/>
      <c r="J662" s="17" t="s">
        <v>525</v>
      </c>
      <c r="K662" s="20">
        <f>IF(FluxoCaixa1013151416[[#This Row],[Movimento ]]="Saldo Inicial",FluxoCaixa1013151416[[#This Row],[R$ (Valores)]],K661+FluxoCaixa1013151416[[#This Row],[Valores Receitas / Despesas]])</f>
        <v>9274.3599999999933</v>
      </c>
      <c r="L662" s="20">
        <f>IF(FluxoCaixa1013151416[[#This Row],[Entrada / Saída]]="Saída",FluxoCaixa1013151416[[#This Row],[R$ (Valores)]]*-1,FluxoCaixa1013151416[[#This Row],[R$ (Valores)]])</f>
        <v>0</v>
      </c>
    </row>
    <row r="663" spans="2:12">
      <c r="B663" s="48"/>
      <c r="C663" s="48"/>
      <c r="D663" s="56"/>
      <c r="E663" s="52"/>
      <c r="F663" s="17"/>
      <c r="G663" s="17"/>
      <c r="H663" s="17"/>
      <c r="I663" s="21"/>
      <c r="J663" s="17" t="s">
        <v>525</v>
      </c>
      <c r="K663" s="20">
        <f>IF(FluxoCaixa1013151416[[#This Row],[Movimento ]]="Saldo Inicial",FluxoCaixa1013151416[[#This Row],[R$ (Valores)]],K662+FluxoCaixa1013151416[[#This Row],[Valores Receitas / Despesas]])</f>
        <v>9274.3599999999933</v>
      </c>
      <c r="L663" s="20">
        <f>IF(FluxoCaixa1013151416[[#This Row],[Entrada / Saída]]="Saída",FluxoCaixa1013151416[[#This Row],[R$ (Valores)]]*-1,FluxoCaixa1013151416[[#This Row],[R$ (Valores)]])</f>
        <v>0</v>
      </c>
    </row>
    <row r="664" spans="2:12">
      <c r="B664" s="48"/>
      <c r="C664" s="48"/>
      <c r="D664" s="56"/>
      <c r="E664" s="52"/>
      <c r="F664" s="17"/>
      <c r="G664" s="17"/>
      <c r="H664" s="17"/>
      <c r="I664" s="21"/>
      <c r="J664" s="17" t="s">
        <v>525</v>
      </c>
      <c r="K664" s="20">
        <f>IF(FluxoCaixa1013151416[[#This Row],[Movimento ]]="Saldo Inicial",FluxoCaixa1013151416[[#This Row],[R$ (Valores)]],K663+FluxoCaixa1013151416[[#This Row],[Valores Receitas / Despesas]])</f>
        <v>9274.3599999999933</v>
      </c>
      <c r="L664" s="20">
        <f>IF(FluxoCaixa1013151416[[#This Row],[Entrada / Saída]]="Saída",FluxoCaixa1013151416[[#This Row],[R$ (Valores)]]*-1,FluxoCaixa1013151416[[#This Row],[R$ (Valores)]])</f>
        <v>0</v>
      </c>
    </row>
    <row r="665" spans="2:12">
      <c r="B665" s="48"/>
      <c r="C665" s="48"/>
      <c r="D665" s="56"/>
      <c r="E665" s="52"/>
      <c r="F665" s="17"/>
      <c r="G665" s="17"/>
      <c r="H665" s="17"/>
      <c r="I665" s="21"/>
      <c r="J665" s="17" t="s">
        <v>525</v>
      </c>
      <c r="K665" s="20">
        <f>IF(FluxoCaixa1013151416[[#This Row],[Movimento ]]="Saldo Inicial",FluxoCaixa1013151416[[#This Row],[R$ (Valores)]],K664+FluxoCaixa1013151416[[#This Row],[Valores Receitas / Despesas]])</f>
        <v>9274.3599999999933</v>
      </c>
      <c r="L665" s="20">
        <f>IF(FluxoCaixa1013151416[[#This Row],[Entrada / Saída]]="Saída",FluxoCaixa1013151416[[#This Row],[R$ (Valores)]]*-1,FluxoCaixa1013151416[[#This Row],[R$ (Valores)]])</f>
        <v>0</v>
      </c>
    </row>
    <row r="666" spans="2:12">
      <c r="B666" s="48"/>
      <c r="C666" s="48"/>
      <c r="D666" s="56"/>
      <c r="E666" s="52"/>
      <c r="F666" s="17"/>
      <c r="G666" s="17"/>
      <c r="H666" s="17"/>
      <c r="I666" s="21"/>
      <c r="J666" s="17" t="s">
        <v>525</v>
      </c>
      <c r="K666" s="20">
        <f>IF(FluxoCaixa1013151416[[#This Row],[Movimento ]]="Saldo Inicial",FluxoCaixa1013151416[[#This Row],[R$ (Valores)]],K665+FluxoCaixa1013151416[[#This Row],[Valores Receitas / Despesas]])</f>
        <v>9274.3599999999933</v>
      </c>
      <c r="L666" s="20">
        <f>IF(FluxoCaixa1013151416[[#This Row],[Entrada / Saída]]="Saída",FluxoCaixa1013151416[[#This Row],[R$ (Valores)]]*-1,FluxoCaixa1013151416[[#This Row],[R$ (Valores)]])</f>
        <v>0</v>
      </c>
    </row>
    <row r="667" spans="2:12">
      <c r="B667" s="48"/>
      <c r="C667" s="48"/>
      <c r="D667" s="56"/>
      <c r="E667" s="52"/>
      <c r="F667" s="17"/>
      <c r="G667" s="17"/>
      <c r="H667" s="17"/>
      <c r="I667" s="21"/>
      <c r="J667" s="17" t="s">
        <v>525</v>
      </c>
      <c r="K667" s="20">
        <f>IF(FluxoCaixa1013151416[[#This Row],[Movimento ]]="Saldo Inicial",FluxoCaixa1013151416[[#This Row],[R$ (Valores)]],K666+FluxoCaixa1013151416[[#This Row],[Valores Receitas / Despesas]])</f>
        <v>9274.3599999999933</v>
      </c>
      <c r="L667" s="20">
        <f>IF(FluxoCaixa1013151416[[#This Row],[Entrada / Saída]]="Saída",FluxoCaixa1013151416[[#This Row],[R$ (Valores)]]*-1,FluxoCaixa1013151416[[#This Row],[R$ (Valores)]])</f>
        <v>0</v>
      </c>
    </row>
    <row r="668" spans="2:12">
      <c r="B668" s="48"/>
      <c r="C668" s="48"/>
      <c r="D668" s="56"/>
      <c r="E668" s="52"/>
      <c r="F668" s="17"/>
      <c r="G668" s="17"/>
      <c r="H668" s="17"/>
      <c r="I668" s="21"/>
      <c r="J668" s="17" t="s">
        <v>525</v>
      </c>
      <c r="K668" s="20">
        <f>IF(FluxoCaixa1013151416[[#This Row],[Movimento ]]="Saldo Inicial",FluxoCaixa1013151416[[#This Row],[R$ (Valores)]],K667+FluxoCaixa1013151416[[#This Row],[Valores Receitas / Despesas]])</f>
        <v>9274.3599999999933</v>
      </c>
      <c r="L668" s="20">
        <f>IF(FluxoCaixa1013151416[[#This Row],[Entrada / Saída]]="Saída",FluxoCaixa1013151416[[#This Row],[R$ (Valores)]]*-1,FluxoCaixa1013151416[[#This Row],[R$ (Valores)]])</f>
        <v>0</v>
      </c>
    </row>
    <row r="669" spans="2:12">
      <c r="B669" s="48"/>
      <c r="C669" s="48"/>
      <c r="D669" s="56"/>
      <c r="E669" s="52"/>
      <c r="F669" s="17"/>
      <c r="G669" s="17"/>
      <c r="H669" s="17"/>
      <c r="I669" s="21"/>
      <c r="J669" s="17" t="s">
        <v>525</v>
      </c>
      <c r="K669" s="20">
        <f>IF(FluxoCaixa1013151416[[#This Row],[Movimento ]]="Saldo Inicial",FluxoCaixa1013151416[[#This Row],[R$ (Valores)]],K668+FluxoCaixa1013151416[[#This Row],[Valores Receitas / Despesas]])</f>
        <v>9274.3599999999933</v>
      </c>
      <c r="L669" s="20">
        <f>IF(FluxoCaixa1013151416[[#This Row],[Entrada / Saída]]="Saída",FluxoCaixa1013151416[[#This Row],[R$ (Valores)]]*-1,FluxoCaixa1013151416[[#This Row],[R$ (Valores)]])</f>
        <v>0</v>
      </c>
    </row>
    <row r="670" spans="2:12">
      <c r="B670" s="48"/>
      <c r="C670" s="48"/>
      <c r="D670" s="56"/>
      <c r="E670" s="52"/>
      <c r="F670" s="17"/>
      <c r="G670" s="17"/>
      <c r="H670" s="17"/>
      <c r="I670" s="21"/>
      <c r="J670" s="17" t="s">
        <v>525</v>
      </c>
      <c r="K670" s="20">
        <f>IF(FluxoCaixa1013151416[[#This Row],[Movimento ]]="Saldo Inicial",FluxoCaixa1013151416[[#This Row],[R$ (Valores)]],K669+FluxoCaixa1013151416[[#This Row],[Valores Receitas / Despesas]])</f>
        <v>9274.3599999999933</v>
      </c>
      <c r="L670" s="20">
        <f>IF(FluxoCaixa1013151416[[#This Row],[Entrada / Saída]]="Saída",FluxoCaixa1013151416[[#This Row],[R$ (Valores)]]*-1,FluxoCaixa1013151416[[#This Row],[R$ (Valores)]])</f>
        <v>0</v>
      </c>
    </row>
    <row r="671" spans="2:12">
      <c r="B671" s="48"/>
      <c r="C671" s="48"/>
      <c r="D671" s="56"/>
      <c r="E671" s="52"/>
      <c r="F671" s="17"/>
      <c r="G671" s="17"/>
      <c r="H671" s="17"/>
      <c r="I671" s="21"/>
      <c r="J671" s="17" t="s">
        <v>525</v>
      </c>
      <c r="K671" s="20">
        <f>IF(FluxoCaixa1013151416[[#This Row],[Movimento ]]="Saldo Inicial",FluxoCaixa1013151416[[#This Row],[R$ (Valores)]],K670+FluxoCaixa1013151416[[#This Row],[Valores Receitas / Despesas]])</f>
        <v>9274.3599999999933</v>
      </c>
      <c r="L671" s="20">
        <f>IF(FluxoCaixa1013151416[[#This Row],[Entrada / Saída]]="Saída",FluxoCaixa1013151416[[#This Row],[R$ (Valores)]]*-1,FluxoCaixa1013151416[[#This Row],[R$ (Valores)]])</f>
        <v>0</v>
      </c>
    </row>
    <row r="672" spans="2:12">
      <c r="B672" s="48"/>
      <c r="C672" s="48"/>
      <c r="D672" s="56"/>
      <c r="E672" s="52"/>
      <c r="F672" s="17"/>
      <c r="G672" s="17"/>
      <c r="H672" s="17"/>
      <c r="I672" s="21"/>
      <c r="J672" s="17" t="s">
        <v>525</v>
      </c>
      <c r="K672" s="20">
        <f>IF(FluxoCaixa1013151416[[#This Row],[Movimento ]]="Saldo Inicial",FluxoCaixa1013151416[[#This Row],[R$ (Valores)]],K671+FluxoCaixa1013151416[[#This Row],[Valores Receitas / Despesas]])</f>
        <v>9274.3599999999933</v>
      </c>
      <c r="L672" s="20">
        <f>IF(FluxoCaixa1013151416[[#This Row],[Entrada / Saída]]="Saída",FluxoCaixa1013151416[[#This Row],[R$ (Valores)]]*-1,FluxoCaixa1013151416[[#This Row],[R$ (Valores)]])</f>
        <v>0</v>
      </c>
    </row>
    <row r="673" spans="2:12">
      <c r="B673" s="48"/>
      <c r="C673" s="48"/>
      <c r="D673" s="56"/>
      <c r="E673" s="52"/>
      <c r="F673" s="17"/>
      <c r="G673" s="17"/>
      <c r="H673" s="17"/>
      <c r="I673" s="21"/>
      <c r="J673" s="17" t="s">
        <v>525</v>
      </c>
      <c r="K673" s="20">
        <f>IF(FluxoCaixa1013151416[[#This Row],[Movimento ]]="Saldo Inicial",FluxoCaixa1013151416[[#This Row],[R$ (Valores)]],K672+FluxoCaixa1013151416[[#This Row],[Valores Receitas / Despesas]])</f>
        <v>9274.3599999999933</v>
      </c>
      <c r="L673" s="20">
        <f>IF(FluxoCaixa1013151416[[#This Row],[Entrada / Saída]]="Saída",FluxoCaixa1013151416[[#This Row],[R$ (Valores)]]*-1,FluxoCaixa1013151416[[#This Row],[R$ (Valores)]])</f>
        <v>0</v>
      </c>
    </row>
    <row r="674" spans="2:12">
      <c r="B674" s="48"/>
      <c r="C674" s="48"/>
      <c r="D674" s="56"/>
      <c r="E674" s="52"/>
      <c r="F674" s="17"/>
      <c r="G674" s="17"/>
      <c r="H674" s="17"/>
      <c r="I674" s="21"/>
      <c r="J674" s="17" t="s">
        <v>525</v>
      </c>
      <c r="K674" s="20">
        <f>IF(FluxoCaixa1013151416[[#This Row],[Movimento ]]="Saldo Inicial",FluxoCaixa1013151416[[#This Row],[R$ (Valores)]],K673+FluxoCaixa1013151416[[#This Row],[Valores Receitas / Despesas]])</f>
        <v>9274.3599999999933</v>
      </c>
      <c r="L674" s="20">
        <f>IF(FluxoCaixa1013151416[[#This Row],[Entrada / Saída]]="Saída",FluxoCaixa1013151416[[#This Row],[R$ (Valores)]]*-1,FluxoCaixa1013151416[[#This Row],[R$ (Valores)]])</f>
        <v>0</v>
      </c>
    </row>
    <row r="675" spans="2:12">
      <c r="B675" s="48"/>
      <c r="C675" s="48"/>
      <c r="D675" s="56"/>
      <c r="E675" s="52"/>
      <c r="F675" s="17"/>
      <c r="G675" s="17"/>
      <c r="H675" s="17"/>
      <c r="I675" s="21"/>
      <c r="J675" s="17" t="s">
        <v>525</v>
      </c>
      <c r="K675" s="20">
        <f>IF(FluxoCaixa1013151416[[#This Row],[Movimento ]]="Saldo Inicial",FluxoCaixa1013151416[[#This Row],[R$ (Valores)]],K674+FluxoCaixa1013151416[[#This Row],[Valores Receitas / Despesas]])</f>
        <v>9274.3599999999933</v>
      </c>
      <c r="L675" s="20">
        <f>IF(FluxoCaixa1013151416[[#This Row],[Entrada / Saída]]="Saída",FluxoCaixa1013151416[[#This Row],[R$ (Valores)]]*-1,FluxoCaixa1013151416[[#This Row],[R$ (Valores)]])</f>
        <v>0</v>
      </c>
    </row>
    <row r="676" spans="2:12">
      <c r="B676" s="48"/>
      <c r="C676" s="48"/>
      <c r="D676" s="56"/>
      <c r="E676" s="52"/>
      <c r="F676" s="17"/>
      <c r="G676" s="17"/>
      <c r="H676" s="17"/>
      <c r="I676" s="21"/>
      <c r="J676" s="17" t="s">
        <v>525</v>
      </c>
      <c r="K676" s="20">
        <f>IF(FluxoCaixa1013151416[[#This Row],[Movimento ]]="Saldo Inicial",FluxoCaixa1013151416[[#This Row],[R$ (Valores)]],K675+FluxoCaixa1013151416[[#This Row],[Valores Receitas / Despesas]])</f>
        <v>9274.3599999999933</v>
      </c>
      <c r="L676" s="20">
        <f>IF(FluxoCaixa1013151416[[#This Row],[Entrada / Saída]]="Saída",FluxoCaixa1013151416[[#This Row],[R$ (Valores)]]*-1,FluxoCaixa1013151416[[#This Row],[R$ (Valores)]])</f>
        <v>0</v>
      </c>
    </row>
    <row r="677" spans="2:12">
      <c r="B677" s="48"/>
      <c r="C677" s="48"/>
      <c r="D677" s="56"/>
      <c r="E677" s="52"/>
      <c r="F677" s="17"/>
      <c r="G677" s="17"/>
      <c r="H677" s="17"/>
      <c r="I677" s="21"/>
      <c r="J677" s="17" t="s">
        <v>525</v>
      </c>
      <c r="K677" s="20">
        <f>IF(FluxoCaixa1013151416[[#This Row],[Movimento ]]="Saldo Inicial",FluxoCaixa1013151416[[#This Row],[R$ (Valores)]],K676+FluxoCaixa1013151416[[#This Row],[Valores Receitas / Despesas]])</f>
        <v>9274.3599999999933</v>
      </c>
      <c r="L677" s="20">
        <f>IF(FluxoCaixa1013151416[[#This Row],[Entrada / Saída]]="Saída",FluxoCaixa1013151416[[#This Row],[R$ (Valores)]]*-1,FluxoCaixa1013151416[[#This Row],[R$ (Valores)]])</f>
        <v>0</v>
      </c>
    </row>
    <row r="678" spans="2:12">
      <c r="B678" s="48"/>
      <c r="C678" s="48"/>
      <c r="D678" s="56"/>
      <c r="E678" s="52"/>
      <c r="F678" s="17"/>
      <c r="G678" s="17"/>
      <c r="H678" s="17"/>
      <c r="I678" s="21"/>
      <c r="J678" s="17" t="s">
        <v>525</v>
      </c>
      <c r="K678" s="20">
        <f>IF(FluxoCaixa1013151416[[#This Row],[Movimento ]]="Saldo Inicial",FluxoCaixa1013151416[[#This Row],[R$ (Valores)]],K677+FluxoCaixa1013151416[[#This Row],[Valores Receitas / Despesas]])</f>
        <v>9274.3599999999933</v>
      </c>
      <c r="L678" s="20">
        <f>IF(FluxoCaixa1013151416[[#This Row],[Entrada / Saída]]="Saída",FluxoCaixa1013151416[[#This Row],[R$ (Valores)]]*-1,FluxoCaixa1013151416[[#This Row],[R$ (Valores)]])</f>
        <v>0</v>
      </c>
    </row>
    <row r="679" spans="2:12">
      <c r="B679" s="48"/>
      <c r="C679" s="48"/>
      <c r="D679" s="56"/>
      <c r="E679" s="52"/>
      <c r="F679" s="17"/>
      <c r="G679" s="17"/>
      <c r="H679" s="17"/>
      <c r="I679" s="21"/>
      <c r="J679" s="17" t="s">
        <v>525</v>
      </c>
      <c r="K679" s="20">
        <f>IF(FluxoCaixa1013151416[[#This Row],[Movimento ]]="Saldo Inicial",FluxoCaixa1013151416[[#This Row],[R$ (Valores)]],K678+FluxoCaixa1013151416[[#This Row],[Valores Receitas / Despesas]])</f>
        <v>9274.3599999999933</v>
      </c>
      <c r="L679" s="17">
        <f>IF(FluxoCaixa1013151416[[#This Row],[Entrada / Saída]]="Saída",FluxoCaixa1013151416[[#This Row],[R$ (Valores)]]*-1,FluxoCaixa1013151416[[#This Row],[R$ (Valores)]])</f>
        <v>0</v>
      </c>
    </row>
    <row r="680" spans="2:12">
      <c r="B680" s="48"/>
      <c r="C680" s="48"/>
      <c r="D680" s="56"/>
      <c r="E680" s="52"/>
      <c r="F680" s="17"/>
      <c r="G680" s="17"/>
      <c r="H680" s="17"/>
      <c r="I680" s="21"/>
      <c r="J680" s="17" t="s">
        <v>525</v>
      </c>
      <c r="K680" s="20">
        <f>IF(FluxoCaixa1013151416[[#This Row],[Movimento ]]="Saldo Inicial",FluxoCaixa1013151416[[#This Row],[R$ (Valores)]],K679+FluxoCaixa1013151416[[#This Row],[Valores Receitas / Despesas]])</f>
        <v>9274.3599999999933</v>
      </c>
      <c r="L680" s="20">
        <f>IF(FluxoCaixa1013151416[[#This Row],[Entrada / Saída]]="Saída",FluxoCaixa1013151416[[#This Row],[R$ (Valores)]]*-1,FluxoCaixa1013151416[[#This Row],[R$ (Valores)]])</f>
        <v>0</v>
      </c>
    </row>
    <row r="681" spans="2:12">
      <c r="B681" s="48"/>
      <c r="C681" s="48"/>
      <c r="D681" s="56"/>
      <c r="E681" s="52"/>
      <c r="F681" s="17"/>
      <c r="G681" s="17"/>
      <c r="H681" s="17"/>
      <c r="I681" s="21"/>
      <c r="J681" s="17" t="s">
        <v>525</v>
      </c>
      <c r="K681" s="20">
        <f>IF(FluxoCaixa1013151416[[#This Row],[Movimento ]]="Saldo Inicial",FluxoCaixa1013151416[[#This Row],[R$ (Valores)]],K680+FluxoCaixa1013151416[[#This Row],[Valores Receitas / Despesas]])</f>
        <v>9274.3599999999933</v>
      </c>
      <c r="L681" s="20">
        <f>IF(FluxoCaixa1013151416[[#This Row],[Entrada / Saída]]="Saída",FluxoCaixa1013151416[[#This Row],[R$ (Valores)]]*-1,FluxoCaixa1013151416[[#This Row],[R$ (Valores)]])</f>
        <v>0</v>
      </c>
    </row>
    <row r="682" spans="2:12">
      <c r="B682" s="48"/>
      <c r="C682" s="48"/>
      <c r="D682" s="56"/>
      <c r="E682" s="52"/>
      <c r="F682" s="17"/>
      <c r="G682" s="17"/>
      <c r="H682" s="17"/>
      <c r="I682" s="21"/>
      <c r="J682" s="17" t="s">
        <v>525</v>
      </c>
      <c r="K682" s="20">
        <f>IF(FluxoCaixa1013151416[[#This Row],[Movimento ]]="Saldo Inicial",FluxoCaixa1013151416[[#This Row],[R$ (Valores)]],K681+FluxoCaixa1013151416[[#This Row],[Valores Receitas / Despesas]])</f>
        <v>9274.3599999999933</v>
      </c>
      <c r="L682" s="20">
        <f>IF(FluxoCaixa1013151416[[#This Row],[Entrada / Saída]]="Saída",FluxoCaixa1013151416[[#This Row],[R$ (Valores)]]*-1,FluxoCaixa1013151416[[#This Row],[R$ (Valores)]])</f>
        <v>0</v>
      </c>
    </row>
    <row r="683" spans="2:12">
      <c r="B683" s="48"/>
      <c r="C683" s="48"/>
      <c r="D683" s="56"/>
      <c r="E683" s="52"/>
      <c r="F683" s="17"/>
      <c r="G683" s="17"/>
      <c r="H683" s="17"/>
      <c r="I683" s="21"/>
      <c r="J683" s="17" t="s">
        <v>525</v>
      </c>
      <c r="K683" s="20">
        <f>IF(FluxoCaixa1013151416[[#This Row],[Movimento ]]="Saldo Inicial",FluxoCaixa1013151416[[#This Row],[R$ (Valores)]],K682+FluxoCaixa1013151416[[#This Row],[Valores Receitas / Despesas]])</f>
        <v>9274.3599999999933</v>
      </c>
      <c r="L683" s="20">
        <f>IF(FluxoCaixa1013151416[[#This Row],[Entrada / Saída]]="Saída",FluxoCaixa1013151416[[#This Row],[R$ (Valores)]]*-1,FluxoCaixa1013151416[[#This Row],[R$ (Valores)]])</f>
        <v>0</v>
      </c>
    </row>
    <row r="684" spans="2:12">
      <c r="B684" s="48"/>
      <c r="C684" s="48"/>
      <c r="D684" s="56"/>
      <c r="E684" s="52"/>
      <c r="F684" s="17"/>
      <c r="G684" s="17"/>
      <c r="H684" s="17"/>
      <c r="I684" s="21"/>
      <c r="J684" s="17" t="s">
        <v>525</v>
      </c>
      <c r="K684" s="20">
        <f>IF(FluxoCaixa1013151416[[#This Row],[Movimento ]]="Saldo Inicial",FluxoCaixa1013151416[[#This Row],[R$ (Valores)]],K683+FluxoCaixa1013151416[[#This Row],[Valores Receitas / Despesas]])</f>
        <v>9274.3599999999933</v>
      </c>
      <c r="L684" s="5">
        <f>IF(FluxoCaixa1013151416[[#This Row],[Entrada / Saída]]="Saída",FluxoCaixa1013151416[[#This Row],[R$ (Valores)]]*-1,FluxoCaixa1013151416[[#This Row],[R$ (Valores)]])</f>
        <v>0</v>
      </c>
    </row>
    <row r="685" spans="2:12">
      <c r="B685" s="48"/>
      <c r="C685" s="48"/>
      <c r="D685" s="56"/>
      <c r="E685" s="52"/>
      <c r="F685" s="17"/>
      <c r="G685" s="17"/>
      <c r="H685" s="17"/>
      <c r="I685" s="21"/>
      <c r="J685" s="17" t="s">
        <v>525</v>
      </c>
      <c r="K685" s="20">
        <f>IF(FluxoCaixa1013151416[[#This Row],[Movimento ]]="Saldo Inicial",FluxoCaixa1013151416[[#This Row],[R$ (Valores)]],K684+FluxoCaixa1013151416[[#This Row],[Valores Receitas / Despesas]])</f>
        <v>9274.3599999999933</v>
      </c>
      <c r="L685" s="5">
        <f>IF(FluxoCaixa1013151416[[#This Row],[Entrada / Saída]]="Saída",FluxoCaixa1013151416[[#This Row],[R$ (Valores)]]*-1,FluxoCaixa1013151416[[#This Row],[R$ (Valores)]])</f>
        <v>0</v>
      </c>
    </row>
    <row r="686" spans="2:12">
      <c r="B686" s="48"/>
      <c r="C686" s="48"/>
      <c r="D686" s="56"/>
      <c r="E686" s="52"/>
      <c r="F686" s="17"/>
      <c r="G686" s="17"/>
      <c r="H686" s="17"/>
      <c r="I686" s="21"/>
      <c r="J686" s="17" t="s">
        <v>525</v>
      </c>
      <c r="K686" s="20">
        <f>IF(FluxoCaixa1013151416[[#This Row],[Movimento ]]="Saldo Inicial",FluxoCaixa1013151416[[#This Row],[R$ (Valores)]],K685+FluxoCaixa1013151416[[#This Row],[Valores Receitas / Despesas]])</f>
        <v>9274.3599999999933</v>
      </c>
      <c r="L686" s="5">
        <f>IF(FluxoCaixa1013151416[[#This Row],[Entrada / Saída]]="Saída",FluxoCaixa1013151416[[#This Row],[R$ (Valores)]]*-1,FluxoCaixa1013151416[[#This Row],[R$ (Valores)]])</f>
        <v>0</v>
      </c>
    </row>
    <row r="687" spans="2:12">
      <c r="B687" s="48"/>
      <c r="C687" s="48"/>
      <c r="D687" s="56"/>
      <c r="E687" s="52"/>
      <c r="F687" s="17"/>
      <c r="G687" s="17"/>
      <c r="H687" s="17"/>
      <c r="I687" s="21"/>
      <c r="J687" s="17" t="s">
        <v>525</v>
      </c>
      <c r="K687" s="20">
        <f>IF(FluxoCaixa1013151416[[#This Row],[Movimento ]]="Saldo Inicial",FluxoCaixa1013151416[[#This Row],[R$ (Valores)]],K686+FluxoCaixa1013151416[[#This Row],[Valores Receitas / Despesas]])</f>
        <v>9274.3599999999933</v>
      </c>
      <c r="L687" s="5">
        <f>IF(FluxoCaixa1013151416[[#This Row],[Entrada / Saída]]="Saída",FluxoCaixa1013151416[[#This Row],[R$ (Valores)]]*-1,FluxoCaixa1013151416[[#This Row],[R$ (Valores)]])</f>
        <v>0</v>
      </c>
    </row>
    <row r="688" spans="2:12">
      <c r="B688" s="48"/>
      <c r="C688" s="48"/>
      <c r="D688" s="56"/>
      <c r="E688" s="52"/>
      <c r="F688" s="17"/>
      <c r="G688" s="17"/>
      <c r="H688" s="17"/>
      <c r="I688" s="21"/>
      <c r="J688" s="17" t="s">
        <v>525</v>
      </c>
      <c r="K688" s="20">
        <f>IF(FluxoCaixa1013151416[[#This Row],[Movimento ]]="Saldo Inicial",FluxoCaixa1013151416[[#This Row],[R$ (Valores)]],K687+FluxoCaixa1013151416[[#This Row],[Valores Receitas / Despesas]])</f>
        <v>9274.3599999999933</v>
      </c>
      <c r="L688" s="5">
        <f>IF(FluxoCaixa1013151416[[#This Row],[Entrada / Saída]]="Saída",FluxoCaixa1013151416[[#This Row],[R$ (Valores)]]*-1,FluxoCaixa1013151416[[#This Row],[R$ (Valores)]])</f>
        <v>0</v>
      </c>
    </row>
    <row r="689" spans="2:12">
      <c r="B689" s="48"/>
      <c r="C689" s="48"/>
      <c r="D689" s="56"/>
      <c r="E689" s="52"/>
      <c r="F689" s="17"/>
      <c r="G689" s="17"/>
      <c r="H689" s="17"/>
      <c r="I689" s="21"/>
      <c r="J689" s="17" t="s">
        <v>525</v>
      </c>
      <c r="K689" s="20">
        <f>IF(FluxoCaixa1013151416[[#This Row],[Movimento ]]="Saldo Inicial",FluxoCaixa1013151416[[#This Row],[R$ (Valores)]],K688+FluxoCaixa1013151416[[#This Row],[Valores Receitas / Despesas]])</f>
        <v>9274.3599999999933</v>
      </c>
      <c r="L689" s="5">
        <f>IF(FluxoCaixa1013151416[[#This Row],[Entrada / Saída]]="Saída",FluxoCaixa1013151416[[#This Row],[R$ (Valores)]]*-1,FluxoCaixa1013151416[[#This Row],[R$ (Valores)]])</f>
        <v>0</v>
      </c>
    </row>
    <row r="690" spans="2:12">
      <c r="B690" s="48"/>
      <c r="C690" s="48"/>
      <c r="D690" s="56"/>
      <c r="E690" s="52"/>
      <c r="F690" s="17"/>
      <c r="G690" s="17"/>
      <c r="H690" s="17"/>
      <c r="I690" s="21"/>
      <c r="J690" s="17" t="s">
        <v>525</v>
      </c>
      <c r="K690" s="20">
        <f>IF(FluxoCaixa1013151416[[#This Row],[Movimento ]]="Saldo Inicial",FluxoCaixa1013151416[[#This Row],[R$ (Valores)]],K689+FluxoCaixa1013151416[[#This Row],[Valores Receitas / Despesas]])</f>
        <v>9274.3599999999933</v>
      </c>
      <c r="L690" s="5">
        <f>IF(FluxoCaixa1013151416[[#This Row],[Entrada / Saída]]="Saída",FluxoCaixa1013151416[[#This Row],[R$ (Valores)]]*-1,FluxoCaixa1013151416[[#This Row],[R$ (Valores)]])</f>
        <v>0</v>
      </c>
    </row>
    <row r="691" spans="2:12">
      <c r="B691" s="48"/>
      <c r="C691" s="48"/>
      <c r="D691" s="56"/>
      <c r="E691" s="52"/>
      <c r="F691" s="17"/>
      <c r="G691" s="17"/>
      <c r="H691" s="17"/>
      <c r="I691" s="21"/>
      <c r="J691" s="17" t="s">
        <v>525</v>
      </c>
      <c r="K691" s="20">
        <f>IF(FluxoCaixa1013151416[[#This Row],[Movimento ]]="Saldo Inicial",FluxoCaixa1013151416[[#This Row],[R$ (Valores)]],K690+FluxoCaixa1013151416[[#This Row],[Valores Receitas / Despesas]])</f>
        <v>9274.3599999999933</v>
      </c>
      <c r="L691" s="53">
        <f>IF(FluxoCaixa1013151416[[#This Row],[Entrada / Saída]]="Saída",FluxoCaixa1013151416[[#This Row],[R$ (Valores)]]*-1,FluxoCaixa1013151416[[#This Row],[R$ (Valores)]])</f>
        <v>0</v>
      </c>
    </row>
    <row r="692" spans="2:12">
      <c r="B692" s="48"/>
      <c r="C692" s="48"/>
      <c r="D692" s="56"/>
      <c r="E692" s="52"/>
      <c r="F692" s="17"/>
      <c r="G692" s="17"/>
      <c r="H692" s="17"/>
      <c r="I692" s="21"/>
      <c r="J692" s="17" t="s">
        <v>525</v>
      </c>
      <c r="K692" s="20">
        <f>IF(FluxoCaixa1013151416[[#This Row],[Movimento ]]="Saldo Inicial",FluxoCaixa1013151416[[#This Row],[R$ (Valores)]],K691+FluxoCaixa1013151416[[#This Row],[Valores Receitas / Despesas]])</f>
        <v>9274.3599999999933</v>
      </c>
      <c r="L692" s="5">
        <f>IF(FluxoCaixa1013151416[[#This Row],[Entrada / Saída]]="Saída",FluxoCaixa1013151416[[#This Row],[R$ (Valores)]]*-1,FluxoCaixa1013151416[[#This Row],[R$ (Valores)]])</f>
        <v>0</v>
      </c>
    </row>
    <row r="693" spans="2:12">
      <c r="B693" s="48"/>
      <c r="C693" s="48"/>
      <c r="D693" s="56"/>
      <c r="E693" s="52"/>
      <c r="F693" s="17"/>
      <c r="G693" s="17"/>
      <c r="H693" s="17"/>
      <c r="I693" s="21"/>
      <c r="J693" s="17" t="s">
        <v>525</v>
      </c>
      <c r="K693" s="20">
        <f>IF(FluxoCaixa1013151416[[#This Row],[Movimento ]]="Saldo Inicial",FluxoCaixa1013151416[[#This Row],[R$ (Valores)]],K692+FluxoCaixa1013151416[[#This Row],[Valores Receitas / Despesas]])</f>
        <v>9274.3599999999933</v>
      </c>
      <c r="L693" s="5">
        <f>IF(FluxoCaixa1013151416[[#This Row],[Entrada / Saída]]="Saída",FluxoCaixa1013151416[[#This Row],[R$ (Valores)]]*-1,FluxoCaixa1013151416[[#This Row],[R$ (Valores)]])</f>
        <v>0</v>
      </c>
    </row>
    <row r="694" spans="2:12">
      <c r="B694" s="48"/>
      <c r="C694" s="48"/>
      <c r="D694" s="56"/>
      <c r="E694" s="52"/>
      <c r="F694" s="17"/>
      <c r="G694" s="17"/>
      <c r="H694" s="17"/>
      <c r="I694" s="21"/>
      <c r="J694" s="17" t="s">
        <v>525</v>
      </c>
      <c r="K694" s="20">
        <f>IF(FluxoCaixa1013151416[[#This Row],[Movimento ]]="Saldo Inicial",FluxoCaixa1013151416[[#This Row],[R$ (Valores)]],K693+FluxoCaixa1013151416[[#This Row],[Valores Receitas / Despesas]])</f>
        <v>9274.3599999999933</v>
      </c>
      <c r="L694" s="5">
        <f>IF(FluxoCaixa1013151416[[#This Row],[Entrada / Saída]]="Saída",FluxoCaixa1013151416[[#This Row],[R$ (Valores)]]*-1,FluxoCaixa1013151416[[#This Row],[R$ (Valores)]])</f>
        <v>0</v>
      </c>
    </row>
    <row r="695" spans="2:12">
      <c r="B695" s="48"/>
      <c r="C695" s="48"/>
      <c r="D695" s="56"/>
      <c r="E695" s="52"/>
      <c r="F695" s="17"/>
      <c r="G695" s="17"/>
      <c r="H695" s="17"/>
      <c r="I695" s="21"/>
      <c r="J695" s="17" t="s">
        <v>525</v>
      </c>
      <c r="K695" s="20">
        <f>IF(FluxoCaixa1013151416[[#This Row],[Movimento ]]="Saldo Inicial",FluxoCaixa1013151416[[#This Row],[R$ (Valores)]],K694+FluxoCaixa1013151416[[#This Row],[Valores Receitas / Despesas]])</f>
        <v>9274.3599999999933</v>
      </c>
      <c r="L695" s="5">
        <f>IF(FluxoCaixa1013151416[[#This Row],[Entrada / Saída]]="Saída",FluxoCaixa1013151416[[#This Row],[R$ (Valores)]]*-1,FluxoCaixa1013151416[[#This Row],[R$ (Valores)]])</f>
        <v>0</v>
      </c>
    </row>
    <row r="696" spans="2:12">
      <c r="B696" s="48"/>
      <c r="C696" s="48"/>
      <c r="D696" s="56"/>
      <c r="E696" s="52"/>
      <c r="F696" s="17"/>
      <c r="G696" s="17"/>
      <c r="H696" s="17"/>
      <c r="I696" s="21"/>
      <c r="J696" s="17" t="s">
        <v>525</v>
      </c>
      <c r="K696" s="20">
        <f>IF(FluxoCaixa1013151416[[#This Row],[Movimento ]]="Saldo Inicial",FluxoCaixa1013151416[[#This Row],[R$ (Valores)]],K695+FluxoCaixa1013151416[[#This Row],[Valores Receitas / Despesas]])</f>
        <v>9274.3599999999933</v>
      </c>
      <c r="L696" s="5">
        <f>IF(FluxoCaixa1013151416[[#This Row],[Entrada / Saída]]="Saída",FluxoCaixa1013151416[[#This Row],[R$ (Valores)]]*-1,FluxoCaixa1013151416[[#This Row],[R$ (Valores)]])</f>
        <v>0</v>
      </c>
    </row>
    <row r="697" spans="2:12">
      <c r="B697" s="48"/>
      <c r="C697" s="48"/>
      <c r="D697" s="56"/>
      <c r="E697" s="52"/>
      <c r="F697" s="17"/>
      <c r="G697" s="17"/>
      <c r="H697" s="17"/>
      <c r="I697" s="21"/>
      <c r="J697" s="17" t="s">
        <v>525</v>
      </c>
      <c r="K697" s="20">
        <f>IF(FluxoCaixa1013151416[[#This Row],[Movimento ]]="Saldo Inicial",FluxoCaixa1013151416[[#This Row],[R$ (Valores)]],K696+FluxoCaixa1013151416[[#This Row],[Valores Receitas / Despesas]])</f>
        <v>9274.3599999999933</v>
      </c>
      <c r="L697" s="5">
        <f>IF(FluxoCaixa1013151416[[#This Row],[Entrada / Saída]]="Saída",FluxoCaixa1013151416[[#This Row],[R$ (Valores)]]*-1,FluxoCaixa1013151416[[#This Row],[R$ (Valores)]])</f>
        <v>0</v>
      </c>
    </row>
    <row r="698" spans="2:12">
      <c r="B698" s="48"/>
      <c r="C698" s="48"/>
      <c r="D698" s="56"/>
      <c r="E698" s="52"/>
      <c r="F698" s="17"/>
      <c r="G698" s="17"/>
      <c r="H698" s="17"/>
      <c r="I698" s="21"/>
      <c r="J698" s="17" t="s">
        <v>525</v>
      </c>
      <c r="K698" s="20">
        <f>IF(FluxoCaixa1013151416[[#This Row],[Movimento ]]="Saldo Inicial",FluxoCaixa1013151416[[#This Row],[R$ (Valores)]],K697+FluxoCaixa1013151416[[#This Row],[Valores Receitas / Despesas]])</f>
        <v>9274.3599999999933</v>
      </c>
      <c r="L698" s="5">
        <f>IF(FluxoCaixa1013151416[[#This Row],[Entrada / Saída]]="Saída",FluxoCaixa1013151416[[#This Row],[R$ (Valores)]]*-1,FluxoCaixa1013151416[[#This Row],[R$ (Valores)]])</f>
        <v>0</v>
      </c>
    </row>
    <row r="699" spans="2:12">
      <c r="B699" s="48"/>
      <c r="C699" s="48"/>
      <c r="D699" s="56"/>
      <c r="E699" s="52"/>
      <c r="F699" s="17"/>
      <c r="G699" s="17"/>
      <c r="H699" s="17"/>
      <c r="I699" s="21"/>
      <c r="J699" s="17" t="s">
        <v>525</v>
      </c>
      <c r="K699" s="20">
        <f>IF(FluxoCaixa1013151416[[#This Row],[Movimento ]]="Saldo Inicial",FluxoCaixa1013151416[[#This Row],[R$ (Valores)]],K698+FluxoCaixa1013151416[[#This Row],[Valores Receitas / Despesas]])</f>
        <v>9274.3599999999933</v>
      </c>
      <c r="L699" s="5">
        <f>IF(FluxoCaixa1013151416[[#This Row],[Entrada / Saída]]="Saída",FluxoCaixa1013151416[[#This Row],[R$ (Valores)]]*-1,FluxoCaixa1013151416[[#This Row],[R$ (Valores)]])</f>
        <v>0</v>
      </c>
    </row>
    <row r="700" spans="2:12">
      <c r="B700" s="48"/>
      <c r="C700" s="48"/>
      <c r="D700" s="56"/>
      <c r="E700" s="52"/>
      <c r="F700" s="17"/>
      <c r="G700" s="17"/>
      <c r="H700" s="17"/>
      <c r="I700" s="21"/>
      <c r="J700" s="17" t="s">
        <v>525</v>
      </c>
      <c r="K700" s="20">
        <f>IF(FluxoCaixa1013151416[[#This Row],[Movimento ]]="Saldo Inicial",FluxoCaixa1013151416[[#This Row],[R$ (Valores)]],K699+FluxoCaixa1013151416[[#This Row],[Valores Receitas / Despesas]])</f>
        <v>9274.3599999999933</v>
      </c>
      <c r="L700" s="5">
        <f>IF(FluxoCaixa1013151416[[#This Row],[Entrada / Saída]]="Saída",FluxoCaixa1013151416[[#This Row],[R$ (Valores)]]*-1,FluxoCaixa1013151416[[#This Row],[R$ (Valores)]])</f>
        <v>0</v>
      </c>
    </row>
    <row r="701" spans="2:12">
      <c r="B701" s="48"/>
      <c r="C701" s="48"/>
      <c r="D701" s="56"/>
      <c r="E701" s="52"/>
      <c r="F701" s="17"/>
      <c r="G701" s="17"/>
      <c r="H701" s="17"/>
      <c r="I701" s="21"/>
      <c r="J701" s="17" t="s">
        <v>525</v>
      </c>
      <c r="K701" s="20">
        <f>IF(FluxoCaixa1013151416[[#This Row],[Movimento ]]="Saldo Inicial",FluxoCaixa1013151416[[#This Row],[R$ (Valores)]],K700+FluxoCaixa1013151416[[#This Row],[Valores Receitas / Despesas]])</f>
        <v>9274.3599999999933</v>
      </c>
      <c r="L701" s="5">
        <f>IF(FluxoCaixa1013151416[[#This Row],[Entrada / Saída]]="Saída",FluxoCaixa1013151416[[#This Row],[R$ (Valores)]]*-1,FluxoCaixa1013151416[[#This Row],[R$ (Valores)]])</f>
        <v>0</v>
      </c>
    </row>
    <row r="702" spans="2:12">
      <c r="B702" s="48"/>
      <c r="C702" s="48"/>
      <c r="D702" s="56"/>
      <c r="E702" s="52"/>
      <c r="F702" s="17"/>
      <c r="G702" s="17"/>
      <c r="H702" s="17"/>
      <c r="I702" s="21"/>
      <c r="J702" s="17" t="s">
        <v>525</v>
      </c>
      <c r="K702" s="20">
        <f>IF(FluxoCaixa1013151416[[#This Row],[Movimento ]]="Saldo Inicial",FluxoCaixa1013151416[[#This Row],[R$ (Valores)]],K701+FluxoCaixa1013151416[[#This Row],[Valores Receitas / Despesas]])</f>
        <v>9274.3599999999933</v>
      </c>
      <c r="L702" s="5">
        <f>IF(FluxoCaixa1013151416[[#This Row],[Entrada / Saída]]="Saída",FluxoCaixa1013151416[[#This Row],[R$ (Valores)]]*-1,FluxoCaixa1013151416[[#This Row],[R$ (Valores)]])</f>
        <v>0</v>
      </c>
    </row>
    <row r="703" spans="2:12">
      <c r="B703" s="48"/>
      <c r="C703" s="48"/>
      <c r="D703" s="56"/>
      <c r="E703" s="52"/>
      <c r="F703" s="17"/>
      <c r="G703" s="17"/>
      <c r="H703" s="17"/>
      <c r="I703" s="21"/>
      <c r="J703" s="17" t="s">
        <v>525</v>
      </c>
      <c r="K703" s="20">
        <f>IF(FluxoCaixa1013151416[[#This Row],[Movimento ]]="Saldo Inicial",FluxoCaixa1013151416[[#This Row],[R$ (Valores)]],K702+FluxoCaixa1013151416[[#This Row],[Valores Receitas / Despesas]])</f>
        <v>9274.3599999999933</v>
      </c>
      <c r="L703" s="5">
        <f>IF(FluxoCaixa1013151416[[#This Row],[Entrada / Saída]]="Saída",FluxoCaixa1013151416[[#This Row],[R$ (Valores)]]*-1,FluxoCaixa1013151416[[#This Row],[R$ (Valores)]])</f>
        <v>0</v>
      </c>
    </row>
    <row r="704" spans="2:12">
      <c r="B704" s="48"/>
      <c r="C704" s="48"/>
      <c r="D704" s="56"/>
      <c r="E704" s="52"/>
      <c r="F704" s="17"/>
      <c r="G704" s="17"/>
      <c r="H704" s="17"/>
      <c r="I704" s="21"/>
      <c r="J704" s="17" t="s">
        <v>525</v>
      </c>
      <c r="K704" s="20">
        <f>IF(FluxoCaixa1013151416[[#This Row],[Movimento ]]="Saldo Inicial",FluxoCaixa1013151416[[#This Row],[R$ (Valores)]],K703+FluxoCaixa1013151416[[#This Row],[Valores Receitas / Despesas]])</f>
        <v>9274.3599999999933</v>
      </c>
      <c r="L704" s="5">
        <f>IF(FluxoCaixa1013151416[[#This Row],[Entrada / Saída]]="Saída",FluxoCaixa1013151416[[#This Row],[R$ (Valores)]]*-1,FluxoCaixa1013151416[[#This Row],[R$ (Valores)]])</f>
        <v>0</v>
      </c>
    </row>
    <row r="705" spans="2:12">
      <c r="B705" s="48"/>
      <c r="C705" s="48"/>
      <c r="D705" s="56"/>
      <c r="E705" s="52"/>
      <c r="F705" s="17"/>
      <c r="G705" s="17"/>
      <c r="H705" s="17"/>
      <c r="I705" s="21"/>
      <c r="J705" s="17" t="s">
        <v>525</v>
      </c>
      <c r="K705" s="20">
        <f>IF(FluxoCaixa1013151416[[#This Row],[Movimento ]]="Saldo Inicial",FluxoCaixa1013151416[[#This Row],[R$ (Valores)]],K704+FluxoCaixa1013151416[[#This Row],[Valores Receitas / Despesas]])</f>
        <v>9274.3599999999933</v>
      </c>
      <c r="L705" s="5">
        <f>IF(FluxoCaixa1013151416[[#This Row],[Entrada / Saída]]="Saída",FluxoCaixa1013151416[[#This Row],[R$ (Valores)]]*-1,FluxoCaixa1013151416[[#This Row],[R$ (Valores)]])</f>
        <v>0</v>
      </c>
    </row>
    <row r="706" spans="2:12">
      <c r="B706" s="48"/>
      <c r="C706" s="48"/>
      <c r="D706" s="56"/>
      <c r="E706" s="52"/>
      <c r="F706" s="17"/>
      <c r="G706" s="17"/>
      <c r="H706" s="17"/>
      <c r="I706" s="21"/>
      <c r="J706" s="17" t="s">
        <v>525</v>
      </c>
      <c r="K706" s="20">
        <f>IF(FluxoCaixa1013151416[[#This Row],[Movimento ]]="Saldo Inicial",FluxoCaixa1013151416[[#This Row],[R$ (Valores)]],K705+FluxoCaixa1013151416[[#This Row],[Valores Receitas / Despesas]])</f>
        <v>9274.3599999999933</v>
      </c>
      <c r="L706" s="5">
        <f>IF(FluxoCaixa1013151416[[#This Row],[Entrada / Saída]]="Saída",FluxoCaixa1013151416[[#This Row],[R$ (Valores)]]*-1,FluxoCaixa1013151416[[#This Row],[R$ (Valores)]])</f>
        <v>0</v>
      </c>
    </row>
    <row r="707" spans="2:12">
      <c r="B707" s="48"/>
      <c r="C707" s="48"/>
      <c r="D707" s="56"/>
      <c r="E707" s="52"/>
      <c r="F707" s="17"/>
      <c r="G707" s="17"/>
      <c r="H707" s="17"/>
      <c r="I707" s="21"/>
      <c r="J707" s="17" t="s">
        <v>525</v>
      </c>
      <c r="K707" s="20">
        <f>IF(FluxoCaixa1013151416[[#This Row],[Movimento ]]="Saldo Inicial",FluxoCaixa1013151416[[#This Row],[R$ (Valores)]],K706+FluxoCaixa1013151416[[#This Row],[Valores Receitas / Despesas]])</f>
        <v>9274.3599999999933</v>
      </c>
      <c r="L707" s="5">
        <f>IF(FluxoCaixa1013151416[[#This Row],[Entrada / Saída]]="Saída",FluxoCaixa1013151416[[#This Row],[R$ (Valores)]]*-1,FluxoCaixa1013151416[[#This Row],[R$ (Valores)]])</f>
        <v>0</v>
      </c>
    </row>
    <row r="708" spans="2:12">
      <c r="B708" s="48"/>
      <c r="C708" s="48"/>
      <c r="D708" s="56"/>
      <c r="E708" s="52"/>
      <c r="F708" s="17"/>
      <c r="G708" s="17"/>
      <c r="H708" s="17"/>
      <c r="I708" s="21"/>
      <c r="J708" s="17" t="s">
        <v>525</v>
      </c>
      <c r="K708" s="20">
        <f>IF(FluxoCaixa1013151416[[#This Row],[Movimento ]]="Saldo Inicial",FluxoCaixa1013151416[[#This Row],[R$ (Valores)]],K707+FluxoCaixa1013151416[[#This Row],[Valores Receitas / Despesas]])</f>
        <v>9274.3599999999933</v>
      </c>
      <c r="L708" s="5">
        <f>IF(FluxoCaixa1013151416[[#This Row],[Entrada / Saída]]="Saída",FluxoCaixa1013151416[[#This Row],[R$ (Valores)]]*-1,FluxoCaixa1013151416[[#This Row],[R$ (Valores)]])</f>
        <v>0</v>
      </c>
    </row>
    <row r="709" spans="2:12">
      <c r="B709" s="48"/>
      <c r="C709" s="48"/>
      <c r="D709" s="56"/>
      <c r="E709" s="52"/>
      <c r="F709" s="17"/>
      <c r="G709" s="17"/>
      <c r="H709" s="17"/>
      <c r="I709" s="21"/>
      <c r="J709" s="17" t="s">
        <v>525</v>
      </c>
      <c r="K709" s="20">
        <f>IF(FluxoCaixa1013151416[[#This Row],[Movimento ]]="Saldo Inicial",FluxoCaixa1013151416[[#This Row],[R$ (Valores)]],K708+FluxoCaixa1013151416[[#This Row],[Valores Receitas / Despesas]])</f>
        <v>9274.3599999999933</v>
      </c>
      <c r="L709" s="5">
        <f>IF(FluxoCaixa1013151416[[#This Row],[Entrada / Saída]]="Saída",FluxoCaixa1013151416[[#This Row],[R$ (Valores)]]*-1,FluxoCaixa1013151416[[#This Row],[R$ (Valores)]])</f>
        <v>0</v>
      </c>
    </row>
    <row r="710" spans="2:12">
      <c r="B710" s="48"/>
      <c r="C710" s="48"/>
      <c r="D710" s="56"/>
      <c r="E710" s="52"/>
      <c r="F710" s="17"/>
      <c r="G710" s="17"/>
      <c r="H710" s="17"/>
      <c r="I710" s="21"/>
      <c r="J710" s="17" t="s">
        <v>525</v>
      </c>
      <c r="K710" s="20">
        <f>IF(FluxoCaixa1013151416[[#This Row],[Movimento ]]="Saldo Inicial",FluxoCaixa1013151416[[#This Row],[R$ (Valores)]],K709+FluxoCaixa1013151416[[#This Row],[Valores Receitas / Despesas]])</f>
        <v>9274.3599999999933</v>
      </c>
      <c r="L710" s="5">
        <f>IF(FluxoCaixa1013151416[[#This Row],[Entrada / Saída]]="Saída",FluxoCaixa1013151416[[#This Row],[R$ (Valores)]]*-1,FluxoCaixa1013151416[[#This Row],[R$ (Valores)]])</f>
        <v>0</v>
      </c>
    </row>
    <row r="711" spans="2:12">
      <c r="B711" s="48"/>
      <c r="C711" s="48"/>
      <c r="D711" s="56"/>
      <c r="E711" s="52"/>
      <c r="F711" s="17"/>
      <c r="G711" s="17"/>
      <c r="H711" s="17"/>
      <c r="I711" s="21"/>
      <c r="J711" s="17" t="s">
        <v>525</v>
      </c>
      <c r="K711" s="20">
        <f>IF(FluxoCaixa1013151416[[#This Row],[Movimento ]]="Saldo Inicial",FluxoCaixa1013151416[[#This Row],[R$ (Valores)]],K710+FluxoCaixa1013151416[[#This Row],[Valores Receitas / Despesas]])</f>
        <v>9274.3599999999933</v>
      </c>
      <c r="L711" s="5">
        <f>IF(FluxoCaixa1013151416[[#This Row],[Entrada / Saída]]="Saída",FluxoCaixa1013151416[[#This Row],[R$ (Valores)]]*-1,FluxoCaixa1013151416[[#This Row],[R$ (Valores)]])</f>
        <v>0</v>
      </c>
    </row>
    <row r="712" spans="2:12">
      <c r="B712" s="48"/>
      <c r="C712" s="48"/>
      <c r="D712" s="56"/>
      <c r="E712" s="52"/>
      <c r="F712" s="17"/>
      <c r="G712" s="17"/>
      <c r="H712" s="17"/>
      <c r="I712" s="21"/>
      <c r="J712" s="17" t="s">
        <v>525</v>
      </c>
      <c r="K712" s="20">
        <f>IF(FluxoCaixa1013151416[[#This Row],[Movimento ]]="Saldo Inicial",FluxoCaixa1013151416[[#This Row],[R$ (Valores)]],K711+FluxoCaixa1013151416[[#This Row],[Valores Receitas / Despesas]])</f>
        <v>9274.3599999999933</v>
      </c>
      <c r="L712" s="5">
        <f>IF(FluxoCaixa1013151416[[#This Row],[Entrada / Saída]]="Saída",FluxoCaixa1013151416[[#This Row],[R$ (Valores)]]*-1,FluxoCaixa1013151416[[#This Row],[R$ (Valores)]])</f>
        <v>0</v>
      </c>
    </row>
    <row r="713" spans="2:12">
      <c r="B713" s="48"/>
      <c r="C713" s="48"/>
      <c r="D713" s="56"/>
      <c r="E713" s="52"/>
      <c r="F713" s="17"/>
      <c r="G713" s="17"/>
      <c r="H713" s="17"/>
      <c r="I713" s="21"/>
      <c r="J713" s="17" t="s">
        <v>525</v>
      </c>
      <c r="K713" s="20">
        <f>IF(FluxoCaixa1013151416[[#This Row],[Movimento ]]="Saldo Inicial",FluxoCaixa1013151416[[#This Row],[R$ (Valores)]],K712+FluxoCaixa1013151416[[#This Row],[Valores Receitas / Despesas]])</f>
        <v>9274.3599999999933</v>
      </c>
      <c r="L713" s="5">
        <f>IF(FluxoCaixa1013151416[[#This Row],[Entrada / Saída]]="Saída",FluxoCaixa1013151416[[#This Row],[R$ (Valores)]]*-1,FluxoCaixa1013151416[[#This Row],[R$ (Valores)]])</f>
        <v>0</v>
      </c>
    </row>
    <row r="714" spans="2:12">
      <c r="B714" s="48"/>
      <c r="C714" s="48"/>
      <c r="D714" s="56"/>
      <c r="E714" s="52"/>
      <c r="F714" s="17"/>
      <c r="G714" s="17"/>
      <c r="H714" s="17"/>
      <c r="I714" s="21"/>
      <c r="J714" s="17" t="s">
        <v>525</v>
      </c>
      <c r="K714" s="20">
        <f>IF(FluxoCaixa1013151416[[#This Row],[Movimento ]]="Saldo Inicial",FluxoCaixa1013151416[[#This Row],[R$ (Valores)]],K713+FluxoCaixa1013151416[[#This Row],[Valores Receitas / Despesas]])</f>
        <v>9274.3599999999933</v>
      </c>
      <c r="L714" s="5">
        <f>IF(FluxoCaixa1013151416[[#This Row],[Entrada / Saída]]="Saída",FluxoCaixa1013151416[[#This Row],[R$ (Valores)]]*-1,FluxoCaixa1013151416[[#This Row],[R$ (Valores)]])</f>
        <v>0</v>
      </c>
    </row>
    <row r="715" spans="2:12">
      <c r="B715" s="48"/>
      <c r="C715" s="48"/>
      <c r="D715" s="56"/>
      <c r="E715" s="52"/>
      <c r="F715" s="17"/>
      <c r="G715" s="17"/>
      <c r="H715" s="17"/>
      <c r="I715" s="21"/>
      <c r="J715" s="17" t="s">
        <v>525</v>
      </c>
      <c r="K715" s="20">
        <f>IF(FluxoCaixa1013151416[[#This Row],[Movimento ]]="Saldo Inicial",FluxoCaixa1013151416[[#This Row],[R$ (Valores)]],K714+FluxoCaixa1013151416[[#This Row],[Valores Receitas / Despesas]])</f>
        <v>9274.3599999999933</v>
      </c>
      <c r="L715" s="5">
        <f>IF(FluxoCaixa1013151416[[#This Row],[Entrada / Saída]]="Saída",FluxoCaixa1013151416[[#This Row],[R$ (Valores)]]*-1,FluxoCaixa1013151416[[#This Row],[R$ (Valores)]])</f>
        <v>0</v>
      </c>
    </row>
    <row r="716" spans="2:12">
      <c r="B716" s="48"/>
      <c r="C716" s="48"/>
      <c r="D716" s="56"/>
      <c r="E716" s="52"/>
      <c r="F716" s="17"/>
      <c r="G716" s="17"/>
      <c r="H716" s="17"/>
      <c r="I716" s="21"/>
      <c r="J716" s="17" t="s">
        <v>525</v>
      </c>
      <c r="K716" s="20">
        <f>IF(FluxoCaixa1013151416[[#This Row],[Movimento ]]="Saldo Inicial",FluxoCaixa1013151416[[#This Row],[R$ (Valores)]],K715+FluxoCaixa1013151416[[#This Row],[Valores Receitas / Despesas]])</f>
        <v>9274.3599999999933</v>
      </c>
      <c r="L716" s="5">
        <f>IF(FluxoCaixa1013151416[[#This Row],[Entrada / Saída]]="Saída",FluxoCaixa1013151416[[#This Row],[R$ (Valores)]]*-1,FluxoCaixa1013151416[[#This Row],[R$ (Valores)]])</f>
        <v>0</v>
      </c>
    </row>
    <row r="717" spans="2:12">
      <c r="B717" s="48"/>
      <c r="C717" s="48"/>
      <c r="D717" s="56"/>
      <c r="E717" s="52"/>
      <c r="F717" s="17"/>
      <c r="G717" s="17"/>
      <c r="H717" s="17"/>
      <c r="I717" s="21"/>
      <c r="J717" s="17" t="s">
        <v>525</v>
      </c>
      <c r="K717" s="20">
        <f>IF(FluxoCaixa1013151416[[#This Row],[Movimento ]]="Saldo Inicial",FluxoCaixa1013151416[[#This Row],[R$ (Valores)]],K716+FluxoCaixa1013151416[[#This Row],[Valores Receitas / Despesas]])</f>
        <v>9274.3599999999933</v>
      </c>
      <c r="L717" s="5">
        <f>IF(FluxoCaixa1013151416[[#This Row],[Entrada / Saída]]="Saída",FluxoCaixa1013151416[[#This Row],[R$ (Valores)]]*-1,FluxoCaixa1013151416[[#This Row],[R$ (Valores)]])</f>
        <v>0</v>
      </c>
    </row>
    <row r="718" spans="2:12">
      <c r="B718" s="48"/>
      <c r="C718" s="48"/>
      <c r="D718" s="56"/>
      <c r="E718" s="52"/>
      <c r="F718" s="17"/>
      <c r="G718" s="17"/>
      <c r="H718" s="17"/>
      <c r="I718" s="21"/>
      <c r="J718" s="17" t="s">
        <v>525</v>
      </c>
      <c r="K718" s="20">
        <f>IF(FluxoCaixa1013151416[[#This Row],[Movimento ]]="Saldo Inicial",FluxoCaixa1013151416[[#This Row],[R$ (Valores)]],K717+FluxoCaixa1013151416[[#This Row],[Valores Receitas / Despesas]])</f>
        <v>9274.3599999999933</v>
      </c>
      <c r="L718" s="5">
        <f>IF(FluxoCaixa1013151416[[#This Row],[Entrada / Saída]]="Saída",FluxoCaixa1013151416[[#This Row],[R$ (Valores)]]*-1,FluxoCaixa1013151416[[#This Row],[R$ (Valores)]])</f>
        <v>0</v>
      </c>
    </row>
    <row r="719" spans="2:12">
      <c r="B719" s="48"/>
      <c r="C719" s="48"/>
      <c r="D719" s="56"/>
      <c r="E719" s="52"/>
      <c r="F719" s="17"/>
      <c r="G719" s="17"/>
      <c r="H719" s="17"/>
      <c r="I719" s="21"/>
      <c r="J719" s="17" t="s">
        <v>525</v>
      </c>
      <c r="K719" s="20">
        <f>IF(FluxoCaixa1013151416[[#This Row],[Movimento ]]="Saldo Inicial",FluxoCaixa1013151416[[#This Row],[R$ (Valores)]],K718+FluxoCaixa1013151416[[#This Row],[Valores Receitas / Despesas]])</f>
        <v>9274.3599999999933</v>
      </c>
      <c r="L719" s="5">
        <f>IF(FluxoCaixa1013151416[[#This Row],[Entrada / Saída]]="Saída",FluxoCaixa1013151416[[#This Row],[R$ (Valores)]]*-1,FluxoCaixa1013151416[[#This Row],[R$ (Valores)]])</f>
        <v>0</v>
      </c>
    </row>
    <row r="720" spans="2:12">
      <c r="B720" s="48"/>
      <c r="C720" s="48"/>
      <c r="D720" s="56"/>
      <c r="E720" s="52"/>
      <c r="F720" s="17"/>
      <c r="G720" s="17"/>
      <c r="H720" s="17"/>
      <c r="I720" s="21"/>
      <c r="J720" s="17" t="s">
        <v>525</v>
      </c>
      <c r="K720" s="20">
        <f>IF(FluxoCaixa1013151416[[#This Row],[Movimento ]]="Saldo Inicial",FluxoCaixa1013151416[[#This Row],[R$ (Valores)]],K719+FluxoCaixa1013151416[[#This Row],[Valores Receitas / Despesas]])</f>
        <v>9274.3599999999933</v>
      </c>
      <c r="L720" s="5">
        <f>IF(FluxoCaixa1013151416[[#This Row],[Entrada / Saída]]="Saída",FluxoCaixa1013151416[[#This Row],[R$ (Valores)]]*-1,FluxoCaixa1013151416[[#This Row],[R$ (Valores)]])</f>
        <v>0</v>
      </c>
    </row>
    <row r="721" spans="2:12">
      <c r="B721" s="48"/>
      <c r="C721" s="48"/>
      <c r="D721" s="56"/>
      <c r="E721" s="52"/>
      <c r="F721" s="17"/>
      <c r="G721" s="17"/>
      <c r="H721" s="17"/>
      <c r="I721" s="21"/>
      <c r="J721" s="17" t="s">
        <v>525</v>
      </c>
      <c r="K721" s="20">
        <f>IF(FluxoCaixa1013151416[[#This Row],[Movimento ]]="Saldo Inicial",FluxoCaixa1013151416[[#This Row],[R$ (Valores)]],K720+FluxoCaixa1013151416[[#This Row],[Valores Receitas / Despesas]])</f>
        <v>9274.3599999999933</v>
      </c>
      <c r="L721" s="5">
        <f>IF(FluxoCaixa1013151416[[#This Row],[Entrada / Saída]]="Saída",FluxoCaixa1013151416[[#This Row],[R$ (Valores)]]*-1,FluxoCaixa1013151416[[#This Row],[R$ (Valores)]])</f>
        <v>0</v>
      </c>
    </row>
    <row r="722" spans="2:12">
      <c r="B722" s="48"/>
      <c r="C722" s="48"/>
      <c r="D722" s="56"/>
      <c r="E722" s="52"/>
      <c r="F722" s="17"/>
      <c r="G722" s="17"/>
      <c r="H722" s="17"/>
      <c r="I722" s="21"/>
      <c r="J722" s="17" t="s">
        <v>525</v>
      </c>
      <c r="K722" s="20">
        <f>IF(FluxoCaixa1013151416[[#This Row],[Movimento ]]="Saldo Inicial",FluxoCaixa1013151416[[#This Row],[R$ (Valores)]],K721+FluxoCaixa1013151416[[#This Row],[Valores Receitas / Despesas]])</f>
        <v>9274.3599999999933</v>
      </c>
      <c r="L722" s="5">
        <f>IF(FluxoCaixa1013151416[[#This Row],[Entrada / Saída]]="Saída",FluxoCaixa1013151416[[#This Row],[R$ (Valores)]]*-1,FluxoCaixa1013151416[[#This Row],[R$ (Valores)]])</f>
        <v>0</v>
      </c>
    </row>
    <row r="723" spans="2:12">
      <c r="B723" s="48"/>
      <c r="C723" s="48"/>
      <c r="D723" s="56"/>
      <c r="E723" s="52"/>
      <c r="F723" s="17"/>
      <c r="G723" s="17"/>
      <c r="H723" s="17"/>
      <c r="I723" s="21"/>
      <c r="J723" s="17" t="s">
        <v>525</v>
      </c>
      <c r="K723" s="20">
        <f>IF(FluxoCaixa1013151416[[#This Row],[Movimento ]]="Saldo Inicial",FluxoCaixa1013151416[[#This Row],[R$ (Valores)]],K722+FluxoCaixa1013151416[[#This Row],[Valores Receitas / Despesas]])</f>
        <v>9274.3599999999933</v>
      </c>
      <c r="L723" s="5">
        <f>IF(FluxoCaixa1013151416[[#This Row],[Entrada / Saída]]="Saída",FluxoCaixa1013151416[[#This Row],[R$ (Valores)]]*-1,FluxoCaixa1013151416[[#This Row],[R$ (Valores)]])</f>
        <v>0</v>
      </c>
    </row>
    <row r="724" spans="2:12">
      <c r="B724" s="48"/>
      <c r="C724" s="48"/>
      <c r="D724" s="56"/>
      <c r="E724" s="52"/>
      <c r="F724" s="17"/>
      <c r="G724" s="17"/>
      <c r="H724" s="17"/>
      <c r="I724" s="21"/>
      <c r="J724" s="17" t="s">
        <v>525</v>
      </c>
      <c r="K724" s="20">
        <f>IF(FluxoCaixa1013151416[[#This Row],[Movimento ]]="Saldo Inicial",FluxoCaixa1013151416[[#This Row],[R$ (Valores)]],K723+FluxoCaixa1013151416[[#This Row],[Valores Receitas / Despesas]])</f>
        <v>9274.3599999999933</v>
      </c>
      <c r="L724" s="5">
        <f>IF(FluxoCaixa1013151416[[#This Row],[Entrada / Saída]]="Saída",FluxoCaixa1013151416[[#This Row],[R$ (Valores)]]*-1,FluxoCaixa1013151416[[#This Row],[R$ (Valores)]])</f>
        <v>0</v>
      </c>
    </row>
    <row r="725" spans="2:12">
      <c r="B725" s="48"/>
      <c r="C725" s="48"/>
      <c r="D725" s="56"/>
      <c r="E725" s="52"/>
      <c r="F725" s="17"/>
      <c r="G725" s="17"/>
      <c r="H725" s="17"/>
      <c r="I725" s="21"/>
      <c r="J725" s="17" t="s">
        <v>525</v>
      </c>
      <c r="K725" s="20">
        <f>IF(FluxoCaixa1013151416[[#This Row],[Movimento ]]="Saldo Inicial",FluxoCaixa1013151416[[#This Row],[R$ (Valores)]],K724+FluxoCaixa1013151416[[#This Row],[Valores Receitas / Despesas]])</f>
        <v>9274.3599999999933</v>
      </c>
      <c r="L725" s="5">
        <f>IF(FluxoCaixa1013151416[[#This Row],[Entrada / Saída]]="Saída",FluxoCaixa1013151416[[#This Row],[R$ (Valores)]]*-1,FluxoCaixa1013151416[[#This Row],[R$ (Valores)]])</f>
        <v>0</v>
      </c>
    </row>
    <row r="726" spans="2:12">
      <c r="B726" s="48"/>
      <c r="C726" s="48"/>
      <c r="D726" s="56"/>
      <c r="E726" s="52"/>
      <c r="F726" s="17"/>
      <c r="G726" s="17"/>
      <c r="H726" s="17"/>
      <c r="I726" s="21"/>
      <c r="J726" s="17" t="s">
        <v>525</v>
      </c>
      <c r="K726" s="20">
        <f>IF(FluxoCaixa1013151416[[#This Row],[Movimento ]]="Saldo Inicial",FluxoCaixa1013151416[[#This Row],[R$ (Valores)]],K725+FluxoCaixa1013151416[[#This Row],[Valores Receitas / Despesas]])</f>
        <v>9274.3599999999933</v>
      </c>
      <c r="L726" s="5">
        <f>IF(FluxoCaixa1013151416[[#This Row],[Entrada / Saída]]="Saída",FluxoCaixa1013151416[[#This Row],[R$ (Valores)]]*-1,FluxoCaixa1013151416[[#This Row],[R$ (Valores)]])</f>
        <v>0</v>
      </c>
    </row>
    <row r="727" spans="2:12">
      <c r="B727" s="48"/>
      <c r="C727" s="48"/>
      <c r="D727" s="56"/>
      <c r="E727" s="52"/>
      <c r="F727" s="17"/>
      <c r="G727" s="17"/>
      <c r="H727" s="17"/>
      <c r="I727" s="21"/>
      <c r="J727" s="17" t="s">
        <v>525</v>
      </c>
      <c r="K727" s="20">
        <f>IF(FluxoCaixa1013151416[[#This Row],[Movimento ]]="Saldo Inicial",FluxoCaixa1013151416[[#This Row],[R$ (Valores)]],K726+FluxoCaixa1013151416[[#This Row],[Valores Receitas / Despesas]])</f>
        <v>9274.3599999999933</v>
      </c>
      <c r="L727" s="5">
        <f>IF(FluxoCaixa1013151416[[#This Row],[Entrada / Saída]]="Saída",FluxoCaixa1013151416[[#This Row],[R$ (Valores)]]*-1,FluxoCaixa1013151416[[#This Row],[R$ (Valores)]])</f>
        <v>0</v>
      </c>
    </row>
    <row r="728" spans="2:12">
      <c r="B728" s="48"/>
      <c r="C728" s="48"/>
      <c r="D728" s="56"/>
      <c r="E728" s="52"/>
      <c r="F728" s="17"/>
      <c r="G728" s="17"/>
      <c r="H728" s="17"/>
      <c r="I728" s="21"/>
      <c r="J728" s="17" t="s">
        <v>525</v>
      </c>
      <c r="K728" s="20">
        <f>IF(FluxoCaixa1013151416[[#This Row],[Movimento ]]="Saldo Inicial",FluxoCaixa1013151416[[#This Row],[R$ (Valores)]],K727+FluxoCaixa1013151416[[#This Row],[Valores Receitas / Despesas]])</f>
        <v>9274.3599999999933</v>
      </c>
      <c r="L728" s="5">
        <f>IF(FluxoCaixa1013151416[[#This Row],[Entrada / Saída]]="Saída",FluxoCaixa1013151416[[#This Row],[R$ (Valores)]]*-1,FluxoCaixa1013151416[[#This Row],[R$ (Valores)]])</f>
        <v>0</v>
      </c>
    </row>
    <row r="729" spans="2:12">
      <c r="B729" s="48"/>
      <c r="C729" s="48"/>
      <c r="D729" s="56"/>
      <c r="E729" s="52"/>
      <c r="F729" s="17"/>
      <c r="G729" s="17"/>
      <c r="H729" s="17"/>
      <c r="I729" s="21"/>
      <c r="J729" s="17" t="s">
        <v>525</v>
      </c>
      <c r="K729" s="20">
        <f>IF(FluxoCaixa1013151416[[#This Row],[Movimento ]]="Saldo Inicial",FluxoCaixa1013151416[[#This Row],[R$ (Valores)]],K728+FluxoCaixa1013151416[[#This Row],[Valores Receitas / Despesas]])</f>
        <v>9274.3599999999933</v>
      </c>
      <c r="L729" s="5">
        <f>IF(FluxoCaixa1013151416[[#This Row],[Entrada / Saída]]="Saída",FluxoCaixa1013151416[[#This Row],[R$ (Valores)]]*-1,FluxoCaixa1013151416[[#This Row],[R$ (Valores)]])</f>
        <v>0</v>
      </c>
    </row>
    <row r="730" spans="2:12">
      <c r="B730" s="48"/>
      <c r="C730" s="48"/>
      <c r="D730" s="56"/>
      <c r="E730" s="52"/>
      <c r="F730" s="17"/>
      <c r="G730" s="17"/>
      <c r="H730" s="17"/>
      <c r="I730" s="21"/>
      <c r="J730" s="17" t="s">
        <v>525</v>
      </c>
      <c r="K730" s="20">
        <f>IF(FluxoCaixa1013151416[[#This Row],[Movimento ]]="Saldo Inicial",FluxoCaixa1013151416[[#This Row],[R$ (Valores)]],K729+FluxoCaixa1013151416[[#This Row],[Valores Receitas / Despesas]])</f>
        <v>9274.3599999999933</v>
      </c>
      <c r="L730" s="5">
        <f>IF(FluxoCaixa1013151416[[#This Row],[Entrada / Saída]]="Saída",FluxoCaixa1013151416[[#This Row],[R$ (Valores)]]*-1,FluxoCaixa1013151416[[#This Row],[R$ (Valores)]])</f>
        <v>0</v>
      </c>
    </row>
    <row r="731" spans="2:12">
      <c r="B731" s="48"/>
      <c r="C731" s="48"/>
      <c r="D731" s="56"/>
      <c r="E731" s="52"/>
      <c r="F731" s="17"/>
      <c r="G731" s="17"/>
      <c r="H731" s="17"/>
      <c r="I731" s="29"/>
      <c r="J731" s="17"/>
      <c r="K731" s="20">
        <f>IF(FluxoCaixa1013151416[[#This Row],[Movimento ]]="Saldo Inicial",FluxoCaixa1013151416[[#This Row],[R$ (Valores)]],K730+FluxoCaixa1013151416[[#This Row],[Valores Receitas / Despesas]])</f>
        <v>9274.3599999999933</v>
      </c>
      <c r="L731" s="5">
        <f>IF(FluxoCaixa1013151416[[#This Row],[Entrada / Saída]]="Saída",FluxoCaixa1013151416[[#This Row],[R$ (Valores)]]*-1,FluxoCaixa1013151416[[#This Row],[R$ (Valores)]])</f>
        <v>0</v>
      </c>
    </row>
    <row r="732" spans="2:12">
      <c r="B732" s="48"/>
      <c r="C732" s="48"/>
      <c r="D732" s="16"/>
      <c r="E732" s="48"/>
      <c r="F732" s="17"/>
      <c r="G732" s="17"/>
      <c r="H732" s="17"/>
      <c r="I732" s="21"/>
      <c r="J732" s="17"/>
      <c r="K732" s="20">
        <f>IF(FluxoCaixa1013151416[[#This Row],[Movimento ]]="Saldo Inicial",FluxoCaixa1013151416[[#This Row],[R$ (Valores)]],K731+FluxoCaixa1013151416[[#This Row],[Valores Receitas / Despesas]])</f>
        <v>9274.3599999999933</v>
      </c>
      <c r="L732" s="5">
        <f>IF(FluxoCaixa1013151416[[#This Row],[Entrada / Saída]]="Saída",FluxoCaixa1013151416[[#This Row],[R$ (Valores)]]*-1,FluxoCaixa1013151416[[#This Row],[R$ (Valores)]])</f>
        <v>0</v>
      </c>
    </row>
    <row r="733" spans="2:12">
      <c r="B733" s="48"/>
      <c r="C733" s="48"/>
      <c r="D733" s="16"/>
      <c r="E733" s="48"/>
      <c r="F733" s="17"/>
      <c r="G733" s="17"/>
      <c r="H733" s="17"/>
      <c r="I733" s="21"/>
      <c r="J733" s="17"/>
      <c r="K733" s="20">
        <f>IF(FluxoCaixa1013151416[[#This Row],[Movimento ]]="Saldo Inicial",FluxoCaixa1013151416[[#This Row],[R$ (Valores)]],K732+FluxoCaixa1013151416[[#This Row],[Valores Receitas / Despesas]])</f>
        <v>9274.3599999999933</v>
      </c>
      <c r="L733" s="17">
        <f>IF(FluxoCaixa1013151416[[#This Row],[Entrada / Saída]]="Saída",FluxoCaixa1013151416[[#This Row],[R$ (Valores)]]*-1,FluxoCaixa1013151416[[#This Row],[R$ (Valores)]])</f>
        <v>0</v>
      </c>
    </row>
    <row r="734" spans="2:12">
      <c r="B734" s="48"/>
      <c r="C734" s="48"/>
      <c r="D734" s="16"/>
      <c r="E734" s="48"/>
      <c r="F734" s="17"/>
      <c r="G734" s="17"/>
      <c r="H734" s="17"/>
      <c r="I734" s="29"/>
      <c r="J734" s="17"/>
      <c r="K734" s="20">
        <f>IF(FluxoCaixa1013151416[[#This Row],[Movimento ]]="Saldo Inicial",FluxoCaixa1013151416[[#This Row],[R$ (Valores)]],K733+FluxoCaixa1013151416[[#This Row],[Valores Receitas / Despesas]])</f>
        <v>9274.3599999999933</v>
      </c>
      <c r="L734" s="5">
        <f>IF(FluxoCaixa1013151416[[#This Row],[Entrada / Saída]]="Saída",FluxoCaixa1013151416[[#This Row],[R$ (Valores)]]*-1,FluxoCaixa1013151416[[#This Row],[R$ (Valores)]])</f>
        <v>0</v>
      </c>
    </row>
    <row r="735" spans="2:12">
      <c r="B735" s="48"/>
      <c r="C735" s="48"/>
      <c r="D735" s="16"/>
      <c r="E735" s="48"/>
      <c r="F735" s="17"/>
      <c r="G735" s="17"/>
      <c r="H735" s="17"/>
      <c r="I735" s="21"/>
      <c r="J735" s="17"/>
      <c r="K735" s="20">
        <f>IF(FluxoCaixa1013151416[[#This Row],[Movimento ]]="Saldo Inicial",FluxoCaixa1013151416[[#This Row],[R$ (Valores)]],K734+FluxoCaixa1013151416[[#This Row],[Valores Receitas / Despesas]])</f>
        <v>9274.3599999999933</v>
      </c>
      <c r="L735" s="5">
        <f>IF(FluxoCaixa1013151416[[#This Row],[Entrada / Saída]]="Saída",FluxoCaixa1013151416[[#This Row],[R$ (Valores)]]*-1,FluxoCaixa1013151416[[#This Row],[R$ (Valores)]])</f>
        <v>0</v>
      </c>
    </row>
    <row r="736" spans="2:12">
      <c r="B736" s="48"/>
      <c r="C736" s="48"/>
      <c r="D736" s="16"/>
      <c r="E736" s="48"/>
      <c r="F736" s="17"/>
      <c r="G736" s="17"/>
      <c r="H736" s="17"/>
      <c r="I736" s="21"/>
      <c r="J736" s="17"/>
      <c r="K736" s="20">
        <f>IF(FluxoCaixa1013151416[[#This Row],[Movimento ]]="Saldo Inicial",FluxoCaixa1013151416[[#This Row],[R$ (Valores)]],K735+FluxoCaixa1013151416[[#This Row],[Valores Receitas / Despesas]])</f>
        <v>9274.3599999999933</v>
      </c>
      <c r="L736" s="5">
        <f>IF(FluxoCaixa1013151416[[#This Row],[Entrada / Saída]]="Saída",FluxoCaixa1013151416[[#This Row],[R$ (Valores)]]*-1,FluxoCaixa1013151416[[#This Row],[R$ (Valores)]])</f>
        <v>0</v>
      </c>
    </row>
    <row r="737" spans="2:12">
      <c r="B737" s="48"/>
      <c r="C737" s="48"/>
      <c r="D737" s="16"/>
      <c r="E737" s="48"/>
      <c r="F737" s="17"/>
      <c r="G737" s="17"/>
      <c r="H737" s="17"/>
      <c r="I737" s="21"/>
      <c r="J737" s="17"/>
      <c r="K737" s="20">
        <f>IF(FluxoCaixa1013151416[[#This Row],[Movimento ]]="Saldo Inicial",FluxoCaixa1013151416[[#This Row],[R$ (Valores)]],K736+FluxoCaixa1013151416[[#This Row],[Valores Receitas / Despesas]])</f>
        <v>9274.3599999999933</v>
      </c>
      <c r="L737" s="5">
        <f>IF(FluxoCaixa1013151416[[#This Row],[Entrada / Saída]]="Saída",FluxoCaixa1013151416[[#This Row],[R$ (Valores)]]*-1,FluxoCaixa1013151416[[#This Row],[R$ (Valores)]])</f>
        <v>0</v>
      </c>
    </row>
    <row r="738" spans="2:12">
      <c r="B738" s="48"/>
      <c r="C738" s="48"/>
      <c r="D738" s="16"/>
      <c r="E738" s="48"/>
      <c r="F738" s="17"/>
      <c r="G738" s="17"/>
      <c r="H738" s="17"/>
      <c r="I738" s="21"/>
      <c r="J738" s="17"/>
      <c r="K738" s="20">
        <f>IF(FluxoCaixa1013151416[[#This Row],[Movimento ]]="Saldo Inicial",FluxoCaixa1013151416[[#This Row],[R$ (Valores)]],K737+FluxoCaixa1013151416[[#This Row],[Valores Receitas / Despesas]])</f>
        <v>9274.3599999999933</v>
      </c>
      <c r="L738" s="5">
        <f>IF(FluxoCaixa1013151416[[#This Row],[Entrada / Saída]]="Saída",FluxoCaixa1013151416[[#This Row],[R$ (Valores)]]*-1,FluxoCaixa1013151416[[#This Row],[R$ (Valores)]])</f>
        <v>0</v>
      </c>
    </row>
    <row r="739" spans="2:12">
      <c r="B739" s="48"/>
      <c r="C739" s="48"/>
      <c r="D739" s="16"/>
      <c r="E739" s="48"/>
      <c r="F739" s="17"/>
      <c r="G739" s="17"/>
      <c r="H739" s="17"/>
      <c r="I739" s="21"/>
      <c r="J739" s="17"/>
      <c r="K739" s="20">
        <f>IF(FluxoCaixa1013151416[[#This Row],[Movimento ]]="Saldo Inicial",FluxoCaixa1013151416[[#This Row],[R$ (Valores)]],K738+FluxoCaixa1013151416[[#This Row],[Valores Receitas / Despesas]])</f>
        <v>9274.3599999999933</v>
      </c>
      <c r="L739" s="5">
        <f>IF(FluxoCaixa1013151416[[#This Row],[Entrada / Saída]]="Saída",FluxoCaixa1013151416[[#This Row],[R$ (Valores)]]*-1,FluxoCaixa1013151416[[#This Row],[R$ (Valores)]])</f>
        <v>0</v>
      </c>
    </row>
    <row r="740" spans="2:12">
      <c r="B740" s="48"/>
      <c r="C740" s="48"/>
      <c r="D740" s="16"/>
      <c r="E740" s="48"/>
      <c r="F740" s="17"/>
      <c r="G740" s="17"/>
      <c r="H740" s="17"/>
      <c r="I740" s="21"/>
      <c r="J740" s="17"/>
      <c r="K740" s="20">
        <f>IF(FluxoCaixa1013151416[[#This Row],[Movimento ]]="Saldo Inicial",FluxoCaixa1013151416[[#This Row],[R$ (Valores)]],K739+FluxoCaixa1013151416[[#This Row],[Valores Receitas / Despesas]])</f>
        <v>9274.3599999999933</v>
      </c>
      <c r="L740" s="5">
        <f>IF(FluxoCaixa1013151416[[#This Row],[Entrada / Saída]]="Saída",FluxoCaixa1013151416[[#This Row],[R$ (Valores)]]*-1,FluxoCaixa1013151416[[#This Row],[R$ (Valores)]])</f>
        <v>0</v>
      </c>
    </row>
    <row r="741" spans="2:12">
      <c r="B741" s="48"/>
      <c r="C741" s="48"/>
      <c r="D741" s="16"/>
      <c r="E741" s="48"/>
      <c r="F741" s="17"/>
      <c r="G741" s="17"/>
      <c r="H741" s="17"/>
      <c r="I741" s="21"/>
      <c r="J741" s="17"/>
      <c r="K741" s="20">
        <f>IF(FluxoCaixa1013151416[[#This Row],[Movimento ]]="Saldo Inicial",FluxoCaixa1013151416[[#This Row],[R$ (Valores)]],K740+FluxoCaixa1013151416[[#This Row],[Valores Receitas / Despesas]])</f>
        <v>9274.3599999999933</v>
      </c>
      <c r="L741" s="5">
        <f>IF(FluxoCaixa1013151416[[#This Row],[Entrada / Saída]]="Saída",FluxoCaixa1013151416[[#This Row],[R$ (Valores)]]*-1,FluxoCaixa1013151416[[#This Row],[R$ (Valores)]])</f>
        <v>0</v>
      </c>
    </row>
    <row r="742" spans="2:12">
      <c r="B742" s="48"/>
      <c r="C742" s="48"/>
      <c r="D742" s="16"/>
      <c r="E742" s="48"/>
      <c r="F742" s="17"/>
      <c r="G742" s="17"/>
      <c r="H742" s="17"/>
      <c r="I742" s="21"/>
      <c r="J742" s="17"/>
      <c r="K742" s="20">
        <f>IF(FluxoCaixa1013151416[[#This Row],[Movimento ]]="Saldo Inicial",FluxoCaixa1013151416[[#This Row],[R$ (Valores)]],K741+FluxoCaixa1013151416[[#This Row],[Valores Receitas / Despesas]])</f>
        <v>9274.3599999999933</v>
      </c>
      <c r="L742" s="5">
        <f>IF(FluxoCaixa1013151416[[#This Row],[Entrada / Saída]]="Saída",FluxoCaixa1013151416[[#This Row],[R$ (Valores)]]*-1,FluxoCaixa1013151416[[#This Row],[R$ (Valores)]])</f>
        <v>0</v>
      </c>
    </row>
    <row r="743" spans="2:12">
      <c r="B743" s="48"/>
      <c r="C743" s="48"/>
      <c r="D743" s="16"/>
      <c r="E743" s="48"/>
      <c r="F743" s="17"/>
      <c r="G743" s="17"/>
      <c r="H743" s="17"/>
      <c r="I743" s="21"/>
      <c r="J743" s="17"/>
      <c r="K743" s="20">
        <f>IF(FluxoCaixa1013151416[[#This Row],[Movimento ]]="Saldo Inicial",FluxoCaixa1013151416[[#This Row],[R$ (Valores)]],K742+FluxoCaixa1013151416[[#This Row],[Valores Receitas / Despesas]])</f>
        <v>9274.3599999999933</v>
      </c>
      <c r="L743" s="5">
        <f>IF(FluxoCaixa1013151416[[#This Row],[Entrada / Saída]]="Saída",FluxoCaixa1013151416[[#This Row],[R$ (Valores)]]*-1,FluxoCaixa1013151416[[#This Row],[R$ (Valores)]])</f>
        <v>0</v>
      </c>
    </row>
    <row r="744" spans="2:12">
      <c r="B744" s="48"/>
      <c r="C744" s="48"/>
      <c r="D744" s="16"/>
      <c r="E744" s="48"/>
      <c r="F744" s="17"/>
      <c r="G744" s="17"/>
      <c r="H744" s="17"/>
      <c r="I744" s="21"/>
      <c r="J744" s="17"/>
      <c r="K744" s="20">
        <f>IF(FluxoCaixa1013151416[[#This Row],[Movimento ]]="Saldo Inicial",FluxoCaixa1013151416[[#This Row],[R$ (Valores)]],K743+FluxoCaixa1013151416[[#This Row],[Valores Receitas / Despesas]])</f>
        <v>9274.3599999999933</v>
      </c>
      <c r="L744" s="5">
        <f>IF(FluxoCaixa1013151416[[#This Row],[Entrada / Saída]]="Saída",FluxoCaixa1013151416[[#This Row],[R$ (Valores)]]*-1,FluxoCaixa1013151416[[#This Row],[R$ (Valores)]])</f>
        <v>0</v>
      </c>
    </row>
    <row r="745" spans="2:12">
      <c r="B745" s="48"/>
      <c r="C745" s="48"/>
      <c r="D745" s="16"/>
      <c r="E745" s="48"/>
      <c r="F745" s="17"/>
      <c r="G745" s="17"/>
      <c r="H745" s="17"/>
      <c r="I745" s="21"/>
      <c r="J745" s="17"/>
      <c r="K745" s="20">
        <f>IF(FluxoCaixa1013151416[[#This Row],[Movimento ]]="Saldo Inicial",FluxoCaixa1013151416[[#This Row],[R$ (Valores)]],K744+FluxoCaixa1013151416[[#This Row],[Valores Receitas / Despesas]])</f>
        <v>9274.3599999999933</v>
      </c>
      <c r="L745" s="5">
        <f>IF(FluxoCaixa1013151416[[#This Row],[Entrada / Saída]]="Saída",FluxoCaixa1013151416[[#This Row],[R$ (Valores)]]*-1,FluxoCaixa1013151416[[#This Row],[R$ (Valores)]])</f>
        <v>0</v>
      </c>
    </row>
    <row r="746" spans="2:12">
      <c r="B746" s="48"/>
      <c r="C746" s="48"/>
      <c r="D746" s="16"/>
      <c r="E746" s="48"/>
      <c r="F746" s="17"/>
      <c r="G746" s="17"/>
      <c r="H746" s="17"/>
      <c r="I746" s="21"/>
      <c r="J746" s="17"/>
      <c r="K746" s="20">
        <f>IF(FluxoCaixa1013151416[[#This Row],[Movimento ]]="Saldo Inicial",FluxoCaixa1013151416[[#This Row],[R$ (Valores)]],K745+FluxoCaixa1013151416[[#This Row],[Valores Receitas / Despesas]])</f>
        <v>9274.3599999999933</v>
      </c>
      <c r="L746" s="5">
        <f>IF(FluxoCaixa1013151416[[#This Row],[Entrada / Saída]]="Saída",FluxoCaixa1013151416[[#This Row],[R$ (Valores)]]*-1,FluxoCaixa1013151416[[#This Row],[R$ (Valores)]])</f>
        <v>0</v>
      </c>
    </row>
    <row r="747" spans="2:12">
      <c r="B747" s="48"/>
      <c r="C747" s="48"/>
      <c r="D747" s="16"/>
      <c r="E747" s="48"/>
      <c r="F747" s="17"/>
      <c r="G747" s="17"/>
      <c r="H747" s="17"/>
      <c r="I747" s="21"/>
      <c r="J747" s="17"/>
      <c r="K747" s="20">
        <f>IF(FluxoCaixa1013151416[[#This Row],[Movimento ]]="Saldo Inicial",FluxoCaixa1013151416[[#This Row],[R$ (Valores)]],K746+FluxoCaixa1013151416[[#This Row],[Valores Receitas / Despesas]])</f>
        <v>9274.3599999999933</v>
      </c>
      <c r="L747" s="5">
        <f>IF(FluxoCaixa1013151416[[#This Row],[Entrada / Saída]]="Saída",FluxoCaixa1013151416[[#This Row],[R$ (Valores)]]*-1,FluxoCaixa1013151416[[#This Row],[R$ (Valores)]])</f>
        <v>0</v>
      </c>
    </row>
    <row r="748" spans="2:12">
      <c r="B748" s="48"/>
      <c r="C748" s="48"/>
      <c r="D748" s="16"/>
      <c r="E748" s="48"/>
      <c r="F748" s="17"/>
      <c r="G748" s="17"/>
      <c r="H748" s="17"/>
      <c r="I748" s="21"/>
      <c r="J748" s="17"/>
      <c r="K748" s="20">
        <f>IF(FluxoCaixa1013151416[[#This Row],[Movimento ]]="Saldo Inicial",FluxoCaixa1013151416[[#This Row],[R$ (Valores)]],K747+FluxoCaixa1013151416[[#This Row],[Valores Receitas / Despesas]])</f>
        <v>9274.3599999999933</v>
      </c>
      <c r="L748" s="5">
        <f>IF(FluxoCaixa1013151416[[#This Row],[Entrada / Saída]]="Saída",FluxoCaixa1013151416[[#This Row],[R$ (Valores)]]*-1,FluxoCaixa1013151416[[#This Row],[R$ (Valores)]])</f>
        <v>0</v>
      </c>
    </row>
    <row r="749" spans="2:12">
      <c r="B749" s="48"/>
      <c r="C749" s="48"/>
      <c r="D749" s="16"/>
      <c r="E749" s="48"/>
      <c r="F749" s="17"/>
      <c r="G749" s="17"/>
      <c r="H749" s="17"/>
      <c r="I749" s="21"/>
      <c r="J749" s="17"/>
      <c r="K749" s="20">
        <f>IF(FluxoCaixa1013151416[[#This Row],[Movimento ]]="Saldo Inicial",FluxoCaixa1013151416[[#This Row],[R$ (Valores)]],K748+FluxoCaixa1013151416[[#This Row],[Valores Receitas / Despesas]])</f>
        <v>9274.3599999999933</v>
      </c>
      <c r="L749" s="5">
        <f>IF(FluxoCaixa1013151416[[#This Row],[Entrada / Saída]]="Saída",FluxoCaixa1013151416[[#This Row],[R$ (Valores)]]*-1,FluxoCaixa1013151416[[#This Row],[R$ (Valores)]])</f>
        <v>0</v>
      </c>
    </row>
    <row r="750" spans="2:12">
      <c r="B750" s="48"/>
      <c r="C750" s="48"/>
      <c r="D750" s="16"/>
      <c r="E750" s="48"/>
      <c r="F750" s="17"/>
      <c r="G750" s="17"/>
      <c r="H750" s="17"/>
      <c r="I750" s="21"/>
      <c r="J750" s="17"/>
      <c r="K750" s="20">
        <f>IF(FluxoCaixa1013151416[[#This Row],[Movimento ]]="Saldo Inicial",FluxoCaixa1013151416[[#This Row],[R$ (Valores)]],K749+FluxoCaixa1013151416[[#This Row],[Valores Receitas / Despesas]])</f>
        <v>9274.3599999999933</v>
      </c>
      <c r="L750" s="5">
        <f>IF(FluxoCaixa1013151416[[#This Row],[Entrada / Saída]]="Saída",FluxoCaixa1013151416[[#This Row],[R$ (Valores)]]*-1,FluxoCaixa1013151416[[#This Row],[R$ (Valores)]])</f>
        <v>0</v>
      </c>
    </row>
    <row r="751" spans="2:12">
      <c r="B751" s="48"/>
      <c r="C751" s="48"/>
      <c r="D751" s="16"/>
      <c r="E751" s="48"/>
      <c r="F751" s="17"/>
      <c r="G751" s="17"/>
      <c r="H751" s="17"/>
      <c r="I751" s="21"/>
      <c r="J751" s="17"/>
      <c r="K751" s="20">
        <f>IF(FluxoCaixa1013151416[[#This Row],[Movimento ]]="Saldo Inicial",FluxoCaixa1013151416[[#This Row],[R$ (Valores)]],K750+FluxoCaixa1013151416[[#This Row],[Valores Receitas / Despesas]])</f>
        <v>9274.3599999999933</v>
      </c>
      <c r="L751" s="5">
        <f>IF(FluxoCaixa1013151416[[#This Row],[Entrada / Saída]]="Saída",FluxoCaixa1013151416[[#This Row],[R$ (Valores)]]*-1,FluxoCaixa1013151416[[#This Row],[R$ (Valores)]])</f>
        <v>0</v>
      </c>
    </row>
    <row r="752" spans="2:12">
      <c r="B752" s="48"/>
      <c r="C752" s="48"/>
      <c r="D752" s="16"/>
      <c r="E752" s="48"/>
      <c r="F752" s="17"/>
      <c r="G752" s="17"/>
      <c r="H752" s="17"/>
      <c r="I752" s="21"/>
      <c r="J752" s="17"/>
      <c r="K752" s="20">
        <f>IF(FluxoCaixa1013151416[[#This Row],[Movimento ]]="Saldo Inicial",FluxoCaixa1013151416[[#This Row],[R$ (Valores)]],K751+FluxoCaixa1013151416[[#This Row],[Valores Receitas / Despesas]])</f>
        <v>9274.3599999999933</v>
      </c>
      <c r="L752" s="5">
        <f>IF(FluxoCaixa1013151416[[#This Row],[Entrada / Saída]]="Saída",FluxoCaixa1013151416[[#This Row],[R$ (Valores)]]*-1,FluxoCaixa1013151416[[#This Row],[R$ (Valores)]])</f>
        <v>0</v>
      </c>
    </row>
    <row r="753" spans="2:12">
      <c r="B753" s="48"/>
      <c r="C753" s="48"/>
      <c r="D753" s="16"/>
      <c r="E753" s="48"/>
      <c r="F753" s="17"/>
      <c r="G753" s="17"/>
      <c r="H753" s="17"/>
      <c r="I753" s="21"/>
      <c r="J753" s="17"/>
      <c r="K753" s="20">
        <f>IF(FluxoCaixa1013151416[[#This Row],[Movimento ]]="Saldo Inicial",FluxoCaixa1013151416[[#This Row],[R$ (Valores)]],K752+FluxoCaixa1013151416[[#This Row],[Valores Receitas / Despesas]])</f>
        <v>9274.3599999999933</v>
      </c>
      <c r="L753" s="5">
        <f>IF(FluxoCaixa1013151416[[#This Row],[Entrada / Saída]]="Saída",FluxoCaixa1013151416[[#This Row],[R$ (Valores)]]*-1,FluxoCaixa1013151416[[#This Row],[R$ (Valores)]])</f>
        <v>0</v>
      </c>
    </row>
    <row r="754" spans="2:12">
      <c r="B754" s="48"/>
      <c r="C754" s="48"/>
      <c r="D754" s="16"/>
      <c r="E754" s="48"/>
      <c r="F754" s="17"/>
      <c r="G754" s="17"/>
      <c r="H754" s="17"/>
      <c r="I754" s="21"/>
      <c r="J754" s="17"/>
      <c r="K754" s="20">
        <f>IF(FluxoCaixa1013151416[[#This Row],[Movimento ]]="Saldo Inicial",FluxoCaixa1013151416[[#This Row],[R$ (Valores)]],K753+FluxoCaixa1013151416[[#This Row],[Valores Receitas / Despesas]])</f>
        <v>9274.3599999999933</v>
      </c>
      <c r="L754" s="5">
        <f>IF(FluxoCaixa1013151416[[#This Row],[Entrada / Saída]]="Saída",FluxoCaixa1013151416[[#This Row],[R$ (Valores)]]*-1,FluxoCaixa1013151416[[#This Row],[R$ (Valores)]])</f>
        <v>0</v>
      </c>
    </row>
    <row r="755" spans="2:12">
      <c r="B755" s="48"/>
      <c r="C755" s="48"/>
      <c r="D755" s="16"/>
      <c r="E755" s="48"/>
      <c r="F755" s="17"/>
      <c r="G755" s="17"/>
      <c r="H755" s="17"/>
      <c r="I755" s="21"/>
      <c r="J755" s="17"/>
      <c r="K755" s="20">
        <f>IF(FluxoCaixa1013151416[[#This Row],[Movimento ]]="Saldo Inicial",FluxoCaixa1013151416[[#This Row],[R$ (Valores)]],K754+FluxoCaixa1013151416[[#This Row],[Valores Receitas / Despesas]])</f>
        <v>9274.3599999999933</v>
      </c>
      <c r="L755" s="5">
        <f>IF(FluxoCaixa1013151416[[#This Row],[Entrada / Saída]]="Saída",FluxoCaixa1013151416[[#This Row],[R$ (Valores)]]*-1,FluxoCaixa1013151416[[#This Row],[R$ (Valores)]])</f>
        <v>0</v>
      </c>
    </row>
    <row r="756" spans="2:12">
      <c r="B756" s="48"/>
      <c r="C756" s="48"/>
      <c r="D756" s="16"/>
      <c r="E756" s="48"/>
      <c r="F756" s="17"/>
      <c r="G756" s="17"/>
      <c r="H756" s="17"/>
      <c r="I756" s="21"/>
      <c r="J756" s="17"/>
      <c r="K756" s="20">
        <f>IF(FluxoCaixa1013151416[[#This Row],[Movimento ]]="Saldo Inicial",FluxoCaixa1013151416[[#This Row],[R$ (Valores)]],K755+FluxoCaixa1013151416[[#This Row],[Valores Receitas / Despesas]])</f>
        <v>9274.3599999999933</v>
      </c>
      <c r="L756" s="5">
        <f>IF(FluxoCaixa1013151416[[#This Row],[Entrada / Saída]]="Saída",FluxoCaixa1013151416[[#This Row],[R$ (Valores)]]*-1,FluxoCaixa1013151416[[#This Row],[R$ (Valores)]])</f>
        <v>0</v>
      </c>
    </row>
    <row r="757" spans="2:12">
      <c r="B757" s="48"/>
      <c r="C757" s="48"/>
      <c r="D757" s="16"/>
      <c r="E757" s="48"/>
      <c r="F757" s="17"/>
      <c r="G757" s="17"/>
      <c r="H757" s="17"/>
      <c r="I757" s="21"/>
      <c r="J757" s="17"/>
      <c r="K757" s="20">
        <f>IF(FluxoCaixa1013151416[[#This Row],[Movimento ]]="Saldo Inicial",FluxoCaixa1013151416[[#This Row],[R$ (Valores)]],K756+FluxoCaixa1013151416[[#This Row],[Valores Receitas / Despesas]])</f>
        <v>9274.3599999999933</v>
      </c>
      <c r="L757" s="5">
        <f>IF(FluxoCaixa1013151416[[#This Row],[Entrada / Saída]]="Saída",FluxoCaixa1013151416[[#This Row],[R$ (Valores)]]*-1,FluxoCaixa1013151416[[#This Row],[R$ (Valores)]])</f>
        <v>0</v>
      </c>
    </row>
    <row r="758" spans="2:12">
      <c r="B758" s="48"/>
      <c r="C758" s="48"/>
      <c r="D758" s="16"/>
      <c r="E758" s="48"/>
      <c r="F758" s="17"/>
      <c r="G758" s="17"/>
      <c r="H758" s="17"/>
      <c r="I758" s="21"/>
      <c r="J758" s="17"/>
      <c r="K758" s="20">
        <f>IF(FluxoCaixa1013151416[[#This Row],[Movimento ]]="Saldo Inicial",FluxoCaixa1013151416[[#This Row],[R$ (Valores)]],K757+FluxoCaixa1013151416[[#This Row],[Valores Receitas / Despesas]])</f>
        <v>9274.3599999999933</v>
      </c>
      <c r="L758" s="5">
        <f>IF(FluxoCaixa1013151416[[#This Row],[Entrada / Saída]]="Saída",FluxoCaixa1013151416[[#This Row],[R$ (Valores)]]*-1,FluxoCaixa1013151416[[#This Row],[R$ (Valores)]])</f>
        <v>0</v>
      </c>
    </row>
    <row r="759" spans="2:12">
      <c r="B759" s="48"/>
      <c r="C759" s="48"/>
      <c r="D759" s="16"/>
      <c r="E759" s="48"/>
      <c r="F759" s="17"/>
      <c r="G759" s="17"/>
      <c r="H759" s="17"/>
      <c r="I759" s="21"/>
      <c r="J759" s="17"/>
      <c r="K759" s="20">
        <f>IF(FluxoCaixa1013151416[[#This Row],[Movimento ]]="Saldo Inicial",FluxoCaixa1013151416[[#This Row],[R$ (Valores)]],K758+FluxoCaixa1013151416[[#This Row],[Valores Receitas / Despesas]])</f>
        <v>9274.3599999999933</v>
      </c>
      <c r="L759" s="5">
        <f>IF(FluxoCaixa1013151416[[#This Row],[Entrada / Saída]]="Saída",FluxoCaixa1013151416[[#This Row],[R$ (Valores)]]*-1,FluxoCaixa1013151416[[#This Row],[R$ (Valores)]])</f>
        <v>0</v>
      </c>
    </row>
    <row r="760" spans="2:12">
      <c r="B760" s="48"/>
      <c r="C760" s="48"/>
      <c r="D760" s="16"/>
      <c r="E760" s="48"/>
      <c r="F760" s="17"/>
      <c r="G760" s="17"/>
      <c r="H760" s="17"/>
      <c r="I760" s="21"/>
      <c r="J760" s="17"/>
      <c r="K760" s="20">
        <f>IF(FluxoCaixa1013151416[[#This Row],[Movimento ]]="Saldo Inicial",FluxoCaixa1013151416[[#This Row],[R$ (Valores)]],K759+FluxoCaixa1013151416[[#This Row],[Valores Receitas / Despesas]])</f>
        <v>9274.3599999999933</v>
      </c>
      <c r="L760" s="5">
        <f>IF(FluxoCaixa1013151416[[#This Row],[Entrada / Saída]]="Saída",FluxoCaixa1013151416[[#This Row],[R$ (Valores)]]*-1,FluxoCaixa1013151416[[#This Row],[R$ (Valores)]])</f>
        <v>0</v>
      </c>
    </row>
    <row r="761" spans="2:12">
      <c r="B761" s="48"/>
      <c r="C761" s="48"/>
      <c r="D761" s="16"/>
      <c r="E761" s="48"/>
      <c r="F761" s="17"/>
      <c r="G761" s="17"/>
      <c r="H761" s="17"/>
      <c r="I761" s="21"/>
      <c r="J761" s="17"/>
      <c r="K761" s="20">
        <f>IF(FluxoCaixa1013151416[[#This Row],[Movimento ]]="Saldo Inicial",FluxoCaixa1013151416[[#This Row],[R$ (Valores)]],K760+FluxoCaixa1013151416[[#This Row],[Valores Receitas / Despesas]])</f>
        <v>9274.3599999999933</v>
      </c>
      <c r="L761" s="5">
        <f>IF(FluxoCaixa1013151416[[#This Row],[Entrada / Saída]]="Saída",FluxoCaixa1013151416[[#This Row],[R$ (Valores)]]*-1,FluxoCaixa1013151416[[#This Row],[R$ (Valores)]])</f>
        <v>0</v>
      </c>
    </row>
    <row r="762" spans="2:12">
      <c r="B762" s="48"/>
      <c r="C762" s="48"/>
      <c r="D762" s="16"/>
      <c r="E762" s="48"/>
      <c r="F762" s="17"/>
      <c r="G762" s="17"/>
      <c r="H762" s="17"/>
      <c r="I762" s="21"/>
      <c r="J762" s="17"/>
      <c r="K762" s="20">
        <f>IF(FluxoCaixa1013151416[[#This Row],[Movimento ]]="Saldo Inicial",FluxoCaixa1013151416[[#This Row],[R$ (Valores)]],K761+FluxoCaixa1013151416[[#This Row],[Valores Receitas / Despesas]])</f>
        <v>9274.3599999999933</v>
      </c>
      <c r="L762" s="5">
        <f>IF(FluxoCaixa1013151416[[#This Row],[Entrada / Saída]]="Saída",FluxoCaixa1013151416[[#This Row],[R$ (Valores)]]*-1,FluxoCaixa1013151416[[#This Row],[R$ (Valores)]])</f>
        <v>0</v>
      </c>
    </row>
    <row r="763" spans="2:12">
      <c r="B763" s="48"/>
      <c r="C763" s="48"/>
      <c r="D763" s="16"/>
      <c r="E763" s="48"/>
      <c r="F763" s="17"/>
      <c r="G763" s="17"/>
      <c r="H763" s="17"/>
      <c r="I763" s="21"/>
      <c r="J763" s="17"/>
      <c r="K763" s="20">
        <f>IF(FluxoCaixa1013151416[[#This Row],[Movimento ]]="Saldo Inicial",FluxoCaixa1013151416[[#This Row],[R$ (Valores)]],K762+FluxoCaixa1013151416[[#This Row],[Valores Receitas / Despesas]])</f>
        <v>9274.3599999999933</v>
      </c>
      <c r="L763" s="5">
        <f>IF(FluxoCaixa1013151416[[#This Row],[Entrada / Saída]]="Saída",FluxoCaixa1013151416[[#This Row],[R$ (Valores)]]*-1,FluxoCaixa1013151416[[#This Row],[R$ (Valores)]])</f>
        <v>0</v>
      </c>
    </row>
    <row r="764" spans="2:12">
      <c r="B764" s="48"/>
      <c r="C764" s="48"/>
      <c r="D764" s="16"/>
      <c r="E764" s="48"/>
      <c r="F764" s="17"/>
      <c r="G764" s="17"/>
      <c r="H764" s="17"/>
      <c r="I764" s="21"/>
      <c r="J764" s="17"/>
      <c r="K764" s="20">
        <f>IF(FluxoCaixa1013151416[[#This Row],[Movimento ]]="Saldo Inicial",FluxoCaixa1013151416[[#This Row],[R$ (Valores)]],K763+FluxoCaixa1013151416[[#This Row],[Valores Receitas / Despesas]])</f>
        <v>9274.3599999999933</v>
      </c>
      <c r="L764" s="5">
        <f>IF(FluxoCaixa1013151416[[#This Row],[Entrada / Saída]]="Saída",FluxoCaixa1013151416[[#This Row],[R$ (Valores)]]*-1,FluxoCaixa1013151416[[#This Row],[R$ (Valores)]])</f>
        <v>0</v>
      </c>
    </row>
    <row r="765" spans="2:12">
      <c r="B765" s="48"/>
      <c r="C765" s="48"/>
      <c r="D765" s="16"/>
      <c r="E765" s="48"/>
      <c r="F765" s="17"/>
      <c r="G765" s="17"/>
      <c r="H765" s="17"/>
      <c r="I765" s="21"/>
      <c r="J765" s="17"/>
      <c r="K765" s="20">
        <f>IF(FluxoCaixa1013151416[[#This Row],[Movimento ]]="Saldo Inicial",FluxoCaixa1013151416[[#This Row],[R$ (Valores)]],K764+FluxoCaixa1013151416[[#This Row],[Valores Receitas / Despesas]])</f>
        <v>9274.3599999999933</v>
      </c>
      <c r="L765" s="5">
        <f>IF(FluxoCaixa1013151416[[#This Row],[Entrada / Saída]]="Saída",FluxoCaixa1013151416[[#This Row],[R$ (Valores)]]*-1,FluxoCaixa1013151416[[#This Row],[R$ (Valores)]])</f>
        <v>0</v>
      </c>
    </row>
    <row r="766" spans="2:12">
      <c r="B766" s="48"/>
      <c r="C766" s="48"/>
      <c r="D766" s="16"/>
      <c r="E766" s="48"/>
      <c r="F766" s="17"/>
      <c r="G766" s="17"/>
      <c r="H766" s="17"/>
      <c r="I766" s="54"/>
      <c r="J766" s="17"/>
      <c r="K766" s="47">
        <f>IF(FluxoCaixa1013151416[[#This Row],[Movimento ]]="Saldo Inicial",FluxoCaixa1013151416[[#This Row],[R$ (Valores)]],K765+FluxoCaixa1013151416[[#This Row],[Valores Receitas / Despesas]])</f>
        <v>9274.3599999999933</v>
      </c>
      <c r="L766" s="53">
        <f>IF(FluxoCaixa1013151416[[#This Row],[Entrada / Saída]]="Saída",FluxoCaixa1013151416[[#This Row],[R$ (Valores)]]*-1,FluxoCaixa1013151416[[#This Row],[R$ (Valores)]])</f>
        <v>0</v>
      </c>
    </row>
    <row r="767" spans="2:12">
      <c r="B767" s="48"/>
      <c r="C767" s="48"/>
      <c r="D767" s="16"/>
      <c r="E767" s="48"/>
      <c r="F767" s="17"/>
      <c r="G767" s="17"/>
      <c r="H767" s="17"/>
      <c r="I767" s="54"/>
      <c r="J767" s="17"/>
      <c r="K767" s="47">
        <f>IF(FluxoCaixa1013151416[[#This Row],[Movimento ]]="Saldo Inicial",FluxoCaixa1013151416[[#This Row],[R$ (Valores)]],K766+FluxoCaixa1013151416[[#This Row],[Valores Receitas / Despesas]])</f>
        <v>9274.3599999999933</v>
      </c>
      <c r="L767" s="53">
        <f>IF(FluxoCaixa1013151416[[#This Row],[Entrada / Saída]]="Saída",FluxoCaixa1013151416[[#This Row],[R$ (Valores)]]*-1,FluxoCaixa1013151416[[#This Row],[R$ (Valores)]])</f>
        <v>0</v>
      </c>
    </row>
    <row r="768" spans="2:12">
      <c r="B768" s="48"/>
      <c r="C768" s="48"/>
      <c r="D768" s="16"/>
      <c r="E768" s="48"/>
      <c r="F768" s="17"/>
      <c r="G768" s="17"/>
      <c r="H768" s="17"/>
      <c r="I768" s="54"/>
      <c r="J768" s="17"/>
      <c r="K768" s="47">
        <f>IF(FluxoCaixa1013151416[[#This Row],[Movimento ]]="Saldo Inicial",FluxoCaixa1013151416[[#This Row],[R$ (Valores)]],K767+FluxoCaixa1013151416[[#This Row],[Valores Receitas / Despesas]])</f>
        <v>9274.3599999999933</v>
      </c>
      <c r="L768" s="53">
        <f>IF(FluxoCaixa1013151416[[#This Row],[Entrada / Saída]]="Saída",FluxoCaixa1013151416[[#This Row],[R$ (Valores)]]*-1,FluxoCaixa1013151416[[#This Row],[R$ (Valores)]])</f>
        <v>0</v>
      </c>
    </row>
    <row r="769" spans="2:12">
      <c r="B769" s="48"/>
      <c r="C769" s="48"/>
      <c r="D769" s="16"/>
      <c r="E769" s="48"/>
      <c r="F769" s="17"/>
      <c r="G769" s="17"/>
      <c r="H769" s="17"/>
      <c r="I769" s="54"/>
      <c r="J769" s="17"/>
      <c r="K769" s="47">
        <f>IF(FluxoCaixa1013151416[[#This Row],[Movimento ]]="Saldo Inicial",FluxoCaixa1013151416[[#This Row],[R$ (Valores)]],K768+FluxoCaixa1013151416[[#This Row],[Valores Receitas / Despesas]])</f>
        <v>9274.3599999999933</v>
      </c>
      <c r="L769" s="53">
        <f>IF(FluxoCaixa1013151416[[#This Row],[Entrada / Saída]]="Saída",FluxoCaixa1013151416[[#This Row],[R$ (Valores)]]*-1,FluxoCaixa1013151416[[#This Row],[R$ (Valores)]])</f>
        <v>0</v>
      </c>
    </row>
    <row r="770" spans="2:12">
      <c r="B770" s="48"/>
      <c r="C770" s="48"/>
      <c r="D770" s="16"/>
      <c r="E770" s="48"/>
      <c r="F770" s="17"/>
      <c r="G770" s="17"/>
      <c r="H770" s="17"/>
      <c r="I770" s="54"/>
      <c r="J770" s="17"/>
      <c r="K770" s="47">
        <f>IF(FluxoCaixa1013151416[[#This Row],[Movimento ]]="Saldo Inicial",FluxoCaixa1013151416[[#This Row],[R$ (Valores)]],K769+FluxoCaixa1013151416[[#This Row],[Valores Receitas / Despesas]])</f>
        <v>9274.3599999999933</v>
      </c>
      <c r="L770" s="53">
        <f>IF(FluxoCaixa1013151416[[#This Row],[Entrada / Saída]]="Saída",FluxoCaixa1013151416[[#This Row],[R$ (Valores)]]*-1,FluxoCaixa1013151416[[#This Row],[R$ (Valores)]])</f>
        <v>0</v>
      </c>
    </row>
    <row r="771" spans="2:12">
      <c r="B771" s="48"/>
      <c r="C771" s="48"/>
      <c r="D771" s="16"/>
      <c r="E771" s="48"/>
      <c r="F771" s="17"/>
      <c r="G771" s="17"/>
      <c r="H771" s="17"/>
      <c r="I771" s="54"/>
      <c r="J771" s="17"/>
      <c r="K771" s="47">
        <f>IF(FluxoCaixa1013151416[[#This Row],[Movimento ]]="Saldo Inicial",FluxoCaixa1013151416[[#This Row],[R$ (Valores)]],K770+FluxoCaixa1013151416[[#This Row],[Valores Receitas / Despesas]])</f>
        <v>9274.3599999999933</v>
      </c>
      <c r="L771" s="53">
        <f>IF(FluxoCaixa1013151416[[#This Row],[Entrada / Saída]]="Saída",FluxoCaixa1013151416[[#This Row],[R$ (Valores)]]*-1,FluxoCaixa1013151416[[#This Row],[R$ (Valores)]])</f>
        <v>0</v>
      </c>
    </row>
    <row r="772" spans="2:12">
      <c r="B772" s="48"/>
      <c r="C772" s="48"/>
      <c r="D772" s="16"/>
      <c r="E772" s="48"/>
      <c r="F772" s="17"/>
      <c r="G772" s="17"/>
      <c r="H772" s="17"/>
      <c r="I772" s="54"/>
      <c r="J772" s="17"/>
      <c r="K772" s="47">
        <f>IF(FluxoCaixa1013151416[[#This Row],[Movimento ]]="Saldo Inicial",FluxoCaixa1013151416[[#This Row],[R$ (Valores)]],K771+FluxoCaixa1013151416[[#This Row],[Valores Receitas / Despesas]])</f>
        <v>9274.3599999999933</v>
      </c>
      <c r="L772" s="53">
        <f>IF(FluxoCaixa1013151416[[#This Row],[Entrada / Saída]]="Saída",FluxoCaixa1013151416[[#This Row],[R$ (Valores)]]*-1,FluxoCaixa1013151416[[#This Row],[R$ (Valores)]])</f>
        <v>0</v>
      </c>
    </row>
    <row r="773" spans="2:12">
      <c r="B773" s="48"/>
      <c r="C773" s="48"/>
      <c r="D773" s="16"/>
      <c r="E773" s="48"/>
      <c r="F773" s="17"/>
      <c r="G773" s="17"/>
      <c r="H773" s="17"/>
      <c r="I773" s="54"/>
      <c r="J773" s="17"/>
      <c r="K773" s="47">
        <f>IF(FluxoCaixa1013151416[[#This Row],[Movimento ]]="Saldo Inicial",FluxoCaixa1013151416[[#This Row],[R$ (Valores)]],K772+FluxoCaixa1013151416[[#This Row],[Valores Receitas / Despesas]])</f>
        <v>9274.3599999999933</v>
      </c>
      <c r="L773" s="53">
        <f>IF(FluxoCaixa1013151416[[#This Row],[Entrada / Saída]]="Saída",FluxoCaixa1013151416[[#This Row],[R$ (Valores)]]*-1,FluxoCaixa1013151416[[#This Row],[R$ (Valores)]])</f>
        <v>0</v>
      </c>
    </row>
    <row r="774" spans="2:12">
      <c r="B774" s="48"/>
      <c r="C774" s="48"/>
      <c r="D774" s="16"/>
      <c r="E774" s="48"/>
      <c r="F774" s="17"/>
      <c r="G774" s="17"/>
      <c r="H774" s="17"/>
      <c r="I774" s="54"/>
      <c r="J774" s="17"/>
      <c r="K774" s="47">
        <f>IF(FluxoCaixa1013151416[[#This Row],[Movimento ]]="Saldo Inicial",FluxoCaixa1013151416[[#This Row],[R$ (Valores)]],K773+FluxoCaixa1013151416[[#This Row],[Valores Receitas / Despesas]])</f>
        <v>9274.3599999999933</v>
      </c>
      <c r="L774" s="53">
        <f>IF(FluxoCaixa1013151416[[#This Row],[Entrada / Saída]]="Saída",FluxoCaixa1013151416[[#This Row],[R$ (Valores)]]*-1,FluxoCaixa1013151416[[#This Row],[R$ (Valores)]])</f>
        <v>0</v>
      </c>
    </row>
    <row r="775" spans="2:12">
      <c r="B775" s="48"/>
      <c r="C775" s="48"/>
      <c r="D775" s="16"/>
      <c r="E775" s="48"/>
      <c r="F775" s="17"/>
      <c r="G775" s="17"/>
      <c r="H775" s="17"/>
      <c r="I775" s="54"/>
      <c r="J775" s="17"/>
      <c r="K775" s="47">
        <f>IF(FluxoCaixa1013151416[[#This Row],[Movimento ]]="Saldo Inicial",FluxoCaixa1013151416[[#This Row],[R$ (Valores)]],K774+FluxoCaixa1013151416[[#This Row],[Valores Receitas / Despesas]])</f>
        <v>9274.3599999999933</v>
      </c>
      <c r="L775" s="53">
        <f>IF(FluxoCaixa1013151416[[#This Row],[Entrada / Saída]]="Saída",FluxoCaixa1013151416[[#This Row],[R$ (Valores)]]*-1,FluxoCaixa1013151416[[#This Row],[R$ (Valores)]])</f>
        <v>0</v>
      </c>
    </row>
    <row r="776" spans="2:12">
      <c r="B776" s="48"/>
      <c r="C776" s="48"/>
      <c r="D776" s="16"/>
      <c r="E776" s="48"/>
      <c r="F776" s="17"/>
      <c r="G776" s="17"/>
      <c r="H776" s="17"/>
      <c r="I776" s="54"/>
      <c r="J776" s="17"/>
      <c r="K776" s="47">
        <f>IF(FluxoCaixa1013151416[[#This Row],[Movimento ]]="Saldo Inicial",FluxoCaixa1013151416[[#This Row],[R$ (Valores)]],K775+FluxoCaixa1013151416[[#This Row],[Valores Receitas / Despesas]])</f>
        <v>9274.3599999999933</v>
      </c>
      <c r="L776" s="53">
        <f>IF(FluxoCaixa1013151416[[#This Row],[Entrada / Saída]]="Saída",FluxoCaixa1013151416[[#This Row],[R$ (Valores)]]*-1,FluxoCaixa1013151416[[#This Row],[R$ (Valores)]])</f>
        <v>0</v>
      </c>
    </row>
    <row r="777" spans="2:12">
      <c r="B777" s="48"/>
      <c r="C777" s="48"/>
      <c r="D777" s="16"/>
      <c r="E777" s="48"/>
      <c r="F777" s="17"/>
      <c r="G777" s="17"/>
      <c r="H777" s="17"/>
      <c r="I777" s="54"/>
      <c r="J777" s="17"/>
      <c r="K777" s="47">
        <f>IF(FluxoCaixa1013151416[[#This Row],[Movimento ]]="Saldo Inicial",FluxoCaixa1013151416[[#This Row],[R$ (Valores)]],K776+FluxoCaixa1013151416[[#This Row],[Valores Receitas / Despesas]])</f>
        <v>9274.3599999999933</v>
      </c>
      <c r="L777" s="53">
        <f>IF(FluxoCaixa1013151416[[#This Row],[Entrada / Saída]]="Saída",FluxoCaixa1013151416[[#This Row],[R$ (Valores)]]*-1,FluxoCaixa1013151416[[#This Row],[R$ (Valores)]])</f>
        <v>0</v>
      </c>
    </row>
    <row r="778" spans="2:12">
      <c r="B778" s="48"/>
      <c r="C778" s="48"/>
      <c r="D778" s="16"/>
      <c r="E778" s="48"/>
      <c r="F778" s="17"/>
      <c r="G778" s="17"/>
      <c r="H778" s="17"/>
      <c r="I778" s="54"/>
      <c r="J778" s="17"/>
      <c r="K778" s="47">
        <f>IF(FluxoCaixa1013151416[[#This Row],[Movimento ]]="Saldo Inicial",FluxoCaixa1013151416[[#This Row],[R$ (Valores)]],K777+FluxoCaixa1013151416[[#This Row],[Valores Receitas / Despesas]])</f>
        <v>9274.3599999999933</v>
      </c>
      <c r="L778" s="53">
        <f>IF(FluxoCaixa1013151416[[#This Row],[Entrada / Saída]]="Saída",FluxoCaixa1013151416[[#This Row],[R$ (Valores)]]*-1,FluxoCaixa1013151416[[#This Row],[R$ (Valores)]])</f>
        <v>0</v>
      </c>
    </row>
    <row r="779" spans="2:12">
      <c r="B779" s="48"/>
      <c r="C779" s="48"/>
      <c r="D779" s="16"/>
      <c r="E779" s="48"/>
      <c r="F779" s="17"/>
      <c r="G779" s="17"/>
      <c r="H779" s="17"/>
      <c r="I779" s="54"/>
      <c r="J779" s="17"/>
      <c r="K779" s="47">
        <f>IF(FluxoCaixa1013151416[[#This Row],[Movimento ]]="Saldo Inicial",FluxoCaixa1013151416[[#This Row],[R$ (Valores)]],K778+FluxoCaixa1013151416[[#This Row],[Valores Receitas / Despesas]])</f>
        <v>9274.3599999999933</v>
      </c>
      <c r="L779" s="53">
        <f>IF(FluxoCaixa1013151416[[#This Row],[Entrada / Saída]]="Saída",FluxoCaixa1013151416[[#This Row],[R$ (Valores)]]*-1,FluxoCaixa1013151416[[#This Row],[R$ (Valores)]])</f>
        <v>0</v>
      </c>
    </row>
    <row r="780" spans="2:12">
      <c r="B780" s="48"/>
      <c r="C780" s="48"/>
      <c r="D780" s="16"/>
      <c r="E780" s="48"/>
      <c r="F780" s="17"/>
      <c r="G780" s="17"/>
      <c r="H780" s="17"/>
      <c r="I780" s="54"/>
      <c r="J780" s="17"/>
      <c r="K780" s="47">
        <f>IF(FluxoCaixa1013151416[[#This Row],[Movimento ]]="Saldo Inicial",FluxoCaixa1013151416[[#This Row],[R$ (Valores)]],K779+FluxoCaixa1013151416[[#This Row],[Valores Receitas / Despesas]])</f>
        <v>9274.3599999999933</v>
      </c>
      <c r="L780" s="53">
        <f>IF(FluxoCaixa1013151416[[#This Row],[Entrada / Saída]]="Saída",FluxoCaixa1013151416[[#This Row],[R$ (Valores)]]*-1,FluxoCaixa1013151416[[#This Row],[R$ (Valores)]])</f>
        <v>0</v>
      </c>
    </row>
    <row r="781" spans="2:12">
      <c r="B781" s="48"/>
      <c r="C781" s="48"/>
      <c r="D781" s="16"/>
      <c r="E781" s="48"/>
      <c r="F781" s="17"/>
      <c r="G781" s="17"/>
      <c r="H781" s="17"/>
      <c r="I781" s="21"/>
      <c r="J781" s="45"/>
      <c r="K781" s="47">
        <f>IF(FluxoCaixa1013151416[[#This Row],[Movimento ]]="Saldo Inicial",FluxoCaixa1013151416[[#This Row],[R$ (Valores)]],K780+FluxoCaixa1013151416[[#This Row],[Valores Receitas / Despesas]])</f>
        <v>9274.3599999999933</v>
      </c>
      <c r="L781" s="53">
        <f>IF(FluxoCaixa1013151416[[#This Row],[Entrada / Saída]]="Saída",FluxoCaixa1013151416[[#This Row],[R$ (Valores)]]*-1,FluxoCaixa1013151416[[#This Row],[R$ (Valores)]])</f>
        <v>0</v>
      </c>
    </row>
    <row r="782" spans="2:12">
      <c r="B782" s="48"/>
      <c r="C782" s="48"/>
      <c r="D782" s="16"/>
      <c r="E782" s="48"/>
      <c r="F782" s="17"/>
      <c r="G782" s="17"/>
      <c r="H782" s="17"/>
      <c r="I782" s="21"/>
      <c r="J782" s="45"/>
      <c r="K782" s="47">
        <f>IF(FluxoCaixa1013151416[[#This Row],[Movimento ]]="Saldo Inicial",FluxoCaixa1013151416[[#This Row],[R$ (Valores)]],K781+FluxoCaixa1013151416[[#This Row],[Valores Receitas / Despesas]])</f>
        <v>9274.3599999999933</v>
      </c>
      <c r="L782" s="53">
        <f>IF(FluxoCaixa1013151416[[#This Row],[Entrada / Saída]]="Saída",FluxoCaixa1013151416[[#This Row],[R$ (Valores)]]*-1,FluxoCaixa1013151416[[#This Row],[R$ (Valores)]])</f>
        <v>0</v>
      </c>
    </row>
    <row r="783" spans="2:12">
      <c r="B783" s="48"/>
      <c r="C783" s="48"/>
      <c r="D783" s="16"/>
      <c r="E783" s="48"/>
      <c r="F783" s="45"/>
      <c r="G783" s="45"/>
      <c r="H783" s="17"/>
      <c r="I783" s="54"/>
      <c r="J783" s="45"/>
      <c r="K783" s="47">
        <f>IF(FluxoCaixa1013151416[[#This Row],[Movimento ]]="Saldo Inicial",FluxoCaixa1013151416[[#This Row],[R$ (Valores)]],K782+FluxoCaixa1013151416[[#This Row],[Valores Receitas / Despesas]])</f>
        <v>9274.3599999999933</v>
      </c>
      <c r="L783" s="53">
        <f>IF(FluxoCaixa1013151416[[#This Row],[Entrada / Saída]]="Saída",FluxoCaixa1013151416[[#This Row],[R$ (Valores)]]*-1,FluxoCaixa1013151416[[#This Row],[R$ (Valores)]])</f>
        <v>0</v>
      </c>
    </row>
    <row r="784" spans="2:12">
      <c r="B784" s="48"/>
      <c r="C784" s="48"/>
      <c r="D784" s="16"/>
      <c r="E784" s="48"/>
      <c r="F784" s="45"/>
      <c r="G784" s="45"/>
      <c r="H784" s="17"/>
      <c r="I784" s="54"/>
      <c r="J784" s="45"/>
      <c r="K784" s="47">
        <f>IF(FluxoCaixa1013151416[[#This Row],[Movimento ]]="Saldo Inicial",FluxoCaixa1013151416[[#This Row],[R$ (Valores)]],K783+FluxoCaixa1013151416[[#This Row],[Valores Receitas / Despesas]])</f>
        <v>9274.3599999999933</v>
      </c>
      <c r="L784" s="53">
        <f>IF(FluxoCaixa1013151416[[#This Row],[Entrada / Saída]]="Saída",FluxoCaixa1013151416[[#This Row],[R$ (Valores)]]*-1,FluxoCaixa1013151416[[#This Row],[R$ (Valores)]])</f>
        <v>0</v>
      </c>
    </row>
    <row r="785" spans="2:12">
      <c r="B785" s="48"/>
      <c r="C785" s="48"/>
      <c r="D785" s="16"/>
      <c r="E785" s="48"/>
      <c r="F785" s="17"/>
      <c r="G785" s="45"/>
      <c r="H785" s="17"/>
      <c r="I785" s="54"/>
      <c r="J785" s="45"/>
      <c r="K785" s="47">
        <f>IF(FluxoCaixa1013151416[[#This Row],[Movimento ]]="Saldo Inicial",FluxoCaixa1013151416[[#This Row],[R$ (Valores)]],K784+FluxoCaixa1013151416[[#This Row],[Valores Receitas / Despesas]])</f>
        <v>9274.3599999999933</v>
      </c>
      <c r="L785" s="53">
        <f>IF(FluxoCaixa1013151416[[#This Row],[Entrada / Saída]]="Saída",FluxoCaixa1013151416[[#This Row],[R$ (Valores)]]*-1,FluxoCaixa1013151416[[#This Row],[R$ (Valores)]])</f>
        <v>0</v>
      </c>
    </row>
    <row r="786" spans="2:12">
      <c r="B786" s="48"/>
      <c r="C786" s="48"/>
      <c r="D786" s="16"/>
      <c r="E786" s="48"/>
      <c r="F786" s="17"/>
      <c r="G786" s="45"/>
      <c r="H786" s="17"/>
      <c r="I786" s="54"/>
      <c r="J786" s="45"/>
      <c r="K786" s="47">
        <f>IF(FluxoCaixa1013151416[[#This Row],[Movimento ]]="Saldo Inicial",FluxoCaixa1013151416[[#This Row],[R$ (Valores)]],K785+FluxoCaixa1013151416[[#This Row],[Valores Receitas / Despesas]])</f>
        <v>9274.3599999999933</v>
      </c>
      <c r="L786" s="53">
        <f>IF(FluxoCaixa1013151416[[#This Row],[Entrada / Saída]]="Saída",FluxoCaixa1013151416[[#This Row],[R$ (Valores)]]*-1,FluxoCaixa1013151416[[#This Row],[R$ (Valores)]])</f>
        <v>0</v>
      </c>
    </row>
    <row r="787" spans="2:12">
      <c r="B787" s="48"/>
      <c r="C787" s="48"/>
      <c r="D787" s="16"/>
      <c r="E787" s="48"/>
      <c r="F787" s="45"/>
      <c r="G787" s="45"/>
      <c r="H787" s="17"/>
      <c r="I787" s="54"/>
      <c r="J787" s="45"/>
      <c r="K787" s="47">
        <f>IF(FluxoCaixa1013151416[[#This Row],[Movimento ]]="Saldo Inicial",FluxoCaixa1013151416[[#This Row],[R$ (Valores)]],K786+FluxoCaixa1013151416[[#This Row],[Valores Receitas / Despesas]])</f>
        <v>9274.3599999999933</v>
      </c>
      <c r="L787" s="53">
        <f>IF(FluxoCaixa1013151416[[#This Row],[Entrada / Saída]]="Saída",FluxoCaixa1013151416[[#This Row],[R$ (Valores)]]*-1,FluxoCaixa1013151416[[#This Row],[R$ (Valores)]])</f>
        <v>0</v>
      </c>
    </row>
    <row r="788" spans="2:12">
      <c r="B788" s="48"/>
      <c r="C788" s="48"/>
      <c r="D788" s="16"/>
      <c r="E788" s="48"/>
      <c r="F788" s="45"/>
      <c r="G788" s="45"/>
      <c r="H788" s="17"/>
      <c r="I788" s="54"/>
      <c r="J788" s="45"/>
      <c r="K788" s="47">
        <f>IF(FluxoCaixa1013151416[[#This Row],[Movimento ]]="Saldo Inicial",FluxoCaixa1013151416[[#This Row],[R$ (Valores)]],K787+FluxoCaixa1013151416[[#This Row],[Valores Receitas / Despesas]])</f>
        <v>9274.3599999999933</v>
      </c>
      <c r="L788" s="53">
        <f>IF(FluxoCaixa1013151416[[#This Row],[Entrada / Saída]]="Saída",FluxoCaixa1013151416[[#This Row],[R$ (Valores)]]*-1,FluxoCaixa1013151416[[#This Row],[R$ (Valores)]])</f>
        <v>0</v>
      </c>
    </row>
    <row r="789" spans="2:12">
      <c r="B789" s="48"/>
      <c r="C789" s="48"/>
      <c r="D789" s="16"/>
      <c r="E789" s="48"/>
      <c r="F789" s="17"/>
      <c r="G789" s="17"/>
      <c r="H789" s="17"/>
      <c r="I789" s="54"/>
      <c r="J789" s="45"/>
      <c r="K789" s="47">
        <f>IF(FluxoCaixa1013151416[[#This Row],[Movimento ]]="Saldo Inicial",FluxoCaixa1013151416[[#This Row],[R$ (Valores)]],K788+FluxoCaixa1013151416[[#This Row],[Valores Receitas / Despesas]])</f>
        <v>9274.3599999999933</v>
      </c>
      <c r="L789" s="53">
        <f>IF(FluxoCaixa1013151416[[#This Row],[Entrada / Saída]]="Saída",FluxoCaixa1013151416[[#This Row],[R$ (Valores)]]*-1,FluxoCaixa1013151416[[#This Row],[R$ (Valores)]])</f>
        <v>0</v>
      </c>
    </row>
    <row r="790" spans="2:12">
      <c r="B790" s="48"/>
      <c r="C790" s="48"/>
      <c r="D790" s="16"/>
      <c r="E790" s="48"/>
      <c r="F790" s="17"/>
      <c r="G790" s="17"/>
      <c r="H790" s="17"/>
      <c r="I790" s="54"/>
      <c r="J790" s="45"/>
      <c r="K790" s="47">
        <f>IF(FluxoCaixa1013151416[[#This Row],[Movimento ]]="Saldo Inicial",FluxoCaixa1013151416[[#This Row],[R$ (Valores)]],K789+FluxoCaixa1013151416[[#This Row],[Valores Receitas / Despesas]])</f>
        <v>9274.3599999999933</v>
      </c>
      <c r="L790" s="53">
        <f>IF(FluxoCaixa1013151416[[#This Row],[Entrada / Saída]]="Saída",FluxoCaixa1013151416[[#This Row],[R$ (Valores)]]*-1,FluxoCaixa1013151416[[#This Row],[R$ (Valores)]])</f>
        <v>0</v>
      </c>
    </row>
    <row r="791" spans="2:12">
      <c r="B791" s="48"/>
      <c r="C791" s="48"/>
      <c r="D791" s="16"/>
      <c r="E791" s="48"/>
      <c r="F791" s="17"/>
      <c r="G791" s="17"/>
      <c r="H791" s="17"/>
      <c r="I791" s="54"/>
      <c r="J791" s="45"/>
      <c r="K791" s="47">
        <f>IF(FluxoCaixa1013151416[[#This Row],[Movimento ]]="Saldo Inicial",FluxoCaixa1013151416[[#This Row],[R$ (Valores)]],K790+FluxoCaixa1013151416[[#This Row],[Valores Receitas / Despesas]])</f>
        <v>9274.3599999999933</v>
      </c>
      <c r="L791" s="53">
        <f>IF(FluxoCaixa1013151416[[#This Row],[Entrada / Saída]]="Saída",FluxoCaixa1013151416[[#This Row],[R$ (Valores)]]*-1,FluxoCaixa1013151416[[#This Row],[R$ (Valores)]])</f>
        <v>0</v>
      </c>
    </row>
    <row r="792" spans="2:12">
      <c r="B792" s="48"/>
      <c r="C792" s="48"/>
      <c r="D792" s="16"/>
      <c r="E792" s="48"/>
      <c r="F792" s="45"/>
      <c r="G792" s="45"/>
      <c r="H792" s="17"/>
      <c r="I792" s="54"/>
      <c r="J792" s="45"/>
      <c r="K792" s="47">
        <f>IF(FluxoCaixa1013151416[[#This Row],[Movimento ]]="Saldo Inicial",FluxoCaixa1013151416[[#This Row],[R$ (Valores)]],K791+FluxoCaixa1013151416[[#This Row],[Valores Receitas / Despesas]])</f>
        <v>9274.3599999999933</v>
      </c>
      <c r="L792" s="53">
        <f>IF(FluxoCaixa1013151416[[#This Row],[Entrada / Saída]]="Saída",FluxoCaixa1013151416[[#This Row],[R$ (Valores)]]*-1,FluxoCaixa1013151416[[#This Row],[R$ (Valores)]])</f>
        <v>0</v>
      </c>
    </row>
    <row r="793" spans="2:12">
      <c r="B793" s="48"/>
      <c r="C793" s="48"/>
      <c r="D793" s="16"/>
      <c r="E793" s="48"/>
      <c r="F793" s="45"/>
      <c r="G793" s="17"/>
      <c r="H793" s="17"/>
      <c r="I793" s="54"/>
      <c r="J793" s="45"/>
      <c r="K793" s="47">
        <f>IF(FluxoCaixa1013151416[[#This Row],[Movimento ]]="Saldo Inicial",FluxoCaixa1013151416[[#This Row],[R$ (Valores)]],K792+FluxoCaixa1013151416[[#This Row],[Valores Receitas / Despesas]])</f>
        <v>9274.3599999999933</v>
      </c>
      <c r="L793" s="53">
        <f>IF(FluxoCaixa1013151416[[#This Row],[Entrada / Saída]]="Saída",FluxoCaixa1013151416[[#This Row],[R$ (Valores)]]*-1,FluxoCaixa1013151416[[#This Row],[R$ (Valores)]])</f>
        <v>0</v>
      </c>
    </row>
    <row r="794" spans="2:12">
      <c r="B794" s="48"/>
      <c r="C794" s="48"/>
      <c r="D794" s="16"/>
      <c r="E794" s="48"/>
      <c r="F794" s="45"/>
      <c r="G794" s="17"/>
      <c r="H794" s="17"/>
      <c r="I794" s="54"/>
      <c r="J794" s="45"/>
      <c r="K794" s="47">
        <f>IF(FluxoCaixa1013151416[[#This Row],[Movimento ]]="Saldo Inicial",FluxoCaixa1013151416[[#This Row],[R$ (Valores)]],K793+FluxoCaixa1013151416[[#This Row],[Valores Receitas / Despesas]])</f>
        <v>9274.3599999999933</v>
      </c>
      <c r="L794" s="53">
        <f>IF(FluxoCaixa1013151416[[#This Row],[Entrada / Saída]]="Saída",FluxoCaixa1013151416[[#This Row],[R$ (Valores)]]*-1,FluxoCaixa1013151416[[#This Row],[R$ (Valores)]])</f>
        <v>0</v>
      </c>
    </row>
    <row r="795" spans="2:12">
      <c r="B795" s="48"/>
      <c r="C795" s="48"/>
      <c r="D795" s="16"/>
      <c r="E795" s="48"/>
      <c r="F795" s="17"/>
      <c r="G795" s="17"/>
      <c r="H795" s="17"/>
      <c r="I795" s="54"/>
      <c r="J795" s="45"/>
      <c r="K795" s="47">
        <f>IF(FluxoCaixa1013151416[[#This Row],[Movimento ]]="Saldo Inicial",FluxoCaixa1013151416[[#This Row],[R$ (Valores)]],K794+FluxoCaixa1013151416[[#This Row],[Valores Receitas / Despesas]])</f>
        <v>9274.3599999999933</v>
      </c>
      <c r="L795" s="53">
        <f>IF(FluxoCaixa1013151416[[#This Row],[Entrada / Saída]]="Saída",FluxoCaixa1013151416[[#This Row],[R$ (Valores)]]*-1,FluxoCaixa1013151416[[#This Row],[R$ (Valores)]])</f>
        <v>0</v>
      </c>
    </row>
    <row r="796" spans="2:12">
      <c r="B796" s="48"/>
      <c r="C796" s="48"/>
      <c r="D796" s="16"/>
      <c r="E796" s="48"/>
      <c r="F796" s="17"/>
      <c r="G796" s="17"/>
      <c r="H796" s="17"/>
      <c r="I796" s="54"/>
      <c r="J796" s="45"/>
      <c r="K796" s="47">
        <f>IF(FluxoCaixa1013151416[[#This Row],[Movimento ]]="Saldo Inicial",FluxoCaixa1013151416[[#This Row],[R$ (Valores)]],K795+FluxoCaixa1013151416[[#This Row],[Valores Receitas / Despesas]])</f>
        <v>9274.3599999999933</v>
      </c>
      <c r="L796" s="53">
        <f>IF(FluxoCaixa1013151416[[#This Row],[Entrada / Saída]]="Saída",FluxoCaixa1013151416[[#This Row],[R$ (Valores)]]*-1,FluxoCaixa1013151416[[#This Row],[R$ (Valores)]])</f>
        <v>0</v>
      </c>
    </row>
    <row r="797" spans="2:12">
      <c r="B797" s="48"/>
      <c r="C797" s="48"/>
      <c r="D797" s="16"/>
      <c r="E797" s="48"/>
      <c r="F797" s="45"/>
      <c r="G797" s="17"/>
      <c r="H797" s="17"/>
      <c r="I797" s="54"/>
      <c r="J797" s="45"/>
      <c r="K797" s="47">
        <f>IF(FluxoCaixa1013151416[[#This Row],[Movimento ]]="Saldo Inicial",FluxoCaixa1013151416[[#This Row],[R$ (Valores)]],K796+FluxoCaixa1013151416[[#This Row],[Valores Receitas / Despesas]])</f>
        <v>9274.3599999999933</v>
      </c>
      <c r="L797" s="53">
        <f>IF(FluxoCaixa1013151416[[#This Row],[Entrada / Saída]]="Saída",FluxoCaixa1013151416[[#This Row],[R$ (Valores)]]*-1,FluxoCaixa1013151416[[#This Row],[R$ (Valores)]])</f>
        <v>0</v>
      </c>
    </row>
    <row r="798" spans="2:12">
      <c r="B798" s="48"/>
      <c r="C798" s="48"/>
      <c r="D798" s="16"/>
      <c r="E798" s="48"/>
      <c r="F798" s="17"/>
      <c r="G798" s="17"/>
      <c r="H798" s="17"/>
      <c r="I798" s="21"/>
      <c r="J798" s="45"/>
      <c r="K798" s="47">
        <f>IF(FluxoCaixa1013151416[[#This Row],[Movimento ]]="Saldo Inicial",FluxoCaixa1013151416[[#This Row],[R$ (Valores)]],K797+FluxoCaixa1013151416[[#This Row],[Valores Receitas / Despesas]])</f>
        <v>9274.3599999999933</v>
      </c>
      <c r="L798" s="53">
        <f>IF(FluxoCaixa1013151416[[#This Row],[Entrada / Saída]]="Saída",FluxoCaixa1013151416[[#This Row],[R$ (Valores)]]*-1,FluxoCaixa1013151416[[#This Row],[R$ (Valores)]])</f>
        <v>0</v>
      </c>
    </row>
    <row r="799" spans="2:12">
      <c r="B799" s="48"/>
      <c r="C799" s="48"/>
      <c r="D799" s="16"/>
      <c r="E799" s="48"/>
      <c r="F799" s="17"/>
      <c r="G799" s="17"/>
      <c r="H799" s="17"/>
      <c r="I799" s="54"/>
      <c r="J799" s="45"/>
      <c r="K799" s="47">
        <f>IF(FluxoCaixa1013151416[[#This Row],[Movimento ]]="Saldo Inicial",FluxoCaixa1013151416[[#This Row],[R$ (Valores)]],K798+FluxoCaixa1013151416[[#This Row],[Valores Receitas / Despesas]])</f>
        <v>9274.3599999999933</v>
      </c>
      <c r="L799" s="53">
        <f>IF(FluxoCaixa1013151416[[#This Row],[Entrada / Saída]]="Saída",FluxoCaixa1013151416[[#This Row],[R$ (Valores)]]*-1,FluxoCaixa1013151416[[#This Row],[R$ (Valores)]])</f>
        <v>0</v>
      </c>
    </row>
    <row r="800" spans="2:12">
      <c r="B800" s="48"/>
      <c r="C800" s="48"/>
      <c r="D800" s="16"/>
      <c r="E800" s="48"/>
      <c r="F800" s="17"/>
      <c r="G800" s="17"/>
      <c r="H800" s="17"/>
      <c r="I800" s="54"/>
      <c r="J800" s="45"/>
      <c r="K800" s="47">
        <f>IF(FluxoCaixa1013151416[[#This Row],[Movimento ]]="Saldo Inicial",FluxoCaixa1013151416[[#This Row],[R$ (Valores)]],K799+FluxoCaixa1013151416[[#This Row],[Valores Receitas / Despesas]])</f>
        <v>9274.3599999999933</v>
      </c>
      <c r="L800" s="53">
        <f>IF(FluxoCaixa1013151416[[#This Row],[Entrada / Saída]]="Saída",FluxoCaixa1013151416[[#This Row],[R$ (Valores)]]*-1,FluxoCaixa1013151416[[#This Row],[R$ (Valores)]])</f>
        <v>0</v>
      </c>
    </row>
    <row r="801" spans="2:12">
      <c r="B801" s="48"/>
      <c r="C801" s="48"/>
      <c r="D801" s="16"/>
      <c r="E801" s="48"/>
      <c r="F801" s="17"/>
      <c r="G801" s="17"/>
      <c r="H801" s="17"/>
      <c r="I801" s="54"/>
      <c r="J801" s="45"/>
      <c r="K801" s="47">
        <f>IF(FluxoCaixa1013151416[[#This Row],[Movimento ]]="Saldo Inicial",FluxoCaixa1013151416[[#This Row],[R$ (Valores)]],K800+FluxoCaixa1013151416[[#This Row],[Valores Receitas / Despesas]])</f>
        <v>9274.3599999999933</v>
      </c>
      <c r="L801" s="53">
        <f>IF(FluxoCaixa1013151416[[#This Row],[Entrada / Saída]]="Saída",FluxoCaixa1013151416[[#This Row],[R$ (Valores)]]*-1,FluxoCaixa1013151416[[#This Row],[R$ (Valores)]])</f>
        <v>0</v>
      </c>
    </row>
    <row r="802" spans="2:12">
      <c r="B802" s="48"/>
      <c r="C802" s="48"/>
      <c r="D802" s="16"/>
      <c r="E802" s="48"/>
      <c r="F802" s="17"/>
      <c r="G802" s="17"/>
      <c r="H802" s="17"/>
      <c r="I802" s="54"/>
      <c r="J802" s="45"/>
      <c r="K802" s="47">
        <f>IF(FluxoCaixa1013151416[[#This Row],[Movimento ]]="Saldo Inicial",FluxoCaixa1013151416[[#This Row],[R$ (Valores)]],K801+FluxoCaixa1013151416[[#This Row],[Valores Receitas / Despesas]])</f>
        <v>9274.3599999999933</v>
      </c>
      <c r="L802" s="53">
        <f>IF(FluxoCaixa1013151416[[#This Row],[Entrada / Saída]]="Saída",FluxoCaixa1013151416[[#This Row],[R$ (Valores)]]*-1,FluxoCaixa1013151416[[#This Row],[R$ (Valores)]])</f>
        <v>0</v>
      </c>
    </row>
    <row r="803" spans="2:12">
      <c r="B803" s="48"/>
      <c r="C803" s="48"/>
      <c r="D803" s="16"/>
      <c r="E803" s="48"/>
      <c r="F803" s="17"/>
      <c r="G803" s="17"/>
      <c r="H803" s="17"/>
      <c r="I803" s="54"/>
      <c r="J803" s="45"/>
      <c r="K803" s="47">
        <f>IF(FluxoCaixa1013151416[[#This Row],[Movimento ]]="Saldo Inicial",FluxoCaixa1013151416[[#This Row],[R$ (Valores)]],K802+FluxoCaixa1013151416[[#This Row],[Valores Receitas / Despesas]])</f>
        <v>9274.3599999999933</v>
      </c>
      <c r="L803" s="53">
        <f>IF(FluxoCaixa1013151416[[#This Row],[Entrada / Saída]]="Saída",FluxoCaixa1013151416[[#This Row],[R$ (Valores)]]*-1,FluxoCaixa1013151416[[#This Row],[R$ (Valores)]])</f>
        <v>0</v>
      </c>
    </row>
    <row r="804" spans="2:12">
      <c r="B804" s="48"/>
      <c r="C804" s="48"/>
      <c r="D804" s="16"/>
      <c r="E804" s="48"/>
      <c r="F804" s="17"/>
      <c r="G804" s="17"/>
      <c r="H804" s="17"/>
      <c r="I804" s="54"/>
      <c r="J804" s="45"/>
      <c r="K804" s="47">
        <f>IF(FluxoCaixa1013151416[[#This Row],[Movimento ]]="Saldo Inicial",FluxoCaixa1013151416[[#This Row],[R$ (Valores)]],K803+FluxoCaixa1013151416[[#This Row],[Valores Receitas / Despesas]])</f>
        <v>9274.3599999999933</v>
      </c>
      <c r="L804" s="53">
        <f>IF(FluxoCaixa1013151416[[#This Row],[Entrada / Saída]]="Saída",FluxoCaixa1013151416[[#This Row],[R$ (Valores)]]*-1,FluxoCaixa1013151416[[#This Row],[R$ (Valores)]])</f>
        <v>0</v>
      </c>
    </row>
    <row r="805" spans="2:12">
      <c r="B805" s="48"/>
      <c r="C805" s="48"/>
      <c r="D805" s="16"/>
      <c r="E805" s="48"/>
      <c r="F805" s="17"/>
      <c r="G805" s="17"/>
      <c r="H805" s="17"/>
      <c r="I805" s="54"/>
      <c r="J805" s="45"/>
      <c r="K805" s="47">
        <f>IF(FluxoCaixa1013151416[[#This Row],[Movimento ]]="Saldo Inicial",FluxoCaixa1013151416[[#This Row],[R$ (Valores)]],K804+FluxoCaixa1013151416[[#This Row],[Valores Receitas / Despesas]])</f>
        <v>9274.3599999999933</v>
      </c>
      <c r="L805" s="53">
        <f>IF(FluxoCaixa1013151416[[#This Row],[Entrada / Saída]]="Saída",FluxoCaixa1013151416[[#This Row],[R$ (Valores)]]*-1,FluxoCaixa1013151416[[#This Row],[R$ (Valores)]])</f>
        <v>0</v>
      </c>
    </row>
    <row r="806" spans="2:12">
      <c r="B806" s="48"/>
      <c r="C806" s="48"/>
      <c r="D806" s="16"/>
      <c r="E806" s="48"/>
      <c r="F806" s="17"/>
      <c r="G806" s="17"/>
      <c r="H806" s="17"/>
      <c r="I806" s="54"/>
      <c r="J806" s="45"/>
      <c r="K806" s="47">
        <f>IF(FluxoCaixa1013151416[[#This Row],[Movimento ]]="Saldo Inicial",FluxoCaixa1013151416[[#This Row],[R$ (Valores)]],K805+FluxoCaixa1013151416[[#This Row],[Valores Receitas / Despesas]])</f>
        <v>9274.3599999999933</v>
      </c>
      <c r="L806" s="53">
        <f>IF(FluxoCaixa1013151416[[#This Row],[Entrada / Saída]]="Saída",FluxoCaixa1013151416[[#This Row],[R$ (Valores)]]*-1,FluxoCaixa1013151416[[#This Row],[R$ (Valores)]])</f>
        <v>0</v>
      </c>
    </row>
    <row r="807" spans="2:12">
      <c r="B807" s="48"/>
      <c r="C807" s="48"/>
      <c r="D807" s="16"/>
      <c r="E807" s="48"/>
      <c r="F807" s="17"/>
      <c r="G807" s="17"/>
      <c r="H807" s="17"/>
      <c r="I807" s="54"/>
      <c r="J807" s="45"/>
      <c r="K807" s="47">
        <f>IF(FluxoCaixa1013151416[[#This Row],[Movimento ]]="Saldo Inicial",FluxoCaixa1013151416[[#This Row],[R$ (Valores)]],K806+FluxoCaixa1013151416[[#This Row],[Valores Receitas / Despesas]])</f>
        <v>9274.3599999999933</v>
      </c>
      <c r="L807" s="53">
        <f>IF(FluxoCaixa1013151416[[#This Row],[Entrada / Saída]]="Saída",FluxoCaixa1013151416[[#This Row],[R$ (Valores)]]*-1,FluxoCaixa1013151416[[#This Row],[R$ (Valores)]])</f>
        <v>0</v>
      </c>
    </row>
    <row r="808" spans="2:12">
      <c r="B808" s="48"/>
      <c r="C808" s="48"/>
      <c r="D808" s="16"/>
      <c r="E808" s="48"/>
      <c r="F808" s="45"/>
      <c r="G808" s="45"/>
      <c r="H808" s="17"/>
      <c r="I808" s="54"/>
      <c r="J808" s="45"/>
      <c r="K808" s="47">
        <f>IF(FluxoCaixa1013151416[[#This Row],[Movimento ]]="Saldo Inicial",FluxoCaixa1013151416[[#This Row],[R$ (Valores)]],K807+FluxoCaixa1013151416[[#This Row],[Valores Receitas / Despesas]])</f>
        <v>9274.3599999999933</v>
      </c>
      <c r="L808" s="53">
        <f>IF(FluxoCaixa1013151416[[#This Row],[Entrada / Saída]]="Saída",FluxoCaixa1013151416[[#This Row],[R$ (Valores)]]*-1,FluxoCaixa1013151416[[#This Row],[R$ (Valores)]])</f>
        <v>0</v>
      </c>
    </row>
    <row r="809" spans="2:12">
      <c r="B809" s="48"/>
      <c r="C809" s="48"/>
      <c r="D809" s="16"/>
      <c r="E809" s="48"/>
      <c r="F809" s="45"/>
      <c r="G809" s="45"/>
      <c r="H809" s="17"/>
      <c r="I809" s="54"/>
      <c r="J809" s="45"/>
      <c r="K809" s="47">
        <f>IF(FluxoCaixa1013151416[[#This Row],[Movimento ]]="Saldo Inicial",FluxoCaixa1013151416[[#This Row],[R$ (Valores)]],K808+FluxoCaixa1013151416[[#This Row],[Valores Receitas / Despesas]])</f>
        <v>9274.3599999999933</v>
      </c>
      <c r="L809" s="53">
        <f>IF(FluxoCaixa1013151416[[#This Row],[Entrada / Saída]]="Saída",FluxoCaixa1013151416[[#This Row],[R$ (Valores)]]*-1,FluxoCaixa1013151416[[#This Row],[R$ (Valores)]])</f>
        <v>0</v>
      </c>
    </row>
    <row r="810" spans="2:12">
      <c r="B810" s="48"/>
      <c r="C810" s="48"/>
      <c r="D810" s="16"/>
      <c r="E810" s="48"/>
      <c r="F810" s="45"/>
      <c r="G810" s="45"/>
      <c r="H810" s="17"/>
      <c r="I810" s="54"/>
      <c r="J810" s="45"/>
      <c r="K810" s="47">
        <f>IF(FluxoCaixa1013151416[[#This Row],[Movimento ]]="Saldo Inicial",FluxoCaixa1013151416[[#This Row],[R$ (Valores)]],K809+FluxoCaixa1013151416[[#This Row],[Valores Receitas / Despesas]])</f>
        <v>9274.3599999999933</v>
      </c>
      <c r="L810" s="53">
        <f>IF(FluxoCaixa1013151416[[#This Row],[Entrada / Saída]]="Saída",FluxoCaixa1013151416[[#This Row],[R$ (Valores)]]*-1,FluxoCaixa1013151416[[#This Row],[R$ (Valores)]])</f>
        <v>0</v>
      </c>
    </row>
    <row r="811" spans="2:12">
      <c r="B811" s="48"/>
      <c r="C811" s="48"/>
      <c r="D811" s="16"/>
      <c r="E811" s="48"/>
      <c r="F811" s="45"/>
      <c r="G811" s="45"/>
      <c r="H811" s="17"/>
      <c r="I811" s="54"/>
      <c r="J811" s="45"/>
      <c r="K811" s="47">
        <f>IF(FluxoCaixa1013151416[[#This Row],[Movimento ]]="Saldo Inicial",FluxoCaixa1013151416[[#This Row],[R$ (Valores)]],K810+FluxoCaixa1013151416[[#This Row],[Valores Receitas / Despesas]])</f>
        <v>9274.3599999999933</v>
      </c>
      <c r="L811" s="53">
        <f>IF(FluxoCaixa1013151416[[#This Row],[Entrada / Saída]]="Saída",FluxoCaixa1013151416[[#This Row],[R$ (Valores)]]*-1,FluxoCaixa1013151416[[#This Row],[R$ (Valores)]])</f>
        <v>0</v>
      </c>
    </row>
    <row r="812" spans="2:12">
      <c r="B812" s="48"/>
      <c r="C812" s="48"/>
      <c r="D812" s="16"/>
      <c r="E812" s="48"/>
      <c r="F812" s="17"/>
      <c r="G812" s="17"/>
      <c r="H812" s="17"/>
      <c r="I812" s="54"/>
      <c r="J812" s="45"/>
      <c r="K812" s="47">
        <f>IF(FluxoCaixa1013151416[[#This Row],[Movimento ]]="Saldo Inicial",FluxoCaixa1013151416[[#This Row],[R$ (Valores)]],K811+FluxoCaixa1013151416[[#This Row],[Valores Receitas / Despesas]])</f>
        <v>9274.3599999999933</v>
      </c>
      <c r="L812" s="53">
        <f>IF(FluxoCaixa1013151416[[#This Row],[Entrada / Saída]]="Saída",FluxoCaixa1013151416[[#This Row],[R$ (Valores)]]*-1,FluxoCaixa1013151416[[#This Row],[R$ (Valores)]])</f>
        <v>0</v>
      </c>
    </row>
    <row r="813" spans="2:12">
      <c r="B813" s="48"/>
      <c r="C813" s="48"/>
      <c r="D813" s="16"/>
      <c r="E813" s="48"/>
      <c r="F813" s="17"/>
      <c r="G813" s="17"/>
      <c r="H813" s="17"/>
      <c r="I813" s="54"/>
      <c r="J813" s="45"/>
      <c r="K813" s="47">
        <f>IF(FluxoCaixa1013151416[[#This Row],[Movimento ]]="Saldo Inicial",FluxoCaixa1013151416[[#This Row],[R$ (Valores)]],K812+FluxoCaixa1013151416[[#This Row],[Valores Receitas / Despesas]])</f>
        <v>9274.3599999999933</v>
      </c>
      <c r="L813" s="53">
        <f>IF(FluxoCaixa1013151416[[#This Row],[Entrada / Saída]]="Saída",FluxoCaixa1013151416[[#This Row],[R$ (Valores)]]*-1,FluxoCaixa1013151416[[#This Row],[R$ (Valores)]])</f>
        <v>0</v>
      </c>
    </row>
    <row r="814" spans="2:12">
      <c r="B814" s="48"/>
      <c r="C814" s="48"/>
      <c r="D814" s="16"/>
      <c r="E814" s="48"/>
      <c r="F814" s="45"/>
      <c r="G814" s="45"/>
      <c r="H814" s="17"/>
      <c r="I814" s="54"/>
      <c r="J814" s="45"/>
      <c r="K814" s="47">
        <f>IF(FluxoCaixa1013151416[[#This Row],[Movimento ]]="Saldo Inicial",FluxoCaixa1013151416[[#This Row],[R$ (Valores)]],K813+FluxoCaixa1013151416[[#This Row],[Valores Receitas / Despesas]])</f>
        <v>9274.3599999999933</v>
      </c>
      <c r="L814" s="53">
        <f>IF(FluxoCaixa1013151416[[#This Row],[Entrada / Saída]]="Saída",FluxoCaixa1013151416[[#This Row],[R$ (Valores)]]*-1,FluxoCaixa1013151416[[#This Row],[R$ (Valores)]])</f>
        <v>0</v>
      </c>
    </row>
    <row r="815" spans="2:12">
      <c r="B815" s="48"/>
      <c r="C815" s="48"/>
      <c r="D815" s="16"/>
      <c r="E815" s="48"/>
      <c r="F815" s="17"/>
      <c r="G815" s="17"/>
      <c r="H815" s="17"/>
      <c r="I815" s="54"/>
      <c r="J815" s="45"/>
      <c r="K815" s="47">
        <f>IF(FluxoCaixa1013151416[[#This Row],[Movimento ]]="Saldo Inicial",FluxoCaixa1013151416[[#This Row],[R$ (Valores)]],K814+FluxoCaixa1013151416[[#This Row],[Valores Receitas / Despesas]])</f>
        <v>9274.3599999999933</v>
      </c>
      <c r="L815" s="53">
        <f>IF(FluxoCaixa1013151416[[#This Row],[Entrada / Saída]]="Saída",FluxoCaixa1013151416[[#This Row],[R$ (Valores)]]*-1,FluxoCaixa1013151416[[#This Row],[R$ (Valores)]])</f>
        <v>0</v>
      </c>
    </row>
    <row r="816" spans="2:12">
      <c r="B816" s="48"/>
      <c r="C816" s="48"/>
      <c r="D816" s="16"/>
      <c r="E816" s="48"/>
      <c r="F816" s="17"/>
      <c r="G816" s="17"/>
      <c r="H816" s="17"/>
      <c r="I816" s="54"/>
      <c r="J816" s="45"/>
      <c r="K816" s="47">
        <f>IF(FluxoCaixa1013151416[[#This Row],[Movimento ]]="Saldo Inicial",FluxoCaixa1013151416[[#This Row],[R$ (Valores)]],K815+FluxoCaixa1013151416[[#This Row],[Valores Receitas / Despesas]])</f>
        <v>9274.3599999999933</v>
      </c>
      <c r="L816" s="53">
        <f>IF(FluxoCaixa1013151416[[#This Row],[Entrada / Saída]]="Saída",FluxoCaixa1013151416[[#This Row],[R$ (Valores)]]*-1,FluxoCaixa1013151416[[#This Row],[R$ (Valores)]])</f>
        <v>0</v>
      </c>
    </row>
    <row r="817" spans="2:12">
      <c r="B817" s="48"/>
      <c r="C817" s="48"/>
      <c r="D817" s="16"/>
      <c r="E817" s="48"/>
      <c r="F817" s="17"/>
      <c r="G817" s="17"/>
      <c r="H817" s="17"/>
      <c r="I817" s="54"/>
      <c r="J817" s="45"/>
      <c r="K817" s="47">
        <f>IF(FluxoCaixa1013151416[[#This Row],[Movimento ]]="Saldo Inicial",FluxoCaixa1013151416[[#This Row],[R$ (Valores)]],K816+FluxoCaixa1013151416[[#This Row],[Valores Receitas / Despesas]])</f>
        <v>9274.3599999999933</v>
      </c>
      <c r="L817" s="53">
        <f>IF(FluxoCaixa1013151416[[#This Row],[Entrada / Saída]]="Saída",FluxoCaixa1013151416[[#This Row],[R$ (Valores)]]*-1,FluxoCaixa1013151416[[#This Row],[R$ (Valores)]])</f>
        <v>0</v>
      </c>
    </row>
    <row r="818" spans="2:12">
      <c r="B818" s="48"/>
      <c r="C818" s="48"/>
      <c r="D818" s="16"/>
      <c r="E818" s="48"/>
      <c r="F818" s="17"/>
      <c r="G818" s="17"/>
      <c r="H818" s="17"/>
      <c r="I818" s="54"/>
      <c r="J818" s="45"/>
      <c r="K818" s="47">
        <f>IF(FluxoCaixa1013151416[[#This Row],[Movimento ]]="Saldo Inicial",FluxoCaixa1013151416[[#This Row],[R$ (Valores)]],K817+FluxoCaixa1013151416[[#This Row],[Valores Receitas / Despesas]])</f>
        <v>9274.3599999999933</v>
      </c>
      <c r="L818" s="53">
        <f>IF(FluxoCaixa1013151416[[#This Row],[Entrada / Saída]]="Saída",FluxoCaixa1013151416[[#This Row],[R$ (Valores)]]*-1,FluxoCaixa1013151416[[#This Row],[R$ (Valores)]])</f>
        <v>0</v>
      </c>
    </row>
    <row r="819" spans="2:12">
      <c r="B819" s="48"/>
      <c r="C819" s="48"/>
      <c r="D819" s="16"/>
      <c r="E819" s="48"/>
      <c r="F819" s="17"/>
      <c r="G819" s="17"/>
      <c r="H819" s="17"/>
      <c r="I819" s="54"/>
      <c r="J819" s="45"/>
      <c r="K819" s="47">
        <f>IF(FluxoCaixa1013151416[[#This Row],[Movimento ]]="Saldo Inicial",FluxoCaixa1013151416[[#This Row],[R$ (Valores)]],K818+FluxoCaixa1013151416[[#This Row],[Valores Receitas / Despesas]])</f>
        <v>9274.3599999999933</v>
      </c>
      <c r="L819" s="53">
        <f>IF(FluxoCaixa1013151416[[#This Row],[Entrada / Saída]]="Saída",FluxoCaixa1013151416[[#This Row],[R$ (Valores)]]*-1,FluxoCaixa1013151416[[#This Row],[R$ (Valores)]])</f>
        <v>0</v>
      </c>
    </row>
    <row r="820" spans="2:12">
      <c r="B820" s="48"/>
      <c r="C820" s="48"/>
      <c r="D820" s="16"/>
      <c r="E820" s="48"/>
      <c r="F820" s="17"/>
      <c r="G820" s="17"/>
      <c r="H820" s="17"/>
      <c r="I820" s="54"/>
      <c r="J820" s="45"/>
      <c r="K820" s="47">
        <f>IF(FluxoCaixa1013151416[[#This Row],[Movimento ]]="Saldo Inicial",FluxoCaixa1013151416[[#This Row],[R$ (Valores)]],K819+FluxoCaixa1013151416[[#This Row],[Valores Receitas / Despesas]])</f>
        <v>9274.3599999999933</v>
      </c>
      <c r="L820" s="53">
        <f>IF(FluxoCaixa1013151416[[#This Row],[Entrada / Saída]]="Saída",FluxoCaixa1013151416[[#This Row],[R$ (Valores)]]*-1,FluxoCaixa1013151416[[#This Row],[R$ (Valores)]])</f>
        <v>0</v>
      </c>
    </row>
    <row r="821" spans="2:12">
      <c r="B821" s="48"/>
      <c r="C821" s="48"/>
      <c r="D821" s="16"/>
      <c r="E821" s="48"/>
      <c r="F821" s="17"/>
      <c r="G821" s="17"/>
      <c r="H821" s="17"/>
      <c r="I821" s="54"/>
      <c r="J821" s="45"/>
      <c r="K821" s="47">
        <f>IF(FluxoCaixa1013151416[[#This Row],[Movimento ]]="Saldo Inicial",FluxoCaixa1013151416[[#This Row],[R$ (Valores)]],K820+FluxoCaixa1013151416[[#This Row],[Valores Receitas / Despesas]])</f>
        <v>9274.3599999999933</v>
      </c>
      <c r="L821" s="53">
        <f>IF(FluxoCaixa1013151416[[#This Row],[Entrada / Saída]]="Saída",FluxoCaixa1013151416[[#This Row],[R$ (Valores)]]*-1,FluxoCaixa1013151416[[#This Row],[R$ (Valores)]])</f>
        <v>0</v>
      </c>
    </row>
    <row r="822" spans="2:12">
      <c r="B822" s="48"/>
      <c r="C822" s="48"/>
      <c r="D822" s="16"/>
      <c r="E822" s="48"/>
      <c r="F822" s="17"/>
      <c r="G822" s="17"/>
      <c r="H822" s="17"/>
      <c r="I822" s="54"/>
      <c r="J822" s="45"/>
      <c r="K822" s="47">
        <f>IF(FluxoCaixa1013151416[[#This Row],[Movimento ]]="Saldo Inicial",FluxoCaixa1013151416[[#This Row],[R$ (Valores)]],K821+FluxoCaixa1013151416[[#This Row],[Valores Receitas / Despesas]])</f>
        <v>9274.3599999999933</v>
      </c>
      <c r="L822" s="53">
        <f>IF(FluxoCaixa1013151416[[#This Row],[Entrada / Saída]]="Saída",FluxoCaixa1013151416[[#This Row],[R$ (Valores)]]*-1,FluxoCaixa1013151416[[#This Row],[R$ (Valores)]])</f>
        <v>0</v>
      </c>
    </row>
    <row r="823" spans="2:12">
      <c r="B823" s="48"/>
      <c r="C823" s="48"/>
      <c r="D823" s="16"/>
      <c r="E823" s="48"/>
      <c r="F823" s="17"/>
      <c r="G823" s="17"/>
      <c r="H823" s="17"/>
      <c r="I823" s="54"/>
      <c r="J823" s="45"/>
      <c r="K823" s="47">
        <f>IF(FluxoCaixa1013151416[[#This Row],[Movimento ]]="Saldo Inicial",FluxoCaixa1013151416[[#This Row],[R$ (Valores)]],K822+FluxoCaixa1013151416[[#This Row],[Valores Receitas / Despesas]])</f>
        <v>9274.3599999999933</v>
      </c>
      <c r="L823" s="53">
        <f>IF(FluxoCaixa1013151416[[#This Row],[Entrada / Saída]]="Saída",FluxoCaixa1013151416[[#This Row],[R$ (Valores)]]*-1,FluxoCaixa1013151416[[#This Row],[R$ (Valores)]])</f>
        <v>0</v>
      </c>
    </row>
    <row r="824" spans="2:12">
      <c r="B824" s="48"/>
      <c r="C824" s="48"/>
      <c r="D824" s="16"/>
      <c r="E824" s="48"/>
      <c r="F824" s="17"/>
      <c r="G824" s="17"/>
      <c r="H824" s="17"/>
      <c r="I824" s="54"/>
      <c r="J824" s="45"/>
      <c r="K824" s="47">
        <f>IF(FluxoCaixa1013151416[[#This Row],[Movimento ]]="Saldo Inicial",FluxoCaixa1013151416[[#This Row],[R$ (Valores)]],K823+FluxoCaixa1013151416[[#This Row],[Valores Receitas / Despesas]])</f>
        <v>9274.3599999999933</v>
      </c>
      <c r="L824" s="53">
        <f>IF(FluxoCaixa1013151416[[#This Row],[Entrada / Saída]]="Saída",FluxoCaixa1013151416[[#This Row],[R$ (Valores)]]*-1,FluxoCaixa1013151416[[#This Row],[R$ (Valores)]])</f>
        <v>0</v>
      </c>
    </row>
    <row r="825" spans="2:12">
      <c r="B825" s="48"/>
      <c r="C825" s="48"/>
      <c r="D825" s="16"/>
      <c r="E825" s="48"/>
      <c r="F825" s="17"/>
      <c r="G825" s="17"/>
      <c r="H825" s="17"/>
      <c r="I825" s="54"/>
      <c r="J825" s="45"/>
      <c r="K825" s="47">
        <f>IF(FluxoCaixa1013151416[[#This Row],[Movimento ]]="Saldo Inicial",FluxoCaixa1013151416[[#This Row],[R$ (Valores)]],K824+FluxoCaixa1013151416[[#This Row],[Valores Receitas / Despesas]])</f>
        <v>9274.3599999999933</v>
      </c>
      <c r="L825" s="53">
        <f>IF(FluxoCaixa1013151416[[#This Row],[Entrada / Saída]]="Saída",FluxoCaixa1013151416[[#This Row],[R$ (Valores)]]*-1,FluxoCaixa1013151416[[#This Row],[R$ (Valores)]])</f>
        <v>0</v>
      </c>
    </row>
    <row r="826" spans="2:12">
      <c r="B826" s="48"/>
      <c r="C826" s="48"/>
      <c r="D826" s="16"/>
      <c r="E826" s="48"/>
      <c r="F826" s="17"/>
      <c r="G826" s="17"/>
      <c r="H826" s="17"/>
      <c r="I826" s="54"/>
      <c r="J826" s="45"/>
      <c r="K826" s="47">
        <f>IF(FluxoCaixa1013151416[[#This Row],[Movimento ]]="Saldo Inicial",FluxoCaixa1013151416[[#This Row],[R$ (Valores)]],K825+FluxoCaixa1013151416[[#This Row],[Valores Receitas / Despesas]])</f>
        <v>9274.3599999999933</v>
      </c>
      <c r="L826" s="53">
        <f>IF(FluxoCaixa1013151416[[#This Row],[Entrada / Saída]]="Saída",FluxoCaixa1013151416[[#This Row],[R$ (Valores)]]*-1,FluxoCaixa1013151416[[#This Row],[R$ (Valores)]])</f>
        <v>0</v>
      </c>
    </row>
    <row r="827" spans="2:12">
      <c r="B827" s="48"/>
      <c r="C827" s="48"/>
      <c r="D827" s="16"/>
      <c r="E827" s="48"/>
      <c r="F827" s="17"/>
      <c r="G827" s="17"/>
      <c r="H827" s="17"/>
      <c r="I827" s="54"/>
      <c r="J827" s="45"/>
      <c r="K827" s="47">
        <f>IF(FluxoCaixa1013151416[[#This Row],[Movimento ]]="Saldo Inicial",FluxoCaixa1013151416[[#This Row],[R$ (Valores)]],K826+FluxoCaixa1013151416[[#This Row],[Valores Receitas / Despesas]])</f>
        <v>9274.3599999999933</v>
      </c>
      <c r="L827" s="53">
        <f>IF(FluxoCaixa1013151416[[#This Row],[Entrada / Saída]]="Saída",FluxoCaixa1013151416[[#This Row],[R$ (Valores)]]*-1,FluxoCaixa1013151416[[#This Row],[R$ (Valores)]])</f>
        <v>0</v>
      </c>
    </row>
    <row r="828" spans="2:12">
      <c r="B828" s="48"/>
      <c r="C828" s="48"/>
      <c r="D828" s="16"/>
      <c r="E828" s="48"/>
      <c r="F828" s="17"/>
      <c r="G828" s="17"/>
      <c r="H828" s="17"/>
      <c r="I828" s="54"/>
      <c r="J828" s="45"/>
      <c r="K828" s="47">
        <f>IF(FluxoCaixa1013151416[[#This Row],[Movimento ]]="Saldo Inicial",FluxoCaixa1013151416[[#This Row],[R$ (Valores)]],K827+FluxoCaixa1013151416[[#This Row],[Valores Receitas / Despesas]])</f>
        <v>9274.3599999999933</v>
      </c>
      <c r="L828" s="53">
        <f>IF(FluxoCaixa1013151416[[#This Row],[Entrada / Saída]]="Saída",FluxoCaixa1013151416[[#This Row],[R$ (Valores)]]*-1,FluxoCaixa1013151416[[#This Row],[R$ (Valores)]])</f>
        <v>0</v>
      </c>
    </row>
    <row r="829" spans="2:12">
      <c r="B829" s="48"/>
      <c r="C829" s="48"/>
      <c r="D829" s="16"/>
      <c r="E829" s="48"/>
      <c r="F829" s="17"/>
      <c r="G829" s="17"/>
      <c r="H829" s="17"/>
      <c r="I829" s="54"/>
      <c r="J829" s="45"/>
      <c r="K829" s="47">
        <f>IF(FluxoCaixa1013151416[[#This Row],[Movimento ]]="Saldo Inicial",FluxoCaixa1013151416[[#This Row],[R$ (Valores)]],K828+FluxoCaixa1013151416[[#This Row],[Valores Receitas / Despesas]])</f>
        <v>9274.3599999999933</v>
      </c>
      <c r="L829" s="53">
        <f>IF(FluxoCaixa1013151416[[#This Row],[Entrada / Saída]]="Saída",FluxoCaixa1013151416[[#This Row],[R$ (Valores)]]*-1,FluxoCaixa1013151416[[#This Row],[R$ (Valores)]])</f>
        <v>0</v>
      </c>
    </row>
    <row r="830" spans="2:12">
      <c r="B830" s="48"/>
      <c r="C830" s="48"/>
      <c r="D830" s="16"/>
      <c r="E830" s="48"/>
      <c r="F830" s="17"/>
      <c r="G830" s="17"/>
      <c r="H830" s="17"/>
      <c r="I830" s="54"/>
      <c r="J830" s="45"/>
      <c r="K830" s="47">
        <f>IF(FluxoCaixa1013151416[[#This Row],[Movimento ]]="Saldo Inicial",FluxoCaixa1013151416[[#This Row],[R$ (Valores)]],K829+FluxoCaixa1013151416[[#This Row],[Valores Receitas / Despesas]])</f>
        <v>9274.3599999999933</v>
      </c>
      <c r="L830" s="53">
        <f>IF(FluxoCaixa1013151416[[#This Row],[Entrada / Saída]]="Saída",FluxoCaixa1013151416[[#This Row],[R$ (Valores)]]*-1,FluxoCaixa1013151416[[#This Row],[R$ (Valores)]])</f>
        <v>0</v>
      </c>
    </row>
    <row r="831" spans="2:12">
      <c r="B831" s="48"/>
      <c r="C831" s="48"/>
      <c r="D831" s="16"/>
      <c r="E831" s="48"/>
      <c r="F831" s="17"/>
      <c r="G831" s="17"/>
      <c r="H831" s="17"/>
      <c r="I831" s="54"/>
      <c r="J831" s="45"/>
      <c r="K831" s="47">
        <f>IF(FluxoCaixa1013151416[[#This Row],[Movimento ]]="Saldo Inicial",FluxoCaixa1013151416[[#This Row],[R$ (Valores)]],K830+FluxoCaixa1013151416[[#This Row],[Valores Receitas / Despesas]])</f>
        <v>9274.3599999999933</v>
      </c>
      <c r="L831" s="53">
        <f>IF(FluxoCaixa1013151416[[#This Row],[Entrada / Saída]]="Saída",FluxoCaixa1013151416[[#This Row],[R$ (Valores)]]*-1,FluxoCaixa1013151416[[#This Row],[R$ (Valores)]])</f>
        <v>0</v>
      </c>
    </row>
    <row r="832" spans="2:12">
      <c r="B832" s="48"/>
      <c r="C832" s="48"/>
      <c r="D832" s="16"/>
      <c r="E832" s="48"/>
      <c r="F832" s="17"/>
      <c r="G832" s="17"/>
      <c r="H832" s="17"/>
      <c r="I832" s="54"/>
      <c r="J832" s="45"/>
      <c r="K832" s="47">
        <f>IF(FluxoCaixa1013151416[[#This Row],[Movimento ]]="Saldo Inicial",FluxoCaixa1013151416[[#This Row],[R$ (Valores)]],K831+FluxoCaixa1013151416[[#This Row],[Valores Receitas / Despesas]])</f>
        <v>9274.3599999999933</v>
      </c>
      <c r="L832" s="53">
        <f>IF(FluxoCaixa1013151416[[#This Row],[Entrada / Saída]]="Saída",FluxoCaixa1013151416[[#This Row],[R$ (Valores)]]*-1,FluxoCaixa1013151416[[#This Row],[R$ (Valores)]])</f>
        <v>0</v>
      </c>
    </row>
    <row r="833" spans="2:12">
      <c r="B833" s="48"/>
      <c r="C833" s="48"/>
      <c r="D833" s="16"/>
      <c r="E833" s="48"/>
      <c r="F833" s="17"/>
      <c r="G833" s="17"/>
      <c r="H833" s="17"/>
      <c r="I833" s="54"/>
      <c r="J833" s="45"/>
      <c r="K833" s="47">
        <f>IF(FluxoCaixa1013151416[[#This Row],[Movimento ]]="Saldo Inicial",FluxoCaixa1013151416[[#This Row],[R$ (Valores)]],K832+FluxoCaixa1013151416[[#This Row],[Valores Receitas / Despesas]])</f>
        <v>9274.3599999999933</v>
      </c>
      <c r="L833" s="53">
        <f>IF(FluxoCaixa1013151416[[#This Row],[Entrada / Saída]]="Saída",FluxoCaixa1013151416[[#This Row],[R$ (Valores)]]*-1,FluxoCaixa1013151416[[#This Row],[R$ (Valores)]])</f>
        <v>0</v>
      </c>
    </row>
    <row r="834" spans="2:12">
      <c r="B834" s="48"/>
      <c r="C834" s="48"/>
      <c r="D834" s="16"/>
      <c r="E834" s="48"/>
      <c r="F834" s="17"/>
      <c r="G834" s="17"/>
      <c r="H834" s="17"/>
      <c r="I834" s="54"/>
      <c r="J834" s="45"/>
      <c r="K834" s="47">
        <f>IF(FluxoCaixa1013151416[[#This Row],[Movimento ]]="Saldo Inicial",FluxoCaixa1013151416[[#This Row],[R$ (Valores)]],K833+FluxoCaixa1013151416[[#This Row],[Valores Receitas / Despesas]])</f>
        <v>9274.3599999999933</v>
      </c>
      <c r="L834" s="53">
        <f>IF(FluxoCaixa1013151416[[#This Row],[Entrada / Saída]]="Saída",FluxoCaixa1013151416[[#This Row],[R$ (Valores)]]*-1,FluxoCaixa1013151416[[#This Row],[R$ (Valores)]])</f>
        <v>0</v>
      </c>
    </row>
    <row r="835" spans="2:12">
      <c r="B835" s="48"/>
      <c r="C835" s="48"/>
      <c r="D835" s="16"/>
      <c r="E835" s="48"/>
      <c r="F835" s="45"/>
      <c r="G835" s="17"/>
      <c r="H835" s="17"/>
      <c r="I835" s="54"/>
      <c r="J835" s="45"/>
      <c r="K835" s="47">
        <f>IF(FluxoCaixa1013151416[[#This Row],[Movimento ]]="Saldo Inicial",FluxoCaixa1013151416[[#This Row],[R$ (Valores)]],K834+FluxoCaixa1013151416[[#This Row],[Valores Receitas / Despesas]])</f>
        <v>9274.3599999999933</v>
      </c>
      <c r="L835" s="53">
        <f>IF(FluxoCaixa1013151416[[#This Row],[Entrada / Saída]]="Saída",FluxoCaixa1013151416[[#This Row],[R$ (Valores)]]*-1,FluxoCaixa1013151416[[#This Row],[R$ (Valores)]])</f>
        <v>0</v>
      </c>
    </row>
    <row r="836" spans="2:12">
      <c r="B836" s="48"/>
      <c r="C836" s="48"/>
      <c r="D836" s="16"/>
      <c r="E836" s="48"/>
      <c r="F836" s="17"/>
      <c r="G836" s="17"/>
      <c r="H836" s="17"/>
      <c r="I836" s="54"/>
      <c r="J836" s="45"/>
      <c r="K836" s="47">
        <f>IF(FluxoCaixa1013151416[[#This Row],[Movimento ]]="Saldo Inicial",FluxoCaixa1013151416[[#This Row],[R$ (Valores)]],K835+FluxoCaixa1013151416[[#This Row],[Valores Receitas / Despesas]])</f>
        <v>9274.3599999999933</v>
      </c>
      <c r="L836" s="53">
        <f>IF(FluxoCaixa1013151416[[#This Row],[Entrada / Saída]]="Saída",FluxoCaixa1013151416[[#This Row],[R$ (Valores)]]*-1,FluxoCaixa1013151416[[#This Row],[R$ (Valores)]])</f>
        <v>0</v>
      </c>
    </row>
    <row r="837" spans="2:12">
      <c r="B837" s="48"/>
      <c r="C837" s="48"/>
      <c r="D837" s="16"/>
      <c r="E837" s="48"/>
      <c r="F837" s="45"/>
      <c r="G837" s="45"/>
      <c r="H837" s="17"/>
      <c r="I837" s="54"/>
      <c r="J837" s="45"/>
      <c r="K837" s="47">
        <f>IF(FluxoCaixa1013151416[[#This Row],[Movimento ]]="Saldo Inicial",FluxoCaixa1013151416[[#This Row],[R$ (Valores)]],K836+FluxoCaixa1013151416[[#This Row],[Valores Receitas / Despesas]])</f>
        <v>9274.3599999999933</v>
      </c>
      <c r="L837" s="53">
        <f>IF(FluxoCaixa1013151416[[#This Row],[Entrada / Saída]]="Saída",FluxoCaixa1013151416[[#This Row],[R$ (Valores)]]*-1,FluxoCaixa1013151416[[#This Row],[R$ (Valores)]])</f>
        <v>0</v>
      </c>
    </row>
    <row r="838" spans="2:12">
      <c r="B838" s="48"/>
      <c r="C838" s="48"/>
      <c r="D838" s="16"/>
      <c r="E838" s="48"/>
      <c r="F838" s="45"/>
      <c r="G838" s="17"/>
      <c r="H838" s="17"/>
      <c r="I838" s="54"/>
      <c r="J838" s="45"/>
      <c r="K838" s="47">
        <f>IF(FluxoCaixa1013151416[[#This Row],[Movimento ]]="Saldo Inicial",FluxoCaixa1013151416[[#This Row],[R$ (Valores)]],K837+FluxoCaixa1013151416[[#This Row],[Valores Receitas / Despesas]])</f>
        <v>9274.3599999999933</v>
      </c>
      <c r="L838" s="53">
        <f>IF(FluxoCaixa1013151416[[#This Row],[Entrada / Saída]]="Saída",FluxoCaixa1013151416[[#This Row],[R$ (Valores)]]*-1,FluxoCaixa1013151416[[#This Row],[R$ (Valores)]])</f>
        <v>0</v>
      </c>
    </row>
    <row r="839" spans="2:12">
      <c r="B839" s="48"/>
      <c r="C839" s="48"/>
      <c r="D839" s="16"/>
      <c r="E839" s="48"/>
      <c r="F839" s="45"/>
      <c r="G839" s="17"/>
      <c r="H839" s="17"/>
      <c r="I839" s="54"/>
      <c r="J839" s="45"/>
      <c r="K839" s="47">
        <f>IF(FluxoCaixa1013151416[[#This Row],[Movimento ]]="Saldo Inicial",FluxoCaixa1013151416[[#This Row],[R$ (Valores)]],K838+FluxoCaixa1013151416[[#This Row],[Valores Receitas / Despesas]])</f>
        <v>9274.3599999999933</v>
      </c>
      <c r="L839" s="53">
        <f>IF(FluxoCaixa1013151416[[#This Row],[Entrada / Saída]]="Saída",FluxoCaixa1013151416[[#This Row],[R$ (Valores)]]*-1,FluxoCaixa1013151416[[#This Row],[R$ (Valores)]])</f>
        <v>0</v>
      </c>
    </row>
    <row r="840" spans="2:12">
      <c r="B840" s="48"/>
      <c r="C840" s="48"/>
      <c r="D840" s="16"/>
      <c r="E840" s="48"/>
      <c r="F840" s="45"/>
      <c r="G840" s="17"/>
      <c r="H840" s="17"/>
      <c r="I840" s="54"/>
      <c r="J840" s="45"/>
      <c r="K840" s="47">
        <f>IF(FluxoCaixa1013151416[[#This Row],[Movimento ]]="Saldo Inicial",FluxoCaixa1013151416[[#This Row],[R$ (Valores)]],K839+FluxoCaixa1013151416[[#This Row],[Valores Receitas / Despesas]])</f>
        <v>9274.3599999999933</v>
      </c>
      <c r="L840" s="53">
        <f>IF(FluxoCaixa1013151416[[#This Row],[Entrada / Saída]]="Saída",FluxoCaixa1013151416[[#This Row],[R$ (Valores)]]*-1,FluxoCaixa1013151416[[#This Row],[R$ (Valores)]])</f>
        <v>0</v>
      </c>
    </row>
    <row r="841" spans="2:12">
      <c r="B841" s="48"/>
      <c r="C841" s="48"/>
      <c r="D841" s="16"/>
      <c r="E841" s="48"/>
      <c r="F841" s="45"/>
      <c r="G841" s="17"/>
      <c r="H841" s="17"/>
      <c r="I841" s="54"/>
      <c r="J841" s="45"/>
      <c r="K841" s="47">
        <f>IF(FluxoCaixa1013151416[[#This Row],[Movimento ]]="Saldo Inicial",FluxoCaixa1013151416[[#This Row],[R$ (Valores)]],K840+FluxoCaixa1013151416[[#This Row],[Valores Receitas / Despesas]])</f>
        <v>9274.3599999999933</v>
      </c>
      <c r="L841" s="53">
        <f>IF(FluxoCaixa1013151416[[#This Row],[Entrada / Saída]]="Saída",FluxoCaixa1013151416[[#This Row],[R$ (Valores)]]*-1,FluxoCaixa1013151416[[#This Row],[R$ (Valores)]])</f>
        <v>0</v>
      </c>
    </row>
    <row r="842" spans="2:12">
      <c r="B842" s="48"/>
      <c r="C842" s="48"/>
      <c r="D842" s="16"/>
      <c r="E842" s="48"/>
      <c r="F842" s="45"/>
      <c r="G842" s="45"/>
      <c r="H842" s="17"/>
      <c r="I842" s="54"/>
      <c r="J842" s="45"/>
      <c r="K842" s="47">
        <f>IF(FluxoCaixa1013151416[[#This Row],[Movimento ]]="Saldo Inicial",FluxoCaixa1013151416[[#This Row],[R$ (Valores)]],K841+FluxoCaixa1013151416[[#This Row],[Valores Receitas / Despesas]])</f>
        <v>9274.3599999999933</v>
      </c>
      <c r="L842" s="53">
        <f>IF(FluxoCaixa1013151416[[#This Row],[Entrada / Saída]]="Saída",FluxoCaixa1013151416[[#This Row],[R$ (Valores)]]*-1,FluxoCaixa1013151416[[#This Row],[R$ (Valores)]])</f>
        <v>0</v>
      </c>
    </row>
    <row r="843" spans="2:12">
      <c r="B843" s="48"/>
      <c r="C843" s="48"/>
      <c r="D843" s="16"/>
      <c r="E843" s="48"/>
      <c r="F843" s="17"/>
      <c r="G843" s="17"/>
      <c r="H843" s="17"/>
      <c r="I843" s="54"/>
      <c r="J843" s="45"/>
      <c r="K843" s="47">
        <f>IF(FluxoCaixa1013151416[[#This Row],[Movimento ]]="Saldo Inicial",FluxoCaixa1013151416[[#This Row],[R$ (Valores)]],K842+FluxoCaixa1013151416[[#This Row],[Valores Receitas / Despesas]])</f>
        <v>9274.3599999999933</v>
      </c>
      <c r="L843" s="53">
        <f>IF(FluxoCaixa1013151416[[#This Row],[Entrada / Saída]]="Saída",FluxoCaixa1013151416[[#This Row],[R$ (Valores)]]*-1,FluxoCaixa1013151416[[#This Row],[R$ (Valores)]])</f>
        <v>0</v>
      </c>
    </row>
    <row r="844" spans="2:12">
      <c r="B844" s="48"/>
      <c r="C844" s="48"/>
      <c r="D844" s="16"/>
      <c r="E844" s="48"/>
      <c r="F844" s="45"/>
      <c r="G844" s="45"/>
      <c r="H844" s="17"/>
      <c r="I844" s="54"/>
      <c r="J844" s="45"/>
      <c r="K844" s="47">
        <f>IF(FluxoCaixa1013151416[[#This Row],[Movimento ]]="Saldo Inicial",FluxoCaixa1013151416[[#This Row],[R$ (Valores)]],K843+FluxoCaixa1013151416[[#This Row],[Valores Receitas / Despesas]])</f>
        <v>9274.3599999999933</v>
      </c>
      <c r="L844" s="53">
        <f>IF(FluxoCaixa1013151416[[#This Row],[Entrada / Saída]]="Saída",FluxoCaixa1013151416[[#This Row],[R$ (Valores)]]*-1,FluxoCaixa1013151416[[#This Row],[R$ (Valores)]])</f>
        <v>0</v>
      </c>
    </row>
    <row r="845" spans="2:12">
      <c r="B845" s="48"/>
      <c r="C845" s="48"/>
      <c r="D845" s="16"/>
      <c r="E845" s="48"/>
      <c r="F845" s="45"/>
      <c r="G845" s="45"/>
      <c r="H845" s="17"/>
      <c r="I845" s="54"/>
      <c r="J845" s="45"/>
      <c r="K845" s="47">
        <f>IF(FluxoCaixa1013151416[[#This Row],[Movimento ]]="Saldo Inicial",FluxoCaixa1013151416[[#This Row],[R$ (Valores)]],K844+FluxoCaixa1013151416[[#This Row],[Valores Receitas / Despesas]])</f>
        <v>9274.3599999999933</v>
      </c>
      <c r="L845" s="53">
        <f>IF(FluxoCaixa1013151416[[#This Row],[Entrada / Saída]]="Saída",FluxoCaixa1013151416[[#This Row],[R$ (Valores)]]*-1,FluxoCaixa1013151416[[#This Row],[R$ (Valores)]])</f>
        <v>0</v>
      </c>
    </row>
    <row r="846" spans="2:12">
      <c r="B846" s="48"/>
      <c r="C846" s="48"/>
      <c r="D846" s="16"/>
      <c r="E846" s="48"/>
      <c r="F846" s="45"/>
      <c r="G846" s="45"/>
      <c r="H846" s="17"/>
      <c r="I846" s="54"/>
      <c r="J846" s="45"/>
      <c r="K846" s="47">
        <f>IF(FluxoCaixa1013151416[[#This Row],[Movimento ]]="Saldo Inicial",FluxoCaixa1013151416[[#This Row],[R$ (Valores)]],K845+FluxoCaixa1013151416[[#This Row],[Valores Receitas / Despesas]])</f>
        <v>9274.3599999999933</v>
      </c>
      <c r="L846" s="53">
        <f>IF(FluxoCaixa1013151416[[#This Row],[Entrada / Saída]]="Saída",FluxoCaixa1013151416[[#This Row],[R$ (Valores)]]*-1,FluxoCaixa1013151416[[#This Row],[R$ (Valores)]])</f>
        <v>0</v>
      </c>
    </row>
    <row r="847" spans="2:12">
      <c r="B847" s="48"/>
      <c r="C847" s="48"/>
      <c r="D847" s="16"/>
      <c r="E847" s="48"/>
      <c r="F847" s="17"/>
      <c r="G847" s="45"/>
      <c r="H847" s="17"/>
      <c r="I847" s="21"/>
      <c r="J847" s="17"/>
      <c r="K847" s="20">
        <f>IF(FluxoCaixa1013151416[[#This Row],[Movimento ]]="Saldo Inicial",FluxoCaixa1013151416[[#This Row],[R$ (Valores)]],K846+FluxoCaixa1013151416[[#This Row],[Valores Receitas / Despesas]])</f>
        <v>9274.3599999999933</v>
      </c>
      <c r="L847" s="53">
        <f>IF(FluxoCaixa1013151416[[#This Row],[Entrada / Saída]]="Saída",FluxoCaixa1013151416[[#This Row],[R$ (Valores)]]*-1,FluxoCaixa1013151416[[#This Row],[R$ (Valores)]])</f>
        <v>0</v>
      </c>
    </row>
    <row r="848" spans="2:12">
      <c r="B848" s="48"/>
      <c r="C848" s="48"/>
      <c r="D848" s="16"/>
      <c r="E848" s="48"/>
      <c r="F848" s="45"/>
      <c r="G848" s="17"/>
      <c r="H848" s="17"/>
      <c r="I848" s="54"/>
      <c r="J848" s="45"/>
      <c r="K848" s="47">
        <f>IF(FluxoCaixa1013151416[[#This Row],[Movimento ]]="Saldo Inicial",FluxoCaixa1013151416[[#This Row],[R$ (Valores)]],K847+FluxoCaixa1013151416[[#This Row],[Valores Receitas / Despesas]])</f>
        <v>9274.3599999999933</v>
      </c>
      <c r="L848" s="53">
        <f>IF(FluxoCaixa1013151416[[#This Row],[Entrada / Saída]]="Saída",FluxoCaixa1013151416[[#This Row],[R$ (Valores)]]*-1,FluxoCaixa1013151416[[#This Row],[R$ (Valores)]])</f>
        <v>0</v>
      </c>
    </row>
    <row r="849" spans="2:12">
      <c r="B849" s="48"/>
      <c r="C849" s="48"/>
      <c r="D849" s="16"/>
      <c r="E849" s="48"/>
      <c r="F849" s="17"/>
      <c r="G849" s="45"/>
      <c r="H849" s="17"/>
      <c r="I849" s="21"/>
      <c r="J849" s="17"/>
      <c r="K849" s="20">
        <f>IF(FluxoCaixa1013151416[[#This Row],[Movimento ]]="Saldo Inicial",FluxoCaixa1013151416[[#This Row],[R$ (Valores)]],K848+FluxoCaixa1013151416[[#This Row],[Valores Receitas / Despesas]])</f>
        <v>9274.3599999999933</v>
      </c>
      <c r="L849" s="53">
        <f>IF(FluxoCaixa1013151416[[#This Row],[Entrada / Saída]]="Saída",FluxoCaixa1013151416[[#This Row],[R$ (Valores)]]*-1,FluxoCaixa1013151416[[#This Row],[R$ (Valores)]])</f>
        <v>0</v>
      </c>
    </row>
    <row r="850" spans="2:12">
      <c r="B850" s="48"/>
      <c r="C850" s="48"/>
      <c r="D850" s="16"/>
      <c r="E850" s="48"/>
      <c r="F850" s="17"/>
      <c r="G850" s="45"/>
      <c r="H850" s="17"/>
      <c r="I850" s="21"/>
      <c r="J850" s="17"/>
      <c r="K850" s="20">
        <f>IF(FluxoCaixa1013151416[[#This Row],[Movimento ]]="Saldo Inicial",FluxoCaixa1013151416[[#This Row],[R$ (Valores)]],K849+FluxoCaixa1013151416[[#This Row],[Valores Receitas / Despesas]])</f>
        <v>9274.3599999999933</v>
      </c>
      <c r="L850" s="53">
        <f>IF(FluxoCaixa1013151416[[#This Row],[Entrada / Saída]]="Saída",FluxoCaixa1013151416[[#This Row],[R$ (Valores)]]*-1,FluxoCaixa1013151416[[#This Row],[R$ (Valores)]])</f>
        <v>0</v>
      </c>
    </row>
    <row r="851" spans="2:12">
      <c r="B851" s="48"/>
      <c r="C851" s="48"/>
      <c r="D851" s="16"/>
      <c r="E851" s="48"/>
      <c r="F851" s="17"/>
      <c r="G851" s="45"/>
      <c r="H851" s="17"/>
      <c r="I851" s="21"/>
      <c r="J851" s="17"/>
      <c r="K851" s="20">
        <f>IF(FluxoCaixa1013151416[[#This Row],[Movimento ]]="Saldo Inicial",FluxoCaixa1013151416[[#This Row],[R$ (Valores)]],K850+FluxoCaixa1013151416[[#This Row],[Valores Receitas / Despesas]])</f>
        <v>9274.3599999999933</v>
      </c>
      <c r="L851" s="53">
        <f>IF(FluxoCaixa1013151416[[#This Row],[Entrada / Saída]]="Saída",FluxoCaixa1013151416[[#This Row],[R$ (Valores)]]*-1,FluxoCaixa1013151416[[#This Row],[R$ (Valores)]])</f>
        <v>0</v>
      </c>
    </row>
    <row r="852" spans="2:12">
      <c r="B852" s="48"/>
      <c r="C852" s="48"/>
      <c r="D852" s="16"/>
      <c r="E852" s="48"/>
      <c r="F852" s="17"/>
      <c r="G852" s="45"/>
      <c r="H852" s="17"/>
      <c r="I852" s="21"/>
      <c r="J852" s="17"/>
      <c r="K852" s="20">
        <f>IF(FluxoCaixa1013151416[[#This Row],[Movimento ]]="Saldo Inicial",FluxoCaixa1013151416[[#This Row],[R$ (Valores)]],K851+FluxoCaixa1013151416[[#This Row],[Valores Receitas / Despesas]])</f>
        <v>9274.3599999999933</v>
      </c>
      <c r="L852" s="53">
        <f>IF(FluxoCaixa1013151416[[#This Row],[Entrada / Saída]]="Saída",FluxoCaixa1013151416[[#This Row],[R$ (Valores)]]*-1,FluxoCaixa1013151416[[#This Row],[R$ (Valores)]])</f>
        <v>0</v>
      </c>
    </row>
    <row r="853" spans="2:12">
      <c r="B853" s="48"/>
      <c r="C853" s="48"/>
      <c r="D853" s="16"/>
      <c r="E853" s="48"/>
      <c r="F853" s="17"/>
      <c r="G853" s="17"/>
      <c r="H853" s="17"/>
      <c r="I853" s="21"/>
      <c r="J853" s="17"/>
      <c r="K853" s="20">
        <f>IF(FluxoCaixa1013151416[[#This Row],[Movimento ]]="Saldo Inicial",FluxoCaixa1013151416[[#This Row],[R$ (Valores)]],K852+FluxoCaixa1013151416[[#This Row],[Valores Receitas / Despesas]])</f>
        <v>9274.3599999999933</v>
      </c>
      <c r="L853" s="53">
        <f>IF(FluxoCaixa1013151416[[#This Row],[Entrada / Saída]]="Saída",FluxoCaixa1013151416[[#This Row],[R$ (Valores)]]*-1,FluxoCaixa1013151416[[#This Row],[R$ (Valores)]])</f>
        <v>0</v>
      </c>
    </row>
    <row r="854" spans="2:12">
      <c r="B854" s="48"/>
      <c r="C854" s="48"/>
      <c r="D854" s="16"/>
      <c r="E854" s="48"/>
      <c r="F854" s="17"/>
      <c r="G854" s="17"/>
      <c r="H854" s="17"/>
      <c r="I854" s="21"/>
      <c r="J854" s="17"/>
      <c r="K854" s="20">
        <f>IF(FluxoCaixa1013151416[[#This Row],[Movimento ]]="Saldo Inicial",FluxoCaixa1013151416[[#This Row],[R$ (Valores)]],K853+FluxoCaixa1013151416[[#This Row],[Valores Receitas / Despesas]])</f>
        <v>9274.3599999999933</v>
      </c>
      <c r="L854" s="53">
        <f>IF(FluxoCaixa1013151416[[#This Row],[Entrada / Saída]]="Saída",FluxoCaixa1013151416[[#This Row],[R$ (Valores)]]*-1,FluxoCaixa1013151416[[#This Row],[R$ (Valores)]])</f>
        <v>0</v>
      </c>
    </row>
    <row r="855" spans="2:12">
      <c r="B855" s="48"/>
      <c r="C855" s="48"/>
      <c r="D855" s="16"/>
      <c r="E855" s="48"/>
      <c r="F855" s="17"/>
      <c r="G855" s="17"/>
      <c r="H855" s="17"/>
      <c r="I855" s="21"/>
      <c r="J855" s="17"/>
      <c r="K855" s="20">
        <f>IF(FluxoCaixa1013151416[[#This Row],[Movimento ]]="Saldo Inicial",FluxoCaixa1013151416[[#This Row],[R$ (Valores)]],K854+FluxoCaixa1013151416[[#This Row],[Valores Receitas / Despesas]])</f>
        <v>9274.3599999999933</v>
      </c>
      <c r="L855" s="53">
        <f>IF(FluxoCaixa1013151416[[#This Row],[Entrada / Saída]]="Saída",FluxoCaixa1013151416[[#This Row],[R$ (Valores)]]*-1,FluxoCaixa1013151416[[#This Row],[R$ (Valores)]])</f>
        <v>0</v>
      </c>
    </row>
    <row r="856" spans="2:12">
      <c r="B856" s="48"/>
      <c r="C856" s="48"/>
      <c r="D856" s="16"/>
      <c r="E856" s="48"/>
      <c r="F856" s="17"/>
      <c r="G856" s="17"/>
      <c r="H856" s="17"/>
      <c r="I856" s="21"/>
      <c r="J856" s="17"/>
      <c r="K856" s="20">
        <f>IF(FluxoCaixa1013151416[[#This Row],[Movimento ]]="Saldo Inicial",FluxoCaixa1013151416[[#This Row],[R$ (Valores)]],K855+FluxoCaixa1013151416[[#This Row],[Valores Receitas / Despesas]])</f>
        <v>9274.3599999999933</v>
      </c>
      <c r="L856" s="53">
        <f>IF(FluxoCaixa1013151416[[#This Row],[Entrada / Saída]]="Saída",FluxoCaixa1013151416[[#This Row],[R$ (Valores)]]*-1,FluxoCaixa1013151416[[#This Row],[R$ (Valores)]])</f>
        <v>0</v>
      </c>
    </row>
    <row r="857" spans="2:12">
      <c r="B857" s="48"/>
      <c r="C857" s="48"/>
      <c r="D857" s="16"/>
      <c r="E857" s="48"/>
      <c r="F857" s="17"/>
      <c r="G857" s="17"/>
      <c r="H857" s="17"/>
      <c r="I857" s="21"/>
      <c r="J857" s="17"/>
      <c r="K857" s="20">
        <f>IF(FluxoCaixa1013151416[[#This Row],[Movimento ]]="Saldo Inicial",FluxoCaixa1013151416[[#This Row],[R$ (Valores)]],K856+FluxoCaixa1013151416[[#This Row],[Valores Receitas / Despesas]])</f>
        <v>9274.3599999999933</v>
      </c>
      <c r="L857" s="53">
        <f>IF(FluxoCaixa1013151416[[#This Row],[Entrada / Saída]]="Saída",FluxoCaixa1013151416[[#This Row],[R$ (Valores)]]*-1,FluxoCaixa1013151416[[#This Row],[R$ (Valores)]])</f>
        <v>0</v>
      </c>
    </row>
    <row r="858" spans="2:12">
      <c r="B858" s="48"/>
      <c r="C858" s="48"/>
      <c r="D858" s="16"/>
      <c r="E858" s="48"/>
      <c r="F858" s="17"/>
      <c r="G858" s="17"/>
      <c r="H858" s="17"/>
      <c r="I858" s="21"/>
      <c r="J858" s="17"/>
      <c r="K858" s="20">
        <f>IF(FluxoCaixa1013151416[[#This Row],[Movimento ]]="Saldo Inicial",FluxoCaixa1013151416[[#This Row],[R$ (Valores)]],K857+FluxoCaixa1013151416[[#This Row],[Valores Receitas / Despesas]])</f>
        <v>9274.3599999999933</v>
      </c>
      <c r="L858" s="53">
        <f>IF(FluxoCaixa1013151416[[#This Row],[Entrada / Saída]]="Saída",FluxoCaixa1013151416[[#This Row],[R$ (Valores)]]*-1,FluxoCaixa1013151416[[#This Row],[R$ (Valores)]])</f>
        <v>0</v>
      </c>
    </row>
    <row r="859" spans="2:12">
      <c r="B859" s="48"/>
      <c r="C859" s="48"/>
      <c r="D859" s="16"/>
      <c r="E859" s="48"/>
      <c r="F859" s="17"/>
      <c r="G859" s="17"/>
      <c r="H859" s="17"/>
      <c r="I859" s="21"/>
      <c r="J859" s="17"/>
      <c r="K859" s="20">
        <f>IF(FluxoCaixa1013151416[[#This Row],[Movimento ]]="Saldo Inicial",FluxoCaixa1013151416[[#This Row],[R$ (Valores)]],K858+FluxoCaixa1013151416[[#This Row],[Valores Receitas / Despesas]])</f>
        <v>9274.3599999999933</v>
      </c>
      <c r="L859" s="53">
        <f>IF(FluxoCaixa1013151416[[#This Row],[Entrada / Saída]]="Saída",FluxoCaixa1013151416[[#This Row],[R$ (Valores)]]*-1,FluxoCaixa1013151416[[#This Row],[R$ (Valores)]])</f>
        <v>0</v>
      </c>
    </row>
    <row r="860" spans="2:12">
      <c r="B860" s="48"/>
      <c r="C860" s="48"/>
      <c r="D860" s="16"/>
      <c r="E860" s="48"/>
      <c r="F860" s="17"/>
      <c r="G860" s="17"/>
      <c r="H860" s="17"/>
      <c r="I860" s="21"/>
      <c r="J860" s="17"/>
      <c r="K860" s="20">
        <f>IF(FluxoCaixa1013151416[[#This Row],[Movimento ]]="Saldo Inicial",FluxoCaixa1013151416[[#This Row],[R$ (Valores)]],K859+FluxoCaixa1013151416[[#This Row],[Valores Receitas / Despesas]])</f>
        <v>9274.3599999999933</v>
      </c>
      <c r="L860" s="53">
        <f>IF(FluxoCaixa1013151416[[#This Row],[Entrada / Saída]]="Saída",FluxoCaixa1013151416[[#This Row],[R$ (Valores)]]*-1,FluxoCaixa1013151416[[#This Row],[R$ (Valores)]])</f>
        <v>0</v>
      </c>
    </row>
    <row r="861" spans="2:12">
      <c r="B861" s="48"/>
      <c r="C861" s="48"/>
      <c r="D861" s="16"/>
      <c r="E861" s="48"/>
      <c r="F861" s="17"/>
      <c r="G861" s="17"/>
      <c r="H861" s="17"/>
      <c r="I861" s="21"/>
      <c r="J861" s="17"/>
      <c r="K861" s="20">
        <f>IF(FluxoCaixa1013151416[[#This Row],[Movimento ]]="Saldo Inicial",FluxoCaixa1013151416[[#This Row],[R$ (Valores)]],K860+FluxoCaixa1013151416[[#This Row],[Valores Receitas / Despesas]])</f>
        <v>9274.3599999999933</v>
      </c>
      <c r="L861" s="53">
        <f>IF(FluxoCaixa1013151416[[#This Row],[Entrada / Saída]]="Saída",FluxoCaixa1013151416[[#This Row],[R$ (Valores)]]*-1,FluxoCaixa1013151416[[#This Row],[R$ (Valores)]])</f>
        <v>0</v>
      </c>
    </row>
    <row r="862" spans="2:12">
      <c r="B862" s="48"/>
      <c r="C862" s="48"/>
      <c r="D862" s="16"/>
      <c r="E862" s="48"/>
      <c r="F862" s="17"/>
      <c r="G862" s="17"/>
      <c r="H862" s="17"/>
      <c r="I862" s="21"/>
      <c r="J862" s="17"/>
      <c r="K862" s="20">
        <f>IF(FluxoCaixa1013151416[[#This Row],[Movimento ]]="Saldo Inicial",FluxoCaixa1013151416[[#This Row],[R$ (Valores)]],K861+FluxoCaixa1013151416[[#This Row],[Valores Receitas / Despesas]])</f>
        <v>9274.3599999999933</v>
      </c>
      <c r="L862" s="53">
        <f>IF(FluxoCaixa1013151416[[#This Row],[Entrada / Saída]]="Saída",FluxoCaixa1013151416[[#This Row],[R$ (Valores)]]*-1,FluxoCaixa1013151416[[#This Row],[R$ (Valores)]])</f>
        <v>0</v>
      </c>
    </row>
    <row r="863" spans="2:12">
      <c r="B863" s="48"/>
      <c r="C863" s="48"/>
      <c r="D863" s="16"/>
      <c r="E863" s="48"/>
      <c r="F863" s="17"/>
      <c r="G863" s="17"/>
      <c r="H863" s="17"/>
      <c r="I863" s="54"/>
      <c r="J863" s="45"/>
      <c r="K863" s="47">
        <f>IF(FluxoCaixa1013151416[[#This Row],[Movimento ]]="Saldo Inicial",FluxoCaixa1013151416[[#This Row],[R$ (Valores)]],K862+FluxoCaixa1013151416[[#This Row],[Valores Receitas / Despesas]])</f>
        <v>9274.3599999999933</v>
      </c>
      <c r="L863" s="53">
        <f>IF(FluxoCaixa1013151416[[#This Row],[Entrada / Saída]]="Saída",FluxoCaixa1013151416[[#This Row],[R$ (Valores)]]*-1,FluxoCaixa1013151416[[#This Row],[R$ (Valores)]])</f>
        <v>0</v>
      </c>
    </row>
    <row r="864" spans="2:12">
      <c r="B864" s="48"/>
      <c r="C864" s="48"/>
      <c r="D864" s="16"/>
      <c r="E864" s="48"/>
      <c r="F864" s="17"/>
      <c r="G864" s="17"/>
      <c r="H864" s="17"/>
      <c r="I864" s="21"/>
      <c r="J864" s="17"/>
      <c r="K864" s="20">
        <f>IF(FluxoCaixa1013151416[[#This Row],[Movimento ]]="Saldo Inicial",FluxoCaixa1013151416[[#This Row],[R$ (Valores)]],K863+FluxoCaixa1013151416[[#This Row],[Valores Receitas / Despesas]])</f>
        <v>9274.3599999999933</v>
      </c>
      <c r="L864" s="53">
        <f>IF(FluxoCaixa1013151416[[#This Row],[Entrada / Saída]]="Saída",FluxoCaixa1013151416[[#This Row],[R$ (Valores)]]*-1,FluxoCaixa1013151416[[#This Row],[R$ (Valores)]])</f>
        <v>0</v>
      </c>
    </row>
    <row r="865" spans="2:12">
      <c r="B865" s="48"/>
      <c r="C865" s="48"/>
      <c r="D865" s="16"/>
      <c r="E865" s="48"/>
      <c r="F865" s="17"/>
      <c r="G865" s="17"/>
      <c r="H865" s="17"/>
      <c r="I865" s="21"/>
      <c r="J865" s="17"/>
      <c r="K865" s="20">
        <f>IF(FluxoCaixa1013151416[[#This Row],[Movimento ]]="Saldo Inicial",FluxoCaixa1013151416[[#This Row],[R$ (Valores)]],K864+FluxoCaixa1013151416[[#This Row],[Valores Receitas / Despesas]])</f>
        <v>9274.3599999999933</v>
      </c>
      <c r="L865" s="53">
        <f>IF(FluxoCaixa1013151416[[#This Row],[Entrada / Saída]]="Saída",FluxoCaixa1013151416[[#This Row],[R$ (Valores)]]*-1,FluxoCaixa1013151416[[#This Row],[R$ (Valores)]])</f>
        <v>0</v>
      </c>
    </row>
    <row r="866" spans="2:12">
      <c r="B866" s="48"/>
      <c r="C866" s="48"/>
      <c r="D866" s="16"/>
      <c r="E866" s="48"/>
      <c r="F866" s="17"/>
      <c r="G866" s="17"/>
      <c r="H866" s="17"/>
      <c r="I866" s="21"/>
      <c r="J866" s="17"/>
      <c r="K866" s="20">
        <f>IF(FluxoCaixa1013151416[[#This Row],[Movimento ]]="Saldo Inicial",FluxoCaixa1013151416[[#This Row],[R$ (Valores)]],K865+FluxoCaixa1013151416[[#This Row],[Valores Receitas / Despesas]])</f>
        <v>9274.3599999999933</v>
      </c>
      <c r="L866" s="53">
        <f>IF(FluxoCaixa1013151416[[#This Row],[Entrada / Saída]]="Saída",FluxoCaixa1013151416[[#This Row],[R$ (Valores)]]*-1,FluxoCaixa1013151416[[#This Row],[R$ (Valores)]])</f>
        <v>0</v>
      </c>
    </row>
    <row r="867" spans="2:12">
      <c r="B867" s="48"/>
      <c r="C867" s="48"/>
      <c r="D867" s="16"/>
      <c r="E867" s="48"/>
      <c r="F867" s="17"/>
      <c r="G867" s="17"/>
      <c r="H867" s="17"/>
      <c r="I867" s="21"/>
      <c r="J867" s="17"/>
      <c r="K867" s="20">
        <f>IF(FluxoCaixa1013151416[[#This Row],[Movimento ]]="Saldo Inicial",FluxoCaixa1013151416[[#This Row],[R$ (Valores)]],K866+FluxoCaixa1013151416[[#This Row],[Valores Receitas / Despesas]])</f>
        <v>9274.3599999999933</v>
      </c>
      <c r="L867" s="53">
        <f>IF(FluxoCaixa1013151416[[#This Row],[Entrada / Saída]]="Saída",FluxoCaixa1013151416[[#This Row],[R$ (Valores)]]*-1,FluxoCaixa1013151416[[#This Row],[R$ (Valores)]])</f>
        <v>0</v>
      </c>
    </row>
    <row r="868" spans="2:12">
      <c r="B868" s="48"/>
      <c r="C868" s="48"/>
      <c r="D868" s="16"/>
      <c r="E868" s="48"/>
      <c r="F868" s="17"/>
      <c r="G868" s="17"/>
      <c r="H868" s="17"/>
      <c r="I868" s="21"/>
      <c r="J868" s="17"/>
      <c r="K868" s="20">
        <f>IF(FluxoCaixa1013151416[[#This Row],[Movimento ]]="Saldo Inicial",FluxoCaixa1013151416[[#This Row],[R$ (Valores)]],K867+FluxoCaixa1013151416[[#This Row],[Valores Receitas / Despesas]])</f>
        <v>9274.3599999999933</v>
      </c>
      <c r="L868" s="53">
        <f>IF(FluxoCaixa1013151416[[#This Row],[Entrada / Saída]]="Saída",FluxoCaixa1013151416[[#This Row],[R$ (Valores)]]*-1,FluxoCaixa1013151416[[#This Row],[R$ (Valores)]])</f>
        <v>0</v>
      </c>
    </row>
    <row r="869" spans="2:12">
      <c r="B869" s="48"/>
      <c r="C869" s="48"/>
      <c r="D869" s="16"/>
      <c r="E869" s="48"/>
      <c r="F869" s="17"/>
      <c r="G869" s="17"/>
      <c r="H869" s="17"/>
      <c r="I869" s="21"/>
      <c r="J869" s="17"/>
      <c r="K869" s="20">
        <f>IF(FluxoCaixa1013151416[[#This Row],[Movimento ]]="Saldo Inicial",FluxoCaixa1013151416[[#This Row],[R$ (Valores)]],K868+FluxoCaixa1013151416[[#This Row],[Valores Receitas / Despesas]])</f>
        <v>9274.3599999999933</v>
      </c>
      <c r="L869" s="53">
        <f>IF(FluxoCaixa1013151416[[#This Row],[Entrada / Saída]]="Saída",FluxoCaixa1013151416[[#This Row],[R$ (Valores)]]*-1,FluxoCaixa1013151416[[#This Row],[R$ (Valores)]])</f>
        <v>0</v>
      </c>
    </row>
    <row r="870" spans="2:12">
      <c r="B870" s="48"/>
      <c r="C870" s="48"/>
      <c r="D870" s="16"/>
      <c r="E870" s="48"/>
      <c r="F870" s="17"/>
      <c r="G870" s="17"/>
      <c r="H870" s="17"/>
      <c r="I870" s="21"/>
      <c r="J870" s="17"/>
      <c r="K870" s="20">
        <f>IF(FluxoCaixa1013151416[[#This Row],[Movimento ]]="Saldo Inicial",FluxoCaixa1013151416[[#This Row],[R$ (Valores)]],K869+FluxoCaixa1013151416[[#This Row],[Valores Receitas / Despesas]])</f>
        <v>9274.3599999999933</v>
      </c>
      <c r="L870" s="53">
        <f>IF(FluxoCaixa1013151416[[#This Row],[Entrada / Saída]]="Saída",FluxoCaixa1013151416[[#This Row],[R$ (Valores)]]*-1,FluxoCaixa1013151416[[#This Row],[R$ (Valores)]])</f>
        <v>0</v>
      </c>
    </row>
    <row r="871" spans="2:12">
      <c r="B871" s="48"/>
      <c r="C871" s="48"/>
      <c r="D871" s="16"/>
      <c r="E871" s="48"/>
      <c r="F871" s="17"/>
      <c r="G871" s="17"/>
      <c r="H871" s="17"/>
      <c r="I871" s="21"/>
      <c r="J871" s="17"/>
      <c r="K871" s="20">
        <f>IF(FluxoCaixa1013151416[[#This Row],[Movimento ]]="Saldo Inicial",FluxoCaixa1013151416[[#This Row],[R$ (Valores)]],K870+FluxoCaixa1013151416[[#This Row],[Valores Receitas / Despesas]])</f>
        <v>9274.3599999999933</v>
      </c>
      <c r="L871" s="53">
        <f>IF(FluxoCaixa1013151416[[#This Row],[Entrada / Saída]]="Saída",FluxoCaixa1013151416[[#This Row],[R$ (Valores)]]*-1,FluxoCaixa1013151416[[#This Row],[R$ (Valores)]])</f>
        <v>0</v>
      </c>
    </row>
    <row r="872" spans="2:12">
      <c r="B872" s="48"/>
      <c r="C872" s="48"/>
      <c r="D872" s="16"/>
      <c r="E872" s="48"/>
      <c r="F872" s="17"/>
      <c r="G872" s="17"/>
      <c r="H872" s="17"/>
      <c r="I872" s="21"/>
      <c r="J872" s="17"/>
      <c r="K872" s="20">
        <f>IF(FluxoCaixa1013151416[[#This Row],[Movimento ]]="Saldo Inicial",FluxoCaixa1013151416[[#This Row],[R$ (Valores)]],K871+FluxoCaixa1013151416[[#This Row],[Valores Receitas / Despesas]])</f>
        <v>9274.3599999999933</v>
      </c>
      <c r="L872" s="53">
        <f>IF(FluxoCaixa1013151416[[#This Row],[Entrada / Saída]]="Saída",FluxoCaixa1013151416[[#This Row],[R$ (Valores)]]*-1,FluxoCaixa1013151416[[#This Row],[R$ (Valores)]])</f>
        <v>0</v>
      </c>
    </row>
    <row r="873" spans="2:12">
      <c r="B873" s="48"/>
      <c r="C873" s="48"/>
      <c r="D873" s="16"/>
      <c r="E873" s="48"/>
      <c r="F873" s="17"/>
      <c r="G873" s="17"/>
      <c r="H873" s="17"/>
      <c r="I873" s="21"/>
      <c r="J873" s="17"/>
      <c r="K873" s="20">
        <f>IF(FluxoCaixa1013151416[[#This Row],[Movimento ]]="Saldo Inicial",FluxoCaixa1013151416[[#This Row],[R$ (Valores)]],K872+FluxoCaixa1013151416[[#This Row],[Valores Receitas / Despesas]])</f>
        <v>9274.3599999999933</v>
      </c>
      <c r="L873" s="53">
        <f>IF(FluxoCaixa1013151416[[#This Row],[Entrada / Saída]]="Saída",FluxoCaixa1013151416[[#This Row],[R$ (Valores)]]*-1,FluxoCaixa1013151416[[#This Row],[R$ (Valores)]])</f>
        <v>0</v>
      </c>
    </row>
    <row r="874" spans="2:12">
      <c r="B874" s="48"/>
      <c r="C874" s="48"/>
      <c r="D874" s="16"/>
      <c r="E874" s="48"/>
      <c r="F874" s="17"/>
      <c r="G874" s="45"/>
      <c r="H874" s="17"/>
      <c r="I874" s="21"/>
      <c r="J874" s="17"/>
      <c r="K874" s="20">
        <f>IF(FluxoCaixa1013151416[[#This Row],[Movimento ]]="Saldo Inicial",FluxoCaixa1013151416[[#This Row],[R$ (Valores)]],K873+FluxoCaixa1013151416[[#This Row],[Valores Receitas / Despesas]])</f>
        <v>9274.3599999999933</v>
      </c>
      <c r="L874" s="53">
        <f>IF(FluxoCaixa1013151416[[#This Row],[Entrada / Saída]]="Saída",FluxoCaixa1013151416[[#This Row],[R$ (Valores)]]*-1,FluxoCaixa1013151416[[#This Row],[R$ (Valores)]])</f>
        <v>0</v>
      </c>
    </row>
    <row r="875" spans="2:12">
      <c r="B875" s="48"/>
      <c r="C875" s="48"/>
      <c r="D875" s="16"/>
      <c r="E875" s="48"/>
      <c r="F875" s="17"/>
      <c r="G875" s="17"/>
      <c r="H875" s="17"/>
      <c r="I875" s="21"/>
      <c r="J875" s="17"/>
      <c r="K875" s="20">
        <f>IF(FluxoCaixa1013151416[[#This Row],[Movimento ]]="Saldo Inicial",FluxoCaixa1013151416[[#This Row],[R$ (Valores)]],K874+FluxoCaixa1013151416[[#This Row],[Valores Receitas / Despesas]])</f>
        <v>9274.3599999999933</v>
      </c>
      <c r="L875" s="53">
        <f>IF(FluxoCaixa1013151416[[#This Row],[Entrada / Saída]]="Saída",FluxoCaixa1013151416[[#This Row],[R$ (Valores)]]*-1,FluxoCaixa1013151416[[#This Row],[R$ (Valores)]])</f>
        <v>0</v>
      </c>
    </row>
    <row r="876" spans="2:12">
      <c r="B876" s="48"/>
      <c r="C876" s="48"/>
      <c r="D876" s="16"/>
      <c r="E876" s="48"/>
      <c r="F876" s="17"/>
      <c r="G876" s="17"/>
      <c r="H876" s="17"/>
      <c r="I876" s="21"/>
      <c r="J876" s="17"/>
      <c r="K876" s="20">
        <f>IF(FluxoCaixa1013151416[[#This Row],[Movimento ]]="Saldo Inicial",FluxoCaixa1013151416[[#This Row],[R$ (Valores)]],K875+FluxoCaixa1013151416[[#This Row],[Valores Receitas / Despesas]])</f>
        <v>9274.3599999999933</v>
      </c>
      <c r="L876" s="53">
        <f>IF(FluxoCaixa1013151416[[#This Row],[Entrada / Saída]]="Saída",FluxoCaixa1013151416[[#This Row],[R$ (Valores)]]*-1,FluxoCaixa1013151416[[#This Row],[R$ (Valores)]])</f>
        <v>0</v>
      </c>
    </row>
    <row r="877" spans="2:12">
      <c r="B877" s="48"/>
      <c r="C877" s="48"/>
      <c r="D877" s="16"/>
      <c r="E877" s="48"/>
      <c r="F877" s="17"/>
      <c r="G877" s="17"/>
      <c r="H877" s="17"/>
      <c r="I877" s="21"/>
      <c r="J877" s="17"/>
      <c r="K877" s="20">
        <f>IF(FluxoCaixa1013151416[[#This Row],[Movimento ]]="Saldo Inicial",FluxoCaixa1013151416[[#This Row],[R$ (Valores)]],K876+FluxoCaixa1013151416[[#This Row],[Valores Receitas / Despesas]])</f>
        <v>9274.3599999999933</v>
      </c>
      <c r="L877" s="53">
        <f>IF(FluxoCaixa1013151416[[#This Row],[Entrada / Saída]]="Saída",FluxoCaixa1013151416[[#This Row],[R$ (Valores)]]*-1,FluxoCaixa1013151416[[#This Row],[R$ (Valores)]])</f>
        <v>0</v>
      </c>
    </row>
    <row r="878" spans="2:12">
      <c r="B878" s="48"/>
      <c r="C878" s="48"/>
      <c r="D878" s="16"/>
      <c r="E878" s="48"/>
      <c r="F878" s="17"/>
      <c r="G878" s="17"/>
      <c r="H878" s="17"/>
      <c r="I878" s="21"/>
      <c r="J878" s="17"/>
      <c r="K878" s="20">
        <f>IF(FluxoCaixa1013151416[[#This Row],[Movimento ]]="Saldo Inicial",FluxoCaixa1013151416[[#This Row],[R$ (Valores)]],K877+FluxoCaixa1013151416[[#This Row],[Valores Receitas / Despesas]])</f>
        <v>9274.3599999999933</v>
      </c>
      <c r="L878" s="53">
        <f>IF(FluxoCaixa1013151416[[#This Row],[Entrada / Saída]]="Saída",FluxoCaixa1013151416[[#This Row],[R$ (Valores)]]*-1,FluxoCaixa1013151416[[#This Row],[R$ (Valores)]])</f>
        <v>0</v>
      </c>
    </row>
    <row r="879" spans="2:12">
      <c r="B879" s="48"/>
      <c r="C879" s="48"/>
      <c r="D879" s="16"/>
      <c r="E879" s="48"/>
      <c r="F879" s="17"/>
      <c r="G879" s="17"/>
      <c r="H879" s="17"/>
      <c r="I879" s="21"/>
      <c r="J879" s="17"/>
      <c r="K879" s="20">
        <f>IF(FluxoCaixa1013151416[[#This Row],[Movimento ]]="Saldo Inicial",FluxoCaixa1013151416[[#This Row],[R$ (Valores)]],K878+FluxoCaixa1013151416[[#This Row],[Valores Receitas / Despesas]])</f>
        <v>9274.3599999999933</v>
      </c>
      <c r="L879" s="53">
        <f>IF(FluxoCaixa1013151416[[#This Row],[Entrada / Saída]]="Saída",FluxoCaixa1013151416[[#This Row],[R$ (Valores)]]*-1,FluxoCaixa1013151416[[#This Row],[R$ (Valores)]])</f>
        <v>0</v>
      </c>
    </row>
    <row r="880" spans="2:12">
      <c r="B880" s="48"/>
      <c r="C880" s="48"/>
      <c r="D880" s="16"/>
      <c r="E880" s="48"/>
      <c r="F880" s="17"/>
      <c r="G880" s="17"/>
      <c r="H880" s="17"/>
      <c r="I880" s="21"/>
      <c r="J880" s="17"/>
      <c r="K880" s="20">
        <f>IF(FluxoCaixa1013151416[[#This Row],[Movimento ]]="Saldo Inicial",FluxoCaixa1013151416[[#This Row],[R$ (Valores)]],K879+FluxoCaixa1013151416[[#This Row],[Valores Receitas / Despesas]])</f>
        <v>9274.3599999999933</v>
      </c>
      <c r="L880" s="53">
        <f>IF(FluxoCaixa1013151416[[#This Row],[Entrada / Saída]]="Saída",FluxoCaixa1013151416[[#This Row],[R$ (Valores)]]*-1,FluxoCaixa1013151416[[#This Row],[R$ (Valores)]])</f>
        <v>0</v>
      </c>
    </row>
    <row r="881" spans="2:12">
      <c r="B881" s="48"/>
      <c r="C881" s="48"/>
      <c r="D881" s="16"/>
      <c r="E881" s="48"/>
      <c r="F881" s="17"/>
      <c r="G881" s="17"/>
      <c r="H881" s="17"/>
      <c r="I881" s="21"/>
      <c r="J881" s="17"/>
      <c r="K881" s="20">
        <f>IF(FluxoCaixa1013151416[[#This Row],[Movimento ]]="Saldo Inicial",FluxoCaixa1013151416[[#This Row],[R$ (Valores)]],K880+FluxoCaixa1013151416[[#This Row],[Valores Receitas / Despesas]])</f>
        <v>9274.3599999999933</v>
      </c>
      <c r="L881" s="53">
        <f>IF(FluxoCaixa1013151416[[#This Row],[Entrada / Saída]]="Saída",FluxoCaixa1013151416[[#This Row],[R$ (Valores)]]*-1,FluxoCaixa1013151416[[#This Row],[R$ (Valores)]])</f>
        <v>0</v>
      </c>
    </row>
    <row r="882" spans="2:12">
      <c r="B882" s="48"/>
      <c r="C882" s="48"/>
      <c r="D882" s="16"/>
      <c r="E882" s="48"/>
      <c r="F882" s="17"/>
      <c r="G882" s="17"/>
      <c r="H882" s="17"/>
      <c r="I882" s="21"/>
      <c r="J882" s="17"/>
      <c r="K882" s="20">
        <f>IF(FluxoCaixa1013151416[[#This Row],[Movimento ]]="Saldo Inicial",FluxoCaixa1013151416[[#This Row],[R$ (Valores)]],K881+FluxoCaixa1013151416[[#This Row],[Valores Receitas / Despesas]])</f>
        <v>9274.3599999999933</v>
      </c>
      <c r="L882" s="53">
        <f>IF(FluxoCaixa1013151416[[#This Row],[Entrada / Saída]]="Saída",FluxoCaixa1013151416[[#This Row],[R$ (Valores)]]*-1,FluxoCaixa1013151416[[#This Row],[R$ (Valores)]])</f>
        <v>0</v>
      </c>
    </row>
    <row r="883" spans="2:12">
      <c r="B883" s="48"/>
      <c r="C883" s="48"/>
      <c r="D883" s="16"/>
      <c r="E883" s="48"/>
      <c r="F883" s="17"/>
      <c r="G883" s="17"/>
      <c r="H883" s="17"/>
      <c r="I883" s="21"/>
      <c r="J883" s="17"/>
      <c r="K883" s="20">
        <f>IF(FluxoCaixa1013151416[[#This Row],[Movimento ]]="Saldo Inicial",FluxoCaixa1013151416[[#This Row],[R$ (Valores)]],K882+FluxoCaixa1013151416[[#This Row],[Valores Receitas / Despesas]])</f>
        <v>9274.3599999999933</v>
      </c>
      <c r="L883" s="53">
        <f>IF(FluxoCaixa1013151416[[#This Row],[Entrada / Saída]]="Saída",FluxoCaixa1013151416[[#This Row],[R$ (Valores)]]*-1,FluxoCaixa1013151416[[#This Row],[R$ (Valores)]])</f>
        <v>0</v>
      </c>
    </row>
    <row r="884" spans="2:12">
      <c r="B884" s="48"/>
      <c r="C884" s="48"/>
      <c r="D884" s="16"/>
      <c r="E884" s="48"/>
      <c r="F884" s="17"/>
      <c r="G884" s="17"/>
      <c r="H884" s="17"/>
      <c r="I884" s="21"/>
      <c r="J884" s="17"/>
      <c r="K884" s="20">
        <f>IF(FluxoCaixa1013151416[[#This Row],[Movimento ]]="Saldo Inicial",FluxoCaixa1013151416[[#This Row],[R$ (Valores)]],K883+FluxoCaixa1013151416[[#This Row],[Valores Receitas / Despesas]])</f>
        <v>9274.3599999999933</v>
      </c>
      <c r="L884" s="53">
        <f>IF(FluxoCaixa1013151416[[#This Row],[Entrada / Saída]]="Saída",FluxoCaixa1013151416[[#This Row],[R$ (Valores)]]*-1,FluxoCaixa1013151416[[#This Row],[R$ (Valores)]])</f>
        <v>0</v>
      </c>
    </row>
    <row r="885" spans="2:12">
      <c r="B885" s="48"/>
      <c r="C885" s="48"/>
      <c r="D885" s="16"/>
      <c r="E885" s="48"/>
      <c r="F885" s="17"/>
      <c r="G885" s="17"/>
      <c r="H885" s="17"/>
      <c r="I885" s="21"/>
      <c r="J885" s="17"/>
      <c r="K885" s="20">
        <f>IF(FluxoCaixa1013151416[[#This Row],[Movimento ]]="Saldo Inicial",FluxoCaixa1013151416[[#This Row],[R$ (Valores)]],K884+FluxoCaixa1013151416[[#This Row],[Valores Receitas / Despesas]])</f>
        <v>9274.3599999999933</v>
      </c>
      <c r="L885" s="53">
        <f>IF(FluxoCaixa1013151416[[#This Row],[Entrada / Saída]]="Saída",FluxoCaixa1013151416[[#This Row],[R$ (Valores)]]*-1,FluxoCaixa1013151416[[#This Row],[R$ (Valores)]])</f>
        <v>0</v>
      </c>
    </row>
    <row r="886" spans="2:12">
      <c r="B886" s="48"/>
      <c r="C886" s="48"/>
      <c r="D886" s="16"/>
      <c r="E886" s="48"/>
      <c r="F886" s="17"/>
      <c r="G886" s="17"/>
      <c r="H886" s="17"/>
      <c r="I886" s="21"/>
      <c r="J886" s="17"/>
      <c r="K886" s="20">
        <f>IF(FluxoCaixa1013151416[[#This Row],[Movimento ]]="Saldo Inicial",FluxoCaixa1013151416[[#This Row],[R$ (Valores)]],K885+FluxoCaixa1013151416[[#This Row],[Valores Receitas / Despesas]])</f>
        <v>9274.3599999999933</v>
      </c>
      <c r="L886" s="53">
        <f>IF(FluxoCaixa1013151416[[#This Row],[Entrada / Saída]]="Saída",FluxoCaixa1013151416[[#This Row],[R$ (Valores)]]*-1,FluxoCaixa1013151416[[#This Row],[R$ (Valores)]])</f>
        <v>0</v>
      </c>
    </row>
    <row r="887" spans="2:12">
      <c r="B887" s="48"/>
      <c r="C887" s="48"/>
      <c r="D887" s="16"/>
      <c r="E887" s="48"/>
      <c r="F887" s="17"/>
      <c r="G887" s="17"/>
      <c r="H887" s="17"/>
      <c r="I887" s="21"/>
      <c r="J887" s="17"/>
      <c r="K887" s="20">
        <f>IF(FluxoCaixa1013151416[[#This Row],[Movimento ]]="Saldo Inicial",FluxoCaixa1013151416[[#This Row],[R$ (Valores)]],K886+FluxoCaixa1013151416[[#This Row],[Valores Receitas / Despesas]])</f>
        <v>9274.3599999999933</v>
      </c>
      <c r="L887" s="53">
        <f>IF(FluxoCaixa1013151416[[#This Row],[Entrada / Saída]]="Saída",FluxoCaixa1013151416[[#This Row],[R$ (Valores)]]*-1,FluxoCaixa1013151416[[#This Row],[R$ (Valores)]])</f>
        <v>0</v>
      </c>
    </row>
    <row r="888" spans="2:12">
      <c r="B888" s="48"/>
      <c r="C888" s="48"/>
      <c r="D888" s="16"/>
      <c r="E888" s="48"/>
      <c r="F888" s="17"/>
      <c r="G888" s="17"/>
      <c r="H888" s="17"/>
      <c r="I888" s="21"/>
      <c r="J888" s="17"/>
      <c r="K888" s="20">
        <f>IF(FluxoCaixa1013151416[[#This Row],[Movimento ]]="Saldo Inicial",FluxoCaixa1013151416[[#This Row],[R$ (Valores)]],K887+FluxoCaixa1013151416[[#This Row],[Valores Receitas / Despesas]])</f>
        <v>9274.3599999999933</v>
      </c>
      <c r="L888" s="53">
        <f>IF(FluxoCaixa1013151416[[#This Row],[Entrada / Saída]]="Saída",FluxoCaixa1013151416[[#This Row],[R$ (Valores)]]*-1,FluxoCaixa1013151416[[#This Row],[R$ (Valores)]])</f>
        <v>0</v>
      </c>
    </row>
    <row r="889" spans="2:12">
      <c r="B889" s="48"/>
      <c r="C889" s="48"/>
      <c r="D889" s="16"/>
      <c r="E889" s="48"/>
      <c r="F889" s="17"/>
      <c r="G889" s="17"/>
      <c r="H889" s="17"/>
      <c r="I889" s="21"/>
      <c r="J889" s="17"/>
      <c r="K889" s="20">
        <f>IF(FluxoCaixa1013151416[[#This Row],[Movimento ]]="Saldo Inicial",FluxoCaixa1013151416[[#This Row],[R$ (Valores)]],K888+FluxoCaixa1013151416[[#This Row],[Valores Receitas / Despesas]])</f>
        <v>9274.3599999999933</v>
      </c>
      <c r="L889" s="53">
        <f>IF(FluxoCaixa1013151416[[#This Row],[Entrada / Saída]]="Saída",FluxoCaixa1013151416[[#This Row],[R$ (Valores)]]*-1,FluxoCaixa1013151416[[#This Row],[R$ (Valores)]])</f>
        <v>0</v>
      </c>
    </row>
    <row r="890" spans="2:12">
      <c r="B890" s="48"/>
      <c r="C890" s="48"/>
      <c r="D890" s="16"/>
      <c r="E890" s="48"/>
      <c r="F890" s="17"/>
      <c r="G890" s="17"/>
      <c r="H890" s="17"/>
      <c r="I890" s="21"/>
      <c r="J890" s="17"/>
      <c r="K890" s="20">
        <f>IF(FluxoCaixa1013151416[[#This Row],[Movimento ]]="Saldo Inicial",FluxoCaixa1013151416[[#This Row],[R$ (Valores)]],K889+FluxoCaixa1013151416[[#This Row],[Valores Receitas / Despesas]])</f>
        <v>9274.3599999999933</v>
      </c>
      <c r="L890" s="53">
        <f>IF(FluxoCaixa1013151416[[#This Row],[Entrada / Saída]]="Saída",FluxoCaixa1013151416[[#This Row],[R$ (Valores)]]*-1,FluxoCaixa1013151416[[#This Row],[R$ (Valores)]])</f>
        <v>0</v>
      </c>
    </row>
    <row r="891" spans="2:12">
      <c r="B891" s="48"/>
      <c r="C891" s="48"/>
      <c r="D891" s="16"/>
      <c r="E891" s="48"/>
      <c r="F891" s="17"/>
      <c r="G891" s="17"/>
      <c r="H891" s="17"/>
      <c r="I891" s="21"/>
      <c r="J891" s="17"/>
      <c r="K891" s="20">
        <f>IF(FluxoCaixa1013151416[[#This Row],[Movimento ]]="Saldo Inicial",FluxoCaixa1013151416[[#This Row],[R$ (Valores)]],K890+FluxoCaixa1013151416[[#This Row],[Valores Receitas / Despesas]])</f>
        <v>9274.3599999999933</v>
      </c>
      <c r="L891" s="53">
        <f>IF(FluxoCaixa1013151416[[#This Row],[Entrada / Saída]]="Saída",FluxoCaixa1013151416[[#This Row],[R$ (Valores)]]*-1,FluxoCaixa1013151416[[#This Row],[R$ (Valores)]])</f>
        <v>0</v>
      </c>
    </row>
    <row r="892" spans="2:12">
      <c r="B892" s="48"/>
      <c r="C892" s="48"/>
      <c r="D892" s="16"/>
      <c r="E892" s="48"/>
      <c r="F892" s="17"/>
      <c r="G892" s="17"/>
      <c r="H892" s="17"/>
      <c r="I892" s="21"/>
      <c r="J892" s="17"/>
      <c r="K892" s="20">
        <f>IF(FluxoCaixa1013151416[[#This Row],[Movimento ]]="Saldo Inicial",FluxoCaixa1013151416[[#This Row],[R$ (Valores)]],K891+FluxoCaixa1013151416[[#This Row],[Valores Receitas / Despesas]])</f>
        <v>9274.3599999999933</v>
      </c>
      <c r="L892" s="53">
        <f>IF(FluxoCaixa1013151416[[#This Row],[Entrada / Saída]]="Saída",FluxoCaixa1013151416[[#This Row],[R$ (Valores)]]*-1,FluxoCaixa1013151416[[#This Row],[R$ (Valores)]])</f>
        <v>0</v>
      </c>
    </row>
    <row r="893" spans="2:12">
      <c r="B893" s="48"/>
      <c r="C893" s="48"/>
      <c r="D893" s="16"/>
      <c r="E893" s="48"/>
      <c r="F893" s="17"/>
      <c r="G893" s="17"/>
      <c r="H893" s="17"/>
      <c r="I893" s="21"/>
      <c r="J893" s="17"/>
      <c r="K893" s="20">
        <f>IF(FluxoCaixa1013151416[[#This Row],[Movimento ]]="Saldo Inicial",FluxoCaixa1013151416[[#This Row],[R$ (Valores)]],K892+FluxoCaixa1013151416[[#This Row],[Valores Receitas / Despesas]])</f>
        <v>9274.3599999999933</v>
      </c>
      <c r="L893" s="53">
        <f>IF(FluxoCaixa1013151416[[#This Row],[Entrada / Saída]]="Saída",FluxoCaixa1013151416[[#This Row],[R$ (Valores)]]*-1,FluxoCaixa1013151416[[#This Row],[R$ (Valores)]])</f>
        <v>0</v>
      </c>
    </row>
    <row r="894" spans="2:12">
      <c r="B894" s="48"/>
      <c r="C894" s="48"/>
      <c r="D894" s="16"/>
      <c r="E894" s="48"/>
      <c r="F894" s="17"/>
      <c r="G894" s="17"/>
      <c r="H894" s="17"/>
      <c r="I894" s="21"/>
      <c r="J894" s="17"/>
      <c r="K894" s="20">
        <f>IF(FluxoCaixa1013151416[[#This Row],[Movimento ]]="Saldo Inicial",FluxoCaixa1013151416[[#This Row],[R$ (Valores)]],K893+FluxoCaixa1013151416[[#This Row],[Valores Receitas / Despesas]])</f>
        <v>9274.3599999999933</v>
      </c>
      <c r="L894" s="53">
        <f>IF(FluxoCaixa1013151416[[#This Row],[Entrada / Saída]]="Saída",FluxoCaixa1013151416[[#This Row],[R$ (Valores)]]*-1,FluxoCaixa1013151416[[#This Row],[R$ (Valores)]])</f>
        <v>0</v>
      </c>
    </row>
    <row r="895" spans="2:12">
      <c r="B895" s="48"/>
      <c r="C895" s="48"/>
      <c r="D895" s="16"/>
      <c r="E895" s="48"/>
      <c r="F895" s="45"/>
      <c r="G895" s="17"/>
      <c r="H895" s="17"/>
      <c r="I895" s="54"/>
      <c r="J895" s="45"/>
      <c r="K895" s="47">
        <f>IF(FluxoCaixa1013151416[[#This Row],[Movimento ]]="Saldo Inicial",FluxoCaixa1013151416[[#This Row],[R$ (Valores)]],K894+FluxoCaixa1013151416[[#This Row],[Valores Receitas / Despesas]])</f>
        <v>9274.3599999999933</v>
      </c>
      <c r="L895" s="53">
        <f>IF(FluxoCaixa1013151416[[#This Row],[Entrada / Saída]]="Saída",FluxoCaixa1013151416[[#This Row],[R$ (Valores)]]*-1,FluxoCaixa1013151416[[#This Row],[R$ (Valores)]])</f>
        <v>0</v>
      </c>
    </row>
    <row r="896" spans="2:12">
      <c r="B896" s="48"/>
      <c r="C896" s="48"/>
      <c r="D896" s="16"/>
      <c r="E896" s="48"/>
      <c r="F896" s="45"/>
      <c r="G896" s="45"/>
      <c r="H896" s="17"/>
      <c r="I896" s="54"/>
      <c r="J896" s="45"/>
      <c r="K896" s="47">
        <f>IF(FluxoCaixa1013151416[[#This Row],[Movimento ]]="Saldo Inicial",FluxoCaixa1013151416[[#This Row],[R$ (Valores)]],K895+FluxoCaixa1013151416[[#This Row],[Valores Receitas / Despesas]])</f>
        <v>9274.3599999999933</v>
      </c>
      <c r="L896" s="53">
        <f>IF(FluxoCaixa1013151416[[#This Row],[Entrada / Saída]]="Saída",FluxoCaixa1013151416[[#This Row],[R$ (Valores)]]*-1,FluxoCaixa1013151416[[#This Row],[R$ (Valores)]])</f>
        <v>0</v>
      </c>
    </row>
    <row r="897" spans="2:15">
      <c r="B897" s="48"/>
      <c r="C897" s="48"/>
      <c r="D897" s="16"/>
      <c r="E897" s="48"/>
      <c r="F897" s="17"/>
      <c r="G897" s="17"/>
      <c r="H897" s="17"/>
      <c r="I897" s="21"/>
      <c r="J897" s="45"/>
      <c r="K897" s="20">
        <f>IF(FluxoCaixa1013151416[[#This Row],[Movimento ]]="Saldo Inicial",FluxoCaixa1013151416[[#This Row],[R$ (Valores)]],K896+FluxoCaixa1013151416[[#This Row],[Valores Receitas / Despesas]])</f>
        <v>9274.3599999999933</v>
      </c>
      <c r="L897" s="53">
        <f>IF(FluxoCaixa1013151416[[#This Row],[Entrada / Saída]]="Saída",FluxoCaixa1013151416[[#This Row],[R$ (Valores)]]*-1,FluxoCaixa1013151416[[#This Row],[R$ (Valores)]])</f>
        <v>0</v>
      </c>
    </row>
    <row r="898" spans="2:15">
      <c r="B898" s="48"/>
      <c r="C898" s="48"/>
      <c r="D898" s="16"/>
      <c r="E898" s="48"/>
      <c r="F898" s="17"/>
      <c r="G898" s="45"/>
      <c r="H898" s="17"/>
      <c r="I898" s="54"/>
      <c r="J898" s="45"/>
      <c r="K898" s="47">
        <f>IF(FluxoCaixa1013151416[[#This Row],[Movimento ]]="Saldo Inicial",FluxoCaixa1013151416[[#This Row],[R$ (Valores)]],K897+FluxoCaixa1013151416[[#This Row],[Valores Receitas / Despesas]])</f>
        <v>9274.3599999999933</v>
      </c>
      <c r="L898" s="53">
        <f>IF(FluxoCaixa1013151416[[#This Row],[Entrada / Saída]]="Saída",FluxoCaixa1013151416[[#This Row],[R$ (Valores)]]*-1,FluxoCaixa1013151416[[#This Row],[R$ (Valores)]])</f>
        <v>0</v>
      </c>
    </row>
    <row r="899" spans="2:15">
      <c r="B899" s="48"/>
      <c r="C899" s="48"/>
      <c r="D899" s="16"/>
      <c r="E899" s="48"/>
      <c r="F899" s="17"/>
      <c r="G899" s="17"/>
      <c r="H899" s="17"/>
      <c r="I899" s="21"/>
      <c r="J899" s="45"/>
      <c r="K899" s="20">
        <f>IF(FluxoCaixa1013151416[[#This Row],[Movimento ]]="Saldo Inicial",FluxoCaixa1013151416[[#This Row],[R$ (Valores)]],K898+FluxoCaixa1013151416[[#This Row],[Valores Receitas / Despesas]])</f>
        <v>9274.3599999999933</v>
      </c>
      <c r="L899" s="53">
        <f>IF(FluxoCaixa1013151416[[#This Row],[Entrada / Saída]]="Saída",FluxoCaixa1013151416[[#This Row],[R$ (Valores)]]*-1,FluxoCaixa1013151416[[#This Row],[R$ (Valores)]])</f>
        <v>0</v>
      </c>
    </row>
    <row r="900" spans="2:15">
      <c r="B900" s="48"/>
      <c r="C900" s="48"/>
      <c r="D900" s="16"/>
      <c r="E900" s="48"/>
      <c r="F900" s="17"/>
      <c r="G900" s="17"/>
      <c r="H900" s="17"/>
      <c r="I900" s="21"/>
      <c r="J900" s="45"/>
      <c r="K900" s="20">
        <f>IF(FluxoCaixa1013151416[[#This Row],[Movimento ]]="Saldo Inicial",FluxoCaixa1013151416[[#This Row],[R$ (Valores)]],K899+FluxoCaixa1013151416[[#This Row],[Valores Receitas / Despesas]])</f>
        <v>9274.3599999999933</v>
      </c>
      <c r="L900" s="53">
        <f>IF(FluxoCaixa1013151416[[#This Row],[Entrada / Saída]]="Saída",FluxoCaixa1013151416[[#This Row],[R$ (Valores)]]*-1,FluxoCaixa1013151416[[#This Row],[R$ (Valores)]])</f>
        <v>0</v>
      </c>
    </row>
    <row r="901" spans="2:15">
      <c r="B901" s="48"/>
      <c r="C901" s="48"/>
      <c r="D901" s="16"/>
      <c r="E901" s="48"/>
      <c r="F901" s="17"/>
      <c r="G901" s="17"/>
      <c r="H901" s="17"/>
      <c r="I901" s="21"/>
      <c r="J901" s="45"/>
      <c r="K901" s="20">
        <f>IF(FluxoCaixa1013151416[[#This Row],[Movimento ]]="Saldo Inicial",FluxoCaixa1013151416[[#This Row],[R$ (Valores)]],K900+FluxoCaixa1013151416[[#This Row],[Valores Receitas / Despesas]])</f>
        <v>9274.3599999999933</v>
      </c>
      <c r="L901" s="53">
        <f>IF(FluxoCaixa1013151416[[#This Row],[Entrada / Saída]]="Saída",FluxoCaixa1013151416[[#This Row],[R$ (Valores)]]*-1,FluxoCaixa1013151416[[#This Row],[R$ (Valores)]])</f>
        <v>0</v>
      </c>
    </row>
    <row r="902" spans="2:15">
      <c r="B902" s="48"/>
      <c r="C902" s="48"/>
      <c r="D902" s="16"/>
      <c r="E902" s="48"/>
      <c r="F902" s="17"/>
      <c r="G902" s="17"/>
      <c r="H902" s="17"/>
      <c r="I902" s="21"/>
      <c r="J902" s="45"/>
      <c r="K902" s="20">
        <f>IF(FluxoCaixa1013151416[[#This Row],[Movimento ]]="Saldo Inicial",FluxoCaixa1013151416[[#This Row],[R$ (Valores)]],K901+FluxoCaixa1013151416[[#This Row],[Valores Receitas / Despesas]])</f>
        <v>9274.3599999999933</v>
      </c>
      <c r="L902" s="53">
        <f>IF(FluxoCaixa1013151416[[#This Row],[Entrada / Saída]]="Saída",FluxoCaixa1013151416[[#This Row],[R$ (Valores)]]*-1,FluxoCaixa1013151416[[#This Row],[R$ (Valores)]])</f>
        <v>0</v>
      </c>
    </row>
    <row r="903" spans="2:15">
      <c r="B903" s="48"/>
      <c r="C903" s="48"/>
      <c r="D903" s="16"/>
      <c r="E903" s="48"/>
      <c r="F903" s="17"/>
      <c r="G903" s="17"/>
      <c r="H903" s="17"/>
      <c r="I903" s="21"/>
      <c r="J903" s="45"/>
      <c r="K903" s="20">
        <f>IF(FluxoCaixa1013151416[[#This Row],[Movimento ]]="Saldo Inicial",FluxoCaixa1013151416[[#This Row],[R$ (Valores)]],K902+FluxoCaixa1013151416[[#This Row],[Valores Receitas / Despesas]])</f>
        <v>9274.3599999999933</v>
      </c>
      <c r="L903" s="53">
        <f>IF(FluxoCaixa1013151416[[#This Row],[Entrada / Saída]]="Saída",FluxoCaixa1013151416[[#This Row],[R$ (Valores)]]*-1,FluxoCaixa1013151416[[#This Row],[R$ (Valores)]])</f>
        <v>0</v>
      </c>
    </row>
    <row r="904" spans="2:15">
      <c r="B904" s="48"/>
      <c r="C904" s="48"/>
      <c r="D904" s="16"/>
      <c r="E904" s="48"/>
      <c r="F904" s="17"/>
      <c r="G904" s="17"/>
      <c r="H904" s="17"/>
      <c r="I904" s="21"/>
      <c r="J904" s="45"/>
      <c r="K904" s="20">
        <f>IF(FluxoCaixa1013151416[[#This Row],[Movimento ]]="Saldo Inicial",FluxoCaixa1013151416[[#This Row],[R$ (Valores)]],K903+FluxoCaixa1013151416[[#This Row],[Valores Receitas / Despesas]])</f>
        <v>9274.3599999999933</v>
      </c>
      <c r="L904" s="53">
        <f>IF(FluxoCaixa1013151416[[#This Row],[Entrada / Saída]]="Saída",FluxoCaixa1013151416[[#This Row],[R$ (Valores)]]*-1,FluxoCaixa1013151416[[#This Row],[R$ (Valores)]])</f>
        <v>0</v>
      </c>
      <c r="O904" s="31"/>
    </row>
    <row r="905" spans="2:15">
      <c r="B905" s="48"/>
      <c r="C905" s="48"/>
      <c r="D905" s="16"/>
      <c r="E905" s="48"/>
      <c r="F905" s="17"/>
      <c r="G905" s="17"/>
      <c r="H905" s="17"/>
      <c r="I905" s="21"/>
      <c r="J905" s="45"/>
      <c r="K905" s="20">
        <f>IF(FluxoCaixa1013151416[[#This Row],[Movimento ]]="Saldo Inicial",FluxoCaixa1013151416[[#This Row],[R$ (Valores)]],K904+FluxoCaixa1013151416[[#This Row],[Valores Receitas / Despesas]])</f>
        <v>9274.3599999999933</v>
      </c>
      <c r="L905" s="53">
        <f>IF(FluxoCaixa1013151416[[#This Row],[Entrada / Saída]]="Saída",FluxoCaixa1013151416[[#This Row],[R$ (Valores)]]*-1,FluxoCaixa1013151416[[#This Row],[R$ (Valores)]])</f>
        <v>0</v>
      </c>
    </row>
    <row r="906" spans="2:15">
      <c r="B906" s="48"/>
      <c r="C906" s="48"/>
      <c r="D906" s="16"/>
      <c r="E906" s="48"/>
      <c r="F906" s="17"/>
      <c r="G906" s="17"/>
      <c r="H906" s="17"/>
      <c r="I906" s="21"/>
      <c r="J906" s="45"/>
      <c r="K906" s="20">
        <f>IF(FluxoCaixa1013151416[[#This Row],[Movimento ]]="Saldo Inicial",FluxoCaixa1013151416[[#This Row],[R$ (Valores)]],K905+FluxoCaixa1013151416[[#This Row],[Valores Receitas / Despesas]])</f>
        <v>9274.3599999999933</v>
      </c>
      <c r="L906" s="53">
        <f>IF(FluxoCaixa1013151416[[#This Row],[Entrada / Saída]]="Saída",FluxoCaixa1013151416[[#This Row],[R$ (Valores)]]*-1,FluxoCaixa1013151416[[#This Row],[R$ (Valores)]])</f>
        <v>0</v>
      </c>
      <c r="O906" s="26"/>
    </row>
    <row r="907" spans="2:15">
      <c r="B907" s="48"/>
      <c r="C907" s="48"/>
      <c r="D907" s="16"/>
      <c r="E907" s="48"/>
      <c r="F907" s="17"/>
      <c r="G907" s="17"/>
      <c r="H907" s="17"/>
      <c r="I907" s="21"/>
      <c r="J907" s="45"/>
      <c r="K907" s="20">
        <f>IF(FluxoCaixa1013151416[[#This Row],[Movimento ]]="Saldo Inicial",FluxoCaixa1013151416[[#This Row],[R$ (Valores)]],K906+FluxoCaixa1013151416[[#This Row],[Valores Receitas / Despesas]])</f>
        <v>9274.3599999999933</v>
      </c>
      <c r="L907" s="53">
        <f>IF(FluxoCaixa1013151416[[#This Row],[Entrada / Saída]]="Saída",FluxoCaixa1013151416[[#This Row],[R$ (Valores)]]*-1,FluxoCaixa1013151416[[#This Row],[R$ (Valores)]])</f>
        <v>0</v>
      </c>
    </row>
    <row r="908" spans="2:15">
      <c r="B908" s="48"/>
      <c r="C908" s="48"/>
      <c r="D908" s="16"/>
      <c r="E908" s="48"/>
      <c r="F908" s="17"/>
      <c r="G908" s="17"/>
      <c r="H908" s="17"/>
      <c r="I908" s="21"/>
      <c r="J908" s="17"/>
      <c r="K908" s="20">
        <f>IF(FluxoCaixa1013151416[[#This Row],[Movimento ]]="Saldo Inicial",FluxoCaixa1013151416[[#This Row],[R$ (Valores)]],K907+FluxoCaixa1013151416[[#This Row],[Valores Receitas / Despesas]])</f>
        <v>9274.3599999999933</v>
      </c>
      <c r="L908" s="53">
        <f>IF(FluxoCaixa1013151416[[#This Row],[Entrada / Saída]]="Saída",FluxoCaixa1013151416[[#This Row],[R$ (Valores)]]*-1,FluxoCaixa1013151416[[#This Row],[R$ (Valores)]])</f>
        <v>0</v>
      </c>
    </row>
    <row r="909" spans="2:15">
      <c r="B909" s="48"/>
      <c r="C909" s="48"/>
      <c r="D909" s="16"/>
      <c r="E909" s="48"/>
      <c r="F909" s="17"/>
      <c r="G909" s="17"/>
      <c r="H909" s="17"/>
      <c r="I909" s="21"/>
      <c r="J909" s="17"/>
      <c r="K909" s="20">
        <f>IF(FluxoCaixa1013151416[[#This Row],[Movimento ]]="Saldo Inicial",FluxoCaixa1013151416[[#This Row],[R$ (Valores)]],K908+FluxoCaixa1013151416[[#This Row],[Valores Receitas / Despesas]])</f>
        <v>9274.3599999999933</v>
      </c>
      <c r="L909" s="53">
        <f>IF(FluxoCaixa1013151416[[#This Row],[Entrada / Saída]]="Saída",FluxoCaixa1013151416[[#This Row],[R$ (Valores)]]*-1,FluxoCaixa1013151416[[#This Row],[R$ (Valores)]])</f>
        <v>0</v>
      </c>
    </row>
    <row r="910" spans="2:15">
      <c r="B910" s="48"/>
      <c r="C910" s="48"/>
      <c r="D910" s="16"/>
      <c r="E910" s="48"/>
      <c r="F910" s="17"/>
      <c r="G910" s="17"/>
      <c r="H910" s="17"/>
      <c r="I910" s="21"/>
      <c r="J910" s="17"/>
      <c r="K910" s="20">
        <f>IF(FluxoCaixa1013151416[[#This Row],[Movimento ]]="Saldo Inicial",FluxoCaixa1013151416[[#This Row],[R$ (Valores)]],K909+FluxoCaixa1013151416[[#This Row],[Valores Receitas / Despesas]])</f>
        <v>9274.3599999999933</v>
      </c>
      <c r="L910" s="53">
        <f>IF(FluxoCaixa1013151416[[#This Row],[Entrada / Saída]]="Saída",FluxoCaixa1013151416[[#This Row],[R$ (Valores)]]*-1,FluxoCaixa1013151416[[#This Row],[R$ (Valores)]])</f>
        <v>0</v>
      </c>
    </row>
    <row r="911" spans="2:15">
      <c r="B911" s="48"/>
      <c r="C911" s="48"/>
      <c r="D911" s="16"/>
      <c r="E911" s="48"/>
      <c r="F911" s="17"/>
      <c r="G911" s="17"/>
      <c r="H911" s="17"/>
      <c r="I911" s="21"/>
      <c r="J911" s="17"/>
      <c r="K911" s="20">
        <f>IF(FluxoCaixa1013151416[[#This Row],[Movimento ]]="Saldo Inicial",FluxoCaixa1013151416[[#This Row],[R$ (Valores)]],K910+FluxoCaixa1013151416[[#This Row],[Valores Receitas / Despesas]])</f>
        <v>9274.3599999999933</v>
      </c>
      <c r="L911" s="53">
        <f>IF(FluxoCaixa1013151416[[#This Row],[Entrada / Saída]]="Saída",FluxoCaixa1013151416[[#This Row],[R$ (Valores)]]*-1,FluxoCaixa1013151416[[#This Row],[R$ (Valores)]])</f>
        <v>0</v>
      </c>
    </row>
    <row r="912" spans="2:15">
      <c r="B912" s="48"/>
      <c r="C912" s="48"/>
      <c r="D912" s="16"/>
      <c r="E912" s="48"/>
      <c r="F912" s="17"/>
      <c r="G912" s="17"/>
      <c r="H912" s="17"/>
      <c r="I912" s="21"/>
      <c r="J912" s="17"/>
      <c r="K912" s="20">
        <f>IF(FluxoCaixa1013151416[[#This Row],[Movimento ]]="Saldo Inicial",FluxoCaixa1013151416[[#This Row],[R$ (Valores)]],K911+FluxoCaixa1013151416[[#This Row],[Valores Receitas / Despesas]])</f>
        <v>9274.3599999999933</v>
      </c>
      <c r="L912" s="53">
        <f>IF(FluxoCaixa1013151416[[#This Row],[Entrada / Saída]]="Saída",FluxoCaixa1013151416[[#This Row],[R$ (Valores)]]*-1,FluxoCaixa1013151416[[#This Row],[R$ (Valores)]])</f>
        <v>0</v>
      </c>
    </row>
    <row r="913" spans="2:12">
      <c r="B913" s="48"/>
      <c r="C913" s="48"/>
      <c r="D913" s="16"/>
      <c r="E913" s="48"/>
      <c r="F913" s="17"/>
      <c r="G913" s="17"/>
      <c r="H913" s="17"/>
      <c r="I913" s="21"/>
      <c r="J913" s="17"/>
      <c r="K913" s="20">
        <f>IF(FluxoCaixa1013151416[[#This Row],[Movimento ]]="Saldo Inicial",FluxoCaixa1013151416[[#This Row],[R$ (Valores)]],K912+FluxoCaixa1013151416[[#This Row],[Valores Receitas / Despesas]])</f>
        <v>9274.3599999999933</v>
      </c>
      <c r="L913" s="53">
        <f>IF(FluxoCaixa1013151416[[#This Row],[Entrada / Saída]]="Saída",FluxoCaixa1013151416[[#This Row],[R$ (Valores)]]*-1,FluxoCaixa1013151416[[#This Row],[R$ (Valores)]])</f>
        <v>0</v>
      </c>
    </row>
    <row r="914" spans="2:12">
      <c r="B914" s="48"/>
      <c r="C914" s="48"/>
      <c r="D914" s="16"/>
      <c r="E914" s="48"/>
      <c r="F914" s="17"/>
      <c r="G914" s="17"/>
      <c r="H914" s="17"/>
      <c r="I914" s="21"/>
      <c r="J914" s="17"/>
      <c r="K914" s="20">
        <f>IF(FluxoCaixa1013151416[[#This Row],[Movimento ]]="Saldo Inicial",FluxoCaixa1013151416[[#This Row],[R$ (Valores)]],K913+FluxoCaixa1013151416[[#This Row],[Valores Receitas / Despesas]])</f>
        <v>9274.3599999999933</v>
      </c>
      <c r="L914" s="53">
        <f>IF(FluxoCaixa1013151416[[#This Row],[Entrada / Saída]]="Saída",FluxoCaixa1013151416[[#This Row],[R$ (Valores)]]*-1,FluxoCaixa1013151416[[#This Row],[R$ (Valores)]])</f>
        <v>0</v>
      </c>
    </row>
    <row r="915" spans="2:12">
      <c r="B915" s="48"/>
      <c r="C915" s="48"/>
      <c r="D915" s="16"/>
      <c r="E915" s="48"/>
      <c r="F915" s="17"/>
      <c r="G915" s="17"/>
      <c r="H915" s="17"/>
      <c r="I915" s="21"/>
      <c r="J915" s="17"/>
      <c r="K915" s="20">
        <f>IF(FluxoCaixa1013151416[[#This Row],[Movimento ]]="Saldo Inicial",FluxoCaixa1013151416[[#This Row],[R$ (Valores)]],K914+FluxoCaixa1013151416[[#This Row],[Valores Receitas / Despesas]])</f>
        <v>9274.3599999999933</v>
      </c>
      <c r="L915" s="53">
        <f>IF(FluxoCaixa1013151416[[#This Row],[Entrada / Saída]]="Saída",FluxoCaixa1013151416[[#This Row],[R$ (Valores)]]*-1,FluxoCaixa1013151416[[#This Row],[R$ (Valores)]])</f>
        <v>0</v>
      </c>
    </row>
    <row r="916" spans="2:12">
      <c r="B916" s="48"/>
      <c r="C916" s="48"/>
      <c r="D916" s="16"/>
      <c r="E916" s="48"/>
      <c r="F916" s="17"/>
      <c r="G916" s="17"/>
      <c r="H916" s="17"/>
      <c r="I916" s="21"/>
      <c r="J916" s="17"/>
      <c r="K916" s="20">
        <f>IF(FluxoCaixa1013151416[[#This Row],[Movimento ]]="Saldo Inicial",FluxoCaixa1013151416[[#This Row],[R$ (Valores)]],K915+FluxoCaixa1013151416[[#This Row],[Valores Receitas / Despesas]])</f>
        <v>9274.3599999999933</v>
      </c>
      <c r="L916" s="53">
        <f>IF(FluxoCaixa1013151416[[#This Row],[Entrada / Saída]]="Saída",FluxoCaixa1013151416[[#This Row],[R$ (Valores)]]*-1,FluxoCaixa1013151416[[#This Row],[R$ (Valores)]])</f>
        <v>0</v>
      </c>
    </row>
    <row r="917" spans="2:12">
      <c r="B917" s="48"/>
      <c r="C917" s="48"/>
      <c r="D917" s="16"/>
      <c r="E917" s="48"/>
      <c r="F917" s="17"/>
      <c r="G917" s="17"/>
      <c r="H917" s="17"/>
      <c r="I917" s="21"/>
      <c r="J917" s="17"/>
      <c r="K917" s="20">
        <f>IF(FluxoCaixa1013151416[[#This Row],[Movimento ]]="Saldo Inicial",FluxoCaixa1013151416[[#This Row],[R$ (Valores)]],K916+FluxoCaixa1013151416[[#This Row],[Valores Receitas / Despesas]])</f>
        <v>9274.3599999999933</v>
      </c>
      <c r="L917" s="53">
        <f>IF(FluxoCaixa1013151416[[#This Row],[Entrada / Saída]]="Saída",FluxoCaixa1013151416[[#This Row],[R$ (Valores)]]*-1,FluxoCaixa1013151416[[#This Row],[R$ (Valores)]])</f>
        <v>0</v>
      </c>
    </row>
    <row r="918" spans="2:12">
      <c r="B918" s="48"/>
      <c r="C918" s="48"/>
      <c r="D918" s="16"/>
      <c r="E918" s="48"/>
      <c r="F918" s="17"/>
      <c r="G918" s="17"/>
      <c r="H918" s="17"/>
      <c r="I918" s="21"/>
      <c r="J918" s="17"/>
      <c r="K918" s="20">
        <f>IF(FluxoCaixa1013151416[[#This Row],[Movimento ]]="Saldo Inicial",FluxoCaixa1013151416[[#This Row],[R$ (Valores)]],K917+FluxoCaixa1013151416[[#This Row],[Valores Receitas / Despesas]])</f>
        <v>9274.3599999999933</v>
      </c>
      <c r="L918" s="53">
        <f>IF(FluxoCaixa1013151416[[#This Row],[Entrada / Saída]]="Saída",FluxoCaixa1013151416[[#This Row],[R$ (Valores)]]*-1,FluxoCaixa1013151416[[#This Row],[R$ (Valores)]])</f>
        <v>0</v>
      </c>
    </row>
    <row r="919" spans="2:12">
      <c r="B919" s="48"/>
      <c r="C919" s="48"/>
      <c r="D919" s="16"/>
      <c r="E919" s="48"/>
      <c r="F919" s="17"/>
      <c r="G919" s="17"/>
      <c r="H919" s="17"/>
      <c r="I919" s="21"/>
      <c r="J919" s="17"/>
      <c r="K919" s="20">
        <f>IF(FluxoCaixa1013151416[[#This Row],[Movimento ]]="Saldo Inicial",FluxoCaixa1013151416[[#This Row],[R$ (Valores)]],K918+FluxoCaixa1013151416[[#This Row],[Valores Receitas / Despesas]])</f>
        <v>9274.3599999999933</v>
      </c>
      <c r="L919" s="53">
        <f>IF(FluxoCaixa1013151416[[#This Row],[Entrada / Saída]]="Saída",FluxoCaixa1013151416[[#This Row],[R$ (Valores)]]*-1,FluxoCaixa1013151416[[#This Row],[R$ (Valores)]])</f>
        <v>0</v>
      </c>
    </row>
    <row r="920" spans="2:12">
      <c r="B920" s="48"/>
      <c r="C920" s="48"/>
      <c r="D920" s="16"/>
      <c r="E920" s="48"/>
      <c r="F920" s="17"/>
      <c r="G920" s="17"/>
      <c r="H920" s="17"/>
      <c r="I920" s="21"/>
      <c r="J920" s="17"/>
      <c r="K920" s="20">
        <f>IF(FluxoCaixa1013151416[[#This Row],[Movimento ]]="Saldo Inicial",FluxoCaixa1013151416[[#This Row],[R$ (Valores)]],K919+FluxoCaixa1013151416[[#This Row],[Valores Receitas / Despesas]])</f>
        <v>9274.3599999999933</v>
      </c>
      <c r="L920" s="5">
        <f>IF(FluxoCaixa1013151416[[#This Row],[Entrada / Saída]]="Saída",FluxoCaixa1013151416[[#This Row],[R$ (Valores)]]*-1,FluxoCaixa1013151416[[#This Row],[R$ (Valores)]])</f>
        <v>0</v>
      </c>
    </row>
    <row r="921" spans="2:12">
      <c r="B921" s="48"/>
      <c r="C921" s="48"/>
      <c r="D921" s="16"/>
      <c r="E921" s="48"/>
      <c r="F921" s="17"/>
      <c r="G921" s="17"/>
      <c r="H921" s="17"/>
      <c r="I921" s="21"/>
      <c r="J921" s="17"/>
      <c r="K921" s="20">
        <f>IF(FluxoCaixa1013151416[[#This Row],[Movimento ]]="Saldo Inicial",FluxoCaixa1013151416[[#This Row],[R$ (Valores)]],K920+FluxoCaixa1013151416[[#This Row],[Valores Receitas / Despesas]])</f>
        <v>9274.3599999999933</v>
      </c>
      <c r="L921" s="5">
        <f>IF(FluxoCaixa1013151416[[#This Row],[Entrada / Saída]]="Saída",FluxoCaixa1013151416[[#This Row],[R$ (Valores)]]*-1,FluxoCaixa1013151416[[#This Row],[R$ (Valores)]])</f>
        <v>0</v>
      </c>
    </row>
    <row r="922" spans="2:12">
      <c r="B922" s="48"/>
      <c r="C922" s="48"/>
      <c r="D922" s="16"/>
      <c r="E922" s="48"/>
      <c r="F922" s="17"/>
      <c r="G922" s="17"/>
      <c r="H922" s="17"/>
      <c r="I922" s="21"/>
      <c r="J922" s="17"/>
      <c r="K922" s="20">
        <f>IF(FluxoCaixa1013151416[[#This Row],[Movimento ]]="Saldo Inicial",FluxoCaixa1013151416[[#This Row],[R$ (Valores)]],K921+FluxoCaixa1013151416[[#This Row],[Valores Receitas / Despesas]])</f>
        <v>9274.3599999999933</v>
      </c>
      <c r="L922" s="5">
        <f>IF(FluxoCaixa1013151416[[#This Row],[Entrada / Saída]]="Saída",FluxoCaixa1013151416[[#This Row],[R$ (Valores)]]*-1,FluxoCaixa1013151416[[#This Row],[R$ (Valores)]])</f>
        <v>0</v>
      </c>
    </row>
    <row r="923" spans="2:12">
      <c r="B923" s="48"/>
      <c r="C923" s="48"/>
      <c r="D923" s="16"/>
      <c r="E923" s="48"/>
      <c r="F923" s="17"/>
      <c r="G923" s="17"/>
      <c r="H923" s="17"/>
      <c r="I923" s="21"/>
      <c r="J923" s="17"/>
      <c r="K923" s="20">
        <f>IF(FluxoCaixa1013151416[[#This Row],[Movimento ]]="Saldo Inicial",FluxoCaixa1013151416[[#This Row],[R$ (Valores)]],K922+FluxoCaixa1013151416[[#This Row],[Valores Receitas / Despesas]])</f>
        <v>9274.3599999999933</v>
      </c>
      <c r="L923" s="5">
        <f>IF(FluxoCaixa1013151416[[#This Row],[Entrada / Saída]]="Saída",FluxoCaixa1013151416[[#This Row],[R$ (Valores)]]*-1,FluxoCaixa1013151416[[#This Row],[R$ (Valores)]])</f>
        <v>0</v>
      </c>
    </row>
    <row r="924" spans="2:12">
      <c r="B924" s="48"/>
      <c r="C924" s="48"/>
      <c r="D924" s="16"/>
      <c r="E924" s="48"/>
      <c r="F924" s="17"/>
      <c r="G924" s="17"/>
      <c r="H924" s="17"/>
      <c r="I924" s="21"/>
      <c r="J924" s="17"/>
      <c r="K924" s="20">
        <f>IF(FluxoCaixa1013151416[[#This Row],[Movimento ]]="Saldo Inicial",FluxoCaixa1013151416[[#This Row],[R$ (Valores)]],K923+FluxoCaixa1013151416[[#This Row],[Valores Receitas / Despesas]])</f>
        <v>9274.3599999999933</v>
      </c>
      <c r="L924" s="5">
        <f>IF(FluxoCaixa1013151416[[#This Row],[Entrada / Saída]]="Saída",FluxoCaixa1013151416[[#This Row],[R$ (Valores)]]*-1,FluxoCaixa1013151416[[#This Row],[R$ (Valores)]])</f>
        <v>0</v>
      </c>
    </row>
    <row r="925" spans="2:12">
      <c r="B925" s="48"/>
      <c r="C925" s="48"/>
      <c r="D925" s="16"/>
      <c r="E925" s="48"/>
      <c r="F925" s="17"/>
      <c r="G925" s="17"/>
      <c r="H925" s="17"/>
      <c r="I925" s="21"/>
      <c r="J925" s="17"/>
      <c r="K925" s="20">
        <f>IF(FluxoCaixa1013151416[[#This Row],[Movimento ]]="Saldo Inicial",FluxoCaixa1013151416[[#This Row],[R$ (Valores)]],K924+FluxoCaixa1013151416[[#This Row],[Valores Receitas / Despesas]])</f>
        <v>9274.3599999999933</v>
      </c>
      <c r="L925" s="5">
        <f>IF(FluxoCaixa1013151416[[#This Row],[Entrada / Saída]]="Saída",FluxoCaixa1013151416[[#This Row],[R$ (Valores)]]*-1,FluxoCaixa1013151416[[#This Row],[R$ (Valores)]])</f>
        <v>0</v>
      </c>
    </row>
    <row r="926" spans="2:12">
      <c r="B926" s="48"/>
      <c r="C926" s="48"/>
      <c r="D926" s="16"/>
      <c r="E926" s="48"/>
      <c r="F926" s="17"/>
      <c r="G926" s="17"/>
      <c r="H926" s="17"/>
      <c r="I926" s="21"/>
      <c r="J926" s="17"/>
      <c r="K926" s="20">
        <f>IF(FluxoCaixa1013151416[[#This Row],[Movimento ]]="Saldo Inicial",FluxoCaixa1013151416[[#This Row],[R$ (Valores)]],K925+FluxoCaixa1013151416[[#This Row],[Valores Receitas / Despesas]])</f>
        <v>9274.3599999999933</v>
      </c>
      <c r="L926" s="5">
        <f>IF(FluxoCaixa1013151416[[#This Row],[Entrada / Saída]]="Saída",FluxoCaixa1013151416[[#This Row],[R$ (Valores)]]*-1,FluxoCaixa1013151416[[#This Row],[R$ (Valores)]])</f>
        <v>0</v>
      </c>
    </row>
    <row r="927" spans="2:12">
      <c r="B927" s="48"/>
      <c r="C927" s="48"/>
      <c r="D927" s="16"/>
      <c r="E927" s="48"/>
      <c r="F927" s="17"/>
      <c r="G927" s="17"/>
      <c r="H927" s="17"/>
      <c r="I927" s="21"/>
      <c r="J927" s="17"/>
      <c r="K927" s="20">
        <f>IF(FluxoCaixa1013151416[[#This Row],[Movimento ]]="Saldo Inicial",FluxoCaixa1013151416[[#This Row],[R$ (Valores)]],K926+FluxoCaixa1013151416[[#This Row],[Valores Receitas / Despesas]])</f>
        <v>9274.3599999999933</v>
      </c>
      <c r="L927" s="5">
        <f>IF(FluxoCaixa1013151416[[#This Row],[Entrada / Saída]]="Saída",FluxoCaixa1013151416[[#This Row],[R$ (Valores)]]*-1,FluxoCaixa1013151416[[#This Row],[R$ (Valores)]])</f>
        <v>0</v>
      </c>
    </row>
    <row r="928" spans="2:12">
      <c r="B928" s="48"/>
      <c r="C928" s="48"/>
      <c r="D928" s="16"/>
      <c r="E928" s="48"/>
      <c r="F928" s="17"/>
      <c r="G928" s="17"/>
      <c r="H928" s="17"/>
      <c r="I928" s="21"/>
      <c r="J928" s="17"/>
      <c r="K928" s="20">
        <f>IF(FluxoCaixa1013151416[[#This Row],[Movimento ]]="Saldo Inicial",FluxoCaixa1013151416[[#This Row],[R$ (Valores)]],K927+FluxoCaixa1013151416[[#This Row],[Valores Receitas / Despesas]])</f>
        <v>9274.3599999999933</v>
      </c>
      <c r="L928" s="5">
        <f>IF(FluxoCaixa1013151416[[#This Row],[Entrada / Saída]]="Saída",FluxoCaixa1013151416[[#This Row],[R$ (Valores)]]*-1,FluxoCaixa1013151416[[#This Row],[R$ (Valores)]])</f>
        <v>0</v>
      </c>
    </row>
    <row r="929" spans="2:12">
      <c r="B929" s="48"/>
      <c r="C929" s="48"/>
      <c r="D929" s="16"/>
      <c r="E929" s="48"/>
      <c r="F929" s="17"/>
      <c r="G929" s="17"/>
      <c r="H929" s="17"/>
      <c r="I929" s="21"/>
      <c r="J929" s="17"/>
      <c r="K929" s="20">
        <f>IF(FluxoCaixa1013151416[[#This Row],[Movimento ]]="Saldo Inicial",FluxoCaixa1013151416[[#This Row],[R$ (Valores)]],K928+FluxoCaixa1013151416[[#This Row],[Valores Receitas / Despesas]])</f>
        <v>9274.3599999999933</v>
      </c>
      <c r="L929" s="5">
        <f>IF(FluxoCaixa1013151416[[#This Row],[Entrada / Saída]]="Saída",FluxoCaixa1013151416[[#This Row],[R$ (Valores)]]*-1,FluxoCaixa1013151416[[#This Row],[R$ (Valores)]])</f>
        <v>0</v>
      </c>
    </row>
    <row r="930" spans="2:12">
      <c r="B930" s="48"/>
      <c r="C930" s="48"/>
      <c r="D930" s="16"/>
      <c r="E930" s="48"/>
      <c r="F930" s="17"/>
      <c r="G930" s="17"/>
      <c r="H930" s="17"/>
      <c r="I930" s="21"/>
      <c r="J930" s="17"/>
      <c r="K930" s="20">
        <f>IF(FluxoCaixa1013151416[[#This Row],[Movimento ]]="Saldo Inicial",FluxoCaixa1013151416[[#This Row],[R$ (Valores)]],K929+FluxoCaixa1013151416[[#This Row],[Valores Receitas / Despesas]])</f>
        <v>9274.3599999999933</v>
      </c>
      <c r="L930" s="5">
        <f>IF(FluxoCaixa1013151416[[#This Row],[Entrada / Saída]]="Saída",FluxoCaixa1013151416[[#This Row],[R$ (Valores)]]*-1,FluxoCaixa1013151416[[#This Row],[R$ (Valores)]])</f>
        <v>0</v>
      </c>
    </row>
    <row r="931" spans="2:12">
      <c r="B931" s="48"/>
      <c r="C931" s="48"/>
      <c r="D931" s="16"/>
      <c r="E931" s="48"/>
      <c r="F931" s="17"/>
      <c r="G931" s="17"/>
      <c r="H931" s="17"/>
      <c r="I931" s="21"/>
      <c r="J931" s="17"/>
      <c r="K931" s="20">
        <f>IF(FluxoCaixa1013151416[[#This Row],[Movimento ]]="Saldo Inicial",FluxoCaixa1013151416[[#This Row],[R$ (Valores)]],K930+FluxoCaixa1013151416[[#This Row],[Valores Receitas / Despesas]])</f>
        <v>9274.3599999999933</v>
      </c>
      <c r="L931" s="5">
        <f>IF(FluxoCaixa1013151416[[#This Row],[Entrada / Saída]]="Saída",FluxoCaixa1013151416[[#This Row],[R$ (Valores)]]*-1,FluxoCaixa1013151416[[#This Row],[R$ (Valores)]])</f>
        <v>0</v>
      </c>
    </row>
    <row r="932" spans="2:12">
      <c r="B932" s="48"/>
      <c r="C932" s="48"/>
      <c r="D932" s="16"/>
      <c r="E932" s="48"/>
      <c r="F932" s="17"/>
      <c r="G932" s="17"/>
      <c r="H932" s="17"/>
      <c r="I932" s="21"/>
      <c r="J932" s="17"/>
      <c r="K932" s="20">
        <f>IF(FluxoCaixa1013151416[[#This Row],[Movimento ]]="Saldo Inicial",FluxoCaixa1013151416[[#This Row],[R$ (Valores)]],K931+FluxoCaixa1013151416[[#This Row],[Valores Receitas / Despesas]])</f>
        <v>9274.3599999999933</v>
      </c>
      <c r="L932" s="5">
        <f>IF(FluxoCaixa1013151416[[#This Row],[Entrada / Saída]]="Saída",FluxoCaixa1013151416[[#This Row],[R$ (Valores)]]*-1,FluxoCaixa1013151416[[#This Row],[R$ (Valores)]])</f>
        <v>0</v>
      </c>
    </row>
    <row r="933" spans="2:12">
      <c r="B933" s="48"/>
      <c r="C933" s="48"/>
      <c r="D933" s="16"/>
      <c r="E933" s="48"/>
      <c r="F933" s="17"/>
      <c r="G933" s="17"/>
      <c r="H933" s="17"/>
      <c r="I933" s="21"/>
      <c r="J933" s="17"/>
      <c r="K933" s="20">
        <f>IF(FluxoCaixa1013151416[[#This Row],[Movimento ]]="Saldo Inicial",FluxoCaixa1013151416[[#This Row],[R$ (Valores)]],K932+FluxoCaixa1013151416[[#This Row],[Valores Receitas / Despesas]])</f>
        <v>9274.3599999999933</v>
      </c>
      <c r="L933" s="5">
        <f>IF(FluxoCaixa1013151416[[#This Row],[Entrada / Saída]]="Saída",FluxoCaixa1013151416[[#This Row],[R$ (Valores)]]*-1,FluxoCaixa1013151416[[#This Row],[R$ (Valores)]])</f>
        <v>0</v>
      </c>
    </row>
    <row r="934" spans="2:12">
      <c r="B934" s="48"/>
      <c r="C934" s="48"/>
      <c r="D934" s="16"/>
      <c r="E934" s="48"/>
      <c r="F934" s="17"/>
      <c r="G934" s="17"/>
      <c r="H934" s="17"/>
      <c r="I934" s="21"/>
      <c r="J934" s="17"/>
      <c r="K934" s="20">
        <f>IF(FluxoCaixa1013151416[[#This Row],[Movimento ]]="Saldo Inicial",FluxoCaixa1013151416[[#This Row],[R$ (Valores)]],K933+FluxoCaixa1013151416[[#This Row],[Valores Receitas / Despesas]])</f>
        <v>9274.3599999999933</v>
      </c>
      <c r="L934" s="5">
        <f>IF(FluxoCaixa1013151416[[#This Row],[Entrada / Saída]]="Saída",FluxoCaixa1013151416[[#This Row],[R$ (Valores)]]*-1,FluxoCaixa1013151416[[#This Row],[R$ (Valores)]])</f>
        <v>0</v>
      </c>
    </row>
    <row r="935" spans="2:12">
      <c r="B935" s="48"/>
      <c r="C935" s="48"/>
      <c r="D935" s="16"/>
      <c r="E935" s="48"/>
      <c r="F935" s="17"/>
      <c r="G935" s="17"/>
      <c r="H935" s="17"/>
      <c r="I935" s="21"/>
      <c r="J935" s="17"/>
      <c r="K935" s="20">
        <f>IF(FluxoCaixa1013151416[[#This Row],[Movimento ]]="Saldo Inicial",FluxoCaixa1013151416[[#This Row],[R$ (Valores)]],K934+FluxoCaixa1013151416[[#This Row],[Valores Receitas / Despesas]])</f>
        <v>9274.3599999999933</v>
      </c>
      <c r="L935" s="5">
        <f>IF(FluxoCaixa1013151416[[#This Row],[Entrada / Saída]]="Saída",FluxoCaixa1013151416[[#This Row],[R$ (Valores)]]*-1,FluxoCaixa1013151416[[#This Row],[R$ (Valores)]])</f>
        <v>0</v>
      </c>
    </row>
    <row r="936" spans="2:12">
      <c r="B936" s="48"/>
      <c r="C936" s="48"/>
      <c r="D936" s="16"/>
      <c r="E936" s="48"/>
      <c r="F936" s="17"/>
      <c r="G936" s="17"/>
      <c r="H936" s="17"/>
      <c r="I936" s="21"/>
      <c r="J936" s="17"/>
      <c r="K936" s="20">
        <f>IF(FluxoCaixa1013151416[[#This Row],[Movimento ]]="Saldo Inicial",FluxoCaixa1013151416[[#This Row],[R$ (Valores)]],K935+FluxoCaixa1013151416[[#This Row],[Valores Receitas / Despesas]])</f>
        <v>9274.3599999999933</v>
      </c>
      <c r="L936" s="5">
        <f>IF(FluxoCaixa1013151416[[#This Row],[Entrada / Saída]]="Saída",FluxoCaixa1013151416[[#This Row],[R$ (Valores)]]*-1,FluxoCaixa1013151416[[#This Row],[R$ (Valores)]])</f>
        <v>0</v>
      </c>
    </row>
    <row r="937" spans="2:12">
      <c r="B937" s="48"/>
      <c r="C937" s="48"/>
      <c r="D937" s="16"/>
      <c r="E937" s="48"/>
      <c r="F937" s="17"/>
      <c r="G937" s="17"/>
      <c r="H937" s="17"/>
      <c r="I937" s="21"/>
      <c r="J937" s="17"/>
      <c r="K937" s="20">
        <f>IF(FluxoCaixa1013151416[[#This Row],[Movimento ]]="Saldo Inicial",FluxoCaixa1013151416[[#This Row],[R$ (Valores)]],K936+FluxoCaixa1013151416[[#This Row],[Valores Receitas / Despesas]])</f>
        <v>9274.3599999999933</v>
      </c>
      <c r="L937" s="5">
        <f>IF(FluxoCaixa1013151416[[#This Row],[Entrada / Saída]]="Saída",FluxoCaixa1013151416[[#This Row],[R$ (Valores)]]*-1,FluxoCaixa1013151416[[#This Row],[R$ (Valores)]])</f>
        <v>0</v>
      </c>
    </row>
    <row r="938" spans="2:12">
      <c r="B938" s="48"/>
      <c r="C938" s="48"/>
      <c r="D938" s="16"/>
      <c r="E938" s="48"/>
      <c r="F938" s="17"/>
      <c r="G938" s="17"/>
      <c r="H938" s="17"/>
      <c r="I938" s="21"/>
      <c r="J938" s="17"/>
      <c r="K938" s="20">
        <f>IF(FluxoCaixa1013151416[[#This Row],[Movimento ]]="Saldo Inicial",FluxoCaixa1013151416[[#This Row],[R$ (Valores)]],K937+FluxoCaixa1013151416[[#This Row],[Valores Receitas / Despesas]])</f>
        <v>9274.3599999999933</v>
      </c>
      <c r="L938" s="5">
        <f>IF(FluxoCaixa1013151416[[#This Row],[Entrada / Saída]]="Saída",FluxoCaixa1013151416[[#This Row],[R$ (Valores)]]*-1,FluxoCaixa1013151416[[#This Row],[R$ (Valores)]])</f>
        <v>0</v>
      </c>
    </row>
    <row r="939" spans="2:12">
      <c r="B939" s="48"/>
      <c r="C939" s="48"/>
      <c r="D939" s="16"/>
      <c r="E939" s="48"/>
      <c r="F939" s="17"/>
      <c r="G939" s="17"/>
      <c r="H939" s="17"/>
      <c r="I939" s="21"/>
      <c r="J939" s="17"/>
      <c r="K939" s="20">
        <f>IF(FluxoCaixa1013151416[[#This Row],[Movimento ]]="Saldo Inicial",FluxoCaixa1013151416[[#This Row],[R$ (Valores)]],K938+FluxoCaixa1013151416[[#This Row],[Valores Receitas / Despesas]])</f>
        <v>9274.3599999999933</v>
      </c>
      <c r="L939" s="5">
        <f>IF(FluxoCaixa1013151416[[#This Row],[Entrada / Saída]]="Saída",FluxoCaixa1013151416[[#This Row],[R$ (Valores)]]*-1,FluxoCaixa1013151416[[#This Row],[R$ (Valores)]])</f>
        <v>0</v>
      </c>
    </row>
    <row r="940" spans="2:12">
      <c r="B940" s="48"/>
      <c r="C940" s="48"/>
      <c r="D940" s="16"/>
      <c r="E940" s="48"/>
      <c r="F940" s="17"/>
      <c r="G940" s="17"/>
      <c r="H940" s="17"/>
      <c r="I940" s="21"/>
      <c r="J940" s="17"/>
      <c r="K940" s="20">
        <f>IF(FluxoCaixa1013151416[[#This Row],[Movimento ]]="Saldo Inicial",FluxoCaixa1013151416[[#This Row],[R$ (Valores)]],K939+FluxoCaixa1013151416[[#This Row],[Valores Receitas / Despesas]])</f>
        <v>9274.3599999999933</v>
      </c>
      <c r="L940" s="5">
        <f>IF(FluxoCaixa1013151416[[#This Row],[Entrada / Saída]]="Saída",FluxoCaixa1013151416[[#This Row],[R$ (Valores)]]*-1,FluxoCaixa1013151416[[#This Row],[R$ (Valores)]])</f>
        <v>0</v>
      </c>
    </row>
    <row r="941" spans="2:12">
      <c r="B941" s="48"/>
      <c r="C941" s="48"/>
      <c r="D941" s="16"/>
      <c r="E941" s="48"/>
      <c r="F941" s="17"/>
      <c r="G941" s="17"/>
      <c r="H941" s="17"/>
      <c r="I941" s="21"/>
      <c r="J941" s="17"/>
      <c r="K941" s="20">
        <f>IF(FluxoCaixa1013151416[[#This Row],[Movimento ]]="Saldo Inicial",FluxoCaixa1013151416[[#This Row],[R$ (Valores)]],K940+FluxoCaixa1013151416[[#This Row],[Valores Receitas / Despesas]])</f>
        <v>9274.3599999999933</v>
      </c>
      <c r="L941" s="5">
        <f>IF(FluxoCaixa1013151416[[#This Row],[Entrada / Saída]]="Saída",FluxoCaixa1013151416[[#This Row],[R$ (Valores)]]*-1,FluxoCaixa1013151416[[#This Row],[R$ (Valores)]])</f>
        <v>0</v>
      </c>
    </row>
    <row r="942" spans="2:12">
      <c r="B942" s="48"/>
      <c r="C942" s="48"/>
      <c r="D942" s="16"/>
      <c r="E942" s="48"/>
      <c r="F942" s="17"/>
      <c r="G942" s="17"/>
      <c r="H942" s="17"/>
      <c r="I942" s="21"/>
      <c r="J942" s="17"/>
      <c r="K942" s="20">
        <f>IF(FluxoCaixa1013151416[[#This Row],[Movimento ]]="Saldo Inicial",FluxoCaixa1013151416[[#This Row],[R$ (Valores)]],K941+FluxoCaixa1013151416[[#This Row],[Valores Receitas / Despesas]])</f>
        <v>9274.3599999999933</v>
      </c>
      <c r="L942" s="5">
        <f>IF(FluxoCaixa1013151416[[#This Row],[Entrada / Saída]]="Saída",FluxoCaixa1013151416[[#This Row],[R$ (Valores)]]*-1,FluxoCaixa1013151416[[#This Row],[R$ (Valores)]])</f>
        <v>0</v>
      </c>
    </row>
    <row r="943" spans="2:12">
      <c r="B943" s="48"/>
      <c r="C943" s="48"/>
      <c r="D943" s="16"/>
      <c r="E943" s="48"/>
      <c r="F943" s="17"/>
      <c r="G943" s="17"/>
      <c r="H943" s="17"/>
      <c r="I943" s="21"/>
      <c r="J943" s="17"/>
      <c r="K943" s="20">
        <f>IF(FluxoCaixa1013151416[[#This Row],[Movimento ]]="Saldo Inicial",FluxoCaixa1013151416[[#This Row],[R$ (Valores)]],K942+FluxoCaixa1013151416[[#This Row],[Valores Receitas / Despesas]])</f>
        <v>9274.3599999999933</v>
      </c>
      <c r="L943" s="5">
        <f>IF(FluxoCaixa1013151416[[#This Row],[Entrada / Saída]]="Saída",FluxoCaixa1013151416[[#This Row],[R$ (Valores)]]*-1,FluxoCaixa1013151416[[#This Row],[R$ (Valores)]])</f>
        <v>0</v>
      </c>
    </row>
    <row r="944" spans="2:12">
      <c r="B944" s="48"/>
      <c r="C944" s="48"/>
      <c r="D944" s="16"/>
      <c r="E944" s="48"/>
      <c r="F944" s="17"/>
      <c r="G944" s="17"/>
      <c r="H944" s="17"/>
      <c r="I944" s="21"/>
      <c r="J944" s="17"/>
      <c r="K944" s="20">
        <f>IF(FluxoCaixa1013151416[[#This Row],[Movimento ]]="Saldo Inicial",FluxoCaixa1013151416[[#This Row],[R$ (Valores)]],K943+FluxoCaixa1013151416[[#This Row],[Valores Receitas / Despesas]])</f>
        <v>9274.3599999999933</v>
      </c>
      <c r="L944" s="5">
        <f>IF(FluxoCaixa1013151416[[#This Row],[Entrada / Saída]]="Saída",FluxoCaixa1013151416[[#This Row],[R$ (Valores)]]*-1,FluxoCaixa1013151416[[#This Row],[R$ (Valores)]])</f>
        <v>0</v>
      </c>
    </row>
    <row r="945" spans="2:12">
      <c r="B945" s="48"/>
      <c r="C945" s="48"/>
      <c r="D945" s="16"/>
      <c r="E945" s="48"/>
      <c r="F945" s="17"/>
      <c r="G945" s="17"/>
      <c r="H945" s="17"/>
      <c r="I945" s="21"/>
      <c r="J945" s="17"/>
      <c r="K945" s="20">
        <f>IF(FluxoCaixa1013151416[[#This Row],[Movimento ]]="Saldo Inicial",FluxoCaixa1013151416[[#This Row],[R$ (Valores)]],K944+FluxoCaixa1013151416[[#This Row],[Valores Receitas / Despesas]])</f>
        <v>9274.3599999999933</v>
      </c>
      <c r="L945" s="5">
        <f>IF(FluxoCaixa1013151416[[#This Row],[Entrada / Saída]]="Saída",FluxoCaixa1013151416[[#This Row],[R$ (Valores)]]*-1,FluxoCaixa1013151416[[#This Row],[R$ (Valores)]])</f>
        <v>0</v>
      </c>
    </row>
    <row r="946" spans="2:12">
      <c r="B946" s="48"/>
      <c r="C946" s="48"/>
      <c r="D946" s="16"/>
      <c r="E946" s="48"/>
      <c r="F946" s="17"/>
      <c r="G946" s="17"/>
      <c r="H946" s="17"/>
      <c r="I946" s="21"/>
      <c r="J946" s="17"/>
      <c r="K946" s="20">
        <f>IF(FluxoCaixa1013151416[[#This Row],[Movimento ]]="Saldo Inicial",FluxoCaixa1013151416[[#This Row],[R$ (Valores)]],K945+FluxoCaixa1013151416[[#This Row],[Valores Receitas / Despesas]])</f>
        <v>9274.3599999999933</v>
      </c>
      <c r="L946" s="5">
        <f>IF(FluxoCaixa1013151416[[#This Row],[Entrada / Saída]]="Saída",FluxoCaixa1013151416[[#This Row],[R$ (Valores)]]*-1,FluxoCaixa1013151416[[#This Row],[R$ (Valores)]])</f>
        <v>0</v>
      </c>
    </row>
    <row r="947" spans="2:12">
      <c r="B947" s="48"/>
      <c r="C947" s="48"/>
      <c r="D947" s="16"/>
      <c r="E947" s="48"/>
      <c r="F947" s="17"/>
      <c r="G947" s="17"/>
      <c r="H947" s="17"/>
      <c r="I947" s="21"/>
      <c r="J947" s="17"/>
      <c r="K947" s="20">
        <f>IF(FluxoCaixa1013151416[[#This Row],[Movimento ]]="Saldo Inicial",FluxoCaixa1013151416[[#This Row],[R$ (Valores)]],K946+FluxoCaixa1013151416[[#This Row],[Valores Receitas / Despesas]])</f>
        <v>9274.3599999999933</v>
      </c>
      <c r="L947" s="5">
        <f>IF(FluxoCaixa1013151416[[#This Row],[Entrada / Saída]]="Saída",FluxoCaixa1013151416[[#This Row],[R$ (Valores)]]*-1,FluxoCaixa1013151416[[#This Row],[R$ (Valores)]])</f>
        <v>0</v>
      </c>
    </row>
    <row r="948" spans="2:12">
      <c r="B948" s="48"/>
      <c r="C948" s="48"/>
      <c r="D948" s="16"/>
      <c r="E948" s="48"/>
      <c r="F948" s="17"/>
      <c r="G948" s="17"/>
      <c r="H948" s="17"/>
      <c r="I948" s="21"/>
      <c r="J948" s="17"/>
      <c r="K948" s="20">
        <f>IF(FluxoCaixa1013151416[[#This Row],[Movimento ]]="Saldo Inicial",FluxoCaixa1013151416[[#This Row],[R$ (Valores)]],K947+FluxoCaixa1013151416[[#This Row],[Valores Receitas / Despesas]])</f>
        <v>9274.3599999999933</v>
      </c>
      <c r="L948" s="5">
        <f>IF(FluxoCaixa1013151416[[#This Row],[Entrada / Saída]]="Saída",FluxoCaixa1013151416[[#This Row],[R$ (Valores)]]*-1,FluxoCaixa1013151416[[#This Row],[R$ (Valores)]])</f>
        <v>0</v>
      </c>
    </row>
    <row r="949" spans="2:12">
      <c r="B949" s="48"/>
      <c r="C949" s="48"/>
      <c r="D949" s="16"/>
      <c r="E949" s="48"/>
      <c r="F949" s="17"/>
      <c r="G949" s="17"/>
      <c r="H949" s="17"/>
      <c r="I949" s="21"/>
      <c r="J949" s="17"/>
      <c r="K949" s="20">
        <f>IF(FluxoCaixa1013151416[[#This Row],[Movimento ]]="Saldo Inicial",FluxoCaixa1013151416[[#This Row],[R$ (Valores)]],K948+FluxoCaixa1013151416[[#This Row],[Valores Receitas / Despesas]])</f>
        <v>9274.3599999999933</v>
      </c>
      <c r="L949" s="5">
        <f>IF(FluxoCaixa1013151416[[#This Row],[Entrada / Saída]]="Saída",FluxoCaixa1013151416[[#This Row],[R$ (Valores)]]*-1,FluxoCaixa1013151416[[#This Row],[R$ (Valores)]])</f>
        <v>0</v>
      </c>
    </row>
    <row r="950" spans="2:12">
      <c r="B950" s="48"/>
      <c r="C950" s="48"/>
      <c r="D950" s="16"/>
      <c r="E950" s="48"/>
      <c r="F950" s="17"/>
      <c r="G950" s="17"/>
      <c r="H950" s="17"/>
      <c r="I950" s="21"/>
      <c r="J950" s="17"/>
      <c r="K950" s="20">
        <f>IF(FluxoCaixa1013151416[[#This Row],[Movimento ]]="Saldo Inicial",FluxoCaixa1013151416[[#This Row],[R$ (Valores)]],K949+FluxoCaixa1013151416[[#This Row],[Valores Receitas / Despesas]])</f>
        <v>9274.3599999999933</v>
      </c>
      <c r="L950" s="5">
        <f>IF(FluxoCaixa1013151416[[#This Row],[Entrada / Saída]]="Saída",FluxoCaixa1013151416[[#This Row],[R$ (Valores)]]*-1,FluxoCaixa1013151416[[#This Row],[R$ (Valores)]])</f>
        <v>0</v>
      </c>
    </row>
    <row r="951" spans="2:12">
      <c r="B951" s="48"/>
      <c r="C951" s="48"/>
      <c r="D951" s="16"/>
      <c r="E951" s="48"/>
      <c r="F951" s="17"/>
      <c r="G951" s="17"/>
      <c r="H951" s="17"/>
      <c r="I951" s="21"/>
      <c r="J951" s="17"/>
      <c r="K951" s="20">
        <f>IF(FluxoCaixa1013151416[[#This Row],[Movimento ]]="Saldo Inicial",FluxoCaixa1013151416[[#This Row],[R$ (Valores)]],K950+FluxoCaixa1013151416[[#This Row],[Valores Receitas / Despesas]])</f>
        <v>9274.3599999999933</v>
      </c>
      <c r="L951" s="5">
        <f>IF(FluxoCaixa1013151416[[#This Row],[Entrada / Saída]]="Saída",FluxoCaixa1013151416[[#This Row],[R$ (Valores)]]*-1,FluxoCaixa1013151416[[#This Row],[R$ (Valores)]])</f>
        <v>0</v>
      </c>
    </row>
    <row r="952" spans="2:12">
      <c r="B952" s="48"/>
      <c r="C952" s="48"/>
      <c r="D952" s="16"/>
      <c r="E952" s="48"/>
      <c r="F952" s="17"/>
      <c r="G952" s="17"/>
      <c r="H952" s="17"/>
      <c r="I952" s="21"/>
      <c r="J952" s="17"/>
      <c r="K952" s="20">
        <f>IF(FluxoCaixa1013151416[[#This Row],[Movimento ]]="Saldo Inicial",FluxoCaixa1013151416[[#This Row],[R$ (Valores)]],K951+FluxoCaixa1013151416[[#This Row],[Valores Receitas / Despesas]])</f>
        <v>9274.3599999999933</v>
      </c>
      <c r="L952" s="5">
        <f>IF(FluxoCaixa1013151416[[#This Row],[Entrada / Saída]]="Saída",FluxoCaixa1013151416[[#This Row],[R$ (Valores)]]*-1,FluxoCaixa1013151416[[#This Row],[R$ (Valores)]])</f>
        <v>0</v>
      </c>
    </row>
    <row r="953" spans="2:12">
      <c r="B953" s="48"/>
      <c r="C953" s="48"/>
      <c r="D953" s="16"/>
      <c r="E953" s="48"/>
      <c r="F953" s="17"/>
      <c r="G953" s="17"/>
      <c r="H953" s="17"/>
      <c r="I953" s="21"/>
      <c r="J953" s="17"/>
      <c r="K953" s="20">
        <f>IF(FluxoCaixa1013151416[[#This Row],[Movimento ]]="Saldo Inicial",FluxoCaixa1013151416[[#This Row],[R$ (Valores)]],K952+FluxoCaixa1013151416[[#This Row],[Valores Receitas / Despesas]])</f>
        <v>9274.3599999999933</v>
      </c>
      <c r="L953" s="5">
        <f>IF(FluxoCaixa1013151416[[#This Row],[Entrada / Saída]]="Saída",FluxoCaixa1013151416[[#This Row],[R$ (Valores)]]*-1,FluxoCaixa1013151416[[#This Row],[R$ (Valores)]])</f>
        <v>0</v>
      </c>
    </row>
    <row r="954" spans="2:12">
      <c r="B954" s="48"/>
      <c r="C954" s="48"/>
      <c r="D954" s="16"/>
      <c r="E954" s="48"/>
      <c r="F954" s="17"/>
      <c r="G954" s="17"/>
      <c r="H954" s="17"/>
      <c r="I954" s="21"/>
      <c r="J954" s="17"/>
      <c r="K954" s="20">
        <f>IF(FluxoCaixa1013151416[[#This Row],[Movimento ]]="Saldo Inicial",FluxoCaixa1013151416[[#This Row],[R$ (Valores)]],K953+FluxoCaixa1013151416[[#This Row],[Valores Receitas / Despesas]])</f>
        <v>9274.3599999999933</v>
      </c>
      <c r="L954" s="5">
        <f>IF(FluxoCaixa1013151416[[#This Row],[Entrada / Saída]]="Saída",FluxoCaixa1013151416[[#This Row],[R$ (Valores)]]*-1,FluxoCaixa1013151416[[#This Row],[R$ (Valores)]])</f>
        <v>0</v>
      </c>
    </row>
    <row r="955" spans="2:12">
      <c r="B955" s="48"/>
      <c r="C955" s="48"/>
      <c r="D955" s="16"/>
      <c r="E955" s="48"/>
      <c r="F955" s="17"/>
      <c r="G955" s="17"/>
      <c r="H955" s="17"/>
      <c r="I955" s="21"/>
      <c r="J955" s="17"/>
      <c r="K955" s="20">
        <f>IF(FluxoCaixa1013151416[[#This Row],[Movimento ]]="Saldo Inicial",FluxoCaixa1013151416[[#This Row],[R$ (Valores)]],K954+FluxoCaixa1013151416[[#This Row],[Valores Receitas / Despesas]])</f>
        <v>9274.3599999999933</v>
      </c>
      <c r="L955" s="5">
        <f>IF(FluxoCaixa1013151416[[#This Row],[Entrada / Saída]]="Saída",FluxoCaixa1013151416[[#This Row],[R$ (Valores)]]*-1,FluxoCaixa1013151416[[#This Row],[R$ (Valores)]])</f>
        <v>0</v>
      </c>
    </row>
    <row r="956" spans="2:12">
      <c r="B956" s="48"/>
      <c r="C956" s="48"/>
      <c r="D956" s="16"/>
      <c r="E956" s="48"/>
      <c r="F956" s="17"/>
      <c r="G956" s="17"/>
      <c r="H956" s="17"/>
      <c r="I956" s="21"/>
      <c r="J956" s="17"/>
      <c r="K956" s="20">
        <f>IF(FluxoCaixa1013151416[[#This Row],[Movimento ]]="Saldo Inicial",FluxoCaixa1013151416[[#This Row],[R$ (Valores)]],K955+FluxoCaixa1013151416[[#This Row],[Valores Receitas / Despesas]])</f>
        <v>9274.3599999999933</v>
      </c>
      <c r="L956" s="5">
        <f>IF(FluxoCaixa1013151416[[#This Row],[Entrada / Saída]]="Saída",FluxoCaixa1013151416[[#This Row],[R$ (Valores)]]*-1,FluxoCaixa1013151416[[#This Row],[R$ (Valores)]])</f>
        <v>0</v>
      </c>
    </row>
    <row r="957" spans="2:12">
      <c r="B957" s="48"/>
      <c r="C957" s="48"/>
      <c r="D957" s="16"/>
      <c r="E957" s="48"/>
      <c r="F957" s="17"/>
      <c r="G957" s="17"/>
      <c r="H957" s="17"/>
      <c r="I957" s="21"/>
      <c r="J957" s="17"/>
      <c r="K957" s="20">
        <f>IF(FluxoCaixa1013151416[[#This Row],[Movimento ]]="Saldo Inicial",FluxoCaixa1013151416[[#This Row],[R$ (Valores)]],K956+FluxoCaixa1013151416[[#This Row],[Valores Receitas / Despesas]])</f>
        <v>9274.3599999999933</v>
      </c>
      <c r="L957" s="5">
        <f>IF(FluxoCaixa1013151416[[#This Row],[Entrada / Saída]]="Saída",FluxoCaixa1013151416[[#This Row],[R$ (Valores)]]*-1,FluxoCaixa1013151416[[#This Row],[R$ (Valores)]])</f>
        <v>0</v>
      </c>
    </row>
    <row r="958" spans="2:12">
      <c r="B958" s="48"/>
      <c r="C958" s="48"/>
      <c r="D958" s="16"/>
      <c r="E958" s="48"/>
      <c r="F958" s="17"/>
      <c r="G958" s="17"/>
      <c r="H958" s="17"/>
      <c r="I958" s="21"/>
      <c r="J958" s="17"/>
      <c r="K958" s="20">
        <f>IF(FluxoCaixa1013151416[[#This Row],[Movimento ]]="Saldo Inicial",FluxoCaixa1013151416[[#This Row],[R$ (Valores)]],K957+FluxoCaixa1013151416[[#This Row],[Valores Receitas / Despesas]])</f>
        <v>9274.3599999999933</v>
      </c>
      <c r="L958" s="5">
        <f>IF(FluxoCaixa1013151416[[#This Row],[Entrada / Saída]]="Saída",FluxoCaixa1013151416[[#This Row],[R$ (Valores)]]*-1,FluxoCaixa1013151416[[#This Row],[R$ (Valores)]])</f>
        <v>0</v>
      </c>
    </row>
    <row r="959" spans="2:12">
      <c r="B959" s="48"/>
      <c r="C959" s="48"/>
      <c r="D959" s="16"/>
      <c r="E959" s="48"/>
      <c r="F959" s="17"/>
      <c r="G959" s="17"/>
      <c r="H959" s="17"/>
      <c r="I959" s="21"/>
      <c r="J959" s="17"/>
      <c r="K959" s="20">
        <f>IF(FluxoCaixa1013151416[[#This Row],[Movimento ]]="Saldo Inicial",FluxoCaixa1013151416[[#This Row],[R$ (Valores)]],K958+FluxoCaixa1013151416[[#This Row],[Valores Receitas / Despesas]])</f>
        <v>9274.3599999999933</v>
      </c>
      <c r="L959" s="5">
        <f>IF(FluxoCaixa1013151416[[#This Row],[Entrada / Saída]]="Saída",FluxoCaixa1013151416[[#This Row],[R$ (Valores)]]*-1,FluxoCaixa1013151416[[#This Row],[R$ (Valores)]])</f>
        <v>0</v>
      </c>
    </row>
    <row r="960" spans="2:12">
      <c r="B960" s="48"/>
      <c r="C960" s="48"/>
      <c r="D960" s="16"/>
      <c r="E960" s="48"/>
      <c r="F960" s="17"/>
      <c r="G960" s="17"/>
      <c r="H960" s="17"/>
      <c r="I960" s="21"/>
      <c r="J960" s="17"/>
      <c r="K960" s="20">
        <f>IF(FluxoCaixa1013151416[[#This Row],[Movimento ]]="Saldo Inicial",FluxoCaixa1013151416[[#This Row],[R$ (Valores)]],K959+FluxoCaixa1013151416[[#This Row],[Valores Receitas / Despesas]])</f>
        <v>9274.3599999999933</v>
      </c>
      <c r="L960" s="5">
        <f>IF(FluxoCaixa1013151416[[#This Row],[Entrada / Saída]]="Saída",FluxoCaixa1013151416[[#This Row],[R$ (Valores)]]*-1,FluxoCaixa1013151416[[#This Row],[R$ (Valores)]])</f>
        <v>0</v>
      </c>
    </row>
    <row r="961" spans="2:12">
      <c r="B961" s="48"/>
      <c r="C961" s="48"/>
      <c r="D961" s="16"/>
      <c r="E961" s="48"/>
      <c r="F961" s="17"/>
      <c r="G961" s="17"/>
      <c r="H961" s="17"/>
      <c r="I961" s="21"/>
      <c r="J961" s="17"/>
      <c r="K961" s="20">
        <f>IF(FluxoCaixa1013151416[[#This Row],[Movimento ]]="Saldo Inicial",FluxoCaixa1013151416[[#This Row],[R$ (Valores)]],K960+FluxoCaixa1013151416[[#This Row],[Valores Receitas / Despesas]])</f>
        <v>9274.3599999999933</v>
      </c>
      <c r="L961" s="5">
        <f>IF(FluxoCaixa1013151416[[#This Row],[Entrada / Saída]]="Saída",FluxoCaixa1013151416[[#This Row],[R$ (Valores)]]*-1,FluxoCaixa1013151416[[#This Row],[R$ (Valores)]])</f>
        <v>0</v>
      </c>
    </row>
    <row r="962" spans="2:12">
      <c r="B962" s="48"/>
      <c r="C962" s="48"/>
      <c r="D962" s="16"/>
      <c r="E962" s="48"/>
      <c r="F962" s="17"/>
      <c r="G962" s="17"/>
      <c r="H962" s="17"/>
      <c r="I962" s="21"/>
      <c r="J962" s="17"/>
      <c r="K962" s="20">
        <f>IF(FluxoCaixa1013151416[[#This Row],[Movimento ]]="Saldo Inicial",FluxoCaixa1013151416[[#This Row],[R$ (Valores)]],K961+FluxoCaixa1013151416[[#This Row],[Valores Receitas / Despesas]])</f>
        <v>9274.3599999999933</v>
      </c>
      <c r="L962" s="5">
        <f>IF(FluxoCaixa1013151416[[#This Row],[Entrada / Saída]]="Saída",FluxoCaixa1013151416[[#This Row],[R$ (Valores)]]*-1,FluxoCaixa1013151416[[#This Row],[R$ (Valores)]])</f>
        <v>0</v>
      </c>
    </row>
    <row r="963" spans="2:12">
      <c r="B963" s="48"/>
      <c r="C963" s="48"/>
      <c r="D963" s="16"/>
      <c r="E963" s="48"/>
      <c r="F963" s="17"/>
      <c r="G963" s="17"/>
      <c r="H963" s="17"/>
      <c r="I963" s="21"/>
      <c r="J963" s="17"/>
      <c r="K963" s="20">
        <f>IF(FluxoCaixa1013151416[[#This Row],[Movimento ]]="Saldo Inicial",FluxoCaixa1013151416[[#This Row],[R$ (Valores)]],K962+FluxoCaixa1013151416[[#This Row],[Valores Receitas / Despesas]])</f>
        <v>9274.3599999999933</v>
      </c>
      <c r="L963" s="5">
        <f>IF(FluxoCaixa1013151416[[#This Row],[Entrada / Saída]]="Saída",FluxoCaixa1013151416[[#This Row],[R$ (Valores)]]*-1,FluxoCaixa1013151416[[#This Row],[R$ (Valores)]])</f>
        <v>0</v>
      </c>
    </row>
    <row r="964" spans="2:12">
      <c r="B964" s="48"/>
      <c r="C964" s="48"/>
      <c r="D964" s="16"/>
      <c r="E964" s="48"/>
      <c r="F964" s="17"/>
      <c r="G964" s="17"/>
      <c r="H964" s="17"/>
      <c r="I964" s="21"/>
      <c r="J964" s="17"/>
      <c r="K964" s="20">
        <f>IF(FluxoCaixa1013151416[[#This Row],[Movimento ]]="Saldo Inicial",FluxoCaixa1013151416[[#This Row],[R$ (Valores)]],K963+FluxoCaixa1013151416[[#This Row],[Valores Receitas / Despesas]])</f>
        <v>9274.3599999999933</v>
      </c>
      <c r="L964" s="5">
        <f>IF(FluxoCaixa1013151416[[#This Row],[Entrada / Saída]]="Saída",FluxoCaixa1013151416[[#This Row],[R$ (Valores)]]*-1,FluxoCaixa1013151416[[#This Row],[R$ (Valores)]])</f>
        <v>0</v>
      </c>
    </row>
    <row r="965" spans="2:12">
      <c r="B965" s="48"/>
      <c r="C965" s="48"/>
      <c r="D965" s="16"/>
      <c r="E965" s="48"/>
      <c r="F965" s="17"/>
      <c r="G965" s="17"/>
      <c r="H965" s="17"/>
      <c r="I965" s="21"/>
      <c r="J965" s="17"/>
      <c r="K965" s="20">
        <f>IF(FluxoCaixa1013151416[[#This Row],[Movimento ]]="Saldo Inicial",FluxoCaixa1013151416[[#This Row],[R$ (Valores)]],K964+FluxoCaixa1013151416[[#This Row],[Valores Receitas / Despesas]])</f>
        <v>9274.3599999999933</v>
      </c>
      <c r="L965" s="5">
        <f>IF(FluxoCaixa1013151416[[#This Row],[Entrada / Saída]]="Saída",FluxoCaixa1013151416[[#This Row],[R$ (Valores)]]*-1,FluxoCaixa1013151416[[#This Row],[R$ (Valores)]])</f>
        <v>0</v>
      </c>
    </row>
    <row r="966" spans="2:12">
      <c r="B966" s="48"/>
      <c r="C966" s="48"/>
      <c r="D966" s="16"/>
      <c r="E966" s="48"/>
      <c r="F966" s="17"/>
      <c r="G966" s="17"/>
      <c r="H966" s="17"/>
      <c r="I966" s="21"/>
      <c r="J966" s="17"/>
      <c r="K966" s="20">
        <f>IF(FluxoCaixa1013151416[[#This Row],[Movimento ]]="Saldo Inicial",FluxoCaixa1013151416[[#This Row],[R$ (Valores)]],K965+FluxoCaixa1013151416[[#This Row],[Valores Receitas / Despesas]])</f>
        <v>9274.3599999999933</v>
      </c>
      <c r="L966" s="5">
        <f>IF(FluxoCaixa1013151416[[#This Row],[Entrada / Saída]]="Saída",FluxoCaixa1013151416[[#This Row],[R$ (Valores)]]*-1,FluxoCaixa1013151416[[#This Row],[R$ (Valores)]])</f>
        <v>0</v>
      </c>
    </row>
    <row r="967" spans="2:12">
      <c r="B967" s="48"/>
      <c r="C967" s="48"/>
      <c r="D967" s="16"/>
      <c r="E967" s="48"/>
      <c r="F967" s="17"/>
      <c r="G967" s="17"/>
      <c r="H967" s="17"/>
      <c r="I967" s="21"/>
      <c r="J967" s="17"/>
      <c r="K967" s="20">
        <f>IF(FluxoCaixa1013151416[[#This Row],[Movimento ]]="Saldo Inicial",FluxoCaixa1013151416[[#This Row],[R$ (Valores)]],K966+FluxoCaixa1013151416[[#This Row],[Valores Receitas / Despesas]])</f>
        <v>9274.3599999999933</v>
      </c>
      <c r="L967" s="5">
        <f>IF(FluxoCaixa1013151416[[#This Row],[Entrada / Saída]]="Saída",FluxoCaixa1013151416[[#This Row],[R$ (Valores)]]*-1,FluxoCaixa1013151416[[#This Row],[R$ (Valores)]])</f>
        <v>0</v>
      </c>
    </row>
    <row r="968" spans="2:12">
      <c r="B968" s="48"/>
      <c r="C968" s="48"/>
      <c r="D968" s="16"/>
      <c r="E968" s="48"/>
      <c r="F968" s="17"/>
      <c r="G968" s="17"/>
      <c r="H968" s="17"/>
      <c r="I968" s="21"/>
      <c r="J968" s="17"/>
      <c r="K968" s="20">
        <f>IF(FluxoCaixa1013151416[[#This Row],[Movimento ]]="Saldo Inicial",FluxoCaixa1013151416[[#This Row],[R$ (Valores)]],K967+FluxoCaixa1013151416[[#This Row],[Valores Receitas / Despesas]])</f>
        <v>9274.3599999999933</v>
      </c>
      <c r="L968" s="5">
        <f>IF(FluxoCaixa1013151416[[#This Row],[Entrada / Saída]]="Saída",FluxoCaixa1013151416[[#This Row],[R$ (Valores)]]*-1,FluxoCaixa1013151416[[#This Row],[R$ (Valores)]])</f>
        <v>0</v>
      </c>
    </row>
    <row r="969" spans="2:12">
      <c r="B969" s="48"/>
      <c r="C969" s="48"/>
      <c r="D969" s="16"/>
      <c r="E969" s="48"/>
      <c r="F969" s="17"/>
      <c r="G969" s="17"/>
      <c r="H969" s="17"/>
      <c r="I969" s="21"/>
      <c r="J969" s="17"/>
      <c r="K969" s="20">
        <f>IF(FluxoCaixa1013151416[[#This Row],[Movimento ]]="Saldo Inicial",FluxoCaixa1013151416[[#This Row],[R$ (Valores)]],K968+FluxoCaixa1013151416[[#This Row],[Valores Receitas / Despesas]])</f>
        <v>9274.3599999999933</v>
      </c>
      <c r="L969" s="5">
        <f>IF(FluxoCaixa1013151416[[#This Row],[Entrada / Saída]]="Saída",FluxoCaixa1013151416[[#This Row],[R$ (Valores)]]*-1,FluxoCaixa1013151416[[#This Row],[R$ (Valores)]])</f>
        <v>0</v>
      </c>
    </row>
    <row r="970" spans="2:12">
      <c r="B970" s="48"/>
      <c r="C970" s="48"/>
      <c r="D970" s="16"/>
      <c r="E970" s="48"/>
      <c r="F970" s="17"/>
      <c r="G970" s="17"/>
      <c r="H970" s="17"/>
      <c r="I970" s="21"/>
      <c r="K970" s="20">
        <f>IF(FluxoCaixa1013151416[[#This Row],[Movimento ]]="Saldo Inicial",FluxoCaixa1013151416[[#This Row],[R$ (Valores)]],K969+FluxoCaixa1013151416[[#This Row],[Valores Receitas / Despesas]])</f>
        <v>9274.3599999999933</v>
      </c>
      <c r="L970" s="5">
        <f>IF(FluxoCaixa1013151416[[#This Row],[Entrada / Saída]]="Saída",FluxoCaixa1013151416[[#This Row],[R$ (Valores)]]*-1,FluxoCaixa1013151416[[#This Row],[R$ (Valores)]])</f>
        <v>0</v>
      </c>
    </row>
    <row r="971" spans="2:12">
      <c r="B971" s="48"/>
      <c r="C971" s="48"/>
      <c r="D971" s="16"/>
      <c r="E971" s="48"/>
      <c r="F971" s="17"/>
      <c r="G971" s="17"/>
      <c r="H971" s="17"/>
      <c r="I971" s="21"/>
      <c r="J971" s="17"/>
      <c r="K971" s="20">
        <f>IF(FluxoCaixa1013151416[[#This Row],[Movimento ]]="Saldo Inicial",FluxoCaixa1013151416[[#This Row],[R$ (Valores)]],K970+FluxoCaixa1013151416[[#This Row],[Valores Receitas / Despesas]])</f>
        <v>9274.3599999999933</v>
      </c>
      <c r="L971" s="5">
        <f>IF(FluxoCaixa1013151416[[#This Row],[Entrada / Saída]]="Saída",FluxoCaixa1013151416[[#This Row],[R$ (Valores)]]*-1,FluxoCaixa1013151416[[#This Row],[R$ (Valores)]])</f>
        <v>0</v>
      </c>
    </row>
    <row r="972" spans="2:12">
      <c r="B972" s="48"/>
      <c r="C972" s="48"/>
      <c r="D972" s="16"/>
      <c r="E972" s="48"/>
      <c r="F972" s="17"/>
      <c r="G972" s="17"/>
      <c r="H972" s="17"/>
      <c r="I972" s="21"/>
      <c r="J972" s="17"/>
      <c r="K972" s="20">
        <f>IF(FluxoCaixa1013151416[[#This Row],[Movimento ]]="Saldo Inicial",FluxoCaixa1013151416[[#This Row],[R$ (Valores)]],K971+FluxoCaixa1013151416[[#This Row],[Valores Receitas / Despesas]])</f>
        <v>9274.3599999999933</v>
      </c>
      <c r="L972" s="5">
        <f>IF(FluxoCaixa1013151416[[#This Row],[Entrada / Saída]]="Saída",FluxoCaixa1013151416[[#This Row],[R$ (Valores)]]*-1,FluxoCaixa1013151416[[#This Row],[R$ (Valores)]])</f>
        <v>0</v>
      </c>
    </row>
    <row r="973" spans="2:12">
      <c r="B973" s="48"/>
      <c r="C973" s="48"/>
      <c r="D973" s="16"/>
      <c r="E973" s="48"/>
      <c r="F973" s="17"/>
      <c r="G973" s="17"/>
      <c r="H973" s="17"/>
      <c r="I973" s="21"/>
      <c r="J973" s="17"/>
      <c r="K973" s="20">
        <f>IF(FluxoCaixa1013151416[[#This Row],[Movimento ]]="Saldo Inicial",FluxoCaixa1013151416[[#This Row],[R$ (Valores)]],K972+FluxoCaixa1013151416[[#This Row],[Valores Receitas / Despesas]])</f>
        <v>9274.3599999999933</v>
      </c>
      <c r="L973" s="5">
        <f>IF(FluxoCaixa1013151416[[#This Row],[Entrada / Saída]]="Saída",FluxoCaixa1013151416[[#This Row],[R$ (Valores)]]*-1,FluxoCaixa1013151416[[#This Row],[R$ (Valores)]])</f>
        <v>0</v>
      </c>
    </row>
    <row r="974" spans="2:12">
      <c r="B974" s="48"/>
      <c r="C974" s="48"/>
      <c r="D974" s="16"/>
      <c r="E974" s="48"/>
      <c r="F974" s="17"/>
      <c r="G974" s="17"/>
      <c r="H974" s="17"/>
      <c r="I974" s="21"/>
      <c r="J974" s="17"/>
      <c r="K974" s="20">
        <f>IF(FluxoCaixa1013151416[[#This Row],[Movimento ]]="Saldo Inicial",FluxoCaixa1013151416[[#This Row],[R$ (Valores)]],K973+FluxoCaixa1013151416[[#This Row],[Valores Receitas / Despesas]])</f>
        <v>9274.3599999999933</v>
      </c>
      <c r="L974" s="5">
        <f>IF(FluxoCaixa1013151416[[#This Row],[Entrada / Saída]]="Saída",FluxoCaixa1013151416[[#This Row],[R$ (Valores)]]*-1,FluxoCaixa1013151416[[#This Row],[R$ (Valores)]])</f>
        <v>0</v>
      </c>
    </row>
    <row r="975" spans="2:12">
      <c r="B975" s="48"/>
      <c r="C975" s="48"/>
      <c r="D975" s="16"/>
      <c r="E975" s="48"/>
      <c r="F975" s="17"/>
      <c r="G975" s="17"/>
      <c r="H975" s="17"/>
      <c r="I975" s="21"/>
      <c r="J975" s="17"/>
      <c r="K975" s="20">
        <f>IF(FluxoCaixa1013151416[[#This Row],[Movimento ]]="Saldo Inicial",FluxoCaixa1013151416[[#This Row],[R$ (Valores)]],K974+FluxoCaixa1013151416[[#This Row],[Valores Receitas / Despesas]])</f>
        <v>9274.3599999999933</v>
      </c>
      <c r="L975" s="5">
        <f>IF(FluxoCaixa1013151416[[#This Row],[Entrada / Saída]]="Saída",FluxoCaixa1013151416[[#This Row],[R$ (Valores)]]*-1,FluxoCaixa1013151416[[#This Row],[R$ (Valores)]])</f>
        <v>0</v>
      </c>
    </row>
    <row r="976" spans="2:12">
      <c r="B976" s="48"/>
      <c r="C976" s="48"/>
      <c r="D976" s="16"/>
      <c r="E976" s="48"/>
      <c r="F976" s="17"/>
      <c r="G976" s="17"/>
      <c r="H976" s="17"/>
      <c r="I976" s="21"/>
      <c r="J976" s="17"/>
      <c r="K976" s="20">
        <f>IF(FluxoCaixa1013151416[[#This Row],[Movimento ]]="Saldo Inicial",FluxoCaixa1013151416[[#This Row],[R$ (Valores)]],K975+FluxoCaixa1013151416[[#This Row],[Valores Receitas / Despesas]])</f>
        <v>9274.3599999999933</v>
      </c>
      <c r="L976" s="5">
        <f>IF(FluxoCaixa1013151416[[#This Row],[Entrada / Saída]]="Saída",FluxoCaixa1013151416[[#This Row],[R$ (Valores)]]*-1,FluxoCaixa1013151416[[#This Row],[R$ (Valores)]])</f>
        <v>0</v>
      </c>
    </row>
    <row r="977" spans="2:12">
      <c r="B977" s="48"/>
      <c r="C977" s="48"/>
      <c r="D977" s="16"/>
      <c r="E977" s="48"/>
      <c r="F977" s="17"/>
      <c r="G977" s="17"/>
      <c r="H977" s="17"/>
      <c r="I977" s="21"/>
      <c r="J977" s="17"/>
      <c r="K977" s="20">
        <f>IF(FluxoCaixa1013151416[[#This Row],[Movimento ]]="Saldo Inicial",FluxoCaixa1013151416[[#This Row],[R$ (Valores)]],K976+FluxoCaixa1013151416[[#This Row],[Valores Receitas / Despesas]])</f>
        <v>9274.3599999999933</v>
      </c>
      <c r="L977" s="5">
        <f>IF(FluxoCaixa1013151416[[#This Row],[Entrada / Saída]]="Saída",FluxoCaixa1013151416[[#This Row],[R$ (Valores)]]*-1,FluxoCaixa1013151416[[#This Row],[R$ (Valores)]])</f>
        <v>0</v>
      </c>
    </row>
    <row r="978" spans="2:12">
      <c r="B978" s="48"/>
      <c r="C978" s="48"/>
      <c r="D978" s="16"/>
      <c r="E978" s="48"/>
      <c r="F978" s="17"/>
      <c r="G978" s="17"/>
      <c r="H978" s="17"/>
      <c r="I978" s="21"/>
      <c r="J978" s="17"/>
      <c r="K978" s="20">
        <f>IF(FluxoCaixa1013151416[[#This Row],[Movimento ]]="Saldo Inicial",FluxoCaixa1013151416[[#This Row],[R$ (Valores)]],K977+FluxoCaixa1013151416[[#This Row],[Valores Receitas / Despesas]])</f>
        <v>9274.3599999999933</v>
      </c>
      <c r="L978" s="5">
        <f>IF(FluxoCaixa1013151416[[#This Row],[Entrada / Saída]]="Saída",FluxoCaixa1013151416[[#This Row],[R$ (Valores)]]*-1,FluxoCaixa1013151416[[#This Row],[R$ (Valores)]])</f>
        <v>0</v>
      </c>
    </row>
    <row r="979" spans="2:12">
      <c r="B979" s="48"/>
      <c r="C979" s="48"/>
      <c r="D979" s="16"/>
      <c r="E979" s="48"/>
      <c r="F979" s="17"/>
      <c r="G979" s="17"/>
      <c r="H979" s="17"/>
      <c r="I979" s="21"/>
      <c r="J979" s="17"/>
      <c r="K979" s="20">
        <f>IF(FluxoCaixa1013151416[[#This Row],[Movimento ]]="Saldo Inicial",FluxoCaixa1013151416[[#This Row],[R$ (Valores)]],K978+FluxoCaixa1013151416[[#This Row],[Valores Receitas / Despesas]])</f>
        <v>9274.3599999999933</v>
      </c>
      <c r="L979" s="5">
        <f>IF(FluxoCaixa1013151416[[#This Row],[Entrada / Saída]]="Saída",FluxoCaixa1013151416[[#This Row],[R$ (Valores)]]*-1,FluxoCaixa1013151416[[#This Row],[R$ (Valores)]])</f>
        <v>0</v>
      </c>
    </row>
    <row r="980" spans="2:12">
      <c r="B980" s="48"/>
      <c r="C980" s="48"/>
      <c r="D980" s="16"/>
      <c r="E980" s="48"/>
      <c r="F980" s="17"/>
      <c r="G980" s="17"/>
      <c r="H980" s="17"/>
      <c r="I980" s="21"/>
      <c r="J980" s="17"/>
      <c r="K980" s="20">
        <f>IF(FluxoCaixa1013151416[[#This Row],[Movimento ]]="Saldo Inicial",FluxoCaixa1013151416[[#This Row],[R$ (Valores)]],K979+FluxoCaixa1013151416[[#This Row],[Valores Receitas / Despesas]])</f>
        <v>9274.3599999999933</v>
      </c>
      <c r="L980" s="5">
        <f>IF(FluxoCaixa1013151416[[#This Row],[Entrada / Saída]]="Saída",FluxoCaixa1013151416[[#This Row],[R$ (Valores)]]*-1,FluxoCaixa1013151416[[#This Row],[R$ (Valores)]])</f>
        <v>0</v>
      </c>
    </row>
    <row r="981" spans="2:12">
      <c r="B981" s="48"/>
      <c r="C981" s="48"/>
      <c r="D981" s="16"/>
      <c r="E981" s="48"/>
      <c r="F981" s="17"/>
      <c r="G981" s="17"/>
      <c r="H981" s="17"/>
      <c r="I981" s="21"/>
      <c r="J981" s="17"/>
      <c r="K981" s="20">
        <f>IF(FluxoCaixa1013151416[[#This Row],[Movimento ]]="Saldo Inicial",FluxoCaixa1013151416[[#This Row],[R$ (Valores)]],K980+FluxoCaixa1013151416[[#This Row],[Valores Receitas / Despesas]])</f>
        <v>9274.3599999999933</v>
      </c>
      <c r="L981" s="5">
        <f>IF(FluxoCaixa1013151416[[#This Row],[Entrada / Saída]]="Saída",FluxoCaixa1013151416[[#This Row],[R$ (Valores)]]*-1,FluxoCaixa1013151416[[#This Row],[R$ (Valores)]])</f>
        <v>0</v>
      </c>
    </row>
    <row r="982" spans="2:12">
      <c r="B982" s="48"/>
      <c r="C982" s="48"/>
      <c r="D982" s="16"/>
      <c r="E982" s="48"/>
      <c r="F982" s="17"/>
      <c r="G982" s="17"/>
      <c r="H982" s="17"/>
      <c r="I982" s="21"/>
      <c r="J982" s="17"/>
      <c r="K982" s="20">
        <f>IF(FluxoCaixa1013151416[[#This Row],[Movimento ]]="Saldo Inicial",FluxoCaixa1013151416[[#This Row],[R$ (Valores)]],K981+FluxoCaixa1013151416[[#This Row],[Valores Receitas / Despesas]])</f>
        <v>9274.3599999999933</v>
      </c>
      <c r="L982" s="5">
        <f>IF(FluxoCaixa1013151416[[#This Row],[Entrada / Saída]]="Saída",FluxoCaixa1013151416[[#This Row],[R$ (Valores)]]*-1,FluxoCaixa1013151416[[#This Row],[R$ (Valores)]])</f>
        <v>0</v>
      </c>
    </row>
    <row r="983" spans="2:12">
      <c r="B983" s="48"/>
      <c r="C983" s="48"/>
      <c r="D983" s="16"/>
      <c r="E983" s="48"/>
      <c r="F983" s="17"/>
      <c r="G983" s="17"/>
      <c r="H983" s="17"/>
      <c r="I983" s="21"/>
      <c r="J983" s="17"/>
      <c r="K983" s="20">
        <f>IF(FluxoCaixa1013151416[[#This Row],[Movimento ]]="Saldo Inicial",FluxoCaixa1013151416[[#This Row],[R$ (Valores)]],K982+FluxoCaixa1013151416[[#This Row],[Valores Receitas / Despesas]])</f>
        <v>9274.3599999999933</v>
      </c>
      <c r="L983" s="5">
        <f>IF(FluxoCaixa1013151416[[#This Row],[Entrada / Saída]]="Saída",FluxoCaixa1013151416[[#This Row],[R$ (Valores)]]*-1,FluxoCaixa1013151416[[#This Row],[R$ (Valores)]])</f>
        <v>0</v>
      </c>
    </row>
    <row r="984" spans="2:12">
      <c r="B984" s="48"/>
      <c r="C984" s="48"/>
      <c r="D984" s="16"/>
      <c r="E984" s="48"/>
      <c r="F984" s="17"/>
      <c r="G984" s="17"/>
      <c r="H984" s="17"/>
      <c r="I984" s="21"/>
      <c r="J984" s="17"/>
      <c r="K984" s="20">
        <f>IF(FluxoCaixa1013151416[[#This Row],[Movimento ]]="Saldo Inicial",FluxoCaixa1013151416[[#This Row],[R$ (Valores)]],K983+FluxoCaixa1013151416[[#This Row],[Valores Receitas / Despesas]])</f>
        <v>9274.3599999999933</v>
      </c>
      <c r="L984" s="5">
        <f>IF(FluxoCaixa1013151416[[#This Row],[Entrada / Saída]]="Saída",FluxoCaixa1013151416[[#This Row],[R$ (Valores)]]*-1,FluxoCaixa1013151416[[#This Row],[R$ (Valores)]])</f>
        <v>0</v>
      </c>
    </row>
    <row r="985" spans="2:12">
      <c r="B985" s="48"/>
      <c r="C985" s="48"/>
      <c r="D985" s="16"/>
      <c r="E985" s="48"/>
      <c r="F985" s="17"/>
      <c r="G985" s="17"/>
      <c r="H985" s="17"/>
      <c r="I985" s="21"/>
      <c r="J985" s="17"/>
      <c r="K985" s="20">
        <f>IF(FluxoCaixa1013151416[[#This Row],[Movimento ]]="Saldo Inicial",FluxoCaixa1013151416[[#This Row],[R$ (Valores)]],K984+FluxoCaixa1013151416[[#This Row],[Valores Receitas / Despesas]])</f>
        <v>9274.3599999999933</v>
      </c>
      <c r="L985" s="5">
        <f>IF(FluxoCaixa1013151416[[#This Row],[Entrada / Saída]]="Saída",FluxoCaixa1013151416[[#This Row],[R$ (Valores)]]*-1,FluxoCaixa1013151416[[#This Row],[R$ (Valores)]])</f>
        <v>0</v>
      </c>
    </row>
    <row r="986" spans="2:12">
      <c r="B986" s="48"/>
      <c r="C986" s="48"/>
      <c r="D986" s="16"/>
      <c r="E986" s="48"/>
      <c r="F986" s="17"/>
      <c r="G986" s="17"/>
      <c r="H986" s="17"/>
      <c r="I986" s="21"/>
      <c r="J986" s="17"/>
      <c r="K986" s="20">
        <f>IF(FluxoCaixa1013151416[[#This Row],[Movimento ]]="Saldo Inicial",FluxoCaixa1013151416[[#This Row],[R$ (Valores)]],K985+FluxoCaixa1013151416[[#This Row],[Valores Receitas / Despesas]])</f>
        <v>9274.3599999999933</v>
      </c>
      <c r="L986" s="5">
        <f>IF(FluxoCaixa1013151416[[#This Row],[Entrada / Saída]]="Saída",FluxoCaixa1013151416[[#This Row],[R$ (Valores)]]*-1,FluxoCaixa1013151416[[#This Row],[R$ (Valores)]])</f>
        <v>0</v>
      </c>
    </row>
    <row r="987" spans="2:12">
      <c r="B987" s="48"/>
      <c r="C987" s="48"/>
      <c r="D987" s="16"/>
      <c r="E987" s="48"/>
      <c r="F987" s="17"/>
      <c r="G987" s="17"/>
      <c r="H987" s="17"/>
      <c r="I987" s="21"/>
      <c r="J987" s="17"/>
      <c r="K987" s="20">
        <f>IF(FluxoCaixa1013151416[[#This Row],[Movimento ]]="Saldo Inicial",FluxoCaixa1013151416[[#This Row],[R$ (Valores)]],K986+FluxoCaixa1013151416[[#This Row],[Valores Receitas / Despesas]])</f>
        <v>9274.3599999999933</v>
      </c>
      <c r="L987" s="5">
        <f>IF(FluxoCaixa1013151416[[#This Row],[Entrada / Saída]]="Saída",FluxoCaixa1013151416[[#This Row],[R$ (Valores)]]*-1,FluxoCaixa1013151416[[#This Row],[R$ (Valores)]])</f>
        <v>0</v>
      </c>
    </row>
    <row r="988" spans="2:12">
      <c r="B988" s="48"/>
      <c r="C988" s="48"/>
      <c r="D988" s="16"/>
      <c r="E988" s="48"/>
      <c r="F988" s="17"/>
      <c r="G988" s="17"/>
      <c r="H988" s="17"/>
      <c r="I988" s="21"/>
      <c r="J988" s="17"/>
      <c r="K988" s="20">
        <f>IF(FluxoCaixa1013151416[[#This Row],[Movimento ]]="Saldo Inicial",FluxoCaixa1013151416[[#This Row],[R$ (Valores)]],K987+FluxoCaixa1013151416[[#This Row],[Valores Receitas / Despesas]])</f>
        <v>9274.3599999999933</v>
      </c>
      <c r="L988" s="5">
        <f>IF(FluxoCaixa1013151416[[#This Row],[Entrada / Saída]]="Saída",FluxoCaixa1013151416[[#This Row],[R$ (Valores)]]*-1,FluxoCaixa1013151416[[#This Row],[R$ (Valores)]])</f>
        <v>0</v>
      </c>
    </row>
    <row r="989" spans="2:12">
      <c r="B989" s="48"/>
      <c r="C989" s="48"/>
      <c r="D989" s="16"/>
      <c r="E989" s="48"/>
      <c r="F989" s="17"/>
      <c r="G989" s="17"/>
      <c r="H989" s="17"/>
      <c r="I989" s="21"/>
      <c r="J989" s="17"/>
      <c r="K989" s="20">
        <f>IF(FluxoCaixa1013151416[[#This Row],[Movimento ]]="Saldo Inicial",FluxoCaixa1013151416[[#This Row],[R$ (Valores)]],K988+FluxoCaixa1013151416[[#This Row],[Valores Receitas / Despesas]])</f>
        <v>9274.3599999999933</v>
      </c>
      <c r="L989" s="5">
        <f>IF(FluxoCaixa1013151416[[#This Row],[Entrada / Saída]]="Saída",FluxoCaixa1013151416[[#This Row],[R$ (Valores)]]*-1,FluxoCaixa1013151416[[#This Row],[R$ (Valores)]])</f>
        <v>0</v>
      </c>
    </row>
    <row r="990" spans="2:12">
      <c r="B990" s="48"/>
      <c r="C990" s="48"/>
      <c r="D990" s="16"/>
      <c r="E990" s="48"/>
      <c r="F990" s="17"/>
      <c r="G990" s="17"/>
      <c r="H990" s="17"/>
      <c r="I990" s="21"/>
      <c r="J990" s="17"/>
      <c r="K990" s="20">
        <f>IF(FluxoCaixa1013151416[[#This Row],[Movimento ]]="Saldo Inicial",FluxoCaixa1013151416[[#This Row],[R$ (Valores)]],K989+FluxoCaixa1013151416[[#This Row],[Valores Receitas / Despesas]])</f>
        <v>9274.3599999999933</v>
      </c>
      <c r="L990" s="5">
        <f>IF(FluxoCaixa1013151416[[#This Row],[Entrada / Saída]]="Saída",FluxoCaixa1013151416[[#This Row],[R$ (Valores)]]*-1,FluxoCaixa1013151416[[#This Row],[R$ (Valores)]])</f>
        <v>0</v>
      </c>
    </row>
    <row r="991" spans="2:12">
      <c r="B991" s="48"/>
      <c r="C991" s="48"/>
      <c r="D991" s="16"/>
      <c r="E991" s="48"/>
      <c r="F991" s="17"/>
      <c r="G991" s="17"/>
      <c r="H991" s="17"/>
      <c r="I991" s="21"/>
      <c r="J991" s="17"/>
      <c r="K991" s="20">
        <f>IF(FluxoCaixa1013151416[[#This Row],[Movimento ]]="Saldo Inicial",FluxoCaixa1013151416[[#This Row],[R$ (Valores)]],K990+FluxoCaixa1013151416[[#This Row],[Valores Receitas / Despesas]])</f>
        <v>9274.3599999999933</v>
      </c>
      <c r="L991" s="5">
        <f>IF(FluxoCaixa1013151416[[#This Row],[Entrada / Saída]]="Saída",FluxoCaixa1013151416[[#This Row],[R$ (Valores)]]*-1,FluxoCaixa1013151416[[#This Row],[R$ (Valores)]])</f>
        <v>0</v>
      </c>
    </row>
    <row r="992" spans="2:12">
      <c r="B992" s="48"/>
      <c r="C992" s="48"/>
      <c r="D992" s="16"/>
      <c r="E992" s="48"/>
      <c r="F992" s="17"/>
      <c r="G992" s="17"/>
      <c r="H992" s="17"/>
      <c r="I992" s="21"/>
      <c r="J992" s="17"/>
      <c r="K992" s="20">
        <f>IF(FluxoCaixa1013151416[[#This Row],[Movimento ]]="Saldo Inicial",FluxoCaixa1013151416[[#This Row],[R$ (Valores)]],K991+FluxoCaixa1013151416[[#This Row],[Valores Receitas / Despesas]])</f>
        <v>9274.3599999999933</v>
      </c>
      <c r="L992" s="5">
        <f>IF(FluxoCaixa1013151416[[#This Row],[Entrada / Saída]]="Saída",FluxoCaixa1013151416[[#This Row],[R$ (Valores)]]*-1,FluxoCaixa1013151416[[#This Row],[R$ (Valores)]])</f>
        <v>0</v>
      </c>
    </row>
    <row r="993" spans="2:12">
      <c r="B993" s="48"/>
      <c r="C993" s="48"/>
      <c r="D993" s="16"/>
      <c r="E993" s="48"/>
      <c r="F993" s="17"/>
      <c r="G993" s="17"/>
      <c r="H993" s="17"/>
      <c r="I993" s="21"/>
      <c r="J993" s="17"/>
      <c r="K993" s="20">
        <f>IF(FluxoCaixa1013151416[[#This Row],[Movimento ]]="Saldo Inicial",FluxoCaixa1013151416[[#This Row],[R$ (Valores)]],K992+FluxoCaixa1013151416[[#This Row],[Valores Receitas / Despesas]])</f>
        <v>9274.3599999999933</v>
      </c>
      <c r="L993" s="5">
        <f>IF(FluxoCaixa1013151416[[#This Row],[Entrada / Saída]]="Saída",FluxoCaixa1013151416[[#This Row],[R$ (Valores)]]*-1,FluxoCaixa1013151416[[#This Row],[R$ (Valores)]])</f>
        <v>0</v>
      </c>
    </row>
    <row r="994" spans="2:12">
      <c r="B994" s="48"/>
      <c r="C994" s="48"/>
      <c r="D994" s="16"/>
      <c r="E994" s="48"/>
      <c r="F994" s="17"/>
      <c r="G994" s="17"/>
      <c r="H994" s="17"/>
      <c r="I994" s="21"/>
      <c r="J994" s="17"/>
      <c r="K994" s="20">
        <f>IF(FluxoCaixa1013151416[[#This Row],[Movimento ]]="Saldo Inicial",FluxoCaixa1013151416[[#This Row],[R$ (Valores)]],K993+FluxoCaixa1013151416[[#This Row],[Valores Receitas / Despesas]])</f>
        <v>9274.3599999999933</v>
      </c>
      <c r="L994" s="5">
        <f>IF(FluxoCaixa1013151416[[#This Row],[Entrada / Saída]]="Saída",FluxoCaixa1013151416[[#This Row],[R$ (Valores)]]*-1,FluxoCaixa1013151416[[#This Row],[R$ (Valores)]])</f>
        <v>0</v>
      </c>
    </row>
    <row r="995" spans="2:12">
      <c r="B995" s="48"/>
      <c r="C995" s="48"/>
      <c r="D995" s="16"/>
      <c r="E995" s="48"/>
      <c r="F995" s="17"/>
      <c r="G995" s="17"/>
      <c r="H995" s="17"/>
      <c r="I995" s="21"/>
      <c r="J995" s="17"/>
      <c r="K995" s="20">
        <f>IF(FluxoCaixa1013151416[[#This Row],[Movimento ]]="Saldo Inicial",FluxoCaixa1013151416[[#This Row],[R$ (Valores)]],K994+FluxoCaixa1013151416[[#This Row],[Valores Receitas / Despesas]])</f>
        <v>9274.3599999999933</v>
      </c>
      <c r="L995" s="5">
        <f>IF(FluxoCaixa1013151416[[#This Row],[Entrada / Saída]]="Saída",FluxoCaixa1013151416[[#This Row],[R$ (Valores)]]*-1,FluxoCaixa1013151416[[#This Row],[R$ (Valores)]])</f>
        <v>0</v>
      </c>
    </row>
    <row r="996" spans="2:12">
      <c r="B996" s="48"/>
      <c r="C996" s="48"/>
      <c r="D996" s="16"/>
      <c r="E996" s="48"/>
      <c r="F996" s="17"/>
      <c r="G996" s="17"/>
      <c r="H996" s="17"/>
      <c r="I996" s="21"/>
      <c r="J996" s="17"/>
      <c r="K996" s="20">
        <f>IF(FluxoCaixa1013151416[[#This Row],[Movimento ]]="Saldo Inicial",FluxoCaixa1013151416[[#This Row],[R$ (Valores)]],K995+FluxoCaixa1013151416[[#This Row],[Valores Receitas / Despesas]])</f>
        <v>9274.3599999999933</v>
      </c>
      <c r="L996" s="5">
        <f>IF(FluxoCaixa1013151416[[#This Row],[Entrada / Saída]]="Saída",FluxoCaixa1013151416[[#This Row],[R$ (Valores)]]*-1,FluxoCaixa1013151416[[#This Row],[R$ (Valores)]])</f>
        <v>0</v>
      </c>
    </row>
    <row r="997" spans="2:12">
      <c r="B997" s="48"/>
      <c r="C997" s="48"/>
      <c r="D997" s="16"/>
      <c r="E997" s="48"/>
      <c r="F997" s="17"/>
      <c r="G997" s="17"/>
      <c r="H997" s="17"/>
      <c r="I997" s="21"/>
      <c r="J997" s="17"/>
      <c r="K997" s="20">
        <f>IF(FluxoCaixa1013151416[[#This Row],[Movimento ]]="Saldo Inicial",FluxoCaixa1013151416[[#This Row],[R$ (Valores)]],K996+FluxoCaixa1013151416[[#This Row],[Valores Receitas / Despesas]])</f>
        <v>9274.3599999999933</v>
      </c>
      <c r="L997" s="5">
        <f>IF(FluxoCaixa1013151416[[#This Row],[Entrada / Saída]]="Saída",FluxoCaixa1013151416[[#This Row],[R$ (Valores)]]*-1,FluxoCaixa1013151416[[#This Row],[R$ (Valores)]])</f>
        <v>0</v>
      </c>
    </row>
    <row r="998" spans="2:12">
      <c r="B998" s="48"/>
      <c r="C998" s="48"/>
      <c r="D998" s="16"/>
      <c r="E998" s="48"/>
      <c r="F998" s="17"/>
      <c r="G998" s="17"/>
      <c r="H998" s="17"/>
      <c r="I998" s="21"/>
      <c r="J998" s="17"/>
      <c r="K998" s="20">
        <f>IF(FluxoCaixa1013151416[[#This Row],[Movimento ]]="Saldo Inicial",FluxoCaixa1013151416[[#This Row],[R$ (Valores)]],K997+FluxoCaixa1013151416[[#This Row],[Valores Receitas / Despesas]])</f>
        <v>9274.3599999999933</v>
      </c>
      <c r="L998" s="5">
        <f>IF(FluxoCaixa1013151416[[#This Row],[Entrada / Saída]]="Saída",FluxoCaixa1013151416[[#This Row],[R$ (Valores)]]*-1,FluxoCaixa1013151416[[#This Row],[R$ (Valores)]])</f>
        <v>0</v>
      </c>
    </row>
    <row r="999" spans="2:12">
      <c r="B999" s="48"/>
      <c r="C999" s="48"/>
      <c r="D999" s="16"/>
      <c r="E999" s="48"/>
      <c r="F999" s="17"/>
      <c r="G999" s="17"/>
      <c r="H999" s="17"/>
      <c r="I999" s="21"/>
      <c r="J999" s="17"/>
      <c r="K999" s="20">
        <f>IF(FluxoCaixa1013151416[[#This Row],[Movimento ]]="Saldo Inicial",FluxoCaixa1013151416[[#This Row],[R$ (Valores)]],K998+FluxoCaixa1013151416[[#This Row],[Valores Receitas / Despesas]])</f>
        <v>9274.3599999999933</v>
      </c>
      <c r="L999" s="5">
        <f>IF(FluxoCaixa1013151416[[#This Row],[Entrada / Saída]]="Saída",FluxoCaixa1013151416[[#This Row],[R$ (Valores)]]*-1,FluxoCaixa1013151416[[#This Row],[R$ (Valores)]])</f>
        <v>0</v>
      </c>
    </row>
    <row r="1000" spans="2:12">
      <c r="B1000" s="48"/>
      <c r="C1000" s="48"/>
      <c r="D1000" s="16"/>
      <c r="E1000" s="48"/>
      <c r="F1000" s="17"/>
      <c r="G1000" s="17"/>
      <c r="H1000" s="17"/>
      <c r="I1000" s="21"/>
      <c r="J1000" s="17"/>
      <c r="K1000" s="20">
        <f>IF(FluxoCaixa1013151416[[#This Row],[Movimento ]]="Saldo Inicial",FluxoCaixa1013151416[[#This Row],[R$ (Valores)]],K999+FluxoCaixa1013151416[[#This Row],[Valores Receitas / Despesas]])</f>
        <v>9274.3599999999933</v>
      </c>
      <c r="L1000" s="5">
        <f>IF(FluxoCaixa1013151416[[#This Row],[Entrada / Saída]]="Saída",FluxoCaixa1013151416[[#This Row],[R$ (Valores)]]*-1,FluxoCaixa1013151416[[#This Row],[R$ (Valores)]])</f>
        <v>0</v>
      </c>
    </row>
    <row r="1001" spans="2:12">
      <c r="B1001" s="48"/>
      <c r="C1001" s="48"/>
      <c r="D1001" s="16"/>
      <c r="E1001" s="48"/>
      <c r="F1001" s="17"/>
      <c r="G1001" s="17"/>
      <c r="H1001" s="17"/>
      <c r="I1001" s="21"/>
      <c r="J1001" s="17"/>
      <c r="K1001" s="20">
        <f>IF(FluxoCaixa1013151416[[#This Row],[Movimento ]]="Saldo Inicial",FluxoCaixa1013151416[[#This Row],[R$ (Valores)]],K1000+FluxoCaixa1013151416[[#This Row],[Valores Receitas / Despesas]])</f>
        <v>9274.3599999999933</v>
      </c>
      <c r="L1001" s="5">
        <f>IF(FluxoCaixa1013151416[[#This Row],[Entrada / Saída]]="Saída",FluxoCaixa1013151416[[#This Row],[R$ (Valores)]]*-1,FluxoCaixa1013151416[[#This Row],[R$ (Valores)]])</f>
        <v>0</v>
      </c>
    </row>
    <row r="1002" spans="2:12">
      <c r="B1002" s="48"/>
      <c r="C1002" s="48"/>
      <c r="D1002" s="16"/>
      <c r="E1002" s="48"/>
      <c r="F1002" s="17"/>
      <c r="G1002" s="17"/>
      <c r="H1002" s="17"/>
      <c r="I1002" s="21"/>
      <c r="J1002" s="17"/>
      <c r="K1002" s="20">
        <f>IF(FluxoCaixa1013151416[[#This Row],[Movimento ]]="Saldo Inicial",FluxoCaixa1013151416[[#This Row],[R$ (Valores)]],K1001+FluxoCaixa1013151416[[#This Row],[Valores Receitas / Despesas]])</f>
        <v>9274.3599999999933</v>
      </c>
      <c r="L1002" s="5">
        <f>IF(FluxoCaixa1013151416[[#This Row],[Entrada / Saída]]="Saída",FluxoCaixa1013151416[[#This Row],[R$ (Valores)]]*-1,FluxoCaixa1013151416[[#This Row],[R$ (Valores)]])</f>
        <v>0</v>
      </c>
    </row>
    <row r="1003" spans="2:12">
      <c r="B1003" s="48"/>
      <c r="C1003" s="48"/>
      <c r="D1003" s="16"/>
      <c r="E1003" s="48"/>
      <c r="F1003" s="17"/>
      <c r="G1003" s="17"/>
      <c r="H1003" s="17"/>
      <c r="I1003" s="21"/>
      <c r="J1003" s="17"/>
      <c r="K1003" s="20">
        <f>IF(FluxoCaixa1013151416[[#This Row],[Movimento ]]="Saldo Inicial",FluxoCaixa1013151416[[#This Row],[R$ (Valores)]],K1002+FluxoCaixa1013151416[[#This Row],[Valores Receitas / Despesas]])</f>
        <v>9274.3599999999933</v>
      </c>
      <c r="L1003" s="5">
        <f>IF(FluxoCaixa1013151416[[#This Row],[Entrada / Saída]]="Saída",FluxoCaixa1013151416[[#This Row],[R$ (Valores)]]*-1,FluxoCaixa1013151416[[#This Row],[R$ (Valores)]])</f>
        <v>0</v>
      </c>
    </row>
    <row r="1004" spans="2:12">
      <c r="B1004" s="48"/>
      <c r="C1004" s="48"/>
      <c r="D1004" s="16"/>
      <c r="E1004" s="48"/>
      <c r="F1004" s="17"/>
      <c r="G1004" s="17"/>
      <c r="H1004" s="17"/>
      <c r="I1004" s="21"/>
      <c r="J1004" s="17"/>
      <c r="K1004" s="20">
        <f>IF(FluxoCaixa1013151416[[#This Row],[Movimento ]]="Saldo Inicial",FluxoCaixa1013151416[[#This Row],[R$ (Valores)]],K1003+FluxoCaixa1013151416[[#This Row],[Valores Receitas / Despesas]])</f>
        <v>9274.3599999999933</v>
      </c>
      <c r="L1004" s="5">
        <f>IF(FluxoCaixa1013151416[[#This Row],[Entrada / Saída]]="Saída",FluxoCaixa1013151416[[#This Row],[R$ (Valores)]]*-1,FluxoCaixa1013151416[[#This Row],[R$ (Valores)]])</f>
        <v>0</v>
      </c>
    </row>
    <row r="1005" spans="2:12">
      <c r="B1005" s="48"/>
      <c r="C1005" s="48"/>
      <c r="D1005" s="16"/>
      <c r="E1005" s="48"/>
      <c r="F1005" s="17"/>
      <c r="G1005" s="17"/>
      <c r="H1005" s="17"/>
      <c r="I1005" s="21"/>
      <c r="J1005" s="17"/>
      <c r="K1005" s="20">
        <f>IF(FluxoCaixa1013151416[[#This Row],[Movimento ]]="Saldo Inicial",FluxoCaixa1013151416[[#This Row],[R$ (Valores)]],K1004+FluxoCaixa1013151416[[#This Row],[Valores Receitas / Despesas]])</f>
        <v>9274.3599999999933</v>
      </c>
      <c r="L1005" s="5">
        <f>IF(FluxoCaixa1013151416[[#This Row],[Entrada / Saída]]="Saída",FluxoCaixa1013151416[[#This Row],[R$ (Valores)]]*-1,FluxoCaixa1013151416[[#This Row],[R$ (Valores)]])</f>
        <v>0</v>
      </c>
    </row>
    <row r="1006" spans="2:12">
      <c r="B1006" s="48"/>
      <c r="C1006" s="48"/>
      <c r="D1006" s="16"/>
      <c r="E1006" s="48"/>
      <c r="F1006" s="17"/>
      <c r="G1006" s="17"/>
      <c r="H1006" s="17"/>
      <c r="I1006" s="21"/>
      <c r="J1006" s="17"/>
      <c r="K1006" s="20">
        <f>IF(FluxoCaixa1013151416[[#This Row],[Movimento ]]="Saldo Inicial",FluxoCaixa1013151416[[#This Row],[R$ (Valores)]],K1005+FluxoCaixa1013151416[[#This Row],[Valores Receitas / Despesas]])</f>
        <v>9274.3599999999933</v>
      </c>
      <c r="L1006" s="5">
        <f>IF(FluxoCaixa1013151416[[#This Row],[Entrada / Saída]]="Saída",FluxoCaixa1013151416[[#This Row],[R$ (Valores)]]*-1,FluxoCaixa1013151416[[#This Row],[R$ (Valores)]])</f>
        <v>0</v>
      </c>
    </row>
    <row r="1007" spans="2:12">
      <c r="B1007" s="48"/>
      <c r="C1007" s="48"/>
      <c r="D1007" s="16"/>
      <c r="E1007" s="48"/>
      <c r="F1007" s="17"/>
      <c r="G1007" s="17"/>
      <c r="H1007" s="17"/>
      <c r="I1007" s="21"/>
      <c r="J1007" s="17"/>
      <c r="K1007" s="20">
        <f>IF(FluxoCaixa1013151416[[#This Row],[Movimento ]]="Saldo Inicial",FluxoCaixa1013151416[[#This Row],[R$ (Valores)]],K1006+FluxoCaixa1013151416[[#This Row],[Valores Receitas / Despesas]])</f>
        <v>9274.3599999999933</v>
      </c>
      <c r="L1007" s="5">
        <f>IF(FluxoCaixa1013151416[[#This Row],[Entrada / Saída]]="Saída",FluxoCaixa1013151416[[#This Row],[R$ (Valores)]]*-1,FluxoCaixa1013151416[[#This Row],[R$ (Valores)]])</f>
        <v>0</v>
      </c>
    </row>
    <row r="1008" spans="2:12">
      <c r="B1008" s="48"/>
      <c r="C1008" s="48"/>
      <c r="D1008" s="16"/>
      <c r="E1008" s="48"/>
      <c r="F1008" s="17"/>
      <c r="G1008" s="17"/>
      <c r="H1008" s="17"/>
      <c r="I1008" s="21"/>
      <c r="J1008" s="17"/>
      <c r="K1008" s="20">
        <f>IF(FluxoCaixa1013151416[[#This Row],[Movimento ]]="Saldo Inicial",FluxoCaixa1013151416[[#This Row],[R$ (Valores)]],K1007+FluxoCaixa1013151416[[#This Row],[Valores Receitas / Despesas]])</f>
        <v>9274.3599999999933</v>
      </c>
      <c r="L1008" s="5">
        <f>IF(FluxoCaixa1013151416[[#This Row],[Entrada / Saída]]="Saída",FluxoCaixa1013151416[[#This Row],[R$ (Valores)]]*-1,FluxoCaixa1013151416[[#This Row],[R$ (Valores)]])</f>
        <v>0</v>
      </c>
    </row>
    <row r="1009" spans="2:12">
      <c r="B1009" s="48"/>
      <c r="C1009" s="48"/>
      <c r="D1009" s="16"/>
      <c r="E1009" s="48"/>
      <c r="F1009" s="17"/>
      <c r="G1009" s="17"/>
      <c r="H1009" s="17"/>
      <c r="I1009" s="21"/>
      <c r="J1009" s="17"/>
      <c r="K1009" s="20">
        <f>IF(FluxoCaixa1013151416[[#This Row],[Movimento ]]="Saldo Inicial",FluxoCaixa1013151416[[#This Row],[R$ (Valores)]],K1008+FluxoCaixa1013151416[[#This Row],[Valores Receitas / Despesas]])</f>
        <v>9274.3599999999933</v>
      </c>
      <c r="L1009" s="5">
        <f>IF(FluxoCaixa1013151416[[#This Row],[Entrada / Saída]]="Saída",FluxoCaixa1013151416[[#This Row],[R$ (Valores)]]*-1,FluxoCaixa1013151416[[#This Row],[R$ (Valores)]])</f>
        <v>0</v>
      </c>
    </row>
    <row r="1010" spans="2:12">
      <c r="B1010" s="48"/>
      <c r="C1010" s="48"/>
      <c r="D1010" s="16"/>
      <c r="E1010" s="48"/>
      <c r="F1010" s="17"/>
      <c r="G1010" s="17"/>
      <c r="H1010" s="17"/>
      <c r="I1010" s="21"/>
      <c r="J1010" s="17"/>
      <c r="K1010" s="20">
        <f>IF(FluxoCaixa1013151416[[#This Row],[Movimento ]]="Saldo Inicial",FluxoCaixa1013151416[[#This Row],[R$ (Valores)]],K1009+FluxoCaixa1013151416[[#This Row],[Valores Receitas / Despesas]])</f>
        <v>9274.3599999999933</v>
      </c>
      <c r="L1010" s="5">
        <f>IF(FluxoCaixa1013151416[[#This Row],[Entrada / Saída]]="Saída",FluxoCaixa1013151416[[#This Row],[R$ (Valores)]]*-1,FluxoCaixa1013151416[[#This Row],[R$ (Valores)]])</f>
        <v>0</v>
      </c>
    </row>
    <row r="1011" spans="2:12">
      <c r="B1011" s="48"/>
      <c r="C1011" s="48"/>
      <c r="D1011" s="16"/>
      <c r="E1011" s="48"/>
      <c r="F1011" s="17"/>
      <c r="G1011" s="17"/>
      <c r="H1011" s="17"/>
      <c r="I1011" s="21"/>
      <c r="J1011" s="17"/>
      <c r="K1011" s="20">
        <f>IF(FluxoCaixa1013151416[[#This Row],[Movimento ]]="Saldo Inicial",FluxoCaixa1013151416[[#This Row],[R$ (Valores)]],K1010+FluxoCaixa1013151416[[#This Row],[Valores Receitas / Despesas]])</f>
        <v>9274.3599999999933</v>
      </c>
      <c r="L1011" s="5">
        <f>IF(FluxoCaixa1013151416[[#This Row],[Entrada / Saída]]="Saída",FluxoCaixa1013151416[[#This Row],[R$ (Valores)]]*-1,FluxoCaixa1013151416[[#This Row],[R$ (Valores)]])</f>
        <v>0</v>
      </c>
    </row>
    <row r="1012" spans="2:12">
      <c r="B1012" s="48"/>
      <c r="C1012" s="48"/>
      <c r="D1012" s="16"/>
      <c r="E1012" s="48"/>
      <c r="F1012" s="17"/>
      <c r="G1012" s="17"/>
      <c r="H1012" s="17"/>
      <c r="I1012" s="21"/>
      <c r="J1012" s="17"/>
      <c r="K1012" s="20">
        <f>IF(FluxoCaixa1013151416[[#This Row],[Movimento ]]="Saldo Inicial",FluxoCaixa1013151416[[#This Row],[R$ (Valores)]],K1011+FluxoCaixa1013151416[[#This Row],[Valores Receitas / Despesas]])</f>
        <v>9274.3599999999933</v>
      </c>
      <c r="L1012" s="5">
        <f>IF(FluxoCaixa1013151416[[#This Row],[Entrada / Saída]]="Saída",FluxoCaixa1013151416[[#This Row],[R$ (Valores)]]*-1,FluxoCaixa1013151416[[#This Row],[R$ (Valores)]])</f>
        <v>0</v>
      </c>
    </row>
    <row r="1013" spans="2:12">
      <c r="B1013" s="48"/>
      <c r="C1013" s="48"/>
      <c r="D1013" s="16"/>
      <c r="E1013" s="48"/>
      <c r="F1013" s="17"/>
      <c r="G1013" s="17"/>
      <c r="H1013" s="17"/>
      <c r="I1013" s="21"/>
      <c r="J1013" s="17"/>
      <c r="K1013" s="20">
        <f>IF(FluxoCaixa1013151416[[#This Row],[Movimento ]]="Saldo Inicial",FluxoCaixa1013151416[[#This Row],[R$ (Valores)]],K1012+FluxoCaixa1013151416[[#This Row],[Valores Receitas / Despesas]])</f>
        <v>9274.3599999999933</v>
      </c>
      <c r="L1013" s="5">
        <f>IF(FluxoCaixa1013151416[[#This Row],[Entrada / Saída]]="Saída",FluxoCaixa1013151416[[#This Row],[R$ (Valores)]]*-1,FluxoCaixa1013151416[[#This Row],[R$ (Valores)]])</f>
        <v>0</v>
      </c>
    </row>
    <row r="1014" spans="2:12">
      <c r="B1014" s="48"/>
      <c r="C1014" s="48"/>
      <c r="D1014" s="16"/>
      <c r="E1014" s="48"/>
      <c r="F1014" s="17"/>
      <c r="G1014" s="17"/>
      <c r="H1014" s="17"/>
      <c r="I1014" s="21"/>
      <c r="J1014" s="17"/>
      <c r="K1014" s="20">
        <f>IF(FluxoCaixa1013151416[[#This Row],[Movimento ]]="Saldo Inicial",FluxoCaixa1013151416[[#This Row],[R$ (Valores)]],K1013+FluxoCaixa1013151416[[#This Row],[Valores Receitas / Despesas]])</f>
        <v>9274.3599999999933</v>
      </c>
      <c r="L1014" s="5">
        <f>IF(FluxoCaixa1013151416[[#This Row],[Entrada / Saída]]="Saída",FluxoCaixa1013151416[[#This Row],[R$ (Valores)]]*-1,FluxoCaixa1013151416[[#This Row],[R$ (Valores)]])</f>
        <v>0</v>
      </c>
    </row>
    <row r="1015" spans="2:12">
      <c r="B1015" s="48"/>
      <c r="C1015" s="48"/>
      <c r="D1015" s="16"/>
      <c r="E1015" s="48"/>
      <c r="F1015" s="17"/>
      <c r="G1015" s="17"/>
      <c r="H1015" s="17"/>
      <c r="I1015" s="21"/>
      <c r="J1015" s="17"/>
      <c r="K1015" s="20">
        <f>IF(FluxoCaixa1013151416[[#This Row],[Movimento ]]="Saldo Inicial",FluxoCaixa1013151416[[#This Row],[R$ (Valores)]],K1014+FluxoCaixa1013151416[[#This Row],[Valores Receitas / Despesas]])</f>
        <v>9274.3599999999933</v>
      </c>
      <c r="L1015" s="5">
        <f>IF(FluxoCaixa1013151416[[#This Row],[Entrada / Saída]]="Saída",FluxoCaixa1013151416[[#This Row],[R$ (Valores)]]*-1,FluxoCaixa1013151416[[#This Row],[R$ (Valores)]])</f>
        <v>0</v>
      </c>
    </row>
    <row r="1016" spans="2:12">
      <c r="B1016" s="48"/>
      <c r="C1016" s="48"/>
      <c r="D1016" s="16"/>
      <c r="E1016" s="48"/>
      <c r="F1016" s="17"/>
      <c r="G1016" s="17"/>
      <c r="H1016" s="17"/>
      <c r="I1016" s="21"/>
      <c r="J1016" s="17"/>
      <c r="K1016" s="20">
        <f>IF(FluxoCaixa1013151416[[#This Row],[Movimento ]]="Saldo Inicial",FluxoCaixa1013151416[[#This Row],[R$ (Valores)]],K1015+FluxoCaixa1013151416[[#This Row],[Valores Receitas / Despesas]])</f>
        <v>9274.3599999999933</v>
      </c>
      <c r="L1016" s="5">
        <f>IF(FluxoCaixa1013151416[[#This Row],[Entrada / Saída]]="Saída",FluxoCaixa1013151416[[#This Row],[R$ (Valores)]]*-1,FluxoCaixa1013151416[[#This Row],[R$ (Valores)]])</f>
        <v>0</v>
      </c>
    </row>
    <row r="1017" spans="2:12">
      <c r="B1017" s="48"/>
      <c r="C1017" s="48"/>
      <c r="D1017" s="16"/>
      <c r="E1017" s="48"/>
      <c r="F1017" s="17"/>
      <c r="G1017" s="17"/>
      <c r="H1017" s="17"/>
      <c r="I1017" s="21"/>
      <c r="J1017" s="17"/>
      <c r="K1017" s="20">
        <f>IF(FluxoCaixa1013151416[[#This Row],[Movimento ]]="Saldo Inicial",FluxoCaixa1013151416[[#This Row],[R$ (Valores)]],K1016+FluxoCaixa1013151416[[#This Row],[Valores Receitas / Despesas]])</f>
        <v>9274.3599999999933</v>
      </c>
      <c r="L1017" s="5">
        <f>IF(FluxoCaixa1013151416[[#This Row],[Entrada / Saída]]="Saída",FluxoCaixa1013151416[[#This Row],[R$ (Valores)]]*-1,FluxoCaixa1013151416[[#This Row],[R$ (Valores)]])</f>
        <v>0</v>
      </c>
    </row>
    <row r="1018" spans="2:12">
      <c r="B1018" s="48"/>
      <c r="C1018" s="48"/>
      <c r="D1018" s="16"/>
      <c r="E1018" s="48"/>
      <c r="F1018" s="17"/>
      <c r="G1018" s="17"/>
      <c r="H1018" s="17"/>
      <c r="I1018" s="21"/>
      <c r="J1018" s="17"/>
      <c r="K1018" s="20">
        <f>IF(FluxoCaixa1013151416[[#This Row],[Movimento ]]="Saldo Inicial",FluxoCaixa1013151416[[#This Row],[R$ (Valores)]],K1017+FluxoCaixa1013151416[[#This Row],[Valores Receitas / Despesas]])</f>
        <v>9274.3599999999933</v>
      </c>
      <c r="L1018" s="5">
        <f>IF(FluxoCaixa1013151416[[#This Row],[Entrada / Saída]]="Saída",FluxoCaixa1013151416[[#This Row],[R$ (Valores)]]*-1,FluxoCaixa1013151416[[#This Row],[R$ (Valores)]])</f>
        <v>0</v>
      </c>
    </row>
    <row r="1019" spans="2:12">
      <c r="B1019" s="48"/>
      <c r="C1019" s="48"/>
      <c r="D1019" s="16"/>
      <c r="E1019" s="48"/>
      <c r="F1019" s="17"/>
      <c r="G1019" s="17"/>
      <c r="H1019" s="17"/>
      <c r="I1019" s="21"/>
      <c r="J1019" s="17"/>
      <c r="K1019" s="20">
        <f>IF(FluxoCaixa1013151416[[#This Row],[Movimento ]]="Saldo Inicial",FluxoCaixa1013151416[[#This Row],[R$ (Valores)]],K1018+FluxoCaixa1013151416[[#This Row],[Valores Receitas / Despesas]])</f>
        <v>9274.3599999999933</v>
      </c>
      <c r="L1019" s="5">
        <f>IF(FluxoCaixa1013151416[[#This Row],[Entrada / Saída]]="Saída",FluxoCaixa1013151416[[#This Row],[R$ (Valores)]]*-1,FluxoCaixa1013151416[[#This Row],[R$ (Valores)]])</f>
        <v>0</v>
      </c>
    </row>
    <row r="1020" spans="2:12">
      <c r="B1020" s="48"/>
      <c r="C1020" s="48"/>
      <c r="D1020" s="16"/>
      <c r="E1020" s="48"/>
      <c r="F1020" s="17"/>
      <c r="G1020" s="17"/>
      <c r="H1020" s="17"/>
      <c r="I1020" s="21"/>
      <c r="J1020" s="17"/>
      <c r="K1020" s="20">
        <f>IF(FluxoCaixa1013151416[[#This Row],[Movimento ]]="Saldo Inicial",FluxoCaixa1013151416[[#This Row],[R$ (Valores)]],K1019+FluxoCaixa1013151416[[#This Row],[Valores Receitas / Despesas]])</f>
        <v>9274.3599999999933</v>
      </c>
      <c r="L1020" s="5">
        <f>IF(FluxoCaixa1013151416[[#This Row],[Entrada / Saída]]="Saída",FluxoCaixa1013151416[[#This Row],[R$ (Valores)]]*-1,FluxoCaixa1013151416[[#This Row],[R$ (Valores)]])</f>
        <v>0</v>
      </c>
    </row>
    <row r="1021" spans="2:12">
      <c r="B1021" s="48"/>
      <c r="C1021" s="48"/>
      <c r="D1021" s="16"/>
      <c r="E1021" s="48"/>
      <c r="F1021" s="17"/>
      <c r="G1021" s="17"/>
      <c r="H1021" s="17"/>
      <c r="I1021" s="21"/>
      <c r="J1021" s="17"/>
      <c r="K1021" s="20">
        <f>IF(FluxoCaixa1013151416[[#This Row],[Movimento ]]="Saldo Inicial",FluxoCaixa1013151416[[#This Row],[R$ (Valores)]],K1020+FluxoCaixa1013151416[[#This Row],[Valores Receitas / Despesas]])</f>
        <v>9274.3599999999933</v>
      </c>
      <c r="L1021" s="5">
        <f>IF(FluxoCaixa1013151416[[#This Row],[Entrada / Saída]]="Saída",FluxoCaixa1013151416[[#This Row],[R$ (Valores)]]*-1,FluxoCaixa1013151416[[#This Row],[R$ (Valores)]])</f>
        <v>0</v>
      </c>
    </row>
    <row r="1022" spans="2:12">
      <c r="B1022" s="48"/>
      <c r="C1022" s="48"/>
      <c r="D1022" s="16"/>
      <c r="E1022" s="48"/>
      <c r="F1022" s="17"/>
      <c r="G1022" s="17"/>
      <c r="H1022" s="17"/>
      <c r="I1022" s="21"/>
      <c r="J1022" s="17"/>
      <c r="K1022" s="20">
        <f>IF(FluxoCaixa1013151416[[#This Row],[Movimento ]]="Saldo Inicial",FluxoCaixa1013151416[[#This Row],[R$ (Valores)]],K1021+FluxoCaixa1013151416[[#This Row],[Valores Receitas / Despesas]])</f>
        <v>9274.3599999999933</v>
      </c>
      <c r="L1022" s="5">
        <f>IF(FluxoCaixa1013151416[[#This Row],[Entrada / Saída]]="Saída",FluxoCaixa1013151416[[#This Row],[R$ (Valores)]]*-1,FluxoCaixa1013151416[[#This Row],[R$ (Valores)]])</f>
        <v>0</v>
      </c>
    </row>
    <row r="1023" spans="2:12">
      <c r="B1023" s="48"/>
      <c r="C1023" s="48"/>
      <c r="D1023" s="16"/>
      <c r="E1023" s="48"/>
      <c r="F1023" s="17"/>
      <c r="G1023" s="17"/>
      <c r="H1023" s="17"/>
      <c r="I1023" s="21"/>
      <c r="J1023" s="17"/>
      <c r="K1023" s="47">
        <f>IF(FluxoCaixa1013151416[[#This Row],[Movimento ]]="Saldo Inicial",FluxoCaixa1013151416[[#This Row],[R$ (Valores)]],K1022+FluxoCaixa1013151416[[#This Row],[Valores Receitas / Despesas]])</f>
        <v>9274.3599999999933</v>
      </c>
      <c r="L1023" s="53">
        <f>IF(FluxoCaixa1013151416[[#This Row],[Entrada / Saída]]="Saída",FluxoCaixa1013151416[[#This Row],[R$ (Valores)]]*-1,FluxoCaixa1013151416[[#This Row],[R$ (Valores)]])</f>
        <v>0</v>
      </c>
    </row>
    <row r="1024" spans="2:12">
      <c r="B1024" s="48"/>
      <c r="C1024" s="48"/>
      <c r="D1024" s="16"/>
      <c r="E1024" s="48"/>
      <c r="F1024" s="17"/>
      <c r="G1024" s="17"/>
      <c r="H1024" s="17"/>
      <c r="I1024" s="21"/>
      <c r="J1024" s="17"/>
      <c r="K1024" s="20">
        <f>IF(FluxoCaixa1013151416[[#This Row],[Movimento ]]="Saldo Inicial",FluxoCaixa1013151416[[#This Row],[R$ (Valores)]],K1023+FluxoCaixa1013151416[[#This Row],[Valores Receitas / Despesas]])</f>
        <v>9274.3599999999933</v>
      </c>
      <c r="L1024" s="5">
        <f>IF(FluxoCaixa1013151416[[#This Row],[Entrada / Saída]]="Saída",FluxoCaixa1013151416[[#This Row],[R$ (Valores)]]*-1,FluxoCaixa1013151416[[#This Row],[R$ (Valores)]])</f>
        <v>0</v>
      </c>
    </row>
    <row r="1025" spans="2:12">
      <c r="B1025" s="48"/>
      <c r="C1025" s="48"/>
      <c r="D1025" s="16"/>
      <c r="E1025" s="48"/>
      <c r="F1025" s="17"/>
      <c r="G1025" s="17"/>
      <c r="H1025" s="17"/>
      <c r="I1025" s="21"/>
      <c r="J1025" s="17"/>
      <c r="K1025" s="20">
        <f>IF(FluxoCaixa1013151416[[#This Row],[Movimento ]]="Saldo Inicial",FluxoCaixa1013151416[[#This Row],[R$ (Valores)]],K1024+FluxoCaixa1013151416[[#This Row],[Valores Receitas / Despesas]])</f>
        <v>9274.3599999999933</v>
      </c>
      <c r="L1025" s="5">
        <f>IF(FluxoCaixa1013151416[[#This Row],[Entrada / Saída]]="Saída",FluxoCaixa1013151416[[#This Row],[R$ (Valores)]]*-1,FluxoCaixa1013151416[[#This Row],[R$ (Valores)]])</f>
        <v>0</v>
      </c>
    </row>
    <row r="1026" spans="2:12">
      <c r="B1026" s="48"/>
      <c r="C1026" s="48"/>
      <c r="D1026" s="16"/>
      <c r="E1026" s="48"/>
      <c r="F1026" s="17"/>
      <c r="G1026" s="17"/>
      <c r="H1026" s="17"/>
      <c r="I1026" s="21"/>
      <c r="J1026" s="17"/>
      <c r="K1026" s="20">
        <f>IF(FluxoCaixa1013151416[[#This Row],[Movimento ]]="Saldo Inicial",FluxoCaixa1013151416[[#This Row],[R$ (Valores)]],K1025+FluxoCaixa1013151416[[#This Row],[Valores Receitas / Despesas]])</f>
        <v>9274.3599999999933</v>
      </c>
      <c r="L1026" s="5">
        <f>IF(FluxoCaixa1013151416[[#This Row],[Entrada / Saída]]="Saída",FluxoCaixa1013151416[[#This Row],[R$ (Valores)]]*-1,FluxoCaixa1013151416[[#This Row],[R$ (Valores)]])</f>
        <v>0</v>
      </c>
    </row>
    <row r="1027" spans="2:12">
      <c r="B1027" s="48"/>
      <c r="C1027" s="48"/>
      <c r="D1027" s="16"/>
      <c r="E1027" s="48"/>
      <c r="F1027" s="17"/>
      <c r="G1027" s="17"/>
      <c r="H1027" s="17"/>
      <c r="I1027" s="21"/>
      <c r="J1027" s="17"/>
      <c r="K1027" s="20">
        <f>IF(FluxoCaixa1013151416[[#This Row],[Movimento ]]="Saldo Inicial",FluxoCaixa1013151416[[#This Row],[R$ (Valores)]],K1026+FluxoCaixa1013151416[[#This Row],[Valores Receitas / Despesas]])</f>
        <v>9274.3599999999933</v>
      </c>
      <c r="L1027" s="5">
        <f>IF(FluxoCaixa1013151416[[#This Row],[Entrada / Saída]]="Saída",FluxoCaixa1013151416[[#This Row],[R$ (Valores)]]*-1,FluxoCaixa1013151416[[#This Row],[R$ (Valores)]])</f>
        <v>0</v>
      </c>
    </row>
    <row r="1028" spans="2:12">
      <c r="B1028" s="48"/>
      <c r="C1028" s="48"/>
      <c r="D1028" s="16"/>
      <c r="E1028" s="48"/>
      <c r="F1028" s="17"/>
      <c r="G1028" s="17"/>
      <c r="H1028" s="17"/>
      <c r="I1028" s="21"/>
      <c r="J1028" s="17"/>
      <c r="K1028" s="20">
        <f>IF(FluxoCaixa1013151416[[#This Row],[Movimento ]]="Saldo Inicial",FluxoCaixa1013151416[[#This Row],[R$ (Valores)]],K1027+FluxoCaixa1013151416[[#This Row],[Valores Receitas / Despesas]])</f>
        <v>9274.3599999999933</v>
      </c>
      <c r="L1028" s="5">
        <f>IF(FluxoCaixa1013151416[[#This Row],[Entrada / Saída]]="Saída",FluxoCaixa1013151416[[#This Row],[R$ (Valores)]]*-1,FluxoCaixa1013151416[[#This Row],[R$ (Valores)]])</f>
        <v>0</v>
      </c>
    </row>
    <row r="1029" spans="2:12">
      <c r="B1029" s="48"/>
      <c r="C1029" s="48"/>
      <c r="D1029" s="16"/>
      <c r="E1029" s="48"/>
      <c r="F1029" s="17"/>
      <c r="G1029" s="17"/>
      <c r="H1029" s="17"/>
      <c r="I1029" s="21"/>
      <c r="J1029" s="17"/>
      <c r="K1029" s="20">
        <f>IF(FluxoCaixa1013151416[[#This Row],[Movimento ]]="Saldo Inicial",FluxoCaixa1013151416[[#This Row],[R$ (Valores)]],K1028+FluxoCaixa1013151416[[#This Row],[Valores Receitas / Despesas]])</f>
        <v>9274.3599999999933</v>
      </c>
      <c r="L1029" s="5">
        <f>IF(FluxoCaixa1013151416[[#This Row],[Entrada / Saída]]="Saída",FluxoCaixa1013151416[[#This Row],[R$ (Valores)]]*-1,FluxoCaixa1013151416[[#This Row],[R$ (Valores)]])</f>
        <v>0</v>
      </c>
    </row>
    <row r="1030" spans="2:12">
      <c r="B1030" s="48"/>
      <c r="C1030" s="48"/>
      <c r="D1030" s="16"/>
      <c r="E1030" s="48"/>
      <c r="F1030" s="17"/>
      <c r="G1030" s="17"/>
      <c r="H1030" s="17"/>
      <c r="I1030" s="21"/>
      <c r="J1030" s="17"/>
      <c r="K1030" s="20">
        <f>IF(FluxoCaixa1013151416[[#This Row],[Movimento ]]="Saldo Inicial",FluxoCaixa1013151416[[#This Row],[R$ (Valores)]],K1029+FluxoCaixa1013151416[[#This Row],[Valores Receitas / Despesas]])</f>
        <v>9274.3599999999933</v>
      </c>
      <c r="L1030" s="5">
        <f>IF(FluxoCaixa1013151416[[#This Row],[Entrada / Saída]]="Saída",FluxoCaixa1013151416[[#This Row],[R$ (Valores)]]*-1,FluxoCaixa1013151416[[#This Row],[R$ (Valores)]])</f>
        <v>0</v>
      </c>
    </row>
    <row r="1031" spans="2:12">
      <c r="B1031" s="48"/>
      <c r="C1031" s="48"/>
      <c r="D1031" s="16"/>
      <c r="E1031" s="48"/>
      <c r="F1031" s="17"/>
      <c r="G1031" s="17"/>
      <c r="H1031" s="17"/>
      <c r="I1031" s="21"/>
      <c r="J1031" s="17"/>
      <c r="K1031" s="20">
        <f>IF(FluxoCaixa1013151416[[#This Row],[Movimento ]]="Saldo Inicial",FluxoCaixa1013151416[[#This Row],[R$ (Valores)]],K1030+FluxoCaixa1013151416[[#This Row],[Valores Receitas / Despesas]])</f>
        <v>9274.3599999999933</v>
      </c>
      <c r="L1031" s="5">
        <f>IF(FluxoCaixa1013151416[[#This Row],[Entrada / Saída]]="Saída",FluxoCaixa1013151416[[#This Row],[R$ (Valores)]]*-1,FluxoCaixa1013151416[[#This Row],[R$ (Valores)]])</f>
        <v>0</v>
      </c>
    </row>
    <row r="1032" spans="2:12">
      <c r="B1032" s="48"/>
      <c r="C1032" s="48"/>
      <c r="D1032" s="16"/>
      <c r="E1032" s="48"/>
      <c r="F1032" s="17"/>
      <c r="G1032" s="17"/>
      <c r="H1032" s="17"/>
      <c r="I1032" s="21"/>
      <c r="J1032" s="17"/>
      <c r="K1032" s="20">
        <f>IF(FluxoCaixa1013151416[[#This Row],[Movimento ]]="Saldo Inicial",FluxoCaixa1013151416[[#This Row],[R$ (Valores)]],K1031+FluxoCaixa1013151416[[#This Row],[Valores Receitas / Despesas]])</f>
        <v>9274.3599999999933</v>
      </c>
      <c r="L1032" s="5">
        <f>IF(FluxoCaixa1013151416[[#This Row],[Entrada / Saída]]="Saída",FluxoCaixa1013151416[[#This Row],[R$ (Valores)]]*-1,FluxoCaixa1013151416[[#This Row],[R$ (Valores)]])</f>
        <v>0</v>
      </c>
    </row>
    <row r="1033" spans="2:12">
      <c r="B1033" s="48"/>
      <c r="C1033" s="48"/>
      <c r="D1033" s="16"/>
      <c r="E1033" s="48"/>
      <c r="F1033" s="17"/>
      <c r="G1033" s="17"/>
      <c r="H1033" s="17"/>
      <c r="I1033" s="21"/>
      <c r="J1033" s="17"/>
      <c r="K1033" s="20">
        <f>IF(FluxoCaixa1013151416[[#This Row],[Movimento ]]="Saldo Inicial",FluxoCaixa1013151416[[#This Row],[R$ (Valores)]],K1032+FluxoCaixa1013151416[[#This Row],[Valores Receitas / Despesas]])</f>
        <v>9274.3599999999933</v>
      </c>
      <c r="L1033" s="5">
        <f>IF(FluxoCaixa1013151416[[#This Row],[Entrada / Saída]]="Saída",FluxoCaixa1013151416[[#This Row],[R$ (Valores)]]*-1,FluxoCaixa1013151416[[#This Row],[R$ (Valores)]])</f>
        <v>0</v>
      </c>
    </row>
    <row r="1034" spans="2:12">
      <c r="B1034" s="48"/>
      <c r="C1034" s="48"/>
      <c r="D1034" s="16"/>
      <c r="E1034" s="48"/>
      <c r="F1034" s="17"/>
      <c r="G1034" s="17"/>
      <c r="H1034" s="17"/>
      <c r="I1034" s="21"/>
      <c r="J1034" s="17"/>
      <c r="K1034" s="20">
        <f>IF(FluxoCaixa1013151416[[#This Row],[Movimento ]]="Saldo Inicial",FluxoCaixa1013151416[[#This Row],[R$ (Valores)]],K1033+FluxoCaixa1013151416[[#This Row],[Valores Receitas / Despesas]])</f>
        <v>9274.3599999999933</v>
      </c>
      <c r="L1034" s="5">
        <f>IF(FluxoCaixa1013151416[[#This Row],[Entrada / Saída]]="Saída",FluxoCaixa1013151416[[#This Row],[R$ (Valores)]]*-1,FluxoCaixa1013151416[[#This Row],[R$ (Valores)]])</f>
        <v>0</v>
      </c>
    </row>
    <row r="1035" spans="2:12">
      <c r="B1035" s="48"/>
      <c r="C1035" s="48"/>
      <c r="D1035" s="16"/>
      <c r="E1035" s="48"/>
      <c r="F1035" s="17"/>
      <c r="G1035" s="17"/>
      <c r="H1035" s="17"/>
      <c r="I1035" s="21"/>
      <c r="J1035" s="17"/>
      <c r="K1035" s="20">
        <f>IF(FluxoCaixa1013151416[[#This Row],[Movimento ]]="Saldo Inicial",FluxoCaixa1013151416[[#This Row],[R$ (Valores)]],K1034+FluxoCaixa1013151416[[#This Row],[Valores Receitas / Despesas]])</f>
        <v>9274.3599999999933</v>
      </c>
      <c r="L1035" s="5">
        <f>IF(FluxoCaixa1013151416[[#This Row],[Entrada / Saída]]="Saída",FluxoCaixa1013151416[[#This Row],[R$ (Valores)]]*-1,FluxoCaixa1013151416[[#This Row],[R$ (Valores)]])</f>
        <v>0</v>
      </c>
    </row>
    <row r="1036" spans="2:12">
      <c r="B1036" s="48"/>
      <c r="C1036" s="48"/>
      <c r="D1036" s="16"/>
      <c r="E1036" s="48"/>
      <c r="F1036" s="17"/>
      <c r="G1036" s="17"/>
      <c r="H1036" s="17"/>
      <c r="I1036" s="21"/>
      <c r="J1036" s="17"/>
      <c r="K1036" s="20">
        <f>IF(FluxoCaixa1013151416[[#This Row],[Movimento ]]="Saldo Inicial",FluxoCaixa1013151416[[#This Row],[R$ (Valores)]],K1035+FluxoCaixa1013151416[[#This Row],[Valores Receitas / Despesas]])</f>
        <v>9274.3599999999933</v>
      </c>
      <c r="L1036" s="5">
        <f>IF(FluxoCaixa1013151416[[#This Row],[Entrada / Saída]]="Saída",FluxoCaixa1013151416[[#This Row],[R$ (Valores)]]*-1,FluxoCaixa1013151416[[#This Row],[R$ (Valores)]])</f>
        <v>0</v>
      </c>
    </row>
    <row r="1037" spans="2:12">
      <c r="B1037" s="48"/>
      <c r="C1037" s="48"/>
      <c r="D1037" s="16"/>
      <c r="E1037" s="48"/>
      <c r="F1037" s="17"/>
      <c r="G1037" s="17"/>
      <c r="H1037" s="17"/>
      <c r="I1037" s="21"/>
      <c r="J1037" s="17"/>
      <c r="K1037" s="20">
        <f>IF(FluxoCaixa1013151416[[#This Row],[Movimento ]]="Saldo Inicial",FluxoCaixa1013151416[[#This Row],[R$ (Valores)]],K1036+FluxoCaixa1013151416[[#This Row],[Valores Receitas / Despesas]])</f>
        <v>9274.3599999999933</v>
      </c>
      <c r="L1037" s="5">
        <f>IF(FluxoCaixa1013151416[[#This Row],[Entrada / Saída]]="Saída",FluxoCaixa1013151416[[#This Row],[R$ (Valores)]]*-1,FluxoCaixa1013151416[[#This Row],[R$ (Valores)]])</f>
        <v>0</v>
      </c>
    </row>
    <row r="1038" spans="2:12">
      <c r="B1038" s="48"/>
      <c r="C1038" s="48"/>
      <c r="D1038" s="16"/>
      <c r="E1038" s="48"/>
      <c r="F1038" s="17"/>
      <c r="G1038" s="17"/>
      <c r="H1038" s="17"/>
      <c r="I1038" s="21"/>
      <c r="J1038" s="17"/>
      <c r="K1038" s="20">
        <f>IF(FluxoCaixa1013151416[[#This Row],[Movimento ]]="Saldo Inicial",FluxoCaixa1013151416[[#This Row],[R$ (Valores)]],K1037+FluxoCaixa1013151416[[#This Row],[Valores Receitas / Despesas]])</f>
        <v>9274.3599999999933</v>
      </c>
      <c r="L1038" s="5">
        <f>IF(FluxoCaixa1013151416[[#This Row],[Entrada / Saída]]="Saída",FluxoCaixa1013151416[[#This Row],[R$ (Valores)]]*-1,FluxoCaixa1013151416[[#This Row],[R$ (Valores)]])</f>
        <v>0</v>
      </c>
    </row>
    <row r="1039" spans="2:12">
      <c r="B1039" s="48"/>
      <c r="C1039" s="48"/>
      <c r="D1039" s="16"/>
      <c r="E1039" s="48"/>
      <c r="F1039" s="17"/>
      <c r="G1039" s="17"/>
      <c r="H1039" s="17"/>
      <c r="I1039" s="21"/>
      <c r="J1039" s="17"/>
      <c r="K1039" s="20">
        <f>IF(FluxoCaixa1013151416[[#This Row],[Movimento ]]="Saldo Inicial",FluxoCaixa1013151416[[#This Row],[R$ (Valores)]],K1038+FluxoCaixa1013151416[[#This Row],[Valores Receitas / Despesas]])</f>
        <v>9274.3599999999933</v>
      </c>
      <c r="L1039" s="5">
        <f>IF(FluxoCaixa1013151416[[#This Row],[Entrada / Saída]]="Saída",FluxoCaixa1013151416[[#This Row],[R$ (Valores)]]*-1,FluxoCaixa1013151416[[#This Row],[R$ (Valores)]])</f>
        <v>0</v>
      </c>
    </row>
    <row r="1040" spans="2:12">
      <c r="B1040" s="48"/>
      <c r="C1040" s="48"/>
      <c r="D1040" s="16"/>
      <c r="E1040" s="48"/>
      <c r="F1040" s="17"/>
      <c r="G1040" s="17"/>
      <c r="H1040" s="17"/>
      <c r="I1040" s="21"/>
      <c r="J1040" s="17"/>
      <c r="K1040" s="20">
        <f>IF(FluxoCaixa1013151416[[#This Row],[Movimento ]]="Saldo Inicial",FluxoCaixa1013151416[[#This Row],[R$ (Valores)]],K1039+FluxoCaixa1013151416[[#This Row],[Valores Receitas / Despesas]])</f>
        <v>9274.3599999999933</v>
      </c>
      <c r="L1040" s="5">
        <f>IF(FluxoCaixa1013151416[[#This Row],[Entrada / Saída]]="Saída",FluxoCaixa1013151416[[#This Row],[R$ (Valores)]]*-1,FluxoCaixa1013151416[[#This Row],[R$ (Valores)]])</f>
        <v>0</v>
      </c>
    </row>
    <row r="1041" spans="2:12">
      <c r="B1041" s="48"/>
      <c r="C1041" s="48"/>
      <c r="D1041" s="16"/>
      <c r="E1041" s="48"/>
      <c r="F1041" s="17"/>
      <c r="G1041" s="17"/>
      <c r="H1041" s="17"/>
      <c r="I1041" s="21"/>
      <c r="J1041" s="17"/>
      <c r="K1041" s="20">
        <f>IF(FluxoCaixa1013151416[[#This Row],[Movimento ]]="Saldo Inicial",FluxoCaixa1013151416[[#This Row],[R$ (Valores)]],K1040+FluxoCaixa1013151416[[#This Row],[Valores Receitas / Despesas]])</f>
        <v>9274.3599999999933</v>
      </c>
      <c r="L1041" s="5">
        <f>IF(FluxoCaixa1013151416[[#This Row],[Entrada / Saída]]="Saída",FluxoCaixa1013151416[[#This Row],[R$ (Valores)]]*-1,FluxoCaixa1013151416[[#This Row],[R$ (Valores)]])</f>
        <v>0</v>
      </c>
    </row>
    <row r="1042" spans="2:12">
      <c r="B1042" s="48"/>
      <c r="C1042" s="48"/>
      <c r="D1042" s="16"/>
      <c r="E1042" s="48"/>
      <c r="F1042" s="17"/>
      <c r="G1042" s="17"/>
      <c r="H1042" s="17"/>
      <c r="I1042" s="21"/>
      <c r="J1042" s="17"/>
      <c r="K1042" s="20">
        <f>IF(FluxoCaixa1013151416[[#This Row],[Movimento ]]="Saldo Inicial",FluxoCaixa1013151416[[#This Row],[R$ (Valores)]],K1041+FluxoCaixa1013151416[[#This Row],[Valores Receitas / Despesas]])</f>
        <v>9274.3599999999933</v>
      </c>
      <c r="L1042" s="5">
        <f>IF(FluxoCaixa1013151416[[#This Row],[Entrada / Saída]]="Saída",FluxoCaixa1013151416[[#This Row],[R$ (Valores)]]*-1,FluxoCaixa1013151416[[#This Row],[R$ (Valores)]])</f>
        <v>0</v>
      </c>
    </row>
    <row r="1043" spans="2:12">
      <c r="B1043" s="48"/>
      <c r="C1043" s="48"/>
      <c r="D1043" s="16"/>
      <c r="E1043" s="48"/>
      <c r="F1043" s="17"/>
      <c r="G1043" s="17"/>
      <c r="H1043" s="17"/>
      <c r="I1043" s="21"/>
      <c r="J1043" s="17"/>
      <c r="K1043" s="20">
        <f>IF(FluxoCaixa1013151416[[#This Row],[Movimento ]]="Saldo Inicial",FluxoCaixa1013151416[[#This Row],[R$ (Valores)]],K1042+FluxoCaixa1013151416[[#This Row],[Valores Receitas / Despesas]])</f>
        <v>9274.3599999999933</v>
      </c>
      <c r="L1043" s="5">
        <f>IF(FluxoCaixa1013151416[[#This Row],[Entrada / Saída]]="Saída",FluxoCaixa1013151416[[#This Row],[R$ (Valores)]]*-1,FluxoCaixa1013151416[[#This Row],[R$ (Valores)]])</f>
        <v>0</v>
      </c>
    </row>
    <row r="1044" spans="2:12">
      <c r="B1044" s="48"/>
      <c r="C1044" s="48"/>
      <c r="D1044" s="16"/>
      <c r="E1044" s="48"/>
      <c r="F1044" s="17"/>
      <c r="G1044" s="17"/>
      <c r="H1044" s="17"/>
      <c r="I1044" s="21"/>
      <c r="J1044" s="17"/>
      <c r="K1044" s="20">
        <f>IF(FluxoCaixa1013151416[[#This Row],[Movimento ]]="Saldo Inicial",FluxoCaixa1013151416[[#This Row],[R$ (Valores)]],K1043+FluxoCaixa1013151416[[#This Row],[Valores Receitas / Despesas]])</f>
        <v>9274.3599999999933</v>
      </c>
      <c r="L1044" s="5">
        <f>IF(FluxoCaixa1013151416[[#This Row],[Entrada / Saída]]="Saída",FluxoCaixa1013151416[[#This Row],[R$ (Valores)]]*-1,FluxoCaixa1013151416[[#This Row],[R$ (Valores)]])</f>
        <v>0</v>
      </c>
    </row>
    <row r="1045" spans="2:12">
      <c r="B1045" s="48"/>
      <c r="C1045" s="48"/>
      <c r="D1045" s="16"/>
      <c r="E1045" s="48"/>
      <c r="F1045" s="17"/>
      <c r="G1045" s="17"/>
      <c r="H1045" s="17"/>
      <c r="I1045" s="21"/>
      <c r="J1045" s="17"/>
      <c r="K1045" s="20">
        <f>IF(FluxoCaixa1013151416[[#This Row],[Movimento ]]="Saldo Inicial",FluxoCaixa1013151416[[#This Row],[R$ (Valores)]],K1044+FluxoCaixa1013151416[[#This Row],[Valores Receitas / Despesas]])</f>
        <v>9274.3599999999933</v>
      </c>
      <c r="L1045" s="5">
        <f>IF(FluxoCaixa1013151416[[#This Row],[Entrada / Saída]]="Saída",FluxoCaixa1013151416[[#This Row],[R$ (Valores)]]*-1,FluxoCaixa1013151416[[#This Row],[R$ (Valores)]])</f>
        <v>0</v>
      </c>
    </row>
    <row r="1046" spans="2:12">
      <c r="B1046" s="48"/>
      <c r="C1046" s="48"/>
      <c r="D1046" s="16"/>
      <c r="E1046" s="48"/>
      <c r="F1046" s="17"/>
      <c r="G1046" s="17"/>
      <c r="H1046" s="17"/>
      <c r="I1046" s="21"/>
      <c r="J1046" s="17"/>
      <c r="K1046" s="20">
        <f>IF(FluxoCaixa1013151416[[#This Row],[Movimento ]]="Saldo Inicial",FluxoCaixa1013151416[[#This Row],[R$ (Valores)]],K1045+FluxoCaixa1013151416[[#This Row],[Valores Receitas / Despesas]])</f>
        <v>9274.3599999999933</v>
      </c>
      <c r="L1046" s="5">
        <f>IF(FluxoCaixa1013151416[[#This Row],[Entrada / Saída]]="Saída",FluxoCaixa1013151416[[#This Row],[R$ (Valores)]]*-1,FluxoCaixa1013151416[[#This Row],[R$ (Valores)]])</f>
        <v>0</v>
      </c>
    </row>
    <row r="1047" spans="2:12">
      <c r="B1047" s="48"/>
      <c r="C1047" s="48"/>
      <c r="D1047" s="16"/>
      <c r="E1047" s="48"/>
      <c r="F1047" s="17"/>
      <c r="G1047" s="17"/>
      <c r="H1047" s="17"/>
      <c r="I1047" s="21"/>
      <c r="J1047" s="17"/>
      <c r="K1047" s="20">
        <f>IF(FluxoCaixa1013151416[[#This Row],[Movimento ]]="Saldo Inicial",FluxoCaixa1013151416[[#This Row],[R$ (Valores)]],K1046+FluxoCaixa1013151416[[#This Row],[Valores Receitas / Despesas]])</f>
        <v>9274.3599999999933</v>
      </c>
      <c r="L1047" s="5">
        <f>IF(FluxoCaixa1013151416[[#This Row],[Entrada / Saída]]="Saída",FluxoCaixa1013151416[[#This Row],[R$ (Valores)]]*-1,FluxoCaixa1013151416[[#This Row],[R$ (Valores)]])</f>
        <v>0</v>
      </c>
    </row>
    <row r="1048" spans="2:12">
      <c r="B1048" s="48"/>
      <c r="C1048" s="48"/>
      <c r="D1048" s="16"/>
      <c r="E1048" s="48"/>
      <c r="F1048" s="17"/>
      <c r="G1048" s="17"/>
      <c r="H1048" s="17"/>
      <c r="I1048" s="21"/>
      <c r="J1048" s="17"/>
      <c r="K1048" s="20">
        <f>IF(FluxoCaixa1013151416[[#This Row],[Movimento ]]="Saldo Inicial",FluxoCaixa1013151416[[#This Row],[R$ (Valores)]],K1047+FluxoCaixa1013151416[[#This Row],[Valores Receitas / Despesas]])</f>
        <v>9274.3599999999933</v>
      </c>
      <c r="L1048" s="5">
        <f>IF(FluxoCaixa1013151416[[#This Row],[Entrada / Saída]]="Saída",FluxoCaixa1013151416[[#This Row],[R$ (Valores)]]*-1,FluxoCaixa1013151416[[#This Row],[R$ (Valores)]])</f>
        <v>0</v>
      </c>
    </row>
    <row r="1049" spans="2:12">
      <c r="B1049" s="48"/>
      <c r="C1049" s="48"/>
      <c r="D1049" s="16"/>
      <c r="E1049" s="48"/>
      <c r="F1049" s="17"/>
      <c r="G1049" s="17"/>
      <c r="H1049" s="17"/>
      <c r="I1049" s="21"/>
      <c r="J1049" s="17"/>
      <c r="K1049" s="20">
        <f>IF(FluxoCaixa1013151416[[#This Row],[Movimento ]]="Saldo Inicial",FluxoCaixa1013151416[[#This Row],[R$ (Valores)]],K1048+FluxoCaixa1013151416[[#This Row],[Valores Receitas / Despesas]])</f>
        <v>9274.3599999999933</v>
      </c>
      <c r="L1049" s="5">
        <f>IF(FluxoCaixa1013151416[[#This Row],[Entrada / Saída]]="Saída",FluxoCaixa1013151416[[#This Row],[R$ (Valores)]]*-1,FluxoCaixa1013151416[[#This Row],[R$ (Valores)]])</f>
        <v>0</v>
      </c>
    </row>
    <row r="1050" spans="2:12">
      <c r="B1050" s="48"/>
      <c r="C1050" s="48"/>
      <c r="D1050" s="16"/>
      <c r="E1050" s="48"/>
      <c r="F1050" s="17"/>
      <c r="G1050" s="17"/>
      <c r="H1050" s="17"/>
      <c r="I1050" s="21"/>
      <c r="J1050" s="17"/>
      <c r="K1050" s="20">
        <f>IF(FluxoCaixa1013151416[[#This Row],[Movimento ]]="Saldo Inicial",FluxoCaixa1013151416[[#This Row],[R$ (Valores)]],K1049+FluxoCaixa1013151416[[#This Row],[Valores Receitas / Despesas]])</f>
        <v>9274.3599999999933</v>
      </c>
      <c r="L1050" s="5">
        <f>IF(FluxoCaixa1013151416[[#This Row],[Entrada / Saída]]="Saída",FluxoCaixa1013151416[[#This Row],[R$ (Valores)]]*-1,FluxoCaixa1013151416[[#This Row],[R$ (Valores)]])</f>
        <v>0</v>
      </c>
    </row>
    <row r="1051" spans="2:12">
      <c r="B1051" s="48"/>
      <c r="C1051" s="48"/>
      <c r="D1051" s="16"/>
      <c r="E1051" s="48"/>
      <c r="F1051" s="17"/>
      <c r="G1051" s="17"/>
      <c r="H1051" s="17"/>
      <c r="I1051" s="21"/>
      <c r="J1051" s="17"/>
      <c r="K1051" s="20">
        <f>IF(FluxoCaixa1013151416[[#This Row],[Movimento ]]="Saldo Inicial",FluxoCaixa1013151416[[#This Row],[R$ (Valores)]],K1050+FluxoCaixa1013151416[[#This Row],[Valores Receitas / Despesas]])</f>
        <v>9274.3599999999933</v>
      </c>
      <c r="L1051" s="5">
        <f>IF(FluxoCaixa1013151416[[#This Row],[Entrada / Saída]]="Saída",FluxoCaixa1013151416[[#This Row],[R$ (Valores)]]*-1,FluxoCaixa1013151416[[#This Row],[R$ (Valores)]])</f>
        <v>0</v>
      </c>
    </row>
    <row r="1052" spans="2:12">
      <c r="B1052" s="48"/>
      <c r="C1052" s="48"/>
      <c r="D1052" s="16"/>
      <c r="E1052" s="48"/>
      <c r="F1052" s="17"/>
      <c r="G1052" s="17"/>
      <c r="H1052" s="17"/>
      <c r="I1052" s="21"/>
      <c r="J1052" s="17"/>
      <c r="K1052" s="20">
        <f>IF(FluxoCaixa1013151416[[#This Row],[Movimento ]]="Saldo Inicial",FluxoCaixa1013151416[[#This Row],[R$ (Valores)]],K1051+FluxoCaixa1013151416[[#This Row],[Valores Receitas / Despesas]])</f>
        <v>9274.3599999999933</v>
      </c>
      <c r="L1052" s="5">
        <f>IF(FluxoCaixa1013151416[[#This Row],[Entrada / Saída]]="Saída",FluxoCaixa1013151416[[#This Row],[R$ (Valores)]]*-1,FluxoCaixa1013151416[[#This Row],[R$ (Valores)]])</f>
        <v>0</v>
      </c>
    </row>
    <row r="1053" spans="2:12">
      <c r="B1053" s="48"/>
      <c r="C1053" s="48"/>
      <c r="D1053" s="16"/>
      <c r="E1053" s="48"/>
      <c r="F1053" s="17"/>
      <c r="G1053" s="17"/>
      <c r="H1053" s="17"/>
      <c r="I1053" s="21"/>
      <c r="J1053" s="17"/>
      <c r="K1053" s="20">
        <f>IF(FluxoCaixa1013151416[[#This Row],[Movimento ]]="Saldo Inicial",FluxoCaixa1013151416[[#This Row],[R$ (Valores)]],K1052+FluxoCaixa1013151416[[#This Row],[Valores Receitas / Despesas]])</f>
        <v>9274.3599999999933</v>
      </c>
      <c r="L1053" s="5">
        <f>IF(FluxoCaixa1013151416[[#This Row],[Entrada / Saída]]="Saída",FluxoCaixa1013151416[[#This Row],[R$ (Valores)]]*-1,FluxoCaixa1013151416[[#This Row],[R$ (Valores)]])</f>
        <v>0</v>
      </c>
    </row>
    <row r="1054" spans="2:12">
      <c r="B1054" s="48"/>
      <c r="C1054" s="48"/>
      <c r="D1054" s="16"/>
      <c r="E1054" s="48"/>
      <c r="F1054" s="17"/>
      <c r="G1054" s="17"/>
      <c r="H1054" s="17"/>
      <c r="I1054" s="21"/>
      <c r="J1054" s="17"/>
      <c r="K1054" s="20">
        <f>IF(FluxoCaixa1013151416[[#This Row],[Movimento ]]="Saldo Inicial",FluxoCaixa1013151416[[#This Row],[R$ (Valores)]],K1053+FluxoCaixa1013151416[[#This Row],[Valores Receitas / Despesas]])</f>
        <v>9274.3599999999933</v>
      </c>
      <c r="L1054" s="5">
        <f>IF(FluxoCaixa1013151416[[#This Row],[Entrada / Saída]]="Saída",FluxoCaixa1013151416[[#This Row],[R$ (Valores)]]*-1,FluxoCaixa1013151416[[#This Row],[R$ (Valores)]])</f>
        <v>0</v>
      </c>
    </row>
    <row r="1055" spans="2:12">
      <c r="B1055" s="48"/>
      <c r="C1055" s="48"/>
      <c r="D1055" s="16"/>
      <c r="E1055" s="48"/>
      <c r="F1055" s="17"/>
      <c r="G1055" s="17"/>
      <c r="H1055" s="17"/>
      <c r="I1055" s="21"/>
      <c r="J1055" s="17"/>
      <c r="K1055" s="20">
        <f>IF(FluxoCaixa1013151416[[#This Row],[Movimento ]]="Saldo Inicial",FluxoCaixa1013151416[[#This Row],[R$ (Valores)]],K1054+FluxoCaixa1013151416[[#This Row],[Valores Receitas / Despesas]])</f>
        <v>9274.3599999999933</v>
      </c>
      <c r="L1055" s="5">
        <f>IF(FluxoCaixa1013151416[[#This Row],[Entrada / Saída]]="Saída",FluxoCaixa1013151416[[#This Row],[R$ (Valores)]]*-1,FluxoCaixa1013151416[[#This Row],[R$ (Valores)]])</f>
        <v>0</v>
      </c>
    </row>
    <row r="1056" spans="2:12">
      <c r="B1056" s="48"/>
      <c r="C1056" s="48"/>
      <c r="D1056" s="16"/>
      <c r="E1056" s="48"/>
      <c r="F1056" s="17"/>
      <c r="G1056" s="17"/>
      <c r="H1056" s="17"/>
      <c r="I1056" s="21"/>
      <c r="J1056" s="17"/>
      <c r="K1056" s="20">
        <f>IF(FluxoCaixa1013151416[[#This Row],[Movimento ]]="Saldo Inicial",FluxoCaixa1013151416[[#This Row],[R$ (Valores)]],K1055+FluxoCaixa1013151416[[#This Row],[Valores Receitas / Despesas]])</f>
        <v>9274.3599999999933</v>
      </c>
      <c r="L1056" s="5">
        <f>IF(FluxoCaixa1013151416[[#This Row],[Entrada / Saída]]="Saída",FluxoCaixa1013151416[[#This Row],[R$ (Valores)]]*-1,FluxoCaixa1013151416[[#This Row],[R$ (Valores)]])</f>
        <v>0</v>
      </c>
    </row>
    <row r="1057" spans="2:12">
      <c r="B1057" s="48"/>
      <c r="C1057" s="48"/>
      <c r="D1057" s="16"/>
      <c r="E1057" s="48"/>
      <c r="F1057" s="17"/>
      <c r="G1057" s="17"/>
      <c r="H1057" s="17"/>
      <c r="I1057" s="21"/>
      <c r="J1057" s="17"/>
      <c r="K1057" s="20">
        <f>IF(FluxoCaixa1013151416[[#This Row],[Movimento ]]="Saldo Inicial",FluxoCaixa1013151416[[#This Row],[R$ (Valores)]],K1056+FluxoCaixa1013151416[[#This Row],[Valores Receitas / Despesas]])</f>
        <v>9274.3599999999933</v>
      </c>
      <c r="L1057" s="5">
        <f>IF(FluxoCaixa1013151416[[#This Row],[Entrada / Saída]]="Saída",FluxoCaixa1013151416[[#This Row],[R$ (Valores)]]*-1,FluxoCaixa1013151416[[#This Row],[R$ (Valores)]])</f>
        <v>0</v>
      </c>
    </row>
    <row r="1058" spans="2:12">
      <c r="B1058" s="48"/>
      <c r="C1058" s="48"/>
      <c r="D1058" s="16"/>
      <c r="E1058" s="48"/>
      <c r="F1058" s="17"/>
      <c r="G1058" s="17"/>
      <c r="H1058" s="17"/>
      <c r="I1058" s="21"/>
      <c r="J1058" s="17"/>
      <c r="K1058" s="20">
        <f>IF(FluxoCaixa1013151416[[#This Row],[Movimento ]]="Saldo Inicial",FluxoCaixa1013151416[[#This Row],[R$ (Valores)]],K1057+FluxoCaixa1013151416[[#This Row],[Valores Receitas / Despesas]])</f>
        <v>9274.3599999999933</v>
      </c>
      <c r="L1058" s="5">
        <f>IF(FluxoCaixa1013151416[[#This Row],[Entrada / Saída]]="Saída",FluxoCaixa1013151416[[#This Row],[R$ (Valores)]]*-1,FluxoCaixa1013151416[[#This Row],[R$ (Valores)]])</f>
        <v>0</v>
      </c>
    </row>
    <row r="1059" spans="2:12">
      <c r="B1059" s="48"/>
      <c r="C1059" s="48"/>
      <c r="D1059" s="16"/>
      <c r="E1059" s="48"/>
      <c r="F1059" s="17"/>
      <c r="G1059" s="17"/>
      <c r="H1059" s="17"/>
      <c r="I1059" s="21"/>
      <c r="J1059" s="17"/>
      <c r="K1059" s="20">
        <f>IF(FluxoCaixa1013151416[[#This Row],[Movimento ]]="Saldo Inicial",FluxoCaixa1013151416[[#This Row],[R$ (Valores)]],K1058+FluxoCaixa1013151416[[#This Row],[Valores Receitas / Despesas]])</f>
        <v>9274.3599999999933</v>
      </c>
      <c r="L1059" s="5">
        <f>IF(FluxoCaixa1013151416[[#This Row],[Entrada / Saída]]="Saída",FluxoCaixa1013151416[[#This Row],[R$ (Valores)]]*-1,FluxoCaixa1013151416[[#This Row],[R$ (Valores)]])</f>
        <v>0</v>
      </c>
    </row>
    <row r="1060" spans="2:12">
      <c r="B1060" s="48"/>
      <c r="C1060" s="48"/>
      <c r="D1060" s="16"/>
      <c r="E1060" s="48"/>
      <c r="F1060" s="17"/>
      <c r="G1060" s="17"/>
      <c r="H1060" s="17"/>
      <c r="I1060" s="21"/>
      <c r="J1060" s="17"/>
      <c r="K1060" s="20">
        <f>IF(FluxoCaixa1013151416[[#This Row],[Movimento ]]="Saldo Inicial",FluxoCaixa1013151416[[#This Row],[R$ (Valores)]],K1059+FluxoCaixa1013151416[[#This Row],[Valores Receitas / Despesas]])</f>
        <v>9274.3599999999933</v>
      </c>
      <c r="L1060" s="5">
        <f>IF(FluxoCaixa1013151416[[#This Row],[Entrada / Saída]]="Saída",FluxoCaixa1013151416[[#This Row],[R$ (Valores)]]*-1,FluxoCaixa1013151416[[#This Row],[R$ (Valores)]])</f>
        <v>0</v>
      </c>
    </row>
    <row r="1061" spans="2:12">
      <c r="B1061" s="48"/>
      <c r="C1061" s="48"/>
      <c r="D1061" s="16"/>
      <c r="E1061" s="48"/>
      <c r="F1061" s="17"/>
      <c r="G1061" s="17"/>
      <c r="H1061" s="17"/>
      <c r="I1061" s="21"/>
      <c r="J1061" s="17"/>
      <c r="K1061" s="20">
        <f>IF(FluxoCaixa1013151416[[#This Row],[Movimento ]]="Saldo Inicial",FluxoCaixa1013151416[[#This Row],[R$ (Valores)]],K1060+FluxoCaixa1013151416[[#This Row],[Valores Receitas / Despesas]])</f>
        <v>9274.3599999999933</v>
      </c>
      <c r="L1061" s="5">
        <f>IF(FluxoCaixa1013151416[[#This Row],[Entrada / Saída]]="Saída",FluxoCaixa1013151416[[#This Row],[R$ (Valores)]]*-1,FluxoCaixa1013151416[[#This Row],[R$ (Valores)]])</f>
        <v>0</v>
      </c>
    </row>
    <row r="1062" spans="2:12">
      <c r="B1062" s="48"/>
      <c r="C1062" s="48"/>
      <c r="D1062" s="16"/>
      <c r="E1062" s="48"/>
      <c r="F1062" s="45"/>
      <c r="G1062" s="17"/>
      <c r="H1062" s="17"/>
      <c r="I1062" s="54"/>
      <c r="J1062" s="45"/>
      <c r="K1062" s="20">
        <f>IF(FluxoCaixa1013151416[[#This Row],[Movimento ]]="Saldo Inicial",FluxoCaixa1013151416[[#This Row],[R$ (Valores)]],K1061+FluxoCaixa1013151416[[#This Row],[Valores Receitas / Despesas]])</f>
        <v>9274.3599999999933</v>
      </c>
      <c r="L1062" s="53">
        <f>IF(FluxoCaixa1013151416[[#This Row],[Entrada / Saída]]="Saída",FluxoCaixa1013151416[[#This Row],[R$ (Valores)]]*-1,FluxoCaixa1013151416[[#This Row],[R$ (Valores)]])</f>
        <v>0</v>
      </c>
    </row>
    <row r="1063" spans="2:12">
      <c r="B1063" s="48"/>
      <c r="C1063" s="48"/>
      <c r="D1063" s="16"/>
      <c r="E1063" s="48"/>
      <c r="F1063" s="45"/>
      <c r="G1063" s="45"/>
      <c r="H1063" s="17"/>
      <c r="I1063" s="54"/>
      <c r="J1063" s="45"/>
      <c r="K1063" s="20">
        <f>IF(FluxoCaixa1013151416[[#This Row],[Movimento ]]="Saldo Inicial",FluxoCaixa1013151416[[#This Row],[R$ (Valores)]],K1062+FluxoCaixa1013151416[[#This Row],[Valores Receitas / Despesas]])</f>
        <v>9274.3599999999933</v>
      </c>
      <c r="L1063" s="53">
        <f>IF(FluxoCaixa1013151416[[#This Row],[Entrada / Saída]]="Saída",FluxoCaixa1013151416[[#This Row],[R$ (Valores)]]*-1,FluxoCaixa1013151416[[#This Row],[R$ (Valores)]])</f>
        <v>0</v>
      </c>
    </row>
    <row r="1064" spans="2:12">
      <c r="B1064" s="48"/>
      <c r="C1064" s="48"/>
      <c r="D1064" s="16"/>
      <c r="E1064" s="48"/>
      <c r="F1064" s="45"/>
      <c r="G1064" s="45"/>
      <c r="H1064" s="17"/>
      <c r="I1064" s="54"/>
      <c r="J1064" s="45"/>
      <c r="K1064" s="20">
        <f>IF(FluxoCaixa1013151416[[#This Row],[Movimento ]]="Saldo Inicial",FluxoCaixa1013151416[[#This Row],[R$ (Valores)]],K1063+FluxoCaixa1013151416[[#This Row],[Valores Receitas / Despesas]])</f>
        <v>9274.3599999999933</v>
      </c>
      <c r="L1064" s="53">
        <f>IF(FluxoCaixa1013151416[[#This Row],[Entrada / Saída]]="Saída",FluxoCaixa1013151416[[#This Row],[R$ (Valores)]]*-1,FluxoCaixa1013151416[[#This Row],[R$ (Valores)]])</f>
        <v>0</v>
      </c>
    </row>
    <row r="1065" spans="2:12">
      <c r="B1065" s="48"/>
      <c r="C1065" s="48"/>
      <c r="D1065" s="16"/>
      <c r="E1065" s="48"/>
      <c r="F1065" s="17"/>
      <c r="G1065" s="17"/>
      <c r="H1065" s="17"/>
      <c r="I1065" s="54"/>
      <c r="J1065" s="45"/>
      <c r="K1065" s="20">
        <f>IF(FluxoCaixa1013151416[[#This Row],[Movimento ]]="Saldo Inicial",FluxoCaixa1013151416[[#This Row],[R$ (Valores)]],K1064+FluxoCaixa1013151416[[#This Row],[Valores Receitas / Despesas]])</f>
        <v>9274.3599999999933</v>
      </c>
      <c r="L1065" s="53">
        <f>IF(FluxoCaixa1013151416[[#This Row],[Entrada / Saída]]="Saída",FluxoCaixa1013151416[[#This Row],[R$ (Valores)]]*-1,FluxoCaixa1013151416[[#This Row],[R$ (Valores)]])</f>
        <v>0</v>
      </c>
    </row>
    <row r="1066" spans="2:12">
      <c r="B1066" s="48"/>
      <c r="C1066" s="48"/>
      <c r="D1066" s="16"/>
      <c r="E1066" s="48"/>
      <c r="F1066" s="17"/>
      <c r="G1066" s="17"/>
      <c r="H1066" s="17"/>
      <c r="I1066" s="54"/>
      <c r="J1066" s="45"/>
      <c r="K1066" s="20">
        <f>IF(FluxoCaixa1013151416[[#This Row],[Movimento ]]="Saldo Inicial",FluxoCaixa1013151416[[#This Row],[R$ (Valores)]],K1065+FluxoCaixa1013151416[[#This Row],[Valores Receitas / Despesas]])</f>
        <v>9274.3599999999933</v>
      </c>
      <c r="L1066" s="53">
        <f>IF(FluxoCaixa1013151416[[#This Row],[Entrada / Saída]]="Saída",FluxoCaixa1013151416[[#This Row],[R$ (Valores)]]*-1,FluxoCaixa1013151416[[#This Row],[R$ (Valores)]])</f>
        <v>0</v>
      </c>
    </row>
    <row r="1067" spans="2:12">
      <c r="B1067" s="48"/>
      <c r="C1067" s="48"/>
      <c r="D1067" s="16"/>
      <c r="E1067" s="48"/>
      <c r="F1067" s="17"/>
      <c r="G1067" s="17"/>
      <c r="H1067" s="17"/>
      <c r="I1067" s="54"/>
      <c r="J1067" s="45"/>
      <c r="K1067" s="20">
        <f>IF(FluxoCaixa1013151416[[#This Row],[Movimento ]]="Saldo Inicial",FluxoCaixa1013151416[[#This Row],[R$ (Valores)]],K1066+FluxoCaixa1013151416[[#This Row],[Valores Receitas / Despesas]])</f>
        <v>9274.3599999999933</v>
      </c>
      <c r="L1067" s="53">
        <f>IF(FluxoCaixa1013151416[[#This Row],[Entrada / Saída]]="Saída",FluxoCaixa1013151416[[#This Row],[R$ (Valores)]]*-1,FluxoCaixa1013151416[[#This Row],[R$ (Valores)]])</f>
        <v>0</v>
      </c>
    </row>
    <row r="1068" spans="2:12">
      <c r="B1068" s="48"/>
      <c r="C1068" s="48"/>
      <c r="D1068" s="16"/>
      <c r="E1068" s="48"/>
      <c r="F1068" s="17"/>
      <c r="G1068" s="17"/>
      <c r="H1068" s="17"/>
      <c r="I1068" s="54"/>
      <c r="J1068" s="45"/>
      <c r="K1068" s="20">
        <f>IF(FluxoCaixa1013151416[[#This Row],[Movimento ]]="Saldo Inicial",FluxoCaixa1013151416[[#This Row],[R$ (Valores)]],K1067+FluxoCaixa1013151416[[#This Row],[Valores Receitas / Despesas]])</f>
        <v>9274.3599999999933</v>
      </c>
      <c r="L1068" s="53">
        <f>IF(FluxoCaixa1013151416[[#This Row],[Entrada / Saída]]="Saída",FluxoCaixa1013151416[[#This Row],[R$ (Valores)]]*-1,FluxoCaixa1013151416[[#This Row],[R$ (Valores)]])</f>
        <v>0</v>
      </c>
    </row>
    <row r="1069" spans="2:12">
      <c r="B1069" s="48"/>
      <c r="C1069" s="48"/>
      <c r="D1069" s="16"/>
      <c r="E1069" s="48"/>
      <c r="F1069" s="17"/>
      <c r="G1069" s="17"/>
      <c r="H1069" s="17"/>
      <c r="I1069" s="54"/>
      <c r="J1069" s="45"/>
      <c r="K1069" s="20">
        <f>IF(FluxoCaixa1013151416[[#This Row],[Movimento ]]="Saldo Inicial",FluxoCaixa1013151416[[#This Row],[R$ (Valores)]],K1068+FluxoCaixa1013151416[[#This Row],[Valores Receitas / Despesas]])</f>
        <v>9274.3599999999933</v>
      </c>
      <c r="L1069" s="53">
        <f>IF(FluxoCaixa1013151416[[#This Row],[Entrada / Saída]]="Saída",FluxoCaixa1013151416[[#This Row],[R$ (Valores)]]*-1,FluxoCaixa1013151416[[#This Row],[R$ (Valores)]])</f>
        <v>0</v>
      </c>
    </row>
    <row r="1070" spans="2:12">
      <c r="B1070" s="48"/>
      <c r="C1070" s="48"/>
      <c r="D1070" s="16"/>
      <c r="E1070" s="48"/>
      <c r="F1070" s="17"/>
      <c r="G1070" s="17"/>
      <c r="H1070" s="17"/>
      <c r="I1070" s="54"/>
      <c r="J1070" s="45"/>
      <c r="K1070" s="20">
        <f>IF(FluxoCaixa1013151416[[#This Row],[Movimento ]]="Saldo Inicial",FluxoCaixa1013151416[[#This Row],[R$ (Valores)]],K1069+FluxoCaixa1013151416[[#This Row],[Valores Receitas / Despesas]])</f>
        <v>9274.3599999999933</v>
      </c>
      <c r="L1070" s="53">
        <f>IF(FluxoCaixa1013151416[[#This Row],[Entrada / Saída]]="Saída",FluxoCaixa1013151416[[#This Row],[R$ (Valores)]]*-1,FluxoCaixa1013151416[[#This Row],[R$ (Valores)]])</f>
        <v>0</v>
      </c>
    </row>
    <row r="1071" spans="2:12">
      <c r="B1071" s="48"/>
      <c r="C1071" s="48"/>
      <c r="D1071" s="16"/>
      <c r="E1071" s="48"/>
      <c r="F1071" s="17"/>
      <c r="G1071" s="17"/>
      <c r="H1071" s="17"/>
      <c r="I1071" s="54"/>
      <c r="J1071" s="45"/>
      <c r="K1071" s="20">
        <f>IF(FluxoCaixa1013151416[[#This Row],[Movimento ]]="Saldo Inicial",FluxoCaixa1013151416[[#This Row],[R$ (Valores)]],K1070+FluxoCaixa1013151416[[#This Row],[Valores Receitas / Despesas]])</f>
        <v>9274.3599999999933</v>
      </c>
      <c r="L1071" s="53">
        <f>IF(FluxoCaixa1013151416[[#This Row],[Entrada / Saída]]="Saída",FluxoCaixa1013151416[[#This Row],[R$ (Valores)]]*-1,FluxoCaixa1013151416[[#This Row],[R$ (Valores)]])</f>
        <v>0</v>
      </c>
    </row>
    <row r="1072" spans="2:12">
      <c r="B1072" s="48"/>
      <c r="C1072" s="48"/>
      <c r="D1072" s="16"/>
      <c r="E1072" s="48"/>
      <c r="F1072" s="17"/>
      <c r="G1072" s="17"/>
      <c r="H1072" s="17"/>
      <c r="I1072" s="54"/>
      <c r="J1072" s="45"/>
      <c r="K1072" s="20">
        <f>IF(FluxoCaixa1013151416[[#This Row],[Movimento ]]="Saldo Inicial",FluxoCaixa1013151416[[#This Row],[R$ (Valores)]],K1071+FluxoCaixa1013151416[[#This Row],[Valores Receitas / Despesas]])</f>
        <v>9274.3599999999933</v>
      </c>
      <c r="L1072" s="53">
        <f>IF(FluxoCaixa1013151416[[#This Row],[Entrada / Saída]]="Saída",FluxoCaixa1013151416[[#This Row],[R$ (Valores)]]*-1,FluxoCaixa1013151416[[#This Row],[R$ (Valores)]])</f>
        <v>0</v>
      </c>
    </row>
    <row r="1073" spans="2:12">
      <c r="B1073" s="48"/>
      <c r="C1073" s="48"/>
      <c r="D1073" s="16"/>
      <c r="E1073" s="48"/>
      <c r="F1073" s="17"/>
      <c r="G1073" s="17"/>
      <c r="H1073" s="17"/>
      <c r="I1073" s="54"/>
      <c r="J1073" s="45"/>
      <c r="K1073" s="20">
        <f>IF(FluxoCaixa1013151416[[#This Row],[Movimento ]]="Saldo Inicial",FluxoCaixa1013151416[[#This Row],[R$ (Valores)]],K1072+FluxoCaixa1013151416[[#This Row],[Valores Receitas / Despesas]])</f>
        <v>9274.3599999999933</v>
      </c>
      <c r="L1073" s="53">
        <f>IF(FluxoCaixa1013151416[[#This Row],[Entrada / Saída]]="Saída",FluxoCaixa1013151416[[#This Row],[R$ (Valores)]]*-1,FluxoCaixa1013151416[[#This Row],[R$ (Valores)]])</f>
        <v>0</v>
      </c>
    </row>
    <row r="1074" spans="2:12">
      <c r="B1074" s="48"/>
      <c r="C1074" s="48"/>
      <c r="D1074" s="16"/>
      <c r="E1074" s="48"/>
      <c r="F1074" s="17"/>
      <c r="G1074" s="17"/>
      <c r="H1074" s="17"/>
      <c r="I1074" s="54"/>
      <c r="J1074" s="45"/>
      <c r="K1074" s="20">
        <f>IF(FluxoCaixa1013151416[[#This Row],[Movimento ]]="Saldo Inicial",FluxoCaixa1013151416[[#This Row],[R$ (Valores)]],K1073+FluxoCaixa1013151416[[#This Row],[Valores Receitas / Despesas]])</f>
        <v>9274.3599999999933</v>
      </c>
      <c r="L1074" s="53">
        <f>IF(FluxoCaixa1013151416[[#This Row],[Entrada / Saída]]="Saída",FluxoCaixa1013151416[[#This Row],[R$ (Valores)]]*-1,FluxoCaixa1013151416[[#This Row],[R$ (Valores)]])</f>
        <v>0</v>
      </c>
    </row>
    <row r="1075" spans="2:12">
      <c r="B1075" s="48"/>
      <c r="C1075" s="48"/>
      <c r="D1075" s="16"/>
      <c r="E1075" s="48"/>
      <c r="F1075" s="17"/>
      <c r="G1075" s="17"/>
      <c r="H1075" s="17"/>
      <c r="I1075" s="54"/>
      <c r="J1075" s="45"/>
      <c r="K1075" s="20">
        <f>IF(FluxoCaixa1013151416[[#This Row],[Movimento ]]="Saldo Inicial",FluxoCaixa1013151416[[#This Row],[R$ (Valores)]],K1074+FluxoCaixa1013151416[[#This Row],[Valores Receitas / Despesas]])</f>
        <v>9274.3599999999933</v>
      </c>
      <c r="L1075" s="53">
        <f>IF(FluxoCaixa1013151416[[#This Row],[Entrada / Saída]]="Saída",FluxoCaixa1013151416[[#This Row],[R$ (Valores)]]*-1,FluxoCaixa1013151416[[#This Row],[R$ (Valores)]])</f>
        <v>0</v>
      </c>
    </row>
    <row r="1076" spans="2:12">
      <c r="B1076" s="48"/>
      <c r="C1076" s="48"/>
      <c r="D1076" s="16"/>
      <c r="E1076" s="48"/>
      <c r="F1076" s="17"/>
      <c r="G1076" s="17"/>
      <c r="H1076" s="17"/>
      <c r="I1076" s="54"/>
      <c r="J1076" s="45"/>
      <c r="K1076" s="20">
        <f>IF(FluxoCaixa1013151416[[#This Row],[Movimento ]]="Saldo Inicial",FluxoCaixa1013151416[[#This Row],[R$ (Valores)]],K1075+FluxoCaixa1013151416[[#This Row],[Valores Receitas / Despesas]])</f>
        <v>9274.3599999999933</v>
      </c>
      <c r="L1076" s="53">
        <f>IF(FluxoCaixa1013151416[[#This Row],[Entrada / Saída]]="Saída",FluxoCaixa1013151416[[#This Row],[R$ (Valores)]]*-1,FluxoCaixa1013151416[[#This Row],[R$ (Valores)]])</f>
        <v>0</v>
      </c>
    </row>
    <row r="1077" spans="2:12">
      <c r="B1077" s="48"/>
      <c r="C1077" s="48"/>
      <c r="D1077" s="16"/>
      <c r="E1077" s="48"/>
      <c r="F1077" s="17"/>
      <c r="G1077" s="17"/>
      <c r="H1077" s="17"/>
      <c r="I1077" s="54"/>
      <c r="J1077" s="45"/>
      <c r="K1077" s="20">
        <f>IF(FluxoCaixa1013151416[[#This Row],[Movimento ]]="Saldo Inicial",FluxoCaixa1013151416[[#This Row],[R$ (Valores)]],K1076+FluxoCaixa1013151416[[#This Row],[Valores Receitas / Despesas]])</f>
        <v>9274.3599999999933</v>
      </c>
      <c r="L1077" s="53">
        <f>IF(FluxoCaixa1013151416[[#This Row],[Entrada / Saída]]="Saída",FluxoCaixa1013151416[[#This Row],[R$ (Valores)]]*-1,FluxoCaixa1013151416[[#This Row],[R$ (Valores)]])</f>
        <v>0</v>
      </c>
    </row>
    <row r="1078" spans="2:12">
      <c r="B1078" s="48"/>
      <c r="C1078" s="48"/>
      <c r="D1078" s="16"/>
      <c r="E1078" s="48"/>
      <c r="F1078" s="17"/>
      <c r="G1078" s="17"/>
      <c r="H1078" s="17"/>
      <c r="I1078" s="54"/>
      <c r="J1078" s="45"/>
      <c r="K1078" s="20">
        <f>IF(FluxoCaixa1013151416[[#This Row],[Movimento ]]="Saldo Inicial",FluxoCaixa1013151416[[#This Row],[R$ (Valores)]],K1077+FluxoCaixa1013151416[[#This Row],[Valores Receitas / Despesas]])</f>
        <v>9274.3599999999933</v>
      </c>
      <c r="L1078" s="53">
        <f>IF(FluxoCaixa1013151416[[#This Row],[Entrada / Saída]]="Saída",FluxoCaixa1013151416[[#This Row],[R$ (Valores)]]*-1,FluxoCaixa1013151416[[#This Row],[R$ (Valores)]])</f>
        <v>0</v>
      </c>
    </row>
    <row r="1079" spans="2:12">
      <c r="B1079" s="48"/>
      <c r="C1079" s="48"/>
      <c r="D1079" s="16"/>
      <c r="E1079" s="48"/>
      <c r="F1079" s="17"/>
      <c r="G1079" s="17"/>
      <c r="H1079" s="17"/>
      <c r="I1079" s="54"/>
      <c r="J1079" s="45"/>
      <c r="K1079" s="20">
        <f>IF(FluxoCaixa1013151416[[#This Row],[Movimento ]]="Saldo Inicial",FluxoCaixa1013151416[[#This Row],[R$ (Valores)]],K1078+FluxoCaixa1013151416[[#This Row],[Valores Receitas / Despesas]])</f>
        <v>9274.3599999999933</v>
      </c>
      <c r="L1079" s="53">
        <f>IF(FluxoCaixa1013151416[[#This Row],[Entrada / Saída]]="Saída",FluxoCaixa1013151416[[#This Row],[R$ (Valores)]]*-1,FluxoCaixa1013151416[[#This Row],[R$ (Valores)]])</f>
        <v>0</v>
      </c>
    </row>
    <row r="1080" spans="2:12">
      <c r="B1080" s="48"/>
      <c r="C1080" s="48"/>
      <c r="D1080" s="16"/>
      <c r="E1080" s="48"/>
      <c r="F1080" s="17"/>
      <c r="G1080" s="17"/>
      <c r="H1080" s="17"/>
      <c r="I1080" s="54"/>
      <c r="J1080" s="45"/>
      <c r="K1080" s="20">
        <f>IF(FluxoCaixa1013151416[[#This Row],[Movimento ]]="Saldo Inicial",FluxoCaixa1013151416[[#This Row],[R$ (Valores)]],K1079+FluxoCaixa1013151416[[#This Row],[Valores Receitas / Despesas]])</f>
        <v>9274.3599999999933</v>
      </c>
      <c r="L1080" s="53">
        <f>IF(FluxoCaixa1013151416[[#This Row],[Entrada / Saída]]="Saída",FluxoCaixa1013151416[[#This Row],[R$ (Valores)]]*-1,FluxoCaixa1013151416[[#This Row],[R$ (Valores)]])</f>
        <v>0</v>
      </c>
    </row>
    <row r="1081" spans="2:12">
      <c r="B1081" s="48"/>
      <c r="C1081" s="48"/>
      <c r="D1081" s="16"/>
      <c r="E1081" s="48"/>
      <c r="F1081" s="17"/>
      <c r="G1081" s="17"/>
      <c r="H1081" s="17"/>
      <c r="I1081" s="54"/>
      <c r="J1081" s="45"/>
      <c r="K1081" s="20">
        <f>IF(FluxoCaixa1013151416[[#This Row],[Movimento ]]="Saldo Inicial",FluxoCaixa1013151416[[#This Row],[R$ (Valores)]],K1080+FluxoCaixa1013151416[[#This Row],[Valores Receitas / Despesas]])</f>
        <v>9274.3599999999933</v>
      </c>
      <c r="L1081" s="53">
        <f>IF(FluxoCaixa1013151416[[#This Row],[Entrada / Saída]]="Saída",FluxoCaixa1013151416[[#This Row],[R$ (Valores)]]*-1,FluxoCaixa1013151416[[#This Row],[R$ (Valores)]])</f>
        <v>0</v>
      </c>
    </row>
    <row r="1082" spans="2:12">
      <c r="B1082" s="48"/>
      <c r="C1082" s="48"/>
      <c r="D1082" s="16"/>
      <c r="E1082" s="48"/>
      <c r="F1082" s="17"/>
      <c r="G1082" s="17"/>
      <c r="H1082" s="17"/>
      <c r="I1082" s="54"/>
      <c r="J1082" s="45"/>
      <c r="K1082" s="20">
        <f>IF(FluxoCaixa1013151416[[#This Row],[Movimento ]]="Saldo Inicial",FluxoCaixa1013151416[[#This Row],[R$ (Valores)]],K1081+FluxoCaixa1013151416[[#This Row],[Valores Receitas / Despesas]])</f>
        <v>9274.3599999999933</v>
      </c>
      <c r="L1082" s="53">
        <f>IF(FluxoCaixa1013151416[[#This Row],[Entrada / Saída]]="Saída",FluxoCaixa1013151416[[#This Row],[R$ (Valores)]]*-1,FluxoCaixa1013151416[[#This Row],[R$ (Valores)]])</f>
        <v>0</v>
      </c>
    </row>
    <row r="1083" spans="2:12">
      <c r="B1083" s="48"/>
      <c r="C1083" s="48"/>
      <c r="D1083" s="16"/>
      <c r="E1083" s="48"/>
      <c r="F1083" s="17"/>
      <c r="G1083" s="17"/>
      <c r="H1083" s="17"/>
      <c r="I1083" s="54"/>
      <c r="J1083" s="45"/>
      <c r="K1083" s="20">
        <f>IF(FluxoCaixa1013151416[[#This Row],[Movimento ]]="Saldo Inicial",FluxoCaixa1013151416[[#This Row],[R$ (Valores)]],K1082+FluxoCaixa1013151416[[#This Row],[Valores Receitas / Despesas]])</f>
        <v>9274.3599999999933</v>
      </c>
      <c r="L1083" s="53">
        <f>IF(FluxoCaixa1013151416[[#This Row],[Entrada / Saída]]="Saída",FluxoCaixa1013151416[[#This Row],[R$ (Valores)]]*-1,FluxoCaixa1013151416[[#This Row],[R$ (Valores)]])</f>
        <v>0</v>
      </c>
    </row>
    <row r="1084" spans="2:12">
      <c r="B1084" s="48"/>
      <c r="C1084" s="48"/>
      <c r="D1084" s="16"/>
      <c r="E1084" s="48"/>
      <c r="F1084" s="17"/>
      <c r="G1084" s="17"/>
      <c r="H1084" s="17"/>
      <c r="I1084" s="54"/>
      <c r="J1084" s="45"/>
      <c r="K1084" s="20">
        <f>IF(FluxoCaixa1013151416[[#This Row],[Movimento ]]="Saldo Inicial",FluxoCaixa1013151416[[#This Row],[R$ (Valores)]],K1083+FluxoCaixa1013151416[[#This Row],[Valores Receitas / Despesas]])</f>
        <v>9274.3599999999933</v>
      </c>
      <c r="L1084" s="53">
        <f>IF(FluxoCaixa1013151416[[#This Row],[Entrada / Saída]]="Saída",FluxoCaixa1013151416[[#This Row],[R$ (Valores)]]*-1,FluxoCaixa1013151416[[#This Row],[R$ (Valores)]])</f>
        <v>0</v>
      </c>
    </row>
    <row r="1085" spans="2:12">
      <c r="B1085" s="48"/>
      <c r="C1085" s="48"/>
      <c r="D1085" s="16"/>
      <c r="E1085" s="48"/>
      <c r="F1085" s="17"/>
      <c r="G1085" s="17"/>
      <c r="H1085" s="17"/>
      <c r="I1085" s="54"/>
      <c r="J1085" s="45"/>
      <c r="K1085" s="20">
        <f>IF(FluxoCaixa1013151416[[#This Row],[Movimento ]]="Saldo Inicial",FluxoCaixa1013151416[[#This Row],[R$ (Valores)]],K1084+FluxoCaixa1013151416[[#This Row],[Valores Receitas / Despesas]])</f>
        <v>9274.3599999999933</v>
      </c>
      <c r="L1085" s="53">
        <f>IF(FluxoCaixa1013151416[[#This Row],[Entrada / Saída]]="Saída",FluxoCaixa1013151416[[#This Row],[R$ (Valores)]]*-1,FluxoCaixa1013151416[[#This Row],[R$ (Valores)]])</f>
        <v>0</v>
      </c>
    </row>
    <row r="1086" spans="2:12">
      <c r="B1086" s="48"/>
      <c r="C1086" s="48"/>
      <c r="D1086" s="16"/>
      <c r="E1086" s="48"/>
      <c r="F1086" s="17"/>
      <c r="G1086" s="17"/>
      <c r="H1086" s="17"/>
      <c r="I1086" s="54"/>
      <c r="J1086" s="45"/>
      <c r="K1086" s="20">
        <f>IF(FluxoCaixa1013151416[[#This Row],[Movimento ]]="Saldo Inicial",FluxoCaixa1013151416[[#This Row],[R$ (Valores)]],K1085+FluxoCaixa1013151416[[#This Row],[Valores Receitas / Despesas]])</f>
        <v>9274.3599999999933</v>
      </c>
      <c r="L1086" s="53">
        <f>IF(FluxoCaixa1013151416[[#This Row],[Entrada / Saída]]="Saída",FluxoCaixa1013151416[[#This Row],[R$ (Valores)]]*-1,FluxoCaixa1013151416[[#This Row],[R$ (Valores)]])</f>
        <v>0</v>
      </c>
    </row>
    <row r="1087" spans="2:12">
      <c r="B1087" s="48"/>
      <c r="C1087" s="48"/>
      <c r="D1087" s="16"/>
      <c r="E1087" s="48"/>
      <c r="F1087" s="17"/>
      <c r="G1087" s="17"/>
      <c r="H1087" s="17"/>
      <c r="I1087" s="54"/>
      <c r="J1087" s="45"/>
      <c r="K1087" s="20">
        <f>IF(FluxoCaixa1013151416[[#This Row],[Movimento ]]="Saldo Inicial",FluxoCaixa1013151416[[#This Row],[R$ (Valores)]],K1086+FluxoCaixa1013151416[[#This Row],[Valores Receitas / Despesas]])</f>
        <v>9274.3599999999933</v>
      </c>
      <c r="L1087" s="53">
        <f>IF(FluxoCaixa1013151416[[#This Row],[Entrada / Saída]]="Saída",FluxoCaixa1013151416[[#This Row],[R$ (Valores)]]*-1,FluxoCaixa1013151416[[#This Row],[R$ (Valores)]])</f>
        <v>0</v>
      </c>
    </row>
    <row r="1088" spans="2:12">
      <c r="B1088" s="48"/>
      <c r="C1088" s="48"/>
      <c r="D1088" s="16"/>
      <c r="E1088" s="48"/>
      <c r="F1088" s="17"/>
      <c r="G1088" s="17"/>
      <c r="H1088" s="17"/>
      <c r="I1088" s="54"/>
      <c r="J1088" s="45"/>
      <c r="K1088" s="20">
        <f>IF(FluxoCaixa1013151416[[#This Row],[Movimento ]]="Saldo Inicial",FluxoCaixa1013151416[[#This Row],[R$ (Valores)]],K1087+FluxoCaixa1013151416[[#This Row],[Valores Receitas / Despesas]])</f>
        <v>9274.3599999999933</v>
      </c>
      <c r="L1088" s="53">
        <f>IF(FluxoCaixa1013151416[[#This Row],[Entrada / Saída]]="Saída",FluxoCaixa1013151416[[#This Row],[R$ (Valores)]]*-1,FluxoCaixa1013151416[[#This Row],[R$ (Valores)]])</f>
        <v>0</v>
      </c>
    </row>
    <row r="1089" spans="2:12">
      <c r="B1089" s="48"/>
      <c r="C1089" s="48"/>
      <c r="D1089" s="16"/>
      <c r="E1089" s="48"/>
      <c r="F1089" s="17"/>
      <c r="G1089" s="17"/>
      <c r="H1089" s="17"/>
      <c r="I1089" s="54"/>
      <c r="J1089" s="45"/>
      <c r="K1089" s="20">
        <f>IF(FluxoCaixa1013151416[[#This Row],[Movimento ]]="Saldo Inicial",FluxoCaixa1013151416[[#This Row],[R$ (Valores)]],K1088+FluxoCaixa1013151416[[#This Row],[Valores Receitas / Despesas]])</f>
        <v>9274.3599999999933</v>
      </c>
      <c r="L1089" s="53">
        <f>IF(FluxoCaixa1013151416[[#This Row],[Entrada / Saída]]="Saída",FluxoCaixa1013151416[[#This Row],[R$ (Valores)]]*-1,FluxoCaixa1013151416[[#This Row],[R$ (Valores)]])</f>
        <v>0</v>
      </c>
    </row>
    <row r="1090" spans="2:12">
      <c r="B1090" s="48"/>
      <c r="C1090" s="48"/>
      <c r="D1090" s="16"/>
      <c r="E1090" s="48"/>
      <c r="F1090" s="17"/>
      <c r="G1090" s="17"/>
      <c r="H1090" s="17"/>
      <c r="I1090" s="54"/>
      <c r="J1090" s="45"/>
      <c r="K1090" s="20">
        <f>IF(FluxoCaixa1013151416[[#This Row],[Movimento ]]="Saldo Inicial",FluxoCaixa1013151416[[#This Row],[R$ (Valores)]],K1089+FluxoCaixa1013151416[[#This Row],[Valores Receitas / Despesas]])</f>
        <v>9274.3599999999933</v>
      </c>
      <c r="L1090" s="53">
        <f>IF(FluxoCaixa1013151416[[#This Row],[Entrada / Saída]]="Saída",FluxoCaixa1013151416[[#This Row],[R$ (Valores)]]*-1,FluxoCaixa1013151416[[#This Row],[R$ (Valores)]])</f>
        <v>0</v>
      </c>
    </row>
    <row r="1091" spans="2:12">
      <c r="B1091" s="48"/>
      <c r="C1091" s="48"/>
      <c r="D1091" s="16"/>
      <c r="E1091" s="48"/>
      <c r="F1091" s="17"/>
      <c r="G1091" s="17"/>
      <c r="H1091" s="17"/>
      <c r="I1091" s="54"/>
      <c r="J1091" s="45"/>
      <c r="K1091" s="20">
        <f>IF(FluxoCaixa1013151416[[#This Row],[Movimento ]]="Saldo Inicial",FluxoCaixa1013151416[[#This Row],[R$ (Valores)]],K1090+FluxoCaixa1013151416[[#This Row],[Valores Receitas / Despesas]])</f>
        <v>9274.3599999999933</v>
      </c>
      <c r="L1091" s="53">
        <f>IF(FluxoCaixa1013151416[[#This Row],[Entrada / Saída]]="Saída",FluxoCaixa1013151416[[#This Row],[R$ (Valores)]]*-1,FluxoCaixa1013151416[[#This Row],[R$ (Valores)]])</f>
        <v>0</v>
      </c>
    </row>
    <row r="1092" spans="2:12">
      <c r="B1092" s="48"/>
      <c r="C1092" s="48"/>
      <c r="D1092" s="16"/>
      <c r="E1092" s="48"/>
      <c r="F1092" s="17"/>
      <c r="G1092" s="17"/>
      <c r="H1092" s="17"/>
      <c r="I1092" s="54"/>
      <c r="J1092" s="45"/>
      <c r="K1092" s="20">
        <f>IF(FluxoCaixa1013151416[[#This Row],[Movimento ]]="Saldo Inicial",FluxoCaixa1013151416[[#This Row],[R$ (Valores)]],K1091+FluxoCaixa1013151416[[#This Row],[Valores Receitas / Despesas]])</f>
        <v>9274.3599999999933</v>
      </c>
      <c r="L1092" s="53">
        <f>IF(FluxoCaixa1013151416[[#This Row],[Entrada / Saída]]="Saída",FluxoCaixa1013151416[[#This Row],[R$ (Valores)]]*-1,FluxoCaixa1013151416[[#This Row],[R$ (Valores)]])</f>
        <v>0</v>
      </c>
    </row>
    <row r="1093" spans="2:12">
      <c r="B1093" s="48"/>
      <c r="C1093" s="48"/>
      <c r="D1093" s="16"/>
      <c r="E1093" s="48"/>
      <c r="F1093" s="17"/>
      <c r="G1093" s="17"/>
      <c r="H1093" s="17"/>
      <c r="I1093" s="54"/>
      <c r="J1093" s="45"/>
      <c r="K1093" s="20">
        <f>IF(FluxoCaixa1013151416[[#This Row],[Movimento ]]="Saldo Inicial",FluxoCaixa1013151416[[#This Row],[R$ (Valores)]],K1092+FluxoCaixa1013151416[[#This Row],[Valores Receitas / Despesas]])</f>
        <v>9274.3599999999933</v>
      </c>
      <c r="L1093" s="53">
        <f>IF(FluxoCaixa1013151416[[#This Row],[Entrada / Saída]]="Saída",FluxoCaixa1013151416[[#This Row],[R$ (Valores)]]*-1,FluxoCaixa1013151416[[#This Row],[R$ (Valores)]])</f>
        <v>0</v>
      </c>
    </row>
    <row r="1094" spans="2:12">
      <c r="B1094" s="48"/>
      <c r="C1094" s="48"/>
      <c r="D1094" s="16"/>
      <c r="E1094" s="48"/>
      <c r="F1094" s="17"/>
      <c r="G1094" s="17"/>
      <c r="H1094" s="17"/>
      <c r="I1094" s="54"/>
      <c r="J1094" s="45"/>
      <c r="K1094" s="20">
        <f>IF(FluxoCaixa1013151416[[#This Row],[Movimento ]]="Saldo Inicial",FluxoCaixa1013151416[[#This Row],[R$ (Valores)]],K1093+FluxoCaixa1013151416[[#This Row],[Valores Receitas / Despesas]])</f>
        <v>9274.3599999999933</v>
      </c>
      <c r="L1094" s="53">
        <f>IF(FluxoCaixa1013151416[[#This Row],[Entrada / Saída]]="Saída",FluxoCaixa1013151416[[#This Row],[R$ (Valores)]]*-1,FluxoCaixa1013151416[[#This Row],[R$ (Valores)]])</f>
        <v>0</v>
      </c>
    </row>
    <row r="1095" spans="2:12">
      <c r="B1095" s="48"/>
      <c r="C1095" s="48"/>
      <c r="D1095" s="16"/>
      <c r="E1095" s="48"/>
      <c r="F1095" s="17"/>
      <c r="G1095" s="17"/>
      <c r="H1095" s="17"/>
      <c r="I1095" s="54"/>
      <c r="J1095" s="45"/>
      <c r="K1095" s="20">
        <f>IF(FluxoCaixa1013151416[[#This Row],[Movimento ]]="Saldo Inicial",FluxoCaixa1013151416[[#This Row],[R$ (Valores)]],K1094+FluxoCaixa1013151416[[#This Row],[Valores Receitas / Despesas]])</f>
        <v>9274.3599999999933</v>
      </c>
      <c r="L1095" s="53">
        <f>IF(FluxoCaixa1013151416[[#This Row],[Entrada / Saída]]="Saída",FluxoCaixa1013151416[[#This Row],[R$ (Valores)]]*-1,FluxoCaixa1013151416[[#This Row],[R$ (Valores)]])</f>
        <v>0</v>
      </c>
    </row>
    <row r="1096" spans="2:12">
      <c r="B1096" s="48"/>
      <c r="C1096" s="48"/>
      <c r="D1096" s="16"/>
      <c r="E1096" s="48"/>
      <c r="F1096" s="17"/>
      <c r="G1096" s="17"/>
      <c r="H1096" s="17"/>
      <c r="I1096" s="54"/>
      <c r="J1096" s="45"/>
      <c r="K1096" s="20">
        <f>IF(FluxoCaixa1013151416[[#This Row],[Movimento ]]="Saldo Inicial",FluxoCaixa1013151416[[#This Row],[R$ (Valores)]],K1095+FluxoCaixa1013151416[[#This Row],[Valores Receitas / Despesas]])</f>
        <v>9274.3599999999933</v>
      </c>
      <c r="L1096" s="53">
        <f>IF(FluxoCaixa1013151416[[#This Row],[Entrada / Saída]]="Saída",FluxoCaixa1013151416[[#This Row],[R$ (Valores)]]*-1,FluxoCaixa1013151416[[#This Row],[R$ (Valores)]])</f>
        <v>0</v>
      </c>
    </row>
    <row r="1097" spans="2:12">
      <c r="B1097" s="48"/>
      <c r="C1097" s="48"/>
      <c r="D1097" s="16"/>
      <c r="E1097" s="48"/>
      <c r="F1097" s="17"/>
      <c r="G1097" s="17"/>
      <c r="H1097" s="17"/>
      <c r="I1097" s="54"/>
      <c r="J1097" s="45"/>
      <c r="K1097" s="20">
        <f>IF(FluxoCaixa1013151416[[#This Row],[Movimento ]]="Saldo Inicial",FluxoCaixa1013151416[[#This Row],[R$ (Valores)]],K1096+FluxoCaixa1013151416[[#This Row],[Valores Receitas / Despesas]])</f>
        <v>9274.3599999999933</v>
      </c>
      <c r="L1097" s="53">
        <f>IF(FluxoCaixa1013151416[[#This Row],[Entrada / Saída]]="Saída",FluxoCaixa1013151416[[#This Row],[R$ (Valores)]]*-1,FluxoCaixa1013151416[[#This Row],[R$ (Valores)]])</f>
        <v>0</v>
      </c>
    </row>
    <row r="1098" spans="2:12">
      <c r="B1098" s="48"/>
      <c r="C1098" s="48"/>
      <c r="D1098" s="16"/>
      <c r="E1098" s="48"/>
      <c r="F1098" s="17"/>
      <c r="G1098" s="17"/>
      <c r="H1098" s="17"/>
      <c r="I1098" s="54"/>
      <c r="J1098" s="45"/>
      <c r="K1098" s="20">
        <f>IF(FluxoCaixa1013151416[[#This Row],[Movimento ]]="Saldo Inicial",FluxoCaixa1013151416[[#This Row],[R$ (Valores)]],K1097+FluxoCaixa1013151416[[#This Row],[Valores Receitas / Despesas]])</f>
        <v>9274.3599999999933</v>
      </c>
      <c r="L1098" s="53">
        <f>IF(FluxoCaixa1013151416[[#This Row],[Entrada / Saída]]="Saída",FluxoCaixa1013151416[[#This Row],[R$ (Valores)]]*-1,FluxoCaixa1013151416[[#This Row],[R$ (Valores)]])</f>
        <v>0</v>
      </c>
    </row>
    <row r="1099" spans="2:12">
      <c r="B1099" s="48"/>
      <c r="C1099" s="48"/>
      <c r="D1099" s="16"/>
      <c r="E1099" s="48"/>
      <c r="F1099" s="17"/>
      <c r="G1099" s="17"/>
      <c r="H1099" s="17"/>
      <c r="I1099" s="54"/>
      <c r="J1099" s="45"/>
      <c r="K1099" s="20">
        <f>IF(FluxoCaixa1013151416[[#This Row],[Movimento ]]="Saldo Inicial",FluxoCaixa1013151416[[#This Row],[R$ (Valores)]],K1098+FluxoCaixa1013151416[[#This Row],[Valores Receitas / Despesas]])</f>
        <v>9274.3599999999933</v>
      </c>
      <c r="L1099" s="53">
        <f>IF(FluxoCaixa1013151416[[#This Row],[Entrada / Saída]]="Saída",FluxoCaixa1013151416[[#This Row],[R$ (Valores)]]*-1,FluxoCaixa1013151416[[#This Row],[R$ (Valores)]])</f>
        <v>0</v>
      </c>
    </row>
    <row r="1100" spans="2:12">
      <c r="B1100" s="48"/>
      <c r="C1100" s="48"/>
      <c r="D1100" s="16"/>
      <c r="E1100" s="48"/>
      <c r="F1100" s="17"/>
      <c r="G1100" s="17"/>
      <c r="H1100" s="17"/>
      <c r="I1100" s="54"/>
      <c r="J1100" s="45"/>
      <c r="K1100" s="20">
        <f>IF(FluxoCaixa1013151416[[#This Row],[Movimento ]]="Saldo Inicial",FluxoCaixa1013151416[[#This Row],[R$ (Valores)]],K1099+FluxoCaixa1013151416[[#This Row],[Valores Receitas / Despesas]])</f>
        <v>9274.3599999999933</v>
      </c>
      <c r="L1100" s="53">
        <f>IF(FluxoCaixa1013151416[[#This Row],[Entrada / Saída]]="Saída",FluxoCaixa1013151416[[#This Row],[R$ (Valores)]]*-1,FluxoCaixa1013151416[[#This Row],[R$ (Valores)]])</f>
        <v>0</v>
      </c>
    </row>
    <row r="1101" spans="2:12">
      <c r="B1101" s="48"/>
      <c r="C1101" s="48"/>
      <c r="D1101" s="16"/>
      <c r="E1101" s="48"/>
      <c r="F1101" s="17"/>
      <c r="G1101" s="17"/>
      <c r="H1101" s="17"/>
      <c r="I1101" s="54"/>
      <c r="J1101" s="45"/>
      <c r="K1101" s="20">
        <f>IF(FluxoCaixa1013151416[[#This Row],[Movimento ]]="Saldo Inicial",FluxoCaixa1013151416[[#This Row],[R$ (Valores)]],K1100+FluxoCaixa1013151416[[#This Row],[Valores Receitas / Despesas]])</f>
        <v>9274.3599999999933</v>
      </c>
      <c r="L1101" s="53">
        <f>IF(FluxoCaixa1013151416[[#This Row],[Entrada / Saída]]="Saída",FluxoCaixa1013151416[[#This Row],[R$ (Valores)]]*-1,FluxoCaixa1013151416[[#This Row],[R$ (Valores)]])</f>
        <v>0</v>
      </c>
    </row>
    <row r="1102" spans="2:12">
      <c r="B1102" s="48"/>
      <c r="C1102" s="48"/>
      <c r="D1102" s="16"/>
      <c r="E1102" s="48"/>
      <c r="F1102" s="17"/>
      <c r="G1102" s="17"/>
      <c r="H1102" s="17"/>
      <c r="I1102" s="54"/>
      <c r="J1102" s="45"/>
      <c r="K1102" s="20">
        <f>IF(FluxoCaixa1013151416[[#This Row],[Movimento ]]="Saldo Inicial",FluxoCaixa1013151416[[#This Row],[R$ (Valores)]],K1101+FluxoCaixa1013151416[[#This Row],[Valores Receitas / Despesas]])</f>
        <v>9274.3599999999933</v>
      </c>
      <c r="L1102" s="53">
        <f>IF(FluxoCaixa1013151416[[#This Row],[Entrada / Saída]]="Saída",FluxoCaixa1013151416[[#This Row],[R$ (Valores)]]*-1,FluxoCaixa1013151416[[#This Row],[R$ (Valores)]])</f>
        <v>0</v>
      </c>
    </row>
    <row r="1103" spans="2:12">
      <c r="B1103" s="48"/>
      <c r="C1103" s="48"/>
      <c r="D1103" s="16"/>
      <c r="E1103" s="48"/>
      <c r="F1103" s="17"/>
      <c r="G1103" s="17"/>
      <c r="H1103" s="17"/>
      <c r="I1103" s="54"/>
      <c r="J1103" s="45"/>
      <c r="K1103" s="20">
        <f>IF(FluxoCaixa1013151416[[#This Row],[Movimento ]]="Saldo Inicial",FluxoCaixa1013151416[[#This Row],[R$ (Valores)]],K1102+FluxoCaixa1013151416[[#This Row],[Valores Receitas / Despesas]])</f>
        <v>9274.3599999999933</v>
      </c>
      <c r="L1103" s="53">
        <f>IF(FluxoCaixa1013151416[[#This Row],[Entrada / Saída]]="Saída",FluxoCaixa1013151416[[#This Row],[R$ (Valores)]]*-1,FluxoCaixa1013151416[[#This Row],[R$ (Valores)]])</f>
        <v>0</v>
      </c>
    </row>
    <row r="1104" spans="2:12">
      <c r="B1104" s="48"/>
      <c r="C1104" s="48"/>
      <c r="D1104" s="16"/>
      <c r="E1104" s="48"/>
      <c r="F1104" s="17"/>
      <c r="G1104" s="17"/>
      <c r="H1104" s="17"/>
      <c r="I1104" s="54"/>
      <c r="J1104" s="45"/>
      <c r="K1104" s="20">
        <f>IF(FluxoCaixa1013151416[[#This Row],[Movimento ]]="Saldo Inicial",FluxoCaixa1013151416[[#This Row],[R$ (Valores)]],K1103+FluxoCaixa1013151416[[#This Row],[Valores Receitas / Despesas]])</f>
        <v>9274.3599999999933</v>
      </c>
      <c r="L1104" s="53">
        <f>IF(FluxoCaixa1013151416[[#This Row],[Entrada / Saída]]="Saída",FluxoCaixa1013151416[[#This Row],[R$ (Valores)]]*-1,FluxoCaixa1013151416[[#This Row],[R$ (Valores)]])</f>
        <v>0</v>
      </c>
    </row>
    <row r="1105" spans="2:12">
      <c r="B1105" s="48"/>
      <c r="C1105" s="48"/>
      <c r="D1105" s="16"/>
      <c r="E1105" s="48"/>
      <c r="F1105" s="17"/>
      <c r="G1105" s="17"/>
      <c r="H1105" s="17"/>
      <c r="I1105" s="54"/>
      <c r="J1105" s="45"/>
      <c r="K1105" s="20">
        <f>IF(FluxoCaixa1013151416[[#This Row],[Movimento ]]="Saldo Inicial",FluxoCaixa1013151416[[#This Row],[R$ (Valores)]],K1104+FluxoCaixa1013151416[[#This Row],[Valores Receitas / Despesas]])</f>
        <v>9274.3599999999933</v>
      </c>
      <c r="L1105" s="53">
        <f>IF(FluxoCaixa1013151416[[#This Row],[Entrada / Saída]]="Saída",FluxoCaixa1013151416[[#This Row],[R$ (Valores)]]*-1,FluxoCaixa1013151416[[#This Row],[R$ (Valores)]])</f>
        <v>0</v>
      </c>
    </row>
    <row r="1106" spans="2:12">
      <c r="B1106" s="48"/>
      <c r="C1106" s="48"/>
      <c r="D1106" s="16"/>
      <c r="E1106" s="48"/>
      <c r="F1106" s="17"/>
      <c r="G1106" s="17"/>
      <c r="H1106" s="17"/>
      <c r="I1106" s="54"/>
      <c r="J1106" s="45"/>
      <c r="K1106" s="20">
        <f>IF(FluxoCaixa1013151416[[#This Row],[Movimento ]]="Saldo Inicial",FluxoCaixa1013151416[[#This Row],[R$ (Valores)]],K1105+FluxoCaixa1013151416[[#This Row],[Valores Receitas / Despesas]])</f>
        <v>9274.3599999999933</v>
      </c>
      <c r="L1106" s="53">
        <f>IF(FluxoCaixa1013151416[[#This Row],[Entrada / Saída]]="Saída",FluxoCaixa1013151416[[#This Row],[R$ (Valores)]]*-1,FluxoCaixa1013151416[[#This Row],[R$ (Valores)]])</f>
        <v>0</v>
      </c>
    </row>
    <row r="1107" spans="2:12">
      <c r="B1107" s="48"/>
      <c r="C1107" s="48"/>
      <c r="D1107" s="16"/>
      <c r="E1107" s="48"/>
      <c r="F1107" s="17"/>
      <c r="G1107" s="17"/>
      <c r="H1107" s="17"/>
      <c r="I1107" s="54"/>
      <c r="J1107" s="45"/>
      <c r="K1107" s="20">
        <f>IF(FluxoCaixa1013151416[[#This Row],[Movimento ]]="Saldo Inicial",FluxoCaixa1013151416[[#This Row],[R$ (Valores)]],K1106+FluxoCaixa1013151416[[#This Row],[Valores Receitas / Despesas]])</f>
        <v>9274.3599999999933</v>
      </c>
      <c r="L1107" s="53">
        <f>IF(FluxoCaixa1013151416[[#This Row],[Entrada / Saída]]="Saída",FluxoCaixa1013151416[[#This Row],[R$ (Valores)]]*-1,FluxoCaixa1013151416[[#This Row],[R$ (Valores)]])</f>
        <v>0</v>
      </c>
    </row>
    <row r="1108" spans="2:12">
      <c r="B1108" s="48"/>
      <c r="C1108" s="48"/>
      <c r="D1108" s="16"/>
      <c r="E1108" s="48"/>
      <c r="F1108" s="17"/>
      <c r="G1108" s="17"/>
      <c r="H1108" s="17"/>
      <c r="I1108" s="54"/>
      <c r="J1108" s="45"/>
      <c r="K1108" s="20">
        <f>IF(FluxoCaixa1013151416[[#This Row],[Movimento ]]="Saldo Inicial",FluxoCaixa1013151416[[#This Row],[R$ (Valores)]],K1107+FluxoCaixa1013151416[[#This Row],[Valores Receitas / Despesas]])</f>
        <v>9274.3599999999933</v>
      </c>
      <c r="L1108" s="53">
        <f>IF(FluxoCaixa1013151416[[#This Row],[Entrada / Saída]]="Saída",FluxoCaixa1013151416[[#This Row],[R$ (Valores)]]*-1,FluxoCaixa1013151416[[#This Row],[R$ (Valores)]])</f>
        <v>0</v>
      </c>
    </row>
    <row r="1109" spans="2:12">
      <c r="B1109" s="48"/>
      <c r="C1109" s="48"/>
      <c r="D1109" s="16"/>
      <c r="E1109" s="48"/>
      <c r="F1109" s="17"/>
      <c r="G1109" s="17"/>
      <c r="H1109" s="17"/>
      <c r="I1109" s="54"/>
      <c r="J1109" s="45"/>
      <c r="K1109" s="20">
        <f>IF(FluxoCaixa1013151416[[#This Row],[Movimento ]]="Saldo Inicial",FluxoCaixa1013151416[[#This Row],[R$ (Valores)]],K1108+FluxoCaixa1013151416[[#This Row],[Valores Receitas / Despesas]])</f>
        <v>9274.3599999999933</v>
      </c>
      <c r="L1109" s="53">
        <f>IF(FluxoCaixa1013151416[[#This Row],[Entrada / Saída]]="Saída",FluxoCaixa1013151416[[#This Row],[R$ (Valores)]]*-1,FluxoCaixa1013151416[[#This Row],[R$ (Valores)]])</f>
        <v>0</v>
      </c>
    </row>
    <row r="1110" spans="2:12">
      <c r="B1110" s="48"/>
      <c r="C1110" s="48"/>
      <c r="D1110" s="16"/>
      <c r="E1110" s="48"/>
      <c r="F1110" s="17"/>
      <c r="G1110" s="17"/>
      <c r="H1110" s="17"/>
      <c r="I1110" s="54"/>
      <c r="J1110" s="45"/>
      <c r="K1110" s="20">
        <f>IF(FluxoCaixa1013151416[[#This Row],[Movimento ]]="Saldo Inicial",FluxoCaixa1013151416[[#This Row],[R$ (Valores)]],K1109+FluxoCaixa1013151416[[#This Row],[Valores Receitas / Despesas]])</f>
        <v>9274.3599999999933</v>
      </c>
      <c r="L1110" s="53">
        <f>IF(FluxoCaixa1013151416[[#This Row],[Entrada / Saída]]="Saída",FluxoCaixa1013151416[[#This Row],[R$ (Valores)]]*-1,FluxoCaixa1013151416[[#This Row],[R$ (Valores)]])</f>
        <v>0</v>
      </c>
    </row>
    <row r="1111" spans="2:12">
      <c r="B1111" s="48"/>
      <c r="C1111" s="48"/>
      <c r="D1111" s="16"/>
      <c r="E1111" s="48"/>
      <c r="F1111" s="17"/>
      <c r="G1111" s="17"/>
      <c r="H1111" s="17"/>
      <c r="I1111" s="54"/>
      <c r="J1111" s="45"/>
      <c r="K1111" s="20">
        <f>IF(FluxoCaixa1013151416[[#This Row],[Movimento ]]="Saldo Inicial",FluxoCaixa1013151416[[#This Row],[R$ (Valores)]],K1110+FluxoCaixa1013151416[[#This Row],[Valores Receitas / Despesas]])</f>
        <v>9274.3599999999933</v>
      </c>
      <c r="L1111" s="53">
        <f>IF(FluxoCaixa1013151416[[#This Row],[Entrada / Saída]]="Saída",FluxoCaixa1013151416[[#This Row],[R$ (Valores)]]*-1,FluxoCaixa1013151416[[#This Row],[R$ (Valores)]])</f>
        <v>0</v>
      </c>
    </row>
    <row r="1112" spans="2:12">
      <c r="B1112" s="48"/>
      <c r="C1112" s="48"/>
      <c r="D1112" s="16"/>
      <c r="E1112" s="48"/>
      <c r="F1112" s="17"/>
      <c r="G1112" s="17"/>
      <c r="H1112" s="17"/>
      <c r="I1112" s="54"/>
      <c r="J1112" s="45"/>
      <c r="K1112" s="20">
        <f>IF(FluxoCaixa1013151416[[#This Row],[Movimento ]]="Saldo Inicial",FluxoCaixa1013151416[[#This Row],[R$ (Valores)]],K1111+FluxoCaixa1013151416[[#This Row],[Valores Receitas / Despesas]])</f>
        <v>9274.3599999999933</v>
      </c>
      <c r="L1112" s="53">
        <f>IF(FluxoCaixa1013151416[[#This Row],[Entrada / Saída]]="Saída",FluxoCaixa1013151416[[#This Row],[R$ (Valores)]]*-1,FluxoCaixa1013151416[[#This Row],[R$ (Valores)]])</f>
        <v>0</v>
      </c>
    </row>
    <row r="1113" spans="2:12">
      <c r="B1113" s="48"/>
      <c r="C1113" s="48"/>
      <c r="D1113" s="16"/>
      <c r="E1113" s="48"/>
      <c r="F1113" s="17"/>
      <c r="G1113" s="17"/>
      <c r="H1113" s="17"/>
      <c r="I1113" s="54"/>
      <c r="J1113" s="45"/>
      <c r="K1113" s="20">
        <f>IF(FluxoCaixa1013151416[[#This Row],[Movimento ]]="Saldo Inicial",FluxoCaixa1013151416[[#This Row],[R$ (Valores)]],K1112+FluxoCaixa1013151416[[#This Row],[Valores Receitas / Despesas]])</f>
        <v>9274.3599999999933</v>
      </c>
      <c r="L1113" s="53">
        <f>IF(FluxoCaixa1013151416[[#This Row],[Entrada / Saída]]="Saída",FluxoCaixa1013151416[[#This Row],[R$ (Valores)]]*-1,FluxoCaixa1013151416[[#This Row],[R$ (Valores)]])</f>
        <v>0</v>
      </c>
    </row>
    <row r="1114" spans="2:12">
      <c r="B1114" s="48"/>
      <c r="C1114" s="48"/>
      <c r="D1114" s="16"/>
      <c r="E1114" s="48"/>
      <c r="F1114" s="17"/>
      <c r="G1114" s="17"/>
      <c r="H1114" s="17"/>
      <c r="I1114" s="54"/>
      <c r="J1114" s="45"/>
      <c r="K1114" s="20">
        <f>IF(FluxoCaixa1013151416[[#This Row],[Movimento ]]="Saldo Inicial",FluxoCaixa1013151416[[#This Row],[R$ (Valores)]],K1113+FluxoCaixa1013151416[[#This Row],[Valores Receitas / Despesas]])</f>
        <v>9274.3599999999933</v>
      </c>
      <c r="L1114" s="53">
        <f>IF(FluxoCaixa1013151416[[#This Row],[Entrada / Saída]]="Saída",FluxoCaixa1013151416[[#This Row],[R$ (Valores)]]*-1,FluxoCaixa1013151416[[#This Row],[R$ (Valores)]])</f>
        <v>0</v>
      </c>
    </row>
    <row r="1115" spans="2:12">
      <c r="B1115" s="48"/>
      <c r="C1115" s="48"/>
      <c r="D1115" s="16"/>
      <c r="E1115" s="48"/>
      <c r="F1115" s="17"/>
      <c r="G1115" s="17"/>
      <c r="H1115" s="17"/>
      <c r="I1115" s="54"/>
      <c r="J1115" s="45"/>
      <c r="K1115" s="20">
        <f>IF(FluxoCaixa1013151416[[#This Row],[Movimento ]]="Saldo Inicial",FluxoCaixa1013151416[[#This Row],[R$ (Valores)]],K1114+FluxoCaixa1013151416[[#This Row],[Valores Receitas / Despesas]])</f>
        <v>9274.3599999999933</v>
      </c>
      <c r="L1115" s="53">
        <f>IF(FluxoCaixa1013151416[[#This Row],[Entrada / Saída]]="Saída",FluxoCaixa1013151416[[#This Row],[R$ (Valores)]]*-1,FluxoCaixa1013151416[[#This Row],[R$ (Valores)]])</f>
        <v>0</v>
      </c>
    </row>
    <row r="1116" spans="2:12">
      <c r="B1116" s="48"/>
      <c r="C1116" s="48"/>
      <c r="D1116" s="16"/>
      <c r="E1116" s="48"/>
      <c r="F1116" s="17"/>
      <c r="G1116" s="17"/>
      <c r="H1116" s="17"/>
      <c r="I1116" s="54"/>
      <c r="J1116" s="45"/>
      <c r="K1116" s="20">
        <f>IF(FluxoCaixa1013151416[[#This Row],[Movimento ]]="Saldo Inicial",FluxoCaixa1013151416[[#This Row],[R$ (Valores)]],K1115+FluxoCaixa1013151416[[#This Row],[Valores Receitas / Despesas]])</f>
        <v>9274.3599999999933</v>
      </c>
      <c r="L1116" s="53">
        <f>IF(FluxoCaixa1013151416[[#This Row],[Entrada / Saída]]="Saída",FluxoCaixa1013151416[[#This Row],[R$ (Valores)]]*-1,FluxoCaixa1013151416[[#This Row],[R$ (Valores)]])</f>
        <v>0</v>
      </c>
    </row>
    <row r="1117" spans="2:12">
      <c r="B1117" s="48"/>
      <c r="C1117" s="48"/>
      <c r="D1117" s="16"/>
      <c r="E1117" s="48"/>
      <c r="F1117" s="17"/>
      <c r="G1117" s="17"/>
      <c r="H1117" s="17"/>
      <c r="I1117" s="54"/>
      <c r="J1117" s="45"/>
      <c r="K1117" s="20">
        <f>IF(FluxoCaixa1013151416[[#This Row],[Movimento ]]="Saldo Inicial",FluxoCaixa1013151416[[#This Row],[R$ (Valores)]],K1116+FluxoCaixa1013151416[[#This Row],[Valores Receitas / Despesas]])</f>
        <v>9274.3599999999933</v>
      </c>
      <c r="L1117" s="53">
        <f>IF(FluxoCaixa1013151416[[#This Row],[Entrada / Saída]]="Saída",FluxoCaixa1013151416[[#This Row],[R$ (Valores)]]*-1,FluxoCaixa1013151416[[#This Row],[R$ (Valores)]])</f>
        <v>0</v>
      </c>
    </row>
    <row r="1118" spans="2:12">
      <c r="B1118" s="48"/>
      <c r="C1118" s="48"/>
      <c r="D1118" s="16"/>
      <c r="E1118" s="48"/>
      <c r="F1118" s="17"/>
      <c r="G1118" s="17"/>
      <c r="H1118" s="17"/>
      <c r="I1118" s="54"/>
      <c r="J1118" s="45"/>
      <c r="K1118" s="20">
        <f>IF(FluxoCaixa1013151416[[#This Row],[Movimento ]]="Saldo Inicial",FluxoCaixa1013151416[[#This Row],[R$ (Valores)]],K1117+FluxoCaixa1013151416[[#This Row],[Valores Receitas / Despesas]])</f>
        <v>9274.3599999999933</v>
      </c>
      <c r="L1118" s="53">
        <f>IF(FluxoCaixa1013151416[[#This Row],[Entrada / Saída]]="Saída",FluxoCaixa1013151416[[#This Row],[R$ (Valores)]]*-1,FluxoCaixa1013151416[[#This Row],[R$ (Valores)]])</f>
        <v>0</v>
      </c>
    </row>
    <row r="1119" spans="2:12">
      <c r="B1119" s="48"/>
      <c r="C1119" s="48"/>
      <c r="D1119" s="16"/>
      <c r="E1119" s="48"/>
      <c r="F1119" s="17"/>
      <c r="G1119" s="17"/>
      <c r="H1119" s="17"/>
      <c r="I1119" s="54"/>
      <c r="J1119" s="45"/>
      <c r="K1119" s="20">
        <f>IF(FluxoCaixa1013151416[[#This Row],[Movimento ]]="Saldo Inicial",FluxoCaixa1013151416[[#This Row],[R$ (Valores)]],K1118+FluxoCaixa1013151416[[#This Row],[Valores Receitas / Despesas]])</f>
        <v>9274.3599999999933</v>
      </c>
      <c r="L1119" s="53">
        <f>IF(FluxoCaixa1013151416[[#This Row],[Entrada / Saída]]="Saída",FluxoCaixa1013151416[[#This Row],[R$ (Valores)]]*-1,FluxoCaixa1013151416[[#This Row],[R$ (Valores)]])</f>
        <v>0</v>
      </c>
    </row>
    <row r="1120" spans="2:12">
      <c r="B1120" s="48"/>
      <c r="C1120" s="48"/>
      <c r="D1120" s="16"/>
      <c r="E1120" s="48"/>
      <c r="F1120" s="17"/>
      <c r="G1120" s="17"/>
      <c r="H1120" s="17"/>
      <c r="I1120" s="54"/>
      <c r="J1120" s="45"/>
      <c r="K1120" s="20">
        <f>IF(FluxoCaixa1013151416[[#This Row],[Movimento ]]="Saldo Inicial",FluxoCaixa1013151416[[#This Row],[R$ (Valores)]],K1119+FluxoCaixa1013151416[[#This Row],[Valores Receitas / Despesas]])</f>
        <v>9274.3599999999933</v>
      </c>
      <c r="L1120" s="53">
        <f>IF(FluxoCaixa1013151416[[#This Row],[Entrada / Saída]]="Saída",FluxoCaixa1013151416[[#This Row],[R$ (Valores)]]*-1,FluxoCaixa1013151416[[#This Row],[R$ (Valores)]])</f>
        <v>0</v>
      </c>
    </row>
    <row r="1121" spans="2:12">
      <c r="B1121" s="48"/>
      <c r="C1121" s="48"/>
      <c r="D1121" s="16"/>
      <c r="E1121" s="48"/>
      <c r="F1121" s="17"/>
      <c r="G1121" s="17"/>
      <c r="H1121" s="17"/>
      <c r="I1121" s="54"/>
      <c r="J1121" s="45"/>
      <c r="K1121" s="20">
        <f>IF(FluxoCaixa1013151416[[#This Row],[Movimento ]]="Saldo Inicial",FluxoCaixa1013151416[[#This Row],[R$ (Valores)]],K1120+FluxoCaixa1013151416[[#This Row],[Valores Receitas / Despesas]])</f>
        <v>9274.3599999999933</v>
      </c>
      <c r="L1121" s="53">
        <f>IF(FluxoCaixa1013151416[[#This Row],[Entrada / Saída]]="Saída",FluxoCaixa1013151416[[#This Row],[R$ (Valores)]]*-1,FluxoCaixa1013151416[[#This Row],[R$ (Valores)]])</f>
        <v>0</v>
      </c>
    </row>
    <row r="1122" spans="2:12">
      <c r="B1122" s="48"/>
      <c r="C1122" s="48"/>
      <c r="D1122" s="16"/>
      <c r="E1122" s="48"/>
      <c r="F1122" s="17"/>
      <c r="G1122" s="17"/>
      <c r="H1122" s="17"/>
      <c r="I1122" s="54"/>
      <c r="J1122" s="45"/>
      <c r="K1122" s="20">
        <f>IF(FluxoCaixa1013151416[[#This Row],[Movimento ]]="Saldo Inicial",FluxoCaixa1013151416[[#This Row],[R$ (Valores)]],K1121+FluxoCaixa1013151416[[#This Row],[Valores Receitas / Despesas]])</f>
        <v>9274.3599999999933</v>
      </c>
      <c r="L1122" s="53">
        <f>IF(FluxoCaixa1013151416[[#This Row],[Entrada / Saída]]="Saída",FluxoCaixa1013151416[[#This Row],[R$ (Valores)]]*-1,FluxoCaixa1013151416[[#This Row],[R$ (Valores)]])</f>
        <v>0</v>
      </c>
    </row>
    <row r="1123" spans="2:12">
      <c r="B1123" s="48"/>
      <c r="C1123" s="48"/>
      <c r="D1123" s="16"/>
      <c r="E1123" s="48"/>
      <c r="F1123" s="17"/>
      <c r="G1123" s="17"/>
      <c r="H1123" s="17"/>
      <c r="I1123" s="54"/>
      <c r="J1123" s="45"/>
      <c r="K1123" s="20">
        <f>IF(FluxoCaixa1013151416[[#This Row],[Movimento ]]="Saldo Inicial",FluxoCaixa1013151416[[#This Row],[R$ (Valores)]],K1122+FluxoCaixa1013151416[[#This Row],[Valores Receitas / Despesas]])</f>
        <v>9274.3599999999933</v>
      </c>
      <c r="L1123" s="53">
        <f>IF(FluxoCaixa1013151416[[#This Row],[Entrada / Saída]]="Saída",FluxoCaixa1013151416[[#This Row],[R$ (Valores)]]*-1,FluxoCaixa1013151416[[#This Row],[R$ (Valores)]])</f>
        <v>0</v>
      </c>
    </row>
    <row r="1124" spans="2:12">
      <c r="B1124" s="48"/>
      <c r="C1124" s="48"/>
      <c r="D1124" s="16"/>
      <c r="E1124" s="48"/>
      <c r="F1124" s="17"/>
      <c r="G1124" s="17"/>
      <c r="H1124" s="17"/>
      <c r="I1124" s="54"/>
      <c r="J1124" s="45"/>
      <c r="K1124" s="20">
        <f>IF(FluxoCaixa1013151416[[#This Row],[Movimento ]]="Saldo Inicial",FluxoCaixa1013151416[[#This Row],[R$ (Valores)]],K1123+FluxoCaixa1013151416[[#This Row],[Valores Receitas / Despesas]])</f>
        <v>9274.3599999999933</v>
      </c>
      <c r="L1124" s="53">
        <f>IF(FluxoCaixa1013151416[[#This Row],[Entrada / Saída]]="Saída",FluxoCaixa1013151416[[#This Row],[R$ (Valores)]]*-1,FluxoCaixa1013151416[[#This Row],[R$ (Valores)]])</f>
        <v>0</v>
      </c>
    </row>
    <row r="1125" spans="2:12">
      <c r="B1125" s="48"/>
      <c r="C1125" s="48"/>
      <c r="D1125" s="16"/>
      <c r="E1125" s="48"/>
      <c r="F1125" s="17"/>
      <c r="G1125" s="17"/>
      <c r="H1125" s="17"/>
      <c r="I1125" s="54"/>
      <c r="J1125" s="45"/>
      <c r="K1125" s="20">
        <f>IF(FluxoCaixa1013151416[[#This Row],[Movimento ]]="Saldo Inicial",FluxoCaixa1013151416[[#This Row],[R$ (Valores)]],K1124+FluxoCaixa1013151416[[#This Row],[Valores Receitas / Despesas]])</f>
        <v>9274.3599999999933</v>
      </c>
      <c r="L1125" s="53">
        <f>IF(FluxoCaixa1013151416[[#This Row],[Entrada / Saída]]="Saída",FluxoCaixa1013151416[[#This Row],[R$ (Valores)]]*-1,FluxoCaixa1013151416[[#This Row],[R$ (Valores)]])</f>
        <v>0</v>
      </c>
    </row>
    <row r="1126" spans="2:12">
      <c r="B1126" s="48"/>
      <c r="C1126" s="48"/>
      <c r="D1126" s="16"/>
      <c r="E1126" s="48"/>
      <c r="F1126" s="17"/>
      <c r="G1126" s="17"/>
      <c r="H1126" s="17"/>
      <c r="I1126" s="54"/>
      <c r="J1126" s="45"/>
      <c r="K1126" s="20">
        <f>IF(FluxoCaixa1013151416[[#This Row],[Movimento ]]="Saldo Inicial",FluxoCaixa1013151416[[#This Row],[R$ (Valores)]],K1125+FluxoCaixa1013151416[[#This Row],[Valores Receitas / Despesas]])</f>
        <v>9274.3599999999933</v>
      </c>
      <c r="L1126" s="53">
        <f>IF(FluxoCaixa1013151416[[#This Row],[Entrada / Saída]]="Saída",FluxoCaixa1013151416[[#This Row],[R$ (Valores)]]*-1,FluxoCaixa1013151416[[#This Row],[R$ (Valores)]])</f>
        <v>0</v>
      </c>
    </row>
    <row r="1127" spans="2:12">
      <c r="B1127" s="48"/>
      <c r="C1127" s="48"/>
      <c r="D1127" s="16"/>
      <c r="E1127" s="48"/>
      <c r="F1127" s="17"/>
      <c r="G1127" s="17"/>
      <c r="H1127" s="17"/>
      <c r="I1127" s="54"/>
      <c r="J1127" s="45"/>
      <c r="K1127" s="20">
        <f>IF(FluxoCaixa1013151416[[#This Row],[Movimento ]]="Saldo Inicial",FluxoCaixa1013151416[[#This Row],[R$ (Valores)]],K1126+FluxoCaixa1013151416[[#This Row],[Valores Receitas / Despesas]])</f>
        <v>9274.3599999999933</v>
      </c>
      <c r="L1127" s="53">
        <f>IF(FluxoCaixa1013151416[[#This Row],[Entrada / Saída]]="Saída",FluxoCaixa1013151416[[#This Row],[R$ (Valores)]]*-1,FluxoCaixa1013151416[[#This Row],[R$ (Valores)]])</f>
        <v>0</v>
      </c>
    </row>
    <row r="1128" spans="2:12">
      <c r="B1128" s="48"/>
      <c r="C1128" s="48"/>
      <c r="D1128" s="16"/>
      <c r="E1128" s="48"/>
      <c r="F1128" s="17"/>
      <c r="G1128" s="17"/>
      <c r="H1128" s="17"/>
      <c r="I1128" s="54"/>
      <c r="J1128" s="45"/>
      <c r="K1128" s="20">
        <f>IF(FluxoCaixa1013151416[[#This Row],[Movimento ]]="Saldo Inicial",FluxoCaixa1013151416[[#This Row],[R$ (Valores)]],K1127+FluxoCaixa1013151416[[#This Row],[Valores Receitas / Despesas]])</f>
        <v>9274.3599999999933</v>
      </c>
      <c r="L1128" s="53">
        <f>IF(FluxoCaixa1013151416[[#This Row],[Entrada / Saída]]="Saída",FluxoCaixa1013151416[[#This Row],[R$ (Valores)]]*-1,FluxoCaixa1013151416[[#This Row],[R$ (Valores)]])</f>
        <v>0</v>
      </c>
    </row>
    <row r="1129" spans="2:12">
      <c r="B1129" s="48"/>
      <c r="C1129" s="48"/>
      <c r="D1129" s="16"/>
      <c r="E1129" s="48"/>
      <c r="F1129" s="17"/>
      <c r="G1129" s="17"/>
      <c r="H1129" s="17"/>
      <c r="I1129" s="54"/>
      <c r="J1129" s="45"/>
      <c r="K1129" s="20">
        <f>IF(FluxoCaixa1013151416[[#This Row],[Movimento ]]="Saldo Inicial",FluxoCaixa1013151416[[#This Row],[R$ (Valores)]],K1128+FluxoCaixa1013151416[[#This Row],[Valores Receitas / Despesas]])</f>
        <v>9274.3599999999933</v>
      </c>
      <c r="L1129" s="53">
        <f>IF(FluxoCaixa1013151416[[#This Row],[Entrada / Saída]]="Saída",FluxoCaixa1013151416[[#This Row],[R$ (Valores)]]*-1,FluxoCaixa1013151416[[#This Row],[R$ (Valores)]])</f>
        <v>0</v>
      </c>
    </row>
    <row r="1130" spans="2:12">
      <c r="B1130" s="48"/>
      <c r="C1130" s="48"/>
      <c r="D1130" s="16"/>
      <c r="E1130" s="48"/>
      <c r="F1130" s="17"/>
      <c r="G1130" s="17"/>
      <c r="H1130" s="17"/>
      <c r="I1130" s="54"/>
      <c r="J1130" s="45"/>
      <c r="K1130" s="20">
        <f>IF(FluxoCaixa1013151416[[#This Row],[Movimento ]]="Saldo Inicial",FluxoCaixa1013151416[[#This Row],[R$ (Valores)]],K1129+FluxoCaixa1013151416[[#This Row],[Valores Receitas / Despesas]])</f>
        <v>9274.3599999999933</v>
      </c>
      <c r="L1130" s="53">
        <f>IF(FluxoCaixa1013151416[[#This Row],[Entrada / Saída]]="Saída",FluxoCaixa1013151416[[#This Row],[R$ (Valores)]]*-1,FluxoCaixa1013151416[[#This Row],[R$ (Valores)]])</f>
        <v>0</v>
      </c>
    </row>
    <row r="1131" spans="2:12">
      <c r="B1131" s="48"/>
      <c r="C1131" s="48"/>
      <c r="D1131" s="16"/>
      <c r="E1131" s="48"/>
      <c r="F1131" s="17"/>
      <c r="G1131" s="17"/>
      <c r="H1131" s="17"/>
      <c r="I1131" s="54"/>
      <c r="J1131" s="45"/>
      <c r="K1131" s="20">
        <f>IF(FluxoCaixa1013151416[[#This Row],[Movimento ]]="Saldo Inicial",FluxoCaixa1013151416[[#This Row],[R$ (Valores)]],K1130+FluxoCaixa1013151416[[#This Row],[Valores Receitas / Despesas]])</f>
        <v>9274.3599999999933</v>
      </c>
      <c r="L1131" s="53">
        <f>IF(FluxoCaixa1013151416[[#This Row],[Entrada / Saída]]="Saída",FluxoCaixa1013151416[[#This Row],[R$ (Valores)]]*-1,FluxoCaixa1013151416[[#This Row],[R$ (Valores)]])</f>
        <v>0</v>
      </c>
    </row>
    <row r="1132" spans="2:12">
      <c r="B1132" s="48"/>
      <c r="C1132" s="48"/>
      <c r="D1132" s="16"/>
      <c r="E1132" s="48"/>
      <c r="F1132" s="17"/>
      <c r="G1132" s="17"/>
      <c r="H1132" s="17"/>
      <c r="I1132" s="54"/>
      <c r="J1132" s="45"/>
      <c r="K1132" s="20">
        <f>IF(FluxoCaixa1013151416[[#This Row],[Movimento ]]="Saldo Inicial",FluxoCaixa1013151416[[#This Row],[R$ (Valores)]],K1131+FluxoCaixa1013151416[[#This Row],[Valores Receitas / Despesas]])</f>
        <v>9274.3599999999933</v>
      </c>
      <c r="L1132" s="53">
        <f>IF(FluxoCaixa1013151416[[#This Row],[Entrada / Saída]]="Saída",FluxoCaixa1013151416[[#This Row],[R$ (Valores)]]*-1,FluxoCaixa1013151416[[#This Row],[R$ (Valores)]])</f>
        <v>0</v>
      </c>
    </row>
    <row r="1133" spans="2:12">
      <c r="B1133" s="48"/>
      <c r="C1133" s="48"/>
      <c r="D1133" s="16"/>
      <c r="E1133" s="48"/>
      <c r="F1133" s="17"/>
      <c r="G1133" s="17"/>
      <c r="H1133" s="17"/>
      <c r="I1133" s="54"/>
      <c r="J1133" s="45"/>
      <c r="K1133" s="20">
        <f>IF(FluxoCaixa1013151416[[#This Row],[Movimento ]]="Saldo Inicial",FluxoCaixa1013151416[[#This Row],[R$ (Valores)]],K1132+FluxoCaixa1013151416[[#This Row],[Valores Receitas / Despesas]])</f>
        <v>9274.3599999999933</v>
      </c>
      <c r="L1133" s="53">
        <f>IF(FluxoCaixa1013151416[[#This Row],[Entrada / Saída]]="Saída",FluxoCaixa1013151416[[#This Row],[R$ (Valores)]]*-1,FluxoCaixa1013151416[[#This Row],[R$ (Valores)]])</f>
        <v>0</v>
      </c>
    </row>
    <row r="1134" spans="2:12">
      <c r="B1134" s="48"/>
      <c r="C1134" s="48"/>
      <c r="D1134" s="16"/>
      <c r="E1134" s="48"/>
      <c r="F1134" s="17"/>
      <c r="G1134" s="17"/>
      <c r="H1134" s="17"/>
      <c r="I1134" s="54"/>
      <c r="J1134" s="45"/>
      <c r="K1134" s="20">
        <f>IF(FluxoCaixa1013151416[[#This Row],[Movimento ]]="Saldo Inicial",FluxoCaixa1013151416[[#This Row],[R$ (Valores)]],K1133+FluxoCaixa1013151416[[#This Row],[Valores Receitas / Despesas]])</f>
        <v>9274.3599999999933</v>
      </c>
      <c r="L1134" s="53">
        <f>IF(FluxoCaixa1013151416[[#This Row],[Entrada / Saída]]="Saída",FluxoCaixa1013151416[[#This Row],[R$ (Valores)]]*-1,FluxoCaixa1013151416[[#This Row],[R$ (Valores)]])</f>
        <v>0</v>
      </c>
    </row>
    <row r="1135" spans="2:12">
      <c r="B1135" s="48"/>
      <c r="C1135" s="48"/>
      <c r="D1135" s="16"/>
      <c r="E1135" s="48"/>
      <c r="F1135" s="17"/>
      <c r="G1135" s="17"/>
      <c r="H1135" s="17"/>
      <c r="I1135" s="54"/>
      <c r="J1135" s="45"/>
      <c r="K1135" s="20">
        <f>IF(FluxoCaixa1013151416[[#This Row],[Movimento ]]="Saldo Inicial",FluxoCaixa1013151416[[#This Row],[R$ (Valores)]],K1134+FluxoCaixa1013151416[[#This Row],[Valores Receitas / Despesas]])</f>
        <v>9274.3599999999933</v>
      </c>
      <c r="L1135" s="53">
        <f>IF(FluxoCaixa1013151416[[#This Row],[Entrada / Saída]]="Saída",FluxoCaixa1013151416[[#This Row],[R$ (Valores)]]*-1,FluxoCaixa1013151416[[#This Row],[R$ (Valores)]])</f>
        <v>0</v>
      </c>
    </row>
    <row r="1136" spans="2:12">
      <c r="B1136" s="48"/>
      <c r="C1136" s="48"/>
      <c r="D1136" s="16"/>
      <c r="E1136" s="48"/>
      <c r="F1136" s="17"/>
      <c r="G1136" s="17"/>
      <c r="H1136" s="17"/>
      <c r="I1136" s="54"/>
      <c r="J1136" s="45"/>
      <c r="K1136" s="20">
        <f>IF(FluxoCaixa1013151416[[#This Row],[Movimento ]]="Saldo Inicial",FluxoCaixa1013151416[[#This Row],[R$ (Valores)]],K1135+FluxoCaixa1013151416[[#This Row],[Valores Receitas / Despesas]])</f>
        <v>9274.3599999999933</v>
      </c>
      <c r="L1136" s="53">
        <f>IF(FluxoCaixa1013151416[[#This Row],[Entrada / Saída]]="Saída",FluxoCaixa1013151416[[#This Row],[R$ (Valores)]]*-1,FluxoCaixa1013151416[[#This Row],[R$ (Valores)]])</f>
        <v>0</v>
      </c>
    </row>
    <row r="1137" spans="2:12">
      <c r="B1137" s="48"/>
      <c r="C1137" s="48"/>
      <c r="D1137" s="16"/>
      <c r="E1137" s="48"/>
      <c r="F1137" s="17"/>
      <c r="G1137" s="17"/>
      <c r="H1137" s="17"/>
      <c r="I1137" s="54"/>
      <c r="J1137" s="45"/>
      <c r="K1137" s="20">
        <f>IF(FluxoCaixa1013151416[[#This Row],[Movimento ]]="Saldo Inicial",FluxoCaixa1013151416[[#This Row],[R$ (Valores)]],K1136+FluxoCaixa1013151416[[#This Row],[Valores Receitas / Despesas]])</f>
        <v>9274.3599999999933</v>
      </c>
      <c r="L1137" s="53">
        <f>IF(FluxoCaixa1013151416[[#This Row],[Entrada / Saída]]="Saída",FluxoCaixa1013151416[[#This Row],[R$ (Valores)]]*-1,FluxoCaixa1013151416[[#This Row],[R$ (Valores)]])</f>
        <v>0</v>
      </c>
    </row>
    <row r="1138" spans="2:12">
      <c r="B1138" s="48"/>
      <c r="C1138" s="48"/>
      <c r="D1138" s="16"/>
      <c r="E1138" s="48"/>
      <c r="F1138" s="17"/>
      <c r="G1138" s="17"/>
      <c r="H1138" s="17"/>
      <c r="I1138" s="54"/>
      <c r="J1138" s="45"/>
      <c r="K1138" s="20">
        <f>IF(FluxoCaixa1013151416[[#This Row],[Movimento ]]="Saldo Inicial",FluxoCaixa1013151416[[#This Row],[R$ (Valores)]],K1137+FluxoCaixa1013151416[[#This Row],[Valores Receitas / Despesas]])</f>
        <v>9274.3599999999933</v>
      </c>
      <c r="L1138" s="53">
        <f>IF(FluxoCaixa1013151416[[#This Row],[Entrada / Saída]]="Saída",FluxoCaixa1013151416[[#This Row],[R$ (Valores)]]*-1,FluxoCaixa1013151416[[#This Row],[R$ (Valores)]])</f>
        <v>0</v>
      </c>
    </row>
    <row r="1139" spans="2:12">
      <c r="B1139" s="48"/>
      <c r="C1139" s="48"/>
      <c r="D1139" s="16"/>
      <c r="E1139" s="48"/>
      <c r="F1139" s="17"/>
      <c r="G1139" s="17"/>
      <c r="H1139" s="17"/>
      <c r="I1139" s="54"/>
      <c r="J1139" s="45"/>
      <c r="K1139" s="20">
        <f>IF(FluxoCaixa1013151416[[#This Row],[Movimento ]]="Saldo Inicial",FluxoCaixa1013151416[[#This Row],[R$ (Valores)]],K1138+FluxoCaixa1013151416[[#This Row],[Valores Receitas / Despesas]])</f>
        <v>9274.3599999999933</v>
      </c>
      <c r="L1139" s="53">
        <f>IF(FluxoCaixa1013151416[[#This Row],[Entrada / Saída]]="Saída",FluxoCaixa1013151416[[#This Row],[R$ (Valores)]]*-1,FluxoCaixa1013151416[[#This Row],[R$ (Valores)]])</f>
        <v>0</v>
      </c>
    </row>
    <row r="1140" spans="2:12">
      <c r="B1140" s="48"/>
      <c r="C1140" s="48"/>
      <c r="D1140" s="16"/>
      <c r="E1140" s="48"/>
      <c r="F1140" s="17"/>
      <c r="G1140" s="17"/>
      <c r="H1140" s="17"/>
      <c r="I1140" s="54"/>
      <c r="J1140" s="45"/>
      <c r="K1140" s="20">
        <f>IF(FluxoCaixa1013151416[[#This Row],[Movimento ]]="Saldo Inicial",FluxoCaixa1013151416[[#This Row],[R$ (Valores)]],K1139+FluxoCaixa1013151416[[#This Row],[Valores Receitas / Despesas]])</f>
        <v>9274.3599999999933</v>
      </c>
      <c r="L1140" s="53">
        <f>IF(FluxoCaixa1013151416[[#This Row],[Entrada / Saída]]="Saída",FluxoCaixa1013151416[[#This Row],[R$ (Valores)]]*-1,FluxoCaixa1013151416[[#This Row],[R$ (Valores)]])</f>
        <v>0</v>
      </c>
    </row>
    <row r="1141" spans="2:12">
      <c r="B1141" s="48"/>
      <c r="C1141" s="48"/>
      <c r="D1141" s="16"/>
      <c r="E1141" s="48"/>
      <c r="F1141" s="17"/>
      <c r="G1141" s="17"/>
      <c r="H1141" s="17"/>
      <c r="I1141" s="54"/>
      <c r="J1141" s="45"/>
      <c r="K1141" s="20">
        <f>IF(FluxoCaixa1013151416[[#This Row],[Movimento ]]="Saldo Inicial",FluxoCaixa1013151416[[#This Row],[R$ (Valores)]],K1140+FluxoCaixa1013151416[[#This Row],[Valores Receitas / Despesas]])</f>
        <v>9274.3599999999933</v>
      </c>
      <c r="L1141" s="53">
        <f>IF(FluxoCaixa1013151416[[#This Row],[Entrada / Saída]]="Saída",FluxoCaixa1013151416[[#This Row],[R$ (Valores)]]*-1,FluxoCaixa1013151416[[#This Row],[R$ (Valores)]])</f>
        <v>0</v>
      </c>
    </row>
    <row r="1142" spans="2:12">
      <c r="B1142" s="48"/>
      <c r="C1142" s="48"/>
      <c r="D1142" s="16"/>
      <c r="E1142" s="48"/>
      <c r="F1142" s="17"/>
      <c r="G1142" s="17"/>
      <c r="H1142" s="17"/>
      <c r="I1142" s="54"/>
      <c r="J1142" s="45"/>
      <c r="K1142" s="20">
        <f>IF(FluxoCaixa1013151416[[#This Row],[Movimento ]]="Saldo Inicial",FluxoCaixa1013151416[[#This Row],[R$ (Valores)]],K1141+FluxoCaixa1013151416[[#This Row],[Valores Receitas / Despesas]])</f>
        <v>9274.3599999999933</v>
      </c>
      <c r="L1142" s="53">
        <f>IF(FluxoCaixa1013151416[[#This Row],[Entrada / Saída]]="Saída",FluxoCaixa1013151416[[#This Row],[R$ (Valores)]]*-1,FluxoCaixa1013151416[[#This Row],[R$ (Valores)]])</f>
        <v>0</v>
      </c>
    </row>
    <row r="1143" spans="2:12">
      <c r="B1143" s="48"/>
      <c r="C1143" s="48"/>
      <c r="D1143" s="16"/>
      <c r="E1143" s="48"/>
      <c r="F1143" s="17"/>
      <c r="G1143" s="17"/>
      <c r="H1143" s="17"/>
      <c r="I1143" s="54"/>
      <c r="J1143" s="45"/>
      <c r="K1143" s="20">
        <f>IF(FluxoCaixa1013151416[[#This Row],[Movimento ]]="Saldo Inicial",FluxoCaixa1013151416[[#This Row],[R$ (Valores)]],K1142+FluxoCaixa1013151416[[#This Row],[Valores Receitas / Despesas]])</f>
        <v>9274.3599999999933</v>
      </c>
      <c r="L1143" s="53">
        <f>IF(FluxoCaixa1013151416[[#This Row],[Entrada / Saída]]="Saída",FluxoCaixa1013151416[[#This Row],[R$ (Valores)]]*-1,FluxoCaixa1013151416[[#This Row],[R$ (Valores)]])</f>
        <v>0</v>
      </c>
    </row>
    <row r="1144" spans="2:12">
      <c r="B1144" s="48"/>
      <c r="C1144" s="48"/>
      <c r="D1144" s="16"/>
      <c r="E1144" s="48"/>
      <c r="F1144" s="17"/>
      <c r="G1144" s="17"/>
      <c r="H1144" s="17"/>
      <c r="I1144" s="54"/>
      <c r="J1144" s="45"/>
      <c r="K1144" s="20">
        <f>IF(FluxoCaixa1013151416[[#This Row],[Movimento ]]="Saldo Inicial",FluxoCaixa1013151416[[#This Row],[R$ (Valores)]],K1143+FluxoCaixa1013151416[[#This Row],[Valores Receitas / Despesas]])</f>
        <v>9274.3599999999933</v>
      </c>
      <c r="L1144" s="53">
        <f>IF(FluxoCaixa1013151416[[#This Row],[Entrada / Saída]]="Saída",FluxoCaixa1013151416[[#This Row],[R$ (Valores)]]*-1,FluxoCaixa1013151416[[#This Row],[R$ (Valores)]])</f>
        <v>0</v>
      </c>
    </row>
    <row r="1145" spans="2:12">
      <c r="B1145" s="48"/>
      <c r="C1145" s="48"/>
      <c r="D1145" s="16"/>
      <c r="E1145" s="48"/>
      <c r="F1145" s="17"/>
      <c r="G1145" s="17"/>
      <c r="H1145" s="17"/>
      <c r="I1145" s="54"/>
      <c r="J1145" s="45"/>
      <c r="K1145" s="20">
        <f>IF(FluxoCaixa1013151416[[#This Row],[Movimento ]]="Saldo Inicial",FluxoCaixa1013151416[[#This Row],[R$ (Valores)]],K1144+FluxoCaixa1013151416[[#This Row],[Valores Receitas / Despesas]])</f>
        <v>9274.3599999999933</v>
      </c>
      <c r="L1145" s="53">
        <f>IF(FluxoCaixa1013151416[[#This Row],[Entrada / Saída]]="Saída",FluxoCaixa1013151416[[#This Row],[R$ (Valores)]]*-1,FluxoCaixa1013151416[[#This Row],[R$ (Valores)]])</f>
        <v>0</v>
      </c>
    </row>
    <row r="1146" spans="2:12">
      <c r="B1146" s="48"/>
      <c r="C1146" s="48"/>
      <c r="D1146" s="16"/>
      <c r="E1146" s="48"/>
      <c r="F1146" s="17"/>
      <c r="G1146" s="17"/>
      <c r="H1146" s="17"/>
      <c r="I1146" s="54"/>
      <c r="J1146" s="45"/>
      <c r="K1146" s="20">
        <f>IF(FluxoCaixa1013151416[[#This Row],[Movimento ]]="Saldo Inicial",FluxoCaixa1013151416[[#This Row],[R$ (Valores)]],K1145+FluxoCaixa1013151416[[#This Row],[Valores Receitas / Despesas]])</f>
        <v>9274.3599999999933</v>
      </c>
      <c r="L1146" s="53">
        <f>IF(FluxoCaixa1013151416[[#This Row],[Entrada / Saída]]="Saída",FluxoCaixa1013151416[[#This Row],[R$ (Valores)]]*-1,FluxoCaixa1013151416[[#This Row],[R$ (Valores)]])</f>
        <v>0</v>
      </c>
    </row>
    <row r="1147" spans="2:12">
      <c r="B1147" s="48"/>
      <c r="C1147" s="48"/>
      <c r="D1147" s="16"/>
      <c r="E1147" s="48"/>
      <c r="F1147" s="17"/>
      <c r="G1147" s="17"/>
      <c r="H1147" s="17"/>
      <c r="I1147" s="54"/>
      <c r="J1147" s="45"/>
      <c r="K1147" s="20">
        <f>IF(FluxoCaixa1013151416[[#This Row],[Movimento ]]="Saldo Inicial",FluxoCaixa1013151416[[#This Row],[R$ (Valores)]],K1146+FluxoCaixa1013151416[[#This Row],[Valores Receitas / Despesas]])</f>
        <v>9274.3599999999933</v>
      </c>
      <c r="L1147" s="53">
        <f>IF(FluxoCaixa1013151416[[#This Row],[Entrada / Saída]]="Saída",FluxoCaixa1013151416[[#This Row],[R$ (Valores)]]*-1,FluxoCaixa1013151416[[#This Row],[R$ (Valores)]])</f>
        <v>0</v>
      </c>
    </row>
    <row r="1148" spans="2:12">
      <c r="B1148" s="48"/>
      <c r="C1148" s="48"/>
      <c r="D1148" s="16"/>
      <c r="E1148" s="48"/>
      <c r="F1148" s="17"/>
      <c r="G1148" s="17"/>
      <c r="H1148" s="17"/>
      <c r="I1148" s="54"/>
      <c r="J1148" s="45"/>
      <c r="K1148" s="20">
        <f>IF(FluxoCaixa1013151416[[#This Row],[Movimento ]]="Saldo Inicial",FluxoCaixa1013151416[[#This Row],[R$ (Valores)]],K1147+FluxoCaixa1013151416[[#This Row],[Valores Receitas / Despesas]])</f>
        <v>9274.3599999999933</v>
      </c>
      <c r="L1148" s="53">
        <f>IF(FluxoCaixa1013151416[[#This Row],[Entrada / Saída]]="Saída",FluxoCaixa1013151416[[#This Row],[R$ (Valores)]]*-1,FluxoCaixa1013151416[[#This Row],[R$ (Valores)]])</f>
        <v>0</v>
      </c>
    </row>
    <row r="1149" spans="2:12">
      <c r="B1149" s="48"/>
      <c r="C1149" s="48"/>
      <c r="D1149" s="16"/>
      <c r="E1149" s="48"/>
      <c r="F1149" s="17"/>
      <c r="G1149" s="17"/>
      <c r="H1149" s="17"/>
      <c r="I1149" s="54"/>
      <c r="J1149" s="45"/>
      <c r="K1149" s="20">
        <f>IF(FluxoCaixa1013151416[[#This Row],[Movimento ]]="Saldo Inicial",FluxoCaixa1013151416[[#This Row],[R$ (Valores)]],K1148+FluxoCaixa1013151416[[#This Row],[Valores Receitas / Despesas]])</f>
        <v>9274.3599999999933</v>
      </c>
      <c r="L1149" s="53">
        <f>IF(FluxoCaixa1013151416[[#This Row],[Entrada / Saída]]="Saída",FluxoCaixa1013151416[[#This Row],[R$ (Valores)]]*-1,FluxoCaixa1013151416[[#This Row],[R$ (Valores)]])</f>
        <v>0</v>
      </c>
    </row>
    <row r="1150" spans="2:12">
      <c r="B1150" s="48"/>
      <c r="C1150" s="48"/>
      <c r="D1150" s="16"/>
      <c r="E1150" s="48"/>
      <c r="F1150" s="17"/>
      <c r="G1150" s="17"/>
      <c r="H1150" s="17"/>
      <c r="I1150" s="54"/>
      <c r="J1150" s="45"/>
      <c r="K1150" s="20">
        <f>IF(FluxoCaixa1013151416[[#This Row],[Movimento ]]="Saldo Inicial",FluxoCaixa1013151416[[#This Row],[R$ (Valores)]],K1149+FluxoCaixa1013151416[[#This Row],[Valores Receitas / Despesas]])</f>
        <v>9274.3599999999933</v>
      </c>
      <c r="L1150" s="53">
        <f>IF(FluxoCaixa1013151416[[#This Row],[Entrada / Saída]]="Saída",FluxoCaixa1013151416[[#This Row],[R$ (Valores)]]*-1,FluxoCaixa1013151416[[#This Row],[R$ (Valores)]])</f>
        <v>0</v>
      </c>
    </row>
    <row r="1151" spans="2:12">
      <c r="B1151" s="48"/>
      <c r="C1151" s="48"/>
      <c r="D1151" s="16"/>
      <c r="E1151" s="48"/>
      <c r="F1151" s="17"/>
      <c r="G1151" s="17"/>
      <c r="H1151" s="17"/>
      <c r="I1151" s="54"/>
      <c r="J1151" s="45"/>
      <c r="K1151" s="20">
        <f>IF(FluxoCaixa1013151416[[#This Row],[Movimento ]]="Saldo Inicial",FluxoCaixa1013151416[[#This Row],[R$ (Valores)]],K1150+FluxoCaixa1013151416[[#This Row],[Valores Receitas / Despesas]])</f>
        <v>9274.3599999999933</v>
      </c>
      <c r="L1151" s="53">
        <f>IF(FluxoCaixa1013151416[[#This Row],[Entrada / Saída]]="Saída",FluxoCaixa1013151416[[#This Row],[R$ (Valores)]]*-1,FluxoCaixa1013151416[[#This Row],[R$ (Valores)]])</f>
        <v>0</v>
      </c>
    </row>
    <row r="1152" spans="2:12">
      <c r="B1152" s="48"/>
      <c r="C1152" s="48"/>
      <c r="D1152" s="16"/>
      <c r="E1152" s="48"/>
      <c r="F1152" s="17"/>
      <c r="G1152" s="17"/>
      <c r="H1152" s="17"/>
      <c r="I1152" s="54"/>
      <c r="J1152" s="45"/>
      <c r="K1152" s="20">
        <f>IF(FluxoCaixa1013151416[[#This Row],[Movimento ]]="Saldo Inicial",FluxoCaixa1013151416[[#This Row],[R$ (Valores)]],K1151+FluxoCaixa1013151416[[#This Row],[Valores Receitas / Despesas]])</f>
        <v>9274.3599999999933</v>
      </c>
      <c r="L1152" s="53">
        <f>IF(FluxoCaixa1013151416[[#This Row],[Entrada / Saída]]="Saída",FluxoCaixa1013151416[[#This Row],[R$ (Valores)]]*-1,FluxoCaixa1013151416[[#This Row],[R$ (Valores)]])</f>
        <v>0</v>
      </c>
    </row>
    <row r="1153" spans="2:12">
      <c r="B1153" s="48"/>
      <c r="C1153" s="48"/>
      <c r="D1153" s="16"/>
      <c r="E1153" s="48"/>
      <c r="F1153" s="17"/>
      <c r="G1153" s="17"/>
      <c r="H1153" s="17"/>
      <c r="I1153" s="54"/>
      <c r="J1153" s="45"/>
      <c r="K1153" s="20">
        <f>IF(FluxoCaixa1013151416[[#This Row],[Movimento ]]="Saldo Inicial",FluxoCaixa1013151416[[#This Row],[R$ (Valores)]],K1152+FluxoCaixa1013151416[[#This Row],[Valores Receitas / Despesas]])</f>
        <v>9274.3599999999933</v>
      </c>
      <c r="L1153" s="53">
        <f>IF(FluxoCaixa1013151416[[#This Row],[Entrada / Saída]]="Saída",FluxoCaixa1013151416[[#This Row],[R$ (Valores)]]*-1,FluxoCaixa1013151416[[#This Row],[R$ (Valores)]])</f>
        <v>0</v>
      </c>
    </row>
    <row r="1154" spans="2:12">
      <c r="B1154" s="48"/>
      <c r="C1154" s="48"/>
      <c r="D1154" s="16"/>
      <c r="E1154" s="48"/>
      <c r="F1154" s="17"/>
      <c r="G1154" s="17"/>
      <c r="H1154" s="17"/>
      <c r="I1154" s="54"/>
      <c r="J1154" s="45"/>
      <c r="K1154" s="20">
        <f>IF(FluxoCaixa1013151416[[#This Row],[Movimento ]]="Saldo Inicial",FluxoCaixa1013151416[[#This Row],[R$ (Valores)]],K1153+FluxoCaixa1013151416[[#This Row],[Valores Receitas / Despesas]])</f>
        <v>9274.3599999999933</v>
      </c>
      <c r="L1154" s="53">
        <f>IF(FluxoCaixa1013151416[[#This Row],[Entrada / Saída]]="Saída",FluxoCaixa1013151416[[#This Row],[R$ (Valores)]]*-1,FluxoCaixa1013151416[[#This Row],[R$ (Valores)]])</f>
        <v>0</v>
      </c>
    </row>
    <row r="1155" spans="2:12">
      <c r="B1155" s="48"/>
      <c r="C1155" s="48"/>
      <c r="D1155" s="16"/>
      <c r="E1155" s="48"/>
      <c r="F1155" s="17"/>
      <c r="G1155" s="17"/>
      <c r="H1155" s="17"/>
      <c r="I1155" s="54"/>
      <c r="J1155" s="45"/>
      <c r="K1155" s="20">
        <f>IF(FluxoCaixa1013151416[[#This Row],[Movimento ]]="Saldo Inicial",FluxoCaixa1013151416[[#This Row],[R$ (Valores)]],K1154+FluxoCaixa1013151416[[#This Row],[Valores Receitas / Despesas]])</f>
        <v>9274.3599999999933</v>
      </c>
      <c r="L1155" s="53">
        <f>IF(FluxoCaixa1013151416[[#This Row],[Entrada / Saída]]="Saída",FluxoCaixa1013151416[[#This Row],[R$ (Valores)]]*-1,FluxoCaixa1013151416[[#This Row],[R$ (Valores)]])</f>
        <v>0</v>
      </c>
    </row>
    <row r="1156" spans="2:12">
      <c r="B1156" s="48"/>
      <c r="C1156" s="48"/>
      <c r="D1156" s="16"/>
      <c r="E1156" s="48"/>
      <c r="F1156" s="17"/>
      <c r="G1156" s="17"/>
      <c r="H1156" s="17"/>
      <c r="I1156" s="54"/>
      <c r="J1156" s="45"/>
      <c r="K1156" s="20">
        <f>IF(FluxoCaixa1013151416[[#This Row],[Movimento ]]="Saldo Inicial",FluxoCaixa1013151416[[#This Row],[R$ (Valores)]],K1155+FluxoCaixa1013151416[[#This Row],[Valores Receitas / Despesas]])</f>
        <v>9274.3599999999933</v>
      </c>
      <c r="L1156" s="53">
        <f>IF(FluxoCaixa1013151416[[#This Row],[Entrada / Saída]]="Saída",FluxoCaixa1013151416[[#This Row],[R$ (Valores)]]*-1,FluxoCaixa1013151416[[#This Row],[R$ (Valores)]])</f>
        <v>0</v>
      </c>
    </row>
    <row r="1157" spans="2:12">
      <c r="B1157" s="48"/>
      <c r="C1157" s="48"/>
      <c r="D1157" s="16"/>
      <c r="E1157" s="48"/>
      <c r="F1157" s="17"/>
      <c r="G1157" s="17"/>
      <c r="H1157" s="17"/>
      <c r="I1157" s="54"/>
      <c r="J1157" s="45"/>
      <c r="K1157" s="20">
        <f>IF(FluxoCaixa1013151416[[#This Row],[Movimento ]]="Saldo Inicial",FluxoCaixa1013151416[[#This Row],[R$ (Valores)]],K1156+FluxoCaixa1013151416[[#This Row],[Valores Receitas / Despesas]])</f>
        <v>9274.3599999999933</v>
      </c>
      <c r="L1157" s="53">
        <f>IF(FluxoCaixa1013151416[[#This Row],[Entrada / Saída]]="Saída",FluxoCaixa1013151416[[#This Row],[R$ (Valores)]]*-1,FluxoCaixa1013151416[[#This Row],[R$ (Valores)]])</f>
        <v>0</v>
      </c>
    </row>
    <row r="1158" spans="2:12">
      <c r="B1158" s="48"/>
      <c r="C1158" s="48"/>
      <c r="D1158" s="16"/>
      <c r="E1158" s="48"/>
      <c r="F1158" s="17"/>
      <c r="G1158" s="17"/>
      <c r="H1158" s="17"/>
      <c r="I1158" s="54"/>
      <c r="J1158" s="45"/>
      <c r="K1158" s="20">
        <f>IF(FluxoCaixa1013151416[[#This Row],[Movimento ]]="Saldo Inicial",FluxoCaixa1013151416[[#This Row],[R$ (Valores)]],K1157+FluxoCaixa1013151416[[#This Row],[Valores Receitas / Despesas]])</f>
        <v>9274.3599999999933</v>
      </c>
      <c r="L1158" s="53">
        <f>IF(FluxoCaixa1013151416[[#This Row],[Entrada / Saída]]="Saída",FluxoCaixa1013151416[[#This Row],[R$ (Valores)]]*-1,FluxoCaixa1013151416[[#This Row],[R$ (Valores)]])</f>
        <v>0</v>
      </c>
    </row>
    <row r="1159" spans="2:12">
      <c r="B1159" s="48"/>
      <c r="C1159" s="48"/>
      <c r="D1159" s="16"/>
      <c r="E1159" s="48"/>
      <c r="F1159" s="17"/>
      <c r="G1159" s="17"/>
      <c r="H1159" s="17"/>
      <c r="I1159" s="54"/>
      <c r="J1159" s="45"/>
      <c r="K1159" s="20">
        <f>IF(FluxoCaixa1013151416[[#This Row],[Movimento ]]="Saldo Inicial",FluxoCaixa1013151416[[#This Row],[R$ (Valores)]],K1158+FluxoCaixa1013151416[[#This Row],[Valores Receitas / Despesas]])</f>
        <v>9274.3599999999933</v>
      </c>
      <c r="L1159" s="53">
        <f>IF(FluxoCaixa1013151416[[#This Row],[Entrada / Saída]]="Saída",FluxoCaixa1013151416[[#This Row],[R$ (Valores)]]*-1,FluxoCaixa1013151416[[#This Row],[R$ (Valores)]])</f>
        <v>0</v>
      </c>
    </row>
    <row r="1160" spans="2:12">
      <c r="B1160" s="48"/>
      <c r="C1160" s="48"/>
      <c r="D1160" s="16"/>
      <c r="E1160" s="48"/>
      <c r="F1160" s="17"/>
      <c r="G1160" s="17"/>
      <c r="H1160" s="17"/>
      <c r="I1160" s="54"/>
      <c r="J1160" s="45"/>
      <c r="K1160" s="20">
        <f>IF(FluxoCaixa1013151416[[#This Row],[Movimento ]]="Saldo Inicial",FluxoCaixa1013151416[[#This Row],[R$ (Valores)]],K1159+FluxoCaixa1013151416[[#This Row],[Valores Receitas / Despesas]])</f>
        <v>9274.3599999999933</v>
      </c>
      <c r="L1160" s="53">
        <f>IF(FluxoCaixa1013151416[[#This Row],[Entrada / Saída]]="Saída",FluxoCaixa1013151416[[#This Row],[R$ (Valores)]]*-1,FluxoCaixa1013151416[[#This Row],[R$ (Valores)]])</f>
        <v>0</v>
      </c>
    </row>
    <row r="1161" spans="2:12">
      <c r="B1161" s="48"/>
      <c r="C1161" s="48"/>
      <c r="D1161" s="16"/>
      <c r="E1161" s="48"/>
      <c r="F1161" s="17"/>
      <c r="G1161" s="17"/>
      <c r="H1161" s="17"/>
      <c r="I1161" s="54"/>
      <c r="J1161" s="45"/>
      <c r="K1161" s="20">
        <f>IF(FluxoCaixa1013151416[[#This Row],[Movimento ]]="Saldo Inicial",FluxoCaixa1013151416[[#This Row],[R$ (Valores)]],K1160+FluxoCaixa1013151416[[#This Row],[Valores Receitas / Despesas]])</f>
        <v>9274.3599999999933</v>
      </c>
      <c r="L1161" s="53">
        <f>IF(FluxoCaixa1013151416[[#This Row],[Entrada / Saída]]="Saída",FluxoCaixa1013151416[[#This Row],[R$ (Valores)]]*-1,FluxoCaixa1013151416[[#This Row],[R$ (Valores)]])</f>
        <v>0</v>
      </c>
    </row>
    <row r="1162" spans="2:12">
      <c r="B1162" s="48"/>
      <c r="C1162" s="48"/>
      <c r="D1162" s="16"/>
      <c r="E1162" s="48"/>
      <c r="F1162" s="17"/>
      <c r="G1162" s="17"/>
      <c r="H1162" s="17"/>
      <c r="I1162" s="54"/>
      <c r="J1162" s="45"/>
      <c r="K1162" s="20">
        <f>IF(FluxoCaixa1013151416[[#This Row],[Movimento ]]="Saldo Inicial",FluxoCaixa1013151416[[#This Row],[R$ (Valores)]],K1161+FluxoCaixa1013151416[[#This Row],[Valores Receitas / Despesas]])</f>
        <v>9274.3599999999933</v>
      </c>
      <c r="L1162" s="53">
        <f>IF(FluxoCaixa1013151416[[#This Row],[Entrada / Saída]]="Saída",FluxoCaixa1013151416[[#This Row],[R$ (Valores)]]*-1,FluxoCaixa1013151416[[#This Row],[R$ (Valores)]])</f>
        <v>0</v>
      </c>
    </row>
    <row r="1163" spans="2:12">
      <c r="B1163" s="48"/>
      <c r="C1163" s="48"/>
      <c r="D1163" s="16"/>
      <c r="E1163" s="48"/>
      <c r="F1163" s="17"/>
      <c r="G1163" s="17"/>
      <c r="H1163" s="17"/>
      <c r="I1163" s="54"/>
      <c r="J1163" s="45"/>
      <c r="K1163" s="20">
        <f>IF(FluxoCaixa1013151416[[#This Row],[Movimento ]]="Saldo Inicial",FluxoCaixa1013151416[[#This Row],[R$ (Valores)]],K1162+FluxoCaixa1013151416[[#This Row],[Valores Receitas / Despesas]])</f>
        <v>9274.3599999999933</v>
      </c>
      <c r="L1163" s="53">
        <f>IF(FluxoCaixa1013151416[[#This Row],[Entrada / Saída]]="Saída",FluxoCaixa1013151416[[#This Row],[R$ (Valores)]]*-1,FluxoCaixa1013151416[[#This Row],[R$ (Valores)]])</f>
        <v>0</v>
      </c>
    </row>
    <row r="1164" spans="2:12">
      <c r="B1164" s="48"/>
      <c r="C1164" s="48"/>
      <c r="D1164" s="16"/>
      <c r="E1164" s="48"/>
      <c r="F1164" s="17"/>
      <c r="G1164" s="17"/>
      <c r="H1164" s="17"/>
      <c r="I1164" s="54"/>
      <c r="J1164" s="45"/>
      <c r="K1164" s="20">
        <f>IF(FluxoCaixa1013151416[[#This Row],[Movimento ]]="Saldo Inicial",FluxoCaixa1013151416[[#This Row],[R$ (Valores)]],K1163+FluxoCaixa1013151416[[#This Row],[Valores Receitas / Despesas]])</f>
        <v>9274.3599999999933</v>
      </c>
      <c r="L1164" s="53">
        <f>IF(FluxoCaixa1013151416[[#This Row],[Entrada / Saída]]="Saída",FluxoCaixa1013151416[[#This Row],[R$ (Valores)]]*-1,FluxoCaixa1013151416[[#This Row],[R$ (Valores)]])</f>
        <v>0</v>
      </c>
    </row>
    <row r="1165" spans="2:12">
      <c r="B1165" s="48"/>
      <c r="C1165" s="48"/>
      <c r="D1165" s="16"/>
      <c r="E1165" s="48"/>
      <c r="F1165" s="17"/>
      <c r="G1165" s="17"/>
      <c r="H1165" s="17"/>
      <c r="I1165" s="54"/>
      <c r="J1165" s="45"/>
      <c r="K1165" s="20">
        <f>IF(FluxoCaixa1013151416[[#This Row],[Movimento ]]="Saldo Inicial",FluxoCaixa1013151416[[#This Row],[R$ (Valores)]],K1164+FluxoCaixa1013151416[[#This Row],[Valores Receitas / Despesas]])</f>
        <v>9274.3599999999933</v>
      </c>
      <c r="L1165" s="53">
        <f>IF(FluxoCaixa1013151416[[#This Row],[Entrada / Saída]]="Saída",FluxoCaixa1013151416[[#This Row],[R$ (Valores)]]*-1,FluxoCaixa1013151416[[#This Row],[R$ (Valores)]])</f>
        <v>0</v>
      </c>
    </row>
    <row r="1166" spans="2:12">
      <c r="B1166" s="48"/>
      <c r="C1166" s="48"/>
      <c r="D1166" s="16"/>
      <c r="E1166" s="48"/>
      <c r="F1166" s="17"/>
      <c r="G1166" s="17"/>
      <c r="H1166" s="17"/>
      <c r="I1166" s="54"/>
      <c r="J1166" s="45"/>
      <c r="K1166" s="20">
        <f>IF(FluxoCaixa1013151416[[#This Row],[Movimento ]]="Saldo Inicial",FluxoCaixa1013151416[[#This Row],[R$ (Valores)]],K1165+FluxoCaixa1013151416[[#This Row],[Valores Receitas / Despesas]])</f>
        <v>9274.3599999999933</v>
      </c>
      <c r="L1166" s="53">
        <f>IF(FluxoCaixa1013151416[[#This Row],[Entrada / Saída]]="Saída",FluxoCaixa1013151416[[#This Row],[R$ (Valores)]]*-1,FluxoCaixa1013151416[[#This Row],[R$ (Valores)]])</f>
        <v>0</v>
      </c>
    </row>
    <row r="1167" spans="2:12">
      <c r="B1167" s="48"/>
      <c r="C1167" s="48"/>
      <c r="D1167" s="16"/>
      <c r="E1167" s="48"/>
      <c r="F1167" s="17"/>
      <c r="G1167" s="17"/>
      <c r="H1167" s="17"/>
      <c r="I1167" s="54"/>
      <c r="J1167" s="45"/>
      <c r="K1167" s="20">
        <f>IF(FluxoCaixa1013151416[[#This Row],[Movimento ]]="Saldo Inicial",FluxoCaixa1013151416[[#This Row],[R$ (Valores)]],K1166+FluxoCaixa1013151416[[#This Row],[Valores Receitas / Despesas]])</f>
        <v>9274.3599999999933</v>
      </c>
      <c r="L1167" s="53">
        <f>IF(FluxoCaixa1013151416[[#This Row],[Entrada / Saída]]="Saída",FluxoCaixa1013151416[[#This Row],[R$ (Valores)]]*-1,FluxoCaixa1013151416[[#This Row],[R$ (Valores)]])</f>
        <v>0</v>
      </c>
    </row>
    <row r="1168" spans="2:12">
      <c r="B1168" s="48"/>
      <c r="C1168" s="48"/>
      <c r="D1168" s="16"/>
      <c r="E1168" s="48"/>
      <c r="F1168" s="17"/>
      <c r="G1168" s="17"/>
      <c r="H1168" s="17"/>
      <c r="I1168" s="54"/>
      <c r="J1168" s="45"/>
      <c r="K1168" s="20">
        <f>IF(FluxoCaixa1013151416[[#This Row],[Movimento ]]="Saldo Inicial",FluxoCaixa1013151416[[#This Row],[R$ (Valores)]],K1167+FluxoCaixa1013151416[[#This Row],[Valores Receitas / Despesas]])</f>
        <v>9274.3599999999933</v>
      </c>
      <c r="L1168" s="53">
        <f>IF(FluxoCaixa1013151416[[#This Row],[Entrada / Saída]]="Saída",FluxoCaixa1013151416[[#This Row],[R$ (Valores)]]*-1,FluxoCaixa1013151416[[#This Row],[R$ (Valores)]])</f>
        <v>0</v>
      </c>
    </row>
    <row r="1169" spans="2:12">
      <c r="B1169" s="48"/>
      <c r="C1169" s="48"/>
      <c r="D1169" s="16"/>
      <c r="E1169" s="48"/>
      <c r="F1169" s="17"/>
      <c r="G1169" s="17"/>
      <c r="H1169" s="17"/>
      <c r="I1169" s="54"/>
      <c r="J1169" s="45"/>
      <c r="K1169" s="20">
        <f>IF(FluxoCaixa1013151416[[#This Row],[Movimento ]]="Saldo Inicial",FluxoCaixa1013151416[[#This Row],[R$ (Valores)]],K1168+FluxoCaixa1013151416[[#This Row],[Valores Receitas / Despesas]])</f>
        <v>9274.3599999999933</v>
      </c>
      <c r="L1169" s="53">
        <f>IF(FluxoCaixa1013151416[[#This Row],[Entrada / Saída]]="Saída",FluxoCaixa1013151416[[#This Row],[R$ (Valores)]]*-1,FluxoCaixa1013151416[[#This Row],[R$ (Valores)]])</f>
        <v>0</v>
      </c>
    </row>
    <row r="1170" spans="2:12">
      <c r="B1170" s="48"/>
      <c r="C1170" s="48"/>
      <c r="D1170" s="16"/>
      <c r="E1170" s="48"/>
      <c r="F1170" s="17"/>
      <c r="G1170" s="17"/>
      <c r="H1170" s="17"/>
      <c r="I1170" s="54"/>
      <c r="J1170" s="45"/>
      <c r="K1170" s="20">
        <f>IF(FluxoCaixa1013151416[[#This Row],[Movimento ]]="Saldo Inicial",FluxoCaixa1013151416[[#This Row],[R$ (Valores)]],K1169+FluxoCaixa1013151416[[#This Row],[Valores Receitas / Despesas]])</f>
        <v>9274.3599999999933</v>
      </c>
      <c r="L1170" s="53">
        <f>IF(FluxoCaixa1013151416[[#This Row],[Entrada / Saída]]="Saída",FluxoCaixa1013151416[[#This Row],[R$ (Valores)]]*-1,FluxoCaixa1013151416[[#This Row],[R$ (Valores)]])</f>
        <v>0</v>
      </c>
    </row>
    <row r="1171" spans="2:12">
      <c r="B1171" s="48"/>
      <c r="C1171" s="48"/>
      <c r="D1171" s="16"/>
      <c r="E1171" s="48"/>
      <c r="F1171" s="17"/>
      <c r="G1171" s="17"/>
      <c r="H1171" s="17"/>
      <c r="I1171" s="54"/>
      <c r="J1171" s="45"/>
      <c r="K1171" s="20">
        <f>IF(FluxoCaixa1013151416[[#This Row],[Movimento ]]="Saldo Inicial",FluxoCaixa1013151416[[#This Row],[R$ (Valores)]],K1170+FluxoCaixa1013151416[[#This Row],[Valores Receitas / Despesas]])</f>
        <v>9274.3599999999933</v>
      </c>
      <c r="L1171" s="53">
        <f>IF(FluxoCaixa1013151416[[#This Row],[Entrada / Saída]]="Saída",FluxoCaixa1013151416[[#This Row],[R$ (Valores)]]*-1,FluxoCaixa1013151416[[#This Row],[R$ (Valores)]])</f>
        <v>0</v>
      </c>
    </row>
    <row r="1172" spans="2:12">
      <c r="B1172" s="48"/>
      <c r="C1172" s="48"/>
      <c r="D1172" s="16"/>
      <c r="E1172" s="48"/>
      <c r="F1172" s="17"/>
      <c r="G1172" s="17"/>
      <c r="H1172" s="17"/>
      <c r="I1172" s="54"/>
      <c r="J1172" s="45"/>
      <c r="K1172" s="20">
        <f>IF(FluxoCaixa1013151416[[#This Row],[Movimento ]]="Saldo Inicial",FluxoCaixa1013151416[[#This Row],[R$ (Valores)]],K1171+FluxoCaixa1013151416[[#This Row],[Valores Receitas / Despesas]])</f>
        <v>9274.3599999999933</v>
      </c>
      <c r="L1172" s="53">
        <f>IF(FluxoCaixa1013151416[[#This Row],[Entrada / Saída]]="Saída",FluxoCaixa1013151416[[#This Row],[R$ (Valores)]]*-1,FluxoCaixa1013151416[[#This Row],[R$ (Valores)]])</f>
        <v>0</v>
      </c>
    </row>
    <row r="1173" spans="2:12">
      <c r="B1173" s="48"/>
      <c r="C1173" s="48"/>
      <c r="D1173" s="16"/>
      <c r="E1173" s="48"/>
      <c r="F1173" s="17"/>
      <c r="G1173" s="17"/>
      <c r="H1173" s="17"/>
      <c r="I1173" s="54"/>
      <c r="J1173" s="45"/>
      <c r="K1173" s="20">
        <f>IF(FluxoCaixa1013151416[[#This Row],[Movimento ]]="Saldo Inicial",FluxoCaixa1013151416[[#This Row],[R$ (Valores)]],K1172+FluxoCaixa1013151416[[#This Row],[Valores Receitas / Despesas]])</f>
        <v>9274.3599999999933</v>
      </c>
      <c r="L1173" s="53">
        <f>IF(FluxoCaixa1013151416[[#This Row],[Entrada / Saída]]="Saída",FluxoCaixa1013151416[[#This Row],[R$ (Valores)]]*-1,FluxoCaixa1013151416[[#This Row],[R$ (Valores)]])</f>
        <v>0</v>
      </c>
    </row>
    <row r="1174" spans="2:12">
      <c r="B1174" s="48"/>
      <c r="C1174" s="48"/>
      <c r="D1174" s="16"/>
      <c r="E1174" s="48"/>
      <c r="F1174" s="17"/>
      <c r="G1174" s="17"/>
      <c r="H1174" s="17"/>
      <c r="I1174" s="54"/>
      <c r="J1174" s="45"/>
      <c r="K1174" s="20">
        <f>IF(FluxoCaixa1013151416[[#This Row],[Movimento ]]="Saldo Inicial",FluxoCaixa1013151416[[#This Row],[R$ (Valores)]],K1173+FluxoCaixa1013151416[[#This Row],[Valores Receitas / Despesas]])</f>
        <v>9274.3599999999933</v>
      </c>
      <c r="L1174" s="53">
        <f>IF(FluxoCaixa1013151416[[#This Row],[Entrada / Saída]]="Saída",FluxoCaixa1013151416[[#This Row],[R$ (Valores)]]*-1,FluxoCaixa1013151416[[#This Row],[R$ (Valores)]])</f>
        <v>0</v>
      </c>
    </row>
    <row r="1175" spans="2:12">
      <c r="B1175" s="48"/>
      <c r="C1175" s="48"/>
      <c r="D1175" s="16"/>
      <c r="E1175" s="48"/>
      <c r="F1175" s="17"/>
      <c r="G1175" s="17"/>
      <c r="H1175" s="17"/>
      <c r="I1175" s="54"/>
      <c r="J1175" s="45"/>
      <c r="K1175" s="20">
        <f>IF(FluxoCaixa1013151416[[#This Row],[Movimento ]]="Saldo Inicial",FluxoCaixa1013151416[[#This Row],[R$ (Valores)]],K1174+FluxoCaixa1013151416[[#This Row],[Valores Receitas / Despesas]])</f>
        <v>9274.3599999999933</v>
      </c>
      <c r="L1175" s="53">
        <f>IF(FluxoCaixa1013151416[[#This Row],[Entrada / Saída]]="Saída",FluxoCaixa1013151416[[#This Row],[R$ (Valores)]]*-1,FluxoCaixa1013151416[[#This Row],[R$ (Valores)]])</f>
        <v>0</v>
      </c>
    </row>
    <row r="1176" spans="2:12">
      <c r="B1176" s="48"/>
      <c r="C1176" s="48"/>
      <c r="D1176" s="16"/>
      <c r="E1176" s="48"/>
      <c r="F1176" s="17"/>
      <c r="G1176" s="17"/>
      <c r="H1176" s="17"/>
      <c r="I1176" s="54"/>
      <c r="J1176" s="45"/>
      <c r="K1176" s="20">
        <f>IF(FluxoCaixa1013151416[[#This Row],[Movimento ]]="Saldo Inicial",FluxoCaixa1013151416[[#This Row],[R$ (Valores)]],K1175+FluxoCaixa1013151416[[#This Row],[Valores Receitas / Despesas]])</f>
        <v>9274.3599999999933</v>
      </c>
      <c r="L1176" s="53">
        <f>IF(FluxoCaixa1013151416[[#This Row],[Entrada / Saída]]="Saída",FluxoCaixa1013151416[[#This Row],[R$ (Valores)]]*-1,FluxoCaixa1013151416[[#This Row],[R$ (Valores)]])</f>
        <v>0</v>
      </c>
    </row>
    <row r="1177" spans="2:12">
      <c r="B1177" s="48"/>
      <c r="C1177" s="48"/>
      <c r="D1177" s="16"/>
      <c r="E1177" s="48"/>
      <c r="F1177" s="17"/>
      <c r="G1177" s="17"/>
      <c r="H1177" s="17"/>
      <c r="I1177" s="54"/>
      <c r="J1177" s="45"/>
      <c r="K1177" s="20">
        <f>IF(FluxoCaixa1013151416[[#This Row],[Movimento ]]="Saldo Inicial",FluxoCaixa1013151416[[#This Row],[R$ (Valores)]],K1176+FluxoCaixa1013151416[[#This Row],[Valores Receitas / Despesas]])</f>
        <v>9274.3599999999933</v>
      </c>
      <c r="L1177" s="53">
        <f>IF(FluxoCaixa1013151416[[#This Row],[Entrada / Saída]]="Saída",FluxoCaixa1013151416[[#This Row],[R$ (Valores)]]*-1,FluxoCaixa1013151416[[#This Row],[R$ (Valores)]])</f>
        <v>0</v>
      </c>
    </row>
    <row r="1178" spans="2:12">
      <c r="B1178" s="48"/>
      <c r="C1178" s="48"/>
      <c r="D1178" s="16"/>
      <c r="E1178" s="48"/>
      <c r="F1178" s="17"/>
      <c r="G1178" s="17"/>
      <c r="H1178" s="17"/>
      <c r="I1178" s="54"/>
      <c r="J1178" s="45"/>
      <c r="K1178" s="20">
        <f>IF(FluxoCaixa1013151416[[#This Row],[Movimento ]]="Saldo Inicial",FluxoCaixa1013151416[[#This Row],[R$ (Valores)]],K1177+FluxoCaixa1013151416[[#This Row],[Valores Receitas / Despesas]])</f>
        <v>9274.3599999999933</v>
      </c>
      <c r="L1178" s="53">
        <f>IF(FluxoCaixa1013151416[[#This Row],[Entrada / Saída]]="Saída",FluxoCaixa1013151416[[#This Row],[R$ (Valores)]]*-1,FluxoCaixa1013151416[[#This Row],[R$ (Valores)]])</f>
        <v>0</v>
      </c>
    </row>
    <row r="1179" spans="2:12">
      <c r="B1179" s="48"/>
      <c r="C1179" s="48"/>
      <c r="D1179" s="16"/>
      <c r="E1179" s="48"/>
      <c r="F1179" s="17"/>
      <c r="G1179" s="17"/>
      <c r="H1179" s="17"/>
      <c r="I1179" s="54"/>
      <c r="J1179" s="45"/>
      <c r="K1179" s="20">
        <f>IF(FluxoCaixa1013151416[[#This Row],[Movimento ]]="Saldo Inicial",FluxoCaixa1013151416[[#This Row],[R$ (Valores)]],K1178+FluxoCaixa1013151416[[#This Row],[Valores Receitas / Despesas]])</f>
        <v>9274.3599999999933</v>
      </c>
      <c r="L1179" s="53">
        <f>IF(FluxoCaixa1013151416[[#This Row],[Entrada / Saída]]="Saída",FluxoCaixa1013151416[[#This Row],[R$ (Valores)]]*-1,FluxoCaixa1013151416[[#This Row],[R$ (Valores)]])</f>
        <v>0</v>
      </c>
    </row>
    <row r="1180" spans="2:12">
      <c r="B1180" s="48"/>
      <c r="C1180" s="48"/>
      <c r="D1180" s="16"/>
      <c r="E1180" s="48"/>
      <c r="F1180" s="17"/>
      <c r="G1180" s="17"/>
      <c r="H1180" s="17"/>
      <c r="I1180" s="54"/>
      <c r="J1180" s="45"/>
      <c r="K1180" s="20">
        <f>IF(FluxoCaixa1013151416[[#This Row],[Movimento ]]="Saldo Inicial",FluxoCaixa1013151416[[#This Row],[R$ (Valores)]],K1179+FluxoCaixa1013151416[[#This Row],[Valores Receitas / Despesas]])</f>
        <v>9274.3599999999933</v>
      </c>
      <c r="L1180" s="53">
        <f>IF(FluxoCaixa1013151416[[#This Row],[Entrada / Saída]]="Saída",FluxoCaixa1013151416[[#This Row],[R$ (Valores)]]*-1,FluxoCaixa1013151416[[#This Row],[R$ (Valores)]])</f>
        <v>0</v>
      </c>
    </row>
    <row r="1181" spans="2:12">
      <c r="B1181" s="48"/>
      <c r="C1181" s="48"/>
      <c r="D1181" s="16"/>
      <c r="E1181" s="48"/>
      <c r="F1181" s="17"/>
      <c r="G1181" s="17"/>
      <c r="H1181" s="17"/>
      <c r="I1181" s="54"/>
      <c r="J1181" s="45"/>
      <c r="K1181" s="20">
        <f>IF(FluxoCaixa1013151416[[#This Row],[Movimento ]]="Saldo Inicial",FluxoCaixa1013151416[[#This Row],[R$ (Valores)]],K1180+FluxoCaixa1013151416[[#This Row],[Valores Receitas / Despesas]])</f>
        <v>9274.3599999999933</v>
      </c>
      <c r="L1181" s="53">
        <f>IF(FluxoCaixa1013151416[[#This Row],[Entrada / Saída]]="Saída",FluxoCaixa1013151416[[#This Row],[R$ (Valores)]]*-1,FluxoCaixa1013151416[[#This Row],[R$ (Valores)]])</f>
        <v>0</v>
      </c>
    </row>
    <row r="1182" spans="2:12">
      <c r="B1182" s="48"/>
      <c r="C1182" s="48"/>
      <c r="D1182" s="16"/>
      <c r="E1182" s="48"/>
      <c r="F1182" s="17"/>
      <c r="G1182" s="17"/>
      <c r="H1182" s="17"/>
      <c r="I1182" s="54"/>
      <c r="J1182" s="45"/>
      <c r="K1182" s="20">
        <f>IF(FluxoCaixa1013151416[[#This Row],[Movimento ]]="Saldo Inicial",FluxoCaixa1013151416[[#This Row],[R$ (Valores)]],K1181+FluxoCaixa1013151416[[#This Row],[Valores Receitas / Despesas]])</f>
        <v>9274.3599999999933</v>
      </c>
      <c r="L1182" s="53">
        <f>IF(FluxoCaixa1013151416[[#This Row],[Entrada / Saída]]="Saída",FluxoCaixa1013151416[[#This Row],[R$ (Valores)]]*-1,FluxoCaixa1013151416[[#This Row],[R$ (Valores)]])</f>
        <v>0</v>
      </c>
    </row>
    <row r="1183" spans="2:12">
      <c r="B1183" s="48"/>
      <c r="C1183" s="48"/>
      <c r="D1183" s="16"/>
      <c r="E1183" s="48"/>
      <c r="F1183" s="17"/>
      <c r="G1183" s="17"/>
      <c r="H1183" s="17"/>
      <c r="I1183" s="54"/>
      <c r="J1183" s="45"/>
      <c r="K1183" s="20">
        <f>IF(FluxoCaixa1013151416[[#This Row],[Movimento ]]="Saldo Inicial",FluxoCaixa1013151416[[#This Row],[R$ (Valores)]],K1182+FluxoCaixa1013151416[[#This Row],[Valores Receitas / Despesas]])</f>
        <v>9274.3599999999933</v>
      </c>
      <c r="L1183" s="53">
        <f>IF(FluxoCaixa1013151416[[#This Row],[Entrada / Saída]]="Saída",FluxoCaixa1013151416[[#This Row],[R$ (Valores)]]*-1,FluxoCaixa1013151416[[#This Row],[R$ (Valores)]])</f>
        <v>0</v>
      </c>
    </row>
    <row r="1184" spans="2:12">
      <c r="B1184" s="48"/>
      <c r="C1184" s="48"/>
      <c r="D1184" s="16"/>
      <c r="E1184" s="48"/>
      <c r="F1184" s="17"/>
      <c r="G1184" s="17"/>
      <c r="H1184" s="17"/>
      <c r="I1184" s="54"/>
      <c r="J1184" s="45"/>
      <c r="K1184" s="20">
        <f>IF(FluxoCaixa1013151416[[#This Row],[Movimento ]]="Saldo Inicial",FluxoCaixa1013151416[[#This Row],[R$ (Valores)]],K1183+FluxoCaixa1013151416[[#This Row],[Valores Receitas / Despesas]])</f>
        <v>9274.3599999999933</v>
      </c>
      <c r="L1184" s="53">
        <f>IF(FluxoCaixa1013151416[[#This Row],[Entrada / Saída]]="Saída",FluxoCaixa1013151416[[#This Row],[R$ (Valores)]]*-1,FluxoCaixa1013151416[[#This Row],[R$ (Valores)]])</f>
        <v>0</v>
      </c>
    </row>
    <row r="1185" spans="2:12">
      <c r="B1185" s="48"/>
      <c r="C1185" s="48"/>
      <c r="D1185" s="16"/>
      <c r="E1185" s="48"/>
      <c r="F1185" s="17"/>
      <c r="G1185" s="17"/>
      <c r="H1185" s="17"/>
      <c r="I1185" s="54"/>
      <c r="J1185" s="45"/>
      <c r="K1185" s="20">
        <f>IF(FluxoCaixa1013151416[[#This Row],[Movimento ]]="Saldo Inicial",FluxoCaixa1013151416[[#This Row],[R$ (Valores)]],K1184+FluxoCaixa1013151416[[#This Row],[Valores Receitas / Despesas]])</f>
        <v>9274.3599999999933</v>
      </c>
      <c r="L1185" s="53">
        <f>IF(FluxoCaixa1013151416[[#This Row],[Entrada / Saída]]="Saída",FluxoCaixa1013151416[[#This Row],[R$ (Valores)]]*-1,FluxoCaixa1013151416[[#This Row],[R$ (Valores)]])</f>
        <v>0</v>
      </c>
    </row>
    <row r="1186" spans="2:12">
      <c r="B1186" s="48"/>
      <c r="C1186" s="48"/>
      <c r="D1186" s="16"/>
      <c r="E1186" s="48"/>
      <c r="F1186" s="17"/>
      <c r="G1186" s="17"/>
      <c r="H1186" s="17"/>
      <c r="I1186" s="54"/>
      <c r="J1186" s="45"/>
      <c r="K1186" s="20">
        <f>IF(FluxoCaixa1013151416[[#This Row],[Movimento ]]="Saldo Inicial",FluxoCaixa1013151416[[#This Row],[R$ (Valores)]],K1185+FluxoCaixa1013151416[[#This Row],[Valores Receitas / Despesas]])</f>
        <v>9274.3599999999933</v>
      </c>
      <c r="L1186" s="53">
        <f>IF(FluxoCaixa1013151416[[#This Row],[Entrada / Saída]]="Saída",FluxoCaixa1013151416[[#This Row],[R$ (Valores)]]*-1,FluxoCaixa1013151416[[#This Row],[R$ (Valores)]])</f>
        <v>0</v>
      </c>
    </row>
    <row r="1187" spans="2:12">
      <c r="B1187" s="48"/>
      <c r="C1187" s="48"/>
      <c r="D1187" s="16"/>
      <c r="E1187" s="48"/>
      <c r="F1187" s="17"/>
      <c r="G1187" s="17"/>
      <c r="H1187" s="17"/>
      <c r="I1187" s="54"/>
      <c r="J1187" s="45"/>
      <c r="K1187" s="20">
        <f>IF(FluxoCaixa1013151416[[#This Row],[Movimento ]]="Saldo Inicial",FluxoCaixa1013151416[[#This Row],[R$ (Valores)]],K1186+FluxoCaixa1013151416[[#This Row],[Valores Receitas / Despesas]])</f>
        <v>9274.3599999999933</v>
      </c>
      <c r="L1187" s="53">
        <f>IF(FluxoCaixa1013151416[[#This Row],[Entrada / Saída]]="Saída",FluxoCaixa1013151416[[#This Row],[R$ (Valores)]]*-1,FluxoCaixa1013151416[[#This Row],[R$ (Valores)]])</f>
        <v>0</v>
      </c>
    </row>
    <row r="1188" spans="2:12">
      <c r="B1188" s="48"/>
      <c r="C1188" s="48"/>
      <c r="D1188" s="16"/>
      <c r="E1188" s="48"/>
      <c r="F1188" s="17"/>
      <c r="G1188" s="17"/>
      <c r="H1188" s="17"/>
      <c r="I1188" s="54"/>
      <c r="J1188" s="45"/>
      <c r="K1188" s="20">
        <f>IF(FluxoCaixa1013151416[[#This Row],[Movimento ]]="Saldo Inicial",FluxoCaixa1013151416[[#This Row],[R$ (Valores)]],K1187+FluxoCaixa1013151416[[#This Row],[Valores Receitas / Despesas]])</f>
        <v>9274.3599999999933</v>
      </c>
      <c r="L1188" s="53">
        <f>IF(FluxoCaixa1013151416[[#This Row],[Entrada / Saída]]="Saída",FluxoCaixa1013151416[[#This Row],[R$ (Valores)]]*-1,FluxoCaixa1013151416[[#This Row],[R$ (Valores)]])</f>
        <v>0</v>
      </c>
    </row>
    <row r="1189" spans="2:12">
      <c r="B1189" s="48"/>
      <c r="C1189" s="48"/>
      <c r="D1189" s="16"/>
      <c r="E1189" s="48"/>
      <c r="F1189" s="17"/>
      <c r="G1189" s="17"/>
      <c r="H1189" s="17"/>
      <c r="I1189" s="54"/>
      <c r="J1189" s="45"/>
      <c r="K1189" s="20">
        <f>IF(FluxoCaixa1013151416[[#This Row],[Movimento ]]="Saldo Inicial",FluxoCaixa1013151416[[#This Row],[R$ (Valores)]],K1188+FluxoCaixa1013151416[[#This Row],[Valores Receitas / Despesas]])</f>
        <v>9274.3599999999933</v>
      </c>
      <c r="L1189" s="53">
        <f>IF(FluxoCaixa1013151416[[#This Row],[Entrada / Saída]]="Saída",FluxoCaixa1013151416[[#This Row],[R$ (Valores)]]*-1,FluxoCaixa1013151416[[#This Row],[R$ (Valores)]])</f>
        <v>0</v>
      </c>
    </row>
    <row r="1190" spans="2:12">
      <c r="B1190" s="48"/>
      <c r="C1190" s="48"/>
      <c r="D1190" s="16"/>
      <c r="E1190" s="48"/>
      <c r="F1190" s="17"/>
      <c r="G1190" s="17"/>
      <c r="H1190" s="17"/>
      <c r="I1190" s="54"/>
      <c r="J1190" s="45"/>
      <c r="K1190" s="20">
        <f>IF(FluxoCaixa1013151416[[#This Row],[Movimento ]]="Saldo Inicial",FluxoCaixa1013151416[[#This Row],[R$ (Valores)]],K1189+FluxoCaixa1013151416[[#This Row],[Valores Receitas / Despesas]])</f>
        <v>9274.3599999999933</v>
      </c>
      <c r="L1190" s="53">
        <f>IF(FluxoCaixa1013151416[[#This Row],[Entrada / Saída]]="Saída",FluxoCaixa1013151416[[#This Row],[R$ (Valores)]]*-1,FluxoCaixa1013151416[[#This Row],[R$ (Valores)]])</f>
        <v>0</v>
      </c>
    </row>
    <row r="1191" spans="2:12">
      <c r="B1191" s="48"/>
      <c r="C1191" s="48"/>
      <c r="D1191" s="16"/>
      <c r="E1191" s="48"/>
      <c r="F1191" s="17"/>
      <c r="G1191" s="17"/>
      <c r="H1191" s="17"/>
      <c r="I1191" s="54"/>
      <c r="J1191" s="45"/>
      <c r="K1191" s="20">
        <f>IF(FluxoCaixa1013151416[[#This Row],[Movimento ]]="Saldo Inicial",FluxoCaixa1013151416[[#This Row],[R$ (Valores)]],K1190+FluxoCaixa1013151416[[#This Row],[Valores Receitas / Despesas]])</f>
        <v>9274.3599999999933</v>
      </c>
      <c r="L1191" s="53">
        <f>IF(FluxoCaixa1013151416[[#This Row],[Entrada / Saída]]="Saída",FluxoCaixa1013151416[[#This Row],[R$ (Valores)]]*-1,FluxoCaixa1013151416[[#This Row],[R$ (Valores)]])</f>
        <v>0</v>
      </c>
    </row>
    <row r="1192" spans="2:12">
      <c r="B1192" s="48"/>
      <c r="C1192" s="48"/>
      <c r="D1192" s="16"/>
      <c r="E1192" s="48"/>
      <c r="F1192" s="17"/>
      <c r="G1192" s="17"/>
      <c r="H1192" s="17"/>
      <c r="I1192" s="54"/>
      <c r="J1192" s="45"/>
      <c r="K1192" s="20">
        <f>IF(FluxoCaixa1013151416[[#This Row],[Movimento ]]="Saldo Inicial",FluxoCaixa1013151416[[#This Row],[R$ (Valores)]],K1191+FluxoCaixa1013151416[[#This Row],[Valores Receitas / Despesas]])</f>
        <v>9274.3599999999933</v>
      </c>
      <c r="L1192" s="53">
        <f>IF(FluxoCaixa1013151416[[#This Row],[Entrada / Saída]]="Saída",FluxoCaixa1013151416[[#This Row],[R$ (Valores)]]*-1,FluxoCaixa1013151416[[#This Row],[R$ (Valores)]])</f>
        <v>0</v>
      </c>
    </row>
    <row r="1193" spans="2:12">
      <c r="B1193" s="48"/>
      <c r="C1193" s="48"/>
      <c r="D1193" s="16"/>
      <c r="E1193" s="48"/>
      <c r="F1193" s="17"/>
      <c r="G1193" s="17"/>
      <c r="H1193" s="17"/>
      <c r="I1193" s="54"/>
      <c r="J1193" s="45"/>
      <c r="K1193" s="20">
        <f>IF(FluxoCaixa1013151416[[#This Row],[Movimento ]]="Saldo Inicial",FluxoCaixa1013151416[[#This Row],[R$ (Valores)]],K1192+FluxoCaixa1013151416[[#This Row],[Valores Receitas / Despesas]])</f>
        <v>9274.3599999999933</v>
      </c>
      <c r="L1193" s="53">
        <f>IF(FluxoCaixa1013151416[[#This Row],[Entrada / Saída]]="Saída",FluxoCaixa1013151416[[#This Row],[R$ (Valores)]]*-1,FluxoCaixa1013151416[[#This Row],[R$ (Valores)]])</f>
        <v>0</v>
      </c>
    </row>
    <row r="1194" spans="2:12">
      <c r="B1194" s="48"/>
      <c r="C1194" s="48"/>
      <c r="D1194" s="16"/>
      <c r="E1194" s="48"/>
      <c r="F1194" s="17"/>
      <c r="G1194" s="17"/>
      <c r="H1194" s="17"/>
      <c r="I1194" s="54"/>
      <c r="J1194" s="45"/>
      <c r="K1194" s="20">
        <f>IF(FluxoCaixa1013151416[[#This Row],[Movimento ]]="Saldo Inicial",FluxoCaixa1013151416[[#This Row],[R$ (Valores)]],K1193+FluxoCaixa1013151416[[#This Row],[Valores Receitas / Despesas]])</f>
        <v>9274.3599999999933</v>
      </c>
      <c r="L1194" s="53">
        <f>IF(FluxoCaixa1013151416[[#This Row],[Entrada / Saída]]="Saída",FluxoCaixa1013151416[[#This Row],[R$ (Valores)]]*-1,FluxoCaixa1013151416[[#This Row],[R$ (Valores)]])</f>
        <v>0</v>
      </c>
    </row>
    <row r="1195" spans="2:12">
      <c r="B1195" s="48"/>
      <c r="C1195" s="48"/>
      <c r="D1195" s="16"/>
      <c r="E1195" s="48"/>
      <c r="F1195" s="17"/>
      <c r="G1195" s="17"/>
      <c r="H1195" s="17"/>
      <c r="I1195" s="54"/>
      <c r="J1195" s="45"/>
      <c r="K1195" s="20">
        <f>IF(FluxoCaixa1013151416[[#This Row],[Movimento ]]="Saldo Inicial",FluxoCaixa1013151416[[#This Row],[R$ (Valores)]],K1194+FluxoCaixa1013151416[[#This Row],[Valores Receitas / Despesas]])</f>
        <v>9274.3599999999933</v>
      </c>
      <c r="L1195" s="53">
        <f>IF(FluxoCaixa1013151416[[#This Row],[Entrada / Saída]]="Saída",FluxoCaixa1013151416[[#This Row],[R$ (Valores)]]*-1,FluxoCaixa1013151416[[#This Row],[R$ (Valores)]])</f>
        <v>0</v>
      </c>
    </row>
    <row r="1196" spans="2:12">
      <c r="B1196" s="48"/>
      <c r="C1196" s="48"/>
      <c r="D1196" s="16"/>
      <c r="E1196" s="48"/>
      <c r="F1196" s="17"/>
      <c r="G1196" s="17"/>
      <c r="H1196" s="17"/>
      <c r="I1196" s="54"/>
      <c r="J1196" s="45"/>
      <c r="K1196" s="20">
        <f>IF(FluxoCaixa1013151416[[#This Row],[Movimento ]]="Saldo Inicial",FluxoCaixa1013151416[[#This Row],[R$ (Valores)]],K1195+FluxoCaixa1013151416[[#This Row],[Valores Receitas / Despesas]])</f>
        <v>9274.3599999999933</v>
      </c>
      <c r="L1196" s="53">
        <f>IF(FluxoCaixa1013151416[[#This Row],[Entrada / Saída]]="Saída",FluxoCaixa1013151416[[#This Row],[R$ (Valores)]]*-1,FluxoCaixa1013151416[[#This Row],[R$ (Valores)]])</f>
        <v>0</v>
      </c>
    </row>
    <row r="1197" spans="2:12">
      <c r="B1197" s="48"/>
      <c r="C1197" s="48"/>
      <c r="D1197" s="16"/>
      <c r="E1197" s="48"/>
      <c r="F1197" s="17"/>
      <c r="G1197" s="17"/>
      <c r="H1197" s="17"/>
      <c r="I1197" s="54"/>
      <c r="J1197" s="45"/>
      <c r="K1197" s="20">
        <f>IF(FluxoCaixa1013151416[[#This Row],[Movimento ]]="Saldo Inicial",FluxoCaixa1013151416[[#This Row],[R$ (Valores)]],K1196+FluxoCaixa1013151416[[#This Row],[Valores Receitas / Despesas]])</f>
        <v>9274.3599999999933</v>
      </c>
      <c r="L1197" s="53">
        <f>IF(FluxoCaixa1013151416[[#This Row],[Entrada / Saída]]="Saída",FluxoCaixa1013151416[[#This Row],[R$ (Valores)]]*-1,FluxoCaixa1013151416[[#This Row],[R$ (Valores)]])</f>
        <v>0</v>
      </c>
    </row>
    <row r="1198" spans="2:12">
      <c r="B1198" s="48"/>
      <c r="C1198" s="48"/>
      <c r="D1198" s="16"/>
      <c r="E1198" s="48"/>
      <c r="F1198" s="17"/>
      <c r="G1198" s="17"/>
      <c r="H1198" s="17"/>
      <c r="I1198" s="54"/>
      <c r="J1198" s="45"/>
      <c r="K1198" s="20">
        <f>IF(FluxoCaixa1013151416[[#This Row],[Movimento ]]="Saldo Inicial",FluxoCaixa1013151416[[#This Row],[R$ (Valores)]],K1197+FluxoCaixa1013151416[[#This Row],[Valores Receitas / Despesas]])</f>
        <v>9274.3599999999933</v>
      </c>
      <c r="L1198" s="53">
        <f>IF(FluxoCaixa1013151416[[#This Row],[Entrada / Saída]]="Saída",FluxoCaixa1013151416[[#This Row],[R$ (Valores)]]*-1,FluxoCaixa1013151416[[#This Row],[R$ (Valores)]])</f>
        <v>0</v>
      </c>
    </row>
    <row r="1199" spans="2:12">
      <c r="B1199" s="48"/>
      <c r="C1199" s="48"/>
      <c r="D1199" s="16"/>
      <c r="E1199" s="48"/>
      <c r="F1199" s="17"/>
      <c r="G1199" s="17"/>
      <c r="H1199" s="17"/>
      <c r="I1199" s="54"/>
      <c r="J1199" s="45"/>
      <c r="K1199" s="20">
        <f>IF(FluxoCaixa1013151416[[#This Row],[Movimento ]]="Saldo Inicial",FluxoCaixa1013151416[[#This Row],[R$ (Valores)]],K1198+FluxoCaixa1013151416[[#This Row],[Valores Receitas / Despesas]])</f>
        <v>9274.3599999999933</v>
      </c>
      <c r="L1199" s="53">
        <f>IF(FluxoCaixa1013151416[[#This Row],[Entrada / Saída]]="Saída",FluxoCaixa1013151416[[#This Row],[R$ (Valores)]]*-1,FluxoCaixa1013151416[[#This Row],[R$ (Valores)]])</f>
        <v>0</v>
      </c>
    </row>
    <row r="1200" spans="2:12">
      <c r="B1200" s="48"/>
      <c r="C1200" s="48"/>
      <c r="D1200" s="16"/>
      <c r="E1200" s="48"/>
      <c r="F1200" s="17"/>
      <c r="G1200" s="17"/>
      <c r="H1200" s="17"/>
      <c r="I1200" s="54"/>
      <c r="J1200" s="45"/>
      <c r="K1200" s="20">
        <f>IF(FluxoCaixa1013151416[[#This Row],[Movimento ]]="Saldo Inicial",FluxoCaixa1013151416[[#This Row],[R$ (Valores)]],K1199+FluxoCaixa1013151416[[#This Row],[Valores Receitas / Despesas]])</f>
        <v>9274.3599999999933</v>
      </c>
      <c r="L1200" s="53">
        <f>IF(FluxoCaixa1013151416[[#This Row],[Entrada / Saída]]="Saída",FluxoCaixa1013151416[[#This Row],[R$ (Valores)]]*-1,FluxoCaixa1013151416[[#This Row],[R$ (Valores)]])</f>
        <v>0</v>
      </c>
    </row>
    <row r="1201" spans="2:12">
      <c r="B1201" s="48"/>
      <c r="C1201" s="48"/>
      <c r="D1201" s="16"/>
      <c r="E1201" s="48"/>
      <c r="F1201" s="17"/>
      <c r="G1201" s="17"/>
      <c r="H1201" s="17"/>
      <c r="I1201" s="54"/>
      <c r="J1201" s="45"/>
      <c r="K1201" s="20">
        <f>IF(FluxoCaixa1013151416[[#This Row],[Movimento ]]="Saldo Inicial",FluxoCaixa1013151416[[#This Row],[R$ (Valores)]],K1200+FluxoCaixa1013151416[[#This Row],[Valores Receitas / Despesas]])</f>
        <v>9274.3599999999933</v>
      </c>
      <c r="L1201" s="53">
        <f>IF(FluxoCaixa1013151416[[#This Row],[Entrada / Saída]]="Saída",FluxoCaixa1013151416[[#This Row],[R$ (Valores)]]*-1,FluxoCaixa1013151416[[#This Row],[R$ (Valores)]])</f>
        <v>0</v>
      </c>
    </row>
    <row r="1202" spans="2:12">
      <c r="B1202" s="48"/>
      <c r="C1202" s="48"/>
      <c r="D1202" s="16"/>
      <c r="E1202" s="48"/>
      <c r="F1202" s="17"/>
      <c r="G1202" s="17"/>
      <c r="H1202" s="17"/>
      <c r="I1202" s="54"/>
      <c r="J1202" s="45"/>
      <c r="K1202" s="20">
        <f>IF(FluxoCaixa1013151416[[#This Row],[Movimento ]]="Saldo Inicial",FluxoCaixa1013151416[[#This Row],[R$ (Valores)]],K1201+FluxoCaixa1013151416[[#This Row],[Valores Receitas / Despesas]])</f>
        <v>9274.3599999999933</v>
      </c>
      <c r="L1202" s="53">
        <f>IF(FluxoCaixa1013151416[[#This Row],[Entrada / Saída]]="Saída",FluxoCaixa1013151416[[#This Row],[R$ (Valores)]]*-1,FluxoCaixa1013151416[[#This Row],[R$ (Valores)]])</f>
        <v>0</v>
      </c>
    </row>
    <row r="1203" spans="2:12">
      <c r="B1203" s="48"/>
      <c r="C1203" s="48"/>
      <c r="D1203" s="16"/>
      <c r="E1203" s="48"/>
      <c r="F1203" s="17"/>
      <c r="G1203" s="17"/>
      <c r="H1203" s="17"/>
      <c r="I1203" s="54"/>
      <c r="J1203" s="45"/>
      <c r="K1203" s="20">
        <f>IF(FluxoCaixa1013151416[[#This Row],[Movimento ]]="Saldo Inicial",FluxoCaixa1013151416[[#This Row],[R$ (Valores)]],K1202+FluxoCaixa1013151416[[#This Row],[Valores Receitas / Despesas]])</f>
        <v>9274.3599999999933</v>
      </c>
      <c r="L1203" s="53">
        <f>IF(FluxoCaixa1013151416[[#This Row],[Entrada / Saída]]="Saída",FluxoCaixa1013151416[[#This Row],[R$ (Valores)]]*-1,FluxoCaixa1013151416[[#This Row],[R$ (Valores)]])</f>
        <v>0</v>
      </c>
    </row>
    <row r="1204" spans="2:12">
      <c r="B1204" s="48"/>
      <c r="C1204" s="48"/>
      <c r="D1204" s="16"/>
      <c r="E1204" s="48"/>
      <c r="F1204" s="17"/>
      <c r="G1204" s="17"/>
      <c r="H1204" s="17"/>
      <c r="I1204" s="54"/>
      <c r="J1204" s="45"/>
      <c r="K1204" s="20">
        <f>IF(FluxoCaixa1013151416[[#This Row],[Movimento ]]="Saldo Inicial",FluxoCaixa1013151416[[#This Row],[R$ (Valores)]],K1203+FluxoCaixa1013151416[[#This Row],[Valores Receitas / Despesas]])</f>
        <v>9274.3599999999933</v>
      </c>
      <c r="L1204" s="53">
        <f>IF(FluxoCaixa1013151416[[#This Row],[Entrada / Saída]]="Saída",FluxoCaixa1013151416[[#This Row],[R$ (Valores)]]*-1,FluxoCaixa1013151416[[#This Row],[R$ (Valores)]])</f>
        <v>0</v>
      </c>
    </row>
    <row r="1205" spans="2:12">
      <c r="B1205" s="48"/>
      <c r="C1205" s="48"/>
      <c r="D1205" s="16"/>
      <c r="E1205" s="48"/>
      <c r="F1205" s="17"/>
      <c r="G1205" s="17"/>
      <c r="H1205" s="17"/>
      <c r="I1205" s="54"/>
      <c r="J1205" s="45"/>
      <c r="K1205" s="20">
        <f>IF(FluxoCaixa1013151416[[#This Row],[Movimento ]]="Saldo Inicial",FluxoCaixa1013151416[[#This Row],[R$ (Valores)]],K1204+FluxoCaixa1013151416[[#This Row],[Valores Receitas / Despesas]])</f>
        <v>9274.3599999999933</v>
      </c>
      <c r="L1205" s="53">
        <f>IF(FluxoCaixa1013151416[[#This Row],[Entrada / Saída]]="Saída",FluxoCaixa1013151416[[#This Row],[R$ (Valores)]]*-1,FluxoCaixa1013151416[[#This Row],[R$ (Valores)]])</f>
        <v>0</v>
      </c>
    </row>
    <row r="1206" spans="2:12">
      <c r="B1206" s="48"/>
      <c r="C1206" s="48"/>
      <c r="D1206" s="16"/>
      <c r="E1206" s="48"/>
      <c r="F1206" s="17"/>
      <c r="G1206" s="17"/>
      <c r="H1206" s="17"/>
      <c r="I1206" s="54"/>
      <c r="J1206" s="45"/>
      <c r="K1206" s="20">
        <f>IF(FluxoCaixa1013151416[[#This Row],[Movimento ]]="Saldo Inicial",FluxoCaixa1013151416[[#This Row],[R$ (Valores)]],K1205+FluxoCaixa1013151416[[#This Row],[Valores Receitas / Despesas]])</f>
        <v>9274.3599999999933</v>
      </c>
      <c r="L1206" s="53">
        <f>IF(FluxoCaixa1013151416[[#This Row],[Entrada / Saída]]="Saída",FluxoCaixa1013151416[[#This Row],[R$ (Valores)]]*-1,FluxoCaixa1013151416[[#This Row],[R$ (Valores)]])</f>
        <v>0</v>
      </c>
    </row>
    <row r="1207" spans="2:12">
      <c r="B1207" s="48"/>
      <c r="C1207" s="48"/>
      <c r="D1207" s="16"/>
      <c r="E1207" s="48"/>
      <c r="F1207" s="17"/>
      <c r="G1207" s="17"/>
      <c r="H1207" s="17"/>
      <c r="I1207" s="54"/>
      <c r="J1207" s="45"/>
      <c r="K1207" s="20">
        <f>IF(FluxoCaixa1013151416[[#This Row],[Movimento ]]="Saldo Inicial",FluxoCaixa1013151416[[#This Row],[R$ (Valores)]],K1206+FluxoCaixa1013151416[[#This Row],[Valores Receitas / Despesas]])</f>
        <v>9274.3599999999933</v>
      </c>
      <c r="L1207" s="53">
        <f>IF(FluxoCaixa1013151416[[#This Row],[Entrada / Saída]]="Saída",FluxoCaixa1013151416[[#This Row],[R$ (Valores)]]*-1,FluxoCaixa1013151416[[#This Row],[R$ (Valores)]])</f>
        <v>0</v>
      </c>
    </row>
    <row r="1208" spans="2:12">
      <c r="B1208" s="48"/>
      <c r="C1208" s="48"/>
      <c r="D1208" s="16"/>
      <c r="E1208" s="48"/>
      <c r="F1208" s="17"/>
      <c r="G1208" s="17"/>
      <c r="H1208" s="17"/>
      <c r="I1208" s="54"/>
      <c r="J1208" s="45"/>
      <c r="K1208" s="20">
        <f>IF(FluxoCaixa1013151416[[#This Row],[Movimento ]]="Saldo Inicial",FluxoCaixa1013151416[[#This Row],[R$ (Valores)]],K1207+FluxoCaixa1013151416[[#This Row],[Valores Receitas / Despesas]])</f>
        <v>9274.3599999999933</v>
      </c>
      <c r="L1208" s="53">
        <f>IF(FluxoCaixa1013151416[[#This Row],[Entrada / Saída]]="Saída",FluxoCaixa1013151416[[#This Row],[R$ (Valores)]]*-1,FluxoCaixa1013151416[[#This Row],[R$ (Valores)]])</f>
        <v>0</v>
      </c>
    </row>
    <row r="1209" spans="2:12">
      <c r="B1209" s="48"/>
      <c r="C1209" s="48"/>
      <c r="D1209" s="16"/>
      <c r="E1209" s="48"/>
      <c r="F1209" s="17"/>
      <c r="G1209" s="17"/>
      <c r="H1209" s="17"/>
      <c r="I1209" s="54"/>
      <c r="J1209" s="45"/>
      <c r="K1209" s="20">
        <f>IF(FluxoCaixa1013151416[[#This Row],[Movimento ]]="Saldo Inicial",FluxoCaixa1013151416[[#This Row],[R$ (Valores)]],K1208+FluxoCaixa1013151416[[#This Row],[Valores Receitas / Despesas]])</f>
        <v>9274.3599999999933</v>
      </c>
      <c r="L1209" s="53">
        <f>IF(FluxoCaixa1013151416[[#This Row],[Entrada / Saída]]="Saída",FluxoCaixa1013151416[[#This Row],[R$ (Valores)]]*-1,FluxoCaixa1013151416[[#This Row],[R$ (Valores)]])</f>
        <v>0</v>
      </c>
    </row>
    <row r="1210" spans="2:12">
      <c r="B1210" s="48"/>
      <c r="C1210" s="48"/>
      <c r="D1210" s="16"/>
      <c r="E1210" s="48"/>
      <c r="F1210" s="17"/>
      <c r="G1210" s="17"/>
      <c r="H1210" s="17"/>
      <c r="I1210" s="54"/>
      <c r="J1210" s="45"/>
      <c r="K1210" s="20">
        <f>IF(FluxoCaixa1013151416[[#This Row],[Movimento ]]="Saldo Inicial",FluxoCaixa1013151416[[#This Row],[R$ (Valores)]],K1209+FluxoCaixa1013151416[[#This Row],[Valores Receitas / Despesas]])</f>
        <v>9274.3599999999933</v>
      </c>
      <c r="L1210" s="53">
        <f>IF(FluxoCaixa1013151416[[#This Row],[Entrada / Saída]]="Saída",FluxoCaixa1013151416[[#This Row],[R$ (Valores)]]*-1,FluxoCaixa1013151416[[#This Row],[R$ (Valores)]])</f>
        <v>0</v>
      </c>
    </row>
    <row r="1211" spans="2:12">
      <c r="B1211" s="48"/>
      <c r="C1211" s="48"/>
      <c r="D1211" s="16"/>
      <c r="E1211" s="48"/>
      <c r="F1211" s="17"/>
      <c r="G1211" s="17"/>
      <c r="H1211" s="17"/>
      <c r="I1211" s="54"/>
      <c r="J1211" s="45"/>
      <c r="K1211" s="20">
        <f>IF(FluxoCaixa1013151416[[#This Row],[Movimento ]]="Saldo Inicial",FluxoCaixa1013151416[[#This Row],[R$ (Valores)]],K1210+FluxoCaixa1013151416[[#This Row],[Valores Receitas / Despesas]])</f>
        <v>9274.3599999999933</v>
      </c>
      <c r="L1211" s="53">
        <f>IF(FluxoCaixa1013151416[[#This Row],[Entrada / Saída]]="Saída",FluxoCaixa1013151416[[#This Row],[R$ (Valores)]]*-1,FluxoCaixa1013151416[[#This Row],[R$ (Valores)]])</f>
        <v>0</v>
      </c>
    </row>
    <row r="1212" spans="2:12">
      <c r="B1212" s="48"/>
      <c r="C1212" s="48"/>
      <c r="D1212" s="16"/>
      <c r="E1212" s="48"/>
      <c r="F1212" s="17"/>
      <c r="G1212" s="17"/>
      <c r="H1212" s="17"/>
      <c r="I1212" s="54"/>
      <c r="J1212" s="45"/>
      <c r="K1212" s="20">
        <f>IF(FluxoCaixa1013151416[[#This Row],[Movimento ]]="Saldo Inicial",FluxoCaixa1013151416[[#This Row],[R$ (Valores)]],K1211+FluxoCaixa1013151416[[#This Row],[Valores Receitas / Despesas]])</f>
        <v>9274.3599999999933</v>
      </c>
      <c r="L1212" s="53">
        <f>IF(FluxoCaixa1013151416[[#This Row],[Entrada / Saída]]="Saída",FluxoCaixa1013151416[[#This Row],[R$ (Valores)]]*-1,FluxoCaixa1013151416[[#This Row],[R$ (Valores)]])</f>
        <v>0</v>
      </c>
    </row>
    <row r="1213" spans="2:12">
      <c r="B1213" s="48"/>
      <c r="C1213" s="48"/>
      <c r="D1213" s="16"/>
      <c r="E1213" s="48"/>
      <c r="F1213" s="17"/>
      <c r="G1213" s="17"/>
      <c r="H1213" s="17"/>
      <c r="I1213" s="54"/>
      <c r="J1213" s="45"/>
      <c r="K1213" s="20">
        <f>IF(FluxoCaixa1013151416[[#This Row],[Movimento ]]="Saldo Inicial",FluxoCaixa1013151416[[#This Row],[R$ (Valores)]],K1212+FluxoCaixa1013151416[[#This Row],[Valores Receitas / Despesas]])</f>
        <v>9274.3599999999933</v>
      </c>
      <c r="L1213" s="53">
        <f>IF(FluxoCaixa1013151416[[#This Row],[Entrada / Saída]]="Saída",FluxoCaixa1013151416[[#This Row],[R$ (Valores)]]*-1,FluxoCaixa1013151416[[#This Row],[R$ (Valores)]])</f>
        <v>0</v>
      </c>
    </row>
    <row r="1214" spans="2:12">
      <c r="B1214" s="48"/>
      <c r="C1214" s="48"/>
      <c r="D1214" s="16"/>
      <c r="E1214" s="48"/>
      <c r="F1214" s="17"/>
      <c r="G1214" s="17"/>
      <c r="H1214" s="17"/>
      <c r="I1214" s="54"/>
      <c r="J1214" s="45"/>
      <c r="K1214" s="20">
        <f>IF(FluxoCaixa1013151416[[#This Row],[Movimento ]]="Saldo Inicial",FluxoCaixa1013151416[[#This Row],[R$ (Valores)]],K1213+FluxoCaixa1013151416[[#This Row],[Valores Receitas / Despesas]])</f>
        <v>9274.3599999999933</v>
      </c>
      <c r="L1214" s="53">
        <f>IF(FluxoCaixa1013151416[[#This Row],[Entrada / Saída]]="Saída",FluxoCaixa1013151416[[#This Row],[R$ (Valores)]]*-1,FluxoCaixa1013151416[[#This Row],[R$ (Valores)]])</f>
        <v>0</v>
      </c>
    </row>
    <row r="1215" spans="2:12">
      <c r="B1215" s="48"/>
      <c r="C1215" s="48"/>
      <c r="D1215" s="16"/>
      <c r="E1215" s="48"/>
      <c r="F1215" s="17"/>
      <c r="G1215" s="17"/>
      <c r="H1215" s="17"/>
      <c r="I1215" s="54"/>
      <c r="J1215" s="45"/>
      <c r="K1215" s="20">
        <f>IF(FluxoCaixa1013151416[[#This Row],[Movimento ]]="Saldo Inicial",FluxoCaixa1013151416[[#This Row],[R$ (Valores)]],K1214+FluxoCaixa1013151416[[#This Row],[Valores Receitas / Despesas]])</f>
        <v>9274.3599999999933</v>
      </c>
      <c r="L1215" s="53">
        <f>IF(FluxoCaixa1013151416[[#This Row],[Entrada / Saída]]="Saída",FluxoCaixa1013151416[[#This Row],[R$ (Valores)]]*-1,FluxoCaixa1013151416[[#This Row],[R$ (Valores)]])</f>
        <v>0</v>
      </c>
    </row>
    <row r="1216" spans="2:12">
      <c r="B1216" s="48"/>
      <c r="C1216" s="48"/>
      <c r="D1216" s="16"/>
      <c r="E1216" s="48"/>
      <c r="F1216" s="17"/>
      <c r="G1216" s="17"/>
      <c r="H1216" s="17"/>
      <c r="I1216" s="54"/>
      <c r="J1216" s="45"/>
      <c r="K1216" s="20">
        <f>IF(FluxoCaixa1013151416[[#This Row],[Movimento ]]="Saldo Inicial",FluxoCaixa1013151416[[#This Row],[R$ (Valores)]],K1215+FluxoCaixa1013151416[[#This Row],[Valores Receitas / Despesas]])</f>
        <v>9274.3599999999933</v>
      </c>
      <c r="L1216" s="53">
        <f>IF(FluxoCaixa1013151416[[#This Row],[Entrada / Saída]]="Saída",FluxoCaixa1013151416[[#This Row],[R$ (Valores)]]*-1,FluxoCaixa1013151416[[#This Row],[R$ (Valores)]])</f>
        <v>0</v>
      </c>
    </row>
    <row r="1217" spans="2:12">
      <c r="B1217" s="48"/>
      <c r="C1217" s="48"/>
      <c r="D1217" s="16"/>
      <c r="E1217" s="48"/>
      <c r="F1217" s="17"/>
      <c r="G1217" s="17"/>
      <c r="H1217" s="17"/>
      <c r="I1217" s="54"/>
      <c r="J1217" s="45"/>
      <c r="K1217" s="20">
        <f>IF(FluxoCaixa1013151416[[#This Row],[Movimento ]]="Saldo Inicial",FluxoCaixa1013151416[[#This Row],[R$ (Valores)]],K1216+FluxoCaixa1013151416[[#This Row],[Valores Receitas / Despesas]])</f>
        <v>9274.3599999999933</v>
      </c>
      <c r="L1217" s="53">
        <f>IF(FluxoCaixa1013151416[[#This Row],[Entrada / Saída]]="Saída",FluxoCaixa1013151416[[#This Row],[R$ (Valores)]]*-1,FluxoCaixa1013151416[[#This Row],[R$ (Valores)]])</f>
        <v>0</v>
      </c>
    </row>
    <row r="1218" spans="2:12">
      <c r="B1218" s="48"/>
      <c r="C1218" s="48"/>
      <c r="D1218" s="16"/>
      <c r="E1218" s="48"/>
      <c r="F1218" s="17"/>
      <c r="G1218" s="17"/>
      <c r="H1218" s="17"/>
      <c r="I1218" s="54"/>
      <c r="J1218" s="45"/>
      <c r="K1218" s="20">
        <f>IF(FluxoCaixa1013151416[[#This Row],[Movimento ]]="Saldo Inicial",FluxoCaixa1013151416[[#This Row],[R$ (Valores)]],K1217+FluxoCaixa1013151416[[#This Row],[Valores Receitas / Despesas]])</f>
        <v>9274.3599999999933</v>
      </c>
      <c r="L1218" s="53">
        <f>IF(FluxoCaixa1013151416[[#This Row],[Entrada / Saída]]="Saída",FluxoCaixa1013151416[[#This Row],[R$ (Valores)]]*-1,FluxoCaixa1013151416[[#This Row],[R$ (Valores)]])</f>
        <v>0</v>
      </c>
    </row>
    <row r="1219" spans="2:12">
      <c r="B1219" s="48"/>
      <c r="C1219" s="48"/>
      <c r="D1219" s="16"/>
      <c r="E1219" s="48"/>
      <c r="F1219" s="17"/>
      <c r="G1219" s="17"/>
      <c r="H1219" s="17"/>
      <c r="I1219" s="54"/>
      <c r="J1219" s="45"/>
      <c r="K1219" s="20">
        <f>IF(FluxoCaixa1013151416[[#This Row],[Movimento ]]="Saldo Inicial",FluxoCaixa1013151416[[#This Row],[R$ (Valores)]],K1218+FluxoCaixa1013151416[[#This Row],[Valores Receitas / Despesas]])</f>
        <v>9274.3599999999933</v>
      </c>
      <c r="L1219" s="53">
        <f>IF(FluxoCaixa1013151416[[#This Row],[Entrada / Saída]]="Saída",FluxoCaixa1013151416[[#This Row],[R$ (Valores)]]*-1,FluxoCaixa1013151416[[#This Row],[R$ (Valores)]])</f>
        <v>0</v>
      </c>
    </row>
    <row r="1220" spans="2:12">
      <c r="B1220" s="48"/>
      <c r="C1220" s="48"/>
      <c r="D1220" s="16"/>
      <c r="E1220" s="48"/>
      <c r="F1220" s="17"/>
      <c r="G1220" s="17"/>
      <c r="H1220" s="17"/>
      <c r="I1220" s="54"/>
      <c r="J1220" s="45"/>
      <c r="K1220" s="20">
        <f>IF(FluxoCaixa1013151416[[#This Row],[Movimento ]]="Saldo Inicial",FluxoCaixa1013151416[[#This Row],[R$ (Valores)]],K1219+FluxoCaixa1013151416[[#This Row],[Valores Receitas / Despesas]])</f>
        <v>9274.3599999999933</v>
      </c>
      <c r="L1220" s="53">
        <f>IF(FluxoCaixa1013151416[[#This Row],[Entrada / Saída]]="Saída",FluxoCaixa1013151416[[#This Row],[R$ (Valores)]]*-1,FluxoCaixa1013151416[[#This Row],[R$ (Valores)]])</f>
        <v>0</v>
      </c>
    </row>
    <row r="1221" spans="2:12">
      <c r="B1221" s="48"/>
      <c r="C1221" s="48"/>
      <c r="D1221" s="16"/>
      <c r="E1221" s="48"/>
      <c r="F1221" s="17"/>
      <c r="G1221" s="17"/>
      <c r="H1221" s="17"/>
      <c r="I1221" s="54"/>
      <c r="J1221" s="45"/>
      <c r="K1221" s="20">
        <f>IF(FluxoCaixa1013151416[[#This Row],[Movimento ]]="Saldo Inicial",FluxoCaixa1013151416[[#This Row],[R$ (Valores)]],K1220+FluxoCaixa1013151416[[#This Row],[Valores Receitas / Despesas]])</f>
        <v>9274.3599999999933</v>
      </c>
      <c r="L1221" s="53">
        <f>IF(FluxoCaixa1013151416[[#This Row],[Entrada / Saída]]="Saída",FluxoCaixa1013151416[[#This Row],[R$ (Valores)]]*-1,FluxoCaixa1013151416[[#This Row],[R$ (Valores)]])</f>
        <v>0</v>
      </c>
    </row>
    <row r="1222" spans="2:12">
      <c r="B1222" s="48"/>
      <c r="C1222" s="48"/>
      <c r="D1222" s="16"/>
      <c r="E1222" s="48"/>
      <c r="F1222" s="17"/>
      <c r="G1222" s="17"/>
      <c r="H1222" s="17"/>
      <c r="I1222" s="54"/>
      <c r="J1222" s="45"/>
      <c r="K1222" s="20">
        <f>IF(FluxoCaixa1013151416[[#This Row],[Movimento ]]="Saldo Inicial",FluxoCaixa1013151416[[#This Row],[R$ (Valores)]],K1221+FluxoCaixa1013151416[[#This Row],[Valores Receitas / Despesas]])</f>
        <v>9274.3599999999933</v>
      </c>
      <c r="L1222" s="53">
        <f>IF(FluxoCaixa1013151416[[#This Row],[Entrada / Saída]]="Saída",FluxoCaixa1013151416[[#This Row],[R$ (Valores)]]*-1,FluxoCaixa1013151416[[#This Row],[R$ (Valores)]])</f>
        <v>0</v>
      </c>
    </row>
    <row r="1223" spans="2:12">
      <c r="B1223" s="48"/>
      <c r="C1223" s="48"/>
      <c r="D1223" s="16"/>
      <c r="E1223" s="48"/>
      <c r="F1223" s="17"/>
      <c r="G1223" s="17"/>
      <c r="H1223" s="17"/>
      <c r="I1223" s="54"/>
      <c r="J1223" s="45"/>
      <c r="K1223" s="20">
        <f>IF(FluxoCaixa1013151416[[#This Row],[Movimento ]]="Saldo Inicial",FluxoCaixa1013151416[[#This Row],[R$ (Valores)]],K1222+FluxoCaixa1013151416[[#This Row],[Valores Receitas / Despesas]])</f>
        <v>9274.3599999999933</v>
      </c>
      <c r="L1223" s="53">
        <f>IF(FluxoCaixa1013151416[[#This Row],[Entrada / Saída]]="Saída",FluxoCaixa1013151416[[#This Row],[R$ (Valores)]]*-1,FluxoCaixa1013151416[[#This Row],[R$ (Valores)]])</f>
        <v>0</v>
      </c>
    </row>
    <row r="1224" spans="2:12">
      <c r="B1224" s="48"/>
      <c r="C1224" s="48"/>
      <c r="D1224" s="16"/>
      <c r="E1224" s="48"/>
      <c r="F1224" s="17"/>
      <c r="G1224" s="17"/>
      <c r="H1224" s="17"/>
      <c r="I1224" s="54"/>
      <c r="J1224" s="45"/>
      <c r="K1224" s="20">
        <f>IF(FluxoCaixa1013151416[[#This Row],[Movimento ]]="Saldo Inicial",FluxoCaixa1013151416[[#This Row],[R$ (Valores)]],K1223+FluxoCaixa1013151416[[#This Row],[Valores Receitas / Despesas]])</f>
        <v>9274.3599999999933</v>
      </c>
      <c r="L1224" s="53">
        <f>IF(FluxoCaixa1013151416[[#This Row],[Entrada / Saída]]="Saída",FluxoCaixa1013151416[[#This Row],[R$ (Valores)]]*-1,FluxoCaixa1013151416[[#This Row],[R$ (Valores)]])</f>
        <v>0</v>
      </c>
    </row>
    <row r="1225" spans="2:12">
      <c r="B1225" s="48"/>
      <c r="C1225" s="48"/>
      <c r="D1225" s="16"/>
      <c r="E1225" s="48"/>
      <c r="F1225" s="17"/>
      <c r="G1225" s="17"/>
      <c r="H1225" s="17"/>
      <c r="I1225" s="54"/>
      <c r="J1225" s="45"/>
      <c r="K1225" s="20">
        <f>IF(FluxoCaixa1013151416[[#This Row],[Movimento ]]="Saldo Inicial",FluxoCaixa1013151416[[#This Row],[R$ (Valores)]],K1224+FluxoCaixa1013151416[[#This Row],[Valores Receitas / Despesas]])</f>
        <v>9274.3599999999933</v>
      </c>
      <c r="L1225" s="53">
        <f>IF(FluxoCaixa1013151416[[#This Row],[Entrada / Saída]]="Saída",FluxoCaixa1013151416[[#This Row],[R$ (Valores)]]*-1,FluxoCaixa1013151416[[#This Row],[R$ (Valores)]])</f>
        <v>0</v>
      </c>
    </row>
    <row r="1226" spans="2:12">
      <c r="B1226" s="48"/>
      <c r="C1226" s="48"/>
      <c r="D1226" s="16"/>
      <c r="E1226" s="48"/>
      <c r="F1226" s="17"/>
      <c r="G1226" s="17"/>
      <c r="H1226" s="17"/>
      <c r="I1226" s="54"/>
      <c r="J1226" s="45"/>
      <c r="K1226" s="20">
        <f>IF(FluxoCaixa1013151416[[#This Row],[Movimento ]]="Saldo Inicial",FluxoCaixa1013151416[[#This Row],[R$ (Valores)]],K1225+FluxoCaixa1013151416[[#This Row],[Valores Receitas / Despesas]])</f>
        <v>9274.3599999999933</v>
      </c>
      <c r="L1226" s="53">
        <f>IF(FluxoCaixa1013151416[[#This Row],[Entrada / Saída]]="Saída",FluxoCaixa1013151416[[#This Row],[R$ (Valores)]]*-1,FluxoCaixa1013151416[[#This Row],[R$ (Valores)]])</f>
        <v>0</v>
      </c>
    </row>
    <row r="1227" spans="2:12">
      <c r="B1227" s="48"/>
      <c r="C1227" s="48"/>
      <c r="D1227" s="16"/>
      <c r="E1227" s="48"/>
      <c r="F1227" s="17"/>
      <c r="G1227" s="17"/>
      <c r="H1227" s="17"/>
      <c r="I1227" s="54"/>
      <c r="J1227" s="45"/>
      <c r="K1227" s="20">
        <f>IF(FluxoCaixa1013151416[[#This Row],[Movimento ]]="Saldo Inicial",FluxoCaixa1013151416[[#This Row],[R$ (Valores)]],K1226+FluxoCaixa1013151416[[#This Row],[Valores Receitas / Despesas]])</f>
        <v>9274.3599999999933</v>
      </c>
      <c r="L1227" s="53">
        <f>IF(FluxoCaixa1013151416[[#This Row],[Entrada / Saída]]="Saída",FluxoCaixa1013151416[[#This Row],[R$ (Valores)]]*-1,FluxoCaixa1013151416[[#This Row],[R$ (Valores)]])</f>
        <v>0</v>
      </c>
    </row>
    <row r="1228" spans="2:12">
      <c r="B1228" s="48"/>
      <c r="C1228" s="48"/>
      <c r="D1228" s="16"/>
      <c r="E1228" s="48"/>
      <c r="F1228" s="17"/>
      <c r="G1228" s="17"/>
      <c r="H1228" s="17"/>
      <c r="I1228" s="54"/>
      <c r="J1228" s="45"/>
      <c r="K1228" s="20">
        <f>IF(FluxoCaixa1013151416[[#This Row],[Movimento ]]="Saldo Inicial",FluxoCaixa1013151416[[#This Row],[R$ (Valores)]],K1227+FluxoCaixa1013151416[[#This Row],[Valores Receitas / Despesas]])</f>
        <v>9274.3599999999933</v>
      </c>
      <c r="L1228" s="53">
        <f>IF(FluxoCaixa1013151416[[#This Row],[Entrada / Saída]]="Saída",FluxoCaixa1013151416[[#This Row],[R$ (Valores)]]*-1,FluxoCaixa1013151416[[#This Row],[R$ (Valores)]])</f>
        <v>0</v>
      </c>
    </row>
    <row r="1229" spans="2:12">
      <c r="B1229" s="48"/>
      <c r="C1229" s="48"/>
      <c r="D1229" s="16"/>
      <c r="E1229" s="48"/>
      <c r="F1229" s="17"/>
      <c r="G1229" s="17"/>
      <c r="H1229" s="17"/>
      <c r="I1229" s="54"/>
      <c r="J1229" s="45"/>
      <c r="K1229" s="20">
        <f>IF(FluxoCaixa1013151416[[#This Row],[Movimento ]]="Saldo Inicial",FluxoCaixa1013151416[[#This Row],[R$ (Valores)]],K1228+FluxoCaixa1013151416[[#This Row],[Valores Receitas / Despesas]])</f>
        <v>9274.3599999999933</v>
      </c>
      <c r="L1229" s="53">
        <f>IF(FluxoCaixa1013151416[[#This Row],[Entrada / Saída]]="Saída",FluxoCaixa1013151416[[#This Row],[R$ (Valores)]]*-1,FluxoCaixa1013151416[[#This Row],[R$ (Valores)]])</f>
        <v>0</v>
      </c>
    </row>
    <row r="1230" spans="2:12">
      <c r="B1230" s="48"/>
      <c r="C1230" s="48"/>
      <c r="D1230" s="16"/>
      <c r="E1230" s="48"/>
      <c r="F1230" s="17"/>
      <c r="G1230" s="17"/>
      <c r="H1230" s="17"/>
      <c r="I1230" s="54"/>
      <c r="J1230" s="45"/>
      <c r="K1230" s="20">
        <f>IF(FluxoCaixa1013151416[[#This Row],[Movimento ]]="Saldo Inicial",FluxoCaixa1013151416[[#This Row],[R$ (Valores)]],K1229+FluxoCaixa1013151416[[#This Row],[Valores Receitas / Despesas]])</f>
        <v>9274.3599999999933</v>
      </c>
      <c r="L1230" s="53">
        <f>IF(FluxoCaixa1013151416[[#This Row],[Entrada / Saída]]="Saída",FluxoCaixa1013151416[[#This Row],[R$ (Valores)]]*-1,FluxoCaixa1013151416[[#This Row],[R$ (Valores)]])</f>
        <v>0</v>
      </c>
    </row>
    <row r="1231" spans="2:12">
      <c r="B1231" s="48"/>
      <c r="C1231" s="48"/>
      <c r="D1231" s="16"/>
      <c r="E1231" s="48"/>
      <c r="F1231" s="17"/>
      <c r="G1231" s="17"/>
      <c r="H1231" s="17"/>
      <c r="I1231" s="54"/>
      <c r="J1231" s="45"/>
      <c r="K1231" s="20">
        <f>IF(FluxoCaixa1013151416[[#This Row],[Movimento ]]="Saldo Inicial",FluxoCaixa1013151416[[#This Row],[R$ (Valores)]],K1230+FluxoCaixa1013151416[[#This Row],[Valores Receitas / Despesas]])</f>
        <v>9274.3599999999933</v>
      </c>
      <c r="L1231" s="53">
        <f>IF(FluxoCaixa1013151416[[#This Row],[Entrada / Saída]]="Saída",FluxoCaixa1013151416[[#This Row],[R$ (Valores)]]*-1,FluxoCaixa1013151416[[#This Row],[R$ (Valores)]])</f>
        <v>0</v>
      </c>
    </row>
    <row r="1232" spans="2:12">
      <c r="B1232" s="48"/>
      <c r="C1232" s="48"/>
      <c r="D1232" s="16"/>
      <c r="E1232" s="48"/>
      <c r="F1232" s="17"/>
      <c r="G1232" s="17"/>
      <c r="H1232" s="17"/>
      <c r="I1232" s="54"/>
      <c r="J1232" s="45"/>
      <c r="K1232" s="20">
        <f>IF(FluxoCaixa1013151416[[#This Row],[Movimento ]]="Saldo Inicial",FluxoCaixa1013151416[[#This Row],[R$ (Valores)]],K1231+FluxoCaixa1013151416[[#This Row],[Valores Receitas / Despesas]])</f>
        <v>9274.3599999999933</v>
      </c>
      <c r="L1232" s="53">
        <f>IF(FluxoCaixa1013151416[[#This Row],[Entrada / Saída]]="Saída",FluxoCaixa1013151416[[#This Row],[R$ (Valores)]]*-1,FluxoCaixa1013151416[[#This Row],[R$ (Valores)]])</f>
        <v>0</v>
      </c>
    </row>
    <row r="1233" spans="2:12">
      <c r="B1233" s="48"/>
      <c r="C1233" s="48"/>
      <c r="D1233" s="16"/>
      <c r="E1233" s="48"/>
      <c r="F1233" s="17"/>
      <c r="G1233" s="17"/>
      <c r="H1233" s="17"/>
      <c r="I1233" s="54"/>
      <c r="J1233" s="45"/>
      <c r="K1233" s="20">
        <f>IF(FluxoCaixa1013151416[[#This Row],[Movimento ]]="Saldo Inicial",FluxoCaixa1013151416[[#This Row],[R$ (Valores)]],K1232+FluxoCaixa1013151416[[#This Row],[Valores Receitas / Despesas]])</f>
        <v>9274.3599999999933</v>
      </c>
      <c r="L1233" s="53">
        <f>IF(FluxoCaixa1013151416[[#This Row],[Entrada / Saída]]="Saída",FluxoCaixa1013151416[[#This Row],[R$ (Valores)]]*-1,FluxoCaixa1013151416[[#This Row],[R$ (Valores)]])</f>
        <v>0</v>
      </c>
    </row>
    <row r="1234" spans="2:12">
      <c r="B1234" s="48"/>
      <c r="C1234" s="48"/>
      <c r="D1234" s="16"/>
      <c r="E1234" s="48"/>
      <c r="F1234" s="17"/>
      <c r="G1234" s="17"/>
      <c r="H1234" s="17"/>
      <c r="I1234" s="54"/>
      <c r="J1234" s="45"/>
      <c r="K1234" s="20">
        <f>IF(FluxoCaixa1013151416[[#This Row],[Movimento ]]="Saldo Inicial",FluxoCaixa1013151416[[#This Row],[R$ (Valores)]],K1233+FluxoCaixa1013151416[[#This Row],[Valores Receitas / Despesas]])</f>
        <v>9274.3599999999933</v>
      </c>
      <c r="L1234" s="53">
        <f>IF(FluxoCaixa1013151416[[#This Row],[Entrada / Saída]]="Saída",FluxoCaixa1013151416[[#This Row],[R$ (Valores)]]*-1,FluxoCaixa1013151416[[#This Row],[R$ (Valores)]])</f>
        <v>0</v>
      </c>
    </row>
    <row r="1235" spans="2:12">
      <c r="B1235" s="48"/>
      <c r="C1235" s="48"/>
      <c r="D1235" s="16"/>
      <c r="E1235" s="48"/>
      <c r="F1235" s="17"/>
      <c r="G1235" s="17"/>
      <c r="H1235" s="17"/>
      <c r="I1235" s="54"/>
      <c r="J1235" s="45"/>
      <c r="K1235" s="20">
        <f>IF(FluxoCaixa1013151416[[#This Row],[Movimento ]]="Saldo Inicial",FluxoCaixa1013151416[[#This Row],[R$ (Valores)]],K1234+FluxoCaixa1013151416[[#This Row],[Valores Receitas / Despesas]])</f>
        <v>9274.3599999999933</v>
      </c>
      <c r="L1235" s="53">
        <f>IF(FluxoCaixa1013151416[[#This Row],[Entrada / Saída]]="Saída",FluxoCaixa1013151416[[#This Row],[R$ (Valores)]]*-1,FluxoCaixa1013151416[[#This Row],[R$ (Valores)]])</f>
        <v>0</v>
      </c>
    </row>
    <row r="1236" spans="2:12">
      <c r="B1236" s="48"/>
      <c r="C1236" s="48"/>
      <c r="D1236" s="16"/>
      <c r="E1236" s="48"/>
      <c r="F1236" s="17"/>
      <c r="G1236" s="17"/>
      <c r="H1236" s="17"/>
      <c r="I1236" s="54"/>
      <c r="J1236" s="45"/>
      <c r="K1236" s="20">
        <f>IF(FluxoCaixa1013151416[[#This Row],[Movimento ]]="Saldo Inicial",FluxoCaixa1013151416[[#This Row],[R$ (Valores)]],K1235+FluxoCaixa1013151416[[#This Row],[Valores Receitas / Despesas]])</f>
        <v>9274.3599999999933</v>
      </c>
      <c r="L1236" s="53">
        <f>IF(FluxoCaixa1013151416[[#This Row],[Entrada / Saída]]="Saída",FluxoCaixa1013151416[[#This Row],[R$ (Valores)]]*-1,FluxoCaixa1013151416[[#This Row],[R$ (Valores)]])</f>
        <v>0</v>
      </c>
    </row>
    <row r="1237" spans="2:12">
      <c r="B1237" s="48"/>
      <c r="C1237" s="48"/>
      <c r="D1237" s="16"/>
      <c r="E1237" s="48"/>
      <c r="F1237" s="17"/>
      <c r="G1237" s="17"/>
      <c r="H1237" s="17"/>
      <c r="I1237" s="54"/>
      <c r="J1237" s="45"/>
      <c r="K1237" s="20">
        <f>IF(FluxoCaixa1013151416[[#This Row],[Movimento ]]="Saldo Inicial",FluxoCaixa1013151416[[#This Row],[R$ (Valores)]],K1236+FluxoCaixa1013151416[[#This Row],[Valores Receitas / Despesas]])</f>
        <v>9274.3599999999933</v>
      </c>
      <c r="L1237" s="53">
        <f>IF(FluxoCaixa1013151416[[#This Row],[Entrada / Saída]]="Saída",FluxoCaixa1013151416[[#This Row],[R$ (Valores)]]*-1,FluxoCaixa1013151416[[#This Row],[R$ (Valores)]])</f>
        <v>0</v>
      </c>
    </row>
    <row r="1238" spans="2:12">
      <c r="B1238" s="48"/>
      <c r="C1238" s="48"/>
      <c r="D1238" s="16"/>
      <c r="E1238" s="48"/>
      <c r="F1238" s="17"/>
      <c r="G1238" s="17"/>
      <c r="H1238" s="17"/>
      <c r="I1238" s="54"/>
      <c r="J1238" s="45"/>
      <c r="K1238" s="20">
        <f>IF(FluxoCaixa1013151416[[#This Row],[Movimento ]]="Saldo Inicial",FluxoCaixa1013151416[[#This Row],[R$ (Valores)]],K1237+FluxoCaixa1013151416[[#This Row],[Valores Receitas / Despesas]])</f>
        <v>9274.3599999999933</v>
      </c>
      <c r="L1238" s="53">
        <f>IF(FluxoCaixa1013151416[[#This Row],[Entrada / Saída]]="Saída",FluxoCaixa1013151416[[#This Row],[R$ (Valores)]]*-1,FluxoCaixa1013151416[[#This Row],[R$ (Valores)]])</f>
        <v>0</v>
      </c>
    </row>
    <row r="1239" spans="2:12">
      <c r="B1239" s="48"/>
      <c r="C1239" s="48"/>
      <c r="D1239" s="16"/>
      <c r="E1239" s="48"/>
      <c r="F1239" s="17"/>
      <c r="G1239" s="17"/>
      <c r="H1239" s="17"/>
      <c r="I1239" s="54"/>
      <c r="J1239" s="45"/>
      <c r="K1239" s="20">
        <f>IF(FluxoCaixa1013151416[[#This Row],[Movimento ]]="Saldo Inicial",FluxoCaixa1013151416[[#This Row],[R$ (Valores)]],K1238+FluxoCaixa1013151416[[#This Row],[Valores Receitas / Despesas]])</f>
        <v>9274.3599999999933</v>
      </c>
      <c r="L1239" s="53">
        <f>IF(FluxoCaixa1013151416[[#This Row],[Entrada / Saída]]="Saída",FluxoCaixa1013151416[[#This Row],[R$ (Valores)]]*-1,FluxoCaixa1013151416[[#This Row],[R$ (Valores)]])</f>
        <v>0</v>
      </c>
    </row>
    <row r="1240" spans="2:12">
      <c r="B1240" s="48"/>
      <c r="C1240" s="48"/>
      <c r="D1240" s="16"/>
      <c r="E1240" s="48"/>
      <c r="F1240" s="17"/>
      <c r="G1240" s="17"/>
      <c r="H1240" s="17"/>
      <c r="I1240" s="54"/>
      <c r="J1240" s="45"/>
      <c r="K1240" s="20">
        <f>IF(FluxoCaixa1013151416[[#This Row],[Movimento ]]="Saldo Inicial",FluxoCaixa1013151416[[#This Row],[R$ (Valores)]],K1239+FluxoCaixa1013151416[[#This Row],[Valores Receitas / Despesas]])</f>
        <v>9274.3599999999933</v>
      </c>
      <c r="L1240" s="53">
        <f>IF(FluxoCaixa1013151416[[#This Row],[Entrada / Saída]]="Saída",FluxoCaixa1013151416[[#This Row],[R$ (Valores)]]*-1,FluxoCaixa1013151416[[#This Row],[R$ (Valores)]])</f>
        <v>0</v>
      </c>
    </row>
    <row r="1241" spans="2:12">
      <c r="B1241" s="48"/>
      <c r="C1241" s="48"/>
      <c r="D1241" s="16"/>
      <c r="E1241" s="48"/>
      <c r="F1241" s="17"/>
      <c r="G1241" s="17"/>
      <c r="H1241" s="17"/>
      <c r="I1241" s="54"/>
      <c r="J1241" s="45"/>
      <c r="K1241" s="20">
        <f>IF(FluxoCaixa1013151416[[#This Row],[Movimento ]]="Saldo Inicial",FluxoCaixa1013151416[[#This Row],[R$ (Valores)]],K1240+FluxoCaixa1013151416[[#This Row],[Valores Receitas / Despesas]])</f>
        <v>9274.3599999999933</v>
      </c>
      <c r="L1241" s="53">
        <f>IF(FluxoCaixa1013151416[[#This Row],[Entrada / Saída]]="Saída",FluxoCaixa1013151416[[#This Row],[R$ (Valores)]]*-1,FluxoCaixa1013151416[[#This Row],[R$ (Valores)]])</f>
        <v>0</v>
      </c>
    </row>
    <row r="1242" spans="2:12">
      <c r="B1242" s="48"/>
      <c r="C1242" s="48"/>
      <c r="D1242" s="16"/>
      <c r="E1242" s="48"/>
      <c r="F1242" s="17"/>
      <c r="G1242" s="17"/>
      <c r="H1242" s="17"/>
      <c r="I1242" s="54"/>
      <c r="J1242" s="45"/>
      <c r="K1242" s="20">
        <f>IF(FluxoCaixa1013151416[[#This Row],[Movimento ]]="Saldo Inicial",FluxoCaixa1013151416[[#This Row],[R$ (Valores)]],K1241+FluxoCaixa1013151416[[#This Row],[Valores Receitas / Despesas]])</f>
        <v>9274.3599999999933</v>
      </c>
      <c r="L1242" s="53">
        <f>IF(FluxoCaixa1013151416[[#This Row],[Entrada / Saída]]="Saída",FluxoCaixa1013151416[[#This Row],[R$ (Valores)]]*-1,FluxoCaixa1013151416[[#This Row],[R$ (Valores)]])</f>
        <v>0</v>
      </c>
    </row>
    <row r="1243" spans="2:12">
      <c r="B1243" s="48"/>
      <c r="C1243" s="48"/>
      <c r="D1243" s="16"/>
      <c r="E1243" s="48"/>
      <c r="F1243" s="17"/>
      <c r="G1243" s="17"/>
      <c r="H1243" s="17"/>
      <c r="I1243" s="54"/>
      <c r="J1243" s="45"/>
      <c r="K1243" s="20">
        <f>IF(FluxoCaixa1013151416[[#This Row],[Movimento ]]="Saldo Inicial",FluxoCaixa1013151416[[#This Row],[R$ (Valores)]],K1242+FluxoCaixa1013151416[[#This Row],[Valores Receitas / Despesas]])</f>
        <v>9274.3599999999933</v>
      </c>
      <c r="L1243" s="53">
        <f>IF(FluxoCaixa1013151416[[#This Row],[Entrada / Saída]]="Saída",FluxoCaixa1013151416[[#This Row],[R$ (Valores)]]*-1,FluxoCaixa1013151416[[#This Row],[R$ (Valores)]])</f>
        <v>0</v>
      </c>
    </row>
    <row r="1244" spans="2:12">
      <c r="B1244" s="48"/>
      <c r="C1244" s="48"/>
      <c r="D1244" s="16"/>
      <c r="E1244" s="48"/>
      <c r="F1244" s="17"/>
      <c r="G1244" s="17"/>
      <c r="H1244" s="17"/>
      <c r="I1244" s="54"/>
      <c r="J1244" s="45"/>
      <c r="K1244" s="20">
        <f>IF(FluxoCaixa1013151416[[#This Row],[Movimento ]]="Saldo Inicial",FluxoCaixa1013151416[[#This Row],[R$ (Valores)]],K1243+FluxoCaixa1013151416[[#This Row],[Valores Receitas / Despesas]])</f>
        <v>9274.3599999999933</v>
      </c>
      <c r="L1244" s="53">
        <f>IF(FluxoCaixa1013151416[[#This Row],[Entrada / Saída]]="Saída",FluxoCaixa1013151416[[#This Row],[R$ (Valores)]]*-1,FluxoCaixa1013151416[[#This Row],[R$ (Valores)]])</f>
        <v>0</v>
      </c>
    </row>
    <row r="1245" spans="2:12">
      <c r="B1245" s="48"/>
      <c r="C1245" s="48"/>
      <c r="D1245" s="16"/>
      <c r="E1245" s="48"/>
      <c r="F1245" s="17"/>
      <c r="G1245" s="17"/>
      <c r="H1245" s="17"/>
      <c r="I1245" s="54"/>
      <c r="J1245" s="45"/>
      <c r="K1245" s="20">
        <f>IF(FluxoCaixa1013151416[[#This Row],[Movimento ]]="Saldo Inicial",FluxoCaixa1013151416[[#This Row],[R$ (Valores)]],K1244+FluxoCaixa1013151416[[#This Row],[Valores Receitas / Despesas]])</f>
        <v>9274.3599999999933</v>
      </c>
      <c r="L1245" s="53">
        <f>IF(FluxoCaixa1013151416[[#This Row],[Entrada / Saída]]="Saída",FluxoCaixa1013151416[[#This Row],[R$ (Valores)]]*-1,FluxoCaixa1013151416[[#This Row],[R$ (Valores)]])</f>
        <v>0</v>
      </c>
    </row>
    <row r="1246" spans="2:12">
      <c r="B1246" s="48"/>
      <c r="C1246" s="48"/>
      <c r="D1246" s="16"/>
      <c r="E1246" s="48"/>
      <c r="F1246" s="17"/>
      <c r="G1246" s="17"/>
      <c r="H1246" s="17"/>
      <c r="I1246" s="54"/>
      <c r="J1246" s="45"/>
      <c r="K1246" s="20">
        <f>IF(FluxoCaixa1013151416[[#This Row],[Movimento ]]="Saldo Inicial",FluxoCaixa1013151416[[#This Row],[R$ (Valores)]],K1245+FluxoCaixa1013151416[[#This Row],[Valores Receitas / Despesas]])</f>
        <v>9274.3599999999933</v>
      </c>
      <c r="L1246" s="53">
        <f>IF(FluxoCaixa1013151416[[#This Row],[Entrada / Saída]]="Saída",FluxoCaixa1013151416[[#This Row],[R$ (Valores)]]*-1,FluxoCaixa1013151416[[#This Row],[R$ (Valores)]])</f>
        <v>0</v>
      </c>
    </row>
    <row r="1247" spans="2:12">
      <c r="B1247" s="48"/>
      <c r="C1247" s="48"/>
      <c r="D1247" s="16"/>
      <c r="E1247" s="48"/>
      <c r="F1247" s="17"/>
      <c r="G1247" s="17"/>
      <c r="H1247" s="17"/>
      <c r="I1247" s="54"/>
      <c r="J1247" s="45"/>
      <c r="K1247" s="20">
        <f>IF(FluxoCaixa1013151416[[#This Row],[Movimento ]]="Saldo Inicial",FluxoCaixa1013151416[[#This Row],[R$ (Valores)]],K1246+FluxoCaixa1013151416[[#This Row],[Valores Receitas / Despesas]])</f>
        <v>9274.3599999999933</v>
      </c>
      <c r="L1247" s="53">
        <f>IF(FluxoCaixa1013151416[[#This Row],[Entrada / Saída]]="Saída",FluxoCaixa1013151416[[#This Row],[R$ (Valores)]]*-1,FluxoCaixa1013151416[[#This Row],[R$ (Valores)]])</f>
        <v>0</v>
      </c>
    </row>
    <row r="1248" spans="2:12">
      <c r="B1248" s="48"/>
      <c r="C1248" s="48"/>
      <c r="D1248" s="16"/>
      <c r="E1248" s="48"/>
      <c r="F1248" s="17"/>
      <c r="G1248" s="17"/>
      <c r="H1248" s="17"/>
      <c r="I1248" s="54"/>
      <c r="J1248" s="45"/>
      <c r="K1248" s="20">
        <f>IF(FluxoCaixa1013151416[[#This Row],[Movimento ]]="Saldo Inicial",FluxoCaixa1013151416[[#This Row],[R$ (Valores)]],K1247+FluxoCaixa1013151416[[#This Row],[Valores Receitas / Despesas]])</f>
        <v>9274.3599999999933</v>
      </c>
      <c r="L1248" s="53">
        <f>IF(FluxoCaixa1013151416[[#This Row],[Entrada / Saída]]="Saída",FluxoCaixa1013151416[[#This Row],[R$ (Valores)]]*-1,FluxoCaixa1013151416[[#This Row],[R$ (Valores)]])</f>
        <v>0</v>
      </c>
    </row>
    <row r="1249" spans="2:12">
      <c r="B1249" s="48"/>
      <c r="C1249" s="48"/>
      <c r="D1249" s="16"/>
      <c r="E1249" s="48"/>
      <c r="F1249" s="17"/>
      <c r="G1249" s="17"/>
      <c r="H1249" s="17"/>
      <c r="I1249" s="54"/>
      <c r="J1249" s="45"/>
      <c r="K1249" s="20">
        <f>IF(FluxoCaixa1013151416[[#This Row],[Movimento ]]="Saldo Inicial",FluxoCaixa1013151416[[#This Row],[R$ (Valores)]],K1248+FluxoCaixa1013151416[[#This Row],[Valores Receitas / Despesas]])</f>
        <v>9274.3599999999933</v>
      </c>
      <c r="L1249" s="53">
        <f>IF(FluxoCaixa1013151416[[#This Row],[Entrada / Saída]]="Saída",FluxoCaixa1013151416[[#This Row],[R$ (Valores)]]*-1,FluxoCaixa1013151416[[#This Row],[R$ (Valores)]])</f>
        <v>0</v>
      </c>
    </row>
    <row r="1250" spans="2:12">
      <c r="B1250" s="48"/>
      <c r="C1250" s="48"/>
      <c r="D1250" s="16"/>
      <c r="E1250" s="48"/>
      <c r="F1250" s="17"/>
      <c r="G1250" s="17"/>
      <c r="H1250" s="17"/>
      <c r="I1250" s="54"/>
      <c r="J1250" s="45"/>
      <c r="K1250" s="20">
        <f>IF(FluxoCaixa1013151416[[#This Row],[Movimento ]]="Saldo Inicial",FluxoCaixa1013151416[[#This Row],[R$ (Valores)]],K1249+FluxoCaixa1013151416[[#This Row],[Valores Receitas / Despesas]])</f>
        <v>9274.3599999999933</v>
      </c>
      <c r="L1250" s="53">
        <f>IF(FluxoCaixa1013151416[[#This Row],[Entrada / Saída]]="Saída",FluxoCaixa1013151416[[#This Row],[R$ (Valores)]]*-1,FluxoCaixa1013151416[[#This Row],[R$ (Valores)]])</f>
        <v>0</v>
      </c>
    </row>
    <row r="1251" spans="2:12">
      <c r="B1251" s="48"/>
      <c r="C1251" s="48"/>
      <c r="D1251" s="16"/>
      <c r="E1251" s="48"/>
      <c r="F1251" s="17"/>
      <c r="G1251" s="17"/>
      <c r="H1251" s="17"/>
      <c r="I1251" s="54"/>
      <c r="J1251" s="45"/>
      <c r="K1251" s="20">
        <f>IF(FluxoCaixa1013151416[[#This Row],[Movimento ]]="Saldo Inicial",FluxoCaixa1013151416[[#This Row],[R$ (Valores)]],K1250+FluxoCaixa1013151416[[#This Row],[Valores Receitas / Despesas]])</f>
        <v>9274.3599999999933</v>
      </c>
      <c r="L1251" s="53">
        <f>IF(FluxoCaixa1013151416[[#This Row],[Entrada / Saída]]="Saída",FluxoCaixa1013151416[[#This Row],[R$ (Valores)]]*-1,FluxoCaixa1013151416[[#This Row],[R$ (Valores)]])</f>
        <v>0</v>
      </c>
    </row>
    <row r="1252" spans="2:12">
      <c r="B1252" s="48"/>
      <c r="C1252" s="48"/>
      <c r="D1252" s="16"/>
      <c r="E1252" s="48"/>
      <c r="F1252" s="17"/>
      <c r="G1252" s="17"/>
      <c r="H1252" s="17"/>
      <c r="I1252" s="54"/>
      <c r="J1252" s="45"/>
      <c r="K1252" s="20">
        <f>IF(FluxoCaixa1013151416[[#This Row],[Movimento ]]="Saldo Inicial",FluxoCaixa1013151416[[#This Row],[R$ (Valores)]],K1251+FluxoCaixa1013151416[[#This Row],[Valores Receitas / Despesas]])</f>
        <v>9274.3599999999933</v>
      </c>
      <c r="L1252" s="53">
        <f>IF(FluxoCaixa1013151416[[#This Row],[Entrada / Saída]]="Saída",FluxoCaixa1013151416[[#This Row],[R$ (Valores)]]*-1,FluxoCaixa1013151416[[#This Row],[R$ (Valores)]])</f>
        <v>0</v>
      </c>
    </row>
    <row r="1253" spans="2:12">
      <c r="B1253" s="48"/>
      <c r="C1253" s="48"/>
      <c r="D1253" s="16"/>
      <c r="E1253" s="48"/>
      <c r="F1253" s="17"/>
      <c r="G1253" s="17"/>
      <c r="H1253" s="17"/>
      <c r="I1253" s="54"/>
      <c r="J1253" s="45"/>
      <c r="K1253" s="20">
        <f>IF(FluxoCaixa1013151416[[#This Row],[Movimento ]]="Saldo Inicial",FluxoCaixa1013151416[[#This Row],[R$ (Valores)]],K1252+FluxoCaixa1013151416[[#This Row],[Valores Receitas / Despesas]])</f>
        <v>9274.3599999999933</v>
      </c>
      <c r="L1253" s="53">
        <f>IF(FluxoCaixa1013151416[[#This Row],[Entrada / Saída]]="Saída",FluxoCaixa1013151416[[#This Row],[R$ (Valores)]]*-1,FluxoCaixa1013151416[[#This Row],[R$ (Valores)]])</f>
        <v>0</v>
      </c>
    </row>
    <row r="1254" spans="2:12">
      <c r="B1254" s="48"/>
      <c r="C1254" s="48"/>
      <c r="D1254" s="16"/>
      <c r="E1254" s="48"/>
      <c r="F1254" s="17"/>
      <c r="G1254" s="17"/>
      <c r="H1254" s="17"/>
      <c r="I1254" s="54"/>
      <c r="J1254" s="45"/>
      <c r="K1254" s="20">
        <f>IF(FluxoCaixa1013151416[[#This Row],[Movimento ]]="Saldo Inicial",FluxoCaixa1013151416[[#This Row],[R$ (Valores)]],K1253+FluxoCaixa1013151416[[#This Row],[Valores Receitas / Despesas]])</f>
        <v>9274.3599999999933</v>
      </c>
      <c r="L1254" s="53">
        <f>IF(FluxoCaixa1013151416[[#This Row],[Entrada / Saída]]="Saída",FluxoCaixa1013151416[[#This Row],[R$ (Valores)]]*-1,FluxoCaixa1013151416[[#This Row],[R$ (Valores)]])</f>
        <v>0</v>
      </c>
    </row>
    <row r="1255" spans="2:12">
      <c r="B1255" s="48"/>
      <c r="C1255" s="48"/>
      <c r="D1255" s="16"/>
      <c r="E1255" s="48"/>
      <c r="F1255" s="17"/>
      <c r="G1255" s="17"/>
      <c r="H1255" s="17"/>
      <c r="I1255" s="54"/>
      <c r="J1255" s="45"/>
      <c r="K1255" s="20">
        <f>IF(FluxoCaixa1013151416[[#This Row],[Movimento ]]="Saldo Inicial",FluxoCaixa1013151416[[#This Row],[R$ (Valores)]],K1254+FluxoCaixa1013151416[[#This Row],[Valores Receitas / Despesas]])</f>
        <v>9274.3599999999933</v>
      </c>
      <c r="L1255" s="53">
        <f>IF(FluxoCaixa1013151416[[#This Row],[Entrada / Saída]]="Saída",FluxoCaixa1013151416[[#This Row],[R$ (Valores)]]*-1,FluxoCaixa1013151416[[#This Row],[R$ (Valores)]])</f>
        <v>0</v>
      </c>
    </row>
    <row r="1256" spans="2:12">
      <c r="B1256" s="48"/>
      <c r="C1256" s="48"/>
      <c r="D1256" s="16"/>
      <c r="E1256" s="48"/>
      <c r="F1256" s="17"/>
      <c r="G1256" s="17"/>
      <c r="H1256" s="17"/>
      <c r="I1256" s="54"/>
      <c r="J1256" s="45"/>
      <c r="K1256" s="20">
        <f>IF(FluxoCaixa1013151416[[#This Row],[Movimento ]]="Saldo Inicial",FluxoCaixa1013151416[[#This Row],[R$ (Valores)]],K1255+FluxoCaixa1013151416[[#This Row],[Valores Receitas / Despesas]])</f>
        <v>9274.3599999999933</v>
      </c>
      <c r="L1256" s="53">
        <f>IF(FluxoCaixa1013151416[[#This Row],[Entrada / Saída]]="Saída",FluxoCaixa1013151416[[#This Row],[R$ (Valores)]]*-1,FluxoCaixa1013151416[[#This Row],[R$ (Valores)]])</f>
        <v>0</v>
      </c>
    </row>
    <row r="1257" spans="2:12">
      <c r="B1257" s="48"/>
      <c r="C1257" s="48"/>
      <c r="D1257" s="16"/>
      <c r="E1257" s="48"/>
      <c r="F1257" s="17"/>
      <c r="G1257" s="17"/>
      <c r="H1257" s="17"/>
      <c r="I1257" s="54"/>
      <c r="J1257" s="45"/>
      <c r="K1257" s="20">
        <f>IF(FluxoCaixa1013151416[[#This Row],[Movimento ]]="Saldo Inicial",FluxoCaixa1013151416[[#This Row],[R$ (Valores)]],K1256+FluxoCaixa1013151416[[#This Row],[Valores Receitas / Despesas]])</f>
        <v>9274.3599999999933</v>
      </c>
      <c r="L1257" s="53">
        <f>IF(FluxoCaixa1013151416[[#This Row],[Entrada / Saída]]="Saída",FluxoCaixa1013151416[[#This Row],[R$ (Valores)]]*-1,FluxoCaixa1013151416[[#This Row],[R$ (Valores)]])</f>
        <v>0</v>
      </c>
    </row>
    <row r="1258" spans="2:12">
      <c r="B1258" s="48"/>
      <c r="C1258" s="48"/>
      <c r="D1258" s="16"/>
      <c r="E1258" s="48"/>
      <c r="F1258" s="17"/>
      <c r="G1258" s="17"/>
      <c r="H1258" s="17"/>
      <c r="I1258" s="54"/>
      <c r="J1258" s="45"/>
      <c r="K1258" s="20">
        <f>IF(FluxoCaixa1013151416[[#This Row],[Movimento ]]="Saldo Inicial",FluxoCaixa1013151416[[#This Row],[R$ (Valores)]],K1257+FluxoCaixa1013151416[[#This Row],[Valores Receitas / Despesas]])</f>
        <v>9274.3599999999933</v>
      </c>
      <c r="L1258" s="53">
        <f>IF(FluxoCaixa1013151416[[#This Row],[Entrada / Saída]]="Saída",FluxoCaixa1013151416[[#This Row],[R$ (Valores)]]*-1,FluxoCaixa1013151416[[#This Row],[R$ (Valores)]])</f>
        <v>0</v>
      </c>
    </row>
    <row r="1259" spans="2:12" ht="12.75" customHeight="1">
      <c r="B1259" s="48"/>
      <c r="C1259" s="48"/>
      <c r="D1259" s="16"/>
      <c r="E1259" s="48"/>
      <c r="F1259" s="17"/>
      <c r="G1259" s="17"/>
      <c r="H1259" s="17"/>
      <c r="I1259" s="54"/>
      <c r="J1259" s="45"/>
      <c r="K1259" s="20">
        <f>IF(FluxoCaixa1013151416[[#This Row],[Movimento ]]="Saldo Inicial",FluxoCaixa1013151416[[#This Row],[R$ (Valores)]],K1258+FluxoCaixa1013151416[[#This Row],[Valores Receitas / Despesas]])</f>
        <v>9274.3599999999933</v>
      </c>
      <c r="L1259" s="53">
        <f>IF(FluxoCaixa1013151416[[#This Row],[Entrada / Saída]]="Saída",FluxoCaixa1013151416[[#This Row],[R$ (Valores)]]*-1,FluxoCaixa1013151416[[#This Row],[R$ (Valores)]])</f>
        <v>0</v>
      </c>
    </row>
    <row r="1260" spans="2:12">
      <c r="B1260" s="48"/>
      <c r="C1260" s="48"/>
      <c r="D1260" s="16"/>
      <c r="E1260" s="48"/>
      <c r="F1260" s="17"/>
      <c r="G1260" s="17"/>
      <c r="H1260" s="17"/>
      <c r="I1260" s="54"/>
      <c r="J1260" s="45"/>
      <c r="K1260" s="20">
        <f>IF(FluxoCaixa1013151416[[#This Row],[Movimento ]]="Saldo Inicial",FluxoCaixa1013151416[[#This Row],[R$ (Valores)]],K1259+FluxoCaixa1013151416[[#This Row],[Valores Receitas / Despesas]])</f>
        <v>9274.3599999999933</v>
      </c>
      <c r="L1260" s="53">
        <f>IF(FluxoCaixa1013151416[[#This Row],[Entrada / Saída]]="Saída",FluxoCaixa1013151416[[#This Row],[R$ (Valores)]]*-1,FluxoCaixa1013151416[[#This Row],[R$ (Valores)]])</f>
        <v>0</v>
      </c>
    </row>
    <row r="1261" spans="2:12">
      <c r="B1261" s="48"/>
      <c r="C1261" s="48"/>
      <c r="D1261" s="16"/>
      <c r="E1261" s="48"/>
      <c r="F1261" s="17"/>
      <c r="G1261" s="17"/>
      <c r="H1261" s="17"/>
      <c r="I1261" s="54"/>
      <c r="J1261" s="45"/>
      <c r="K1261" s="20">
        <f>IF(FluxoCaixa1013151416[[#This Row],[Movimento ]]="Saldo Inicial",FluxoCaixa1013151416[[#This Row],[R$ (Valores)]],K1260+FluxoCaixa1013151416[[#This Row],[Valores Receitas / Despesas]])</f>
        <v>9274.3599999999933</v>
      </c>
      <c r="L1261" s="53">
        <f>IF(FluxoCaixa1013151416[[#This Row],[Entrada / Saída]]="Saída",FluxoCaixa1013151416[[#This Row],[R$ (Valores)]]*-1,FluxoCaixa1013151416[[#This Row],[R$ (Valores)]])</f>
        <v>0</v>
      </c>
    </row>
    <row r="1262" spans="2:12">
      <c r="B1262" s="48"/>
      <c r="C1262" s="48"/>
      <c r="D1262" s="16"/>
      <c r="E1262" s="48"/>
      <c r="F1262" s="17"/>
      <c r="G1262" s="17"/>
      <c r="H1262" s="17"/>
      <c r="I1262" s="54"/>
      <c r="J1262" s="45"/>
      <c r="K1262" s="20">
        <f>IF(FluxoCaixa1013151416[[#This Row],[Movimento ]]="Saldo Inicial",FluxoCaixa1013151416[[#This Row],[R$ (Valores)]],K1261+FluxoCaixa1013151416[[#This Row],[Valores Receitas / Despesas]])</f>
        <v>9274.3599999999933</v>
      </c>
      <c r="L1262" s="53">
        <f>IF(FluxoCaixa1013151416[[#This Row],[Entrada / Saída]]="Saída",FluxoCaixa1013151416[[#This Row],[R$ (Valores)]]*-1,FluxoCaixa1013151416[[#This Row],[R$ (Valores)]])</f>
        <v>0</v>
      </c>
    </row>
    <row r="1263" spans="2:12">
      <c r="B1263" s="48"/>
      <c r="C1263" s="48"/>
      <c r="D1263" s="16"/>
      <c r="E1263" s="48"/>
      <c r="F1263" s="17"/>
      <c r="G1263" s="17"/>
      <c r="H1263" s="17"/>
      <c r="I1263" s="54"/>
      <c r="J1263" s="45"/>
      <c r="K1263" s="20">
        <f>IF(FluxoCaixa1013151416[[#This Row],[Movimento ]]="Saldo Inicial",FluxoCaixa1013151416[[#This Row],[R$ (Valores)]],K1262+FluxoCaixa1013151416[[#This Row],[Valores Receitas / Despesas]])</f>
        <v>9274.3599999999933</v>
      </c>
      <c r="L1263" s="53">
        <f>IF(FluxoCaixa1013151416[[#This Row],[Entrada / Saída]]="Saída",FluxoCaixa1013151416[[#This Row],[R$ (Valores)]]*-1,FluxoCaixa1013151416[[#This Row],[R$ (Valores)]])</f>
        <v>0</v>
      </c>
    </row>
    <row r="1264" spans="2:12">
      <c r="B1264" s="48"/>
      <c r="C1264" s="48"/>
      <c r="D1264" s="16"/>
      <c r="E1264" s="48"/>
      <c r="F1264" s="17"/>
      <c r="G1264" s="17"/>
      <c r="H1264" s="17"/>
      <c r="I1264" s="54"/>
      <c r="J1264" s="45"/>
      <c r="K1264" s="20">
        <f>IF(FluxoCaixa1013151416[[#This Row],[Movimento ]]="Saldo Inicial",FluxoCaixa1013151416[[#This Row],[R$ (Valores)]],K1263+FluxoCaixa1013151416[[#This Row],[Valores Receitas / Despesas]])</f>
        <v>9274.3599999999933</v>
      </c>
      <c r="L1264" s="53">
        <f>IF(FluxoCaixa1013151416[[#This Row],[Entrada / Saída]]="Saída",FluxoCaixa1013151416[[#This Row],[R$ (Valores)]]*-1,FluxoCaixa1013151416[[#This Row],[R$ (Valores)]])</f>
        <v>0</v>
      </c>
    </row>
    <row r="1265" spans="2:12">
      <c r="B1265" s="48"/>
      <c r="C1265" s="48"/>
      <c r="D1265" s="16"/>
      <c r="E1265" s="48"/>
      <c r="F1265" s="17"/>
      <c r="G1265" s="17"/>
      <c r="H1265" s="17"/>
      <c r="I1265" s="54"/>
      <c r="J1265" s="45"/>
      <c r="K1265" s="20">
        <f>IF(FluxoCaixa1013151416[[#This Row],[Movimento ]]="Saldo Inicial",FluxoCaixa1013151416[[#This Row],[R$ (Valores)]],K1264+FluxoCaixa1013151416[[#This Row],[Valores Receitas / Despesas]])</f>
        <v>9274.3599999999933</v>
      </c>
      <c r="L1265" s="53">
        <f>IF(FluxoCaixa1013151416[[#This Row],[Entrada / Saída]]="Saída",FluxoCaixa1013151416[[#This Row],[R$ (Valores)]]*-1,FluxoCaixa1013151416[[#This Row],[R$ (Valores)]])</f>
        <v>0</v>
      </c>
    </row>
    <row r="1266" spans="2:12">
      <c r="B1266" s="48"/>
      <c r="C1266" s="48"/>
      <c r="D1266" s="16"/>
      <c r="E1266" s="48"/>
      <c r="F1266" s="17"/>
      <c r="G1266" s="17"/>
      <c r="H1266" s="17"/>
      <c r="I1266" s="54"/>
      <c r="J1266" s="45"/>
      <c r="K1266" s="20">
        <f>IF(FluxoCaixa1013151416[[#This Row],[Movimento ]]="Saldo Inicial",FluxoCaixa1013151416[[#This Row],[R$ (Valores)]],K1265+FluxoCaixa1013151416[[#This Row],[Valores Receitas / Despesas]])</f>
        <v>9274.3599999999933</v>
      </c>
      <c r="L1266" s="53">
        <f>IF(FluxoCaixa1013151416[[#This Row],[Entrada / Saída]]="Saída",FluxoCaixa1013151416[[#This Row],[R$ (Valores)]]*-1,FluxoCaixa1013151416[[#This Row],[R$ (Valores)]])</f>
        <v>0</v>
      </c>
    </row>
    <row r="1267" spans="2:12">
      <c r="B1267" s="48"/>
      <c r="C1267" s="48"/>
      <c r="D1267" s="16"/>
      <c r="E1267" s="48"/>
      <c r="F1267" s="17"/>
      <c r="G1267" s="17"/>
      <c r="H1267" s="17"/>
      <c r="I1267" s="54"/>
      <c r="J1267" s="45"/>
      <c r="K1267" s="20">
        <f>IF(FluxoCaixa1013151416[[#This Row],[Movimento ]]="Saldo Inicial",FluxoCaixa1013151416[[#This Row],[R$ (Valores)]],K1266+FluxoCaixa1013151416[[#This Row],[Valores Receitas / Despesas]])</f>
        <v>9274.3599999999933</v>
      </c>
      <c r="L1267" s="53">
        <f>IF(FluxoCaixa1013151416[[#This Row],[Entrada / Saída]]="Saída",FluxoCaixa1013151416[[#This Row],[R$ (Valores)]]*-1,FluxoCaixa1013151416[[#This Row],[R$ (Valores)]])</f>
        <v>0</v>
      </c>
    </row>
    <row r="1268" spans="2:12">
      <c r="B1268" s="48"/>
      <c r="C1268" s="48"/>
      <c r="D1268" s="16"/>
      <c r="E1268" s="48"/>
      <c r="F1268" s="17"/>
      <c r="G1268" s="17"/>
      <c r="H1268" s="17"/>
      <c r="I1268" s="54"/>
      <c r="J1268" s="45"/>
      <c r="K1268" s="20">
        <f>IF(FluxoCaixa1013151416[[#This Row],[Movimento ]]="Saldo Inicial",FluxoCaixa1013151416[[#This Row],[R$ (Valores)]],K1267+FluxoCaixa1013151416[[#This Row],[Valores Receitas / Despesas]])</f>
        <v>9274.3599999999933</v>
      </c>
      <c r="L1268" s="53">
        <f>IF(FluxoCaixa1013151416[[#This Row],[Entrada / Saída]]="Saída",FluxoCaixa1013151416[[#This Row],[R$ (Valores)]]*-1,FluxoCaixa1013151416[[#This Row],[R$ (Valores)]])</f>
        <v>0</v>
      </c>
    </row>
    <row r="1269" spans="2:12">
      <c r="B1269" s="48"/>
      <c r="C1269" s="48"/>
      <c r="D1269" s="16"/>
      <c r="E1269" s="48"/>
      <c r="F1269" s="17"/>
      <c r="G1269" s="17"/>
      <c r="H1269" s="17"/>
      <c r="I1269" s="54"/>
      <c r="J1269" s="45"/>
      <c r="K1269" s="20">
        <f>IF(FluxoCaixa1013151416[[#This Row],[Movimento ]]="Saldo Inicial",FluxoCaixa1013151416[[#This Row],[R$ (Valores)]],K1268+FluxoCaixa1013151416[[#This Row],[Valores Receitas / Despesas]])</f>
        <v>9274.3599999999933</v>
      </c>
      <c r="L1269" s="53">
        <f>IF(FluxoCaixa1013151416[[#This Row],[Entrada / Saída]]="Saída",FluxoCaixa1013151416[[#This Row],[R$ (Valores)]]*-1,FluxoCaixa1013151416[[#This Row],[R$ (Valores)]])</f>
        <v>0</v>
      </c>
    </row>
    <row r="1270" spans="2:12">
      <c r="B1270" s="48"/>
      <c r="C1270" s="48"/>
      <c r="D1270" s="16"/>
      <c r="E1270" s="48"/>
      <c r="F1270" s="17"/>
      <c r="G1270" s="17"/>
      <c r="H1270" s="17"/>
      <c r="I1270" s="54"/>
      <c r="J1270" s="45"/>
      <c r="K1270" s="20">
        <f>IF(FluxoCaixa1013151416[[#This Row],[Movimento ]]="Saldo Inicial",FluxoCaixa1013151416[[#This Row],[R$ (Valores)]],K1269+FluxoCaixa1013151416[[#This Row],[Valores Receitas / Despesas]])</f>
        <v>9274.3599999999933</v>
      </c>
      <c r="L1270" s="53">
        <f>IF(FluxoCaixa1013151416[[#This Row],[Entrada / Saída]]="Saída",FluxoCaixa1013151416[[#This Row],[R$ (Valores)]]*-1,FluxoCaixa1013151416[[#This Row],[R$ (Valores)]])</f>
        <v>0</v>
      </c>
    </row>
    <row r="1271" spans="2:12">
      <c r="B1271" s="48"/>
      <c r="C1271" s="48"/>
      <c r="D1271" s="16"/>
      <c r="E1271" s="48"/>
      <c r="F1271" s="17"/>
      <c r="G1271" s="17"/>
      <c r="H1271" s="17"/>
      <c r="I1271" s="54"/>
      <c r="J1271" s="45"/>
      <c r="K1271" s="20">
        <f>IF(FluxoCaixa1013151416[[#This Row],[Movimento ]]="Saldo Inicial",FluxoCaixa1013151416[[#This Row],[R$ (Valores)]],K1270+FluxoCaixa1013151416[[#This Row],[Valores Receitas / Despesas]])</f>
        <v>9274.3599999999933</v>
      </c>
      <c r="L1271" s="53">
        <f>IF(FluxoCaixa1013151416[[#This Row],[Entrada / Saída]]="Saída",FluxoCaixa1013151416[[#This Row],[R$ (Valores)]]*-1,FluxoCaixa1013151416[[#This Row],[R$ (Valores)]])</f>
        <v>0</v>
      </c>
    </row>
    <row r="1272" spans="2:12">
      <c r="B1272" s="48"/>
      <c r="C1272" s="48"/>
      <c r="D1272" s="16"/>
      <c r="E1272" s="48"/>
      <c r="F1272" s="17"/>
      <c r="G1272" s="17"/>
      <c r="H1272" s="17"/>
      <c r="I1272" s="54"/>
      <c r="J1272" s="45"/>
      <c r="K1272" s="20">
        <f>IF(FluxoCaixa1013151416[[#This Row],[Movimento ]]="Saldo Inicial",FluxoCaixa1013151416[[#This Row],[R$ (Valores)]],K1271+FluxoCaixa1013151416[[#This Row],[Valores Receitas / Despesas]])</f>
        <v>9274.3599999999933</v>
      </c>
      <c r="L1272" s="53">
        <f>IF(FluxoCaixa1013151416[[#This Row],[Entrada / Saída]]="Saída",FluxoCaixa1013151416[[#This Row],[R$ (Valores)]]*-1,FluxoCaixa1013151416[[#This Row],[R$ (Valores)]])</f>
        <v>0</v>
      </c>
    </row>
    <row r="1273" spans="2:12">
      <c r="B1273" s="48"/>
      <c r="C1273" s="48"/>
      <c r="D1273" s="16"/>
      <c r="E1273" s="48"/>
      <c r="F1273" s="17"/>
      <c r="G1273" s="17"/>
      <c r="H1273" s="17"/>
      <c r="I1273" s="54"/>
      <c r="J1273" s="45"/>
      <c r="K1273" s="20">
        <f>IF(FluxoCaixa1013151416[[#This Row],[Movimento ]]="Saldo Inicial",FluxoCaixa1013151416[[#This Row],[R$ (Valores)]],K1272+FluxoCaixa1013151416[[#This Row],[Valores Receitas / Despesas]])</f>
        <v>9274.3599999999933</v>
      </c>
      <c r="L1273" s="53">
        <f>IF(FluxoCaixa1013151416[[#This Row],[Entrada / Saída]]="Saída",FluxoCaixa1013151416[[#This Row],[R$ (Valores)]]*-1,FluxoCaixa1013151416[[#This Row],[R$ (Valores)]])</f>
        <v>0</v>
      </c>
    </row>
    <row r="1274" spans="2:12">
      <c r="B1274" s="48"/>
      <c r="C1274" s="48"/>
      <c r="D1274" s="16"/>
      <c r="E1274" s="48"/>
      <c r="F1274" s="17"/>
      <c r="G1274" s="17"/>
      <c r="H1274" s="17"/>
      <c r="I1274" s="54"/>
      <c r="J1274" s="45"/>
      <c r="K1274" s="20">
        <f>IF(FluxoCaixa1013151416[[#This Row],[Movimento ]]="Saldo Inicial",FluxoCaixa1013151416[[#This Row],[R$ (Valores)]],K1273+FluxoCaixa1013151416[[#This Row],[Valores Receitas / Despesas]])</f>
        <v>9274.3599999999933</v>
      </c>
      <c r="L1274" s="53">
        <f>IF(FluxoCaixa1013151416[[#This Row],[Entrada / Saída]]="Saída",FluxoCaixa1013151416[[#This Row],[R$ (Valores)]]*-1,FluxoCaixa1013151416[[#This Row],[R$ (Valores)]])</f>
        <v>0</v>
      </c>
    </row>
    <row r="1275" spans="2:12">
      <c r="B1275" s="48"/>
      <c r="C1275" s="48"/>
      <c r="D1275" s="16"/>
      <c r="E1275" s="48"/>
      <c r="F1275" s="17"/>
      <c r="G1275" s="17"/>
      <c r="H1275" s="17"/>
      <c r="I1275" s="54"/>
      <c r="J1275" s="45"/>
      <c r="K1275" s="20">
        <f>IF(FluxoCaixa1013151416[[#This Row],[Movimento ]]="Saldo Inicial",FluxoCaixa1013151416[[#This Row],[R$ (Valores)]],K1274+FluxoCaixa1013151416[[#This Row],[Valores Receitas / Despesas]])</f>
        <v>9274.3599999999933</v>
      </c>
      <c r="L1275" s="53">
        <f>IF(FluxoCaixa1013151416[[#This Row],[Entrada / Saída]]="Saída",FluxoCaixa1013151416[[#This Row],[R$ (Valores)]]*-1,FluxoCaixa1013151416[[#This Row],[R$ (Valores)]])</f>
        <v>0</v>
      </c>
    </row>
    <row r="1276" spans="2:12">
      <c r="B1276" s="48"/>
      <c r="C1276" s="48"/>
      <c r="D1276" s="16"/>
      <c r="E1276" s="48"/>
      <c r="F1276" s="17"/>
      <c r="G1276" s="17"/>
      <c r="H1276" s="17"/>
      <c r="I1276" s="54"/>
      <c r="J1276" s="45"/>
      <c r="K1276" s="20">
        <f>IF(FluxoCaixa1013151416[[#This Row],[Movimento ]]="Saldo Inicial",FluxoCaixa1013151416[[#This Row],[R$ (Valores)]],K1275+FluxoCaixa1013151416[[#This Row],[Valores Receitas / Despesas]])</f>
        <v>9274.3599999999933</v>
      </c>
      <c r="L1276" s="53">
        <f>IF(FluxoCaixa1013151416[[#This Row],[Entrada / Saída]]="Saída",FluxoCaixa1013151416[[#This Row],[R$ (Valores)]]*-1,FluxoCaixa1013151416[[#This Row],[R$ (Valores)]])</f>
        <v>0</v>
      </c>
    </row>
    <row r="1277" spans="2:12">
      <c r="B1277" s="48"/>
      <c r="C1277" s="48"/>
      <c r="D1277" s="16"/>
      <c r="E1277" s="48"/>
      <c r="F1277" s="17"/>
      <c r="G1277" s="17"/>
      <c r="H1277" s="17"/>
      <c r="I1277" s="54"/>
      <c r="J1277" s="45"/>
      <c r="K1277" s="20">
        <f>IF(FluxoCaixa1013151416[[#This Row],[Movimento ]]="Saldo Inicial",FluxoCaixa1013151416[[#This Row],[R$ (Valores)]],K1276+FluxoCaixa1013151416[[#This Row],[Valores Receitas / Despesas]])</f>
        <v>9274.3599999999933</v>
      </c>
      <c r="L1277" s="53">
        <f>IF(FluxoCaixa1013151416[[#This Row],[Entrada / Saída]]="Saída",FluxoCaixa1013151416[[#This Row],[R$ (Valores)]]*-1,FluxoCaixa1013151416[[#This Row],[R$ (Valores)]])</f>
        <v>0</v>
      </c>
    </row>
    <row r="1278" spans="2:12">
      <c r="B1278" s="48"/>
      <c r="C1278" s="48"/>
      <c r="D1278" s="16"/>
      <c r="E1278" s="48"/>
      <c r="F1278" s="17"/>
      <c r="G1278" s="17"/>
      <c r="H1278" s="17"/>
      <c r="I1278" s="54"/>
      <c r="J1278" s="45"/>
      <c r="K1278" s="20">
        <f>IF(FluxoCaixa1013151416[[#This Row],[Movimento ]]="Saldo Inicial",FluxoCaixa1013151416[[#This Row],[R$ (Valores)]],K1277+FluxoCaixa1013151416[[#This Row],[Valores Receitas / Despesas]])</f>
        <v>9274.3599999999933</v>
      </c>
      <c r="L1278" s="53">
        <f>IF(FluxoCaixa1013151416[[#This Row],[Entrada / Saída]]="Saída",FluxoCaixa1013151416[[#This Row],[R$ (Valores)]]*-1,FluxoCaixa1013151416[[#This Row],[R$ (Valores)]])</f>
        <v>0</v>
      </c>
    </row>
    <row r="1279" spans="2:12">
      <c r="B1279" s="48"/>
      <c r="C1279" s="48"/>
      <c r="D1279" s="16"/>
      <c r="E1279" s="48"/>
      <c r="F1279" s="17"/>
      <c r="G1279" s="17"/>
      <c r="H1279" s="17"/>
      <c r="I1279" s="54"/>
      <c r="J1279" s="45"/>
      <c r="K1279" s="20">
        <f>IF(FluxoCaixa1013151416[[#This Row],[Movimento ]]="Saldo Inicial",FluxoCaixa1013151416[[#This Row],[R$ (Valores)]],K1278+FluxoCaixa1013151416[[#This Row],[Valores Receitas / Despesas]])</f>
        <v>9274.3599999999933</v>
      </c>
      <c r="L1279" s="53">
        <f>IF(FluxoCaixa1013151416[[#This Row],[Entrada / Saída]]="Saída",FluxoCaixa1013151416[[#This Row],[R$ (Valores)]]*-1,FluxoCaixa1013151416[[#This Row],[R$ (Valores)]])</f>
        <v>0</v>
      </c>
    </row>
    <row r="1280" spans="2:12">
      <c r="B1280" s="48"/>
      <c r="C1280" s="48"/>
      <c r="D1280" s="16"/>
      <c r="E1280" s="48"/>
      <c r="F1280" s="17"/>
      <c r="G1280" s="17"/>
      <c r="H1280" s="17"/>
      <c r="I1280" s="54"/>
      <c r="J1280" s="45"/>
      <c r="K1280" s="20">
        <f>IF(FluxoCaixa1013151416[[#This Row],[Movimento ]]="Saldo Inicial",FluxoCaixa1013151416[[#This Row],[R$ (Valores)]],K1279+FluxoCaixa1013151416[[#This Row],[Valores Receitas / Despesas]])</f>
        <v>9274.3599999999933</v>
      </c>
      <c r="L1280" s="53">
        <f>IF(FluxoCaixa1013151416[[#This Row],[Entrada / Saída]]="Saída",FluxoCaixa1013151416[[#This Row],[R$ (Valores)]]*-1,FluxoCaixa1013151416[[#This Row],[R$ (Valores)]])</f>
        <v>0</v>
      </c>
    </row>
    <row r="1281" spans="2:12">
      <c r="B1281" s="48"/>
      <c r="C1281" s="48"/>
      <c r="D1281" s="16"/>
      <c r="E1281" s="48"/>
      <c r="F1281" s="17"/>
      <c r="G1281" s="17"/>
      <c r="H1281" s="17"/>
      <c r="I1281" s="54"/>
      <c r="J1281" s="45"/>
      <c r="K1281" s="20">
        <f>IF(FluxoCaixa1013151416[[#This Row],[Movimento ]]="Saldo Inicial",FluxoCaixa1013151416[[#This Row],[R$ (Valores)]],K1280+FluxoCaixa1013151416[[#This Row],[Valores Receitas / Despesas]])</f>
        <v>9274.3599999999933</v>
      </c>
      <c r="L1281" s="53">
        <f>IF(FluxoCaixa1013151416[[#This Row],[Entrada / Saída]]="Saída",FluxoCaixa1013151416[[#This Row],[R$ (Valores)]]*-1,FluxoCaixa1013151416[[#This Row],[R$ (Valores)]])</f>
        <v>0</v>
      </c>
    </row>
    <row r="1282" spans="2:12">
      <c r="B1282" s="48"/>
      <c r="C1282" s="48"/>
      <c r="D1282" s="16"/>
      <c r="E1282" s="48"/>
      <c r="F1282" s="17"/>
      <c r="G1282" s="17"/>
      <c r="H1282" s="17"/>
      <c r="I1282" s="54"/>
      <c r="J1282" s="45"/>
      <c r="K1282" s="20">
        <f>IF(FluxoCaixa1013151416[[#This Row],[Movimento ]]="Saldo Inicial",FluxoCaixa1013151416[[#This Row],[R$ (Valores)]],K1281+FluxoCaixa1013151416[[#This Row],[Valores Receitas / Despesas]])</f>
        <v>9274.3599999999933</v>
      </c>
      <c r="L1282" s="53">
        <f>IF(FluxoCaixa1013151416[[#This Row],[Entrada / Saída]]="Saída",FluxoCaixa1013151416[[#This Row],[R$ (Valores)]]*-1,FluxoCaixa1013151416[[#This Row],[R$ (Valores)]])</f>
        <v>0</v>
      </c>
    </row>
    <row r="1283" spans="2:12">
      <c r="B1283" s="48"/>
      <c r="C1283" s="48"/>
      <c r="D1283" s="16"/>
      <c r="E1283" s="48"/>
      <c r="F1283" s="17"/>
      <c r="G1283" s="17"/>
      <c r="H1283" s="17"/>
      <c r="I1283" s="54"/>
      <c r="J1283" s="45"/>
      <c r="K1283" s="20">
        <f>IF(FluxoCaixa1013151416[[#This Row],[Movimento ]]="Saldo Inicial",FluxoCaixa1013151416[[#This Row],[R$ (Valores)]],K1282+FluxoCaixa1013151416[[#This Row],[Valores Receitas / Despesas]])</f>
        <v>9274.3599999999933</v>
      </c>
      <c r="L1283" s="53">
        <f>IF(FluxoCaixa1013151416[[#This Row],[Entrada / Saída]]="Saída",FluxoCaixa1013151416[[#This Row],[R$ (Valores)]]*-1,FluxoCaixa1013151416[[#This Row],[R$ (Valores)]])</f>
        <v>0</v>
      </c>
    </row>
    <row r="1284" spans="2:12">
      <c r="B1284" s="48"/>
      <c r="C1284" s="48"/>
      <c r="D1284" s="16"/>
      <c r="E1284" s="48"/>
      <c r="F1284" s="17"/>
      <c r="G1284" s="17"/>
      <c r="H1284" s="17"/>
      <c r="I1284" s="54"/>
      <c r="J1284" s="45"/>
      <c r="K1284" s="20">
        <f>IF(FluxoCaixa1013151416[[#This Row],[Movimento ]]="Saldo Inicial",FluxoCaixa1013151416[[#This Row],[R$ (Valores)]],K1283+FluxoCaixa1013151416[[#This Row],[Valores Receitas / Despesas]])</f>
        <v>9274.3599999999933</v>
      </c>
      <c r="L1284" s="53">
        <f>IF(FluxoCaixa1013151416[[#This Row],[Entrada / Saída]]="Saída",FluxoCaixa1013151416[[#This Row],[R$ (Valores)]]*-1,FluxoCaixa1013151416[[#This Row],[R$ (Valores)]])</f>
        <v>0</v>
      </c>
    </row>
    <row r="1285" spans="2:12">
      <c r="B1285" s="48"/>
      <c r="C1285" s="48"/>
      <c r="D1285" s="16"/>
      <c r="E1285" s="48"/>
      <c r="F1285" s="17"/>
      <c r="G1285" s="17"/>
      <c r="H1285" s="17"/>
      <c r="I1285" s="54"/>
      <c r="J1285" s="45"/>
      <c r="K1285" s="20">
        <f>IF(FluxoCaixa1013151416[[#This Row],[Movimento ]]="Saldo Inicial",FluxoCaixa1013151416[[#This Row],[R$ (Valores)]],K1284+FluxoCaixa1013151416[[#This Row],[Valores Receitas / Despesas]])</f>
        <v>9274.3599999999933</v>
      </c>
      <c r="L1285" s="53">
        <f>IF(FluxoCaixa1013151416[[#This Row],[Entrada / Saída]]="Saída",FluxoCaixa1013151416[[#This Row],[R$ (Valores)]]*-1,FluxoCaixa1013151416[[#This Row],[R$ (Valores)]])</f>
        <v>0</v>
      </c>
    </row>
    <row r="1286" spans="2:12">
      <c r="B1286" s="48"/>
      <c r="C1286" s="48"/>
      <c r="D1286" s="16"/>
      <c r="E1286" s="48"/>
      <c r="F1286" s="17"/>
      <c r="G1286" s="17"/>
      <c r="H1286" s="17"/>
      <c r="I1286" s="54"/>
      <c r="J1286" s="45"/>
      <c r="K1286" s="20">
        <f>IF(FluxoCaixa1013151416[[#This Row],[Movimento ]]="Saldo Inicial",FluxoCaixa1013151416[[#This Row],[R$ (Valores)]],K1285+FluxoCaixa1013151416[[#This Row],[Valores Receitas / Despesas]])</f>
        <v>9274.3599999999933</v>
      </c>
      <c r="L1286" s="53">
        <f>IF(FluxoCaixa1013151416[[#This Row],[Entrada / Saída]]="Saída",FluxoCaixa1013151416[[#This Row],[R$ (Valores)]]*-1,FluxoCaixa1013151416[[#This Row],[R$ (Valores)]])</f>
        <v>0</v>
      </c>
    </row>
    <row r="1287" spans="2:12">
      <c r="B1287" s="48"/>
      <c r="C1287" s="48"/>
      <c r="D1287" s="16"/>
      <c r="E1287" s="48"/>
      <c r="F1287" s="17"/>
      <c r="G1287" s="17"/>
      <c r="H1287" s="17"/>
      <c r="I1287" s="54"/>
      <c r="J1287" s="45"/>
      <c r="K1287" s="20">
        <f>IF(FluxoCaixa1013151416[[#This Row],[Movimento ]]="Saldo Inicial",FluxoCaixa1013151416[[#This Row],[R$ (Valores)]],K1286+FluxoCaixa1013151416[[#This Row],[Valores Receitas / Despesas]])</f>
        <v>9274.3599999999933</v>
      </c>
      <c r="L1287" s="53">
        <f>IF(FluxoCaixa1013151416[[#This Row],[Entrada / Saída]]="Saída",FluxoCaixa1013151416[[#This Row],[R$ (Valores)]]*-1,FluxoCaixa1013151416[[#This Row],[R$ (Valores)]])</f>
        <v>0</v>
      </c>
    </row>
    <row r="1288" spans="2:12">
      <c r="B1288" s="48"/>
      <c r="C1288" s="48"/>
      <c r="D1288" s="16"/>
      <c r="E1288" s="48"/>
      <c r="F1288" s="17"/>
      <c r="G1288" s="17"/>
      <c r="H1288" s="17"/>
      <c r="I1288" s="54"/>
      <c r="J1288" s="45"/>
      <c r="K1288" s="20">
        <f>IF(FluxoCaixa1013151416[[#This Row],[Movimento ]]="Saldo Inicial",FluxoCaixa1013151416[[#This Row],[R$ (Valores)]],K1287+FluxoCaixa1013151416[[#This Row],[Valores Receitas / Despesas]])</f>
        <v>9274.3599999999933</v>
      </c>
      <c r="L1288" s="53">
        <f>IF(FluxoCaixa1013151416[[#This Row],[Entrada / Saída]]="Saída",FluxoCaixa1013151416[[#This Row],[R$ (Valores)]]*-1,FluxoCaixa1013151416[[#This Row],[R$ (Valores)]])</f>
        <v>0</v>
      </c>
    </row>
    <row r="1289" spans="2:12">
      <c r="B1289" s="48"/>
      <c r="C1289" s="48"/>
      <c r="D1289" s="16"/>
      <c r="E1289" s="48"/>
      <c r="F1289" s="17"/>
      <c r="G1289" s="17"/>
      <c r="H1289" s="17"/>
      <c r="I1289" s="54"/>
      <c r="J1289" s="45"/>
      <c r="K1289" s="20">
        <f>IF(FluxoCaixa1013151416[[#This Row],[Movimento ]]="Saldo Inicial",FluxoCaixa1013151416[[#This Row],[R$ (Valores)]],K1288+FluxoCaixa1013151416[[#This Row],[Valores Receitas / Despesas]])</f>
        <v>9274.3599999999933</v>
      </c>
      <c r="L1289" s="53">
        <f>IF(FluxoCaixa1013151416[[#This Row],[Entrada / Saída]]="Saída",FluxoCaixa1013151416[[#This Row],[R$ (Valores)]]*-1,FluxoCaixa1013151416[[#This Row],[R$ (Valores)]])</f>
        <v>0</v>
      </c>
    </row>
    <row r="1290" spans="2:12">
      <c r="B1290" s="48"/>
      <c r="C1290" s="48"/>
      <c r="D1290" s="16"/>
      <c r="E1290" s="48"/>
      <c r="F1290" s="17"/>
      <c r="G1290" s="17"/>
      <c r="H1290" s="17"/>
      <c r="I1290" s="54"/>
      <c r="J1290" s="45"/>
      <c r="K1290" s="20">
        <f>IF(FluxoCaixa1013151416[[#This Row],[Movimento ]]="Saldo Inicial",FluxoCaixa1013151416[[#This Row],[R$ (Valores)]],K1289+FluxoCaixa1013151416[[#This Row],[Valores Receitas / Despesas]])</f>
        <v>9274.3599999999933</v>
      </c>
      <c r="L1290" s="53">
        <f>IF(FluxoCaixa1013151416[[#This Row],[Entrada / Saída]]="Saída",FluxoCaixa1013151416[[#This Row],[R$ (Valores)]]*-1,FluxoCaixa1013151416[[#This Row],[R$ (Valores)]])</f>
        <v>0</v>
      </c>
    </row>
    <row r="1291" spans="2:12">
      <c r="B1291" s="48"/>
      <c r="C1291" s="48"/>
      <c r="D1291" s="16"/>
      <c r="E1291" s="48"/>
      <c r="F1291" s="17"/>
      <c r="G1291" s="17"/>
      <c r="H1291" s="17"/>
      <c r="I1291" s="54"/>
      <c r="J1291" s="45"/>
      <c r="K1291" s="20">
        <f>IF(FluxoCaixa1013151416[[#This Row],[Movimento ]]="Saldo Inicial",FluxoCaixa1013151416[[#This Row],[R$ (Valores)]],K1290+FluxoCaixa1013151416[[#This Row],[Valores Receitas / Despesas]])</f>
        <v>9274.3599999999933</v>
      </c>
      <c r="L1291" s="53">
        <f>IF(FluxoCaixa1013151416[[#This Row],[Entrada / Saída]]="Saída",FluxoCaixa1013151416[[#This Row],[R$ (Valores)]]*-1,FluxoCaixa1013151416[[#This Row],[R$ (Valores)]])</f>
        <v>0</v>
      </c>
    </row>
    <row r="1292" spans="2:12">
      <c r="B1292" s="48"/>
      <c r="C1292" s="48"/>
      <c r="D1292" s="16"/>
      <c r="E1292" s="48"/>
      <c r="F1292" s="17"/>
      <c r="G1292" s="17"/>
      <c r="H1292" s="17"/>
      <c r="I1292" s="54"/>
      <c r="J1292" s="45"/>
      <c r="K1292" s="20">
        <f>IF(FluxoCaixa1013151416[[#This Row],[Movimento ]]="Saldo Inicial",FluxoCaixa1013151416[[#This Row],[R$ (Valores)]],K1291+FluxoCaixa1013151416[[#This Row],[Valores Receitas / Despesas]])</f>
        <v>9274.3599999999933</v>
      </c>
      <c r="L1292" s="53">
        <f>IF(FluxoCaixa1013151416[[#This Row],[Entrada / Saída]]="Saída",FluxoCaixa1013151416[[#This Row],[R$ (Valores)]]*-1,FluxoCaixa1013151416[[#This Row],[R$ (Valores)]])</f>
        <v>0</v>
      </c>
    </row>
    <row r="1293" spans="2:12">
      <c r="B1293" s="48"/>
      <c r="C1293" s="48"/>
      <c r="D1293" s="16"/>
      <c r="E1293" s="48"/>
      <c r="F1293" s="17"/>
      <c r="G1293" s="17"/>
      <c r="H1293" s="17"/>
      <c r="I1293" s="54"/>
      <c r="J1293" s="45"/>
      <c r="K1293" s="20">
        <f>IF(FluxoCaixa1013151416[[#This Row],[Movimento ]]="Saldo Inicial",FluxoCaixa1013151416[[#This Row],[R$ (Valores)]],K1292+FluxoCaixa1013151416[[#This Row],[Valores Receitas / Despesas]])</f>
        <v>9274.3599999999933</v>
      </c>
      <c r="L1293" s="53">
        <f>IF(FluxoCaixa1013151416[[#This Row],[Entrada / Saída]]="Saída",FluxoCaixa1013151416[[#This Row],[R$ (Valores)]]*-1,FluxoCaixa1013151416[[#This Row],[R$ (Valores)]])</f>
        <v>0</v>
      </c>
    </row>
    <row r="1294" spans="2:12">
      <c r="B1294" s="48"/>
      <c r="C1294" s="48"/>
      <c r="D1294" s="16"/>
      <c r="E1294" s="48"/>
      <c r="F1294" s="17"/>
      <c r="G1294" s="17"/>
      <c r="H1294" s="17"/>
      <c r="I1294" s="54"/>
      <c r="J1294" s="45"/>
      <c r="K1294" s="20">
        <f>IF(FluxoCaixa1013151416[[#This Row],[Movimento ]]="Saldo Inicial",FluxoCaixa1013151416[[#This Row],[R$ (Valores)]],K1293+FluxoCaixa1013151416[[#This Row],[Valores Receitas / Despesas]])</f>
        <v>9274.3599999999933</v>
      </c>
      <c r="L1294" s="53">
        <f>IF(FluxoCaixa1013151416[[#This Row],[Entrada / Saída]]="Saída",FluxoCaixa1013151416[[#This Row],[R$ (Valores)]]*-1,FluxoCaixa1013151416[[#This Row],[R$ (Valores)]])</f>
        <v>0</v>
      </c>
    </row>
    <row r="1295" spans="2:12">
      <c r="B1295" s="48"/>
      <c r="C1295" s="48"/>
      <c r="D1295" s="16"/>
      <c r="E1295" s="48"/>
      <c r="F1295" s="17"/>
      <c r="G1295" s="17"/>
      <c r="H1295" s="17"/>
      <c r="I1295" s="54"/>
      <c r="J1295" s="45"/>
      <c r="K1295" s="20">
        <f>IF(FluxoCaixa1013151416[[#This Row],[Movimento ]]="Saldo Inicial",FluxoCaixa1013151416[[#This Row],[R$ (Valores)]],K1294+FluxoCaixa1013151416[[#This Row],[Valores Receitas / Despesas]])</f>
        <v>9274.3599999999933</v>
      </c>
      <c r="L1295" s="53">
        <f>IF(FluxoCaixa1013151416[[#This Row],[Entrada / Saída]]="Saída",FluxoCaixa1013151416[[#This Row],[R$ (Valores)]]*-1,FluxoCaixa1013151416[[#This Row],[R$ (Valores)]])</f>
        <v>0</v>
      </c>
    </row>
    <row r="1296" spans="2:12">
      <c r="B1296" s="48"/>
      <c r="C1296" s="48"/>
      <c r="D1296" s="16"/>
      <c r="E1296" s="48"/>
      <c r="F1296" s="17"/>
      <c r="G1296" s="17"/>
      <c r="H1296" s="17"/>
      <c r="I1296" s="54"/>
      <c r="J1296" s="45"/>
      <c r="K1296" s="20">
        <f>IF(FluxoCaixa1013151416[[#This Row],[Movimento ]]="Saldo Inicial",FluxoCaixa1013151416[[#This Row],[R$ (Valores)]],K1295+FluxoCaixa1013151416[[#This Row],[Valores Receitas / Despesas]])</f>
        <v>9274.3599999999933</v>
      </c>
      <c r="L1296" s="53">
        <f>IF(FluxoCaixa1013151416[[#This Row],[Entrada / Saída]]="Saída",FluxoCaixa1013151416[[#This Row],[R$ (Valores)]]*-1,FluxoCaixa1013151416[[#This Row],[R$ (Valores)]])</f>
        <v>0</v>
      </c>
    </row>
    <row r="1297" spans="2:12">
      <c r="B1297" s="48"/>
      <c r="C1297" s="48"/>
      <c r="D1297" s="16"/>
      <c r="E1297" s="48"/>
      <c r="F1297" s="17"/>
      <c r="G1297" s="17"/>
      <c r="H1297" s="17"/>
      <c r="I1297" s="54"/>
      <c r="J1297" s="45"/>
      <c r="K1297" s="20">
        <f>IF(FluxoCaixa1013151416[[#This Row],[Movimento ]]="Saldo Inicial",FluxoCaixa1013151416[[#This Row],[R$ (Valores)]],K1296+FluxoCaixa1013151416[[#This Row],[Valores Receitas / Despesas]])</f>
        <v>9274.3599999999933</v>
      </c>
      <c r="L1297" s="53">
        <f>IF(FluxoCaixa1013151416[[#This Row],[Entrada / Saída]]="Saída",FluxoCaixa1013151416[[#This Row],[R$ (Valores)]]*-1,FluxoCaixa1013151416[[#This Row],[R$ (Valores)]])</f>
        <v>0</v>
      </c>
    </row>
    <row r="1298" spans="2:12">
      <c r="B1298" s="48"/>
      <c r="C1298" s="48"/>
      <c r="D1298" s="16"/>
      <c r="E1298" s="48"/>
      <c r="F1298" s="17"/>
      <c r="G1298" s="17"/>
      <c r="H1298" s="17"/>
      <c r="I1298" s="54"/>
      <c r="J1298" s="45"/>
      <c r="K1298" s="20">
        <f>IF(FluxoCaixa1013151416[[#This Row],[Movimento ]]="Saldo Inicial",FluxoCaixa1013151416[[#This Row],[R$ (Valores)]],K1297+FluxoCaixa1013151416[[#This Row],[Valores Receitas / Despesas]])</f>
        <v>9274.3599999999933</v>
      </c>
      <c r="L1298" s="53">
        <f>IF(FluxoCaixa1013151416[[#This Row],[Entrada / Saída]]="Saída",FluxoCaixa1013151416[[#This Row],[R$ (Valores)]]*-1,FluxoCaixa1013151416[[#This Row],[R$ (Valores)]])</f>
        <v>0</v>
      </c>
    </row>
    <row r="1299" spans="2:12">
      <c r="B1299" s="48"/>
      <c r="C1299" s="48"/>
      <c r="D1299" s="16"/>
      <c r="E1299" s="48"/>
      <c r="F1299" s="17"/>
      <c r="G1299" s="17"/>
      <c r="H1299" s="17"/>
      <c r="I1299" s="54"/>
      <c r="J1299" s="45"/>
      <c r="K1299" s="20">
        <f>IF(FluxoCaixa1013151416[[#This Row],[Movimento ]]="Saldo Inicial",FluxoCaixa1013151416[[#This Row],[R$ (Valores)]],K1298+FluxoCaixa1013151416[[#This Row],[Valores Receitas / Despesas]])</f>
        <v>9274.3599999999933</v>
      </c>
      <c r="L1299" s="53">
        <f>IF(FluxoCaixa1013151416[[#This Row],[Entrada / Saída]]="Saída",FluxoCaixa1013151416[[#This Row],[R$ (Valores)]]*-1,FluxoCaixa1013151416[[#This Row],[R$ (Valores)]])</f>
        <v>0</v>
      </c>
    </row>
    <row r="1300" spans="2:12">
      <c r="B1300" s="48"/>
      <c r="C1300" s="48"/>
      <c r="D1300" s="16"/>
      <c r="E1300" s="48"/>
      <c r="F1300" s="17"/>
      <c r="G1300" s="17"/>
      <c r="H1300" s="17"/>
      <c r="I1300" s="54"/>
      <c r="J1300" s="45"/>
      <c r="K1300" s="20">
        <f>IF(FluxoCaixa1013151416[[#This Row],[Movimento ]]="Saldo Inicial",FluxoCaixa1013151416[[#This Row],[R$ (Valores)]],K1299+FluxoCaixa1013151416[[#This Row],[Valores Receitas / Despesas]])</f>
        <v>9274.3599999999933</v>
      </c>
      <c r="L1300" s="53">
        <f>IF(FluxoCaixa1013151416[[#This Row],[Entrada / Saída]]="Saída",FluxoCaixa1013151416[[#This Row],[R$ (Valores)]]*-1,FluxoCaixa1013151416[[#This Row],[R$ (Valores)]])</f>
        <v>0</v>
      </c>
    </row>
    <row r="1301" spans="2:12">
      <c r="B1301" s="48"/>
      <c r="C1301" s="48"/>
      <c r="D1301" s="16"/>
      <c r="E1301" s="48"/>
      <c r="F1301" s="17"/>
      <c r="G1301" s="17"/>
      <c r="H1301" s="17"/>
      <c r="I1301" s="54"/>
      <c r="J1301" s="45"/>
      <c r="K1301" s="20">
        <f>IF(FluxoCaixa1013151416[[#This Row],[Movimento ]]="Saldo Inicial",FluxoCaixa1013151416[[#This Row],[R$ (Valores)]],K1300+FluxoCaixa1013151416[[#This Row],[Valores Receitas / Despesas]])</f>
        <v>9274.3599999999933</v>
      </c>
      <c r="L1301" s="53">
        <f>IF(FluxoCaixa1013151416[[#This Row],[Entrada / Saída]]="Saída",FluxoCaixa1013151416[[#This Row],[R$ (Valores)]]*-1,FluxoCaixa1013151416[[#This Row],[R$ (Valores)]])</f>
        <v>0</v>
      </c>
    </row>
    <row r="1302" spans="2:12">
      <c r="B1302" s="48"/>
      <c r="C1302" s="48"/>
      <c r="D1302" s="16"/>
      <c r="E1302" s="48"/>
      <c r="F1302" s="17"/>
      <c r="G1302" s="17"/>
      <c r="H1302" s="17"/>
      <c r="I1302" s="54"/>
      <c r="J1302" s="45"/>
      <c r="K1302" s="20">
        <f>IF(FluxoCaixa1013151416[[#This Row],[Movimento ]]="Saldo Inicial",FluxoCaixa1013151416[[#This Row],[R$ (Valores)]],K1301+FluxoCaixa1013151416[[#This Row],[Valores Receitas / Despesas]])</f>
        <v>9274.3599999999933</v>
      </c>
      <c r="L1302" s="53">
        <f>IF(FluxoCaixa1013151416[[#This Row],[Entrada / Saída]]="Saída",FluxoCaixa1013151416[[#This Row],[R$ (Valores)]]*-1,FluxoCaixa1013151416[[#This Row],[R$ (Valores)]])</f>
        <v>0</v>
      </c>
    </row>
    <row r="1303" spans="2:12">
      <c r="B1303" s="48"/>
      <c r="C1303" s="48"/>
      <c r="D1303" s="16"/>
      <c r="E1303" s="48"/>
      <c r="F1303" s="17"/>
      <c r="G1303" s="17"/>
      <c r="H1303" s="17"/>
      <c r="I1303" s="54"/>
      <c r="J1303" s="45"/>
      <c r="K1303" s="20">
        <f>IF(FluxoCaixa1013151416[[#This Row],[Movimento ]]="Saldo Inicial",FluxoCaixa1013151416[[#This Row],[R$ (Valores)]],K1302+FluxoCaixa1013151416[[#This Row],[Valores Receitas / Despesas]])</f>
        <v>9274.3599999999933</v>
      </c>
      <c r="L1303" s="53">
        <f>IF(FluxoCaixa1013151416[[#This Row],[Entrada / Saída]]="Saída",FluxoCaixa1013151416[[#This Row],[R$ (Valores)]]*-1,FluxoCaixa1013151416[[#This Row],[R$ (Valores)]])</f>
        <v>0</v>
      </c>
    </row>
    <row r="1304" spans="2:12">
      <c r="B1304" s="48"/>
      <c r="C1304" s="48"/>
      <c r="D1304" s="16"/>
      <c r="E1304" s="48"/>
      <c r="F1304" s="17"/>
      <c r="G1304" s="17"/>
      <c r="H1304" s="17"/>
      <c r="I1304" s="54"/>
      <c r="J1304" s="45"/>
      <c r="K1304" s="20">
        <f>IF(FluxoCaixa1013151416[[#This Row],[Movimento ]]="Saldo Inicial",FluxoCaixa1013151416[[#This Row],[R$ (Valores)]],K1303+FluxoCaixa1013151416[[#This Row],[Valores Receitas / Despesas]])</f>
        <v>9274.3599999999933</v>
      </c>
      <c r="L1304" s="53">
        <f>IF(FluxoCaixa1013151416[[#This Row],[Entrada / Saída]]="Saída",FluxoCaixa1013151416[[#This Row],[R$ (Valores)]]*-1,FluxoCaixa1013151416[[#This Row],[R$ (Valores)]])</f>
        <v>0</v>
      </c>
    </row>
    <row r="1305" spans="2:12">
      <c r="B1305" s="48"/>
      <c r="C1305" s="48"/>
      <c r="D1305" s="16"/>
      <c r="E1305" s="48"/>
      <c r="F1305" s="17"/>
      <c r="G1305" s="17"/>
      <c r="H1305" s="17"/>
      <c r="I1305" s="54"/>
      <c r="J1305" s="45"/>
      <c r="K1305" s="20">
        <f>IF(FluxoCaixa1013151416[[#This Row],[Movimento ]]="Saldo Inicial",FluxoCaixa1013151416[[#This Row],[R$ (Valores)]],K1304+FluxoCaixa1013151416[[#This Row],[Valores Receitas / Despesas]])</f>
        <v>9274.3599999999933</v>
      </c>
      <c r="L1305" s="53">
        <f>IF(FluxoCaixa1013151416[[#This Row],[Entrada / Saída]]="Saída",FluxoCaixa1013151416[[#This Row],[R$ (Valores)]]*-1,FluxoCaixa1013151416[[#This Row],[R$ (Valores)]])</f>
        <v>0</v>
      </c>
    </row>
    <row r="1306" spans="2:12">
      <c r="B1306" s="48"/>
      <c r="C1306" s="48"/>
      <c r="D1306" s="16"/>
      <c r="E1306" s="48"/>
      <c r="F1306" s="17"/>
      <c r="G1306" s="17"/>
      <c r="H1306" s="17"/>
      <c r="I1306" s="54"/>
      <c r="J1306" s="45"/>
      <c r="K1306" s="20">
        <f>IF(FluxoCaixa1013151416[[#This Row],[Movimento ]]="Saldo Inicial",FluxoCaixa1013151416[[#This Row],[R$ (Valores)]],K1305+FluxoCaixa1013151416[[#This Row],[Valores Receitas / Despesas]])</f>
        <v>9274.3599999999933</v>
      </c>
      <c r="L1306" s="53">
        <f>IF(FluxoCaixa1013151416[[#This Row],[Entrada / Saída]]="Saída",FluxoCaixa1013151416[[#This Row],[R$ (Valores)]]*-1,FluxoCaixa1013151416[[#This Row],[R$ (Valores)]])</f>
        <v>0</v>
      </c>
    </row>
    <row r="1307" spans="2:12">
      <c r="B1307" s="48"/>
      <c r="C1307" s="48"/>
      <c r="D1307" s="16"/>
      <c r="E1307" s="48"/>
      <c r="F1307" s="17"/>
      <c r="G1307" s="17"/>
      <c r="H1307" s="17"/>
      <c r="I1307" s="54"/>
      <c r="J1307" s="45"/>
      <c r="K1307" s="20">
        <f>IF(FluxoCaixa1013151416[[#This Row],[Movimento ]]="Saldo Inicial",FluxoCaixa1013151416[[#This Row],[R$ (Valores)]],K1306+FluxoCaixa1013151416[[#This Row],[Valores Receitas / Despesas]])</f>
        <v>9274.3599999999933</v>
      </c>
      <c r="L1307" s="53">
        <f>IF(FluxoCaixa1013151416[[#This Row],[Entrada / Saída]]="Saída",FluxoCaixa1013151416[[#This Row],[R$ (Valores)]]*-1,FluxoCaixa1013151416[[#This Row],[R$ (Valores)]])</f>
        <v>0</v>
      </c>
    </row>
    <row r="1308" spans="2:12">
      <c r="B1308" s="48"/>
      <c r="C1308" s="48"/>
      <c r="D1308" s="16"/>
      <c r="E1308" s="48"/>
      <c r="F1308" s="17"/>
      <c r="G1308" s="17"/>
      <c r="H1308" s="17"/>
      <c r="I1308" s="54"/>
      <c r="J1308" s="45"/>
      <c r="K1308" s="20">
        <f>IF(FluxoCaixa1013151416[[#This Row],[Movimento ]]="Saldo Inicial",FluxoCaixa1013151416[[#This Row],[R$ (Valores)]],K1307+FluxoCaixa1013151416[[#This Row],[Valores Receitas / Despesas]])</f>
        <v>9274.3599999999933</v>
      </c>
      <c r="L1308" s="53">
        <f>IF(FluxoCaixa1013151416[[#This Row],[Entrada / Saída]]="Saída",FluxoCaixa1013151416[[#This Row],[R$ (Valores)]]*-1,FluxoCaixa1013151416[[#This Row],[R$ (Valores)]])</f>
        <v>0</v>
      </c>
    </row>
    <row r="1309" spans="2:12">
      <c r="B1309" s="48"/>
      <c r="C1309" s="48"/>
      <c r="D1309" s="16"/>
      <c r="E1309" s="48"/>
      <c r="F1309" s="17"/>
      <c r="G1309" s="17"/>
      <c r="H1309" s="17"/>
      <c r="I1309" s="54"/>
      <c r="J1309" s="45"/>
      <c r="K1309" s="20">
        <f>IF(FluxoCaixa1013151416[[#This Row],[Movimento ]]="Saldo Inicial",FluxoCaixa1013151416[[#This Row],[R$ (Valores)]],K1308+FluxoCaixa1013151416[[#This Row],[Valores Receitas / Despesas]])</f>
        <v>9274.3599999999933</v>
      </c>
      <c r="L1309" s="53">
        <f>IF(FluxoCaixa1013151416[[#This Row],[Entrada / Saída]]="Saída",FluxoCaixa1013151416[[#This Row],[R$ (Valores)]]*-1,FluxoCaixa1013151416[[#This Row],[R$ (Valores)]])</f>
        <v>0</v>
      </c>
    </row>
    <row r="1310" spans="2:12">
      <c r="B1310" s="48"/>
      <c r="C1310" s="48"/>
      <c r="D1310" s="16"/>
      <c r="E1310" s="48"/>
      <c r="F1310" s="17"/>
      <c r="G1310" s="17"/>
      <c r="H1310" s="17"/>
      <c r="I1310" s="54"/>
      <c r="J1310" s="45"/>
      <c r="K1310" s="20">
        <f>IF(FluxoCaixa1013151416[[#This Row],[Movimento ]]="Saldo Inicial",FluxoCaixa1013151416[[#This Row],[R$ (Valores)]],K1309+FluxoCaixa1013151416[[#This Row],[Valores Receitas / Despesas]])</f>
        <v>9274.3599999999933</v>
      </c>
      <c r="L1310" s="53">
        <f>IF(FluxoCaixa1013151416[[#This Row],[Entrada / Saída]]="Saída",FluxoCaixa1013151416[[#This Row],[R$ (Valores)]]*-1,FluxoCaixa1013151416[[#This Row],[R$ (Valores)]])</f>
        <v>0</v>
      </c>
    </row>
    <row r="1311" spans="2:12">
      <c r="B1311" s="48"/>
      <c r="C1311" s="48"/>
      <c r="D1311" s="16"/>
      <c r="E1311" s="48"/>
      <c r="F1311" s="17"/>
      <c r="G1311" s="17"/>
      <c r="H1311" s="17"/>
      <c r="I1311" s="54"/>
      <c r="J1311" s="45"/>
      <c r="K1311" s="20">
        <f>IF(FluxoCaixa1013151416[[#This Row],[Movimento ]]="Saldo Inicial",FluxoCaixa1013151416[[#This Row],[R$ (Valores)]],K1310+FluxoCaixa1013151416[[#This Row],[Valores Receitas / Despesas]])</f>
        <v>9274.3599999999933</v>
      </c>
      <c r="L1311" s="53">
        <f>IF(FluxoCaixa1013151416[[#This Row],[Entrada / Saída]]="Saída",FluxoCaixa1013151416[[#This Row],[R$ (Valores)]]*-1,FluxoCaixa1013151416[[#This Row],[R$ (Valores)]])</f>
        <v>0</v>
      </c>
    </row>
    <row r="1312" spans="2:12">
      <c r="B1312" s="48"/>
      <c r="C1312" s="48"/>
      <c r="D1312" s="16"/>
      <c r="E1312" s="48"/>
      <c r="F1312" s="17"/>
      <c r="G1312" s="17"/>
      <c r="H1312" s="17"/>
      <c r="I1312" s="54"/>
      <c r="J1312" s="45"/>
      <c r="K1312" s="20">
        <f>IF(FluxoCaixa1013151416[[#This Row],[Movimento ]]="Saldo Inicial",FluxoCaixa1013151416[[#This Row],[R$ (Valores)]],K1311+FluxoCaixa1013151416[[#This Row],[Valores Receitas / Despesas]])</f>
        <v>9274.3599999999933</v>
      </c>
      <c r="L1312" s="53">
        <f>IF(FluxoCaixa1013151416[[#This Row],[Entrada / Saída]]="Saída",FluxoCaixa1013151416[[#This Row],[R$ (Valores)]]*-1,FluxoCaixa1013151416[[#This Row],[R$ (Valores)]])</f>
        <v>0</v>
      </c>
    </row>
    <row r="1313" spans="2:12">
      <c r="B1313" s="48"/>
      <c r="C1313" s="48"/>
      <c r="D1313" s="16"/>
      <c r="E1313" s="48"/>
      <c r="F1313" s="17"/>
      <c r="G1313" s="17"/>
      <c r="H1313" s="17"/>
      <c r="I1313" s="54"/>
      <c r="J1313" s="45"/>
      <c r="K1313" s="20">
        <f>IF(FluxoCaixa1013151416[[#This Row],[Movimento ]]="Saldo Inicial",FluxoCaixa1013151416[[#This Row],[R$ (Valores)]],K1312+FluxoCaixa1013151416[[#This Row],[Valores Receitas / Despesas]])</f>
        <v>9274.3599999999933</v>
      </c>
      <c r="L1313" s="53">
        <f>IF(FluxoCaixa1013151416[[#This Row],[Entrada / Saída]]="Saída",FluxoCaixa1013151416[[#This Row],[R$ (Valores)]]*-1,FluxoCaixa1013151416[[#This Row],[R$ (Valores)]])</f>
        <v>0</v>
      </c>
    </row>
    <row r="1314" spans="2:12">
      <c r="B1314" s="48"/>
      <c r="C1314" s="48"/>
      <c r="D1314" s="16"/>
      <c r="E1314" s="48"/>
      <c r="F1314" s="17"/>
      <c r="G1314" s="17"/>
      <c r="H1314" s="17"/>
      <c r="I1314" s="54"/>
      <c r="J1314" s="45"/>
      <c r="K1314" s="20">
        <f>IF(FluxoCaixa1013151416[[#This Row],[Movimento ]]="Saldo Inicial",FluxoCaixa1013151416[[#This Row],[R$ (Valores)]],K1313+FluxoCaixa1013151416[[#This Row],[Valores Receitas / Despesas]])</f>
        <v>9274.3599999999933</v>
      </c>
      <c r="L1314" s="53">
        <f>IF(FluxoCaixa1013151416[[#This Row],[Entrada / Saída]]="Saída",FluxoCaixa1013151416[[#This Row],[R$ (Valores)]]*-1,FluxoCaixa1013151416[[#This Row],[R$ (Valores)]])</f>
        <v>0</v>
      </c>
    </row>
    <row r="1315" spans="2:12">
      <c r="B1315" s="48"/>
      <c r="C1315" s="48"/>
      <c r="D1315" s="16"/>
      <c r="E1315" s="48"/>
      <c r="F1315" s="17"/>
      <c r="G1315" s="17"/>
      <c r="H1315" s="17"/>
      <c r="I1315" s="54"/>
      <c r="J1315" s="45"/>
      <c r="K1315" s="20">
        <f>IF(FluxoCaixa1013151416[[#This Row],[Movimento ]]="Saldo Inicial",FluxoCaixa1013151416[[#This Row],[R$ (Valores)]],K1314+FluxoCaixa1013151416[[#This Row],[Valores Receitas / Despesas]])</f>
        <v>9274.3599999999933</v>
      </c>
      <c r="L1315" s="53">
        <f>IF(FluxoCaixa1013151416[[#This Row],[Entrada / Saída]]="Saída",FluxoCaixa1013151416[[#This Row],[R$ (Valores)]]*-1,FluxoCaixa1013151416[[#This Row],[R$ (Valores)]])</f>
        <v>0</v>
      </c>
    </row>
    <row r="1316" spans="2:12">
      <c r="B1316" s="48"/>
      <c r="C1316" s="48"/>
      <c r="D1316" s="16"/>
      <c r="E1316" s="48"/>
      <c r="F1316" s="17"/>
      <c r="G1316" s="17"/>
      <c r="H1316" s="17"/>
      <c r="I1316" s="54"/>
      <c r="J1316" s="45"/>
      <c r="K1316" s="20">
        <f>IF(FluxoCaixa1013151416[[#This Row],[Movimento ]]="Saldo Inicial",FluxoCaixa1013151416[[#This Row],[R$ (Valores)]],K1315+FluxoCaixa1013151416[[#This Row],[Valores Receitas / Despesas]])</f>
        <v>9274.3599999999933</v>
      </c>
      <c r="L1316" s="53">
        <f>IF(FluxoCaixa1013151416[[#This Row],[Entrada / Saída]]="Saída",FluxoCaixa1013151416[[#This Row],[R$ (Valores)]]*-1,FluxoCaixa1013151416[[#This Row],[R$ (Valores)]])</f>
        <v>0</v>
      </c>
    </row>
    <row r="1317" spans="2:12">
      <c r="B1317" s="48"/>
      <c r="C1317" s="48"/>
      <c r="D1317" s="16"/>
      <c r="E1317" s="48"/>
      <c r="F1317" s="17"/>
      <c r="G1317" s="17"/>
      <c r="H1317" s="17"/>
      <c r="I1317" s="54"/>
      <c r="J1317" s="45"/>
      <c r="K1317" s="20">
        <f>IF(FluxoCaixa1013151416[[#This Row],[Movimento ]]="Saldo Inicial",FluxoCaixa1013151416[[#This Row],[R$ (Valores)]],K1316+FluxoCaixa1013151416[[#This Row],[Valores Receitas / Despesas]])</f>
        <v>9274.3599999999933</v>
      </c>
      <c r="L1317" s="53">
        <f>IF(FluxoCaixa1013151416[[#This Row],[Entrada / Saída]]="Saída",FluxoCaixa1013151416[[#This Row],[R$ (Valores)]]*-1,FluxoCaixa1013151416[[#This Row],[R$ (Valores)]])</f>
        <v>0</v>
      </c>
    </row>
    <row r="1318" spans="2:12">
      <c r="B1318" s="48"/>
      <c r="C1318" s="48"/>
      <c r="D1318" s="16"/>
      <c r="E1318" s="48"/>
      <c r="F1318" s="17"/>
      <c r="G1318" s="17"/>
      <c r="H1318" s="17"/>
      <c r="I1318" s="54"/>
      <c r="J1318" s="45"/>
      <c r="K1318" s="20">
        <f>IF(FluxoCaixa1013151416[[#This Row],[Movimento ]]="Saldo Inicial",FluxoCaixa1013151416[[#This Row],[R$ (Valores)]],K1317+FluxoCaixa1013151416[[#This Row],[Valores Receitas / Despesas]])</f>
        <v>9274.3599999999933</v>
      </c>
      <c r="L1318" s="53">
        <f>IF(FluxoCaixa1013151416[[#This Row],[Entrada / Saída]]="Saída",FluxoCaixa1013151416[[#This Row],[R$ (Valores)]]*-1,FluxoCaixa1013151416[[#This Row],[R$ (Valores)]])</f>
        <v>0</v>
      </c>
    </row>
    <row r="1319" spans="2:12">
      <c r="B1319" s="48"/>
      <c r="C1319" s="48"/>
      <c r="D1319" s="16"/>
      <c r="E1319" s="48"/>
      <c r="F1319" s="17"/>
      <c r="G1319" s="17"/>
      <c r="H1319" s="17"/>
      <c r="I1319" s="54"/>
      <c r="J1319" s="45"/>
      <c r="K1319" s="20">
        <f>IF(FluxoCaixa1013151416[[#This Row],[Movimento ]]="Saldo Inicial",FluxoCaixa1013151416[[#This Row],[R$ (Valores)]],K1318+FluxoCaixa1013151416[[#This Row],[Valores Receitas / Despesas]])</f>
        <v>9274.3599999999933</v>
      </c>
      <c r="L1319" s="53">
        <f>IF(FluxoCaixa1013151416[[#This Row],[Entrada / Saída]]="Saída",FluxoCaixa1013151416[[#This Row],[R$ (Valores)]]*-1,FluxoCaixa1013151416[[#This Row],[R$ (Valores)]])</f>
        <v>0</v>
      </c>
    </row>
    <row r="1320" spans="2:12">
      <c r="B1320" s="48"/>
      <c r="C1320" s="48"/>
      <c r="D1320" s="16"/>
      <c r="E1320" s="48"/>
      <c r="F1320" s="17"/>
      <c r="G1320" s="17"/>
      <c r="H1320" s="17"/>
      <c r="I1320" s="54"/>
      <c r="J1320" s="45"/>
      <c r="K1320" s="20">
        <f>IF(FluxoCaixa1013151416[[#This Row],[Movimento ]]="Saldo Inicial",FluxoCaixa1013151416[[#This Row],[R$ (Valores)]],K1319+FluxoCaixa1013151416[[#This Row],[Valores Receitas / Despesas]])</f>
        <v>9274.3599999999933</v>
      </c>
      <c r="L1320" s="53">
        <f>IF(FluxoCaixa1013151416[[#This Row],[Entrada / Saída]]="Saída",FluxoCaixa1013151416[[#This Row],[R$ (Valores)]]*-1,FluxoCaixa1013151416[[#This Row],[R$ (Valores)]])</f>
        <v>0</v>
      </c>
    </row>
    <row r="1321" spans="2:12">
      <c r="B1321" s="48"/>
      <c r="C1321" s="48"/>
      <c r="D1321" s="16"/>
      <c r="E1321" s="48"/>
      <c r="F1321" s="17"/>
      <c r="G1321" s="17"/>
      <c r="H1321" s="17"/>
      <c r="I1321" s="54"/>
      <c r="J1321" s="45"/>
      <c r="K1321" s="20">
        <f>IF(FluxoCaixa1013151416[[#This Row],[Movimento ]]="Saldo Inicial",FluxoCaixa1013151416[[#This Row],[R$ (Valores)]],K1320+FluxoCaixa1013151416[[#This Row],[Valores Receitas / Despesas]])</f>
        <v>9274.3599999999933</v>
      </c>
      <c r="L1321" s="53">
        <f>IF(FluxoCaixa1013151416[[#This Row],[Entrada / Saída]]="Saída",FluxoCaixa1013151416[[#This Row],[R$ (Valores)]]*-1,FluxoCaixa1013151416[[#This Row],[R$ (Valores)]])</f>
        <v>0</v>
      </c>
    </row>
    <row r="1322" spans="2:12">
      <c r="B1322" s="48"/>
      <c r="C1322" s="48"/>
      <c r="D1322" s="16"/>
      <c r="E1322" s="48"/>
      <c r="F1322" s="17"/>
      <c r="G1322" s="17"/>
      <c r="H1322" s="17"/>
      <c r="I1322" s="54"/>
      <c r="J1322" s="45"/>
      <c r="K1322" s="20">
        <f>IF(FluxoCaixa1013151416[[#This Row],[Movimento ]]="Saldo Inicial",FluxoCaixa1013151416[[#This Row],[R$ (Valores)]],K1321+FluxoCaixa1013151416[[#This Row],[Valores Receitas / Despesas]])</f>
        <v>9274.3599999999933</v>
      </c>
      <c r="L1322" s="53">
        <f>IF(FluxoCaixa1013151416[[#This Row],[Entrada / Saída]]="Saída",FluxoCaixa1013151416[[#This Row],[R$ (Valores)]]*-1,FluxoCaixa1013151416[[#This Row],[R$ (Valores)]])</f>
        <v>0</v>
      </c>
    </row>
    <row r="1323" spans="2:12">
      <c r="B1323" s="48"/>
      <c r="C1323" s="48"/>
      <c r="D1323" s="16"/>
      <c r="E1323" s="48"/>
      <c r="F1323" s="17"/>
      <c r="G1323" s="17"/>
      <c r="H1323" s="17"/>
      <c r="I1323" s="54"/>
      <c r="J1323" s="45"/>
      <c r="K1323" s="20">
        <f>IF(FluxoCaixa1013151416[[#This Row],[Movimento ]]="Saldo Inicial",FluxoCaixa1013151416[[#This Row],[R$ (Valores)]],K1322+FluxoCaixa1013151416[[#This Row],[Valores Receitas / Despesas]])</f>
        <v>9274.3599999999933</v>
      </c>
      <c r="L1323" s="53">
        <f>IF(FluxoCaixa1013151416[[#This Row],[Entrada / Saída]]="Saída",FluxoCaixa1013151416[[#This Row],[R$ (Valores)]]*-1,FluxoCaixa1013151416[[#This Row],[R$ (Valores)]])</f>
        <v>0</v>
      </c>
    </row>
    <row r="1324" spans="2:12">
      <c r="B1324" s="48"/>
      <c r="C1324" s="48"/>
      <c r="D1324" s="16"/>
      <c r="E1324" s="48"/>
      <c r="F1324" s="17"/>
      <c r="G1324" s="17"/>
      <c r="H1324" s="17"/>
      <c r="I1324" s="54"/>
      <c r="J1324" s="45"/>
      <c r="K1324" s="20">
        <f>IF(FluxoCaixa1013151416[[#This Row],[Movimento ]]="Saldo Inicial",FluxoCaixa1013151416[[#This Row],[R$ (Valores)]],K1323+FluxoCaixa1013151416[[#This Row],[Valores Receitas / Despesas]])</f>
        <v>9274.3599999999933</v>
      </c>
      <c r="L1324" s="53">
        <f>IF(FluxoCaixa1013151416[[#This Row],[Entrada / Saída]]="Saída",FluxoCaixa1013151416[[#This Row],[R$ (Valores)]]*-1,FluxoCaixa1013151416[[#This Row],[R$ (Valores)]])</f>
        <v>0</v>
      </c>
    </row>
    <row r="1325" spans="2:12">
      <c r="B1325" s="48"/>
      <c r="C1325" s="48"/>
      <c r="D1325" s="16"/>
      <c r="E1325" s="48"/>
      <c r="F1325" s="17"/>
      <c r="G1325" s="17"/>
      <c r="H1325" s="17"/>
      <c r="I1325" s="54"/>
      <c r="J1325" s="45"/>
      <c r="K1325" s="20">
        <f>IF(FluxoCaixa1013151416[[#This Row],[Movimento ]]="Saldo Inicial",FluxoCaixa1013151416[[#This Row],[R$ (Valores)]],K1324+FluxoCaixa1013151416[[#This Row],[Valores Receitas / Despesas]])</f>
        <v>9274.3599999999933</v>
      </c>
      <c r="L1325" s="53">
        <f>IF(FluxoCaixa1013151416[[#This Row],[Entrada / Saída]]="Saída",FluxoCaixa1013151416[[#This Row],[R$ (Valores)]]*-1,FluxoCaixa1013151416[[#This Row],[R$ (Valores)]])</f>
        <v>0</v>
      </c>
    </row>
    <row r="1326" spans="2:12">
      <c r="B1326" s="48"/>
      <c r="C1326" s="48"/>
      <c r="D1326" s="16"/>
      <c r="E1326" s="48"/>
      <c r="F1326" s="17"/>
      <c r="G1326" s="17"/>
      <c r="H1326" s="17"/>
      <c r="I1326" s="54"/>
      <c r="J1326" s="45"/>
      <c r="K1326" s="20">
        <f>IF(FluxoCaixa1013151416[[#This Row],[Movimento ]]="Saldo Inicial",FluxoCaixa1013151416[[#This Row],[R$ (Valores)]],K1325+FluxoCaixa1013151416[[#This Row],[Valores Receitas / Despesas]])</f>
        <v>9274.3599999999933</v>
      </c>
      <c r="L1326" s="53">
        <f>IF(FluxoCaixa1013151416[[#This Row],[Entrada / Saída]]="Saída",FluxoCaixa1013151416[[#This Row],[R$ (Valores)]]*-1,FluxoCaixa1013151416[[#This Row],[R$ (Valores)]])</f>
        <v>0</v>
      </c>
    </row>
    <row r="1327" spans="2:12">
      <c r="B1327" s="48"/>
      <c r="C1327" s="48"/>
      <c r="D1327" s="16"/>
      <c r="E1327" s="48"/>
      <c r="F1327" s="17"/>
      <c r="G1327" s="17"/>
      <c r="H1327" s="17"/>
      <c r="I1327" s="54"/>
      <c r="J1327" s="45"/>
      <c r="K1327" s="20">
        <f>IF(FluxoCaixa1013151416[[#This Row],[Movimento ]]="Saldo Inicial",FluxoCaixa1013151416[[#This Row],[R$ (Valores)]],K1326+FluxoCaixa1013151416[[#This Row],[Valores Receitas / Despesas]])</f>
        <v>9274.3599999999933</v>
      </c>
      <c r="L1327" s="53">
        <f>IF(FluxoCaixa1013151416[[#This Row],[Entrada / Saída]]="Saída",FluxoCaixa1013151416[[#This Row],[R$ (Valores)]]*-1,FluxoCaixa1013151416[[#This Row],[R$ (Valores)]])</f>
        <v>0</v>
      </c>
    </row>
    <row r="1328" spans="2:12">
      <c r="B1328" s="48"/>
      <c r="C1328" s="48"/>
      <c r="D1328" s="16"/>
      <c r="E1328" s="48"/>
      <c r="F1328" s="17"/>
      <c r="G1328" s="17"/>
      <c r="H1328" s="17"/>
      <c r="I1328" s="21"/>
      <c r="J1328" s="17"/>
      <c r="K1328" s="20">
        <f>IF(FluxoCaixa1013151416[[#This Row],[Movimento ]]="Saldo Inicial",FluxoCaixa1013151416[[#This Row],[R$ (Valores)]],K1327+FluxoCaixa1013151416[[#This Row],[Valores Receitas / Despesas]])</f>
        <v>9274.3599999999933</v>
      </c>
      <c r="L1328" s="53">
        <f>IF(FluxoCaixa1013151416[[#This Row],[Entrada / Saída]]="Saída",FluxoCaixa1013151416[[#This Row],[R$ (Valores)]]*-1,FluxoCaixa1013151416[[#This Row],[R$ (Valores)]])</f>
        <v>0</v>
      </c>
    </row>
    <row r="1329" spans="2:12">
      <c r="B1329" s="48"/>
      <c r="C1329" s="48"/>
      <c r="D1329" s="16"/>
      <c r="E1329" s="48"/>
      <c r="F1329" s="17"/>
      <c r="G1329" s="17"/>
      <c r="H1329" s="17"/>
      <c r="I1329" s="21"/>
      <c r="J1329" s="17"/>
      <c r="K1329" s="20">
        <f>IF(FluxoCaixa1013151416[[#This Row],[Movimento ]]="Saldo Inicial",FluxoCaixa1013151416[[#This Row],[R$ (Valores)]],K1328+FluxoCaixa1013151416[[#This Row],[Valores Receitas / Despesas]])</f>
        <v>9274.3599999999933</v>
      </c>
      <c r="L1329" s="5">
        <f>IF(FluxoCaixa1013151416[[#This Row],[Entrada / Saída]]="Saída",FluxoCaixa1013151416[[#This Row],[R$ (Valores)]]*-1,FluxoCaixa1013151416[[#This Row],[R$ (Valores)]])</f>
        <v>0</v>
      </c>
    </row>
    <row r="1330" spans="2:12">
      <c r="B1330" s="48"/>
      <c r="C1330" s="48"/>
      <c r="D1330" s="16"/>
      <c r="E1330" s="48"/>
      <c r="F1330" s="17"/>
      <c r="G1330" s="17"/>
      <c r="H1330" s="17"/>
      <c r="I1330" s="21"/>
      <c r="J1330" s="17"/>
      <c r="K1330" s="20">
        <f>IF(FluxoCaixa1013151416[[#This Row],[Movimento ]]="Saldo Inicial",FluxoCaixa1013151416[[#This Row],[R$ (Valores)]],K1329+FluxoCaixa1013151416[[#This Row],[Valores Receitas / Despesas]])</f>
        <v>9274.3599999999933</v>
      </c>
      <c r="L1330" s="5">
        <f>IF(FluxoCaixa1013151416[[#This Row],[Entrada / Saída]]="Saída",FluxoCaixa1013151416[[#This Row],[R$ (Valores)]]*-1,FluxoCaixa1013151416[[#This Row],[R$ (Valores)]])</f>
        <v>0</v>
      </c>
    </row>
    <row r="1331" spans="2:12">
      <c r="B1331" s="48"/>
      <c r="C1331" s="48"/>
      <c r="D1331" s="16"/>
      <c r="E1331" s="48"/>
      <c r="F1331" s="17"/>
      <c r="G1331" s="17"/>
      <c r="H1331" s="17"/>
      <c r="I1331" s="21"/>
      <c r="J1331" s="17"/>
      <c r="K1331" s="20">
        <f>IF(FluxoCaixa1013151416[[#This Row],[Movimento ]]="Saldo Inicial",FluxoCaixa1013151416[[#This Row],[R$ (Valores)]],K1330+FluxoCaixa1013151416[[#This Row],[Valores Receitas / Despesas]])</f>
        <v>9274.3599999999933</v>
      </c>
      <c r="L1331" s="5">
        <f>IF(FluxoCaixa1013151416[[#This Row],[Entrada / Saída]]="Saída",FluxoCaixa1013151416[[#This Row],[R$ (Valores)]]*-1,FluxoCaixa1013151416[[#This Row],[R$ (Valores)]])</f>
        <v>0</v>
      </c>
    </row>
    <row r="1332" spans="2:12">
      <c r="B1332" s="48"/>
      <c r="C1332" s="48"/>
      <c r="D1332" s="16"/>
      <c r="E1332" s="48"/>
      <c r="F1332" s="17"/>
      <c r="G1332" s="17"/>
      <c r="H1332" s="17"/>
      <c r="I1332" s="21"/>
      <c r="J1332" s="17"/>
      <c r="K1332" s="20">
        <f>IF(FluxoCaixa1013151416[[#This Row],[Movimento ]]="Saldo Inicial",FluxoCaixa1013151416[[#This Row],[R$ (Valores)]],K1331+FluxoCaixa1013151416[[#This Row],[Valores Receitas / Despesas]])</f>
        <v>9274.3599999999933</v>
      </c>
      <c r="L1332" s="5">
        <f>IF(FluxoCaixa1013151416[[#This Row],[Entrada / Saída]]="Saída",FluxoCaixa1013151416[[#This Row],[R$ (Valores)]]*-1,FluxoCaixa1013151416[[#This Row],[R$ (Valores)]])</f>
        <v>0</v>
      </c>
    </row>
    <row r="1333" spans="2:12">
      <c r="B1333" s="48"/>
      <c r="C1333" s="48"/>
      <c r="D1333" s="16"/>
      <c r="E1333" s="48"/>
      <c r="F1333" s="17"/>
      <c r="G1333" s="17"/>
      <c r="H1333" s="17"/>
      <c r="I1333" s="21"/>
      <c r="J1333" s="17"/>
      <c r="K1333" s="20">
        <f>IF(FluxoCaixa1013151416[[#This Row],[Movimento ]]="Saldo Inicial",FluxoCaixa1013151416[[#This Row],[R$ (Valores)]],K1332+FluxoCaixa1013151416[[#This Row],[Valores Receitas / Despesas]])</f>
        <v>9274.3599999999933</v>
      </c>
      <c r="L1333" s="5">
        <f>IF(FluxoCaixa1013151416[[#This Row],[Entrada / Saída]]="Saída",FluxoCaixa1013151416[[#This Row],[R$ (Valores)]]*-1,FluxoCaixa1013151416[[#This Row],[R$ (Valores)]])</f>
        <v>0</v>
      </c>
    </row>
    <row r="1334" spans="2:12">
      <c r="B1334" s="48"/>
      <c r="C1334" s="48"/>
      <c r="D1334" s="16"/>
      <c r="E1334" s="48"/>
      <c r="F1334" s="17"/>
      <c r="G1334" s="17"/>
      <c r="H1334" s="17"/>
      <c r="I1334" s="21"/>
      <c r="J1334" s="17"/>
      <c r="K1334" s="20">
        <f>IF(FluxoCaixa1013151416[[#This Row],[Movimento ]]="Saldo Inicial",FluxoCaixa1013151416[[#This Row],[R$ (Valores)]],K1333+FluxoCaixa1013151416[[#This Row],[Valores Receitas / Despesas]])</f>
        <v>9274.3599999999933</v>
      </c>
      <c r="L1334" s="5">
        <f>IF(FluxoCaixa1013151416[[#This Row],[Entrada / Saída]]="Saída",FluxoCaixa1013151416[[#This Row],[R$ (Valores)]]*-1,FluxoCaixa1013151416[[#This Row],[R$ (Valores)]])</f>
        <v>0</v>
      </c>
    </row>
    <row r="1335" spans="2:12">
      <c r="B1335" s="48"/>
      <c r="C1335" s="48"/>
      <c r="D1335" s="16"/>
      <c r="E1335" s="48"/>
      <c r="F1335" s="17"/>
      <c r="G1335" s="17"/>
      <c r="H1335" s="17"/>
      <c r="I1335" s="21"/>
      <c r="J1335" s="17"/>
      <c r="K1335" s="20">
        <f>IF(FluxoCaixa1013151416[[#This Row],[Movimento ]]="Saldo Inicial",FluxoCaixa1013151416[[#This Row],[R$ (Valores)]],K1334+FluxoCaixa1013151416[[#This Row],[Valores Receitas / Despesas]])</f>
        <v>9274.3599999999933</v>
      </c>
      <c r="L1335" s="5">
        <f>IF(FluxoCaixa1013151416[[#This Row],[Entrada / Saída]]="Saída",FluxoCaixa1013151416[[#This Row],[R$ (Valores)]]*-1,FluxoCaixa1013151416[[#This Row],[R$ (Valores)]])</f>
        <v>0</v>
      </c>
    </row>
    <row r="1336" spans="2:12">
      <c r="B1336" s="48"/>
      <c r="C1336" s="48"/>
      <c r="D1336" s="16"/>
      <c r="E1336" s="48"/>
      <c r="F1336" s="17"/>
      <c r="G1336" s="17"/>
      <c r="H1336" s="17"/>
      <c r="I1336" s="21"/>
      <c r="J1336" s="17"/>
      <c r="K1336" s="20">
        <f>IF(FluxoCaixa1013151416[[#This Row],[Movimento ]]="Saldo Inicial",FluxoCaixa1013151416[[#This Row],[R$ (Valores)]],K1335+FluxoCaixa1013151416[[#This Row],[Valores Receitas / Despesas]])</f>
        <v>9274.3599999999933</v>
      </c>
      <c r="L1336" s="5">
        <f>IF(FluxoCaixa1013151416[[#This Row],[Entrada / Saída]]="Saída",FluxoCaixa1013151416[[#This Row],[R$ (Valores)]]*-1,FluxoCaixa1013151416[[#This Row],[R$ (Valores)]])</f>
        <v>0</v>
      </c>
    </row>
    <row r="1337" spans="2:12">
      <c r="B1337" s="48"/>
      <c r="C1337" s="48"/>
      <c r="D1337" s="16"/>
      <c r="E1337" s="48"/>
      <c r="F1337" s="17"/>
      <c r="G1337" s="17"/>
      <c r="H1337" s="17"/>
      <c r="I1337" s="21"/>
      <c r="J1337" s="17"/>
      <c r="K1337" s="20">
        <f>IF(FluxoCaixa1013151416[[#This Row],[Movimento ]]="Saldo Inicial",FluxoCaixa1013151416[[#This Row],[R$ (Valores)]],K1336+FluxoCaixa1013151416[[#This Row],[Valores Receitas / Despesas]])</f>
        <v>9274.3599999999933</v>
      </c>
      <c r="L1337" s="5">
        <f>IF(FluxoCaixa1013151416[[#This Row],[Entrada / Saída]]="Saída",FluxoCaixa1013151416[[#This Row],[R$ (Valores)]]*-1,FluxoCaixa1013151416[[#This Row],[R$ (Valores)]])</f>
        <v>0</v>
      </c>
    </row>
    <row r="1338" spans="2:12">
      <c r="B1338" s="48"/>
      <c r="C1338" s="48"/>
      <c r="D1338" s="16"/>
      <c r="E1338" s="48"/>
      <c r="F1338" s="17"/>
      <c r="G1338" s="17"/>
      <c r="H1338" s="17"/>
      <c r="I1338" s="21"/>
      <c r="J1338" s="17"/>
      <c r="K1338" s="20">
        <f>IF(FluxoCaixa1013151416[[#This Row],[Movimento ]]="Saldo Inicial",FluxoCaixa1013151416[[#This Row],[R$ (Valores)]],K1337+FluxoCaixa1013151416[[#This Row],[Valores Receitas / Despesas]])</f>
        <v>9274.3599999999933</v>
      </c>
      <c r="L1338" s="5">
        <f>IF(FluxoCaixa1013151416[[#This Row],[Entrada / Saída]]="Saída",FluxoCaixa1013151416[[#This Row],[R$ (Valores)]]*-1,FluxoCaixa1013151416[[#This Row],[R$ (Valores)]])</f>
        <v>0</v>
      </c>
    </row>
    <row r="1339" spans="2:12">
      <c r="B1339" s="48"/>
      <c r="C1339" s="48"/>
      <c r="D1339" s="16"/>
      <c r="E1339" s="48"/>
      <c r="F1339" s="17"/>
      <c r="G1339" s="17"/>
      <c r="H1339" s="17"/>
      <c r="I1339" s="21"/>
      <c r="J1339" s="17"/>
      <c r="K1339" s="20">
        <f>IF(FluxoCaixa1013151416[[#This Row],[Movimento ]]="Saldo Inicial",FluxoCaixa1013151416[[#This Row],[R$ (Valores)]],K1338+FluxoCaixa1013151416[[#This Row],[Valores Receitas / Despesas]])</f>
        <v>9274.3599999999933</v>
      </c>
      <c r="L1339" s="5">
        <f>IF(FluxoCaixa1013151416[[#This Row],[Entrada / Saída]]="Saída",FluxoCaixa1013151416[[#This Row],[R$ (Valores)]]*-1,FluxoCaixa1013151416[[#This Row],[R$ (Valores)]])</f>
        <v>0</v>
      </c>
    </row>
    <row r="1340" spans="2:12">
      <c r="B1340" s="48"/>
      <c r="C1340" s="48"/>
      <c r="D1340" s="16"/>
      <c r="E1340" s="48"/>
      <c r="F1340" s="17"/>
      <c r="G1340" s="17"/>
      <c r="H1340" s="17"/>
      <c r="I1340" s="21"/>
      <c r="J1340" s="17"/>
      <c r="K1340" s="20">
        <f>IF(FluxoCaixa1013151416[[#This Row],[Movimento ]]="Saldo Inicial",FluxoCaixa1013151416[[#This Row],[R$ (Valores)]],K1339+FluxoCaixa1013151416[[#This Row],[Valores Receitas / Despesas]])</f>
        <v>9274.3599999999933</v>
      </c>
      <c r="L1340" s="5">
        <f>IF(FluxoCaixa1013151416[[#This Row],[Entrada / Saída]]="Saída",FluxoCaixa1013151416[[#This Row],[R$ (Valores)]]*-1,FluxoCaixa1013151416[[#This Row],[R$ (Valores)]])</f>
        <v>0</v>
      </c>
    </row>
    <row r="1341" spans="2:12">
      <c r="B1341" s="48"/>
      <c r="C1341" s="48"/>
      <c r="D1341" s="16"/>
      <c r="E1341" s="48"/>
      <c r="F1341" s="17"/>
      <c r="G1341" s="17"/>
      <c r="H1341" s="17"/>
      <c r="I1341" s="21"/>
      <c r="J1341" s="17"/>
      <c r="K1341" s="20">
        <f>IF(FluxoCaixa1013151416[[#This Row],[Movimento ]]="Saldo Inicial",FluxoCaixa1013151416[[#This Row],[R$ (Valores)]],K1340+FluxoCaixa1013151416[[#This Row],[Valores Receitas / Despesas]])</f>
        <v>9274.3599999999933</v>
      </c>
      <c r="L1341" s="5">
        <f>IF(FluxoCaixa1013151416[[#This Row],[Entrada / Saída]]="Saída",FluxoCaixa1013151416[[#This Row],[R$ (Valores)]]*-1,FluxoCaixa1013151416[[#This Row],[R$ (Valores)]])</f>
        <v>0</v>
      </c>
    </row>
    <row r="1342" spans="2:12">
      <c r="B1342" s="48"/>
      <c r="C1342" s="48"/>
      <c r="D1342" s="16"/>
      <c r="E1342" s="48"/>
      <c r="F1342" s="17"/>
      <c r="G1342" s="17"/>
      <c r="H1342" s="17"/>
      <c r="I1342" s="21"/>
      <c r="J1342" s="17"/>
      <c r="K1342" s="20">
        <f>IF(FluxoCaixa1013151416[[#This Row],[Movimento ]]="Saldo Inicial",FluxoCaixa1013151416[[#This Row],[R$ (Valores)]],K1341+FluxoCaixa1013151416[[#This Row],[Valores Receitas / Despesas]])</f>
        <v>9274.3599999999933</v>
      </c>
      <c r="L1342" s="5">
        <f>IF(FluxoCaixa1013151416[[#This Row],[Entrada / Saída]]="Saída",FluxoCaixa1013151416[[#This Row],[R$ (Valores)]]*-1,FluxoCaixa1013151416[[#This Row],[R$ (Valores)]])</f>
        <v>0</v>
      </c>
    </row>
    <row r="1343" spans="2:12">
      <c r="B1343" s="48"/>
      <c r="C1343" s="48"/>
      <c r="D1343" s="16"/>
      <c r="E1343" s="48"/>
      <c r="F1343" s="17"/>
      <c r="G1343" s="17"/>
      <c r="H1343" s="17"/>
      <c r="I1343" s="21"/>
      <c r="J1343" s="17"/>
      <c r="K1343" s="20">
        <f>IF(FluxoCaixa1013151416[[#This Row],[Movimento ]]="Saldo Inicial",FluxoCaixa1013151416[[#This Row],[R$ (Valores)]],K1342+FluxoCaixa1013151416[[#This Row],[Valores Receitas / Despesas]])</f>
        <v>9274.3599999999933</v>
      </c>
      <c r="L1343" s="5">
        <f>IF(FluxoCaixa1013151416[[#This Row],[Entrada / Saída]]="Saída",FluxoCaixa1013151416[[#This Row],[R$ (Valores)]]*-1,FluxoCaixa1013151416[[#This Row],[R$ (Valores)]])</f>
        <v>0</v>
      </c>
    </row>
    <row r="1344" spans="2:12">
      <c r="B1344" s="48"/>
      <c r="C1344" s="48"/>
      <c r="D1344" s="16"/>
      <c r="E1344" s="48"/>
      <c r="F1344" s="17"/>
      <c r="G1344" s="17"/>
      <c r="H1344" s="17"/>
      <c r="I1344" s="21"/>
      <c r="J1344" s="17"/>
      <c r="K1344" s="20">
        <f>IF(FluxoCaixa1013151416[[#This Row],[Movimento ]]="Saldo Inicial",FluxoCaixa1013151416[[#This Row],[R$ (Valores)]],K1343+FluxoCaixa1013151416[[#This Row],[Valores Receitas / Despesas]])</f>
        <v>9274.3599999999933</v>
      </c>
      <c r="L1344" s="5">
        <f>IF(FluxoCaixa1013151416[[#This Row],[Entrada / Saída]]="Saída",FluxoCaixa1013151416[[#This Row],[R$ (Valores)]]*-1,FluxoCaixa1013151416[[#This Row],[R$ (Valores)]])</f>
        <v>0</v>
      </c>
    </row>
    <row r="1345" spans="2:12">
      <c r="B1345" s="48"/>
      <c r="C1345" s="48"/>
      <c r="D1345" s="16"/>
      <c r="E1345" s="48"/>
      <c r="F1345" s="45"/>
      <c r="G1345" s="17"/>
      <c r="H1345" s="17"/>
      <c r="I1345" s="54"/>
      <c r="J1345" s="45"/>
      <c r="K1345" s="47">
        <f>IF(FluxoCaixa1013151416[[#This Row],[Movimento ]]="Saldo Inicial",FluxoCaixa1013151416[[#This Row],[R$ (Valores)]],K1344+FluxoCaixa1013151416[[#This Row],[Valores Receitas / Despesas]])</f>
        <v>9274.3599999999933</v>
      </c>
      <c r="L1345" s="53">
        <f>IF(FluxoCaixa1013151416[[#This Row],[Entrada / Saída]]="Saída",FluxoCaixa1013151416[[#This Row],[R$ (Valores)]]*-1,FluxoCaixa1013151416[[#This Row],[R$ (Valores)]])</f>
        <v>0</v>
      </c>
    </row>
    <row r="1346" spans="2:12">
      <c r="B1346" s="48"/>
      <c r="C1346" s="48"/>
      <c r="D1346" s="16"/>
      <c r="E1346" s="48"/>
      <c r="F1346" s="17"/>
      <c r="G1346" s="17"/>
      <c r="H1346" s="17"/>
      <c r="I1346" s="21"/>
      <c r="J1346" s="17"/>
      <c r="K1346" s="20">
        <f>IF(FluxoCaixa1013151416[[#This Row],[Movimento ]]="Saldo Inicial",FluxoCaixa1013151416[[#This Row],[R$ (Valores)]],K1345+FluxoCaixa1013151416[[#This Row],[Valores Receitas / Despesas]])</f>
        <v>9274.3599999999933</v>
      </c>
      <c r="L1346" s="5">
        <f>IF(FluxoCaixa1013151416[[#This Row],[Entrada / Saída]]="Saída",FluxoCaixa1013151416[[#This Row],[R$ (Valores)]]*-1,FluxoCaixa1013151416[[#This Row],[R$ (Valores)]])</f>
        <v>0</v>
      </c>
    </row>
    <row r="1347" spans="2:12">
      <c r="B1347" s="48"/>
      <c r="C1347" s="48"/>
      <c r="D1347" s="16"/>
      <c r="E1347" s="48"/>
      <c r="F1347" s="17"/>
      <c r="G1347" s="17"/>
      <c r="H1347" s="17"/>
      <c r="I1347" s="21"/>
      <c r="J1347" s="17"/>
      <c r="K1347" s="20">
        <f>IF(FluxoCaixa1013151416[[#This Row],[Movimento ]]="Saldo Inicial",FluxoCaixa1013151416[[#This Row],[R$ (Valores)]],K1346+FluxoCaixa1013151416[[#This Row],[Valores Receitas / Despesas]])</f>
        <v>9274.3599999999933</v>
      </c>
      <c r="L1347" s="5">
        <f>IF(FluxoCaixa1013151416[[#This Row],[Entrada / Saída]]="Saída",FluxoCaixa1013151416[[#This Row],[R$ (Valores)]]*-1,FluxoCaixa1013151416[[#This Row],[R$ (Valores)]])</f>
        <v>0</v>
      </c>
    </row>
    <row r="1348" spans="2:12">
      <c r="B1348" s="48"/>
      <c r="C1348" s="48"/>
      <c r="D1348" s="16"/>
      <c r="E1348" s="48"/>
      <c r="F1348" s="17"/>
      <c r="G1348" s="17"/>
      <c r="H1348" s="17"/>
      <c r="I1348" s="21"/>
      <c r="J1348" s="17"/>
      <c r="K1348" s="20">
        <f>IF(FluxoCaixa1013151416[[#This Row],[Movimento ]]="Saldo Inicial",FluxoCaixa1013151416[[#This Row],[R$ (Valores)]],K1347+FluxoCaixa1013151416[[#This Row],[Valores Receitas / Despesas]])</f>
        <v>9274.3599999999933</v>
      </c>
      <c r="L1348" s="5">
        <f>IF(FluxoCaixa1013151416[[#This Row],[Entrada / Saída]]="Saída",FluxoCaixa1013151416[[#This Row],[R$ (Valores)]]*-1,FluxoCaixa1013151416[[#This Row],[R$ (Valores)]])</f>
        <v>0</v>
      </c>
    </row>
    <row r="1349" spans="2:12">
      <c r="B1349" s="48"/>
      <c r="C1349" s="48"/>
      <c r="D1349" s="16"/>
      <c r="E1349" s="48"/>
      <c r="F1349" s="17"/>
      <c r="G1349" s="17"/>
      <c r="H1349" s="17"/>
      <c r="I1349" s="21"/>
      <c r="J1349" s="17"/>
      <c r="K1349" s="20">
        <f>IF(FluxoCaixa1013151416[[#This Row],[Movimento ]]="Saldo Inicial",FluxoCaixa1013151416[[#This Row],[R$ (Valores)]],K1348+FluxoCaixa1013151416[[#This Row],[Valores Receitas / Despesas]])</f>
        <v>9274.3599999999933</v>
      </c>
      <c r="L1349" s="5">
        <f>IF(FluxoCaixa1013151416[[#This Row],[Entrada / Saída]]="Saída",FluxoCaixa1013151416[[#This Row],[R$ (Valores)]]*-1,FluxoCaixa1013151416[[#This Row],[R$ (Valores)]])</f>
        <v>0</v>
      </c>
    </row>
    <row r="1350" spans="2:12">
      <c r="B1350" s="48"/>
      <c r="C1350" s="48"/>
      <c r="D1350" s="16"/>
      <c r="E1350" s="48"/>
      <c r="F1350" s="17"/>
      <c r="G1350" s="17"/>
      <c r="H1350" s="17"/>
      <c r="I1350" s="21"/>
      <c r="J1350" s="17"/>
      <c r="K1350" s="20">
        <f>IF(FluxoCaixa1013151416[[#This Row],[Movimento ]]="Saldo Inicial",FluxoCaixa1013151416[[#This Row],[R$ (Valores)]],K1349+FluxoCaixa1013151416[[#This Row],[Valores Receitas / Despesas]])</f>
        <v>9274.3599999999933</v>
      </c>
      <c r="L1350" s="5">
        <f>IF(FluxoCaixa1013151416[[#This Row],[Entrada / Saída]]="Saída",FluxoCaixa1013151416[[#This Row],[R$ (Valores)]]*-1,FluxoCaixa1013151416[[#This Row],[R$ (Valores)]])</f>
        <v>0</v>
      </c>
    </row>
    <row r="1351" spans="2:12">
      <c r="B1351" s="48"/>
      <c r="C1351" s="48"/>
      <c r="D1351" s="16"/>
      <c r="E1351" s="48"/>
      <c r="F1351" s="17"/>
      <c r="G1351" s="17"/>
      <c r="H1351" s="17"/>
      <c r="I1351" s="21"/>
      <c r="J1351" s="17"/>
      <c r="K1351" s="20">
        <f>IF(FluxoCaixa1013151416[[#This Row],[Movimento ]]="Saldo Inicial",FluxoCaixa1013151416[[#This Row],[R$ (Valores)]],K1350+FluxoCaixa1013151416[[#This Row],[Valores Receitas / Despesas]])</f>
        <v>9274.3599999999933</v>
      </c>
      <c r="L1351" s="5">
        <f>IF(FluxoCaixa1013151416[[#This Row],[Entrada / Saída]]="Saída",FluxoCaixa1013151416[[#This Row],[R$ (Valores)]]*-1,FluxoCaixa1013151416[[#This Row],[R$ (Valores)]])</f>
        <v>0</v>
      </c>
    </row>
    <row r="1352" spans="2:12">
      <c r="B1352" s="48"/>
      <c r="C1352" s="48"/>
      <c r="D1352" s="16"/>
      <c r="E1352" s="48"/>
      <c r="F1352" s="17"/>
      <c r="G1352" s="17"/>
      <c r="H1352" s="17"/>
      <c r="I1352" s="21"/>
      <c r="J1352" s="17"/>
      <c r="K1352" s="20">
        <f>IF(FluxoCaixa1013151416[[#This Row],[Movimento ]]="Saldo Inicial",FluxoCaixa1013151416[[#This Row],[R$ (Valores)]],K1351+FluxoCaixa1013151416[[#This Row],[Valores Receitas / Despesas]])</f>
        <v>9274.3599999999933</v>
      </c>
      <c r="L1352" s="5">
        <f>IF(FluxoCaixa1013151416[[#This Row],[Entrada / Saída]]="Saída",FluxoCaixa1013151416[[#This Row],[R$ (Valores)]]*-1,FluxoCaixa1013151416[[#This Row],[R$ (Valores)]])</f>
        <v>0</v>
      </c>
    </row>
    <row r="1353" spans="2:12">
      <c r="B1353" s="48"/>
      <c r="C1353" s="48"/>
      <c r="D1353" s="16"/>
      <c r="E1353" s="48"/>
      <c r="F1353" s="17"/>
      <c r="G1353" s="17"/>
      <c r="H1353" s="17"/>
      <c r="I1353" s="21"/>
      <c r="J1353" s="17"/>
      <c r="K1353" s="20">
        <f>IF(FluxoCaixa1013151416[[#This Row],[Movimento ]]="Saldo Inicial",FluxoCaixa1013151416[[#This Row],[R$ (Valores)]],K1352+FluxoCaixa1013151416[[#This Row],[Valores Receitas / Despesas]])</f>
        <v>9274.3599999999933</v>
      </c>
      <c r="L1353" s="5">
        <f>IF(FluxoCaixa1013151416[[#This Row],[Entrada / Saída]]="Saída",FluxoCaixa1013151416[[#This Row],[R$ (Valores)]]*-1,FluxoCaixa1013151416[[#This Row],[R$ (Valores)]])</f>
        <v>0</v>
      </c>
    </row>
    <row r="1354" spans="2:12">
      <c r="B1354" s="48"/>
      <c r="C1354" s="48"/>
      <c r="D1354" s="16"/>
      <c r="E1354" s="48"/>
      <c r="F1354" s="17"/>
      <c r="G1354" s="17"/>
      <c r="H1354" s="17"/>
      <c r="I1354" s="21"/>
      <c r="J1354" s="17"/>
      <c r="K1354" s="20">
        <f>IF(FluxoCaixa1013151416[[#This Row],[Movimento ]]="Saldo Inicial",FluxoCaixa1013151416[[#This Row],[R$ (Valores)]],K1353+FluxoCaixa1013151416[[#This Row],[Valores Receitas / Despesas]])</f>
        <v>9274.3599999999933</v>
      </c>
      <c r="L1354" s="5">
        <f>IF(FluxoCaixa1013151416[[#This Row],[Entrada / Saída]]="Saída",FluxoCaixa1013151416[[#This Row],[R$ (Valores)]]*-1,FluxoCaixa1013151416[[#This Row],[R$ (Valores)]])</f>
        <v>0</v>
      </c>
    </row>
    <row r="1355" spans="2:12" ht="15">
      <c r="B1355" s="48"/>
      <c r="C1355" s="48"/>
      <c r="D1355" s="16"/>
      <c r="E1355" s="48"/>
      <c r="F1355" s="17"/>
      <c r="G1355" s="17"/>
      <c r="H1355" s="17"/>
      <c r="I1355" s="17"/>
      <c r="J1355"/>
      <c r="K1355" s="20">
        <f>IF(FluxoCaixa1013151416[[#This Row],[Movimento ]]="Saldo Inicial",FluxoCaixa1013151416[[#This Row],[R$ (Valores)]],K1354+FluxoCaixa1013151416[[#This Row],[Valores Receitas / Despesas]])</f>
        <v>9274.3599999999933</v>
      </c>
      <c r="L1355" s="5">
        <f>IF(FluxoCaixa1013151416[[#This Row],[Entrada / Saída]]="Saída",FluxoCaixa1013151416[[#This Row],[R$ (Valores)]]*-1,FluxoCaixa1013151416[[#This Row],[R$ (Valores)]])</f>
        <v>0</v>
      </c>
    </row>
    <row r="1356" spans="2:12">
      <c r="B1356" s="48"/>
      <c r="C1356" s="48"/>
      <c r="D1356" s="16"/>
      <c r="E1356" s="48"/>
      <c r="F1356" s="17"/>
      <c r="G1356" s="17"/>
      <c r="H1356" s="17"/>
      <c r="I1356" s="21"/>
      <c r="J1356" s="17"/>
      <c r="K1356" s="20">
        <f>IF(FluxoCaixa1013151416[[#This Row],[Movimento ]]="Saldo Inicial",FluxoCaixa1013151416[[#This Row],[R$ (Valores)]],K1355+FluxoCaixa1013151416[[#This Row],[Valores Receitas / Despesas]])</f>
        <v>9274.3599999999933</v>
      </c>
      <c r="L1356" s="5">
        <f>IF(FluxoCaixa1013151416[[#This Row],[Entrada / Saída]]="Saída",FluxoCaixa1013151416[[#This Row],[R$ (Valores)]]*-1,FluxoCaixa1013151416[[#This Row],[R$ (Valores)]])</f>
        <v>0</v>
      </c>
    </row>
    <row r="1357" spans="2:12">
      <c r="B1357" s="48"/>
      <c r="C1357" s="48"/>
      <c r="D1357" s="16"/>
      <c r="E1357" s="48"/>
      <c r="F1357" s="17"/>
      <c r="G1357" s="17"/>
      <c r="H1357" s="17"/>
      <c r="I1357" s="21"/>
      <c r="J1357" s="17"/>
      <c r="K1357" s="20">
        <f>IF(FluxoCaixa1013151416[[#This Row],[Movimento ]]="Saldo Inicial",FluxoCaixa1013151416[[#This Row],[R$ (Valores)]],K1356+FluxoCaixa1013151416[[#This Row],[Valores Receitas / Despesas]])</f>
        <v>9274.3599999999933</v>
      </c>
      <c r="L1357" s="5">
        <f>IF(FluxoCaixa1013151416[[#This Row],[Entrada / Saída]]="Saída",FluxoCaixa1013151416[[#This Row],[R$ (Valores)]]*-1,FluxoCaixa1013151416[[#This Row],[R$ (Valores)]])</f>
        <v>0</v>
      </c>
    </row>
    <row r="1358" spans="2:12">
      <c r="B1358" s="48"/>
      <c r="C1358" s="48"/>
      <c r="D1358" s="16"/>
      <c r="E1358" s="48"/>
      <c r="F1358" s="17"/>
      <c r="G1358" s="17"/>
      <c r="H1358" s="17"/>
      <c r="I1358" s="21"/>
      <c r="J1358" s="17"/>
      <c r="K1358" s="20">
        <f>IF(FluxoCaixa1013151416[[#This Row],[Movimento ]]="Saldo Inicial",FluxoCaixa1013151416[[#This Row],[R$ (Valores)]],K1357+FluxoCaixa1013151416[[#This Row],[Valores Receitas / Despesas]])</f>
        <v>9274.3599999999933</v>
      </c>
      <c r="L1358" s="5">
        <f>IF(FluxoCaixa1013151416[[#This Row],[Entrada / Saída]]="Saída",FluxoCaixa1013151416[[#This Row],[R$ (Valores)]]*-1,FluxoCaixa1013151416[[#This Row],[R$ (Valores)]])</f>
        <v>0</v>
      </c>
    </row>
    <row r="1359" spans="2:12">
      <c r="B1359" s="48"/>
      <c r="C1359" s="48"/>
      <c r="D1359" s="16"/>
      <c r="E1359" s="48"/>
      <c r="F1359" s="17"/>
      <c r="G1359" s="17"/>
      <c r="H1359" s="17"/>
      <c r="I1359" s="21"/>
      <c r="J1359" s="17"/>
      <c r="K1359" s="20">
        <f>IF(FluxoCaixa1013151416[[#This Row],[Movimento ]]="Saldo Inicial",FluxoCaixa1013151416[[#This Row],[R$ (Valores)]],K1358+FluxoCaixa1013151416[[#This Row],[Valores Receitas / Despesas]])</f>
        <v>9274.3599999999933</v>
      </c>
      <c r="L1359" s="5">
        <f>IF(FluxoCaixa1013151416[[#This Row],[Entrada / Saída]]="Saída",FluxoCaixa1013151416[[#This Row],[R$ (Valores)]]*-1,FluxoCaixa1013151416[[#This Row],[R$ (Valores)]])</f>
        <v>0</v>
      </c>
    </row>
    <row r="1360" spans="2:12">
      <c r="B1360" s="48"/>
      <c r="C1360" s="48"/>
      <c r="D1360" s="16"/>
      <c r="E1360" s="48"/>
      <c r="F1360" s="17"/>
      <c r="G1360" s="17"/>
      <c r="H1360" s="17"/>
      <c r="I1360" s="21"/>
      <c r="J1360" s="17"/>
      <c r="K1360" s="20">
        <f>IF(FluxoCaixa1013151416[[#This Row],[Movimento ]]="Saldo Inicial",FluxoCaixa1013151416[[#This Row],[R$ (Valores)]],K1359+FluxoCaixa1013151416[[#This Row],[Valores Receitas / Despesas]])</f>
        <v>9274.3599999999933</v>
      </c>
      <c r="L1360" s="5">
        <f>IF(FluxoCaixa1013151416[[#This Row],[Entrada / Saída]]="Saída",FluxoCaixa1013151416[[#This Row],[R$ (Valores)]]*-1,FluxoCaixa1013151416[[#This Row],[R$ (Valores)]])</f>
        <v>0</v>
      </c>
    </row>
    <row r="1361" spans="2:12">
      <c r="B1361" s="48"/>
      <c r="C1361" s="48"/>
      <c r="D1361" s="16"/>
      <c r="E1361" s="48"/>
      <c r="F1361" s="17"/>
      <c r="G1361" s="17"/>
      <c r="H1361" s="17"/>
      <c r="I1361" s="21"/>
      <c r="J1361" s="17"/>
      <c r="K1361" s="20">
        <f>IF(FluxoCaixa1013151416[[#This Row],[Movimento ]]="Saldo Inicial",FluxoCaixa1013151416[[#This Row],[R$ (Valores)]],K1360+FluxoCaixa1013151416[[#This Row],[Valores Receitas / Despesas]])</f>
        <v>9274.3599999999933</v>
      </c>
      <c r="L1361" s="5">
        <f>IF(FluxoCaixa1013151416[[#This Row],[Entrada / Saída]]="Saída",FluxoCaixa1013151416[[#This Row],[R$ (Valores)]]*-1,FluxoCaixa1013151416[[#This Row],[R$ (Valores)]])</f>
        <v>0</v>
      </c>
    </row>
    <row r="1362" spans="2:12">
      <c r="B1362" s="48"/>
      <c r="C1362" s="48"/>
      <c r="D1362" s="16"/>
      <c r="E1362" s="48"/>
      <c r="F1362" s="17"/>
      <c r="G1362" s="17"/>
      <c r="H1362" s="17"/>
      <c r="I1362" s="21"/>
      <c r="J1362" s="17"/>
      <c r="K1362" s="20">
        <f>IF(FluxoCaixa1013151416[[#This Row],[Movimento ]]="Saldo Inicial",FluxoCaixa1013151416[[#This Row],[R$ (Valores)]],K1361+FluxoCaixa1013151416[[#This Row],[Valores Receitas / Despesas]])</f>
        <v>9274.3599999999933</v>
      </c>
      <c r="L1362" s="5">
        <f>IF(FluxoCaixa1013151416[[#This Row],[Entrada / Saída]]="Saída",FluxoCaixa1013151416[[#This Row],[R$ (Valores)]]*-1,FluxoCaixa1013151416[[#This Row],[R$ (Valores)]])</f>
        <v>0</v>
      </c>
    </row>
    <row r="1363" spans="2:12">
      <c r="B1363" s="48"/>
      <c r="C1363" s="48"/>
      <c r="D1363" s="16"/>
      <c r="E1363" s="48"/>
      <c r="F1363" s="17"/>
      <c r="G1363" s="17"/>
      <c r="H1363" s="17"/>
      <c r="I1363" s="21"/>
      <c r="J1363" s="17"/>
      <c r="K1363" s="20">
        <f>IF(FluxoCaixa1013151416[[#This Row],[Movimento ]]="Saldo Inicial",FluxoCaixa1013151416[[#This Row],[R$ (Valores)]],K1362+FluxoCaixa1013151416[[#This Row],[Valores Receitas / Despesas]])</f>
        <v>9274.3599999999933</v>
      </c>
      <c r="L1363" s="5">
        <f>IF(FluxoCaixa1013151416[[#This Row],[Entrada / Saída]]="Saída",FluxoCaixa1013151416[[#This Row],[R$ (Valores)]]*-1,FluxoCaixa1013151416[[#This Row],[R$ (Valores)]])</f>
        <v>0</v>
      </c>
    </row>
    <row r="1364" spans="2:12">
      <c r="B1364" s="48"/>
      <c r="C1364" s="48"/>
      <c r="D1364" s="16"/>
      <c r="E1364" s="48"/>
      <c r="F1364" s="17"/>
      <c r="G1364" s="17"/>
      <c r="H1364" s="17"/>
      <c r="I1364" s="21"/>
      <c r="J1364" s="17"/>
      <c r="K1364" s="20">
        <f>IF(FluxoCaixa1013151416[[#This Row],[Movimento ]]="Saldo Inicial",FluxoCaixa1013151416[[#This Row],[R$ (Valores)]],K1363+FluxoCaixa1013151416[[#This Row],[Valores Receitas / Despesas]])</f>
        <v>9274.3599999999933</v>
      </c>
      <c r="L1364" s="5">
        <f>IF(FluxoCaixa1013151416[[#This Row],[Entrada / Saída]]="Saída",FluxoCaixa1013151416[[#This Row],[R$ (Valores)]]*-1,FluxoCaixa1013151416[[#This Row],[R$ (Valores)]])</f>
        <v>0</v>
      </c>
    </row>
    <row r="1365" spans="2:12">
      <c r="B1365" s="48"/>
      <c r="C1365" s="48"/>
      <c r="D1365" s="16"/>
      <c r="E1365" s="48"/>
      <c r="F1365" s="17"/>
      <c r="G1365" s="17"/>
      <c r="H1365" s="17"/>
      <c r="I1365" s="21"/>
      <c r="J1365" s="17"/>
      <c r="K1365" s="20">
        <f>IF(FluxoCaixa1013151416[[#This Row],[Movimento ]]="Saldo Inicial",FluxoCaixa1013151416[[#This Row],[R$ (Valores)]],K1364+FluxoCaixa1013151416[[#This Row],[Valores Receitas / Despesas]])</f>
        <v>9274.3599999999933</v>
      </c>
      <c r="L1365" s="5">
        <f>IF(FluxoCaixa1013151416[[#This Row],[Entrada / Saída]]="Saída",FluxoCaixa1013151416[[#This Row],[R$ (Valores)]]*-1,FluxoCaixa1013151416[[#This Row],[R$ (Valores)]])</f>
        <v>0</v>
      </c>
    </row>
    <row r="1366" spans="2:12">
      <c r="B1366" s="48"/>
      <c r="C1366" s="48"/>
      <c r="D1366" s="16"/>
      <c r="E1366" s="48"/>
      <c r="F1366" s="17"/>
      <c r="G1366" s="17"/>
      <c r="H1366" s="17"/>
      <c r="I1366" s="21"/>
      <c r="J1366" s="17"/>
      <c r="K1366" s="20">
        <f>IF(FluxoCaixa1013151416[[#This Row],[Movimento ]]="Saldo Inicial",FluxoCaixa1013151416[[#This Row],[R$ (Valores)]],K1365+FluxoCaixa1013151416[[#This Row],[Valores Receitas / Despesas]])</f>
        <v>9274.3599999999933</v>
      </c>
      <c r="L1366" s="5">
        <f>IF(FluxoCaixa1013151416[[#This Row],[Entrada / Saída]]="Saída",FluxoCaixa1013151416[[#This Row],[R$ (Valores)]]*-1,FluxoCaixa1013151416[[#This Row],[R$ (Valores)]])</f>
        <v>0</v>
      </c>
    </row>
    <row r="1367" spans="2:12">
      <c r="B1367" s="48"/>
      <c r="C1367" s="48"/>
      <c r="D1367" s="16"/>
      <c r="E1367" s="48"/>
      <c r="F1367" s="17"/>
      <c r="G1367" s="17"/>
      <c r="H1367" s="17"/>
      <c r="I1367" s="21"/>
      <c r="J1367" s="17"/>
      <c r="K1367" s="20">
        <f>IF(FluxoCaixa1013151416[[#This Row],[Movimento ]]="Saldo Inicial",FluxoCaixa1013151416[[#This Row],[R$ (Valores)]],K1366+FluxoCaixa1013151416[[#This Row],[Valores Receitas / Despesas]])</f>
        <v>9274.3599999999933</v>
      </c>
      <c r="L1367" s="5">
        <f>IF(FluxoCaixa1013151416[[#This Row],[Entrada / Saída]]="Saída",FluxoCaixa1013151416[[#This Row],[R$ (Valores)]]*-1,FluxoCaixa1013151416[[#This Row],[R$ (Valores)]])</f>
        <v>0</v>
      </c>
    </row>
    <row r="1368" spans="2:12">
      <c r="B1368" s="48"/>
      <c r="C1368" s="48"/>
      <c r="D1368" s="16"/>
      <c r="E1368" s="48"/>
      <c r="F1368" s="17"/>
      <c r="G1368" s="17"/>
      <c r="H1368" s="17"/>
      <c r="I1368" s="21"/>
      <c r="J1368" s="17"/>
      <c r="K1368" s="20">
        <f>IF(FluxoCaixa1013151416[[#This Row],[Movimento ]]="Saldo Inicial",FluxoCaixa1013151416[[#This Row],[R$ (Valores)]],K1367+FluxoCaixa1013151416[[#This Row],[Valores Receitas / Despesas]])</f>
        <v>9274.3599999999933</v>
      </c>
      <c r="L1368" s="5">
        <f>IF(FluxoCaixa1013151416[[#This Row],[Entrada / Saída]]="Saída",FluxoCaixa1013151416[[#This Row],[R$ (Valores)]]*-1,FluxoCaixa1013151416[[#This Row],[R$ (Valores)]])</f>
        <v>0</v>
      </c>
    </row>
    <row r="1369" spans="2:12">
      <c r="B1369" s="48"/>
      <c r="C1369" s="48"/>
      <c r="D1369" s="16"/>
      <c r="E1369" s="48"/>
      <c r="F1369" s="17"/>
      <c r="G1369" s="17"/>
      <c r="H1369" s="17"/>
      <c r="I1369" s="21"/>
      <c r="J1369" s="17"/>
      <c r="K1369" s="20">
        <f>IF(FluxoCaixa1013151416[[#This Row],[Movimento ]]="Saldo Inicial",FluxoCaixa1013151416[[#This Row],[R$ (Valores)]],K1368+FluxoCaixa1013151416[[#This Row],[Valores Receitas / Despesas]])</f>
        <v>9274.3599999999933</v>
      </c>
      <c r="L1369" s="5">
        <f>IF(FluxoCaixa1013151416[[#This Row],[Entrada / Saída]]="Saída",FluxoCaixa1013151416[[#This Row],[R$ (Valores)]]*-1,FluxoCaixa1013151416[[#This Row],[R$ (Valores)]])</f>
        <v>0</v>
      </c>
    </row>
    <row r="1370" spans="2:12">
      <c r="B1370" s="48"/>
      <c r="C1370" s="48"/>
      <c r="D1370" s="16"/>
      <c r="E1370" s="48"/>
      <c r="F1370" s="17"/>
      <c r="G1370" s="17"/>
      <c r="H1370" s="17"/>
      <c r="I1370" s="21"/>
      <c r="J1370" s="17"/>
      <c r="K1370" s="20">
        <f>IF(FluxoCaixa1013151416[[#This Row],[Movimento ]]="Saldo Inicial",FluxoCaixa1013151416[[#This Row],[R$ (Valores)]],K1369+FluxoCaixa1013151416[[#This Row],[Valores Receitas / Despesas]])</f>
        <v>9274.3599999999933</v>
      </c>
      <c r="L1370" s="5">
        <f>IF(FluxoCaixa1013151416[[#This Row],[Entrada / Saída]]="Saída",FluxoCaixa1013151416[[#This Row],[R$ (Valores)]]*-1,FluxoCaixa1013151416[[#This Row],[R$ (Valores)]])</f>
        <v>0</v>
      </c>
    </row>
    <row r="1371" spans="2:12">
      <c r="B1371" s="48"/>
      <c r="C1371" s="48"/>
      <c r="D1371" s="16"/>
      <c r="E1371" s="48"/>
      <c r="F1371" s="17"/>
      <c r="G1371" s="17"/>
      <c r="H1371" s="17"/>
      <c r="I1371" s="21"/>
      <c r="J1371" s="17"/>
      <c r="K1371" s="20">
        <f>IF(FluxoCaixa1013151416[[#This Row],[Movimento ]]="Saldo Inicial",FluxoCaixa1013151416[[#This Row],[R$ (Valores)]],K1370+FluxoCaixa1013151416[[#This Row],[Valores Receitas / Despesas]])</f>
        <v>9274.3599999999933</v>
      </c>
      <c r="L1371" s="5">
        <f>IF(FluxoCaixa1013151416[[#This Row],[Entrada / Saída]]="Saída",FluxoCaixa1013151416[[#This Row],[R$ (Valores)]]*-1,FluxoCaixa1013151416[[#This Row],[R$ (Valores)]])</f>
        <v>0</v>
      </c>
    </row>
    <row r="1372" spans="2:12">
      <c r="B1372" s="48"/>
      <c r="C1372" s="48"/>
      <c r="D1372" s="56"/>
      <c r="E1372" s="52"/>
      <c r="F1372" s="45"/>
      <c r="G1372" s="17"/>
      <c r="H1372" s="17"/>
      <c r="I1372" s="54"/>
      <c r="J1372" s="45"/>
      <c r="K1372" s="47">
        <f>IF(FluxoCaixa1013151416[[#This Row],[Movimento ]]="Saldo Inicial",FluxoCaixa1013151416[[#This Row],[R$ (Valores)]],K1371+FluxoCaixa1013151416[[#This Row],[Valores Receitas / Despesas]])</f>
        <v>9274.3599999999933</v>
      </c>
      <c r="L1372" s="53">
        <f>IF(FluxoCaixa1013151416[[#This Row],[Entrada / Saída]]="Saída",FluxoCaixa1013151416[[#This Row],[R$ (Valores)]]*-1,FluxoCaixa1013151416[[#This Row],[R$ (Valores)]])</f>
        <v>0</v>
      </c>
    </row>
    <row r="1373" spans="2:12">
      <c r="B1373" s="48"/>
      <c r="C1373" s="48"/>
      <c r="D1373" s="56"/>
      <c r="E1373" s="52"/>
      <c r="F1373" s="17"/>
      <c r="G1373" s="17"/>
      <c r="H1373" s="17"/>
      <c r="I1373" s="21"/>
      <c r="J1373" s="17"/>
      <c r="K1373" s="20">
        <f>IF(FluxoCaixa1013151416[[#This Row],[Movimento ]]="Saldo Inicial",FluxoCaixa1013151416[[#This Row],[R$ (Valores)]],K1372+FluxoCaixa1013151416[[#This Row],[Valores Receitas / Despesas]])</f>
        <v>9274.3599999999933</v>
      </c>
      <c r="L1373" s="5">
        <f>IF(FluxoCaixa1013151416[[#This Row],[Entrada / Saída]]="Saída",FluxoCaixa1013151416[[#This Row],[R$ (Valores)]]*-1,FluxoCaixa1013151416[[#This Row],[R$ (Valores)]])</f>
        <v>0</v>
      </c>
    </row>
    <row r="1374" spans="2:12">
      <c r="B1374" s="48"/>
      <c r="C1374" s="48"/>
      <c r="D1374" s="56"/>
      <c r="E1374" s="52"/>
      <c r="F1374" s="17"/>
      <c r="G1374" s="17"/>
      <c r="H1374" s="17"/>
      <c r="I1374" s="21"/>
      <c r="J1374" s="17"/>
      <c r="K1374" s="20">
        <f>IF(FluxoCaixa1013151416[[#This Row],[Movimento ]]="Saldo Inicial",FluxoCaixa1013151416[[#This Row],[R$ (Valores)]],K1373+FluxoCaixa1013151416[[#This Row],[Valores Receitas / Despesas]])</f>
        <v>9274.3599999999933</v>
      </c>
      <c r="L1374" s="5">
        <f>IF(FluxoCaixa1013151416[[#This Row],[Entrada / Saída]]="Saída",FluxoCaixa1013151416[[#This Row],[R$ (Valores)]]*-1,FluxoCaixa1013151416[[#This Row],[R$ (Valores)]])</f>
        <v>0</v>
      </c>
    </row>
    <row r="1375" spans="2:12">
      <c r="B1375" s="48"/>
      <c r="C1375" s="48"/>
      <c r="D1375" s="56"/>
      <c r="E1375" s="52"/>
      <c r="F1375" s="17"/>
      <c r="G1375" s="17"/>
      <c r="H1375" s="17"/>
      <c r="I1375" s="21"/>
      <c r="J1375" s="17"/>
      <c r="K1375" s="20">
        <f>IF(FluxoCaixa1013151416[[#This Row],[Movimento ]]="Saldo Inicial",FluxoCaixa1013151416[[#This Row],[R$ (Valores)]],K1374+FluxoCaixa1013151416[[#This Row],[Valores Receitas / Despesas]])</f>
        <v>9274.3599999999933</v>
      </c>
      <c r="L1375" s="5">
        <f>IF(FluxoCaixa1013151416[[#This Row],[Entrada / Saída]]="Saída",FluxoCaixa1013151416[[#This Row],[R$ (Valores)]]*-1,FluxoCaixa1013151416[[#This Row],[R$ (Valores)]])</f>
        <v>0</v>
      </c>
    </row>
    <row r="1376" spans="2:12">
      <c r="B1376" s="48"/>
      <c r="C1376" s="48"/>
      <c r="D1376" s="56"/>
      <c r="E1376" s="52"/>
      <c r="F1376" s="17"/>
      <c r="G1376" s="17"/>
      <c r="H1376" s="17"/>
      <c r="I1376" s="21"/>
      <c r="J1376" s="17"/>
      <c r="K1376" s="20">
        <f>IF(FluxoCaixa1013151416[[#This Row],[Movimento ]]="Saldo Inicial",FluxoCaixa1013151416[[#This Row],[R$ (Valores)]],K1375+FluxoCaixa1013151416[[#This Row],[Valores Receitas / Despesas]])</f>
        <v>9274.3599999999933</v>
      </c>
      <c r="L1376" s="5">
        <f>IF(FluxoCaixa1013151416[[#This Row],[Entrada / Saída]]="Saída",FluxoCaixa1013151416[[#This Row],[R$ (Valores)]]*-1,FluxoCaixa1013151416[[#This Row],[R$ (Valores)]])</f>
        <v>0</v>
      </c>
    </row>
    <row r="1377" spans="2:12">
      <c r="B1377" s="48"/>
      <c r="C1377" s="48"/>
      <c r="D1377" s="56"/>
      <c r="E1377" s="52"/>
      <c r="F1377" s="17"/>
      <c r="G1377" s="17"/>
      <c r="H1377" s="17"/>
      <c r="I1377" s="21"/>
      <c r="J1377" s="17"/>
      <c r="K1377" s="20">
        <f>IF(FluxoCaixa1013151416[[#This Row],[Movimento ]]="Saldo Inicial",FluxoCaixa1013151416[[#This Row],[R$ (Valores)]],K1376+FluxoCaixa1013151416[[#This Row],[Valores Receitas / Despesas]])</f>
        <v>9274.3599999999933</v>
      </c>
      <c r="L1377" s="5">
        <f>IF(FluxoCaixa1013151416[[#This Row],[Entrada / Saída]]="Saída",FluxoCaixa1013151416[[#This Row],[R$ (Valores)]]*-1,FluxoCaixa1013151416[[#This Row],[R$ (Valores)]])</f>
        <v>0</v>
      </c>
    </row>
    <row r="1378" spans="2:12">
      <c r="B1378" s="48"/>
      <c r="C1378" s="48"/>
      <c r="D1378" s="56"/>
      <c r="E1378" s="52"/>
      <c r="F1378" s="17"/>
      <c r="G1378" s="17"/>
      <c r="H1378" s="17"/>
      <c r="I1378" s="21"/>
      <c r="J1378" s="17"/>
      <c r="K1378" s="20">
        <f>IF(FluxoCaixa1013151416[[#This Row],[Movimento ]]="Saldo Inicial",FluxoCaixa1013151416[[#This Row],[R$ (Valores)]],K1377+FluxoCaixa1013151416[[#This Row],[Valores Receitas / Despesas]])</f>
        <v>9274.3599999999933</v>
      </c>
      <c r="L1378" s="5">
        <f>IF(FluxoCaixa1013151416[[#This Row],[Entrada / Saída]]="Saída",FluxoCaixa1013151416[[#This Row],[R$ (Valores)]]*-1,FluxoCaixa1013151416[[#This Row],[R$ (Valores)]])</f>
        <v>0</v>
      </c>
    </row>
    <row r="1379" spans="2:12">
      <c r="B1379" s="48"/>
      <c r="C1379" s="48"/>
      <c r="D1379" s="56"/>
      <c r="E1379" s="52"/>
      <c r="F1379" s="17"/>
      <c r="G1379" s="17"/>
      <c r="H1379" s="17"/>
      <c r="I1379" s="21"/>
      <c r="J1379" s="17"/>
      <c r="K1379" s="20">
        <f>IF(FluxoCaixa1013151416[[#This Row],[Movimento ]]="Saldo Inicial",FluxoCaixa1013151416[[#This Row],[R$ (Valores)]],K1378+FluxoCaixa1013151416[[#This Row],[Valores Receitas / Despesas]])</f>
        <v>9274.3599999999933</v>
      </c>
      <c r="L1379" s="5">
        <f>IF(FluxoCaixa1013151416[[#This Row],[Entrada / Saída]]="Saída",FluxoCaixa1013151416[[#This Row],[R$ (Valores)]]*-1,FluxoCaixa1013151416[[#This Row],[R$ (Valores)]])</f>
        <v>0</v>
      </c>
    </row>
    <row r="1380" spans="2:12">
      <c r="B1380" s="48"/>
      <c r="C1380" s="48"/>
      <c r="D1380" s="56"/>
      <c r="E1380" s="52"/>
      <c r="F1380" s="17"/>
      <c r="G1380" s="17"/>
      <c r="H1380" s="17"/>
      <c r="I1380" s="21"/>
      <c r="J1380" s="17"/>
      <c r="K1380" s="20">
        <f>IF(FluxoCaixa1013151416[[#This Row],[Movimento ]]="Saldo Inicial",FluxoCaixa1013151416[[#This Row],[R$ (Valores)]],K1379+FluxoCaixa1013151416[[#This Row],[Valores Receitas / Despesas]])</f>
        <v>9274.3599999999933</v>
      </c>
      <c r="L1380" s="5">
        <f>IF(FluxoCaixa1013151416[[#This Row],[Entrada / Saída]]="Saída",FluxoCaixa1013151416[[#This Row],[R$ (Valores)]]*-1,FluxoCaixa1013151416[[#This Row],[R$ (Valores)]])</f>
        <v>0</v>
      </c>
    </row>
    <row r="1381" spans="2:12">
      <c r="B1381" s="48"/>
      <c r="C1381" s="48"/>
      <c r="D1381" s="56"/>
      <c r="E1381" s="52"/>
      <c r="F1381" s="17"/>
      <c r="G1381" s="17"/>
      <c r="H1381" s="17"/>
      <c r="I1381" s="21"/>
      <c r="J1381" s="17"/>
      <c r="K1381" s="20">
        <f>IF(FluxoCaixa1013151416[[#This Row],[Movimento ]]="Saldo Inicial",FluxoCaixa1013151416[[#This Row],[R$ (Valores)]],K1380+FluxoCaixa1013151416[[#This Row],[Valores Receitas / Despesas]])</f>
        <v>9274.3599999999933</v>
      </c>
      <c r="L1381" s="5">
        <f>IF(FluxoCaixa1013151416[[#This Row],[Entrada / Saída]]="Saída",FluxoCaixa1013151416[[#This Row],[R$ (Valores)]]*-1,FluxoCaixa1013151416[[#This Row],[R$ (Valores)]])</f>
        <v>0</v>
      </c>
    </row>
    <row r="1382" spans="2:12">
      <c r="B1382" s="48"/>
      <c r="C1382" s="48"/>
      <c r="D1382" s="56"/>
      <c r="E1382" s="52"/>
      <c r="F1382" s="17"/>
      <c r="G1382" s="17"/>
      <c r="H1382" s="17"/>
      <c r="I1382" s="54"/>
      <c r="J1382" s="45"/>
      <c r="K1382" s="47">
        <f>IF(FluxoCaixa1013151416[[#This Row],[Movimento ]]="Saldo Inicial",FluxoCaixa1013151416[[#This Row],[R$ (Valores)]],K1381+FluxoCaixa1013151416[[#This Row],[Valores Receitas / Despesas]])</f>
        <v>9274.3599999999933</v>
      </c>
      <c r="L1382" s="53">
        <f>IF(FluxoCaixa1013151416[[#This Row],[Entrada / Saída]]="Saída",FluxoCaixa1013151416[[#This Row],[R$ (Valores)]]*-1,FluxoCaixa1013151416[[#This Row],[R$ (Valores)]])</f>
        <v>0</v>
      </c>
    </row>
    <row r="1383" spans="2:12">
      <c r="B1383" s="48"/>
      <c r="C1383" s="48"/>
      <c r="D1383" s="56"/>
      <c r="E1383" s="52"/>
      <c r="F1383" s="17"/>
      <c r="G1383" s="17"/>
      <c r="H1383" s="17"/>
      <c r="I1383" s="54"/>
      <c r="J1383" s="45"/>
      <c r="K1383" s="47">
        <f>IF(FluxoCaixa1013151416[[#This Row],[Movimento ]]="Saldo Inicial",FluxoCaixa1013151416[[#This Row],[R$ (Valores)]],K1382+FluxoCaixa1013151416[[#This Row],[Valores Receitas / Despesas]])</f>
        <v>9274.3599999999933</v>
      </c>
      <c r="L1383" s="53">
        <f>IF(FluxoCaixa1013151416[[#This Row],[Entrada / Saída]]="Saída",FluxoCaixa1013151416[[#This Row],[R$ (Valores)]]*-1,FluxoCaixa1013151416[[#This Row],[R$ (Valores)]])</f>
        <v>0</v>
      </c>
    </row>
    <row r="1384" spans="2:12">
      <c r="B1384" s="48"/>
      <c r="C1384" s="48"/>
      <c r="D1384" s="56"/>
      <c r="E1384" s="52"/>
      <c r="F1384" s="17"/>
      <c r="G1384" s="17"/>
      <c r="H1384" s="17"/>
      <c r="I1384" s="54"/>
      <c r="J1384" s="45"/>
      <c r="K1384" s="47">
        <f>IF(FluxoCaixa1013151416[[#This Row],[Movimento ]]="Saldo Inicial",FluxoCaixa1013151416[[#This Row],[R$ (Valores)]],K1383+FluxoCaixa1013151416[[#This Row],[Valores Receitas / Despesas]])</f>
        <v>9274.3599999999933</v>
      </c>
      <c r="L1384" s="53">
        <f>IF(FluxoCaixa1013151416[[#This Row],[Entrada / Saída]]="Saída",FluxoCaixa1013151416[[#This Row],[R$ (Valores)]]*-1,FluxoCaixa1013151416[[#This Row],[R$ (Valores)]])</f>
        <v>0</v>
      </c>
    </row>
    <row r="1385" spans="2:12">
      <c r="B1385" s="48"/>
      <c r="C1385" s="48"/>
      <c r="D1385" s="56"/>
      <c r="E1385" s="52"/>
      <c r="F1385" s="17"/>
      <c r="G1385" s="17"/>
      <c r="H1385" s="17"/>
      <c r="I1385" s="54"/>
      <c r="J1385" s="45"/>
      <c r="K1385" s="47">
        <f>IF(FluxoCaixa1013151416[[#This Row],[Movimento ]]="Saldo Inicial",FluxoCaixa1013151416[[#This Row],[R$ (Valores)]],K1384+FluxoCaixa1013151416[[#This Row],[Valores Receitas / Despesas]])</f>
        <v>9274.3599999999933</v>
      </c>
      <c r="L1385" s="53">
        <f>IF(FluxoCaixa1013151416[[#This Row],[Entrada / Saída]]="Saída",FluxoCaixa1013151416[[#This Row],[R$ (Valores)]]*-1,FluxoCaixa1013151416[[#This Row],[R$ (Valores)]])</f>
        <v>0</v>
      </c>
    </row>
    <row r="1386" spans="2:12">
      <c r="B1386" s="48"/>
      <c r="C1386" s="48"/>
      <c r="D1386" s="56"/>
      <c r="E1386" s="52"/>
      <c r="F1386" s="17"/>
      <c r="G1386" s="17"/>
      <c r="H1386" s="17"/>
      <c r="I1386" s="54"/>
      <c r="J1386" s="45"/>
      <c r="K1386" s="47">
        <f>IF(FluxoCaixa1013151416[[#This Row],[Movimento ]]="Saldo Inicial",FluxoCaixa1013151416[[#This Row],[R$ (Valores)]],K1385+FluxoCaixa1013151416[[#This Row],[Valores Receitas / Despesas]])</f>
        <v>9274.3599999999933</v>
      </c>
      <c r="L1386" s="53">
        <f>IF(FluxoCaixa1013151416[[#This Row],[Entrada / Saída]]="Saída",FluxoCaixa1013151416[[#This Row],[R$ (Valores)]]*-1,FluxoCaixa1013151416[[#This Row],[R$ (Valores)]])</f>
        <v>0</v>
      </c>
    </row>
    <row r="1387" spans="2:12">
      <c r="B1387" s="48"/>
      <c r="C1387" s="48"/>
      <c r="D1387" s="56"/>
      <c r="E1387" s="52"/>
      <c r="F1387" s="17"/>
      <c r="G1387" s="17"/>
      <c r="H1387" s="17"/>
      <c r="I1387" s="54"/>
      <c r="J1387" s="45"/>
      <c r="K1387" s="47">
        <f>IF(FluxoCaixa1013151416[[#This Row],[Movimento ]]="Saldo Inicial",FluxoCaixa1013151416[[#This Row],[R$ (Valores)]],K1386+FluxoCaixa1013151416[[#This Row],[Valores Receitas / Despesas]])</f>
        <v>9274.3599999999933</v>
      </c>
      <c r="L1387" s="53">
        <f>IF(FluxoCaixa1013151416[[#This Row],[Entrada / Saída]]="Saída",FluxoCaixa1013151416[[#This Row],[R$ (Valores)]]*-1,FluxoCaixa1013151416[[#This Row],[R$ (Valores)]])</f>
        <v>0</v>
      </c>
    </row>
    <row r="1388" spans="2:12">
      <c r="B1388" s="48"/>
      <c r="C1388" s="48"/>
      <c r="D1388" s="56"/>
      <c r="E1388" s="52"/>
      <c r="F1388" s="17"/>
      <c r="G1388" s="17"/>
      <c r="H1388" s="17"/>
      <c r="I1388" s="54"/>
      <c r="J1388" s="45"/>
      <c r="K1388" s="47">
        <f>IF(FluxoCaixa1013151416[[#This Row],[Movimento ]]="Saldo Inicial",FluxoCaixa1013151416[[#This Row],[R$ (Valores)]],K1387+FluxoCaixa1013151416[[#This Row],[Valores Receitas / Despesas]])</f>
        <v>9274.3599999999933</v>
      </c>
      <c r="L1388" s="53">
        <f>IF(FluxoCaixa1013151416[[#This Row],[Entrada / Saída]]="Saída",FluxoCaixa1013151416[[#This Row],[R$ (Valores)]]*-1,FluxoCaixa1013151416[[#This Row],[R$ (Valores)]])</f>
        <v>0</v>
      </c>
    </row>
    <row r="1389" spans="2:12">
      <c r="B1389" s="48"/>
      <c r="C1389" s="48"/>
      <c r="D1389" s="56"/>
      <c r="E1389" s="52"/>
      <c r="F1389" s="17"/>
      <c r="G1389" s="17"/>
      <c r="H1389" s="17"/>
      <c r="I1389" s="21"/>
      <c r="J1389" s="17"/>
      <c r="K1389" s="20">
        <f>IF(FluxoCaixa1013151416[[#This Row],[Movimento ]]="Saldo Inicial",FluxoCaixa1013151416[[#This Row],[R$ (Valores)]],K1388+FluxoCaixa1013151416[[#This Row],[Valores Receitas / Despesas]])</f>
        <v>9274.3599999999933</v>
      </c>
      <c r="L1389" s="5">
        <f>IF(FluxoCaixa1013151416[[#This Row],[Entrada / Saída]]="Saída",FluxoCaixa1013151416[[#This Row],[R$ (Valores)]]*-1,FluxoCaixa1013151416[[#This Row],[R$ (Valores)]])</f>
        <v>0</v>
      </c>
    </row>
    <row r="1390" spans="2:12">
      <c r="B1390" s="48"/>
      <c r="C1390" s="48"/>
      <c r="D1390" s="56"/>
      <c r="E1390" s="52"/>
      <c r="F1390" s="17"/>
      <c r="G1390" s="17"/>
      <c r="H1390" s="17"/>
      <c r="I1390" s="21"/>
      <c r="J1390" s="17"/>
      <c r="K1390" s="20">
        <f>IF(FluxoCaixa1013151416[[#This Row],[Movimento ]]="Saldo Inicial",FluxoCaixa1013151416[[#This Row],[R$ (Valores)]],K1389+FluxoCaixa1013151416[[#This Row],[Valores Receitas / Despesas]])</f>
        <v>9274.3599999999933</v>
      </c>
      <c r="L1390" s="5">
        <f>IF(FluxoCaixa1013151416[[#This Row],[Entrada / Saída]]="Saída",FluxoCaixa1013151416[[#This Row],[R$ (Valores)]]*-1,FluxoCaixa1013151416[[#This Row],[R$ (Valores)]])</f>
        <v>0</v>
      </c>
    </row>
    <row r="1391" spans="2:12">
      <c r="B1391" s="48"/>
      <c r="C1391" s="48"/>
      <c r="D1391" s="56"/>
      <c r="E1391" s="52"/>
      <c r="F1391" s="17"/>
      <c r="G1391" s="17"/>
      <c r="H1391" s="17"/>
      <c r="I1391" s="21"/>
      <c r="J1391" s="17"/>
      <c r="K1391" s="20">
        <f>IF(FluxoCaixa1013151416[[#This Row],[Movimento ]]="Saldo Inicial",FluxoCaixa1013151416[[#This Row],[R$ (Valores)]],K1390+FluxoCaixa1013151416[[#This Row],[Valores Receitas / Despesas]])</f>
        <v>9274.3599999999933</v>
      </c>
      <c r="L1391" s="5">
        <f>IF(FluxoCaixa1013151416[[#This Row],[Entrada / Saída]]="Saída",FluxoCaixa1013151416[[#This Row],[R$ (Valores)]]*-1,FluxoCaixa1013151416[[#This Row],[R$ (Valores)]])</f>
        <v>0</v>
      </c>
    </row>
    <row r="1392" spans="2:12">
      <c r="B1392" s="48"/>
      <c r="C1392" s="48"/>
      <c r="D1392" s="56"/>
      <c r="E1392" s="52"/>
      <c r="F1392" s="17"/>
      <c r="G1392" s="17"/>
      <c r="H1392" s="17"/>
      <c r="I1392" s="21"/>
      <c r="J1392" s="17"/>
      <c r="K1392" s="20">
        <f>IF(FluxoCaixa1013151416[[#This Row],[Movimento ]]="Saldo Inicial",FluxoCaixa1013151416[[#This Row],[R$ (Valores)]],K1391+FluxoCaixa1013151416[[#This Row],[Valores Receitas / Despesas]])</f>
        <v>9274.3599999999933</v>
      </c>
      <c r="L1392" s="5">
        <f>IF(FluxoCaixa1013151416[[#This Row],[Entrada / Saída]]="Saída",FluxoCaixa1013151416[[#This Row],[R$ (Valores)]]*-1,FluxoCaixa1013151416[[#This Row],[R$ (Valores)]])</f>
        <v>0</v>
      </c>
    </row>
    <row r="1393" spans="2:12">
      <c r="B1393" s="48"/>
      <c r="C1393" s="48"/>
      <c r="D1393" s="56"/>
      <c r="E1393" s="52"/>
      <c r="F1393" s="17"/>
      <c r="G1393" s="17"/>
      <c r="H1393" s="17"/>
      <c r="I1393" s="21"/>
      <c r="J1393" s="17"/>
      <c r="K1393" s="20">
        <f>IF(FluxoCaixa1013151416[[#This Row],[Movimento ]]="Saldo Inicial",FluxoCaixa1013151416[[#This Row],[R$ (Valores)]],K1392+FluxoCaixa1013151416[[#This Row],[Valores Receitas / Despesas]])</f>
        <v>9274.3599999999933</v>
      </c>
      <c r="L1393" s="5">
        <f>IF(FluxoCaixa1013151416[[#This Row],[Entrada / Saída]]="Saída",FluxoCaixa1013151416[[#This Row],[R$ (Valores)]]*-1,FluxoCaixa1013151416[[#This Row],[R$ (Valores)]])</f>
        <v>0</v>
      </c>
    </row>
    <row r="1394" spans="2:12">
      <c r="B1394" s="48"/>
      <c r="C1394" s="48"/>
      <c r="D1394" s="56"/>
      <c r="E1394" s="52"/>
      <c r="F1394" s="17"/>
      <c r="G1394" s="17"/>
      <c r="H1394" s="17"/>
      <c r="I1394" s="21"/>
      <c r="J1394" s="17"/>
      <c r="K1394" s="20">
        <f>IF(FluxoCaixa1013151416[[#This Row],[Movimento ]]="Saldo Inicial",FluxoCaixa1013151416[[#This Row],[R$ (Valores)]],K1393+FluxoCaixa1013151416[[#This Row],[Valores Receitas / Despesas]])</f>
        <v>9274.3599999999933</v>
      </c>
      <c r="L1394" s="5">
        <f>IF(FluxoCaixa1013151416[[#This Row],[Entrada / Saída]]="Saída",FluxoCaixa1013151416[[#This Row],[R$ (Valores)]]*-1,FluxoCaixa1013151416[[#This Row],[R$ (Valores)]])</f>
        <v>0</v>
      </c>
    </row>
    <row r="1395" spans="2:12">
      <c r="B1395" s="48"/>
      <c r="C1395" s="48"/>
      <c r="D1395" s="56"/>
      <c r="E1395" s="52"/>
      <c r="F1395" s="17"/>
      <c r="G1395" s="17"/>
      <c r="H1395" s="17"/>
      <c r="I1395" s="21"/>
      <c r="J1395" s="17"/>
      <c r="K1395" s="20">
        <f>IF(FluxoCaixa1013151416[[#This Row],[Movimento ]]="Saldo Inicial",FluxoCaixa1013151416[[#This Row],[R$ (Valores)]],K1394+FluxoCaixa1013151416[[#This Row],[Valores Receitas / Despesas]])</f>
        <v>9274.3599999999933</v>
      </c>
      <c r="L1395" s="5">
        <f>IF(FluxoCaixa1013151416[[#This Row],[Entrada / Saída]]="Saída",FluxoCaixa1013151416[[#This Row],[R$ (Valores)]]*-1,FluxoCaixa1013151416[[#This Row],[R$ (Valores)]])</f>
        <v>0</v>
      </c>
    </row>
    <row r="1396" spans="2:12">
      <c r="B1396" s="48"/>
      <c r="C1396" s="48"/>
      <c r="D1396" s="56"/>
      <c r="E1396" s="52"/>
      <c r="F1396" s="17"/>
      <c r="G1396" s="17"/>
      <c r="H1396" s="17"/>
      <c r="I1396" s="21"/>
      <c r="J1396" s="17"/>
      <c r="K1396" s="20">
        <f>IF(FluxoCaixa1013151416[[#This Row],[Movimento ]]="Saldo Inicial",FluxoCaixa1013151416[[#This Row],[R$ (Valores)]],K1395+FluxoCaixa1013151416[[#This Row],[Valores Receitas / Despesas]])</f>
        <v>9274.3599999999933</v>
      </c>
      <c r="L1396" s="5">
        <f>IF(FluxoCaixa1013151416[[#This Row],[Entrada / Saída]]="Saída",FluxoCaixa1013151416[[#This Row],[R$ (Valores)]]*-1,FluxoCaixa1013151416[[#This Row],[R$ (Valores)]])</f>
        <v>0</v>
      </c>
    </row>
    <row r="1397" spans="2:12">
      <c r="B1397" s="48"/>
      <c r="C1397" s="48"/>
      <c r="D1397" s="56"/>
      <c r="E1397" s="52"/>
      <c r="F1397" s="17"/>
      <c r="G1397" s="17"/>
      <c r="H1397" s="17"/>
      <c r="I1397" s="21"/>
      <c r="J1397" s="17"/>
      <c r="K1397" s="20">
        <f>IF(FluxoCaixa1013151416[[#This Row],[Movimento ]]="Saldo Inicial",FluxoCaixa1013151416[[#This Row],[R$ (Valores)]],K1396+FluxoCaixa1013151416[[#This Row],[Valores Receitas / Despesas]])</f>
        <v>9274.3599999999933</v>
      </c>
      <c r="L1397" s="5">
        <f>IF(FluxoCaixa1013151416[[#This Row],[Entrada / Saída]]="Saída",FluxoCaixa1013151416[[#This Row],[R$ (Valores)]]*-1,FluxoCaixa1013151416[[#This Row],[R$ (Valores)]])</f>
        <v>0</v>
      </c>
    </row>
    <row r="1398" spans="2:12">
      <c r="B1398" s="48"/>
      <c r="C1398" s="48"/>
      <c r="D1398" s="56"/>
      <c r="E1398" s="52"/>
      <c r="F1398" s="17"/>
      <c r="G1398" s="17"/>
      <c r="H1398" s="17"/>
      <c r="I1398" s="21"/>
      <c r="J1398" s="17"/>
      <c r="K1398" s="20">
        <f>IF(FluxoCaixa1013151416[[#This Row],[Movimento ]]="Saldo Inicial",FluxoCaixa1013151416[[#This Row],[R$ (Valores)]],K1397+FluxoCaixa1013151416[[#This Row],[Valores Receitas / Despesas]])</f>
        <v>9274.3599999999933</v>
      </c>
      <c r="L1398" s="5">
        <f>IF(FluxoCaixa1013151416[[#This Row],[Entrada / Saída]]="Saída",FluxoCaixa1013151416[[#This Row],[R$ (Valores)]]*-1,FluxoCaixa1013151416[[#This Row],[R$ (Valores)]])</f>
        <v>0</v>
      </c>
    </row>
    <row r="1399" spans="2:12">
      <c r="B1399" s="48"/>
      <c r="C1399" s="48"/>
      <c r="D1399" s="56"/>
      <c r="E1399" s="52"/>
      <c r="F1399" s="17"/>
      <c r="G1399" s="17"/>
      <c r="H1399" s="17"/>
      <c r="I1399" s="21"/>
      <c r="J1399" s="17"/>
      <c r="K1399" s="20">
        <f>IF(FluxoCaixa1013151416[[#This Row],[Movimento ]]="Saldo Inicial",FluxoCaixa1013151416[[#This Row],[R$ (Valores)]],K1398+FluxoCaixa1013151416[[#This Row],[Valores Receitas / Despesas]])</f>
        <v>9274.3599999999933</v>
      </c>
      <c r="L1399" s="5">
        <f>IF(FluxoCaixa1013151416[[#This Row],[Entrada / Saída]]="Saída",FluxoCaixa1013151416[[#This Row],[R$ (Valores)]]*-1,FluxoCaixa1013151416[[#This Row],[R$ (Valores)]])</f>
        <v>0</v>
      </c>
    </row>
    <row r="1400" spans="2:12">
      <c r="B1400" s="48"/>
      <c r="C1400" s="48"/>
      <c r="D1400" s="56"/>
      <c r="E1400" s="52"/>
      <c r="F1400" s="17"/>
      <c r="G1400" s="17"/>
      <c r="H1400" s="17"/>
      <c r="I1400" s="21"/>
      <c r="J1400" s="17"/>
      <c r="K1400" s="20">
        <f>IF(FluxoCaixa1013151416[[#This Row],[Movimento ]]="Saldo Inicial",FluxoCaixa1013151416[[#This Row],[R$ (Valores)]],K1399+FluxoCaixa1013151416[[#This Row],[Valores Receitas / Despesas]])</f>
        <v>9274.3599999999933</v>
      </c>
      <c r="L1400" s="5">
        <f>IF(FluxoCaixa1013151416[[#This Row],[Entrada / Saída]]="Saída",FluxoCaixa1013151416[[#This Row],[R$ (Valores)]]*-1,FluxoCaixa1013151416[[#This Row],[R$ (Valores)]])</f>
        <v>0</v>
      </c>
    </row>
    <row r="1401" spans="2:12">
      <c r="B1401" s="48"/>
      <c r="C1401" s="48"/>
      <c r="D1401" s="56"/>
      <c r="E1401" s="52"/>
      <c r="F1401" s="17"/>
      <c r="G1401" s="17"/>
      <c r="H1401" s="17"/>
      <c r="I1401" s="21"/>
      <c r="J1401" s="17"/>
      <c r="K1401" s="20">
        <f>IF(FluxoCaixa1013151416[[#This Row],[Movimento ]]="Saldo Inicial",FluxoCaixa1013151416[[#This Row],[R$ (Valores)]],K1400+FluxoCaixa1013151416[[#This Row],[Valores Receitas / Despesas]])</f>
        <v>9274.3599999999933</v>
      </c>
      <c r="L1401" s="5">
        <f>IF(FluxoCaixa1013151416[[#This Row],[Entrada / Saída]]="Saída",FluxoCaixa1013151416[[#This Row],[R$ (Valores)]]*-1,FluxoCaixa1013151416[[#This Row],[R$ (Valores)]])</f>
        <v>0</v>
      </c>
    </row>
    <row r="1402" spans="2:12">
      <c r="B1402" s="48"/>
      <c r="C1402" s="48"/>
      <c r="D1402" s="56"/>
      <c r="E1402" s="52"/>
      <c r="F1402" s="17"/>
      <c r="G1402" s="17"/>
      <c r="H1402" s="17"/>
      <c r="I1402" s="21"/>
      <c r="J1402" s="17"/>
      <c r="K1402" s="20">
        <f>IF(FluxoCaixa1013151416[[#This Row],[Movimento ]]="Saldo Inicial",FluxoCaixa1013151416[[#This Row],[R$ (Valores)]],K1401+FluxoCaixa1013151416[[#This Row],[Valores Receitas / Despesas]])</f>
        <v>9274.3599999999933</v>
      </c>
      <c r="L1402" s="5">
        <f>IF(FluxoCaixa1013151416[[#This Row],[Entrada / Saída]]="Saída",FluxoCaixa1013151416[[#This Row],[R$ (Valores)]]*-1,FluxoCaixa1013151416[[#This Row],[R$ (Valores)]])</f>
        <v>0</v>
      </c>
    </row>
    <row r="1403" spans="2:12">
      <c r="B1403" s="48"/>
      <c r="C1403" s="48"/>
      <c r="D1403" s="56"/>
      <c r="E1403" s="52"/>
      <c r="F1403" s="45"/>
      <c r="G1403" s="17"/>
      <c r="H1403" s="17"/>
      <c r="I1403" s="54"/>
      <c r="J1403" s="45"/>
      <c r="K1403" s="47">
        <f>IF(FluxoCaixa1013151416[[#This Row],[Movimento ]]="Saldo Inicial",FluxoCaixa1013151416[[#This Row],[R$ (Valores)]],K1402+FluxoCaixa1013151416[[#This Row],[Valores Receitas / Despesas]])</f>
        <v>9274.3599999999933</v>
      </c>
      <c r="L1403" s="53">
        <f>IF(FluxoCaixa1013151416[[#This Row],[Entrada / Saída]]="Saída",FluxoCaixa1013151416[[#This Row],[R$ (Valores)]]*-1,FluxoCaixa1013151416[[#This Row],[R$ (Valores)]])</f>
        <v>0</v>
      </c>
    </row>
    <row r="1404" spans="2:12">
      <c r="B1404" s="48"/>
      <c r="C1404" s="48"/>
      <c r="D1404" s="56"/>
      <c r="E1404" s="52"/>
      <c r="F1404" s="17"/>
      <c r="G1404" s="17"/>
      <c r="H1404" s="17"/>
      <c r="I1404" s="21"/>
      <c r="J1404" s="17"/>
      <c r="K1404" s="20">
        <f>IF(FluxoCaixa1013151416[[#This Row],[Movimento ]]="Saldo Inicial",FluxoCaixa1013151416[[#This Row],[R$ (Valores)]],K1403+FluxoCaixa1013151416[[#This Row],[Valores Receitas / Despesas]])</f>
        <v>9274.3599999999933</v>
      </c>
      <c r="L1404" s="5">
        <f>IF(FluxoCaixa1013151416[[#This Row],[Entrada / Saída]]="Saída",FluxoCaixa1013151416[[#This Row],[R$ (Valores)]]*-1,FluxoCaixa1013151416[[#This Row],[R$ (Valores)]])</f>
        <v>0</v>
      </c>
    </row>
    <row r="1405" spans="2:12">
      <c r="B1405" s="48"/>
      <c r="C1405" s="48"/>
      <c r="D1405" s="56"/>
      <c r="E1405" s="52"/>
      <c r="F1405" s="17"/>
      <c r="G1405" s="17"/>
      <c r="H1405" s="17"/>
      <c r="I1405" s="21"/>
      <c r="J1405" s="17"/>
      <c r="K1405" s="20">
        <f>IF(FluxoCaixa1013151416[[#This Row],[Movimento ]]="Saldo Inicial",FluxoCaixa1013151416[[#This Row],[R$ (Valores)]],K1404+FluxoCaixa1013151416[[#This Row],[Valores Receitas / Despesas]])</f>
        <v>9274.3599999999933</v>
      </c>
      <c r="L1405" s="5">
        <f>IF(FluxoCaixa1013151416[[#This Row],[Entrada / Saída]]="Saída",FluxoCaixa1013151416[[#This Row],[R$ (Valores)]]*-1,FluxoCaixa1013151416[[#This Row],[R$ (Valores)]])</f>
        <v>0</v>
      </c>
    </row>
    <row r="1406" spans="2:12">
      <c r="B1406" s="48"/>
      <c r="C1406" s="48"/>
      <c r="D1406" s="56"/>
      <c r="E1406" s="52"/>
      <c r="F1406" s="17"/>
      <c r="G1406" s="17"/>
      <c r="H1406" s="17"/>
      <c r="I1406" s="21"/>
      <c r="J1406" s="17"/>
      <c r="K1406" s="20">
        <f>IF(FluxoCaixa1013151416[[#This Row],[Movimento ]]="Saldo Inicial",FluxoCaixa1013151416[[#This Row],[R$ (Valores)]],K1405+FluxoCaixa1013151416[[#This Row],[Valores Receitas / Despesas]])</f>
        <v>9274.3599999999933</v>
      </c>
      <c r="L1406" s="5">
        <f>IF(FluxoCaixa1013151416[[#This Row],[Entrada / Saída]]="Saída",FluxoCaixa1013151416[[#This Row],[R$ (Valores)]]*-1,FluxoCaixa1013151416[[#This Row],[R$ (Valores)]])</f>
        <v>0</v>
      </c>
    </row>
    <row r="1407" spans="2:12">
      <c r="B1407" s="48"/>
      <c r="C1407" s="48"/>
      <c r="D1407" s="56"/>
      <c r="E1407" s="52"/>
      <c r="F1407" s="17"/>
      <c r="G1407" s="17"/>
      <c r="H1407" s="17"/>
      <c r="I1407" s="21"/>
      <c r="J1407" s="17"/>
      <c r="K1407" s="20">
        <f>IF(FluxoCaixa1013151416[[#This Row],[Movimento ]]="Saldo Inicial",FluxoCaixa1013151416[[#This Row],[R$ (Valores)]],K1406+FluxoCaixa1013151416[[#This Row],[Valores Receitas / Despesas]])</f>
        <v>9274.3599999999933</v>
      </c>
      <c r="L1407" s="5">
        <f>IF(FluxoCaixa1013151416[[#This Row],[Entrada / Saída]]="Saída",FluxoCaixa1013151416[[#This Row],[R$ (Valores)]]*-1,FluxoCaixa1013151416[[#This Row],[R$ (Valores)]])</f>
        <v>0</v>
      </c>
    </row>
    <row r="1408" spans="2:12">
      <c r="B1408" s="48"/>
      <c r="C1408" s="48"/>
      <c r="D1408" s="56"/>
      <c r="E1408" s="52"/>
      <c r="F1408" s="17"/>
      <c r="G1408" s="17"/>
      <c r="H1408" s="17"/>
      <c r="I1408" s="21"/>
      <c r="J1408" s="17"/>
      <c r="K1408" s="20">
        <f>IF(FluxoCaixa1013151416[[#This Row],[Movimento ]]="Saldo Inicial",FluxoCaixa1013151416[[#This Row],[R$ (Valores)]],K1407+FluxoCaixa1013151416[[#This Row],[Valores Receitas / Despesas]])</f>
        <v>9274.3599999999933</v>
      </c>
      <c r="L1408" s="5">
        <f>IF(FluxoCaixa1013151416[[#This Row],[Entrada / Saída]]="Saída",FluxoCaixa1013151416[[#This Row],[R$ (Valores)]]*-1,FluxoCaixa1013151416[[#This Row],[R$ (Valores)]])</f>
        <v>0</v>
      </c>
    </row>
    <row r="1409" spans="2:12">
      <c r="B1409" s="48"/>
      <c r="C1409" s="48"/>
      <c r="D1409" s="56"/>
      <c r="E1409" s="52"/>
      <c r="F1409" s="17"/>
      <c r="G1409" s="17"/>
      <c r="H1409" s="17"/>
      <c r="I1409" s="21"/>
      <c r="J1409" s="17"/>
      <c r="K1409" s="20">
        <f>IF(FluxoCaixa1013151416[[#This Row],[Movimento ]]="Saldo Inicial",FluxoCaixa1013151416[[#This Row],[R$ (Valores)]],K1408+FluxoCaixa1013151416[[#This Row],[Valores Receitas / Despesas]])</f>
        <v>9274.3599999999933</v>
      </c>
      <c r="L1409" s="5">
        <f>IF(FluxoCaixa1013151416[[#This Row],[Entrada / Saída]]="Saída",FluxoCaixa1013151416[[#This Row],[R$ (Valores)]]*-1,FluxoCaixa1013151416[[#This Row],[R$ (Valores)]])</f>
        <v>0</v>
      </c>
    </row>
    <row r="1410" spans="2:12">
      <c r="B1410" s="48"/>
      <c r="C1410" s="48"/>
      <c r="D1410" s="56"/>
      <c r="E1410" s="52"/>
      <c r="F1410" s="17"/>
      <c r="G1410" s="17"/>
      <c r="H1410" s="17"/>
      <c r="I1410" s="21"/>
      <c r="J1410" s="17"/>
      <c r="K1410" s="20">
        <f>IF(FluxoCaixa1013151416[[#This Row],[Movimento ]]="Saldo Inicial",FluxoCaixa1013151416[[#This Row],[R$ (Valores)]],K1409+FluxoCaixa1013151416[[#This Row],[Valores Receitas / Despesas]])</f>
        <v>9274.3599999999933</v>
      </c>
      <c r="L1410" s="5">
        <f>IF(FluxoCaixa1013151416[[#This Row],[Entrada / Saída]]="Saída",FluxoCaixa1013151416[[#This Row],[R$ (Valores)]]*-1,FluxoCaixa1013151416[[#This Row],[R$ (Valores)]])</f>
        <v>0</v>
      </c>
    </row>
    <row r="1411" spans="2:12">
      <c r="B1411" s="48"/>
      <c r="C1411" s="48"/>
      <c r="D1411" s="16"/>
      <c r="E1411" s="48"/>
      <c r="F1411" s="17"/>
      <c r="G1411" s="17"/>
      <c r="H1411" s="17"/>
      <c r="I1411" s="21"/>
      <c r="J1411" s="17"/>
      <c r="K1411" s="20">
        <f>IF(FluxoCaixa1013151416[[#This Row],[Movimento ]]="Saldo Inicial",FluxoCaixa1013151416[[#This Row],[R$ (Valores)]],K1410+FluxoCaixa1013151416[[#This Row],[Valores Receitas / Despesas]])</f>
        <v>9274.3599999999933</v>
      </c>
      <c r="L1411" s="5">
        <f>IF(FluxoCaixa1013151416[[#This Row],[Entrada / Saída]]="Saída",FluxoCaixa1013151416[[#This Row],[R$ (Valores)]]*-1,FluxoCaixa1013151416[[#This Row],[R$ (Valores)]])</f>
        <v>0</v>
      </c>
    </row>
    <row r="1412" spans="2:12">
      <c r="B1412" s="48"/>
      <c r="C1412" s="48"/>
      <c r="D1412" s="16"/>
      <c r="E1412" s="48"/>
      <c r="F1412" s="17"/>
      <c r="G1412" s="17"/>
      <c r="H1412" s="17"/>
      <c r="I1412" s="21"/>
      <c r="J1412" s="17"/>
      <c r="K1412" s="20">
        <f>IF(FluxoCaixa1013151416[[#This Row],[Movimento ]]="Saldo Inicial",FluxoCaixa1013151416[[#This Row],[R$ (Valores)]],K1411+FluxoCaixa1013151416[[#This Row],[Valores Receitas / Despesas]])</f>
        <v>9274.3599999999933</v>
      </c>
      <c r="L1412" s="5">
        <f>IF(FluxoCaixa1013151416[[#This Row],[Entrada / Saída]]="Saída",FluxoCaixa1013151416[[#This Row],[R$ (Valores)]]*-1,FluxoCaixa1013151416[[#This Row],[R$ (Valores)]])</f>
        <v>0</v>
      </c>
    </row>
    <row r="1413" spans="2:12">
      <c r="B1413" s="48"/>
      <c r="C1413" s="48"/>
      <c r="D1413" s="16"/>
      <c r="E1413" s="48"/>
      <c r="F1413" s="17"/>
      <c r="G1413" s="17"/>
      <c r="H1413" s="17"/>
      <c r="I1413" s="21"/>
      <c r="J1413" s="17"/>
      <c r="K1413" s="20">
        <f>IF(FluxoCaixa1013151416[[#This Row],[Movimento ]]="Saldo Inicial",FluxoCaixa1013151416[[#This Row],[R$ (Valores)]],K1412+FluxoCaixa1013151416[[#This Row],[Valores Receitas / Despesas]])</f>
        <v>9274.3599999999933</v>
      </c>
      <c r="L1413" s="5">
        <f>IF(FluxoCaixa1013151416[[#This Row],[Entrada / Saída]]="Saída",FluxoCaixa1013151416[[#This Row],[R$ (Valores)]]*-1,FluxoCaixa1013151416[[#This Row],[R$ (Valores)]])</f>
        <v>0</v>
      </c>
    </row>
    <row r="1414" spans="2:12">
      <c r="B1414" s="48"/>
      <c r="C1414" s="48"/>
      <c r="D1414" s="16"/>
      <c r="E1414" s="48"/>
      <c r="F1414" s="17"/>
      <c r="G1414" s="17"/>
      <c r="H1414" s="17"/>
      <c r="I1414" s="21"/>
      <c r="J1414" s="17"/>
      <c r="K1414" s="20">
        <f>IF(FluxoCaixa1013151416[[#This Row],[Movimento ]]="Saldo Inicial",FluxoCaixa1013151416[[#This Row],[R$ (Valores)]],K1413+FluxoCaixa1013151416[[#This Row],[Valores Receitas / Despesas]])</f>
        <v>9274.3599999999933</v>
      </c>
      <c r="L1414" s="5">
        <f>IF(FluxoCaixa1013151416[[#This Row],[Entrada / Saída]]="Saída",FluxoCaixa1013151416[[#This Row],[R$ (Valores)]]*-1,FluxoCaixa1013151416[[#This Row],[R$ (Valores)]])</f>
        <v>0</v>
      </c>
    </row>
    <row r="1415" spans="2:12">
      <c r="B1415" s="48"/>
      <c r="C1415" s="48"/>
      <c r="D1415" s="16"/>
      <c r="E1415" s="48"/>
      <c r="F1415" s="17"/>
      <c r="G1415" s="17"/>
      <c r="H1415" s="17"/>
      <c r="I1415" s="21"/>
      <c r="J1415" s="17"/>
      <c r="K1415" s="20">
        <f>IF(FluxoCaixa1013151416[[#This Row],[Movimento ]]="Saldo Inicial",FluxoCaixa1013151416[[#This Row],[R$ (Valores)]],K1414+FluxoCaixa1013151416[[#This Row],[Valores Receitas / Despesas]])</f>
        <v>9274.3599999999933</v>
      </c>
      <c r="L1415" s="5">
        <f>IF(FluxoCaixa1013151416[[#This Row],[Entrada / Saída]]="Saída",FluxoCaixa1013151416[[#This Row],[R$ (Valores)]]*-1,FluxoCaixa1013151416[[#This Row],[R$ (Valores)]])</f>
        <v>0</v>
      </c>
    </row>
    <row r="1416" spans="2:12">
      <c r="B1416" s="48"/>
      <c r="C1416" s="48"/>
      <c r="D1416" s="16"/>
      <c r="E1416" s="48"/>
      <c r="F1416" s="17"/>
      <c r="G1416" s="17"/>
      <c r="H1416" s="17"/>
      <c r="I1416" s="21"/>
      <c r="J1416" s="17"/>
      <c r="K1416" s="20">
        <f>IF(FluxoCaixa1013151416[[#This Row],[Movimento ]]="Saldo Inicial",FluxoCaixa1013151416[[#This Row],[R$ (Valores)]],K1415+FluxoCaixa1013151416[[#This Row],[Valores Receitas / Despesas]])</f>
        <v>9274.3599999999933</v>
      </c>
      <c r="L1416" s="5">
        <f>IF(FluxoCaixa1013151416[[#This Row],[Entrada / Saída]]="Saída",FluxoCaixa1013151416[[#This Row],[R$ (Valores)]]*-1,FluxoCaixa1013151416[[#This Row],[R$ (Valores)]])</f>
        <v>0</v>
      </c>
    </row>
    <row r="1417" spans="2:12">
      <c r="B1417" s="48"/>
      <c r="C1417" s="48"/>
      <c r="D1417" s="16"/>
      <c r="E1417" s="48"/>
      <c r="F1417" s="17"/>
      <c r="G1417" s="17"/>
      <c r="H1417" s="17"/>
      <c r="I1417" s="21"/>
      <c r="J1417" s="17"/>
      <c r="K1417" s="20">
        <f>IF(FluxoCaixa1013151416[[#This Row],[Movimento ]]="Saldo Inicial",FluxoCaixa1013151416[[#This Row],[R$ (Valores)]],K1416+FluxoCaixa1013151416[[#This Row],[Valores Receitas / Despesas]])</f>
        <v>9274.3599999999933</v>
      </c>
      <c r="L1417" s="5">
        <f>IF(FluxoCaixa1013151416[[#This Row],[Entrada / Saída]]="Saída",FluxoCaixa1013151416[[#This Row],[R$ (Valores)]]*-1,FluxoCaixa1013151416[[#This Row],[R$ (Valores)]])</f>
        <v>0</v>
      </c>
    </row>
    <row r="1418" spans="2:12">
      <c r="B1418" s="48"/>
      <c r="C1418" s="48"/>
      <c r="D1418" s="16"/>
      <c r="E1418" s="48"/>
      <c r="F1418" s="17"/>
      <c r="G1418" s="17"/>
      <c r="H1418" s="17"/>
      <c r="I1418" s="21"/>
      <c r="J1418" s="17"/>
      <c r="K1418" s="20">
        <f>IF(FluxoCaixa1013151416[[#This Row],[Movimento ]]="Saldo Inicial",FluxoCaixa1013151416[[#This Row],[R$ (Valores)]],K1417+FluxoCaixa1013151416[[#This Row],[Valores Receitas / Despesas]])</f>
        <v>9274.3599999999933</v>
      </c>
      <c r="L1418" s="5">
        <f>IF(FluxoCaixa1013151416[[#This Row],[Entrada / Saída]]="Saída",FluxoCaixa1013151416[[#This Row],[R$ (Valores)]]*-1,FluxoCaixa1013151416[[#This Row],[R$ (Valores)]])</f>
        <v>0</v>
      </c>
    </row>
    <row r="1419" spans="2:12">
      <c r="B1419" s="48"/>
      <c r="C1419" s="48"/>
      <c r="D1419" s="56"/>
      <c r="E1419" s="52"/>
      <c r="F1419" s="45"/>
      <c r="G1419" s="45"/>
      <c r="H1419" s="17"/>
      <c r="I1419" s="54"/>
      <c r="J1419" s="45"/>
      <c r="K1419" s="47">
        <f>IF(FluxoCaixa1013151416[[#This Row],[Movimento ]]="Saldo Inicial",FluxoCaixa1013151416[[#This Row],[R$ (Valores)]],K1418+FluxoCaixa1013151416[[#This Row],[Valores Receitas / Despesas]])</f>
        <v>9274.3599999999933</v>
      </c>
      <c r="L1419" s="53">
        <f>IF(FluxoCaixa1013151416[[#This Row],[Entrada / Saída]]="Saída",FluxoCaixa1013151416[[#This Row],[R$ (Valores)]]*-1,FluxoCaixa1013151416[[#This Row],[R$ (Valores)]])</f>
        <v>0</v>
      </c>
    </row>
    <row r="1420" spans="2:12">
      <c r="B1420" s="48"/>
      <c r="C1420" s="48"/>
      <c r="D1420" s="56"/>
      <c r="E1420" s="52"/>
      <c r="F1420" s="17"/>
      <c r="G1420" s="17"/>
      <c r="H1420" s="17"/>
      <c r="I1420" s="21"/>
      <c r="J1420" s="17"/>
      <c r="K1420" s="20">
        <f>IF(FluxoCaixa1013151416[[#This Row],[Movimento ]]="Saldo Inicial",FluxoCaixa1013151416[[#This Row],[R$ (Valores)]],K1419+FluxoCaixa1013151416[[#This Row],[Valores Receitas / Despesas]])</f>
        <v>9274.3599999999933</v>
      </c>
      <c r="L1420" s="5">
        <f>IF(FluxoCaixa1013151416[[#This Row],[Entrada / Saída]]="Saída",FluxoCaixa1013151416[[#This Row],[R$ (Valores)]]*-1,FluxoCaixa1013151416[[#This Row],[R$ (Valores)]])</f>
        <v>0</v>
      </c>
    </row>
    <row r="1421" spans="2:12">
      <c r="B1421" s="48"/>
      <c r="C1421" s="48"/>
      <c r="D1421" s="56"/>
      <c r="E1421" s="52"/>
      <c r="F1421" s="17"/>
      <c r="G1421" s="17"/>
      <c r="H1421" s="17"/>
      <c r="I1421" s="21"/>
      <c r="J1421" s="17"/>
      <c r="K1421" s="20">
        <f>IF(FluxoCaixa1013151416[[#This Row],[Movimento ]]="Saldo Inicial",FluxoCaixa1013151416[[#This Row],[R$ (Valores)]],K1420+FluxoCaixa1013151416[[#This Row],[Valores Receitas / Despesas]])</f>
        <v>9274.3599999999933</v>
      </c>
      <c r="L1421" s="5">
        <f>IF(FluxoCaixa1013151416[[#This Row],[Entrada / Saída]]="Saída",FluxoCaixa1013151416[[#This Row],[R$ (Valores)]]*-1,FluxoCaixa1013151416[[#This Row],[R$ (Valores)]])</f>
        <v>0</v>
      </c>
    </row>
    <row r="1422" spans="2:12">
      <c r="B1422" s="48"/>
      <c r="C1422" s="48"/>
      <c r="D1422" s="56"/>
      <c r="E1422" s="52"/>
      <c r="F1422" s="17"/>
      <c r="G1422" s="17"/>
      <c r="H1422" s="17"/>
      <c r="I1422" s="21"/>
      <c r="J1422" s="17"/>
      <c r="K1422" s="20">
        <f>IF(FluxoCaixa1013151416[[#This Row],[Movimento ]]="Saldo Inicial",FluxoCaixa1013151416[[#This Row],[R$ (Valores)]],K1421+FluxoCaixa1013151416[[#This Row],[Valores Receitas / Despesas]])</f>
        <v>9274.3599999999933</v>
      </c>
      <c r="L1422" s="5">
        <f>IF(FluxoCaixa1013151416[[#This Row],[Entrada / Saída]]="Saída",FluxoCaixa1013151416[[#This Row],[R$ (Valores)]]*-1,FluxoCaixa1013151416[[#This Row],[R$ (Valores)]])</f>
        <v>0</v>
      </c>
    </row>
    <row r="1423" spans="2:12">
      <c r="B1423" s="48"/>
      <c r="C1423" s="48"/>
      <c r="D1423" s="56"/>
      <c r="E1423" s="52"/>
      <c r="F1423" s="17"/>
      <c r="G1423" s="17"/>
      <c r="H1423" s="17"/>
      <c r="I1423" s="21"/>
      <c r="J1423" s="17"/>
      <c r="K1423" s="20">
        <f>IF(FluxoCaixa1013151416[[#This Row],[Movimento ]]="Saldo Inicial",FluxoCaixa1013151416[[#This Row],[R$ (Valores)]],K1422+FluxoCaixa1013151416[[#This Row],[Valores Receitas / Despesas]])</f>
        <v>9274.3599999999933</v>
      </c>
      <c r="L1423" s="5">
        <f>IF(FluxoCaixa1013151416[[#This Row],[Entrada / Saída]]="Saída",FluxoCaixa1013151416[[#This Row],[R$ (Valores)]]*-1,FluxoCaixa1013151416[[#This Row],[R$ (Valores)]])</f>
        <v>0</v>
      </c>
    </row>
    <row r="1424" spans="2:12">
      <c r="B1424" s="48"/>
      <c r="C1424" s="48"/>
      <c r="D1424" s="56"/>
      <c r="E1424" s="52"/>
      <c r="F1424" s="17"/>
      <c r="G1424" s="17"/>
      <c r="H1424" s="17"/>
      <c r="I1424" s="21"/>
      <c r="J1424" s="17"/>
      <c r="K1424" s="20">
        <f>IF(FluxoCaixa1013151416[[#This Row],[Movimento ]]="Saldo Inicial",FluxoCaixa1013151416[[#This Row],[R$ (Valores)]],K1423+FluxoCaixa1013151416[[#This Row],[Valores Receitas / Despesas]])</f>
        <v>9274.3599999999933</v>
      </c>
      <c r="L1424" s="5">
        <f>IF(FluxoCaixa1013151416[[#This Row],[Entrada / Saída]]="Saída",FluxoCaixa1013151416[[#This Row],[R$ (Valores)]]*-1,FluxoCaixa1013151416[[#This Row],[R$ (Valores)]])</f>
        <v>0</v>
      </c>
    </row>
    <row r="1425" spans="2:12">
      <c r="B1425" s="48"/>
      <c r="C1425" s="48"/>
      <c r="D1425" s="56"/>
      <c r="E1425" s="52"/>
      <c r="F1425" s="17"/>
      <c r="G1425" s="17"/>
      <c r="H1425" s="17"/>
      <c r="I1425" s="21"/>
      <c r="J1425" s="17"/>
      <c r="K1425" s="20">
        <f>IF(FluxoCaixa1013151416[[#This Row],[Movimento ]]="Saldo Inicial",FluxoCaixa1013151416[[#This Row],[R$ (Valores)]],K1424+FluxoCaixa1013151416[[#This Row],[Valores Receitas / Despesas]])</f>
        <v>9274.3599999999933</v>
      </c>
      <c r="L1425" s="5">
        <f>IF(FluxoCaixa1013151416[[#This Row],[Entrada / Saída]]="Saída",FluxoCaixa1013151416[[#This Row],[R$ (Valores)]]*-1,FluxoCaixa1013151416[[#This Row],[R$ (Valores)]])</f>
        <v>0</v>
      </c>
    </row>
    <row r="1426" spans="2:12">
      <c r="B1426" s="48"/>
      <c r="C1426" s="48"/>
      <c r="D1426" s="56"/>
      <c r="E1426" s="52"/>
      <c r="F1426" s="45"/>
      <c r="G1426" s="17"/>
      <c r="H1426" s="17"/>
      <c r="I1426" s="54"/>
      <c r="J1426" s="45"/>
      <c r="K1426" s="47">
        <f>IF(FluxoCaixa1013151416[[#This Row],[Movimento ]]="Saldo Inicial",FluxoCaixa1013151416[[#This Row],[R$ (Valores)]],K1425+FluxoCaixa1013151416[[#This Row],[Valores Receitas / Despesas]])</f>
        <v>9274.3599999999933</v>
      </c>
      <c r="L1426" s="53">
        <f>IF(FluxoCaixa1013151416[[#This Row],[Entrada / Saída]]="Saída",FluxoCaixa1013151416[[#This Row],[R$ (Valores)]]*-1,FluxoCaixa1013151416[[#This Row],[R$ (Valores)]])</f>
        <v>0</v>
      </c>
    </row>
    <row r="1427" spans="2:12">
      <c r="B1427" s="48"/>
      <c r="C1427" s="48"/>
      <c r="D1427" s="56"/>
      <c r="E1427" s="52"/>
      <c r="F1427" s="17"/>
      <c r="G1427" s="17"/>
      <c r="H1427" s="17"/>
      <c r="I1427" s="21"/>
      <c r="J1427" s="17"/>
      <c r="K1427" s="20">
        <f>IF(FluxoCaixa1013151416[[#This Row],[Movimento ]]="Saldo Inicial",FluxoCaixa1013151416[[#This Row],[R$ (Valores)]],K1426+FluxoCaixa1013151416[[#This Row],[Valores Receitas / Despesas]])</f>
        <v>9274.3599999999933</v>
      </c>
      <c r="L1427" s="5">
        <f>IF(FluxoCaixa1013151416[[#This Row],[Entrada / Saída]]="Saída",FluxoCaixa1013151416[[#This Row],[R$ (Valores)]]*-1,FluxoCaixa1013151416[[#This Row],[R$ (Valores)]])</f>
        <v>0</v>
      </c>
    </row>
    <row r="1428" spans="2:12">
      <c r="B1428" s="48"/>
      <c r="C1428" s="48"/>
      <c r="D1428" s="56"/>
      <c r="E1428" s="52"/>
      <c r="F1428" s="17"/>
      <c r="G1428" s="17"/>
      <c r="H1428" s="17"/>
      <c r="I1428" s="21"/>
      <c r="J1428" s="17"/>
      <c r="K1428" s="20">
        <f>IF(FluxoCaixa1013151416[[#This Row],[Movimento ]]="Saldo Inicial",FluxoCaixa1013151416[[#This Row],[R$ (Valores)]],K1427+FluxoCaixa1013151416[[#This Row],[Valores Receitas / Despesas]])</f>
        <v>9274.3599999999933</v>
      </c>
      <c r="L1428" s="5">
        <f>IF(FluxoCaixa1013151416[[#This Row],[Entrada / Saída]]="Saída",FluxoCaixa1013151416[[#This Row],[R$ (Valores)]]*-1,FluxoCaixa1013151416[[#This Row],[R$ (Valores)]])</f>
        <v>0</v>
      </c>
    </row>
    <row r="1429" spans="2:12">
      <c r="B1429" s="48"/>
      <c r="C1429" s="48"/>
      <c r="D1429" s="56"/>
      <c r="E1429" s="52"/>
      <c r="F1429" s="17"/>
      <c r="G1429" s="17"/>
      <c r="H1429" s="17"/>
      <c r="I1429" s="21"/>
      <c r="J1429" s="17"/>
      <c r="K1429" s="20">
        <f>IF(FluxoCaixa1013151416[[#This Row],[Movimento ]]="Saldo Inicial",FluxoCaixa1013151416[[#This Row],[R$ (Valores)]],K1428+FluxoCaixa1013151416[[#This Row],[Valores Receitas / Despesas]])</f>
        <v>9274.3599999999933</v>
      </c>
      <c r="L1429" s="5">
        <f>IF(FluxoCaixa1013151416[[#This Row],[Entrada / Saída]]="Saída",FluxoCaixa1013151416[[#This Row],[R$ (Valores)]]*-1,FluxoCaixa1013151416[[#This Row],[R$ (Valores)]])</f>
        <v>0</v>
      </c>
    </row>
    <row r="1430" spans="2:12">
      <c r="B1430" s="48"/>
      <c r="C1430" s="48"/>
      <c r="D1430" s="56"/>
      <c r="E1430" s="52"/>
      <c r="F1430" s="17"/>
      <c r="G1430" s="17"/>
      <c r="H1430" s="17"/>
      <c r="I1430" s="21"/>
      <c r="J1430" s="17"/>
      <c r="K1430" s="20">
        <f>IF(FluxoCaixa1013151416[[#This Row],[Movimento ]]="Saldo Inicial",FluxoCaixa1013151416[[#This Row],[R$ (Valores)]],K1429+FluxoCaixa1013151416[[#This Row],[Valores Receitas / Despesas]])</f>
        <v>9274.3599999999933</v>
      </c>
      <c r="L1430" s="5">
        <f>IF(FluxoCaixa1013151416[[#This Row],[Entrada / Saída]]="Saída",FluxoCaixa1013151416[[#This Row],[R$ (Valores)]]*-1,FluxoCaixa1013151416[[#This Row],[R$ (Valores)]])</f>
        <v>0</v>
      </c>
    </row>
    <row r="1431" spans="2:12">
      <c r="B1431" s="48"/>
      <c r="C1431" s="48"/>
      <c r="D1431" s="56"/>
      <c r="E1431" s="52"/>
      <c r="F1431" s="17"/>
      <c r="G1431" s="17"/>
      <c r="H1431" s="17"/>
      <c r="I1431" s="21"/>
      <c r="J1431" s="17"/>
      <c r="K1431" s="20">
        <f>IF(FluxoCaixa1013151416[[#This Row],[Movimento ]]="Saldo Inicial",FluxoCaixa1013151416[[#This Row],[R$ (Valores)]],K1430+FluxoCaixa1013151416[[#This Row],[Valores Receitas / Despesas]])</f>
        <v>9274.3599999999933</v>
      </c>
      <c r="L1431" s="5">
        <f>IF(FluxoCaixa1013151416[[#This Row],[Entrada / Saída]]="Saída",FluxoCaixa1013151416[[#This Row],[R$ (Valores)]]*-1,FluxoCaixa1013151416[[#This Row],[R$ (Valores)]])</f>
        <v>0</v>
      </c>
    </row>
    <row r="1432" spans="2:12">
      <c r="B1432" s="48"/>
      <c r="C1432" s="48"/>
      <c r="D1432" s="16"/>
      <c r="E1432" s="48"/>
      <c r="F1432" s="17"/>
      <c r="G1432" s="17"/>
      <c r="H1432" s="17"/>
      <c r="I1432" s="21"/>
      <c r="J1432" s="17"/>
      <c r="K1432" s="20">
        <f>IF(FluxoCaixa1013151416[[#This Row],[Movimento ]]="Saldo Inicial",FluxoCaixa1013151416[[#This Row],[R$ (Valores)]],K1431+FluxoCaixa1013151416[[#This Row],[Valores Receitas / Despesas]])</f>
        <v>9274.3599999999933</v>
      </c>
      <c r="L1432" s="5">
        <f>IF(FluxoCaixa1013151416[[#This Row],[Entrada / Saída]]="Saída",FluxoCaixa1013151416[[#This Row],[R$ (Valores)]]*-1,FluxoCaixa1013151416[[#This Row],[R$ (Valores)]])</f>
        <v>0</v>
      </c>
    </row>
    <row r="1433" spans="2:12">
      <c r="B1433" s="48"/>
      <c r="C1433" s="48"/>
      <c r="D1433" s="16"/>
      <c r="E1433" s="48"/>
      <c r="F1433" s="17"/>
      <c r="G1433" s="17"/>
      <c r="H1433" s="17"/>
      <c r="I1433" s="21"/>
      <c r="J1433" s="17"/>
      <c r="K1433" s="20">
        <f>IF(FluxoCaixa1013151416[[#This Row],[Movimento ]]="Saldo Inicial",FluxoCaixa1013151416[[#This Row],[R$ (Valores)]],K1432+FluxoCaixa1013151416[[#This Row],[Valores Receitas / Despesas]])</f>
        <v>9274.3599999999933</v>
      </c>
      <c r="L1433" s="5">
        <f>IF(FluxoCaixa1013151416[[#This Row],[Entrada / Saída]]="Saída",FluxoCaixa1013151416[[#This Row],[R$ (Valores)]]*-1,FluxoCaixa1013151416[[#This Row],[R$ (Valores)]])</f>
        <v>0</v>
      </c>
    </row>
    <row r="1434" spans="2:12">
      <c r="B1434" s="48"/>
      <c r="C1434" s="48"/>
      <c r="D1434" s="16"/>
      <c r="E1434" s="48"/>
      <c r="F1434" s="17"/>
      <c r="G1434" s="17"/>
      <c r="H1434" s="17"/>
      <c r="I1434" s="21"/>
      <c r="J1434" s="17"/>
      <c r="K1434" s="20">
        <f>IF(FluxoCaixa1013151416[[#This Row],[Movimento ]]="Saldo Inicial",FluxoCaixa1013151416[[#This Row],[R$ (Valores)]],K1433+FluxoCaixa1013151416[[#This Row],[Valores Receitas / Despesas]])</f>
        <v>9274.3599999999933</v>
      </c>
      <c r="L1434" s="5">
        <f>IF(FluxoCaixa1013151416[[#This Row],[Entrada / Saída]]="Saída",FluxoCaixa1013151416[[#This Row],[R$ (Valores)]]*-1,FluxoCaixa1013151416[[#This Row],[R$ (Valores)]])</f>
        <v>0</v>
      </c>
    </row>
    <row r="1435" spans="2:12">
      <c r="B1435" s="48"/>
      <c r="C1435" s="48"/>
      <c r="D1435" s="16"/>
      <c r="E1435" s="48"/>
      <c r="F1435" s="17"/>
      <c r="G1435" s="17"/>
      <c r="H1435" s="17"/>
      <c r="I1435" s="21"/>
      <c r="J1435" s="17"/>
      <c r="K1435" s="20">
        <f>IF(FluxoCaixa1013151416[[#This Row],[Movimento ]]="Saldo Inicial",FluxoCaixa1013151416[[#This Row],[R$ (Valores)]],K1434+FluxoCaixa1013151416[[#This Row],[Valores Receitas / Despesas]])</f>
        <v>9274.3599999999933</v>
      </c>
      <c r="L1435" s="5">
        <f>IF(FluxoCaixa1013151416[[#This Row],[Entrada / Saída]]="Saída",FluxoCaixa1013151416[[#This Row],[R$ (Valores)]]*-1,FluxoCaixa1013151416[[#This Row],[R$ (Valores)]])</f>
        <v>0</v>
      </c>
    </row>
    <row r="1436" spans="2:12">
      <c r="B1436" s="48"/>
      <c r="C1436" s="48"/>
      <c r="D1436" s="16"/>
      <c r="E1436" s="48"/>
      <c r="F1436" s="17"/>
      <c r="G1436" s="17"/>
      <c r="H1436" s="17"/>
      <c r="I1436" s="21"/>
      <c r="J1436" s="17"/>
      <c r="K1436" s="20">
        <f>IF(FluxoCaixa1013151416[[#This Row],[Movimento ]]="Saldo Inicial",FluxoCaixa1013151416[[#This Row],[R$ (Valores)]],K1435+FluxoCaixa1013151416[[#This Row],[Valores Receitas / Despesas]])</f>
        <v>9274.3599999999933</v>
      </c>
      <c r="L1436" s="5">
        <f>IF(FluxoCaixa1013151416[[#This Row],[Entrada / Saída]]="Saída",FluxoCaixa1013151416[[#This Row],[R$ (Valores)]]*-1,FluxoCaixa1013151416[[#This Row],[R$ (Valores)]])</f>
        <v>0</v>
      </c>
    </row>
    <row r="1437" spans="2:12">
      <c r="B1437" s="48"/>
      <c r="C1437" s="48"/>
      <c r="D1437" s="16"/>
      <c r="E1437" s="48"/>
      <c r="F1437" s="17"/>
      <c r="G1437" s="17"/>
      <c r="H1437" s="17"/>
      <c r="I1437" s="21"/>
      <c r="J1437" s="17"/>
      <c r="K1437" s="20">
        <f>IF(FluxoCaixa1013151416[[#This Row],[Movimento ]]="Saldo Inicial",FluxoCaixa1013151416[[#This Row],[R$ (Valores)]],K1436+FluxoCaixa1013151416[[#This Row],[Valores Receitas / Despesas]])</f>
        <v>9274.3599999999933</v>
      </c>
      <c r="L1437" s="5">
        <f>IF(FluxoCaixa1013151416[[#This Row],[Entrada / Saída]]="Saída",FluxoCaixa1013151416[[#This Row],[R$ (Valores)]]*-1,FluxoCaixa1013151416[[#This Row],[R$ (Valores)]])</f>
        <v>0</v>
      </c>
    </row>
    <row r="1438" spans="2:12">
      <c r="B1438" s="48"/>
      <c r="C1438" s="48"/>
      <c r="D1438" s="16"/>
      <c r="E1438" s="48"/>
      <c r="F1438" s="17"/>
      <c r="G1438" s="17"/>
      <c r="H1438" s="17"/>
      <c r="I1438" s="21"/>
      <c r="J1438" s="17"/>
      <c r="K1438" s="20">
        <f>IF(FluxoCaixa1013151416[[#This Row],[Movimento ]]="Saldo Inicial",FluxoCaixa1013151416[[#This Row],[R$ (Valores)]],K1437+FluxoCaixa1013151416[[#This Row],[Valores Receitas / Despesas]])</f>
        <v>9274.3599999999933</v>
      </c>
      <c r="L1438" s="5">
        <f>IF(FluxoCaixa1013151416[[#This Row],[Entrada / Saída]]="Saída",FluxoCaixa1013151416[[#This Row],[R$ (Valores)]]*-1,FluxoCaixa1013151416[[#This Row],[R$ (Valores)]])</f>
        <v>0</v>
      </c>
    </row>
    <row r="1439" spans="2:12">
      <c r="B1439" s="48"/>
      <c r="C1439" s="48"/>
      <c r="D1439" s="16"/>
      <c r="E1439" s="48"/>
      <c r="F1439" s="17"/>
      <c r="G1439" s="17"/>
      <c r="H1439" s="17"/>
      <c r="I1439" s="21"/>
      <c r="J1439" s="17"/>
      <c r="K1439" s="20">
        <f>IF(FluxoCaixa1013151416[[#This Row],[Movimento ]]="Saldo Inicial",FluxoCaixa1013151416[[#This Row],[R$ (Valores)]],K1438+FluxoCaixa1013151416[[#This Row],[Valores Receitas / Despesas]])</f>
        <v>9274.3599999999933</v>
      </c>
      <c r="L1439" s="5">
        <f>IF(FluxoCaixa1013151416[[#This Row],[Entrada / Saída]]="Saída",FluxoCaixa1013151416[[#This Row],[R$ (Valores)]]*-1,FluxoCaixa1013151416[[#This Row],[R$ (Valores)]])</f>
        <v>0</v>
      </c>
    </row>
    <row r="1440" spans="2:12">
      <c r="B1440" s="48"/>
      <c r="C1440" s="48"/>
      <c r="D1440" s="56"/>
      <c r="E1440" s="52"/>
      <c r="F1440" s="17"/>
      <c r="G1440" s="17"/>
      <c r="H1440" s="17"/>
      <c r="I1440" s="54"/>
      <c r="J1440" s="45"/>
      <c r="K1440" s="47">
        <f>IF(FluxoCaixa1013151416[[#This Row],[Movimento ]]="Saldo Inicial",FluxoCaixa1013151416[[#This Row],[R$ (Valores)]],K1439+FluxoCaixa1013151416[[#This Row],[Valores Receitas / Despesas]])</f>
        <v>9274.3599999999933</v>
      </c>
      <c r="L1440" s="53">
        <f>IF(FluxoCaixa1013151416[[#This Row],[Entrada / Saída]]="Saída",FluxoCaixa1013151416[[#This Row],[R$ (Valores)]]*-1,FluxoCaixa1013151416[[#This Row],[R$ (Valores)]])</f>
        <v>0</v>
      </c>
    </row>
    <row r="1441" spans="2:12">
      <c r="B1441" s="48"/>
      <c r="C1441" s="48"/>
      <c r="D1441" s="56"/>
      <c r="E1441" s="52"/>
      <c r="F1441" s="17"/>
      <c r="G1441" s="17"/>
      <c r="H1441" s="17"/>
      <c r="I1441" s="21"/>
      <c r="J1441" s="17"/>
      <c r="K1441" s="20">
        <f>IF(FluxoCaixa1013151416[[#This Row],[Movimento ]]="Saldo Inicial",FluxoCaixa1013151416[[#This Row],[R$ (Valores)]],K1440+FluxoCaixa1013151416[[#This Row],[Valores Receitas / Despesas]])</f>
        <v>9274.3599999999933</v>
      </c>
      <c r="L1441" s="5">
        <f>IF(FluxoCaixa1013151416[[#This Row],[Entrada / Saída]]="Saída",FluxoCaixa1013151416[[#This Row],[R$ (Valores)]]*-1,FluxoCaixa1013151416[[#This Row],[R$ (Valores)]])</f>
        <v>0</v>
      </c>
    </row>
    <row r="1442" spans="2:12">
      <c r="B1442" s="48"/>
      <c r="C1442" s="48"/>
      <c r="D1442" s="56"/>
      <c r="E1442" s="52"/>
      <c r="F1442" s="17"/>
      <c r="G1442" s="17"/>
      <c r="H1442" s="17"/>
      <c r="I1442" s="21"/>
      <c r="J1442" s="17"/>
      <c r="K1442" s="20">
        <f>IF(FluxoCaixa1013151416[[#This Row],[Movimento ]]="Saldo Inicial",FluxoCaixa1013151416[[#This Row],[R$ (Valores)]],K1441+FluxoCaixa1013151416[[#This Row],[Valores Receitas / Despesas]])</f>
        <v>9274.3599999999933</v>
      </c>
      <c r="L1442" s="5">
        <f>IF(FluxoCaixa1013151416[[#This Row],[Entrada / Saída]]="Saída",FluxoCaixa1013151416[[#This Row],[R$ (Valores)]]*-1,FluxoCaixa1013151416[[#This Row],[R$ (Valores)]])</f>
        <v>0</v>
      </c>
    </row>
    <row r="1443" spans="2:12">
      <c r="B1443" s="48"/>
      <c r="C1443" s="48"/>
      <c r="D1443" s="56"/>
      <c r="E1443" s="52"/>
      <c r="F1443" s="17"/>
      <c r="G1443" s="17"/>
      <c r="H1443" s="17"/>
      <c r="I1443" s="21"/>
      <c r="J1443" s="17"/>
      <c r="K1443" s="20">
        <f>IF(FluxoCaixa1013151416[[#This Row],[Movimento ]]="Saldo Inicial",FluxoCaixa1013151416[[#This Row],[R$ (Valores)]],K1442+FluxoCaixa1013151416[[#This Row],[Valores Receitas / Despesas]])</f>
        <v>9274.3599999999933</v>
      </c>
      <c r="L1443" s="5">
        <f>IF(FluxoCaixa1013151416[[#This Row],[Entrada / Saída]]="Saída",FluxoCaixa1013151416[[#This Row],[R$ (Valores)]]*-1,FluxoCaixa1013151416[[#This Row],[R$ (Valores)]])</f>
        <v>0</v>
      </c>
    </row>
    <row r="1444" spans="2:12">
      <c r="B1444" s="48"/>
      <c r="C1444" s="48"/>
      <c r="D1444" s="56"/>
      <c r="E1444" s="52"/>
      <c r="F1444" s="17"/>
      <c r="G1444" s="17"/>
      <c r="H1444" s="17"/>
      <c r="I1444" s="21"/>
      <c r="J1444" s="17"/>
      <c r="K1444" s="20">
        <f>IF(FluxoCaixa1013151416[[#This Row],[Movimento ]]="Saldo Inicial",FluxoCaixa1013151416[[#This Row],[R$ (Valores)]],K1443+FluxoCaixa1013151416[[#This Row],[Valores Receitas / Despesas]])</f>
        <v>9274.3599999999933</v>
      </c>
      <c r="L1444" s="5">
        <f>IF(FluxoCaixa1013151416[[#This Row],[Entrada / Saída]]="Saída",FluxoCaixa1013151416[[#This Row],[R$ (Valores)]]*-1,FluxoCaixa1013151416[[#This Row],[R$ (Valores)]])</f>
        <v>0</v>
      </c>
    </row>
    <row r="1445" spans="2:12">
      <c r="B1445" s="48"/>
      <c r="C1445" s="48"/>
      <c r="D1445" s="56"/>
      <c r="E1445" s="52"/>
      <c r="F1445" s="17"/>
      <c r="G1445" s="17"/>
      <c r="H1445" s="17"/>
      <c r="I1445" s="21"/>
      <c r="J1445" s="17"/>
      <c r="K1445" s="20">
        <f>IF(FluxoCaixa1013151416[[#This Row],[Movimento ]]="Saldo Inicial",FluxoCaixa1013151416[[#This Row],[R$ (Valores)]],K1444+FluxoCaixa1013151416[[#This Row],[Valores Receitas / Despesas]])</f>
        <v>9274.3599999999933</v>
      </c>
      <c r="L1445" s="5">
        <f>IF(FluxoCaixa1013151416[[#This Row],[Entrada / Saída]]="Saída",FluxoCaixa1013151416[[#This Row],[R$ (Valores)]]*-1,FluxoCaixa1013151416[[#This Row],[R$ (Valores)]])</f>
        <v>0</v>
      </c>
    </row>
    <row r="1446" spans="2:12">
      <c r="B1446" s="48"/>
      <c r="C1446" s="48"/>
      <c r="D1446" s="56"/>
      <c r="E1446" s="52"/>
      <c r="F1446" s="17"/>
      <c r="G1446" s="17"/>
      <c r="H1446" s="17"/>
      <c r="I1446" s="21"/>
      <c r="J1446" s="17"/>
      <c r="K1446" s="20">
        <f>IF(FluxoCaixa1013151416[[#This Row],[Movimento ]]="Saldo Inicial",FluxoCaixa1013151416[[#This Row],[R$ (Valores)]],K1445+FluxoCaixa1013151416[[#This Row],[Valores Receitas / Despesas]])</f>
        <v>9274.3599999999933</v>
      </c>
      <c r="L1446" s="5">
        <f>IF(FluxoCaixa1013151416[[#This Row],[Entrada / Saída]]="Saída",FluxoCaixa1013151416[[#This Row],[R$ (Valores)]]*-1,FluxoCaixa1013151416[[#This Row],[R$ (Valores)]])</f>
        <v>0</v>
      </c>
    </row>
    <row r="1447" spans="2:12">
      <c r="B1447" s="48"/>
      <c r="C1447" s="48"/>
      <c r="D1447" s="56"/>
      <c r="E1447" s="52"/>
      <c r="F1447" s="17"/>
      <c r="G1447" s="17"/>
      <c r="H1447" s="17"/>
      <c r="I1447" s="21"/>
      <c r="J1447" s="17"/>
      <c r="K1447" s="20">
        <f>IF(FluxoCaixa1013151416[[#This Row],[Movimento ]]="Saldo Inicial",FluxoCaixa1013151416[[#This Row],[R$ (Valores)]],K1446+FluxoCaixa1013151416[[#This Row],[Valores Receitas / Despesas]])</f>
        <v>9274.3599999999933</v>
      </c>
      <c r="L1447" s="5">
        <f>IF(FluxoCaixa1013151416[[#This Row],[Entrada / Saída]]="Saída",FluxoCaixa1013151416[[#This Row],[R$ (Valores)]]*-1,FluxoCaixa1013151416[[#This Row],[R$ (Valores)]])</f>
        <v>0</v>
      </c>
    </row>
    <row r="1448" spans="2:12">
      <c r="B1448" s="48"/>
      <c r="C1448" s="48"/>
      <c r="D1448" s="56"/>
      <c r="E1448" s="52"/>
      <c r="F1448" s="17"/>
      <c r="G1448" s="17"/>
      <c r="H1448" s="17"/>
      <c r="I1448" s="21"/>
      <c r="J1448" s="17"/>
      <c r="K1448" s="20">
        <f>IF(FluxoCaixa1013151416[[#This Row],[Movimento ]]="Saldo Inicial",FluxoCaixa1013151416[[#This Row],[R$ (Valores)]],K1447+FluxoCaixa1013151416[[#This Row],[Valores Receitas / Despesas]])</f>
        <v>9274.3599999999933</v>
      </c>
      <c r="L1448" s="5">
        <f>IF(FluxoCaixa1013151416[[#This Row],[Entrada / Saída]]="Saída",FluxoCaixa1013151416[[#This Row],[R$ (Valores)]]*-1,FluxoCaixa1013151416[[#This Row],[R$ (Valores)]])</f>
        <v>0</v>
      </c>
    </row>
    <row r="1449" spans="2:12">
      <c r="B1449" s="48"/>
      <c r="C1449" s="48"/>
      <c r="D1449" s="56"/>
      <c r="E1449" s="52"/>
      <c r="F1449" s="17"/>
      <c r="G1449" s="17"/>
      <c r="H1449" s="17"/>
      <c r="I1449" s="21"/>
      <c r="J1449" s="17"/>
      <c r="K1449" s="20">
        <f>IF(FluxoCaixa1013151416[[#This Row],[Movimento ]]="Saldo Inicial",FluxoCaixa1013151416[[#This Row],[R$ (Valores)]],K1448+FluxoCaixa1013151416[[#This Row],[Valores Receitas / Despesas]])</f>
        <v>9274.3599999999933</v>
      </c>
      <c r="L1449" s="5">
        <f>IF(FluxoCaixa1013151416[[#This Row],[Entrada / Saída]]="Saída",FluxoCaixa1013151416[[#This Row],[R$ (Valores)]]*-1,FluxoCaixa1013151416[[#This Row],[R$ (Valores)]])</f>
        <v>0</v>
      </c>
    </row>
    <row r="1450" spans="2:12">
      <c r="B1450" s="48"/>
      <c r="C1450" s="48"/>
      <c r="D1450" s="56"/>
      <c r="E1450" s="52"/>
      <c r="F1450" s="45"/>
      <c r="G1450" s="17"/>
      <c r="H1450" s="17"/>
      <c r="I1450" s="54"/>
      <c r="J1450" s="45"/>
      <c r="K1450" s="47">
        <f>IF(FluxoCaixa1013151416[[#This Row],[Movimento ]]="Saldo Inicial",FluxoCaixa1013151416[[#This Row],[R$ (Valores)]],K1449+FluxoCaixa1013151416[[#This Row],[Valores Receitas / Despesas]])</f>
        <v>9274.3599999999933</v>
      </c>
      <c r="L1450" s="53">
        <f>IF(FluxoCaixa1013151416[[#This Row],[Entrada / Saída]]="Saída",FluxoCaixa1013151416[[#This Row],[R$ (Valores)]]*-1,FluxoCaixa1013151416[[#This Row],[R$ (Valores)]])</f>
        <v>0</v>
      </c>
    </row>
    <row r="1451" spans="2:12">
      <c r="B1451" s="48"/>
      <c r="C1451" s="48"/>
      <c r="D1451" s="56"/>
      <c r="E1451" s="52"/>
      <c r="F1451" s="17"/>
      <c r="G1451" s="17"/>
      <c r="H1451" s="17"/>
      <c r="I1451" s="21"/>
      <c r="J1451" s="17"/>
      <c r="K1451" s="20">
        <f>IF(FluxoCaixa1013151416[[#This Row],[Movimento ]]="Saldo Inicial",FluxoCaixa1013151416[[#This Row],[R$ (Valores)]],K1450+FluxoCaixa1013151416[[#This Row],[Valores Receitas / Despesas]])</f>
        <v>9274.3599999999933</v>
      </c>
      <c r="L1451" s="5">
        <f>IF(FluxoCaixa1013151416[[#This Row],[Entrada / Saída]]="Saída",FluxoCaixa1013151416[[#This Row],[R$ (Valores)]]*-1,FluxoCaixa1013151416[[#This Row],[R$ (Valores)]])</f>
        <v>0</v>
      </c>
    </row>
    <row r="1452" spans="2:12">
      <c r="B1452" s="48"/>
      <c r="C1452" s="48"/>
      <c r="D1452" s="56"/>
      <c r="E1452" s="52"/>
      <c r="F1452" s="17"/>
      <c r="G1452" s="17"/>
      <c r="H1452" s="17"/>
      <c r="I1452" s="21"/>
      <c r="J1452" s="17"/>
      <c r="K1452" s="20">
        <f>IF(FluxoCaixa1013151416[[#This Row],[Movimento ]]="Saldo Inicial",FluxoCaixa1013151416[[#This Row],[R$ (Valores)]],K1451+FluxoCaixa1013151416[[#This Row],[Valores Receitas / Despesas]])</f>
        <v>9274.3599999999933</v>
      </c>
      <c r="L1452" s="5">
        <f>IF(FluxoCaixa1013151416[[#This Row],[Entrada / Saída]]="Saída",FluxoCaixa1013151416[[#This Row],[R$ (Valores)]]*-1,FluxoCaixa1013151416[[#This Row],[R$ (Valores)]])</f>
        <v>0</v>
      </c>
    </row>
    <row r="1453" spans="2:12">
      <c r="B1453" s="48"/>
      <c r="C1453" s="48"/>
      <c r="D1453" s="56"/>
      <c r="E1453" s="52"/>
      <c r="F1453" s="17"/>
      <c r="G1453" s="17"/>
      <c r="H1453" s="17"/>
      <c r="I1453" s="21"/>
      <c r="J1453" s="17"/>
      <c r="K1453" s="20">
        <f>IF(FluxoCaixa1013151416[[#This Row],[Movimento ]]="Saldo Inicial",FluxoCaixa1013151416[[#This Row],[R$ (Valores)]],K1452+FluxoCaixa1013151416[[#This Row],[Valores Receitas / Despesas]])</f>
        <v>9274.3599999999933</v>
      </c>
      <c r="L1453" s="5">
        <f>IF(FluxoCaixa1013151416[[#This Row],[Entrada / Saída]]="Saída",FluxoCaixa1013151416[[#This Row],[R$ (Valores)]]*-1,FluxoCaixa1013151416[[#This Row],[R$ (Valores)]])</f>
        <v>0</v>
      </c>
    </row>
    <row r="1454" spans="2:12">
      <c r="B1454" s="48"/>
      <c r="C1454" s="48"/>
      <c r="D1454" s="56"/>
      <c r="E1454" s="52"/>
      <c r="F1454" s="17"/>
      <c r="G1454" s="17"/>
      <c r="H1454" s="17"/>
      <c r="I1454" s="21"/>
      <c r="J1454" s="17"/>
      <c r="K1454" s="20">
        <f>IF(FluxoCaixa1013151416[[#This Row],[Movimento ]]="Saldo Inicial",FluxoCaixa1013151416[[#This Row],[R$ (Valores)]],K1453+FluxoCaixa1013151416[[#This Row],[Valores Receitas / Despesas]])</f>
        <v>9274.3599999999933</v>
      </c>
      <c r="L1454" s="5">
        <f>IF(FluxoCaixa1013151416[[#This Row],[Entrada / Saída]]="Saída",FluxoCaixa1013151416[[#This Row],[R$ (Valores)]]*-1,FluxoCaixa1013151416[[#This Row],[R$ (Valores)]])</f>
        <v>0</v>
      </c>
    </row>
    <row r="1455" spans="2:12">
      <c r="B1455" s="48"/>
      <c r="C1455" s="48"/>
      <c r="D1455" s="56"/>
      <c r="E1455" s="52"/>
      <c r="F1455" s="17"/>
      <c r="G1455" s="17"/>
      <c r="H1455" s="17"/>
      <c r="I1455" s="21"/>
      <c r="J1455" s="17"/>
      <c r="K1455" s="20">
        <f>IF(FluxoCaixa1013151416[[#This Row],[Movimento ]]="Saldo Inicial",FluxoCaixa1013151416[[#This Row],[R$ (Valores)]],K1454+FluxoCaixa1013151416[[#This Row],[Valores Receitas / Despesas]])</f>
        <v>9274.3599999999933</v>
      </c>
      <c r="L1455" s="5">
        <f>IF(FluxoCaixa1013151416[[#This Row],[Entrada / Saída]]="Saída",FluxoCaixa1013151416[[#This Row],[R$ (Valores)]]*-1,FluxoCaixa1013151416[[#This Row],[R$ (Valores)]])</f>
        <v>0</v>
      </c>
    </row>
    <row r="1456" spans="2:12">
      <c r="B1456" s="48"/>
      <c r="C1456" s="48"/>
      <c r="D1456" s="56"/>
      <c r="E1456" s="52"/>
      <c r="F1456" s="17"/>
      <c r="G1456" s="17"/>
      <c r="H1456" s="17"/>
      <c r="I1456" s="21"/>
      <c r="J1456" s="17"/>
      <c r="K1456" s="20">
        <f>IF(FluxoCaixa1013151416[[#This Row],[Movimento ]]="Saldo Inicial",FluxoCaixa1013151416[[#This Row],[R$ (Valores)]],K1455+FluxoCaixa1013151416[[#This Row],[Valores Receitas / Despesas]])</f>
        <v>9274.3599999999933</v>
      </c>
      <c r="L1456" s="5">
        <f>IF(FluxoCaixa1013151416[[#This Row],[Entrada / Saída]]="Saída",FluxoCaixa1013151416[[#This Row],[R$ (Valores)]]*-1,FluxoCaixa1013151416[[#This Row],[R$ (Valores)]])</f>
        <v>0</v>
      </c>
    </row>
    <row r="1457" spans="2:12">
      <c r="B1457" s="48"/>
      <c r="C1457" s="48"/>
      <c r="D1457" s="56"/>
      <c r="E1457" s="52"/>
      <c r="F1457" s="17"/>
      <c r="G1457" s="45"/>
      <c r="H1457" s="17"/>
      <c r="I1457" s="21"/>
      <c r="J1457" s="17"/>
      <c r="K1457" s="20">
        <f>IF(FluxoCaixa1013151416[[#This Row],[Movimento ]]="Saldo Inicial",FluxoCaixa1013151416[[#This Row],[R$ (Valores)]],K1456+FluxoCaixa1013151416[[#This Row],[Valores Receitas / Despesas]])</f>
        <v>9274.3599999999933</v>
      </c>
      <c r="L1457" s="5">
        <f>IF(FluxoCaixa1013151416[[#This Row],[Entrada / Saída]]="Saída",FluxoCaixa1013151416[[#This Row],[R$ (Valores)]]*-1,FluxoCaixa1013151416[[#This Row],[R$ (Valores)]])</f>
        <v>0</v>
      </c>
    </row>
    <row r="1458" spans="2:12">
      <c r="B1458" s="48"/>
      <c r="C1458" s="48"/>
      <c r="D1458" s="56"/>
      <c r="E1458" s="52"/>
      <c r="F1458" s="45"/>
      <c r="G1458" s="17"/>
      <c r="H1458" s="17"/>
      <c r="I1458" s="54"/>
      <c r="J1458" s="45"/>
      <c r="K1458" s="47">
        <f>IF(FluxoCaixa1013151416[[#This Row],[Movimento ]]="Saldo Inicial",FluxoCaixa1013151416[[#This Row],[R$ (Valores)]],K1457+FluxoCaixa1013151416[[#This Row],[Valores Receitas / Despesas]])</f>
        <v>9274.3599999999933</v>
      </c>
      <c r="L1458" s="53">
        <f>IF(FluxoCaixa1013151416[[#This Row],[Entrada / Saída]]="Saída",FluxoCaixa1013151416[[#This Row],[R$ (Valores)]]*-1,FluxoCaixa1013151416[[#This Row],[R$ (Valores)]])</f>
        <v>0</v>
      </c>
    </row>
    <row r="1459" spans="2:12">
      <c r="B1459" s="48"/>
      <c r="C1459" s="48"/>
      <c r="D1459" s="56"/>
      <c r="E1459" s="52"/>
      <c r="F1459" s="17"/>
      <c r="G1459" s="17"/>
      <c r="H1459" s="17"/>
      <c r="I1459" s="21"/>
      <c r="J1459" s="17"/>
      <c r="K1459" s="20">
        <f>IF(FluxoCaixa1013151416[[#This Row],[Movimento ]]="Saldo Inicial",FluxoCaixa1013151416[[#This Row],[R$ (Valores)]],K1458+FluxoCaixa1013151416[[#This Row],[Valores Receitas / Despesas]])</f>
        <v>9274.3599999999933</v>
      </c>
      <c r="L1459" s="5">
        <f>IF(FluxoCaixa1013151416[[#This Row],[Entrada / Saída]]="Saída",FluxoCaixa1013151416[[#This Row],[R$ (Valores)]]*-1,FluxoCaixa1013151416[[#This Row],[R$ (Valores)]])</f>
        <v>0</v>
      </c>
    </row>
    <row r="1460" spans="2:12">
      <c r="B1460" s="48"/>
      <c r="C1460" s="48"/>
      <c r="D1460" s="56"/>
      <c r="E1460" s="52"/>
      <c r="F1460" s="17"/>
      <c r="G1460" s="17"/>
      <c r="H1460" s="17"/>
      <c r="I1460" s="21"/>
      <c r="J1460" s="17"/>
      <c r="K1460" s="20">
        <f>IF(FluxoCaixa1013151416[[#This Row],[Movimento ]]="Saldo Inicial",FluxoCaixa1013151416[[#This Row],[R$ (Valores)]],K1459+FluxoCaixa1013151416[[#This Row],[Valores Receitas / Despesas]])</f>
        <v>9274.3599999999933</v>
      </c>
      <c r="L1460" s="5">
        <f>IF(FluxoCaixa1013151416[[#This Row],[Entrada / Saída]]="Saída",FluxoCaixa1013151416[[#This Row],[R$ (Valores)]]*-1,FluxoCaixa1013151416[[#This Row],[R$ (Valores)]])</f>
        <v>0</v>
      </c>
    </row>
    <row r="1461" spans="2:12">
      <c r="B1461" s="48"/>
      <c r="C1461" s="48"/>
      <c r="D1461" s="56"/>
      <c r="E1461" s="52"/>
      <c r="F1461" s="17"/>
      <c r="G1461" s="17"/>
      <c r="H1461" s="17"/>
      <c r="I1461" s="21"/>
      <c r="J1461" s="17"/>
      <c r="K1461" s="20">
        <f>IF(FluxoCaixa1013151416[[#This Row],[Movimento ]]="Saldo Inicial",FluxoCaixa1013151416[[#This Row],[R$ (Valores)]],K1460+FluxoCaixa1013151416[[#This Row],[Valores Receitas / Despesas]])</f>
        <v>9274.3599999999933</v>
      </c>
      <c r="L1461" s="5">
        <f>IF(FluxoCaixa1013151416[[#This Row],[Entrada / Saída]]="Saída",FluxoCaixa1013151416[[#This Row],[R$ (Valores)]]*-1,FluxoCaixa1013151416[[#This Row],[R$ (Valores)]])</f>
        <v>0</v>
      </c>
    </row>
    <row r="1462" spans="2:12">
      <c r="B1462" s="48"/>
      <c r="C1462" s="48"/>
      <c r="D1462" s="56"/>
      <c r="E1462" s="52"/>
      <c r="F1462" s="17"/>
      <c r="G1462" s="17"/>
      <c r="H1462" s="17"/>
      <c r="I1462" s="21"/>
      <c r="J1462" s="17"/>
      <c r="K1462" s="20">
        <f>IF(FluxoCaixa1013151416[[#This Row],[Movimento ]]="Saldo Inicial",FluxoCaixa1013151416[[#This Row],[R$ (Valores)]],K1461+FluxoCaixa1013151416[[#This Row],[Valores Receitas / Despesas]])</f>
        <v>9274.3599999999933</v>
      </c>
      <c r="L1462" s="5">
        <f>IF(FluxoCaixa1013151416[[#This Row],[Entrada / Saída]]="Saída",FluxoCaixa1013151416[[#This Row],[R$ (Valores)]]*-1,FluxoCaixa1013151416[[#This Row],[R$ (Valores)]])</f>
        <v>0</v>
      </c>
    </row>
    <row r="1463" spans="2:12">
      <c r="B1463" s="48"/>
      <c r="C1463" s="48"/>
      <c r="D1463" s="56"/>
      <c r="E1463" s="52"/>
      <c r="F1463" s="17"/>
      <c r="G1463" s="17"/>
      <c r="H1463" s="17"/>
      <c r="I1463" s="21"/>
      <c r="J1463" s="17"/>
      <c r="K1463" s="20">
        <f>IF(FluxoCaixa1013151416[[#This Row],[Movimento ]]="Saldo Inicial",FluxoCaixa1013151416[[#This Row],[R$ (Valores)]],K1462+FluxoCaixa1013151416[[#This Row],[Valores Receitas / Despesas]])</f>
        <v>9274.3599999999933</v>
      </c>
      <c r="L1463" s="5">
        <f>IF(FluxoCaixa1013151416[[#This Row],[Entrada / Saída]]="Saída",FluxoCaixa1013151416[[#This Row],[R$ (Valores)]]*-1,FluxoCaixa1013151416[[#This Row],[R$ (Valores)]])</f>
        <v>0</v>
      </c>
    </row>
    <row r="1464" spans="2:12">
      <c r="B1464" s="48"/>
      <c r="C1464" s="48"/>
      <c r="D1464" s="56"/>
      <c r="E1464" s="52"/>
      <c r="F1464" s="17"/>
      <c r="G1464" s="17"/>
      <c r="H1464" s="17"/>
      <c r="I1464" s="21"/>
      <c r="J1464" s="17"/>
      <c r="K1464" s="20">
        <f>IF(FluxoCaixa1013151416[[#This Row],[Movimento ]]="Saldo Inicial",FluxoCaixa1013151416[[#This Row],[R$ (Valores)]],K1463+FluxoCaixa1013151416[[#This Row],[Valores Receitas / Despesas]])</f>
        <v>9274.3599999999933</v>
      </c>
      <c r="L1464" s="5">
        <f>IF(FluxoCaixa1013151416[[#This Row],[Entrada / Saída]]="Saída",FluxoCaixa1013151416[[#This Row],[R$ (Valores)]]*-1,FluxoCaixa1013151416[[#This Row],[R$ (Valores)]])</f>
        <v>0</v>
      </c>
    </row>
    <row r="1465" spans="2:12">
      <c r="B1465" s="48"/>
      <c r="C1465" s="48"/>
      <c r="D1465" s="16"/>
      <c r="E1465" s="48"/>
      <c r="F1465" s="17"/>
      <c r="G1465" s="17"/>
      <c r="H1465" s="17"/>
      <c r="I1465" s="21"/>
      <c r="J1465" s="17"/>
      <c r="K1465" s="20">
        <f>IF(FluxoCaixa1013151416[[#This Row],[Movimento ]]="Saldo Inicial",FluxoCaixa1013151416[[#This Row],[R$ (Valores)]],K1464+FluxoCaixa1013151416[[#This Row],[Valores Receitas / Despesas]])</f>
        <v>9274.3599999999933</v>
      </c>
      <c r="L1465" s="53">
        <f>IF(FluxoCaixa1013151416[[#This Row],[Entrada / Saída]]="Saída",FluxoCaixa1013151416[[#This Row],[R$ (Valores)]]*-1,FluxoCaixa1013151416[[#This Row],[R$ (Valores)]])</f>
        <v>0</v>
      </c>
    </row>
    <row r="1466" spans="2:12">
      <c r="B1466" s="48"/>
      <c r="C1466" s="48"/>
      <c r="D1466" s="16"/>
      <c r="E1466" s="48"/>
      <c r="F1466" s="17"/>
      <c r="G1466" s="17"/>
      <c r="H1466" s="17"/>
      <c r="I1466" s="21"/>
      <c r="J1466" s="17"/>
      <c r="K1466" s="20">
        <f>IF(FluxoCaixa1013151416[[#This Row],[Movimento ]]="Saldo Inicial",FluxoCaixa1013151416[[#This Row],[R$ (Valores)]],K1465+FluxoCaixa1013151416[[#This Row],[Valores Receitas / Despesas]])</f>
        <v>9274.3599999999933</v>
      </c>
      <c r="L1466" s="5">
        <f>IF(FluxoCaixa1013151416[[#This Row],[Entrada / Saída]]="Saída",FluxoCaixa1013151416[[#This Row],[R$ (Valores)]]*-1,FluxoCaixa1013151416[[#This Row],[R$ (Valores)]])</f>
        <v>0</v>
      </c>
    </row>
    <row r="1467" spans="2:12">
      <c r="B1467" s="48"/>
      <c r="C1467" s="48"/>
      <c r="D1467" s="16"/>
      <c r="E1467" s="48"/>
      <c r="F1467" s="17"/>
      <c r="G1467" s="17"/>
      <c r="H1467" s="17"/>
      <c r="I1467" s="21"/>
      <c r="J1467" s="17"/>
      <c r="K1467" s="20">
        <f>IF(FluxoCaixa1013151416[[#This Row],[Movimento ]]="Saldo Inicial",FluxoCaixa1013151416[[#This Row],[R$ (Valores)]],K1466+FluxoCaixa1013151416[[#This Row],[Valores Receitas / Despesas]])</f>
        <v>9274.3599999999933</v>
      </c>
      <c r="L1467" s="5">
        <f>IF(FluxoCaixa1013151416[[#This Row],[Entrada / Saída]]="Saída",FluxoCaixa1013151416[[#This Row],[R$ (Valores)]]*-1,FluxoCaixa1013151416[[#This Row],[R$ (Valores)]])</f>
        <v>0</v>
      </c>
    </row>
    <row r="1468" spans="2:12">
      <c r="B1468" s="48"/>
      <c r="C1468" s="48"/>
      <c r="D1468" s="16"/>
      <c r="E1468" s="48"/>
      <c r="F1468" s="17"/>
      <c r="G1468" s="17"/>
      <c r="H1468" s="17"/>
      <c r="I1468" s="21"/>
      <c r="J1468" s="17"/>
      <c r="K1468" s="20">
        <f>IF(FluxoCaixa1013151416[[#This Row],[Movimento ]]="Saldo Inicial",FluxoCaixa1013151416[[#This Row],[R$ (Valores)]],K1467+FluxoCaixa1013151416[[#This Row],[Valores Receitas / Despesas]])</f>
        <v>9274.3599999999933</v>
      </c>
      <c r="L1468" s="5">
        <f>IF(FluxoCaixa1013151416[[#This Row],[Entrada / Saída]]="Saída",FluxoCaixa1013151416[[#This Row],[R$ (Valores)]]*-1,FluxoCaixa1013151416[[#This Row],[R$ (Valores)]])</f>
        <v>0</v>
      </c>
    </row>
    <row r="1469" spans="2:12">
      <c r="B1469" s="48"/>
      <c r="C1469" s="48"/>
      <c r="D1469" s="16"/>
      <c r="E1469" s="48"/>
      <c r="F1469" s="17"/>
      <c r="G1469" s="17"/>
      <c r="H1469" s="17"/>
      <c r="I1469" s="21"/>
      <c r="J1469" s="17"/>
      <c r="K1469" s="20">
        <f>IF(FluxoCaixa1013151416[[#This Row],[Movimento ]]="Saldo Inicial",FluxoCaixa1013151416[[#This Row],[R$ (Valores)]],K1468+FluxoCaixa1013151416[[#This Row],[Valores Receitas / Despesas]])</f>
        <v>9274.3599999999933</v>
      </c>
      <c r="L1469" s="5">
        <f>IF(FluxoCaixa1013151416[[#This Row],[Entrada / Saída]]="Saída",FluxoCaixa1013151416[[#This Row],[R$ (Valores)]]*-1,FluxoCaixa1013151416[[#This Row],[R$ (Valores)]])</f>
        <v>0</v>
      </c>
    </row>
    <row r="1470" spans="2:12">
      <c r="B1470" s="48"/>
      <c r="C1470" s="48"/>
      <c r="D1470" s="16"/>
      <c r="E1470" s="48"/>
      <c r="F1470" s="17"/>
      <c r="G1470" s="17"/>
      <c r="H1470" s="17"/>
      <c r="I1470" s="21"/>
      <c r="J1470" s="17"/>
      <c r="K1470" s="20">
        <f>IF(FluxoCaixa1013151416[[#This Row],[Movimento ]]="Saldo Inicial",FluxoCaixa1013151416[[#This Row],[R$ (Valores)]],K1469+FluxoCaixa1013151416[[#This Row],[Valores Receitas / Despesas]])</f>
        <v>9274.3599999999933</v>
      </c>
      <c r="L1470" s="5">
        <f>IF(FluxoCaixa1013151416[[#This Row],[Entrada / Saída]]="Saída",FluxoCaixa1013151416[[#This Row],[R$ (Valores)]]*-1,FluxoCaixa1013151416[[#This Row],[R$ (Valores)]])</f>
        <v>0</v>
      </c>
    </row>
    <row r="1471" spans="2:12">
      <c r="B1471" s="48"/>
      <c r="C1471" s="48"/>
      <c r="D1471" s="16"/>
      <c r="E1471" s="48"/>
      <c r="F1471" s="17"/>
      <c r="G1471" s="17"/>
      <c r="H1471" s="17"/>
      <c r="I1471" s="21"/>
      <c r="J1471" s="17"/>
      <c r="K1471" s="20">
        <f>IF(FluxoCaixa1013151416[[#This Row],[Movimento ]]="Saldo Inicial",FluxoCaixa1013151416[[#This Row],[R$ (Valores)]],K1470+FluxoCaixa1013151416[[#This Row],[Valores Receitas / Despesas]])</f>
        <v>9274.3599999999933</v>
      </c>
      <c r="L1471" s="5">
        <f>IF(FluxoCaixa1013151416[[#This Row],[Entrada / Saída]]="Saída",FluxoCaixa1013151416[[#This Row],[R$ (Valores)]]*-1,FluxoCaixa1013151416[[#This Row],[R$ (Valores)]])</f>
        <v>0</v>
      </c>
    </row>
    <row r="1472" spans="2:12">
      <c r="B1472" s="48"/>
      <c r="C1472" s="48"/>
      <c r="D1472" s="56"/>
      <c r="E1472" s="52"/>
      <c r="F1472" s="45"/>
      <c r="G1472" s="17"/>
      <c r="H1472" s="17"/>
      <c r="I1472" s="54"/>
      <c r="J1472" s="45"/>
      <c r="K1472" s="47">
        <f>IF(FluxoCaixa1013151416[[#This Row],[Movimento ]]="Saldo Inicial",FluxoCaixa1013151416[[#This Row],[R$ (Valores)]],K1471+FluxoCaixa1013151416[[#This Row],[Valores Receitas / Despesas]])</f>
        <v>9274.3599999999933</v>
      </c>
      <c r="L1472" s="53">
        <f>IF(FluxoCaixa1013151416[[#This Row],[Entrada / Saída]]="Saída",FluxoCaixa1013151416[[#This Row],[R$ (Valores)]]*-1,FluxoCaixa1013151416[[#This Row],[R$ (Valores)]])</f>
        <v>0</v>
      </c>
    </row>
    <row r="1473" spans="2:12">
      <c r="B1473" s="48"/>
      <c r="C1473" s="48"/>
      <c r="D1473" s="56"/>
      <c r="E1473" s="52"/>
      <c r="F1473" s="17"/>
      <c r="G1473" s="17"/>
      <c r="H1473" s="17"/>
      <c r="I1473" s="21"/>
      <c r="J1473" s="17"/>
      <c r="K1473" s="20">
        <f>IF(FluxoCaixa1013151416[[#This Row],[Movimento ]]="Saldo Inicial",FluxoCaixa1013151416[[#This Row],[R$ (Valores)]],K1472+FluxoCaixa1013151416[[#This Row],[Valores Receitas / Despesas]])</f>
        <v>9274.3599999999933</v>
      </c>
      <c r="L1473" s="5">
        <f>IF(FluxoCaixa1013151416[[#This Row],[Entrada / Saída]]="Saída",FluxoCaixa1013151416[[#This Row],[R$ (Valores)]]*-1,FluxoCaixa1013151416[[#This Row],[R$ (Valores)]])</f>
        <v>0</v>
      </c>
    </row>
    <row r="1474" spans="2:12">
      <c r="B1474" s="48"/>
      <c r="C1474" s="48"/>
      <c r="D1474" s="56"/>
      <c r="E1474" s="52"/>
      <c r="F1474" s="17"/>
      <c r="G1474" s="17"/>
      <c r="H1474" s="17"/>
      <c r="I1474" s="21"/>
      <c r="J1474" s="17"/>
      <c r="K1474" s="20">
        <f>IF(FluxoCaixa1013151416[[#This Row],[Movimento ]]="Saldo Inicial",FluxoCaixa1013151416[[#This Row],[R$ (Valores)]],K1473+FluxoCaixa1013151416[[#This Row],[Valores Receitas / Despesas]])</f>
        <v>9274.3599999999933</v>
      </c>
      <c r="L1474" s="5">
        <f>IF(FluxoCaixa1013151416[[#This Row],[Entrada / Saída]]="Saída",FluxoCaixa1013151416[[#This Row],[R$ (Valores)]]*-1,FluxoCaixa1013151416[[#This Row],[R$ (Valores)]])</f>
        <v>0</v>
      </c>
    </row>
    <row r="1475" spans="2:12">
      <c r="B1475" s="48"/>
      <c r="C1475" s="48"/>
      <c r="D1475" s="56"/>
      <c r="E1475" s="52"/>
      <c r="F1475" s="17"/>
      <c r="G1475" s="17"/>
      <c r="H1475" s="17"/>
      <c r="I1475" s="21"/>
      <c r="J1475" s="17"/>
      <c r="K1475" s="20">
        <f>IF(FluxoCaixa1013151416[[#This Row],[Movimento ]]="Saldo Inicial",FluxoCaixa1013151416[[#This Row],[R$ (Valores)]],K1474+FluxoCaixa1013151416[[#This Row],[Valores Receitas / Despesas]])</f>
        <v>9274.3599999999933</v>
      </c>
      <c r="L1475" s="5">
        <f>IF(FluxoCaixa1013151416[[#This Row],[Entrada / Saída]]="Saída",FluxoCaixa1013151416[[#This Row],[R$ (Valores)]]*-1,FluxoCaixa1013151416[[#This Row],[R$ (Valores)]])</f>
        <v>0</v>
      </c>
    </row>
    <row r="1476" spans="2:12">
      <c r="B1476" s="48"/>
      <c r="C1476" s="48"/>
      <c r="D1476" s="56"/>
      <c r="E1476" s="52"/>
      <c r="F1476" s="17"/>
      <c r="G1476" s="17"/>
      <c r="H1476" s="17"/>
      <c r="I1476" s="21"/>
      <c r="J1476" s="17"/>
      <c r="K1476" s="20">
        <f>IF(FluxoCaixa1013151416[[#This Row],[Movimento ]]="Saldo Inicial",FluxoCaixa1013151416[[#This Row],[R$ (Valores)]],K1475+FluxoCaixa1013151416[[#This Row],[Valores Receitas / Despesas]])</f>
        <v>9274.3599999999933</v>
      </c>
      <c r="L1476" s="5">
        <f>IF(FluxoCaixa1013151416[[#This Row],[Entrada / Saída]]="Saída",FluxoCaixa1013151416[[#This Row],[R$ (Valores)]]*-1,FluxoCaixa1013151416[[#This Row],[R$ (Valores)]])</f>
        <v>0</v>
      </c>
    </row>
    <row r="1477" spans="2:12">
      <c r="B1477" s="48"/>
      <c r="C1477" s="48"/>
      <c r="D1477" s="56"/>
      <c r="E1477" s="52"/>
      <c r="F1477" s="17"/>
      <c r="G1477" s="17"/>
      <c r="H1477" s="17"/>
      <c r="I1477" s="21"/>
      <c r="J1477" s="17"/>
      <c r="K1477" s="20">
        <f>IF(FluxoCaixa1013151416[[#This Row],[Movimento ]]="Saldo Inicial",FluxoCaixa1013151416[[#This Row],[R$ (Valores)]],K1476+FluxoCaixa1013151416[[#This Row],[Valores Receitas / Despesas]])</f>
        <v>9274.3599999999933</v>
      </c>
      <c r="L1477" s="5">
        <f>IF(FluxoCaixa1013151416[[#This Row],[Entrada / Saída]]="Saída",FluxoCaixa1013151416[[#This Row],[R$ (Valores)]]*-1,FluxoCaixa1013151416[[#This Row],[R$ (Valores)]])</f>
        <v>0</v>
      </c>
    </row>
    <row r="1478" spans="2:12">
      <c r="B1478" s="48"/>
      <c r="C1478" s="48"/>
      <c r="D1478" s="56"/>
      <c r="E1478" s="52"/>
      <c r="F1478" s="45"/>
      <c r="G1478" s="17"/>
      <c r="H1478" s="17"/>
      <c r="I1478" s="54"/>
      <c r="J1478" s="45"/>
      <c r="K1478" s="47">
        <f>IF(FluxoCaixa1013151416[[#This Row],[Movimento ]]="Saldo Inicial",FluxoCaixa1013151416[[#This Row],[R$ (Valores)]],K1477+FluxoCaixa1013151416[[#This Row],[Valores Receitas / Despesas]])</f>
        <v>9274.3599999999933</v>
      </c>
      <c r="L1478" s="53">
        <f>IF(FluxoCaixa1013151416[[#This Row],[Entrada / Saída]]="Saída",FluxoCaixa1013151416[[#This Row],[R$ (Valores)]]*-1,FluxoCaixa1013151416[[#This Row],[R$ (Valores)]])</f>
        <v>0</v>
      </c>
    </row>
    <row r="1479" spans="2:12">
      <c r="B1479" s="48"/>
      <c r="C1479" s="48"/>
      <c r="D1479" s="56"/>
      <c r="E1479" s="52"/>
      <c r="F1479" s="17"/>
      <c r="G1479" s="17"/>
      <c r="H1479" s="17"/>
      <c r="I1479" s="21"/>
      <c r="J1479" s="17"/>
      <c r="K1479" s="20">
        <f>IF(FluxoCaixa1013151416[[#This Row],[Movimento ]]="Saldo Inicial",FluxoCaixa1013151416[[#This Row],[R$ (Valores)]],K1478+FluxoCaixa1013151416[[#This Row],[Valores Receitas / Despesas]])</f>
        <v>9274.3599999999933</v>
      </c>
      <c r="L1479" s="5">
        <f>IF(FluxoCaixa1013151416[[#This Row],[Entrada / Saída]]="Saída",FluxoCaixa1013151416[[#This Row],[R$ (Valores)]]*-1,FluxoCaixa1013151416[[#This Row],[R$ (Valores)]])</f>
        <v>0</v>
      </c>
    </row>
    <row r="1480" spans="2:12">
      <c r="B1480" s="48"/>
      <c r="C1480" s="48"/>
      <c r="D1480" s="56"/>
      <c r="E1480" s="52"/>
      <c r="F1480" s="17"/>
      <c r="G1480" s="17"/>
      <c r="H1480" s="17"/>
      <c r="I1480" s="21"/>
      <c r="J1480" s="17"/>
      <c r="K1480" s="20">
        <f>IF(FluxoCaixa1013151416[[#This Row],[Movimento ]]="Saldo Inicial",FluxoCaixa1013151416[[#This Row],[R$ (Valores)]],K1479+FluxoCaixa1013151416[[#This Row],[Valores Receitas / Despesas]])</f>
        <v>9274.3599999999933</v>
      </c>
      <c r="L1480" s="5">
        <f>IF(FluxoCaixa1013151416[[#This Row],[Entrada / Saída]]="Saída",FluxoCaixa1013151416[[#This Row],[R$ (Valores)]]*-1,FluxoCaixa1013151416[[#This Row],[R$ (Valores)]])</f>
        <v>0</v>
      </c>
    </row>
    <row r="1481" spans="2:12">
      <c r="B1481" s="48"/>
      <c r="C1481" s="48"/>
      <c r="D1481" s="56"/>
      <c r="E1481" s="52"/>
      <c r="F1481" s="17"/>
      <c r="G1481" s="45"/>
      <c r="H1481" s="17"/>
      <c r="I1481" s="54"/>
      <c r="J1481" s="45"/>
      <c r="K1481" s="47">
        <f>IF(FluxoCaixa1013151416[[#This Row],[Movimento ]]="Saldo Inicial",FluxoCaixa1013151416[[#This Row],[R$ (Valores)]],K1480+FluxoCaixa1013151416[[#This Row],[Valores Receitas / Despesas]])</f>
        <v>9274.3599999999933</v>
      </c>
      <c r="L1481" s="53">
        <f>IF(FluxoCaixa1013151416[[#This Row],[Entrada / Saída]]="Saída",FluxoCaixa1013151416[[#This Row],[R$ (Valores)]]*-1,FluxoCaixa1013151416[[#This Row],[R$ (Valores)]])</f>
        <v>0</v>
      </c>
    </row>
    <row r="1482" spans="2:12">
      <c r="B1482" s="48"/>
      <c r="C1482" s="48"/>
      <c r="D1482" s="56"/>
      <c r="E1482" s="52"/>
      <c r="F1482" s="17"/>
      <c r="G1482" s="17"/>
      <c r="H1482" s="17"/>
      <c r="I1482" s="21"/>
      <c r="J1482" s="17"/>
      <c r="K1482" s="20">
        <f>IF(FluxoCaixa1013151416[[#This Row],[Movimento ]]="Saldo Inicial",FluxoCaixa1013151416[[#This Row],[R$ (Valores)]],K1481+FluxoCaixa1013151416[[#This Row],[Valores Receitas / Despesas]])</f>
        <v>9274.3599999999933</v>
      </c>
      <c r="L1482" s="5">
        <f>IF(FluxoCaixa1013151416[[#This Row],[Entrada / Saída]]="Saída",FluxoCaixa1013151416[[#This Row],[R$ (Valores)]]*-1,FluxoCaixa1013151416[[#This Row],[R$ (Valores)]])</f>
        <v>0</v>
      </c>
    </row>
    <row r="1483" spans="2:12">
      <c r="B1483" s="48"/>
      <c r="C1483" s="48"/>
      <c r="D1483" s="56"/>
      <c r="E1483" s="52"/>
      <c r="F1483" s="17"/>
      <c r="G1483" s="17"/>
      <c r="H1483" s="17"/>
      <c r="I1483" s="21"/>
      <c r="J1483" s="17"/>
      <c r="K1483" s="20">
        <f>IF(FluxoCaixa1013151416[[#This Row],[Movimento ]]="Saldo Inicial",FluxoCaixa1013151416[[#This Row],[R$ (Valores)]],K1482+FluxoCaixa1013151416[[#This Row],[Valores Receitas / Despesas]])</f>
        <v>9274.3599999999933</v>
      </c>
      <c r="L1483" s="5">
        <f>IF(FluxoCaixa1013151416[[#This Row],[Entrada / Saída]]="Saída",FluxoCaixa1013151416[[#This Row],[R$ (Valores)]]*-1,FluxoCaixa1013151416[[#This Row],[R$ (Valores)]])</f>
        <v>0</v>
      </c>
    </row>
    <row r="1484" spans="2:12">
      <c r="B1484" s="48"/>
      <c r="C1484" s="48"/>
      <c r="D1484" s="56"/>
      <c r="E1484" s="52"/>
      <c r="F1484" s="17"/>
      <c r="G1484" s="17"/>
      <c r="H1484" s="17"/>
      <c r="I1484" s="21"/>
      <c r="J1484" s="17"/>
      <c r="K1484" s="20">
        <f>IF(FluxoCaixa1013151416[[#This Row],[Movimento ]]="Saldo Inicial",FluxoCaixa1013151416[[#This Row],[R$ (Valores)]],K1483+FluxoCaixa1013151416[[#This Row],[Valores Receitas / Despesas]])</f>
        <v>9274.3599999999933</v>
      </c>
      <c r="L1484" s="5">
        <f>IF(FluxoCaixa1013151416[[#This Row],[Entrada / Saída]]="Saída",FluxoCaixa1013151416[[#This Row],[R$ (Valores)]]*-1,FluxoCaixa1013151416[[#This Row],[R$ (Valores)]])</f>
        <v>0</v>
      </c>
    </row>
    <row r="1485" spans="2:12">
      <c r="B1485" s="48"/>
      <c r="C1485" s="48"/>
      <c r="D1485" s="56"/>
      <c r="E1485" s="52"/>
      <c r="F1485" s="17"/>
      <c r="G1485" s="17"/>
      <c r="H1485" s="17"/>
      <c r="I1485" s="21"/>
      <c r="J1485" s="17"/>
      <c r="K1485" s="20">
        <f>IF(FluxoCaixa1013151416[[#This Row],[Movimento ]]="Saldo Inicial",FluxoCaixa1013151416[[#This Row],[R$ (Valores)]],K1484+FluxoCaixa1013151416[[#This Row],[Valores Receitas / Despesas]])</f>
        <v>9274.3599999999933</v>
      </c>
      <c r="L1485" s="5">
        <f>IF(FluxoCaixa1013151416[[#This Row],[Entrada / Saída]]="Saída",FluxoCaixa1013151416[[#This Row],[R$ (Valores)]]*-1,FluxoCaixa1013151416[[#This Row],[R$ (Valores)]])</f>
        <v>0</v>
      </c>
    </row>
    <row r="1486" spans="2:12">
      <c r="B1486" s="48"/>
      <c r="C1486" s="48"/>
      <c r="D1486" s="56"/>
      <c r="E1486" s="52"/>
      <c r="F1486" s="17"/>
      <c r="G1486" s="17"/>
      <c r="H1486" s="17"/>
      <c r="I1486" s="21"/>
      <c r="J1486" s="17"/>
      <c r="K1486" s="20">
        <f>IF(FluxoCaixa1013151416[[#This Row],[Movimento ]]="Saldo Inicial",FluxoCaixa1013151416[[#This Row],[R$ (Valores)]],K1485+FluxoCaixa1013151416[[#This Row],[Valores Receitas / Despesas]])</f>
        <v>9274.3599999999933</v>
      </c>
      <c r="L1486" s="5">
        <f>IF(FluxoCaixa1013151416[[#This Row],[Entrada / Saída]]="Saída",FluxoCaixa1013151416[[#This Row],[R$ (Valores)]]*-1,FluxoCaixa1013151416[[#This Row],[R$ (Valores)]])</f>
        <v>0</v>
      </c>
    </row>
    <row r="1487" spans="2:12">
      <c r="B1487" s="48"/>
      <c r="C1487" s="48"/>
      <c r="D1487" s="56"/>
      <c r="E1487" s="52"/>
      <c r="F1487" s="17"/>
      <c r="G1487" s="17"/>
      <c r="H1487" s="17"/>
      <c r="I1487" s="21"/>
      <c r="J1487" s="17"/>
      <c r="K1487" s="20">
        <f>IF(FluxoCaixa1013151416[[#This Row],[Movimento ]]="Saldo Inicial",FluxoCaixa1013151416[[#This Row],[R$ (Valores)]],K1486+FluxoCaixa1013151416[[#This Row],[Valores Receitas / Despesas]])</f>
        <v>9274.3599999999933</v>
      </c>
      <c r="L1487" s="5">
        <f>IF(FluxoCaixa1013151416[[#This Row],[Entrada / Saída]]="Saída",FluxoCaixa1013151416[[#This Row],[R$ (Valores)]]*-1,FluxoCaixa1013151416[[#This Row],[R$ (Valores)]])</f>
        <v>0</v>
      </c>
    </row>
    <row r="1488" spans="2:12">
      <c r="B1488" s="48"/>
      <c r="C1488" s="48"/>
      <c r="D1488" s="56"/>
      <c r="E1488" s="52"/>
      <c r="F1488" s="17"/>
      <c r="G1488" s="17"/>
      <c r="H1488" s="17"/>
      <c r="I1488" s="21"/>
      <c r="J1488" s="17"/>
      <c r="K1488" s="20">
        <f>IF(FluxoCaixa1013151416[[#This Row],[Movimento ]]="Saldo Inicial",FluxoCaixa1013151416[[#This Row],[R$ (Valores)]],K1487+FluxoCaixa1013151416[[#This Row],[Valores Receitas / Despesas]])</f>
        <v>9274.3599999999933</v>
      </c>
      <c r="L1488" s="5">
        <f>IF(FluxoCaixa1013151416[[#This Row],[Entrada / Saída]]="Saída",FluxoCaixa1013151416[[#This Row],[R$ (Valores)]]*-1,FluxoCaixa1013151416[[#This Row],[R$ (Valores)]])</f>
        <v>0</v>
      </c>
    </row>
    <row r="1489" spans="2:12">
      <c r="B1489" s="48"/>
      <c r="C1489" s="48"/>
      <c r="D1489" s="56"/>
      <c r="E1489" s="52"/>
      <c r="F1489" s="17"/>
      <c r="G1489" s="17"/>
      <c r="H1489" s="17"/>
      <c r="I1489" s="21"/>
      <c r="J1489" s="17"/>
      <c r="K1489" s="20">
        <f>IF(FluxoCaixa1013151416[[#This Row],[Movimento ]]="Saldo Inicial",FluxoCaixa1013151416[[#This Row],[R$ (Valores)]],K1488+FluxoCaixa1013151416[[#This Row],[Valores Receitas / Despesas]])</f>
        <v>9274.3599999999933</v>
      </c>
      <c r="L1489" s="5">
        <f>IF(FluxoCaixa1013151416[[#This Row],[Entrada / Saída]]="Saída",FluxoCaixa1013151416[[#This Row],[R$ (Valores)]]*-1,FluxoCaixa1013151416[[#This Row],[R$ (Valores)]])</f>
        <v>0</v>
      </c>
    </row>
    <row r="1490" spans="2:12">
      <c r="B1490" s="48"/>
      <c r="C1490" s="48"/>
      <c r="D1490" s="56"/>
      <c r="E1490" s="52"/>
      <c r="F1490" s="17"/>
      <c r="G1490" s="17"/>
      <c r="H1490" s="17"/>
      <c r="I1490" s="21"/>
      <c r="J1490" s="17"/>
      <c r="K1490" s="20">
        <f>IF(FluxoCaixa1013151416[[#This Row],[Movimento ]]="Saldo Inicial",FluxoCaixa1013151416[[#This Row],[R$ (Valores)]],K1489+FluxoCaixa1013151416[[#This Row],[Valores Receitas / Despesas]])</f>
        <v>9274.3599999999933</v>
      </c>
      <c r="L1490" s="5">
        <f>IF(FluxoCaixa1013151416[[#This Row],[Entrada / Saída]]="Saída",FluxoCaixa1013151416[[#This Row],[R$ (Valores)]]*-1,FluxoCaixa1013151416[[#This Row],[R$ (Valores)]])</f>
        <v>0</v>
      </c>
    </row>
    <row r="1491" spans="2:12">
      <c r="B1491" s="48"/>
      <c r="C1491" s="48"/>
      <c r="D1491" s="56"/>
      <c r="E1491" s="52"/>
      <c r="F1491" s="17"/>
      <c r="G1491" s="17"/>
      <c r="H1491" s="17"/>
      <c r="I1491" s="21"/>
      <c r="J1491" s="17"/>
      <c r="K1491" s="20">
        <f>IF(FluxoCaixa1013151416[[#This Row],[Movimento ]]="Saldo Inicial",FluxoCaixa1013151416[[#This Row],[R$ (Valores)]],K1490+FluxoCaixa1013151416[[#This Row],[Valores Receitas / Despesas]])</f>
        <v>9274.3599999999933</v>
      </c>
      <c r="L1491" s="5">
        <f>IF(FluxoCaixa1013151416[[#This Row],[Entrada / Saída]]="Saída",FluxoCaixa1013151416[[#This Row],[R$ (Valores)]]*-1,FluxoCaixa1013151416[[#This Row],[R$ (Valores)]])</f>
        <v>0</v>
      </c>
    </row>
    <row r="1492" spans="2:12">
      <c r="B1492" s="48"/>
      <c r="C1492" s="48"/>
      <c r="D1492" s="56"/>
      <c r="E1492" s="52"/>
      <c r="F1492" s="17"/>
      <c r="G1492" s="17"/>
      <c r="H1492" s="17"/>
      <c r="I1492" s="21"/>
      <c r="J1492" s="17"/>
      <c r="K1492" s="20">
        <f>IF(FluxoCaixa1013151416[[#This Row],[Movimento ]]="Saldo Inicial",FluxoCaixa1013151416[[#This Row],[R$ (Valores)]],K1491+FluxoCaixa1013151416[[#This Row],[Valores Receitas / Despesas]])</f>
        <v>9274.3599999999933</v>
      </c>
      <c r="L1492" s="5">
        <f>IF(FluxoCaixa1013151416[[#This Row],[Entrada / Saída]]="Saída",FluxoCaixa1013151416[[#This Row],[R$ (Valores)]]*-1,FluxoCaixa1013151416[[#This Row],[R$ (Valores)]])</f>
        <v>0</v>
      </c>
    </row>
    <row r="1493" spans="2:12">
      <c r="B1493" s="48"/>
      <c r="C1493" s="48"/>
      <c r="D1493" s="56"/>
      <c r="E1493" s="52"/>
      <c r="F1493" s="17"/>
      <c r="G1493" s="17"/>
      <c r="H1493" s="17"/>
      <c r="I1493" s="21"/>
      <c r="J1493" s="17"/>
      <c r="K1493" s="20">
        <f>IF(FluxoCaixa1013151416[[#This Row],[Movimento ]]="Saldo Inicial",FluxoCaixa1013151416[[#This Row],[R$ (Valores)]],K1492+FluxoCaixa1013151416[[#This Row],[Valores Receitas / Despesas]])</f>
        <v>9274.3599999999933</v>
      </c>
      <c r="L1493" s="5">
        <f>IF(FluxoCaixa1013151416[[#This Row],[Entrada / Saída]]="Saída",FluxoCaixa1013151416[[#This Row],[R$ (Valores)]]*-1,FluxoCaixa1013151416[[#This Row],[R$ (Valores)]])</f>
        <v>0</v>
      </c>
    </row>
    <row r="1494" spans="2:12">
      <c r="B1494" s="48"/>
      <c r="C1494" s="48"/>
      <c r="D1494" s="56"/>
      <c r="E1494" s="52"/>
      <c r="F1494" s="17"/>
      <c r="G1494" s="17"/>
      <c r="H1494" s="17"/>
      <c r="I1494" s="21"/>
      <c r="J1494" s="17"/>
      <c r="K1494" s="20">
        <f>IF(FluxoCaixa1013151416[[#This Row],[Movimento ]]="Saldo Inicial",FluxoCaixa1013151416[[#This Row],[R$ (Valores)]],K1493+FluxoCaixa1013151416[[#This Row],[Valores Receitas / Despesas]])</f>
        <v>9274.3599999999933</v>
      </c>
      <c r="L1494" s="5">
        <f>IF(FluxoCaixa1013151416[[#This Row],[Entrada / Saída]]="Saída",FluxoCaixa1013151416[[#This Row],[R$ (Valores)]]*-1,FluxoCaixa1013151416[[#This Row],[R$ (Valores)]])</f>
        <v>0</v>
      </c>
    </row>
    <row r="1495" spans="2:12">
      <c r="B1495" s="48"/>
      <c r="C1495" s="48"/>
      <c r="D1495" s="56"/>
      <c r="E1495" s="52"/>
      <c r="F1495" s="17"/>
      <c r="G1495" s="17"/>
      <c r="H1495" s="17"/>
      <c r="I1495" s="21"/>
      <c r="J1495" s="17"/>
      <c r="K1495" s="20">
        <f>IF(FluxoCaixa1013151416[[#This Row],[Movimento ]]="Saldo Inicial",FluxoCaixa1013151416[[#This Row],[R$ (Valores)]],K1494+FluxoCaixa1013151416[[#This Row],[Valores Receitas / Despesas]])</f>
        <v>9274.3599999999933</v>
      </c>
      <c r="L1495" s="5">
        <f>IF(FluxoCaixa1013151416[[#This Row],[Entrada / Saída]]="Saída",FluxoCaixa1013151416[[#This Row],[R$ (Valores)]]*-1,FluxoCaixa1013151416[[#This Row],[R$ (Valores)]])</f>
        <v>0</v>
      </c>
    </row>
    <row r="1496" spans="2:12">
      <c r="B1496" s="48"/>
      <c r="C1496" s="48"/>
      <c r="D1496" s="56"/>
      <c r="E1496" s="52"/>
      <c r="F1496" s="17"/>
      <c r="G1496" s="17"/>
      <c r="H1496" s="17"/>
      <c r="I1496" s="21"/>
      <c r="J1496" s="17"/>
      <c r="K1496" s="20">
        <f>IF(FluxoCaixa1013151416[[#This Row],[Movimento ]]="Saldo Inicial",FluxoCaixa1013151416[[#This Row],[R$ (Valores)]],K1495+FluxoCaixa1013151416[[#This Row],[Valores Receitas / Despesas]])</f>
        <v>9274.3599999999933</v>
      </c>
      <c r="L1496" s="5">
        <f>IF(FluxoCaixa1013151416[[#This Row],[Entrada / Saída]]="Saída",FluxoCaixa1013151416[[#This Row],[R$ (Valores)]]*-1,FluxoCaixa1013151416[[#This Row],[R$ (Valores)]])</f>
        <v>0</v>
      </c>
    </row>
    <row r="1497" spans="2:12">
      <c r="B1497" s="48"/>
      <c r="C1497" s="48"/>
      <c r="D1497" s="56"/>
      <c r="E1497" s="52"/>
      <c r="F1497" s="17"/>
      <c r="G1497" s="17"/>
      <c r="H1497" s="17"/>
      <c r="I1497" s="21"/>
      <c r="J1497" s="17"/>
      <c r="K1497" s="20">
        <f>IF(FluxoCaixa1013151416[[#This Row],[Movimento ]]="Saldo Inicial",FluxoCaixa1013151416[[#This Row],[R$ (Valores)]],K1496+FluxoCaixa1013151416[[#This Row],[Valores Receitas / Despesas]])</f>
        <v>9274.3599999999933</v>
      </c>
      <c r="L1497" s="5">
        <f>IF(FluxoCaixa1013151416[[#This Row],[Entrada / Saída]]="Saída",FluxoCaixa1013151416[[#This Row],[R$ (Valores)]]*-1,FluxoCaixa1013151416[[#This Row],[R$ (Valores)]])</f>
        <v>0</v>
      </c>
    </row>
    <row r="1498" spans="2:12">
      <c r="B1498" s="48"/>
      <c r="C1498" s="48"/>
      <c r="D1498" s="56"/>
      <c r="E1498" s="52"/>
      <c r="F1498" s="17"/>
      <c r="G1498" s="17"/>
      <c r="H1498" s="17"/>
      <c r="I1498" s="21"/>
      <c r="J1498" s="17"/>
      <c r="K1498" s="20">
        <f>IF(FluxoCaixa1013151416[[#This Row],[Movimento ]]="Saldo Inicial",FluxoCaixa1013151416[[#This Row],[R$ (Valores)]],K1497+FluxoCaixa1013151416[[#This Row],[Valores Receitas / Despesas]])</f>
        <v>9274.3599999999933</v>
      </c>
      <c r="L1498" s="5">
        <f>IF(FluxoCaixa1013151416[[#This Row],[Entrada / Saída]]="Saída",FluxoCaixa1013151416[[#This Row],[R$ (Valores)]]*-1,FluxoCaixa1013151416[[#This Row],[R$ (Valores)]])</f>
        <v>0</v>
      </c>
    </row>
    <row r="1499" spans="2:12">
      <c r="B1499" s="48"/>
      <c r="C1499" s="48"/>
      <c r="D1499" s="56"/>
      <c r="E1499" s="52"/>
      <c r="F1499" s="17"/>
      <c r="G1499" s="17"/>
      <c r="H1499" s="17"/>
      <c r="I1499" s="21"/>
      <c r="J1499" s="17"/>
      <c r="K1499" s="20">
        <f>IF(FluxoCaixa1013151416[[#This Row],[Movimento ]]="Saldo Inicial",FluxoCaixa1013151416[[#This Row],[R$ (Valores)]],K1498+FluxoCaixa1013151416[[#This Row],[Valores Receitas / Despesas]])</f>
        <v>9274.3599999999933</v>
      </c>
      <c r="L1499" s="5">
        <f>IF(FluxoCaixa1013151416[[#This Row],[Entrada / Saída]]="Saída",FluxoCaixa1013151416[[#This Row],[R$ (Valores)]]*-1,FluxoCaixa1013151416[[#This Row],[R$ (Valores)]])</f>
        <v>0</v>
      </c>
    </row>
    <row r="1500" spans="2:12">
      <c r="B1500" s="48"/>
      <c r="C1500" s="48"/>
      <c r="D1500" s="56"/>
      <c r="E1500" s="52"/>
      <c r="F1500" s="17"/>
      <c r="G1500" s="17"/>
      <c r="H1500" s="17"/>
      <c r="I1500" s="21"/>
      <c r="J1500" s="17"/>
      <c r="K1500" s="20">
        <f>IF(FluxoCaixa1013151416[[#This Row],[Movimento ]]="Saldo Inicial",FluxoCaixa1013151416[[#This Row],[R$ (Valores)]],K1499+FluxoCaixa1013151416[[#This Row],[Valores Receitas / Despesas]])</f>
        <v>9274.3599999999933</v>
      </c>
      <c r="L1500" s="5">
        <f>IF(FluxoCaixa1013151416[[#This Row],[Entrada / Saída]]="Saída",FluxoCaixa1013151416[[#This Row],[R$ (Valores)]]*-1,FluxoCaixa1013151416[[#This Row],[R$ (Valores)]])</f>
        <v>0</v>
      </c>
    </row>
    <row r="1501" spans="2:12">
      <c r="B1501" s="48"/>
      <c r="C1501" s="48"/>
      <c r="D1501" s="56"/>
      <c r="E1501" s="52"/>
      <c r="F1501" s="17"/>
      <c r="G1501" s="17"/>
      <c r="H1501" s="17"/>
      <c r="I1501" s="21"/>
      <c r="J1501" s="17"/>
      <c r="K1501" s="20">
        <f>IF(FluxoCaixa1013151416[[#This Row],[Movimento ]]="Saldo Inicial",FluxoCaixa1013151416[[#This Row],[R$ (Valores)]],K1500+FluxoCaixa1013151416[[#This Row],[Valores Receitas / Despesas]])</f>
        <v>9274.3599999999933</v>
      </c>
      <c r="L1501" s="5">
        <f>IF(FluxoCaixa1013151416[[#This Row],[Entrada / Saída]]="Saída",FluxoCaixa1013151416[[#This Row],[R$ (Valores)]]*-1,FluxoCaixa1013151416[[#This Row],[R$ (Valores)]])</f>
        <v>0</v>
      </c>
    </row>
    <row r="1502" spans="2:12">
      <c r="B1502" s="48"/>
      <c r="C1502" s="48"/>
      <c r="D1502" s="56"/>
      <c r="E1502" s="52"/>
      <c r="F1502" s="17"/>
      <c r="G1502" s="17"/>
      <c r="H1502" s="17"/>
      <c r="I1502" s="21"/>
      <c r="J1502" s="17"/>
      <c r="K1502" s="20">
        <f>IF(FluxoCaixa1013151416[[#This Row],[Movimento ]]="Saldo Inicial",FluxoCaixa1013151416[[#This Row],[R$ (Valores)]],K1501+FluxoCaixa1013151416[[#This Row],[Valores Receitas / Despesas]])</f>
        <v>9274.3599999999933</v>
      </c>
      <c r="L1502" s="5">
        <f>IF(FluxoCaixa1013151416[[#This Row],[Entrada / Saída]]="Saída",FluxoCaixa1013151416[[#This Row],[R$ (Valores)]]*-1,FluxoCaixa1013151416[[#This Row],[R$ (Valores)]])</f>
        <v>0</v>
      </c>
    </row>
    <row r="1503" spans="2:12">
      <c r="B1503" s="48"/>
      <c r="C1503" s="48"/>
      <c r="D1503" s="56"/>
      <c r="E1503" s="52"/>
      <c r="F1503" s="17"/>
      <c r="G1503" s="17"/>
      <c r="H1503" s="17"/>
      <c r="I1503" s="21"/>
      <c r="J1503" s="17"/>
      <c r="K1503" s="20">
        <f>IF(FluxoCaixa1013151416[[#This Row],[Movimento ]]="Saldo Inicial",FluxoCaixa1013151416[[#This Row],[R$ (Valores)]],K1502+FluxoCaixa1013151416[[#This Row],[Valores Receitas / Despesas]])</f>
        <v>9274.3599999999933</v>
      </c>
      <c r="L1503" s="5">
        <f>IF(FluxoCaixa1013151416[[#This Row],[Entrada / Saída]]="Saída",FluxoCaixa1013151416[[#This Row],[R$ (Valores)]]*-1,FluxoCaixa1013151416[[#This Row],[R$ (Valores)]])</f>
        <v>0</v>
      </c>
    </row>
    <row r="1504" spans="2:12">
      <c r="B1504" s="48"/>
      <c r="C1504" s="48"/>
      <c r="D1504" s="56"/>
      <c r="E1504" s="52"/>
      <c r="F1504" s="45"/>
      <c r="G1504" s="45"/>
      <c r="H1504" s="17"/>
      <c r="I1504" s="54"/>
      <c r="J1504" s="45"/>
      <c r="K1504" s="47">
        <f>IF(FluxoCaixa1013151416[[#This Row],[Movimento ]]="Saldo Inicial",FluxoCaixa1013151416[[#This Row],[R$ (Valores)]],K1503+FluxoCaixa1013151416[[#This Row],[Valores Receitas / Despesas]])</f>
        <v>9274.3599999999933</v>
      </c>
      <c r="L1504" s="53">
        <f>IF(FluxoCaixa1013151416[[#This Row],[Entrada / Saída]]="Saída",FluxoCaixa1013151416[[#This Row],[R$ (Valores)]]*-1,FluxoCaixa1013151416[[#This Row],[R$ (Valores)]])</f>
        <v>0</v>
      </c>
    </row>
    <row r="1505" spans="2:12">
      <c r="B1505" s="48"/>
      <c r="C1505" s="48"/>
      <c r="D1505" s="56"/>
      <c r="E1505" s="52"/>
      <c r="F1505" s="17"/>
      <c r="G1505" s="17"/>
      <c r="H1505" s="17"/>
      <c r="I1505" s="21"/>
      <c r="J1505" s="17"/>
      <c r="K1505" s="20">
        <f>IF(FluxoCaixa1013151416[[#This Row],[Movimento ]]="Saldo Inicial",FluxoCaixa1013151416[[#This Row],[R$ (Valores)]],K1504+FluxoCaixa1013151416[[#This Row],[Valores Receitas / Despesas]])</f>
        <v>9274.3599999999933</v>
      </c>
      <c r="L1505" s="5">
        <f>IF(FluxoCaixa1013151416[[#This Row],[Entrada / Saída]]="Saída",FluxoCaixa1013151416[[#This Row],[R$ (Valores)]]*-1,FluxoCaixa1013151416[[#This Row],[R$ (Valores)]])</f>
        <v>0</v>
      </c>
    </row>
    <row r="1506" spans="2:12">
      <c r="B1506" s="48"/>
      <c r="C1506" s="48"/>
      <c r="D1506" s="56"/>
      <c r="E1506" s="52"/>
      <c r="F1506" s="17"/>
      <c r="G1506" s="17"/>
      <c r="H1506" s="17"/>
      <c r="I1506" s="21"/>
      <c r="J1506" s="17"/>
      <c r="K1506" s="20">
        <f>IF(FluxoCaixa1013151416[[#This Row],[Movimento ]]="Saldo Inicial",FluxoCaixa1013151416[[#This Row],[R$ (Valores)]],K1505+FluxoCaixa1013151416[[#This Row],[Valores Receitas / Despesas]])</f>
        <v>9274.3599999999933</v>
      </c>
      <c r="L1506" s="5">
        <f>IF(FluxoCaixa1013151416[[#This Row],[Entrada / Saída]]="Saída",FluxoCaixa1013151416[[#This Row],[R$ (Valores)]]*-1,FluxoCaixa1013151416[[#This Row],[R$ (Valores)]])</f>
        <v>0</v>
      </c>
    </row>
    <row r="1507" spans="2:12">
      <c r="B1507" s="48"/>
      <c r="C1507" s="48"/>
      <c r="D1507" s="56"/>
      <c r="E1507" s="52"/>
      <c r="F1507" s="17"/>
      <c r="G1507" s="17"/>
      <c r="H1507" s="17"/>
      <c r="I1507" s="21"/>
      <c r="J1507" s="17"/>
      <c r="K1507" s="20">
        <f>IF(FluxoCaixa1013151416[[#This Row],[Movimento ]]="Saldo Inicial",FluxoCaixa1013151416[[#This Row],[R$ (Valores)]],K1506+FluxoCaixa1013151416[[#This Row],[Valores Receitas / Despesas]])</f>
        <v>9274.3599999999933</v>
      </c>
      <c r="L1507" s="5">
        <f>IF(FluxoCaixa1013151416[[#This Row],[Entrada / Saída]]="Saída",FluxoCaixa1013151416[[#This Row],[R$ (Valores)]]*-1,FluxoCaixa1013151416[[#This Row],[R$ (Valores)]])</f>
        <v>0</v>
      </c>
    </row>
    <row r="1508" spans="2:12">
      <c r="B1508" s="48"/>
      <c r="C1508" s="48"/>
      <c r="D1508" s="56"/>
      <c r="E1508" s="52"/>
      <c r="F1508" s="17"/>
      <c r="G1508" s="17"/>
      <c r="H1508" s="17"/>
      <c r="I1508" s="21"/>
      <c r="J1508" s="17"/>
      <c r="K1508" s="20">
        <f>IF(FluxoCaixa1013151416[[#This Row],[Movimento ]]="Saldo Inicial",FluxoCaixa1013151416[[#This Row],[R$ (Valores)]],K1507+FluxoCaixa1013151416[[#This Row],[Valores Receitas / Despesas]])</f>
        <v>9274.3599999999933</v>
      </c>
      <c r="L1508" s="5">
        <f>IF(FluxoCaixa1013151416[[#This Row],[Entrada / Saída]]="Saída",FluxoCaixa1013151416[[#This Row],[R$ (Valores)]]*-1,FluxoCaixa1013151416[[#This Row],[R$ (Valores)]])</f>
        <v>0</v>
      </c>
    </row>
    <row r="1509" spans="2:12">
      <c r="B1509" s="48"/>
      <c r="C1509" s="48"/>
      <c r="D1509" s="56"/>
      <c r="E1509" s="52"/>
      <c r="F1509" s="17"/>
      <c r="G1509" s="17"/>
      <c r="H1509" s="17"/>
      <c r="I1509" s="21"/>
      <c r="J1509" s="17"/>
      <c r="K1509" s="20">
        <f>IF(FluxoCaixa1013151416[[#This Row],[Movimento ]]="Saldo Inicial",FluxoCaixa1013151416[[#This Row],[R$ (Valores)]],K1508+FluxoCaixa1013151416[[#This Row],[Valores Receitas / Despesas]])</f>
        <v>9274.3599999999933</v>
      </c>
      <c r="L1509" s="5">
        <f>IF(FluxoCaixa1013151416[[#This Row],[Entrada / Saída]]="Saída",FluxoCaixa1013151416[[#This Row],[R$ (Valores)]]*-1,FluxoCaixa1013151416[[#This Row],[R$ (Valores)]])</f>
        <v>0</v>
      </c>
    </row>
    <row r="1510" spans="2:12">
      <c r="B1510" s="48"/>
      <c r="C1510" s="48"/>
      <c r="D1510" s="56"/>
      <c r="E1510" s="52"/>
      <c r="F1510" s="17"/>
      <c r="G1510" s="17"/>
      <c r="H1510" s="17"/>
      <c r="I1510" s="21"/>
      <c r="J1510" s="17"/>
      <c r="K1510" s="20">
        <f>IF(FluxoCaixa1013151416[[#This Row],[Movimento ]]="Saldo Inicial",FluxoCaixa1013151416[[#This Row],[R$ (Valores)]],K1509+FluxoCaixa1013151416[[#This Row],[Valores Receitas / Despesas]])</f>
        <v>9274.3599999999933</v>
      </c>
      <c r="L1510" s="5">
        <f>IF(FluxoCaixa1013151416[[#This Row],[Entrada / Saída]]="Saída",FluxoCaixa1013151416[[#This Row],[R$ (Valores)]]*-1,FluxoCaixa1013151416[[#This Row],[R$ (Valores)]])</f>
        <v>0</v>
      </c>
    </row>
    <row r="1511" spans="2:12">
      <c r="B1511" s="48"/>
      <c r="C1511" s="48"/>
      <c r="D1511" s="56"/>
      <c r="E1511" s="52"/>
      <c r="F1511" s="17"/>
      <c r="G1511" s="17"/>
      <c r="H1511" s="17"/>
      <c r="I1511" s="21"/>
      <c r="J1511" s="17"/>
      <c r="K1511" s="20">
        <f>IF(FluxoCaixa1013151416[[#This Row],[Movimento ]]="Saldo Inicial",FluxoCaixa1013151416[[#This Row],[R$ (Valores)]],K1510+FluxoCaixa1013151416[[#This Row],[Valores Receitas / Despesas]])</f>
        <v>9274.3599999999933</v>
      </c>
      <c r="L1511" s="5">
        <f>IF(FluxoCaixa1013151416[[#This Row],[Entrada / Saída]]="Saída",FluxoCaixa1013151416[[#This Row],[R$ (Valores)]]*-1,FluxoCaixa1013151416[[#This Row],[R$ (Valores)]])</f>
        <v>0</v>
      </c>
    </row>
    <row r="1512" spans="2:12">
      <c r="B1512" s="48"/>
      <c r="C1512" s="48"/>
      <c r="D1512" s="56"/>
      <c r="E1512" s="52"/>
      <c r="F1512" s="17"/>
      <c r="G1512" s="17"/>
      <c r="H1512" s="17"/>
      <c r="I1512" s="21"/>
      <c r="J1512" s="17"/>
      <c r="K1512" s="20">
        <f>IF(FluxoCaixa1013151416[[#This Row],[Movimento ]]="Saldo Inicial",FluxoCaixa1013151416[[#This Row],[R$ (Valores)]],K1511+FluxoCaixa1013151416[[#This Row],[Valores Receitas / Despesas]])</f>
        <v>9274.3599999999933</v>
      </c>
      <c r="L1512" s="5">
        <f>IF(FluxoCaixa1013151416[[#This Row],[Entrada / Saída]]="Saída",FluxoCaixa1013151416[[#This Row],[R$ (Valores)]]*-1,FluxoCaixa1013151416[[#This Row],[R$ (Valores)]])</f>
        <v>0</v>
      </c>
    </row>
    <row r="1513" spans="2:12">
      <c r="B1513" s="48"/>
      <c r="C1513" s="48"/>
      <c r="D1513" s="56"/>
      <c r="E1513" s="52"/>
      <c r="F1513" s="17"/>
      <c r="G1513" s="17"/>
      <c r="H1513" s="17"/>
      <c r="I1513" s="21"/>
      <c r="J1513" s="17"/>
      <c r="K1513" s="20">
        <f>IF(FluxoCaixa1013151416[[#This Row],[Movimento ]]="Saldo Inicial",FluxoCaixa1013151416[[#This Row],[R$ (Valores)]],K1512+FluxoCaixa1013151416[[#This Row],[Valores Receitas / Despesas]])</f>
        <v>9274.3599999999933</v>
      </c>
      <c r="L1513" s="5">
        <f>IF(FluxoCaixa1013151416[[#This Row],[Entrada / Saída]]="Saída",FluxoCaixa1013151416[[#This Row],[R$ (Valores)]]*-1,FluxoCaixa1013151416[[#This Row],[R$ (Valores)]])</f>
        <v>0</v>
      </c>
    </row>
    <row r="1514" spans="2:12">
      <c r="B1514" s="48"/>
      <c r="C1514" s="48"/>
      <c r="D1514" s="56"/>
      <c r="E1514" s="52"/>
      <c r="F1514" s="17"/>
      <c r="G1514" s="17"/>
      <c r="H1514" s="17"/>
      <c r="I1514" s="21"/>
      <c r="J1514" s="17"/>
      <c r="K1514" s="20">
        <f>IF(FluxoCaixa1013151416[[#This Row],[Movimento ]]="Saldo Inicial",FluxoCaixa1013151416[[#This Row],[R$ (Valores)]],K1513+FluxoCaixa1013151416[[#This Row],[Valores Receitas / Despesas]])</f>
        <v>9274.3599999999933</v>
      </c>
      <c r="L1514" s="5">
        <f>IF(FluxoCaixa1013151416[[#This Row],[Entrada / Saída]]="Saída",FluxoCaixa1013151416[[#This Row],[R$ (Valores)]]*-1,FluxoCaixa1013151416[[#This Row],[R$ (Valores)]])</f>
        <v>0</v>
      </c>
    </row>
    <row r="1515" spans="2:12">
      <c r="B1515" s="48"/>
      <c r="C1515" s="48"/>
      <c r="D1515" s="56"/>
      <c r="E1515" s="52"/>
      <c r="F1515" s="17"/>
      <c r="G1515" s="17"/>
      <c r="H1515" s="17"/>
      <c r="I1515" s="21"/>
      <c r="J1515" s="17"/>
      <c r="K1515" s="20">
        <f>IF(FluxoCaixa1013151416[[#This Row],[Movimento ]]="Saldo Inicial",FluxoCaixa1013151416[[#This Row],[R$ (Valores)]],K1514+FluxoCaixa1013151416[[#This Row],[Valores Receitas / Despesas]])</f>
        <v>9274.3599999999933</v>
      </c>
      <c r="L1515" s="5">
        <f>IF(FluxoCaixa1013151416[[#This Row],[Entrada / Saída]]="Saída",FluxoCaixa1013151416[[#This Row],[R$ (Valores)]]*-1,FluxoCaixa1013151416[[#This Row],[R$ (Valores)]])</f>
        <v>0</v>
      </c>
    </row>
    <row r="1516" spans="2:12">
      <c r="B1516" s="48"/>
      <c r="C1516" s="48"/>
      <c r="D1516" s="56"/>
      <c r="E1516" s="52"/>
      <c r="F1516" s="17"/>
      <c r="G1516" s="17"/>
      <c r="H1516" s="17"/>
      <c r="I1516" s="21"/>
      <c r="J1516" s="17"/>
      <c r="K1516" s="20">
        <f>IF(FluxoCaixa1013151416[[#This Row],[Movimento ]]="Saldo Inicial",FluxoCaixa1013151416[[#This Row],[R$ (Valores)]],K1515+FluxoCaixa1013151416[[#This Row],[Valores Receitas / Despesas]])</f>
        <v>9274.3599999999933</v>
      </c>
      <c r="L1516" s="5">
        <f>IF(FluxoCaixa1013151416[[#This Row],[Entrada / Saída]]="Saída",FluxoCaixa1013151416[[#This Row],[R$ (Valores)]]*-1,FluxoCaixa1013151416[[#This Row],[R$ (Valores)]])</f>
        <v>0</v>
      </c>
    </row>
    <row r="1517" spans="2:12">
      <c r="B1517" s="48"/>
      <c r="C1517" s="48"/>
      <c r="D1517" s="56"/>
      <c r="E1517" s="52"/>
      <c r="F1517" s="17"/>
      <c r="G1517" s="17"/>
      <c r="H1517" s="17"/>
      <c r="I1517" s="21"/>
      <c r="J1517" s="17"/>
      <c r="K1517" s="20">
        <f>IF(FluxoCaixa1013151416[[#This Row],[Movimento ]]="Saldo Inicial",FluxoCaixa1013151416[[#This Row],[R$ (Valores)]],K1516+FluxoCaixa1013151416[[#This Row],[Valores Receitas / Despesas]])</f>
        <v>9274.3599999999933</v>
      </c>
      <c r="L1517" s="5">
        <f>IF(FluxoCaixa1013151416[[#This Row],[Entrada / Saída]]="Saída",FluxoCaixa1013151416[[#This Row],[R$ (Valores)]]*-1,FluxoCaixa1013151416[[#This Row],[R$ (Valores)]])</f>
        <v>0</v>
      </c>
    </row>
    <row r="1518" spans="2:12">
      <c r="B1518" s="48"/>
      <c r="C1518" s="48"/>
      <c r="D1518" s="56"/>
      <c r="E1518" s="52"/>
      <c r="F1518" s="17"/>
      <c r="G1518" s="17"/>
      <c r="H1518" s="17"/>
      <c r="I1518" s="21"/>
      <c r="J1518" s="17"/>
      <c r="K1518" s="20">
        <f>IF(FluxoCaixa1013151416[[#This Row],[Movimento ]]="Saldo Inicial",FluxoCaixa1013151416[[#This Row],[R$ (Valores)]],K1517+FluxoCaixa1013151416[[#This Row],[Valores Receitas / Despesas]])</f>
        <v>9274.3599999999933</v>
      </c>
      <c r="L1518" s="5">
        <f>IF(FluxoCaixa1013151416[[#This Row],[Entrada / Saída]]="Saída",FluxoCaixa1013151416[[#This Row],[R$ (Valores)]]*-1,FluxoCaixa1013151416[[#This Row],[R$ (Valores)]])</f>
        <v>0</v>
      </c>
    </row>
    <row r="1519" spans="2:12">
      <c r="B1519" s="48"/>
      <c r="C1519" s="48"/>
      <c r="D1519" s="56"/>
      <c r="E1519" s="52"/>
      <c r="F1519" s="17"/>
      <c r="G1519" s="17"/>
      <c r="H1519" s="17"/>
      <c r="I1519" s="21"/>
      <c r="J1519" s="17"/>
      <c r="K1519" s="20">
        <f>IF(FluxoCaixa1013151416[[#This Row],[Movimento ]]="Saldo Inicial",FluxoCaixa1013151416[[#This Row],[R$ (Valores)]],K1518+FluxoCaixa1013151416[[#This Row],[Valores Receitas / Despesas]])</f>
        <v>9274.3599999999933</v>
      </c>
      <c r="L1519" s="5">
        <f>IF(FluxoCaixa1013151416[[#This Row],[Entrada / Saída]]="Saída",FluxoCaixa1013151416[[#This Row],[R$ (Valores)]]*-1,FluxoCaixa1013151416[[#This Row],[R$ (Valores)]])</f>
        <v>0</v>
      </c>
    </row>
    <row r="1520" spans="2:12">
      <c r="B1520" s="48"/>
      <c r="C1520" s="48"/>
      <c r="D1520" s="56"/>
      <c r="E1520" s="52"/>
      <c r="F1520" s="17"/>
      <c r="G1520" s="17"/>
      <c r="H1520" s="17"/>
      <c r="I1520" s="21"/>
      <c r="J1520" s="17"/>
      <c r="K1520" s="20">
        <f>IF(FluxoCaixa1013151416[[#This Row],[Movimento ]]="Saldo Inicial",FluxoCaixa1013151416[[#This Row],[R$ (Valores)]],K1519+FluxoCaixa1013151416[[#This Row],[Valores Receitas / Despesas]])</f>
        <v>9274.3599999999933</v>
      </c>
      <c r="L1520" s="5">
        <f>IF(FluxoCaixa1013151416[[#This Row],[Entrada / Saída]]="Saída",FluxoCaixa1013151416[[#This Row],[R$ (Valores)]]*-1,FluxoCaixa1013151416[[#This Row],[R$ (Valores)]])</f>
        <v>0</v>
      </c>
    </row>
    <row r="1521" spans="2:12">
      <c r="B1521" s="48"/>
      <c r="C1521" s="48"/>
      <c r="D1521" s="56"/>
      <c r="E1521" s="52"/>
      <c r="F1521" s="17"/>
      <c r="G1521" s="17"/>
      <c r="H1521" s="17"/>
      <c r="I1521" s="21"/>
      <c r="J1521" s="17"/>
      <c r="K1521" s="20">
        <f>IF(FluxoCaixa1013151416[[#This Row],[Movimento ]]="Saldo Inicial",FluxoCaixa1013151416[[#This Row],[R$ (Valores)]],K1520+FluxoCaixa1013151416[[#This Row],[Valores Receitas / Despesas]])</f>
        <v>9274.3599999999933</v>
      </c>
      <c r="L1521" s="5">
        <f>IF(FluxoCaixa1013151416[[#This Row],[Entrada / Saída]]="Saída",FluxoCaixa1013151416[[#This Row],[R$ (Valores)]]*-1,FluxoCaixa1013151416[[#This Row],[R$ (Valores)]])</f>
        <v>0</v>
      </c>
    </row>
    <row r="1522" spans="2:12">
      <c r="B1522" s="48"/>
      <c r="C1522" s="48"/>
      <c r="D1522" s="56"/>
      <c r="E1522" s="52"/>
      <c r="F1522" s="17"/>
      <c r="G1522" s="17"/>
      <c r="H1522" s="17"/>
      <c r="I1522" s="21"/>
      <c r="J1522" s="17"/>
      <c r="K1522" s="20">
        <f>IF(FluxoCaixa1013151416[[#This Row],[Movimento ]]="Saldo Inicial",FluxoCaixa1013151416[[#This Row],[R$ (Valores)]],K1521+FluxoCaixa1013151416[[#This Row],[Valores Receitas / Despesas]])</f>
        <v>9274.3599999999933</v>
      </c>
      <c r="L1522" s="5">
        <f>IF(FluxoCaixa1013151416[[#This Row],[Entrada / Saída]]="Saída",FluxoCaixa1013151416[[#This Row],[R$ (Valores)]]*-1,FluxoCaixa1013151416[[#This Row],[R$ (Valores)]])</f>
        <v>0</v>
      </c>
    </row>
    <row r="1523" spans="2:12">
      <c r="B1523" s="48"/>
      <c r="C1523" s="48"/>
      <c r="D1523" s="56"/>
      <c r="E1523" s="52"/>
      <c r="F1523" s="17"/>
      <c r="G1523" s="17"/>
      <c r="H1523" s="17"/>
      <c r="I1523" s="21"/>
      <c r="J1523" s="17"/>
      <c r="K1523" s="20">
        <f>IF(FluxoCaixa1013151416[[#This Row],[Movimento ]]="Saldo Inicial",FluxoCaixa1013151416[[#This Row],[R$ (Valores)]],K1522+FluxoCaixa1013151416[[#This Row],[Valores Receitas / Despesas]])</f>
        <v>9274.3599999999933</v>
      </c>
      <c r="L1523" s="5">
        <f>IF(FluxoCaixa1013151416[[#This Row],[Entrada / Saída]]="Saída",FluxoCaixa1013151416[[#This Row],[R$ (Valores)]]*-1,FluxoCaixa1013151416[[#This Row],[R$ (Valores)]])</f>
        <v>0</v>
      </c>
    </row>
    <row r="1524" spans="2:12">
      <c r="B1524" s="48"/>
      <c r="C1524" s="48"/>
      <c r="D1524" s="56"/>
      <c r="E1524" s="52"/>
      <c r="F1524" s="17"/>
      <c r="G1524" s="17"/>
      <c r="H1524" s="17"/>
      <c r="I1524" s="21"/>
      <c r="J1524" s="17"/>
      <c r="K1524" s="20">
        <f>IF(FluxoCaixa1013151416[[#This Row],[Movimento ]]="Saldo Inicial",FluxoCaixa1013151416[[#This Row],[R$ (Valores)]],K1523+FluxoCaixa1013151416[[#This Row],[Valores Receitas / Despesas]])</f>
        <v>9274.3599999999933</v>
      </c>
      <c r="L1524" s="5">
        <f>IF(FluxoCaixa1013151416[[#This Row],[Entrada / Saída]]="Saída",FluxoCaixa1013151416[[#This Row],[R$ (Valores)]]*-1,FluxoCaixa1013151416[[#This Row],[R$ (Valores)]])</f>
        <v>0</v>
      </c>
    </row>
    <row r="1525" spans="2:12">
      <c r="B1525" s="48"/>
      <c r="C1525" s="48"/>
      <c r="D1525" s="56"/>
      <c r="E1525" s="52"/>
      <c r="F1525" s="17"/>
      <c r="G1525" s="17"/>
      <c r="H1525" s="17"/>
      <c r="I1525" s="54"/>
      <c r="J1525" s="45"/>
      <c r="K1525" s="47">
        <f>IF(FluxoCaixa1013151416[[#This Row],[Movimento ]]="Saldo Inicial",FluxoCaixa1013151416[[#This Row],[R$ (Valores)]],K1524+FluxoCaixa1013151416[[#This Row],[Valores Receitas / Despesas]])</f>
        <v>9274.3599999999933</v>
      </c>
      <c r="L1525" s="53">
        <f>IF(FluxoCaixa1013151416[[#This Row],[Entrada / Saída]]="Saída",FluxoCaixa1013151416[[#This Row],[R$ (Valores)]]*-1,FluxoCaixa1013151416[[#This Row],[R$ (Valores)]])</f>
        <v>0</v>
      </c>
    </row>
    <row r="1526" spans="2:12">
      <c r="B1526" s="48"/>
      <c r="C1526" s="48"/>
      <c r="D1526" s="56"/>
      <c r="E1526" s="52"/>
      <c r="F1526" s="17"/>
      <c r="G1526" s="17"/>
      <c r="H1526" s="17"/>
      <c r="I1526" s="54"/>
      <c r="J1526" s="45"/>
      <c r="K1526" s="47">
        <f>IF(FluxoCaixa1013151416[[#This Row],[Movimento ]]="Saldo Inicial",FluxoCaixa1013151416[[#This Row],[R$ (Valores)]],K1525+FluxoCaixa1013151416[[#This Row],[Valores Receitas / Despesas]])</f>
        <v>9274.3599999999933</v>
      </c>
      <c r="L1526" s="53">
        <f>IF(FluxoCaixa1013151416[[#This Row],[Entrada / Saída]]="Saída",FluxoCaixa1013151416[[#This Row],[R$ (Valores)]]*-1,FluxoCaixa1013151416[[#This Row],[R$ (Valores)]])</f>
        <v>0</v>
      </c>
    </row>
    <row r="1527" spans="2:12">
      <c r="B1527" s="48"/>
      <c r="C1527" s="48"/>
      <c r="D1527" s="56"/>
      <c r="E1527" s="52"/>
      <c r="F1527" s="17"/>
      <c r="G1527" s="17"/>
      <c r="H1527" s="17"/>
      <c r="I1527" s="54"/>
      <c r="J1527" s="45"/>
      <c r="K1527" s="47">
        <f>IF(FluxoCaixa1013151416[[#This Row],[Movimento ]]="Saldo Inicial",FluxoCaixa1013151416[[#This Row],[R$ (Valores)]],K1526+FluxoCaixa1013151416[[#This Row],[Valores Receitas / Despesas]])</f>
        <v>9274.3599999999933</v>
      </c>
      <c r="L1527" s="53">
        <f>IF(FluxoCaixa1013151416[[#This Row],[Entrada / Saída]]="Saída",FluxoCaixa1013151416[[#This Row],[R$ (Valores)]]*-1,FluxoCaixa1013151416[[#This Row],[R$ (Valores)]])</f>
        <v>0</v>
      </c>
    </row>
    <row r="1528" spans="2:12">
      <c r="B1528" s="48"/>
      <c r="C1528" s="48"/>
      <c r="D1528" s="56"/>
      <c r="E1528" s="52"/>
      <c r="F1528" s="17"/>
      <c r="G1528" s="17"/>
      <c r="H1528" s="17"/>
      <c r="I1528" s="54"/>
      <c r="J1528" s="45"/>
      <c r="K1528" s="47">
        <f>IF(FluxoCaixa1013151416[[#This Row],[Movimento ]]="Saldo Inicial",FluxoCaixa1013151416[[#This Row],[R$ (Valores)]],K1527+FluxoCaixa1013151416[[#This Row],[Valores Receitas / Despesas]])</f>
        <v>9274.3599999999933</v>
      </c>
      <c r="L1528" s="53">
        <f>IF(FluxoCaixa1013151416[[#This Row],[Entrada / Saída]]="Saída",FluxoCaixa1013151416[[#This Row],[R$ (Valores)]]*-1,FluxoCaixa1013151416[[#This Row],[R$ (Valores)]])</f>
        <v>0</v>
      </c>
    </row>
    <row r="1529" spans="2:12">
      <c r="B1529" s="48"/>
      <c r="C1529" s="48"/>
      <c r="D1529" s="56"/>
      <c r="E1529" s="52"/>
      <c r="F1529" s="17"/>
      <c r="G1529" s="17"/>
      <c r="H1529" s="17"/>
      <c r="I1529" s="54"/>
      <c r="J1529" s="45"/>
      <c r="K1529" s="47">
        <f>IF(FluxoCaixa1013151416[[#This Row],[Movimento ]]="Saldo Inicial",FluxoCaixa1013151416[[#This Row],[R$ (Valores)]],K1528+FluxoCaixa1013151416[[#This Row],[Valores Receitas / Despesas]])</f>
        <v>9274.3599999999933</v>
      </c>
      <c r="L1529" s="53">
        <f>IF(FluxoCaixa1013151416[[#This Row],[Entrada / Saída]]="Saída",FluxoCaixa1013151416[[#This Row],[R$ (Valores)]]*-1,FluxoCaixa1013151416[[#This Row],[R$ (Valores)]])</f>
        <v>0</v>
      </c>
    </row>
    <row r="1530" spans="2:12">
      <c r="B1530" s="48"/>
      <c r="C1530" s="48"/>
      <c r="D1530" s="56"/>
      <c r="E1530" s="52"/>
      <c r="F1530" s="17"/>
      <c r="G1530" s="17"/>
      <c r="H1530" s="17"/>
      <c r="I1530" s="54"/>
      <c r="J1530" s="45"/>
      <c r="K1530" s="47">
        <f>IF(FluxoCaixa1013151416[[#This Row],[Movimento ]]="Saldo Inicial",FluxoCaixa1013151416[[#This Row],[R$ (Valores)]],K1529+FluxoCaixa1013151416[[#This Row],[Valores Receitas / Despesas]])</f>
        <v>9274.3599999999933</v>
      </c>
      <c r="L1530" s="53">
        <f>IF(FluxoCaixa1013151416[[#This Row],[Entrada / Saída]]="Saída",FluxoCaixa1013151416[[#This Row],[R$ (Valores)]]*-1,FluxoCaixa1013151416[[#This Row],[R$ (Valores)]])</f>
        <v>0</v>
      </c>
    </row>
    <row r="1531" spans="2:12">
      <c r="B1531" s="48"/>
      <c r="C1531" s="48"/>
      <c r="D1531" s="56"/>
      <c r="E1531" s="52"/>
      <c r="F1531" s="17"/>
      <c r="G1531" s="17"/>
      <c r="H1531" s="17"/>
      <c r="I1531" s="54"/>
      <c r="J1531" s="45"/>
      <c r="K1531" s="47">
        <f>IF(FluxoCaixa1013151416[[#This Row],[Movimento ]]="Saldo Inicial",FluxoCaixa1013151416[[#This Row],[R$ (Valores)]],K1530+FluxoCaixa1013151416[[#This Row],[Valores Receitas / Despesas]])</f>
        <v>9274.3599999999933</v>
      </c>
      <c r="L1531" s="53">
        <f>IF(FluxoCaixa1013151416[[#This Row],[Entrada / Saída]]="Saída",FluxoCaixa1013151416[[#This Row],[R$ (Valores)]]*-1,FluxoCaixa1013151416[[#This Row],[R$ (Valores)]])</f>
        <v>0</v>
      </c>
    </row>
    <row r="1532" spans="2:12">
      <c r="B1532" s="48"/>
      <c r="C1532" s="48"/>
      <c r="D1532" s="56"/>
      <c r="E1532" s="52"/>
      <c r="F1532" s="17"/>
      <c r="G1532" s="17"/>
      <c r="H1532" s="17"/>
      <c r="I1532" s="54"/>
      <c r="J1532" s="45"/>
      <c r="K1532" s="47">
        <f>IF(FluxoCaixa1013151416[[#This Row],[Movimento ]]="Saldo Inicial",FluxoCaixa1013151416[[#This Row],[R$ (Valores)]],K1531+FluxoCaixa1013151416[[#This Row],[Valores Receitas / Despesas]])</f>
        <v>9274.3599999999933</v>
      </c>
      <c r="L1532" s="53">
        <f>IF(FluxoCaixa1013151416[[#This Row],[Entrada / Saída]]="Saída",FluxoCaixa1013151416[[#This Row],[R$ (Valores)]]*-1,FluxoCaixa1013151416[[#This Row],[R$ (Valores)]])</f>
        <v>0</v>
      </c>
    </row>
    <row r="1533" spans="2:12">
      <c r="B1533" s="48"/>
      <c r="C1533" s="48"/>
      <c r="D1533" s="56"/>
      <c r="E1533" s="52"/>
      <c r="F1533" s="17"/>
      <c r="G1533" s="17"/>
      <c r="H1533" s="17"/>
      <c r="I1533" s="54"/>
      <c r="J1533" s="45"/>
      <c r="K1533" s="47">
        <f>IF(FluxoCaixa1013151416[[#This Row],[Movimento ]]="Saldo Inicial",FluxoCaixa1013151416[[#This Row],[R$ (Valores)]],K1532+FluxoCaixa1013151416[[#This Row],[Valores Receitas / Despesas]])</f>
        <v>9274.3599999999933</v>
      </c>
      <c r="L1533" s="53">
        <f>IF(FluxoCaixa1013151416[[#This Row],[Entrada / Saída]]="Saída",FluxoCaixa1013151416[[#This Row],[R$ (Valores)]]*-1,FluxoCaixa1013151416[[#This Row],[R$ (Valores)]])</f>
        <v>0</v>
      </c>
    </row>
    <row r="1534" spans="2:12">
      <c r="B1534" s="48"/>
      <c r="C1534" s="48"/>
      <c r="D1534" s="56"/>
      <c r="E1534" s="52"/>
      <c r="F1534" s="17"/>
      <c r="G1534" s="17"/>
      <c r="H1534" s="17"/>
      <c r="I1534" s="54"/>
      <c r="J1534" s="45"/>
      <c r="K1534" s="47">
        <f>IF(FluxoCaixa1013151416[[#This Row],[Movimento ]]="Saldo Inicial",FluxoCaixa1013151416[[#This Row],[R$ (Valores)]],K1533+FluxoCaixa1013151416[[#This Row],[Valores Receitas / Despesas]])</f>
        <v>9274.3599999999933</v>
      </c>
      <c r="L1534" s="53">
        <f>IF(FluxoCaixa1013151416[[#This Row],[Entrada / Saída]]="Saída",FluxoCaixa1013151416[[#This Row],[R$ (Valores)]]*-1,FluxoCaixa1013151416[[#This Row],[R$ (Valores)]])</f>
        <v>0</v>
      </c>
    </row>
    <row r="1535" spans="2:12">
      <c r="B1535" s="48"/>
      <c r="C1535" s="48"/>
      <c r="D1535" s="56"/>
      <c r="E1535" s="52"/>
      <c r="F1535" s="45"/>
      <c r="G1535" s="45"/>
      <c r="H1535" s="58"/>
      <c r="I1535" s="54"/>
      <c r="J1535" s="45"/>
      <c r="K1535" s="47">
        <f>IF(FluxoCaixa1013151416[[#This Row],[Movimento ]]="Saldo Inicial",FluxoCaixa1013151416[[#This Row],[R$ (Valores)]],K1534+FluxoCaixa1013151416[[#This Row],[Valores Receitas / Despesas]])</f>
        <v>9274.3599999999933</v>
      </c>
      <c r="L1535" s="53">
        <f>IF(FluxoCaixa1013151416[[#This Row],[Entrada / Saída]]="Saída",FluxoCaixa1013151416[[#This Row],[R$ (Valores)]]*-1,FluxoCaixa1013151416[[#This Row],[R$ (Valores)]])</f>
        <v>0</v>
      </c>
    </row>
    <row r="1536" spans="2:12">
      <c r="B1536" s="48"/>
      <c r="C1536" s="48"/>
      <c r="D1536" s="56"/>
      <c r="E1536" s="52"/>
      <c r="F1536" s="45"/>
      <c r="G1536" s="45"/>
      <c r="H1536" s="58"/>
      <c r="I1536" s="54"/>
      <c r="J1536" s="45"/>
      <c r="K1536" s="47">
        <f>IF(FluxoCaixa1013151416[[#This Row],[Movimento ]]="Saldo Inicial",FluxoCaixa1013151416[[#This Row],[R$ (Valores)]],K1535+FluxoCaixa1013151416[[#This Row],[Valores Receitas / Despesas]])</f>
        <v>9274.3599999999933</v>
      </c>
      <c r="L1536" s="53">
        <f>IF(FluxoCaixa1013151416[[#This Row],[Entrada / Saída]]="Saída",FluxoCaixa1013151416[[#This Row],[R$ (Valores)]]*-1,FluxoCaixa1013151416[[#This Row],[R$ (Valores)]])</f>
        <v>0</v>
      </c>
    </row>
    <row r="1537" spans="2:12">
      <c r="B1537" s="48"/>
      <c r="C1537" s="48"/>
      <c r="D1537" s="56"/>
      <c r="E1537" s="52"/>
      <c r="F1537" s="45"/>
      <c r="G1537" s="45"/>
      <c r="H1537" s="58"/>
      <c r="I1537" s="54"/>
      <c r="J1537" s="45"/>
      <c r="K1537" s="47">
        <f>IF(FluxoCaixa1013151416[[#This Row],[Movimento ]]="Saldo Inicial",FluxoCaixa1013151416[[#This Row],[R$ (Valores)]],K1536+FluxoCaixa1013151416[[#This Row],[Valores Receitas / Despesas]])</f>
        <v>9274.3599999999933</v>
      </c>
      <c r="L1537" s="53">
        <f>IF(FluxoCaixa1013151416[[#This Row],[Entrada / Saída]]="Saída",FluxoCaixa1013151416[[#This Row],[R$ (Valores)]]*-1,FluxoCaixa1013151416[[#This Row],[R$ (Valores)]])</f>
        <v>0</v>
      </c>
    </row>
    <row r="1538" spans="2:12">
      <c r="B1538" s="48"/>
      <c r="C1538" s="48"/>
      <c r="D1538" s="56"/>
      <c r="E1538" s="52"/>
      <c r="F1538" s="45"/>
      <c r="G1538" s="45"/>
      <c r="H1538" s="58"/>
      <c r="I1538" s="54"/>
      <c r="J1538" s="45"/>
      <c r="K1538" s="47">
        <f>IF(FluxoCaixa1013151416[[#This Row],[Movimento ]]="Saldo Inicial",FluxoCaixa1013151416[[#This Row],[R$ (Valores)]],K1537+FluxoCaixa1013151416[[#This Row],[Valores Receitas / Despesas]])</f>
        <v>9274.3599999999933</v>
      </c>
      <c r="L1538" s="53">
        <f>IF(FluxoCaixa1013151416[[#This Row],[Entrada / Saída]]="Saída",FluxoCaixa1013151416[[#This Row],[R$ (Valores)]]*-1,FluxoCaixa1013151416[[#This Row],[R$ (Valores)]])</f>
        <v>0</v>
      </c>
    </row>
    <row r="1539" spans="2:12">
      <c r="B1539" s="48"/>
      <c r="C1539" s="48"/>
      <c r="D1539" s="56"/>
      <c r="E1539" s="52"/>
      <c r="F1539" s="45"/>
      <c r="G1539" s="45"/>
      <c r="H1539" s="58"/>
      <c r="I1539" s="54"/>
      <c r="J1539" s="45"/>
      <c r="K1539" s="47">
        <f>IF(FluxoCaixa1013151416[[#This Row],[Movimento ]]="Saldo Inicial",FluxoCaixa1013151416[[#This Row],[R$ (Valores)]],K1538+FluxoCaixa1013151416[[#This Row],[Valores Receitas / Despesas]])</f>
        <v>9274.3599999999933</v>
      </c>
      <c r="L1539" s="53">
        <f>IF(FluxoCaixa1013151416[[#This Row],[Entrada / Saída]]="Saída",FluxoCaixa1013151416[[#This Row],[R$ (Valores)]]*-1,FluxoCaixa1013151416[[#This Row],[R$ (Valores)]])</f>
        <v>0</v>
      </c>
    </row>
    <row r="1540" spans="2:12">
      <c r="B1540" s="48"/>
      <c r="C1540" s="48"/>
      <c r="D1540" s="56"/>
      <c r="E1540" s="52"/>
      <c r="F1540" s="45"/>
      <c r="G1540" s="45"/>
      <c r="H1540" s="58"/>
      <c r="I1540" s="54"/>
      <c r="J1540" s="45"/>
      <c r="K1540" s="47">
        <f>IF(FluxoCaixa1013151416[[#This Row],[Movimento ]]="Saldo Inicial",FluxoCaixa1013151416[[#This Row],[R$ (Valores)]],K1539+FluxoCaixa1013151416[[#This Row],[Valores Receitas / Despesas]])</f>
        <v>9274.3599999999933</v>
      </c>
      <c r="L1540" s="53">
        <f>IF(FluxoCaixa1013151416[[#This Row],[Entrada / Saída]]="Saída",FluxoCaixa1013151416[[#This Row],[R$ (Valores)]]*-1,FluxoCaixa1013151416[[#This Row],[R$ (Valores)]])</f>
        <v>0</v>
      </c>
    </row>
    <row r="1541" spans="2:12">
      <c r="B1541" s="48"/>
      <c r="C1541" s="48"/>
      <c r="D1541" s="56"/>
      <c r="E1541" s="52"/>
      <c r="F1541" s="45"/>
      <c r="G1541" s="45"/>
      <c r="H1541" s="58"/>
      <c r="I1541" s="54"/>
      <c r="J1541" s="45"/>
      <c r="K1541" s="47">
        <f>IF(FluxoCaixa1013151416[[#This Row],[Movimento ]]="Saldo Inicial",FluxoCaixa1013151416[[#This Row],[R$ (Valores)]],K1540+FluxoCaixa1013151416[[#This Row],[Valores Receitas / Despesas]])</f>
        <v>9274.3599999999933</v>
      </c>
      <c r="L1541" s="53">
        <f>IF(FluxoCaixa1013151416[[#This Row],[Entrada / Saída]]="Saída",FluxoCaixa1013151416[[#This Row],[R$ (Valores)]]*-1,FluxoCaixa1013151416[[#This Row],[R$ (Valores)]])</f>
        <v>0</v>
      </c>
    </row>
    <row r="1542" spans="2:12">
      <c r="B1542" s="48"/>
      <c r="C1542" s="48"/>
      <c r="D1542" s="56"/>
      <c r="E1542" s="52"/>
      <c r="F1542" s="17"/>
      <c r="G1542" s="17"/>
      <c r="H1542" s="58"/>
      <c r="I1542" s="21"/>
      <c r="J1542" s="17"/>
      <c r="K1542" s="20">
        <f>IF(FluxoCaixa1013151416[[#This Row],[Movimento ]]="Saldo Inicial",FluxoCaixa1013151416[[#This Row],[R$ (Valores)]],K1541+FluxoCaixa1013151416[[#This Row],[Valores Receitas / Despesas]])</f>
        <v>9274.3599999999933</v>
      </c>
      <c r="L1542" s="5">
        <f>IF(FluxoCaixa1013151416[[#This Row],[Entrada / Saída]]="Saída",FluxoCaixa1013151416[[#This Row],[R$ (Valores)]]*-1,FluxoCaixa1013151416[[#This Row],[R$ (Valores)]])</f>
        <v>0</v>
      </c>
    </row>
    <row r="1543" spans="2:12">
      <c r="B1543" s="48"/>
      <c r="C1543" s="48"/>
      <c r="D1543" s="56"/>
      <c r="E1543" s="52"/>
      <c r="F1543" s="17"/>
      <c r="G1543" s="17"/>
      <c r="H1543" s="58"/>
      <c r="I1543" s="21"/>
      <c r="J1543" s="17"/>
      <c r="K1543" s="20">
        <f>IF(FluxoCaixa1013151416[[#This Row],[Movimento ]]="Saldo Inicial",FluxoCaixa1013151416[[#This Row],[R$ (Valores)]],K1542+FluxoCaixa1013151416[[#This Row],[Valores Receitas / Despesas]])</f>
        <v>9274.3599999999933</v>
      </c>
      <c r="L1543" s="5">
        <f>IF(FluxoCaixa1013151416[[#This Row],[Entrada / Saída]]="Saída",FluxoCaixa1013151416[[#This Row],[R$ (Valores)]]*-1,FluxoCaixa1013151416[[#This Row],[R$ (Valores)]])</f>
        <v>0</v>
      </c>
    </row>
    <row r="1544" spans="2:12">
      <c r="B1544" s="48"/>
      <c r="C1544" s="48"/>
      <c r="D1544" s="56"/>
      <c r="E1544" s="52"/>
      <c r="F1544" s="17"/>
      <c r="G1544" s="17"/>
      <c r="H1544" s="58"/>
      <c r="I1544" s="21"/>
      <c r="J1544" s="17"/>
      <c r="K1544" s="20">
        <f>IF(FluxoCaixa1013151416[[#This Row],[Movimento ]]="Saldo Inicial",FluxoCaixa1013151416[[#This Row],[R$ (Valores)]],K1543+FluxoCaixa1013151416[[#This Row],[Valores Receitas / Despesas]])</f>
        <v>9274.3599999999933</v>
      </c>
      <c r="L1544" s="5">
        <f>IF(FluxoCaixa1013151416[[#This Row],[Entrada / Saída]]="Saída",FluxoCaixa1013151416[[#This Row],[R$ (Valores)]]*-1,FluxoCaixa1013151416[[#This Row],[R$ (Valores)]])</f>
        <v>0</v>
      </c>
    </row>
    <row r="1545" spans="2:12">
      <c r="B1545" s="48"/>
      <c r="C1545" s="48"/>
      <c r="D1545" s="56"/>
      <c r="E1545" s="52"/>
      <c r="F1545" s="17"/>
      <c r="G1545" s="17"/>
      <c r="H1545" s="58"/>
      <c r="I1545" s="21"/>
      <c r="J1545" s="17"/>
      <c r="K1545" s="20">
        <f>IF(FluxoCaixa1013151416[[#This Row],[Movimento ]]="Saldo Inicial",FluxoCaixa1013151416[[#This Row],[R$ (Valores)]],K1544+FluxoCaixa1013151416[[#This Row],[Valores Receitas / Despesas]])</f>
        <v>9274.3599999999933</v>
      </c>
      <c r="L1545" s="5">
        <f>IF(FluxoCaixa1013151416[[#This Row],[Entrada / Saída]]="Saída",FluxoCaixa1013151416[[#This Row],[R$ (Valores)]]*-1,FluxoCaixa1013151416[[#This Row],[R$ (Valores)]])</f>
        <v>0</v>
      </c>
    </row>
    <row r="1546" spans="2:12">
      <c r="B1546" s="48"/>
      <c r="C1546" s="48"/>
      <c r="D1546" s="56"/>
      <c r="E1546" s="52"/>
      <c r="F1546" s="45"/>
      <c r="G1546" s="45"/>
      <c r="H1546" s="57"/>
      <c r="I1546" s="54"/>
      <c r="J1546" s="45"/>
      <c r="K1546" s="47">
        <f>IF(FluxoCaixa1013151416[[#This Row],[Movimento ]]="Saldo Inicial",FluxoCaixa1013151416[[#This Row],[R$ (Valores)]],K1545+FluxoCaixa1013151416[[#This Row],[Valores Receitas / Despesas]])</f>
        <v>9274.3599999999933</v>
      </c>
      <c r="L1546" s="53">
        <f>IF(FluxoCaixa1013151416[[#This Row],[Entrada / Saída]]="Saída",FluxoCaixa1013151416[[#This Row],[R$ (Valores)]]*-1,FluxoCaixa1013151416[[#This Row],[R$ (Valores)]])</f>
        <v>0</v>
      </c>
    </row>
    <row r="1547" spans="2:12">
      <c r="B1547" s="48"/>
      <c r="C1547" s="48"/>
      <c r="D1547" s="56"/>
      <c r="E1547" s="52"/>
      <c r="F1547" s="17"/>
      <c r="G1547" s="17"/>
      <c r="H1547" s="17"/>
      <c r="I1547" s="21"/>
      <c r="J1547" s="17"/>
      <c r="K1547" s="20">
        <f>IF(FluxoCaixa1013151416[[#This Row],[Movimento ]]="Saldo Inicial",FluxoCaixa1013151416[[#This Row],[R$ (Valores)]],K1546+FluxoCaixa1013151416[[#This Row],[Valores Receitas / Despesas]])</f>
        <v>9274.3599999999933</v>
      </c>
      <c r="L1547" s="5">
        <f>IF(FluxoCaixa1013151416[[#This Row],[Entrada / Saída]]="Saída",FluxoCaixa1013151416[[#This Row],[R$ (Valores)]]*-1,FluxoCaixa1013151416[[#This Row],[R$ (Valores)]])</f>
        <v>0</v>
      </c>
    </row>
    <row r="1548" spans="2:12">
      <c r="B1548" s="48"/>
      <c r="C1548" s="48"/>
      <c r="D1548" s="56"/>
      <c r="E1548" s="52"/>
      <c r="F1548" s="17"/>
      <c r="G1548" s="17"/>
      <c r="H1548" s="17"/>
      <c r="I1548" s="21"/>
      <c r="J1548" s="17"/>
      <c r="K1548" s="20">
        <f>IF(FluxoCaixa1013151416[[#This Row],[Movimento ]]="Saldo Inicial",FluxoCaixa1013151416[[#This Row],[R$ (Valores)]],K1547+FluxoCaixa1013151416[[#This Row],[Valores Receitas / Despesas]])</f>
        <v>9274.3599999999933</v>
      </c>
      <c r="L1548" s="5">
        <f>IF(FluxoCaixa1013151416[[#This Row],[Entrada / Saída]]="Saída",FluxoCaixa1013151416[[#This Row],[R$ (Valores)]]*-1,FluxoCaixa1013151416[[#This Row],[R$ (Valores)]])</f>
        <v>0</v>
      </c>
    </row>
    <row r="1549" spans="2:12">
      <c r="B1549" s="48"/>
      <c r="C1549" s="48"/>
      <c r="D1549" s="56"/>
      <c r="E1549" s="52"/>
      <c r="F1549" s="17"/>
      <c r="G1549" s="17"/>
      <c r="H1549" s="17"/>
      <c r="I1549" s="21"/>
      <c r="J1549" s="17"/>
      <c r="K1549" s="20">
        <f>IF(FluxoCaixa1013151416[[#This Row],[Movimento ]]="Saldo Inicial",FluxoCaixa1013151416[[#This Row],[R$ (Valores)]],K1548+FluxoCaixa1013151416[[#This Row],[Valores Receitas / Despesas]])</f>
        <v>9274.3599999999933</v>
      </c>
      <c r="L1549" s="5">
        <f>IF(FluxoCaixa1013151416[[#This Row],[Entrada / Saída]]="Saída",FluxoCaixa1013151416[[#This Row],[R$ (Valores)]]*-1,FluxoCaixa1013151416[[#This Row],[R$ (Valores)]])</f>
        <v>0</v>
      </c>
    </row>
    <row r="1550" spans="2:12">
      <c r="B1550" s="48"/>
      <c r="C1550" s="48"/>
      <c r="D1550" s="56"/>
      <c r="E1550" s="52"/>
      <c r="F1550" s="17"/>
      <c r="G1550" s="17"/>
      <c r="H1550" s="17"/>
      <c r="I1550" s="21"/>
      <c r="J1550" s="17"/>
      <c r="K1550" s="20">
        <f>IF(FluxoCaixa1013151416[[#This Row],[Movimento ]]="Saldo Inicial",FluxoCaixa1013151416[[#This Row],[R$ (Valores)]],K1549+FluxoCaixa1013151416[[#This Row],[Valores Receitas / Despesas]])</f>
        <v>9274.3599999999933</v>
      </c>
      <c r="L1550" s="5">
        <f>IF(FluxoCaixa1013151416[[#This Row],[Entrada / Saída]]="Saída",FluxoCaixa1013151416[[#This Row],[R$ (Valores)]]*-1,FluxoCaixa1013151416[[#This Row],[R$ (Valores)]])</f>
        <v>0</v>
      </c>
    </row>
    <row r="1551" spans="2:12">
      <c r="B1551" s="48"/>
      <c r="C1551" s="48"/>
      <c r="D1551" s="56"/>
      <c r="E1551" s="52"/>
      <c r="F1551" s="17"/>
      <c r="G1551" s="17"/>
      <c r="H1551" s="17"/>
      <c r="I1551" s="21"/>
      <c r="J1551" s="17"/>
      <c r="K1551" s="20">
        <f>IF(FluxoCaixa1013151416[[#This Row],[Movimento ]]="Saldo Inicial",FluxoCaixa1013151416[[#This Row],[R$ (Valores)]],K1550+FluxoCaixa1013151416[[#This Row],[Valores Receitas / Despesas]])</f>
        <v>9274.3599999999933</v>
      </c>
      <c r="L1551" s="53">
        <f>IF(FluxoCaixa1013151416[[#This Row],[Entrada / Saída]]="Saída",FluxoCaixa1013151416[[#This Row],[R$ (Valores)]]*-1,FluxoCaixa1013151416[[#This Row],[R$ (Valores)]])</f>
        <v>0</v>
      </c>
    </row>
    <row r="1552" spans="2:12">
      <c r="B1552" s="48"/>
      <c r="C1552" s="48"/>
      <c r="D1552" s="56"/>
      <c r="E1552" s="52"/>
      <c r="F1552" s="45"/>
      <c r="G1552" s="17"/>
      <c r="H1552" s="17"/>
      <c r="I1552" s="54"/>
      <c r="J1552" s="45"/>
      <c r="K1552" s="47">
        <f>IF(FluxoCaixa1013151416[[#This Row],[Movimento ]]="Saldo Inicial",FluxoCaixa1013151416[[#This Row],[R$ (Valores)]],K1551+FluxoCaixa1013151416[[#This Row],[Valores Receitas / Despesas]])</f>
        <v>9274.3599999999933</v>
      </c>
      <c r="L1552" s="53">
        <f>IF(FluxoCaixa1013151416[[#This Row],[Entrada / Saída]]="Saída",FluxoCaixa1013151416[[#This Row],[R$ (Valores)]]*-1,FluxoCaixa1013151416[[#This Row],[R$ (Valores)]])</f>
        <v>0</v>
      </c>
    </row>
    <row r="1553" spans="2:12">
      <c r="B1553" s="48"/>
      <c r="C1553" s="48"/>
      <c r="D1553" s="56"/>
      <c r="E1553" s="52"/>
      <c r="F1553" s="45"/>
      <c r="G1553" s="45"/>
      <c r="H1553" s="45"/>
      <c r="I1553" s="21"/>
      <c r="J1553" s="17"/>
      <c r="K1553" s="20">
        <f>IF(FluxoCaixa1013151416[[#This Row],[Movimento ]]="Saldo Inicial",FluxoCaixa1013151416[[#This Row],[R$ (Valores)]],K1552+FluxoCaixa1013151416[[#This Row],[Valores Receitas / Despesas]])</f>
        <v>9274.3599999999933</v>
      </c>
      <c r="L1553" s="5">
        <f>IF(FluxoCaixa1013151416[[#This Row],[Entrada / Saída]]="Saída",FluxoCaixa1013151416[[#This Row],[R$ (Valores)]]*-1,FluxoCaixa1013151416[[#This Row],[R$ (Valores)]])</f>
        <v>0</v>
      </c>
    </row>
    <row r="1554" spans="2:12">
      <c r="B1554" s="48"/>
      <c r="C1554" s="48"/>
      <c r="D1554" s="56"/>
      <c r="E1554" s="52"/>
      <c r="F1554" s="45"/>
      <c r="G1554" s="45"/>
      <c r="H1554" s="45"/>
      <c r="I1554" s="21"/>
      <c r="J1554" s="17"/>
      <c r="K1554" s="20">
        <f>IF(FluxoCaixa1013151416[[#This Row],[Movimento ]]="Saldo Inicial",FluxoCaixa1013151416[[#This Row],[R$ (Valores)]],K1553+FluxoCaixa1013151416[[#This Row],[Valores Receitas / Despesas]])</f>
        <v>9274.3599999999933</v>
      </c>
      <c r="L1554" s="5">
        <f>IF(FluxoCaixa1013151416[[#This Row],[Entrada / Saída]]="Saída",FluxoCaixa1013151416[[#This Row],[R$ (Valores)]]*-1,FluxoCaixa1013151416[[#This Row],[R$ (Valores)]])</f>
        <v>0</v>
      </c>
    </row>
    <row r="1555" spans="2:12">
      <c r="B1555" s="48"/>
      <c r="C1555" s="48"/>
      <c r="D1555" s="56"/>
      <c r="E1555" s="52"/>
      <c r="F1555" s="45"/>
      <c r="G1555" s="45"/>
      <c r="H1555" s="45"/>
      <c r="I1555" s="21"/>
      <c r="J1555" s="17"/>
      <c r="K1555" s="20">
        <f>IF(FluxoCaixa1013151416[[#This Row],[Movimento ]]="Saldo Inicial",FluxoCaixa1013151416[[#This Row],[R$ (Valores)]],K1554+FluxoCaixa1013151416[[#This Row],[Valores Receitas / Despesas]])</f>
        <v>9274.3599999999933</v>
      </c>
      <c r="L1555" s="5">
        <f>IF(FluxoCaixa1013151416[[#This Row],[Entrada / Saída]]="Saída",FluxoCaixa1013151416[[#This Row],[R$ (Valores)]]*-1,FluxoCaixa1013151416[[#This Row],[R$ (Valores)]])</f>
        <v>0</v>
      </c>
    </row>
    <row r="1556" spans="2:12">
      <c r="B1556" s="48"/>
      <c r="C1556" s="48"/>
      <c r="D1556" s="56"/>
      <c r="E1556" s="52"/>
      <c r="F1556" s="17"/>
      <c r="G1556" s="17"/>
      <c r="H1556" s="17"/>
      <c r="I1556" s="21"/>
      <c r="J1556" s="17"/>
      <c r="K1556" s="20">
        <f>IF(FluxoCaixa1013151416[[#This Row],[Movimento ]]="Saldo Inicial",FluxoCaixa1013151416[[#This Row],[R$ (Valores)]],K1555+FluxoCaixa1013151416[[#This Row],[Valores Receitas / Despesas]])</f>
        <v>9274.3599999999933</v>
      </c>
      <c r="L1556" s="5">
        <f>IF(FluxoCaixa1013151416[[#This Row],[Entrada / Saída]]="Saída",FluxoCaixa1013151416[[#This Row],[R$ (Valores)]]*-1,FluxoCaixa1013151416[[#This Row],[R$ (Valores)]])</f>
        <v>0</v>
      </c>
    </row>
    <row r="1557" spans="2:12">
      <c r="B1557" s="48"/>
      <c r="C1557" s="48"/>
      <c r="D1557" s="56"/>
      <c r="E1557" s="52"/>
      <c r="F1557" s="17"/>
      <c r="G1557" s="17"/>
      <c r="H1557" s="17"/>
      <c r="I1557" s="21"/>
      <c r="J1557" s="17"/>
      <c r="K1557" s="20">
        <f>IF(FluxoCaixa1013151416[[#This Row],[Movimento ]]="Saldo Inicial",FluxoCaixa1013151416[[#This Row],[R$ (Valores)]],K1556+FluxoCaixa1013151416[[#This Row],[Valores Receitas / Despesas]])</f>
        <v>9274.3599999999933</v>
      </c>
      <c r="L1557" s="5">
        <f>IF(FluxoCaixa1013151416[[#This Row],[Entrada / Saída]]="Saída",FluxoCaixa1013151416[[#This Row],[R$ (Valores)]]*-1,FluxoCaixa1013151416[[#This Row],[R$ (Valores)]])</f>
        <v>0</v>
      </c>
    </row>
    <row r="1558" spans="2:12">
      <c r="B1558" s="48"/>
      <c r="C1558" s="48"/>
      <c r="D1558" s="56"/>
      <c r="E1558" s="52"/>
      <c r="F1558" s="17"/>
      <c r="G1558" s="17"/>
      <c r="H1558" s="17"/>
      <c r="I1558" s="21"/>
      <c r="J1558" s="17"/>
      <c r="K1558" s="20">
        <f>IF(FluxoCaixa1013151416[[#This Row],[Movimento ]]="Saldo Inicial",FluxoCaixa1013151416[[#This Row],[R$ (Valores)]],K1557+FluxoCaixa1013151416[[#This Row],[Valores Receitas / Despesas]])</f>
        <v>9274.3599999999933</v>
      </c>
      <c r="L1558" s="5">
        <f>IF(FluxoCaixa1013151416[[#This Row],[Entrada / Saída]]="Saída",FluxoCaixa1013151416[[#This Row],[R$ (Valores)]]*-1,FluxoCaixa1013151416[[#This Row],[R$ (Valores)]])</f>
        <v>0</v>
      </c>
    </row>
    <row r="1559" spans="2:12">
      <c r="B1559" s="48"/>
      <c r="C1559" s="48"/>
      <c r="D1559" s="56"/>
      <c r="E1559" s="52"/>
      <c r="F1559" s="17"/>
      <c r="G1559" s="17"/>
      <c r="H1559" s="17"/>
      <c r="I1559" s="21"/>
      <c r="J1559" s="17"/>
      <c r="K1559" s="20">
        <f>IF(FluxoCaixa1013151416[[#This Row],[Movimento ]]="Saldo Inicial",FluxoCaixa1013151416[[#This Row],[R$ (Valores)]],K1558+FluxoCaixa1013151416[[#This Row],[Valores Receitas / Despesas]])</f>
        <v>9274.3599999999933</v>
      </c>
      <c r="L1559" s="5">
        <f>IF(FluxoCaixa1013151416[[#This Row],[Entrada / Saída]]="Saída",FluxoCaixa1013151416[[#This Row],[R$ (Valores)]]*-1,FluxoCaixa1013151416[[#This Row],[R$ (Valores)]])</f>
        <v>0</v>
      </c>
    </row>
    <row r="1560" spans="2:12">
      <c r="B1560" s="48"/>
      <c r="C1560" s="48"/>
      <c r="D1560" s="56"/>
      <c r="E1560" s="52"/>
      <c r="F1560" s="17"/>
      <c r="G1560" s="17"/>
      <c r="H1560" s="17"/>
      <c r="I1560" s="21"/>
      <c r="J1560" s="17"/>
      <c r="K1560" s="20">
        <f>IF(FluxoCaixa1013151416[[#This Row],[Movimento ]]="Saldo Inicial",FluxoCaixa1013151416[[#This Row],[R$ (Valores)]],K1559+FluxoCaixa1013151416[[#This Row],[Valores Receitas / Despesas]])</f>
        <v>9274.3599999999933</v>
      </c>
      <c r="L1560" s="5">
        <f>IF(FluxoCaixa1013151416[[#This Row],[Entrada / Saída]]="Saída",FluxoCaixa1013151416[[#This Row],[R$ (Valores)]]*-1,FluxoCaixa1013151416[[#This Row],[R$ (Valores)]])</f>
        <v>0</v>
      </c>
    </row>
    <row r="1561" spans="2:12">
      <c r="B1561" s="48"/>
      <c r="C1561" s="48"/>
      <c r="D1561" s="56"/>
      <c r="E1561" s="52"/>
      <c r="F1561" s="17"/>
      <c r="G1561" s="17"/>
      <c r="H1561" s="17"/>
      <c r="I1561" s="21"/>
      <c r="J1561" s="17"/>
      <c r="K1561" s="20">
        <f>IF(FluxoCaixa1013151416[[#This Row],[Movimento ]]="Saldo Inicial",FluxoCaixa1013151416[[#This Row],[R$ (Valores)]],K1560+FluxoCaixa1013151416[[#This Row],[Valores Receitas / Despesas]])</f>
        <v>9274.3599999999933</v>
      </c>
      <c r="L1561" s="5">
        <f>IF(FluxoCaixa1013151416[[#This Row],[Entrada / Saída]]="Saída",FluxoCaixa1013151416[[#This Row],[R$ (Valores)]]*-1,FluxoCaixa1013151416[[#This Row],[R$ (Valores)]])</f>
        <v>0</v>
      </c>
    </row>
    <row r="1562" spans="2:12">
      <c r="B1562" s="48"/>
      <c r="C1562" s="48"/>
      <c r="D1562" s="56"/>
      <c r="E1562" s="52"/>
      <c r="F1562" s="17"/>
      <c r="G1562" s="17"/>
      <c r="H1562" s="17"/>
      <c r="I1562" s="21"/>
      <c r="J1562" s="17"/>
      <c r="K1562" s="20">
        <f>IF(FluxoCaixa1013151416[[#This Row],[Movimento ]]="Saldo Inicial",FluxoCaixa1013151416[[#This Row],[R$ (Valores)]],K1561+FluxoCaixa1013151416[[#This Row],[Valores Receitas / Despesas]])</f>
        <v>9274.3599999999933</v>
      </c>
      <c r="L1562" s="5">
        <f>IF(FluxoCaixa1013151416[[#This Row],[Entrada / Saída]]="Saída",FluxoCaixa1013151416[[#This Row],[R$ (Valores)]]*-1,FluxoCaixa1013151416[[#This Row],[R$ (Valores)]])</f>
        <v>0</v>
      </c>
    </row>
    <row r="1563" spans="2:12">
      <c r="B1563" s="48"/>
      <c r="C1563" s="48"/>
      <c r="D1563" s="56"/>
      <c r="E1563" s="52"/>
      <c r="F1563" s="17"/>
      <c r="G1563" s="17"/>
      <c r="H1563" s="17"/>
      <c r="I1563" s="21"/>
      <c r="J1563" s="17"/>
      <c r="K1563" s="20">
        <f>IF(FluxoCaixa1013151416[[#This Row],[Movimento ]]="Saldo Inicial",FluxoCaixa1013151416[[#This Row],[R$ (Valores)]],K1562+FluxoCaixa1013151416[[#This Row],[Valores Receitas / Despesas]])</f>
        <v>9274.3599999999933</v>
      </c>
      <c r="L1563" s="5">
        <f>IF(FluxoCaixa1013151416[[#This Row],[Entrada / Saída]]="Saída",FluxoCaixa1013151416[[#This Row],[R$ (Valores)]]*-1,FluxoCaixa1013151416[[#This Row],[R$ (Valores)]])</f>
        <v>0</v>
      </c>
    </row>
    <row r="1564" spans="2:12">
      <c r="B1564" s="48"/>
      <c r="C1564" s="48"/>
      <c r="D1564" s="56"/>
      <c r="E1564" s="52"/>
      <c r="F1564" s="17"/>
      <c r="G1564" s="17"/>
      <c r="H1564" s="17"/>
      <c r="I1564" s="21"/>
      <c r="J1564" s="17"/>
      <c r="K1564" s="20">
        <f>IF(FluxoCaixa1013151416[[#This Row],[Movimento ]]="Saldo Inicial",FluxoCaixa1013151416[[#This Row],[R$ (Valores)]],K1563+FluxoCaixa1013151416[[#This Row],[Valores Receitas / Despesas]])</f>
        <v>9274.3599999999933</v>
      </c>
      <c r="L1564" s="5">
        <f>IF(FluxoCaixa1013151416[[#This Row],[Entrada / Saída]]="Saída",FluxoCaixa1013151416[[#This Row],[R$ (Valores)]]*-1,FluxoCaixa1013151416[[#This Row],[R$ (Valores)]])</f>
        <v>0</v>
      </c>
    </row>
    <row r="1565" spans="2:12">
      <c r="B1565" s="48"/>
      <c r="C1565" s="48"/>
      <c r="D1565" s="56"/>
      <c r="E1565" s="52"/>
      <c r="F1565" s="17"/>
      <c r="G1565" s="17"/>
      <c r="H1565" s="17"/>
      <c r="I1565" s="54"/>
      <c r="J1565" s="45"/>
      <c r="K1565" s="47">
        <f>IF(FluxoCaixa1013151416[[#This Row],[Movimento ]]="Saldo Inicial",FluxoCaixa1013151416[[#This Row],[R$ (Valores)]],K1564+FluxoCaixa1013151416[[#This Row],[Valores Receitas / Despesas]])</f>
        <v>9274.3599999999933</v>
      </c>
      <c r="L1565" s="53">
        <f>IF(FluxoCaixa1013151416[[#This Row],[Entrada / Saída]]="Saída",FluxoCaixa1013151416[[#This Row],[R$ (Valores)]]*-1,FluxoCaixa1013151416[[#This Row],[R$ (Valores)]])</f>
        <v>0</v>
      </c>
    </row>
    <row r="1566" spans="2:12">
      <c r="B1566" s="48"/>
      <c r="C1566" s="48"/>
      <c r="D1566" s="56"/>
      <c r="E1566" s="52"/>
      <c r="F1566" s="17"/>
      <c r="G1566" s="17"/>
      <c r="H1566" s="17"/>
      <c r="I1566" s="21"/>
      <c r="J1566" s="17"/>
      <c r="K1566" s="20">
        <f>IF(FluxoCaixa1013151416[[#This Row],[Movimento ]]="Saldo Inicial",FluxoCaixa1013151416[[#This Row],[R$ (Valores)]],K1565+FluxoCaixa1013151416[[#This Row],[Valores Receitas / Despesas]])</f>
        <v>9274.3599999999933</v>
      </c>
      <c r="L1566" s="5">
        <f>IF(FluxoCaixa1013151416[[#This Row],[Entrada / Saída]]="Saída",FluxoCaixa1013151416[[#This Row],[R$ (Valores)]]*-1,FluxoCaixa1013151416[[#This Row],[R$ (Valores)]])</f>
        <v>0</v>
      </c>
    </row>
    <row r="1567" spans="2:12">
      <c r="B1567" s="48"/>
      <c r="C1567" s="48"/>
      <c r="D1567" s="56"/>
      <c r="E1567" s="52"/>
      <c r="F1567" s="17"/>
      <c r="G1567" s="17"/>
      <c r="H1567" s="17"/>
      <c r="I1567" s="21"/>
      <c r="J1567" s="17"/>
      <c r="K1567" s="20">
        <f>IF(FluxoCaixa1013151416[[#This Row],[Movimento ]]="Saldo Inicial",FluxoCaixa1013151416[[#This Row],[R$ (Valores)]],K1566+FluxoCaixa1013151416[[#This Row],[Valores Receitas / Despesas]])</f>
        <v>9274.3599999999933</v>
      </c>
      <c r="L1567" s="5">
        <f>IF(FluxoCaixa1013151416[[#This Row],[Entrada / Saída]]="Saída",FluxoCaixa1013151416[[#This Row],[R$ (Valores)]]*-1,FluxoCaixa1013151416[[#This Row],[R$ (Valores)]])</f>
        <v>0</v>
      </c>
    </row>
    <row r="1568" spans="2:12">
      <c r="B1568" s="48"/>
      <c r="C1568" s="48"/>
      <c r="D1568" s="56"/>
      <c r="E1568" s="52"/>
      <c r="F1568" s="17"/>
      <c r="G1568" s="17"/>
      <c r="H1568" s="17"/>
      <c r="I1568" s="21"/>
      <c r="J1568" s="17"/>
      <c r="K1568" s="20">
        <f>IF(FluxoCaixa1013151416[[#This Row],[Movimento ]]="Saldo Inicial",FluxoCaixa1013151416[[#This Row],[R$ (Valores)]],K1567+FluxoCaixa1013151416[[#This Row],[Valores Receitas / Despesas]])</f>
        <v>9274.3599999999933</v>
      </c>
      <c r="L1568" s="5">
        <f>IF(FluxoCaixa1013151416[[#This Row],[Entrada / Saída]]="Saída",FluxoCaixa1013151416[[#This Row],[R$ (Valores)]]*-1,FluxoCaixa1013151416[[#This Row],[R$ (Valores)]])</f>
        <v>0</v>
      </c>
    </row>
    <row r="1569" spans="2:12">
      <c r="B1569" s="48"/>
      <c r="C1569" s="48"/>
      <c r="D1569" s="56"/>
      <c r="E1569" s="52"/>
      <c r="F1569" s="17"/>
      <c r="G1569" s="17"/>
      <c r="H1569" s="17"/>
      <c r="I1569" s="21"/>
      <c r="J1569" s="17"/>
      <c r="K1569" s="20">
        <f>IF(FluxoCaixa1013151416[[#This Row],[Movimento ]]="Saldo Inicial",FluxoCaixa1013151416[[#This Row],[R$ (Valores)]],K1568+FluxoCaixa1013151416[[#This Row],[Valores Receitas / Despesas]])</f>
        <v>9274.3599999999933</v>
      </c>
      <c r="L1569" s="5">
        <f>IF(FluxoCaixa1013151416[[#This Row],[Entrada / Saída]]="Saída",FluxoCaixa1013151416[[#This Row],[R$ (Valores)]]*-1,FluxoCaixa1013151416[[#This Row],[R$ (Valores)]])</f>
        <v>0</v>
      </c>
    </row>
    <row r="1570" spans="2:12">
      <c r="B1570" s="48"/>
      <c r="C1570" s="48"/>
      <c r="D1570" s="56"/>
      <c r="E1570" s="52"/>
      <c r="F1570" s="17"/>
      <c r="G1570" s="17"/>
      <c r="H1570" s="17"/>
      <c r="I1570" s="21"/>
      <c r="J1570" s="17"/>
      <c r="K1570" s="20">
        <f>IF(FluxoCaixa1013151416[[#This Row],[Movimento ]]="Saldo Inicial",FluxoCaixa1013151416[[#This Row],[R$ (Valores)]],K1569+FluxoCaixa1013151416[[#This Row],[Valores Receitas / Despesas]])</f>
        <v>9274.3599999999933</v>
      </c>
      <c r="L1570" s="5">
        <f>IF(FluxoCaixa1013151416[[#This Row],[Entrada / Saída]]="Saída",FluxoCaixa1013151416[[#This Row],[R$ (Valores)]]*-1,FluxoCaixa1013151416[[#This Row],[R$ (Valores)]])</f>
        <v>0</v>
      </c>
    </row>
    <row r="1571" spans="2:12">
      <c r="B1571" s="48"/>
      <c r="C1571" s="48"/>
      <c r="D1571" s="56"/>
      <c r="E1571" s="52"/>
      <c r="F1571" s="17"/>
      <c r="G1571" s="17"/>
      <c r="H1571" s="17"/>
      <c r="I1571" s="21"/>
      <c r="J1571" s="17"/>
      <c r="K1571" s="20">
        <f>IF(FluxoCaixa1013151416[[#This Row],[Movimento ]]="Saldo Inicial",FluxoCaixa1013151416[[#This Row],[R$ (Valores)]],K1570+FluxoCaixa1013151416[[#This Row],[Valores Receitas / Despesas]])</f>
        <v>9274.3599999999933</v>
      </c>
      <c r="L1571" s="5">
        <f>IF(FluxoCaixa1013151416[[#This Row],[Entrada / Saída]]="Saída",FluxoCaixa1013151416[[#This Row],[R$ (Valores)]]*-1,FluxoCaixa1013151416[[#This Row],[R$ (Valores)]])</f>
        <v>0</v>
      </c>
    </row>
    <row r="1572" spans="2:12">
      <c r="B1572" s="48"/>
      <c r="C1572" s="48"/>
      <c r="D1572" s="56"/>
      <c r="E1572" s="52"/>
      <c r="F1572" s="17"/>
      <c r="G1572" s="17"/>
      <c r="H1572" s="17"/>
      <c r="I1572" s="21"/>
      <c r="J1572" s="17"/>
      <c r="K1572" s="20">
        <f>IF(FluxoCaixa1013151416[[#This Row],[Movimento ]]="Saldo Inicial",FluxoCaixa1013151416[[#This Row],[R$ (Valores)]],K1571+FluxoCaixa1013151416[[#This Row],[Valores Receitas / Despesas]])</f>
        <v>9274.3599999999933</v>
      </c>
      <c r="L1572" s="5">
        <f>IF(FluxoCaixa1013151416[[#This Row],[Entrada / Saída]]="Saída",FluxoCaixa1013151416[[#This Row],[R$ (Valores)]]*-1,FluxoCaixa1013151416[[#This Row],[R$ (Valores)]])</f>
        <v>0</v>
      </c>
    </row>
    <row r="1573" spans="2:12">
      <c r="B1573" s="48"/>
      <c r="C1573" s="48"/>
      <c r="D1573" s="56"/>
      <c r="E1573" s="52"/>
      <c r="F1573" s="17"/>
      <c r="G1573" s="17"/>
      <c r="H1573" s="17"/>
      <c r="I1573" s="21"/>
      <c r="J1573" s="17"/>
      <c r="K1573" s="20">
        <f>IF(FluxoCaixa1013151416[[#This Row],[Movimento ]]="Saldo Inicial",FluxoCaixa1013151416[[#This Row],[R$ (Valores)]],K1572+FluxoCaixa1013151416[[#This Row],[Valores Receitas / Despesas]])</f>
        <v>9274.3599999999933</v>
      </c>
      <c r="L1573" s="5">
        <f>IF(FluxoCaixa1013151416[[#This Row],[Entrada / Saída]]="Saída",FluxoCaixa1013151416[[#This Row],[R$ (Valores)]]*-1,FluxoCaixa1013151416[[#This Row],[R$ (Valores)]])</f>
        <v>0</v>
      </c>
    </row>
    <row r="1574" spans="2:12">
      <c r="B1574" s="48"/>
      <c r="C1574" s="48"/>
      <c r="D1574" s="56"/>
      <c r="E1574" s="52"/>
      <c r="F1574" s="17"/>
      <c r="G1574" s="17"/>
      <c r="H1574" s="17"/>
      <c r="I1574" s="21"/>
      <c r="J1574" s="17"/>
      <c r="K1574" s="20">
        <f>IF(FluxoCaixa1013151416[[#This Row],[Movimento ]]="Saldo Inicial",FluxoCaixa1013151416[[#This Row],[R$ (Valores)]],K1573+FluxoCaixa1013151416[[#This Row],[Valores Receitas / Despesas]])</f>
        <v>9274.3599999999933</v>
      </c>
      <c r="L1574" s="5">
        <f>IF(FluxoCaixa1013151416[[#This Row],[Entrada / Saída]]="Saída",FluxoCaixa1013151416[[#This Row],[R$ (Valores)]]*-1,FluxoCaixa1013151416[[#This Row],[R$ (Valores)]])</f>
        <v>0</v>
      </c>
    </row>
    <row r="1575" spans="2:12">
      <c r="B1575" s="48"/>
      <c r="C1575" s="48"/>
      <c r="D1575" s="56"/>
      <c r="E1575" s="52"/>
      <c r="F1575" s="17"/>
      <c r="G1575" s="17"/>
      <c r="H1575" s="17"/>
      <c r="I1575" s="21"/>
      <c r="J1575" s="17"/>
      <c r="K1575" s="20">
        <f>IF(FluxoCaixa1013151416[[#This Row],[Movimento ]]="Saldo Inicial",FluxoCaixa1013151416[[#This Row],[R$ (Valores)]],K1574+FluxoCaixa1013151416[[#This Row],[Valores Receitas / Despesas]])</f>
        <v>9274.3599999999933</v>
      </c>
      <c r="L1575" s="5">
        <f>IF(FluxoCaixa1013151416[[#This Row],[Entrada / Saída]]="Saída",FluxoCaixa1013151416[[#This Row],[R$ (Valores)]]*-1,FluxoCaixa1013151416[[#This Row],[R$ (Valores)]])</f>
        <v>0</v>
      </c>
    </row>
    <row r="1576" spans="2:12">
      <c r="B1576" s="48"/>
      <c r="C1576" s="48"/>
      <c r="D1576" s="56"/>
      <c r="E1576" s="52"/>
      <c r="F1576" s="17"/>
      <c r="G1576" s="17"/>
      <c r="H1576" s="17"/>
      <c r="I1576" s="21"/>
      <c r="J1576" s="17"/>
      <c r="K1576" s="20">
        <f>IF(FluxoCaixa1013151416[[#This Row],[Movimento ]]="Saldo Inicial",FluxoCaixa1013151416[[#This Row],[R$ (Valores)]],K1575+FluxoCaixa1013151416[[#This Row],[Valores Receitas / Despesas]])</f>
        <v>9274.3599999999933</v>
      </c>
      <c r="L1576" s="5">
        <f>IF(FluxoCaixa1013151416[[#This Row],[Entrada / Saída]]="Saída",FluxoCaixa1013151416[[#This Row],[R$ (Valores)]]*-1,FluxoCaixa1013151416[[#This Row],[R$ (Valores)]])</f>
        <v>0</v>
      </c>
    </row>
    <row r="1577" spans="2:12">
      <c r="B1577" s="48"/>
      <c r="C1577" s="48"/>
      <c r="D1577" s="56"/>
      <c r="E1577" s="52"/>
      <c r="F1577" s="17"/>
      <c r="G1577" s="17"/>
      <c r="H1577" s="17"/>
      <c r="I1577" s="21"/>
      <c r="J1577" s="17"/>
      <c r="K1577" s="20">
        <f>IF(FluxoCaixa1013151416[[#This Row],[Movimento ]]="Saldo Inicial",FluxoCaixa1013151416[[#This Row],[R$ (Valores)]],K1576+FluxoCaixa1013151416[[#This Row],[Valores Receitas / Despesas]])</f>
        <v>9274.3599999999933</v>
      </c>
      <c r="L1577" s="5">
        <f>IF(FluxoCaixa1013151416[[#This Row],[Entrada / Saída]]="Saída",FluxoCaixa1013151416[[#This Row],[R$ (Valores)]]*-1,FluxoCaixa1013151416[[#This Row],[R$ (Valores)]])</f>
        <v>0</v>
      </c>
    </row>
    <row r="1578" spans="2:12">
      <c r="B1578" s="48"/>
      <c r="C1578" s="48"/>
      <c r="D1578" s="56"/>
      <c r="E1578" s="52"/>
      <c r="F1578" s="17"/>
      <c r="G1578" s="17"/>
      <c r="H1578" s="17"/>
      <c r="I1578" s="21"/>
      <c r="J1578" s="17"/>
      <c r="K1578" s="20">
        <f>IF(FluxoCaixa1013151416[[#This Row],[Movimento ]]="Saldo Inicial",FluxoCaixa1013151416[[#This Row],[R$ (Valores)]],K1577+FluxoCaixa1013151416[[#This Row],[Valores Receitas / Despesas]])</f>
        <v>9274.3599999999933</v>
      </c>
      <c r="L1578" s="5">
        <f>IF(FluxoCaixa1013151416[[#This Row],[Entrada / Saída]]="Saída",FluxoCaixa1013151416[[#This Row],[R$ (Valores)]]*-1,FluxoCaixa1013151416[[#This Row],[R$ (Valores)]])</f>
        <v>0</v>
      </c>
    </row>
    <row r="1579" spans="2:12">
      <c r="B1579" s="48"/>
      <c r="C1579" s="48"/>
      <c r="D1579" s="16"/>
      <c r="E1579" s="48"/>
      <c r="F1579" s="17"/>
      <c r="G1579" s="17"/>
      <c r="H1579" s="17"/>
      <c r="I1579" s="21"/>
      <c r="J1579" s="17"/>
      <c r="K1579" s="20">
        <f>IF(FluxoCaixa1013151416[[#This Row],[Movimento ]]="Saldo Inicial",FluxoCaixa1013151416[[#This Row],[R$ (Valores)]],K1578+FluxoCaixa1013151416[[#This Row],[Valores Receitas / Despesas]])</f>
        <v>9274.3599999999933</v>
      </c>
      <c r="L1579" s="53">
        <f>IF(FluxoCaixa1013151416[[#This Row],[Entrada / Saída]]="Saída",FluxoCaixa1013151416[[#This Row],[R$ (Valores)]]*-1,FluxoCaixa1013151416[[#This Row],[R$ (Valores)]])</f>
        <v>0</v>
      </c>
    </row>
    <row r="1580" spans="2:12">
      <c r="B1580" s="48"/>
      <c r="C1580" s="48"/>
      <c r="D1580" s="56"/>
      <c r="E1580" s="52"/>
      <c r="F1580" s="17"/>
      <c r="G1580" s="17"/>
      <c r="H1580" s="17"/>
      <c r="I1580" s="54"/>
      <c r="J1580" s="45"/>
      <c r="K1580" s="47">
        <f>IF(FluxoCaixa1013151416[[#This Row],[Movimento ]]="Saldo Inicial",FluxoCaixa1013151416[[#This Row],[R$ (Valores)]],K1579+FluxoCaixa1013151416[[#This Row],[Valores Receitas / Despesas]])</f>
        <v>9274.3599999999933</v>
      </c>
      <c r="L1580" s="53">
        <f>IF(FluxoCaixa1013151416[[#This Row],[Entrada / Saída]]="Saída",FluxoCaixa1013151416[[#This Row],[R$ (Valores)]]*-1,FluxoCaixa1013151416[[#This Row],[R$ (Valores)]])</f>
        <v>0</v>
      </c>
    </row>
    <row r="1581" spans="2:12">
      <c r="B1581" s="48"/>
      <c r="C1581" s="48"/>
      <c r="D1581" s="16"/>
      <c r="E1581" s="48"/>
      <c r="F1581" s="17"/>
      <c r="G1581" s="17"/>
      <c r="H1581" s="17"/>
      <c r="I1581" s="54"/>
      <c r="J1581" s="45"/>
      <c r="K1581" s="47">
        <f>IF(FluxoCaixa1013151416[[#This Row],[Movimento ]]="Saldo Inicial",FluxoCaixa1013151416[[#This Row],[R$ (Valores)]],K1580+FluxoCaixa1013151416[[#This Row],[Valores Receitas / Despesas]])</f>
        <v>9274.3599999999933</v>
      </c>
      <c r="L1581" s="53">
        <f>IF(FluxoCaixa1013151416[[#This Row],[Entrada / Saída]]="Saída",FluxoCaixa1013151416[[#This Row],[R$ (Valores)]]*-1,FluxoCaixa1013151416[[#This Row],[R$ (Valores)]])</f>
        <v>0</v>
      </c>
    </row>
    <row r="1582" spans="2:12">
      <c r="B1582" s="48"/>
      <c r="C1582" s="48"/>
      <c r="D1582" s="16"/>
      <c r="E1582" s="48"/>
      <c r="F1582" s="17"/>
      <c r="G1582" s="17"/>
      <c r="H1582" s="17"/>
      <c r="I1582" s="21"/>
      <c r="J1582" s="17"/>
      <c r="K1582" s="20">
        <f>IF(FluxoCaixa1013151416[[#This Row],[Movimento ]]="Saldo Inicial",FluxoCaixa1013151416[[#This Row],[R$ (Valores)]],K1581+FluxoCaixa1013151416[[#This Row],[Valores Receitas / Despesas]])</f>
        <v>9274.3599999999933</v>
      </c>
      <c r="L1582" s="20">
        <f>IF(FluxoCaixa1013151416[[#This Row],[Entrada / Saída]]="Saída",FluxoCaixa1013151416[[#This Row],[R$ (Valores)]]*-1,FluxoCaixa1013151416[[#This Row],[R$ (Valores)]])</f>
        <v>0</v>
      </c>
    </row>
    <row r="1583" spans="2:12">
      <c r="B1583" s="48"/>
      <c r="C1583" s="48"/>
      <c r="D1583" s="17"/>
      <c r="E1583" s="48"/>
      <c r="F1583" s="17"/>
      <c r="G1583" s="17"/>
      <c r="H1583" s="17"/>
      <c r="I1583" s="17"/>
      <c r="J1583" s="17"/>
      <c r="K1583" s="17"/>
      <c r="L1583" s="17"/>
    </row>
  </sheetData>
  <autoFilter ref="B10:C10" xr:uid="{F45AEC0C-BE4A-4CC3-ADF1-1E5B8652A38A}"/>
  <dataConsolidate link="1"/>
  <mergeCells count="5">
    <mergeCell ref="G1:K1"/>
    <mergeCell ref="B3:D3"/>
    <mergeCell ref="B4:C4"/>
    <mergeCell ref="B5:C5"/>
    <mergeCell ref="B6:C6"/>
  </mergeCells>
  <conditionalFormatting sqref="D6">
    <cfRule type="cellIs" dxfId="3" priority="1" operator="greaterThan">
      <formula>0</formula>
    </cfRule>
    <cfRule type="cellIs" dxfId="2" priority="2" operator="lessThan">
      <formula>0</formula>
    </cfRule>
  </conditionalFormatting>
  <dataValidations count="3">
    <dataValidation type="list" allowBlank="1" showInputMessage="1" showErrorMessage="1" sqref="H11" xr:uid="{6903F0E5-090E-4171-BD75-29A35A381930}">
      <formula1>INDIRECT($F11)</formula1>
    </dataValidation>
    <dataValidation type="list" allowBlank="1" showInputMessage="1" showErrorMessage="1" sqref="G1569:G1582 G923 G927 G932 G935:G938 G942:G949 G953:G960 G968 G970 G972:G985 G988 G1004:G1005 G1009 G1014:G1024 G1035:G1036 G1048 G1052:G1053 G1056:G1060 G1062:G1066 G1069:G1089 G1092 G1095:G1099 G1113:G1145 G1154:G1189 G1191 G1194:G1200 G1204:G1205 G1207:G1230 G1232:G1234 G1237:G1241 G1247 G1251:G1267 G1269:G1273 G1275:G1283 G1291 G1294 G1304:G1309 G1311:G1312 G1314 G1316 G1324:G1329 G1344:G1353 G1357:G1375 G1379:G1381 G1398:G1399 G1401:G1411 G1420:G1421 G1423:G1427 G1448:G1450 G1440 G1465:G1480 G1521:G1567 G11:G916" xr:uid="{06721C7E-D576-40C0-9D05-C67D3F32DAA1}">
      <formula1>INDIRECT(F11)</formula1>
    </dataValidation>
    <dataValidation type="list" allowBlank="1" showInputMessage="1" showErrorMessage="1" sqref="F11:F1582" xr:uid="{A457A9D7-50BA-4807-9104-F95D26B10E1D}">
      <formula1>"Entrada,Saída"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B74599-2E86-452B-BE4D-D03DF6759605}">
          <x14:formula1>
            <xm:f>'Origem de Dados '!$F$3:$F$6</xm:f>
          </x14:formula1>
          <xm:sqref>J11:J969 J971:J1328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3A0E-CF8F-47BF-A4B2-2E26985E88E2}">
  <dimension ref="B1:S1583"/>
  <sheetViews>
    <sheetView showGridLines="0" tabSelected="1" zoomScale="85" zoomScaleNormal="85" workbookViewId="0">
      <pane ySplit="10" topLeftCell="A164" activePane="bottomLeft" state="frozen"/>
      <selection pane="bottomLeft" activeCell="H189" sqref="H189"/>
    </sheetView>
  </sheetViews>
  <sheetFormatPr defaultColWidth="8.85546875" defaultRowHeight="12.75"/>
  <cols>
    <col min="1" max="1" width="1.5703125" style="1" customWidth="1"/>
    <col min="2" max="3" width="13" style="1" customWidth="1"/>
    <col min="4" max="4" width="17.140625" style="1" bestFit="1" customWidth="1"/>
    <col min="5" max="5" width="9.85546875" style="42" customWidth="1"/>
    <col min="6" max="6" width="20.85546875" style="1" bestFit="1" customWidth="1"/>
    <col min="7" max="7" width="24.140625" style="1" customWidth="1"/>
    <col min="8" max="8" width="84.7109375" style="1" bestFit="1" customWidth="1"/>
    <col min="9" max="9" width="24.42578125" style="1" customWidth="1"/>
    <col min="10" max="10" width="21.140625" style="1" customWidth="1"/>
    <col min="11" max="11" width="17.85546875" style="1" customWidth="1"/>
    <col min="12" max="12" width="31.42578125" style="1" hidden="1" customWidth="1"/>
    <col min="13" max="13" width="8.85546875" style="1" customWidth="1"/>
    <col min="14" max="14" width="8.85546875" style="1"/>
    <col min="15" max="16" width="10.28515625" style="1" bestFit="1" customWidth="1"/>
    <col min="17" max="17" width="10.5703125" style="1" bestFit="1" customWidth="1"/>
    <col min="18" max="18" width="11.5703125" style="6" bestFit="1" customWidth="1"/>
    <col min="19" max="19" width="10.28515625" style="1" bestFit="1" customWidth="1"/>
    <col min="20" max="16384" width="8.85546875" style="1"/>
  </cols>
  <sheetData>
    <row r="1" spans="2:19" ht="56.1" customHeight="1">
      <c r="D1" s="14" t="s">
        <v>67</v>
      </c>
      <c r="E1" s="41"/>
      <c r="F1" s="13"/>
      <c r="G1" s="106">
        <v>0.59</v>
      </c>
      <c r="H1" s="106"/>
      <c r="I1" s="106"/>
      <c r="J1" s="106"/>
      <c r="K1" s="106"/>
    </row>
    <row r="2" spans="2:19" ht="23.1" customHeight="1">
      <c r="Q2" s="31"/>
    </row>
    <row r="3" spans="2:19" ht="18.95" customHeight="1">
      <c r="B3" s="111" t="s">
        <v>55</v>
      </c>
      <c r="C3" s="111"/>
      <c r="D3" s="111"/>
      <c r="P3" s="31"/>
    </row>
    <row r="4" spans="2:19" ht="15.75">
      <c r="B4" s="112" t="s">
        <v>50</v>
      </c>
      <c r="C4" s="113"/>
      <c r="D4" s="10">
        <f ca="1">SUMPRODUCT(SUBTOTAL(9,OFFSET(FluxoCaixa101315141918[R$ (Valores)],ROW(FluxoCaixa101315141918[R$ (Valores)])-ROW(I11),0,1)),--(FluxoCaixa101315141918[Entrada / Saída]="Entrada"))+SUMPRODUCT(SUBTOTAL(9,OFFSET(FluxoCaixa101315141918[R$ (Valores)],ROW(FluxoCaixa101315141918[R$ (Valores)])-ROW(I11),0,1)),--(FluxoCaixa101315141918[Entrada / Saída]="Saldo Inicial"))</f>
        <v>1105116.6499999999</v>
      </c>
      <c r="P4" s="31"/>
      <c r="Q4" s="26"/>
    </row>
    <row r="5" spans="2:19" ht="15.75">
      <c r="B5" s="112" t="s">
        <v>51</v>
      </c>
      <c r="C5" s="113"/>
      <c r="D5" s="8">
        <f ca="1">SUMPRODUCT(SUBTOTAL(9,OFFSET(FluxoCaixa101315141918[R$ (Valores)],ROW(FluxoCaixa101315141918[R$ (Valores)])-ROW(I11),0,1)),--(FluxoCaixa101315141918[Entrada / Saída]="Saída"))</f>
        <v>1027751.3599999995</v>
      </c>
      <c r="P5" s="26"/>
      <c r="S5" s="31"/>
    </row>
    <row r="6" spans="2:19" ht="15.75">
      <c r="B6" s="112" t="s">
        <v>49</v>
      </c>
      <c r="C6" s="113"/>
      <c r="D6" s="9">
        <f ca="1">D4-D5</f>
        <v>77365.290000000386</v>
      </c>
      <c r="P6" s="26"/>
    </row>
    <row r="7" spans="2:19" ht="38.25" customHeight="1">
      <c r="S7" s="26"/>
    </row>
    <row r="8" spans="2:19" s="2" customFormat="1" ht="21" customHeight="1">
      <c r="E8" s="43"/>
      <c r="I8" s="22" t="s">
        <v>53</v>
      </c>
      <c r="J8" s="23"/>
      <c r="K8" s="24">
        <v>155116.65</v>
      </c>
      <c r="R8" s="32"/>
    </row>
    <row r="9" spans="2:19" ht="6" customHeight="1"/>
    <row r="10" spans="2:19" s="3" customFormat="1" ht="15">
      <c r="B10" s="25" t="s">
        <v>2415</v>
      </c>
      <c r="C10" s="25" t="s">
        <v>2418</v>
      </c>
      <c r="D10" s="25" t="s">
        <v>43</v>
      </c>
      <c r="E10" s="25" t="s">
        <v>151</v>
      </c>
      <c r="F10" s="25" t="s">
        <v>44</v>
      </c>
      <c r="G10" s="25" t="s">
        <v>2397</v>
      </c>
      <c r="H10" s="25" t="s">
        <v>2414</v>
      </c>
      <c r="I10" s="25" t="s">
        <v>63</v>
      </c>
      <c r="J10" s="25" t="s">
        <v>62</v>
      </c>
      <c r="K10" s="25" t="s">
        <v>47</v>
      </c>
      <c r="L10" s="15" t="s">
        <v>52</v>
      </c>
      <c r="R10" s="33"/>
    </row>
    <row r="11" spans="2:19">
      <c r="B11" s="48" t="s">
        <v>2478</v>
      </c>
      <c r="C11" s="48" t="s">
        <v>3387</v>
      </c>
      <c r="D11" s="16">
        <v>46174</v>
      </c>
      <c r="E11" s="48" t="s">
        <v>2413</v>
      </c>
      <c r="F11" s="18" t="s">
        <v>1</v>
      </c>
      <c r="G11" s="18" t="s">
        <v>48</v>
      </c>
      <c r="H11" s="17" t="s">
        <v>75</v>
      </c>
      <c r="I11" s="19">
        <v>155116.65</v>
      </c>
      <c r="J11" s="17" t="s">
        <v>13</v>
      </c>
      <c r="K11" s="20">
        <f>IF(FluxoCaixa101315141918[[#This Row],[Movimento ]]="Saldo Inicial",FluxoCaixa101315141918[[#This Row],[R$ (Valores)]],K10+FluxoCaixa101315141918[[#This Row],[Valores Receitas / Despesas]])</f>
        <v>155116.65</v>
      </c>
      <c r="L11" s="20">
        <f>IF(FluxoCaixa101315141918[[#This Row],[Entrada / Saída]]="Saída",FluxoCaixa101315141918[[#This Row],[R$ (Valores)]]*-1,FluxoCaixa101315141918[[#This Row],[R$ (Valores)]])</f>
        <v>155116.65</v>
      </c>
    </row>
    <row r="12" spans="2:19">
      <c r="B12" s="48" t="s">
        <v>2478</v>
      </c>
      <c r="C12" s="48" t="s">
        <v>3387</v>
      </c>
      <c r="D12" s="16">
        <v>46174</v>
      </c>
      <c r="E12" s="48" t="s">
        <v>2413</v>
      </c>
      <c r="F12" s="17" t="s">
        <v>2</v>
      </c>
      <c r="G12" s="17" t="s">
        <v>222</v>
      </c>
      <c r="H12" s="17" t="s">
        <v>532</v>
      </c>
      <c r="I12" s="21">
        <v>48.9</v>
      </c>
      <c r="J12" s="17" t="s">
        <v>525</v>
      </c>
      <c r="K12" s="20">
        <f>IF(FluxoCaixa101315141918[[#This Row],[Movimento ]]="Saldo Inicial",FluxoCaixa101315141918[[#This Row],[R$ (Valores)]],K11+FluxoCaixa101315141918[[#This Row],[Valores Receitas / Despesas]])</f>
        <v>155067.75</v>
      </c>
      <c r="L12" s="20">
        <f>IF(FluxoCaixa101315141918[[#This Row],[Entrada / Saída]]="Saída",FluxoCaixa101315141918[[#This Row],[R$ (Valores)]]*-1,FluxoCaixa101315141918[[#This Row],[R$ (Valores)]])</f>
        <v>-48.9</v>
      </c>
    </row>
    <row r="13" spans="2:19">
      <c r="B13" s="48" t="s">
        <v>2477</v>
      </c>
      <c r="C13" s="48" t="s">
        <v>3387</v>
      </c>
      <c r="D13" s="16">
        <v>46174</v>
      </c>
      <c r="E13" s="48" t="s">
        <v>2413</v>
      </c>
      <c r="F13" s="17" t="s">
        <v>2</v>
      </c>
      <c r="G13" s="17" t="s">
        <v>70</v>
      </c>
      <c r="H13" s="17" t="s">
        <v>798</v>
      </c>
      <c r="I13" s="29">
        <v>2300</v>
      </c>
      <c r="J13" s="17" t="s">
        <v>525</v>
      </c>
      <c r="K13" s="20">
        <f>IF(FluxoCaixa101315141918[[#This Row],[Movimento ]]="Saldo Inicial",FluxoCaixa101315141918[[#This Row],[R$ (Valores)]],K12+FluxoCaixa101315141918[[#This Row],[Valores Receitas / Despesas]])</f>
        <v>152767.75</v>
      </c>
      <c r="L13" s="20">
        <f>IF(FluxoCaixa101315141918[[#This Row],[Entrada / Saída]]="Saída",FluxoCaixa101315141918[[#This Row],[R$ (Valores)]]*-1,FluxoCaixa101315141918[[#This Row],[R$ (Valores)]])</f>
        <v>-2300</v>
      </c>
    </row>
    <row r="14" spans="2:19">
      <c r="B14" s="48" t="s">
        <v>2477</v>
      </c>
      <c r="C14" s="48" t="s">
        <v>3387</v>
      </c>
      <c r="D14" s="16">
        <v>46174</v>
      </c>
      <c r="E14" s="48" t="s">
        <v>2413</v>
      </c>
      <c r="F14" s="17" t="s">
        <v>2</v>
      </c>
      <c r="G14" s="17" t="s">
        <v>70</v>
      </c>
      <c r="H14" s="17" t="s">
        <v>2097</v>
      </c>
      <c r="I14" s="21">
        <v>650</v>
      </c>
      <c r="J14" s="17" t="s">
        <v>525</v>
      </c>
      <c r="K14" s="20">
        <f>IF(FluxoCaixa101315141918[[#This Row],[Movimento ]]="Saldo Inicial",FluxoCaixa101315141918[[#This Row],[R$ (Valores)]],K13+FluxoCaixa101315141918[[#This Row],[Valores Receitas / Despesas]])</f>
        <v>152117.75</v>
      </c>
      <c r="L14" s="20">
        <f>IF(FluxoCaixa101315141918[[#This Row],[Entrada / Saída]]="Saída",FluxoCaixa101315141918[[#This Row],[R$ (Valores)]]*-1,FluxoCaixa101315141918[[#This Row],[R$ (Valores)]])</f>
        <v>-650</v>
      </c>
    </row>
    <row r="15" spans="2:19">
      <c r="B15" s="48" t="s">
        <v>2477</v>
      </c>
      <c r="C15" s="48" t="s">
        <v>3387</v>
      </c>
      <c r="D15" s="16">
        <v>46174</v>
      </c>
      <c r="E15" s="48" t="s">
        <v>2413</v>
      </c>
      <c r="F15" s="17" t="s">
        <v>2</v>
      </c>
      <c r="G15" s="17" t="s">
        <v>70</v>
      </c>
      <c r="H15" s="17" t="s">
        <v>2616</v>
      </c>
      <c r="I15" s="21">
        <v>650</v>
      </c>
      <c r="J15" s="17" t="s">
        <v>525</v>
      </c>
      <c r="K15" s="20">
        <f>IF(FluxoCaixa101315141918[[#This Row],[Movimento ]]="Saldo Inicial",FluxoCaixa101315141918[[#This Row],[R$ (Valores)]],K14+FluxoCaixa101315141918[[#This Row],[Valores Receitas / Despesas]])</f>
        <v>151467.75</v>
      </c>
      <c r="L15" s="20">
        <f>IF(FluxoCaixa101315141918[[#This Row],[Entrada / Saída]]="Saída",FluxoCaixa101315141918[[#This Row],[R$ (Valores)]]*-1,FluxoCaixa101315141918[[#This Row],[R$ (Valores)]])</f>
        <v>-650</v>
      </c>
    </row>
    <row r="16" spans="2:19">
      <c r="B16" s="48" t="s">
        <v>2477</v>
      </c>
      <c r="C16" s="48" t="s">
        <v>3387</v>
      </c>
      <c r="D16" s="16">
        <v>46174</v>
      </c>
      <c r="E16" s="48" t="s">
        <v>2413</v>
      </c>
      <c r="F16" s="17" t="s">
        <v>2</v>
      </c>
      <c r="G16" s="17" t="s">
        <v>70</v>
      </c>
      <c r="H16" s="17" t="s">
        <v>779</v>
      </c>
      <c r="I16" s="21">
        <v>1300</v>
      </c>
      <c r="J16" s="17" t="s">
        <v>525</v>
      </c>
      <c r="K16" s="20">
        <f>IF(FluxoCaixa101315141918[[#This Row],[Movimento ]]="Saldo Inicial",FluxoCaixa101315141918[[#This Row],[R$ (Valores)]],K15+FluxoCaixa101315141918[[#This Row],[Valores Receitas / Despesas]])</f>
        <v>150167.75</v>
      </c>
      <c r="L16" s="20">
        <f>IF(FluxoCaixa101315141918[[#This Row],[Entrada / Saída]]="Saída",FluxoCaixa101315141918[[#This Row],[R$ (Valores)]]*-1,FluxoCaixa101315141918[[#This Row],[R$ (Valores)]])</f>
        <v>-1300</v>
      </c>
    </row>
    <row r="17" spans="2:17">
      <c r="B17" s="48" t="s">
        <v>2477</v>
      </c>
      <c r="C17" s="48" t="s">
        <v>3387</v>
      </c>
      <c r="D17" s="16">
        <v>46174</v>
      </c>
      <c r="E17" s="48" t="s">
        <v>2413</v>
      </c>
      <c r="F17" s="17" t="s">
        <v>2</v>
      </c>
      <c r="G17" s="17" t="s">
        <v>70</v>
      </c>
      <c r="H17" s="17" t="s">
        <v>1603</v>
      </c>
      <c r="I17" s="21">
        <v>650</v>
      </c>
      <c r="J17" s="17" t="s">
        <v>525</v>
      </c>
      <c r="K17" s="20">
        <f>IF(FluxoCaixa101315141918[[#This Row],[Movimento ]]="Saldo Inicial",FluxoCaixa101315141918[[#This Row],[R$ (Valores)]],K16+FluxoCaixa101315141918[[#This Row],[Valores Receitas / Despesas]])</f>
        <v>149517.75</v>
      </c>
      <c r="L17" s="20">
        <f>IF(FluxoCaixa101315141918[[#This Row],[Entrada / Saída]]="Saída",FluxoCaixa101315141918[[#This Row],[R$ (Valores)]]*-1,FluxoCaixa101315141918[[#This Row],[R$ (Valores)]])</f>
        <v>-650</v>
      </c>
    </row>
    <row r="18" spans="2:17">
      <c r="B18" s="48" t="s">
        <v>2477</v>
      </c>
      <c r="C18" s="48" t="s">
        <v>3387</v>
      </c>
      <c r="D18" s="16">
        <v>46174</v>
      </c>
      <c r="E18" s="48" t="s">
        <v>2413</v>
      </c>
      <c r="F18" s="17" t="s">
        <v>2</v>
      </c>
      <c r="G18" s="17" t="s">
        <v>23</v>
      </c>
      <c r="H18" s="17" t="s">
        <v>1712</v>
      </c>
      <c r="I18" s="21">
        <v>2080</v>
      </c>
      <c r="J18" s="17" t="s">
        <v>525</v>
      </c>
      <c r="K18" s="20">
        <f>IF(FluxoCaixa101315141918[[#This Row],[Movimento ]]="Saldo Inicial",FluxoCaixa101315141918[[#This Row],[R$ (Valores)]],K17+FluxoCaixa101315141918[[#This Row],[Valores Receitas / Despesas]])</f>
        <v>147437.75</v>
      </c>
      <c r="L18" s="20">
        <f>IF(FluxoCaixa101315141918[[#This Row],[Entrada / Saída]]="Saída",FluxoCaixa101315141918[[#This Row],[R$ (Valores)]]*-1,FluxoCaixa101315141918[[#This Row],[R$ (Valores)]])</f>
        <v>-2080</v>
      </c>
    </row>
    <row r="19" spans="2:17">
      <c r="B19" s="48" t="s">
        <v>2477</v>
      </c>
      <c r="C19" s="48" t="s">
        <v>3387</v>
      </c>
      <c r="D19" s="16">
        <v>46174</v>
      </c>
      <c r="E19" s="48" t="s">
        <v>2413</v>
      </c>
      <c r="F19" s="17" t="s">
        <v>2</v>
      </c>
      <c r="G19" s="17" t="s">
        <v>146</v>
      </c>
      <c r="H19" s="17" t="s">
        <v>862</v>
      </c>
      <c r="I19" s="21">
        <v>68</v>
      </c>
      <c r="J19" s="17" t="s">
        <v>525</v>
      </c>
      <c r="K19" s="20">
        <f>IF(FluxoCaixa101315141918[[#This Row],[Movimento ]]="Saldo Inicial",FluxoCaixa101315141918[[#This Row],[R$ (Valores)]],K18+FluxoCaixa101315141918[[#This Row],[Valores Receitas / Despesas]])</f>
        <v>147369.75</v>
      </c>
      <c r="L19" s="20">
        <f>IF(FluxoCaixa101315141918[[#This Row],[Entrada / Saída]]="Saída",FluxoCaixa101315141918[[#This Row],[R$ (Valores)]]*-1,FluxoCaixa101315141918[[#This Row],[R$ (Valores)]])</f>
        <v>-68</v>
      </c>
    </row>
    <row r="20" spans="2:17">
      <c r="B20" s="48" t="s">
        <v>2477</v>
      </c>
      <c r="C20" s="48" t="s">
        <v>3387</v>
      </c>
      <c r="D20" s="16">
        <v>46174</v>
      </c>
      <c r="E20" s="48" t="s">
        <v>2413</v>
      </c>
      <c r="F20" s="17" t="s">
        <v>2</v>
      </c>
      <c r="G20" s="17" t="s">
        <v>146</v>
      </c>
      <c r="H20" s="17" t="s">
        <v>862</v>
      </c>
      <c r="I20" s="21">
        <v>130</v>
      </c>
      <c r="J20" s="17" t="s">
        <v>525</v>
      </c>
      <c r="K20" s="20">
        <f>IF(FluxoCaixa101315141918[[#This Row],[Movimento ]]="Saldo Inicial",FluxoCaixa101315141918[[#This Row],[R$ (Valores)]],K19+FluxoCaixa101315141918[[#This Row],[Valores Receitas / Despesas]])</f>
        <v>147239.75</v>
      </c>
      <c r="L20" s="20">
        <f>IF(FluxoCaixa101315141918[[#This Row],[Entrada / Saída]]="Saída",FluxoCaixa101315141918[[#This Row],[R$ (Valores)]]*-1,FluxoCaixa101315141918[[#This Row],[R$ (Valores)]])</f>
        <v>-130</v>
      </c>
    </row>
    <row r="21" spans="2:17">
      <c r="B21" s="48" t="s">
        <v>2477</v>
      </c>
      <c r="C21" s="48" t="s">
        <v>3387</v>
      </c>
      <c r="D21" s="16">
        <v>46174</v>
      </c>
      <c r="E21" s="48" t="s">
        <v>2413</v>
      </c>
      <c r="F21" s="17" t="s">
        <v>2</v>
      </c>
      <c r="G21" s="17" t="s">
        <v>24</v>
      </c>
      <c r="H21" s="17" t="s">
        <v>845</v>
      </c>
      <c r="I21" s="21">
        <v>52456.63</v>
      </c>
      <c r="J21" s="17" t="s">
        <v>525</v>
      </c>
      <c r="K21" s="20">
        <f>IF(FluxoCaixa101315141918[[#This Row],[Movimento ]]="Saldo Inicial",FluxoCaixa101315141918[[#This Row],[R$ (Valores)]],K20+FluxoCaixa101315141918[[#This Row],[Valores Receitas / Despesas]])</f>
        <v>94783.12</v>
      </c>
      <c r="L21" s="20">
        <f>IF(FluxoCaixa101315141918[[#This Row],[Entrada / Saída]]="Saída",FluxoCaixa101315141918[[#This Row],[R$ (Valores)]]*-1,FluxoCaixa101315141918[[#This Row],[R$ (Valores)]])</f>
        <v>-52456.63</v>
      </c>
    </row>
    <row r="22" spans="2:17">
      <c r="B22" s="48" t="s">
        <v>2477</v>
      </c>
      <c r="C22" s="48" t="s">
        <v>3387</v>
      </c>
      <c r="D22" s="16">
        <v>46174</v>
      </c>
      <c r="E22" s="48" t="s">
        <v>2413</v>
      </c>
      <c r="F22" s="17" t="s">
        <v>2</v>
      </c>
      <c r="G22" s="17" t="s">
        <v>146</v>
      </c>
      <c r="H22" s="17" t="s">
        <v>862</v>
      </c>
      <c r="I22" s="21">
        <v>94</v>
      </c>
      <c r="J22" s="17" t="s">
        <v>525</v>
      </c>
      <c r="K22" s="20">
        <f>IF(FluxoCaixa101315141918[[#This Row],[Movimento ]]="Saldo Inicial",FluxoCaixa101315141918[[#This Row],[R$ (Valores)]],K21+FluxoCaixa101315141918[[#This Row],[Valores Receitas / Despesas]])</f>
        <v>94689.12</v>
      </c>
      <c r="L22" s="20">
        <f>IF(FluxoCaixa101315141918[[#This Row],[Entrada / Saída]]="Saída",FluxoCaixa101315141918[[#This Row],[R$ (Valores)]]*-1,FluxoCaixa101315141918[[#This Row],[R$ (Valores)]])</f>
        <v>-94</v>
      </c>
      <c r="P22" s="26"/>
      <c r="Q22" s="30"/>
    </row>
    <row r="23" spans="2:17">
      <c r="B23" s="48" t="s">
        <v>2477</v>
      </c>
      <c r="C23" s="48" t="s">
        <v>3387</v>
      </c>
      <c r="D23" s="16">
        <v>46174</v>
      </c>
      <c r="E23" s="48" t="s">
        <v>2413</v>
      </c>
      <c r="F23" s="17" t="s">
        <v>2</v>
      </c>
      <c r="G23" s="17" t="s">
        <v>25</v>
      </c>
      <c r="H23" s="17" t="s">
        <v>1382</v>
      </c>
      <c r="I23" s="21">
        <v>2467</v>
      </c>
      <c r="J23" s="17" t="s">
        <v>525</v>
      </c>
      <c r="K23" s="20">
        <f>IF(FluxoCaixa101315141918[[#This Row],[Movimento ]]="Saldo Inicial",FluxoCaixa101315141918[[#This Row],[R$ (Valores)]],K22+FluxoCaixa101315141918[[#This Row],[Valores Receitas / Despesas]])</f>
        <v>92222.12</v>
      </c>
      <c r="L23" s="20">
        <f>IF(FluxoCaixa101315141918[[#This Row],[Entrada / Saída]]="Saída",FluxoCaixa101315141918[[#This Row],[R$ (Valores)]]*-1,FluxoCaixa101315141918[[#This Row],[R$ (Valores)]])</f>
        <v>-2467</v>
      </c>
    </row>
    <row r="24" spans="2:17">
      <c r="B24" s="48" t="s">
        <v>2477</v>
      </c>
      <c r="C24" s="48" t="s">
        <v>3387</v>
      </c>
      <c r="D24" s="16">
        <v>46174</v>
      </c>
      <c r="E24" s="48" t="s">
        <v>2413</v>
      </c>
      <c r="F24" s="17" t="s">
        <v>2</v>
      </c>
      <c r="G24" s="17" t="s">
        <v>23</v>
      </c>
      <c r="H24" s="17" t="s">
        <v>3388</v>
      </c>
      <c r="I24" s="21">
        <v>1720</v>
      </c>
      <c r="J24" s="17" t="s">
        <v>525</v>
      </c>
      <c r="K24" s="20">
        <f>IF(FluxoCaixa101315141918[[#This Row],[Movimento ]]="Saldo Inicial",FluxoCaixa101315141918[[#This Row],[R$ (Valores)]],K23+FluxoCaixa101315141918[[#This Row],[Valores Receitas / Despesas]])</f>
        <v>90502.12</v>
      </c>
      <c r="L24" s="20">
        <f>IF(FluxoCaixa101315141918[[#This Row],[Entrada / Saída]]="Saída",FluxoCaixa101315141918[[#This Row],[R$ (Valores)]]*-1,FluxoCaixa101315141918[[#This Row],[R$ (Valores)]])</f>
        <v>-1720</v>
      </c>
      <c r="Q24" s="30"/>
    </row>
    <row r="25" spans="2:17">
      <c r="B25" s="48" t="s">
        <v>2477</v>
      </c>
      <c r="C25" s="48" t="s">
        <v>3387</v>
      </c>
      <c r="D25" s="16">
        <v>46174</v>
      </c>
      <c r="E25" s="48" t="s">
        <v>2413</v>
      </c>
      <c r="F25" s="17" t="s">
        <v>2</v>
      </c>
      <c r="G25" s="17" t="s">
        <v>70</v>
      </c>
      <c r="H25" s="17" t="s">
        <v>3326</v>
      </c>
      <c r="I25" s="21">
        <v>2000</v>
      </c>
      <c r="J25" s="17" t="s">
        <v>525</v>
      </c>
      <c r="K25" s="20">
        <f>IF(FluxoCaixa101315141918[[#This Row],[Movimento ]]="Saldo Inicial",FluxoCaixa101315141918[[#This Row],[R$ (Valores)]],K24+FluxoCaixa101315141918[[#This Row],[Valores Receitas / Despesas]])</f>
        <v>88502.12</v>
      </c>
      <c r="L25" s="20">
        <f>IF(FluxoCaixa101315141918[[#This Row],[Entrada / Saída]]="Saída",FluxoCaixa101315141918[[#This Row],[R$ (Valores)]]*-1,FluxoCaixa101315141918[[#This Row],[R$ (Valores)]])</f>
        <v>-2000</v>
      </c>
    </row>
    <row r="26" spans="2:17">
      <c r="B26" s="48" t="s">
        <v>2478</v>
      </c>
      <c r="C26" s="48" t="s">
        <v>3387</v>
      </c>
      <c r="D26" s="16">
        <v>46174</v>
      </c>
      <c r="E26" s="48" t="s">
        <v>2417</v>
      </c>
      <c r="F26" s="17" t="s">
        <v>2</v>
      </c>
      <c r="G26" s="17" t="s">
        <v>70</v>
      </c>
      <c r="H26" s="17" t="s">
        <v>3389</v>
      </c>
      <c r="I26" s="21">
        <v>9520</v>
      </c>
      <c r="J26" s="17" t="s">
        <v>525</v>
      </c>
      <c r="K26" s="20">
        <f>IF(FluxoCaixa101315141918[[#This Row],[Movimento ]]="Saldo Inicial",FluxoCaixa101315141918[[#This Row],[R$ (Valores)]],K25+FluxoCaixa101315141918[[#This Row],[Valores Receitas / Despesas]])</f>
        <v>78982.12</v>
      </c>
      <c r="L26" s="20">
        <f>IF(FluxoCaixa101315141918[[#This Row],[Entrada / Saída]]="Saída",FluxoCaixa101315141918[[#This Row],[R$ (Valores)]]*-1,FluxoCaixa101315141918[[#This Row],[R$ (Valores)]])</f>
        <v>-9520</v>
      </c>
      <c r="Q26" s="30"/>
    </row>
    <row r="27" spans="2:17">
      <c r="B27" s="48" t="s">
        <v>2478</v>
      </c>
      <c r="C27" s="48" t="s">
        <v>3387</v>
      </c>
      <c r="D27" s="16">
        <v>46174</v>
      </c>
      <c r="E27" s="48" t="s">
        <v>2413</v>
      </c>
      <c r="F27" s="17" t="s">
        <v>2</v>
      </c>
      <c r="G27" s="17" t="s">
        <v>21</v>
      </c>
      <c r="H27" s="17" t="s">
        <v>3390</v>
      </c>
      <c r="I27" s="21">
        <v>636.94000000000005</v>
      </c>
      <c r="J27" s="17" t="s">
        <v>525</v>
      </c>
      <c r="K27" s="20">
        <f>IF(FluxoCaixa101315141918[[#This Row],[Movimento ]]="Saldo Inicial",FluxoCaixa101315141918[[#This Row],[R$ (Valores)]],K26+FluxoCaixa101315141918[[#This Row],[Valores Receitas / Despesas]])</f>
        <v>78345.179999999993</v>
      </c>
      <c r="L27" s="20">
        <f>IF(FluxoCaixa101315141918[[#This Row],[Entrada / Saída]]="Saída",FluxoCaixa101315141918[[#This Row],[R$ (Valores)]]*-1,FluxoCaixa101315141918[[#This Row],[R$ (Valores)]])</f>
        <v>-636.94000000000005</v>
      </c>
    </row>
    <row r="28" spans="2:17">
      <c r="B28" s="48" t="s">
        <v>2478</v>
      </c>
      <c r="C28" s="48" t="s">
        <v>3387</v>
      </c>
      <c r="D28" s="16">
        <v>46174</v>
      </c>
      <c r="E28" s="48" t="s">
        <v>2413</v>
      </c>
      <c r="F28" s="17" t="s">
        <v>2</v>
      </c>
      <c r="G28" s="17" t="s">
        <v>21</v>
      </c>
      <c r="H28" s="17" t="s">
        <v>3391</v>
      </c>
      <c r="I28" s="21">
        <v>240.98</v>
      </c>
      <c r="J28" s="17" t="s">
        <v>525</v>
      </c>
      <c r="K28" s="20">
        <f>IF(FluxoCaixa101315141918[[#This Row],[Movimento ]]="Saldo Inicial",FluxoCaixa101315141918[[#This Row],[R$ (Valores)]],K27+FluxoCaixa101315141918[[#This Row],[Valores Receitas / Despesas]])</f>
        <v>78104.2</v>
      </c>
      <c r="L28" s="20">
        <f>IF(FluxoCaixa101315141918[[#This Row],[Entrada / Saída]]="Saída",FluxoCaixa101315141918[[#This Row],[R$ (Valores)]]*-1,FluxoCaixa101315141918[[#This Row],[R$ (Valores)]])</f>
        <v>-240.98</v>
      </c>
    </row>
    <row r="29" spans="2:17">
      <c r="B29" s="48" t="s">
        <v>2478</v>
      </c>
      <c r="C29" s="48" t="s">
        <v>3387</v>
      </c>
      <c r="D29" s="16">
        <v>46174</v>
      </c>
      <c r="E29" s="48" t="s">
        <v>2413</v>
      </c>
      <c r="F29" s="17" t="s">
        <v>2</v>
      </c>
      <c r="G29" s="17" t="s">
        <v>21</v>
      </c>
      <c r="H29" s="17" t="s">
        <v>3392</v>
      </c>
      <c r="I29" s="21">
        <v>652.79999999999995</v>
      </c>
      <c r="J29" s="17" t="s">
        <v>525</v>
      </c>
      <c r="K29" s="20">
        <f>IF(FluxoCaixa101315141918[[#This Row],[Movimento ]]="Saldo Inicial",FluxoCaixa101315141918[[#This Row],[R$ (Valores)]],K28+FluxoCaixa101315141918[[#This Row],[Valores Receitas / Despesas]])</f>
        <v>77451.399999999994</v>
      </c>
      <c r="L29" s="20">
        <f>IF(FluxoCaixa101315141918[[#This Row],[Entrada / Saída]]="Saída",FluxoCaixa101315141918[[#This Row],[R$ (Valores)]]*-1,FluxoCaixa101315141918[[#This Row],[R$ (Valores)]])</f>
        <v>-652.79999999999995</v>
      </c>
    </row>
    <row r="30" spans="2:17">
      <c r="B30" s="48" t="s">
        <v>2478</v>
      </c>
      <c r="C30" s="48" t="s">
        <v>3387</v>
      </c>
      <c r="D30" s="16">
        <v>46174</v>
      </c>
      <c r="E30" s="48" t="s">
        <v>2413</v>
      </c>
      <c r="F30" s="17" t="s">
        <v>2</v>
      </c>
      <c r="G30" s="17" t="s">
        <v>21</v>
      </c>
      <c r="H30" s="17" t="s">
        <v>3393</v>
      </c>
      <c r="I30" s="21">
        <v>652.79999999999995</v>
      </c>
      <c r="J30" s="17" t="s">
        <v>525</v>
      </c>
      <c r="K30" s="20">
        <f>IF(FluxoCaixa101315141918[[#This Row],[Movimento ]]="Saldo Inicial",FluxoCaixa101315141918[[#This Row],[R$ (Valores)]],K29+FluxoCaixa101315141918[[#This Row],[Valores Receitas / Despesas]])</f>
        <v>76798.599999999991</v>
      </c>
      <c r="L30" s="20">
        <f>IF(FluxoCaixa101315141918[[#This Row],[Entrada / Saída]]="Saída",FluxoCaixa101315141918[[#This Row],[R$ (Valores)]]*-1,FluxoCaixa101315141918[[#This Row],[R$ (Valores)]])</f>
        <v>-652.79999999999995</v>
      </c>
    </row>
    <row r="31" spans="2:17">
      <c r="B31" s="48" t="s">
        <v>2478</v>
      </c>
      <c r="C31" s="48" t="s">
        <v>3387</v>
      </c>
      <c r="D31" s="16">
        <v>46174</v>
      </c>
      <c r="E31" s="48" t="s">
        <v>2417</v>
      </c>
      <c r="F31" s="17" t="s">
        <v>2</v>
      </c>
      <c r="G31" s="17" t="s">
        <v>77</v>
      </c>
      <c r="H31" s="17" t="s">
        <v>3394</v>
      </c>
      <c r="I31" s="21">
        <v>1489.68</v>
      </c>
      <c r="J31" s="17" t="s">
        <v>525</v>
      </c>
      <c r="K31" s="20">
        <f>IF(FluxoCaixa101315141918[[#This Row],[Movimento ]]="Saldo Inicial",FluxoCaixa101315141918[[#This Row],[R$ (Valores)]],K30+FluxoCaixa101315141918[[#This Row],[Valores Receitas / Despesas]])</f>
        <v>75308.92</v>
      </c>
      <c r="L31" s="20">
        <f>IF(FluxoCaixa101315141918[[#This Row],[Entrada / Saída]]="Saída",FluxoCaixa101315141918[[#This Row],[R$ (Valores)]]*-1,FluxoCaixa101315141918[[#This Row],[R$ (Valores)]])</f>
        <v>-1489.68</v>
      </c>
    </row>
    <row r="32" spans="2:17">
      <c r="B32" s="48" t="s">
        <v>2478</v>
      </c>
      <c r="C32" s="48" t="s">
        <v>3387</v>
      </c>
      <c r="D32" s="16">
        <v>46174</v>
      </c>
      <c r="E32" s="48" t="s">
        <v>2413</v>
      </c>
      <c r="F32" s="17" t="s">
        <v>2</v>
      </c>
      <c r="G32" s="17" t="s">
        <v>21</v>
      </c>
      <c r="H32" s="17" t="s">
        <v>3395</v>
      </c>
      <c r="I32" s="21">
        <v>652.79999999999995</v>
      </c>
      <c r="J32" s="17" t="s">
        <v>525</v>
      </c>
      <c r="K32" s="20">
        <f>IF(FluxoCaixa101315141918[[#This Row],[Movimento ]]="Saldo Inicial",FluxoCaixa101315141918[[#This Row],[R$ (Valores)]],K31+FluxoCaixa101315141918[[#This Row],[Valores Receitas / Despesas]])</f>
        <v>74656.12</v>
      </c>
      <c r="L32" s="20">
        <f>IF(FluxoCaixa101315141918[[#This Row],[Entrada / Saída]]="Saída",FluxoCaixa101315141918[[#This Row],[R$ (Valores)]]*-1,FluxoCaixa101315141918[[#This Row],[R$ (Valores)]])</f>
        <v>-652.79999999999995</v>
      </c>
    </row>
    <row r="33" spans="2:12">
      <c r="B33" s="48" t="s">
        <v>2478</v>
      </c>
      <c r="C33" s="48" t="s">
        <v>3387</v>
      </c>
      <c r="D33" s="16">
        <v>46174</v>
      </c>
      <c r="E33" s="48" t="s">
        <v>2413</v>
      </c>
      <c r="F33" s="17" t="s">
        <v>2</v>
      </c>
      <c r="G33" s="17" t="s">
        <v>21</v>
      </c>
      <c r="H33" s="17" t="s">
        <v>3396</v>
      </c>
      <c r="I33" s="21">
        <v>652.79999999999995</v>
      </c>
      <c r="J33" s="17" t="s">
        <v>525</v>
      </c>
      <c r="K33" s="20">
        <f>IF(FluxoCaixa101315141918[[#This Row],[Movimento ]]="Saldo Inicial",FluxoCaixa101315141918[[#This Row],[R$ (Valores)]],K32+FluxoCaixa101315141918[[#This Row],[Valores Receitas / Despesas]])</f>
        <v>74003.319999999992</v>
      </c>
      <c r="L33" s="20">
        <f>IF(FluxoCaixa101315141918[[#This Row],[Entrada / Saída]]="Saída",FluxoCaixa101315141918[[#This Row],[R$ (Valores)]]*-1,FluxoCaixa101315141918[[#This Row],[R$ (Valores)]])</f>
        <v>-652.79999999999995</v>
      </c>
    </row>
    <row r="34" spans="2:12">
      <c r="B34" s="48" t="s">
        <v>2478</v>
      </c>
      <c r="C34" s="48" t="s">
        <v>3387</v>
      </c>
      <c r="D34" s="16">
        <v>46174</v>
      </c>
      <c r="E34" s="48" t="s">
        <v>2413</v>
      </c>
      <c r="F34" s="17" t="s">
        <v>2</v>
      </c>
      <c r="G34" s="17" t="s">
        <v>21</v>
      </c>
      <c r="H34" s="17" t="s">
        <v>3397</v>
      </c>
      <c r="I34" s="21">
        <v>1145.6400000000001</v>
      </c>
      <c r="J34" s="17" t="s">
        <v>525</v>
      </c>
      <c r="K34" s="20">
        <f>IF(FluxoCaixa101315141918[[#This Row],[Movimento ]]="Saldo Inicial",FluxoCaixa101315141918[[#This Row],[R$ (Valores)]],K33+FluxoCaixa101315141918[[#This Row],[Valores Receitas / Despesas]])</f>
        <v>72857.679999999993</v>
      </c>
      <c r="L34" s="20">
        <f>IF(FluxoCaixa101315141918[[#This Row],[Entrada / Saída]]="Saída",FluxoCaixa101315141918[[#This Row],[R$ (Valores)]]*-1,FluxoCaixa101315141918[[#This Row],[R$ (Valores)]])</f>
        <v>-1145.6400000000001</v>
      </c>
    </row>
    <row r="35" spans="2:12">
      <c r="B35" s="48" t="s">
        <v>2478</v>
      </c>
      <c r="C35" s="48" t="s">
        <v>3387</v>
      </c>
      <c r="D35" s="16">
        <v>46174</v>
      </c>
      <c r="E35" s="48" t="s">
        <v>2413</v>
      </c>
      <c r="F35" s="17" t="s">
        <v>2</v>
      </c>
      <c r="G35" s="17" t="s">
        <v>21</v>
      </c>
      <c r="H35" s="17" t="s">
        <v>3398</v>
      </c>
      <c r="I35" s="21">
        <v>723.9</v>
      </c>
      <c r="J35" s="17" t="s">
        <v>525</v>
      </c>
      <c r="K35" s="20">
        <f>IF(FluxoCaixa101315141918[[#This Row],[Movimento ]]="Saldo Inicial",FluxoCaixa101315141918[[#This Row],[R$ (Valores)]],K34+FluxoCaixa101315141918[[#This Row],[Valores Receitas / Despesas]])</f>
        <v>72133.78</v>
      </c>
      <c r="L35" s="20">
        <f>IF(FluxoCaixa101315141918[[#This Row],[Entrada / Saída]]="Saída",FluxoCaixa101315141918[[#This Row],[R$ (Valores)]]*-1,FluxoCaixa101315141918[[#This Row],[R$ (Valores)]])</f>
        <v>-723.9</v>
      </c>
    </row>
    <row r="36" spans="2:12">
      <c r="B36" s="48" t="s">
        <v>2477</v>
      </c>
      <c r="C36" s="48" t="s">
        <v>3387</v>
      </c>
      <c r="D36" s="16">
        <v>46174</v>
      </c>
      <c r="E36" s="48" t="s">
        <v>2417</v>
      </c>
      <c r="F36" s="17" t="s">
        <v>2</v>
      </c>
      <c r="G36" s="17" t="s">
        <v>25</v>
      </c>
      <c r="H36" s="17" t="s">
        <v>3399</v>
      </c>
      <c r="I36" s="21">
        <v>1421.64</v>
      </c>
      <c r="J36" s="17" t="s">
        <v>525</v>
      </c>
      <c r="K36" s="20">
        <f>IF(FluxoCaixa101315141918[[#This Row],[Movimento ]]="Saldo Inicial",FluxoCaixa101315141918[[#This Row],[R$ (Valores)]],K35+FluxoCaixa101315141918[[#This Row],[Valores Receitas / Despesas]])</f>
        <v>70712.14</v>
      </c>
      <c r="L36" s="20">
        <f>IF(FluxoCaixa101315141918[[#This Row],[Entrada / Saída]]="Saída",FluxoCaixa101315141918[[#This Row],[R$ (Valores)]]*-1,FluxoCaixa101315141918[[#This Row],[R$ (Valores)]])</f>
        <v>-1421.64</v>
      </c>
    </row>
    <row r="37" spans="2:12">
      <c r="B37" s="48" t="s">
        <v>2477</v>
      </c>
      <c r="C37" s="48" t="s">
        <v>3387</v>
      </c>
      <c r="D37" s="16">
        <v>46174</v>
      </c>
      <c r="E37" s="48" t="s">
        <v>2417</v>
      </c>
      <c r="F37" s="17" t="s">
        <v>2</v>
      </c>
      <c r="G37" s="17" t="s">
        <v>61</v>
      </c>
      <c r="H37" s="17" t="s">
        <v>2481</v>
      </c>
      <c r="I37" s="21">
        <v>6174.64</v>
      </c>
      <c r="J37" s="17" t="s">
        <v>525</v>
      </c>
      <c r="K37" s="20">
        <f>IF(FluxoCaixa101315141918[[#This Row],[Movimento ]]="Saldo Inicial",FluxoCaixa101315141918[[#This Row],[R$ (Valores)]],K36+FluxoCaixa101315141918[[#This Row],[Valores Receitas / Despesas]])</f>
        <v>64537.5</v>
      </c>
      <c r="L37" s="20">
        <f>IF(FluxoCaixa101315141918[[#This Row],[Entrada / Saída]]="Saída",FluxoCaixa101315141918[[#This Row],[R$ (Valores)]]*-1,FluxoCaixa101315141918[[#This Row],[R$ (Valores)]])</f>
        <v>-6174.64</v>
      </c>
    </row>
    <row r="38" spans="2:12">
      <c r="B38" s="48" t="s">
        <v>2477</v>
      </c>
      <c r="C38" s="48" t="s">
        <v>3387</v>
      </c>
      <c r="D38" s="16">
        <v>46174</v>
      </c>
      <c r="E38" s="48" t="s">
        <v>2417</v>
      </c>
      <c r="F38" s="17" t="s">
        <v>2</v>
      </c>
      <c r="G38" s="17" t="s">
        <v>146</v>
      </c>
      <c r="H38" s="17" t="s">
        <v>862</v>
      </c>
      <c r="I38" s="21">
        <v>105</v>
      </c>
      <c r="J38" s="17" t="s">
        <v>525</v>
      </c>
      <c r="K38" s="20">
        <f>IF(FluxoCaixa101315141918[[#This Row],[Movimento ]]="Saldo Inicial",FluxoCaixa101315141918[[#This Row],[R$ (Valores)]],K37+FluxoCaixa101315141918[[#This Row],[Valores Receitas / Despesas]])</f>
        <v>64432.5</v>
      </c>
      <c r="L38" s="20">
        <f>IF(FluxoCaixa101315141918[[#This Row],[Entrada / Saída]]="Saída",FluxoCaixa101315141918[[#This Row],[R$ (Valores)]]*-1,FluxoCaixa101315141918[[#This Row],[R$ (Valores)]])</f>
        <v>-105</v>
      </c>
    </row>
    <row r="39" spans="2:12">
      <c r="B39" s="48" t="s">
        <v>2477</v>
      </c>
      <c r="C39" s="48" t="s">
        <v>3387</v>
      </c>
      <c r="D39" s="16">
        <v>46174</v>
      </c>
      <c r="E39" s="48" t="s">
        <v>2417</v>
      </c>
      <c r="F39" s="17" t="s">
        <v>2</v>
      </c>
      <c r="G39" s="17" t="s">
        <v>76</v>
      </c>
      <c r="H39" s="17" t="s">
        <v>3400</v>
      </c>
      <c r="I39" s="21">
        <v>153</v>
      </c>
      <c r="J39" s="17" t="s">
        <v>525</v>
      </c>
      <c r="K39" s="20">
        <f>IF(FluxoCaixa101315141918[[#This Row],[Movimento ]]="Saldo Inicial",FluxoCaixa101315141918[[#This Row],[R$ (Valores)]],K38+FluxoCaixa101315141918[[#This Row],[Valores Receitas / Despesas]])</f>
        <v>64279.5</v>
      </c>
      <c r="L39" s="20">
        <f>IF(FluxoCaixa101315141918[[#This Row],[Entrada / Saída]]="Saída",FluxoCaixa101315141918[[#This Row],[R$ (Valores)]]*-1,FluxoCaixa101315141918[[#This Row],[R$ (Valores)]])</f>
        <v>-153</v>
      </c>
    </row>
    <row r="40" spans="2:12">
      <c r="B40" s="48" t="s">
        <v>2477</v>
      </c>
      <c r="C40" s="48" t="s">
        <v>3387</v>
      </c>
      <c r="D40" s="16">
        <v>46174</v>
      </c>
      <c r="E40" s="48" t="s">
        <v>2417</v>
      </c>
      <c r="F40" s="17" t="s">
        <v>2</v>
      </c>
      <c r="G40" s="17" t="s">
        <v>21</v>
      </c>
      <c r="H40" s="17" t="s">
        <v>3401</v>
      </c>
      <c r="I40" s="29">
        <v>16.170000000000002</v>
      </c>
      <c r="J40" s="17" t="s">
        <v>525</v>
      </c>
      <c r="K40" s="20">
        <f>IF(FluxoCaixa101315141918[[#This Row],[Movimento ]]="Saldo Inicial",FluxoCaixa101315141918[[#This Row],[R$ (Valores)]],K39+FluxoCaixa101315141918[[#This Row],[Valores Receitas / Despesas]])</f>
        <v>64263.33</v>
      </c>
      <c r="L40" s="20">
        <f>IF(FluxoCaixa101315141918[[#This Row],[Entrada / Saída]]="Saída",FluxoCaixa101315141918[[#This Row],[R$ (Valores)]]*-1,FluxoCaixa101315141918[[#This Row],[R$ (Valores)]])</f>
        <v>-16.170000000000002</v>
      </c>
    </row>
    <row r="41" spans="2:12">
      <c r="B41" s="48" t="s">
        <v>2477</v>
      </c>
      <c r="C41" s="48" t="s">
        <v>3387</v>
      </c>
      <c r="D41" s="16">
        <v>46174</v>
      </c>
      <c r="E41" s="48" t="s">
        <v>2417</v>
      </c>
      <c r="F41" s="17" t="s">
        <v>2</v>
      </c>
      <c r="G41" s="17" t="s">
        <v>21</v>
      </c>
      <c r="H41" s="17" t="s">
        <v>3401</v>
      </c>
      <c r="I41" s="21">
        <v>15.53</v>
      </c>
      <c r="J41" s="17" t="s">
        <v>525</v>
      </c>
      <c r="K41" s="20">
        <f>IF(FluxoCaixa101315141918[[#This Row],[Movimento ]]="Saldo Inicial",FluxoCaixa101315141918[[#This Row],[R$ (Valores)]],K40+FluxoCaixa101315141918[[#This Row],[Valores Receitas / Despesas]])</f>
        <v>64247.8</v>
      </c>
      <c r="L41" s="20">
        <f>IF(FluxoCaixa101315141918[[#This Row],[Entrada / Saída]]="Saída",FluxoCaixa101315141918[[#This Row],[R$ (Valores)]]*-1,FluxoCaixa101315141918[[#This Row],[R$ (Valores)]])</f>
        <v>-15.53</v>
      </c>
    </row>
    <row r="42" spans="2:12">
      <c r="B42" s="48" t="s">
        <v>2477</v>
      </c>
      <c r="C42" s="48" t="s">
        <v>3387</v>
      </c>
      <c r="D42" s="16">
        <v>46174</v>
      </c>
      <c r="E42" s="48" t="s">
        <v>2417</v>
      </c>
      <c r="F42" s="17" t="s">
        <v>2</v>
      </c>
      <c r="G42" s="17" t="s">
        <v>23</v>
      </c>
      <c r="H42" s="17" t="s">
        <v>3007</v>
      </c>
      <c r="I42" s="21">
        <v>1050</v>
      </c>
      <c r="J42" s="17" t="s">
        <v>525</v>
      </c>
      <c r="K42" s="20">
        <f>IF(FluxoCaixa101315141918[[#This Row],[Movimento ]]="Saldo Inicial",FluxoCaixa101315141918[[#This Row],[R$ (Valores)]],K41+FluxoCaixa101315141918[[#This Row],[Valores Receitas / Despesas]])</f>
        <v>63197.8</v>
      </c>
      <c r="L42" s="20">
        <f>IF(FluxoCaixa101315141918[[#This Row],[Entrada / Saída]]="Saída",FluxoCaixa101315141918[[#This Row],[R$ (Valores)]]*-1,FluxoCaixa101315141918[[#This Row],[R$ (Valores)]])</f>
        <v>-1050</v>
      </c>
    </row>
    <row r="43" spans="2:12">
      <c r="B43" s="48" t="s">
        <v>2478</v>
      </c>
      <c r="C43" s="48" t="s">
        <v>3387</v>
      </c>
      <c r="D43" s="16">
        <v>46174</v>
      </c>
      <c r="E43" s="48" t="s">
        <v>2417</v>
      </c>
      <c r="F43" s="17" t="s">
        <v>2</v>
      </c>
      <c r="G43" s="17" t="s">
        <v>70</v>
      </c>
      <c r="H43" s="17" t="s">
        <v>3402</v>
      </c>
      <c r="I43" s="21">
        <v>200</v>
      </c>
      <c r="J43" s="17" t="s">
        <v>525</v>
      </c>
      <c r="K43" s="20">
        <f>IF(FluxoCaixa101315141918[[#This Row],[Movimento ]]="Saldo Inicial",FluxoCaixa101315141918[[#This Row],[R$ (Valores)]],K42+FluxoCaixa101315141918[[#This Row],[Valores Receitas / Despesas]])</f>
        <v>62997.8</v>
      </c>
      <c r="L43" s="20">
        <f>IF(FluxoCaixa101315141918[[#This Row],[Entrada / Saída]]="Saída",FluxoCaixa101315141918[[#This Row],[R$ (Valores)]]*-1,FluxoCaixa101315141918[[#This Row],[R$ (Valores)]])</f>
        <v>-200</v>
      </c>
    </row>
    <row r="44" spans="2:12">
      <c r="B44" s="48" t="s">
        <v>2478</v>
      </c>
      <c r="C44" s="48" t="s">
        <v>3387</v>
      </c>
      <c r="D44" s="16">
        <v>46174</v>
      </c>
      <c r="E44" s="48" t="s">
        <v>2417</v>
      </c>
      <c r="F44" s="17" t="s">
        <v>2</v>
      </c>
      <c r="G44" s="17" t="s">
        <v>36</v>
      </c>
      <c r="H44" s="17" t="s">
        <v>704</v>
      </c>
      <c r="I44" s="21">
        <v>7000</v>
      </c>
      <c r="J44" s="17" t="s">
        <v>525</v>
      </c>
      <c r="K44" s="20">
        <f>IF(FluxoCaixa101315141918[[#This Row],[Movimento ]]="Saldo Inicial",FluxoCaixa101315141918[[#This Row],[R$ (Valores)]],K43+FluxoCaixa101315141918[[#This Row],[Valores Receitas / Despesas]])</f>
        <v>55997.8</v>
      </c>
      <c r="L44" s="20">
        <f>IF(FluxoCaixa101315141918[[#This Row],[Entrada / Saída]]="Saída",FluxoCaixa101315141918[[#This Row],[R$ (Valores)]]*-1,FluxoCaixa101315141918[[#This Row],[R$ (Valores)]])</f>
        <v>-7000</v>
      </c>
    </row>
    <row r="45" spans="2:12">
      <c r="B45" s="48" t="s">
        <v>2477</v>
      </c>
      <c r="C45" s="48" t="s">
        <v>3387</v>
      </c>
      <c r="D45" s="16">
        <v>46174</v>
      </c>
      <c r="E45" s="48" t="s">
        <v>2417</v>
      </c>
      <c r="F45" s="17" t="s">
        <v>2</v>
      </c>
      <c r="G45" s="17" t="s">
        <v>70</v>
      </c>
      <c r="H45" s="17" t="s">
        <v>3250</v>
      </c>
      <c r="I45" s="21">
        <v>500</v>
      </c>
      <c r="J45" s="17" t="s">
        <v>525</v>
      </c>
      <c r="K45" s="20">
        <f>IF(FluxoCaixa101315141918[[#This Row],[Movimento ]]="Saldo Inicial",FluxoCaixa101315141918[[#This Row],[R$ (Valores)]],K44+FluxoCaixa101315141918[[#This Row],[Valores Receitas / Despesas]])</f>
        <v>55497.8</v>
      </c>
      <c r="L45" s="20">
        <f>IF(FluxoCaixa101315141918[[#This Row],[Entrada / Saída]]="Saída",FluxoCaixa101315141918[[#This Row],[R$ (Valores)]]*-1,FluxoCaixa101315141918[[#This Row],[R$ (Valores)]])</f>
        <v>-500</v>
      </c>
    </row>
    <row r="46" spans="2:12">
      <c r="B46" s="48" t="s">
        <v>2477</v>
      </c>
      <c r="C46" s="48" t="s">
        <v>3387</v>
      </c>
      <c r="D46" s="16">
        <v>46174</v>
      </c>
      <c r="E46" s="48" t="s">
        <v>2417</v>
      </c>
      <c r="F46" s="17" t="s">
        <v>2</v>
      </c>
      <c r="G46" s="17" t="s">
        <v>70</v>
      </c>
      <c r="H46" s="17" t="s">
        <v>2447</v>
      </c>
      <c r="I46" s="21">
        <v>3440</v>
      </c>
      <c r="J46" s="17" t="s">
        <v>525</v>
      </c>
      <c r="K46" s="20">
        <f>IF(FluxoCaixa101315141918[[#This Row],[Movimento ]]="Saldo Inicial",FluxoCaixa101315141918[[#This Row],[R$ (Valores)]],K45+FluxoCaixa101315141918[[#This Row],[Valores Receitas / Despesas]])</f>
        <v>52057.8</v>
      </c>
      <c r="L46" s="20">
        <f>IF(FluxoCaixa101315141918[[#This Row],[Entrada / Saída]]="Saída",FluxoCaixa101315141918[[#This Row],[R$ (Valores)]]*-1,FluxoCaixa101315141918[[#This Row],[R$ (Valores)]])</f>
        <v>-3440</v>
      </c>
    </row>
    <row r="47" spans="2:12">
      <c r="B47" s="48" t="s">
        <v>2477</v>
      </c>
      <c r="C47" s="48" t="s">
        <v>3387</v>
      </c>
      <c r="D47" s="16">
        <v>46174</v>
      </c>
      <c r="E47" s="48" t="s">
        <v>2496</v>
      </c>
      <c r="F47" s="17" t="s">
        <v>2</v>
      </c>
      <c r="G47" s="17" t="s">
        <v>70</v>
      </c>
      <c r="H47" s="17" t="s">
        <v>3326</v>
      </c>
      <c r="I47" s="21">
        <v>2000</v>
      </c>
      <c r="J47" s="17" t="s">
        <v>525</v>
      </c>
      <c r="K47" s="20">
        <f>IF(FluxoCaixa101315141918[[#This Row],[Movimento ]]="Saldo Inicial",FluxoCaixa101315141918[[#This Row],[R$ (Valores)]],K46+FluxoCaixa101315141918[[#This Row],[Valores Receitas / Despesas]])</f>
        <v>50057.8</v>
      </c>
      <c r="L47" s="20">
        <f>IF(FluxoCaixa101315141918[[#This Row],[Entrada / Saída]]="Saída",FluxoCaixa101315141918[[#This Row],[R$ (Valores)]]*-1,FluxoCaixa101315141918[[#This Row],[R$ (Valores)]])</f>
        <v>-2000</v>
      </c>
    </row>
    <row r="48" spans="2:12">
      <c r="B48" s="48" t="s">
        <v>2477</v>
      </c>
      <c r="C48" s="48" t="s">
        <v>3387</v>
      </c>
      <c r="D48" s="16">
        <v>46174</v>
      </c>
      <c r="E48" s="48" t="s">
        <v>2496</v>
      </c>
      <c r="F48" s="17" t="s">
        <v>2</v>
      </c>
      <c r="G48" s="17" t="s">
        <v>70</v>
      </c>
      <c r="H48" s="17" t="s">
        <v>2147</v>
      </c>
      <c r="I48" s="21">
        <v>1000</v>
      </c>
      <c r="J48" s="17" t="s">
        <v>525</v>
      </c>
      <c r="K48" s="20">
        <f>IF(FluxoCaixa101315141918[[#This Row],[Movimento ]]="Saldo Inicial",FluxoCaixa101315141918[[#This Row],[R$ (Valores)]],K47+FluxoCaixa101315141918[[#This Row],[Valores Receitas / Despesas]])</f>
        <v>49057.8</v>
      </c>
      <c r="L48" s="20">
        <f>IF(FluxoCaixa101315141918[[#This Row],[Entrada / Saída]]="Saída",FluxoCaixa101315141918[[#This Row],[R$ (Valores)]]*-1,FluxoCaixa101315141918[[#This Row],[R$ (Valores)]])</f>
        <v>-1000</v>
      </c>
    </row>
    <row r="49" spans="2:16">
      <c r="B49" s="48" t="s">
        <v>2477</v>
      </c>
      <c r="C49" s="48" t="s">
        <v>3387</v>
      </c>
      <c r="D49" s="16">
        <v>46174</v>
      </c>
      <c r="E49" s="48" t="s">
        <v>2496</v>
      </c>
      <c r="F49" s="17" t="s">
        <v>2</v>
      </c>
      <c r="G49" s="17" t="s">
        <v>70</v>
      </c>
      <c r="H49" s="17" t="s">
        <v>1178</v>
      </c>
      <c r="I49" s="21">
        <v>500</v>
      </c>
      <c r="J49" s="17" t="s">
        <v>525</v>
      </c>
      <c r="K49" s="20">
        <f>IF(FluxoCaixa101315141918[[#This Row],[Movimento ]]="Saldo Inicial",FluxoCaixa101315141918[[#This Row],[R$ (Valores)]],K48+FluxoCaixa101315141918[[#This Row],[Valores Receitas / Despesas]])</f>
        <v>48557.8</v>
      </c>
      <c r="L49" s="20">
        <f>IF(FluxoCaixa101315141918[[#This Row],[Entrada / Saída]]="Saída",FluxoCaixa101315141918[[#This Row],[R$ (Valores)]]*-1,FluxoCaixa101315141918[[#This Row],[R$ (Valores)]])</f>
        <v>-500</v>
      </c>
    </row>
    <row r="50" spans="2:16">
      <c r="B50" s="48" t="s">
        <v>2477</v>
      </c>
      <c r="C50" s="48" t="s">
        <v>3387</v>
      </c>
      <c r="D50" s="16">
        <v>46174</v>
      </c>
      <c r="E50" s="48" t="s">
        <v>2496</v>
      </c>
      <c r="F50" s="17" t="s">
        <v>2</v>
      </c>
      <c r="G50" s="17" t="s">
        <v>70</v>
      </c>
      <c r="H50" s="17" t="s">
        <v>2140</v>
      </c>
      <c r="I50" s="21">
        <v>800</v>
      </c>
      <c r="J50" s="17" t="s">
        <v>525</v>
      </c>
      <c r="K50" s="20">
        <f>IF(FluxoCaixa101315141918[[#This Row],[Movimento ]]="Saldo Inicial",FluxoCaixa101315141918[[#This Row],[R$ (Valores)]],K49+FluxoCaixa101315141918[[#This Row],[Valores Receitas / Despesas]])</f>
        <v>47757.8</v>
      </c>
      <c r="L50" s="20">
        <f>IF(FluxoCaixa101315141918[[#This Row],[Entrada / Saída]]="Saída",FluxoCaixa101315141918[[#This Row],[R$ (Valores)]]*-1,FluxoCaixa101315141918[[#This Row],[R$ (Valores)]])</f>
        <v>-800</v>
      </c>
    </row>
    <row r="51" spans="2:16">
      <c r="B51" s="48" t="s">
        <v>2477</v>
      </c>
      <c r="C51" s="48" t="s">
        <v>3387</v>
      </c>
      <c r="D51" s="16">
        <v>46174</v>
      </c>
      <c r="E51" s="48" t="s">
        <v>2496</v>
      </c>
      <c r="F51" s="17" t="s">
        <v>2</v>
      </c>
      <c r="G51" s="17" t="s">
        <v>70</v>
      </c>
      <c r="H51" s="17" t="s">
        <v>2351</v>
      </c>
      <c r="I51" s="21">
        <v>235</v>
      </c>
      <c r="J51" s="17" t="s">
        <v>525</v>
      </c>
      <c r="K51" s="20">
        <f>IF(FluxoCaixa101315141918[[#This Row],[Movimento ]]="Saldo Inicial",FluxoCaixa101315141918[[#This Row],[R$ (Valores)]],K50+FluxoCaixa101315141918[[#This Row],[Valores Receitas / Despesas]])</f>
        <v>47522.8</v>
      </c>
      <c r="L51" s="20">
        <f>IF(FluxoCaixa101315141918[[#This Row],[Entrada / Saída]]="Saída",FluxoCaixa101315141918[[#This Row],[R$ (Valores)]]*-1,FluxoCaixa101315141918[[#This Row],[R$ (Valores)]])</f>
        <v>-235</v>
      </c>
    </row>
    <row r="52" spans="2:16">
      <c r="B52" s="48" t="s">
        <v>2478</v>
      </c>
      <c r="C52" s="48" t="s">
        <v>3387</v>
      </c>
      <c r="D52" s="16">
        <v>46174</v>
      </c>
      <c r="E52" s="48" t="s">
        <v>2413</v>
      </c>
      <c r="F52" s="17" t="s">
        <v>2</v>
      </c>
      <c r="G52" s="17" t="s">
        <v>20</v>
      </c>
      <c r="H52" s="17" t="s">
        <v>3403</v>
      </c>
      <c r="I52" s="21">
        <v>34464.44</v>
      </c>
      <c r="J52" s="17" t="s">
        <v>525</v>
      </c>
      <c r="K52" s="20">
        <f>IF(FluxoCaixa101315141918[[#This Row],[Movimento ]]="Saldo Inicial",FluxoCaixa101315141918[[#This Row],[R$ (Valores)]],K51+FluxoCaixa101315141918[[#This Row],[Valores Receitas / Despesas]])</f>
        <v>13058.36</v>
      </c>
      <c r="L52" s="20">
        <f>IF(FluxoCaixa101315141918[[#This Row],[Entrada / Saída]]="Saída",FluxoCaixa101315141918[[#This Row],[R$ (Valores)]]*-1,FluxoCaixa101315141918[[#This Row],[R$ (Valores)]])</f>
        <v>-34464.44</v>
      </c>
    </row>
    <row r="53" spans="2:16">
      <c r="B53" s="48" t="s">
        <v>2478</v>
      </c>
      <c r="C53" s="48" t="s">
        <v>3387</v>
      </c>
      <c r="D53" s="16">
        <v>46174</v>
      </c>
      <c r="E53" s="48" t="s">
        <v>2413</v>
      </c>
      <c r="F53" s="17" t="s">
        <v>2</v>
      </c>
      <c r="G53" s="17" t="s">
        <v>20</v>
      </c>
      <c r="H53" s="17" t="s">
        <v>3403</v>
      </c>
      <c r="I53" s="21">
        <v>8264.89</v>
      </c>
      <c r="J53" s="17" t="s">
        <v>525</v>
      </c>
      <c r="K53" s="20">
        <f>IF(FluxoCaixa101315141918[[#This Row],[Movimento ]]="Saldo Inicial",FluxoCaixa101315141918[[#This Row],[R$ (Valores)]],K52+FluxoCaixa101315141918[[#This Row],[Valores Receitas / Despesas]])</f>
        <v>4793.4700000000012</v>
      </c>
      <c r="L53" s="20">
        <f>IF(FluxoCaixa101315141918[[#This Row],[Entrada / Saída]]="Saída",FluxoCaixa101315141918[[#This Row],[R$ (Valores)]]*-1,FluxoCaixa101315141918[[#This Row],[R$ (Valores)]])</f>
        <v>-8264.89</v>
      </c>
      <c r="P53" s="31"/>
    </row>
    <row r="54" spans="2:16">
      <c r="B54" s="48" t="s">
        <v>2478</v>
      </c>
      <c r="C54" s="48" t="s">
        <v>3387</v>
      </c>
      <c r="D54" s="16">
        <v>46174</v>
      </c>
      <c r="E54" s="48" t="s">
        <v>2413</v>
      </c>
      <c r="F54" s="17" t="s">
        <v>2</v>
      </c>
      <c r="G54" s="17" t="s">
        <v>20</v>
      </c>
      <c r="H54" s="17" t="s">
        <v>3403</v>
      </c>
      <c r="I54" s="21">
        <v>889.83</v>
      </c>
      <c r="J54" s="17" t="s">
        <v>525</v>
      </c>
      <c r="K54" s="20">
        <f>IF(FluxoCaixa101315141918[[#This Row],[Movimento ]]="Saldo Inicial",FluxoCaixa101315141918[[#This Row],[R$ (Valores)]],K53+FluxoCaixa101315141918[[#This Row],[Valores Receitas / Despesas]])</f>
        <v>3903.6400000000012</v>
      </c>
      <c r="L54" s="20">
        <f>IF(FluxoCaixa101315141918[[#This Row],[Entrada / Saída]]="Saída",FluxoCaixa101315141918[[#This Row],[R$ (Valores)]]*-1,FluxoCaixa101315141918[[#This Row],[R$ (Valores)]])</f>
        <v>-889.83</v>
      </c>
    </row>
    <row r="55" spans="2:16">
      <c r="B55" s="48" t="s">
        <v>2478</v>
      </c>
      <c r="C55" s="48" t="s">
        <v>3387</v>
      </c>
      <c r="D55" s="16">
        <v>46174</v>
      </c>
      <c r="E55" s="48" t="s">
        <v>2413</v>
      </c>
      <c r="F55" s="17" t="s">
        <v>2</v>
      </c>
      <c r="G55" s="17" t="s">
        <v>222</v>
      </c>
      <c r="H55" s="17" t="s">
        <v>3050</v>
      </c>
      <c r="I55" s="21">
        <v>1.17</v>
      </c>
      <c r="J55" s="17" t="s">
        <v>525</v>
      </c>
      <c r="K55" s="20">
        <f>IF(FluxoCaixa101315141918[[#This Row],[Movimento ]]="Saldo Inicial",FluxoCaixa101315141918[[#This Row],[R$ (Valores)]],K54+FluxoCaixa101315141918[[#This Row],[Valores Receitas / Despesas]])</f>
        <v>3902.4700000000012</v>
      </c>
      <c r="L55" s="20">
        <f>IF(FluxoCaixa101315141918[[#This Row],[Entrada / Saída]]="Saída",FluxoCaixa101315141918[[#This Row],[R$ (Valores)]]*-1,FluxoCaixa101315141918[[#This Row],[R$ (Valores)]])</f>
        <v>-1.17</v>
      </c>
      <c r="P55" s="26"/>
    </row>
    <row r="56" spans="2:16">
      <c r="B56" s="48" t="s">
        <v>2478</v>
      </c>
      <c r="C56" s="48" t="s">
        <v>3387</v>
      </c>
      <c r="D56" s="16">
        <v>46174</v>
      </c>
      <c r="E56" s="48" t="s">
        <v>2413</v>
      </c>
      <c r="F56" s="17" t="s">
        <v>2</v>
      </c>
      <c r="G56" s="17" t="s">
        <v>222</v>
      </c>
      <c r="H56" s="17" t="s">
        <v>3405</v>
      </c>
      <c r="I56" s="21">
        <v>1.1200000000000001</v>
      </c>
      <c r="J56" s="17" t="s">
        <v>525</v>
      </c>
      <c r="K56" s="20">
        <f>IF(FluxoCaixa101315141918[[#This Row],[Movimento ]]="Saldo Inicial",FluxoCaixa101315141918[[#This Row],[R$ (Valores)]],K55+FluxoCaixa101315141918[[#This Row],[Valores Receitas / Despesas]])</f>
        <v>3901.3500000000013</v>
      </c>
      <c r="L56" s="20">
        <f>IF(FluxoCaixa101315141918[[#This Row],[Entrada / Saída]]="Saída",FluxoCaixa101315141918[[#This Row],[R$ (Valores)]]*-1,FluxoCaixa101315141918[[#This Row],[R$ (Valores)]])</f>
        <v>-1.1200000000000001</v>
      </c>
    </row>
    <row r="57" spans="2:16">
      <c r="B57" s="48" t="s">
        <v>2478</v>
      </c>
      <c r="C57" s="48" t="s">
        <v>3387</v>
      </c>
      <c r="D57" s="16">
        <v>46174</v>
      </c>
      <c r="E57" s="48" t="s">
        <v>2413</v>
      </c>
      <c r="F57" s="17" t="s">
        <v>2</v>
      </c>
      <c r="G57" s="17" t="s">
        <v>222</v>
      </c>
      <c r="H57" s="17" t="s">
        <v>3405</v>
      </c>
      <c r="I57" s="21">
        <v>0.02</v>
      </c>
      <c r="J57" s="17" t="s">
        <v>525</v>
      </c>
      <c r="K57" s="20">
        <f>IF(FluxoCaixa101315141918[[#This Row],[Movimento ]]="Saldo Inicial",FluxoCaixa101315141918[[#This Row],[R$ (Valores)]],K56+FluxoCaixa101315141918[[#This Row],[Valores Receitas / Despesas]])</f>
        <v>3901.3300000000013</v>
      </c>
      <c r="L57" s="20">
        <f>IF(FluxoCaixa101315141918[[#This Row],[Entrada / Saída]]="Saída",FluxoCaixa101315141918[[#This Row],[R$ (Valores)]]*-1,FluxoCaixa101315141918[[#This Row],[R$ (Valores)]])</f>
        <v>-0.02</v>
      </c>
    </row>
    <row r="58" spans="2:16">
      <c r="B58" s="48" t="s">
        <v>2478</v>
      </c>
      <c r="C58" s="48" t="s">
        <v>3387</v>
      </c>
      <c r="D58" s="16">
        <v>46175</v>
      </c>
      <c r="E58" s="48" t="s">
        <v>2417</v>
      </c>
      <c r="F58" s="17" t="s">
        <v>2</v>
      </c>
      <c r="G58" s="17" t="s">
        <v>143</v>
      </c>
      <c r="H58" s="17" t="s">
        <v>3406</v>
      </c>
      <c r="I58" s="21">
        <v>440</v>
      </c>
      <c r="J58" s="17" t="s">
        <v>525</v>
      </c>
      <c r="K58" s="20">
        <f>IF(FluxoCaixa101315141918[[#This Row],[Movimento ]]="Saldo Inicial",FluxoCaixa101315141918[[#This Row],[R$ (Valores)]],K57+FluxoCaixa101315141918[[#This Row],[Valores Receitas / Despesas]])</f>
        <v>3461.3300000000013</v>
      </c>
      <c r="L58" s="20">
        <f>IF(FluxoCaixa101315141918[[#This Row],[Entrada / Saída]]="Saída",FluxoCaixa101315141918[[#This Row],[R$ (Valores)]]*-1,FluxoCaixa101315141918[[#This Row],[R$ (Valores)]])</f>
        <v>-440</v>
      </c>
    </row>
    <row r="59" spans="2:16">
      <c r="B59" s="48" t="s">
        <v>2478</v>
      </c>
      <c r="C59" s="48" t="s">
        <v>3387</v>
      </c>
      <c r="D59" s="16">
        <v>46175</v>
      </c>
      <c r="E59" s="48" t="s">
        <v>2413</v>
      </c>
      <c r="F59" s="17" t="s">
        <v>2</v>
      </c>
      <c r="G59" s="17" t="s">
        <v>20</v>
      </c>
      <c r="H59" s="17" t="s">
        <v>1207</v>
      </c>
      <c r="I59" s="21">
        <v>250000</v>
      </c>
      <c r="J59" s="17" t="s">
        <v>525</v>
      </c>
      <c r="K59" s="20">
        <f>IF(FluxoCaixa101315141918[[#This Row],[Movimento ]]="Saldo Inicial",FluxoCaixa101315141918[[#This Row],[R$ (Valores)]],K58+FluxoCaixa101315141918[[#This Row],[Valores Receitas / Despesas]])</f>
        <v>-246538.67</v>
      </c>
      <c r="L59" s="20">
        <f>IF(FluxoCaixa101315141918[[#This Row],[Entrada / Saída]]="Saída",FluxoCaixa101315141918[[#This Row],[R$ (Valores)]]*-1,FluxoCaixa101315141918[[#This Row],[R$ (Valores)]])</f>
        <v>-250000</v>
      </c>
    </row>
    <row r="60" spans="2:16">
      <c r="B60" s="48" t="s">
        <v>2478</v>
      </c>
      <c r="C60" s="48" t="s">
        <v>3387</v>
      </c>
      <c r="D60" s="16">
        <v>46175</v>
      </c>
      <c r="E60" s="48" t="s">
        <v>2413</v>
      </c>
      <c r="F60" s="17" t="s">
        <v>2</v>
      </c>
      <c r="G60" s="17" t="s">
        <v>79</v>
      </c>
      <c r="H60" s="17" t="s">
        <v>3407</v>
      </c>
      <c r="I60" s="21">
        <v>502.2</v>
      </c>
      <c r="J60" s="17" t="s">
        <v>525</v>
      </c>
      <c r="K60" s="20">
        <f>IF(FluxoCaixa101315141918[[#This Row],[Movimento ]]="Saldo Inicial",FluxoCaixa101315141918[[#This Row],[R$ (Valores)]],K59+FluxoCaixa101315141918[[#This Row],[Valores Receitas / Despesas]])</f>
        <v>-247040.87000000002</v>
      </c>
      <c r="L60" s="20">
        <f>IF(FluxoCaixa101315141918[[#This Row],[Entrada / Saída]]="Saída",FluxoCaixa101315141918[[#This Row],[R$ (Valores)]]*-1,FluxoCaixa101315141918[[#This Row],[R$ (Valores)]])</f>
        <v>-502.2</v>
      </c>
    </row>
    <row r="61" spans="2:16">
      <c r="B61" s="48" t="s">
        <v>2478</v>
      </c>
      <c r="C61" s="48" t="s">
        <v>3387</v>
      </c>
      <c r="D61" s="16">
        <v>46175</v>
      </c>
      <c r="E61" s="48" t="s">
        <v>2496</v>
      </c>
      <c r="F61" s="17" t="s">
        <v>2</v>
      </c>
      <c r="G61" s="17" t="s">
        <v>519</v>
      </c>
      <c r="H61" s="17" t="s">
        <v>3408</v>
      </c>
      <c r="I61" s="21">
        <v>1287.71</v>
      </c>
      <c r="J61" s="17" t="s">
        <v>525</v>
      </c>
      <c r="K61" s="20">
        <f>IF(FluxoCaixa101315141918[[#This Row],[Movimento ]]="Saldo Inicial",FluxoCaixa101315141918[[#This Row],[R$ (Valores)]],K60+FluxoCaixa101315141918[[#This Row],[Valores Receitas / Despesas]])</f>
        <v>-248328.58000000002</v>
      </c>
      <c r="L61" s="20">
        <f>IF(FluxoCaixa101315141918[[#This Row],[Entrada / Saída]]="Saída",FluxoCaixa101315141918[[#This Row],[R$ (Valores)]]*-1,FluxoCaixa101315141918[[#This Row],[R$ (Valores)]])</f>
        <v>-1287.71</v>
      </c>
    </row>
    <row r="62" spans="2:16">
      <c r="B62" s="48" t="s">
        <v>2477</v>
      </c>
      <c r="C62" s="48" t="s">
        <v>3387</v>
      </c>
      <c r="D62" s="16">
        <v>46175</v>
      </c>
      <c r="E62" s="48" t="s">
        <v>2413</v>
      </c>
      <c r="F62" s="17" t="s">
        <v>2</v>
      </c>
      <c r="G62" s="17" t="s">
        <v>25</v>
      </c>
      <c r="H62" s="17" t="s">
        <v>3409</v>
      </c>
      <c r="I62" s="21">
        <v>930</v>
      </c>
      <c r="J62" s="17" t="s">
        <v>525</v>
      </c>
      <c r="K62" s="20">
        <f>IF(FluxoCaixa101315141918[[#This Row],[Movimento ]]="Saldo Inicial",FluxoCaixa101315141918[[#This Row],[R$ (Valores)]],K61+FluxoCaixa101315141918[[#This Row],[Valores Receitas / Despesas]])</f>
        <v>-249258.58000000002</v>
      </c>
      <c r="L62" s="20">
        <f>IF(FluxoCaixa101315141918[[#This Row],[Entrada / Saída]]="Saída",FluxoCaixa101315141918[[#This Row],[R$ (Valores)]]*-1,FluxoCaixa101315141918[[#This Row],[R$ (Valores)]])</f>
        <v>-930</v>
      </c>
    </row>
    <row r="63" spans="2:16">
      <c r="B63" s="48" t="s">
        <v>2477</v>
      </c>
      <c r="C63" s="48" t="s">
        <v>3387</v>
      </c>
      <c r="D63" s="16">
        <v>46175</v>
      </c>
      <c r="E63" s="48" t="s">
        <v>2413</v>
      </c>
      <c r="F63" s="17" t="s">
        <v>2</v>
      </c>
      <c r="G63" s="17" t="s">
        <v>25</v>
      </c>
      <c r="H63" s="17" t="s">
        <v>2542</v>
      </c>
      <c r="I63" s="21">
        <v>3077.5</v>
      </c>
      <c r="J63" s="17" t="s">
        <v>525</v>
      </c>
      <c r="K63" s="20">
        <f>IF(FluxoCaixa101315141918[[#This Row],[Movimento ]]="Saldo Inicial",FluxoCaixa101315141918[[#This Row],[R$ (Valores)]],K62+FluxoCaixa101315141918[[#This Row],[Valores Receitas / Despesas]])</f>
        <v>-252336.08000000002</v>
      </c>
      <c r="L63" s="20">
        <f>IF(FluxoCaixa101315141918[[#This Row],[Entrada / Saída]]="Saída",FluxoCaixa101315141918[[#This Row],[R$ (Valores)]]*-1,FluxoCaixa101315141918[[#This Row],[R$ (Valores)]])</f>
        <v>-3077.5</v>
      </c>
    </row>
    <row r="64" spans="2:16">
      <c r="B64" s="48" t="s">
        <v>2477</v>
      </c>
      <c r="C64" s="48" t="s">
        <v>3387</v>
      </c>
      <c r="D64" s="16">
        <v>46175</v>
      </c>
      <c r="E64" s="48" t="s">
        <v>2413</v>
      </c>
      <c r="F64" s="17" t="s">
        <v>2</v>
      </c>
      <c r="G64" s="17" t="s">
        <v>25</v>
      </c>
      <c r="H64" s="17" t="s">
        <v>2542</v>
      </c>
      <c r="I64" s="21">
        <v>74.069999999999993</v>
      </c>
      <c r="J64" s="17" t="s">
        <v>525</v>
      </c>
      <c r="K64" s="20">
        <f>IF(FluxoCaixa101315141918[[#This Row],[Movimento ]]="Saldo Inicial",FluxoCaixa101315141918[[#This Row],[R$ (Valores)]],K63+FluxoCaixa101315141918[[#This Row],[Valores Receitas / Despesas]])</f>
        <v>-252410.15000000002</v>
      </c>
      <c r="L64" s="20">
        <f>IF(FluxoCaixa101315141918[[#This Row],[Entrada / Saída]]="Saída",FluxoCaixa101315141918[[#This Row],[R$ (Valores)]]*-1,FluxoCaixa101315141918[[#This Row],[R$ (Valores)]])</f>
        <v>-74.069999999999993</v>
      </c>
    </row>
    <row r="65" spans="2:12">
      <c r="B65" s="48" t="s">
        <v>2478</v>
      </c>
      <c r="C65" s="48" t="s">
        <v>3387</v>
      </c>
      <c r="D65" s="16">
        <v>46175</v>
      </c>
      <c r="E65" s="48" t="s">
        <v>2413</v>
      </c>
      <c r="F65" s="17" t="s">
        <v>1</v>
      </c>
      <c r="G65" s="17" t="s">
        <v>75</v>
      </c>
      <c r="H65" s="17" t="s">
        <v>75</v>
      </c>
      <c r="I65" s="21">
        <v>300000</v>
      </c>
      <c r="J65" s="17" t="s">
        <v>525</v>
      </c>
      <c r="K65" s="20">
        <f>IF(FluxoCaixa101315141918[[#This Row],[Movimento ]]="Saldo Inicial",FluxoCaixa101315141918[[#This Row],[R$ (Valores)]],K64+FluxoCaixa101315141918[[#This Row],[Valores Receitas / Despesas]])</f>
        <v>47589.849999999977</v>
      </c>
      <c r="L65" s="20">
        <f>IF(FluxoCaixa101315141918[[#This Row],[Entrada / Saída]]="Saída",FluxoCaixa101315141918[[#This Row],[R$ (Valores)]]*-1,FluxoCaixa101315141918[[#This Row],[R$ (Valores)]])</f>
        <v>300000</v>
      </c>
    </row>
    <row r="66" spans="2:12">
      <c r="B66" s="48" t="s">
        <v>2478</v>
      </c>
      <c r="C66" s="48" t="s">
        <v>3387</v>
      </c>
      <c r="D66" s="16">
        <v>46175</v>
      </c>
      <c r="E66" s="48" t="s">
        <v>2413</v>
      </c>
      <c r="F66" s="17" t="s">
        <v>2</v>
      </c>
      <c r="G66" s="17" t="s">
        <v>25</v>
      </c>
      <c r="H66" s="17" t="s">
        <v>3410</v>
      </c>
      <c r="I66" s="21">
        <v>350</v>
      </c>
      <c r="J66" s="17" t="s">
        <v>525</v>
      </c>
      <c r="K66" s="20">
        <f>IF(FluxoCaixa101315141918[[#This Row],[Movimento ]]="Saldo Inicial",FluxoCaixa101315141918[[#This Row],[R$ (Valores)]],K65+FluxoCaixa101315141918[[#This Row],[Valores Receitas / Despesas]])</f>
        <v>47239.849999999977</v>
      </c>
      <c r="L66" s="20">
        <f>IF(FluxoCaixa101315141918[[#This Row],[Entrada / Saída]]="Saída",FluxoCaixa101315141918[[#This Row],[R$ (Valores)]]*-1,FluxoCaixa101315141918[[#This Row],[R$ (Valores)]])</f>
        <v>-350</v>
      </c>
    </row>
    <row r="67" spans="2:12">
      <c r="B67" s="48" t="s">
        <v>2478</v>
      </c>
      <c r="C67" s="48" t="s">
        <v>3387</v>
      </c>
      <c r="D67" s="16">
        <v>46175</v>
      </c>
      <c r="E67" s="48" t="s">
        <v>2417</v>
      </c>
      <c r="F67" s="17" t="s">
        <v>2</v>
      </c>
      <c r="G67" s="17" t="s">
        <v>519</v>
      </c>
      <c r="H67" s="17" t="s">
        <v>2546</v>
      </c>
      <c r="I67" s="21">
        <v>7705.68</v>
      </c>
      <c r="J67" s="17" t="s">
        <v>525</v>
      </c>
      <c r="K67" s="20">
        <f>IF(FluxoCaixa101315141918[[#This Row],[Movimento ]]="Saldo Inicial",FluxoCaixa101315141918[[#This Row],[R$ (Valores)]],K66+FluxoCaixa101315141918[[#This Row],[Valores Receitas / Despesas]])</f>
        <v>39534.169999999976</v>
      </c>
      <c r="L67" s="20">
        <f>IF(FluxoCaixa101315141918[[#This Row],[Entrada / Saída]]="Saída",FluxoCaixa101315141918[[#This Row],[R$ (Valores)]]*-1,FluxoCaixa101315141918[[#This Row],[R$ (Valores)]])</f>
        <v>-7705.68</v>
      </c>
    </row>
    <row r="68" spans="2:12">
      <c r="B68" s="48" t="s">
        <v>2478</v>
      </c>
      <c r="C68" s="48" t="s">
        <v>3387</v>
      </c>
      <c r="D68" s="16">
        <v>46176</v>
      </c>
      <c r="E68" s="48" t="s">
        <v>2413</v>
      </c>
      <c r="F68" s="17" t="s">
        <v>2</v>
      </c>
      <c r="G68" s="17" t="s">
        <v>28</v>
      </c>
      <c r="H68" s="17" t="s">
        <v>3412</v>
      </c>
      <c r="I68" s="21">
        <v>200</v>
      </c>
      <c r="J68" s="17" t="s">
        <v>525</v>
      </c>
      <c r="K68" s="20">
        <f>IF(FluxoCaixa101315141918[[#This Row],[Movimento ]]="Saldo Inicial",FluxoCaixa101315141918[[#This Row],[R$ (Valores)]],K67+FluxoCaixa101315141918[[#This Row],[Valores Receitas / Despesas]])</f>
        <v>39334.169999999976</v>
      </c>
      <c r="L68" s="20">
        <f>IF(FluxoCaixa101315141918[[#This Row],[Entrada / Saída]]="Saída",FluxoCaixa101315141918[[#This Row],[R$ (Valores)]]*-1,FluxoCaixa101315141918[[#This Row],[R$ (Valores)]])</f>
        <v>-200</v>
      </c>
    </row>
    <row r="69" spans="2:12">
      <c r="B69" s="48" t="s">
        <v>2478</v>
      </c>
      <c r="C69" s="48" t="s">
        <v>3387</v>
      </c>
      <c r="D69" s="16">
        <v>46176</v>
      </c>
      <c r="E69" s="48" t="s">
        <v>2413</v>
      </c>
      <c r="F69" s="17" t="s">
        <v>2</v>
      </c>
      <c r="G69" s="17" t="s">
        <v>71</v>
      </c>
      <c r="H69" s="17" t="s">
        <v>3413</v>
      </c>
      <c r="I69" s="21">
        <v>1000</v>
      </c>
      <c r="J69" s="17" t="s">
        <v>525</v>
      </c>
      <c r="K69" s="20">
        <f>IF(FluxoCaixa101315141918[[#This Row],[Movimento ]]="Saldo Inicial",FluxoCaixa101315141918[[#This Row],[R$ (Valores)]],K68+FluxoCaixa101315141918[[#This Row],[Valores Receitas / Despesas]])</f>
        <v>38334.169999999976</v>
      </c>
      <c r="L69" s="20">
        <f>IF(FluxoCaixa101315141918[[#This Row],[Entrada / Saída]]="Saída",FluxoCaixa101315141918[[#This Row],[R$ (Valores)]]*-1,FluxoCaixa101315141918[[#This Row],[R$ (Valores)]])</f>
        <v>-1000</v>
      </c>
    </row>
    <row r="70" spans="2:12">
      <c r="B70" s="48" t="s">
        <v>2478</v>
      </c>
      <c r="C70" s="48" t="s">
        <v>3387</v>
      </c>
      <c r="D70" s="16">
        <v>46176</v>
      </c>
      <c r="E70" s="48" t="s">
        <v>2413</v>
      </c>
      <c r="F70" s="17" t="s">
        <v>2</v>
      </c>
      <c r="G70" s="17" t="s">
        <v>71</v>
      </c>
      <c r="H70" s="17" t="s">
        <v>3414</v>
      </c>
      <c r="I70" s="21">
        <v>47976.41</v>
      </c>
      <c r="J70" s="17" t="s">
        <v>525</v>
      </c>
      <c r="K70" s="20">
        <f>IF(FluxoCaixa101315141918[[#This Row],[Movimento ]]="Saldo Inicial",FluxoCaixa101315141918[[#This Row],[R$ (Valores)]],K69+FluxoCaixa101315141918[[#This Row],[Valores Receitas / Despesas]])</f>
        <v>-9642.2400000000271</v>
      </c>
      <c r="L70" s="20">
        <f>IF(FluxoCaixa101315141918[[#This Row],[Entrada / Saída]]="Saída",FluxoCaixa101315141918[[#This Row],[R$ (Valores)]]*-1,FluxoCaixa101315141918[[#This Row],[R$ (Valores)]])</f>
        <v>-47976.41</v>
      </c>
    </row>
    <row r="71" spans="2:12">
      <c r="B71" s="48" t="s">
        <v>2478</v>
      </c>
      <c r="C71" s="48" t="s">
        <v>3387</v>
      </c>
      <c r="D71" s="16">
        <v>46176</v>
      </c>
      <c r="E71" s="48" t="s">
        <v>2413</v>
      </c>
      <c r="F71" s="17" t="s">
        <v>2</v>
      </c>
      <c r="G71" s="17" t="s">
        <v>79</v>
      </c>
      <c r="H71" s="17" t="s">
        <v>3415</v>
      </c>
      <c r="I71" s="21">
        <v>1014.86</v>
      </c>
      <c r="J71" s="17" t="s">
        <v>525</v>
      </c>
      <c r="K71" s="20">
        <f>IF(FluxoCaixa101315141918[[#This Row],[Movimento ]]="Saldo Inicial",FluxoCaixa101315141918[[#This Row],[R$ (Valores)]],K70+FluxoCaixa101315141918[[#This Row],[Valores Receitas / Despesas]])</f>
        <v>-10657.100000000028</v>
      </c>
      <c r="L71" s="20">
        <f>IF(FluxoCaixa101315141918[[#This Row],[Entrada / Saída]]="Saída",FluxoCaixa101315141918[[#This Row],[R$ (Valores)]]*-1,FluxoCaixa101315141918[[#This Row],[R$ (Valores)]])</f>
        <v>-1014.86</v>
      </c>
    </row>
    <row r="72" spans="2:12">
      <c r="B72" s="48" t="s">
        <v>2477</v>
      </c>
      <c r="C72" s="48" t="s">
        <v>3387</v>
      </c>
      <c r="D72" s="16">
        <v>46176</v>
      </c>
      <c r="E72" s="48" t="s">
        <v>2413</v>
      </c>
      <c r="F72" s="17" t="s">
        <v>2</v>
      </c>
      <c r="G72" s="17" t="s">
        <v>28</v>
      </c>
      <c r="H72" s="17" t="s">
        <v>3416</v>
      </c>
      <c r="I72" s="21">
        <v>835.53</v>
      </c>
      <c r="J72" s="17" t="s">
        <v>525</v>
      </c>
      <c r="K72" s="20">
        <f>IF(FluxoCaixa101315141918[[#This Row],[Movimento ]]="Saldo Inicial",FluxoCaixa101315141918[[#This Row],[R$ (Valores)]],K71+FluxoCaixa101315141918[[#This Row],[Valores Receitas / Despesas]])</f>
        <v>-11492.630000000028</v>
      </c>
      <c r="L72" s="20">
        <f>IF(FluxoCaixa101315141918[[#This Row],[Entrada / Saída]]="Saída",FluxoCaixa101315141918[[#This Row],[R$ (Valores)]]*-1,FluxoCaixa101315141918[[#This Row],[R$ (Valores)]])</f>
        <v>-835.53</v>
      </c>
    </row>
    <row r="73" spans="2:12">
      <c r="B73" s="48" t="s">
        <v>2477</v>
      </c>
      <c r="C73" s="48" t="s">
        <v>3387</v>
      </c>
      <c r="D73" s="16">
        <v>46176</v>
      </c>
      <c r="E73" s="48" t="s">
        <v>2413</v>
      </c>
      <c r="F73" s="17" t="s">
        <v>2</v>
      </c>
      <c r="G73" s="17" t="s">
        <v>25</v>
      </c>
      <c r="H73" s="17" t="s">
        <v>2532</v>
      </c>
      <c r="I73" s="21">
        <v>740</v>
      </c>
      <c r="J73" s="17" t="s">
        <v>525</v>
      </c>
      <c r="K73" s="20">
        <f>IF(FluxoCaixa101315141918[[#This Row],[Movimento ]]="Saldo Inicial",FluxoCaixa101315141918[[#This Row],[R$ (Valores)]],K72+FluxoCaixa101315141918[[#This Row],[Valores Receitas / Despesas]])</f>
        <v>-12232.630000000028</v>
      </c>
      <c r="L73" s="20">
        <f>IF(FluxoCaixa101315141918[[#This Row],[Entrada / Saída]]="Saída",FluxoCaixa101315141918[[#This Row],[R$ (Valores)]]*-1,FluxoCaixa101315141918[[#This Row],[R$ (Valores)]])</f>
        <v>-740</v>
      </c>
    </row>
    <row r="74" spans="2:12">
      <c r="B74" s="48" t="s">
        <v>2477</v>
      </c>
      <c r="C74" s="48" t="s">
        <v>3387</v>
      </c>
      <c r="D74" s="16">
        <v>46176</v>
      </c>
      <c r="E74" s="48" t="s">
        <v>2413</v>
      </c>
      <c r="F74" s="17" t="s">
        <v>2</v>
      </c>
      <c r="G74" s="17" t="s">
        <v>70</v>
      </c>
      <c r="H74" s="17" t="s">
        <v>2101</v>
      </c>
      <c r="I74" s="21">
        <v>1000</v>
      </c>
      <c r="J74" s="17" t="s">
        <v>525</v>
      </c>
      <c r="K74" s="20">
        <f>IF(FluxoCaixa101315141918[[#This Row],[Movimento ]]="Saldo Inicial",FluxoCaixa101315141918[[#This Row],[R$ (Valores)]],K73+FluxoCaixa101315141918[[#This Row],[Valores Receitas / Despesas]])</f>
        <v>-13232.630000000028</v>
      </c>
      <c r="L74" s="20">
        <f>IF(FluxoCaixa101315141918[[#This Row],[Entrada / Saída]]="Saída",FluxoCaixa101315141918[[#This Row],[R$ (Valores)]]*-1,FluxoCaixa101315141918[[#This Row],[R$ (Valores)]])</f>
        <v>-1000</v>
      </c>
    </row>
    <row r="75" spans="2:12">
      <c r="B75" s="48" t="s">
        <v>2477</v>
      </c>
      <c r="C75" s="48" t="s">
        <v>3387</v>
      </c>
      <c r="D75" s="16">
        <v>46176</v>
      </c>
      <c r="E75" s="48" t="s">
        <v>2413</v>
      </c>
      <c r="F75" s="17" t="s">
        <v>2</v>
      </c>
      <c r="G75" s="17" t="s">
        <v>28</v>
      </c>
      <c r="H75" s="17" t="s">
        <v>3417</v>
      </c>
      <c r="I75" s="21">
        <v>1040</v>
      </c>
      <c r="J75" s="17" t="s">
        <v>525</v>
      </c>
      <c r="K75" s="20">
        <f>IF(FluxoCaixa101315141918[[#This Row],[Movimento ]]="Saldo Inicial",FluxoCaixa101315141918[[#This Row],[R$ (Valores)]],K74+FluxoCaixa101315141918[[#This Row],[Valores Receitas / Despesas]])</f>
        <v>-14272.630000000028</v>
      </c>
      <c r="L75" s="20">
        <f>IF(FluxoCaixa101315141918[[#This Row],[Entrada / Saída]]="Saída",FluxoCaixa101315141918[[#This Row],[R$ (Valores)]]*-1,FluxoCaixa101315141918[[#This Row],[R$ (Valores)]])</f>
        <v>-1040</v>
      </c>
    </row>
    <row r="76" spans="2:12">
      <c r="B76" s="48" t="s">
        <v>2477</v>
      </c>
      <c r="C76" s="48" t="s">
        <v>3387</v>
      </c>
      <c r="D76" s="16">
        <v>46176</v>
      </c>
      <c r="E76" s="48" t="s">
        <v>2413</v>
      </c>
      <c r="F76" s="17" t="s">
        <v>2</v>
      </c>
      <c r="G76" s="17" t="s">
        <v>70</v>
      </c>
      <c r="H76" s="17" t="s">
        <v>1775</v>
      </c>
      <c r="I76" s="21">
        <v>2763.25</v>
      </c>
      <c r="J76" s="17" t="s">
        <v>525</v>
      </c>
      <c r="K76" s="20">
        <f>IF(FluxoCaixa101315141918[[#This Row],[Movimento ]]="Saldo Inicial",FluxoCaixa101315141918[[#This Row],[R$ (Valores)]],K75+FluxoCaixa101315141918[[#This Row],[Valores Receitas / Despesas]])</f>
        <v>-17035.880000000026</v>
      </c>
      <c r="L76" s="20">
        <f>IF(FluxoCaixa101315141918[[#This Row],[Entrada / Saída]]="Saída",FluxoCaixa101315141918[[#This Row],[R$ (Valores)]]*-1,FluxoCaixa101315141918[[#This Row],[R$ (Valores)]])</f>
        <v>-2763.25</v>
      </c>
    </row>
    <row r="77" spans="2:12">
      <c r="B77" s="48" t="s">
        <v>2477</v>
      </c>
      <c r="C77" s="48" t="s">
        <v>3387</v>
      </c>
      <c r="D77" s="16">
        <v>46176</v>
      </c>
      <c r="E77" s="48" t="s">
        <v>2413</v>
      </c>
      <c r="F77" s="17" t="s">
        <v>2</v>
      </c>
      <c r="G77" s="17" t="s">
        <v>61</v>
      </c>
      <c r="H77" s="17" t="s">
        <v>3098</v>
      </c>
      <c r="I77" s="21">
        <v>1484.4</v>
      </c>
      <c r="J77" s="17" t="s">
        <v>525</v>
      </c>
      <c r="K77" s="20">
        <f>IF(FluxoCaixa101315141918[[#This Row],[Movimento ]]="Saldo Inicial",FluxoCaixa101315141918[[#This Row],[R$ (Valores)]],K76+FluxoCaixa101315141918[[#This Row],[Valores Receitas / Despesas]])</f>
        <v>-18520.280000000028</v>
      </c>
      <c r="L77" s="20">
        <f>IF(FluxoCaixa101315141918[[#This Row],[Entrada / Saída]]="Saída",FluxoCaixa101315141918[[#This Row],[R$ (Valores)]]*-1,FluxoCaixa101315141918[[#This Row],[R$ (Valores)]])</f>
        <v>-1484.4</v>
      </c>
    </row>
    <row r="78" spans="2:12">
      <c r="B78" s="48" t="s">
        <v>2477</v>
      </c>
      <c r="C78" s="48" t="s">
        <v>3387</v>
      </c>
      <c r="D78" s="16">
        <v>46176</v>
      </c>
      <c r="E78" s="48" t="s">
        <v>2413</v>
      </c>
      <c r="F78" s="17" t="s">
        <v>2</v>
      </c>
      <c r="G78" s="17" t="s">
        <v>150</v>
      </c>
      <c r="H78" s="17" t="s">
        <v>2982</v>
      </c>
      <c r="I78" s="21">
        <v>576</v>
      </c>
      <c r="J78" s="17" t="s">
        <v>525</v>
      </c>
      <c r="K78" s="20">
        <f>IF(FluxoCaixa101315141918[[#This Row],[Movimento ]]="Saldo Inicial",FluxoCaixa101315141918[[#This Row],[R$ (Valores)]],K77+FluxoCaixa101315141918[[#This Row],[Valores Receitas / Despesas]])</f>
        <v>-19096.280000000028</v>
      </c>
      <c r="L78" s="20">
        <f>IF(FluxoCaixa101315141918[[#This Row],[Entrada / Saída]]="Saída",FluxoCaixa101315141918[[#This Row],[R$ (Valores)]]*-1,FluxoCaixa101315141918[[#This Row],[R$ (Valores)]])</f>
        <v>-576</v>
      </c>
    </row>
    <row r="79" spans="2:12">
      <c r="B79" s="48" t="s">
        <v>2478</v>
      </c>
      <c r="C79" s="48" t="s">
        <v>3387</v>
      </c>
      <c r="D79" s="16">
        <v>46176</v>
      </c>
      <c r="E79" s="48" t="s">
        <v>2413</v>
      </c>
      <c r="F79" s="17" t="s">
        <v>1</v>
      </c>
      <c r="G79" s="17" t="s">
        <v>75</v>
      </c>
      <c r="H79" s="17" t="s">
        <v>75</v>
      </c>
      <c r="I79" s="21">
        <v>100000</v>
      </c>
      <c r="J79" s="17" t="s">
        <v>525</v>
      </c>
      <c r="K79" s="20">
        <f>IF(FluxoCaixa101315141918[[#This Row],[Movimento ]]="Saldo Inicial",FluxoCaixa101315141918[[#This Row],[R$ (Valores)]],K78+FluxoCaixa101315141918[[#This Row],[Valores Receitas / Despesas]])</f>
        <v>80903.719999999972</v>
      </c>
      <c r="L79" s="20">
        <f>IF(FluxoCaixa101315141918[[#This Row],[Entrada / Saída]]="Saída",FluxoCaixa101315141918[[#This Row],[R$ (Valores)]]*-1,FluxoCaixa101315141918[[#This Row],[R$ (Valores)]])</f>
        <v>100000</v>
      </c>
    </row>
    <row r="80" spans="2:12">
      <c r="B80" s="48" t="s">
        <v>2478</v>
      </c>
      <c r="C80" s="48" t="s">
        <v>3387</v>
      </c>
      <c r="D80" s="16">
        <v>46176</v>
      </c>
      <c r="E80" s="48" t="s">
        <v>2413</v>
      </c>
      <c r="F80" s="17" t="s">
        <v>2</v>
      </c>
      <c r="G80" s="17" t="s">
        <v>507</v>
      </c>
      <c r="H80" s="17" t="s">
        <v>3418</v>
      </c>
      <c r="I80" s="21">
        <v>68.17</v>
      </c>
      <c r="J80" s="17" t="s">
        <v>525</v>
      </c>
      <c r="K80" s="20">
        <f>IF(FluxoCaixa101315141918[[#This Row],[Movimento ]]="Saldo Inicial",FluxoCaixa101315141918[[#This Row],[R$ (Valores)]],K79+FluxoCaixa101315141918[[#This Row],[Valores Receitas / Despesas]])</f>
        <v>80835.549999999974</v>
      </c>
      <c r="L80" s="20">
        <f>IF(FluxoCaixa101315141918[[#This Row],[Entrada / Saída]]="Saída",FluxoCaixa101315141918[[#This Row],[R$ (Valores)]]*-1,FluxoCaixa101315141918[[#This Row],[R$ (Valores)]])</f>
        <v>-68.17</v>
      </c>
    </row>
    <row r="81" spans="2:12">
      <c r="B81" s="48" t="s">
        <v>2478</v>
      </c>
      <c r="C81" s="48" t="s">
        <v>3387</v>
      </c>
      <c r="D81" s="16">
        <v>46176</v>
      </c>
      <c r="E81" s="48" t="s">
        <v>2496</v>
      </c>
      <c r="F81" s="17" t="s">
        <v>2</v>
      </c>
      <c r="G81" s="17" t="s">
        <v>507</v>
      </c>
      <c r="H81" s="17" t="s">
        <v>3419</v>
      </c>
      <c r="I81" s="21">
        <v>108.39</v>
      </c>
      <c r="J81" s="17" t="s">
        <v>525</v>
      </c>
      <c r="K81" s="20">
        <f>IF(FluxoCaixa101315141918[[#This Row],[Movimento ]]="Saldo Inicial",FluxoCaixa101315141918[[#This Row],[R$ (Valores)]],K80+FluxoCaixa101315141918[[#This Row],[Valores Receitas / Despesas]])</f>
        <v>80727.159999999974</v>
      </c>
      <c r="L81" s="20">
        <f>IF(FluxoCaixa101315141918[[#This Row],[Entrada / Saída]]="Saída",FluxoCaixa101315141918[[#This Row],[R$ (Valores)]]*-1,FluxoCaixa101315141918[[#This Row],[R$ (Valores)]])</f>
        <v>-108.39</v>
      </c>
    </row>
    <row r="82" spans="2:12">
      <c r="B82" s="48" t="s">
        <v>2478</v>
      </c>
      <c r="C82" s="48" t="s">
        <v>3387</v>
      </c>
      <c r="D82" s="16">
        <v>46176</v>
      </c>
      <c r="E82" s="48" t="s">
        <v>2413</v>
      </c>
      <c r="F82" s="17" t="s">
        <v>2</v>
      </c>
      <c r="G82" s="17" t="s">
        <v>507</v>
      </c>
      <c r="H82" s="17" t="s">
        <v>3420</v>
      </c>
      <c r="I82" s="21">
        <v>68.17</v>
      </c>
      <c r="J82" s="17" t="s">
        <v>525</v>
      </c>
      <c r="K82" s="20">
        <f>IF(FluxoCaixa101315141918[[#This Row],[Movimento ]]="Saldo Inicial",FluxoCaixa101315141918[[#This Row],[R$ (Valores)]],K81+FluxoCaixa101315141918[[#This Row],[Valores Receitas / Despesas]])</f>
        <v>80658.989999999976</v>
      </c>
      <c r="L82" s="20">
        <f>IF(FluxoCaixa101315141918[[#This Row],[Entrada / Saída]]="Saída",FluxoCaixa101315141918[[#This Row],[R$ (Valores)]]*-1,FluxoCaixa101315141918[[#This Row],[R$ (Valores)]])</f>
        <v>-68.17</v>
      </c>
    </row>
    <row r="83" spans="2:12">
      <c r="B83" s="48" t="s">
        <v>2478</v>
      </c>
      <c r="C83" s="48" t="s">
        <v>3387</v>
      </c>
      <c r="D83" s="16">
        <v>46176</v>
      </c>
      <c r="E83" s="48" t="s">
        <v>2496</v>
      </c>
      <c r="F83" s="17" t="s">
        <v>2</v>
      </c>
      <c r="G83" s="17" t="s">
        <v>507</v>
      </c>
      <c r="H83" s="17" t="s">
        <v>3421</v>
      </c>
      <c r="I83" s="21">
        <v>68.17</v>
      </c>
      <c r="J83" s="17" t="s">
        <v>525</v>
      </c>
      <c r="K83" s="20">
        <f>IF(FluxoCaixa101315141918[[#This Row],[Movimento ]]="Saldo Inicial",FluxoCaixa101315141918[[#This Row],[R$ (Valores)]],K82+FluxoCaixa101315141918[[#This Row],[Valores Receitas / Despesas]])</f>
        <v>80590.819999999978</v>
      </c>
      <c r="L83" s="20">
        <f>IF(FluxoCaixa101315141918[[#This Row],[Entrada / Saída]]="Saída",FluxoCaixa101315141918[[#This Row],[R$ (Valores)]]*-1,FluxoCaixa101315141918[[#This Row],[R$ (Valores)]])</f>
        <v>-68.17</v>
      </c>
    </row>
    <row r="84" spans="2:12">
      <c r="B84" s="48" t="s">
        <v>2478</v>
      </c>
      <c r="C84" s="48" t="s">
        <v>3387</v>
      </c>
      <c r="D84" s="16">
        <v>46176</v>
      </c>
      <c r="E84" s="48" t="s">
        <v>2413</v>
      </c>
      <c r="F84" s="17" t="s">
        <v>2</v>
      </c>
      <c r="G84" s="17" t="s">
        <v>12</v>
      </c>
      <c r="H84" s="17" t="s">
        <v>3422</v>
      </c>
      <c r="I84" s="21">
        <v>4000</v>
      </c>
      <c r="J84" s="17" t="s">
        <v>525</v>
      </c>
      <c r="K84" s="20">
        <f>IF(FluxoCaixa101315141918[[#This Row],[Movimento ]]="Saldo Inicial",FluxoCaixa101315141918[[#This Row],[R$ (Valores)]],K83+FluxoCaixa101315141918[[#This Row],[Valores Receitas / Despesas]])</f>
        <v>76590.819999999978</v>
      </c>
      <c r="L84" s="20">
        <f>IF(FluxoCaixa101315141918[[#This Row],[Entrada / Saída]]="Saída",FluxoCaixa101315141918[[#This Row],[R$ (Valores)]]*-1,FluxoCaixa101315141918[[#This Row],[R$ (Valores)]])</f>
        <v>-4000</v>
      </c>
    </row>
    <row r="85" spans="2:12">
      <c r="B85" s="48" t="s">
        <v>2478</v>
      </c>
      <c r="C85" s="48" t="s">
        <v>3387</v>
      </c>
      <c r="D85" s="16">
        <v>46176</v>
      </c>
      <c r="E85" s="48" t="s">
        <v>2496</v>
      </c>
      <c r="F85" s="17" t="s">
        <v>2</v>
      </c>
      <c r="G85" s="17" t="s">
        <v>28</v>
      </c>
      <c r="H85" s="17" t="s">
        <v>3423</v>
      </c>
      <c r="I85" s="21">
        <v>7959.16</v>
      </c>
      <c r="J85" s="17" t="s">
        <v>525</v>
      </c>
      <c r="K85" s="20">
        <f>IF(FluxoCaixa101315141918[[#This Row],[Movimento ]]="Saldo Inicial",FluxoCaixa101315141918[[#This Row],[R$ (Valores)]],K84+FluxoCaixa101315141918[[#This Row],[Valores Receitas / Despesas]])</f>
        <v>68631.659999999974</v>
      </c>
      <c r="L85" s="20">
        <f>IF(FluxoCaixa101315141918[[#This Row],[Entrada / Saída]]="Saída",FluxoCaixa101315141918[[#This Row],[R$ (Valores)]]*-1,FluxoCaixa101315141918[[#This Row],[R$ (Valores)]])</f>
        <v>-7959.16</v>
      </c>
    </row>
    <row r="86" spans="2:12">
      <c r="B86" s="48" t="s">
        <v>2478</v>
      </c>
      <c r="C86" s="48" t="s">
        <v>3387</v>
      </c>
      <c r="D86" s="16">
        <v>46176</v>
      </c>
      <c r="E86" s="48" t="s">
        <v>2417</v>
      </c>
      <c r="F86" s="17" t="s">
        <v>2</v>
      </c>
      <c r="G86" s="17" t="s">
        <v>28</v>
      </c>
      <c r="H86" s="17" t="s">
        <v>3424</v>
      </c>
      <c r="I86" s="21">
        <v>28629.66</v>
      </c>
      <c r="J86" s="17" t="s">
        <v>525</v>
      </c>
      <c r="K86" s="20">
        <f>IF(FluxoCaixa101315141918[[#This Row],[Movimento ]]="Saldo Inicial",FluxoCaixa101315141918[[#This Row],[R$ (Valores)]],K85+FluxoCaixa101315141918[[#This Row],[Valores Receitas / Despesas]])</f>
        <v>40001.999999999971</v>
      </c>
      <c r="L86" s="20">
        <f>IF(FluxoCaixa101315141918[[#This Row],[Entrada / Saída]]="Saída",FluxoCaixa101315141918[[#This Row],[R$ (Valores)]]*-1,FluxoCaixa101315141918[[#This Row],[R$ (Valores)]])</f>
        <v>-28629.66</v>
      </c>
    </row>
    <row r="87" spans="2:12">
      <c r="B87" s="48" t="s">
        <v>2478</v>
      </c>
      <c r="C87" s="48" t="s">
        <v>3387</v>
      </c>
      <c r="D87" s="16">
        <v>46176</v>
      </c>
      <c r="E87" s="48" t="s">
        <v>2413</v>
      </c>
      <c r="F87" s="17" t="s">
        <v>1</v>
      </c>
      <c r="G87" s="17" t="s">
        <v>75</v>
      </c>
      <c r="H87" s="17" t="s">
        <v>75</v>
      </c>
      <c r="I87" s="21">
        <v>50000</v>
      </c>
      <c r="J87" s="17" t="s">
        <v>525</v>
      </c>
      <c r="K87" s="20">
        <f>IF(FluxoCaixa101315141918[[#This Row],[Movimento ]]="Saldo Inicial",FluxoCaixa101315141918[[#This Row],[R$ (Valores)]],K86+FluxoCaixa101315141918[[#This Row],[Valores Receitas / Despesas]])</f>
        <v>90001.999999999971</v>
      </c>
      <c r="L87" s="20">
        <f>IF(FluxoCaixa101315141918[[#This Row],[Entrada / Saída]]="Saída",FluxoCaixa101315141918[[#This Row],[R$ (Valores)]]*-1,FluxoCaixa101315141918[[#This Row],[R$ (Valores)]])</f>
        <v>50000</v>
      </c>
    </row>
    <row r="88" spans="2:12">
      <c r="B88" s="48" t="s">
        <v>2478</v>
      </c>
      <c r="C88" s="48" t="s">
        <v>3387</v>
      </c>
      <c r="D88" s="16">
        <v>46176</v>
      </c>
      <c r="E88" s="48" t="s">
        <v>2496</v>
      </c>
      <c r="F88" s="17" t="s">
        <v>2</v>
      </c>
      <c r="G88" s="17" t="s">
        <v>70</v>
      </c>
      <c r="H88" s="17" t="s">
        <v>2068</v>
      </c>
      <c r="I88" s="21">
        <v>7500</v>
      </c>
      <c r="J88" s="17" t="s">
        <v>525</v>
      </c>
      <c r="K88" s="20">
        <f>IF(FluxoCaixa101315141918[[#This Row],[Movimento ]]="Saldo Inicial",FluxoCaixa101315141918[[#This Row],[R$ (Valores)]],K87+FluxoCaixa101315141918[[#This Row],[Valores Receitas / Despesas]])</f>
        <v>82501.999999999971</v>
      </c>
      <c r="L88" s="20">
        <f>IF(FluxoCaixa101315141918[[#This Row],[Entrada / Saída]]="Saída",FluxoCaixa101315141918[[#This Row],[R$ (Valores)]]*-1,FluxoCaixa101315141918[[#This Row],[R$ (Valores)]])</f>
        <v>-7500</v>
      </c>
    </row>
    <row r="89" spans="2:12">
      <c r="B89" s="48" t="s">
        <v>2478</v>
      </c>
      <c r="C89" s="48" t="s">
        <v>3387</v>
      </c>
      <c r="D89" s="16">
        <v>46176</v>
      </c>
      <c r="E89" s="48" t="s">
        <v>2496</v>
      </c>
      <c r="F89" s="17" t="s">
        <v>2</v>
      </c>
      <c r="G89" s="17" t="s">
        <v>70</v>
      </c>
      <c r="H89" s="17" t="s">
        <v>1181</v>
      </c>
      <c r="I89" s="21">
        <v>6000</v>
      </c>
      <c r="J89" s="17" t="s">
        <v>525</v>
      </c>
      <c r="K89" s="20">
        <f>IF(FluxoCaixa101315141918[[#This Row],[Movimento ]]="Saldo Inicial",FluxoCaixa101315141918[[#This Row],[R$ (Valores)]],K88+FluxoCaixa101315141918[[#This Row],[Valores Receitas / Despesas]])</f>
        <v>76501.999999999971</v>
      </c>
      <c r="L89" s="20">
        <f>IF(FluxoCaixa101315141918[[#This Row],[Entrada / Saída]]="Saída",FluxoCaixa101315141918[[#This Row],[R$ (Valores)]]*-1,FluxoCaixa101315141918[[#This Row],[R$ (Valores)]])</f>
        <v>-6000</v>
      </c>
    </row>
    <row r="90" spans="2:12">
      <c r="B90" s="48" t="s">
        <v>2477</v>
      </c>
      <c r="C90" s="48" t="s">
        <v>3387</v>
      </c>
      <c r="D90" s="16">
        <v>46176</v>
      </c>
      <c r="E90" s="48" t="s">
        <v>2496</v>
      </c>
      <c r="F90" s="17" t="s">
        <v>2</v>
      </c>
      <c r="G90" s="17" t="s">
        <v>519</v>
      </c>
      <c r="H90" s="17" t="s">
        <v>3425</v>
      </c>
      <c r="I90" s="21">
        <v>10399.950000000001</v>
      </c>
      <c r="J90" s="17" t="s">
        <v>525</v>
      </c>
      <c r="K90" s="20">
        <f>IF(FluxoCaixa101315141918[[#This Row],[Movimento ]]="Saldo Inicial",FluxoCaixa101315141918[[#This Row],[R$ (Valores)]],K89+FluxoCaixa101315141918[[#This Row],[Valores Receitas / Despesas]])</f>
        <v>66102.049999999974</v>
      </c>
      <c r="L90" s="20">
        <f>IF(FluxoCaixa101315141918[[#This Row],[Entrada / Saída]]="Saída",FluxoCaixa101315141918[[#This Row],[R$ (Valores)]]*-1,FluxoCaixa101315141918[[#This Row],[R$ (Valores)]])</f>
        <v>-10399.950000000001</v>
      </c>
    </row>
    <row r="91" spans="2:12">
      <c r="B91" s="48" t="s">
        <v>2478</v>
      </c>
      <c r="C91" s="48" t="s">
        <v>3387</v>
      </c>
      <c r="D91" s="16">
        <v>46176</v>
      </c>
      <c r="E91" s="48" t="s">
        <v>2413</v>
      </c>
      <c r="F91" s="17" t="s">
        <v>2</v>
      </c>
      <c r="G91" s="17" t="s">
        <v>28</v>
      </c>
      <c r="H91" s="17" t="s">
        <v>3426</v>
      </c>
      <c r="I91" s="21">
        <v>11725.49</v>
      </c>
      <c r="J91" s="17" t="s">
        <v>525</v>
      </c>
      <c r="K91" s="20">
        <f>IF(FluxoCaixa101315141918[[#This Row],[Movimento ]]="Saldo Inicial",FluxoCaixa101315141918[[#This Row],[R$ (Valores)]],K90+FluxoCaixa101315141918[[#This Row],[Valores Receitas / Despesas]])</f>
        <v>54376.559999999976</v>
      </c>
      <c r="L91" s="20">
        <f>IF(FluxoCaixa101315141918[[#This Row],[Entrada / Saída]]="Saída",FluxoCaixa101315141918[[#This Row],[R$ (Valores)]]*-1,FluxoCaixa101315141918[[#This Row],[R$ (Valores)]])</f>
        <v>-11725.49</v>
      </c>
    </row>
    <row r="92" spans="2:12">
      <c r="B92" s="48" t="s">
        <v>2478</v>
      </c>
      <c r="C92" s="48" t="s">
        <v>3387</v>
      </c>
      <c r="D92" s="16">
        <v>46176</v>
      </c>
      <c r="E92" s="48" t="s">
        <v>2413</v>
      </c>
      <c r="F92" s="17" t="s">
        <v>2</v>
      </c>
      <c r="G92" s="17" t="s">
        <v>70</v>
      </c>
      <c r="H92" s="17" t="s">
        <v>899</v>
      </c>
      <c r="I92" s="21">
        <v>1000</v>
      </c>
      <c r="J92" s="17" t="s">
        <v>525</v>
      </c>
      <c r="K92" s="20">
        <f>IF(FluxoCaixa101315141918[[#This Row],[Movimento ]]="Saldo Inicial",FluxoCaixa101315141918[[#This Row],[R$ (Valores)]],K91+FluxoCaixa101315141918[[#This Row],[Valores Receitas / Despesas]])</f>
        <v>53376.559999999976</v>
      </c>
      <c r="L92" s="20">
        <f>IF(FluxoCaixa101315141918[[#This Row],[Entrada / Saída]]="Saída",FluxoCaixa101315141918[[#This Row],[R$ (Valores)]]*-1,FluxoCaixa101315141918[[#This Row],[R$ (Valores)]])</f>
        <v>-1000</v>
      </c>
    </row>
    <row r="93" spans="2:12">
      <c r="B93" s="48" t="s">
        <v>2478</v>
      </c>
      <c r="C93" s="48" t="s">
        <v>3387</v>
      </c>
      <c r="D93" s="16">
        <v>46178</v>
      </c>
      <c r="E93" s="48" t="s">
        <v>2413</v>
      </c>
      <c r="F93" s="17" t="s">
        <v>2</v>
      </c>
      <c r="G93" s="17" t="s">
        <v>507</v>
      </c>
      <c r="H93" s="17" t="s">
        <v>3427</v>
      </c>
      <c r="I93" s="21">
        <v>12</v>
      </c>
      <c r="J93" s="17" t="s">
        <v>525</v>
      </c>
      <c r="K93" s="20">
        <f>IF(FluxoCaixa101315141918[[#This Row],[Movimento ]]="Saldo Inicial",FluxoCaixa101315141918[[#This Row],[R$ (Valores)]],K92+FluxoCaixa101315141918[[#This Row],[Valores Receitas / Despesas]])</f>
        <v>53364.559999999976</v>
      </c>
      <c r="L93" s="20">
        <f>IF(FluxoCaixa101315141918[[#This Row],[Entrada / Saída]]="Saída",FluxoCaixa101315141918[[#This Row],[R$ (Valores)]]*-1,FluxoCaixa101315141918[[#This Row],[R$ (Valores)]])</f>
        <v>-12</v>
      </c>
    </row>
    <row r="94" spans="2:12">
      <c r="B94" s="48" t="s">
        <v>2478</v>
      </c>
      <c r="C94" s="48" t="s">
        <v>3387</v>
      </c>
      <c r="D94" s="16">
        <v>46178</v>
      </c>
      <c r="E94" s="48" t="s">
        <v>2413</v>
      </c>
      <c r="F94" s="17" t="s">
        <v>2</v>
      </c>
      <c r="G94" s="17" t="s">
        <v>36</v>
      </c>
      <c r="H94" s="17" t="s">
        <v>3428</v>
      </c>
      <c r="I94" s="21">
        <v>8000</v>
      </c>
      <c r="J94" s="17" t="s">
        <v>525</v>
      </c>
      <c r="K94" s="20">
        <f>IF(FluxoCaixa101315141918[[#This Row],[Movimento ]]="Saldo Inicial",FluxoCaixa101315141918[[#This Row],[R$ (Valores)]],K93+FluxoCaixa101315141918[[#This Row],[Valores Receitas / Despesas]])</f>
        <v>45364.559999999976</v>
      </c>
      <c r="L94" s="20">
        <f>IF(FluxoCaixa101315141918[[#This Row],[Entrada / Saída]]="Saída",FluxoCaixa101315141918[[#This Row],[R$ (Valores)]]*-1,FluxoCaixa101315141918[[#This Row],[R$ (Valores)]])</f>
        <v>-8000</v>
      </c>
    </row>
    <row r="95" spans="2:12">
      <c r="B95" s="48" t="s">
        <v>2478</v>
      </c>
      <c r="C95" s="48" t="s">
        <v>3387</v>
      </c>
      <c r="D95" s="16">
        <v>46178</v>
      </c>
      <c r="E95" s="48" t="s">
        <v>2413</v>
      </c>
      <c r="F95" s="17" t="s">
        <v>2</v>
      </c>
      <c r="G95" s="17" t="s">
        <v>27</v>
      </c>
      <c r="H95" s="17" t="s">
        <v>3429</v>
      </c>
      <c r="I95" s="21">
        <v>3000</v>
      </c>
      <c r="J95" s="17" t="s">
        <v>525</v>
      </c>
      <c r="K95" s="20">
        <f>IF(FluxoCaixa101315141918[[#This Row],[Movimento ]]="Saldo Inicial",FluxoCaixa101315141918[[#This Row],[R$ (Valores)]],K94+FluxoCaixa101315141918[[#This Row],[Valores Receitas / Despesas]])</f>
        <v>42364.559999999976</v>
      </c>
      <c r="L95" s="20">
        <f>IF(FluxoCaixa101315141918[[#This Row],[Entrada / Saída]]="Saída",FluxoCaixa101315141918[[#This Row],[R$ (Valores)]]*-1,FluxoCaixa101315141918[[#This Row],[R$ (Valores)]])</f>
        <v>-3000</v>
      </c>
    </row>
    <row r="96" spans="2:12">
      <c r="B96" s="48" t="s">
        <v>2478</v>
      </c>
      <c r="C96" s="48" t="s">
        <v>3387</v>
      </c>
      <c r="D96" s="16">
        <v>46178</v>
      </c>
      <c r="E96" s="48" t="s">
        <v>2413</v>
      </c>
      <c r="F96" s="17" t="s">
        <v>2</v>
      </c>
      <c r="G96" s="17" t="s">
        <v>71</v>
      </c>
      <c r="H96" s="17" t="s">
        <v>3430</v>
      </c>
      <c r="I96" s="21">
        <v>1000</v>
      </c>
      <c r="J96" s="17" t="s">
        <v>525</v>
      </c>
      <c r="K96" s="20">
        <f>IF(FluxoCaixa101315141918[[#This Row],[Movimento ]]="Saldo Inicial",FluxoCaixa101315141918[[#This Row],[R$ (Valores)]],K95+FluxoCaixa101315141918[[#This Row],[Valores Receitas / Despesas]])</f>
        <v>41364.559999999976</v>
      </c>
      <c r="L96" s="20">
        <f>IF(FluxoCaixa101315141918[[#This Row],[Entrada / Saída]]="Saída",FluxoCaixa101315141918[[#This Row],[R$ (Valores)]]*-1,FluxoCaixa101315141918[[#This Row],[R$ (Valores)]])</f>
        <v>-1000</v>
      </c>
    </row>
    <row r="97" spans="2:12">
      <c r="B97" s="48" t="s">
        <v>2478</v>
      </c>
      <c r="C97" s="48" t="s">
        <v>3387</v>
      </c>
      <c r="D97" s="16">
        <v>46178</v>
      </c>
      <c r="E97" s="48" t="s">
        <v>2413</v>
      </c>
      <c r="F97" s="17" t="s">
        <v>2</v>
      </c>
      <c r="G97" s="17" t="s">
        <v>71</v>
      </c>
      <c r="H97" s="17" t="s">
        <v>3431</v>
      </c>
      <c r="I97" s="21">
        <v>280.60000000000002</v>
      </c>
      <c r="J97" s="17" t="s">
        <v>525</v>
      </c>
      <c r="K97" s="20">
        <f>IF(FluxoCaixa101315141918[[#This Row],[Movimento ]]="Saldo Inicial",FluxoCaixa101315141918[[#This Row],[R$ (Valores)]],K96+FluxoCaixa101315141918[[#This Row],[Valores Receitas / Despesas]])</f>
        <v>41083.959999999977</v>
      </c>
      <c r="L97" s="20">
        <f>IF(FluxoCaixa101315141918[[#This Row],[Entrada / Saída]]="Saída",FluxoCaixa101315141918[[#This Row],[R$ (Valores)]]*-1,FluxoCaixa101315141918[[#This Row],[R$ (Valores)]])</f>
        <v>-280.60000000000002</v>
      </c>
    </row>
    <row r="98" spans="2:12">
      <c r="B98" s="48" t="s">
        <v>2477</v>
      </c>
      <c r="C98" s="48" t="s">
        <v>3387</v>
      </c>
      <c r="D98" s="16">
        <v>46178</v>
      </c>
      <c r="E98" s="48" t="s">
        <v>2413</v>
      </c>
      <c r="F98" s="17" t="s">
        <v>2</v>
      </c>
      <c r="G98" s="17" t="s">
        <v>105</v>
      </c>
      <c r="H98" s="17" t="s">
        <v>3432</v>
      </c>
      <c r="I98" s="21">
        <v>150</v>
      </c>
      <c r="J98" s="17" t="s">
        <v>525</v>
      </c>
      <c r="K98" s="20">
        <f>IF(FluxoCaixa101315141918[[#This Row],[Movimento ]]="Saldo Inicial",FluxoCaixa101315141918[[#This Row],[R$ (Valores)]],K97+FluxoCaixa101315141918[[#This Row],[Valores Receitas / Despesas]])</f>
        <v>40933.959999999977</v>
      </c>
      <c r="L98" s="20">
        <f>IF(FluxoCaixa101315141918[[#This Row],[Entrada / Saída]]="Saída",FluxoCaixa101315141918[[#This Row],[R$ (Valores)]]*-1,FluxoCaixa101315141918[[#This Row],[R$ (Valores)]])</f>
        <v>-150</v>
      </c>
    </row>
    <row r="99" spans="2:12">
      <c r="B99" s="48" t="s">
        <v>2477</v>
      </c>
      <c r="C99" s="48" t="s">
        <v>3387</v>
      </c>
      <c r="D99" s="16">
        <v>46178</v>
      </c>
      <c r="E99" s="48" t="s">
        <v>2413</v>
      </c>
      <c r="F99" s="17" t="s">
        <v>2</v>
      </c>
      <c r="G99" s="17" t="s">
        <v>535</v>
      </c>
      <c r="H99" s="17" t="s">
        <v>3433</v>
      </c>
      <c r="I99" s="21">
        <v>4588.3999999999996</v>
      </c>
      <c r="J99" s="17" t="s">
        <v>525</v>
      </c>
      <c r="K99" s="20">
        <f>IF(FluxoCaixa101315141918[[#This Row],[Movimento ]]="Saldo Inicial",FluxoCaixa101315141918[[#This Row],[R$ (Valores)]],K98+FluxoCaixa101315141918[[#This Row],[Valores Receitas / Despesas]])</f>
        <v>36345.559999999976</v>
      </c>
      <c r="L99" s="20">
        <f>IF(FluxoCaixa101315141918[[#This Row],[Entrada / Saída]]="Saída",FluxoCaixa101315141918[[#This Row],[R$ (Valores)]]*-1,FluxoCaixa101315141918[[#This Row],[R$ (Valores)]])</f>
        <v>-4588.3999999999996</v>
      </c>
    </row>
    <row r="100" spans="2:12">
      <c r="B100" s="48" t="s">
        <v>2477</v>
      </c>
      <c r="C100" s="48" t="s">
        <v>3387</v>
      </c>
      <c r="D100" s="16">
        <v>46178</v>
      </c>
      <c r="E100" s="48" t="s">
        <v>2413</v>
      </c>
      <c r="F100" s="17" t="s">
        <v>2</v>
      </c>
      <c r="G100" s="17" t="s">
        <v>535</v>
      </c>
      <c r="H100" s="17" t="s">
        <v>3434</v>
      </c>
      <c r="I100" s="21">
        <v>4102.9399999999996</v>
      </c>
      <c r="J100" s="17" t="s">
        <v>525</v>
      </c>
      <c r="K100" s="20">
        <f>IF(FluxoCaixa101315141918[[#This Row],[Movimento ]]="Saldo Inicial",FluxoCaixa101315141918[[#This Row],[R$ (Valores)]],K99+FluxoCaixa101315141918[[#This Row],[Valores Receitas / Despesas]])</f>
        <v>32242.619999999977</v>
      </c>
      <c r="L100" s="20">
        <f>IF(FluxoCaixa101315141918[[#This Row],[Entrada / Saída]]="Saída",FluxoCaixa101315141918[[#This Row],[R$ (Valores)]]*-1,FluxoCaixa101315141918[[#This Row],[R$ (Valores)]])</f>
        <v>-4102.9399999999996</v>
      </c>
    </row>
    <row r="101" spans="2:12">
      <c r="B101" s="48" t="s">
        <v>2477</v>
      </c>
      <c r="C101" s="48" t="s">
        <v>3387</v>
      </c>
      <c r="D101" s="16">
        <v>46178</v>
      </c>
      <c r="E101" s="48" t="s">
        <v>2413</v>
      </c>
      <c r="F101" s="17" t="s">
        <v>2</v>
      </c>
      <c r="G101" s="17" t="s">
        <v>18</v>
      </c>
      <c r="H101" s="17" t="s">
        <v>564</v>
      </c>
      <c r="I101" s="21">
        <v>184.15</v>
      </c>
      <c r="J101" s="17" t="s">
        <v>525</v>
      </c>
      <c r="K101" s="20">
        <f>IF(FluxoCaixa101315141918[[#This Row],[Movimento ]]="Saldo Inicial",FluxoCaixa101315141918[[#This Row],[R$ (Valores)]],K100+FluxoCaixa101315141918[[#This Row],[Valores Receitas / Despesas]])</f>
        <v>32058.469999999976</v>
      </c>
      <c r="L101" s="20">
        <f>IF(FluxoCaixa101315141918[[#This Row],[Entrada / Saída]]="Saída",FluxoCaixa101315141918[[#This Row],[R$ (Valores)]]*-1,FluxoCaixa101315141918[[#This Row],[R$ (Valores)]])</f>
        <v>-184.15</v>
      </c>
    </row>
    <row r="102" spans="2:12">
      <c r="B102" s="48" t="s">
        <v>2477</v>
      </c>
      <c r="C102" s="48" t="s">
        <v>3387</v>
      </c>
      <c r="D102" s="16">
        <v>46178</v>
      </c>
      <c r="E102" s="48" t="s">
        <v>2413</v>
      </c>
      <c r="F102" s="17" t="s">
        <v>2</v>
      </c>
      <c r="G102" s="17" t="s">
        <v>143</v>
      </c>
      <c r="H102" s="17" t="s">
        <v>3435</v>
      </c>
      <c r="I102" s="21">
        <v>2421.84</v>
      </c>
      <c r="J102" s="17" t="s">
        <v>525</v>
      </c>
      <c r="K102" s="20">
        <f>IF(FluxoCaixa101315141918[[#This Row],[Movimento ]]="Saldo Inicial",FluxoCaixa101315141918[[#This Row],[R$ (Valores)]],K101+FluxoCaixa101315141918[[#This Row],[Valores Receitas / Despesas]])</f>
        <v>29636.629999999976</v>
      </c>
      <c r="L102" s="20">
        <f>IF(FluxoCaixa101315141918[[#This Row],[Entrada / Saída]]="Saída",FluxoCaixa101315141918[[#This Row],[R$ (Valores)]]*-1,FluxoCaixa101315141918[[#This Row],[R$ (Valores)]])</f>
        <v>-2421.84</v>
      </c>
    </row>
    <row r="103" spans="2:12">
      <c r="B103" s="48" t="s">
        <v>2477</v>
      </c>
      <c r="C103" s="48" t="s">
        <v>3387</v>
      </c>
      <c r="D103" s="16">
        <v>46178</v>
      </c>
      <c r="E103" s="48" t="s">
        <v>2413</v>
      </c>
      <c r="F103" s="17" t="s">
        <v>2</v>
      </c>
      <c r="G103" s="17" t="s">
        <v>143</v>
      </c>
      <c r="H103" s="17" t="s">
        <v>3435</v>
      </c>
      <c r="I103" s="29">
        <v>176.61</v>
      </c>
      <c r="J103" s="17" t="s">
        <v>525</v>
      </c>
      <c r="K103" s="20">
        <f>IF(FluxoCaixa101315141918[[#This Row],[Movimento ]]="Saldo Inicial",FluxoCaixa101315141918[[#This Row],[R$ (Valores)]],K102+FluxoCaixa101315141918[[#This Row],[Valores Receitas / Despesas]])</f>
        <v>29460.019999999975</v>
      </c>
      <c r="L103" s="20">
        <f>IF(FluxoCaixa101315141918[[#This Row],[Entrada / Saída]]="Saída",FluxoCaixa101315141918[[#This Row],[R$ (Valores)]]*-1,FluxoCaixa101315141918[[#This Row],[R$ (Valores)]])</f>
        <v>-176.61</v>
      </c>
    </row>
    <row r="104" spans="2:12">
      <c r="B104" s="48" t="s">
        <v>2477</v>
      </c>
      <c r="C104" s="48" t="s">
        <v>3387</v>
      </c>
      <c r="D104" s="16">
        <v>46178</v>
      </c>
      <c r="E104" s="48" t="s">
        <v>2413</v>
      </c>
      <c r="F104" s="17" t="s">
        <v>2</v>
      </c>
      <c r="G104" s="17" t="s">
        <v>23</v>
      </c>
      <c r="H104" s="17" t="s">
        <v>3436</v>
      </c>
      <c r="I104" s="29">
        <v>717.5</v>
      </c>
      <c r="J104" s="17" t="s">
        <v>525</v>
      </c>
      <c r="K104" s="20">
        <f>IF(FluxoCaixa101315141918[[#This Row],[Movimento ]]="Saldo Inicial",FluxoCaixa101315141918[[#This Row],[R$ (Valores)]],K103+FluxoCaixa101315141918[[#This Row],[Valores Receitas / Despesas]])</f>
        <v>28742.519999999975</v>
      </c>
      <c r="L104" s="20">
        <f>IF(FluxoCaixa101315141918[[#This Row],[Entrada / Saída]]="Saída",FluxoCaixa101315141918[[#This Row],[R$ (Valores)]]*-1,FluxoCaixa101315141918[[#This Row],[R$ (Valores)]])</f>
        <v>-717.5</v>
      </c>
    </row>
    <row r="105" spans="2:12">
      <c r="B105" s="48" t="s">
        <v>2477</v>
      </c>
      <c r="C105" s="48" t="s">
        <v>3387</v>
      </c>
      <c r="D105" s="16">
        <v>46178</v>
      </c>
      <c r="E105" s="48" t="s">
        <v>2413</v>
      </c>
      <c r="F105" s="17" t="s">
        <v>2</v>
      </c>
      <c r="G105" s="17" t="s">
        <v>143</v>
      </c>
      <c r="H105" s="17" t="s">
        <v>576</v>
      </c>
      <c r="I105" s="29">
        <v>647.45000000000005</v>
      </c>
      <c r="J105" s="17" t="s">
        <v>525</v>
      </c>
      <c r="K105" s="20">
        <f>IF(FluxoCaixa101315141918[[#This Row],[Movimento ]]="Saldo Inicial",FluxoCaixa101315141918[[#This Row],[R$ (Valores)]],K104+FluxoCaixa101315141918[[#This Row],[Valores Receitas / Despesas]])</f>
        <v>28095.069999999974</v>
      </c>
      <c r="L105" s="20">
        <f>IF(FluxoCaixa101315141918[[#This Row],[Entrada / Saída]]="Saída",FluxoCaixa101315141918[[#This Row],[R$ (Valores)]]*-1,FluxoCaixa101315141918[[#This Row],[R$ (Valores)]])</f>
        <v>-647.45000000000005</v>
      </c>
    </row>
    <row r="106" spans="2:12">
      <c r="B106" s="48" t="s">
        <v>2477</v>
      </c>
      <c r="C106" s="48" t="s">
        <v>3387</v>
      </c>
      <c r="D106" s="16">
        <v>46178</v>
      </c>
      <c r="E106" s="48" t="s">
        <v>2413</v>
      </c>
      <c r="F106" s="17" t="s">
        <v>2</v>
      </c>
      <c r="G106" s="17" t="s">
        <v>143</v>
      </c>
      <c r="H106" s="17" t="s">
        <v>3435</v>
      </c>
      <c r="I106" s="29">
        <v>1791.94</v>
      </c>
      <c r="J106" s="17" t="s">
        <v>525</v>
      </c>
      <c r="K106" s="20">
        <f>IF(FluxoCaixa101315141918[[#This Row],[Movimento ]]="Saldo Inicial",FluxoCaixa101315141918[[#This Row],[R$ (Valores)]],K105+FluxoCaixa101315141918[[#This Row],[Valores Receitas / Despesas]])</f>
        <v>26303.129999999976</v>
      </c>
      <c r="L106" s="20">
        <f>IF(FluxoCaixa101315141918[[#This Row],[Entrada / Saída]]="Saída",FluxoCaixa101315141918[[#This Row],[R$ (Valores)]]*-1,FluxoCaixa101315141918[[#This Row],[R$ (Valores)]])</f>
        <v>-1791.94</v>
      </c>
    </row>
    <row r="107" spans="2:12">
      <c r="B107" s="48" t="s">
        <v>2478</v>
      </c>
      <c r="C107" s="48" t="s">
        <v>3387</v>
      </c>
      <c r="D107" s="16">
        <v>46178</v>
      </c>
      <c r="E107" s="48" t="s">
        <v>2413</v>
      </c>
      <c r="F107" s="17" t="s">
        <v>1</v>
      </c>
      <c r="G107" s="17" t="s">
        <v>75</v>
      </c>
      <c r="H107" s="17" t="s">
        <v>3437</v>
      </c>
      <c r="I107" s="29">
        <v>50000</v>
      </c>
      <c r="J107" s="17" t="s">
        <v>525</v>
      </c>
      <c r="K107" s="20">
        <f>IF(FluxoCaixa101315141918[[#This Row],[Movimento ]]="Saldo Inicial",FluxoCaixa101315141918[[#This Row],[R$ (Valores)]],K106+FluxoCaixa101315141918[[#This Row],[Valores Receitas / Despesas]])</f>
        <v>76303.129999999976</v>
      </c>
      <c r="L107" s="20">
        <f>IF(FluxoCaixa101315141918[[#This Row],[Entrada / Saída]]="Saída",FluxoCaixa101315141918[[#This Row],[R$ (Valores)]]*-1,FluxoCaixa101315141918[[#This Row],[R$ (Valores)]])</f>
        <v>50000</v>
      </c>
    </row>
    <row r="108" spans="2:12">
      <c r="B108" s="48" t="s">
        <v>2478</v>
      </c>
      <c r="C108" s="48" t="s">
        <v>3387</v>
      </c>
      <c r="D108" s="16">
        <v>46178</v>
      </c>
      <c r="E108" s="48" t="s">
        <v>2413</v>
      </c>
      <c r="F108" s="17" t="s">
        <v>2</v>
      </c>
      <c r="G108" s="17" t="s">
        <v>25</v>
      </c>
      <c r="H108" s="17" t="s">
        <v>3438</v>
      </c>
      <c r="I108" s="29">
        <v>3450</v>
      </c>
      <c r="J108" s="17" t="s">
        <v>525</v>
      </c>
      <c r="K108" s="20">
        <f>IF(FluxoCaixa101315141918[[#This Row],[Movimento ]]="Saldo Inicial",FluxoCaixa101315141918[[#This Row],[R$ (Valores)]],K107+FluxoCaixa101315141918[[#This Row],[Valores Receitas / Despesas]])</f>
        <v>72853.129999999976</v>
      </c>
      <c r="L108" s="20">
        <f>IF(FluxoCaixa101315141918[[#This Row],[Entrada / Saída]]="Saída",FluxoCaixa101315141918[[#This Row],[R$ (Valores)]]*-1,FluxoCaixa101315141918[[#This Row],[R$ (Valores)]])</f>
        <v>-3450</v>
      </c>
    </row>
    <row r="109" spans="2:12">
      <c r="B109" s="48" t="s">
        <v>2477</v>
      </c>
      <c r="C109" s="48" t="s">
        <v>3387</v>
      </c>
      <c r="D109" s="16">
        <v>46178</v>
      </c>
      <c r="E109" s="48" t="s">
        <v>2417</v>
      </c>
      <c r="F109" s="17" t="s">
        <v>2</v>
      </c>
      <c r="G109" s="17" t="s">
        <v>353</v>
      </c>
      <c r="H109" s="17" t="s">
        <v>3439</v>
      </c>
      <c r="I109" s="29">
        <v>11377</v>
      </c>
      <c r="J109" s="17" t="s">
        <v>525</v>
      </c>
      <c r="K109" s="20">
        <f>IF(FluxoCaixa101315141918[[#This Row],[Movimento ]]="Saldo Inicial",FluxoCaixa101315141918[[#This Row],[R$ (Valores)]],K108+FluxoCaixa101315141918[[#This Row],[Valores Receitas / Despesas]])</f>
        <v>61476.129999999976</v>
      </c>
      <c r="L109" s="20">
        <f>IF(FluxoCaixa101315141918[[#This Row],[Entrada / Saída]]="Saída",FluxoCaixa101315141918[[#This Row],[R$ (Valores)]]*-1,FluxoCaixa101315141918[[#This Row],[R$ (Valores)]])</f>
        <v>-11377</v>
      </c>
    </row>
    <row r="110" spans="2:12">
      <c r="B110" s="48" t="s">
        <v>2477</v>
      </c>
      <c r="C110" s="48" t="s">
        <v>3387</v>
      </c>
      <c r="D110" s="16">
        <v>46178</v>
      </c>
      <c r="E110" s="48" t="s">
        <v>2417</v>
      </c>
      <c r="F110" s="17" t="s">
        <v>2</v>
      </c>
      <c r="G110" s="17" t="s">
        <v>353</v>
      </c>
      <c r="H110" s="17" t="s">
        <v>3440</v>
      </c>
      <c r="I110" s="29">
        <v>8722.08</v>
      </c>
      <c r="J110" s="17" t="s">
        <v>525</v>
      </c>
      <c r="K110" s="20">
        <f>IF(FluxoCaixa101315141918[[#This Row],[Movimento ]]="Saldo Inicial",FluxoCaixa101315141918[[#This Row],[R$ (Valores)]],K109+FluxoCaixa101315141918[[#This Row],[Valores Receitas / Despesas]])</f>
        <v>52754.049999999974</v>
      </c>
      <c r="L110" s="20">
        <f>IF(FluxoCaixa101315141918[[#This Row],[Entrada / Saída]]="Saída",FluxoCaixa101315141918[[#This Row],[R$ (Valores)]]*-1,FluxoCaixa101315141918[[#This Row],[R$ (Valores)]])</f>
        <v>-8722.08</v>
      </c>
    </row>
    <row r="111" spans="2:12">
      <c r="B111" s="48" t="s">
        <v>2477</v>
      </c>
      <c r="C111" s="48" t="s">
        <v>3387</v>
      </c>
      <c r="D111" s="16">
        <v>46178</v>
      </c>
      <c r="E111" s="48" t="s">
        <v>2417</v>
      </c>
      <c r="F111" s="17" t="s">
        <v>2</v>
      </c>
      <c r="G111" s="17" t="s">
        <v>353</v>
      </c>
      <c r="H111" s="17" t="s">
        <v>3233</v>
      </c>
      <c r="I111" s="29">
        <v>5503.73</v>
      </c>
      <c r="J111" s="17" t="s">
        <v>525</v>
      </c>
      <c r="K111" s="20">
        <f>IF(FluxoCaixa101315141918[[#This Row],[Movimento ]]="Saldo Inicial",FluxoCaixa101315141918[[#This Row],[R$ (Valores)]],K110+FluxoCaixa101315141918[[#This Row],[Valores Receitas / Despesas]])</f>
        <v>47250.319999999978</v>
      </c>
      <c r="L111" s="20">
        <f>IF(FluxoCaixa101315141918[[#This Row],[Entrada / Saída]]="Saída",FluxoCaixa101315141918[[#This Row],[R$ (Valores)]]*-1,FluxoCaixa101315141918[[#This Row],[R$ (Valores)]])</f>
        <v>-5503.73</v>
      </c>
    </row>
    <row r="112" spans="2:12">
      <c r="B112" s="48" t="s">
        <v>2477</v>
      </c>
      <c r="C112" s="48" t="s">
        <v>3387</v>
      </c>
      <c r="D112" s="16">
        <v>46178</v>
      </c>
      <c r="E112" s="48" t="s">
        <v>2417</v>
      </c>
      <c r="F112" s="17" t="s">
        <v>2</v>
      </c>
      <c r="G112" s="17" t="s">
        <v>17</v>
      </c>
      <c r="H112" s="17" t="s">
        <v>3441</v>
      </c>
      <c r="I112" s="29">
        <v>242.49</v>
      </c>
      <c r="J112" s="17" t="s">
        <v>525</v>
      </c>
      <c r="K112" s="20">
        <f>IF(FluxoCaixa101315141918[[#This Row],[Movimento ]]="Saldo Inicial",FluxoCaixa101315141918[[#This Row],[R$ (Valores)]],K111+FluxoCaixa101315141918[[#This Row],[Valores Receitas / Despesas]])</f>
        <v>47007.82999999998</v>
      </c>
      <c r="L112" s="20">
        <f>IF(FluxoCaixa101315141918[[#This Row],[Entrada / Saída]]="Saída",FluxoCaixa101315141918[[#This Row],[R$ (Valores)]]*-1,FluxoCaixa101315141918[[#This Row],[R$ (Valores)]])</f>
        <v>-242.49</v>
      </c>
    </row>
    <row r="113" spans="2:12">
      <c r="B113" s="48" t="s">
        <v>2477</v>
      </c>
      <c r="C113" s="48" t="s">
        <v>3387</v>
      </c>
      <c r="D113" s="16">
        <v>46178</v>
      </c>
      <c r="E113" s="48" t="s">
        <v>2417</v>
      </c>
      <c r="F113" s="17" t="s">
        <v>2</v>
      </c>
      <c r="G113" s="17" t="s">
        <v>18</v>
      </c>
      <c r="H113" s="17" t="s">
        <v>562</v>
      </c>
      <c r="I113" s="29">
        <v>46.98</v>
      </c>
      <c r="J113" s="17" t="s">
        <v>525</v>
      </c>
      <c r="K113" s="20">
        <f>IF(FluxoCaixa101315141918[[#This Row],[Movimento ]]="Saldo Inicial",FluxoCaixa101315141918[[#This Row],[R$ (Valores)]],K112+FluxoCaixa101315141918[[#This Row],[Valores Receitas / Despesas]])</f>
        <v>46960.849999999977</v>
      </c>
      <c r="L113" s="20">
        <f>IF(FluxoCaixa101315141918[[#This Row],[Entrada / Saída]]="Saída",FluxoCaixa101315141918[[#This Row],[R$ (Valores)]]*-1,FluxoCaixa101315141918[[#This Row],[R$ (Valores)]])</f>
        <v>-46.98</v>
      </c>
    </row>
    <row r="114" spans="2:12">
      <c r="B114" s="48" t="s">
        <v>2477</v>
      </c>
      <c r="C114" s="48" t="s">
        <v>3387</v>
      </c>
      <c r="D114" s="16">
        <v>46178</v>
      </c>
      <c r="E114" s="48" t="s">
        <v>2496</v>
      </c>
      <c r="F114" s="17" t="s">
        <v>2</v>
      </c>
      <c r="G114" s="17" t="s">
        <v>14</v>
      </c>
      <c r="H114" s="17" t="s">
        <v>567</v>
      </c>
      <c r="I114" s="29">
        <v>35.200000000000003</v>
      </c>
      <c r="J114" s="17" t="s">
        <v>525</v>
      </c>
      <c r="K114" s="20">
        <f>IF(FluxoCaixa101315141918[[#This Row],[Movimento ]]="Saldo Inicial",FluxoCaixa101315141918[[#This Row],[R$ (Valores)]],K113+FluxoCaixa101315141918[[#This Row],[Valores Receitas / Despesas]])</f>
        <v>46925.64999999998</v>
      </c>
      <c r="L114" s="20">
        <f>IF(FluxoCaixa101315141918[[#This Row],[Entrada / Saída]]="Saída",FluxoCaixa101315141918[[#This Row],[R$ (Valores)]]*-1,FluxoCaixa101315141918[[#This Row],[R$ (Valores)]])</f>
        <v>-35.200000000000003</v>
      </c>
    </row>
    <row r="115" spans="2:12">
      <c r="B115" s="48" t="s">
        <v>2477</v>
      </c>
      <c r="C115" s="48" t="s">
        <v>3387</v>
      </c>
      <c r="D115" s="16">
        <v>46178</v>
      </c>
      <c r="E115" s="48" t="s">
        <v>2417</v>
      </c>
      <c r="F115" s="17" t="s">
        <v>2</v>
      </c>
      <c r="G115" s="17" t="s">
        <v>83</v>
      </c>
      <c r="H115" s="17" t="s">
        <v>1654</v>
      </c>
      <c r="I115" s="29">
        <v>5843</v>
      </c>
      <c r="J115" s="17" t="s">
        <v>525</v>
      </c>
      <c r="K115" s="20">
        <f>IF(FluxoCaixa101315141918[[#This Row],[Movimento ]]="Saldo Inicial",FluxoCaixa101315141918[[#This Row],[R$ (Valores)]],K114+FluxoCaixa101315141918[[#This Row],[Valores Receitas / Despesas]])</f>
        <v>41082.64999999998</v>
      </c>
      <c r="L115" s="20">
        <f>IF(FluxoCaixa101315141918[[#This Row],[Entrada / Saída]]="Saída",FluxoCaixa101315141918[[#This Row],[R$ (Valores)]]*-1,FluxoCaixa101315141918[[#This Row],[R$ (Valores)]])</f>
        <v>-5843</v>
      </c>
    </row>
    <row r="116" spans="2:12">
      <c r="B116" s="48" t="s">
        <v>2477</v>
      </c>
      <c r="C116" s="48" t="s">
        <v>3387</v>
      </c>
      <c r="D116" s="16">
        <v>46178</v>
      </c>
      <c r="E116" s="48" t="s">
        <v>2417</v>
      </c>
      <c r="F116" s="17" t="s">
        <v>2</v>
      </c>
      <c r="G116" s="17" t="s">
        <v>73</v>
      </c>
      <c r="H116" s="17" t="s">
        <v>2568</v>
      </c>
      <c r="I116" s="29">
        <v>1887.93</v>
      </c>
      <c r="J116" s="17" t="s">
        <v>525</v>
      </c>
      <c r="K116" s="20">
        <f>IF(FluxoCaixa101315141918[[#This Row],[Movimento ]]="Saldo Inicial",FluxoCaixa101315141918[[#This Row],[R$ (Valores)]],K115+FluxoCaixa101315141918[[#This Row],[Valores Receitas / Despesas]])</f>
        <v>39194.719999999979</v>
      </c>
      <c r="L116" s="20">
        <f>IF(FluxoCaixa101315141918[[#This Row],[Entrada / Saída]]="Saída",FluxoCaixa101315141918[[#This Row],[R$ (Valores)]]*-1,FluxoCaixa101315141918[[#This Row],[R$ (Valores)]])</f>
        <v>-1887.93</v>
      </c>
    </row>
    <row r="117" spans="2:12">
      <c r="B117" s="48" t="s">
        <v>2477</v>
      </c>
      <c r="C117" s="48" t="s">
        <v>3387</v>
      </c>
      <c r="D117" s="16">
        <v>46178</v>
      </c>
      <c r="E117" s="48" t="s">
        <v>2496</v>
      </c>
      <c r="F117" s="17" t="s">
        <v>2</v>
      </c>
      <c r="G117" s="17" t="s">
        <v>25</v>
      </c>
      <c r="H117" s="17" t="s">
        <v>1778</v>
      </c>
      <c r="I117" s="29">
        <v>1557.22</v>
      </c>
      <c r="J117" s="17" t="s">
        <v>525</v>
      </c>
      <c r="K117" s="20">
        <f>IF(FluxoCaixa101315141918[[#This Row],[Movimento ]]="Saldo Inicial",FluxoCaixa101315141918[[#This Row],[R$ (Valores)]],K116+FluxoCaixa101315141918[[#This Row],[Valores Receitas / Despesas]])</f>
        <v>37637.499999999978</v>
      </c>
      <c r="L117" s="20">
        <f>IF(FluxoCaixa101315141918[[#This Row],[Entrada / Saída]]="Saída",FluxoCaixa101315141918[[#This Row],[R$ (Valores)]]*-1,FluxoCaixa101315141918[[#This Row],[R$ (Valores)]])</f>
        <v>-1557.22</v>
      </c>
    </row>
    <row r="118" spans="2:12">
      <c r="B118" s="48" t="s">
        <v>2477</v>
      </c>
      <c r="C118" s="48" t="s">
        <v>3387</v>
      </c>
      <c r="D118" s="16">
        <v>46178</v>
      </c>
      <c r="E118" s="48" t="s">
        <v>2417</v>
      </c>
      <c r="F118" s="17" t="s">
        <v>2</v>
      </c>
      <c r="G118" s="17" t="s">
        <v>106</v>
      </c>
      <c r="H118" s="17" t="s">
        <v>3081</v>
      </c>
      <c r="I118" s="29">
        <v>308.95</v>
      </c>
      <c r="J118" s="17" t="s">
        <v>525</v>
      </c>
      <c r="K118" s="20">
        <f>IF(FluxoCaixa101315141918[[#This Row],[Movimento ]]="Saldo Inicial",FluxoCaixa101315141918[[#This Row],[R$ (Valores)]],K117+FluxoCaixa101315141918[[#This Row],[Valores Receitas / Despesas]])</f>
        <v>37328.549999999981</v>
      </c>
      <c r="L118" s="20">
        <f>IF(FluxoCaixa101315141918[[#This Row],[Entrada / Saída]]="Saída",FluxoCaixa101315141918[[#This Row],[R$ (Valores)]]*-1,FluxoCaixa101315141918[[#This Row],[R$ (Valores)]])</f>
        <v>-308.95</v>
      </c>
    </row>
    <row r="119" spans="2:12">
      <c r="B119" s="48" t="s">
        <v>2477</v>
      </c>
      <c r="C119" s="48" t="s">
        <v>3387</v>
      </c>
      <c r="D119" s="16">
        <v>46178</v>
      </c>
      <c r="E119" s="48" t="s">
        <v>2496</v>
      </c>
      <c r="F119" s="17" t="s">
        <v>2</v>
      </c>
      <c r="G119" s="17" t="s">
        <v>23</v>
      </c>
      <c r="H119" s="17" t="s">
        <v>2022</v>
      </c>
      <c r="I119" s="29">
        <v>4355.38</v>
      </c>
      <c r="J119" s="17" t="s">
        <v>525</v>
      </c>
      <c r="K119" s="20">
        <f>IF(FluxoCaixa101315141918[[#This Row],[Movimento ]]="Saldo Inicial",FluxoCaixa101315141918[[#This Row],[R$ (Valores)]],K118+FluxoCaixa101315141918[[#This Row],[Valores Receitas / Despesas]])</f>
        <v>32973.169999999984</v>
      </c>
      <c r="L119" s="20">
        <f>IF(FluxoCaixa101315141918[[#This Row],[Entrada / Saída]]="Saída",FluxoCaixa101315141918[[#This Row],[R$ (Valores)]]*-1,FluxoCaixa101315141918[[#This Row],[R$ (Valores)]])</f>
        <v>-4355.38</v>
      </c>
    </row>
    <row r="120" spans="2:12">
      <c r="B120" s="48" t="s">
        <v>2477</v>
      </c>
      <c r="C120" s="48" t="s">
        <v>3387</v>
      </c>
      <c r="D120" s="16">
        <v>46178</v>
      </c>
      <c r="E120" s="48" t="s">
        <v>2417</v>
      </c>
      <c r="F120" s="17" t="s">
        <v>2</v>
      </c>
      <c r="G120" s="17" t="s">
        <v>83</v>
      </c>
      <c r="H120" s="17" t="s">
        <v>2611</v>
      </c>
      <c r="I120" s="29">
        <v>2158</v>
      </c>
      <c r="J120" s="17" t="s">
        <v>525</v>
      </c>
      <c r="K120" s="20">
        <f>IF(FluxoCaixa101315141918[[#This Row],[Movimento ]]="Saldo Inicial",FluxoCaixa101315141918[[#This Row],[R$ (Valores)]],K119+FluxoCaixa101315141918[[#This Row],[Valores Receitas / Despesas]])</f>
        <v>30815.169999999984</v>
      </c>
      <c r="L120" s="20">
        <f>IF(FluxoCaixa101315141918[[#This Row],[Entrada / Saída]]="Saída",FluxoCaixa101315141918[[#This Row],[R$ (Valores)]]*-1,FluxoCaixa101315141918[[#This Row],[R$ (Valores)]])</f>
        <v>-2158</v>
      </c>
    </row>
    <row r="121" spans="2:12">
      <c r="B121" s="48" t="s">
        <v>2478</v>
      </c>
      <c r="C121" s="48" t="s">
        <v>3387</v>
      </c>
      <c r="D121" s="16">
        <v>46178</v>
      </c>
      <c r="E121" s="48" t="s">
        <v>2417</v>
      </c>
      <c r="F121" s="17" t="s">
        <v>2</v>
      </c>
      <c r="G121" s="17" t="s">
        <v>28</v>
      </c>
      <c r="H121" s="17" t="s">
        <v>2323</v>
      </c>
      <c r="I121" s="29">
        <v>2523.0300000000002</v>
      </c>
      <c r="J121" s="17" t="s">
        <v>525</v>
      </c>
      <c r="K121" s="20">
        <f>IF(FluxoCaixa101315141918[[#This Row],[Movimento ]]="Saldo Inicial",FluxoCaixa101315141918[[#This Row],[R$ (Valores)]],K120+FluxoCaixa101315141918[[#This Row],[Valores Receitas / Despesas]])</f>
        <v>28292.139999999985</v>
      </c>
      <c r="L121" s="20">
        <f>IF(FluxoCaixa101315141918[[#This Row],[Entrada / Saída]]="Saída",FluxoCaixa101315141918[[#This Row],[R$ (Valores)]]*-1,FluxoCaixa101315141918[[#This Row],[R$ (Valores)]])</f>
        <v>-2523.0300000000002</v>
      </c>
    </row>
    <row r="122" spans="2:12">
      <c r="B122" s="48" t="s">
        <v>2478</v>
      </c>
      <c r="C122" s="48" t="s">
        <v>3387</v>
      </c>
      <c r="D122" s="16">
        <v>46178</v>
      </c>
      <c r="E122" s="48" t="s">
        <v>2417</v>
      </c>
      <c r="F122" s="17" t="s">
        <v>2</v>
      </c>
      <c r="G122" s="17" t="s">
        <v>28</v>
      </c>
      <c r="H122" s="17" t="s">
        <v>2787</v>
      </c>
      <c r="I122" s="29">
        <v>1507.49</v>
      </c>
      <c r="J122" s="17" t="s">
        <v>525</v>
      </c>
      <c r="K122" s="20">
        <f>IF(FluxoCaixa101315141918[[#This Row],[Movimento ]]="Saldo Inicial",FluxoCaixa101315141918[[#This Row],[R$ (Valores)]],K121+FluxoCaixa101315141918[[#This Row],[Valores Receitas / Despesas]])</f>
        <v>26784.649999999983</v>
      </c>
      <c r="L122" s="20">
        <f>IF(FluxoCaixa101315141918[[#This Row],[Entrada / Saída]]="Saída",FluxoCaixa101315141918[[#This Row],[R$ (Valores)]]*-1,FluxoCaixa101315141918[[#This Row],[R$ (Valores)]])</f>
        <v>-1507.49</v>
      </c>
    </row>
    <row r="123" spans="2:12">
      <c r="B123" s="48" t="s">
        <v>2478</v>
      </c>
      <c r="C123" s="48" t="s">
        <v>3387</v>
      </c>
      <c r="D123" s="16">
        <v>46178</v>
      </c>
      <c r="E123" s="48" t="s">
        <v>2417</v>
      </c>
      <c r="F123" s="17" t="s">
        <v>2</v>
      </c>
      <c r="G123" s="17" t="s">
        <v>28</v>
      </c>
      <c r="H123" s="17" t="s">
        <v>2787</v>
      </c>
      <c r="I123" s="29">
        <v>1507.49</v>
      </c>
      <c r="J123" s="17" t="s">
        <v>525</v>
      </c>
      <c r="K123" s="20">
        <f>IF(FluxoCaixa101315141918[[#This Row],[Movimento ]]="Saldo Inicial",FluxoCaixa101315141918[[#This Row],[R$ (Valores)]],K122+FluxoCaixa101315141918[[#This Row],[Valores Receitas / Despesas]])</f>
        <v>25277.159999999982</v>
      </c>
      <c r="L123" s="20">
        <f>IF(FluxoCaixa101315141918[[#This Row],[Entrada / Saída]]="Saída",FluxoCaixa101315141918[[#This Row],[R$ (Valores)]]*-1,FluxoCaixa101315141918[[#This Row],[R$ (Valores)]])</f>
        <v>-1507.49</v>
      </c>
    </row>
    <row r="124" spans="2:12">
      <c r="B124" s="48" t="s">
        <v>2478</v>
      </c>
      <c r="C124" s="48" t="s">
        <v>3387</v>
      </c>
      <c r="D124" s="16">
        <v>46178</v>
      </c>
      <c r="E124" s="48" t="s">
        <v>2417</v>
      </c>
      <c r="F124" s="17" t="s">
        <v>2</v>
      </c>
      <c r="G124" s="17" t="s">
        <v>28</v>
      </c>
      <c r="H124" s="17" t="s">
        <v>3442</v>
      </c>
      <c r="I124" s="29">
        <v>1662.59</v>
      </c>
      <c r="J124" s="17" t="s">
        <v>525</v>
      </c>
      <c r="K124" s="20">
        <f>IF(FluxoCaixa101315141918[[#This Row],[Movimento ]]="Saldo Inicial",FluxoCaixa101315141918[[#This Row],[R$ (Valores)]],K123+FluxoCaixa101315141918[[#This Row],[Valores Receitas / Despesas]])</f>
        <v>23614.569999999982</v>
      </c>
      <c r="L124" s="20">
        <f>IF(FluxoCaixa101315141918[[#This Row],[Entrada / Saída]]="Saída",FluxoCaixa101315141918[[#This Row],[R$ (Valores)]]*-1,FluxoCaixa101315141918[[#This Row],[R$ (Valores)]])</f>
        <v>-1662.59</v>
      </c>
    </row>
    <row r="125" spans="2:12">
      <c r="B125" s="48" t="s">
        <v>2478</v>
      </c>
      <c r="C125" s="48" t="s">
        <v>3387</v>
      </c>
      <c r="D125" s="16">
        <v>46178</v>
      </c>
      <c r="E125" s="48" t="s">
        <v>2496</v>
      </c>
      <c r="F125" s="17" t="s">
        <v>2</v>
      </c>
      <c r="G125" s="17" t="s">
        <v>28</v>
      </c>
      <c r="H125" s="17" t="s">
        <v>3444</v>
      </c>
      <c r="I125" s="29">
        <v>5117.17</v>
      </c>
      <c r="J125" s="17" t="s">
        <v>525</v>
      </c>
      <c r="K125" s="20">
        <f>IF(FluxoCaixa101315141918[[#This Row],[Movimento ]]="Saldo Inicial",FluxoCaixa101315141918[[#This Row],[R$ (Valores)]],K124+FluxoCaixa101315141918[[#This Row],[Valores Receitas / Despesas]])</f>
        <v>18497.39999999998</v>
      </c>
      <c r="L125" s="20">
        <f>IF(FluxoCaixa101315141918[[#This Row],[Entrada / Saída]]="Saída",FluxoCaixa101315141918[[#This Row],[R$ (Valores)]]*-1,FluxoCaixa101315141918[[#This Row],[R$ (Valores)]])</f>
        <v>-5117.17</v>
      </c>
    </row>
    <row r="126" spans="2:12">
      <c r="B126" s="48" t="s">
        <v>2478</v>
      </c>
      <c r="C126" s="48" t="s">
        <v>3387</v>
      </c>
      <c r="D126" s="16">
        <v>46178</v>
      </c>
      <c r="E126" s="48" t="s">
        <v>2417</v>
      </c>
      <c r="F126" s="17" t="s">
        <v>2</v>
      </c>
      <c r="G126" s="17" t="s">
        <v>28</v>
      </c>
      <c r="H126" s="17" t="s">
        <v>3443</v>
      </c>
      <c r="I126" s="29">
        <v>6904.71</v>
      </c>
      <c r="J126" s="17" t="s">
        <v>525</v>
      </c>
      <c r="K126" s="20">
        <f>IF(FluxoCaixa101315141918[[#This Row],[Movimento ]]="Saldo Inicial",FluxoCaixa101315141918[[#This Row],[R$ (Valores)]],K125+FluxoCaixa101315141918[[#This Row],[Valores Receitas / Despesas]])</f>
        <v>11592.689999999981</v>
      </c>
      <c r="L126" s="20">
        <f>IF(FluxoCaixa101315141918[[#This Row],[Entrada / Saída]]="Saída",FluxoCaixa101315141918[[#This Row],[R$ (Valores)]]*-1,FluxoCaixa101315141918[[#This Row],[R$ (Valores)]])</f>
        <v>-6904.71</v>
      </c>
    </row>
    <row r="127" spans="2:12">
      <c r="B127" s="48" t="s">
        <v>2478</v>
      </c>
      <c r="C127" s="48" t="s">
        <v>3387</v>
      </c>
      <c r="D127" s="16">
        <v>46181</v>
      </c>
      <c r="E127" s="48" t="s">
        <v>2413</v>
      </c>
      <c r="F127" s="17" t="s">
        <v>2</v>
      </c>
      <c r="G127" s="17" t="s">
        <v>507</v>
      </c>
      <c r="H127" s="17" t="s">
        <v>3427</v>
      </c>
      <c r="I127" s="29">
        <v>10.8</v>
      </c>
      <c r="J127" s="17" t="s">
        <v>525</v>
      </c>
      <c r="K127" s="20">
        <f>IF(FluxoCaixa101315141918[[#This Row],[Movimento ]]="Saldo Inicial",FluxoCaixa101315141918[[#This Row],[R$ (Valores)]],K126+FluxoCaixa101315141918[[#This Row],[Valores Receitas / Despesas]])</f>
        <v>11581.889999999981</v>
      </c>
      <c r="L127" s="20">
        <f>IF(FluxoCaixa101315141918[[#This Row],[Entrada / Saída]]="Saída",FluxoCaixa101315141918[[#This Row],[R$ (Valores)]]*-1,FluxoCaixa101315141918[[#This Row],[R$ (Valores)]])</f>
        <v>-10.8</v>
      </c>
    </row>
    <row r="128" spans="2:12">
      <c r="B128" s="48" t="s">
        <v>2477</v>
      </c>
      <c r="C128" s="48" t="s">
        <v>3387</v>
      </c>
      <c r="D128" s="16">
        <v>46181</v>
      </c>
      <c r="E128" s="48" t="s">
        <v>2413</v>
      </c>
      <c r="F128" s="17" t="s">
        <v>2</v>
      </c>
      <c r="G128" s="17" t="s">
        <v>431</v>
      </c>
      <c r="H128" s="17" t="s">
        <v>3449</v>
      </c>
      <c r="I128" s="29">
        <v>117.13</v>
      </c>
      <c r="J128" s="17" t="s">
        <v>525</v>
      </c>
      <c r="K128" s="20">
        <f>IF(FluxoCaixa101315141918[[#This Row],[Movimento ]]="Saldo Inicial",FluxoCaixa101315141918[[#This Row],[R$ (Valores)]],K127+FluxoCaixa101315141918[[#This Row],[Valores Receitas / Despesas]])</f>
        <v>11464.759999999982</v>
      </c>
      <c r="L128" s="20">
        <f>IF(FluxoCaixa101315141918[[#This Row],[Entrada / Saída]]="Saída",FluxoCaixa101315141918[[#This Row],[R$ (Valores)]]*-1,FluxoCaixa101315141918[[#This Row],[R$ (Valores)]])</f>
        <v>-117.13</v>
      </c>
    </row>
    <row r="129" spans="2:12">
      <c r="B129" s="48" t="s">
        <v>2477</v>
      </c>
      <c r="C129" s="48" t="s">
        <v>3387</v>
      </c>
      <c r="D129" s="16">
        <v>46181</v>
      </c>
      <c r="E129" s="48" t="s">
        <v>2413</v>
      </c>
      <c r="F129" s="17" t="s">
        <v>2</v>
      </c>
      <c r="G129" s="17" t="s">
        <v>23</v>
      </c>
      <c r="H129" s="17" t="s">
        <v>1751</v>
      </c>
      <c r="I129" s="29">
        <v>1303.5</v>
      </c>
      <c r="J129" s="17" t="s">
        <v>525</v>
      </c>
      <c r="K129" s="20">
        <f>IF(FluxoCaixa101315141918[[#This Row],[Movimento ]]="Saldo Inicial",FluxoCaixa101315141918[[#This Row],[R$ (Valores)]],K128+FluxoCaixa101315141918[[#This Row],[Valores Receitas / Despesas]])</f>
        <v>10161.259999999982</v>
      </c>
      <c r="L129" s="20">
        <f>IF(FluxoCaixa101315141918[[#This Row],[Entrada / Saída]]="Saída",FluxoCaixa101315141918[[#This Row],[R$ (Valores)]]*-1,FluxoCaixa101315141918[[#This Row],[R$ (Valores)]])</f>
        <v>-1303.5</v>
      </c>
    </row>
    <row r="130" spans="2:12">
      <c r="B130" s="48" t="s">
        <v>2477</v>
      </c>
      <c r="C130" s="48" t="s">
        <v>3387</v>
      </c>
      <c r="D130" s="16">
        <v>46181</v>
      </c>
      <c r="E130" s="48" t="s">
        <v>2413</v>
      </c>
      <c r="F130" s="17" t="s">
        <v>2</v>
      </c>
      <c r="G130" s="17" t="s">
        <v>23</v>
      </c>
      <c r="H130" s="17" t="s">
        <v>1960</v>
      </c>
      <c r="I130" s="29">
        <v>5926.74</v>
      </c>
      <c r="J130" s="17" t="s">
        <v>525</v>
      </c>
      <c r="K130" s="20">
        <f>IF(FluxoCaixa101315141918[[#This Row],[Movimento ]]="Saldo Inicial",FluxoCaixa101315141918[[#This Row],[R$ (Valores)]],K129+FluxoCaixa101315141918[[#This Row],[Valores Receitas / Despesas]])</f>
        <v>4234.5199999999822</v>
      </c>
      <c r="L130" s="20">
        <f>IF(FluxoCaixa101315141918[[#This Row],[Entrada / Saída]]="Saída",FluxoCaixa101315141918[[#This Row],[R$ (Valores)]]*-1,FluxoCaixa101315141918[[#This Row],[R$ (Valores)]])</f>
        <v>-5926.74</v>
      </c>
    </row>
    <row r="131" spans="2:12">
      <c r="B131" s="48" t="s">
        <v>2477</v>
      </c>
      <c r="C131" s="48" t="s">
        <v>3387</v>
      </c>
      <c r="D131" s="16">
        <v>46181</v>
      </c>
      <c r="E131" s="48" t="s">
        <v>2413</v>
      </c>
      <c r="F131" s="17" t="s">
        <v>2</v>
      </c>
      <c r="G131" s="17" t="s">
        <v>1504</v>
      </c>
      <c r="H131" s="17" t="s">
        <v>862</v>
      </c>
      <c r="I131" s="29">
        <v>118</v>
      </c>
      <c r="J131" s="17" t="s">
        <v>525</v>
      </c>
      <c r="K131" s="20">
        <f>IF(FluxoCaixa101315141918[[#This Row],[Movimento ]]="Saldo Inicial",FluxoCaixa101315141918[[#This Row],[R$ (Valores)]],K130+FluxoCaixa101315141918[[#This Row],[Valores Receitas / Despesas]])</f>
        <v>4116.5199999999822</v>
      </c>
      <c r="L131" s="20">
        <f>IF(FluxoCaixa101315141918[[#This Row],[Entrada / Saída]]="Saída",FluxoCaixa101315141918[[#This Row],[R$ (Valores)]]*-1,FluxoCaixa101315141918[[#This Row],[R$ (Valores)]])</f>
        <v>-118</v>
      </c>
    </row>
    <row r="132" spans="2:12">
      <c r="B132" s="48" t="s">
        <v>2477</v>
      </c>
      <c r="C132" s="48" t="s">
        <v>3387</v>
      </c>
      <c r="D132" s="16">
        <v>46181</v>
      </c>
      <c r="E132" s="48" t="s">
        <v>2413</v>
      </c>
      <c r="F132" s="17" t="s">
        <v>2</v>
      </c>
      <c r="G132" s="17" t="s">
        <v>1504</v>
      </c>
      <c r="H132" s="17" t="s">
        <v>862</v>
      </c>
      <c r="I132" s="29">
        <v>106</v>
      </c>
      <c r="J132" s="17" t="s">
        <v>525</v>
      </c>
      <c r="K132" s="20">
        <f>IF(FluxoCaixa101315141918[[#This Row],[Movimento ]]="Saldo Inicial",FluxoCaixa101315141918[[#This Row],[R$ (Valores)]],K131+FluxoCaixa101315141918[[#This Row],[Valores Receitas / Despesas]])</f>
        <v>4010.5199999999822</v>
      </c>
      <c r="L132" s="20">
        <f>IF(FluxoCaixa101315141918[[#This Row],[Entrada / Saída]]="Saída",FluxoCaixa101315141918[[#This Row],[R$ (Valores)]]*-1,FluxoCaixa101315141918[[#This Row],[R$ (Valores)]])</f>
        <v>-106</v>
      </c>
    </row>
    <row r="133" spans="2:12">
      <c r="B133" s="48" t="s">
        <v>2477</v>
      </c>
      <c r="C133" s="48" t="s">
        <v>3387</v>
      </c>
      <c r="D133" s="16">
        <v>46181</v>
      </c>
      <c r="E133" s="48" t="s">
        <v>2413</v>
      </c>
      <c r="F133" s="17" t="s">
        <v>2</v>
      </c>
      <c r="G133" s="17" t="s">
        <v>511</v>
      </c>
      <c r="H133" s="17" t="s">
        <v>2285</v>
      </c>
      <c r="I133" s="29">
        <v>106</v>
      </c>
      <c r="J133" s="17" t="s">
        <v>525</v>
      </c>
      <c r="K133" s="20">
        <f>IF(FluxoCaixa101315141918[[#This Row],[Movimento ]]="Saldo Inicial",FluxoCaixa101315141918[[#This Row],[R$ (Valores)]],K132+FluxoCaixa101315141918[[#This Row],[Valores Receitas / Despesas]])</f>
        <v>3904.5199999999822</v>
      </c>
      <c r="L133" s="20">
        <f>IF(FluxoCaixa101315141918[[#This Row],[Entrada / Saída]]="Saída",FluxoCaixa101315141918[[#This Row],[R$ (Valores)]]*-1,FluxoCaixa101315141918[[#This Row],[R$ (Valores)]])</f>
        <v>-106</v>
      </c>
    </row>
    <row r="134" spans="2:12">
      <c r="B134" s="48" t="s">
        <v>2478</v>
      </c>
      <c r="C134" s="48" t="s">
        <v>3387</v>
      </c>
      <c r="D134" s="16">
        <v>46181</v>
      </c>
      <c r="E134" s="48" t="s">
        <v>2413</v>
      </c>
      <c r="F134" s="17" t="s">
        <v>2</v>
      </c>
      <c r="G134" s="17" t="s">
        <v>79</v>
      </c>
      <c r="H134" s="17" t="s">
        <v>3450</v>
      </c>
      <c r="I134" s="29">
        <v>1726.96</v>
      </c>
      <c r="J134" s="17" t="s">
        <v>525</v>
      </c>
      <c r="K134" s="20">
        <f>IF(FluxoCaixa101315141918[[#This Row],[Movimento ]]="Saldo Inicial",FluxoCaixa101315141918[[#This Row],[R$ (Valores)]],K133+FluxoCaixa101315141918[[#This Row],[Valores Receitas / Despesas]])</f>
        <v>2177.5599999999822</v>
      </c>
      <c r="L134" s="20">
        <f>IF(FluxoCaixa101315141918[[#This Row],[Entrada / Saída]]="Saída",FluxoCaixa101315141918[[#This Row],[R$ (Valores)]]*-1,FluxoCaixa101315141918[[#This Row],[R$ (Valores)]])</f>
        <v>-1726.96</v>
      </c>
    </row>
    <row r="135" spans="2:12">
      <c r="B135" s="48" t="s">
        <v>2478</v>
      </c>
      <c r="C135" s="48" t="s">
        <v>3387</v>
      </c>
      <c r="D135" s="16">
        <v>46181</v>
      </c>
      <c r="E135" s="48" t="s">
        <v>2413</v>
      </c>
      <c r="F135" s="17" t="s">
        <v>2</v>
      </c>
      <c r="G135" s="17" t="s">
        <v>36</v>
      </c>
      <c r="H135" s="17" t="s">
        <v>3451</v>
      </c>
      <c r="I135" s="29">
        <v>7000</v>
      </c>
      <c r="J135" s="17" t="s">
        <v>525</v>
      </c>
      <c r="K135" s="20">
        <f>IF(FluxoCaixa101315141918[[#This Row],[Movimento ]]="Saldo Inicial",FluxoCaixa101315141918[[#This Row],[R$ (Valores)]],K134+FluxoCaixa101315141918[[#This Row],[Valores Receitas / Despesas]])</f>
        <v>-4822.4400000000178</v>
      </c>
      <c r="L135" s="20">
        <f>IF(FluxoCaixa101315141918[[#This Row],[Entrada / Saída]]="Saída",FluxoCaixa101315141918[[#This Row],[R$ (Valores)]]*-1,FluxoCaixa101315141918[[#This Row],[R$ (Valores)]])</f>
        <v>-7000</v>
      </c>
    </row>
    <row r="136" spans="2:12">
      <c r="B136" s="48" t="s">
        <v>2478</v>
      </c>
      <c r="C136" s="48" t="s">
        <v>3387</v>
      </c>
      <c r="D136" s="16">
        <v>46181</v>
      </c>
      <c r="E136" s="48" t="s">
        <v>2417</v>
      </c>
      <c r="F136" s="17" t="s">
        <v>2</v>
      </c>
      <c r="G136" s="17" t="s">
        <v>353</v>
      </c>
      <c r="H136" s="17" t="s">
        <v>3452</v>
      </c>
      <c r="I136" s="29">
        <v>14748.49</v>
      </c>
      <c r="J136" s="17" t="s">
        <v>525</v>
      </c>
      <c r="K136" s="20">
        <f>IF(FluxoCaixa101315141918[[#This Row],[Movimento ]]="Saldo Inicial",FluxoCaixa101315141918[[#This Row],[R$ (Valores)]],K135+FluxoCaixa101315141918[[#This Row],[Valores Receitas / Despesas]])</f>
        <v>-19570.930000000018</v>
      </c>
      <c r="L136" s="20">
        <f>IF(FluxoCaixa101315141918[[#This Row],[Entrada / Saída]]="Saída",FluxoCaixa101315141918[[#This Row],[R$ (Valores)]]*-1,FluxoCaixa101315141918[[#This Row],[R$ (Valores)]])</f>
        <v>-14748.49</v>
      </c>
    </row>
    <row r="137" spans="2:12">
      <c r="B137" s="48" t="s">
        <v>2477</v>
      </c>
      <c r="C137" s="48" t="s">
        <v>3387</v>
      </c>
      <c r="D137" s="16">
        <v>46181</v>
      </c>
      <c r="E137" s="48" t="s">
        <v>2496</v>
      </c>
      <c r="F137" s="17" t="s">
        <v>2</v>
      </c>
      <c r="G137" s="17" t="s">
        <v>70</v>
      </c>
      <c r="H137" s="17" t="s">
        <v>2052</v>
      </c>
      <c r="I137" s="29">
        <v>5906</v>
      </c>
      <c r="J137" s="17" t="s">
        <v>525</v>
      </c>
      <c r="K137" s="20">
        <f>IF(FluxoCaixa101315141918[[#This Row],[Movimento ]]="Saldo Inicial",FluxoCaixa101315141918[[#This Row],[R$ (Valores)]],K136+FluxoCaixa101315141918[[#This Row],[Valores Receitas / Despesas]])</f>
        <v>-25476.930000000018</v>
      </c>
      <c r="L137" s="20">
        <f>IF(FluxoCaixa101315141918[[#This Row],[Entrada / Saída]]="Saída",FluxoCaixa101315141918[[#This Row],[R$ (Valores)]]*-1,FluxoCaixa101315141918[[#This Row],[R$ (Valores)]])</f>
        <v>-5906</v>
      </c>
    </row>
    <row r="138" spans="2:12">
      <c r="B138" s="48" t="s">
        <v>2477</v>
      </c>
      <c r="C138" s="48" t="s">
        <v>3387</v>
      </c>
      <c r="D138" s="16">
        <v>46181</v>
      </c>
      <c r="E138" s="48" t="s">
        <v>2496</v>
      </c>
      <c r="F138" s="17" t="s">
        <v>2</v>
      </c>
      <c r="G138" s="17" t="s">
        <v>70</v>
      </c>
      <c r="H138" s="17" t="s">
        <v>3453</v>
      </c>
      <c r="I138" s="29">
        <v>6888.3</v>
      </c>
      <c r="J138" s="17" t="s">
        <v>525</v>
      </c>
      <c r="K138" s="20">
        <f>IF(FluxoCaixa101315141918[[#This Row],[Movimento ]]="Saldo Inicial",FluxoCaixa101315141918[[#This Row],[R$ (Valores)]],K137+FluxoCaixa101315141918[[#This Row],[Valores Receitas / Despesas]])</f>
        <v>-32365.230000000018</v>
      </c>
      <c r="L138" s="20">
        <f>IF(FluxoCaixa101315141918[[#This Row],[Entrada / Saída]]="Saída",FluxoCaixa101315141918[[#This Row],[R$ (Valores)]]*-1,FluxoCaixa101315141918[[#This Row],[R$ (Valores)]])</f>
        <v>-6888.3</v>
      </c>
    </row>
    <row r="139" spans="2:12">
      <c r="B139" s="48" t="s">
        <v>2477</v>
      </c>
      <c r="C139" s="48" t="s">
        <v>3387</v>
      </c>
      <c r="D139" s="16">
        <v>46181</v>
      </c>
      <c r="E139" s="48" t="s">
        <v>2496</v>
      </c>
      <c r="F139" s="17" t="s">
        <v>2</v>
      </c>
      <c r="G139" s="17" t="s">
        <v>70</v>
      </c>
      <c r="H139" s="17" t="s">
        <v>3454</v>
      </c>
      <c r="I139" s="29">
        <v>10250</v>
      </c>
      <c r="J139" s="17" t="s">
        <v>525</v>
      </c>
      <c r="K139" s="20">
        <f>IF(FluxoCaixa101315141918[[#This Row],[Movimento ]]="Saldo Inicial",FluxoCaixa101315141918[[#This Row],[R$ (Valores)]],K138+FluxoCaixa101315141918[[#This Row],[Valores Receitas / Despesas]])</f>
        <v>-42615.230000000018</v>
      </c>
      <c r="L139" s="20">
        <f>IF(FluxoCaixa101315141918[[#This Row],[Entrada / Saída]]="Saída",FluxoCaixa101315141918[[#This Row],[R$ (Valores)]]*-1,FluxoCaixa101315141918[[#This Row],[R$ (Valores)]])</f>
        <v>-10250</v>
      </c>
    </row>
    <row r="140" spans="2:12">
      <c r="B140" s="48" t="s">
        <v>2477</v>
      </c>
      <c r="C140" s="48" t="s">
        <v>3387</v>
      </c>
      <c r="D140" s="16">
        <v>46181</v>
      </c>
      <c r="E140" s="48" t="s">
        <v>2417</v>
      </c>
      <c r="F140" s="17" t="s">
        <v>2</v>
      </c>
      <c r="G140" s="17" t="s">
        <v>70</v>
      </c>
      <c r="H140" s="17" t="s">
        <v>3455</v>
      </c>
      <c r="I140" s="29">
        <v>3500</v>
      </c>
      <c r="J140" s="17" t="s">
        <v>525</v>
      </c>
      <c r="K140" s="20">
        <f>IF(FluxoCaixa101315141918[[#This Row],[Movimento ]]="Saldo Inicial",FluxoCaixa101315141918[[#This Row],[R$ (Valores)]],K139+FluxoCaixa101315141918[[#This Row],[Valores Receitas / Despesas]])</f>
        <v>-46115.230000000018</v>
      </c>
      <c r="L140" s="20">
        <f>IF(FluxoCaixa101315141918[[#This Row],[Entrada / Saída]]="Saída",FluxoCaixa101315141918[[#This Row],[R$ (Valores)]]*-1,FluxoCaixa101315141918[[#This Row],[R$ (Valores)]])</f>
        <v>-3500</v>
      </c>
    </row>
    <row r="141" spans="2:12">
      <c r="B141" s="48" t="s">
        <v>2477</v>
      </c>
      <c r="C141" s="48" t="s">
        <v>3387</v>
      </c>
      <c r="D141" s="16">
        <v>46181</v>
      </c>
      <c r="E141" s="48" t="s">
        <v>2417</v>
      </c>
      <c r="F141" s="17" t="s">
        <v>2</v>
      </c>
      <c r="G141" s="17" t="s">
        <v>70</v>
      </c>
      <c r="H141" s="17" t="s">
        <v>3133</v>
      </c>
      <c r="I141" s="29">
        <v>5000</v>
      </c>
      <c r="J141" s="17" t="s">
        <v>525</v>
      </c>
      <c r="K141" s="20">
        <f>IF(FluxoCaixa101315141918[[#This Row],[Movimento ]]="Saldo Inicial",FluxoCaixa101315141918[[#This Row],[R$ (Valores)]],K140+FluxoCaixa101315141918[[#This Row],[Valores Receitas / Despesas]])</f>
        <v>-51115.230000000018</v>
      </c>
      <c r="L141" s="20">
        <f>IF(FluxoCaixa101315141918[[#This Row],[Entrada / Saída]]="Saída",FluxoCaixa101315141918[[#This Row],[R$ (Valores)]]*-1,FluxoCaixa101315141918[[#This Row],[R$ (Valores)]])</f>
        <v>-5000</v>
      </c>
    </row>
    <row r="142" spans="2:12">
      <c r="B142" s="48" t="s">
        <v>2477</v>
      </c>
      <c r="C142" s="48" t="s">
        <v>3387</v>
      </c>
      <c r="D142" s="16">
        <v>46181</v>
      </c>
      <c r="E142" s="48" t="s">
        <v>2417</v>
      </c>
      <c r="F142" s="17" t="s">
        <v>2</v>
      </c>
      <c r="G142" s="17" t="s">
        <v>70</v>
      </c>
      <c r="H142" s="17" t="s">
        <v>2612</v>
      </c>
      <c r="I142" s="29">
        <v>12168.35</v>
      </c>
      <c r="J142" s="17" t="s">
        <v>525</v>
      </c>
      <c r="K142" s="20">
        <f>IF(FluxoCaixa101315141918[[#This Row],[Movimento ]]="Saldo Inicial",FluxoCaixa101315141918[[#This Row],[R$ (Valores)]],K141+FluxoCaixa101315141918[[#This Row],[Valores Receitas / Despesas]])</f>
        <v>-63283.580000000016</v>
      </c>
      <c r="L142" s="20">
        <f>IF(FluxoCaixa101315141918[[#This Row],[Entrada / Saída]]="Saída",FluxoCaixa101315141918[[#This Row],[R$ (Valores)]]*-1,FluxoCaixa101315141918[[#This Row],[R$ (Valores)]])</f>
        <v>-12168.35</v>
      </c>
    </row>
    <row r="143" spans="2:12">
      <c r="B143" s="48" t="s">
        <v>2477</v>
      </c>
      <c r="C143" s="48" t="s">
        <v>3387</v>
      </c>
      <c r="D143" s="16">
        <v>46181</v>
      </c>
      <c r="E143" s="48" t="s">
        <v>2417</v>
      </c>
      <c r="F143" s="17" t="s">
        <v>2</v>
      </c>
      <c r="G143" s="17" t="s">
        <v>70</v>
      </c>
      <c r="H143" s="17" t="s">
        <v>2652</v>
      </c>
      <c r="I143" s="29">
        <v>2550</v>
      </c>
      <c r="J143" s="17" t="s">
        <v>525</v>
      </c>
      <c r="K143" s="20">
        <f>IF(FluxoCaixa101315141918[[#This Row],[Movimento ]]="Saldo Inicial",FluxoCaixa101315141918[[#This Row],[R$ (Valores)]],K142+FluxoCaixa101315141918[[#This Row],[Valores Receitas / Despesas]])</f>
        <v>-65833.580000000016</v>
      </c>
      <c r="L143" s="20">
        <f>IF(FluxoCaixa101315141918[[#This Row],[Entrada / Saída]]="Saída",FluxoCaixa101315141918[[#This Row],[R$ (Valores)]]*-1,FluxoCaixa101315141918[[#This Row],[R$ (Valores)]])</f>
        <v>-2550</v>
      </c>
    </row>
    <row r="144" spans="2:12">
      <c r="B144" s="48" t="s">
        <v>2477</v>
      </c>
      <c r="C144" s="48" t="s">
        <v>3387</v>
      </c>
      <c r="D144" s="16">
        <v>46181</v>
      </c>
      <c r="E144" s="48" t="s">
        <v>2417</v>
      </c>
      <c r="F144" s="17" t="s">
        <v>2</v>
      </c>
      <c r="G144" s="17" t="s">
        <v>70</v>
      </c>
      <c r="H144" s="17" t="s">
        <v>812</v>
      </c>
      <c r="I144" s="29">
        <v>30000</v>
      </c>
      <c r="J144" s="17" t="s">
        <v>525</v>
      </c>
      <c r="K144" s="20">
        <f>IF(FluxoCaixa101315141918[[#This Row],[Movimento ]]="Saldo Inicial",FluxoCaixa101315141918[[#This Row],[R$ (Valores)]],K143+FluxoCaixa101315141918[[#This Row],[Valores Receitas / Despesas]])</f>
        <v>-95833.580000000016</v>
      </c>
      <c r="L144" s="20">
        <f>IF(FluxoCaixa101315141918[[#This Row],[Entrada / Saída]]="Saída",FluxoCaixa101315141918[[#This Row],[R$ (Valores)]]*-1,FluxoCaixa101315141918[[#This Row],[R$ (Valores)]])</f>
        <v>-30000</v>
      </c>
    </row>
    <row r="145" spans="2:12">
      <c r="B145" s="48" t="s">
        <v>2477</v>
      </c>
      <c r="C145" s="48" t="s">
        <v>3387</v>
      </c>
      <c r="D145" s="16">
        <v>46181</v>
      </c>
      <c r="E145" s="48" t="s">
        <v>2417</v>
      </c>
      <c r="F145" s="17" t="s">
        <v>2</v>
      </c>
      <c r="G145" s="17" t="s">
        <v>70</v>
      </c>
      <c r="H145" s="17" t="s">
        <v>2447</v>
      </c>
      <c r="I145" s="29">
        <v>87629</v>
      </c>
      <c r="J145" s="17" t="s">
        <v>525</v>
      </c>
      <c r="K145" s="20">
        <f>IF(FluxoCaixa101315141918[[#This Row],[Movimento ]]="Saldo Inicial",FluxoCaixa101315141918[[#This Row],[R$ (Valores)]],K144+FluxoCaixa101315141918[[#This Row],[Valores Receitas / Despesas]])</f>
        <v>-183462.58000000002</v>
      </c>
      <c r="L145" s="20">
        <f>IF(FluxoCaixa101315141918[[#This Row],[Entrada / Saída]]="Saída",FluxoCaixa101315141918[[#This Row],[R$ (Valores)]]*-1,FluxoCaixa101315141918[[#This Row],[R$ (Valores)]])</f>
        <v>-87629</v>
      </c>
    </row>
    <row r="146" spans="2:12">
      <c r="B146" s="48" t="s">
        <v>2477</v>
      </c>
      <c r="C146" s="48" t="s">
        <v>3387</v>
      </c>
      <c r="D146" s="16">
        <v>46181</v>
      </c>
      <c r="E146" s="48" t="s">
        <v>2417</v>
      </c>
      <c r="F146" s="17" t="s">
        <v>2</v>
      </c>
      <c r="G146" s="17" t="s">
        <v>70</v>
      </c>
      <c r="H146" s="17" t="s">
        <v>788</v>
      </c>
      <c r="I146" s="29">
        <v>13500</v>
      </c>
      <c r="J146" s="17" t="s">
        <v>525</v>
      </c>
      <c r="K146" s="20">
        <f>IF(FluxoCaixa101315141918[[#This Row],[Movimento ]]="Saldo Inicial",FluxoCaixa101315141918[[#This Row],[R$ (Valores)]],K145+FluxoCaixa101315141918[[#This Row],[Valores Receitas / Despesas]])</f>
        <v>-196962.58000000002</v>
      </c>
      <c r="L146" s="20">
        <f>IF(FluxoCaixa101315141918[[#This Row],[Entrada / Saída]]="Saída",FluxoCaixa101315141918[[#This Row],[R$ (Valores)]]*-1,FluxoCaixa101315141918[[#This Row],[R$ (Valores)]])</f>
        <v>-13500</v>
      </c>
    </row>
    <row r="147" spans="2:12">
      <c r="B147" s="48" t="s">
        <v>2477</v>
      </c>
      <c r="C147" s="48" t="s">
        <v>3387</v>
      </c>
      <c r="D147" s="16">
        <v>46181</v>
      </c>
      <c r="E147" s="48" t="s">
        <v>2417</v>
      </c>
      <c r="F147" s="17" t="s">
        <v>2</v>
      </c>
      <c r="G147" s="17" t="s">
        <v>70</v>
      </c>
      <c r="H147" s="17" t="s">
        <v>2076</v>
      </c>
      <c r="I147" s="29">
        <v>13500</v>
      </c>
      <c r="J147" s="17" t="s">
        <v>525</v>
      </c>
      <c r="K147" s="20">
        <f>IF(FluxoCaixa101315141918[[#This Row],[Movimento ]]="Saldo Inicial",FluxoCaixa101315141918[[#This Row],[R$ (Valores)]],K146+FluxoCaixa101315141918[[#This Row],[Valores Receitas / Despesas]])</f>
        <v>-210462.58000000002</v>
      </c>
      <c r="L147" s="20">
        <f>IF(FluxoCaixa101315141918[[#This Row],[Entrada / Saída]]="Saída",FluxoCaixa101315141918[[#This Row],[R$ (Valores)]]*-1,FluxoCaixa101315141918[[#This Row],[R$ (Valores)]])</f>
        <v>-13500</v>
      </c>
    </row>
    <row r="148" spans="2:12">
      <c r="B148" s="48" t="s">
        <v>2477</v>
      </c>
      <c r="C148" s="48" t="s">
        <v>3387</v>
      </c>
      <c r="D148" s="16">
        <v>46181</v>
      </c>
      <c r="E148" s="48" t="s">
        <v>2496</v>
      </c>
      <c r="F148" s="17" t="s">
        <v>2</v>
      </c>
      <c r="G148" s="17" t="s">
        <v>70</v>
      </c>
      <c r="H148" s="17" t="s">
        <v>396</v>
      </c>
      <c r="I148" s="21">
        <v>7500</v>
      </c>
      <c r="J148" s="17" t="s">
        <v>525</v>
      </c>
      <c r="K148" s="20">
        <f>IF(FluxoCaixa101315141918[[#This Row],[Movimento ]]="Saldo Inicial",FluxoCaixa101315141918[[#This Row],[R$ (Valores)]],K147+FluxoCaixa101315141918[[#This Row],[Valores Receitas / Despesas]])</f>
        <v>-217962.58000000002</v>
      </c>
      <c r="L148" s="20">
        <f>IF(FluxoCaixa101315141918[[#This Row],[Entrada / Saída]]="Saída",FluxoCaixa101315141918[[#This Row],[R$ (Valores)]]*-1,FluxoCaixa101315141918[[#This Row],[R$ (Valores)]])</f>
        <v>-7500</v>
      </c>
    </row>
    <row r="149" spans="2:12">
      <c r="B149" s="48" t="s">
        <v>2477</v>
      </c>
      <c r="C149" s="48" t="s">
        <v>3387</v>
      </c>
      <c r="D149" s="16">
        <v>46181</v>
      </c>
      <c r="E149" s="48" t="s">
        <v>2496</v>
      </c>
      <c r="F149" s="17" t="s">
        <v>2</v>
      </c>
      <c r="G149" s="17" t="s">
        <v>70</v>
      </c>
      <c r="H149" s="17" t="s">
        <v>3456</v>
      </c>
      <c r="I149" s="29">
        <v>6700</v>
      </c>
      <c r="J149" s="17" t="s">
        <v>525</v>
      </c>
      <c r="K149" s="20">
        <f>IF(FluxoCaixa101315141918[[#This Row],[Movimento ]]="Saldo Inicial",FluxoCaixa101315141918[[#This Row],[R$ (Valores)]],K148+FluxoCaixa101315141918[[#This Row],[Valores Receitas / Despesas]])</f>
        <v>-224662.58000000002</v>
      </c>
      <c r="L149" s="20">
        <f>IF(FluxoCaixa101315141918[[#This Row],[Entrada / Saída]]="Saída",FluxoCaixa101315141918[[#This Row],[R$ (Valores)]]*-1,FluxoCaixa101315141918[[#This Row],[R$ (Valores)]])</f>
        <v>-6700</v>
      </c>
    </row>
    <row r="150" spans="2:12">
      <c r="B150" s="48" t="s">
        <v>2477</v>
      </c>
      <c r="C150" s="48" t="s">
        <v>3387</v>
      </c>
      <c r="D150" s="16">
        <v>46181</v>
      </c>
      <c r="E150" s="48" t="s">
        <v>2496</v>
      </c>
      <c r="F150" s="17" t="s">
        <v>2</v>
      </c>
      <c r="G150" s="17" t="s">
        <v>70</v>
      </c>
      <c r="H150" s="17" t="s">
        <v>1072</v>
      </c>
      <c r="I150" s="21">
        <v>6000</v>
      </c>
      <c r="J150" s="17" t="s">
        <v>525</v>
      </c>
      <c r="K150" s="20">
        <f>IF(FluxoCaixa101315141918[[#This Row],[Movimento ]]="Saldo Inicial",FluxoCaixa101315141918[[#This Row],[R$ (Valores)]],K149+FluxoCaixa101315141918[[#This Row],[Valores Receitas / Despesas]])</f>
        <v>-230662.58000000002</v>
      </c>
      <c r="L150" s="20">
        <f>IF(FluxoCaixa101315141918[[#This Row],[Entrada / Saída]]="Saída",FluxoCaixa101315141918[[#This Row],[R$ (Valores)]]*-1,FluxoCaixa101315141918[[#This Row],[R$ (Valores)]])</f>
        <v>-6000</v>
      </c>
    </row>
    <row r="151" spans="2:12">
      <c r="B151" s="48" t="s">
        <v>2477</v>
      </c>
      <c r="C151" s="48" t="s">
        <v>3387</v>
      </c>
      <c r="D151" s="16">
        <v>46181</v>
      </c>
      <c r="E151" s="48" t="s">
        <v>2496</v>
      </c>
      <c r="F151" s="17" t="s">
        <v>2</v>
      </c>
      <c r="G151" s="17" t="s">
        <v>70</v>
      </c>
      <c r="H151" s="17" t="s">
        <v>3457</v>
      </c>
      <c r="I151" s="21">
        <v>5001.6000000000004</v>
      </c>
      <c r="J151" s="17" t="s">
        <v>525</v>
      </c>
      <c r="K151" s="20">
        <f>IF(FluxoCaixa101315141918[[#This Row],[Movimento ]]="Saldo Inicial",FluxoCaixa101315141918[[#This Row],[R$ (Valores)]],K150+FluxoCaixa101315141918[[#This Row],[Valores Receitas / Despesas]])</f>
        <v>-235664.18000000002</v>
      </c>
      <c r="L151" s="20">
        <f>IF(FluxoCaixa101315141918[[#This Row],[Entrada / Saída]]="Saída",FluxoCaixa101315141918[[#This Row],[R$ (Valores)]]*-1,FluxoCaixa101315141918[[#This Row],[R$ (Valores)]])</f>
        <v>-5001.6000000000004</v>
      </c>
    </row>
    <row r="152" spans="2:12">
      <c r="B152" s="48" t="s">
        <v>2477</v>
      </c>
      <c r="C152" s="48" t="s">
        <v>3387</v>
      </c>
      <c r="D152" s="16">
        <v>46181</v>
      </c>
      <c r="E152" s="48" t="s">
        <v>2496</v>
      </c>
      <c r="F152" s="17" t="s">
        <v>2</v>
      </c>
      <c r="G152" s="17" t="s">
        <v>70</v>
      </c>
      <c r="H152" s="17" t="s">
        <v>1069</v>
      </c>
      <c r="I152" s="21">
        <v>6000</v>
      </c>
      <c r="J152" s="17" t="s">
        <v>525</v>
      </c>
      <c r="K152" s="20">
        <f>IF(FluxoCaixa101315141918[[#This Row],[Movimento ]]="Saldo Inicial",FluxoCaixa101315141918[[#This Row],[R$ (Valores)]],K151+FluxoCaixa101315141918[[#This Row],[Valores Receitas / Despesas]])</f>
        <v>-241664.18000000002</v>
      </c>
      <c r="L152" s="20">
        <f>IF(FluxoCaixa101315141918[[#This Row],[Entrada / Saída]]="Saída",FluxoCaixa101315141918[[#This Row],[R$ (Valores)]]*-1,FluxoCaixa101315141918[[#This Row],[R$ (Valores)]])</f>
        <v>-6000</v>
      </c>
    </row>
    <row r="153" spans="2:12">
      <c r="B153" s="48" t="s">
        <v>2477</v>
      </c>
      <c r="C153" s="48" t="s">
        <v>3387</v>
      </c>
      <c r="D153" s="16">
        <v>46181</v>
      </c>
      <c r="E153" s="48" t="s">
        <v>2496</v>
      </c>
      <c r="F153" s="17" t="s">
        <v>2</v>
      </c>
      <c r="G153" s="17" t="s">
        <v>70</v>
      </c>
      <c r="H153" s="17" t="s">
        <v>3326</v>
      </c>
      <c r="I153" s="21">
        <v>12550.53</v>
      </c>
      <c r="J153" s="17" t="s">
        <v>525</v>
      </c>
      <c r="K153" s="20">
        <f>IF(FluxoCaixa101315141918[[#This Row],[Movimento ]]="Saldo Inicial",FluxoCaixa101315141918[[#This Row],[R$ (Valores)]],K152+FluxoCaixa101315141918[[#This Row],[Valores Receitas / Despesas]])</f>
        <v>-254214.71000000002</v>
      </c>
      <c r="L153" s="20">
        <f>IF(FluxoCaixa101315141918[[#This Row],[Entrada / Saída]]="Saída",FluxoCaixa101315141918[[#This Row],[R$ (Valores)]]*-1,FluxoCaixa101315141918[[#This Row],[R$ (Valores)]])</f>
        <v>-12550.53</v>
      </c>
    </row>
    <row r="154" spans="2:12">
      <c r="B154" s="48" t="s">
        <v>2477</v>
      </c>
      <c r="C154" s="48" t="s">
        <v>3387</v>
      </c>
      <c r="D154" s="16">
        <v>46181</v>
      </c>
      <c r="E154" s="48" t="s">
        <v>2496</v>
      </c>
      <c r="F154" s="17" t="s">
        <v>2</v>
      </c>
      <c r="G154" s="17" t="s">
        <v>70</v>
      </c>
      <c r="H154" s="17" t="s">
        <v>1187</v>
      </c>
      <c r="I154" s="21">
        <v>2500</v>
      </c>
      <c r="J154" s="17" t="s">
        <v>525</v>
      </c>
      <c r="K154" s="20">
        <f>IF(FluxoCaixa101315141918[[#This Row],[Movimento ]]="Saldo Inicial",FluxoCaixa101315141918[[#This Row],[R$ (Valores)]],K153+FluxoCaixa101315141918[[#This Row],[Valores Receitas / Despesas]])</f>
        <v>-256714.71000000002</v>
      </c>
      <c r="L154" s="20">
        <f>IF(FluxoCaixa101315141918[[#This Row],[Entrada / Saída]]="Saída",FluxoCaixa101315141918[[#This Row],[R$ (Valores)]]*-1,FluxoCaixa101315141918[[#This Row],[R$ (Valores)]])</f>
        <v>-2500</v>
      </c>
    </row>
    <row r="155" spans="2:12">
      <c r="B155" s="48" t="s">
        <v>2477</v>
      </c>
      <c r="C155" s="48" t="s">
        <v>3387</v>
      </c>
      <c r="D155" s="16">
        <v>46181</v>
      </c>
      <c r="E155" s="48" t="s">
        <v>2496</v>
      </c>
      <c r="F155" s="17" t="s">
        <v>2</v>
      </c>
      <c r="G155" s="17" t="s">
        <v>70</v>
      </c>
      <c r="H155" s="17" t="s">
        <v>2552</v>
      </c>
      <c r="I155" s="21">
        <v>16140.64</v>
      </c>
      <c r="J155" s="17" t="s">
        <v>525</v>
      </c>
      <c r="K155" s="20">
        <f>IF(FluxoCaixa101315141918[[#This Row],[Movimento ]]="Saldo Inicial",FluxoCaixa101315141918[[#This Row],[R$ (Valores)]],K154+FluxoCaixa101315141918[[#This Row],[Valores Receitas / Despesas]])</f>
        <v>-272855.35000000003</v>
      </c>
      <c r="L155" s="20">
        <f>IF(FluxoCaixa101315141918[[#This Row],[Entrada / Saída]]="Saída",FluxoCaixa101315141918[[#This Row],[R$ (Valores)]]*-1,FluxoCaixa101315141918[[#This Row],[R$ (Valores)]])</f>
        <v>-16140.64</v>
      </c>
    </row>
    <row r="156" spans="2:12">
      <c r="B156" s="48" t="s">
        <v>2477</v>
      </c>
      <c r="C156" s="48" t="s">
        <v>3387</v>
      </c>
      <c r="D156" s="16">
        <v>46181</v>
      </c>
      <c r="E156" s="48" t="s">
        <v>2496</v>
      </c>
      <c r="F156" s="17" t="s">
        <v>2</v>
      </c>
      <c r="G156" s="17" t="s">
        <v>70</v>
      </c>
      <c r="H156" s="17" t="s">
        <v>3113</v>
      </c>
      <c r="I156" s="21">
        <v>1166.08</v>
      </c>
      <c r="J156" s="17" t="s">
        <v>525</v>
      </c>
      <c r="K156" s="20">
        <f>IF(FluxoCaixa101315141918[[#This Row],[Movimento ]]="Saldo Inicial",FluxoCaixa101315141918[[#This Row],[R$ (Valores)]],K155+FluxoCaixa101315141918[[#This Row],[Valores Receitas / Despesas]])</f>
        <v>-274021.43000000005</v>
      </c>
      <c r="L156" s="20">
        <f>IF(FluxoCaixa101315141918[[#This Row],[Entrada / Saída]]="Saída",FluxoCaixa101315141918[[#This Row],[R$ (Valores)]]*-1,FluxoCaixa101315141918[[#This Row],[R$ (Valores)]])</f>
        <v>-1166.08</v>
      </c>
    </row>
    <row r="157" spans="2:12">
      <c r="B157" s="48" t="s">
        <v>2477</v>
      </c>
      <c r="C157" s="48" t="s">
        <v>3387</v>
      </c>
      <c r="D157" s="16">
        <v>46181</v>
      </c>
      <c r="E157" s="48" t="s">
        <v>2496</v>
      </c>
      <c r="F157" s="17" t="s">
        <v>2</v>
      </c>
      <c r="G157" s="17" t="s">
        <v>70</v>
      </c>
      <c r="H157" s="17" t="s">
        <v>2574</v>
      </c>
      <c r="I157" s="21">
        <v>5000</v>
      </c>
      <c r="J157" s="17" t="s">
        <v>525</v>
      </c>
      <c r="K157" s="20">
        <f>IF(FluxoCaixa101315141918[[#This Row],[Movimento ]]="Saldo Inicial",FluxoCaixa101315141918[[#This Row],[R$ (Valores)]],K156+FluxoCaixa101315141918[[#This Row],[Valores Receitas / Despesas]])</f>
        <v>-279021.43000000005</v>
      </c>
      <c r="L157" s="20">
        <f>IF(FluxoCaixa101315141918[[#This Row],[Entrada / Saída]]="Saída",FluxoCaixa101315141918[[#This Row],[R$ (Valores)]]*-1,FluxoCaixa101315141918[[#This Row],[R$ (Valores)]])</f>
        <v>-5000</v>
      </c>
    </row>
    <row r="158" spans="2:12">
      <c r="B158" s="48" t="s">
        <v>2477</v>
      </c>
      <c r="C158" s="48" t="s">
        <v>3387</v>
      </c>
      <c r="D158" s="16">
        <v>46181</v>
      </c>
      <c r="E158" s="48" t="s">
        <v>2496</v>
      </c>
      <c r="F158" s="17" t="s">
        <v>2</v>
      </c>
      <c r="G158" s="17" t="s">
        <v>70</v>
      </c>
      <c r="H158" s="17" t="s">
        <v>2351</v>
      </c>
      <c r="I158" s="21">
        <v>2500</v>
      </c>
      <c r="J158" s="17" t="s">
        <v>525</v>
      </c>
      <c r="K158" s="20">
        <f>IF(FluxoCaixa101315141918[[#This Row],[Movimento ]]="Saldo Inicial",FluxoCaixa101315141918[[#This Row],[R$ (Valores)]],K157+FluxoCaixa101315141918[[#This Row],[Valores Receitas / Despesas]])</f>
        <v>-281521.43000000005</v>
      </c>
      <c r="L158" s="20">
        <f>IF(FluxoCaixa101315141918[[#This Row],[Entrada / Saída]]="Saída",FluxoCaixa101315141918[[#This Row],[R$ (Valores)]]*-1,FluxoCaixa101315141918[[#This Row],[R$ (Valores)]])</f>
        <v>-2500</v>
      </c>
    </row>
    <row r="159" spans="2:12">
      <c r="B159" s="48" t="s">
        <v>2477</v>
      </c>
      <c r="C159" s="48" t="s">
        <v>3387</v>
      </c>
      <c r="D159" s="16">
        <v>46181</v>
      </c>
      <c r="E159" s="48" t="s">
        <v>2496</v>
      </c>
      <c r="F159" s="17" t="s">
        <v>2</v>
      </c>
      <c r="G159" s="17" t="s">
        <v>70</v>
      </c>
      <c r="H159" s="17" t="s">
        <v>2445</v>
      </c>
      <c r="I159" s="21">
        <v>3100</v>
      </c>
      <c r="J159" s="17" t="s">
        <v>525</v>
      </c>
      <c r="K159" s="20">
        <f>IF(FluxoCaixa101315141918[[#This Row],[Movimento ]]="Saldo Inicial",FluxoCaixa101315141918[[#This Row],[R$ (Valores)]],K158+FluxoCaixa101315141918[[#This Row],[Valores Receitas / Despesas]])</f>
        <v>-284621.43000000005</v>
      </c>
      <c r="L159" s="20">
        <f>IF(FluxoCaixa101315141918[[#This Row],[Entrada / Saída]]="Saída",FluxoCaixa101315141918[[#This Row],[R$ (Valores)]]*-1,FluxoCaixa101315141918[[#This Row],[R$ (Valores)]])</f>
        <v>-3100</v>
      </c>
    </row>
    <row r="160" spans="2:12">
      <c r="B160" s="48" t="s">
        <v>2477</v>
      </c>
      <c r="C160" s="48" t="s">
        <v>3387</v>
      </c>
      <c r="D160" s="16">
        <v>46181</v>
      </c>
      <c r="E160" s="48" t="s">
        <v>2496</v>
      </c>
      <c r="F160" s="17" t="s">
        <v>2</v>
      </c>
      <c r="G160" s="17" t="s">
        <v>70</v>
      </c>
      <c r="H160" s="17" t="s">
        <v>2353</v>
      </c>
      <c r="I160" s="21">
        <v>19072.22</v>
      </c>
      <c r="J160" s="17" t="s">
        <v>525</v>
      </c>
      <c r="K160" s="20">
        <f>IF(FluxoCaixa101315141918[[#This Row],[Movimento ]]="Saldo Inicial",FluxoCaixa101315141918[[#This Row],[R$ (Valores)]],K159+FluxoCaixa101315141918[[#This Row],[Valores Receitas / Despesas]])</f>
        <v>-303693.65000000002</v>
      </c>
      <c r="L160" s="20">
        <f>IF(FluxoCaixa101315141918[[#This Row],[Entrada / Saída]]="Saída",FluxoCaixa101315141918[[#This Row],[R$ (Valores)]]*-1,FluxoCaixa101315141918[[#This Row],[R$ (Valores)]])</f>
        <v>-19072.22</v>
      </c>
    </row>
    <row r="161" spans="2:12">
      <c r="B161" s="48" t="s">
        <v>2477</v>
      </c>
      <c r="C161" s="48" t="s">
        <v>3387</v>
      </c>
      <c r="D161" s="16">
        <v>46181</v>
      </c>
      <c r="E161" s="48" t="s">
        <v>2496</v>
      </c>
      <c r="F161" s="17" t="s">
        <v>2</v>
      </c>
      <c r="G161" s="17" t="s">
        <v>70</v>
      </c>
      <c r="H161" s="17" t="s">
        <v>2575</v>
      </c>
      <c r="I161" s="21">
        <v>2835</v>
      </c>
      <c r="J161" s="17" t="s">
        <v>525</v>
      </c>
      <c r="K161" s="20">
        <f>IF(FluxoCaixa101315141918[[#This Row],[Movimento ]]="Saldo Inicial",FluxoCaixa101315141918[[#This Row],[R$ (Valores)]],K160+FluxoCaixa101315141918[[#This Row],[Valores Receitas / Despesas]])</f>
        <v>-306528.65000000002</v>
      </c>
      <c r="L161" s="20">
        <f>IF(FluxoCaixa101315141918[[#This Row],[Entrada / Saída]]="Saída",FluxoCaixa101315141918[[#This Row],[R$ (Valores)]]*-1,FluxoCaixa101315141918[[#This Row],[R$ (Valores)]])</f>
        <v>-2835</v>
      </c>
    </row>
    <row r="162" spans="2:12">
      <c r="B162" s="48" t="s">
        <v>2477</v>
      </c>
      <c r="C162" s="48" t="s">
        <v>3387</v>
      </c>
      <c r="D162" s="16">
        <v>46181</v>
      </c>
      <c r="E162" s="48" t="s">
        <v>2417</v>
      </c>
      <c r="F162" s="17" t="s">
        <v>2</v>
      </c>
      <c r="G162" s="17" t="s">
        <v>25</v>
      </c>
      <c r="H162" s="17" t="s">
        <v>569</v>
      </c>
      <c r="I162" s="21">
        <v>502</v>
      </c>
      <c r="J162" s="17" t="s">
        <v>525</v>
      </c>
      <c r="K162" s="20">
        <f>IF(FluxoCaixa101315141918[[#This Row],[Movimento ]]="Saldo Inicial",FluxoCaixa101315141918[[#This Row],[R$ (Valores)]],K161+FluxoCaixa101315141918[[#This Row],[Valores Receitas / Despesas]])</f>
        <v>-307030.65000000002</v>
      </c>
      <c r="L162" s="20">
        <f>IF(FluxoCaixa101315141918[[#This Row],[Entrada / Saída]]="Saída",FluxoCaixa101315141918[[#This Row],[R$ (Valores)]]*-1,FluxoCaixa101315141918[[#This Row],[R$ (Valores)]])</f>
        <v>-502</v>
      </c>
    </row>
    <row r="163" spans="2:12">
      <c r="B163" s="48" t="s">
        <v>2477</v>
      </c>
      <c r="C163" s="48" t="s">
        <v>3387</v>
      </c>
      <c r="D163" s="16">
        <v>46181</v>
      </c>
      <c r="E163" s="48" t="s">
        <v>2417</v>
      </c>
      <c r="F163" s="17" t="s">
        <v>2</v>
      </c>
      <c r="G163" s="17" t="s">
        <v>25</v>
      </c>
      <c r="H163" s="17" t="s">
        <v>569</v>
      </c>
      <c r="I163" s="21">
        <v>612.66</v>
      </c>
      <c r="J163" s="17" t="s">
        <v>525</v>
      </c>
      <c r="K163" s="20">
        <f>IF(FluxoCaixa101315141918[[#This Row],[Movimento ]]="Saldo Inicial",FluxoCaixa101315141918[[#This Row],[R$ (Valores)]],K162+FluxoCaixa101315141918[[#This Row],[Valores Receitas / Despesas]])</f>
        <v>-307643.31</v>
      </c>
      <c r="L163" s="20">
        <f>IF(FluxoCaixa101315141918[[#This Row],[Entrada / Saída]]="Saída",FluxoCaixa101315141918[[#This Row],[R$ (Valores)]]*-1,FluxoCaixa101315141918[[#This Row],[R$ (Valores)]])</f>
        <v>-612.66</v>
      </c>
    </row>
    <row r="164" spans="2:12">
      <c r="B164" s="48" t="s">
        <v>2477</v>
      </c>
      <c r="C164" s="48" t="s">
        <v>3387</v>
      </c>
      <c r="D164" s="16">
        <v>46181</v>
      </c>
      <c r="E164" s="48" t="s">
        <v>2417</v>
      </c>
      <c r="F164" s="17" t="s">
        <v>2</v>
      </c>
      <c r="G164" s="17" t="s">
        <v>76</v>
      </c>
      <c r="H164" s="17" t="s">
        <v>3458</v>
      </c>
      <c r="I164" s="21">
        <v>153</v>
      </c>
      <c r="J164" s="17" t="s">
        <v>525</v>
      </c>
      <c r="K164" s="20">
        <f>IF(FluxoCaixa101315141918[[#This Row],[Movimento ]]="Saldo Inicial",FluxoCaixa101315141918[[#This Row],[R$ (Valores)]],K163+FluxoCaixa101315141918[[#This Row],[Valores Receitas / Despesas]])</f>
        <v>-307796.31</v>
      </c>
      <c r="L164" s="20">
        <f>IF(FluxoCaixa101315141918[[#This Row],[Entrada / Saída]]="Saída",FluxoCaixa101315141918[[#This Row],[R$ (Valores)]]*-1,FluxoCaixa101315141918[[#This Row],[R$ (Valores)]])</f>
        <v>-153</v>
      </c>
    </row>
    <row r="165" spans="2:12">
      <c r="B165" s="48" t="s">
        <v>2477</v>
      </c>
      <c r="C165" s="48" t="s">
        <v>3387</v>
      </c>
      <c r="D165" s="16">
        <v>46181</v>
      </c>
      <c r="E165" s="48" t="s">
        <v>2417</v>
      </c>
      <c r="F165" s="17" t="s">
        <v>2</v>
      </c>
      <c r="G165" s="17" t="s">
        <v>76</v>
      </c>
      <c r="H165" s="17" t="s">
        <v>3458</v>
      </c>
      <c r="I165" s="21">
        <v>459</v>
      </c>
      <c r="J165" s="17" t="s">
        <v>525</v>
      </c>
      <c r="K165" s="20">
        <f>IF(FluxoCaixa101315141918[[#This Row],[Movimento ]]="Saldo Inicial",FluxoCaixa101315141918[[#This Row],[R$ (Valores)]],K164+FluxoCaixa101315141918[[#This Row],[Valores Receitas / Despesas]])</f>
        <v>-308255.31</v>
      </c>
      <c r="L165" s="20">
        <f>IF(FluxoCaixa101315141918[[#This Row],[Entrada / Saída]]="Saída",FluxoCaixa101315141918[[#This Row],[R$ (Valores)]]*-1,FluxoCaixa101315141918[[#This Row],[R$ (Valores)]])</f>
        <v>-459</v>
      </c>
    </row>
    <row r="166" spans="2:12">
      <c r="B166" s="48" t="s">
        <v>2477</v>
      </c>
      <c r="C166" s="48" t="s">
        <v>3387</v>
      </c>
      <c r="D166" s="16">
        <v>46181</v>
      </c>
      <c r="E166" s="48" t="s">
        <v>2417</v>
      </c>
      <c r="F166" s="17" t="s">
        <v>2</v>
      </c>
      <c r="G166" s="17" t="s">
        <v>76</v>
      </c>
      <c r="H166" s="17" t="s">
        <v>3049</v>
      </c>
      <c r="I166" s="21">
        <v>740</v>
      </c>
      <c r="J166" s="17" t="s">
        <v>525</v>
      </c>
      <c r="K166" s="20">
        <f>IF(FluxoCaixa101315141918[[#This Row],[Movimento ]]="Saldo Inicial",FluxoCaixa101315141918[[#This Row],[R$ (Valores)]],K165+FluxoCaixa101315141918[[#This Row],[Valores Receitas / Despesas]])</f>
        <v>-308995.31</v>
      </c>
      <c r="L166" s="20">
        <f>IF(FluxoCaixa101315141918[[#This Row],[Entrada / Saída]]="Saída",FluxoCaixa101315141918[[#This Row],[R$ (Valores)]]*-1,FluxoCaixa101315141918[[#This Row],[R$ (Valores)]])</f>
        <v>-740</v>
      </c>
    </row>
    <row r="167" spans="2:12">
      <c r="B167" s="48" t="s">
        <v>2477</v>
      </c>
      <c r="C167" s="48" t="s">
        <v>3387</v>
      </c>
      <c r="D167" s="16">
        <v>46181</v>
      </c>
      <c r="E167" s="48" t="s">
        <v>2417</v>
      </c>
      <c r="F167" s="17" t="s">
        <v>2</v>
      </c>
      <c r="G167" s="17" t="s">
        <v>25</v>
      </c>
      <c r="H167" s="17" t="s">
        <v>3459</v>
      </c>
      <c r="I167" s="21">
        <v>380.54</v>
      </c>
      <c r="J167" s="17" t="s">
        <v>525</v>
      </c>
      <c r="K167" s="20">
        <f>IF(FluxoCaixa101315141918[[#This Row],[Movimento ]]="Saldo Inicial",FluxoCaixa101315141918[[#This Row],[R$ (Valores)]],K166+FluxoCaixa101315141918[[#This Row],[Valores Receitas / Despesas]])</f>
        <v>-309375.84999999998</v>
      </c>
      <c r="L167" s="20">
        <f>IF(FluxoCaixa101315141918[[#This Row],[Entrada / Saída]]="Saída",FluxoCaixa101315141918[[#This Row],[R$ (Valores)]]*-1,FluxoCaixa101315141918[[#This Row],[R$ (Valores)]])</f>
        <v>-380.54</v>
      </c>
    </row>
    <row r="168" spans="2:12">
      <c r="B168" s="48" t="s">
        <v>2477</v>
      </c>
      <c r="C168" s="48" t="s">
        <v>3387</v>
      </c>
      <c r="D168" s="16">
        <v>46181</v>
      </c>
      <c r="E168" s="48" t="s">
        <v>2496</v>
      </c>
      <c r="F168" s="17" t="s">
        <v>2</v>
      </c>
      <c r="G168" s="17" t="s">
        <v>431</v>
      </c>
      <c r="H168" s="17" t="s">
        <v>536</v>
      </c>
      <c r="I168" s="21">
        <v>312.37</v>
      </c>
      <c r="J168" s="17" t="s">
        <v>525</v>
      </c>
      <c r="K168" s="20">
        <f>IF(FluxoCaixa101315141918[[#This Row],[Movimento ]]="Saldo Inicial",FluxoCaixa101315141918[[#This Row],[R$ (Valores)]],K167+FluxoCaixa101315141918[[#This Row],[Valores Receitas / Despesas]])</f>
        <v>-309688.21999999997</v>
      </c>
      <c r="L168" s="20">
        <f>IF(FluxoCaixa101315141918[[#This Row],[Entrada / Saída]]="Saída",FluxoCaixa101315141918[[#This Row],[R$ (Valores)]]*-1,FluxoCaixa101315141918[[#This Row],[R$ (Valores)]])</f>
        <v>-312.37</v>
      </c>
    </row>
    <row r="169" spans="2:12">
      <c r="B169" s="48" t="s">
        <v>2477</v>
      </c>
      <c r="C169" s="48" t="s">
        <v>3387</v>
      </c>
      <c r="D169" s="16">
        <v>46181</v>
      </c>
      <c r="E169" s="48" t="s">
        <v>2496</v>
      </c>
      <c r="F169" s="17" t="s">
        <v>2</v>
      </c>
      <c r="G169" s="17" t="s">
        <v>431</v>
      </c>
      <c r="H169" s="17" t="s">
        <v>536</v>
      </c>
      <c r="I169" s="21">
        <v>234.78</v>
      </c>
      <c r="J169" s="17" t="s">
        <v>525</v>
      </c>
      <c r="K169" s="20">
        <f>IF(FluxoCaixa101315141918[[#This Row],[Movimento ]]="Saldo Inicial",FluxoCaixa101315141918[[#This Row],[R$ (Valores)]],K168+FluxoCaixa101315141918[[#This Row],[Valores Receitas / Despesas]])</f>
        <v>-309923</v>
      </c>
      <c r="L169" s="20">
        <f>IF(FluxoCaixa101315141918[[#This Row],[Entrada / Saída]]="Saída",FluxoCaixa101315141918[[#This Row],[R$ (Valores)]]*-1,FluxoCaixa101315141918[[#This Row],[R$ (Valores)]])</f>
        <v>-234.78</v>
      </c>
    </row>
    <row r="170" spans="2:12">
      <c r="B170" s="48" t="s">
        <v>2477</v>
      </c>
      <c r="C170" s="48" t="s">
        <v>3387</v>
      </c>
      <c r="D170" s="16">
        <v>46181</v>
      </c>
      <c r="E170" s="48" t="s">
        <v>2417</v>
      </c>
      <c r="F170" s="17" t="s">
        <v>2</v>
      </c>
      <c r="G170" s="17" t="s">
        <v>76</v>
      </c>
      <c r="H170" s="17" t="s">
        <v>2340</v>
      </c>
      <c r="I170" s="21">
        <v>370</v>
      </c>
      <c r="J170" s="17" t="s">
        <v>525</v>
      </c>
      <c r="K170" s="20">
        <f>IF(FluxoCaixa101315141918[[#This Row],[Movimento ]]="Saldo Inicial",FluxoCaixa101315141918[[#This Row],[R$ (Valores)]],K169+FluxoCaixa101315141918[[#This Row],[Valores Receitas / Despesas]])</f>
        <v>-310293</v>
      </c>
      <c r="L170" s="20">
        <f>IF(FluxoCaixa101315141918[[#This Row],[Entrada / Saída]]="Saída",FluxoCaixa101315141918[[#This Row],[R$ (Valores)]]*-1,FluxoCaixa101315141918[[#This Row],[R$ (Valores)]])</f>
        <v>-370</v>
      </c>
    </row>
    <row r="171" spans="2:12">
      <c r="B171" s="48" t="s">
        <v>2477</v>
      </c>
      <c r="C171" s="48" t="s">
        <v>3387</v>
      </c>
      <c r="D171" s="16">
        <v>46181</v>
      </c>
      <c r="E171" s="48" t="s">
        <v>2417</v>
      </c>
      <c r="F171" s="17" t="s">
        <v>2</v>
      </c>
      <c r="G171" s="17" t="s">
        <v>1504</v>
      </c>
      <c r="H171" s="17" t="s">
        <v>862</v>
      </c>
      <c r="I171" s="21">
        <v>533</v>
      </c>
      <c r="J171" s="17" t="s">
        <v>525</v>
      </c>
      <c r="K171" s="20">
        <f>IF(FluxoCaixa101315141918[[#This Row],[Movimento ]]="Saldo Inicial",FluxoCaixa101315141918[[#This Row],[R$ (Valores)]],K170+FluxoCaixa101315141918[[#This Row],[Valores Receitas / Despesas]])</f>
        <v>-310826</v>
      </c>
      <c r="L171" s="20">
        <f>IF(FluxoCaixa101315141918[[#This Row],[Entrada / Saída]]="Saída",FluxoCaixa101315141918[[#This Row],[R$ (Valores)]]*-1,FluxoCaixa101315141918[[#This Row],[R$ (Valores)]])</f>
        <v>-533</v>
      </c>
    </row>
    <row r="172" spans="2:12">
      <c r="B172" s="48" t="s">
        <v>2478</v>
      </c>
      <c r="C172" s="48" t="s">
        <v>3387</v>
      </c>
      <c r="D172" s="16">
        <v>46181</v>
      </c>
      <c r="E172" s="48" t="s">
        <v>2496</v>
      </c>
      <c r="F172" s="17" t="s">
        <v>2</v>
      </c>
      <c r="G172" s="17" t="s">
        <v>70</v>
      </c>
      <c r="H172" s="17" t="s">
        <v>3460</v>
      </c>
      <c r="I172" s="21">
        <v>600</v>
      </c>
      <c r="J172" s="17" t="s">
        <v>525</v>
      </c>
      <c r="K172" s="20">
        <f>IF(FluxoCaixa101315141918[[#This Row],[Movimento ]]="Saldo Inicial",FluxoCaixa101315141918[[#This Row],[R$ (Valores)]],K171+FluxoCaixa101315141918[[#This Row],[Valores Receitas / Despesas]])</f>
        <v>-311426</v>
      </c>
      <c r="L172" s="20">
        <f>IF(FluxoCaixa101315141918[[#This Row],[Entrada / Saída]]="Saída",FluxoCaixa101315141918[[#This Row],[R$ (Valores)]]*-1,FluxoCaixa101315141918[[#This Row],[R$ (Valores)]])</f>
        <v>-600</v>
      </c>
    </row>
    <row r="173" spans="2:12">
      <c r="B173" s="48" t="s">
        <v>2478</v>
      </c>
      <c r="C173" s="48" t="s">
        <v>3387</v>
      </c>
      <c r="D173" s="16">
        <v>46181</v>
      </c>
      <c r="E173" s="48" t="s">
        <v>2496</v>
      </c>
      <c r="F173" s="17" t="s">
        <v>2</v>
      </c>
      <c r="G173" s="17" t="s">
        <v>70</v>
      </c>
      <c r="H173" s="17" t="s">
        <v>582</v>
      </c>
      <c r="I173" s="21">
        <v>1500</v>
      </c>
      <c r="J173" s="17" t="s">
        <v>525</v>
      </c>
      <c r="K173" s="20">
        <f>IF(FluxoCaixa101315141918[[#This Row],[Movimento ]]="Saldo Inicial",FluxoCaixa101315141918[[#This Row],[R$ (Valores)]],K172+FluxoCaixa101315141918[[#This Row],[Valores Receitas / Despesas]])</f>
        <v>-312926</v>
      </c>
      <c r="L173" s="20">
        <f>IF(FluxoCaixa101315141918[[#This Row],[Entrada / Saída]]="Saída",FluxoCaixa101315141918[[#This Row],[R$ (Valores)]]*-1,FluxoCaixa101315141918[[#This Row],[R$ (Valores)]])</f>
        <v>-1500</v>
      </c>
    </row>
    <row r="174" spans="2:12">
      <c r="B174" s="48" t="s">
        <v>2478</v>
      </c>
      <c r="C174" s="48" t="s">
        <v>3387</v>
      </c>
      <c r="D174" s="16">
        <v>46181</v>
      </c>
      <c r="E174" s="48" t="s">
        <v>2496</v>
      </c>
      <c r="F174" s="17" t="s">
        <v>2</v>
      </c>
      <c r="G174" s="17" t="s">
        <v>70</v>
      </c>
      <c r="H174" s="17" t="s">
        <v>3461</v>
      </c>
      <c r="I174" s="21">
        <v>4700</v>
      </c>
      <c r="J174" s="17" t="s">
        <v>525</v>
      </c>
      <c r="K174" s="20">
        <f>IF(FluxoCaixa101315141918[[#This Row],[Movimento ]]="Saldo Inicial",FluxoCaixa101315141918[[#This Row],[R$ (Valores)]],K173+FluxoCaixa101315141918[[#This Row],[Valores Receitas / Despesas]])</f>
        <v>-317626</v>
      </c>
      <c r="L174" s="20">
        <f>IF(FluxoCaixa101315141918[[#This Row],[Entrada / Saída]]="Saída",FluxoCaixa101315141918[[#This Row],[R$ (Valores)]]*-1,FluxoCaixa101315141918[[#This Row],[R$ (Valores)]])</f>
        <v>-4700</v>
      </c>
    </row>
    <row r="175" spans="2:12">
      <c r="B175" s="48" t="s">
        <v>2478</v>
      </c>
      <c r="C175" s="48" t="s">
        <v>3387</v>
      </c>
      <c r="D175" s="16">
        <v>46181</v>
      </c>
      <c r="E175" s="48" t="s">
        <v>2496</v>
      </c>
      <c r="F175" s="17" t="s">
        <v>2</v>
      </c>
      <c r="G175" s="17" t="s">
        <v>70</v>
      </c>
      <c r="H175" s="17" t="s">
        <v>3462</v>
      </c>
      <c r="I175" s="21">
        <v>23435.95</v>
      </c>
      <c r="J175" s="17" t="s">
        <v>525</v>
      </c>
      <c r="K175" s="20">
        <f>IF(FluxoCaixa101315141918[[#This Row],[Movimento ]]="Saldo Inicial",FluxoCaixa101315141918[[#This Row],[R$ (Valores)]],K174+FluxoCaixa101315141918[[#This Row],[Valores Receitas / Despesas]])</f>
        <v>-341061.95</v>
      </c>
      <c r="L175" s="20">
        <f>IF(FluxoCaixa101315141918[[#This Row],[Entrada / Saída]]="Saída",FluxoCaixa101315141918[[#This Row],[R$ (Valores)]]*-1,FluxoCaixa101315141918[[#This Row],[R$ (Valores)]])</f>
        <v>-23435.95</v>
      </c>
    </row>
    <row r="176" spans="2:12">
      <c r="B176" s="48" t="s">
        <v>2478</v>
      </c>
      <c r="C176" s="48" t="s">
        <v>3387</v>
      </c>
      <c r="D176" s="16">
        <v>46181</v>
      </c>
      <c r="E176" s="48" t="s">
        <v>2496</v>
      </c>
      <c r="F176" s="17" t="s">
        <v>2</v>
      </c>
      <c r="G176" s="17" t="s">
        <v>70</v>
      </c>
      <c r="H176" s="17" t="s">
        <v>3463</v>
      </c>
      <c r="I176" s="21">
        <v>2000</v>
      </c>
      <c r="J176" s="17" t="s">
        <v>525</v>
      </c>
      <c r="K176" s="20">
        <f>IF(FluxoCaixa101315141918[[#This Row],[Movimento ]]="Saldo Inicial",FluxoCaixa101315141918[[#This Row],[R$ (Valores)]],K175+FluxoCaixa101315141918[[#This Row],[Valores Receitas / Despesas]])</f>
        <v>-343061.95</v>
      </c>
      <c r="L176" s="20">
        <f>IF(FluxoCaixa101315141918[[#This Row],[Entrada / Saída]]="Saída",FluxoCaixa101315141918[[#This Row],[R$ (Valores)]]*-1,FluxoCaixa101315141918[[#This Row],[R$ (Valores)]])</f>
        <v>-2000</v>
      </c>
    </row>
    <row r="177" spans="2:12">
      <c r="B177" s="48" t="s">
        <v>2478</v>
      </c>
      <c r="C177" s="48" t="s">
        <v>3387</v>
      </c>
      <c r="D177" s="16">
        <v>46181</v>
      </c>
      <c r="E177" s="48" t="s">
        <v>2496</v>
      </c>
      <c r="F177" s="17" t="s">
        <v>2</v>
      </c>
      <c r="G177" s="17" t="s">
        <v>70</v>
      </c>
      <c r="H177" s="17" t="s">
        <v>2783</v>
      </c>
      <c r="I177" s="21">
        <v>500</v>
      </c>
      <c r="J177" s="17" t="s">
        <v>525</v>
      </c>
      <c r="K177" s="20">
        <f>IF(FluxoCaixa101315141918[[#This Row],[Movimento ]]="Saldo Inicial",FluxoCaixa101315141918[[#This Row],[R$ (Valores)]],K176+FluxoCaixa101315141918[[#This Row],[Valores Receitas / Despesas]])</f>
        <v>-343561.95</v>
      </c>
      <c r="L177" s="20">
        <f>IF(FluxoCaixa101315141918[[#This Row],[Entrada / Saída]]="Saída",FluxoCaixa101315141918[[#This Row],[R$ (Valores)]]*-1,FluxoCaixa101315141918[[#This Row],[R$ (Valores)]])</f>
        <v>-500</v>
      </c>
    </row>
    <row r="178" spans="2:12">
      <c r="B178" s="48" t="s">
        <v>2477</v>
      </c>
      <c r="C178" s="48" t="s">
        <v>3387</v>
      </c>
      <c r="D178" s="16">
        <v>46181</v>
      </c>
      <c r="E178" s="48" t="s">
        <v>2496</v>
      </c>
      <c r="F178" s="17" t="s">
        <v>2</v>
      </c>
      <c r="G178" s="17" t="s">
        <v>70</v>
      </c>
      <c r="H178" s="17" t="s">
        <v>396</v>
      </c>
      <c r="I178" s="21">
        <v>500</v>
      </c>
      <c r="J178" s="17" t="s">
        <v>525</v>
      </c>
      <c r="K178" s="20">
        <f>IF(FluxoCaixa101315141918[[#This Row],[Movimento ]]="Saldo Inicial",FluxoCaixa101315141918[[#This Row],[R$ (Valores)]],K177+FluxoCaixa101315141918[[#This Row],[Valores Receitas / Despesas]])</f>
        <v>-344061.95</v>
      </c>
      <c r="L178" s="20">
        <f>IF(FluxoCaixa101315141918[[#This Row],[Entrada / Saída]]="Saída",FluxoCaixa101315141918[[#This Row],[R$ (Valores)]]*-1,FluxoCaixa101315141918[[#This Row],[R$ (Valores)]])</f>
        <v>-500</v>
      </c>
    </row>
    <row r="179" spans="2:12">
      <c r="B179" s="48" t="s">
        <v>2477</v>
      </c>
      <c r="C179" s="48" t="s">
        <v>3387</v>
      </c>
      <c r="D179" s="16">
        <v>46181</v>
      </c>
      <c r="E179" s="48" t="s">
        <v>2496</v>
      </c>
      <c r="F179" s="17" t="s">
        <v>2</v>
      </c>
      <c r="G179" s="17" t="s">
        <v>70</v>
      </c>
      <c r="H179" s="17" t="s">
        <v>1072</v>
      </c>
      <c r="I179" s="21">
        <v>500</v>
      </c>
      <c r="J179" s="17" t="s">
        <v>525</v>
      </c>
      <c r="K179" s="20">
        <f>IF(FluxoCaixa101315141918[[#This Row],[Movimento ]]="Saldo Inicial",FluxoCaixa101315141918[[#This Row],[R$ (Valores)]],K178+FluxoCaixa101315141918[[#This Row],[Valores Receitas / Despesas]])</f>
        <v>-344561.95</v>
      </c>
      <c r="L179" s="20">
        <f>IF(FluxoCaixa101315141918[[#This Row],[Entrada / Saída]]="Saída",FluxoCaixa101315141918[[#This Row],[R$ (Valores)]]*-1,FluxoCaixa101315141918[[#This Row],[R$ (Valores)]])</f>
        <v>-500</v>
      </c>
    </row>
    <row r="180" spans="2:12">
      <c r="B180" s="48" t="s">
        <v>2477</v>
      </c>
      <c r="C180" s="48" t="s">
        <v>3387</v>
      </c>
      <c r="D180" s="16">
        <v>46181</v>
      </c>
      <c r="E180" s="48" t="s">
        <v>2496</v>
      </c>
      <c r="F180" s="17" t="s">
        <v>2</v>
      </c>
      <c r="G180" s="17" t="s">
        <v>70</v>
      </c>
      <c r="H180" s="17" t="s">
        <v>2348</v>
      </c>
      <c r="I180" s="21">
        <v>1600</v>
      </c>
      <c r="J180" s="17" t="s">
        <v>525</v>
      </c>
      <c r="K180" s="20">
        <f>IF(FluxoCaixa101315141918[[#This Row],[Movimento ]]="Saldo Inicial",FluxoCaixa101315141918[[#This Row],[R$ (Valores)]],K179+FluxoCaixa101315141918[[#This Row],[Valores Receitas / Despesas]])</f>
        <v>-346161.95</v>
      </c>
      <c r="L180" s="20">
        <f>IF(FluxoCaixa101315141918[[#This Row],[Entrada / Saída]]="Saída",FluxoCaixa101315141918[[#This Row],[R$ (Valores)]]*-1,FluxoCaixa101315141918[[#This Row],[R$ (Valores)]])</f>
        <v>-1600</v>
      </c>
    </row>
    <row r="181" spans="2:12">
      <c r="B181" s="48" t="s">
        <v>2477</v>
      </c>
      <c r="C181" s="48" t="s">
        <v>3387</v>
      </c>
      <c r="D181" s="16">
        <v>46181</v>
      </c>
      <c r="E181" s="48" t="s">
        <v>2496</v>
      </c>
      <c r="F181" s="17" t="s">
        <v>2</v>
      </c>
      <c r="G181" s="17" t="s">
        <v>70</v>
      </c>
      <c r="H181" s="17" t="s">
        <v>3326</v>
      </c>
      <c r="I181" s="21">
        <v>2000</v>
      </c>
      <c r="J181" s="17" t="s">
        <v>525</v>
      </c>
      <c r="K181" s="20">
        <f>IF(FluxoCaixa101315141918[[#This Row],[Movimento ]]="Saldo Inicial",FluxoCaixa101315141918[[#This Row],[R$ (Valores)]],K180+FluxoCaixa101315141918[[#This Row],[Valores Receitas / Despesas]])</f>
        <v>-348161.95</v>
      </c>
      <c r="L181" s="20">
        <f>IF(FluxoCaixa101315141918[[#This Row],[Entrada / Saída]]="Saída",FluxoCaixa101315141918[[#This Row],[R$ (Valores)]]*-1,FluxoCaixa101315141918[[#This Row],[R$ (Valores)]])</f>
        <v>-2000</v>
      </c>
    </row>
    <row r="182" spans="2:12">
      <c r="B182" s="48" t="s">
        <v>2477</v>
      </c>
      <c r="C182" s="48" t="s">
        <v>3387</v>
      </c>
      <c r="D182" s="16">
        <v>46181</v>
      </c>
      <c r="E182" s="48" t="s">
        <v>2496</v>
      </c>
      <c r="F182" s="17" t="s">
        <v>2</v>
      </c>
      <c r="G182" s="17" t="s">
        <v>70</v>
      </c>
      <c r="H182" s="17" t="s">
        <v>2147</v>
      </c>
      <c r="I182" s="21">
        <v>1000</v>
      </c>
      <c r="J182" s="17" t="s">
        <v>525</v>
      </c>
      <c r="K182" s="20">
        <f>IF(FluxoCaixa101315141918[[#This Row],[Movimento ]]="Saldo Inicial",FluxoCaixa101315141918[[#This Row],[R$ (Valores)]],K181+FluxoCaixa101315141918[[#This Row],[Valores Receitas / Despesas]])</f>
        <v>-349161.95</v>
      </c>
      <c r="L182" s="20">
        <f>IF(FluxoCaixa101315141918[[#This Row],[Entrada / Saída]]="Saída",FluxoCaixa101315141918[[#This Row],[R$ (Valores)]]*-1,FluxoCaixa101315141918[[#This Row],[R$ (Valores)]])</f>
        <v>-1000</v>
      </c>
    </row>
    <row r="183" spans="2:12">
      <c r="B183" s="48" t="s">
        <v>2477</v>
      </c>
      <c r="C183" s="48" t="s">
        <v>3387</v>
      </c>
      <c r="D183" s="16">
        <v>46181</v>
      </c>
      <c r="E183" s="48" t="s">
        <v>2496</v>
      </c>
      <c r="F183" s="17" t="s">
        <v>2</v>
      </c>
      <c r="G183" s="17" t="s">
        <v>70</v>
      </c>
      <c r="H183" s="17" t="s">
        <v>1187</v>
      </c>
      <c r="I183" s="21">
        <v>210</v>
      </c>
      <c r="J183" s="17" t="s">
        <v>525</v>
      </c>
      <c r="K183" s="20">
        <f>IF(FluxoCaixa101315141918[[#This Row],[Movimento ]]="Saldo Inicial",FluxoCaixa101315141918[[#This Row],[R$ (Valores)]],K182+FluxoCaixa101315141918[[#This Row],[Valores Receitas / Despesas]])</f>
        <v>-349371.95</v>
      </c>
      <c r="L183" s="20">
        <f>IF(FluxoCaixa101315141918[[#This Row],[Entrada / Saída]]="Saída",FluxoCaixa101315141918[[#This Row],[R$ (Valores)]]*-1,FluxoCaixa101315141918[[#This Row],[R$ (Valores)]])</f>
        <v>-210</v>
      </c>
    </row>
    <row r="184" spans="2:12">
      <c r="B184" s="48" t="s">
        <v>2477</v>
      </c>
      <c r="C184" s="48" t="s">
        <v>3387</v>
      </c>
      <c r="D184" s="16">
        <v>46181</v>
      </c>
      <c r="E184" s="48" t="s">
        <v>2496</v>
      </c>
      <c r="F184" s="17" t="s">
        <v>2</v>
      </c>
      <c r="G184" s="17" t="s">
        <v>70</v>
      </c>
      <c r="H184" s="17" t="s">
        <v>2140</v>
      </c>
      <c r="I184" s="21">
        <v>800</v>
      </c>
      <c r="J184" s="17" t="s">
        <v>525</v>
      </c>
      <c r="K184" s="20">
        <f>IF(FluxoCaixa101315141918[[#This Row],[Movimento ]]="Saldo Inicial",FluxoCaixa101315141918[[#This Row],[R$ (Valores)]],K183+FluxoCaixa101315141918[[#This Row],[Valores Receitas / Despesas]])</f>
        <v>-350171.95</v>
      </c>
      <c r="L184" s="20">
        <f>IF(FluxoCaixa101315141918[[#This Row],[Entrada / Saída]]="Saída",FluxoCaixa101315141918[[#This Row],[R$ (Valores)]]*-1,FluxoCaixa101315141918[[#This Row],[R$ (Valores)]])</f>
        <v>-800</v>
      </c>
    </row>
    <row r="185" spans="2:12">
      <c r="B185" s="48" t="s">
        <v>2477</v>
      </c>
      <c r="C185" s="48" t="s">
        <v>3387</v>
      </c>
      <c r="D185" s="16">
        <v>46181</v>
      </c>
      <c r="E185" s="48" t="s">
        <v>2496</v>
      </c>
      <c r="F185" s="17" t="s">
        <v>2</v>
      </c>
      <c r="G185" s="17" t="s">
        <v>70</v>
      </c>
      <c r="H185" s="17" t="s">
        <v>2440</v>
      </c>
      <c r="I185" s="21">
        <v>500</v>
      </c>
      <c r="J185" s="17" t="s">
        <v>525</v>
      </c>
      <c r="K185" s="20">
        <f>IF(FluxoCaixa101315141918[[#This Row],[Movimento ]]="Saldo Inicial",FluxoCaixa101315141918[[#This Row],[R$ (Valores)]],K184+FluxoCaixa101315141918[[#This Row],[Valores Receitas / Despesas]])</f>
        <v>-350671.95</v>
      </c>
      <c r="L185" s="20">
        <f>IF(FluxoCaixa101315141918[[#This Row],[Entrada / Saída]]="Saída",FluxoCaixa101315141918[[#This Row],[R$ (Valores)]]*-1,FluxoCaixa101315141918[[#This Row],[R$ (Valores)]])</f>
        <v>-500</v>
      </c>
    </row>
    <row r="186" spans="2:12">
      <c r="B186" s="48" t="s">
        <v>2477</v>
      </c>
      <c r="C186" s="48" t="s">
        <v>3387</v>
      </c>
      <c r="D186" s="16">
        <v>46181</v>
      </c>
      <c r="E186" s="48" t="s">
        <v>2496</v>
      </c>
      <c r="F186" s="17" t="s">
        <v>2</v>
      </c>
      <c r="G186" s="17" t="s">
        <v>70</v>
      </c>
      <c r="H186" s="17" t="s">
        <v>2351</v>
      </c>
      <c r="I186" s="21">
        <v>410</v>
      </c>
      <c r="J186" s="17" t="s">
        <v>525</v>
      </c>
      <c r="K186" s="20">
        <f>IF(FluxoCaixa101315141918[[#This Row],[Movimento ]]="Saldo Inicial",FluxoCaixa101315141918[[#This Row],[R$ (Valores)]],K185+FluxoCaixa101315141918[[#This Row],[Valores Receitas / Despesas]])</f>
        <v>-351081.95</v>
      </c>
      <c r="L186" s="20">
        <f>IF(FluxoCaixa101315141918[[#This Row],[Entrada / Saída]]="Saída",FluxoCaixa101315141918[[#This Row],[R$ (Valores)]]*-1,FluxoCaixa101315141918[[#This Row],[R$ (Valores)]])</f>
        <v>-410</v>
      </c>
    </row>
    <row r="187" spans="2:12">
      <c r="B187" s="48" t="s">
        <v>2477</v>
      </c>
      <c r="C187" s="48" t="s">
        <v>3387</v>
      </c>
      <c r="D187" s="16">
        <v>46181</v>
      </c>
      <c r="E187" s="48" t="s">
        <v>2496</v>
      </c>
      <c r="F187" s="17" t="s">
        <v>2</v>
      </c>
      <c r="G187" s="17" t="s">
        <v>70</v>
      </c>
      <c r="H187" s="17" t="s">
        <v>2353</v>
      </c>
      <c r="I187" s="21">
        <v>4000</v>
      </c>
      <c r="J187" s="17" t="s">
        <v>525</v>
      </c>
      <c r="K187" s="20">
        <f>IF(FluxoCaixa101315141918[[#This Row],[Movimento ]]="Saldo Inicial",FluxoCaixa101315141918[[#This Row],[R$ (Valores)]],K186+FluxoCaixa101315141918[[#This Row],[Valores Receitas / Despesas]])</f>
        <v>-355081.95</v>
      </c>
      <c r="L187" s="20">
        <f>IF(FluxoCaixa101315141918[[#This Row],[Entrada / Saída]]="Saída",FluxoCaixa101315141918[[#This Row],[R$ (Valores)]]*-1,FluxoCaixa101315141918[[#This Row],[R$ (Valores)]])</f>
        <v>-4000</v>
      </c>
    </row>
    <row r="188" spans="2:12">
      <c r="B188" s="48" t="s">
        <v>2478</v>
      </c>
      <c r="C188" s="48" t="s">
        <v>3387</v>
      </c>
      <c r="D188" s="16">
        <v>46181</v>
      </c>
      <c r="E188" s="48" t="s">
        <v>2413</v>
      </c>
      <c r="F188" s="17" t="s">
        <v>1</v>
      </c>
      <c r="G188" s="17" t="s">
        <v>75</v>
      </c>
      <c r="H188" s="17" t="s">
        <v>3437</v>
      </c>
      <c r="I188" s="21">
        <v>450000</v>
      </c>
      <c r="J188" s="17" t="s">
        <v>525</v>
      </c>
      <c r="K188" s="20">
        <f>IF(FluxoCaixa101315141918[[#This Row],[Movimento ]]="Saldo Inicial",FluxoCaixa101315141918[[#This Row],[R$ (Valores)]],K187+FluxoCaixa101315141918[[#This Row],[Valores Receitas / Despesas]])</f>
        <v>94918.049999999988</v>
      </c>
      <c r="L188" s="20">
        <f>IF(FluxoCaixa101315141918[[#This Row],[Entrada / Saída]]="Saída",FluxoCaixa101315141918[[#This Row],[R$ (Valores)]]*-1,FluxoCaixa101315141918[[#This Row],[R$ (Valores)]])</f>
        <v>450000</v>
      </c>
    </row>
    <row r="189" spans="2:12">
      <c r="B189" s="48" t="s">
        <v>2478</v>
      </c>
      <c r="C189" s="48" t="s">
        <v>3387</v>
      </c>
      <c r="D189" s="16">
        <v>46181</v>
      </c>
      <c r="E189" s="48" t="s">
        <v>2413</v>
      </c>
      <c r="F189" s="17" t="s">
        <v>2</v>
      </c>
      <c r="G189" s="17" t="s">
        <v>21</v>
      </c>
      <c r="H189" s="17" t="s">
        <v>1007</v>
      </c>
      <c r="I189" s="21">
        <v>17552.759999999998</v>
      </c>
      <c r="J189" s="17" t="s">
        <v>525</v>
      </c>
      <c r="K189" s="20">
        <f>IF(FluxoCaixa101315141918[[#This Row],[Movimento ]]="Saldo Inicial",FluxoCaixa101315141918[[#This Row],[R$ (Valores)]],K188+FluxoCaixa101315141918[[#This Row],[Valores Receitas / Despesas]])</f>
        <v>77365.289999999994</v>
      </c>
      <c r="L189" s="20">
        <f>IF(FluxoCaixa101315141918[[#This Row],[Entrada / Saída]]="Saída",FluxoCaixa101315141918[[#This Row],[R$ (Valores)]]*-1,FluxoCaixa101315141918[[#This Row],[R$ (Valores)]])</f>
        <v>-17552.759999999998</v>
      </c>
    </row>
    <row r="190" spans="2:12">
      <c r="B190" s="48"/>
      <c r="C190" s="48"/>
      <c r="D190" s="16"/>
      <c r="E190" s="48"/>
      <c r="F190" s="17"/>
      <c r="G190" s="17"/>
      <c r="H190" s="17"/>
      <c r="I190" s="21"/>
      <c r="J190" s="17" t="s">
        <v>525</v>
      </c>
      <c r="K190" s="20">
        <f>IF(FluxoCaixa101315141918[[#This Row],[Movimento ]]="Saldo Inicial",FluxoCaixa101315141918[[#This Row],[R$ (Valores)]],K189+FluxoCaixa101315141918[[#This Row],[Valores Receitas / Despesas]])</f>
        <v>77365.289999999994</v>
      </c>
      <c r="L190" s="20">
        <f>IF(FluxoCaixa101315141918[[#This Row],[Entrada / Saída]]="Saída",FluxoCaixa101315141918[[#This Row],[R$ (Valores)]]*-1,FluxoCaixa101315141918[[#This Row],[R$ (Valores)]])</f>
        <v>0</v>
      </c>
    </row>
    <row r="191" spans="2:12">
      <c r="B191" s="48"/>
      <c r="C191" s="48"/>
      <c r="D191" s="16"/>
      <c r="E191" s="48"/>
      <c r="F191" s="17"/>
      <c r="G191" s="17"/>
      <c r="H191" s="17"/>
      <c r="I191" s="21"/>
      <c r="J191" s="17" t="s">
        <v>525</v>
      </c>
      <c r="K191" s="20">
        <f>IF(FluxoCaixa101315141918[[#This Row],[Movimento ]]="Saldo Inicial",FluxoCaixa101315141918[[#This Row],[R$ (Valores)]],K190+FluxoCaixa101315141918[[#This Row],[Valores Receitas / Despesas]])</f>
        <v>77365.289999999994</v>
      </c>
      <c r="L191" s="20">
        <f>IF(FluxoCaixa101315141918[[#This Row],[Entrada / Saída]]="Saída",FluxoCaixa101315141918[[#This Row],[R$ (Valores)]]*-1,FluxoCaixa101315141918[[#This Row],[R$ (Valores)]])</f>
        <v>0</v>
      </c>
    </row>
    <row r="192" spans="2:12">
      <c r="B192" s="48"/>
      <c r="C192" s="48"/>
      <c r="D192" s="16"/>
      <c r="E192" s="48"/>
      <c r="F192" s="17"/>
      <c r="G192" s="17"/>
      <c r="H192" s="17"/>
      <c r="I192" s="21"/>
      <c r="J192" s="17" t="s">
        <v>525</v>
      </c>
      <c r="K192" s="20">
        <f>IF(FluxoCaixa101315141918[[#This Row],[Movimento ]]="Saldo Inicial",FluxoCaixa101315141918[[#This Row],[R$ (Valores)]],K191+FluxoCaixa101315141918[[#This Row],[Valores Receitas / Despesas]])</f>
        <v>77365.289999999994</v>
      </c>
      <c r="L192" s="20">
        <f>IF(FluxoCaixa101315141918[[#This Row],[Entrada / Saída]]="Saída",FluxoCaixa101315141918[[#This Row],[R$ (Valores)]]*-1,FluxoCaixa101315141918[[#This Row],[R$ (Valores)]])</f>
        <v>0</v>
      </c>
    </row>
    <row r="193" spans="2:12">
      <c r="B193" s="48"/>
      <c r="C193" s="48"/>
      <c r="D193" s="16"/>
      <c r="E193" s="48"/>
      <c r="F193" s="17"/>
      <c r="G193" s="17"/>
      <c r="H193" s="17"/>
      <c r="I193" s="21"/>
      <c r="J193" s="17" t="s">
        <v>525</v>
      </c>
      <c r="K193" s="20">
        <f>IF(FluxoCaixa101315141918[[#This Row],[Movimento ]]="Saldo Inicial",FluxoCaixa101315141918[[#This Row],[R$ (Valores)]],K192+FluxoCaixa101315141918[[#This Row],[Valores Receitas / Despesas]])</f>
        <v>77365.289999999994</v>
      </c>
      <c r="L193" s="20">
        <f>IF(FluxoCaixa101315141918[[#This Row],[Entrada / Saída]]="Saída",FluxoCaixa101315141918[[#This Row],[R$ (Valores)]]*-1,FluxoCaixa101315141918[[#This Row],[R$ (Valores)]])</f>
        <v>0</v>
      </c>
    </row>
    <row r="194" spans="2:12">
      <c r="B194" s="48"/>
      <c r="C194" s="48"/>
      <c r="D194" s="16"/>
      <c r="E194" s="48"/>
      <c r="F194" s="17"/>
      <c r="G194" s="17"/>
      <c r="H194" s="17"/>
      <c r="I194" s="21"/>
      <c r="J194" s="17" t="s">
        <v>525</v>
      </c>
      <c r="K194" s="20">
        <f>IF(FluxoCaixa101315141918[[#This Row],[Movimento ]]="Saldo Inicial",FluxoCaixa101315141918[[#This Row],[R$ (Valores)]],K193+FluxoCaixa101315141918[[#This Row],[Valores Receitas / Despesas]])</f>
        <v>77365.289999999994</v>
      </c>
      <c r="L194" s="20">
        <f>IF(FluxoCaixa101315141918[[#This Row],[Entrada / Saída]]="Saída",FluxoCaixa101315141918[[#This Row],[R$ (Valores)]]*-1,FluxoCaixa101315141918[[#This Row],[R$ (Valores)]])</f>
        <v>0</v>
      </c>
    </row>
    <row r="195" spans="2:12">
      <c r="B195" s="48"/>
      <c r="C195" s="48"/>
      <c r="D195" s="16"/>
      <c r="E195" s="48"/>
      <c r="F195" s="17"/>
      <c r="G195" s="17"/>
      <c r="H195" s="17"/>
      <c r="I195" s="21"/>
      <c r="J195" s="17" t="s">
        <v>525</v>
      </c>
      <c r="K195" s="20">
        <f>IF(FluxoCaixa101315141918[[#This Row],[Movimento ]]="Saldo Inicial",FluxoCaixa101315141918[[#This Row],[R$ (Valores)]],K194+FluxoCaixa101315141918[[#This Row],[Valores Receitas / Despesas]])</f>
        <v>77365.289999999994</v>
      </c>
      <c r="L195" s="20">
        <f>IF(FluxoCaixa101315141918[[#This Row],[Entrada / Saída]]="Saída",FluxoCaixa101315141918[[#This Row],[R$ (Valores)]]*-1,FluxoCaixa101315141918[[#This Row],[R$ (Valores)]])</f>
        <v>0</v>
      </c>
    </row>
    <row r="196" spans="2:12">
      <c r="B196" s="48"/>
      <c r="C196" s="48"/>
      <c r="D196" s="16"/>
      <c r="E196" s="48"/>
      <c r="F196" s="17"/>
      <c r="G196" s="17"/>
      <c r="H196" s="17"/>
      <c r="I196" s="21"/>
      <c r="J196" s="17" t="s">
        <v>525</v>
      </c>
      <c r="K196" s="20">
        <f>IF(FluxoCaixa101315141918[[#This Row],[Movimento ]]="Saldo Inicial",FluxoCaixa101315141918[[#This Row],[R$ (Valores)]],K195+FluxoCaixa101315141918[[#This Row],[Valores Receitas / Despesas]])</f>
        <v>77365.289999999994</v>
      </c>
      <c r="L196" s="20">
        <f>IF(FluxoCaixa101315141918[[#This Row],[Entrada / Saída]]="Saída",FluxoCaixa101315141918[[#This Row],[R$ (Valores)]]*-1,FluxoCaixa101315141918[[#This Row],[R$ (Valores)]])</f>
        <v>0</v>
      </c>
    </row>
    <row r="197" spans="2:12">
      <c r="B197" s="48"/>
      <c r="C197" s="48"/>
      <c r="D197" s="16"/>
      <c r="E197" s="48"/>
      <c r="F197" s="17"/>
      <c r="G197" s="17"/>
      <c r="H197" s="17"/>
      <c r="I197" s="21"/>
      <c r="J197" s="17" t="s">
        <v>525</v>
      </c>
      <c r="K197" s="20">
        <f>IF(FluxoCaixa101315141918[[#This Row],[Movimento ]]="Saldo Inicial",FluxoCaixa101315141918[[#This Row],[R$ (Valores)]],K196+FluxoCaixa101315141918[[#This Row],[Valores Receitas / Despesas]])</f>
        <v>77365.289999999994</v>
      </c>
      <c r="L197" s="20">
        <f>IF(FluxoCaixa101315141918[[#This Row],[Entrada / Saída]]="Saída",FluxoCaixa101315141918[[#This Row],[R$ (Valores)]]*-1,FluxoCaixa101315141918[[#This Row],[R$ (Valores)]])</f>
        <v>0</v>
      </c>
    </row>
    <row r="198" spans="2:12">
      <c r="B198" s="48"/>
      <c r="C198" s="48"/>
      <c r="D198" s="16"/>
      <c r="E198" s="48"/>
      <c r="F198" s="17"/>
      <c r="G198" s="17"/>
      <c r="H198" s="17"/>
      <c r="I198" s="21"/>
      <c r="J198" s="17" t="s">
        <v>525</v>
      </c>
      <c r="K198" s="20">
        <f>IF(FluxoCaixa101315141918[[#This Row],[Movimento ]]="Saldo Inicial",FluxoCaixa101315141918[[#This Row],[R$ (Valores)]],K197+FluxoCaixa101315141918[[#This Row],[Valores Receitas / Despesas]])</f>
        <v>77365.289999999994</v>
      </c>
      <c r="L198" s="20">
        <f>IF(FluxoCaixa101315141918[[#This Row],[Entrada / Saída]]="Saída",FluxoCaixa101315141918[[#This Row],[R$ (Valores)]]*-1,FluxoCaixa101315141918[[#This Row],[R$ (Valores)]])</f>
        <v>0</v>
      </c>
    </row>
    <row r="199" spans="2:12">
      <c r="B199" s="48"/>
      <c r="C199" s="48"/>
      <c r="D199" s="16"/>
      <c r="E199" s="48"/>
      <c r="F199" s="17"/>
      <c r="G199" s="17"/>
      <c r="H199" s="17"/>
      <c r="I199" s="21"/>
      <c r="J199" s="17" t="s">
        <v>525</v>
      </c>
      <c r="K199" s="20">
        <f>IF(FluxoCaixa101315141918[[#This Row],[Movimento ]]="Saldo Inicial",FluxoCaixa101315141918[[#This Row],[R$ (Valores)]],K198+FluxoCaixa101315141918[[#This Row],[Valores Receitas / Despesas]])</f>
        <v>77365.289999999994</v>
      </c>
      <c r="L199" s="20">
        <f>IF(FluxoCaixa101315141918[[#This Row],[Entrada / Saída]]="Saída",FluxoCaixa101315141918[[#This Row],[R$ (Valores)]]*-1,FluxoCaixa101315141918[[#This Row],[R$ (Valores)]])</f>
        <v>0</v>
      </c>
    </row>
    <row r="200" spans="2:12">
      <c r="B200" s="48"/>
      <c r="C200" s="48"/>
      <c r="D200" s="16"/>
      <c r="E200" s="48"/>
      <c r="F200" s="17"/>
      <c r="G200" s="17"/>
      <c r="H200" s="17"/>
      <c r="I200" s="21"/>
      <c r="J200" s="17" t="s">
        <v>525</v>
      </c>
      <c r="K200" s="20">
        <f>IF(FluxoCaixa101315141918[[#This Row],[Movimento ]]="Saldo Inicial",FluxoCaixa101315141918[[#This Row],[R$ (Valores)]],K199+FluxoCaixa101315141918[[#This Row],[Valores Receitas / Despesas]])</f>
        <v>77365.289999999994</v>
      </c>
      <c r="L200" s="20">
        <f>IF(FluxoCaixa101315141918[[#This Row],[Entrada / Saída]]="Saída",FluxoCaixa101315141918[[#This Row],[R$ (Valores)]]*-1,FluxoCaixa101315141918[[#This Row],[R$ (Valores)]])</f>
        <v>0</v>
      </c>
    </row>
    <row r="201" spans="2:12">
      <c r="B201" s="48"/>
      <c r="C201" s="48"/>
      <c r="D201" s="16"/>
      <c r="E201" s="48"/>
      <c r="F201" s="17"/>
      <c r="G201" s="17"/>
      <c r="H201" s="17"/>
      <c r="I201" s="21"/>
      <c r="J201" s="17" t="s">
        <v>525</v>
      </c>
      <c r="K201" s="20">
        <f>IF(FluxoCaixa101315141918[[#This Row],[Movimento ]]="Saldo Inicial",FluxoCaixa101315141918[[#This Row],[R$ (Valores)]],K200+FluxoCaixa101315141918[[#This Row],[Valores Receitas / Despesas]])</f>
        <v>77365.289999999994</v>
      </c>
      <c r="L201" s="20">
        <f>IF(FluxoCaixa101315141918[[#This Row],[Entrada / Saída]]="Saída",FluxoCaixa101315141918[[#This Row],[R$ (Valores)]]*-1,FluxoCaixa101315141918[[#This Row],[R$ (Valores)]])</f>
        <v>0</v>
      </c>
    </row>
    <row r="202" spans="2:12">
      <c r="B202" s="48"/>
      <c r="C202" s="48"/>
      <c r="D202" s="16"/>
      <c r="E202" s="48"/>
      <c r="F202" s="17"/>
      <c r="G202" s="17"/>
      <c r="H202" s="17"/>
      <c r="I202" s="21"/>
      <c r="J202" s="17" t="s">
        <v>525</v>
      </c>
      <c r="K202" s="20">
        <f>IF(FluxoCaixa101315141918[[#This Row],[Movimento ]]="Saldo Inicial",FluxoCaixa101315141918[[#This Row],[R$ (Valores)]],K201+FluxoCaixa101315141918[[#This Row],[Valores Receitas / Despesas]])</f>
        <v>77365.289999999994</v>
      </c>
      <c r="L202" s="20">
        <f>IF(FluxoCaixa101315141918[[#This Row],[Entrada / Saída]]="Saída",FluxoCaixa101315141918[[#This Row],[R$ (Valores)]]*-1,FluxoCaixa101315141918[[#This Row],[R$ (Valores)]])</f>
        <v>0</v>
      </c>
    </row>
    <row r="203" spans="2:12">
      <c r="B203" s="48"/>
      <c r="C203" s="48"/>
      <c r="D203" s="16"/>
      <c r="E203" s="48"/>
      <c r="F203" s="17"/>
      <c r="G203" s="17"/>
      <c r="H203" s="17"/>
      <c r="I203" s="21"/>
      <c r="J203" s="17" t="s">
        <v>525</v>
      </c>
      <c r="K203" s="20">
        <f>IF(FluxoCaixa101315141918[[#This Row],[Movimento ]]="Saldo Inicial",FluxoCaixa101315141918[[#This Row],[R$ (Valores)]],K202+FluxoCaixa101315141918[[#This Row],[Valores Receitas / Despesas]])</f>
        <v>77365.289999999994</v>
      </c>
      <c r="L203" s="20">
        <f>IF(FluxoCaixa101315141918[[#This Row],[Entrada / Saída]]="Saída",FluxoCaixa101315141918[[#This Row],[R$ (Valores)]]*-1,FluxoCaixa101315141918[[#This Row],[R$ (Valores)]])</f>
        <v>0</v>
      </c>
    </row>
    <row r="204" spans="2:12">
      <c r="B204" s="48"/>
      <c r="C204" s="48"/>
      <c r="D204" s="16"/>
      <c r="E204" s="48"/>
      <c r="F204" s="17"/>
      <c r="G204" s="17"/>
      <c r="H204" s="17"/>
      <c r="I204" s="21"/>
      <c r="J204" s="17" t="s">
        <v>525</v>
      </c>
      <c r="K204" s="20">
        <f>IF(FluxoCaixa101315141918[[#This Row],[Movimento ]]="Saldo Inicial",FluxoCaixa101315141918[[#This Row],[R$ (Valores)]],K203+FluxoCaixa101315141918[[#This Row],[Valores Receitas / Despesas]])</f>
        <v>77365.289999999994</v>
      </c>
      <c r="L204" s="20">
        <f>IF(FluxoCaixa101315141918[[#This Row],[Entrada / Saída]]="Saída",FluxoCaixa101315141918[[#This Row],[R$ (Valores)]]*-1,FluxoCaixa101315141918[[#This Row],[R$ (Valores)]])</f>
        <v>0</v>
      </c>
    </row>
    <row r="205" spans="2:12">
      <c r="B205" s="48"/>
      <c r="C205" s="48"/>
      <c r="D205" s="16"/>
      <c r="E205" s="48"/>
      <c r="F205" s="17"/>
      <c r="G205" s="17"/>
      <c r="H205" s="17"/>
      <c r="I205" s="21"/>
      <c r="J205" s="17" t="s">
        <v>525</v>
      </c>
      <c r="K205" s="20">
        <f>IF(FluxoCaixa101315141918[[#This Row],[Movimento ]]="Saldo Inicial",FluxoCaixa101315141918[[#This Row],[R$ (Valores)]],K204+FluxoCaixa101315141918[[#This Row],[Valores Receitas / Despesas]])</f>
        <v>77365.289999999994</v>
      </c>
      <c r="L205" s="20">
        <f>IF(FluxoCaixa101315141918[[#This Row],[Entrada / Saída]]="Saída",FluxoCaixa101315141918[[#This Row],[R$ (Valores)]]*-1,FluxoCaixa101315141918[[#This Row],[R$ (Valores)]])</f>
        <v>0</v>
      </c>
    </row>
    <row r="206" spans="2:12">
      <c r="B206" s="48"/>
      <c r="C206" s="48"/>
      <c r="D206" s="16"/>
      <c r="E206" s="48"/>
      <c r="F206" s="17"/>
      <c r="G206" s="17"/>
      <c r="H206" s="17"/>
      <c r="I206" s="21"/>
      <c r="J206" s="17" t="s">
        <v>525</v>
      </c>
      <c r="K206" s="20">
        <f>IF(FluxoCaixa101315141918[[#This Row],[Movimento ]]="Saldo Inicial",FluxoCaixa101315141918[[#This Row],[R$ (Valores)]],K205+FluxoCaixa101315141918[[#This Row],[Valores Receitas / Despesas]])</f>
        <v>77365.289999999994</v>
      </c>
      <c r="L206" s="20">
        <f>IF(FluxoCaixa101315141918[[#This Row],[Entrada / Saída]]="Saída",FluxoCaixa101315141918[[#This Row],[R$ (Valores)]]*-1,FluxoCaixa101315141918[[#This Row],[R$ (Valores)]])</f>
        <v>0</v>
      </c>
    </row>
    <row r="207" spans="2:12">
      <c r="B207" s="48"/>
      <c r="C207" s="48"/>
      <c r="D207" s="16"/>
      <c r="E207" s="48"/>
      <c r="F207" s="17"/>
      <c r="G207" s="17"/>
      <c r="H207" s="17"/>
      <c r="I207" s="21"/>
      <c r="J207" s="17" t="s">
        <v>525</v>
      </c>
      <c r="K207" s="20">
        <f>IF(FluxoCaixa101315141918[[#This Row],[Movimento ]]="Saldo Inicial",FluxoCaixa101315141918[[#This Row],[R$ (Valores)]],K206+FluxoCaixa101315141918[[#This Row],[Valores Receitas / Despesas]])</f>
        <v>77365.289999999994</v>
      </c>
      <c r="L207" s="20">
        <f>IF(FluxoCaixa101315141918[[#This Row],[Entrada / Saída]]="Saída",FluxoCaixa101315141918[[#This Row],[R$ (Valores)]]*-1,FluxoCaixa101315141918[[#This Row],[R$ (Valores)]])</f>
        <v>0</v>
      </c>
    </row>
    <row r="208" spans="2:12">
      <c r="B208" s="48"/>
      <c r="C208" s="48"/>
      <c r="D208" s="16"/>
      <c r="E208" s="48"/>
      <c r="F208" s="17"/>
      <c r="G208" s="17"/>
      <c r="H208" s="17"/>
      <c r="I208" s="21"/>
      <c r="J208" s="17" t="s">
        <v>525</v>
      </c>
      <c r="K208" s="20">
        <f>IF(FluxoCaixa101315141918[[#This Row],[Movimento ]]="Saldo Inicial",FluxoCaixa101315141918[[#This Row],[R$ (Valores)]],K207+FluxoCaixa101315141918[[#This Row],[Valores Receitas / Despesas]])</f>
        <v>77365.289999999994</v>
      </c>
      <c r="L208" s="20">
        <f>IF(FluxoCaixa101315141918[[#This Row],[Entrada / Saída]]="Saída",FluxoCaixa101315141918[[#This Row],[R$ (Valores)]]*-1,FluxoCaixa101315141918[[#This Row],[R$ (Valores)]])</f>
        <v>0</v>
      </c>
    </row>
    <row r="209" spans="2:12">
      <c r="B209" s="48"/>
      <c r="C209" s="48"/>
      <c r="D209" s="16"/>
      <c r="E209" s="48"/>
      <c r="F209" s="17"/>
      <c r="G209" s="17"/>
      <c r="H209" s="17"/>
      <c r="I209" s="21"/>
      <c r="J209" s="17" t="s">
        <v>525</v>
      </c>
      <c r="K209" s="20">
        <f>IF(FluxoCaixa101315141918[[#This Row],[Movimento ]]="Saldo Inicial",FluxoCaixa101315141918[[#This Row],[R$ (Valores)]],K208+FluxoCaixa101315141918[[#This Row],[Valores Receitas / Despesas]])</f>
        <v>77365.289999999994</v>
      </c>
      <c r="L209" s="20">
        <f>IF(FluxoCaixa101315141918[[#This Row],[Entrada / Saída]]="Saída",FluxoCaixa101315141918[[#This Row],[R$ (Valores)]]*-1,FluxoCaixa101315141918[[#This Row],[R$ (Valores)]])</f>
        <v>0</v>
      </c>
    </row>
    <row r="210" spans="2:12">
      <c r="B210" s="48"/>
      <c r="C210" s="48"/>
      <c r="D210" s="16"/>
      <c r="E210" s="48"/>
      <c r="F210" s="17"/>
      <c r="G210" s="17"/>
      <c r="H210" s="17"/>
      <c r="I210" s="21"/>
      <c r="J210" s="17" t="s">
        <v>525</v>
      </c>
      <c r="K210" s="20">
        <f>IF(FluxoCaixa101315141918[[#This Row],[Movimento ]]="Saldo Inicial",FluxoCaixa101315141918[[#This Row],[R$ (Valores)]],K209+FluxoCaixa101315141918[[#This Row],[Valores Receitas / Despesas]])</f>
        <v>77365.289999999994</v>
      </c>
      <c r="L210" s="20">
        <f>IF(FluxoCaixa101315141918[[#This Row],[Entrada / Saída]]="Saída",FluxoCaixa101315141918[[#This Row],[R$ (Valores)]]*-1,FluxoCaixa101315141918[[#This Row],[R$ (Valores)]])</f>
        <v>0</v>
      </c>
    </row>
    <row r="211" spans="2:12">
      <c r="B211" s="48"/>
      <c r="C211" s="48"/>
      <c r="D211" s="16"/>
      <c r="E211" s="48"/>
      <c r="F211" s="17"/>
      <c r="G211" s="17"/>
      <c r="H211" s="17"/>
      <c r="I211" s="21"/>
      <c r="J211" s="17" t="s">
        <v>525</v>
      </c>
      <c r="K211" s="20">
        <f>IF(FluxoCaixa101315141918[[#This Row],[Movimento ]]="Saldo Inicial",FluxoCaixa101315141918[[#This Row],[R$ (Valores)]],K210+FluxoCaixa101315141918[[#This Row],[Valores Receitas / Despesas]])</f>
        <v>77365.289999999994</v>
      </c>
      <c r="L211" s="20">
        <f>IF(FluxoCaixa101315141918[[#This Row],[Entrada / Saída]]="Saída",FluxoCaixa101315141918[[#This Row],[R$ (Valores)]]*-1,FluxoCaixa101315141918[[#This Row],[R$ (Valores)]])</f>
        <v>0</v>
      </c>
    </row>
    <row r="212" spans="2:12">
      <c r="B212" s="48"/>
      <c r="C212" s="48"/>
      <c r="D212" s="16"/>
      <c r="E212" s="48"/>
      <c r="F212" s="17"/>
      <c r="G212" s="17"/>
      <c r="H212" s="17"/>
      <c r="I212" s="21"/>
      <c r="J212" s="17" t="s">
        <v>525</v>
      </c>
      <c r="K212" s="20">
        <f>IF(FluxoCaixa101315141918[[#This Row],[Movimento ]]="Saldo Inicial",FluxoCaixa101315141918[[#This Row],[R$ (Valores)]],K211+FluxoCaixa101315141918[[#This Row],[Valores Receitas / Despesas]])</f>
        <v>77365.289999999994</v>
      </c>
      <c r="L212" s="20">
        <f>IF(FluxoCaixa101315141918[[#This Row],[Entrada / Saída]]="Saída",FluxoCaixa101315141918[[#This Row],[R$ (Valores)]]*-1,FluxoCaixa101315141918[[#This Row],[R$ (Valores)]])</f>
        <v>0</v>
      </c>
    </row>
    <row r="213" spans="2:12">
      <c r="B213" s="48"/>
      <c r="C213" s="48"/>
      <c r="D213" s="16"/>
      <c r="E213" s="48"/>
      <c r="F213" s="17"/>
      <c r="G213" s="17"/>
      <c r="H213" s="17"/>
      <c r="I213" s="21"/>
      <c r="J213" s="17" t="s">
        <v>525</v>
      </c>
      <c r="K213" s="20">
        <f>IF(FluxoCaixa101315141918[[#This Row],[Movimento ]]="Saldo Inicial",FluxoCaixa101315141918[[#This Row],[R$ (Valores)]],K212+FluxoCaixa101315141918[[#This Row],[Valores Receitas / Despesas]])</f>
        <v>77365.289999999994</v>
      </c>
      <c r="L213" s="20">
        <f>IF(FluxoCaixa101315141918[[#This Row],[Entrada / Saída]]="Saída",FluxoCaixa101315141918[[#This Row],[R$ (Valores)]]*-1,FluxoCaixa101315141918[[#This Row],[R$ (Valores)]])</f>
        <v>0</v>
      </c>
    </row>
    <row r="214" spans="2:12">
      <c r="B214" s="48"/>
      <c r="C214" s="48"/>
      <c r="D214" s="16"/>
      <c r="E214" s="48"/>
      <c r="F214" s="17"/>
      <c r="G214" s="17"/>
      <c r="H214" s="17"/>
      <c r="I214" s="21"/>
      <c r="J214" s="17" t="s">
        <v>525</v>
      </c>
      <c r="K214" s="20">
        <f>IF(FluxoCaixa101315141918[[#This Row],[Movimento ]]="Saldo Inicial",FluxoCaixa101315141918[[#This Row],[R$ (Valores)]],K213+FluxoCaixa101315141918[[#This Row],[Valores Receitas / Despesas]])</f>
        <v>77365.289999999994</v>
      </c>
      <c r="L214" s="20">
        <f>IF(FluxoCaixa101315141918[[#This Row],[Entrada / Saída]]="Saída",FluxoCaixa101315141918[[#This Row],[R$ (Valores)]]*-1,FluxoCaixa101315141918[[#This Row],[R$ (Valores)]])</f>
        <v>0</v>
      </c>
    </row>
    <row r="215" spans="2:12">
      <c r="B215" s="48"/>
      <c r="C215" s="48"/>
      <c r="D215" s="16"/>
      <c r="E215" s="48"/>
      <c r="F215" s="17"/>
      <c r="G215" s="17"/>
      <c r="H215" s="17"/>
      <c r="I215" s="21"/>
      <c r="J215" s="17" t="s">
        <v>525</v>
      </c>
      <c r="K215" s="20">
        <f>IF(FluxoCaixa101315141918[[#This Row],[Movimento ]]="Saldo Inicial",FluxoCaixa101315141918[[#This Row],[R$ (Valores)]],K214+FluxoCaixa101315141918[[#This Row],[Valores Receitas / Despesas]])</f>
        <v>77365.289999999994</v>
      </c>
      <c r="L215" s="20">
        <f>IF(FluxoCaixa101315141918[[#This Row],[Entrada / Saída]]="Saída",FluxoCaixa101315141918[[#This Row],[R$ (Valores)]]*-1,FluxoCaixa101315141918[[#This Row],[R$ (Valores)]])</f>
        <v>0</v>
      </c>
    </row>
    <row r="216" spans="2:12">
      <c r="B216" s="48"/>
      <c r="C216" s="48"/>
      <c r="D216" s="16"/>
      <c r="E216" s="48"/>
      <c r="F216" s="17"/>
      <c r="G216" s="17"/>
      <c r="H216" s="17"/>
      <c r="I216" s="21"/>
      <c r="J216" s="17" t="s">
        <v>525</v>
      </c>
      <c r="K216" s="20">
        <f>IF(FluxoCaixa101315141918[[#This Row],[Movimento ]]="Saldo Inicial",FluxoCaixa101315141918[[#This Row],[R$ (Valores)]],K215+FluxoCaixa101315141918[[#This Row],[Valores Receitas / Despesas]])</f>
        <v>77365.289999999994</v>
      </c>
      <c r="L216" s="20">
        <f>IF(FluxoCaixa101315141918[[#This Row],[Entrada / Saída]]="Saída",FluxoCaixa101315141918[[#This Row],[R$ (Valores)]]*-1,FluxoCaixa101315141918[[#This Row],[R$ (Valores)]])</f>
        <v>0</v>
      </c>
    </row>
    <row r="217" spans="2:12">
      <c r="B217" s="48"/>
      <c r="C217" s="48"/>
      <c r="D217" s="16"/>
      <c r="E217" s="48"/>
      <c r="F217" s="17"/>
      <c r="G217" s="17"/>
      <c r="H217" s="17"/>
      <c r="I217" s="29"/>
      <c r="J217" s="17" t="s">
        <v>525</v>
      </c>
      <c r="K217" s="20">
        <f>IF(FluxoCaixa101315141918[[#This Row],[Movimento ]]="Saldo Inicial",FluxoCaixa101315141918[[#This Row],[R$ (Valores)]],K216+FluxoCaixa101315141918[[#This Row],[Valores Receitas / Despesas]])</f>
        <v>77365.289999999994</v>
      </c>
      <c r="L217" s="20">
        <f>IF(FluxoCaixa101315141918[[#This Row],[Entrada / Saída]]="Saída",FluxoCaixa101315141918[[#This Row],[R$ (Valores)]]*-1,FluxoCaixa101315141918[[#This Row],[R$ (Valores)]])</f>
        <v>0</v>
      </c>
    </row>
    <row r="218" spans="2:12">
      <c r="B218" s="48"/>
      <c r="C218" s="48"/>
      <c r="D218" s="16"/>
      <c r="E218" s="48"/>
      <c r="F218" s="17"/>
      <c r="G218" s="17"/>
      <c r="H218" s="17"/>
      <c r="I218" s="21"/>
      <c r="J218" s="17" t="s">
        <v>525</v>
      </c>
      <c r="K218" s="20">
        <f>IF(FluxoCaixa101315141918[[#This Row],[Movimento ]]="Saldo Inicial",FluxoCaixa101315141918[[#This Row],[R$ (Valores)]],K217+FluxoCaixa101315141918[[#This Row],[Valores Receitas / Despesas]])</f>
        <v>77365.289999999994</v>
      </c>
      <c r="L218" s="20">
        <f>IF(FluxoCaixa101315141918[[#This Row],[Entrada / Saída]]="Saída",FluxoCaixa101315141918[[#This Row],[R$ (Valores)]]*-1,FluxoCaixa101315141918[[#This Row],[R$ (Valores)]])</f>
        <v>0</v>
      </c>
    </row>
    <row r="219" spans="2:12">
      <c r="B219" s="48"/>
      <c r="C219" s="48"/>
      <c r="D219" s="16"/>
      <c r="E219" s="48"/>
      <c r="F219" s="17"/>
      <c r="G219" s="17"/>
      <c r="H219" s="17"/>
      <c r="I219" s="21"/>
      <c r="J219" s="17" t="s">
        <v>525</v>
      </c>
      <c r="K219" s="20">
        <f>IF(FluxoCaixa101315141918[[#This Row],[Movimento ]]="Saldo Inicial",FluxoCaixa101315141918[[#This Row],[R$ (Valores)]],K218+FluxoCaixa101315141918[[#This Row],[Valores Receitas / Despesas]])</f>
        <v>77365.289999999994</v>
      </c>
      <c r="L219" s="20">
        <f>IF(FluxoCaixa101315141918[[#This Row],[Entrada / Saída]]="Saída",FluxoCaixa101315141918[[#This Row],[R$ (Valores)]]*-1,FluxoCaixa101315141918[[#This Row],[R$ (Valores)]])</f>
        <v>0</v>
      </c>
    </row>
    <row r="220" spans="2:12">
      <c r="B220" s="48"/>
      <c r="C220" s="48"/>
      <c r="D220" s="16"/>
      <c r="E220" s="48"/>
      <c r="F220" s="17"/>
      <c r="G220" s="17"/>
      <c r="H220" s="17"/>
      <c r="I220" s="21"/>
      <c r="J220" s="17" t="s">
        <v>525</v>
      </c>
      <c r="K220" s="20">
        <f>IF(FluxoCaixa101315141918[[#This Row],[Movimento ]]="Saldo Inicial",FluxoCaixa101315141918[[#This Row],[R$ (Valores)]],K219+FluxoCaixa101315141918[[#This Row],[Valores Receitas / Despesas]])</f>
        <v>77365.289999999994</v>
      </c>
      <c r="L220" s="20">
        <f>IF(FluxoCaixa101315141918[[#This Row],[Entrada / Saída]]="Saída",FluxoCaixa101315141918[[#This Row],[R$ (Valores)]]*-1,FluxoCaixa101315141918[[#This Row],[R$ (Valores)]])</f>
        <v>0</v>
      </c>
    </row>
    <row r="221" spans="2:12">
      <c r="B221" s="48"/>
      <c r="C221" s="48"/>
      <c r="D221" s="16"/>
      <c r="E221" s="48"/>
      <c r="F221" s="17"/>
      <c r="G221" s="17"/>
      <c r="H221" s="17"/>
      <c r="I221" s="21"/>
      <c r="J221" s="17" t="s">
        <v>525</v>
      </c>
      <c r="K221" s="20">
        <f>IF(FluxoCaixa101315141918[[#This Row],[Movimento ]]="Saldo Inicial",FluxoCaixa101315141918[[#This Row],[R$ (Valores)]],K220+FluxoCaixa101315141918[[#This Row],[Valores Receitas / Despesas]])</f>
        <v>77365.289999999994</v>
      </c>
      <c r="L221" s="20">
        <f>IF(FluxoCaixa101315141918[[#This Row],[Entrada / Saída]]="Saída",FluxoCaixa101315141918[[#This Row],[R$ (Valores)]]*-1,FluxoCaixa101315141918[[#This Row],[R$ (Valores)]])</f>
        <v>0</v>
      </c>
    </row>
    <row r="222" spans="2:12">
      <c r="B222" s="48"/>
      <c r="C222" s="48"/>
      <c r="D222" s="16"/>
      <c r="E222" s="48"/>
      <c r="F222" s="17"/>
      <c r="G222" s="17"/>
      <c r="H222" s="17"/>
      <c r="I222" s="21"/>
      <c r="J222" s="17" t="s">
        <v>525</v>
      </c>
      <c r="K222" s="20">
        <f>IF(FluxoCaixa101315141918[[#This Row],[Movimento ]]="Saldo Inicial",FluxoCaixa101315141918[[#This Row],[R$ (Valores)]],K221+FluxoCaixa101315141918[[#This Row],[Valores Receitas / Despesas]])</f>
        <v>77365.289999999994</v>
      </c>
      <c r="L222" s="20">
        <f>IF(FluxoCaixa101315141918[[#This Row],[Entrada / Saída]]="Saída",FluxoCaixa101315141918[[#This Row],[R$ (Valores)]]*-1,FluxoCaixa101315141918[[#This Row],[R$ (Valores)]])</f>
        <v>0</v>
      </c>
    </row>
    <row r="223" spans="2:12">
      <c r="B223" s="48"/>
      <c r="C223" s="48"/>
      <c r="D223" s="16"/>
      <c r="E223" s="48"/>
      <c r="F223" s="17"/>
      <c r="G223" s="17"/>
      <c r="H223" s="17"/>
      <c r="I223" s="21"/>
      <c r="J223" s="17" t="s">
        <v>525</v>
      </c>
      <c r="K223" s="20">
        <f>IF(FluxoCaixa101315141918[[#This Row],[Movimento ]]="Saldo Inicial",FluxoCaixa101315141918[[#This Row],[R$ (Valores)]],K222+FluxoCaixa101315141918[[#This Row],[Valores Receitas / Despesas]])</f>
        <v>77365.289999999994</v>
      </c>
      <c r="L223" s="20">
        <f>IF(FluxoCaixa101315141918[[#This Row],[Entrada / Saída]]="Saída",FluxoCaixa101315141918[[#This Row],[R$ (Valores)]]*-1,FluxoCaixa101315141918[[#This Row],[R$ (Valores)]])</f>
        <v>0</v>
      </c>
    </row>
    <row r="224" spans="2:12">
      <c r="B224" s="48"/>
      <c r="C224" s="48"/>
      <c r="D224" s="16"/>
      <c r="E224" s="48"/>
      <c r="F224" s="17"/>
      <c r="G224" s="17"/>
      <c r="H224" s="17"/>
      <c r="I224" s="21"/>
      <c r="J224" s="17" t="s">
        <v>525</v>
      </c>
      <c r="K224" s="20">
        <f>IF(FluxoCaixa101315141918[[#This Row],[Movimento ]]="Saldo Inicial",FluxoCaixa101315141918[[#This Row],[R$ (Valores)]],K223+FluxoCaixa101315141918[[#This Row],[Valores Receitas / Despesas]])</f>
        <v>77365.289999999994</v>
      </c>
      <c r="L224" s="20">
        <f>IF(FluxoCaixa101315141918[[#This Row],[Entrada / Saída]]="Saída",FluxoCaixa101315141918[[#This Row],[R$ (Valores)]]*-1,FluxoCaixa101315141918[[#This Row],[R$ (Valores)]])</f>
        <v>0</v>
      </c>
    </row>
    <row r="225" spans="2:12">
      <c r="B225" s="48"/>
      <c r="C225" s="48"/>
      <c r="D225" s="16"/>
      <c r="E225" s="48"/>
      <c r="F225" s="17"/>
      <c r="G225" s="17"/>
      <c r="H225" s="17"/>
      <c r="I225" s="21"/>
      <c r="J225" s="17" t="s">
        <v>525</v>
      </c>
      <c r="K225" s="20">
        <f>IF(FluxoCaixa101315141918[[#This Row],[Movimento ]]="Saldo Inicial",FluxoCaixa101315141918[[#This Row],[R$ (Valores)]],K224+FluxoCaixa101315141918[[#This Row],[Valores Receitas / Despesas]])</f>
        <v>77365.289999999994</v>
      </c>
      <c r="L225" s="20">
        <f>IF(FluxoCaixa101315141918[[#This Row],[Entrada / Saída]]="Saída",FluxoCaixa101315141918[[#This Row],[R$ (Valores)]]*-1,FluxoCaixa101315141918[[#This Row],[R$ (Valores)]])</f>
        <v>0</v>
      </c>
    </row>
    <row r="226" spans="2:12">
      <c r="B226" s="48"/>
      <c r="C226" s="48"/>
      <c r="D226" s="16"/>
      <c r="E226" s="48"/>
      <c r="F226" s="17"/>
      <c r="G226" s="17"/>
      <c r="H226" s="17"/>
      <c r="I226" s="21"/>
      <c r="J226" s="17" t="s">
        <v>525</v>
      </c>
      <c r="K226" s="20">
        <f>IF(FluxoCaixa101315141918[[#This Row],[Movimento ]]="Saldo Inicial",FluxoCaixa101315141918[[#This Row],[R$ (Valores)]],K225+FluxoCaixa101315141918[[#This Row],[Valores Receitas / Despesas]])</f>
        <v>77365.289999999994</v>
      </c>
      <c r="L226" s="20">
        <f>IF(FluxoCaixa101315141918[[#This Row],[Entrada / Saída]]="Saída",FluxoCaixa101315141918[[#This Row],[R$ (Valores)]]*-1,FluxoCaixa101315141918[[#This Row],[R$ (Valores)]])</f>
        <v>0</v>
      </c>
    </row>
    <row r="227" spans="2:12">
      <c r="B227" s="48"/>
      <c r="C227" s="48"/>
      <c r="D227" s="16"/>
      <c r="E227" s="48"/>
      <c r="F227" s="17"/>
      <c r="G227" s="17"/>
      <c r="H227" s="17"/>
      <c r="I227" s="21"/>
      <c r="J227" s="17" t="s">
        <v>525</v>
      </c>
      <c r="K227" s="20">
        <f>IF(FluxoCaixa101315141918[[#This Row],[Movimento ]]="Saldo Inicial",FluxoCaixa101315141918[[#This Row],[R$ (Valores)]],K226+FluxoCaixa101315141918[[#This Row],[Valores Receitas / Despesas]])</f>
        <v>77365.289999999994</v>
      </c>
      <c r="L227" s="20">
        <f>IF(FluxoCaixa101315141918[[#This Row],[Entrada / Saída]]="Saída",FluxoCaixa101315141918[[#This Row],[R$ (Valores)]]*-1,FluxoCaixa101315141918[[#This Row],[R$ (Valores)]])</f>
        <v>0</v>
      </c>
    </row>
    <row r="228" spans="2:12">
      <c r="B228" s="48"/>
      <c r="C228" s="48"/>
      <c r="D228" s="16"/>
      <c r="E228" s="48"/>
      <c r="F228" s="17"/>
      <c r="G228" s="17"/>
      <c r="H228" s="17"/>
      <c r="I228" s="21"/>
      <c r="J228" s="17" t="s">
        <v>525</v>
      </c>
      <c r="K228" s="20">
        <f>IF(FluxoCaixa101315141918[[#This Row],[Movimento ]]="Saldo Inicial",FluxoCaixa101315141918[[#This Row],[R$ (Valores)]],K227+FluxoCaixa101315141918[[#This Row],[Valores Receitas / Despesas]])</f>
        <v>77365.289999999994</v>
      </c>
      <c r="L228" s="20">
        <f>IF(FluxoCaixa101315141918[[#This Row],[Entrada / Saída]]="Saída",FluxoCaixa101315141918[[#This Row],[R$ (Valores)]]*-1,FluxoCaixa101315141918[[#This Row],[R$ (Valores)]])</f>
        <v>0</v>
      </c>
    </row>
    <row r="229" spans="2:12">
      <c r="B229" s="48"/>
      <c r="C229" s="48"/>
      <c r="D229" s="16"/>
      <c r="E229" s="48"/>
      <c r="F229" s="17"/>
      <c r="G229" s="17"/>
      <c r="H229" s="17"/>
      <c r="I229" s="21"/>
      <c r="J229" s="17" t="s">
        <v>525</v>
      </c>
      <c r="K229" s="20">
        <f>IF(FluxoCaixa101315141918[[#This Row],[Movimento ]]="Saldo Inicial",FluxoCaixa101315141918[[#This Row],[R$ (Valores)]],K228+FluxoCaixa101315141918[[#This Row],[Valores Receitas / Despesas]])</f>
        <v>77365.289999999994</v>
      </c>
      <c r="L229" s="20">
        <f>IF(FluxoCaixa101315141918[[#This Row],[Entrada / Saída]]="Saída",FluxoCaixa101315141918[[#This Row],[R$ (Valores)]]*-1,FluxoCaixa101315141918[[#This Row],[R$ (Valores)]])</f>
        <v>0</v>
      </c>
    </row>
    <row r="230" spans="2:12">
      <c r="B230" s="48"/>
      <c r="C230" s="48"/>
      <c r="D230" s="16"/>
      <c r="E230" s="48"/>
      <c r="F230" s="17"/>
      <c r="G230" s="17"/>
      <c r="H230" s="17"/>
      <c r="I230" s="21"/>
      <c r="J230" s="17" t="s">
        <v>525</v>
      </c>
      <c r="K230" s="20">
        <f>IF(FluxoCaixa101315141918[[#This Row],[Movimento ]]="Saldo Inicial",FluxoCaixa101315141918[[#This Row],[R$ (Valores)]],K229+FluxoCaixa101315141918[[#This Row],[Valores Receitas / Despesas]])</f>
        <v>77365.289999999994</v>
      </c>
      <c r="L230" s="20">
        <f>IF(FluxoCaixa101315141918[[#This Row],[Entrada / Saída]]="Saída",FluxoCaixa101315141918[[#This Row],[R$ (Valores)]]*-1,FluxoCaixa101315141918[[#This Row],[R$ (Valores)]])</f>
        <v>0</v>
      </c>
    </row>
    <row r="231" spans="2:12">
      <c r="B231" s="48"/>
      <c r="C231" s="48"/>
      <c r="D231" s="16"/>
      <c r="E231" s="48"/>
      <c r="F231" s="17"/>
      <c r="G231" s="17"/>
      <c r="H231" s="17"/>
      <c r="I231" s="21"/>
      <c r="J231" s="17" t="s">
        <v>525</v>
      </c>
      <c r="K231" s="20">
        <f>IF(FluxoCaixa101315141918[[#This Row],[Movimento ]]="Saldo Inicial",FluxoCaixa101315141918[[#This Row],[R$ (Valores)]],K230+FluxoCaixa101315141918[[#This Row],[Valores Receitas / Despesas]])</f>
        <v>77365.289999999994</v>
      </c>
      <c r="L231" s="20">
        <f>IF(FluxoCaixa101315141918[[#This Row],[Entrada / Saída]]="Saída",FluxoCaixa101315141918[[#This Row],[R$ (Valores)]]*-1,FluxoCaixa101315141918[[#This Row],[R$ (Valores)]])</f>
        <v>0</v>
      </c>
    </row>
    <row r="232" spans="2:12">
      <c r="B232" s="48"/>
      <c r="C232" s="48"/>
      <c r="D232" s="16"/>
      <c r="E232" s="48"/>
      <c r="F232" s="17"/>
      <c r="G232" s="17"/>
      <c r="H232" s="17"/>
      <c r="I232" s="21"/>
      <c r="J232" s="17" t="s">
        <v>525</v>
      </c>
      <c r="K232" s="20">
        <f>IF(FluxoCaixa101315141918[[#This Row],[Movimento ]]="Saldo Inicial",FluxoCaixa101315141918[[#This Row],[R$ (Valores)]],K231+FluxoCaixa101315141918[[#This Row],[Valores Receitas / Despesas]])</f>
        <v>77365.289999999994</v>
      </c>
      <c r="L232" s="20">
        <f>IF(FluxoCaixa101315141918[[#This Row],[Entrada / Saída]]="Saída",FluxoCaixa101315141918[[#This Row],[R$ (Valores)]]*-1,FluxoCaixa101315141918[[#This Row],[R$ (Valores)]])</f>
        <v>0</v>
      </c>
    </row>
    <row r="233" spans="2:12">
      <c r="B233" s="48"/>
      <c r="C233" s="48"/>
      <c r="D233" s="16"/>
      <c r="E233" s="48"/>
      <c r="F233" s="17"/>
      <c r="G233" s="17"/>
      <c r="H233" s="17"/>
      <c r="I233" s="21"/>
      <c r="J233" s="17" t="s">
        <v>525</v>
      </c>
      <c r="K233" s="20">
        <f>IF(FluxoCaixa101315141918[[#This Row],[Movimento ]]="Saldo Inicial",FluxoCaixa101315141918[[#This Row],[R$ (Valores)]],K232+FluxoCaixa101315141918[[#This Row],[Valores Receitas / Despesas]])</f>
        <v>77365.289999999994</v>
      </c>
      <c r="L233" s="20">
        <f>IF(FluxoCaixa101315141918[[#This Row],[Entrada / Saída]]="Saída",FluxoCaixa101315141918[[#This Row],[R$ (Valores)]]*-1,FluxoCaixa101315141918[[#This Row],[R$ (Valores)]])</f>
        <v>0</v>
      </c>
    </row>
    <row r="234" spans="2:12">
      <c r="B234" s="48"/>
      <c r="C234" s="48"/>
      <c r="D234" s="16"/>
      <c r="E234" s="48"/>
      <c r="F234" s="17"/>
      <c r="G234" s="17"/>
      <c r="H234" s="17"/>
      <c r="I234" s="21"/>
      <c r="J234" s="17" t="s">
        <v>525</v>
      </c>
      <c r="K234" s="20">
        <f>IF(FluxoCaixa101315141918[[#This Row],[Movimento ]]="Saldo Inicial",FluxoCaixa101315141918[[#This Row],[R$ (Valores)]],K233+FluxoCaixa101315141918[[#This Row],[Valores Receitas / Despesas]])</f>
        <v>77365.289999999994</v>
      </c>
      <c r="L234" s="20">
        <f>IF(FluxoCaixa101315141918[[#This Row],[Entrada / Saída]]="Saída",FluxoCaixa101315141918[[#This Row],[R$ (Valores)]]*-1,FluxoCaixa101315141918[[#This Row],[R$ (Valores)]])</f>
        <v>0</v>
      </c>
    </row>
    <row r="235" spans="2:12">
      <c r="B235" s="48"/>
      <c r="C235" s="48"/>
      <c r="D235" s="16"/>
      <c r="E235" s="48"/>
      <c r="F235" s="17"/>
      <c r="G235" s="17"/>
      <c r="H235" s="17"/>
      <c r="I235" s="21"/>
      <c r="J235" s="17" t="s">
        <v>525</v>
      </c>
      <c r="K235" s="20">
        <f>IF(FluxoCaixa101315141918[[#This Row],[Movimento ]]="Saldo Inicial",FluxoCaixa101315141918[[#This Row],[R$ (Valores)]],K234+FluxoCaixa101315141918[[#This Row],[Valores Receitas / Despesas]])</f>
        <v>77365.289999999994</v>
      </c>
      <c r="L235" s="20">
        <f>IF(FluxoCaixa101315141918[[#This Row],[Entrada / Saída]]="Saída",FluxoCaixa101315141918[[#This Row],[R$ (Valores)]]*-1,FluxoCaixa101315141918[[#This Row],[R$ (Valores)]])</f>
        <v>0</v>
      </c>
    </row>
    <row r="236" spans="2:12">
      <c r="B236" s="48"/>
      <c r="C236" s="48"/>
      <c r="D236" s="16"/>
      <c r="E236" s="48"/>
      <c r="F236" s="17"/>
      <c r="G236" s="17"/>
      <c r="H236" s="17"/>
      <c r="I236" s="21"/>
      <c r="J236" s="17" t="s">
        <v>525</v>
      </c>
      <c r="K236" s="20">
        <f>IF(FluxoCaixa101315141918[[#This Row],[Movimento ]]="Saldo Inicial",FluxoCaixa101315141918[[#This Row],[R$ (Valores)]],K235+FluxoCaixa101315141918[[#This Row],[Valores Receitas / Despesas]])</f>
        <v>77365.289999999994</v>
      </c>
      <c r="L236" s="20">
        <f>IF(FluxoCaixa101315141918[[#This Row],[Entrada / Saída]]="Saída",FluxoCaixa101315141918[[#This Row],[R$ (Valores)]]*-1,FluxoCaixa101315141918[[#This Row],[R$ (Valores)]])</f>
        <v>0</v>
      </c>
    </row>
    <row r="237" spans="2:12">
      <c r="B237" s="48"/>
      <c r="C237" s="48"/>
      <c r="D237" s="16"/>
      <c r="E237" s="48"/>
      <c r="F237" s="17"/>
      <c r="G237" s="17"/>
      <c r="H237" s="17"/>
      <c r="I237" s="21"/>
      <c r="J237" s="17" t="s">
        <v>525</v>
      </c>
      <c r="K237" s="20">
        <f>IF(FluxoCaixa101315141918[[#This Row],[Movimento ]]="Saldo Inicial",FluxoCaixa101315141918[[#This Row],[R$ (Valores)]],K236+FluxoCaixa101315141918[[#This Row],[Valores Receitas / Despesas]])</f>
        <v>77365.289999999994</v>
      </c>
      <c r="L237" s="20">
        <f>IF(FluxoCaixa101315141918[[#This Row],[Entrada / Saída]]="Saída",FluxoCaixa101315141918[[#This Row],[R$ (Valores)]]*-1,FluxoCaixa101315141918[[#This Row],[R$ (Valores)]])</f>
        <v>0</v>
      </c>
    </row>
    <row r="238" spans="2:12">
      <c r="B238" s="48"/>
      <c r="C238" s="48"/>
      <c r="D238" s="16"/>
      <c r="E238" s="48"/>
      <c r="F238" s="17"/>
      <c r="G238" s="17"/>
      <c r="H238" s="17"/>
      <c r="I238" s="21"/>
      <c r="J238" s="17" t="s">
        <v>525</v>
      </c>
      <c r="K238" s="20">
        <f>IF(FluxoCaixa101315141918[[#This Row],[Movimento ]]="Saldo Inicial",FluxoCaixa101315141918[[#This Row],[R$ (Valores)]],K237+FluxoCaixa101315141918[[#This Row],[Valores Receitas / Despesas]])</f>
        <v>77365.289999999994</v>
      </c>
      <c r="L238" s="20">
        <f>IF(FluxoCaixa101315141918[[#This Row],[Entrada / Saída]]="Saída",FluxoCaixa101315141918[[#This Row],[R$ (Valores)]]*-1,FluxoCaixa101315141918[[#This Row],[R$ (Valores)]])</f>
        <v>0</v>
      </c>
    </row>
    <row r="239" spans="2:12">
      <c r="B239" s="48"/>
      <c r="C239" s="48"/>
      <c r="D239" s="16"/>
      <c r="E239" s="48"/>
      <c r="F239" s="17"/>
      <c r="G239" s="17"/>
      <c r="H239" s="17"/>
      <c r="I239" s="21"/>
      <c r="J239" s="17" t="s">
        <v>525</v>
      </c>
      <c r="K239" s="20">
        <f>IF(FluxoCaixa101315141918[[#This Row],[Movimento ]]="Saldo Inicial",FluxoCaixa101315141918[[#This Row],[R$ (Valores)]],K238+FluxoCaixa101315141918[[#This Row],[Valores Receitas / Despesas]])</f>
        <v>77365.289999999994</v>
      </c>
      <c r="L239" s="20">
        <f>IF(FluxoCaixa101315141918[[#This Row],[Entrada / Saída]]="Saída",FluxoCaixa101315141918[[#This Row],[R$ (Valores)]]*-1,FluxoCaixa101315141918[[#This Row],[R$ (Valores)]])</f>
        <v>0</v>
      </c>
    </row>
    <row r="240" spans="2:12">
      <c r="B240" s="48"/>
      <c r="C240" s="48"/>
      <c r="D240" s="16"/>
      <c r="E240" s="48"/>
      <c r="F240" s="17"/>
      <c r="G240" s="17"/>
      <c r="H240" s="17"/>
      <c r="I240" s="21"/>
      <c r="J240" s="17" t="s">
        <v>525</v>
      </c>
      <c r="K240" s="20">
        <f>IF(FluxoCaixa101315141918[[#This Row],[Movimento ]]="Saldo Inicial",FluxoCaixa101315141918[[#This Row],[R$ (Valores)]],K239+FluxoCaixa101315141918[[#This Row],[Valores Receitas / Despesas]])</f>
        <v>77365.289999999994</v>
      </c>
      <c r="L240" s="20">
        <f>IF(FluxoCaixa101315141918[[#This Row],[Entrada / Saída]]="Saída",FluxoCaixa101315141918[[#This Row],[R$ (Valores)]]*-1,FluxoCaixa101315141918[[#This Row],[R$ (Valores)]])</f>
        <v>0</v>
      </c>
    </row>
    <row r="241" spans="2:12">
      <c r="B241" s="48"/>
      <c r="C241" s="48"/>
      <c r="D241" s="16"/>
      <c r="E241" s="48"/>
      <c r="F241" s="17"/>
      <c r="G241" s="17"/>
      <c r="H241" s="17"/>
      <c r="I241" s="21"/>
      <c r="J241" s="17" t="s">
        <v>525</v>
      </c>
      <c r="K241" s="20">
        <f>IF(FluxoCaixa101315141918[[#This Row],[Movimento ]]="Saldo Inicial",FluxoCaixa101315141918[[#This Row],[R$ (Valores)]],K240+FluxoCaixa101315141918[[#This Row],[Valores Receitas / Despesas]])</f>
        <v>77365.289999999994</v>
      </c>
      <c r="L241" s="20">
        <f>IF(FluxoCaixa101315141918[[#This Row],[Entrada / Saída]]="Saída",FluxoCaixa101315141918[[#This Row],[R$ (Valores)]]*-1,FluxoCaixa101315141918[[#This Row],[R$ (Valores)]])</f>
        <v>0</v>
      </c>
    </row>
    <row r="242" spans="2:12">
      <c r="B242" s="48"/>
      <c r="C242" s="48"/>
      <c r="D242" s="16"/>
      <c r="E242" s="48"/>
      <c r="F242" s="17"/>
      <c r="G242" s="17"/>
      <c r="H242" s="17"/>
      <c r="I242" s="21"/>
      <c r="J242" s="17" t="s">
        <v>525</v>
      </c>
      <c r="K242" s="20">
        <f>IF(FluxoCaixa101315141918[[#This Row],[Movimento ]]="Saldo Inicial",FluxoCaixa101315141918[[#This Row],[R$ (Valores)]],K241+FluxoCaixa101315141918[[#This Row],[Valores Receitas / Despesas]])</f>
        <v>77365.289999999994</v>
      </c>
      <c r="L242" s="20">
        <f>IF(FluxoCaixa101315141918[[#This Row],[Entrada / Saída]]="Saída",FluxoCaixa101315141918[[#This Row],[R$ (Valores)]]*-1,FluxoCaixa101315141918[[#This Row],[R$ (Valores)]])</f>
        <v>0</v>
      </c>
    </row>
    <row r="243" spans="2:12">
      <c r="B243" s="48"/>
      <c r="C243" s="48"/>
      <c r="D243" s="16"/>
      <c r="E243" s="48"/>
      <c r="F243" s="17"/>
      <c r="G243" s="17"/>
      <c r="H243" s="17"/>
      <c r="I243" s="21"/>
      <c r="J243" s="17" t="s">
        <v>525</v>
      </c>
      <c r="K243" s="20">
        <f>IF(FluxoCaixa101315141918[[#This Row],[Movimento ]]="Saldo Inicial",FluxoCaixa101315141918[[#This Row],[R$ (Valores)]],K242+FluxoCaixa101315141918[[#This Row],[Valores Receitas / Despesas]])</f>
        <v>77365.289999999994</v>
      </c>
      <c r="L243" s="20">
        <f>IF(FluxoCaixa101315141918[[#This Row],[Entrada / Saída]]="Saída",FluxoCaixa101315141918[[#This Row],[R$ (Valores)]]*-1,FluxoCaixa101315141918[[#This Row],[R$ (Valores)]])</f>
        <v>0</v>
      </c>
    </row>
    <row r="244" spans="2:12">
      <c r="B244" s="48"/>
      <c r="C244" s="48"/>
      <c r="D244" s="16"/>
      <c r="E244" s="48"/>
      <c r="F244" s="17"/>
      <c r="G244" s="17"/>
      <c r="H244" s="17"/>
      <c r="I244" s="21"/>
      <c r="J244" s="17" t="s">
        <v>525</v>
      </c>
      <c r="K244" s="20">
        <f>IF(FluxoCaixa101315141918[[#This Row],[Movimento ]]="Saldo Inicial",FluxoCaixa101315141918[[#This Row],[R$ (Valores)]],K243+FluxoCaixa101315141918[[#This Row],[Valores Receitas / Despesas]])</f>
        <v>77365.289999999994</v>
      </c>
      <c r="L244" s="20">
        <f>IF(FluxoCaixa101315141918[[#This Row],[Entrada / Saída]]="Saída",FluxoCaixa101315141918[[#This Row],[R$ (Valores)]]*-1,FluxoCaixa101315141918[[#This Row],[R$ (Valores)]])</f>
        <v>0</v>
      </c>
    </row>
    <row r="245" spans="2:12">
      <c r="B245" s="48"/>
      <c r="C245" s="48"/>
      <c r="D245" s="16"/>
      <c r="E245" s="48"/>
      <c r="F245" s="17"/>
      <c r="G245" s="17"/>
      <c r="H245" s="17"/>
      <c r="I245" s="21"/>
      <c r="J245" s="17" t="s">
        <v>525</v>
      </c>
      <c r="K245" s="20">
        <f>IF(FluxoCaixa101315141918[[#This Row],[Movimento ]]="Saldo Inicial",FluxoCaixa101315141918[[#This Row],[R$ (Valores)]],K244+FluxoCaixa101315141918[[#This Row],[Valores Receitas / Despesas]])</f>
        <v>77365.289999999994</v>
      </c>
      <c r="L245" s="20">
        <f>IF(FluxoCaixa101315141918[[#This Row],[Entrada / Saída]]="Saída",FluxoCaixa101315141918[[#This Row],[R$ (Valores)]]*-1,FluxoCaixa101315141918[[#This Row],[R$ (Valores)]])</f>
        <v>0</v>
      </c>
    </row>
    <row r="246" spans="2:12">
      <c r="B246" s="48"/>
      <c r="C246" s="48"/>
      <c r="D246" s="16"/>
      <c r="E246" s="48"/>
      <c r="F246" s="17"/>
      <c r="G246" s="17"/>
      <c r="H246" s="17"/>
      <c r="I246" s="21"/>
      <c r="J246" s="17" t="s">
        <v>525</v>
      </c>
      <c r="K246" s="20">
        <f>IF(FluxoCaixa101315141918[[#This Row],[Movimento ]]="Saldo Inicial",FluxoCaixa101315141918[[#This Row],[R$ (Valores)]],K245+FluxoCaixa101315141918[[#This Row],[Valores Receitas / Despesas]])</f>
        <v>77365.289999999994</v>
      </c>
      <c r="L246" s="20">
        <f>IF(FluxoCaixa101315141918[[#This Row],[Entrada / Saída]]="Saída",FluxoCaixa101315141918[[#This Row],[R$ (Valores)]]*-1,FluxoCaixa101315141918[[#This Row],[R$ (Valores)]])</f>
        <v>0</v>
      </c>
    </row>
    <row r="247" spans="2:12">
      <c r="B247" s="48"/>
      <c r="C247" s="48"/>
      <c r="D247" s="16"/>
      <c r="E247" s="48"/>
      <c r="F247" s="17"/>
      <c r="G247" s="17"/>
      <c r="H247" s="17"/>
      <c r="I247" s="21"/>
      <c r="J247" s="17" t="s">
        <v>525</v>
      </c>
      <c r="K247" s="20">
        <f>IF(FluxoCaixa101315141918[[#This Row],[Movimento ]]="Saldo Inicial",FluxoCaixa101315141918[[#This Row],[R$ (Valores)]],K246+FluxoCaixa101315141918[[#This Row],[Valores Receitas / Despesas]])</f>
        <v>77365.289999999994</v>
      </c>
      <c r="L247" s="20">
        <f>IF(FluxoCaixa101315141918[[#This Row],[Entrada / Saída]]="Saída",FluxoCaixa101315141918[[#This Row],[R$ (Valores)]]*-1,FluxoCaixa101315141918[[#This Row],[R$ (Valores)]])</f>
        <v>0</v>
      </c>
    </row>
    <row r="248" spans="2:12">
      <c r="B248" s="48"/>
      <c r="C248" s="48"/>
      <c r="D248" s="16"/>
      <c r="E248" s="48"/>
      <c r="F248" s="17"/>
      <c r="G248" s="17"/>
      <c r="H248" s="17"/>
      <c r="I248" s="21"/>
      <c r="J248" s="17" t="s">
        <v>525</v>
      </c>
      <c r="K248" s="20">
        <f>IF(FluxoCaixa101315141918[[#This Row],[Movimento ]]="Saldo Inicial",FluxoCaixa101315141918[[#This Row],[R$ (Valores)]],K247+FluxoCaixa101315141918[[#This Row],[Valores Receitas / Despesas]])</f>
        <v>77365.289999999994</v>
      </c>
      <c r="L248" s="20">
        <f>IF(FluxoCaixa101315141918[[#This Row],[Entrada / Saída]]="Saída",FluxoCaixa101315141918[[#This Row],[R$ (Valores)]]*-1,FluxoCaixa101315141918[[#This Row],[R$ (Valores)]])</f>
        <v>0</v>
      </c>
    </row>
    <row r="249" spans="2:12">
      <c r="B249" s="48"/>
      <c r="C249" s="48"/>
      <c r="D249" s="16"/>
      <c r="E249" s="48"/>
      <c r="F249" s="17"/>
      <c r="G249" s="17"/>
      <c r="H249" s="17"/>
      <c r="I249" s="21"/>
      <c r="J249" s="17" t="s">
        <v>525</v>
      </c>
      <c r="K249" s="20">
        <f>IF(FluxoCaixa101315141918[[#This Row],[Movimento ]]="Saldo Inicial",FluxoCaixa101315141918[[#This Row],[R$ (Valores)]],K248+FluxoCaixa101315141918[[#This Row],[Valores Receitas / Despesas]])</f>
        <v>77365.289999999994</v>
      </c>
      <c r="L249" s="20">
        <f>IF(FluxoCaixa101315141918[[#This Row],[Entrada / Saída]]="Saída",FluxoCaixa101315141918[[#This Row],[R$ (Valores)]]*-1,FluxoCaixa101315141918[[#This Row],[R$ (Valores)]])</f>
        <v>0</v>
      </c>
    </row>
    <row r="250" spans="2:12">
      <c r="B250" s="48"/>
      <c r="C250" s="48"/>
      <c r="D250" s="16"/>
      <c r="E250" s="48"/>
      <c r="F250" s="17"/>
      <c r="G250" s="17"/>
      <c r="H250" s="17"/>
      <c r="I250" s="21"/>
      <c r="J250" s="17" t="s">
        <v>525</v>
      </c>
      <c r="K250" s="20">
        <f>IF(FluxoCaixa101315141918[[#This Row],[Movimento ]]="Saldo Inicial",FluxoCaixa101315141918[[#This Row],[R$ (Valores)]],K249+FluxoCaixa101315141918[[#This Row],[Valores Receitas / Despesas]])</f>
        <v>77365.289999999994</v>
      </c>
      <c r="L250" s="20">
        <f>IF(FluxoCaixa101315141918[[#This Row],[Entrada / Saída]]="Saída",FluxoCaixa101315141918[[#This Row],[R$ (Valores)]]*-1,FluxoCaixa101315141918[[#This Row],[R$ (Valores)]])</f>
        <v>0</v>
      </c>
    </row>
    <row r="251" spans="2:12">
      <c r="B251" s="48"/>
      <c r="C251" s="48"/>
      <c r="D251" s="16"/>
      <c r="E251" s="48"/>
      <c r="F251" s="17"/>
      <c r="G251" s="17"/>
      <c r="H251" s="17"/>
      <c r="I251" s="21"/>
      <c r="J251" s="17" t="s">
        <v>525</v>
      </c>
      <c r="K251" s="20">
        <f>IF(FluxoCaixa101315141918[[#This Row],[Movimento ]]="Saldo Inicial",FluxoCaixa101315141918[[#This Row],[R$ (Valores)]],K250+FluxoCaixa101315141918[[#This Row],[Valores Receitas / Despesas]])</f>
        <v>77365.289999999994</v>
      </c>
      <c r="L251" s="20">
        <f>IF(FluxoCaixa101315141918[[#This Row],[Entrada / Saída]]="Saída",FluxoCaixa101315141918[[#This Row],[R$ (Valores)]]*-1,FluxoCaixa101315141918[[#This Row],[R$ (Valores)]])</f>
        <v>0</v>
      </c>
    </row>
    <row r="252" spans="2:12">
      <c r="B252" s="48"/>
      <c r="C252" s="48"/>
      <c r="D252" s="16"/>
      <c r="E252" s="48"/>
      <c r="F252" s="17"/>
      <c r="G252" s="17"/>
      <c r="H252" s="17"/>
      <c r="I252" s="21"/>
      <c r="J252" s="17" t="s">
        <v>525</v>
      </c>
      <c r="K252" s="20">
        <f>IF(FluxoCaixa101315141918[[#This Row],[Movimento ]]="Saldo Inicial",FluxoCaixa101315141918[[#This Row],[R$ (Valores)]],K251+FluxoCaixa101315141918[[#This Row],[Valores Receitas / Despesas]])</f>
        <v>77365.289999999994</v>
      </c>
      <c r="L252" s="20">
        <f>IF(FluxoCaixa101315141918[[#This Row],[Entrada / Saída]]="Saída",FluxoCaixa101315141918[[#This Row],[R$ (Valores)]]*-1,FluxoCaixa101315141918[[#This Row],[R$ (Valores)]])</f>
        <v>0</v>
      </c>
    </row>
    <row r="253" spans="2:12">
      <c r="B253" s="48"/>
      <c r="C253" s="48"/>
      <c r="D253" s="16"/>
      <c r="E253" s="48"/>
      <c r="F253" s="17"/>
      <c r="G253" s="17"/>
      <c r="H253" s="17"/>
      <c r="I253" s="21"/>
      <c r="J253" s="17" t="s">
        <v>525</v>
      </c>
      <c r="K253" s="20">
        <f>IF(FluxoCaixa101315141918[[#This Row],[Movimento ]]="Saldo Inicial",FluxoCaixa101315141918[[#This Row],[R$ (Valores)]],K252+FluxoCaixa101315141918[[#This Row],[Valores Receitas / Despesas]])</f>
        <v>77365.289999999994</v>
      </c>
      <c r="L253" s="20">
        <f>IF(FluxoCaixa101315141918[[#This Row],[Entrada / Saída]]="Saída",FluxoCaixa101315141918[[#This Row],[R$ (Valores)]]*-1,FluxoCaixa101315141918[[#This Row],[R$ (Valores)]])</f>
        <v>0</v>
      </c>
    </row>
    <row r="254" spans="2:12">
      <c r="B254" s="48"/>
      <c r="C254" s="48"/>
      <c r="D254" s="16"/>
      <c r="E254" s="48"/>
      <c r="F254" s="17"/>
      <c r="G254" s="17"/>
      <c r="H254" s="17"/>
      <c r="I254" s="21"/>
      <c r="J254" s="17" t="s">
        <v>525</v>
      </c>
      <c r="K254" s="20">
        <f>IF(FluxoCaixa101315141918[[#This Row],[Movimento ]]="Saldo Inicial",FluxoCaixa101315141918[[#This Row],[R$ (Valores)]],K253+FluxoCaixa101315141918[[#This Row],[Valores Receitas / Despesas]])</f>
        <v>77365.289999999994</v>
      </c>
      <c r="L254" s="20">
        <f>IF(FluxoCaixa101315141918[[#This Row],[Entrada / Saída]]="Saída",FluxoCaixa101315141918[[#This Row],[R$ (Valores)]]*-1,FluxoCaixa101315141918[[#This Row],[R$ (Valores)]])</f>
        <v>0</v>
      </c>
    </row>
    <row r="255" spans="2:12">
      <c r="B255" s="48"/>
      <c r="C255" s="48"/>
      <c r="D255" s="16"/>
      <c r="E255" s="48"/>
      <c r="F255" s="17"/>
      <c r="G255" s="17"/>
      <c r="H255" s="17"/>
      <c r="I255" s="21"/>
      <c r="J255" s="17" t="s">
        <v>525</v>
      </c>
      <c r="K255" s="20">
        <f>IF(FluxoCaixa101315141918[[#This Row],[Movimento ]]="Saldo Inicial",FluxoCaixa101315141918[[#This Row],[R$ (Valores)]],K254+FluxoCaixa101315141918[[#This Row],[Valores Receitas / Despesas]])</f>
        <v>77365.289999999994</v>
      </c>
      <c r="L255" s="20">
        <f>IF(FluxoCaixa101315141918[[#This Row],[Entrada / Saída]]="Saída",FluxoCaixa101315141918[[#This Row],[R$ (Valores)]]*-1,FluxoCaixa101315141918[[#This Row],[R$ (Valores)]])</f>
        <v>0</v>
      </c>
    </row>
    <row r="256" spans="2:12">
      <c r="B256" s="48"/>
      <c r="C256" s="48"/>
      <c r="D256" s="16"/>
      <c r="E256" s="48"/>
      <c r="F256" s="17"/>
      <c r="G256" s="17"/>
      <c r="H256" s="17"/>
      <c r="I256" s="21"/>
      <c r="J256" s="17" t="s">
        <v>525</v>
      </c>
      <c r="K256" s="20">
        <f>IF(FluxoCaixa101315141918[[#This Row],[Movimento ]]="Saldo Inicial",FluxoCaixa101315141918[[#This Row],[R$ (Valores)]],K255+FluxoCaixa101315141918[[#This Row],[Valores Receitas / Despesas]])</f>
        <v>77365.289999999994</v>
      </c>
      <c r="L256" s="20">
        <f>IF(FluxoCaixa101315141918[[#This Row],[Entrada / Saída]]="Saída",FluxoCaixa101315141918[[#This Row],[R$ (Valores)]]*-1,FluxoCaixa101315141918[[#This Row],[R$ (Valores)]])</f>
        <v>0</v>
      </c>
    </row>
    <row r="257" spans="2:12">
      <c r="B257" s="48"/>
      <c r="C257" s="48"/>
      <c r="D257" s="16"/>
      <c r="E257" s="48"/>
      <c r="F257" s="17"/>
      <c r="G257" s="17"/>
      <c r="H257" s="17"/>
      <c r="I257" s="21"/>
      <c r="J257" s="17" t="s">
        <v>525</v>
      </c>
      <c r="K257" s="20">
        <f>IF(FluxoCaixa101315141918[[#This Row],[Movimento ]]="Saldo Inicial",FluxoCaixa101315141918[[#This Row],[R$ (Valores)]],K256+FluxoCaixa101315141918[[#This Row],[Valores Receitas / Despesas]])</f>
        <v>77365.289999999994</v>
      </c>
      <c r="L257" s="20">
        <f>IF(FluxoCaixa101315141918[[#This Row],[Entrada / Saída]]="Saída",FluxoCaixa101315141918[[#This Row],[R$ (Valores)]]*-1,FluxoCaixa101315141918[[#This Row],[R$ (Valores)]])</f>
        <v>0</v>
      </c>
    </row>
    <row r="258" spans="2:12">
      <c r="B258" s="48"/>
      <c r="C258" s="48"/>
      <c r="D258" s="16"/>
      <c r="E258" s="48"/>
      <c r="F258" s="17"/>
      <c r="G258" s="17"/>
      <c r="H258" s="17"/>
      <c r="I258" s="21"/>
      <c r="J258" s="17" t="s">
        <v>525</v>
      </c>
      <c r="K258" s="20">
        <f>IF(FluxoCaixa101315141918[[#This Row],[Movimento ]]="Saldo Inicial",FluxoCaixa101315141918[[#This Row],[R$ (Valores)]],K257+FluxoCaixa101315141918[[#This Row],[Valores Receitas / Despesas]])</f>
        <v>77365.289999999994</v>
      </c>
      <c r="L258" s="20">
        <f>IF(FluxoCaixa101315141918[[#This Row],[Entrada / Saída]]="Saída",FluxoCaixa101315141918[[#This Row],[R$ (Valores)]]*-1,FluxoCaixa101315141918[[#This Row],[R$ (Valores)]])</f>
        <v>0</v>
      </c>
    </row>
    <row r="259" spans="2:12">
      <c r="B259" s="48"/>
      <c r="C259" s="48"/>
      <c r="D259" s="16"/>
      <c r="E259" s="48"/>
      <c r="F259" s="17"/>
      <c r="G259" s="17"/>
      <c r="H259" s="17"/>
      <c r="I259" s="21"/>
      <c r="J259" s="17" t="s">
        <v>525</v>
      </c>
      <c r="K259" s="20">
        <f>IF(FluxoCaixa101315141918[[#This Row],[Movimento ]]="Saldo Inicial",FluxoCaixa101315141918[[#This Row],[R$ (Valores)]],K258+FluxoCaixa101315141918[[#This Row],[Valores Receitas / Despesas]])</f>
        <v>77365.289999999994</v>
      </c>
      <c r="L259" s="20">
        <f>IF(FluxoCaixa101315141918[[#This Row],[Entrada / Saída]]="Saída",FluxoCaixa101315141918[[#This Row],[R$ (Valores)]]*-1,FluxoCaixa101315141918[[#This Row],[R$ (Valores)]])</f>
        <v>0</v>
      </c>
    </row>
    <row r="260" spans="2:12">
      <c r="B260" s="48"/>
      <c r="C260" s="48"/>
      <c r="D260" s="16"/>
      <c r="E260" s="48"/>
      <c r="F260" s="17"/>
      <c r="G260" s="17"/>
      <c r="H260" s="17"/>
      <c r="I260" s="21"/>
      <c r="J260" s="17" t="s">
        <v>525</v>
      </c>
      <c r="K260" s="20">
        <f>IF(FluxoCaixa101315141918[[#This Row],[Movimento ]]="Saldo Inicial",FluxoCaixa101315141918[[#This Row],[R$ (Valores)]],K259+FluxoCaixa101315141918[[#This Row],[Valores Receitas / Despesas]])</f>
        <v>77365.289999999994</v>
      </c>
      <c r="L260" s="20">
        <f>IF(FluxoCaixa101315141918[[#This Row],[Entrada / Saída]]="Saída",FluxoCaixa101315141918[[#This Row],[R$ (Valores)]]*-1,FluxoCaixa101315141918[[#This Row],[R$ (Valores)]])</f>
        <v>0</v>
      </c>
    </row>
    <row r="261" spans="2:12">
      <c r="B261" s="48"/>
      <c r="C261" s="48"/>
      <c r="D261" s="16"/>
      <c r="E261" s="48"/>
      <c r="F261" s="17"/>
      <c r="G261" s="17"/>
      <c r="H261" s="17"/>
      <c r="I261" s="21"/>
      <c r="J261" s="17" t="s">
        <v>525</v>
      </c>
      <c r="K261" s="20">
        <f>IF(FluxoCaixa101315141918[[#This Row],[Movimento ]]="Saldo Inicial",FluxoCaixa101315141918[[#This Row],[R$ (Valores)]],K260+FluxoCaixa101315141918[[#This Row],[Valores Receitas / Despesas]])</f>
        <v>77365.289999999994</v>
      </c>
      <c r="L261" s="20">
        <f>IF(FluxoCaixa101315141918[[#This Row],[Entrada / Saída]]="Saída",FluxoCaixa101315141918[[#This Row],[R$ (Valores)]]*-1,FluxoCaixa101315141918[[#This Row],[R$ (Valores)]])</f>
        <v>0</v>
      </c>
    </row>
    <row r="262" spans="2:12">
      <c r="B262" s="48"/>
      <c r="C262" s="48"/>
      <c r="D262" s="16"/>
      <c r="E262" s="48"/>
      <c r="F262" s="17"/>
      <c r="G262" s="17"/>
      <c r="H262" s="17"/>
      <c r="I262" s="21"/>
      <c r="J262" s="17" t="s">
        <v>525</v>
      </c>
      <c r="K262" s="20">
        <f>IF(FluxoCaixa101315141918[[#This Row],[Movimento ]]="Saldo Inicial",FluxoCaixa101315141918[[#This Row],[R$ (Valores)]],K261+FluxoCaixa101315141918[[#This Row],[Valores Receitas / Despesas]])</f>
        <v>77365.289999999994</v>
      </c>
      <c r="L262" s="20">
        <f>IF(FluxoCaixa101315141918[[#This Row],[Entrada / Saída]]="Saída",FluxoCaixa101315141918[[#This Row],[R$ (Valores)]]*-1,FluxoCaixa101315141918[[#This Row],[R$ (Valores)]])</f>
        <v>0</v>
      </c>
    </row>
    <row r="263" spans="2:12">
      <c r="B263" s="48"/>
      <c r="C263" s="48"/>
      <c r="D263" s="16"/>
      <c r="E263" s="48"/>
      <c r="F263" s="17"/>
      <c r="G263" s="17"/>
      <c r="H263" s="17"/>
      <c r="I263" s="21"/>
      <c r="J263" s="17" t="s">
        <v>525</v>
      </c>
      <c r="K263" s="20">
        <f>IF(FluxoCaixa101315141918[[#This Row],[Movimento ]]="Saldo Inicial",FluxoCaixa101315141918[[#This Row],[R$ (Valores)]],K262+FluxoCaixa101315141918[[#This Row],[Valores Receitas / Despesas]])</f>
        <v>77365.289999999994</v>
      </c>
      <c r="L263" s="20">
        <f>IF(FluxoCaixa101315141918[[#This Row],[Entrada / Saída]]="Saída",FluxoCaixa101315141918[[#This Row],[R$ (Valores)]]*-1,FluxoCaixa101315141918[[#This Row],[R$ (Valores)]])</f>
        <v>0</v>
      </c>
    </row>
    <row r="264" spans="2:12">
      <c r="B264" s="48"/>
      <c r="C264" s="48"/>
      <c r="D264" s="16"/>
      <c r="E264" s="48"/>
      <c r="F264" s="17"/>
      <c r="G264" s="17"/>
      <c r="H264" s="17"/>
      <c r="I264" s="21"/>
      <c r="J264" s="17" t="s">
        <v>525</v>
      </c>
      <c r="K264" s="20">
        <f>IF(FluxoCaixa101315141918[[#This Row],[Movimento ]]="Saldo Inicial",FluxoCaixa101315141918[[#This Row],[R$ (Valores)]],K263+FluxoCaixa101315141918[[#This Row],[Valores Receitas / Despesas]])</f>
        <v>77365.289999999994</v>
      </c>
      <c r="L264" s="20">
        <f>IF(FluxoCaixa101315141918[[#This Row],[Entrada / Saída]]="Saída",FluxoCaixa101315141918[[#This Row],[R$ (Valores)]]*-1,FluxoCaixa101315141918[[#This Row],[R$ (Valores)]])</f>
        <v>0</v>
      </c>
    </row>
    <row r="265" spans="2:12">
      <c r="B265" s="48"/>
      <c r="C265" s="48"/>
      <c r="D265" s="16"/>
      <c r="E265" s="48"/>
      <c r="F265" s="17"/>
      <c r="G265" s="17"/>
      <c r="H265" s="17"/>
      <c r="I265" s="21"/>
      <c r="J265" s="17" t="s">
        <v>525</v>
      </c>
      <c r="K265" s="20">
        <f>IF(FluxoCaixa101315141918[[#This Row],[Movimento ]]="Saldo Inicial",FluxoCaixa101315141918[[#This Row],[R$ (Valores)]],K264+FluxoCaixa101315141918[[#This Row],[Valores Receitas / Despesas]])</f>
        <v>77365.289999999994</v>
      </c>
      <c r="L265" s="20">
        <f>IF(FluxoCaixa101315141918[[#This Row],[Entrada / Saída]]="Saída",FluxoCaixa101315141918[[#This Row],[R$ (Valores)]]*-1,FluxoCaixa101315141918[[#This Row],[R$ (Valores)]])</f>
        <v>0</v>
      </c>
    </row>
    <row r="266" spans="2:12">
      <c r="B266" s="48"/>
      <c r="C266" s="48"/>
      <c r="D266" s="16"/>
      <c r="E266" s="48"/>
      <c r="F266" s="17"/>
      <c r="G266" s="17"/>
      <c r="H266" s="17"/>
      <c r="I266" s="21"/>
      <c r="J266" s="17" t="s">
        <v>525</v>
      </c>
      <c r="K266" s="20">
        <f>IF(FluxoCaixa101315141918[[#This Row],[Movimento ]]="Saldo Inicial",FluxoCaixa101315141918[[#This Row],[R$ (Valores)]],K265+FluxoCaixa101315141918[[#This Row],[Valores Receitas / Despesas]])</f>
        <v>77365.289999999994</v>
      </c>
      <c r="L266" s="20">
        <f>IF(FluxoCaixa101315141918[[#This Row],[Entrada / Saída]]="Saída",FluxoCaixa101315141918[[#This Row],[R$ (Valores)]]*-1,FluxoCaixa101315141918[[#This Row],[R$ (Valores)]])</f>
        <v>0</v>
      </c>
    </row>
    <row r="267" spans="2:12">
      <c r="B267" s="48"/>
      <c r="C267" s="48"/>
      <c r="D267" s="16"/>
      <c r="E267" s="48"/>
      <c r="F267" s="17"/>
      <c r="G267" s="17"/>
      <c r="H267" s="17"/>
      <c r="I267" s="21"/>
      <c r="J267" s="17" t="s">
        <v>525</v>
      </c>
      <c r="K267" s="20">
        <f>IF(FluxoCaixa101315141918[[#This Row],[Movimento ]]="Saldo Inicial",FluxoCaixa101315141918[[#This Row],[R$ (Valores)]],K266+FluxoCaixa101315141918[[#This Row],[Valores Receitas / Despesas]])</f>
        <v>77365.289999999994</v>
      </c>
      <c r="L267" s="20">
        <f>IF(FluxoCaixa101315141918[[#This Row],[Entrada / Saída]]="Saída",FluxoCaixa101315141918[[#This Row],[R$ (Valores)]]*-1,FluxoCaixa101315141918[[#This Row],[R$ (Valores)]])</f>
        <v>0</v>
      </c>
    </row>
    <row r="268" spans="2:12">
      <c r="B268" s="48"/>
      <c r="C268" s="48"/>
      <c r="D268" s="16"/>
      <c r="E268" s="48"/>
      <c r="F268" s="17"/>
      <c r="G268" s="17"/>
      <c r="H268" s="17"/>
      <c r="I268" s="21"/>
      <c r="J268" s="17" t="s">
        <v>525</v>
      </c>
      <c r="K268" s="20">
        <f>IF(FluxoCaixa101315141918[[#This Row],[Movimento ]]="Saldo Inicial",FluxoCaixa101315141918[[#This Row],[R$ (Valores)]],K267+FluxoCaixa101315141918[[#This Row],[Valores Receitas / Despesas]])</f>
        <v>77365.289999999994</v>
      </c>
      <c r="L268" s="20">
        <f>IF(FluxoCaixa101315141918[[#This Row],[Entrada / Saída]]="Saída",FluxoCaixa101315141918[[#This Row],[R$ (Valores)]]*-1,FluxoCaixa101315141918[[#This Row],[R$ (Valores)]])</f>
        <v>0</v>
      </c>
    </row>
    <row r="269" spans="2:12">
      <c r="B269" s="48"/>
      <c r="C269" s="48"/>
      <c r="D269" s="16"/>
      <c r="E269" s="48"/>
      <c r="F269" s="17"/>
      <c r="G269" s="17"/>
      <c r="H269" s="17"/>
      <c r="I269" s="21"/>
      <c r="J269" s="17" t="s">
        <v>525</v>
      </c>
      <c r="K269" s="20">
        <f>IF(FluxoCaixa101315141918[[#This Row],[Movimento ]]="Saldo Inicial",FluxoCaixa101315141918[[#This Row],[R$ (Valores)]],K268+FluxoCaixa101315141918[[#This Row],[Valores Receitas / Despesas]])</f>
        <v>77365.289999999994</v>
      </c>
      <c r="L269" s="20">
        <f>IF(FluxoCaixa101315141918[[#This Row],[Entrada / Saída]]="Saída",FluxoCaixa101315141918[[#This Row],[R$ (Valores)]]*-1,FluxoCaixa101315141918[[#This Row],[R$ (Valores)]])</f>
        <v>0</v>
      </c>
    </row>
    <row r="270" spans="2:12">
      <c r="B270" s="48"/>
      <c r="C270" s="48"/>
      <c r="D270" s="16"/>
      <c r="E270" s="48"/>
      <c r="F270" s="17"/>
      <c r="G270" s="17"/>
      <c r="H270" s="17"/>
      <c r="I270" s="21"/>
      <c r="J270" s="17" t="s">
        <v>525</v>
      </c>
      <c r="K270" s="20">
        <f>IF(FluxoCaixa101315141918[[#This Row],[Movimento ]]="Saldo Inicial",FluxoCaixa101315141918[[#This Row],[R$ (Valores)]],K269+FluxoCaixa101315141918[[#This Row],[Valores Receitas / Despesas]])</f>
        <v>77365.289999999994</v>
      </c>
      <c r="L270" s="20">
        <f>IF(FluxoCaixa101315141918[[#This Row],[Entrada / Saída]]="Saída",FluxoCaixa101315141918[[#This Row],[R$ (Valores)]]*-1,FluxoCaixa101315141918[[#This Row],[R$ (Valores)]])</f>
        <v>0</v>
      </c>
    </row>
    <row r="271" spans="2:12">
      <c r="B271" s="48"/>
      <c r="C271" s="48"/>
      <c r="D271" s="16"/>
      <c r="E271" s="48"/>
      <c r="F271" s="17"/>
      <c r="G271" s="17"/>
      <c r="H271" s="17"/>
      <c r="I271" s="21"/>
      <c r="J271" s="17" t="s">
        <v>525</v>
      </c>
      <c r="K271" s="20">
        <f>IF(FluxoCaixa101315141918[[#This Row],[Movimento ]]="Saldo Inicial",FluxoCaixa101315141918[[#This Row],[R$ (Valores)]],K270+FluxoCaixa101315141918[[#This Row],[Valores Receitas / Despesas]])</f>
        <v>77365.289999999994</v>
      </c>
      <c r="L271" s="20">
        <f>IF(FluxoCaixa101315141918[[#This Row],[Entrada / Saída]]="Saída",FluxoCaixa101315141918[[#This Row],[R$ (Valores)]]*-1,FluxoCaixa101315141918[[#This Row],[R$ (Valores)]])</f>
        <v>0</v>
      </c>
    </row>
    <row r="272" spans="2:12">
      <c r="B272" s="48"/>
      <c r="C272" s="48"/>
      <c r="D272" s="16"/>
      <c r="E272" s="48"/>
      <c r="F272" s="17"/>
      <c r="G272" s="17"/>
      <c r="H272" s="17"/>
      <c r="I272" s="21"/>
      <c r="J272" s="17" t="s">
        <v>525</v>
      </c>
      <c r="K272" s="20">
        <f>IF(FluxoCaixa101315141918[[#This Row],[Movimento ]]="Saldo Inicial",FluxoCaixa101315141918[[#This Row],[R$ (Valores)]],K271+FluxoCaixa101315141918[[#This Row],[Valores Receitas / Despesas]])</f>
        <v>77365.289999999994</v>
      </c>
      <c r="L272" s="20">
        <f>IF(FluxoCaixa101315141918[[#This Row],[Entrada / Saída]]="Saída",FluxoCaixa101315141918[[#This Row],[R$ (Valores)]]*-1,FluxoCaixa101315141918[[#This Row],[R$ (Valores)]])</f>
        <v>0</v>
      </c>
    </row>
    <row r="273" spans="2:18">
      <c r="B273" s="48"/>
      <c r="C273" s="48"/>
      <c r="D273" s="16"/>
      <c r="E273" s="48"/>
      <c r="F273" s="17"/>
      <c r="G273" s="17"/>
      <c r="H273" s="17"/>
      <c r="I273" s="21"/>
      <c r="J273" s="17" t="s">
        <v>525</v>
      </c>
      <c r="K273" s="20">
        <f>IF(FluxoCaixa101315141918[[#This Row],[Movimento ]]="Saldo Inicial",FluxoCaixa101315141918[[#This Row],[R$ (Valores)]],K272+FluxoCaixa101315141918[[#This Row],[Valores Receitas / Despesas]])</f>
        <v>77365.289999999994</v>
      </c>
      <c r="L273" s="20">
        <f>IF(FluxoCaixa101315141918[[#This Row],[Entrada / Saída]]="Saída",FluxoCaixa101315141918[[#This Row],[R$ (Valores)]]*-1,FluxoCaixa101315141918[[#This Row],[R$ (Valores)]])</f>
        <v>0</v>
      </c>
    </row>
    <row r="274" spans="2:18">
      <c r="B274" s="48"/>
      <c r="C274" s="48"/>
      <c r="D274" s="16"/>
      <c r="E274" s="48"/>
      <c r="F274" s="17"/>
      <c r="G274" s="17"/>
      <c r="H274" s="17"/>
      <c r="I274" s="21"/>
      <c r="J274" s="17" t="s">
        <v>525</v>
      </c>
      <c r="K274" s="20">
        <f>IF(FluxoCaixa101315141918[[#This Row],[Movimento ]]="Saldo Inicial",FluxoCaixa101315141918[[#This Row],[R$ (Valores)]],K273+FluxoCaixa101315141918[[#This Row],[Valores Receitas / Despesas]])</f>
        <v>77365.289999999994</v>
      </c>
      <c r="L274" s="20">
        <f>IF(FluxoCaixa101315141918[[#This Row],[Entrada / Saída]]="Saída",FluxoCaixa101315141918[[#This Row],[R$ (Valores)]]*-1,FluxoCaixa101315141918[[#This Row],[R$ (Valores)]])</f>
        <v>0</v>
      </c>
    </row>
    <row r="275" spans="2:18">
      <c r="B275" s="48"/>
      <c r="C275" s="48"/>
      <c r="D275" s="16"/>
      <c r="E275" s="48"/>
      <c r="F275" s="17"/>
      <c r="G275" s="17"/>
      <c r="H275" s="17"/>
      <c r="I275" s="21"/>
      <c r="J275" s="17" t="s">
        <v>525</v>
      </c>
      <c r="K275" s="20">
        <f>IF(FluxoCaixa101315141918[[#This Row],[Movimento ]]="Saldo Inicial",FluxoCaixa101315141918[[#This Row],[R$ (Valores)]],K274+FluxoCaixa101315141918[[#This Row],[Valores Receitas / Despesas]])</f>
        <v>77365.289999999994</v>
      </c>
      <c r="L275" s="20">
        <f>IF(FluxoCaixa101315141918[[#This Row],[Entrada / Saída]]="Saída",FluxoCaixa101315141918[[#This Row],[R$ (Valores)]]*-1,FluxoCaixa101315141918[[#This Row],[R$ (Valores)]])</f>
        <v>0</v>
      </c>
    </row>
    <row r="276" spans="2:18">
      <c r="B276" s="48"/>
      <c r="C276" s="48"/>
      <c r="D276" s="16"/>
      <c r="E276" s="48"/>
      <c r="F276" s="17"/>
      <c r="G276" s="17"/>
      <c r="H276" s="17"/>
      <c r="I276" s="21"/>
      <c r="J276" s="17" t="s">
        <v>525</v>
      </c>
      <c r="K276" s="20">
        <f>IF(FluxoCaixa101315141918[[#This Row],[Movimento ]]="Saldo Inicial",FluxoCaixa101315141918[[#This Row],[R$ (Valores)]],K275+FluxoCaixa101315141918[[#This Row],[Valores Receitas / Despesas]])</f>
        <v>77365.289999999994</v>
      </c>
      <c r="L276" s="20">
        <f>IF(FluxoCaixa101315141918[[#This Row],[Entrada / Saída]]="Saída",FluxoCaixa101315141918[[#This Row],[R$ (Valores)]]*-1,FluxoCaixa101315141918[[#This Row],[R$ (Valores)]])</f>
        <v>0</v>
      </c>
    </row>
    <row r="277" spans="2:18">
      <c r="B277" s="48"/>
      <c r="C277" s="48"/>
      <c r="D277" s="16"/>
      <c r="E277" s="48"/>
      <c r="F277" s="17"/>
      <c r="G277" s="17"/>
      <c r="H277" s="17"/>
      <c r="I277" s="21"/>
      <c r="J277" s="17" t="s">
        <v>525</v>
      </c>
      <c r="K277" s="20">
        <f>IF(FluxoCaixa101315141918[[#This Row],[Movimento ]]="Saldo Inicial",FluxoCaixa101315141918[[#This Row],[R$ (Valores)]],K276+FluxoCaixa101315141918[[#This Row],[Valores Receitas / Despesas]])</f>
        <v>77365.289999999994</v>
      </c>
      <c r="L277" s="20">
        <f>IF(FluxoCaixa101315141918[[#This Row],[Entrada / Saída]]="Saída",FluxoCaixa101315141918[[#This Row],[R$ (Valores)]]*-1,FluxoCaixa101315141918[[#This Row],[R$ (Valores)]])</f>
        <v>0</v>
      </c>
    </row>
    <row r="278" spans="2:18">
      <c r="B278" s="48"/>
      <c r="C278" s="48"/>
      <c r="D278" s="16"/>
      <c r="E278" s="48"/>
      <c r="F278" s="17"/>
      <c r="G278" s="17"/>
      <c r="H278" s="17"/>
      <c r="I278" s="21"/>
      <c r="J278" s="17" t="s">
        <v>525</v>
      </c>
      <c r="K278" s="20">
        <f>IF(FluxoCaixa101315141918[[#This Row],[Movimento ]]="Saldo Inicial",FluxoCaixa101315141918[[#This Row],[R$ (Valores)]],K277+FluxoCaixa101315141918[[#This Row],[Valores Receitas / Despesas]])</f>
        <v>77365.289999999994</v>
      </c>
      <c r="L278" s="20">
        <f>IF(FluxoCaixa101315141918[[#This Row],[Entrada / Saída]]="Saída",FluxoCaixa101315141918[[#This Row],[R$ (Valores)]]*-1,FluxoCaixa101315141918[[#This Row],[R$ (Valores)]])</f>
        <v>0</v>
      </c>
    </row>
    <row r="279" spans="2:18">
      <c r="B279" s="48"/>
      <c r="C279" s="48"/>
      <c r="D279" s="16"/>
      <c r="E279" s="48"/>
      <c r="F279" s="17"/>
      <c r="G279" s="17"/>
      <c r="H279" s="17"/>
      <c r="I279" s="29"/>
      <c r="J279" s="17" t="s">
        <v>525</v>
      </c>
      <c r="K279" s="20">
        <f>IF(FluxoCaixa101315141918[[#This Row],[Movimento ]]="Saldo Inicial",FluxoCaixa101315141918[[#This Row],[R$ (Valores)]],K278+FluxoCaixa101315141918[[#This Row],[Valores Receitas / Despesas]])</f>
        <v>77365.289999999994</v>
      </c>
      <c r="L279" s="20">
        <f>IF(FluxoCaixa101315141918[[#This Row],[Entrada / Saída]]="Saída",FluxoCaixa101315141918[[#This Row],[R$ (Valores)]]*-1,FluxoCaixa101315141918[[#This Row],[R$ (Valores)]])</f>
        <v>0</v>
      </c>
    </row>
    <row r="280" spans="2:18">
      <c r="B280" s="48"/>
      <c r="C280" s="48"/>
      <c r="D280" s="16"/>
      <c r="E280" s="48"/>
      <c r="F280" s="17"/>
      <c r="G280" s="17"/>
      <c r="H280" s="17"/>
      <c r="I280" s="21"/>
      <c r="J280" s="17" t="s">
        <v>525</v>
      </c>
      <c r="K280" s="20">
        <f>IF(FluxoCaixa101315141918[[#This Row],[Movimento ]]="Saldo Inicial",FluxoCaixa101315141918[[#This Row],[R$ (Valores)]],K279+FluxoCaixa101315141918[[#This Row],[Valores Receitas / Despesas]])</f>
        <v>77365.289999999994</v>
      </c>
      <c r="L280" s="20">
        <f>IF(FluxoCaixa101315141918[[#This Row],[Entrada / Saída]]="Saída",FluxoCaixa101315141918[[#This Row],[R$ (Valores)]]*-1,FluxoCaixa101315141918[[#This Row],[R$ (Valores)]])</f>
        <v>0</v>
      </c>
    </row>
    <row r="281" spans="2:18">
      <c r="B281" s="48"/>
      <c r="C281" s="48"/>
      <c r="D281" s="16"/>
      <c r="E281" s="48"/>
      <c r="F281" s="17"/>
      <c r="G281" s="17"/>
      <c r="H281" s="17"/>
      <c r="I281" s="21"/>
      <c r="J281" s="17" t="s">
        <v>525</v>
      </c>
      <c r="K281" s="20">
        <f>IF(FluxoCaixa101315141918[[#This Row],[Movimento ]]="Saldo Inicial",FluxoCaixa101315141918[[#This Row],[R$ (Valores)]],K280+FluxoCaixa101315141918[[#This Row],[Valores Receitas / Despesas]])</f>
        <v>77365.289999999994</v>
      </c>
      <c r="L281" s="20">
        <f>IF(FluxoCaixa101315141918[[#This Row],[Entrada / Saída]]="Saída",FluxoCaixa101315141918[[#This Row],[R$ (Valores)]]*-1,FluxoCaixa101315141918[[#This Row],[R$ (Valores)]])</f>
        <v>0</v>
      </c>
    </row>
    <row r="282" spans="2:18">
      <c r="B282" s="48"/>
      <c r="C282" s="48"/>
      <c r="D282" s="16"/>
      <c r="E282" s="48"/>
      <c r="F282" s="17"/>
      <c r="G282" s="17"/>
      <c r="H282" s="17"/>
      <c r="I282" s="21"/>
      <c r="J282" s="17" t="s">
        <v>525</v>
      </c>
      <c r="K282" s="20">
        <f>IF(FluxoCaixa101315141918[[#This Row],[Movimento ]]="Saldo Inicial",FluxoCaixa101315141918[[#This Row],[R$ (Valores)]],K281+FluxoCaixa101315141918[[#This Row],[Valores Receitas / Despesas]])</f>
        <v>77365.289999999994</v>
      </c>
      <c r="L282" s="20">
        <f>IF(FluxoCaixa101315141918[[#This Row],[Entrada / Saída]]="Saída",FluxoCaixa101315141918[[#This Row],[R$ (Valores)]]*-1,FluxoCaixa101315141918[[#This Row],[R$ (Valores)]])</f>
        <v>0</v>
      </c>
    </row>
    <row r="283" spans="2:18">
      <c r="B283" s="48"/>
      <c r="C283" s="48"/>
      <c r="D283" s="16"/>
      <c r="E283" s="48"/>
      <c r="F283" s="17"/>
      <c r="G283" s="17"/>
      <c r="H283" s="17"/>
      <c r="I283" s="21"/>
      <c r="J283" s="17" t="s">
        <v>525</v>
      </c>
      <c r="K283" s="20">
        <f>IF(FluxoCaixa101315141918[[#This Row],[Movimento ]]="Saldo Inicial",FluxoCaixa101315141918[[#This Row],[R$ (Valores)]],K282+FluxoCaixa101315141918[[#This Row],[Valores Receitas / Despesas]])</f>
        <v>77365.289999999994</v>
      </c>
      <c r="L283" s="20">
        <f>IF(FluxoCaixa101315141918[[#This Row],[Entrada / Saída]]="Saída",FluxoCaixa101315141918[[#This Row],[R$ (Valores)]]*-1,FluxoCaixa101315141918[[#This Row],[R$ (Valores)]])</f>
        <v>0</v>
      </c>
    </row>
    <row r="284" spans="2:18" s="35" customFormat="1" ht="12" customHeight="1">
      <c r="B284" s="48"/>
      <c r="C284" s="48"/>
      <c r="D284" s="16"/>
      <c r="E284" s="48"/>
      <c r="F284" s="17"/>
      <c r="G284" s="17"/>
      <c r="H284" s="17"/>
      <c r="I284" s="21"/>
      <c r="J284" s="37" t="s">
        <v>525</v>
      </c>
      <c r="K284" s="20">
        <f>IF(FluxoCaixa101315141918[[#This Row],[Movimento ]]="Saldo Inicial",FluxoCaixa101315141918[[#This Row],[R$ (Valores)]],K283+FluxoCaixa101315141918[[#This Row],[Valores Receitas / Despesas]])</f>
        <v>77365.289999999994</v>
      </c>
      <c r="L284" s="39">
        <f>IF(FluxoCaixa101315141918[[#This Row],[Entrada / Saída]]="Saída",FluxoCaixa101315141918[[#This Row],[R$ (Valores)]]*-1,FluxoCaixa101315141918[[#This Row],[R$ (Valores)]])</f>
        <v>0</v>
      </c>
      <c r="R284" s="40"/>
    </row>
    <row r="285" spans="2:18">
      <c r="B285" s="48"/>
      <c r="C285" s="48"/>
      <c r="D285" s="16"/>
      <c r="E285" s="48"/>
      <c r="F285" s="17"/>
      <c r="G285" s="17"/>
      <c r="H285" s="17"/>
      <c r="I285" s="21"/>
      <c r="J285" s="17" t="s">
        <v>525</v>
      </c>
      <c r="K285" s="20">
        <f>IF(FluxoCaixa101315141918[[#This Row],[Movimento ]]="Saldo Inicial",FluxoCaixa101315141918[[#This Row],[R$ (Valores)]],K284+FluxoCaixa101315141918[[#This Row],[Valores Receitas / Despesas]])</f>
        <v>77365.289999999994</v>
      </c>
      <c r="L285" s="20">
        <f>IF(FluxoCaixa101315141918[[#This Row],[Entrada / Saída]]="Saída",FluxoCaixa101315141918[[#This Row],[R$ (Valores)]]*-1,FluxoCaixa101315141918[[#This Row],[R$ (Valores)]])</f>
        <v>0</v>
      </c>
    </row>
    <row r="286" spans="2:18">
      <c r="B286" s="48"/>
      <c r="C286" s="48"/>
      <c r="D286" s="16"/>
      <c r="E286" s="48"/>
      <c r="F286" s="17"/>
      <c r="G286" s="17"/>
      <c r="H286" s="17"/>
      <c r="I286" s="21"/>
      <c r="J286" s="17" t="s">
        <v>525</v>
      </c>
      <c r="K286" s="20">
        <f>IF(FluxoCaixa101315141918[[#This Row],[Movimento ]]="Saldo Inicial",FluxoCaixa101315141918[[#This Row],[R$ (Valores)]],K285+FluxoCaixa101315141918[[#This Row],[Valores Receitas / Despesas]])</f>
        <v>77365.289999999994</v>
      </c>
      <c r="L286" s="20">
        <f>IF(FluxoCaixa101315141918[[#This Row],[Entrada / Saída]]="Saída",FluxoCaixa101315141918[[#This Row],[R$ (Valores)]]*-1,FluxoCaixa101315141918[[#This Row],[R$ (Valores)]])</f>
        <v>0</v>
      </c>
    </row>
    <row r="287" spans="2:18">
      <c r="B287" s="48"/>
      <c r="C287" s="48"/>
      <c r="D287" s="16"/>
      <c r="E287" s="48"/>
      <c r="F287" s="17"/>
      <c r="G287" s="17"/>
      <c r="H287" s="17"/>
      <c r="I287" s="21"/>
      <c r="J287" s="17" t="s">
        <v>525</v>
      </c>
      <c r="K287" s="20">
        <f>IF(FluxoCaixa101315141918[[#This Row],[Movimento ]]="Saldo Inicial",FluxoCaixa101315141918[[#This Row],[R$ (Valores)]],K286+FluxoCaixa101315141918[[#This Row],[Valores Receitas / Despesas]])</f>
        <v>77365.289999999994</v>
      </c>
      <c r="L287" s="20">
        <f>IF(FluxoCaixa101315141918[[#This Row],[Entrada / Saída]]="Saída",FluxoCaixa101315141918[[#This Row],[R$ (Valores)]]*-1,FluxoCaixa101315141918[[#This Row],[R$ (Valores)]])</f>
        <v>0</v>
      </c>
    </row>
    <row r="288" spans="2:18">
      <c r="B288" s="48"/>
      <c r="C288" s="48"/>
      <c r="D288" s="16"/>
      <c r="E288" s="48"/>
      <c r="F288" s="17"/>
      <c r="G288" s="17"/>
      <c r="H288" s="17"/>
      <c r="I288" s="21"/>
      <c r="J288" s="17" t="s">
        <v>525</v>
      </c>
      <c r="K288" s="20">
        <f>IF(FluxoCaixa101315141918[[#This Row],[Movimento ]]="Saldo Inicial",FluxoCaixa101315141918[[#This Row],[R$ (Valores)]],K287+FluxoCaixa101315141918[[#This Row],[Valores Receitas / Despesas]])</f>
        <v>77365.289999999994</v>
      </c>
      <c r="L288" s="20">
        <f>IF(FluxoCaixa101315141918[[#This Row],[Entrada / Saída]]="Saída",FluxoCaixa101315141918[[#This Row],[R$ (Valores)]]*-1,FluxoCaixa101315141918[[#This Row],[R$ (Valores)]])</f>
        <v>0</v>
      </c>
    </row>
    <row r="289" spans="2:15">
      <c r="B289" s="48"/>
      <c r="C289" s="48"/>
      <c r="D289" s="16"/>
      <c r="E289" s="48"/>
      <c r="F289" s="17"/>
      <c r="G289" s="17"/>
      <c r="H289" s="17"/>
      <c r="I289" s="21"/>
      <c r="J289" s="17" t="s">
        <v>525</v>
      </c>
      <c r="K289" s="20">
        <f>IF(FluxoCaixa101315141918[[#This Row],[Movimento ]]="Saldo Inicial",FluxoCaixa101315141918[[#This Row],[R$ (Valores)]],K288+FluxoCaixa101315141918[[#This Row],[Valores Receitas / Despesas]])</f>
        <v>77365.289999999994</v>
      </c>
      <c r="L289" s="20">
        <f>IF(FluxoCaixa101315141918[[#This Row],[Entrada / Saída]]="Saída",FluxoCaixa101315141918[[#This Row],[R$ (Valores)]]*-1,FluxoCaixa101315141918[[#This Row],[R$ (Valores)]])</f>
        <v>0</v>
      </c>
    </row>
    <row r="290" spans="2:15">
      <c r="B290" s="48"/>
      <c r="C290" s="48"/>
      <c r="D290" s="16"/>
      <c r="E290" s="48"/>
      <c r="F290" s="17"/>
      <c r="G290" s="17"/>
      <c r="H290" s="17"/>
      <c r="I290" s="21"/>
      <c r="J290" s="17" t="s">
        <v>525</v>
      </c>
      <c r="K290" s="20">
        <f>IF(FluxoCaixa101315141918[[#This Row],[Movimento ]]="Saldo Inicial",FluxoCaixa101315141918[[#This Row],[R$ (Valores)]],K289+FluxoCaixa101315141918[[#This Row],[Valores Receitas / Despesas]])</f>
        <v>77365.289999999994</v>
      </c>
      <c r="L290" s="20">
        <f>IF(FluxoCaixa101315141918[[#This Row],[Entrada / Saída]]="Saída",FluxoCaixa101315141918[[#This Row],[R$ (Valores)]]*-1,FluxoCaixa101315141918[[#This Row],[R$ (Valores)]])</f>
        <v>0</v>
      </c>
    </row>
    <row r="291" spans="2:15">
      <c r="B291" s="48"/>
      <c r="C291" s="48"/>
      <c r="D291" s="16"/>
      <c r="E291" s="48"/>
      <c r="F291" s="17"/>
      <c r="G291" s="17"/>
      <c r="H291" s="17"/>
      <c r="I291" s="21"/>
      <c r="J291" s="17" t="s">
        <v>525</v>
      </c>
      <c r="K291" s="20">
        <f>IF(FluxoCaixa101315141918[[#This Row],[Movimento ]]="Saldo Inicial",FluxoCaixa101315141918[[#This Row],[R$ (Valores)]],K290+FluxoCaixa101315141918[[#This Row],[Valores Receitas / Despesas]])</f>
        <v>77365.289999999994</v>
      </c>
      <c r="L291" s="20">
        <f>IF(FluxoCaixa101315141918[[#This Row],[Entrada / Saída]]="Saída",FluxoCaixa101315141918[[#This Row],[R$ (Valores)]]*-1,FluxoCaixa101315141918[[#This Row],[R$ (Valores)]])</f>
        <v>0</v>
      </c>
    </row>
    <row r="292" spans="2:15">
      <c r="B292" s="48"/>
      <c r="C292" s="48"/>
      <c r="D292" s="16"/>
      <c r="E292" s="48"/>
      <c r="F292" s="17"/>
      <c r="G292" s="17"/>
      <c r="H292" s="17"/>
      <c r="I292" s="21"/>
      <c r="J292" s="17" t="s">
        <v>525</v>
      </c>
      <c r="K292" s="20">
        <f>IF(FluxoCaixa101315141918[[#This Row],[Movimento ]]="Saldo Inicial",FluxoCaixa101315141918[[#This Row],[R$ (Valores)]],K291+FluxoCaixa101315141918[[#This Row],[Valores Receitas / Despesas]])</f>
        <v>77365.289999999994</v>
      </c>
      <c r="L292" s="20">
        <f>IF(FluxoCaixa101315141918[[#This Row],[Entrada / Saída]]="Saída",FluxoCaixa101315141918[[#This Row],[R$ (Valores)]]*-1,FluxoCaixa101315141918[[#This Row],[R$ (Valores)]])</f>
        <v>0</v>
      </c>
    </row>
    <row r="293" spans="2:15">
      <c r="B293" s="48"/>
      <c r="C293" s="48"/>
      <c r="D293" s="16"/>
      <c r="E293" s="48"/>
      <c r="F293" s="17"/>
      <c r="G293" s="17"/>
      <c r="H293" s="17"/>
      <c r="I293" s="21"/>
      <c r="J293" s="17" t="s">
        <v>525</v>
      </c>
      <c r="K293" s="20">
        <f>IF(FluxoCaixa101315141918[[#This Row],[Movimento ]]="Saldo Inicial",FluxoCaixa101315141918[[#This Row],[R$ (Valores)]],K292+FluxoCaixa101315141918[[#This Row],[Valores Receitas / Despesas]])</f>
        <v>77365.289999999994</v>
      </c>
      <c r="L293" s="20">
        <f>IF(FluxoCaixa101315141918[[#This Row],[Entrada / Saída]]="Saída",FluxoCaixa101315141918[[#This Row],[R$ (Valores)]]*-1,FluxoCaixa101315141918[[#This Row],[R$ (Valores)]])</f>
        <v>0</v>
      </c>
    </row>
    <row r="294" spans="2:15">
      <c r="B294" s="48"/>
      <c r="C294" s="48"/>
      <c r="D294" s="16"/>
      <c r="E294" s="48"/>
      <c r="F294" s="17"/>
      <c r="G294" s="17"/>
      <c r="H294" s="17"/>
      <c r="I294" s="21"/>
      <c r="J294" s="17" t="s">
        <v>525</v>
      </c>
      <c r="K294" s="20">
        <f>IF(FluxoCaixa101315141918[[#This Row],[Movimento ]]="Saldo Inicial",FluxoCaixa101315141918[[#This Row],[R$ (Valores)]],K293+FluxoCaixa101315141918[[#This Row],[Valores Receitas / Despesas]])</f>
        <v>77365.289999999994</v>
      </c>
      <c r="L294" s="20">
        <f>IF(FluxoCaixa101315141918[[#This Row],[Entrada / Saída]]="Saída",FluxoCaixa101315141918[[#This Row],[R$ (Valores)]]*-1,FluxoCaixa101315141918[[#This Row],[R$ (Valores)]])</f>
        <v>0</v>
      </c>
    </row>
    <row r="295" spans="2:15">
      <c r="B295" s="48"/>
      <c r="C295" s="48"/>
      <c r="D295" s="16"/>
      <c r="E295" s="48"/>
      <c r="F295" s="17"/>
      <c r="G295" s="17"/>
      <c r="H295" s="17"/>
      <c r="I295" s="21"/>
      <c r="J295" s="17" t="s">
        <v>525</v>
      </c>
      <c r="K295" s="20">
        <f>IF(FluxoCaixa101315141918[[#This Row],[Movimento ]]="Saldo Inicial",FluxoCaixa101315141918[[#This Row],[R$ (Valores)]],K294+FluxoCaixa101315141918[[#This Row],[Valores Receitas / Despesas]])</f>
        <v>77365.289999999994</v>
      </c>
      <c r="L295" s="20">
        <f>IF(FluxoCaixa101315141918[[#This Row],[Entrada / Saída]]="Saída",FluxoCaixa101315141918[[#This Row],[R$ (Valores)]]*-1,FluxoCaixa101315141918[[#This Row],[R$ (Valores)]])</f>
        <v>0</v>
      </c>
    </row>
    <row r="296" spans="2:15">
      <c r="B296" s="48"/>
      <c r="C296" s="48"/>
      <c r="D296" s="16"/>
      <c r="E296" s="48"/>
      <c r="F296" s="17"/>
      <c r="G296" s="17"/>
      <c r="H296" s="17"/>
      <c r="I296" s="21"/>
      <c r="J296" s="17" t="s">
        <v>525</v>
      </c>
      <c r="K296" s="20">
        <f>IF(FluxoCaixa101315141918[[#This Row],[Movimento ]]="Saldo Inicial",FluxoCaixa101315141918[[#This Row],[R$ (Valores)]],K295+FluxoCaixa101315141918[[#This Row],[Valores Receitas / Despesas]])</f>
        <v>77365.289999999994</v>
      </c>
      <c r="L296" s="20">
        <f>IF(FluxoCaixa101315141918[[#This Row],[Entrada / Saída]]="Saída",FluxoCaixa101315141918[[#This Row],[R$ (Valores)]]*-1,FluxoCaixa101315141918[[#This Row],[R$ (Valores)]])</f>
        <v>0</v>
      </c>
    </row>
    <row r="297" spans="2:15">
      <c r="B297" s="48"/>
      <c r="C297" s="48"/>
      <c r="D297" s="16"/>
      <c r="E297" s="48"/>
      <c r="F297" s="17"/>
      <c r="G297" s="17"/>
      <c r="H297" s="17"/>
      <c r="I297" s="21"/>
      <c r="J297" s="17" t="s">
        <v>525</v>
      </c>
      <c r="K297" s="20">
        <f>IF(FluxoCaixa101315141918[[#This Row],[Movimento ]]="Saldo Inicial",FluxoCaixa101315141918[[#This Row],[R$ (Valores)]],K296+FluxoCaixa101315141918[[#This Row],[Valores Receitas / Despesas]])</f>
        <v>77365.289999999994</v>
      </c>
      <c r="L297" s="20">
        <f>IF(FluxoCaixa101315141918[[#This Row],[Entrada / Saída]]="Saída",FluxoCaixa101315141918[[#This Row],[R$ (Valores)]]*-1,FluxoCaixa101315141918[[#This Row],[R$ (Valores)]])</f>
        <v>0</v>
      </c>
      <c r="O297" s="31"/>
    </row>
    <row r="298" spans="2:15">
      <c r="B298" s="48"/>
      <c r="C298" s="48"/>
      <c r="D298" s="16"/>
      <c r="E298" s="48"/>
      <c r="F298" s="17"/>
      <c r="G298" s="17"/>
      <c r="H298" s="17"/>
      <c r="I298" s="29"/>
      <c r="J298" s="17" t="s">
        <v>525</v>
      </c>
      <c r="K298" s="20">
        <f>IF(FluxoCaixa101315141918[[#This Row],[Movimento ]]="Saldo Inicial",FluxoCaixa101315141918[[#This Row],[R$ (Valores)]],K297+FluxoCaixa101315141918[[#This Row],[Valores Receitas / Despesas]])</f>
        <v>77365.289999999994</v>
      </c>
      <c r="L298" s="20">
        <f>IF(FluxoCaixa101315141918[[#This Row],[Entrada / Saída]]="Saída",FluxoCaixa101315141918[[#This Row],[R$ (Valores)]]*-1,FluxoCaixa101315141918[[#This Row],[R$ (Valores)]])</f>
        <v>0</v>
      </c>
      <c r="O298" s="26"/>
    </row>
    <row r="299" spans="2:15">
      <c r="B299" s="48"/>
      <c r="C299" s="48"/>
      <c r="D299" s="16"/>
      <c r="E299" s="48"/>
      <c r="F299" s="17"/>
      <c r="G299" s="17"/>
      <c r="H299" s="17"/>
      <c r="I299" s="21"/>
      <c r="J299" s="17" t="s">
        <v>525</v>
      </c>
      <c r="K299" s="20">
        <f>IF(FluxoCaixa101315141918[[#This Row],[Movimento ]]="Saldo Inicial",FluxoCaixa101315141918[[#This Row],[R$ (Valores)]],K298+FluxoCaixa101315141918[[#This Row],[Valores Receitas / Despesas]])</f>
        <v>77365.289999999994</v>
      </c>
      <c r="L299" s="20">
        <f>IF(FluxoCaixa101315141918[[#This Row],[Entrada / Saída]]="Saída",FluxoCaixa101315141918[[#This Row],[R$ (Valores)]]*-1,FluxoCaixa101315141918[[#This Row],[R$ (Valores)]])</f>
        <v>0</v>
      </c>
    </row>
    <row r="300" spans="2:15">
      <c r="B300" s="48"/>
      <c r="C300" s="48"/>
      <c r="D300" s="16"/>
      <c r="E300" s="48"/>
      <c r="F300" s="17"/>
      <c r="G300" s="17"/>
      <c r="H300" s="17"/>
      <c r="I300" s="21"/>
      <c r="J300" s="17" t="s">
        <v>525</v>
      </c>
      <c r="K300" s="20">
        <f>IF(FluxoCaixa101315141918[[#This Row],[Movimento ]]="Saldo Inicial",FluxoCaixa101315141918[[#This Row],[R$ (Valores)]],K299+FluxoCaixa101315141918[[#This Row],[Valores Receitas / Despesas]])</f>
        <v>77365.289999999994</v>
      </c>
      <c r="L300" s="20">
        <f>IF(FluxoCaixa101315141918[[#This Row],[Entrada / Saída]]="Saída",FluxoCaixa101315141918[[#This Row],[R$ (Valores)]]*-1,FluxoCaixa101315141918[[#This Row],[R$ (Valores)]])</f>
        <v>0</v>
      </c>
    </row>
    <row r="301" spans="2:15">
      <c r="B301" s="48"/>
      <c r="C301" s="48"/>
      <c r="D301" s="16"/>
      <c r="E301" s="48"/>
      <c r="F301" s="17"/>
      <c r="G301" s="17"/>
      <c r="H301" s="17"/>
      <c r="I301" s="21"/>
      <c r="J301" s="17" t="s">
        <v>525</v>
      </c>
      <c r="K301" s="20">
        <f>IF(FluxoCaixa101315141918[[#This Row],[Movimento ]]="Saldo Inicial",FluxoCaixa101315141918[[#This Row],[R$ (Valores)]],K300+FluxoCaixa101315141918[[#This Row],[Valores Receitas / Despesas]])</f>
        <v>77365.289999999994</v>
      </c>
      <c r="L301" s="20">
        <f>IF(FluxoCaixa101315141918[[#This Row],[Entrada / Saída]]="Saída",FluxoCaixa101315141918[[#This Row],[R$ (Valores)]]*-1,FluxoCaixa101315141918[[#This Row],[R$ (Valores)]])</f>
        <v>0</v>
      </c>
    </row>
    <row r="302" spans="2:15">
      <c r="B302" s="48"/>
      <c r="C302" s="48"/>
      <c r="D302" s="16"/>
      <c r="E302" s="48"/>
      <c r="F302" s="17"/>
      <c r="G302" s="17"/>
      <c r="H302" s="17"/>
      <c r="I302" s="21"/>
      <c r="J302" s="17" t="s">
        <v>525</v>
      </c>
      <c r="K302" s="20">
        <f>IF(FluxoCaixa101315141918[[#This Row],[Movimento ]]="Saldo Inicial",FluxoCaixa101315141918[[#This Row],[R$ (Valores)]],K301+FluxoCaixa101315141918[[#This Row],[Valores Receitas / Despesas]])</f>
        <v>77365.289999999994</v>
      </c>
      <c r="L302" s="20">
        <f>IF(FluxoCaixa101315141918[[#This Row],[Entrada / Saída]]="Saída",FluxoCaixa101315141918[[#This Row],[R$ (Valores)]]*-1,FluxoCaixa101315141918[[#This Row],[R$ (Valores)]])</f>
        <v>0</v>
      </c>
    </row>
    <row r="303" spans="2:15">
      <c r="B303" s="48"/>
      <c r="C303" s="48"/>
      <c r="D303" s="16"/>
      <c r="E303" s="48"/>
      <c r="F303" s="17"/>
      <c r="G303" s="17"/>
      <c r="H303" s="17"/>
      <c r="I303" s="21"/>
      <c r="J303" s="17" t="s">
        <v>525</v>
      </c>
      <c r="K303" s="20">
        <f>IF(FluxoCaixa101315141918[[#This Row],[Movimento ]]="Saldo Inicial",FluxoCaixa101315141918[[#This Row],[R$ (Valores)]],K302+FluxoCaixa101315141918[[#This Row],[Valores Receitas / Despesas]])</f>
        <v>77365.289999999994</v>
      </c>
      <c r="L303" s="20">
        <f>IF(FluxoCaixa101315141918[[#This Row],[Entrada / Saída]]="Saída",FluxoCaixa101315141918[[#This Row],[R$ (Valores)]]*-1,FluxoCaixa101315141918[[#This Row],[R$ (Valores)]])</f>
        <v>0</v>
      </c>
    </row>
    <row r="304" spans="2:15">
      <c r="B304" s="48"/>
      <c r="C304" s="48"/>
      <c r="D304" s="16"/>
      <c r="E304" s="48"/>
      <c r="F304" s="17"/>
      <c r="G304" s="17"/>
      <c r="H304" s="17"/>
      <c r="I304" s="21"/>
      <c r="J304" s="17" t="s">
        <v>525</v>
      </c>
      <c r="K304" s="20">
        <f>IF(FluxoCaixa101315141918[[#This Row],[Movimento ]]="Saldo Inicial",FluxoCaixa101315141918[[#This Row],[R$ (Valores)]],K303+FluxoCaixa101315141918[[#This Row],[Valores Receitas / Despesas]])</f>
        <v>77365.289999999994</v>
      </c>
      <c r="L304" s="20">
        <f>IF(FluxoCaixa101315141918[[#This Row],[Entrada / Saída]]="Saída",FluxoCaixa101315141918[[#This Row],[R$ (Valores)]]*-1,FluxoCaixa101315141918[[#This Row],[R$ (Valores)]])</f>
        <v>0</v>
      </c>
    </row>
    <row r="305" spans="2:12">
      <c r="B305" s="48"/>
      <c r="C305" s="48"/>
      <c r="D305" s="16"/>
      <c r="E305" s="48"/>
      <c r="F305" s="17"/>
      <c r="G305" s="17"/>
      <c r="H305" s="17"/>
      <c r="I305" s="21"/>
      <c r="J305" s="17" t="s">
        <v>525</v>
      </c>
      <c r="K305" s="20">
        <f>IF(FluxoCaixa101315141918[[#This Row],[Movimento ]]="Saldo Inicial",FluxoCaixa101315141918[[#This Row],[R$ (Valores)]],K304+FluxoCaixa101315141918[[#This Row],[Valores Receitas / Despesas]])</f>
        <v>77365.289999999994</v>
      </c>
      <c r="L305" s="20">
        <f>IF(FluxoCaixa101315141918[[#This Row],[Entrada / Saída]]="Saída",FluxoCaixa101315141918[[#This Row],[R$ (Valores)]]*-1,FluxoCaixa101315141918[[#This Row],[R$ (Valores)]])</f>
        <v>0</v>
      </c>
    </row>
    <row r="306" spans="2:12">
      <c r="B306" s="48"/>
      <c r="C306" s="48"/>
      <c r="D306" s="16"/>
      <c r="E306" s="48"/>
      <c r="F306" s="17"/>
      <c r="G306" s="17"/>
      <c r="H306" s="17"/>
      <c r="I306" s="21"/>
      <c r="J306" s="17" t="s">
        <v>525</v>
      </c>
      <c r="K306" s="20">
        <f>IF(FluxoCaixa101315141918[[#This Row],[Movimento ]]="Saldo Inicial",FluxoCaixa101315141918[[#This Row],[R$ (Valores)]],K305+FluxoCaixa101315141918[[#This Row],[Valores Receitas / Despesas]])</f>
        <v>77365.289999999994</v>
      </c>
      <c r="L306" s="20">
        <f>IF(FluxoCaixa101315141918[[#This Row],[Entrada / Saída]]="Saída",FluxoCaixa101315141918[[#This Row],[R$ (Valores)]]*-1,FluxoCaixa101315141918[[#This Row],[R$ (Valores)]])</f>
        <v>0</v>
      </c>
    </row>
    <row r="307" spans="2:12">
      <c r="B307" s="48"/>
      <c r="C307" s="48"/>
      <c r="D307" s="16"/>
      <c r="E307" s="48"/>
      <c r="F307" s="17"/>
      <c r="G307" s="17"/>
      <c r="H307" s="17"/>
      <c r="I307" s="21"/>
      <c r="J307" s="17" t="s">
        <v>525</v>
      </c>
      <c r="K307" s="20">
        <f>IF(FluxoCaixa101315141918[[#This Row],[Movimento ]]="Saldo Inicial",FluxoCaixa101315141918[[#This Row],[R$ (Valores)]],K306+FluxoCaixa101315141918[[#This Row],[Valores Receitas / Despesas]])</f>
        <v>77365.289999999994</v>
      </c>
      <c r="L307" s="20">
        <f>IF(FluxoCaixa101315141918[[#This Row],[Entrada / Saída]]="Saída",FluxoCaixa101315141918[[#This Row],[R$ (Valores)]]*-1,FluxoCaixa101315141918[[#This Row],[R$ (Valores)]])</f>
        <v>0</v>
      </c>
    </row>
    <row r="308" spans="2:12">
      <c r="B308" s="48"/>
      <c r="C308" s="48"/>
      <c r="D308" s="16"/>
      <c r="E308" s="48"/>
      <c r="F308" s="17"/>
      <c r="G308" s="17"/>
      <c r="H308" s="17"/>
      <c r="I308" s="21"/>
      <c r="J308" s="17" t="s">
        <v>525</v>
      </c>
      <c r="K308" s="20">
        <f>IF(FluxoCaixa101315141918[[#This Row],[Movimento ]]="Saldo Inicial",FluxoCaixa101315141918[[#This Row],[R$ (Valores)]],K307+FluxoCaixa101315141918[[#This Row],[Valores Receitas / Despesas]])</f>
        <v>77365.289999999994</v>
      </c>
      <c r="L308" s="20">
        <f>IF(FluxoCaixa101315141918[[#This Row],[Entrada / Saída]]="Saída",FluxoCaixa101315141918[[#This Row],[R$ (Valores)]]*-1,FluxoCaixa101315141918[[#This Row],[R$ (Valores)]])</f>
        <v>0</v>
      </c>
    </row>
    <row r="309" spans="2:12">
      <c r="B309" s="48"/>
      <c r="C309" s="48"/>
      <c r="D309" s="16"/>
      <c r="E309" s="48"/>
      <c r="F309" s="17"/>
      <c r="G309" s="17"/>
      <c r="H309" s="17"/>
      <c r="I309" s="21"/>
      <c r="J309" s="17" t="s">
        <v>525</v>
      </c>
      <c r="K309" s="20">
        <f>IF(FluxoCaixa101315141918[[#This Row],[Movimento ]]="Saldo Inicial",FluxoCaixa101315141918[[#This Row],[R$ (Valores)]],K308+FluxoCaixa101315141918[[#This Row],[Valores Receitas / Despesas]])</f>
        <v>77365.289999999994</v>
      </c>
      <c r="L309" s="20">
        <f>IF(FluxoCaixa101315141918[[#This Row],[Entrada / Saída]]="Saída",FluxoCaixa101315141918[[#This Row],[R$ (Valores)]]*-1,FluxoCaixa101315141918[[#This Row],[R$ (Valores)]])</f>
        <v>0</v>
      </c>
    </row>
    <row r="310" spans="2:12">
      <c r="B310" s="48"/>
      <c r="C310" s="48"/>
      <c r="D310" s="16"/>
      <c r="E310" s="48"/>
      <c r="F310" s="17"/>
      <c r="G310" s="17"/>
      <c r="H310" s="17"/>
      <c r="I310" s="21"/>
      <c r="J310" s="17" t="s">
        <v>525</v>
      </c>
      <c r="K310" s="20">
        <f>IF(FluxoCaixa101315141918[[#This Row],[Movimento ]]="Saldo Inicial",FluxoCaixa101315141918[[#This Row],[R$ (Valores)]],K309+FluxoCaixa101315141918[[#This Row],[Valores Receitas / Despesas]])</f>
        <v>77365.289999999994</v>
      </c>
      <c r="L310" s="20">
        <f>IF(FluxoCaixa101315141918[[#This Row],[Entrada / Saída]]="Saída",FluxoCaixa101315141918[[#This Row],[R$ (Valores)]]*-1,FluxoCaixa101315141918[[#This Row],[R$ (Valores)]])</f>
        <v>0</v>
      </c>
    </row>
    <row r="311" spans="2:12">
      <c r="B311" s="48"/>
      <c r="C311" s="48"/>
      <c r="D311" s="16"/>
      <c r="E311" s="48"/>
      <c r="F311" s="17"/>
      <c r="G311" s="17"/>
      <c r="H311" s="17"/>
      <c r="I311" s="21"/>
      <c r="J311" s="17" t="s">
        <v>525</v>
      </c>
      <c r="K311" s="20">
        <f>IF(FluxoCaixa101315141918[[#This Row],[Movimento ]]="Saldo Inicial",FluxoCaixa101315141918[[#This Row],[R$ (Valores)]],K310+FluxoCaixa101315141918[[#This Row],[Valores Receitas / Despesas]])</f>
        <v>77365.289999999994</v>
      </c>
      <c r="L311" s="20">
        <f>IF(FluxoCaixa101315141918[[#This Row],[Entrada / Saída]]="Saída",FluxoCaixa101315141918[[#This Row],[R$ (Valores)]]*-1,FluxoCaixa101315141918[[#This Row],[R$ (Valores)]])</f>
        <v>0</v>
      </c>
    </row>
    <row r="312" spans="2:12">
      <c r="B312" s="48"/>
      <c r="C312" s="48"/>
      <c r="D312" s="16"/>
      <c r="E312" s="48"/>
      <c r="F312" s="17"/>
      <c r="G312" s="17"/>
      <c r="H312" s="17"/>
      <c r="I312" s="21"/>
      <c r="J312" s="17" t="s">
        <v>525</v>
      </c>
      <c r="K312" s="20">
        <f>IF(FluxoCaixa101315141918[[#This Row],[Movimento ]]="Saldo Inicial",FluxoCaixa101315141918[[#This Row],[R$ (Valores)]],K311+FluxoCaixa101315141918[[#This Row],[Valores Receitas / Despesas]])</f>
        <v>77365.289999999994</v>
      </c>
      <c r="L312" s="20">
        <f>IF(FluxoCaixa101315141918[[#This Row],[Entrada / Saída]]="Saída",FluxoCaixa101315141918[[#This Row],[R$ (Valores)]]*-1,FluxoCaixa101315141918[[#This Row],[R$ (Valores)]])</f>
        <v>0</v>
      </c>
    </row>
    <row r="313" spans="2:12">
      <c r="B313" s="48"/>
      <c r="C313" s="48"/>
      <c r="D313" s="16"/>
      <c r="E313" s="48"/>
      <c r="F313" s="17"/>
      <c r="G313" s="17"/>
      <c r="H313" s="17"/>
      <c r="I313" s="21"/>
      <c r="J313" s="17" t="s">
        <v>525</v>
      </c>
      <c r="K313" s="20">
        <f>IF(FluxoCaixa101315141918[[#This Row],[Movimento ]]="Saldo Inicial",FluxoCaixa101315141918[[#This Row],[R$ (Valores)]],K312+FluxoCaixa101315141918[[#This Row],[Valores Receitas / Despesas]])</f>
        <v>77365.289999999994</v>
      </c>
      <c r="L313" s="20">
        <f>IF(FluxoCaixa101315141918[[#This Row],[Entrada / Saída]]="Saída",FluxoCaixa101315141918[[#This Row],[R$ (Valores)]]*-1,FluxoCaixa101315141918[[#This Row],[R$ (Valores)]])</f>
        <v>0</v>
      </c>
    </row>
    <row r="314" spans="2:12">
      <c r="B314" s="48"/>
      <c r="C314" s="48"/>
      <c r="D314" s="16"/>
      <c r="E314" s="48"/>
      <c r="F314" s="17"/>
      <c r="G314" s="17"/>
      <c r="H314" s="17"/>
      <c r="I314" s="21"/>
      <c r="J314" s="17" t="s">
        <v>525</v>
      </c>
      <c r="K314" s="20">
        <f>IF(FluxoCaixa101315141918[[#This Row],[Movimento ]]="Saldo Inicial",FluxoCaixa101315141918[[#This Row],[R$ (Valores)]],K313+FluxoCaixa101315141918[[#This Row],[Valores Receitas / Despesas]])</f>
        <v>77365.289999999994</v>
      </c>
      <c r="L314" s="20">
        <f>IF(FluxoCaixa101315141918[[#This Row],[Entrada / Saída]]="Saída",FluxoCaixa101315141918[[#This Row],[R$ (Valores)]]*-1,FluxoCaixa101315141918[[#This Row],[R$ (Valores)]])</f>
        <v>0</v>
      </c>
    </row>
    <row r="315" spans="2:12">
      <c r="B315" s="48"/>
      <c r="C315" s="48"/>
      <c r="D315" s="16"/>
      <c r="E315" s="48"/>
      <c r="F315" s="17"/>
      <c r="G315" s="17"/>
      <c r="H315" s="17"/>
      <c r="I315" s="21"/>
      <c r="J315" s="17" t="s">
        <v>525</v>
      </c>
      <c r="K315" s="20">
        <f>IF(FluxoCaixa101315141918[[#This Row],[Movimento ]]="Saldo Inicial",FluxoCaixa101315141918[[#This Row],[R$ (Valores)]],K314+FluxoCaixa101315141918[[#This Row],[Valores Receitas / Despesas]])</f>
        <v>77365.289999999994</v>
      </c>
      <c r="L315" s="20">
        <f>IF(FluxoCaixa101315141918[[#This Row],[Entrada / Saída]]="Saída",FluxoCaixa101315141918[[#This Row],[R$ (Valores)]]*-1,FluxoCaixa101315141918[[#This Row],[R$ (Valores)]])</f>
        <v>0</v>
      </c>
    </row>
    <row r="316" spans="2:12">
      <c r="B316" s="48"/>
      <c r="C316" s="48"/>
      <c r="D316" s="16"/>
      <c r="E316" s="48"/>
      <c r="F316" s="17"/>
      <c r="G316" s="17"/>
      <c r="H316" s="17"/>
      <c r="I316" s="21"/>
      <c r="J316" s="17" t="s">
        <v>525</v>
      </c>
      <c r="K316" s="20">
        <f>IF(FluxoCaixa101315141918[[#This Row],[Movimento ]]="Saldo Inicial",FluxoCaixa101315141918[[#This Row],[R$ (Valores)]],K315+FluxoCaixa101315141918[[#This Row],[Valores Receitas / Despesas]])</f>
        <v>77365.289999999994</v>
      </c>
      <c r="L316" s="20">
        <f>IF(FluxoCaixa101315141918[[#This Row],[Entrada / Saída]]="Saída",FluxoCaixa101315141918[[#This Row],[R$ (Valores)]]*-1,FluxoCaixa101315141918[[#This Row],[R$ (Valores)]])</f>
        <v>0</v>
      </c>
    </row>
    <row r="317" spans="2:12">
      <c r="B317" s="48"/>
      <c r="C317" s="48"/>
      <c r="D317" s="16"/>
      <c r="E317" s="48"/>
      <c r="F317" s="17"/>
      <c r="G317" s="17"/>
      <c r="H317" s="17"/>
      <c r="I317" s="21"/>
      <c r="J317" s="17" t="s">
        <v>525</v>
      </c>
      <c r="K317" s="20">
        <f>IF(FluxoCaixa101315141918[[#This Row],[Movimento ]]="Saldo Inicial",FluxoCaixa101315141918[[#This Row],[R$ (Valores)]],K316+FluxoCaixa101315141918[[#This Row],[Valores Receitas / Despesas]])</f>
        <v>77365.289999999994</v>
      </c>
      <c r="L317" s="20">
        <f>IF(FluxoCaixa101315141918[[#This Row],[Entrada / Saída]]="Saída",FluxoCaixa101315141918[[#This Row],[R$ (Valores)]]*-1,FluxoCaixa101315141918[[#This Row],[R$ (Valores)]])</f>
        <v>0</v>
      </c>
    </row>
    <row r="318" spans="2:12">
      <c r="B318" s="48"/>
      <c r="C318" s="48"/>
      <c r="D318" s="16"/>
      <c r="E318" s="48"/>
      <c r="F318" s="17"/>
      <c r="G318" s="17"/>
      <c r="H318" s="17"/>
      <c r="I318" s="21"/>
      <c r="J318" s="17" t="s">
        <v>525</v>
      </c>
      <c r="K318" s="20">
        <f>IF(FluxoCaixa101315141918[[#This Row],[Movimento ]]="Saldo Inicial",FluxoCaixa101315141918[[#This Row],[R$ (Valores)]],K317+FluxoCaixa101315141918[[#This Row],[Valores Receitas / Despesas]])</f>
        <v>77365.289999999994</v>
      </c>
      <c r="L318" s="20">
        <f>IF(FluxoCaixa101315141918[[#This Row],[Entrada / Saída]]="Saída",FluxoCaixa101315141918[[#This Row],[R$ (Valores)]]*-1,FluxoCaixa101315141918[[#This Row],[R$ (Valores)]])</f>
        <v>0</v>
      </c>
    </row>
    <row r="319" spans="2:12">
      <c r="B319" s="48"/>
      <c r="C319" s="48"/>
      <c r="D319" s="16"/>
      <c r="E319" s="48"/>
      <c r="F319" s="17"/>
      <c r="G319" s="17"/>
      <c r="H319" s="17"/>
      <c r="I319" s="21"/>
      <c r="J319" s="17" t="s">
        <v>525</v>
      </c>
      <c r="K319" s="20">
        <f>IF(FluxoCaixa101315141918[[#This Row],[Movimento ]]="Saldo Inicial",FluxoCaixa101315141918[[#This Row],[R$ (Valores)]],K318+FluxoCaixa101315141918[[#This Row],[Valores Receitas / Despesas]])</f>
        <v>77365.289999999994</v>
      </c>
      <c r="L319" s="20">
        <f>IF(FluxoCaixa101315141918[[#This Row],[Entrada / Saída]]="Saída",FluxoCaixa101315141918[[#This Row],[R$ (Valores)]]*-1,FluxoCaixa101315141918[[#This Row],[R$ (Valores)]])</f>
        <v>0</v>
      </c>
    </row>
    <row r="320" spans="2:12">
      <c r="B320" s="48"/>
      <c r="C320" s="48"/>
      <c r="D320" s="16"/>
      <c r="E320" s="48"/>
      <c r="F320" s="17"/>
      <c r="G320" s="17"/>
      <c r="H320" s="17"/>
      <c r="I320" s="21"/>
      <c r="J320" s="17" t="s">
        <v>525</v>
      </c>
      <c r="K320" s="20">
        <f>IF(FluxoCaixa101315141918[[#This Row],[Movimento ]]="Saldo Inicial",FluxoCaixa101315141918[[#This Row],[R$ (Valores)]],K319+FluxoCaixa101315141918[[#This Row],[Valores Receitas / Despesas]])</f>
        <v>77365.289999999994</v>
      </c>
      <c r="L320" s="20">
        <f>IF(FluxoCaixa101315141918[[#This Row],[Entrada / Saída]]="Saída",FluxoCaixa101315141918[[#This Row],[R$ (Valores)]]*-1,FluxoCaixa101315141918[[#This Row],[R$ (Valores)]])</f>
        <v>0</v>
      </c>
    </row>
    <row r="321" spans="2:12">
      <c r="B321" s="48"/>
      <c r="C321" s="48"/>
      <c r="D321" s="16"/>
      <c r="E321" s="48"/>
      <c r="F321" s="17"/>
      <c r="G321" s="17"/>
      <c r="H321" s="17"/>
      <c r="I321" s="21"/>
      <c r="J321" s="17" t="s">
        <v>525</v>
      </c>
      <c r="K321" s="20">
        <f>IF(FluxoCaixa101315141918[[#This Row],[Movimento ]]="Saldo Inicial",FluxoCaixa101315141918[[#This Row],[R$ (Valores)]],K320+FluxoCaixa101315141918[[#This Row],[Valores Receitas / Despesas]])</f>
        <v>77365.289999999994</v>
      </c>
      <c r="L321" s="20">
        <f>IF(FluxoCaixa101315141918[[#This Row],[Entrada / Saída]]="Saída",FluxoCaixa101315141918[[#This Row],[R$ (Valores)]]*-1,FluxoCaixa101315141918[[#This Row],[R$ (Valores)]])</f>
        <v>0</v>
      </c>
    </row>
    <row r="322" spans="2:12">
      <c r="B322" s="48"/>
      <c r="C322" s="48"/>
      <c r="D322" s="16"/>
      <c r="E322" s="48"/>
      <c r="F322" s="17"/>
      <c r="G322" s="17"/>
      <c r="H322" s="17"/>
      <c r="I322" s="21"/>
      <c r="J322" s="17" t="s">
        <v>525</v>
      </c>
      <c r="K322" s="20">
        <f>IF(FluxoCaixa101315141918[[#This Row],[Movimento ]]="Saldo Inicial",FluxoCaixa101315141918[[#This Row],[R$ (Valores)]],K321+FluxoCaixa101315141918[[#This Row],[Valores Receitas / Despesas]])</f>
        <v>77365.289999999994</v>
      </c>
      <c r="L322" s="20">
        <f>IF(FluxoCaixa101315141918[[#This Row],[Entrada / Saída]]="Saída",FluxoCaixa101315141918[[#This Row],[R$ (Valores)]]*-1,FluxoCaixa101315141918[[#This Row],[R$ (Valores)]])</f>
        <v>0</v>
      </c>
    </row>
    <row r="323" spans="2:12">
      <c r="B323" s="48"/>
      <c r="C323" s="48"/>
      <c r="D323" s="16"/>
      <c r="E323" s="48"/>
      <c r="F323" s="17"/>
      <c r="G323" s="17"/>
      <c r="H323" s="17"/>
      <c r="I323" s="21"/>
      <c r="J323" s="17" t="s">
        <v>525</v>
      </c>
      <c r="K323" s="20">
        <f>IF(FluxoCaixa101315141918[[#This Row],[Movimento ]]="Saldo Inicial",FluxoCaixa101315141918[[#This Row],[R$ (Valores)]],K322+FluxoCaixa101315141918[[#This Row],[Valores Receitas / Despesas]])</f>
        <v>77365.289999999994</v>
      </c>
      <c r="L323" s="20">
        <f>IF(FluxoCaixa101315141918[[#This Row],[Entrada / Saída]]="Saída",FluxoCaixa101315141918[[#This Row],[R$ (Valores)]]*-1,FluxoCaixa101315141918[[#This Row],[R$ (Valores)]])</f>
        <v>0</v>
      </c>
    </row>
    <row r="324" spans="2:12">
      <c r="B324" s="48"/>
      <c r="C324" s="48"/>
      <c r="D324" s="16"/>
      <c r="E324" s="48"/>
      <c r="F324" s="17"/>
      <c r="G324" s="17"/>
      <c r="H324" s="17"/>
      <c r="I324" s="21"/>
      <c r="J324" s="17" t="s">
        <v>525</v>
      </c>
      <c r="K324" s="20">
        <f>IF(FluxoCaixa101315141918[[#This Row],[Movimento ]]="Saldo Inicial",FluxoCaixa101315141918[[#This Row],[R$ (Valores)]],K323+FluxoCaixa101315141918[[#This Row],[Valores Receitas / Despesas]])</f>
        <v>77365.289999999994</v>
      </c>
      <c r="L324" s="20">
        <f>IF(FluxoCaixa101315141918[[#This Row],[Entrada / Saída]]="Saída",FluxoCaixa101315141918[[#This Row],[R$ (Valores)]]*-1,FluxoCaixa101315141918[[#This Row],[R$ (Valores)]])</f>
        <v>0</v>
      </c>
    </row>
    <row r="325" spans="2:12">
      <c r="B325" s="48"/>
      <c r="C325" s="48"/>
      <c r="D325" s="16"/>
      <c r="E325" s="48"/>
      <c r="F325" s="17"/>
      <c r="G325" s="17"/>
      <c r="H325" s="17"/>
      <c r="I325" s="21"/>
      <c r="J325" s="17" t="s">
        <v>525</v>
      </c>
      <c r="K325" s="20">
        <f>IF(FluxoCaixa101315141918[[#This Row],[Movimento ]]="Saldo Inicial",FluxoCaixa101315141918[[#This Row],[R$ (Valores)]],K324+FluxoCaixa101315141918[[#This Row],[Valores Receitas / Despesas]])</f>
        <v>77365.289999999994</v>
      </c>
      <c r="L325" s="20">
        <f>IF(FluxoCaixa101315141918[[#This Row],[Entrada / Saída]]="Saída",FluxoCaixa101315141918[[#This Row],[R$ (Valores)]]*-1,FluxoCaixa101315141918[[#This Row],[R$ (Valores)]])</f>
        <v>0</v>
      </c>
    </row>
    <row r="326" spans="2:12">
      <c r="B326" s="48"/>
      <c r="C326" s="48"/>
      <c r="D326" s="16"/>
      <c r="E326" s="48"/>
      <c r="F326" s="17"/>
      <c r="G326" s="17"/>
      <c r="H326" s="17"/>
      <c r="I326" s="21"/>
      <c r="J326" s="17" t="s">
        <v>525</v>
      </c>
      <c r="K326" s="20">
        <f>IF(FluxoCaixa101315141918[[#This Row],[Movimento ]]="Saldo Inicial",FluxoCaixa101315141918[[#This Row],[R$ (Valores)]],K325+FluxoCaixa101315141918[[#This Row],[Valores Receitas / Despesas]])</f>
        <v>77365.289999999994</v>
      </c>
      <c r="L326" s="20">
        <f>IF(FluxoCaixa101315141918[[#This Row],[Entrada / Saída]]="Saída",FluxoCaixa101315141918[[#This Row],[R$ (Valores)]]*-1,FluxoCaixa101315141918[[#This Row],[R$ (Valores)]])</f>
        <v>0</v>
      </c>
    </row>
    <row r="327" spans="2:12">
      <c r="B327" s="48"/>
      <c r="C327" s="48"/>
      <c r="D327" s="16"/>
      <c r="E327" s="48"/>
      <c r="F327" s="17"/>
      <c r="G327" s="17"/>
      <c r="H327" s="17"/>
      <c r="I327" s="21"/>
      <c r="J327" s="17" t="s">
        <v>525</v>
      </c>
      <c r="K327" s="20">
        <f>IF(FluxoCaixa101315141918[[#This Row],[Movimento ]]="Saldo Inicial",FluxoCaixa101315141918[[#This Row],[R$ (Valores)]],K326+FluxoCaixa101315141918[[#This Row],[Valores Receitas / Despesas]])</f>
        <v>77365.289999999994</v>
      </c>
      <c r="L327" s="20">
        <f>IF(FluxoCaixa101315141918[[#This Row],[Entrada / Saída]]="Saída",FluxoCaixa101315141918[[#This Row],[R$ (Valores)]]*-1,FluxoCaixa101315141918[[#This Row],[R$ (Valores)]])</f>
        <v>0</v>
      </c>
    </row>
    <row r="328" spans="2:12">
      <c r="B328" s="48"/>
      <c r="C328" s="48"/>
      <c r="D328" s="16"/>
      <c r="E328" s="48"/>
      <c r="F328" s="17"/>
      <c r="G328" s="17"/>
      <c r="H328" s="17"/>
      <c r="I328" s="21"/>
      <c r="J328" s="17" t="s">
        <v>525</v>
      </c>
      <c r="K328" s="20">
        <f>IF(FluxoCaixa101315141918[[#This Row],[Movimento ]]="Saldo Inicial",FluxoCaixa101315141918[[#This Row],[R$ (Valores)]],K327+FluxoCaixa101315141918[[#This Row],[Valores Receitas / Despesas]])</f>
        <v>77365.289999999994</v>
      </c>
      <c r="L328" s="20">
        <f>IF(FluxoCaixa101315141918[[#This Row],[Entrada / Saída]]="Saída",FluxoCaixa101315141918[[#This Row],[R$ (Valores)]]*-1,FluxoCaixa101315141918[[#This Row],[R$ (Valores)]])</f>
        <v>0</v>
      </c>
    </row>
    <row r="329" spans="2:12">
      <c r="B329" s="48"/>
      <c r="C329" s="48"/>
      <c r="D329" s="16"/>
      <c r="E329" s="48"/>
      <c r="F329" s="17"/>
      <c r="G329" s="17"/>
      <c r="H329" s="17"/>
      <c r="I329" s="21"/>
      <c r="J329" s="17" t="s">
        <v>525</v>
      </c>
      <c r="K329" s="20">
        <f>IF(FluxoCaixa101315141918[[#This Row],[Movimento ]]="Saldo Inicial",FluxoCaixa101315141918[[#This Row],[R$ (Valores)]],K328+FluxoCaixa101315141918[[#This Row],[Valores Receitas / Despesas]])</f>
        <v>77365.289999999994</v>
      </c>
      <c r="L329" s="20">
        <f>IF(FluxoCaixa101315141918[[#This Row],[Entrada / Saída]]="Saída",FluxoCaixa101315141918[[#This Row],[R$ (Valores)]]*-1,FluxoCaixa101315141918[[#This Row],[R$ (Valores)]])</f>
        <v>0</v>
      </c>
    </row>
    <row r="330" spans="2:12">
      <c r="B330" s="48"/>
      <c r="C330" s="48"/>
      <c r="D330" s="16"/>
      <c r="E330" s="48"/>
      <c r="F330" s="17"/>
      <c r="G330" s="17"/>
      <c r="H330" s="17"/>
      <c r="I330" s="21"/>
      <c r="J330" s="17" t="s">
        <v>525</v>
      </c>
      <c r="K330" s="20">
        <f>IF(FluxoCaixa101315141918[[#This Row],[Movimento ]]="Saldo Inicial",FluxoCaixa101315141918[[#This Row],[R$ (Valores)]],K329+FluxoCaixa101315141918[[#This Row],[Valores Receitas / Despesas]])</f>
        <v>77365.289999999994</v>
      </c>
      <c r="L330" s="20">
        <f>IF(FluxoCaixa101315141918[[#This Row],[Entrada / Saída]]="Saída",FluxoCaixa101315141918[[#This Row],[R$ (Valores)]]*-1,FluxoCaixa101315141918[[#This Row],[R$ (Valores)]])</f>
        <v>0</v>
      </c>
    </row>
    <row r="331" spans="2:12">
      <c r="B331" s="48"/>
      <c r="C331" s="48"/>
      <c r="D331" s="16"/>
      <c r="E331" s="48"/>
      <c r="F331" s="17"/>
      <c r="G331" s="17"/>
      <c r="H331" s="17"/>
      <c r="I331" s="21"/>
      <c r="J331" s="17" t="s">
        <v>525</v>
      </c>
      <c r="K331" s="20">
        <f>IF(FluxoCaixa101315141918[[#This Row],[Movimento ]]="Saldo Inicial",FluxoCaixa101315141918[[#This Row],[R$ (Valores)]],K330+FluxoCaixa101315141918[[#This Row],[Valores Receitas / Despesas]])</f>
        <v>77365.289999999994</v>
      </c>
      <c r="L331" s="20">
        <f>IF(FluxoCaixa101315141918[[#This Row],[Entrada / Saída]]="Saída",FluxoCaixa101315141918[[#This Row],[R$ (Valores)]]*-1,FluxoCaixa101315141918[[#This Row],[R$ (Valores)]])</f>
        <v>0</v>
      </c>
    </row>
    <row r="332" spans="2:12">
      <c r="B332" s="48"/>
      <c r="C332" s="48"/>
      <c r="D332" s="16"/>
      <c r="E332" s="48"/>
      <c r="F332" s="17"/>
      <c r="G332" s="17"/>
      <c r="H332" s="17"/>
      <c r="I332" s="21"/>
      <c r="J332" s="17" t="s">
        <v>525</v>
      </c>
      <c r="K332" s="20">
        <f>IF(FluxoCaixa101315141918[[#This Row],[Movimento ]]="Saldo Inicial",FluxoCaixa101315141918[[#This Row],[R$ (Valores)]],K331+FluxoCaixa101315141918[[#This Row],[Valores Receitas / Despesas]])</f>
        <v>77365.289999999994</v>
      </c>
      <c r="L332" s="20">
        <f>IF(FluxoCaixa101315141918[[#This Row],[Entrada / Saída]]="Saída",FluxoCaixa101315141918[[#This Row],[R$ (Valores)]]*-1,FluxoCaixa101315141918[[#This Row],[R$ (Valores)]])</f>
        <v>0</v>
      </c>
    </row>
    <row r="333" spans="2:12">
      <c r="B333" s="48"/>
      <c r="C333" s="48"/>
      <c r="D333" s="16"/>
      <c r="E333" s="48"/>
      <c r="F333" s="17"/>
      <c r="G333" s="17"/>
      <c r="H333" s="17"/>
      <c r="I333" s="21"/>
      <c r="J333" s="17" t="s">
        <v>525</v>
      </c>
      <c r="K333" s="20">
        <f>IF(FluxoCaixa101315141918[[#This Row],[Movimento ]]="Saldo Inicial",FluxoCaixa101315141918[[#This Row],[R$ (Valores)]],K332+FluxoCaixa101315141918[[#This Row],[Valores Receitas / Despesas]])</f>
        <v>77365.289999999994</v>
      </c>
      <c r="L333" s="20">
        <f>IF(FluxoCaixa101315141918[[#This Row],[Entrada / Saída]]="Saída",FluxoCaixa101315141918[[#This Row],[R$ (Valores)]]*-1,FluxoCaixa101315141918[[#This Row],[R$ (Valores)]])</f>
        <v>0</v>
      </c>
    </row>
    <row r="334" spans="2:12">
      <c r="B334" s="48"/>
      <c r="C334" s="48"/>
      <c r="D334" s="16"/>
      <c r="E334" s="48"/>
      <c r="F334" s="17"/>
      <c r="G334" s="17"/>
      <c r="H334" s="17"/>
      <c r="I334" s="29"/>
      <c r="J334" s="17" t="s">
        <v>525</v>
      </c>
      <c r="K334" s="20">
        <f>IF(FluxoCaixa101315141918[[#This Row],[Movimento ]]="Saldo Inicial",FluxoCaixa101315141918[[#This Row],[R$ (Valores)]],K333+FluxoCaixa101315141918[[#This Row],[Valores Receitas / Despesas]])</f>
        <v>77365.289999999994</v>
      </c>
      <c r="L334" s="20">
        <f>IF(FluxoCaixa101315141918[[#This Row],[Entrada / Saída]]="Saída",FluxoCaixa101315141918[[#This Row],[R$ (Valores)]]*-1,FluxoCaixa101315141918[[#This Row],[R$ (Valores)]])</f>
        <v>0</v>
      </c>
    </row>
    <row r="335" spans="2:12">
      <c r="B335" s="48"/>
      <c r="C335" s="48"/>
      <c r="D335" s="16"/>
      <c r="E335" s="48"/>
      <c r="F335" s="17"/>
      <c r="G335" s="17"/>
      <c r="H335" s="17"/>
      <c r="I335" s="21"/>
      <c r="J335" s="17" t="s">
        <v>525</v>
      </c>
      <c r="K335" s="20">
        <f>IF(FluxoCaixa101315141918[[#This Row],[Movimento ]]="Saldo Inicial",FluxoCaixa101315141918[[#This Row],[R$ (Valores)]],K334+FluxoCaixa101315141918[[#This Row],[Valores Receitas / Despesas]])</f>
        <v>77365.289999999994</v>
      </c>
      <c r="L335" s="20">
        <f>IF(FluxoCaixa101315141918[[#This Row],[Entrada / Saída]]="Saída",FluxoCaixa101315141918[[#This Row],[R$ (Valores)]]*-1,FluxoCaixa101315141918[[#This Row],[R$ (Valores)]])</f>
        <v>0</v>
      </c>
    </row>
    <row r="336" spans="2:12">
      <c r="B336" s="48"/>
      <c r="C336" s="48"/>
      <c r="D336" s="16"/>
      <c r="E336" s="48"/>
      <c r="F336" s="17"/>
      <c r="G336" s="17"/>
      <c r="H336" s="17"/>
      <c r="I336" s="21"/>
      <c r="J336" s="17" t="s">
        <v>525</v>
      </c>
      <c r="K336" s="20">
        <f>IF(FluxoCaixa101315141918[[#This Row],[Movimento ]]="Saldo Inicial",FluxoCaixa101315141918[[#This Row],[R$ (Valores)]],K335+FluxoCaixa101315141918[[#This Row],[Valores Receitas / Despesas]])</f>
        <v>77365.289999999994</v>
      </c>
      <c r="L336" s="20">
        <f>IF(FluxoCaixa101315141918[[#This Row],[Entrada / Saída]]="Saída",FluxoCaixa101315141918[[#This Row],[R$ (Valores)]]*-1,FluxoCaixa101315141918[[#This Row],[R$ (Valores)]])</f>
        <v>0</v>
      </c>
    </row>
    <row r="337" spans="2:12">
      <c r="B337" s="48"/>
      <c r="C337" s="48"/>
      <c r="D337" s="16"/>
      <c r="E337" s="48"/>
      <c r="F337" s="17"/>
      <c r="G337" s="17"/>
      <c r="H337" s="17"/>
      <c r="I337" s="21"/>
      <c r="J337" s="17" t="s">
        <v>525</v>
      </c>
      <c r="K337" s="20">
        <f>IF(FluxoCaixa101315141918[[#This Row],[Movimento ]]="Saldo Inicial",FluxoCaixa101315141918[[#This Row],[R$ (Valores)]],K336+FluxoCaixa101315141918[[#This Row],[Valores Receitas / Despesas]])</f>
        <v>77365.289999999994</v>
      </c>
      <c r="L337" s="20">
        <f>IF(FluxoCaixa101315141918[[#This Row],[Entrada / Saída]]="Saída",FluxoCaixa101315141918[[#This Row],[R$ (Valores)]]*-1,FluxoCaixa101315141918[[#This Row],[R$ (Valores)]])</f>
        <v>0</v>
      </c>
    </row>
    <row r="338" spans="2:12">
      <c r="B338" s="48"/>
      <c r="C338" s="48"/>
      <c r="D338" s="16"/>
      <c r="E338" s="48"/>
      <c r="F338" s="17"/>
      <c r="G338" s="17"/>
      <c r="H338" s="17"/>
      <c r="I338" s="21"/>
      <c r="J338" s="17" t="s">
        <v>525</v>
      </c>
      <c r="K338" s="20">
        <f>IF(FluxoCaixa101315141918[[#This Row],[Movimento ]]="Saldo Inicial",FluxoCaixa101315141918[[#This Row],[R$ (Valores)]],K337+FluxoCaixa101315141918[[#This Row],[Valores Receitas / Despesas]])</f>
        <v>77365.289999999994</v>
      </c>
      <c r="L338" s="20">
        <f>IF(FluxoCaixa101315141918[[#This Row],[Entrada / Saída]]="Saída",FluxoCaixa101315141918[[#This Row],[R$ (Valores)]]*-1,FluxoCaixa101315141918[[#This Row],[R$ (Valores)]])</f>
        <v>0</v>
      </c>
    </row>
    <row r="339" spans="2:12">
      <c r="B339" s="48"/>
      <c r="C339" s="48"/>
      <c r="D339" s="16"/>
      <c r="E339" s="48"/>
      <c r="F339" s="17"/>
      <c r="G339" s="17"/>
      <c r="H339" s="17"/>
      <c r="I339" s="21"/>
      <c r="J339" s="17" t="s">
        <v>525</v>
      </c>
      <c r="K339" s="20">
        <f>IF(FluxoCaixa101315141918[[#This Row],[Movimento ]]="Saldo Inicial",FluxoCaixa101315141918[[#This Row],[R$ (Valores)]],K338+FluxoCaixa101315141918[[#This Row],[Valores Receitas / Despesas]])</f>
        <v>77365.289999999994</v>
      </c>
      <c r="L339" s="20">
        <f>IF(FluxoCaixa101315141918[[#This Row],[Entrada / Saída]]="Saída",FluxoCaixa101315141918[[#This Row],[R$ (Valores)]]*-1,FluxoCaixa101315141918[[#This Row],[R$ (Valores)]])</f>
        <v>0</v>
      </c>
    </row>
    <row r="340" spans="2:12">
      <c r="B340" s="48"/>
      <c r="C340" s="48"/>
      <c r="D340" s="16"/>
      <c r="E340" s="48"/>
      <c r="F340" s="17"/>
      <c r="G340" s="17"/>
      <c r="H340" s="17"/>
      <c r="I340" s="21"/>
      <c r="J340" s="17" t="s">
        <v>525</v>
      </c>
      <c r="K340" s="20">
        <f>IF(FluxoCaixa101315141918[[#This Row],[Movimento ]]="Saldo Inicial",FluxoCaixa101315141918[[#This Row],[R$ (Valores)]],K339+FluxoCaixa101315141918[[#This Row],[Valores Receitas / Despesas]])</f>
        <v>77365.289999999994</v>
      </c>
      <c r="L340" s="20">
        <f>IF(FluxoCaixa101315141918[[#This Row],[Entrada / Saída]]="Saída",FluxoCaixa101315141918[[#This Row],[R$ (Valores)]]*-1,FluxoCaixa101315141918[[#This Row],[R$ (Valores)]])</f>
        <v>0</v>
      </c>
    </row>
    <row r="341" spans="2:12">
      <c r="B341" s="48"/>
      <c r="C341" s="48"/>
      <c r="D341" s="16"/>
      <c r="E341" s="48"/>
      <c r="F341" s="17"/>
      <c r="G341" s="17"/>
      <c r="H341" s="17"/>
      <c r="I341" s="21"/>
      <c r="J341" s="17" t="s">
        <v>525</v>
      </c>
      <c r="K341" s="20">
        <f>IF(FluxoCaixa101315141918[[#This Row],[Movimento ]]="Saldo Inicial",FluxoCaixa101315141918[[#This Row],[R$ (Valores)]],K340+FluxoCaixa101315141918[[#This Row],[Valores Receitas / Despesas]])</f>
        <v>77365.289999999994</v>
      </c>
      <c r="L341" s="20">
        <f>IF(FluxoCaixa101315141918[[#This Row],[Entrada / Saída]]="Saída",FluxoCaixa101315141918[[#This Row],[R$ (Valores)]]*-1,FluxoCaixa101315141918[[#This Row],[R$ (Valores)]])</f>
        <v>0</v>
      </c>
    </row>
    <row r="342" spans="2:12">
      <c r="B342" s="48"/>
      <c r="C342" s="48"/>
      <c r="D342" s="16"/>
      <c r="E342" s="48"/>
      <c r="F342" s="17"/>
      <c r="G342" s="17"/>
      <c r="H342" s="17"/>
      <c r="I342" s="21"/>
      <c r="J342" s="17" t="s">
        <v>525</v>
      </c>
      <c r="K342" s="20">
        <f>IF(FluxoCaixa101315141918[[#This Row],[Movimento ]]="Saldo Inicial",FluxoCaixa101315141918[[#This Row],[R$ (Valores)]],K341+FluxoCaixa101315141918[[#This Row],[Valores Receitas / Despesas]])</f>
        <v>77365.289999999994</v>
      </c>
      <c r="L342" s="20">
        <f>IF(FluxoCaixa101315141918[[#This Row],[Entrada / Saída]]="Saída",FluxoCaixa101315141918[[#This Row],[R$ (Valores)]]*-1,FluxoCaixa101315141918[[#This Row],[R$ (Valores)]])</f>
        <v>0</v>
      </c>
    </row>
    <row r="343" spans="2:12">
      <c r="B343" s="48"/>
      <c r="C343" s="48"/>
      <c r="D343" s="16"/>
      <c r="E343" s="48"/>
      <c r="F343" s="17"/>
      <c r="G343" s="17"/>
      <c r="H343" s="17"/>
      <c r="I343" s="21"/>
      <c r="J343" s="17" t="s">
        <v>525</v>
      </c>
      <c r="K343" s="20">
        <f>IF(FluxoCaixa101315141918[[#This Row],[Movimento ]]="Saldo Inicial",FluxoCaixa101315141918[[#This Row],[R$ (Valores)]],K342+FluxoCaixa101315141918[[#This Row],[Valores Receitas / Despesas]])</f>
        <v>77365.289999999994</v>
      </c>
      <c r="L343" s="20">
        <f>IF(FluxoCaixa101315141918[[#This Row],[Entrada / Saída]]="Saída",FluxoCaixa101315141918[[#This Row],[R$ (Valores)]]*-1,FluxoCaixa101315141918[[#This Row],[R$ (Valores)]])</f>
        <v>0</v>
      </c>
    </row>
    <row r="344" spans="2:12">
      <c r="B344" s="48"/>
      <c r="C344" s="48"/>
      <c r="D344" s="16"/>
      <c r="E344" s="48"/>
      <c r="F344" s="17"/>
      <c r="G344" s="17"/>
      <c r="H344" s="17"/>
      <c r="I344" s="21"/>
      <c r="J344" s="17" t="s">
        <v>525</v>
      </c>
      <c r="K344" s="20">
        <f>IF(FluxoCaixa101315141918[[#This Row],[Movimento ]]="Saldo Inicial",FluxoCaixa101315141918[[#This Row],[R$ (Valores)]],K343+FluxoCaixa101315141918[[#This Row],[Valores Receitas / Despesas]])</f>
        <v>77365.289999999994</v>
      </c>
      <c r="L344" s="20">
        <f>IF(FluxoCaixa101315141918[[#This Row],[Entrada / Saída]]="Saída",FluxoCaixa101315141918[[#This Row],[R$ (Valores)]]*-1,FluxoCaixa101315141918[[#This Row],[R$ (Valores)]])</f>
        <v>0</v>
      </c>
    </row>
    <row r="345" spans="2:12">
      <c r="B345" s="48"/>
      <c r="C345" s="48"/>
      <c r="D345" s="16"/>
      <c r="E345" s="48"/>
      <c r="F345" s="17"/>
      <c r="G345" s="17"/>
      <c r="H345" s="17"/>
      <c r="I345" s="21"/>
      <c r="J345" s="17" t="s">
        <v>525</v>
      </c>
      <c r="K345" s="20">
        <f>IF(FluxoCaixa101315141918[[#This Row],[Movimento ]]="Saldo Inicial",FluxoCaixa101315141918[[#This Row],[R$ (Valores)]],K344+FluxoCaixa101315141918[[#This Row],[Valores Receitas / Despesas]])</f>
        <v>77365.289999999994</v>
      </c>
      <c r="L345" s="20">
        <f>IF(FluxoCaixa101315141918[[#This Row],[Entrada / Saída]]="Saída",FluxoCaixa101315141918[[#This Row],[R$ (Valores)]]*-1,FluxoCaixa101315141918[[#This Row],[R$ (Valores)]])</f>
        <v>0</v>
      </c>
    </row>
    <row r="346" spans="2:12">
      <c r="B346" s="48"/>
      <c r="C346" s="48"/>
      <c r="D346" s="16"/>
      <c r="E346" s="48"/>
      <c r="F346" s="17"/>
      <c r="G346" s="17"/>
      <c r="H346" s="17"/>
      <c r="I346" s="21"/>
      <c r="J346" s="17" t="s">
        <v>525</v>
      </c>
      <c r="K346" s="20">
        <f>IF(FluxoCaixa101315141918[[#This Row],[Movimento ]]="Saldo Inicial",FluxoCaixa101315141918[[#This Row],[R$ (Valores)]],K345+FluxoCaixa101315141918[[#This Row],[Valores Receitas / Despesas]])</f>
        <v>77365.289999999994</v>
      </c>
      <c r="L346" s="20">
        <f>IF(FluxoCaixa101315141918[[#This Row],[Entrada / Saída]]="Saída",FluxoCaixa101315141918[[#This Row],[R$ (Valores)]]*-1,FluxoCaixa101315141918[[#This Row],[R$ (Valores)]])</f>
        <v>0</v>
      </c>
    </row>
    <row r="347" spans="2:12">
      <c r="B347" s="48"/>
      <c r="C347" s="48"/>
      <c r="D347" s="16"/>
      <c r="E347" s="48"/>
      <c r="F347" s="17"/>
      <c r="G347" s="17"/>
      <c r="H347" s="17"/>
      <c r="I347" s="21"/>
      <c r="J347" s="17" t="s">
        <v>525</v>
      </c>
      <c r="K347" s="20">
        <f>IF(FluxoCaixa101315141918[[#This Row],[Movimento ]]="Saldo Inicial",FluxoCaixa101315141918[[#This Row],[R$ (Valores)]],K346+FluxoCaixa101315141918[[#This Row],[Valores Receitas / Despesas]])</f>
        <v>77365.289999999994</v>
      </c>
      <c r="L347" s="20">
        <f>IF(FluxoCaixa101315141918[[#This Row],[Entrada / Saída]]="Saída",FluxoCaixa101315141918[[#This Row],[R$ (Valores)]]*-1,FluxoCaixa101315141918[[#This Row],[R$ (Valores)]])</f>
        <v>0</v>
      </c>
    </row>
    <row r="348" spans="2:12">
      <c r="B348" s="48"/>
      <c r="C348" s="48"/>
      <c r="D348" s="16"/>
      <c r="E348" s="48"/>
      <c r="F348" s="17"/>
      <c r="G348" s="17"/>
      <c r="H348" s="17"/>
      <c r="I348" s="21"/>
      <c r="J348" s="17" t="s">
        <v>525</v>
      </c>
      <c r="K348" s="20">
        <f>IF(FluxoCaixa101315141918[[#This Row],[Movimento ]]="Saldo Inicial",FluxoCaixa101315141918[[#This Row],[R$ (Valores)]],K347+FluxoCaixa101315141918[[#This Row],[Valores Receitas / Despesas]])</f>
        <v>77365.289999999994</v>
      </c>
      <c r="L348" s="20">
        <f>IF(FluxoCaixa101315141918[[#This Row],[Entrada / Saída]]="Saída",FluxoCaixa101315141918[[#This Row],[R$ (Valores)]]*-1,FluxoCaixa101315141918[[#This Row],[R$ (Valores)]])</f>
        <v>0</v>
      </c>
    </row>
    <row r="349" spans="2:12">
      <c r="B349" s="48"/>
      <c r="C349" s="48"/>
      <c r="D349" s="16"/>
      <c r="E349" s="48"/>
      <c r="F349" s="17"/>
      <c r="G349" s="17"/>
      <c r="H349" s="17"/>
      <c r="I349" s="21"/>
      <c r="J349" s="17" t="s">
        <v>525</v>
      </c>
      <c r="K349" s="20">
        <f>IF(FluxoCaixa101315141918[[#This Row],[Movimento ]]="Saldo Inicial",FluxoCaixa101315141918[[#This Row],[R$ (Valores)]],K348+FluxoCaixa101315141918[[#This Row],[Valores Receitas / Despesas]])</f>
        <v>77365.289999999994</v>
      </c>
      <c r="L349" s="20">
        <f>IF(FluxoCaixa101315141918[[#This Row],[Entrada / Saída]]="Saída",FluxoCaixa101315141918[[#This Row],[R$ (Valores)]]*-1,FluxoCaixa101315141918[[#This Row],[R$ (Valores)]])</f>
        <v>0</v>
      </c>
    </row>
    <row r="350" spans="2:12">
      <c r="B350" s="48"/>
      <c r="C350" s="48"/>
      <c r="D350" s="16"/>
      <c r="E350" s="48"/>
      <c r="F350" s="17"/>
      <c r="G350" s="17"/>
      <c r="H350" s="17"/>
      <c r="I350" s="21"/>
      <c r="J350" s="17" t="s">
        <v>525</v>
      </c>
      <c r="K350" s="20">
        <f>IF(FluxoCaixa101315141918[[#This Row],[Movimento ]]="Saldo Inicial",FluxoCaixa101315141918[[#This Row],[R$ (Valores)]],K349+FluxoCaixa101315141918[[#This Row],[Valores Receitas / Despesas]])</f>
        <v>77365.289999999994</v>
      </c>
      <c r="L350" s="20">
        <f>IF(FluxoCaixa101315141918[[#This Row],[Entrada / Saída]]="Saída",FluxoCaixa101315141918[[#This Row],[R$ (Valores)]]*-1,FluxoCaixa101315141918[[#This Row],[R$ (Valores)]])</f>
        <v>0</v>
      </c>
    </row>
    <row r="351" spans="2:12">
      <c r="B351" s="48"/>
      <c r="C351" s="48"/>
      <c r="D351" s="16"/>
      <c r="E351" s="48"/>
      <c r="F351" s="17"/>
      <c r="G351" s="17"/>
      <c r="H351" s="17"/>
      <c r="I351" s="21"/>
      <c r="J351" s="17" t="s">
        <v>525</v>
      </c>
      <c r="K351" s="20">
        <f>IF(FluxoCaixa101315141918[[#This Row],[Movimento ]]="Saldo Inicial",FluxoCaixa101315141918[[#This Row],[R$ (Valores)]],K350+FluxoCaixa101315141918[[#This Row],[Valores Receitas / Despesas]])</f>
        <v>77365.289999999994</v>
      </c>
      <c r="L351" s="20">
        <f>IF(FluxoCaixa101315141918[[#This Row],[Entrada / Saída]]="Saída",FluxoCaixa101315141918[[#This Row],[R$ (Valores)]]*-1,FluxoCaixa101315141918[[#This Row],[R$ (Valores)]])</f>
        <v>0</v>
      </c>
    </row>
    <row r="352" spans="2:12">
      <c r="B352" s="48"/>
      <c r="C352" s="48"/>
      <c r="D352" s="16"/>
      <c r="E352" s="48"/>
      <c r="F352" s="17"/>
      <c r="G352" s="17"/>
      <c r="H352" s="17"/>
      <c r="I352" s="21"/>
      <c r="J352" s="17" t="s">
        <v>525</v>
      </c>
      <c r="K352" s="20">
        <f>IF(FluxoCaixa101315141918[[#This Row],[Movimento ]]="Saldo Inicial",FluxoCaixa101315141918[[#This Row],[R$ (Valores)]],K351+FluxoCaixa101315141918[[#This Row],[Valores Receitas / Despesas]])</f>
        <v>77365.289999999994</v>
      </c>
      <c r="L352" s="20">
        <f>IF(FluxoCaixa101315141918[[#This Row],[Entrada / Saída]]="Saída",FluxoCaixa101315141918[[#This Row],[R$ (Valores)]]*-1,FluxoCaixa101315141918[[#This Row],[R$ (Valores)]])</f>
        <v>0</v>
      </c>
    </row>
    <row r="353" spans="2:12">
      <c r="B353" s="48"/>
      <c r="C353" s="48"/>
      <c r="D353" s="16"/>
      <c r="E353" s="48"/>
      <c r="F353" s="17"/>
      <c r="G353" s="17"/>
      <c r="H353" s="17"/>
      <c r="I353" s="21"/>
      <c r="J353" s="17" t="s">
        <v>525</v>
      </c>
      <c r="K353" s="20">
        <f>IF(FluxoCaixa101315141918[[#This Row],[Movimento ]]="Saldo Inicial",FluxoCaixa101315141918[[#This Row],[R$ (Valores)]],K352+FluxoCaixa101315141918[[#This Row],[Valores Receitas / Despesas]])</f>
        <v>77365.289999999994</v>
      </c>
      <c r="L353" s="20">
        <f>IF(FluxoCaixa101315141918[[#This Row],[Entrada / Saída]]="Saída",FluxoCaixa101315141918[[#This Row],[R$ (Valores)]]*-1,FluxoCaixa101315141918[[#This Row],[R$ (Valores)]])</f>
        <v>0</v>
      </c>
    </row>
    <row r="354" spans="2:12">
      <c r="B354" s="48"/>
      <c r="C354" s="48"/>
      <c r="D354" s="16"/>
      <c r="E354" s="48"/>
      <c r="F354" s="17"/>
      <c r="G354" s="17"/>
      <c r="H354" s="17"/>
      <c r="I354" s="21"/>
      <c r="J354" s="17" t="s">
        <v>525</v>
      </c>
      <c r="K354" s="20">
        <f>IF(FluxoCaixa101315141918[[#This Row],[Movimento ]]="Saldo Inicial",FluxoCaixa101315141918[[#This Row],[R$ (Valores)]],K353+FluxoCaixa101315141918[[#This Row],[Valores Receitas / Despesas]])</f>
        <v>77365.289999999994</v>
      </c>
      <c r="L354" s="20">
        <f>IF(FluxoCaixa101315141918[[#This Row],[Entrada / Saída]]="Saída",FluxoCaixa101315141918[[#This Row],[R$ (Valores)]]*-1,FluxoCaixa101315141918[[#This Row],[R$ (Valores)]])</f>
        <v>0</v>
      </c>
    </row>
    <row r="355" spans="2:12">
      <c r="B355" s="48"/>
      <c r="C355" s="48"/>
      <c r="D355" s="16"/>
      <c r="E355" s="48"/>
      <c r="F355" s="17"/>
      <c r="G355" s="17"/>
      <c r="H355" s="17"/>
      <c r="I355" s="21"/>
      <c r="J355" s="17" t="s">
        <v>525</v>
      </c>
      <c r="K355" s="20">
        <f>IF(FluxoCaixa101315141918[[#This Row],[Movimento ]]="Saldo Inicial",FluxoCaixa101315141918[[#This Row],[R$ (Valores)]],K354+FluxoCaixa101315141918[[#This Row],[Valores Receitas / Despesas]])</f>
        <v>77365.289999999994</v>
      </c>
      <c r="L355" s="20">
        <f>IF(FluxoCaixa101315141918[[#This Row],[Entrada / Saída]]="Saída",FluxoCaixa101315141918[[#This Row],[R$ (Valores)]]*-1,FluxoCaixa101315141918[[#This Row],[R$ (Valores)]])</f>
        <v>0</v>
      </c>
    </row>
    <row r="356" spans="2:12">
      <c r="B356" s="48"/>
      <c r="C356" s="48"/>
      <c r="D356" s="16"/>
      <c r="E356" s="48"/>
      <c r="F356" s="17"/>
      <c r="G356" s="17"/>
      <c r="H356" s="17"/>
      <c r="I356" s="21"/>
      <c r="J356" s="17" t="s">
        <v>525</v>
      </c>
      <c r="K356" s="20">
        <f>IF(FluxoCaixa101315141918[[#This Row],[Movimento ]]="Saldo Inicial",FluxoCaixa101315141918[[#This Row],[R$ (Valores)]],K355+FluxoCaixa101315141918[[#This Row],[Valores Receitas / Despesas]])</f>
        <v>77365.289999999994</v>
      </c>
      <c r="L356" s="20">
        <f>IF(FluxoCaixa101315141918[[#This Row],[Entrada / Saída]]="Saída",FluxoCaixa101315141918[[#This Row],[R$ (Valores)]]*-1,FluxoCaixa101315141918[[#This Row],[R$ (Valores)]])</f>
        <v>0</v>
      </c>
    </row>
    <row r="357" spans="2:12">
      <c r="B357" s="48"/>
      <c r="C357" s="48"/>
      <c r="D357" s="16"/>
      <c r="E357" s="48"/>
      <c r="F357" s="17"/>
      <c r="G357" s="17"/>
      <c r="H357" s="17"/>
      <c r="I357" s="21"/>
      <c r="J357" s="17" t="s">
        <v>525</v>
      </c>
      <c r="K357" s="20">
        <f>IF(FluxoCaixa101315141918[[#This Row],[Movimento ]]="Saldo Inicial",FluxoCaixa101315141918[[#This Row],[R$ (Valores)]],K356+FluxoCaixa101315141918[[#This Row],[Valores Receitas / Despesas]])</f>
        <v>77365.289999999994</v>
      </c>
      <c r="L357" s="20">
        <f>IF(FluxoCaixa101315141918[[#This Row],[Entrada / Saída]]="Saída",FluxoCaixa101315141918[[#This Row],[R$ (Valores)]]*-1,FluxoCaixa101315141918[[#This Row],[R$ (Valores)]])</f>
        <v>0</v>
      </c>
    </row>
    <row r="358" spans="2:12">
      <c r="B358" s="48"/>
      <c r="C358" s="48"/>
      <c r="D358" s="16"/>
      <c r="E358" s="48"/>
      <c r="F358" s="17"/>
      <c r="G358" s="17"/>
      <c r="H358" s="17"/>
      <c r="I358" s="21"/>
      <c r="J358" s="17" t="s">
        <v>525</v>
      </c>
      <c r="K358" s="20">
        <f>IF(FluxoCaixa101315141918[[#This Row],[Movimento ]]="Saldo Inicial",FluxoCaixa101315141918[[#This Row],[R$ (Valores)]],K357+FluxoCaixa101315141918[[#This Row],[Valores Receitas / Despesas]])</f>
        <v>77365.289999999994</v>
      </c>
      <c r="L358" s="20">
        <f>IF(FluxoCaixa101315141918[[#This Row],[Entrada / Saída]]="Saída",FluxoCaixa101315141918[[#This Row],[R$ (Valores)]]*-1,FluxoCaixa101315141918[[#This Row],[R$ (Valores)]])</f>
        <v>0</v>
      </c>
    </row>
    <row r="359" spans="2:12">
      <c r="B359" s="48"/>
      <c r="C359" s="48"/>
      <c r="D359" s="16"/>
      <c r="E359" s="48"/>
      <c r="F359" s="17"/>
      <c r="G359" s="17"/>
      <c r="H359" s="17"/>
      <c r="I359" s="21"/>
      <c r="J359" s="17" t="s">
        <v>525</v>
      </c>
      <c r="K359" s="20">
        <f>IF(FluxoCaixa101315141918[[#This Row],[Movimento ]]="Saldo Inicial",FluxoCaixa101315141918[[#This Row],[R$ (Valores)]],K358+FluxoCaixa101315141918[[#This Row],[Valores Receitas / Despesas]])</f>
        <v>77365.289999999994</v>
      </c>
      <c r="L359" s="20">
        <f>IF(FluxoCaixa101315141918[[#This Row],[Entrada / Saída]]="Saída",FluxoCaixa101315141918[[#This Row],[R$ (Valores)]]*-1,FluxoCaixa101315141918[[#This Row],[R$ (Valores)]])</f>
        <v>0</v>
      </c>
    </row>
    <row r="360" spans="2:12">
      <c r="B360" s="48"/>
      <c r="C360" s="48"/>
      <c r="D360" s="16"/>
      <c r="E360" s="48"/>
      <c r="F360" s="17"/>
      <c r="G360" s="17"/>
      <c r="H360" s="17"/>
      <c r="I360" s="21"/>
      <c r="J360" s="17" t="s">
        <v>525</v>
      </c>
      <c r="K360" s="20">
        <f>IF(FluxoCaixa101315141918[[#This Row],[Movimento ]]="Saldo Inicial",FluxoCaixa101315141918[[#This Row],[R$ (Valores)]],K359+FluxoCaixa101315141918[[#This Row],[Valores Receitas / Despesas]])</f>
        <v>77365.289999999994</v>
      </c>
      <c r="L360" s="20">
        <f>IF(FluxoCaixa101315141918[[#This Row],[Entrada / Saída]]="Saída",FluxoCaixa101315141918[[#This Row],[R$ (Valores)]]*-1,FluxoCaixa101315141918[[#This Row],[R$ (Valores)]])</f>
        <v>0</v>
      </c>
    </row>
    <row r="361" spans="2:12">
      <c r="B361" s="48"/>
      <c r="C361" s="48"/>
      <c r="D361" s="16"/>
      <c r="E361" s="48"/>
      <c r="F361" s="17"/>
      <c r="G361" s="17"/>
      <c r="H361" s="17"/>
      <c r="I361" s="21"/>
      <c r="J361" s="17" t="s">
        <v>525</v>
      </c>
      <c r="K361" s="20">
        <f>IF(FluxoCaixa101315141918[[#This Row],[Movimento ]]="Saldo Inicial",FluxoCaixa101315141918[[#This Row],[R$ (Valores)]],K360+FluxoCaixa101315141918[[#This Row],[Valores Receitas / Despesas]])</f>
        <v>77365.289999999994</v>
      </c>
      <c r="L361" s="20">
        <f>IF(FluxoCaixa101315141918[[#This Row],[Entrada / Saída]]="Saída",FluxoCaixa101315141918[[#This Row],[R$ (Valores)]]*-1,FluxoCaixa101315141918[[#This Row],[R$ (Valores)]])</f>
        <v>0</v>
      </c>
    </row>
    <row r="362" spans="2:12">
      <c r="B362" s="48"/>
      <c r="C362" s="48"/>
      <c r="D362" s="16"/>
      <c r="E362" s="48"/>
      <c r="F362" s="17"/>
      <c r="G362" s="17"/>
      <c r="H362" s="17"/>
      <c r="I362" s="21"/>
      <c r="J362" s="17" t="s">
        <v>525</v>
      </c>
      <c r="K362" s="20">
        <f>IF(FluxoCaixa101315141918[[#This Row],[Movimento ]]="Saldo Inicial",FluxoCaixa101315141918[[#This Row],[R$ (Valores)]],K361+FluxoCaixa101315141918[[#This Row],[Valores Receitas / Despesas]])</f>
        <v>77365.289999999994</v>
      </c>
      <c r="L362" s="20">
        <f>IF(FluxoCaixa101315141918[[#This Row],[Entrada / Saída]]="Saída",FluxoCaixa101315141918[[#This Row],[R$ (Valores)]]*-1,FluxoCaixa101315141918[[#This Row],[R$ (Valores)]])</f>
        <v>0</v>
      </c>
    </row>
    <row r="363" spans="2:12">
      <c r="B363" s="48"/>
      <c r="C363" s="48"/>
      <c r="D363" s="16"/>
      <c r="E363" s="48"/>
      <c r="F363" s="17"/>
      <c r="G363" s="17"/>
      <c r="H363" s="17"/>
      <c r="I363" s="21"/>
      <c r="J363" s="17" t="s">
        <v>525</v>
      </c>
      <c r="K363" s="20">
        <f>IF(FluxoCaixa101315141918[[#This Row],[Movimento ]]="Saldo Inicial",FluxoCaixa101315141918[[#This Row],[R$ (Valores)]],K362+FluxoCaixa101315141918[[#This Row],[Valores Receitas / Despesas]])</f>
        <v>77365.289999999994</v>
      </c>
      <c r="L363" s="20">
        <f>IF(FluxoCaixa101315141918[[#This Row],[Entrada / Saída]]="Saída",FluxoCaixa101315141918[[#This Row],[R$ (Valores)]]*-1,FluxoCaixa101315141918[[#This Row],[R$ (Valores)]])</f>
        <v>0</v>
      </c>
    </row>
    <row r="364" spans="2:12">
      <c r="B364" s="48"/>
      <c r="C364" s="48"/>
      <c r="D364" s="16"/>
      <c r="E364" s="48"/>
      <c r="F364" s="17"/>
      <c r="G364" s="17"/>
      <c r="H364" s="17"/>
      <c r="I364" s="21"/>
      <c r="J364" s="17" t="s">
        <v>525</v>
      </c>
      <c r="K364" s="20">
        <f>IF(FluxoCaixa101315141918[[#This Row],[Movimento ]]="Saldo Inicial",FluxoCaixa101315141918[[#This Row],[R$ (Valores)]],K363+FluxoCaixa101315141918[[#This Row],[Valores Receitas / Despesas]])</f>
        <v>77365.289999999994</v>
      </c>
      <c r="L364" s="20">
        <f>IF(FluxoCaixa101315141918[[#This Row],[Entrada / Saída]]="Saída",FluxoCaixa101315141918[[#This Row],[R$ (Valores)]]*-1,FluxoCaixa101315141918[[#This Row],[R$ (Valores)]])</f>
        <v>0</v>
      </c>
    </row>
    <row r="365" spans="2:12">
      <c r="B365" s="48"/>
      <c r="C365" s="48"/>
      <c r="D365" s="16"/>
      <c r="E365" s="48"/>
      <c r="F365" s="17"/>
      <c r="G365" s="17"/>
      <c r="H365" s="17"/>
      <c r="I365" s="21"/>
      <c r="J365" s="17" t="s">
        <v>525</v>
      </c>
      <c r="K365" s="20">
        <f>IF(FluxoCaixa101315141918[[#This Row],[Movimento ]]="Saldo Inicial",FluxoCaixa101315141918[[#This Row],[R$ (Valores)]],K364+FluxoCaixa101315141918[[#This Row],[Valores Receitas / Despesas]])</f>
        <v>77365.289999999994</v>
      </c>
      <c r="L365" s="20">
        <f>IF(FluxoCaixa101315141918[[#This Row],[Entrada / Saída]]="Saída",FluxoCaixa101315141918[[#This Row],[R$ (Valores)]]*-1,FluxoCaixa101315141918[[#This Row],[R$ (Valores)]])</f>
        <v>0</v>
      </c>
    </row>
    <row r="366" spans="2:12">
      <c r="B366" s="48"/>
      <c r="C366" s="48"/>
      <c r="D366" s="16"/>
      <c r="E366" s="48"/>
      <c r="F366" s="17"/>
      <c r="G366" s="17"/>
      <c r="H366" s="17"/>
      <c r="I366" s="21"/>
      <c r="J366" s="17" t="s">
        <v>525</v>
      </c>
      <c r="K366" s="20">
        <f>IF(FluxoCaixa101315141918[[#This Row],[Movimento ]]="Saldo Inicial",FluxoCaixa101315141918[[#This Row],[R$ (Valores)]],K365+FluxoCaixa101315141918[[#This Row],[Valores Receitas / Despesas]])</f>
        <v>77365.289999999994</v>
      </c>
      <c r="L366" s="20">
        <f>IF(FluxoCaixa101315141918[[#This Row],[Entrada / Saída]]="Saída",FluxoCaixa101315141918[[#This Row],[R$ (Valores)]]*-1,FluxoCaixa101315141918[[#This Row],[R$ (Valores)]])</f>
        <v>0</v>
      </c>
    </row>
    <row r="367" spans="2:12">
      <c r="B367" s="48"/>
      <c r="C367" s="48"/>
      <c r="D367" s="16"/>
      <c r="E367" s="48"/>
      <c r="F367" s="17"/>
      <c r="G367" s="17"/>
      <c r="H367" s="17"/>
      <c r="I367" s="21"/>
      <c r="J367" s="17" t="s">
        <v>525</v>
      </c>
      <c r="K367" s="20">
        <f>IF(FluxoCaixa101315141918[[#This Row],[Movimento ]]="Saldo Inicial",FluxoCaixa101315141918[[#This Row],[R$ (Valores)]],K366+FluxoCaixa101315141918[[#This Row],[Valores Receitas / Despesas]])</f>
        <v>77365.289999999994</v>
      </c>
      <c r="L367" s="20">
        <f>IF(FluxoCaixa101315141918[[#This Row],[Entrada / Saída]]="Saída",FluxoCaixa101315141918[[#This Row],[R$ (Valores)]]*-1,FluxoCaixa101315141918[[#This Row],[R$ (Valores)]])</f>
        <v>0</v>
      </c>
    </row>
    <row r="368" spans="2:12">
      <c r="B368" s="48"/>
      <c r="C368" s="48"/>
      <c r="D368" s="16"/>
      <c r="E368" s="48"/>
      <c r="F368" s="17"/>
      <c r="G368" s="17"/>
      <c r="H368" s="17"/>
      <c r="I368" s="21"/>
      <c r="J368" s="17" t="s">
        <v>525</v>
      </c>
      <c r="K368" s="20">
        <f>IF(FluxoCaixa101315141918[[#This Row],[Movimento ]]="Saldo Inicial",FluxoCaixa101315141918[[#This Row],[R$ (Valores)]],K367+FluxoCaixa101315141918[[#This Row],[Valores Receitas / Despesas]])</f>
        <v>77365.289999999994</v>
      </c>
      <c r="L368" s="20">
        <f>IF(FluxoCaixa101315141918[[#This Row],[Entrada / Saída]]="Saída",FluxoCaixa101315141918[[#This Row],[R$ (Valores)]]*-1,FluxoCaixa101315141918[[#This Row],[R$ (Valores)]])</f>
        <v>0</v>
      </c>
    </row>
    <row r="369" spans="2:12">
      <c r="B369" s="48"/>
      <c r="C369" s="48"/>
      <c r="D369" s="16"/>
      <c r="E369" s="48"/>
      <c r="F369" s="17"/>
      <c r="G369" s="17"/>
      <c r="H369" s="17"/>
      <c r="I369" s="21"/>
      <c r="J369" s="17" t="s">
        <v>525</v>
      </c>
      <c r="K369" s="20">
        <f>IF(FluxoCaixa101315141918[[#This Row],[Movimento ]]="Saldo Inicial",FluxoCaixa101315141918[[#This Row],[R$ (Valores)]],K368+FluxoCaixa101315141918[[#This Row],[Valores Receitas / Despesas]])</f>
        <v>77365.289999999994</v>
      </c>
      <c r="L369" s="20">
        <f>IF(FluxoCaixa101315141918[[#This Row],[Entrada / Saída]]="Saída",FluxoCaixa101315141918[[#This Row],[R$ (Valores)]]*-1,FluxoCaixa101315141918[[#This Row],[R$ (Valores)]])</f>
        <v>0</v>
      </c>
    </row>
    <row r="370" spans="2:12">
      <c r="B370" s="48"/>
      <c r="C370" s="48"/>
      <c r="D370" s="16"/>
      <c r="E370" s="48"/>
      <c r="F370" s="17"/>
      <c r="G370" s="17"/>
      <c r="H370" s="17"/>
      <c r="I370" s="21"/>
      <c r="J370" s="17" t="s">
        <v>525</v>
      </c>
      <c r="K370" s="20">
        <f>IF(FluxoCaixa101315141918[[#This Row],[Movimento ]]="Saldo Inicial",FluxoCaixa101315141918[[#This Row],[R$ (Valores)]],K369+FluxoCaixa101315141918[[#This Row],[Valores Receitas / Despesas]])</f>
        <v>77365.289999999994</v>
      </c>
      <c r="L370" s="20">
        <f>IF(FluxoCaixa101315141918[[#This Row],[Entrada / Saída]]="Saída",FluxoCaixa101315141918[[#This Row],[R$ (Valores)]]*-1,FluxoCaixa101315141918[[#This Row],[R$ (Valores)]])</f>
        <v>0</v>
      </c>
    </row>
    <row r="371" spans="2:12">
      <c r="B371" s="48"/>
      <c r="C371" s="48"/>
      <c r="D371" s="16"/>
      <c r="E371" s="48"/>
      <c r="F371" s="17"/>
      <c r="G371" s="17"/>
      <c r="H371" s="17"/>
      <c r="I371" s="21"/>
      <c r="J371" s="17" t="s">
        <v>525</v>
      </c>
      <c r="K371" s="20">
        <f>IF(FluxoCaixa101315141918[[#This Row],[Movimento ]]="Saldo Inicial",FluxoCaixa101315141918[[#This Row],[R$ (Valores)]],K370+FluxoCaixa101315141918[[#This Row],[Valores Receitas / Despesas]])</f>
        <v>77365.289999999994</v>
      </c>
      <c r="L371" s="20">
        <f>IF(FluxoCaixa101315141918[[#This Row],[Entrada / Saída]]="Saída",FluxoCaixa101315141918[[#This Row],[R$ (Valores)]]*-1,FluxoCaixa101315141918[[#This Row],[R$ (Valores)]])</f>
        <v>0</v>
      </c>
    </row>
    <row r="372" spans="2:12">
      <c r="B372" s="48"/>
      <c r="C372" s="48"/>
      <c r="D372" s="16"/>
      <c r="E372" s="48"/>
      <c r="F372" s="17"/>
      <c r="G372" s="17"/>
      <c r="H372" s="17"/>
      <c r="I372" s="21"/>
      <c r="J372" s="17" t="s">
        <v>525</v>
      </c>
      <c r="K372" s="20">
        <f>IF(FluxoCaixa101315141918[[#This Row],[Movimento ]]="Saldo Inicial",FluxoCaixa101315141918[[#This Row],[R$ (Valores)]],K371+FluxoCaixa101315141918[[#This Row],[Valores Receitas / Despesas]])</f>
        <v>77365.289999999994</v>
      </c>
      <c r="L372" s="20">
        <f>IF(FluxoCaixa101315141918[[#This Row],[Entrada / Saída]]="Saída",FluxoCaixa101315141918[[#This Row],[R$ (Valores)]]*-1,FluxoCaixa101315141918[[#This Row],[R$ (Valores)]])</f>
        <v>0</v>
      </c>
    </row>
    <row r="373" spans="2:12">
      <c r="B373" s="48"/>
      <c r="C373" s="48"/>
      <c r="D373" s="16"/>
      <c r="E373" s="48"/>
      <c r="F373" s="17"/>
      <c r="G373" s="17"/>
      <c r="H373" s="17"/>
      <c r="I373" s="21"/>
      <c r="J373" s="17" t="s">
        <v>525</v>
      </c>
      <c r="K373" s="20">
        <f>IF(FluxoCaixa101315141918[[#This Row],[Movimento ]]="Saldo Inicial",FluxoCaixa101315141918[[#This Row],[R$ (Valores)]],K372+FluxoCaixa101315141918[[#This Row],[Valores Receitas / Despesas]])</f>
        <v>77365.289999999994</v>
      </c>
      <c r="L373" s="20">
        <f>IF(FluxoCaixa101315141918[[#This Row],[Entrada / Saída]]="Saída",FluxoCaixa101315141918[[#This Row],[R$ (Valores)]]*-1,FluxoCaixa101315141918[[#This Row],[R$ (Valores)]])</f>
        <v>0</v>
      </c>
    </row>
    <row r="374" spans="2:12">
      <c r="B374" s="48"/>
      <c r="C374" s="48"/>
      <c r="D374" s="16"/>
      <c r="E374" s="48"/>
      <c r="F374" s="17"/>
      <c r="G374" s="17"/>
      <c r="H374" s="17"/>
      <c r="I374" s="21"/>
      <c r="J374" s="17" t="s">
        <v>525</v>
      </c>
      <c r="K374" s="20">
        <f>IF(FluxoCaixa101315141918[[#This Row],[Movimento ]]="Saldo Inicial",FluxoCaixa101315141918[[#This Row],[R$ (Valores)]],K373+FluxoCaixa101315141918[[#This Row],[Valores Receitas / Despesas]])</f>
        <v>77365.289999999994</v>
      </c>
      <c r="L374" s="20">
        <f>IF(FluxoCaixa101315141918[[#This Row],[Entrada / Saída]]="Saída",FluxoCaixa101315141918[[#This Row],[R$ (Valores)]]*-1,FluxoCaixa101315141918[[#This Row],[R$ (Valores)]])</f>
        <v>0</v>
      </c>
    </row>
    <row r="375" spans="2:12">
      <c r="B375" s="48"/>
      <c r="C375" s="48"/>
      <c r="D375" s="16"/>
      <c r="E375" s="48"/>
      <c r="F375" s="17"/>
      <c r="G375" s="17"/>
      <c r="H375" s="17"/>
      <c r="I375" s="21"/>
      <c r="J375" s="17" t="s">
        <v>525</v>
      </c>
      <c r="K375" s="20">
        <f>IF(FluxoCaixa101315141918[[#This Row],[Movimento ]]="Saldo Inicial",FluxoCaixa101315141918[[#This Row],[R$ (Valores)]],K374+FluxoCaixa101315141918[[#This Row],[Valores Receitas / Despesas]])</f>
        <v>77365.289999999994</v>
      </c>
      <c r="L375" s="20">
        <f>IF(FluxoCaixa101315141918[[#This Row],[Entrada / Saída]]="Saída",FluxoCaixa101315141918[[#This Row],[R$ (Valores)]]*-1,FluxoCaixa101315141918[[#This Row],[R$ (Valores)]])</f>
        <v>0</v>
      </c>
    </row>
    <row r="376" spans="2:12">
      <c r="B376" s="48"/>
      <c r="C376" s="48"/>
      <c r="D376" s="16"/>
      <c r="E376" s="48"/>
      <c r="F376" s="17"/>
      <c r="G376" s="17"/>
      <c r="H376" s="17"/>
      <c r="I376" s="21"/>
      <c r="J376" s="17" t="s">
        <v>525</v>
      </c>
      <c r="K376" s="20">
        <f>IF(FluxoCaixa101315141918[[#This Row],[Movimento ]]="Saldo Inicial",FluxoCaixa101315141918[[#This Row],[R$ (Valores)]],K375+FluxoCaixa101315141918[[#This Row],[Valores Receitas / Despesas]])</f>
        <v>77365.289999999994</v>
      </c>
      <c r="L376" s="20">
        <f>IF(FluxoCaixa101315141918[[#This Row],[Entrada / Saída]]="Saída",FluxoCaixa101315141918[[#This Row],[R$ (Valores)]]*-1,FluxoCaixa101315141918[[#This Row],[R$ (Valores)]])</f>
        <v>0</v>
      </c>
    </row>
    <row r="377" spans="2:12">
      <c r="B377" s="48"/>
      <c r="C377" s="48"/>
      <c r="D377" s="16"/>
      <c r="E377" s="48"/>
      <c r="F377" s="17"/>
      <c r="G377" s="17"/>
      <c r="H377" s="17"/>
      <c r="I377" s="21"/>
      <c r="J377" s="17" t="s">
        <v>525</v>
      </c>
      <c r="K377" s="20">
        <f>IF(FluxoCaixa101315141918[[#This Row],[Movimento ]]="Saldo Inicial",FluxoCaixa101315141918[[#This Row],[R$ (Valores)]],K376+FluxoCaixa101315141918[[#This Row],[Valores Receitas / Despesas]])</f>
        <v>77365.289999999994</v>
      </c>
      <c r="L377" s="20">
        <f>IF(FluxoCaixa101315141918[[#This Row],[Entrada / Saída]]="Saída",FluxoCaixa101315141918[[#This Row],[R$ (Valores)]]*-1,FluxoCaixa101315141918[[#This Row],[R$ (Valores)]])</f>
        <v>0</v>
      </c>
    </row>
    <row r="378" spans="2:12">
      <c r="B378" s="48"/>
      <c r="C378" s="48"/>
      <c r="D378" s="16"/>
      <c r="E378" s="48"/>
      <c r="F378" s="17"/>
      <c r="G378" s="17"/>
      <c r="H378" s="17"/>
      <c r="I378" s="21"/>
      <c r="J378" s="17" t="s">
        <v>525</v>
      </c>
      <c r="K378" s="20">
        <f>IF(FluxoCaixa101315141918[[#This Row],[Movimento ]]="Saldo Inicial",FluxoCaixa101315141918[[#This Row],[R$ (Valores)]],K377+FluxoCaixa101315141918[[#This Row],[Valores Receitas / Despesas]])</f>
        <v>77365.289999999994</v>
      </c>
      <c r="L378" s="20">
        <f>IF(FluxoCaixa101315141918[[#This Row],[Entrada / Saída]]="Saída",FluxoCaixa101315141918[[#This Row],[R$ (Valores)]]*-1,FluxoCaixa101315141918[[#This Row],[R$ (Valores)]])</f>
        <v>0</v>
      </c>
    </row>
    <row r="379" spans="2:12">
      <c r="B379" s="48"/>
      <c r="C379" s="48"/>
      <c r="D379" s="16"/>
      <c r="E379" s="48"/>
      <c r="F379" s="17"/>
      <c r="G379" s="17"/>
      <c r="H379" s="17"/>
      <c r="I379" s="21"/>
      <c r="J379" s="17" t="s">
        <v>525</v>
      </c>
      <c r="K379" s="20">
        <f>IF(FluxoCaixa101315141918[[#This Row],[Movimento ]]="Saldo Inicial",FluxoCaixa101315141918[[#This Row],[R$ (Valores)]],K378+FluxoCaixa101315141918[[#This Row],[Valores Receitas / Despesas]])</f>
        <v>77365.289999999994</v>
      </c>
      <c r="L379" s="20">
        <f>IF(FluxoCaixa101315141918[[#This Row],[Entrada / Saída]]="Saída",FluxoCaixa101315141918[[#This Row],[R$ (Valores)]]*-1,FluxoCaixa101315141918[[#This Row],[R$ (Valores)]])</f>
        <v>0</v>
      </c>
    </row>
    <row r="380" spans="2:12">
      <c r="B380" s="48"/>
      <c r="C380" s="48"/>
      <c r="D380" s="16"/>
      <c r="E380" s="48"/>
      <c r="F380" s="17"/>
      <c r="G380" s="17"/>
      <c r="H380" s="17"/>
      <c r="I380" s="21"/>
      <c r="J380" s="17" t="s">
        <v>525</v>
      </c>
      <c r="K380" s="20">
        <f>IF(FluxoCaixa101315141918[[#This Row],[Movimento ]]="Saldo Inicial",FluxoCaixa101315141918[[#This Row],[R$ (Valores)]],K379+FluxoCaixa101315141918[[#This Row],[Valores Receitas / Despesas]])</f>
        <v>77365.289999999994</v>
      </c>
      <c r="L380" s="20">
        <f>IF(FluxoCaixa101315141918[[#This Row],[Entrada / Saída]]="Saída",FluxoCaixa101315141918[[#This Row],[R$ (Valores)]]*-1,FluxoCaixa101315141918[[#This Row],[R$ (Valores)]])</f>
        <v>0</v>
      </c>
    </row>
    <row r="381" spans="2:12">
      <c r="B381" s="48"/>
      <c r="C381" s="48"/>
      <c r="D381" s="16"/>
      <c r="E381" s="48"/>
      <c r="F381" s="17"/>
      <c r="G381" s="17"/>
      <c r="H381" s="17"/>
      <c r="I381" s="21"/>
      <c r="J381" s="17" t="s">
        <v>525</v>
      </c>
      <c r="K381" s="20">
        <f>IF(FluxoCaixa101315141918[[#This Row],[Movimento ]]="Saldo Inicial",FluxoCaixa101315141918[[#This Row],[R$ (Valores)]],K380+FluxoCaixa101315141918[[#This Row],[Valores Receitas / Despesas]])</f>
        <v>77365.289999999994</v>
      </c>
      <c r="L381" s="20">
        <f>IF(FluxoCaixa101315141918[[#This Row],[Entrada / Saída]]="Saída",FluxoCaixa101315141918[[#This Row],[R$ (Valores)]]*-1,FluxoCaixa101315141918[[#This Row],[R$ (Valores)]])</f>
        <v>0</v>
      </c>
    </row>
    <row r="382" spans="2:12">
      <c r="B382" s="48"/>
      <c r="C382" s="48"/>
      <c r="D382" s="16"/>
      <c r="E382" s="48"/>
      <c r="F382" s="17"/>
      <c r="G382" s="17"/>
      <c r="H382" s="17"/>
      <c r="I382" s="21"/>
      <c r="J382" s="17" t="s">
        <v>525</v>
      </c>
      <c r="K382" s="20">
        <f>IF(FluxoCaixa101315141918[[#This Row],[Movimento ]]="Saldo Inicial",FluxoCaixa101315141918[[#This Row],[R$ (Valores)]],K381+FluxoCaixa101315141918[[#This Row],[Valores Receitas / Despesas]])</f>
        <v>77365.289999999994</v>
      </c>
      <c r="L382" s="20">
        <f>IF(FluxoCaixa101315141918[[#This Row],[Entrada / Saída]]="Saída",FluxoCaixa101315141918[[#This Row],[R$ (Valores)]]*-1,FluxoCaixa101315141918[[#This Row],[R$ (Valores)]])</f>
        <v>0</v>
      </c>
    </row>
    <row r="383" spans="2:12">
      <c r="B383" s="48"/>
      <c r="C383" s="48"/>
      <c r="D383" s="16"/>
      <c r="E383" s="48"/>
      <c r="F383" s="17"/>
      <c r="G383" s="17"/>
      <c r="H383" s="17"/>
      <c r="I383" s="21"/>
      <c r="J383" s="17" t="s">
        <v>525</v>
      </c>
      <c r="K383" s="20">
        <f>IF(FluxoCaixa101315141918[[#This Row],[Movimento ]]="Saldo Inicial",FluxoCaixa101315141918[[#This Row],[R$ (Valores)]],K382+FluxoCaixa101315141918[[#This Row],[Valores Receitas / Despesas]])</f>
        <v>77365.289999999994</v>
      </c>
      <c r="L383" s="20">
        <f>IF(FluxoCaixa101315141918[[#This Row],[Entrada / Saída]]="Saída",FluxoCaixa101315141918[[#This Row],[R$ (Valores)]]*-1,FluxoCaixa101315141918[[#This Row],[R$ (Valores)]])</f>
        <v>0</v>
      </c>
    </row>
    <row r="384" spans="2:12">
      <c r="B384" s="48"/>
      <c r="C384" s="48"/>
      <c r="D384" s="16"/>
      <c r="E384" s="48"/>
      <c r="F384" s="17"/>
      <c r="G384" s="17"/>
      <c r="H384" s="17"/>
      <c r="I384" s="21"/>
      <c r="J384" s="17" t="s">
        <v>525</v>
      </c>
      <c r="K384" s="20">
        <f>IF(FluxoCaixa101315141918[[#This Row],[Movimento ]]="Saldo Inicial",FluxoCaixa101315141918[[#This Row],[R$ (Valores)]],K383+FluxoCaixa101315141918[[#This Row],[Valores Receitas / Despesas]])</f>
        <v>77365.289999999994</v>
      </c>
      <c r="L384" s="20">
        <f>IF(FluxoCaixa101315141918[[#This Row],[Entrada / Saída]]="Saída",FluxoCaixa101315141918[[#This Row],[R$ (Valores)]]*-1,FluxoCaixa101315141918[[#This Row],[R$ (Valores)]])</f>
        <v>0</v>
      </c>
    </row>
    <row r="385" spans="2:12">
      <c r="B385" s="48"/>
      <c r="C385" s="48"/>
      <c r="D385" s="16"/>
      <c r="E385" s="48"/>
      <c r="F385" s="17"/>
      <c r="G385" s="17"/>
      <c r="H385" s="17"/>
      <c r="I385" s="21"/>
      <c r="J385" s="17" t="s">
        <v>525</v>
      </c>
      <c r="K385" s="20">
        <f>IF(FluxoCaixa101315141918[[#This Row],[Movimento ]]="Saldo Inicial",FluxoCaixa101315141918[[#This Row],[R$ (Valores)]],K384+FluxoCaixa101315141918[[#This Row],[Valores Receitas / Despesas]])</f>
        <v>77365.289999999994</v>
      </c>
      <c r="L385" s="20">
        <f>IF(FluxoCaixa101315141918[[#This Row],[Entrada / Saída]]="Saída",FluxoCaixa101315141918[[#This Row],[R$ (Valores)]]*-1,FluxoCaixa101315141918[[#This Row],[R$ (Valores)]])</f>
        <v>0</v>
      </c>
    </row>
    <row r="386" spans="2:12">
      <c r="B386" s="48"/>
      <c r="C386" s="48"/>
      <c r="D386" s="16"/>
      <c r="E386" s="48"/>
      <c r="F386" s="17"/>
      <c r="G386" s="17"/>
      <c r="H386" s="17"/>
      <c r="I386" s="21"/>
      <c r="J386" s="17" t="s">
        <v>525</v>
      </c>
      <c r="K386" s="20">
        <f>IF(FluxoCaixa101315141918[[#This Row],[Movimento ]]="Saldo Inicial",FluxoCaixa101315141918[[#This Row],[R$ (Valores)]],K385+FluxoCaixa101315141918[[#This Row],[Valores Receitas / Despesas]])</f>
        <v>77365.289999999994</v>
      </c>
      <c r="L386" s="20">
        <f>IF(FluxoCaixa101315141918[[#This Row],[Entrada / Saída]]="Saída",FluxoCaixa101315141918[[#This Row],[R$ (Valores)]]*-1,FluxoCaixa101315141918[[#This Row],[R$ (Valores)]])</f>
        <v>0</v>
      </c>
    </row>
    <row r="387" spans="2:12">
      <c r="B387" s="48"/>
      <c r="C387" s="48"/>
      <c r="D387" s="16"/>
      <c r="E387" s="48"/>
      <c r="F387" s="17"/>
      <c r="G387" s="17"/>
      <c r="H387" s="17"/>
      <c r="I387" s="21"/>
      <c r="J387" s="17" t="s">
        <v>525</v>
      </c>
      <c r="K387" s="20">
        <f>IF(FluxoCaixa101315141918[[#This Row],[Movimento ]]="Saldo Inicial",FluxoCaixa101315141918[[#This Row],[R$ (Valores)]],K386+FluxoCaixa101315141918[[#This Row],[Valores Receitas / Despesas]])</f>
        <v>77365.289999999994</v>
      </c>
      <c r="L387" s="20">
        <f>IF(FluxoCaixa101315141918[[#This Row],[Entrada / Saída]]="Saída",FluxoCaixa101315141918[[#This Row],[R$ (Valores)]]*-1,FluxoCaixa101315141918[[#This Row],[R$ (Valores)]])</f>
        <v>0</v>
      </c>
    </row>
    <row r="388" spans="2:12">
      <c r="B388" s="48"/>
      <c r="C388" s="48"/>
      <c r="D388" s="16"/>
      <c r="E388" s="48"/>
      <c r="F388" s="17"/>
      <c r="G388" s="17"/>
      <c r="H388" s="17"/>
      <c r="I388" s="21"/>
      <c r="J388" s="17" t="s">
        <v>525</v>
      </c>
      <c r="K388" s="20">
        <f>IF(FluxoCaixa101315141918[[#This Row],[Movimento ]]="Saldo Inicial",FluxoCaixa101315141918[[#This Row],[R$ (Valores)]],K387+FluxoCaixa101315141918[[#This Row],[Valores Receitas / Despesas]])</f>
        <v>77365.289999999994</v>
      </c>
      <c r="L388" s="20">
        <f>IF(FluxoCaixa101315141918[[#This Row],[Entrada / Saída]]="Saída",FluxoCaixa101315141918[[#This Row],[R$ (Valores)]]*-1,FluxoCaixa101315141918[[#This Row],[R$ (Valores)]])</f>
        <v>0</v>
      </c>
    </row>
    <row r="389" spans="2:12">
      <c r="B389" s="48"/>
      <c r="C389" s="48"/>
      <c r="D389" s="16"/>
      <c r="E389" s="48"/>
      <c r="F389" s="17"/>
      <c r="G389" s="17"/>
      <c r="H389" s="17"/>
      <c r="I389" s="21"/>
      <c r="J389" s="17" t="s">
        <v>525</v>
      </c>
      <c r="K389" s="20">
        <f>IF(FluxoCaixa101315141918[[#This Row],[Movimento ]]="Saldo Inicial",FluxoCaixa101315141918[[#This Row],[R$ (Valores)]],K388+FluxoCaixa101315141918[[#This Row],[Valores Receitas / Despesas]])</f>
        <v>77365.289999999994</v>
      </c>
      <c r="L389" s="20">
        <f>IF(FluxoCaixa101315141918[[#This Row],[Entrada / Saída]]="Saída",FluxoCaixa101315141918[[#This Row],[R$ (Valores)]]*-1,FluxoCaixa101315141918[[#This Row],[R$ (Valores)]])</f>
        <v>0</v>
      </c>
    </row>
    <row r="390" spans="2:12">
      <c r="B390" s="48"/>
      <c r="C390" s="48"/>
      <c r="D390" s="16"/>
      <c r="E390" s="48"/>
      <c r="F390" s="17"/>
      <c r="G390" s="17"/>
      <c r="H390" s="17"/>
      <c r="I390" s="21"/>
      <c r="J390" s="17" t="s">
        <v>525</v>
      </c>
      <c r="K390" s="20">
        <f>IF(FluxoCaixa101315141918[[#This Row],[Movimento ]]="Saldo Inicial",FluxoCaixa101315141918[[#This Row],[R$ (Valores)]],K389+FluxoCaixa101315141918[[#This Row],[Valores Receitas / Despesas]])</f>
        <v>77365.289999999994</v>
      </c>
      <c r="L390" s="20">
        <f>IF(FluxoCaixa101315141918[[#This Row],[Entrada / Saída]]="Saída",FluxoCaixa101315141918[[#This Row],[R$ (Valores)]]*-1,FluxoCaixa101315141918[[#This Row],[R$ (Valores)]])</f>
        <v>0</v>
      </c>
    </row>
    <row r="391" spans="2:12">
      <c r="B391" s="48"/>
      <c r="C391" s="48"/>
      <c r="D391" s="16"/>
      <c r="E391" s="48"/>
      <c r="F391" s="17"/>
      <c r="G391" s="17"/>
      <c r="H391" s="17"/>
      <c r="I391" s="21"/>
      <c r="J391" s="17" t="s">
        <v>525</v>
      </c>
      <c r="K391" s="20">
        <f>IF(FluxoCaixa101315141918[[#This Row],[Movimento ]]="Saldo Inicial",FluxoCaixa101315141918[[#This Row],[R$ (Valores)]],K390+FluxoCaixa101315141918[[#This Row],[Valores Receitas / Despesas]])</f>
        <v>77365.289999999994</v>
      </c>
      <c r="L391" s="20">
        <f>IF(FluxoCaixa101315141918[[#This Row],[Entrada / Saída]]="Saída",FluxoCaixa101315141918[[#This Row],[R$ (Valores)]]*-1,FluxoCaixa101315141918[[#This Row],[R$ (Valores)]])</f>
        <v>0</v>
      </c>
    </row>
    <row r="392" spans="2:12">
      <c r="B392" s="48"/>
      <c r="C392" s="48"/>
      <c r="D392" s="16"/>
      <c r="E392" s="48"/>
      <c r="F392" s="17"/>
      <c r="G392" s="17"/>
      <c r="H392" s="17"/>
      <c r="I392" s="21"/>
      <c r="J392" s="17" t="s">
        <v>525</v>
      </c>
      <c r="K392" s="20">
        <f>IF(FluxoCaixa101315141918[[#This Row],[Movimento ]]="Saldo Inicial",FluxoCaixa101315141918[[#This Row],[R$ (Valores)]],K391+FluxoCaixa101315141918[[#This Row],[Valores Receitas / Despesas]])</f>
        <v>77365.289999999994</v>
      </c>
      <c r="L392" s="20">
        <f>IF(FluxoCaixa101315141918[[#This Row],[Entrada / Saída]]="Saída",FluxoCaixa101315141918[[#This Row],[R$ (Valores)]]*-1,FluxoCaixa101315141918[[#This Row],[R$ (Valores)]])</f>
        <v>0</v>
      </c>
    </row>
    <row r="393" spans="2:12">
      <c r="B393" s="48"/>
      <c r="C393" s="48"/>
      <c r="D393" s="16"/>
      <c r="E393" s="48"/>
      <c r="F393" s="17"/>
      <c r="G393" s="17"/>
      <c r="H393" s="17"/>
      <c r="I393" s="21"/>
      <c r="J393" s="17" t="s">
        <v>525</v>
      </c>
      <c r="K393" s="20">
        <f>IF(FluxoCaixa101315141918[[#This Row],[Movimento ]]="Saldo Inicial",FluxoCaixa101315141918[[#This Row],[R$ (Valores)]],K392+FluxoCaixa101315141918[[#This Row],[Valores Receitas / Despesas]])</f>
        <v>77365.289999999994</v>
      </c>
      <c r="L393" s="20">
        <f>IF(FluxoCaixa101315141918[[#This Row],[Entrada / Saída]]="Saída",FluxoCaixa101315141918[[#This Row],[R$ (Valores)]]*-1,FluxoCaixa101315141918[[#This Row],[R$ (Valores)]])</f>
        <v>0</v>
      </c>
    </row>
    <row r="394" spans="2:12">
      <c r="B394" s="48"/>
      <c r="C394" s="48"/>
      <c r="D394" s="16"/>
      <c r="E394" s="48"/>
      <c r="F394" s="17"/>
      <c r="G394" s="17"/>
      <c r="H394" s="17"/>
      <c r="I394" s="21"/>
      <c r="J394" s="17" t="s">
        <v>525</v>
      </c>
      <c r="K394" s="20">
        <f>IF(FluxoCaixa101315141918[[#This Row],[Movimento ]]="Saldo Inicial",FluxoCaixa101315141918[[#This Row],[R$ (Valores)]],K393+FluxoCaixa101315141918[[#This Row],[Valores Receitas / Despesas]])</f>
        <v>77365.289999999994</v>
      </c>
      <c r="L394" s="20">
        <f>IF(FluxoCaixa101315141918[[#This Row],[Entrada / Saída]]="Saída",FluxoCaixa101315141918[[#This Row],[R$ (Valores)]]*-1,FluxoCaixa101315141918[[#This Row],[R$ (Valores)]])</f>
        <v>0</v>
      </c>
    </row>
    <row r="395" spans="2:12">
      <c r="B395" s="48"/>
      <c r="C395" s="48"/>
      <c r="D395" s="16"/>
      <c r="E395" s="48"/>
      <c r="F395" s="17"/>
      <c r="G395" s="17"/>
      <c r="H395" s="17"/>
      <c r="I395" s="21"/>
      <c r="J395" s="17" t="s">
        <v>525</v>
      </c>
      <c r="K395" s="20">
        <f>IF(FluxoCaixa101315141918[[#This Row],[Movimento ]]="Saldo Inicial",FluxoCaixa101315141918[[#This Row],[R$ (Valores)]],K394+FluxoCaixa101315141918[[#This Row],[Valores Receitas / Despesas]])</f>
        <v>77365.289999999994</v>
      </c>
      <c r="L395" s="20">
        <f>IF(FluxoCaixa101315141918[[#This Row],[Entrada / Saída]]="Saída",FluxoCaixa101315141918[[#This Row],[R$ (Valores)]]*-1,FluxoCaixa101315141918[[#This Row],[R$ (Valores)]])</f>
        <v>0</v>
      </c>
    </row>
    <row r="396" spans="2:12">
      <c r="B396" s="48"/>
      <c r="C396" s="48"/>
      <c r="D396" s="16"/>
      <c r="E396" s="48"/>
      <c r="F396" s="17"/>
      <c r="G396" s="17"/>
      <c r="H396" s="17"/>
      <c r="I396" s="21"/>
      <c r="J396" s="17" t="s">
        <v>525</v>
      </c>
      <c r="K396" s="20">
        <f>IF(FluxoCaixa101315141918[[#This Row],[Movimento ]]="Saldo Inicial",FluxoCaixa101315141918[[#This Row],[R$ (Valores)]],K395+FluxoCaixa101315141918[[#This Row],[Valores Receitas / Despesas]])</f>
        <v>77365.289999999994</v>
      </c>
      <c r="L396" s="20">
        <f>IF(FluxoCaixa101315141918[[#This Row],[Entrada / Saída]]="Saída",FluxoCaixa101315141918[[#This Row],[R$ (Valores)]]*-1,FluxoCaixa101315141918[[#This Row],[R$ (Valores)]])</f>
        <v>0</v>
      </c>
    </row>
    <row r="397" spans="2:12">
      <c r="B397" s="48"/>
      <c r="C397" s="48"/>
      <c r="D397" s="16"/>
      <c r="E397" s="48"/>
      <c r="F397" s="17"/>
      <c r="G397" s="17"/>
      <c r="H397" s="17"/>
      <c r="I397" s="21"/>
      <c r="J397" s="17" t="s">
        <v>525</v>
      </c>
      <c r="K397" s="20">
        <f>IF(FluxoCaixa101315141918[[#This Row],[Movimento ]]="Saldo Inicial",FluxoCaixa101315141918[[#This Row],[R$ (Valores)]],K396+FluxoCaixa101315141918[[#This Row],[Valores Receitas / Despesas]])</f>
        <v>77365.289999999994</v>
      </c>
      <c r="L397" s="20">
        <f>IF(FluxoCaixa101315141918[[#This Row],[Entrada / Saída]]="Saída",FluxoCaixa101315141918[[#This Row],[R$ (Valores)]]*-1,FluxoCaixa101315141918[[#This Row],[R$ (Valores)]])</f>
        <v>0</v>
      </c>
    </row>
    <row r="398" spans="2:12">
      <c r="B398" s="48"/>
      <c r="C398" s="48"/>
      <c r="D398" s="16"/>
      <c r="E398" s="48"/>
      <c r="F398" s="17"/>
      <c r="G398" s="17"/>
      <c r="H398" s="17"/>
      <c r="I398" s="21"/>
      <c r="J398" s="17" t="s">
        <v>525</v>
      </c>
      <c r="K398" s="20">
        <f>IF(FluxoCaixa101315141918[[#This Row],[Movimento ]]="Saldo Inicial",FluxoCaixa101315141918[[#This Row],[R$ (Valores)]],K397+FluxoCaixa101315141918[[#This Row],[Valores Receitas / Despesas]])</f>
        <v>77365.289999999994</v>
      </c>
      <c r="L398" s="20">
        <f>IF(FluxoCaixa101315141918[[#This Row],[Entrada / Saída]]="Saída",FluxoCaixa101315141918[[#This Row],[R$ (Valores)]]*-1,FluxoCaixa101315141918[[#This Row],[R$ (Valores)]])</f>
        <v>0</v>
      </c>
    </row>
    <row r="399" spans="2:12">
      <c r="B399" s="48"/>
      <c r="C399" s="48"/>
      <c r="D399" s="16"/>
      <c r="E399" s="48"/>
      <c r="F399" s="17"/>
      <c r="G399" s="17"/>
      <c r="H399" s="17"/>
      <c r="I399" s="21"/>
      <c r="J399" s="17" t="s">
        <v>525</v>
      </c>
      <c r="K399" s="20">
        <f>IF(FluxoCaixa101315141918[[#This Row],[Movimento ]]="Saldo Inicial",FluxoCaixa101315141918[[#This Row],[R$ (Valores)]],K398+FluxoCaixa101315141918[[#This Row],[Valores Receitas / Despesas]])</f>
        <v>77365.289999999994</v>
      </c>
      <c r="L399" s="20">
        <f>IF(FluxoCaixa101315141918[[#This Row],[Entrada / Saída]]="Saída",FluxoCaixa101315141918[[#This Row],[R$ (Valores)]]*-1,FluxoCaixa101315141918[[#This Row],[R$ (Valores)]])</f>
        <v>0</v>
      </c>
    </row>
    <row r="400" spans="2:12">
      <c r="B400" s="48"/>
      <c r="C400" s="48"/>
      <c r="D400" s="16"/>
      <c r="E400" s="48"/>
      <c r="F400" s="17"/>
      <c r="G400" s="17"/>
      <c r="H400" s="17"/>
      <c r="I400" s="21"/>
      <c r="J400" s="17" t="s">
        <v>525</v>
      </c>
      <c r="K400" s="20">
        <f>IF(FluxoCaixa101315141918[[#This Row],[Movimento ]]="Saldo Inicial",FluxoCaixa101315141918[[#This Row],[R$ (Valores)]],K399+FluxoCaixa101315141918[[#This Row],[Valores Receitas / Despesas]])</f>
        <v>77365.289999999994</v>
      </c>
      <c r="L400" s="20">
        <f>IF(FluxoCaixa101315141918[[#This Row],[Entrada / Saída]]="Saída",FluxoCaixa101315141918[[#This Row],[R$ (Valores)]]*-1,FluxoCaixa101315141918[[#This Row],[R$ (Valores)]])</f>
        <v>0</v>
      </c>
    </row>
    <row r="401" spans="2:12">
      <c r="B401" s="48"/>
      <c r="C401" s="48"/>
      <c r="D401" s="16"/>
      <c r="E401" s="48"/>
      <c r="F401" s="17"/>
      <c r="G401" s="17"/>
      <c r="H401" s="17"/>
      <c r="I401" s="21"/>
      <c r="J401" s="17" t="s">
        <v>525</v>
      </c>
      <c r="K401" s="20">
        <f>IF(FluxoCaixa101315141918[[#This Row],[Movimento ]]="Saldo Inicial",FluxoCaixa101315141918[[#This Row],[R$ (Valores)]],K400+FluxoCaixa101315141918[[#This Row],[Valores Receitas / Despesas]])</f>
        <v>77365.289999999994</v>
      </c>
      <c r="L401" s="20">
        <f>IF(FluxoCaixa101315141918[[#This Row],[Entrada / Saída]]="Saída",FluxoCaixa101315141918[[#This Row],[R$ (Valores)]]*-1,FluxoCaixa101315141918[[#This Row],[R$ (Valores)]])</f>
        <v>0</v>
      </c>
    </row>
    <row r="402" spans="2:12">
      <c r="B402" s="48"/>
      <c r="C402" s="48"/>
      <c r="D402" s="16"/>
      <c r="E402" s="48"/>
      <c r="F402" s="17"/>
      <c r="G402" s="17"/>
      <c r="H402" s="17"/>
      <c r="I402" s="21"/>
      <c r="J402" s="17" t="s">
        <v>525</v>
      </c>
      <c r="K402" s="20">
        <f>IF(FluxoCaixa101315141918[[#This Row],[Movimento ]]="Saldo Inicial",FluxoCaixa101315141918[[#This Row],[R$ (Valores)]],K401+FluxoCaixa101315141918[[#This Row],[Valores Receitas / Despesas]])</f>
        <v>77365.289999999994</v>
      </c>
      <c r="L402" s="20">
        <f>IF(FluxoCaixa101315141918[[#This Row],[Entrada / Saída]]="Saída",FluxoCaixa101315141918[[#This Row],[R$ (Valores)]]*-1,FluxoCaixa101315141918[[#This Row],[R$ (Valores)]])</f>
        <v>0</v>
      </c>
    </row>
    <row r="403" spans="2:12">
      <c r="B403" s="48"/>
      <c r="C403" s="48"/>
      <c r="D403" s="16"/>
      <c r="E403" s="48"/>
      <c r="F403" s="17"/>
      <c r="G403" s="17"/>
      <c r="H403" s="17"/>
      <c r="I403" s="21"/>
      <c r="J403" s="17" t="s">
        <v>525</v>
      </c>
      <c r="K403" s="20">
        <f>IF(FluxoCaixa101315141918[[#This Row],[Movimento ]]="Saldo Inicial",FluxoCaixa101315141918[[#This Row],[R$ (Valores)]],K402+FluxoCaixa101315141918[[#This Row],[Valores Receitas / Despesas]])</f>
        <v>77365.289999999994</v>
      </c>
      <c r="L403" s="20">
        <f>IF(FluxoCaixa101315141918[[#This Row],[Entrada / Saída]]="Saída",FluxoCaixa101315141918[[#This Row],[R$ (Valores)]]*-1,FluxoCaixa101315141918[[#This Row],[R$ (Valores)]])</f>
        <v>0</v>
      </c>
    </row>
    <row r="404" spans="2:12">
      <c r="B404" s="48"/>
      <c r="C404" s="48"/>
      <c r="D404" s="16"/>
      <c r="E404" s="48"/>
      <c r="F404" s="17"/>
      <c r="G404" s="17"/>
      <c r="H404" s="17"/>
      <c r="I404" s="21"/>
      <c r="J404" s="17" t="s">
        <v>525</v>
      </c>
      <c r="K404" s="20">
        <f>IF(FluxoCaixa101315141918[[#This Row],[Movimento ]]="Saldo Inicial",FluxoCaixa101315141918[[#This Row],[R$ (Valores)]],K403+FluxoCaixa101315141918[[#This Row],[Valores Receitas / Despesas]])</f>
        <v>77365.289999999994</v>
      </c>
      <c r="L404" s="20">
        <f>IF(FluxoCaixa101315141918[[#This Row],[Entrada / Saída]]="Saída",FluxoCaixa101315141918[[#This Row],[R$ (Valores)]]*-1,FluxoCaixa101315141918[[#This Row],[R$ (Valores)]])</f>
        <v>0</v>
      </c>
    </row>
    <row r="405" spans="2:12">
      <c r="B405" s="48"/>
      <c r="C405" s="48"/>
      <c r="D405" s="16"/>
      <c r="E405" s="48"/>
      <c r="F405" s="17"/>
      <c r="G405" s="17"/>
      <c r="H405" s="17"/>
      <c r="I405" s="21"/>
      <c r="J405" s="17" t="s">
        <v>525</v>
      </c>
      <c r="K405" s="20">
        <f>IF(FluxoCaixa101315141918[[#This Row],[Movimento ]]="Saldo Inicial",FluxoCaixa101315141918[[#This Row],[R$ (Valores)]],K404+FluxoCaixa101315141918[[#This Row],[Valores Receitas / Despesas]])</f>
        <v>77365.289999999994</v>
      </c>
      <c r="L405" s="20">
        <f>IF(FluxoCaixa101315141918[[#This Row],[Entrada / Saída]]="Saída",FluxoCaixa101315141918[[#This Row],[R$ (Valores)]]*-1,FluxoCaixa101315141918[[#This Row],[R$ (Valores)]])</f>
        <v>0</v>
      </c>
    </row>
    <row r="406" spans="2:12">
      <c r="B406" s="48"/>
      <c r="C406" s="48"/>
      <c r="D406" s="16"/>
      <c r="E406" s="48"/>
      <c r="F406" s="17"/>
      <c r="G406" s="17"/>
      <c r="H406" s="17"/>
      <c r="I406" s="21"/>
      <c r="J406" s="17" t="s">
        <v>525</v>
      </c>
      <c r="K406" s="20">
        <f>IF(FluxoCaixa101315141918[[#This Row],[Movimento ]]="Saldo Inicial",FluxoCaixa101315141918[[#This Row],[R$ (Valores)]],K405+FluxoCaixa101315141918[[#This Row],[Valores Receitas / Despesas]])</f>
        <v>77365.289999999994</v>
      </c>
      <c r="L406" s="20">
        <f>IF(FluxoCaixa101315141918[[#This Row],[Entrada / Saída]]="Saída",FluxoCaixa101315141918[[#This Row],[R$ (Valores)]]*-1,FluxoCaixa101315141918[[#This Row],[R$ (Valores)]])</f>
        <v>0</v>
      </c>
    </row>
    <row r="407" spans="2:12">
      <c r="B407" s="48"/>
      <c r="C407" s="48"/>
      <c r="D407" s="16"/>
      <c r="E407" s="48"/>
      <c r="F407" s="17"/>
      <c r="G407" s="17"/>
      <c r="H407" s="17"/>
      <c r="I407" s="21"/>
      <c r="J407" s="17" t="s">
        <v>525</v>
      </c>
      <c r="K407" s="20">
        <f>IF(FluxoCaixa101315141918[[#This Row],[Movimento ]]="Saldo Inicial",FluxoCaixa101315141918[[#This Row],[R$ (Valores)]],K406+FluxoCaixa101315141918[[#This Row],[Valores Receitas / Despesas]])</f>
        <v>77365.289999999994</v>
      </c>
      <c r="L407" s="20">
        <f>IF(FluxoCaixa101315141918[[#This Row],[Entrada / Saída]]="Saída",FluxoCaixa101315141918[[#This Row],[R$ (Valores)]]*-1,FluxoCaixa101315141918[[#This Row],[R$ (Valores)]])</f>
        <v>0</v>
      </c>
    </row>
    <row r="408" spans="2:12">
      <c r="B408" s="48"/>
      <c r="C408" s="48"/>
      <c r="D408" s="16"/>
      <c r="E408" s="48"/>
      <c r="F408" s="17"/>
      <c r="G408" s="17"/>
      <c r="H408" s="17"/>
      <c r="I408" s="21"/>
      <c r="J408" s="17" t="s">
        <v>525</v>
      </c>
      <c r="K408" s="20">
        <f>IF(FluxoCaixa101315141918[[#This Row],[Movimento ]]="Saldo Inicial",FluxoCaixa101315141918[[#This Row],[R$ (Valores)]],K407+FluxoCaixa101315141918[[#This Row],[Valores Receitas / Despesas]])</f>
        <v>77365.289999999994</v>
      </c>
      <c r="L408" s="20">
        <f>IF(FluxoCaixa101315141918[[#This Row],[Entrada / Saída]]="Saída",FluxoCaixa101315141918[[#This Row],[R$ (Valores)]]*-1,FluxoCaixa101315141918[[#This Row],[R$ (Valores)]])</f>
        <v>0</v>
      </c>
    </row>
    <row r="409" spans="2:12">
      <c r="B409" s="48"/>
      <c r="C409" s="48"/>
      <c r="D409" s="16"/>
      <c r="E409" s="48"/>
      <c r="F409" s="17"/>
      <c r="G409" s="17"/>
      <c r="H409" s="17"/>
      <c r="I409" s="21"/>
      <c r="J409" s="17" t="s">
        <v>525</v>
      </c>
      <c r="K409" s="20">
        <f>IF(FluxoCaixa101315141918[[#This Row],[Movimento ]]="Saldo Inicial",FluxoCaixa101315141918[[#This Row],[R$ (Valores)]],K408+FluxoCaixa101315141918[[#This Row],[Valores Receitas / Despesas]])</f>
        <v>77365.289999999994</v>
      </c>
      <c r="L409" s="20">
        <f>IF(FluxoCaixa101315141918[[#This Row],[Entrada / Saída]]="Saída",FluxoCaixa101315141918[[#This Row],[R$ (Valores)]]*-1,FluxoCaixa101315141918[[#This Row],[R$ (Valores)]])</f>
        <v>0</v>
      </c>
    </row>
    <row r="410" spans="2:12">
      <c r="B410" s="48"/>
      <c r="C410" s="48"/>
      <c r="D410" s="16"/>
      <c r="E410" s="48"/>
      <c r="F410" s="17"/>
      <c r="G410" s="17"/>
      <c r="H410" s="17"/>
      <c r="I410" s="21"/>
      <c r="J410" s="17" t="s">
        <v>525</v>
      </c>
      <c r="K410" s="20">
        <f>IF(FluxoCaixa101315141918[[#This Row],[Movimento ]]="Saldo Inicial",FluxoCaixa101315141918[[#This Row],[R$ (Valores)]],K409+FluxoCaixa101315141918[[#This Row],[Valores Receitas / Despesas]])</f>
        <v>77365.289999999994</v>
      </c>
      <c r="L410" s="20">
        <f>IF(FluxoCaixa101315141918[[#This Row],[Entrada / Saída]]="Saída",FluxoCaixa101315141918[[#This Row],[R$ (Valores)]]*-1,FluxoCaixa101315141918[[#This Row],[R$ (Valores)]])</f>
        <v>0</v>
      </c>
    </row>
    <row r="411" spans="2:12">
      <c r="B411" s="48"/>
      <c r="C411" s="48"/>
      <c r="D411" s="16"/>
      <c r="E411" s="48"/>
      <c r="F411" s="17"/>
      <c r="G411" s="17"/>
      <c r="H411" s="17"/>
      <c r="I411" s="21"/>
      <c r="J411" s="17" t="s">
        <v>525</v>
      </c>
      <c r="K411" s="20">
        <f>IF(FluxoCaixa101315141918[[#This Row],[Movimento ]]="Saldo Inicial",FluxoCaixa101315141918[[#This Row],[R$ (Valores)]],K410+FluxoCaixa101315141918[[#This Row],[Valores Receitas / Despesas]])</f>
        <v>77365.289999999994</v>
      </c>
      <c r="L411" s="20">
        <f>IF(FluxoCaixa101315141918[[#This Row],[Entrada / Saída]]="Saída",FluxoCaixa101315141918[[#This Row],[R$ (Valores)]]*-1,FluxoCaixa101315141918[[#This Row],[R$ (Valores)]])</f>
        <v>0</v>
      </c>
    </row>
    <row r="412" spans="2:12">
      <c r="B412" s="48"/>
      <c r="C412" s="48"/>
      <c r="D412" s="16"/>
      <c r="E412" s="48"/>
      <c r="F412" s="17"/>
      <c r="G412" s="17"/>
      <c r="H412" s="17"/>
      <c r="I412" s="21"/>
      <c r="J412" s="17" t="s">
        <v>525</v>
      </c>
      <c r="K412" s="20">
        <f>IF(FluxoCaixa101315141918[[#This Row],[Movimento ]]="Saldo Inicial",FluxoCaixa101315141918[[#This Row],[R$ (Valores)]],K411+FluxoCaixa101315141918[[#This Row],[Valores Receitas / Despesas]])</f>
        <v>77365.289999999994</v>
      </c>
      <c r="L412" s="20">
        <f>IF(FluxoCaixa101315141918[[#This Row],[Entrada / Saída]]="Saída",FluxoCaixa101315141918[[#This Row],[R$ (Valores)]]*-1,FluxoCaixa101315141918[[#This Row],[R$ (Valores)]])</f>
        <v>0</v>
      </c>
    </row>
    <row r="413" spans="2:12">
      <c r="B413" s="48"/>
      <c r="C413" s="48"/>
      <c r="D413" s="16"/>
      <c r="E413" s="48"/>
      <c r="F413" s="17"/>
      <c r="G413" s="17"/>
      <c r="H413" s="17"/>
      <c r="I413" s="21"/>
      <c r="J413" s="17" t="s">
        <v>525</v>
      </c>
      <c r="K413" s="20">
        <f>IF(FluxoCaixa101315141918[[#This Row],[Movimento ]]="Saldo Inicial",FluxoCaixa101315141918[[#This Row],[R$ (Valores)]],K412+FluxoCaixa101315141918[[#This Row],[Valores Receitas / Despesas]])</f>
        <v>77365.289999999994</v>
      </c>
      <c r="L413" s="20">
        <f>IF(FluxoCaixa101315141918[[#This Row],[Entrada / Saída]]="Saída",FluxoCaixa101315141918[[#This Row],[R$ (Valores)]]*-1,FluxoCaixa101315141918[[#This Row],[R$ (Valores)]])</f>
        <v>0</v>
      </c>
    </row>
    <row r="414" spans="2:12">
      <c r="B414" s="48"/>
      <c r="C414" s="48"/>
      <c r="D414" s="16"/>
      <c r="E414" s="48"/>
      <c r="F414" s="17"/>
      <c r="G414" s="17"/>
      <c r="H414" s="17"/>
      <c r="I414" s="21"/>
      <c r="J414" s="17" t="s">
        <v>525</v>
      </c>
      <c r="K414" s="20">
        <f>IF(FluxoCaixa101315141918[[#This Row],[Movimento ]]="Saldo Inicial",FluxoCaixa101315141918[[#This Row],[R$ (Valores)]],K413+FluxoCaixa101315141918[[#This Row],[Valores Receitas / Despesas]])</f>
        <v>77365.289999999994</v>
      </c>
      <c r="L414" s="20">
        <f>IF(FluxoCaixa101315141918[[#This Row],[Entrada / Saída]]="Saída",FluxoCaixa101315141918[[#This Row],[R$ (Valores)]]*-1,FluxoCaixa101315141918[[#This Row],[R$ (Valores)]])</f>
        <v>0</v>
      </c>
    </row>
    <row r="415" spans="2:12">
      <c r="B415" s="48"/>
      <c r="C415" s="48"/>
      <c r="D415" s="16"/>
      <c r="E415" s="48"/>
      <c r="F415" s="17"/>
      <c r="G415" s="17"/>
      <c r="H415" s="17"/>
      <c r="I415" s="21"/>
      <c r="J415" s="17" t="s">
        <v>525</v>
      </c>
      <c r="K415" s="20">
        <f>IF(FluxoCaixa101315141918[[#This Row],[Movimento ]]="Saldo Inicial",FluxoCaixa101315141918[[#This Row],[R$ (Valores)]],K414+FluxoCaixa101315141918[[#This Row],[Valores Receitas / Despesas]])</f>
        <v>77365.289999999994</v>
      </c>
      <c r="L415" s="20">
        <f>IF(FluxoCaixa101315141918[[#This Row],[Entrada / Saída]]="Saída",FluxoCaixa101315141918[[#This Row],[R$ (Valores)]]*-1,FluxoCaixa101315141918[[#This Row],[R$ (Valores)]])</f>
        <v>0</v>
      </c>
    </row>
    <row r="416" spans="2:12">
      <c r="B416" s="48"/>
      <c r="C416" s="48"/>
      <c r="D416" s="16"/>
      <c r="E416" s="48"/>
      <c r="F416" s="17"/>
      <c r="G416" s="17"/>
      <c r="H416" s="17"/>
      <c r="I416" s="21"/>
      <c r="J416" s="17" t="s">
        <v>525</v>
      </c>
      <c r="K416" s="20">
        <f>IF(FluxoCaixa101315141918[[#This Row],[Movimento ]]="Saldo Inicial",FluxoCaixa101315141918[[#This Row],[R$ (Valores)]],K415+FluxoCaixa101315141918[[#This Row],[Valores Receitas / Despesas]])</f>
        <v>77365.289999999994</v>
      </c>
      <c r="L416" s="20">
        <f>IF(FluxoCaixa101315141918[[#This Row],[Entrada / Saída]]="Saída",FluxoCaixa101315141918[[#This Row],[R$ (Valores)]]*-1,FluxoCaixa101315141918[[#This Row],[R$ (Valores)]])</f>
        <v>0</v>
      </c>
    </row>
    <row r="417" spans="2:12">
      <c r="B417" s="48"/>
      <c r="C417" s="48"/>
      <c r="D417" s="16"/>
      <c r="E417" s="48"/>
      <c r="F417" s="17"/>
      <c r="G417" s="17"/>
      <c r="H417" s="17"/>
      <c r="I417" s="21"/>
      <c r="J417" s="17" t="s">
        <v>525</v>
      </c>
      <c r="K417" s="20">
        <f>IF(FluxoCaixa101315141918[[#This Row],[Movimento ]]="Saldo Inicial",FluxoCaixa101315141918[[#This Row],[R$ (Valores)]],K416+FluxoCaixa101315141918[[#This Row],[Valores Receitas / Despesas]])</f>
        <v>77365.289999999994</v>
      </c>
      <c r="L417" s="20">
        <f>IF(FluxoCaixa101315141918[[#This Row],[Entrada / Saída]]="Saída",FluxoCaixa101315141918[[#This Row],[R$ (Valores)]]*-1,FluxoCaixa101315141918[[#This Row],[R$ (Valores)]])</f>
        <v>0</v>
      </c>
    </row>
    <row r="418" spans="2:12">
      <c r="B418" s="48"/>
      <c r="C418" s="48"/>
      <c r="D418" s="16"/>
      <c r="E418" s="48"/>
      <c r="F418" s="17"/>
      <c r="G418" s="17"/>
      <c r="H418" s="17"/>
      <c r="I418" s="21"/>
      <c r="J418" s="17" t="s">
        <v>525</v>
      </c>
      <c r="K418" s="20">
        <f>IF(FluxoCaixa101315141918[[#This Row],[Movimento ]]="Saldo Inicial",FluxoCaixa101315141918[[#This Row],[R$ (Valores)]],K417+FluxoCaixa101315141918[[#This Row],[Valores Receitas / Despesas]])</f>
        <v>77365.289999999994</v>
      </c>
      <c r="L418" s="20">
        <f>IF(FluxoCaixa101315141918[[#This Row],[Entrada / Saída]]="Saída",FluxoCaixa101315141918[[#This Row],[R$ (Valores)]]*-1,FluxoCaixa101315141918[[#This Row],[R$ (Valores)]])</f>
        <v>0</v>
      </c>
    </row>
    <row r="419" spans="2:12">
      <c r="B419" s="48"/>
      <c r="C419" s="48"/>
      <c r="D419" s="16"/>
      <c r="E419" s="48"/>
      <c r="F419" s="17"/>
      <c r="G419" s="17"/>
      <c r="H419" s="17"/>
      <c r="I419" s="21"/>
      <c r="J419" s="17" t="s">
        <v>525</v>
      </c>
      <c r="K419" s="20">
        <f>IF(FluxoCaixa101315141918[[#This Row],[Movimento ]]="Saldo Inicial",FluxoCaixa101315141918[[#This Row],[R$ (Valores)]],K418+FluxoCaixa101315141918[[#This Row],[Valores Receitas / Despesas]])</f>
        <v>77365.289999999994</v>
      </c>
      <c r="L419" s="20">
        <f>IF(FluxoCaixa101315141918[[#This Row],[Entrada / Saída]]="Saída",FluxoCaixa101315141918[[#This Row],[R$ (Valores)]]*-1,FluxoCaixa101315141918[[#This Row],[R$ (Valores)]])</f>
        <v>0</v>
      </c>
    </row>
    <row r="420" spans="2:12">
      <c r="B420" s="48"/>
      <c r="C420" s="48"/>
      <c r="D420" s="16"/>
      <c r="E420" s="48"/>
      <c r="F420" s="17"/>
      <c r="G420" s="17"/>
      <c r="H420" s="17"/>
      <c r="I420" s="21"/>
      <c r="J420" s="17" t="s">
        <v>525</v>
      </c>
      <c r="K420" s="20">
        <f>IF(FluxoCaixa101315141918[[#This Row],[Movimento ]]="Saldo Inicial",FluxoCaixa101315141918[[#This Row],[R$ (Valores)]],K419+FluxoCaixa101315141918[[#This Row],[Valores Receitas / Despesas]])</f>
        <v>77365.289999999994</v>
      </c>
      <c r="L420" s="20">
        <f>IF(FluxoCaixa101315141918[[#This Row],[Entrada / Saída]]="Saída",FluxoCaixa101315141918[[#This Row],[R$ (Valores)]]*-1,FluxoCaixa101315141918[[#This Row],[R$ (Valores)]])</f>
        <v>0</v>
      </c>
    </row>
    <row r="421" spans="2:12">
      <c r="B421" s="48"/>
      <c r="C421" s="48"/>
      <c r="D421" s="16"/>
      <c r="E421" s="48"/>
      <c r="F421" s="17"/>
      <c r="G421" s="17"/>
      <c r="H421" s="17"/>
      <c r="I421" s="21"/>
      <c r="J421" s="17" t="s">
        <v>525</v>
      </c>
      <c r="K421" s="20">
        <f>IF(FluxoCaixa101315141918[[#This Row],[Movimento ]]="Saldo Inicial",FluxoCaixa101315141918[[#This Row],[R$ (Valores)]],K420+FluxoCaixa101315141918[[#This Row],[Valores Receitas / Despesas]])</f>
        <v>77365.289999999994</v>
      </c>
      <c r="L421" s="20">
        <f>IF(FluxoCaixa101315141918[[#This Row],[Entrada / Saída]]="Saída",FluxoCaixa101315141918[[#This Row],[R$ (Valores)]]*-1,FluxoCaixa101315141918[[#This Row],[R$ (Valores)]])</f>
        <v>0</v>
      </c>
    </row>
    <row r="422" spans="2:12">
      <c r="B422" s="48"/>
      <c r="C422" s="48"/>
      <c r="D422" s="16"/>
      <c r="E422" s="48"/>
      <c r="F422" s="17"/>
      <c r="G422" s="17"/>
      <c r="H422" s="17"/>
      <c r="I422" s="21"/>
      <c r="J422" s="17" t="s">
        <v>525</v>
      </c>
      <c r="K422" s="20">
        <f>IF(FluxoCaixa101315141918[[#This Row],[Movimento ]]="Saldo Inicial",FluxoCaixa101315141918[[#This Row],[R$ (Valores)]],K421+FluxoCaixa101315141918[[#This Row],[Valores Receitas / Despesas]])</f>
        <v>77365.289999999994</v>
      </c>
      <c r="L422" s="20">
        <f>IF(FluxoCaixa101315141918[[#This Row],[Entrada / Saída]]="Saída",FluxoCaixa101315141918[[#This Row],[R$ (Valores)]]*-1,FluxoCaixa101315141918[[#This Row],[R$ (Valores)]])</f>
        <v>0</v>
      </c>
    </row>
    <row r="423" spans="2:12">
      <c r="B423" s="48"/>
      <c r="C423" s="48"/>
      <c r="D423" s="16"/>
      <c r="E423" s="48"/>
      <c r="F423" s="17"/>
      <c r="G423" s="17"/>
      <c r="H423" s="17"/>
      <c r="I423" s="21"/>
      <c r="J423" s="17" t="s">
        <v>525</v>
      </c>
      <c r="K423" s="20">
        <f>IF(FluxoCaixa101315141918[[#This Row],[Movimento ]]="Saldo Inicial",FluxoCaixa101315141918[[#This Row],[R$ (Valores)]],K422+FluxoCaixa101315141918[[#This Row],[Valores Receitas / Despesas]])</f>
        <v>77365.289999999994</v>
      </c>
      <c r="L423" s="20">
        <f>IF(FluxoCaixa101315141918[[#This Row],[Entrada / Saída]]="Saída",FluxoCaixa101315141918[[#This Row],[R$ (Valores)]]*-1,FluxoCaixa101315141918[[#This Row],[R$ (Valores)]])</f>
        <v>0</v>
      </c>
    </row>
    <row r="424" spans="2:12">
      <c r="B424" s="48"/>
      <c r="C424" s="48"/>
      <c r="D424" s="16"/>
      <c r="E424" s="48"/>
      <c r="F424" s="17"/>
      <c r="G424" s="17"/>
      <c r="H424" s="17"/>
      <c r="I424" s="21"/>
      <c r="J424" s="17" t="s">
        <v>525</v>
      </c>
      <c r="K424" s="20">
        <f>IF(FluxoCaixa101315141918[[#This Row],[Movimento ]]="Saldo Inicial",FluxoCaixa101315141918[[#This Row],[R$ (Valores)]],K423+FluxoCaixa101315141918[[#This Row],[Valores Receitas / Despesas]])</f>
        <v>77365.289999999994</v>
      </c>
      <c r="L424" s="20">
        <f>IF(FluxoCaixa101315141918[[#This Row],[Entrada / Saída]]="Saída",FluxoCaixa101315141918[[#This Row],[R$ (Valores)]]*-1,FluxoCaixa101315141918[[#This Row],[R$ (Valores)]])</f>
        <v>0</v>
      </c>
    </row>
    <row r="425" spans="2:12">
      <c r="B425" s="48"/>
      <c r="C425" s="48"/>
      <c r="D425" s="16"/>
      <c r="E425" s="48"/>
      <c r="F425" s="17"/>
      <c r="G425" s="17"/>
      <c r="H425" s="17"/>
      <c r="I425" s="21"/>
      <c r="J425" s="17" t="s">
        <v>525</v>
      </c>
      <c r="K425" s="20">
        <f>IF(FluxoCaixa101315141918[[#This Row],[Movimento ]]="Saldo Inicial",FluxoCaixa101315141918[[#This Row],[R$ (Valores)]],K424+FluxoCaixa101315141918[[#This Row],[Valores Receitas / Despesas]])</f>
        <v>77365.289999999994</v>
      </c>
      <c r="L425" s="20">
        <f>IF(FluxoCaixa101315141918[[#This Row],[Entrada / Saída]]="Saída",FluxoCaixa101315141918[[#This Row],[R$ (Valores)]]*-1,FluxoCaixa101315141918[[#This Row],[R$ (Valores)]])</f>
        <v>0</v>
      </c>
    </row>
    <row r="426" spans="2:12">
      <c r="B426" s="48"/>
      <c r="C426" s="48"/>
      <c r="D426" s="16"/>
      <c r="E426" s="48"/>
      <c r="F426" s="17"/>
      <c r="G426" s="17"/>
      <c r="H426" s="17"/>
      <c r="I426" s="21"/>
      <c r="J426" s="17" t="s">
        <v>525</v>
      </c>
      <c r="K426" s="20">
        <f>IF(FluxoCaixa101315141918[[#This Row],[Movimento ]]="Saldo Inicial",FluxoCaixa101315141918[[#This Row],[R$ (Valores)]],K425+FluxoCaixa101315141918[[#This Row],[Valores Receitas / Despesas]])</f>
        <v>77365.289999999994</v>
      </c>
      <c r="L426" s="20">
        <f>IF(FluxoCaixa101315141918[[#This Row],[Entrada / Saída]]="Saída",FluxoCaixa101315141918[[#This Row],[R$ (Valores)]]*-1,FluxoCaixa101315141918[[#This Row],[R$ (Valores)]])</f>
        <v>0</v>
      </c>
    </row>
    <row r="427" spans="2:12">
      <c r="B427" s="48"/>
      <c r="C427" s="48"/>
      <c r="D427" s="16"/>
      <c r="E427" s="48"/>
      <c r="F427" s="17"/>
      <c r="G427" s="17"/>
      <c r="H427" s="17"/>
      <c r="I427" s="21"/>
      <c r="J427" s="17" t="s">
        <v>525</v>
      </c>
      <c r="K427" s="20">
        <f>IF(FluxoCaixa101315141918[[#This Row],[Movimento ]]="Saldo Inicial",FluxoCaixa101315141918[[#This Row],[R$ (Valores)]],K426+FluxoCaixa101315141918[[#This Row],[Valores Receitas / Despesas]])</f>
        <v>77365.289999999994</v>
      </c>
      <c r="L427" s="20">
        <f>IF(FluxoCaixa101315141918[[#This Row],[Entrada / Saída]]="Saída",FluxoCaixa101315141918[[#This Row],[R$ (Valores)]]*-1,FluxoCaixa101315141918[[#This Row],[R$ (Valores)]])</f>
        <v>0</v>
      </c>
    </row>
    <row r="428" spans="2:12">
      <c r="B428" s="48"/>
      <c r="C428" s="48"/>
      <c r="D428" s="16"/>
      <c r="E428" s="48"/>
      <c r="F428" s="17"/>
      <c r="G428" s="17"/>
      <c r="H428" s="17"/>
      <c r="I428" s="21"/>
      <c r="J428" s="17" t="s">
        <v>525</v>
      </c>
      <c r="K428" s="20">
        <f>IF(FluxoCaixa101315141918[[#This Row],[Movimento ]]="Saldo Inicial",FluxoCaixa101315141918[[#This Row],[R$ (Valores)]],K427+FluxoCaixa101315141918[[#This Row],[Valores Receitas / Despesas]])</f>
        <v>77365.289999999994</v>
      </c>
      <c r="L428" s="20">
        <f>IF(FluxoCaixa101315141918[[#This Row],[Entrada / Saída]]="Saída",FluxoCaixa101315141918[[#This Row],[R$ (Valores)]]*-1,FluxoCaixa101315141918[[#This Row],[R$ (Valores)]])</f>
        <v>0</v>
      </c>
    </row>
    <row r="429" spans="2:12">
      <c r="B429" s="48"/>
      <c r="C429" s="48"/>
      <c r="D429" s="16"/>
      <c r="E429" s="48"/>
      <c r="F429" s="17"/>
      <c r="G429" s="17"/>
      <c r="H429" s="17"/>
      <c r="I429" s="21"/>
      <c r="J429" s="17" t="s">
        <v>525</v>
      </c>
      <c r="K429" s="20">
        <f>IF(FluxoCaixa101315141918[[#This Row],[Movimento ]]="Saldo Inicial",FluxoCaixa101315141918[[#This Row],[R$ (Valores)]],K428+FluxoCaixa101315141918[[#This Row],[Valores Receitas / Despesas]])</f>
        <v>77365.289999999994</v>
      </c>
      <c r="L429" s="20">
        <f>IF(FluxoCaixa101315141918[[#This Row],[Entrada / Saída]]="Saída",FluxoCaixa101315141918[[#This Row],[R$ (Valores)]]*-1,FluxoCaixa101315141918[[#This Row],[R$ (Valores)]])</f>
        <v>0</v>
      </c>
    </row>
    <row r="430" spans="2:12">
      <c r="B430" s="48"/>
      <c r="C430" s="48"/>
      <c r="D430" s="16"/>
      <c r="E430" s="48"/>
      <c r="F430" s="17"/>
      <c r="G430" s="17"/>
      <c r="H430" s="17"/>
      <c r="I430" s="21"/>
      <c r="J430" s="17" t="s">
        <v>525</v>
      </c>
      <c r="K430" s="20">
        <f>IF(FluxoCaixa101315141918[[#This Row],[Movimento ]]="Saldo Inicial",FluxoCaixa101315141918[[#This Row],[R$ (Valores)]],K429+FluxoCaixa101315141918[[#This Row],[Valores Receitas / Despesas]])</f>
        <v>77365.289999999994</v>
      </c>
      <c r="L430" s="20">
        <f>IF(FluxoCaixa101315141918[[#This Row],[Entrada / Saída]]="Saída",FluxoCaixa101315141918[[#This Row],[R$ (Valores)]]*-1,FluxoCaixa101315141918[[#This Row],[R$ (Valores)]])</f>
        <v>0</v>
      </c>
    </row>
    <row r="431" spans="2:12">
      <c r="B431" s="48"/>
      <c r="C431" s="48"/>
      <c r="D431" s="16"/>
      <c r="E431" s="48"/>
      <c r="F431" s="17"/>
      <c r="G431" s="17"/>
      <c r="H431" s="17"/>
      <c r="I431" s="21"/>
      <c r="J431" s="17" t="s">
        <v>525</v>
      </c>
      <c r="K431" s="20">
        <f>IF(FluxoCaixa101315141918[[#This Row],[Movimento ]]="Saldo Inicial",FluxoCaixa101315141918[[#This Row],[R$ (Valores)]],K430+FluxoCaixa101315141918[[#This Row],[Valores Receitas / Despesas]])</f>
        <v>77365.289999999994</v>
      </c>
      <c r="L431" s="20">
        <f>IF(FluxoCaixa101315141918[[#This Row],[Entrada / Saída]]="Saída",FluxoCaixa101315141918[[#This Row],[R$ (Valores)]]*-1,FluxoCaixa101315141918[[#This Row],[R$ (Valores)]])</f>
        <v>0</v>
      </c>
    </row>
    <row r="432" spans="2:12">
      <c r="B432" s="48"/>
      <c r="C432" s="48"/>
      <c r="D432" s="16"/>
      <c r="E432" s="48"/>
      <c r="F432" s="17"/>
      <c r="G432" s="17"/>
      <c r="H432" s="17"/>
      <c r="I432" s="21"/>
      <c r="J432" s="17" t="s">
        <v>525</v>
      </c>
      <c r="K432" s="20">
        <f>IF(FluxoCaixa101315141918[[#This Row],[Movimento ]]="Saldo Inicial",FluxoCaixa101315141918[[#This Row],[R$ (Valores)]],K431+FluxoCaixa101315141918[[#This Row],[Valores Receitas / Despesas]])</f>
        <v>77365.289999999994</v>
      </c>
      <c r="L432" s="20">
        <f>IF(FluxoCaixa101315141918[[#This Row],[Entrada / Saída]]="Saída",FluxoCaixa101315141918[[#This Row],[R$ (Valores)]]*-1,FluxoCaixa101315141918[[#This Row],[R$ (Valores)]])</f>
        <v>0</v>
      </c>
    </row>
    <row r="433" spans="2:12">
      <c r="B433" s="48"/>
      <c r="C433" s="48"/>
      <c r="D433" s="16"/>
      <c r="E433" s="48"/>
      <c r="F433" s="17"/>
      <c r="G433" s="17"/>
      <c r="H433" s="17"/>
      <c r="I433" s="21"/>
      <c r="J433" s="17" t="s">
        <v>525</v>
      </c>
      <c r="K433" s="20">
        <f>IF(FluxoCaixa101315141918[[#This Row],[Movimento ]]="Saldo Inicial",FluxoCaixa101315141918[[#This Row],[R$ (Valores)]],K432+FluxoCaixa101315141918[[#This Row],[Valores Receitas / Despesas]])</f>
        <v>77365.289999999994</v>
      </c>
      <c r="L433" s="20">
        <f>IF(FluxoCaixa101315141918[[#This Row],[Entrada / Saída]]="Saída",FluxoCaixa101315141918[[#This Row],[R$ (Valores)]]*-1,FluxoCaixa101315141918[[#This Row],[R$ (Valores)]])</f>
        <v>0</v>
      </c>
    </row>
    <row r="434" spans="2:12">
      <c r="B434" s="48"/>
      <c r="C434" s="48"/>
      <c r="D434" s="16"/>
      <c r="E434" s="48"/>
      <c r="F434" s="17"/>
      <c r="G434" s="17"/>
      <c r="H434" s="17"/>
      <c r="I434" s="21"/>
      <c r="J434" s="17" t="s">
        <v>525</v>
      </c>
      <c r="K434" s="20">
        <f>IF(FluxoCaixa101315141918[[#This Row],[Movimento ]]="Saldo Inicial",FluxoCaixa101315141918[[#This Row],[R$ (Valores)]],K433+FluxoCaixa101315141918[[#This Row],[Valores Receitas / Despesas]])</f>
        <v>77365.289999999994</v>
      </c>
      <c r="L434" s="20">
        <f>IF(FluxoCaixa101315141918[[#This Row],[Entrada / Saída]]="Saída",FluxoCaixa101315141918[[#This Row],[R$ (Valores)]]*-1,FluxoCaixa101315141918[[#This Row],[R$ (Valores)]])</f>
        <v>0</v>
      </c>
    </row>
    <row r="435" spans="2:12">
      <c r="B435" s="48"/>
      <c r="C435" s="48"/>
      <c r="D435" s="16"/>
      <c r="E435" s="48"/>
      <c r="F435" s="17"/>
      <c r="G435" s="17"/>
      <c r="H435" s="17"/>
      <c r="I435" s="21"/>
      <c r="J435" s="17" t="s">
        <v>525</v>
      </c>
      <c r="K435" s="20">
        <f>IF(FluxoCaixa101315141918[[#This Row],[Movimento ]]="Saldo Inicial",FluxoCaixa101315141918[[#This Row],[R$ (Valores)]],K434+FluxoCaixa101315141918[[#This Row],[Valores Receitas / Despesas]])</f>
        <v>77365.289999999994</v>
      </c>
      <c r="L435" s="20">
        <f>IF(FluxoCaixa101315141918[[#This Row],[Entrada / Saída]]="Saída",FluxoCaixa101315141918[[#This Row],[R$ (Valores)]]*-1,FluxoCaixa101315141918[[#This Row],[R$ (Valores)]])</f>
        <v>0</v>
      </c>
    </row>
    <row r="436" spans="2:12">
      <c r="B436" s="48"/>
      <c r="C436" s="48"/>
      <c r="D436" s="16"/>
      <c r="E436" s="48"/>
      <c r="F436" s="17"/>
      <c r="G436" s="17"/>
      <c r="H436" s="17"/>
      <c r="I436" s="21"/>
      <c r="J436" s="17" t="s">
        <v>525</v>
      </c>
      <c r="K436" s="20">
        <f>IF(FluxoCaixa101315141918[[#This Row],[Movimento ]]="Saldo Inicial",FluxoCaixa101315141918[[#This Row],[R$ (Valores)]],K435+FluxoCaixa101315141918[[#This Row],[Valores Receitas / Despesas]])</f>
        <v>77365.289999999994</v>
      </c>
      <c r="L436" s="20">
        <f>IF(FluxoCaixa101315141918[[#This Row],[Entrada / Saída]]="Saída",FluxoCaixa101315141918[[#This Row],[R$ (Valores)]]*-1,FluxoCaixa101315141918[[#This Row],[R$ (Valores)]])</f>
        <v>0</v>
      </c>
    </row>
    <row r="437" spans="2:12">
      <c r="B437" s="48"/>
      <c r="C437" s="48"/>
      <c r="D437" s="16"/>
      <c r="E437" s="48"/>
      <c r="F437" s="17"/>
      <c r="G437" s="17"/>
      <c r="H437" s="17"/>
      <c r="I437" s="21"/>
      <c r="J437" s="17" t="s">
        <v>525</v>
      </c>
      <c r="K437" s="20">
        <f>IF(FluxoCaixa101315141918[[#This Row],[Movimento ]]="Saldo Inicial",FluxoCaixa101315141918[[#This Row],[R$ (Valores)]],K436+FluxoCaixa101315141918[[#This Row],[Valores Receitas / Despesas]])</f>
        <v>77365.289999999994</v>
      </c>
      <c r="L437" s="20">
        <f>IF(FluxoCaixa101315141918[[#This Row],[Entrada / Saída]]="Saída",FluxoCaixa101315141918[[#This Row],[R$ (Valores)]]*-1,FluxoCaixa101315141918[[#This Row],[R$ (Valores)]])</f>
        <v>0</v>
      </c>
    </row>
    <row r="438" spans="2:12">
      <c r="B438" s="48"/>
      <c r="C438" s="48"/>
      <c r="D438" s="16"/>
      <c r="E438" s="48"/>
      <c r="F438" s="17"/>
      <c r="G438" s="17"/>
      <c r="H438" s="17"/>
      <c r="I438" s="21"/>
      <c r="J438" s="17" t="s">
        <v>525</v>
      </c>
      <c r="K438" s="20">
        <f>IF(FluxoCaixa101315141918[[#This Row],[Movimento ]]="Saldo Inicial",FluxoCaixa101315141918[[#This Row],[R$ (Valores)]],K437+FluxoCaixa101315141918[[#This Row],[Valores Receitas / Despesas]])</f>
        <v>77365.289999999994</v>
      </c>
      <c r="L438" s="20">
        <f>IF(FluxoCaixa101315141918[[#This Row],[Entrada / Saída]]="Saída",FluxoCaixa101315141918[[#This Row],[R$ (Valores)]]*-1,FluxoCaixa101315141918[[#This Row],[R$ (Valores)]])</f>
        <v>0</v>
      </c>
    </row>
    <row r="439" spans="2:12">
      <c r="B439" s="48"/>
      <c r="C439" s="48"/>
      <c r="D439" s="16"/>
      <c r="E439" s="48"/>
      <c r="F439" s="17"/>
      <c r="G439" s="17"/>
      <c r="H439" s="17"/>
      <c r="I439" s="21"/>
      <c r="J439" s="17" t="s">
        <v>525</v>
      </c>
      <c r="K439" s="20">
        <f>IF(FluxoCaixa101315141918[[#This Row],[Movimento ]]="Saldo Inicial",FluxoCaixa101315141918[[#This Row],[R$ (Valores)]],K438+FluxoCaixa101315141918[[#This Row],[Valores Receitas / Despesas]])</f>
        <v>77365.289999999994</v>
      </c>
      <c r="L439" s="20">
        <f>IF(FluxoCaixa101315141918[[#This Row],[Entrada / Saída]]="Saída",FluxoCaixa101315141918[[#This Row],[R$ (Valores)]]*-1,FluxoCaixa101315141918[[#This Row],[R$ (Valores)]])</f>
        <v>0</v>
      </c>
    </row>
    <row r="440" spans="2:12">
      <c r="B440" s="48"/>
      <c r="C440" s="48"/>
      <c r="D440" s="16"/>
      <c r="E440" s="48"/>
      <c r="F440" s="17"/>
      <c r="G440" s="17"/>
      <c r="H440" s="17"/>
      <c r="I440" s="21"/>
      <c r="J440" s="17" t="s">
        <v>525</v>
      </c>
      <c r="K440" s="20">
        <f>IF(FluxoCaixa101315141918[[#This Row],[Movimento ]]="Saldo Inicial",FluxoCaixa101315141918[[#This Row],[R$ (Valores)]],K439+FluxoCaixa101315141918[[#This Row],[Valores Receitas / Despesas]])</f>
        <v>77365.289999999994</v>
      </c>
      <c r="L440" s="20">
        <f>IF(FluxoCaixa101315141918[[#This Row],[Entrada / Saída]]="Saída",FluxoCaixa101315141918[[#This Row],[R$ (Valores)]]*-1,FluxoCaixa101315141918[[#This Row],[R$ (Valores)]])</f>
        <v>0</v>
      </c>
    </row>
    <row r="441" spans="2:12">
      <c r="B441" s="48"/>
      <c r="C441" s="48"/>
      <c r="D441" s="16"/>
      <c r="E441" s="48"/>
      <c r="F441" s="17"/>
      <c r="G441" s="17"/>
      <c r="H441" s="17"/>
      <c r="I441" s="21"/>
      <c r="J441" s="17" t="s">
        <v>525</v>
      </c>
      <c r="K441" s="20">
        <f>IF(FluxoCaixa101315141918[[#This Row],[Movimento ]]="Saldo Inicial",FluxoCaixa101315141918[[#This Row],[R$ (Valores)]],K440+FluxoCaixa101315141918[[#This Row],[Valores Receitas / Despesas]])</f>
        <v>77365.289999999994</v>
      </c>
      <c r="L441" s="20">
        <f>IF(FluxoCaixa101315141918[[#This Row],[Entrada / Saída]]="Saída",FluxoCaixa101315141918[[#This Row],[R$ (Valores)]]*-1,FluxoCaixa101315141918[[#This Row],[R$ (Valores)]])</f>
        <v>0</v>
      </c>
    </row>
    <row r="442" spans="2:12">
      <c r="B442" s="48"/>
      <c r="C442" s="48"/>
      <c r="D442" s="16"/>
      <c r="E442" s="48"/>
      <c r="F442" s="17"/>
      <c r="G442" s="17"/>
      <c r="H442" s="17"/>
      <c r="I442" s="21"/>
      <c r="J442" s="17" t="s">
        <v>525</v>
      </c>
      <c r="K442" s="20">
        <f>IF(FluxoCaixa101315141918[[#This Row],[Movimento ]]="Saldo Inicial",FluxoCaixa101315141918[[#This Row],[R$ (Valores)]],K441+FluxoCaixa101315141918[[#This Row],[Valores Receitas / Despesas]])</f>
        <v>77365.289999999994</v>
      </c>
      <c r="L442" s="20">
        <f>IF(FluxoCaixa101315141918[[#This Row],[Entrada / Saída]]="Saída",FluxoCaixa101315141918[[#This Row],[R$ (Valores)]]*-1,FluxoCaixa101315141918[[#This Row],[R$ (Valores)]])</f>
        <v>0</v>
      </c>
    </row>
    <row r="443" spans="2:12">
      <c r="B443" s="48"/>
      <c r="C443" s="48"/>
      <c r="D443" s="16"/>
      <c r="E443" s="48"/>
      <c r="F443" s="17"/>
      <c r="G443" s="17"/>
      <c r="H443" s="17"/>
      <c r="I443" s="21"/>
      <c r="J443" s="17" t="s">
        <v>525</v>
      </c>
      <c r="K443" s="20">
        <f>IF(FluxoCaixa101315141918[[#This Row],[Movimento ]]="Saldo Inicial",FluxoCaixa101315141918[[#This Row],[R$ (Valores)]],K442+FluxoCaixa101315141918[[#This Row],[Valores Receitas / Despesas]])</f>
        <v>77365.289999999994</v>
      </c>
      <c r="L443" s="20">
        <f>IF(FluxoCaixa101315141918[[#This Row],[Entrada / Saída]]="Saída",FluxoCaixa101315141918[[#This Row],[R$ (Valores)]]*-1,FluxoCaixa101315141918[[#This Row],[R$ (Valores)]])</f>
        <v>0</v>
      </c>
    </row>
    <row r="444" spans="2:12">
      <c r="B444" s="48"/>
      <c r="C444" s="48"/>
      <c r="D444" s="16"/>
      <c r="E444" s="48"/>
      <c r="F444" s="17"/>
      <c r="G444" s="17"/>
      <c r="H444" s="17"/>
      <c r="I444" s="21"/>
      <c r="J444" s="17" t="s">
        <v>525</v>
      </c>
      <c r="K444" s="20">
        <f>IF(FluxoCaixa101315141918[[#This Row],[Movimento ]]="Saldo Inicial",FluxoCaixa101315141918[[#This Row],[R$ (Valores)]],K443+FluxoCaixa101315141918[[#This Row],[Valores Receitas / Despesas]])</f>
        <v>77365.289999999994</v>
      </c>
      <c r="L444" s="20">
        <f>IF(FluxoCaixa101315141918[[#This Row],[Entrada / Saída]]="Saída",FluxoCaixa101315141918[[#This Row],[R$ (Valores)]]*-1,FluxoCaixa101315141918[[#This Row],[R$ (Valores)]])</f>
        <v>0</v>
      </c>
    </row>
    <row r="445" spans="2:12">
      <c r="B445" s="48"/>
      <c r="C445" s="48"/>
      <c r="D445" s="16"/>
      <c r="E445" s="48"/>
      <c r="F445" s="17"/>
      <c r="G445" s="17"/>
      <c r="H445" s="17"/>
      <c r="I445" s="21"/>
      <c r="J445" s="17" t="s">
        <v>525</v>
      </c>
      <c r="K445" s="20">
        <f>IF(FluxoCaixa101315141918[[#This Row],[Movimento ]]="Saldo Inicial",FluxoCaixa101315141918[[#This Row],[R$ (Valores)]],K444+FluxoCaixa101315141918[[#This Row],[Valores Receitas / Despesas]])</f>
        <v>77365.289999999994</v>
      </c>
      <c r="L445" s="20">
        <f>IF(FluxoCaixa101315141918[[#This Row],[Entrada / Saída]]="Saída",FluxoCaixa101315141918[[#This Row],[R$ (Valores)]]*-1,FluxoCaixa101315141918[[#This Row],[R$ (Valores)]])</f>
        <v>0</v>
      </c>
    </row>
    <row r="446" spans="2:12">
      <c r="B446" s="48"/>
      <c r="C446" s="48"/>
      <c r="D446" s="16"/>
      <c r="E446" s="48"/>
      <c r="F446" s="17"/>
      <c r="G446" s="17"/>
      <c r="H446" s="17"/>
      <c r="I446" s="21"/>
      <c r="J446" s="17" t="s">
        <v>525</v>
      </c>
      <c r="K446" s="20">
        <f>IF(FluxoCaixa101315141918[[#This Row],[Movimento ]]="Saldo Inicial",FluxoCaixa101315141918[[#This Row],[R$ (Valores)]],K445+FluxoCaixa101315141918[[#This Row],[Valores Receitas / Despesas]])</f>
        <v>77365.289999999994</v>
      </c>
      <c r="L446" s="20">
        <f>IF(FluxoCaixa101315141918[[#This Row],[Entrada / Saída]]="Saída",FluxoCaixa101315141918[[#This Row],[R$ (Valores)]]*-1,FluxoCaixa101315141918[[#This Row],[R$ (Valores)]])</f>
        <v>0</v>
      </c>
    </row>
    <row r="447" spans="2:12">
      <c r="B447" s="48"/>
      <c r="C447" s="48"/>
      <c r="D447" s="16"/>
      <c r="E447" s="48"/>
      <c r="F447" s="17"/>
      <c r="G447" s="17"/>
      <c r="H447" s="17"/>
      <c r="I447" s="21"/>
      <c r="J447" s="17" t="s">
        <v>525</v>
      </c>
      <c r="K447" s="20">
        <f>IF(FluxoCaixa101315141918[[#This Row],[Movimento ]]="Saldo Inicial",FluxoCaixa101315141918[[#This Row],[R$ (Valores)]],K446+FluxoCaixa101315141918[[#This Row],[Valores Receitas / Despesas]])</f>
        <v>77365.289999999994</v>
      </c>
      <c r="L447" s="20">
        <f>IF(FluxoCaixa101315141918[[#This Row],[Entrada / Saída]]="Saída",FluxoCaixa101315141918[[#This Row],[R$ (Valores)]]*-1,FluxoCaixa101315141918[[#This Row],[R$ (Valores)]])</f>
        <v>0</v>
      </c>
    </row>
    <row r="448" spans="2:12">
      <c r="B448" s="48"/>
      <c r="C448" s="48"/>
      <c r="D448" s="16"/>
      <c r="E448" s="48"/>
      <c r="F448" s="17"/>
      <c r="G448" s="17"/>
      <c r="H448" s="17"/>
      <c r="I448" s="21"/>
      <c r="J448" s="17" t="s">
        <v>525</v>
      </c>
      <c r="K448" s="20">
        <f>IF(FluxoCaixa101315141918[[#This Row],[Movimento ]]="Saldo Inicial",FluxoCaixa101315141918[[#This Row],[R$ (Valores)]],K447+FluxoCaixa101315141918[[#This Row],[Valores Receitas / Despesas]])</f>
        <v>77365.289999999994</v>
      </c>
      <c r="L448" s="20">
        <f>IF(FluxoCaixa101315141918[[#This Row],[Entrada / Saída]]="Saída",FluxoCaixa101315141918[[#This Row],[R$ (Valores)]]*-1,FluxoCaixa101315141918[[#This Row],[R$ (Valores)]])</f>
        <v>0</v>
      </c>
    </row>
    <row r="449" spans="2:15">
      <c r="B449" s="48"/>
      <c r="C449" s="48"/>
      <c r="D449" s="16"/>
      <c r="E449" s="48"/>
      <c r="F449" s="17"/>
      <c r="G449" s="17"/>
      <c r="H449" s="17"/>
      <c r="I449" s="21"/>
      <c r="J449" s="17" t="s">
        <v>525</v>
      </c>
      <c r="K449" s="20">
        <f>IF(FluxoCaixa101315141918[[#This Row],[Movimento ]]="Saldo Inicial",FluxoCaixa101315141918[[#This Row],[R$ (Valores)]],K448+FluxoCaixa101315141918[[#This Row],[Valores Receitas / Despesas]])</f>
        <v>77365.289999999994</v>
      </c>
      <c r="L449" s="20">
        <f>IF(FluxoCaixa101315141918[[#This Row],[Entrada / Saída]]="Saída",FluxoCaixa101315141918[[#This Row],[R$ (Valores)]]*-1,FluxoCaixa101315141918[[#This Row],[R$ (Valores)]])</f>
        <v>0</v>
      </c>
    </row>
    <row r="450" spans="2:15">
      <c r="B450" s="48"/>
      <c r="C450" s="48"/>
      <c r="D450" s="16"/>
      <c r="E450" s="48"/>
      <c r="F450" s="17"/>
      <c r="G450" s="17"/>
      <c r="H450" s="17"/>
      <c r="I450" s="21"/>
      <c r="J450" s="17" t="s">
        <v>525</v>
      </c>
      <c r="K450" s="20">
        <f>IF(FluxoCaixa101315141918[[#This Row],[Movimento ]]="Saldo Inicial",FluxoCaixa101315141918[[#This Row],[R$ (Valores)]],K449+FluxoCaixa101315141918[[#This Row],[Valores Receitas / Despesas]])</f>
        <v>77365.289999999994</v>
      </c>
      <c r="L450" s="20">
        <f>IF(FluxoCaixa101315141918[[#This Row],[Entrada / Saída]]="Saída",FluxoCaixa101315141918[[#This Row],[R$ (Valores)]]*-1,FluxoCaixa101315141918[[#This Row],[R$ (Valores)]])</f>
        <v>0</v>
      </c>
    </row>
    <row r="451" spans="2:15">
      <c r="B451" s="48"/>
      <c r="C451" s="48"/>
      <c r="D451" s="16"/>
      <c r="E451" s="48"/>
      <c r="F451" s="17"/>
      <c r="G451" s="17"/>
      <c r="H451" s="17"/>
      <c r="I451" s="21"/>
      <c r="J451" s="17" t="s">
        <v>525</v>
      </c>
      <c r="K451" s="20">
        <f>IF(FluxoCaixa101315141918[[#This Row],[Movimento ]]="Saldo Inicial",FluxoCaixa101315141918[[#This Row],[R$ (Valores)]],K450+FluxoCaixa101315141918[[#This Row],[Valores Receitas / Despesas]])</f>
        <v>77365.289999999994</v>
      </c>
      <c r="L451" s="20">
        <f>IF(FluxoCaixa101315141918[[#This Row],[Entrada / Saída]]="Saída",FluxoCaixa101315141918[[#This Row],[R$ (Valores)]]*-1,FluxoCaixa101315141918[[#This Row],[R$ (Valores)]])</f>
        <v>0</v>
      </c>
    </row>
    <row r="452" spans="2:15">
      <c r="B452" s="48"/>
      <c r="C452" s="48"/>
      <c r="D452" s="16"/>
      <c r="E452" s="48"/>
      <c r="F452" s="17"/>
      <c r="G452" s="17"/>
      <c r="H452" s="17"/>
      <c r="I452" s="21"/>
      <c r="J452" s="17" t="s">
        <v>525</v>
      </c>
      <c r="K452" s="20">
        <f>IF(FluxoCaixa101315141918[[#This Row],[Movimento ]]="Saldo Inicial",FluxoCaixa101315141918[[#This Row],[R$ (Valores)]],K451+FluxoCaixa101315141918[[#This Row],[Valores Receitas / Despesas]])</f>
        <v>77365.289999999994</v>
      </c>
      <c r="L452" s="20">
        <f>IF(FluxoCaixa101315141918[[#This Row],[Entrada / Saída]]="Saída",FluxoCaixa101315141918[[#This Row],[R$ (Valores)]]*-1,FluxoCaixa101315141918[[#This Row],[R$ (Valores)]])</f>
        <v>0</v>
      </c>
    </row>
    <row r="453" spans="2:15">
      <c r="B453" s="48"/>
      <c r="C453" s="48"/>
      <c r="D453" s="16"/>
      <c r="E453" s="48"/>
      <c r="F453" s="17"/>
      <c r="G453" s="17"/>
      <c r="H453" s="17"/>
      <c r="I453" s="21"/>
      <c r="J453" s="17" t="s">
        <v>525</v>
      </c>
      <c r="K453" s="20">
        <f>IF(FluxoCaixa101315141918[[#This Row],[Movimento ]]="Saldo Inicial",FluxoCaixa101315141918[[#This Row],[R$ (Valores)]],K452+FluxoCaixa101315141918[[#This Row],[Valores Receitas / Despesas]])</f>
        <v>77365.289999999994</v>
      </c>
      <c r="L453" s="20">
        <f>IF(FluxoCaixa101315141918[[#This Row],[Entrada / Saída]]="Saída",FluxoCaixa101315141918[[#This Row],[R$ (Valores)]]*-1,FluxoCaixa101315141918[[#This Row],[R$ (Valores)]])</f>
        <v>0</v>
      </c>
    </row>
    <row r="454" spans="2:15">
      <c r="B454" s="48"/>
      <c r="C454" s="48"/>
      <c r="D454" s="16"/>
      <c r="E454" s="48"/>
      <c r="F454" s="17"/>
      <c r="G454" s="17"/>
      <c r="H454" s="17"/>
      <c r="I454" s="21"/>
      <c r="J454" s="17" t="s">
        <v>525</v>
      </c>
      <c r="K454" s="20">
        <f>IF(FluxoCaixa101315141918[[#This Row],[Movimento ]]="Saldo Inicial",FluxoCaixa101315141918[[#This Row],[R$ (Valores)]],K453+FluxoCaixa101315141918[[#This Row],[Valores Receitas / Despesas]])</f>
        <v>77365.289999999994</v>
      </c>
      <c r="L454" s="20">
        <f>IF(FluxoCaixa101315141918[[#This Row],[Entrada / Saída]]="Saída",FluxoCaixa101315141918[[#This Row],[R$ (Valores)]]*-1,FluxoCaixa101315141918[[#This Row],[R$ (Valores)]])</f>
        <v>0</v>
      </c>
    </row>
    <row r="455" spans="2:15">
      <c r="B455" s="48"/>
      <c r="C455" s="48"/>
      <c r="D455" s="16"/>
      <c r="E455" s="48"/>
      <c r="F455" s="17"/>
      <c r="G455" s="17"/>
      <c r="H455" s="17"/>
      <c r="I455" s="21"/>
      <c r="J455" s="17" t="s">
        <v>525</v>
      </c>
      <c r="K455" s="20">
        <f>IF(FluxoCaixa101315141918[[#This Row],[Movimento ]]="Saldo Inicial",FluxoCaixa101315141918[[#This Row],[R$ (Valores)]],K454+FluxoCaixa101315141918[[#This Row],[Valores Receitas / Despesas]])</f>
        <v>77365.289999999994</v>
      </c>
      <c r="L455" s="20">
        <f>IF(FluxoCaixa101315141918[[#This Row],[Entrada / Saída]]="Saída",FluxoCaixa101315141918[[#This Row],[R$ (Valores)]]*-1,FluxoCaixa101315141918[[#This Row],[R$ (Valores)]])</f>
        <v>0</v>
      </c>
    </row>
    <row r="456" spans="2:15">
      <c r="B456" s="48"/>
      <c r="C456" s="48"/>
      <c r="D456" s="16"/>
      <c r="E456" s="48"/>
      <c r="F456" s="17"/>
      <c r="G456" s="17"/>
      <c r="H456" s="17"/>
      <c r="I456" s="21"/>
      <c r="J456" s="17" t="s">
        <v>525</v>
      </c>
      <c r="K456" s="20">
        <f>IF(FluxoCaixa101315141918[[#This Row],[Movimento ]]="Saldo Inicial",FluxoCaixa101315141918[[#This Row],[R$ (Valores)]],K455+FluxoCaixa101315141918[[#This Row],[Valores Receitas / Despesas]])</f>
        <v>77365.289999999994</v>
      </c>
      <c r="L456" s="20">
        <f>IF(FluxoCaixa101315141918[[#This Row],[Entrada / Saída]]="Saída",FluxoCaixa101315141918[[#This Row],[R$ (Valores)]]*-1,FluxoCaixa101315141918[[#This Row],[R$ (Valores)]])</f>
        <v>0</v>
      </c>
    </row>
    <row r="457" spans="2:15">
      <c r="B457" s="48"/>
      <c r="C457" s="48"/>
      <c r="D457" s="16"/>
      <c r="E457" s="48"/>
      <c r="F457" s="17"/>
      <c r="G457" s="17"/>
      <c r="H457" s="17"/>
      <c r="I457" s="21"/>
      <c r="J457" s="17" t="s">
        <v>525</v>
      </c>
      <c r="K457" s="20">
        <f>IF(FluxoCaixa101315141918[[#This Row],[Movimento ]]="Saldo Inicial",FluxoCaixa101315141918[[#This Row],[R$ (Valores)]],K456+FluxoCaixa101315141918[[#This Row],[Valores Receitas / Despesas]])</f>
        <v>77365.289999999994</v>
      </c>
      <c r="L457" s="20">
        <f>IF(FluxoCaixa101315141918[[#This Row],[Entrada / Saída]]="Saída",FluxoCaixa101315141918[[#This Row],[R$ (Valores)]]*-1,FluxoCaixa101315141918[[#This Row],[R$ (Valores)]])</f>
        <v>0</v>
      </c>
    </row>
    <row r="458" spans="2:15">
      <c r="B458" s="48"/>
      <c r="C458" s="48"/>
      <c r="D458" s="16"/>
      <c r="E458" s="48"/>
      <c r="F458" s="17"/>
      <c r="G458" s="17"/>
      <c r="H458" s="17"/>
      <c r="I458" s="21"/>
      <c r="J458" s="17" t="s">
        <v>525</v>
      </c>
      <c r="K458" s="20">
        <f>IF(FluxoCaixa101315141918[[#This Row],[Movimento ]]="Saldo Inicial",FluxoCaixa101315141918[[#This Row],[R$ (Valores)]],K457+FluxoCaixa101315141918[[#This Row],[Valores Receitas / Despesas]])</f>
        <v>77365.289999999994</v>
      </c>
      <c r="L458" s="20">
        <f>IF(FluxoCaixa101315141918[[#This Row],[Entrada / Saída]]="Saída",FluxoCaixa101315141918[[#This Row],[R$ (Valores)]]*-1,FluxoCaixa101315141918[[#This Row],[R$ (Valores)]])</f>
        <v>0</v>
      </c>
      <c r="O458" s="31"/>
    </row>
    <row r="459" spans="2:15">
      <c r="B459" s="48"/>
      <c r="C459" s="48"/>
      <c r="D459" s="16"/>
      <c r="E459" s="48"/>
      <c r="F459" s="17"/>
      <c r="G459" s="17"/>
      <c r="H459" s="17"/>
      <c r="I459" s="21"/>
      <c r="J459" s="17" t="s">
        <v>525</v>
      </c>
      <c r="K459" s="20">
        <f>IF(FluxoCaixa101315141918[[#This Row],[Movimento ]]="Saldo Inicial",FluxoCaixa101315141918[[#This Row],[R$ (Valores)]],K458+FluxoCaixa101315141918[[#This Row],[Valores Receitas / Despesas]])</f>
        <v>77365.289999999994</v>
      </c>
      <c r="L459" s="20">
        <f>IF(FluxoCaixa101315141918[[#This Row],[Entrada / Saída]]="Saída",FluxoCaixa101315141918[[#This Row],[R$ (Valores)]]*-1,FluxoCaixa101315141918[[#This Row],[R$ (Valores)]])</f>
        <v>0</v>
      </c>
    </row>
    <row r="460" spans="2:15">
      <c r="B460" s="48"/>
      <c r="C460" s="48"/>
      <c r="D460" s="16"/>
      <c r="E460" s="48"/>
      <c r="F460" s="17"/>
      <c r="G460" s="17"/>
      <c r="H460" s="17"/>
      <c r="I460" s="21"/>
      <c r="J460" s="17" t="s">
        <v>525</v>
      </c>
      <c r="K460" s="20">
        <f>IF(FluxoCaixa101315141918[[#This Row],[Movimento ]]="Saldo Inicial",FluxoCaixa101315141918[[#This Row],[R$ (Valores)]],K459+FluxoCaixa101315141918[[#This Row],[Valores Receitas / Despesas]])</f>
        <v>77365.289999999994</v>
      </c>
      <c r="L460" s="20">
        <f>IF(FluxoCaixa101315141918[[#This Row],[Entrada / Saída]]="Saída",FluxoCaixa101315141918[[#This Row],[R$ (Valores)]]*-1,FluxoCaixa101315141918[[#This Row],[R$ (Valores)]])</f>
        <v>0</v>
      </c>
      <c r="O460" s="26"/>
    </row>
    <row r="461" spans="2:15">
      <c r="B461" s="48"/>
      <c r="C461" s="48"/>
      <c r="D461" s="16"/>
      <c r="E461" s="48"/>
      <c r="F461" s="17"/>
      <c r="G461" s="17"/>
      <c r="H461" s="17"/>
      <c r="I461" s="21"/>
      <c r="J461" s="17" t="s">
        <v>525</v>
      </c>
      <c r="K461" s="20">
        <f>IF(FluxoCaixa101315141918[[#This Row],[Movimento ]]="Saldo Inicial",FluxoCaixa101315141918[[#This Row],[R$ (Valores)]],K460+FluxoCaixa101315141918[[#This Row],[Valores Receitas / Despesas]])</f>
        <v>77365.289999999994</v>
      </c>
      <c r="L461" s="20">
        <f>IF(FluxoCaixa101315141918[[#This Row],[Entrada / Saída]]="Saída",FluxoCaixa101315141918[[#This Row],[R$ (Valores)]]*-1,FluxoCaixa101315141918[[#This Row],[R$ (Valores)]])</f>
        <v>0</v>
      </c>
    </row>
    <row r="462" spans="2:15">
      <c r="B462" s="48"/>
      <c r="C462" s="48"/>
      <c r="D462" s="16"/>
      <c r="E462" s="48"/>
      <c r="F462" s="17"/>
      <c r="G462" s="17"/>
      <c r="H462" s="17"/>
      <c r="I462" s="21"/>
      <c r="J462" s="17" t="s">
        <v>525</v>
      </c>
      <c r="K462" s="20">
        <f>IF(FluxoCaixa101315141918[[#This Row],[Movimento ]]="Saldo Inicial",FluxoCaixa101315141918[[#This Row],[R$ (Valores)]],K461+FluxoCaixa101315141918[[#This Row],[Valores Receitas / Despesas]])</f>
        <v>77365.289999999994</v>
      </c>
      <c r="L462" s="20">
        <f>IF(FluxoCaixa101315141918[[#This Row],[Entrada / Saída]]="Saída",FluxoCaixa101315141918[[#This Row],[R$ (Valores)]]*-1,FluxoCaixa101315141918[[#This Row],[R$ (Valores)]])</f>
        <v>0</v>
      </c>
    </row>
    <row r="463" spans="2:15">
      <c r="B463" s="48"/>
      <c r="C463" s="48"/>
      <c r="D463" s="16"/>
      <c r="E463" s="48"/>
      <c r="F463" s="17"/>
      <c r="G463" s="17"/>
      <c r="H463" s="17"/>
      <c r="I463" s="21"/>
      <c r="J463" s="17" t="s">
        <v>525</v>
      </c>
      <c r="K463" s="20">
        <f>IF(FluxoCaixa101315141918[[#This Row],[Movimento ]]="Saldo Inicial",FluxoCaixa101315141918[[#This Row],[R$ (Valores)]],K462+FluxoCaixa101315141918[[#This Row],[Valores Receitas / Despesas]])</f>
        <v>77365.289999999994</v>
      </c>
      <c r="L463" s="20">
        <f>IF(FluxoCaixa101315141918[[#This Row],[Entrada / Saída]]="Saída",FluxoCaixa101315141918[[#This Row],[R$ (Valores)]]*-1,FluxoCaixa101315141918[[#This Row],[R$ (Valores)]])</f>
        <v>0</v>
      </c>
    </row>
    <row r="464" spans="2:15">
      <c r="B464" s="48"/>
      <c r="C464" s="48"/>
      <c r="D464" s="16"/>
      <c r="E464" s="48"/>
      <c r="F464" s="17"/>
      <c r="G464" s="17"/>
      <c r="H464" s="17"/>
      <c r="I464" s="21"/>
      <c r="J464" s="17" t="s">
        <v>525</v>
      </c>
      <c r="K464" s="20">
        <f>IF(FluxoCaixa101315141918[[#This Row],[Movimento ]]="Saldo Inicial",FluxoCaixa101315141918[[#This Row],[R$ (Valores)]],K463+FluxoCaixa101315141918[[#This Row],[Valores Receitas / Despesas]])</f>
        <v>77365.289999999994</v>
      </c>
      <c r="L464" s="20">
        <f>IF(FluxoCaixa101315141918[[#This Row],[Entrada / Saída]]="Saída",FluxoCaixa101315141918[[#This Row],[R$ (Valores)]]*-1,FluxoCaixa101315141918[[#This Row],[R$ (Valores)]])</f>
        <v>0</v>
      </c>
    </row>
    <row r="465" spans="2:12">
      <c r="B465" s="48"/>
      <c r="C465" s="48"/>
      <c r="D465" s="16"/>
      <c r="E465" s="48"/>
      <c r="F465" s="17"/>
      <c r="G465" s="17"/>
      <c r="H465" s="17"/>
      <c r="I465" s="21"/>
      <c r="J465" s="17" t="s">
        <v>525</v>
      </c>
      <c r="K465" s="20">
        <f>IF(FluxoCaixa101315141918[[#This Row],[Movimento ]]="Saldo Inicial",FluxoCaixa101315141918[[#This Row],[R$ (Valores)]],K464+FluxoCaixa101315141918[[#This Row],[Valores Receitas / Despesas]])</f>
        <v>77365.289999999994</v>
      </c>
      <c r="L465" s="20">
        <f>IF(FluxoCaixa101315141918[[#This Row],[Entrada / Saída]]="Saída",FluxoCaixa101315141918[[#This Row],[R$ (Valores)]]*-1,FluxoCaixa101315141918[[#This Row],[R$ (Valores)]])</f>
        <v>0</v>
      </c>
    </row>
    <row r="466" spans="2:12">
      <c r="B466" s="48"/>
      <c r="C466" s="48"/>
      <c r="D466" s="16"/>
      <c r="E466" s="48"/>
      <c r="F466" s="17"/>
      <c r="G466" s="17"/>
      <c r="H466" s="17"/>
      <c r="I466" s="21"/>
      <c r="J466" s="17" t="s">
        <v>525</v>
      </c>
      <c r="K466" s="20">
        <f>IF(FluxoCaixa101315141918[[#This Row],[Movimento ]]="Saldo Inicial",FluxoCaixa101315141918[[#This Row],[R$ (Valores)]],K465+FluxoCaixa101315141918[[#This Row],[Valores Receitas / Despesas]])</f>
        <v>77365.289999999994</v>
      </c>
      <c r="L466" s="20">
        <f>IF(FluxoCaixa101315141918[[#This Row],[Entrada / Saída]]="Saída",FluxoCaixa101315141918[[#This Row],[R$ (Valores)]]*-1,FluxoCaixa101315141918[[#This Row],[R$ (Valores)]])</f>
        <v>0</v>
      </c>
    </row>
    <row r="467" spans="2:12">
      <c r="B467" s="48"/>
      <c r="C467" s="48"/>
      <c r="D467" s="16"/>
      <c r="E467" s="48"/>
      <c r="F467" s="17"/>
      <c r="G467" s="17"/>
      <c r="H467" s="17"/>
      <c r="I467" s="21"/>
      <c r="J467" s="17" t="s">
        <v>525</v>
      </c>
      <c r="K467" s="20">
        <f>IF(FluxoCaixa101315141918[[#This Row],[Movimento ]]="Saldo Inicial",FluxoCaixa101315141918[[#This Row],[R$ (Valores)]],K466+FluxoCaixa101315141918[[#This Row],[Valores Receitas / Despesas]])</f>
        <v>77365.289999999994</v>
      </c>
      <c r="L467" s="20">
        <f>IF(FluxoCaixa101315141918[[#This Row],[Entrada / Saída]]="Saída",FluxoCaixa101315141918[[#This Row],[R$ (Valores)]]*-1,FluxoCaixa101315141918[[#This Row],[R$ (Valores)]])</f>
        <v>0</v>
      </c>
    </row>
    <row r="468" spans="2:12">
      <c r="B468" s="48"/>
      <c r="C468" s="48"/>
      <c r="D468" s="16"/>
      <c r="E468" s="48"/>
      <c r="F468" s="17"/>
      <c r="G468" s="17"/>
      <c r="H468" s="17"/>
      <c r="I468" s="21"/>
      <c r="J468" s="17" t="s">
        <v>525</v>
      </c>
      <c r="K468" s="20">
        <f>IF(FluxoCaixa101315141918[[#This Row],[Movimento ]]="Saldo Inicial",FluxoCaixa101315141918[[#This Row],[R$ (Valores)]],K467+FluxoCaixa101315141918[[#This Row],[Valores Receitas / Despesas]])</f>
        <v>77365.289999999994</v>
      </c>
      <c r="L468" s="20">
        <f>IF(FluxoCaixa101315141918[[#This Row],[Entrada / Saída]]="Saída",FluxoCaixa101315141918[[#This Row],[R$ (Valores)]]*-1,FluxoCaixa101315141918[[#This Row],[R$ (Valores)]])</f>
        <v>0</v>
      </c>
    </row>
    <row r="469" spans="2:12">
      <c r="B469" s="48"/>
      <c r="C469" s="48"/>
      <c r="D469" s="16"/>
      <c r="E469" s="48"/>
      <c r="F469" s="17"/>
      <c r="G469" s="17"/>
      <c r="H469" s="17"/>
      <c r="I469" s="21"/>
      <c r="J469" s="17" t="s">
        <v>525</v>
      </c>
      <c r="K469" s="20">
        <f>IF(FluxoCaixa101315141918[[#This Row],[Movimento ]]="Saldo Inicial",FluxoCaixa101315141918[[#This Row],[R$ (Valores)]],K468+FluxoCaixa101315141918[[#This Row],[Valores Receitas / Despesas]])</f>
        <v>77365.289999999994</v>
      </c>
      <c r="L469" s="20">
        <f>IF(FluxoCaixa101315141918[[#This Row],[Entrada / Saída]]="Saída",FluxoCaixa101315141918[[#This Row],[R$ (Valores)]]*-1,FluxoCaixa101315141918[[#This Row],[R$ (Valores)]])</f>
        <v>0</v>
      </c>
    </row>
    <row r="470" spans="2:12">
      <c r="B470" s="48"/>
      <c r="C470" s="48"/>
      <c r="D470" s="16"/>
      <c r="E470" s="48"/>
      <c r="F470" s="17"/>
      <c r="G470" s="17"/>
      <c r="H470" s="17"/>
      <c r="I470" s="21"/>
      <c r="J470" s="17" t="s">
        <v>525</v>
      </c>
      <c r="K470" s="20">
        <f>IF(FluxoCaixa101315141918[[#This Row],[Movimento ]]="Saldo Inicial",FluxoCaixa101315141918[[#This Row],[R$ (Valores)]],K469+FluxoCaixa101315141918[[#This Row],[Valores Receitas / Despesas]])</f>
        <v>77365.289999999994</v>
      </c>
      <c r="L470" s="20">
        <f>IF(FluxoCaixa101315141918[[#This Row],[Entrada / Saída]]="Saída",FluxoCaixa101315141918[[#This Row],[R$ (Valores)]]*-1,FluxoCaixa101315141918[[#This Row],[R$ (Valores)]])</f>
        <v>0</v>
      </c>
    </row>
    <row r="471" spans="2:12">
      <c r="B471" s="48"/>
      <c r="C471" s="48"/>
      <c r="D471" s="16"/>
      <c r="E471" s="48"/>
      <c r="F471" s="17"/>
      <c r="G471" s="17"/>
      <c r="H471" s="17"/>
      <c r="I471" s="21"/>
      <c r="J471" s="17" t="s">
        <v>525</v>
      </c>
      <c r="K471" s="20">
        <f>IF(FluxoCaixa101315141918[[#This Row],[Movimento ]]="Saldo Inicial",FluxoCaixa101315141918[[#This Row],[R$ (Valores)]],K470+FluxoCaixa101315141918[[#This Row],[Valores Receitas / Despesas]])</f>
        <v>77365.289999999994</v>
      </c>
      <c r="L471" s="20">
        <f>IF(FluxoCaixa101315141918[[#This Row],[Entrada / Saída]]="Saída",FluxoCaixa101315141918[[#This Row],[R$ (Valores)]]*-1,FluxoCaixa101315141918[[#This Row],[R$ (Valores)]])</f>
        <v>0</v>
      </c>
    </row>
    <row r="472" spans="2:12">
      <c r="B472" s="48"/>
      <c r="C472" s="48"/>
      <c r="D472" s="16"/>
      <c r="E472" s="48"/>
      <c r="F472" s="17"/>
      <c r="G472" s="17"/>
      <c r="H472" s="17"/>
      <c r="I472" s="21"/>
      <c r="J472" s="17" t="s">
        <v>525</v>
      </c>
      <c r="K472" s="20">
        <f>IF(FluxoCaixa101315141918[[#This Row],[Movimento ]]="Saldo Inicial",FluxoCaixa101315141918[[#This Row],[R$ (Valores)]],K471+FluxoCaixa101315141918[[#This Row],[Valores Receitas / Despesas]])</f>
        <v>77365.289999999994</v>
      </c>
      <c r="L472" s="20">
        <f>IF(FluxoCaixa101315141918[[#This Row],[Entrada / Saída]]="Saída",FluxoCaixa101315141918[[#This Row],[R$ (Valores)]]*-1,FluxoCaixa101315141918[[#This Row],[R$ (Valores)]])</f>
        <v>0</v>
      </c>
    </row>
    <row r="473" spans="2:12">
      <c r="B473" s="48"/>
      <c r="C473" s="48"/>
      <c r="D473" s="16"/>
      <c r="E473" s="48"/>
      <c r="F473" s="17"/>
      <c r="G473" s="17"/>
      <c r="H473" s="17"/>
      <c r="I473" s="21"/>
      <c r="J473" s="17" t="s">
        <v>525</v>
      </c>
      <c r="K473" s="20">
        <f>IF(FluxoCaixa101315141918[[#This Row],[Movimento ]]="Saldo Inicial",FluxoCaixa101315141918[[#This Row],[R$ (Valores)]],K472+FluxoCaixa101315141918[[#This Row],[Valores Receitas / Despesas]])</f>
        <v>77365.289999999994</v>
      </c>
      <c r="L473" s="20">
        <f>IF(FluxoCaixa101315141918[[#This Row],[Entrada / Saída]]="Saída",FluxoCaixa101315141918[[#This Row],[R$ (Valores)]]*-1,FluxoCaixa101315141918[[#This Row],[R$ (Valores)]])</f>
        <v>0</v>
      </c>
    </row>
    <row r="474" spans="2:12">
      <c r="B474" s="48"/>
      <c r="C474" s="48"/>
      <c r="D474" s="16"/>
      <c r="E474" s="48"/>
      <c r="F474" s="17"/>
      <c r="G474" s="17"/>
      <c r="H474" s="17"/>
      <c r="I474" s="21"/>
      <c r="J474" s="17" t="s">
        <v>525</v>
      </c>
      <c r="K474" s="20">
        <f>IF(FluxoCaixa101315141918[[#This Row],[Movimento ]]="Saldo Inicial",FluxoCaixa101315141918[[#This Row],[R$ (Valores)]],K473+FluxoCaixa101315141918[[#This Row],[Valores Receitas / Despesas]])</f>
        <v>77365.289999999994</v>
      </c>
      <c r="L474" s="20">
        <f>IF(FluxoCaixa101315141918[[#This Row],[Entrada / Saída]]="Saída",FluxoCaixa101315141918[[#This Row],[R$ (Valores)]]*-1,FluxoCaixa101315141918[[#This Row],[R$ (Valores)]])</f>
        <v>0</v>
      </c>
    </row>
    <row r="475" spans="2:12">
      <c r="B475" s="48"/>
      <c r="C475" s="48"/>
      <c r="D475" s="16"/>
      <c r="E475" s="48"/>
      <c r="F475" s="17"/>
      <c r="G475" s="17"/>
      <c r="H475" s="17"/>
      <c r="I475" s="21"/>
      <c r="J475" s="17" t="s">
        <v>525</v>
      </c>
      <c r="K475" s="20">
        <f>IF(FluxoCaixa101315141918[[#This Row],[Movimento ]]="Saldo Inicial",FluxoCaixa101315141918[[#This Row],[R$ (Valores)]],K474+FluxoCaixa101315141918[[#This Row],[Valores Receitas / Despesas]])</f>
        <v>77365.289999999994</v>
      </c>
      <c r="L475" s="20">
        <f>IF(FluxoCaixa101315141918[[#This Row],[Entrada / Saída]]="Saída",FluxoCaixa101315141918[[#This Row],[R$ (Valores)]]*-1,FluxoCaixa101315141918[[#This Row],[R$ (Valores)]])</f>
        <v>0</v>
      </c>
    </row>
    <row r="476" spans="2:12">
      <c r="B476" s="48"/>
      <c r="C476" s="48"/>
      <c r="D476" s="16"/>
      <c r="E476" s="48"/>
      <c r="F476" s="17"/>
      <c r="G476" s="17"/>
      <c r="H476" s="17"/>
      <c r="I476" s="21"/>
      <c r="J476" s="17" t="s">
        <v>525</v>
      </c>
      <c r="K476" s="20">
        <f>IF(FluxoCaixa101315141918[[#This Row],[Movimento ]]="Saldo Inicial",FluxoCaixa101315141918[[#This Row],[R$ (Valores)]],K475+FluxoCaixa101315141918[[#This Row],[Valores Receitas / Despesas]])</f>
        <v>77365.289999999994</v>
      </c>
      <c r="L476" s="20">
        <f>IF(FluxoCaixa101315141918[[#This Row],[Entrada / Saída]]="Saída",FluxoCaixa101315141918[[#This Row],[R$ (Valores)]]*-1,FluxoCaixa101315141918[[#This Row],[R$ (Valores)]])</f>
        <v>0</v>
      </c>
    </row>
    <row r="477" spans="2:12">
      <c r="B477" s="48"/>
      <c r="C477" s="48"/>
      <c r="D477" s="16"/>
      <c r="E477" s="48"/>
      <c r="F477" s="17"/>
      <c r="G477" s="17"/>
      <c r="H477" s="17"/>
      <c r="I477" s="21"/>
      <c r="J477" s="17" t="s">
        <v>525</v>
      </c>
      <c r="K477" s="20">
        <f>IF(FluxoCaixa101315141918[[#This Row],[Movimento ]]="Saldo Inicial",FluxoCaixa101315141918[[#This Row],[R$ (Valores)]],K476+FluxoCaixa101315141918[[#This Row],[Valores Receitas / Despesas]])</f>
        <v>77365.289999999994</v>
      </c>
      <c r="L477" s="20">
        <f>IF(FluxoCaixa101315141918[[#This Row],[Entrada / Saída]]="Saída",FluxoCaixa101315141918[[#This Row],[R$ (Valores)]]*-1,FluxoCaixa101315141918[[#This Row],[R$ (Valores)]])</f>
        <v>0</v>
      </c>
    </row>
    <row r="478" spans="2:12">
      <c r="B478" s="48"/>
      <c r="C478" s="48"/>
      <c r="D478" s="16"/>
      <c r="E478" s="48"/>
      <c r="F478" s="17"/>
      <c r="G478" s="17"/>
      <c r="H478" s="17"/>
      <c r="I478" s="21"/>
      <c r="J478" s="17" t="s">
        <v>525</v>
      </c>
      <c r="K478" s="20">
        <f>IF(FluxoCaixa101315141918[[#This Row],[Movimento ]]="Saldo Inicial",FluxoCaixa101315141918[[#This Row],[R$ (Valores)]],K477+FluxoCaixa101315141918[[#This Row],[Valores Receitas / Despesas]])</f>
        <v>77365.289999999994</v>
      </c>
      <c r="L478" s="20">
        <f>IF(FluxoCaixa101315141918[[#This Row],[Entrada / Saída]]="Saída",FluxoCaixa101315141918[[#This Row],[R$ (Valores)]]*-1,FluxoCaixa101315141918[[#This Row],[R$ (Valores)]])</f>
        <v>0</v>
      </c>
    </row>
    <row r="479" spans="2:12">
      <c r="B479" s="48"/>
      <c r="C479" s="48"/>
      <c r="D479" s="16"/>
      <c r="E479" s="48"/>
      <c r="F479" s="17"/>
      <c r="G479" s="17"/>
      <c r="H479" s="17"/>
      <c r="I479" s="21"/>
      <c r="J479" s="17" t="s">
        <v>525</v>
      </c>
      <c r="K479" s="20">
        <f>IF(FluxoCaixa101315141918[[#This Row],[Movimento ]]="Saldo Inicial",FluxoCaixa101315141918[[#This Row],[R$ (Valores)]],K478+FluxoCaixa101315141918[[#This Row],[Valores Receitas / Despesas]])</f>
        <v>77365.289999999994</v>
      </c>
      <c r="L479" s="20">
        <f>IF(FluxoCaixa101315141918[[#This Row],[Entrada / Saída]]="Saída",FluxoCaixa101315141918[[#This Row],[R$ (Valores)]]*-1,FluxoCaixa101315141918[[#This Row],[R$ (Valores)]])</f>
        <v>0</v>
      </c>
    </row>
    <row r="480" spans="2:12">
      <c r="B480" s="48"/>
      <c r="C480" s="48"/>
      <c r="D480" s="16"/>
      <c r="E480" s="48"/>
      <c r="F480" s="17"/>
      <c r="G480" s="17"/>
      <c r="H480" s="17"/>
      <c r="I480" s="21"/>
      <c r="J480" s="17" t="s">
        <v>525</v>
      </c>
      <c r="K480" s="20">
        <f>IF(FluxoCaixa101315141918[[#This Row],[Movimento ]]="Saldo Inicial",FluxoCaixa101315141918[[#This Row],[R$ (Valores)]],K479+FluxoCaixa101315141918[[#This Row],[Valores Receitas / Despesas]])</f>
        <v>77365.289999999994</v>
      </c>
      <c r="L480" s="20">
        <f>IF(FluxoCaixa101315141918[[#This Row],[Entrada / Saída]]="Saída",FluxoCaixa101315141918[[#This Row],[R$ (Valores)]]*-1,FluxoCaixa101315141918[[#This Row],[R$ (Valores)]])</f>
        <v>0</v>
      </c>
    </row>
    <row r="481" spans="2:12">
      <c r="B481" s="48"/>
      <c r="C481" s="48"/>
      <c r="D481" s="16"/>
      <c r="E481" s="48"/>
      <c r="F481" s="17"/>
      <c r="G481" s="17"/>
      <c r="H481" s="17"/>
      <c r="I481" s="21"/>
      <c r="J481" s="17" t="s">
        <v>525</v>
      </c>
      <c r="K481" s="20">
        <f>IF(FluxoCaixa101315141918[[#This Row],[Movimento ]]="Saldo Inicial",FluxoCaixa101315141918[[#This Row],[R$ (Valores)]],K480+FluxoCaixa101315141918[[#This Row],[Valores Receitas / Despesas]])</f>
        <v>77365.289999999994</v>
      </c>
      <c r="L481" s="20">
        <f>IF(FluxoCaixa101315141918[[#This Row],[Entrada / Saída]]="Saída",FluxoCaixa101315141918[[#This Row],[R$ (Valores)]]*-1,FluxoCaixa101315141918[[#This Row],[R$ (Valores)]])</f>
        <v>0</v>
      </c>
    </row>
    <row r="482" spans="2:12">
      <c r="B482" s="48"/>
      <c r="C482" s="48"/>
      <c r="D482" s="16"/>
      <c r="E482" s="48"/>
      <c r="F482" s="17"/>
      <c r="G482" s="17"/>
      <c r="H482" s="17"/>
      <c r="I482" s="21"/>
      <c r="J482" s="17" t="s">
        <v>525</v>
      </c>
      <c r="K482" s="20">
        <f>IF(FluxoCaixa101315141918[[#This Row],[Movimento ]]="Saldo Inicial",FluxoCaixa101315141918[[#This Row],[R$ (Valores)]],K481+FluxoCaixa101315141918[[#This Row],[Valores Receitas / Despesas]])</f>
        <v>77365.289999999994</v>
      </c>
      <c r="L482" s="20">
        <f>IF(FluxoCaixa101315141918[[#This Row],[Entrada / Saída]]="Saída",FluxoCaixa101315141918[[#This Row],[R$ (Valores)]]*-1,FluxoCaixa101315141918[[#This Row],[R$ (Valores)]])</f>
        <v>0</v>
      </c>
    </row>
    <row r="483" spans="2:12">
      <c r="B483" s="48"/>
      <c r="C483" s="48"/>
      <c r="D483" s="16"/>
      <c r="E483" s="48"/>
      <c r="F483" s="17"/>
      <c r="G483" s="17"/>
      <c r="H483" s="17"/>
      <c r="I483" s="21"/>
      <c r="J483" s="17" t="s">
        <v>525</v>
      </c>
      <c r="K483" s="20">
        <f>IF(FluxoCaixa101315141918[[#This Row],[Movimento ]]="Saldo Inicial",FluxoCaixa101315141918[[#This Row],[R$ (Valores)]],K482+FluxoCaixa101315141918[[#This Row],[Valores Receitas / Despesas]])</f>
        <v>77365.289999999994</v>
      </c>
      <c r="L483" s="20">
        <f>IF(FluxoCaixa101315141918[[#This Row],[Entrada / Saída]]="Saída",FluxoCaixa101315141918[[#This Row],[R$ (Valores)]]*-1,FluxoCaixa101315141918[[#This Row],[R$ (Valores)]])</f>
        <v>0</v>
      </c>
    </row>
    <row r="484" spans="2:12">
      <c r="B484" s="48"/>
      <c r="C484" s="48"/>
      <c r="D484" s="16"/>
      <c r="E484" s="48"/>
      <c r="F484" s="17"/>
      <c r="G484" s="17"/>
      <c r="H484" s="17"/>
      <c r="I484" s="21"/>
      <c r="J484" s="17" t="s">
        <v>525</v>
      </c>
      <c r="K484" s="20">
        <f>IF(FluxoCaixa101315141918[[#This Row],[Movimento ]]="Saldo Inicial",FluxoCaixa101315141918[[#This Row],[R$ (Valores)]],K483+FluxoCaixa101315141918[[#This Row],[Valores Receitas / Despesas]])</f>
        <v>77365.289999999994</v>
      </c>
      <c r="L484" s="20">
        <f>IF(FluxoCaixa101315141918[[#This Row],[Entrada / Saída]]="Saída",FluxoCaixa101315141918[[#This Row],[R$ (Valores)]]*-1,FluxoCaixa101315141918[[#This Row],[R$ (Valores)]])</f>
        <v>0</v>
      </c>
    </row>
    <row r="485" spans="2:12">
      <c r="B485" s="48"/>
      <c r="C485" s="48"/>
      <c r="D485" s="16"/>
      <c r="E485" s="48"/>
      <c r="F485" s="17"/>
      <c r="G485" s="17"/>
      <c r="H485" s="17"/>
      <c r="I485" s="21"/>
      <c r="J485" s="17" t="s">
        <v>525</v>
      </c>
      <c r="K485" s="20">
        <f>IF(FluxoCaixa101315141918[[#This Row],[Movimento ]]="Saldo Inicial",FluxoCaixa101315141918[[#This Row],[R$ (Valores)]],K484+FluxoCaixa101315141918[[#This Row],[Valores Receitas / Despesas]])</f>
        <v>77365.289999999994</v>
      </c>
      <c r="L485" s="20">
        <f>IF(FluxoCaixa101315141918[[#This Row],[Entrada / Saída]]="Saída",FluxoCaixa101315141918[[#This Row],[R$ (Valores)]]*-1,FluxoCaixa101315141918[[#This Row],[R$ (Valores)]])</f>
        <v>0</v>
      </c>
    </row>
    <row r="486" spans="2:12">
      <c r="B486" s="48"/>
      <c r="C486" s="48"/>
      <c r="D486" s="16"/>
      <c r="E486" s="48"/>
      <c r="F486" s="17"/>
      <c r="G486" s="17"/>
      <c r="H486" s="17"/>
      <c r="I486" s="21"/>
      <c r="J486" s="17" t="s">
        <v>525</v>
      </c>
      <c r="K486" s="20">
        <f>IF(FluxoCaixa101315141918[[#This Row],[Movimento ]]="Saldo Inicial",FluxoCaixa101315141918[[#This Row],[R$ (Valores)]],K485+FluxoCaixa101315141918[[#This Row],[Valores Receitas / Despesas]])</f>
        <v>77365.289999999994</v>
      </c>
      <c r="L486" s="20">
        <f>IF(FluxoCaixa101315141918[[#This Row],[Entrada / Saída]]="Saída",FluxoCaixa101315141918[[#This Row],[R$ (Valores)]]*-1,FluxoCaixa101315141918[[#This Row],[R$ (Valores)]])</f>
        <v>0</v>
      </c>
    </row>
    <row r="487" spans="2:12">
      <c r="B487" s="48"/>
      <c r="C487" s="48"/>
      <c r="D487" s="16"/>
      <c r="E487" s="48"/>
      <c r="F487" s="17"/>
      <c r="G487" s="17"/>
      <c r="H487" s="17"/>
      <c r="I487" s="21"/>
      <c r="J487" s="17" t="s">
        <v>525</v>
      </c>
      <c r="K487" s="20">
        <f>IF(FluxoCaixa101315141918[[#This Row],[Movimento ]]="Saldo Inicial",FluxoCaixa101315141918[[#This Row],[R$ (Valores)]],K486+FluxoCaixa101315141918[[#This Row],[Valores Receitas / Despesas]])</f>
        <v>77365.289999999994</v>
      </c>
      <c r="L487" s="20">
        <f>IF(FluxoCaixa101315141918[[#This Row],[Entrada / Saída]]="Saída",FluxoCaixa101315141918[[#This Row],[R$ (Valores)]]*-1,FluxoCaixa101315141918[[#This Row],[R$ (Valores)]])</f>
        <v>0</v>
      </c>
    </row>
    <row r="488" spans="2:12">
      <c r="B488" s="48"/>
      <c r="C488" s="48"/>
      <c r="D488" s="16"/>
      <c r="E488" s="48"/>
      <c r="F488" s="17"/>
      <c r="G488" s="17"/>
      <c r="H488" s="17"/>
      <c r="I488" s="21"/>
      <c r="J488" s="17" t="s">
        <v>525</v>
      </c>
      <c r="K488" s="20">
        <f>IF(FluxoCaixa101315141918[[#This Row],[Movimento ]]="Saldo Inicial",FluxoCaixa101315141918[[#This Row],[R$ (Valores)]],K487+FluxoCaixa101315141918[[#This Row],[Valores Receitas / Despesas]])</f>
        <v>77365.289999999994</v>
      </c>
      <c r="L488" s="20">
        <f>IF(FluxoCaixa101315141918[[#This Row],[Entrada / Saída]]="Saída",FluxoCaixa101315141918[[#This Row],[R$ (Valores)]]*-1,FluxoCaixa101315141918[[#This Row],[R$ (Valores)]])</f>
        <v>0</v>
      </c>
    </row>
    <row r="489" spans="2:12">
      <c r="B489" s="48"/>
      <c r="C489" s="48"/>
      <c r="D489" s="16"/>
      <c r="E489" s="48"/>
      <c r="F489" s="17"/>
      <c r="G489" s="17"/>
      <c r="H489" s="17"/>
      <c r="I489" s="21"/>
      <c r="J489" s="17" t="s">
        <v>525</v>
      </c>
      <c r="K489" s="20">
        <f>IF(FluxoCaixa101315141918[[#This Row],[Movimento ]]="Saldo Inicial",FluxoCaixa101315141918[[#This Row],[R$ (Valores)]],K488+FluxoCaixa101315141918[[#This Row],[Valores Receitas / Despesas]])</f>
        <v>77365.289999999994</v>
      </c>
      <c r="L489" s="20">
        <f>IF(FluxoCaixa101315141918[[#This Row],[Entrada / Saída]]="Saída",FluxoCaixa101315141918[[#This Row],[R$ (Valores)]]*-1,FluxoCaixa101315141918[[#This Row],[R$ (Valores)]])</f>
        <v>0</v>
      </c>
    </row>
    <row r="490" spans="2:12">
      <c r="B490" s="48"/>
      <c r="C490" s="48"/>
      <c r="D490" s="16"/>
      <c r="E490" s="48"/>
      <c r="F490" s="17"/>
      <c r="G490" s="17"/>
      <c r="H490" s="17"/>
      <c r="I490" s="21"/>
      <c r="J490" s="17" t="s">
        <v>525</v>
      </c>
      <c r="K490" s="20">
        <f>IF(FluxoCaixa101315141918[[#This Row],[Movimento ]]="Saldo Inicial",FluxoCaixa101315141918[[#This Row],[R$ (Valores)]],K489+FluxoCaixa101315141918[[#This Row],[Valores Receitas / Despesas]])</f>
        <v>77365.289999999994</v>
      </c>
      <c r="L490" s="20">
        <f>IF(FluxoCaixa101315141918[[#This Row],[Entrada / Saída]]="Saída",FluxoCaixa101315141918[[#This Row],[R$ (Valores)]]*-1,FluxoCaixa101315141918[[#This Row],[R$ (Valores)]])</f>
        <v>0</v>
      </c>
    </row>
    <row r="491" spans="2:12">
      <c r="B491" s="48"/>
      <c r="C491" s="48"/>
      <c r="D491" s="16"/>
      <c r="E491" s="48"/>
      <c r="F491" s="17"/>
      <c r="G491" s="17"/>
      <c r="H491" s="17"/>
      <c r="I491" s="21"/>
      <c r="J491" s="17" t="s">
        <v>525</v>
      </c>
      <c r="K491" s="20">
        <f>IF(FluxoCaixa101315141918[[#This Row],[Movimento ]]="Saldo Inicial",FluxoCaixa101315141918[[#This Row],[R$ (Valores)]],K490+FluxoCaixa101315141918[[#This Row],[Valores Receitas / Despesas]])</f>
        <v>77365.289999999994</v>
      </c>
      <c r="L491" s="20">
        <f>IF(FluxoCaixa101315141918[[#This Row],[Entrada / Saída]]="Saída",FluxoCaixa101315141918[[#This Row],[R$ (Valores)]]*-1,FluxoCaixa101315141918[[#This Row],[R$ (Valores)]])</f>
        <v>0</v>
      </c>
    </row>
    <row r="492" spans="2:12">
      <c r="B492" s="48"/>
      <c r="C492" s="48"/>
      <c r="D492" s="16"/>
      <c r="E492" s="48"/>
      <c r="F492" s="17"/>
      <c r="G492" s="17"/>
      <c r="H492" s="17"/>
      <c r="I492" s="21"/>
      <c r="J492" s="17" t="s">
        <v>525</v>
      </c>
      <c r="K492" s="20">
        <f>IF(FluxoCaixa101315141918[[#This Row],[Movimento ]]="Saldo Inicial",FluxoCaixa101315141918[[#This Row],[R$ (Valores)]],K491+FluxoCaixa101315141918[[#This Row],[Valores Receitas / Despesas]])</f>
        <v>77365.289999999994</v>
      </c>
      <c r="L492" s="20">
        <f>IF(FluxoCaixa101315141918[[#This Row],[Entrada / Saída]]="Saída",FluxoCaixa101315141918[[#This Row],[R$ (Valores)]]*-1,FluxoCaixa101315141918[[#This Row],[R$ (Valores)]])</f>
        <v>0</v>
      </c>
    </row>
    <row r="493" spans="2:12">
      <c r="B493" s="48"/>
      <c r="C493" s="48"/>
      <c r="D493" s="16"/>
      <c r="E493" s="48"/>
      <c r="F493" s="17"/>
      <c r="G493" s="17"/>
      <c r="H493" s="17"/>
      <c r="I493" s="21"/>
      <c r="J493" s="17" t="s">
        <v>525</v>
      </c>
      <c r="K493" s="20">
        <f>IF(FluxoCaixa101315141918[[#This Row],[Movimento ]]="Saldo Inicial",FluxoCaixa101315141918[[#This Row],[R$ (Valores)]],K492+FluxoCaixa101315141918[[#This Row],[Valores Receitas / Despesas]])</f>
        <v>77365.289999999994</v>
      </c>
      <c r="L493" s="20">
        <f>IF(FluxoCaixa101315141918[[#This Row],[Entrada / Saída]]="Saída",FluxoCaixa101315141918[[#This Row],[R$ (Valores)]]*-1,FluxoCaixa101315141918[[#This Row],[R$ (Valores)]])</f>
        <v>0</v>
      </c>
    </row>
    <row r="494" spans="2:12">
      <c r="B494" s="48"/>
      <c r="C494" s="48"/>
      <c r="D494" s="16"/>
      <c r="E494" s="48"/>
      <c r="F494" s="17"/>
      <c r="G494" s="17"/>
      <c r="H494" s="17"/>
      <c r="I494" s="21"/>
      <c r="J494" s="17" t="s">
        <v>525</v>
      </c>
      <c r="K494" s="20">
        <f>IF(FluxoCaixa101315141918[[#This Row],[Movimento ]]="Saldo Inicial",FluxoCaixa101315141918[[#This Row],[R$ (Valores)]],K493+FluxoCaixa101315141918[[#This Row],[Valores Receitas / Despesas]])</f>
        <v>77365.289999999994</v>
      </c>
      <c r="L494" s="20">
        <f>IF(FluxoCaixa101315141918[[#This Row],[Entrada / Saída]]="Saída",FluxoCaixa101315141918[[#This Row],[R$ (Valores)]]*-1,FluxoCaixa101315141918[[#This Row],[R$ (Valores)]])</f>
        <v>0</v>
      </c>
    </row>
    <row r="495" spans="2:12">
      <c r="B495" s="48"/>
      <c r="C495" s="48"/>
      <c r="D495" s="16"/>
      <c r="E495" s="48"/>
      <c r="F495" s="17"/>
      <c r="G495" s="17"/>
      <c r="H495" s="17"/>
      <c r="I495" s="21"/>
      <c r="J495" s="17" t="s">
        <v>525</v>
      </c>
      <c r="K495" s="20">
        <f>IF(FluxoCaixa101315141918[[#This Row],[Movimento ]]="Saldo Inicial",FluxoCaixa101315141918[[#This Row],[R$ (Valores)]],K494+FluxoCaixa101315141918[[#This Row],[Valores Receitas / Despesas]])</f>
        <v>77365.289999999994</v>
      </c>
      <c r="L495" s="20">
        <f>IF(FluxoCaixa101315141918[[#This Row],[Entrada / Saída]]="Saída",FluxoCaixa101315141918[[#This Row],[R$ (Valores)]]*-1,FluxoCaixa101315141918[[#This Row],[R$ (Valores)]])</f>
        <v>0</v>
      </c>
    </row>
    <row r="496" spans="2:12">
      <c r="B496" s="48"/>
      <c r="C496" s="48"/>
      <c r="D496" s="16"/>
      <c r="E496" s="48"/>
      <c r="F496" s="17"/>
      <c r="G496" s="17"/>
      <c r="H496" s="17"/>
      <c r="I496" s="21"/>
      <c r="J496" s="17" t="s">
        <v>525</v>
      </c>
      <c r="K496" s="20">
        <f>IF(FluxoCaixa101315141918[[#This Row],[Movimento ]]="Saldo Inicial",FluxoCaixa101315141918[[#This Row],[R$ (Valores)]],K495+FluxoCaixa101315141918[[#This Row],[Valores Receitas / Despesas]])</f>
        <v>77365.289999999994</v>
      </c>
      <c r="L496" s="20">
        <f>IF(FluxoCaixa101315141918[[#This Row],[Entrada / Saída]]="Saída",FluxoCaixa101315141918[[#This Row],[R$ (Valores)]]*-1,FluxoCaixa101315141918[[#This Row],[R$ (Valores)]])</f>
        <v>0</v>
      </c>
    </row>
    <row r="497" spans="2:12">
      <c r="B497" s="48"/>
      <c r="C497" s="48"/>
      <c r="D497" s="16"/>
      <c r="E497" s="48"/>
      <c r="F497" s="17"/>
      <c r="G497" s="17"/>
      <c r="H497" s="17"/>
      <c r="I497" s="21"/>
      <c r="J497" s="17" t="s">
        <v>525</v>
      </c>
      <c r="K497" s="20">
        <f>IF(FluxoCaixa101315141918[[#This Row],[Movimento ]]="Saldo Inicial",FluxoCaixa101315141918[[#This Row],[R$ (Valores)]],K496+FluxoCaixa101315141918[[#This Row],[Valores Receitas / Despesas]])</f>
        <v>77365.289999999994</v>
      </c>
      <c r="L497" s="20">
        <f>IF(FluxoCaixa101315141918[[#This Row],[Entrada / Saída]]="Saída",FluxoCaixa101315141918[[#This Row],[R$ (Valores)]]*-1,FluxoCaixa101315141918[[#This Row],[R$ (Valores)]])</f>
        <v>0</v>
      </c>
    </row>
    <row r="498" spans="2:12">
      <c r="B498" s="48"/>
      <c r="C498" s="48"/>
      <c r="D498" s="16"/>
      <c r="E498" s="48"/>
      <c r="F498" s="17"/>
      <c r="G498" s="17"/>
      <c r="H498" s="17"/>
      <c r="I498" s="21"/>
      <c r="J498" s="17" t="s">
        <v>525</v>
      </c>
      <c r="K498" s="20">
        <f>IF(FluxoCaixa101315141918[[#This Row],[Movimento ]]="Saldo Inicial",FluxoCaixa101315141918[[#This Row],[R$ (Valores)]],K497+FluxoCaixa101315141918[[#This Row],[Valores Receitas / Despesas]])</f>
        <v>77365.289999999994</v>
      </c>
      <c r="L498" s="20">
        <f>IF(FluxoCaixa101315141918[[#This Row],[Entrada / Saída]]="Saída",FluxoCaixa101315141918[[#This Row],[R$ (Valores)]]*-1,FluxoCaixa101315141918[[#This Row],[R$ (Valores)]])</f>
        <v>0</v>
      </c>
    </row>
    <row r="499" spans="2:12">
      <c r="B499" s="48"/>
      <c r="C499" s="48"/>
      <c r="D499" s="16"/>
      <c r="E499" s="48"/>
      <c r="F499" s="17"/>
      <c r="G499" s="17"/>
      <c r="H499" s="17"/>
      <c r="I499" s="21"/>
      <c r="J499" s="17" t="s">
        <v>525</v>
      </c>
      <c r="K499" s="20">
        <f>IF(FluxoCaixa101315141918[[#This Row],[Movimento ]]="Saldo Inicial",FluxoCaixa101315141918[[#This Row],[R$ (Valores)]],K498+FluxoCaixa101315141918[[#This Row],[Valores Receitas / Despesas]])</f>
        <v>77365.289999999994</v>
      </c>
      <c r="L499" s="20">
        <f>IF(FluxoCaixa101315141918[[#This Row],[Entrada / Saída]]="Saída",FluxoCaixa101315141918[[#This Row],[R$ (Valores)]]*-1,FluxoCaixa101315141918[[#This Row],[R$ (Valores)]])</f>
        <v>0</v>
      </c>
    </row>
    <row r="500" spans="2:12">
      <c r="B500" s="48"/>
      <c r="C500" s="48"/>
      <c r="D500" s="16"/>
      <c r="E500" s="48"/>
      <c r="F500" s="17"/>
      <c r="G500" s="17"/>
      <c r="H500" s="17"/>
      <c r="I500" s="21"/>
      <c r="J500" s="17" t="s">
        <v>525</v>
      </c>
      <c r="K500" s="20">
        <f>IF(FluxoCaixa101315141918[[#This Row],[Movimento ]]="Saldo Inicial",FluxoCaixa101315141918[[#This Row],[R$ (Valores)]],K499+FluxoCaixa101315141918[[#This Row],[Valores Receitas / Despesas]])</f>
        <v>77365.289999999994</v>
      </c>
      <c r="L500" s="20">
        <f>IF(FluxoCaixa101315141918[[#This Row],[Entrada / Saída]]="Saída",FluxoCaixa101315141918[[#This Row],[R$ (Valores)]]*-1,FluxoCaixa101315141918[[#This Row],[R$ (Valores)]])</f>
        <v>0</v>
      </c>
    </row>
    <row r="501" spans="2:12">
      <c r="B501" s="48"/>
      <c r="C501" s="48"/>
      <c r="D501" s="16"/>
      <c r="E501" s="48"/>
      <c r="F501" s="17"/>
      <c r="G501" s="17"/>
      <c r="H501" s="17"/>
      <c r="I501" s="21"/>
      <c r="J501" s="17" t="s">
        <v>525</v>
      </c>
      <c r="K501" s="20">
        <f>IF(FluxoCaixa101315141918[[#This Row],[Movimento ]]="Saldo Inicial",FluxoCaixa101315141918[[#This Row],[R$ (Valores)]],K500+FluxoCaixa101315141918[[#This Row],[Valores Receitas / Despesas]])</f>
        <v>77365.289999999994</v>
      </c>
      <c r="L501" s="20">
        <f>IF(FluxoCaixa101315141918[[#This Row],[Entrada / Saída]]="Saída",FluxoCaixa101315141918[[#This Row],[R$ (Valores)]]*-1,FluxoCaixa101315141918[[#This Row],[R$ (Valores)]])</f>
        <v>0</v>
      </c>
    </row>
    <row r="502" spans="2:12">
      <c r="B502" s="48"/>
      <c r="C502" s="48"/>
      <c r="D502" s="16"/>
      <c r="E502" s="48"/>
      <c r="F502" s="17"/>
      <c r="G502" s="17"/>
      <c r="H502" s="17"/>
      <c r="I502" s="21"/>
      <c r="J502" s="17" t="s">
        <v>525</v>
      </c>
      <c r="K502" s="20">
        <f>IF(FluxoCaixa101315141918[[#This Row],[Movimento ]]="Saldo Inicial",FluxoCaixa101315141918[[#This Row],[R$ (Valores)]],K501+FluxoCaixa101315141918[[#This Row],[Valores Receitas / Despesas]])</f>
        <v>77365.289999999994</v>
      </c>
      <c r="L502" s="20">
        <f>IF(FluxoCaixa101315141918[[#This Row],[Entrada / Saída]]="Saída",FluxoCaixa101315141918[[#This Row],[R$ (Valores)]]*-1,FluxoCaixa101315141918[[#This Row],[R$ (Valores)]])</f>
        <v>0</v>
      </c>
    </row>
    <row r="503" spans="2:12">
      <c r="B503" s="48"/>
      <c r="C503" s="48"/>
      <c r="D503" s="16"/>
      <c r="E503" s="48"/>
      <c r="F503" s="17"/>
      <c r="G503" s="17"/>
      <c r="H503" s="17"/>
      <c r="I503" s="21"/>
      <c r="J503" s="17" t="s">
        <v>525</v>
      </c>
      <c r="K503" s="20">
        <f>IF(FluxoCaixa101315141918[[#This Row],[Movimento ]]="Saldo Inicial",FluxoCaixa101315141918[[#This Row],[R$ (Valores)]],K502+FluxoCaixa101315141918[[#This Row],[Valores Receitas / Despesas]])</f>
        <v>77365.289999999994</v>
      </c>
      <c r="L503" s="20">
        <f>IF(FluxoCaixa101315141918[[#This Row],[Entrada / Saída]]="Saída",FluxoCaixa101315141918[[#This Row],[R$ (Valores)]]*-1,FluxoCaixa101315141918[[#This Row],[R$ (Valores)]])</f>
        <v>0</v>
      </c>
    </row>
    <row r="504" spans="2:12">
      <c r="B504" s="48"/>
      <c r="C504" s="48"/>
      <c r="D504" s="16"/>
      <c r="E504" s="48"/>
      <c r="F504" s="17"/>
      <c r="G504" s="17"/>
      <c r="H504" s="17"/>
      <c r="I504" s="21"/>
      <c r="J504" s="17" t="s">
        <v>525</v>
      </c>
      <c r="K504" s="20">
        <f>IF(FluxoCaixa101315141918[[#This Row],[Movimento ]]="Saldo Inicial",FluxoCaixa101315141918[[#This Row],[R$ (Valores)]],K503+FluxoCaixa101315141918[[#This Row],[Valores Receitas / Despesas]])</f>
        <v>77365.289999999994</v>
      </c>
      <c r="L504" s="20">
        <f>IF(FluxoCaixa101315141918[[#This Row],[Entrada / Saída]]="Saída",FluxoCaixa101315141918[[#This Row],[R$ (Valores)]]*-1,FluxoCaixa101315141918[[#This Row],[R$ (Valores)]])</f>
        <v>0</v>
      </c>
    </row>
    <row r="505" spans="2:12">
      <c r="B505" s="48"/>
      <c r="C505" s="48"/>
      <c r="D505" s="16"/>
      <c r="E505" s="48"/>
      <c r="F505" s="17"/>
      <c r="G505" s="17"/>
      <c r="H505" s="17"/>
      <c r="I505" s="21"/>
      <c r="J505" s="17" t="s">
        <v>525</v>
      </c>
      <c r="K505" s="20">
        <f>IF(FluxoCaixa101315141918[[#This Row],[Movimento ]]="Saldo Inicial",FluxoCaixa101315141918[[#This Row],[R$ (Valores)]],K504+FluxoCaixa101315141918[[#This Row],[Valores Receitas / Despesas]])</f>
        <v>77365.289999999994</v>
      </c>
      <c r="L505" s="20">
        <f>IF(FluxoCaixa101315141918[[#This Row],[Entrada / Saída]]="Saída",FluxoCaixa101315141918[[#This Row],[R$ (Valores)]]*-1,FluxoCaixa101315141918[[#This Row],[R$ (Valores)]])</f>
        <v>0</v>
      </c>
    </row>
    <row r="506" spans="2:12">
      <c r="B506" s="48"/>
      <c r="C506" s="48"/>
      <c r="D506" s="16"/>
      <c r="E506" s="48"/>
      <c r="F506" s="17"/>
      <c r="G506" s="17"/>
      <c r="H506" s="17"/>
      <c r="I506" s="21"/>
      <c r="J506" s="17" t="s">
        <v>525</v>
      </c>
      <c r="K506" s="20">
        <f>IF(FluxoCaixa101315141918[[#This Row],[Movimento ]]="Saldo Inicial",FluxoCaixa101315141918[[#This Row],[R$ (Valores)]],K505+FluxoCaixa101315141918[[#This Row],[Valores Receitas / Despesas]])</f>
        <v>77365.289999999994</v>
      </c>
      <c r="L506" s="20">
        <f>IF(FluxoCaixa101315141918[[#This Row],[Entrada / Saída]]="Saída",FluxoCaixa101315141918[[#This Row],[R$ (Valores)]]*-1,FluxoCaixa101315141918[[#This Row],[R$ (Valores)]])</f>
        <v>0</v>
      </c>
    </row>
    <row r="507" spans="2:12">
      <c r="B507" s="48"/>
      <c r="C507" s="48"/>
      <c r="D507" s="16"/>
      <c r="E507" s="48"/>
      <c r="F507" s="17"/>
      <c r="G507" s="17"/>
      <c r="H507" s="17"/>
      <c r="I507" s="21"/>
      <c r="J507" s="17" t="s">
        <v>525</v>
      </c>
      <c r="K507" s="20">
        <f>IF(FluxoCaixa101315141918[[#This Row],[Movimento ]]="Saldo Inicial",FluxoCaixa101315141918[[#This Row],[R$ (Valores)]],K506+FluxoCaixa101315141918[[#This Row],[Valores Receitas / Despesas]])</f>
        <v>77365.289999999994</v>
      </c>
      <c r="L507" s="20">
        <f>IF(FluxoCaixa101315141918[[#This Row],[Entrada / Saída]]="Saída",FluxoCaixa101315141918[[#This Row],[R$ (Valores)]]*-1,FluxoCaixa101315141918[[#This Row],[R$ (Valores)]])</f>
        <v>0</v>
      </c>
    </row>
    <row r="508" spans="2:12">
      <c r="B508" s="48"/>
      <c r="C508" s="48"/>
      <c r="D508" s="16"/>
      <c r="E508" s="48"/>
      <c r="F508" s="17"/>
      <c r="G508" s="17"/>
      <c r="H508" s="17"/>
      <c r="I508" s="21"/>
      <c r="J508" s="17" t="s">
        <v>525</v>
      </c>
      <c r="K508" s="20">
        <f>IF(FluxoCaixa101315141918[[#This Row],[Movimento ]]="Saldo Inicial",FluxoCaixa101315141918[[#This Row],[R$ (Valores)]],K507+FluxoCaixa101315141918[[#This Row],[Valores Receitas / Despesas]])</f>
        <v>77365.289999999994</v>
      </c>
      <c r="L508" s="20">
        <f>IF(FluxoCaixa101315141918[[#This Row],[Entrada / Saída]]="Saída",FluxoCaixa101315141918[[#This Row],[R$ (Valores)]]*-1,FluxoCaixa101315141918[[#This Row],[R$ (Valores)]])</f>
        <v>0</v>
      </c>
    </row>
    <row r="509" spans="2:12">
      <c r="B509" s="48"/>
      <c r="C509" s="48"/>
      <c r="D509" s="16"/>
      <c r="E509" s="48"/>
      <c r="F509" s="17"/>
      <c r="G509" s="17"/>
      <c r="H509" s="17"/>
      <c r="I509" s="21"/>
      <c r="J509" s="17" t="s">
        <v>525</v>
      </c>
      <c r="K509" s="20">
        <f>IF(FluxoCaixa101315141918[[#This Row],[Movimento ]]="Saldo Inicial",FluxoCaixa101315141918[[#This Row],[R$ (Valores)]],K508+FluxoCaixa101315141918[[#This Row],[Valores Receitas / Despesas]])</f>
        <v>77365.289999999994</v>
      </c>
      <c r="L509" s="20">
        <f>IF(FluxoCaixa101315141918[[#This Row],[Entrada / Saída]]="Saída",FluxoCaixa101315141918[[#This Row],[R$ (Valores)]]*-1,FluxoCaixa101315141918[[#This Row],[R$ (Valores)]])</f>
        <v>0</v>
      </c>
    </row>
    <row r="510" spans="2:12">
      <c r="B510" s="48"/>
      <c r="C510" s="48"/>
      <c r="D510" s="16"/>
      <c r="E510" s="48"/>
      <c r="F510" s="17"/>
      <c r="G510" s="17"/>
      <c r="H510" s="17"/>
      <c r="I510" s="21"/>
      <c r="J510" s="17" t="s">
        <v>525</v>
      </c>
      <c r="K510" s="20">
        <f>IF(FluxoCaixa101315141918[[#This Row],[Movimento ]]="Saldo Inicial",FluxoCaixa101315141918[[#This Row],[R$ (Valores)]],K509+FluxoCaixa101315141918[[#This Row],[Valores Receitas / Despesas]])</f>
        <v>77365.289999999994</v>
      </c>
      <c r="L510" s="20">
        <f>IF(FluxoCaixa101315141918[[#This Row],[Entrada / Saída]]="Saída",FluxoCaixa101315141918[[#This Row],[R$ (Valores)]]*-1,FluxoCaixa101315141918[[#This Row],[R$ (Valores)]])</f>
        <v>0</v>
      </c>
    </row>
    <row r="511" spans="2:12">
      <c r="B511" s="48"/>
      <c r="C511" s="48"/>
      <c r="D511" s="16"/>
      <c r="E511" s="48"/>
      <c r="F511" s="17"/>
      <c r="G511" s="17"/>
      <c r="H511" s="17"/>
      <c r="I511" s="21"/>
      <c r="J511" s="17" t="s">
        <v>525</v>
      </c>
      <c r="K511" s="20">
        <f>IF(FluxoCaixa101315141918[[#This Row],[Movimento ]]="Saldo Inicial",FluxoCaixa101315141918[[#This Row],[R$ (Valores)]],K510+FluxoCaixa101315141918[[#This Row],[Valores Receitas / Despesas]])</f>
        <v>77365.289999999994</v>
      </c>
      <c r="L511" s="20">
        <f>IF(FluxoCaixa101315141918[[#This Row],[Entrada / Saída]]="Saída",FluxoCaixa101315141918[[#This Row],[R$ (Valores)]]*-1,FluxoCaixa101315141918[[#This Row],[R$ (Valores)]])</f>
        <v>0</v>
      </c>
    </row>
    <row r="512" spans="2:12">
      <c r="B512" s="48"/>
      <c r="C512" s="48"/>
      <c r="D512" s="16"/>
      <c r="E512" s="48"/>
      <c r="F512" s="17"/>
      <c r="G512" s="17"/>
      <c r="H512" s="17"/>
      <c r="I512" s="21"/>
      <c r="J512" s="17" t="s">
        <v>525</v>
      </c>
      <c r="K512" s="20">
        <f>IF(FluxoCaixa101315141918[[#This Row],[Movimento ]]="Saldo Inicial",FluxoCaixa101315141918[[#This Row],[R$ (Valores)]],K511+FluxoCaixa101315141918[[#This Row],[Valores Receitas / Despesas]])</f>
        <v>77365.289999999994</v>
      </c>
      <c r="L512" s="20">
        <f>IF(FluxoCaixa101315141918[[#This Row],[Entrada / Saída]]="Saída",FluxoCaixa101315141918[[#This Row],[R$ (Valores)]]*-1,FluxoCaixa101315141918[[#This Row],[R$ (Valores)]])</f>
        <v>0</v>
      </c>
    </row>
    <row r="513" spans="2:12">
      <c r="B513" s="48"/>
      <c r="C513" s="48"/>
      <c r="D513" s="16"/>
      <c r="E513" s="48"/>
      <c r="F513" s="17"/>
      <c r="G513" s="17"/>
      <c r="H513" s="17"/>
      <c r="I513" s="21"/>
      <c r="J513" s="17" t="s">
        <v>525</v>
      </c>
      <c r="K513" s="20">
        <f>IF(FluxoCaixa101315141918[[#This Row],[Movimento ]]="Saldo Inicial",FluxoCaixa101315141918[[#This Row],[R$ (Valores)]],K512+FluxoCaixa101315141918[[#This Row],[Valores Receitas / Despesas]])</f>
        <v>77365.289999999994</v>
      </c>
      <c r="L513" s="20">
        <f>IF(FluxoCaixa101315141918[[#This Row],[Entrada / Saída]]="Saída",FluxoCaixa101315141918[[#This Row],[R$ (Valores)]]*-1,FluxoCaixa101315141918[[#This Row],[R$ (Valores)]])</f>
        <v>0</v>
      </c>
    </row>
    <row r="514" spans="2:12">
      <c r="B514" s="48"/>
      <c r="C514" s="48"/>
      <c r="D514" s="16"/>
      <c r="E514" s="48"/>
      <c r="F514" s="17"/>
      <c r="G514" s="17"/>
      <c r="H514" s="17"/>
      <c r="I514" s="21"/>
      <c r="J514" s="17" t="s">
        <v>525</v>
      </c>
      <c r="K514" s="20">
        <f>IF(FluxoCaixa101315141918[[#This Row],[Movimento ]]="Saldo Inicial",FluxoCaixa101315141918[[#This Row],[R$ (Valores)]],K513+FluxoCaixa101315141918[[#This Row],[Valores Receitas / Despesas]])</f>
        <v>77365.289999999994</v>
      </c>
      <c r="L514" s="20">
        <f>IF(FluxoCaixa101315141918[[#This Row],[Entrada / Saída]]="Saída",FluxoCaixa101315141918[[#This Row],[R$ (Valores)]]*-1,FluxoCaixa101315141918[[#This Row],[R$ (Valores)]])</f>
        <v>0</v>
      </c>
    </row>
    <row r="515" spans="2:12">
      <c r="B515" s="48"/>
      <c r="C515" s="48"/>
      <c r="D515" s="16"/>
      <c r="E515" s="48"/>
      <c r="F515" s="17"/>
      <c r="G515" s="17"/>
      <c r="H515" s="17"/>
      <c r="I515" s="21"/>
      <c r="J515" s="17" t="s">
        <v>525</v>
      </c>
      <c r="K515" s="20">
        <f>IF(FluxoCaixa101315141918[[#This Row],[Movimento ]]="Saldo Inicial",FluxoCaixa101315141918[[#This Row],[R$ (Valores)]],K514+FluxoCaixa101315141918[[#This Row],[Valores Receitas / Despesas]])</f>
        <v>77365.289999999994</v>
      </c>
      <c r="L515" s="20">
        <f>IF(FluxoCaixa101315141918[[#This Row],[Entrada / Saída]]="Saída",FluxoCaixa101315141918[[#This Row],[R$ (Valores)]]*-1,FluxoCaixa101315141918[[#This Row],[R$ (Valores)]])</f>
        <v>0</v>
      </c>
    </row>
    <row r="516" spans="2:12">
      <c r="B516" s="48"/>
      <c r="C516" s="48"/>
      <c r="D516" s="16"/>
      <c r="E516" s="48"/>
      <c r="F516" s="17"/>
      <c r="G516" s="17"/>
      <c r="H516" s="17"/>
      <c r="I516" s="21"/>
      <c r="J516" s="17" t="s">
        <v>525</v>
      </c>
      <c r="K516" s="20">
        <f>IF(FluxoCaixa101315141918[[#This Row],[Movimento ]]="Saldo Inicial",FluxoCaixa101315141918[[#This Row],[R$ (Valores)]],K515+FluxoCaixa101315141918[[#This Row],[Valores Receitas / Despesas]])</f>
        <v>77365.289999999994</v>
      </c>
      <c r="L516" s="20">
        <f>IF(FluxoCaixa101315141918[[#This Row],[Entrada / Saída]]="Saída",FluxoCaixa101315141918[[#This Row],[R$ (Valores)]]*-1,FluxoCaixa101315141918[[#This Row],[R$ (Valores)]])</f>
        <v>0</v>
      </c>
    </row>
    <row r="517" spans="2:12">
      <c r="B517" s="48"/>
      <c r="C517" s="48"/>
      <c r="D517" s="16"/>
      <c r="E517" s="48"/>
      <c r="F517" s="17"/>
      <c r="G517" s="17"/>
      <c r="H517" s="17"/>
      <c r="I517" s="21"/>
      <c r="J517" s="17" t="s">
        <v>525</v>
      </c>
      <c r="K517" s="20">
        <f>IF(FluxoCaixa101315141918[[#This Row],[Movimento ]]="Saldo Inicial",FluxoCaixa101315141918[[#This Row],[R$ (Valores)]],K516+FluxoCaixa101315141918[[#This Row],[Valores Receitas / Despesas]])</f>
        <v>77365.289999999994</v>
      </c>
      <c r="L517" s="20">
        <f>IF(FluxoCaixa101315141918[[#This Row],[Entrada / Saída]]="Saída",FluxoCaixa101315141918[[#This Row],[R$ (Valores)]]*-1,FluxoCaixa101315141918[[#This Row],[R$ (Valores)]])</f>
        <v>0</v>
      </c>
    </row>
    <row r="518" spans="2:12">
      <c r="B518" s="48"/>
      <c r="C518" s="48"/>
      <c r="D518" s="16"/>
      <c r="E518" s="48"/>
      <c r="F518" s="17"/>
      <c r="G518" s="17"/>
      <c r="H518" s="17"/>
      <c r="I518" s="21"/>
      <c r="J518" s="17" t="s">
        <v>525</v>
      </c>
      <c r="K518" s="20">
        <f>IF(FluxoCaixa101315141918[[#This Row],[Movimento ]]="Saldo Inicial",FluxoCaixa101315141918[[#This Row],[R$ (Valores)]],K517+FluxoCaixa101315141918[[#This Row],[Valores Receitas / Despesas]])</f>
        <v>77365.289999999994</v>
      </c>
      <c r="L518" s="20">
        <f>IF(FluxoCaixa101315141918[[#This Row],[Entrada / Saída]]="Saída",FluxoCaixa101315141918[[#This Row],[R$ (Valores)]]*-1,FluxoCaixa101315141918[[#This Row],[R$ (Valores)]])</f>
        <v>0</v>
      </c>
    </row>
    <row r="519" spans="2:12">
      <c r="B519" s="48"/>
      <c r="C519" s="48"/>
      <c r="D519" s="16"/>
      <c r="E519" s="48"/>
      <c r="F519" s="17"/>
      <c r="G519" s="17"/>
      <c r="H519" s="17"/>
      <c r="I519" s="21"/>
      <c r="J519" s="17" t="s">
        <v>525</v>
      </c>
      <c r="K519" s="20">
        <f>IF(FluxoCaixa101315141918[[#This Row],[Movimento ]]="Saldo Inicial",FluxoCaixa101315141918[[#This Row],[R$ (Valores)]],K518+FluxoCaixa101315141918[[#This Row],[Valores Receitas / Despesas]])</f>
        <v>77365.289999999994</v>
      </c>
      <c r="L519" s="20">
        <f>IF(FluxoCaixa101315141918[[#This Row],[Entrada / Saída]]="Saída",FluxoCaixa101315141918[[#This Row],[R$ (Valores)]]*-1,FluxoCaixa101315141918[[#This Row],[R$ (Valores)]])</f>
        <v>0</v>
      </c>
    </row>
    <row r="520" spans="2:12">
      <c r="B520" s="48"/>
      <c r="C520" s="48"/>
      <c r="D520" s="16"/>
      <c r="E520" s="48"/>
      <c r="F520" s="17"/>
      <c r="G520" s="17"/>
      <c r="H520" s="17"/>
      <c r="I520" s="21"/>
      <c r="J520" s="17" t="s">
        <v>525</v>
      </c>
      <c r="K520" s="20">
        <f>IF(FluxoCaixa101315141918[[#This Row],[Movimento ]]="Saldo Inicial",FluxoCaixa101315141918[[#This Row],[R$ (Valores)]],K519+FluxoCaixa101315141918[[#This Row],[Valores Receitas / Despesas]])</f>
        <v>77365.289999999994</v>
      </c>
      <c r="L520" s="20">
        <f>IF(FluxoCaixa101315141918[[#This Row],[Entrada / Saída]]="Saída",FluxoCaixa101315141918[[#This Row],[R$ (Valores)]]*-1,FluxoCaixa101315141918[[#This Row],[R$ (Valores)]])</f>
        <v>0</v>
      </c>
    </row>
    <row r="521" spans="2:12">
      <c r="B521" s="48"/>
      <c r="C521" s="48"/>
      <c r="D521" s="16"/>
      <c r="E521" s="48"/>
      <c r="F521" s="17"/>
      <c r="G521" s="17"/>
      <c r="H521" s="17"/>
      <c r="I521" s="21"/>
      <c r="J521" s="17" t="s">
        <v>525</v>
      </c>
      <c r="K521" s="20">
        <f>IF(FluxoCaixa101315141918[[#This Row],[Movimento ]]="Saldo Inicial",FluxoCaixa101315141918[[#This Row],[R$ (Valores)]],K520+FluxoCaixa101315141918[[#This Row],[Valores Receitas / Despesas]])</f>
        <v>77365.289999999994</v>
      </c>
      <c r="L521" s="20">
        <f>IF(FluxoCaixa101315141918[[#This Row],[Entrada / Saída]]="Saída",FluxoCaixa101315141918[[#This Row],[R$ (Valores)]]*-1,FluxoCaixa101315141918[[#This Row],[R$ (Valores)]])</f>
        <v>0</v>
      </c>
    </row>
    <row r="522" spans="2:12">
      <c r="B522" s="48"/>
      <c r="C522" s="48"/>
      <c r="D522" s="16"/>
      <c r="E522" s="48"/>
      <c r="F522" s="17"/>
      <c r="G522" s="17"/>
      <c r="H522" s="17"/>
      <c r="I522" s="21"/>
      <c r="J522" s="17" t="s">
        <v>525</v>
      </c>
      <c r="K522" s="20">
        <f>IF(FluxoCaixa101315141918[[#This Row],[Movimento ]]="Saldo Inicial",FluxoCaixa101315141918[[#This Row],[R$ (Valores)]],K521+FluxoCaixa101315141918[[#This Row],[Valores Receitas / Despesas]])</f>
        <v>77365.289999999994</v>
      </c>
      <c r="L522" s="20">
        <f>IF(FluxoCaixa101315141918[[#This Row],[Entrada / Saída]]="Saída",FluxoCaixa101315141918[[#This Row],[R$ (Valores)]]*-1,FluxoCaixa101315141918[[#This Row],[R$ (Valores)]])</f>
        <v>0</v>
      </c>
    </row>
    <row r="523" spans="2:12">
      <c r="B523" s="48"/>
      <c r="C523" s="48"/>
      <c r="D523" s="16"/>
      <c r="E523" s="48"/>
      <c r="F523" s="17"/>
      <c r="G523" s="17"/>
      <c r="H523" s="17"/>
      <c r="I523" s="21"/>
      <c r="J523" s="17" t="s">
        <v>525</v>
      </c>
      <c r="K523" s="20">
        <f>IF(FluxoCaixa101315141918[[#This Row],[Movimento ]]="Saldo Inicial",FluxoCaixa101315141918[[#This Row],[R$ (Valores)]],K522+FluxoCaixa101315141918[[#This Row],[Valores Receitas / Despesas]])</f>
        <v>77365.289999999994</v>
      </c>
      <c r="L523" s="20">
        <f>IF(FluxoCaixa101315141918[[#This Row],[Entrada / Saída]]="Saída",FluxoCaixa101315141918[[#This Row],[R$ (Valores)]]*-1,FluxoCaixa101315141918[[#This Row],[R$ (Valores)]])</f>
        <v>0</v>
      </c>
    </row>
    <row r="524" spans="2:12">
      <c r="B524" s="48"/>
      <c r="C524" s="48"/>
      <c r="D524" s="16"/>
      <c r="E524" s="48"/>
      <c r="F524" s="17"/>
      <c r="G524" s="17"/>
      <c r="H524" s="17"/>
      <c r="I524" s="21"/>
      <c r="J524" s="17" t="s">
        <v>525</v>
      </c>
      <c r="K524" s="20">
        <f>IF(FluxoCaixa101315141918[[#This Row],[Movimento ]]="Saldo Inicial",FluxoCaixa101315141918[[#This Row],[R$ (Valores)]],K523+FluxoCaixa101315141918[[#This Row],[Valores Receitas / Despesas]])</f>
        <v>77365.289999999994</v>
      </c>
      <c r="L524" s="20">
        <f>IF(FluxoCaixa101315141918[[#This Row],[Entrada / Saída]]="Saída",FluxoCaixa101315141918[[#This Row],[R$ (Valores)]]*-1,FluxoCaixa101315141918[[#This Row],[R$ (Valores)]])</f>
        <v>0</v>
      </c>
    </row>
    <row r="525" spans="2:12">
      <c r="B525" s="48"/>
      <c r="C525" s="48"/>
      <c r="D525" s="16"/>
      <c r="E525" s="48"/>
      <c r="F525" s="17"/>
      <c r="G525" s="17"/>
      <c r="H525" s="17"/>
      <c r="I525" s="21"/>
      <c r="J525" s="17" t="s">
        <v>525</v>
      </c>
      <c r="K525" s="20">
        <f>IF(FluxoCaixa101315141918[[#This Row],[Movimento ]]="Saldo Inicial",FluxoCaixa101315141918[[#This Row],[R$ (Valores)]],K524+FluxoCaixa101315141918[[#This Row],[Valores Receitas / Despesas]])</f>
        <v>77365.289999999994</v>
      </c>
      <c r="L525" s="20">
        <f>IF(FluxoCaixa101315141918[[#This Row],[Entrada / Saída]]="Saída",FluxoCaixa101315141918[[#This Row],[R$ (Valores)]]*-1,FluxoCaixa101315141918[[#This Row],[R$ (Valores)]])</f>
        <v>0</v>
      </c>
    </row>
    <row r="526" spans="2:12">
      <c r="B526" s="48"/>
      <c r="C526" s="48"/>
      <c r="D526" s="16"/>
      <c r="E526" s="48"/>
      <c r="F526" s="17"/>
      <c r="G526" s="17"/>
      <c r="H526" s="17"/>
      <c r="I526" s="21"/>
      <c r="J526" s="17" t="s">
        <v>525</v>
      </c>
      <c r="K526" s="20">
        <f>IF(FluxoCaixa101315141918[[#This Row],[Movimento ]]="Saldo Inicial",FluxoCaixa101315141918[[#This Row],[R$ (Valores)]],K525+FluxoCaixa101315141918[[#This Row],[Valores Receitas / Despesas]])</f>
        <v>77365.289999999994</v>
      </c>
      <c r="L526" s="20">
        <f>IF(FluxoCaixa101315141918[[#This Row],[Entrada / Saída]]="Saída",FluxoCaixa101315141918[[#This Row],[R$ (Valores)]]*-1,FluxoCaixa101315141918[[#This Row],[R$ (Valores)]])</f>
        <v>0</v>
      </c>
    </row>
    <row r="527" spans="2:12">
      <c r="B527" s="48"/>
      <c r="C527" s="48"/>
      <c r="D527" s="16"/>
      <c r="E527" s="48"/>
      <c r="F527" s="17"/>
      <c r="G527" s="17"/>
      <c r="H527" s="17"/>
      <c r="I527" s="21"/>
      <c r="J527" s="17" t="s">
        <v>525</v>
      </c>
      <c r="K527" s="20">
        <f>IF(FluxoCaixa101315141918[[#This Row],[Movimento ]]="Saldo Inicial",FluxoCaixa101315141918[[#This Row],[R$ (Valores)]],K526+FluxoCaixa101315141918[[#This Row],[Valores Receitas / Despesas]])</f>
        <v>77365.289999999994</v>
      </c>
      <c r="L527" s="20">
        <f>IF(FluxoCaixa101315141918[[#This Row],[Entrada / Saída]]="Saída",FluxoCaixa101315141918[[#This Row],[R$ (Valores)]]*-1,FluxoCaixa101315141918[[#This Row],[R$ (Valores)]])</f>
        <v>0</v>
      </c>
    </row>
    <row r="528" spans="2:12">
      <c r="B528" s="48"/>
      <c r="C528" s="48"/>
      <c r="D528" s="16"/>
      <c r="E528" s="48"/>
      <c r="F528" s="17"/>
      <c r="G528" s="17"/>
      <c r="H528" s="17"/>
      <c r="I528" s="21"/>
      <c r="J528" s="17" t="s">
        <v>525</v>
      </c>
      <c r="K528" s="20">
        <f>IF(FluxoCaixa101315141918[[#This Row],[Movimento ]]="Saldo Inicial",FluxoCaixa101315141918[[#This Row],[R$ (Valores)]],K527+FluxoCaixa101315141918[[#This Row],[Valores Receitas / Despesas]])</f>
        <v>77365.289999999994</v>
      </c>
      <c r="L528" s="20">
        <f>IF(FluxoCaixa101315141918[[#This Row],[Entrada / Saída]]="Saída",FluxoCaixa101315141918[[#This Row],[R$ (Valores)]]*-1,FluxoCaixa101315141918[[#This Row],[R$ (Valores)]])</f>
        <v>0</v>
      </c>
    </row>
    <row r="529" spans="2:18">
      <c r="B529" s="48"/>
      <c r="C529" s="48"/>
      <c r="D529" s="16"/>
      <c r="E529" s="48"/>
      <c r="F529" s="17"/>
      <c r="G529" s="17"/>
      <c r="H529" s="17"/>
      <c r="I529" s="21"/>
      <c r="J529" s="17" t="s">
        <v>525</v>
      </c>
      <c r="K529" s="20">
        <f>IF(FluxoCaixa101315141918[[#This Row],[Movimento ]]="Saldo Inicial",FluxoCaixa101315141918[[#This Row],[R$ (Valores)]],K528+FluxoCaixa101315141918[[#This Row],[Valores Receitas / Despesas]])</f>
        <v>77365.289999999994</v>
      </c>
      <c r="L529" s="20">
        <f>IF(FluxoCaixa101315141918[[#This Row],[Entrada / Saída]]="Saída",FluxoCaixa101315141918[[#This Row],[R$ (Valores)]]*-1,FluxoCaixa101315141918[[#This Row],[R$ (Valores)]])</f>
        <v>0</v>
      </c>
    </row>
    <row r="530" spans="2:18" s="50" customFormat="1">
      <c r="B530" s="48"/>
      <c r="C530" s="48"/>
      <c r="D530" s="16"/>
      <c r="E530" s="48"/>
      <c r="F530" s="17"/>
      <c r="G530" s="17"/>
      <c r="H530" s="17"/>
      <c r="I530" s="21"/>
      <c r="J530" s="17" t="s">
        <v>525</v>
      </c>
      <c r="K530" s="20">
        <f>IF(FluxoCaixa101315141918[[#This Row],[Movimento ]]="Saldo Inicial",FluxoCaixa101315141918[[#This Row],[R$ (Valores)]],K529+FluxoCaixa101315141918[[#This Row],[Valores Receitas / Despesas]])</f>
        <v>77365.289999999994</v>
      </c>
      <c r="L530" s="49">
        <f>IF(FluxoCaixa101315141918[[#This Row],[Entrada / Saída]]="Saída",FluxoCaixa101315141918[[#This Row],[R$ (Valores)]]*-1,FluxoCaixa101315141918[[#This Row],[R$ (Valores)]])</f>
        <v>0</v>
      </c>
      <c r="R530" s="51"/>
    </row>
    <row r="531" spans="2:18">
      <c r="B531" s="48"/>
      <c r="C531" s="48"/>
      <c r="D531" s="16"/>
      <c r="E531" s="48"/>
      <c r="F531" s="17"/>
      <c r="G531" s="17"/>
      <c r="H531" s="17"/>
      <c r="I531" s="21"/>
      <c r="J531" s="17" t="s">
        <v>525</v>
      </c>
      <c r="K531" s="20">
        <f>IF(FluxoCaixa101315141918[[#This Row],[Movimento ]]="Saldo Inicial",FluxoCaixa101315141918[[#This Row],[R$ (Valores)]],K530+FluxoCaixa101315141918[[#This Row],[Valores Receitas / Despesas]])</f>
        <v>77365.289999999994</v>
      </c>
      <c r="L531" s="20">
        <f>IF(FluxoCaixa101315141918[[#This Row],[Entrada / Saída]]="Saída",FluxoCaixa101315141918[[#This Row],[R$ (Valores)]]*-1,FluxoCaixa101315141918[[#This Row],[R$ (Valores)]])</f>
        <v>0</v>
      </c>
    </row>
    <row r="532" spans="2:18">
      <c r="B532" s="48"/>
      <c r="C532" s="48"/>
      <c r="D532" s="16"/>
      <c r="E532" s="48"/>
      <c r="F532" s="17"/>
      <c r="G532" s="17"/>
      <c r="H532" s="17"/>
      <c r="I532" s="21"/>
      <c r="J532" s="17" t="s">
        <v>525</v>
      </c>
      <c r="K532" s="20">
        <f>IF(FluxoCaixa101315141918[[#This Row],[Movimento ]]="Saldo Inicial",FluxoCaixa101315141918[[#This Row],[R$ (Valores)]],K531+FluxoCaixa101315141918[[#This Row],[Valores Receitas / Despesas]])</f>
        <v>77365.289999999994</v>
      </c>
      <c r="L532" s="20">
        <f>IF(FluxoCaixa101315141918[[#This Row],[Entrada / Saída]]="Saída",FluxoCaixa101315141918[[#This Row],[R$ (Valores)]]*-1,FluxoCaixa101315141918[[#This Row],[R$ (Valores)]])</f>
        <v>0</v>
      </c>
    </row>
    <row r="533" spans="2:18">
      <c r="B533" s="48"/>
      <c r="C533" s="48"/>
      <c r="D533" s="16"/>
      <c r="E533" s="48"/>
      <c r="F533" s="17"/>
      <c r="G533" s="17"/>
      <c r="H533" s="17"/>
      <c r="I533" s="21"/>
      <c r="J533" s="17" t="s">
        <v>525</v>
      </c>
      <c r="K533" s="20">
        <f>IF(FluxoCaixa101315141918[[#This Row],[Movimento ]]="Saldo Inicial",FluxoCaixa101315141918[[#This Row],[R$ (Valores)]],K532+FluxoCaixa101315141918[[#This Row],[Valores Receitas / Despesas]])</f>
        <v>77365.289999999994</v>
      </c>
      <c r="L533" s="20">
        <f>IF(FluxoCaixa101315141918[[#This Row],[Entrada / Saída]]="Saída",FluxoCaixa101315141918[[#This Row],[R$ (Valores)]]*-1,FluxoCaixa101315141918[[#This Row],[R$ (Valores)]])</f>
        <v>0</v>
      </c>
    </row>
    <row r="534" spans="2:18">
      <c r="B534" s="48"/>
      <c r="C534" s="48"/>
      <c r="D534" s="16"/>
      <c r="E534" s="48"/>
      <c r="F534" s="17"/>
      <c r="G534" s="17"/>
      <c r="H534" s="17"/>
      <c r="I534" s="21"/>
      <c r="J534" s="17" t="s">
        <v>525</v>
      </c>
      <c r="K534" s="20">
        <f>IF(FluxoCaixa101315141918[[#This Row],[Movimento ]]="Saldo Inicial",FluxoCaixa101315141918[[#This Row],[R$ (Valores)]],K533+FluxoCaixa101315141918[[#This Row],[Valores Receitas / Despesas]])</f>
        <v>77365.289999999994</v>
      </c>
      <c r="L534" s="20">
        <f>IF(FluxoCaixa101315141918[[#This Row],[Entrada / Saída]]="Saída",FluxoCaixa101315141918[[#This Row],[R$ (Valores)]]*-1,FluxoCaixa101315141918[[#This Row],[R$ (Valores)]])</f>
        <v>0</v>
      </c>
    </row>
    <row r="535" spans="2:18">
      <c r="B535" s="48"/>
      <c r="C535" s="48"/>
      <c r="D535" s="16"/>
      <c r="E535" s="48"/>
      <c r="F535" s="17"/>
      <c r="G535" s="17"/>
      <c r="H535" s="17"/>
      <c r="I535" s="21"/>
      <c r="J535" s="17" t="s">
        <v>525</v>
      </c>
      <c r="K535" s="20">
        <f>IF(FluxoCaixa101315141918[[#This Row],[Movimento ]]="Saldo Inicial",FluxoCaixa101315141918[[#This Row],[R$ (Valores)]],K534+FluxoCaixa101315141918[[#This Row],[Valores Receitas / Despesas]])</f>
        <v>77365.289999999994</v>
      </c>
      <c r="L535" s="20">
        <f>IF(FluxoCaixa101315141918[[#This Row],[Entrada / Saída]]="Saída",FluxoCaixa101315141918[[#This Row],[R$ (Valores)]]*-1,FluxoCaixa101315141918[[#This Row],[R$ (Valores)]])</f>
        <v>0</v>
      </c>
    </row>
    <row r="536" spans="2:18">
      <c r="B536" s="48"/>
      <c r="C536" s="48"/>
      <c r="D536" s="16"/>
      <c r="E536" s="48"/>
      <c r="F536" s="17"/>
      <c r="G536" s="17"/>
      <c r="H536" s="17"/>
      <c r="I536" s="21"/>
      <c r="J536" s="17" t="s">
        <v>525</v>
      </c>
      <c r="K536" s="20">
        <f>IF(FluxoCaixa101315141918[[#This Row],[Movimento ]]="Saldo Inicial",FluxoCaixa101315141918[[#This Row],[R$ (Valores)]],K535+FluxoCaixa101315141918[[#This Row],[Valores Receitas / Despesas]])</f>
        <v>77365.289999999994</v>
      </c>
      <c r="L536" s="20">
        <f>IF(FluxoCaixa101315141918[[#This Row],[Entrada / Saída]]="Saída",FluxoCaixa101315141918[[#This Row],[R$ (Valores)]]*-1,FluxoCaixa101315141918[[#This Row],[R$ (Valores)]])</f>
        <v>0</v>
      </c>
    </row>
    <row r="537" spans="2:18">
      <c r="B537" s="48"/>
      <c r="C537" s="48"/>
      <c r="D537" s="16"/>
      <c r="E537" s="48"/>
      <c r="F537" s="17"/>
      <c r="G537" s="17"/>
      <c r="H537" s="17"/>
      <c r="I537" s="21"/>
      <c r="J537" s="17" t="s">
        <v>525</v>
      </c>
      <c r="K537" s="20">
        <f>IF(FluxoCaixa101315141918[[#This Row],[Movimento ]]="Saldo Inicial",FluxoCaixa101315141918[[#This Row],[R$ (Valores)]],K536+FluxoCaixa101315141918[[#This Row],[Valores Receitas / Despesas]])</f>
        <v>77365.289999999994</v>
      </c>
      <c r="L537" s="20">
        <f>IF(FluxoCaixa101315141918[[#This Row],[Entrada / Saída]]="Saída",FluxoCaixa101315141918[[#This Row],[R$ (Valores)]]*-1,FluxoCaixa101315141918[[#This Row],[R$ (Valores)]])</f>
        <v>0</v>
      </c>
    </row>
    <row r="538" spans="2:18">
      <c r="B538" s="48"/>
      <c r="C538" s="48"/>
      <c r="D538" s="16"/>
      <c r="E538" s="48"/>
      <c r="F538" s="17"/>
      <c r="G538" s="17"/>
      <c r="H538" s="17"/>
      <c r="I538" s="21"/>
      <c r="J538" s="17" t="s">
        <v>525</v>
      </c>
      <c r="K538" s="20">
        <f>IF(FluxoCaixa101315141918[[#This Row],[Movimento ]]="Saldo Inicial",FluxoCaixa101315141918[[#This Row],[R$ (Valores)]],K537+FluxoCaixa101315141918[[#This Row],[Valores Receitas / Despesas]])</f>
        <v>77365.289999999994</v>
      </c>
      <c r="L538" s="20">
        <f>IF(FluxoCaixa101315141918[[#This Row],[Entrada / Saída]]="Saída",FluxoCaixa101315141918[[#This Row],[R$ (Valores)]]*-1,FluxoCaixa101315141918[[#This Row],[R$ (Valores)]])</f>
        <v>0</v>
      </c>
    </row>
    <row r="539" spans="2:18">
      <c r="B539" s="48"/>
      <c r="C539" s="48"/>
      <c r="D539" s="16"/>
      <c r="E539" s="48"/>
      <c r="F539" s="17"/>
      <c r="G539" s="17"/>
      <c r="H539" s="17"/>
      <c r="I539" s="21"/>
      <c r="J539" s="17" t="s">
        <v>525</v>
      </c>
      <c r="K539" s="20">
        <f>IF(FluxoCaixa101315141918[[#This Row],[Movimento ]]="Saldo Inicial",FluxoCaixa101315141918[[#This Row],[R$ (Valores)]],K538+FluxoCaixa101315141918[[#This Row],[Valores Receitas / Despesas]])</f>
        <v>77365.289999999994</v>
      </c>
      <c r="L539" s="20">
        <f>IF(FluxoCaixa101315141918[[#This Row],[Entrada / Saída]]="Saída",FluxoCaixa101315141918[[#This Row],[R$ (Valores)]]*-1,FluxoCaixa101315141918[[#This Row],[R$ (Valores)]])</f>
        <v>0</v>
      </c>
    </row>
    <row r="540" spans="2:18">
      <c r="B540" s="48"/>
      <c r="C540" s="48"/>
      <c r="D540" s="16"/>
      <c r="E540" s="48"/>
      <c r="F540" s="17"/>
      <c r="G540" s="17"/>
      <c r="H540" s="17"/>
      <c r="I540" s="21"/>
      <c r="J540" s="17" t="s">
        <v>525</v>
      </c>
      <c r="K540" s="20">
        <f>IF(FluxoCaixa101315141918[[#This Row],[Movimento ]]="Saldo Inicial",FluxoCaixa101315141918[[#This Row],[R$ (Valores)]],K539+FluxoCaixa101315141918[[#This Row],[Valores Receitas / Despesas]])</f>
        <v>77365.289999999994</v>
      </c>
      <c r="L540" s="20">
        <f>IF(FluxoCaixa101315141918[[#This Row],[Entrada / Saída]]="Saída",FluxoCaixa101315141918[[#This Row],[R$ (Valores)]]*-1,FluxoCaixa101315141918[[#This Row],[R$ (Valores)]])</f>
        <v>0</v>
      </c>
    </row>
    <row r="541" spans="2:18">
      <c r="B541" s="48"/>
      <c r="C541" s="48"/>
      <c r="D541" s="16"/>
      <c r="E541" s="48"/>
      <c r="F541" s="17"/>
      <c r="G541" s="17"/>
      <c r="H541" s="17"/>
      <c r="I541" s="21"/>
      <c r="J541" s="17" t="s">
        <v>525</v>
      </c>
      <c r="K541" s="20">
        <f>IF(FluxoCaixa101315141918[[#This Row],[Movimento ]]="Saldo Inicial",FluxoCaixa101315141918[[#This Row],[R$ (Valores)]],K540+FluxoCaixa101315141918[[#This Row],[Valores Receitas / Despesas]])</f>
        <v>77365.289999999994</v>
      </c>
      <c r="L541" s="20">
        <f>IF(FluxoCaixa101315141918[[#This Row],[Entrada / Saída]]="Saída",FluxoCaixa101315141918[[#This Row],[R$ (Valores)]]*-1,FluxoCaixa101315141918[[#This Row],[R$ (Valores)]])</f>
        <v>0</v>
      </c>
    </row>
    <row r="542" spans="2:18">
      <c r="B542" s="48"/>
      <c r="C542" s="48"/>
      <c r="D542" s="16"/>
      <c r="E542" s="48"/>
      <c r="F542" s="17"/>
      <c r="G542" s="17"/>
      <c r="H542" s="17"/>
      <c r="I542" s="21"/>
      <c r="J542" s="17" t="s">
        <v>525</v>
      </c>
      <c r="K542" s="20">
        <f>IF(FluxoCaixa101315141918[[#This Row],[Movimento ]]="Saldo Inicial",FluxoCaixa101315141918[[#This Row],[R$ (Valores)]],K541+FluxoCaixa101315141918[[#This Row],[Valores Receitas / Despesas]])</f>
        <v>77365.289999999994</v>
      </c>
      <c r="L542" s="20">
        <f>IF(FluxoCaixa101315141918[[#This Row],[Entrada / Saída]]="Saída",FluxoCaixa101315141918[[#This Row],[R$ (Valores)]]*-1,FluxoCaixa101315141918[[#This Row],[R$ (Valores)]])</f>
        <v>0</v>
      </c>
    </row>
    <row r="543" spans="2:18">
      <c r="B543" s="48"/>
      <c r="C543" s="48"/>
      <c r="D543" s="16"/>
      <c r="E543" s="48"/>
      <c r="F543" s="17"/>
      <c r="G543" s="17"/>
      <c r="H543" s="17"/>
      <c r="I543" s="21"/>
      <c r="J543" s="17" t="s">
        <v>525</v>
      </c>
      <c r="K543" s="20">
        <f>IF(FluxoCaixa101315141918[[#This Row],[Movimento ]]="Saldo Inicial",FluxoCaixa101315141918[[#This Row],[R$ (Valores)]],K542+FluxoCaixa101315141918[[#This Row],[Valores Receitas / Despesas]])</f>
        <v>77365.289999999994</v>
      </c>
      <c r="L543" s="20">
        <f>IF(FluxoCaixa101315141918[[#This Row],[Entrada / Saída]]="Saída",FluxoCaixa101315141918[[#This Row],[R$ (Valores)]]*-1,FluxoCaixa101315141918[[#This Row],[R$ (Valores)]])</f>
        <v>0</v>
      </c>
    </row>
    <row r="544" spans="2:18">
      <c r="B544" s="48"/>
      <c r="C544" s="48"/>
      <c r="D544" s="16"/>
      <c r="E544" s="48"/>
      <c r="F544" s="17"/>
      <c r="G544" s="17"/>
      <c r="H544" s="17"/>
      <c r="I544" s="21"/>
      <c r="J544" s="17" t="s">
        <v>525</v>
      </c>
      <c r="K544" s="20">
        <f>IF(FluxoCaixa101315141918[[#This Row],[Movimento ]]="Saldo Inicial",FluxoCaixa101315141918[[#This Row],[R$ (Valores)]],K543+FluxoCaixa101315141918[[#This Row],[Valores Receitas / Despesas]])</f>
        <v>77365.289999999994</v>
      </c>
      <c r="L544" s="20">
        <f>IF(FluxoCaixa101315141918[[#This Row],[Entrada / Saída]]="Saída",FluxoCaixa101315141918[[#This Row],[R$ (Valores)]]*-1,FluxoCaixa101315141918[[#This Row],[R$ (Valores)]])</f>
        <v>0</v>
      </c>
    </row>
    <row r="545" spans="2:12">
      <c r="B545" s="48"/>
      <c r="C545" s="48"/>
      <c r="D545" s="16"/>
      <c r="E545" s="48"/>
      <c r="F545" s="17"/>
      <c r="G545" s="17"/>
      <c r="H545" s="17"/>
      <c r="I545" s="21"/>
      <c r="J545" s="17" t="s">
        <v>525</v>
      </c>
      <c r="K545" s="20">
        <f>IF(FluxoCaixa101315141918[[#This Row],[Movimento ]]="Saldo Inicial",FluxoCaixa101315141918[[#This Row],[R$ (Valores)]],K544+FluxoCaixa101315141918[[#This Row],[Valores Receitas / Despesas]])</f>
        <v>77365.289999999994</v>
      </c>
      <c r="L545" s="20">
        <f>IF(FluxoCaixa101315141918[[#This Row],[Entrada / Saída]]="Saída",FluxoCaixa101315141918[[#This Row],[R$ (Valores)]]*-1,FluxoCaixa101315141918[[#This Row],[R$ (Valores)]])</f>
        <v>0</v>
      </c>
    </row>
    <row r="546" spans="2:12">
      <c r="B546" s="48"/>
      <c r="C546" s="48"/>
      <c r="D546" s="16"/>
      <c r="E546" s="48"/>
      <c r="F546" s="17"/>
      <c r="G546" s="17"/>
      <c r="H546" s="17"/>
      <c r="I546" s="21"/>
      <c r="J546" s="17" t="s">
        <v>525</v>
      </c>
      <c r="K546" s="20">
        <f>IF(FluxoCaixa101315141918[[#This Row],[Movimento ]]="Saldo Inicial",FluxoCaixa101315141918[[#This Row],[R$ (Valores)]],K545+FluxoCaixa101315141918[[#This Row],[Valores Receitas / Despesas]])</f>
        <v>77365.289999999994</v>
      </c>
      <c r="L546" s="20">
        <f>IF(FluxoCaixa101315141918[[#This Row],[Entrada / Saída]]="Saída",FluxoCaixa101315141918[[#This Row],[R$ (Valores)]]*-1,FluxoCaixa101315141918[[#This Row],[R$ (Valores)]])</f>
        <v>0</v>
      </c>
    </row>
    <row r="547" spans="2:12">
      <c r="B547" s="48"/>
      <c r="C547" s="48"/>
      <c r="D547" s="16"/>
      <c r="E547" s="48"/>
      <c r="F547" s="17"/>
      <c r="G547" s="17"/>
      <c r="H547" s="17"/>
      <c r="I547" s="21"/>
      <c r="J547" s="17" t="s">
        <v>525</v>
      </c>
      <c r="K547" s="20">
        <f>IF(FluxoCaixa101315141918[[#This Row],[Movimento ]]="Saldo Inicial",FluxoCaixa101315141918[[#This Row],[R$ (Valores)]],K546+FluxoCaixa101315141918[[#This Row],[Valores Receitas / Despesas]])</f>
        <v>77365.289999999994</v>
      </c>
      <c r="L547" s="20">
        <f>IF(FluxoCaixa101315141918[[#This Row],[Entrada / Saída]]="Saída",FluxoCaixa101315141918[[#This Row],[R$ (Valores)]]*-1,FluxoCaixa101315141918[[#This Row],[R$ (Valores)]])</f>
        <v>0</v>
      </c>
    </row>
    <row r="548" spans="2:12">
      <c r="B548" s="48"/>
      <c r="C548" s="48"/>
      <c r="D548" s="16"/>
      <c r="E548" s="48"/>
      <c r="F548" s="17"/>
      <c r="G548" s="17"/>
      <c r="H548" s="17"/>
      <c r="I548" s="21"/>
      <c r="J548" s="17" t="s">
        <v>525</v>
      </c>
      <c r="K548" s="20">
        <f>IF(FluxoCaixa101315141918[[#This Row],[Movimento ]]="Saldo Inicial",FluxoCaixa101315141918[[#This Row],[R$ (Valores)]],K547+FluxoCaixa101315141918[[#This Row],[Valores Receitas / Despesas]])</f>
        <v>77365.289999999994</v>
      </c>
      <c r="L548" s="20">
        <f>IF(FluxoCaixa101315141918[[#This Row],[Entrada / Saída]]="Saída",FluxoCaixa101315141918[[#This Row],[R$ (Valores)]]*-1,FluxoCaixa101315141918[[#This Row],[R$ (Valores)]])</f>
        <v>0</v>
      </c>
    </row>
    <row r="549" spans="2:12">
      <c r="B549" s="48"/>
      <c r="C549" s="48"/>
      <c r="D549" s="16"/>
      <c r="E549" s="48"/>
      <c r="F549" s="17"/>
      <c r="G549" s="17"/>
      <c r="H549" s="17"/>
      <c r="I549" s="21"/>
      <c r="J549" s="17" t="s">
        <v>525</v>
      </c>
      <c r="K549" s="20">
        <f>IF(FluxoCaixa101315141918[[#This Row],[Movimento ]]="Saldo Inicial",FluxoCaixa101315141918[[#This Row],[R$ (Valores)]],K548+FluxoCaixa101315141918[[#This Row],[Valores Receitas / Despesas]])</f>
        <v>77365.289999999994</v>
      </c>
      <c r="L549" s="20">
        <f>IF(FluxoCaixa101315141918[[#This Row],[Entrada / Saída]]="Saída",FluxoCaixa101315141918[[#This Row],[R$ (Valores)]]*-1,FluxoCaixa101315141918[[#This Row],[R$ (Valores)]])</f>
        <v>0</v>
      </c>
    </row>
    <row r="550" spans="2:12">
      <c r="B550" s="48"/>
      <c r="C550" s="48"/>
      <c r="D550" s="16"/>
      <c r="E550" s="48"/>
      <c r="F550" s="17"/>
      <c r="G550" s="17"/>
      <c r="H550" s="17"/>
      <c r="I550" s="21"/>
      <c r="J550" s="17" t="s">
        <v>525</v>
      </c>
      <c r="K550" s="20">
        <f>IF(FluxoCaixa101315141918[[#This Row],[Movimento ]]="Saldo Inicial",FluxoCaixa101315141918[[#This Row],[R$ (Valores)]],K549+FluxoCaixa101315141918[[#This Row],[Valores Receitas / Despesas]])</f>
        <v>77365.289999999994</v>
      </c>
      <c r="L550" s="20">
        <f>IF(FluxoCaixa101315141918[[#This Row],[Entrada / Saída]]="Saída",FluxoCaixa101315141918[[#This Row],[R$ (Valores)]]*-1,FluxoCaixa101315141918[[#This Row],[R$ (Valores)]])</f>
        <v>0</v>
      </c>
    </row>
    <row r="551" spans="2:12">
      <c r="B551" s="48"/>
      <c r="C551" s="48"/>
      <c r="D551" s="16"/>
      <c r="E551" s="48"/>
      <c r="F551" s="17"/>
      <c r="G551" s="17"/>
      <c r="H551" s="17"/>
      <c r="I551" s="21"/>
      <c r="J551" s="17" t="s">
        <v>525</v>
      </c>
      <c r="K551" s="20">
        <f>IF(FluxoCaixa101315141918[[#This Row],[Movimento ]]="Saldo Inicial",FluxoCaixa101315141918[[#This Row],[R$ (Valores)]],K550+FluxoCaixa101315141918[[#This Row],[Valores Receitas / Despesas]])</f>
        <v>77365.289999999994</v>
      </c>
      <c r="L551" s="20">
        <f>IF(FluxoCaixa101315141918[[#This Row],[Entrada / Saída]]="Saída",FluxoCaixa101315141918[[#This Row],[R$ (Valores)]]*-1,FluxoCaixa101315141918[[#This Row],[R$ (Valores)]])</f>
        <v>0</v>
      </c>
    </row>
    <row r="552" spans="2:12">
      <c r="B552" s="48"/>
      <c r="C552" s="48"/>
      <c r="D552" s="16"/>
      <c r="E552" s="48"/>
      <c r="F552" s="17"/>
      <c r="G552" s="17"/>
      <c r="H552" s="17"/>
      <c r="I552" s="21"/>
      <c r="J552" s="17" t="s">
        <v>525</v>
      </c>
      <c r="K552" s="20">
        <f>IF(FluxoCaixa101315141918[[#This Row],[Movimento ]]="Saldo Inicial",FluxoCaixa101315141918[[#This Row],[R$ (Valores)]],K551+FluxoCaixa101315141918[[#This Row],[Valores Receitas / Despesas]])</f>
        <v>77365.289999999994</v>
      </c>
      <c r="L552" s="20">
        <f>IF(FluxoCaixa101315141918[[#This Row],[Entrada / Saída]]="Saída",FluxoCaixa101315141918[[#This Row],[R$ (Valores)]]*-1,FluxoCaixa101315141918[[#This Row],[R$ (Valores)]])</f>
        <v>0</v>
      </c>
    </row>
    <row r="553" spans="2:12">
      <c r="B553" s="48"/>
      <c r="C553" s="48"/>
      <c r="D553" s="16"/>
      <c r="E553" s="48"/>
      <c r="F553" s="17"/>
      <c r="G553" s="17"/>
      <c r="H553" s="17"/>
      <c r="I553" s="21"/>
      <c r="J553" s="17" t="s">
        <v>525</v>
      </c>
      <c r="K553" s="20">
        <f>IF(FluxoCaixa101315141918[[#This Row],[Movimento ]]="Saldo Inicial",FluxoCaixa101315141918[[#This Row],[R$ (Valores)]],K552+FluxoCaixa101315141918[[#This Row],[Valores Receitas / Despesas]])</f>
        <v>77365.289999999994</v>
      </c>
      <c r="L553" s="20">
        <f>IF(FluxoCaixa101315141918[[#This Row],[Entrada / Saída]]="Saída",FluxoCaixa101315141918[[#This Row],[R$ (Valores)]]*-1,FluxoCaixa101315141918[[#This Row],[R$ (Valores)]])</f>
        <v>0</v>
      </c>
    </row>
    <row r="554" spans="2:12">
      <c r="B554" s="48"/>
      <c r="C554" s="48"/>
      <c r="D554" s="16"/>
      <c r="E554" s="48"/>
      <c r="F554" s="17"/>
      <c r="G554" s="17"/>
      <c r="H554" s="17"/>
      <c r="I554" s="21"/>
      <c r="J554" s="17" t="s">
        <v>525</v>
      </c>
      <c r="K554" s="20">
        <f>IF(FluxoCaixa101315141918[[#This Row],[Movimento ]]="Saldo Inicial",FluxoCaixa101315141918[[#This Row],[R$ (Valores)]],K553+FluxoCaixa101315141918[[#This Row],[Valores Receitas / Despesas]])</f>
        <v>77365.289999999994</v>
      </c>
      <c r="L554" s="20">
        <f>IF(FluxoCaixa101315141918[[#This Row],[Entrada / Saída]]="Saída",FluxoCaixa101315141918[[#This Row],[R$ (Valores)]]*-1,FluxoCaixa101315141918[[#This Row],[R$ (Valores)]])</f>
        <v>0</v>
      </c>
    </row>
    <row r="555" spans="2:12">
      <c r="B555" s="48"/>
      <c r="C555" s="48"/>
      <c r="D555" s="16"/>
      <c r="E555" s="48"/>
      <c r="F555" s="17"/>
      <c r="G555" s="17"/>
      <c r="H555" s="17"/>
      <c r="I555" s="21"/>
      <c r="J555" s="17" t="s">
        <v>525</v>
      </c>
      <c r="K555" s="20">
        <f>IF(FluxoCaixa101315141918[[#This Row],[Movimento ]]="Saldo Inicial",FluxoCaixa101315141918[[#This Row],[R$ (Valores)]],K554+FluxoCaixa101315141918[[#This Row],[Valores Receitas / Despesas]])</f>
        <v>77365.289999999994</v>
      </c>
      <c r="L555" s="20">
        <f>IF(FluxoCaixa101315141918[[#This Row],[Entrada / Saída]]="Saída",FluxoCaixa101315141918[[#This Row],[R$ (Valores)]]*-1,FluxoCaixa101315141918[[#This Row],[R$ (Valores)]])</f>
        <v>0</v>
      </c>
    </row>
    <row r="556" spans="2:12">
      <c r="B556" s="48"/>
      <c r="C556" s="48"/>
      <c r="D556" s="16"/>
      <c r="E556" s="48"/>
      <c r="F556" s="17"/>
      <c r="G556" s="17"/>
      <c r="H556" s="17"/>
      <c r="I556" s="21"/>
      <c r="J556" s="17" t="s">
        <v>525</v>
      </c>
      <c r="K556" s="20">
        <f>IF(FluxoCaixa101315141918[[#This Row],[Movimento ]]="Saldo Inicial",FluxoCaixa101315141918[[#This Row],[R$ (Valores)]],K555+FluxoCaixa101315141918[[#This Row],[Valores Receitas / Despesas]])</f>
        <v>77365.289999999994</v>
      </c>
      <c r="L556" s="20">
        <f>IF(FluxoCaixa101315141918[[#This Row],[Entrada / Saída]]="Saída",FluxoCaixa101315141918[[#This Row],[R$ (Valores)]]*-1,FluxoCaixa101315141918[[#This Row],[R$ (Valores)]])</f>
        <v>0</v>
      </c>
    </row>
    <row r="557" spans="2:12">
      <c r="B557" s="48"/>
      <c r="C557" s="48"/>
      <c r="D557" s="16"/>
      <c r="E557" s="48"/>
      <c r="F557" s="17"/>
      <c r="G557" s="17"/>
      <c r="H557" s="17"/>
      <c r="I557" s="21"/>
      <c r="J557" s="17" t="s">
        <v>525</v>
      </c>
      <c r="K557" s="20">
        <f>IF(FluxoCaixa101315141918[[#This Row],[Movimento ]]="Saldo Inicial",FluxoCaixa101315141918[[#This Row],[R$ (Valores)]],K556+FluxoCaixa101315141918[[#This Row],[Valores Receitas / Despesas]])</f>
        <v>77365.289999999994</v>
      </c>
      <c r="L557" s="20">
        <f>IF(FluxoCaixa101315141918[[#This Row],[Entrada / Saída]]="Saída",FluxoCaixa101315141918[[#This Row],[R$ (Valores)]]*-1,FluxoCaixa101315141918[[#This Row],[R$ (Valores)]])</f>
        <v>0</v>
      </c>
    </row>
    <row r="558" spans="2:12">
      <c r="B558" s="48"/>
      <c r="C558" s="48"/>
      <c r="D558" s="16"/>
      <c r="E558" s="48"/>
      <c r="F558" s="17"/>
      <c r="G558" s="17"/>
      <c r="H558" s="17"/>
      <c r="I558" s="21"/>
      <c r="J558" s="17" t="s">
        <v>525</v>
      </c>
      <c r="K558" s="20">
        <f>IF(FluxoCaixa101315141918[[#This Row],[Movimento ]]="Saldo Inicial",FluxoCaixa101315141918[[#This Row],[R$ (Valores)]],K557+FluxoCaixa101315141918[[#This Row],[Valores Receitas / Despesas]])</f>
        <v>77365.289999999994</v>
      </c>
      <c r="L558" s="20">
        <f>IF(FluxoCaixa101315141918[[#This Row],[Entrada / Saída]]="Saída",FluxoCaixa101315141918[[#This Row],[R$ (Valores)]]*-1,FluxoCaixa101315141918[[#This Row],[R$ (Valores)]])</f>
        <v>0</v>
      </c>
    </row>
    <row r="559" spans="2:12">
      <c r="B559" s="48"/>
      <c r="C559" s="48"/>
      <c r="D559" s="16"/>
      <c r="E559" s="48"/>
      <c r="F559" s="17"/>
      <c r="G559" s="17"/>
      <c r="H559" s="17"/>
      <c r="I559" s="21"/>
      <c r="J559" s="17" t="s">
        <v>525</v>
      </c>
      <c r="K559" s="20">
        <f>IF(FluxoCaixa101315141918[[#This Row],[Movimento ]]="Saldo Inicial",FluxoCaixa101315141918[[#This Row],[R$ (Valores)]],K558+FluxoCaixa101315141918[[#This Row],[Valores Receitas / Despesas]])</f>
        <v>77365.289999999994</v>
      </c>
      <c r="L559" s="20">
        <f>IF(FluxoCaixa101315141918[[#This Row],[Entrada / Saída]]="Saída",FluxoCaixa101315141918[[#This Row],[R$ (Valores)]]*-1,FluxoCaixa101315141918[[#This Row],[R$ (Valores)]])</f>
        <v>0</v>
      </c>
    </row>
    <row r="560" spans="2:12">
      <c r="B560" s="48"/>
      <c r="C560" s="48"/>
      <c r="D560" s="16"/>
      <c r="E560" s="48"/>
      <c r="F560" s="17"/>
      <c r="G560" s="17"/>
      <c r="H560" s="17"/>
      <c r="I560" s="21"/>
      <c r="J560" s="17" t="s">
        <v>525</v>
      </c>
      <c r="K560" s="20">
        <f>IF(FluxoCaixa101315141918[[#This Row],[Movimento ]]="Saldo Inicial",FluxoCaixa101315141918[[#This Row],[R$ (Valores)]],K559+FluxoCaixa101315141918[[#This Row],[Valores Receitas / Despesas]])</f>
        <v>77365.289999999994</v>
      </c>
      <c r="L560" s="20">
        <f>IF(FluxoCaixa101315141918[[#This Row],[Entrada / Saída]]="Saída",FluxoCaixa101315141918[[#This Row],[R$ (Valores)]]*-1,FluxoCaixa101315141918[[#This Row],[R$ (Valores)]])</f>
        <v>0</v>
      </c>
    </row>
    <row r="561" spans="2:12">
      <c r="B561" s="48"/>
      <c r="C561" s="48"/>
      <c r="D561" s="16"/>
      <c r="E561" s="48"/>
      <c r="F561" s="17"/>
      <c r="G561" s="17"/>
      <c r="H561" s="17"/>
      <c r="I561" s="21"/>
      <c r="J561" s="17" t="s">
        <v>525</v>
      </c>
      <c r="K561" s="20">
        <f>IF(FluxoCaixa101315141918[[#This Row],[Movimento ]]="Saldo Inicial",FluxoCaixa101315141918[[#This Row],[R$ (Valores)]],K560+FluxoCaixa101315141918[[#This Row],[Valores Receitas / Despesas]])</f>
        <v>77365.289999999994</v>
      </c>
      <c r="L561" s="20">
        <f>IF(FluxoCaixa101315141918[[#This Row],[Entrada / Saída]]="Saída",FluxoCaixa101315141918[[#This Row],[R$ (Valores)]]*-1,FluxoCaixa101315141918[[#This Row],[R$ (Valores)]])</f>
        <v>0</v>
      </c>
    </row>
    <row r="562" spans="2:12">
      <c r="B562" s="48"/>
      <c r="C562" s="48"/>
      <c r="D562" s="16"/>
      <c r="E562" s="48"/>
      <c r="F562" s="17"/>
      <c r="G562" s="17"/>
      <c r="H562" s="17"/>
      <c r="I562" s="21"/>
      <c r="J562" s="17" t="s">
        <v>525</v>
      </c>
      <c r="K562" s="20">
        <f>IF(FluxoCaixa101315141918[[#This Row],[Movimento ]]="Saldo Inicial",FluxoCaixa101315141918[[#This Row],[R$ (Valores)]],K561+FluxoCaixa101315141918[[#This Row],[Valores Receitas / Despesas]])</f>
        <v>77365.289999999994</v>
      </c>
      <c r="L562" s="20">
        <f>IF(FluxoCaixa101315141918[[#This Row],[Entrada / Saída]]="Saída",FluxoCaixa101315141918[[#This Row],[R$ (Valores)]]*-1,FluxoCaixa101315141918[[#This Row],[R$ (Valores)]])</f>
        <v>0</v>
      </c>
    </row>
    <row r="563" spans="2:12">
      <c r="B563" s="48"/>
      <c r="C563" s="48"/>
      <c r="D563" s="16"/>
      <c r="E563" s="48"/>
      <c r="F563" s="17"/>
      <c r="G563" s="17"/>
      <c r="H563" s="17"/>
      <c r="I563" s="21"/>
      <c r="J563" s="17" t="s">
        <v>525</v>
      </c>
      <c r="K563" s="20">
        <f>IF(FluxoCaixa101315141918[[#This Row],[Movimento ]]="Saldo Inicial",FluxoCaixa101315141918[[#This Row],[R$ (Valores)]],K562+FluxoCaixa101315141918[[#This Row],[Valores Receitas / Despesas]])</f>
        <v>77365.289999999994</v>
      </c>
      <c r="L563" s="20">
        <f>IF(FluxoCaixa101315141918[[#This Row],[Entrada / Saída]]="Saída",FluxoCaixa101315141918[[#This Row],[R$ (Valores)]]*-1,FluxoCaixa101315141918[[#This Row],[R$ (Valores)]])</f>
        <v>0</v>
      </c>
    </row>
    <row r="564" spans="2:12">
      <c r="B564" s="48"/>
      <c r="C564" s="48"/>
      <c r="D564" s="16"/>
      <c r="E564" s="48"/>
      <c r="F564" s="17"/>
      <c r="G564" s="17"/>
      <c r="H564" s="17"/>
      <c r="I564" s="21"/>
      <c r="J564" s="17" t="s">
        <v>525</v>
      </c>
      <c r="K564" s="20">
        <f>IF(FluxoCaixa101315141918[[#This Row],[Movimento ]]="Saldo Inicial",FluxoCaixa101315141918[[#This Row],[R$ (Valores)]],K563+FluxoCaixa101315141918[[#This Row],[Valores Receitas / Despesas]])</f>
        <v>77365.289999999994</v>
      </c>
      <c r="L564" s="20">
        <f>IF(FluxoCaixa101315141918[[#This Row],[Entrada / Saída]]="Saída",FluxoCaixa101315141918[[#This Row],[R$ (Valores)]]*-1,FluxoCaixa101315141918[[#This Row],[R$ (Valores)]])</f>
        <v>0</v>
      </c>
    </row>
    <row r="565" spans="2:12">
      <c r="B565" s="48"/>
      <c r="C565" s="48"/>
      <c r="D565" s="16"/>
      <c r="E565" s="48"/>
      <c r="F565" s="17"/>
      <c r="G565" s="17"/>
      <c r="H565" s="17"/>
      <c r="I565" s="21"/>
      <c r="J565" s="17" t="s">
        <v>525</v>
      </c>
      <c r="K565" s="20">
        <f>IF(FluxoCaixa101315141918[[#This Row],[Movimento ]]="Saldo Inicial",FluxoCaixa101315141918[[#This Row],[R$ (Valores)]],K564+FluxoCaixa101315141918[[#This Row],[Valores Receitas / Despesas]])</f>
        <v>77365.289999999994</v>
      </c>
      <c r="L565" s="20">
        <f>IF(FluxoCaixa101315141918[[#This Row],[Entrada / Saída]]="Saída",FluxoCaixa101315141918[[#This Row],[R$ (Valores)]]*-1,FluxoCaixa101315141918[[#This Row],[R$ (Valores)]])</f>
        <v>0</v>
      </c>
    </row>
    <row r="566" spans="2:12">
      <c r="B566" s="48"/>
      <c r="C566" s="48"/>
      <c r="D566" s="16"/>
      <c r="E566" s="48"/>
      <c r="F566" s="17"/>
      <c r="G566" s="17"/>
      <c r="H566" s="17"/>
      <c r="I566" s="21"/>
      <c r="J566" s="17" t="s">
        <v>525</v>
      </c>
      <c r="K566" s="20">
        <f>IF(FluxoCaixa101315141918[[#This Row],[Movimento ]]="Saldo Inicial",FluxoCaixa101315141918[[#This Row],[R$ (Valores)]],K565+FluxoCaixa101315141918[[#This Row],[Valores Receitas / Despesas]])</f>
        <v>77365.289999999994</v>
      </c>
      <c r="L566" s="20">
        <f>IF(FluxoCaixa101315141918[[#This Row],[Entrada / Saída]]="Saída",FluxoCaixa101315141918[[#This Row],[R$ (Valores)]]*-1,FluxoCaixa101315141918[[#This Row],[R$ (Valores)]])</f>
        <v>0</v>
      </c>
    </row>
    <row r="567" spans="2:12">
      <c r="B567" s="48"/>
      <c r="C567" s="48"/>
      <c r="D567" s="16"/>
      <c r="E567" s="48"/>
      <c r="F567" s="17"/>
      <c r="G567" s="17"/>
      <c r="H567" s="17"/>
      <c r="I567" s="21"/>
      <c r="J567" s="17" t="s">
        <v>525</v>
      </c>
      <c r="K567" s="20">
        <f>IF(FluxoCaixa101315141918[[#This Row],[Movimento ]]="Saldo Inicial",FluxoCaixa101315141918[[#This Row],[R$ (Valores)]],K566+FluxoCaixa101315141918[[#This Row],[Valores Receitas / Despesas]])</f>
        <v>77365.289999999994</v>
      </c>
      <c r="L567" s="20">
        <f>IF(FluxoCaixa101315141918[[#This Row],[Entrada / Saída]]="Saída",FluxoCaixa101315141918[[#This Row],[R$ (Valores)]]*-1,FluxoCaixa101315141918[[#This Row],[R$ (Valores)]])</f>
        <v>0</v>
      </c>
    </row>
    <row r="568" spans="2:12">
      <c r="B568" s="48"/>
      <c r="C568" s="48"/>
      <c r="D568" s="16"/>
      <c r="E568" s="48"/>
      <c r="F568" s="17"/>
      <c r="G568" s="17"/>
      <c r="H568" s="17"/>
      <c r="I568" s="21"/>
      <c r="J568" s="17" t="s">
        <v>525</v>
      </c>
      <c r="K568" s="20">
        <f>IF(FluxoCaixa101315141918[[#This Row],[Movimento ]]="Saldo Inicial",FluxoCaixa101315141918[[#This Row],[R$ (Valores)]],K567+FluxoCaixa101315141918[[#This Row],[Valores Receitas / Despesas]])</f>
        <v>77365.289999999994</v>
      </c>
      <c r="L568" s="20">
        <f>IF(FluxoCaixa101315141918[[#This Row],[Entrada / Saída]]="Saída",FluxoCaixa101315141918[[#This Row],[R$ (Valores)]]*-1,FluxoCaixa101315141918[[#This Row],[R$ (Valores)]])</f>
        <v>0</v>
      </c>
    </row>
    <row r="569" spans="2:12">
      <c r="B569" s="48"/>
      <c r="C569" s="48"/>
      <c r="D569" s="16"/>
      <c r="E569" s="48"/>
      <c r="F569" s="17"/>
      <c r="G569" s="17"/>
      <c r="H569" s="17"/>
      <c r="I569" s="21"/>
      <c r="J569" s="17" t="s">
        <v>525</v>
      </c>
      <c r="K569" s="20">
        <f>IF(FluxoCaixa101315141918[[#This Row],[Movimento ]]="Saldo Inicial",FluxoCaixa101315141918[[#This Row],[R$ (Valores)]],K568+FluxoCaixa101315141918[[#This Row],[Valores Receitas / Despesas]])</f>
        <v>77365.289999999994</v>
      </c>
      <c r="L569" s="20">
        <f>IF(FluxoCaixa101315141918[[#This Row],[Entrada / Saída]]="Saída",FluxoCaixa101315141918[[#This Row],[R$ (Valores)]]*-1,FluxoCaixa101315141918[[#This Row],[R$ (Valores)]])</f>
        <v>0</v>
      </c>
    </row>
    <row r="570" spans="2:12">
      <c r="B570" s="48"/>
      <c r="C570" s="48"/>
      <c r="D570" s="16"/>
      <c r="E570" s="48"/>
      <c r="F570" s="17"/>
      <c r="G570" s="17"/>
      <c r="H570" s="17"/>
      <c r="I570" s="21"/>
      <c r="J570" s="17" t="s">
        <v>525</v>
      </c>
      <c r="K570" s="20">
        <f>IF(FluxoCaixa101315141918[[#This Row],[Movimento ]]="Saldo Inicial",FluxoCaixa101315141918[[#This Row],[R$ (Valores)]],K569+FluxoCaixa101315141918[[#This Row],[Valores Receitas / Despesas]])</f>
        <v>77365.289999999994</v>
      </c>
      <c r="L570" s="20">
        <f>IF(FluxoCaixa101315141918[[#This Row],[Entrada / Saída]]="Saída",FluxoCaixa101315141918[[#This Row],[R$ (Valores)]]*-1,FluxoCaixa101315141918[[#This Row],[R$ (Valores)]])</f>
        <v>0</v>
      </c>
    </row>
    <row r="571" spans="2:12">
      <c r="B571" s="48"/>
      <c r="C571" s="48"/>
      <c r="D571" s="16"/>
      <c r="E571" s="48"/>
      <c r="F571" s="17"/>
      <c r="G571" s="17"/>
      <c r="H571" s="17"/>
      <c r="I571" s="21"/>
      <c r="J571" s="17" t="s">
        <v>525</v>
      </c>
      <c r="K571" s="20">
        <f>IF(FluxoCaixa101315141918[[#This Row],[Movimento ]]="Saldo Inicial",FluxoCaixa101315141918[[#This Row],[R$ (Valores)]],K570+FluxoCaixa101315141918[[#This Row],[Valores Receitas / Despesas]])</f>
        <v>77365.289999999994</v>
      </c>
      <c r="L571" s="20">
        <f>IF(FluxoCaixa101315141918[[#This Row],[Entrada / Saída]]="Saída",FluxoCaixa101315141918[[#This Row],[R$ (Valores)]]*-1,FluxoCaixa101315141918[[#This Row],[R$ (Valores)]])</f>
        <v>0</v>
      </c>
    </row>
    <row r="572" spans="2:12">
      <c r="B572" s="48"/>
      <c r="C572" s="48"/>
      <c r="D572" s="16"/>
      <c r="E572" s="48"/>
      <c r="F572" s="17"/>
      <c r="G572" s="17"/>
      <c r="H572" s="17"/>
      <c r="I572" s="21"/>
      <c r="J572" s="17" t="s">
        <v>525</v>
      </c>
      <c r="K572" s="20">
        <f>IF(FluxoCaixa101315141918[[#This Row],[Movimento ]]="Saldo Inicial",FluxoCaixa101315141918[[#This Row],[R$ (Valores)]],K571+FluxoCaixa101315141918[[#This Row],[Valores Receitas / Despesas]])</f>
        <v>77365.289999999994</v>
      </c>
      <c r="L572" s="20">
        <f>IF(FluxoCaixa101315141918[[#This Row],[Entrada / Saída]]="Saída",FluxoCaixa101315141918[[#This Row],[R$ (Valores)]]*-1,FluxoCaixa101315141918[[#This Row],[R$ (Valores)]])</f>
        <v>0</v>
      </c>
    </row>
    <row r="573" spans="2:12">
      <c r="B573" s="48"/>
      <c r="C573" s="48"/>
      <c r="D573" s="16"/>
      <c r="E573" s="48"/>
      <c r="F573" s="17"/>
      <c r="G573" s="17"/>
      <c r="H573" s="17"/>
      <c r="I573" s="21"/>
      <c r="J573" s="17" t="s">
        <v>525</v>
      </c>
      <c r="K573" s="20">
        <f>IF(FluxoCaixa101315141918[[#This Row],[Movimento ]]="Saldo Inicial",FluxoCaixa101315141918[[#This Row],[R$ (Valores)]],K572+FluxoCaixa101315141918[[#This Row],[Valores Receitas / Despesas]])</f>
        <v>77365.289999999994</v>
      </c>
      <c r="L573" s="20">
        <f>IF(FluxoCaixa101315141918[[#This Row],[Entrada / Saída]]="Saída",FluxoCaixa101315141918[[#This Row],[R$ (Valores)]]*-1,FluxoCaixa101315141918[[#This Row],[R$ (Valores)]])</f>
        <v>0</v>
      </c>
    </row>
    <row r="574" spans="2:12">
      <c r="B574" s="48"/>
      <c r="C574" s="48"/>
      <c r="D574" s="16"/>
      <c r="E574" s="48"/>
      <c r="F574" s="17"/>
      <c r="G574" s="17"/>
      <c r="H574" s="17"/>
      <c r="I574" s="21"/>
      <c r="J574" s="17" t="s">
        <v>525</v>
      </c>
      <c r="K574" s="20">
        <f>IF(FluxoCaixa101315141918[[#This Row],[Movimento ]]="Saldo Inicial",FluxoCaixa101315141918[[#This Row],[R$ (Valores)]],K573+FluxoCaixa101315141918[[#This Row],[Valores Receitas / Despesas]])</f>
        <v>77365.289999999994</v>
      </c>
      <c r="L574" s="20">
        <f>IF(FluxoCaixa101315141918[[#This Row],[Entrada / Saída]]="Saída",FluxoCaixa101315141918[[#This Row],[R$ (Valores)]]*-1,FluxoCaixa101315141918[[#This Row],[R$ (Valores)]])</f>
        <v>0</v>
      </c>
    </row>
    <row r="575" spans="2:12">
      <c r="B575" s="48"/>
      <c r="C575" s="48"/>
      <c r="D575" s="16"/>
      <c r="E575" s="48"/>
      <c r="F575" s="17"/>
      <c r="G575" s="17"/>
      <c r="H575" s="17"/>
      <c r="I575" s="21"/>
      <c r="J575" s="17" t="s">
        <v>525</v>
      </c>
      <c r="K575" s="20">
        <f>IF(FluxoCaixa101315141918[[#This Row],[Movimento ]]="Saldo Inicial",FluxoCaixa101315141918[[#This Row],[R$ (Valores)]],K574+FluxoCaixa101315141918[[#This Row],[Valores Receitas / Despesas]])</f>
        <v>77365.289999999994</v>
      </c>
      <c r="L575" s="20">
        <f>IF(FluxoCaixa101315141918[[#This Row],[Entrada / Saída]]="Saída",FluxoCaixa101315141918[[#This Row],[R$ (Valores)]]*-1,FluxoCaixa101315141918[[#This Row],[R$ (Valores)]])</f>
        <v>0</v>
      </c>
    </row>
    <row r="576" spans="2:12">
      <c r="B576" s="48"/>
      <c r="C576" s="48"/>
      <c r="D576" s="16"/>
      <c r="E576" s="48"/>
      <c r="F576" s="17"/>
      <c r="G576" s="17"/>
      <c r="H576" s="17"/>
      <c r="I576" s="21"/>
      <c r="J576" s="17" t="s">
        <v>525</v>
      </c>
      <c r="K576" s="20">
        <f>IF(FluxoCaixa101315141918[[#This Row],[Movimento ]]="Saldo Inicial",FluxoCaixa101315141918[[#This Row],[R$ (Valores)]],K575+FluxoCaixa101315141918[[#This Row],[Valores Receitas / Despesas]])</f>
        <v>77365.289999999994</v>
      </c>
      <c r="L576" s="20">
        <f>IF(FluxoCaixa101315141918[[#This Row],[Entrada / Saída]]="Saída",FluxoCaixa101315141918[[#This Row],[R$ (Valores)]]*-1,FluxoCaixa101315141918[[#This Row],[R$ (Valores)]])</f>
        <v>0</v>
      </c>
    </row>
    <row r="577" spans="2:12">
      <c r="B577" s="48"/>
      <c r="C577" s="48"/>
      <c r="D577" s="16"/>
      <c r="E577" s="48"/>
      <c r="F577" s="17"/>
      <c r="G577" s="17"/>
      <c r="H577" s="17"/>
      <c r="I577" s="21"/>
      <c r="J577" s="17" t="s">
        <v>525</v>
      </c>
      <c r="K577" s="20">
        <f>IF(FluxoCaixa101315141918[[#This Row],[Movimento ]]="Saldo Inicial",FluxoCaixa101315141918[[#This Row],[R$ (Valores)]],K576+FluxoCaixa101315141918[[#This Row],[Valores Receitas / Despesas]])</f>
        <v>77365.289999999994</v>
      </c>
      <c r="L577" s="20">
        <f>IF(FluxoCaixa101315141918[[#This Row],[Entrada / Saída]]="Saída",FluxoCaixa101315141918[[#This Row],[R$ (Valores)]]*-1,FluxoCaixa101315141918[[#This Row],[R$ (Valores)]])</f>
        <v>0</v>
      </c>
    </row>
    <row r="578" spans="2:12">
      <c r="B578" s="48"/>
      <c r="C578" s="48"/>
      <c r="D578" s="16"/>
      <c r="E578" s="48"/>
      <c r="F578" s="17"/>
      <c r="G578" s="17"/>
      <c r="H578" s="17"/>
      <c r="I578" s="21"/>
      <c r="J578" s="17" t="s">
        <v>525</v>
      </c>
      <c r="K578" s="20">
        <f>IF(FluxoCaixa101315141918[[#This Row],[Movimento ]]="Saldo Inicial",FluxoCaixa101315141918[[#This Row],[R$ (Valores)]],K577+FluxoCaixa101315141918[[#This Row],[Valores Receitas / Despesas]])</f>
        <v>77365.289999999994</v>
      </c>
      <c r="L578" s="20">
        <f>IF(FluxoCaixa101315141918[[#This Row],[Entrada / Saída]]="Saída",FluxoCaixa101315141918[[#This Row],[R$ (Valores)]]*-1,FluxoCaixa101315141918[[#This Row],[R$ (Valores)]])</f>
        <v>0</v>
      </c>
    </row>
    <row r="579" spans="2:12">
      <c r="B579" s="48"/>
      <c r="C579" s="48"/>
      <c r="D579" s="16"/>
      <c r="E579" s="48"/>
      <c r="F579" s="17"/>
      <c r="G579" s="17"/>
      <c r="H579" s="17"/>
      <c r="I579" s="21"/>
      <c r="J579" s="17" t="s">
        <v>525</v>
      </c>
      <c r="K579" s="20">
        <f>IF(FluxoCaixa101315141918[[#This Row],[Movimento ]]="Saldo Inicial",FluxoCaixa101315141918[[#This Row],[R$ (Valores)]],K578+FluxoCaixa101315141918[[#This Row],[Valores Receitas / Despesas]])</f>
        <v>77365.289999999994</v>
      </c>
      <c r="L579" s="20">
        <f>IF(FluxoCaixa101315141918[[#This Row],[Entrada / Saída]]="Saída",FluxoCaixa101315141918[[#This Row],[R$ (Valores)]]*-1,FluxoCaixa101315141918[[#This Row],[R$ (Valores)]])</f>
        <v>0</v>
      </c>
    </row>
    <row r="580" spans="2:12">
      <c r="B580" s="48"/>
      <c r="C580" s="48"/>
      <c r="D580" s="16"/>
      <c r="E580" s="48"/>
      <c r="F580" s="17"/>
      <c r="G580" s="17"/>
      <c r="H580" s="17"/>
      <c r="I580" s="21"/>
      <c r="J580" s="17" t="s">
        <v>525</v>
      </c>
      <c r="K580" s="20">
        <f>IF(FluxoCaixa101315141918[[#This Row],[Movimento ]]="Saldo Inicial",FluxoCaixa101315141918[[#This Row],[R$ (Valores)]],K579+FluxoCaixa101315141918[[#This Row],[Valores Receitas / Despesas]])</f>
        <v>77365.289999999994</v>
      </c>
      <c r="L580" s="20">
        <f>IF(FluxoCaixa101315141918[[#This Row],[Entrada / Saída]]="Saída",FluxoCaixa101315141918[[#This Row],[R$ (Valores)]]*-1,FluxoCaixa101315141918[[#This Row],[R$ (Valores)]])</f>
        <v>0</v>
      </c>
    </row>
    <row r="581" spans="2:12">
      <c r="B581" s="48"/>
      <c r="C581" s="48"/>
      <c r="D581" s="16"/>
      <c r="E581" s="48"/>
      <c r="F581" s="17"/>
      <c r="G581" s="17"/>
      <c r="H581" s="17"/>
      <c r="I581" s="21"/>
      <c r="J581" s="17" t="s">
        <v>525</v>
      </c>
      <c r="K581" s="20">
        <f>IF(FluxoCaixa101315141918[[#This Row],[Movimento ]]="Saldo Inicial",FluxoCaixa101315141918[[#This Row],[R$ (Valores)]],K580+FluxoCaixa101315141918[[#This Row],[Valores Receitas / Despesas]])</f>
        <v>77365.289999999994</v>
      </c>
      <c r="L581" s="20">
        <f>IF(FluxoCaixa101315141918[[#This Row],[Entrada / Saída]]="Saída",FluxoCaixa101315141918[[#This Row],[R$ (Valores)]]*-1,FluxoCaixa101315141918[[#This Row],[R$ (Valores)]])</f>
        <v>0</v>
      </c>
    </row>
    <row r="582" spans="2:12">
      <c r="B582" s="48"/>
      <c r="C582" s="48"/>
      <c r="D582" s="16"/>
      <c r="E582" s="48"/>
      <c r="F582" s="17"/>
      <c r="G582" s="17"/>
      <c r="H582" s="17"/>
      <c r="I582" s="21"/>
      <c r="J582" s="17" t="s">
        <v>525</v>
      </c>
      <c r="K582" s="20">
        <f>IF(FluxoCaixa101315141918[[#This Row],[Movimento ]]="Saldo Inicial",FluxoCaixa101315141918[[#This Row],[R$ (Valores)]],K581+FluxoCaixa101315141918[[#This Row],[Valores Receitas / Despesas]])</f>
        <v>77365.289999999994</v>
      </c>
      <c r="L582" s="20">
        <f>IF(FluxoCaixa101315141918[[#This Row],[Entrada / Saída]]="Saída",FluxoCaixa101315141918[[#This Row],[R$ (Valores)]]*-1,FluxoCaixa101315141918[[#This Row],[R$ (Valores)]])</f>
        <v>0</v>
      </c>
    </row>
    <row r="583" spans="2:12">
      <c r="B583" s="48"/>
      <c r="C583" s="48"/>
      <c r="D583" s="16"/>
      <c r="E583" s="48"/>
      <c r="F583" s="17"/>
      <c r="G583" s="17"/>
      <c r="H583" s="17"/>
      <c r="I583" s="21"/>
      <c r="J583" s="17" t="s">
        <v>525</v>
      </c>
      <c r="K583" s="20">
        <f>IF(FluxoCaixa101315141918[[#This Row],[Movimento ]]="Saldo Inicial",FluxoCaixa101315141918[[#This Row],[R$ (Valores)]],K582+FluxoCaixa101315141918[[#This Row],[Valores Receitas / Despesas]])</f>
        <v>77365.289999999994</v>
      </c>
      <c r="L583" s="20">
        <f>IF(FluxoCaixa101315141918[[#This Row],[Entrada / Saída]]="Saída",FluxoCaixa101315141918[[#This Row],[R$ (Valores)]]*-1,FluxoCaixa101315141918[[#This Row],[R$ (Valores)]])</f>
        <v>0</v>
      </c>
    </row>
    <row r="584" spans="2:12">
      <c r="B584" s="48"/>
      <c r="C584" s="48"/>
      <c r="D584" s="16"/>
      <c r="E584" s="48"/>
      <c r="F584" s="17"/>
      <c r="G584" s="17"/>
      <c r="H584" s="17"/>
      <c r="I584" s="21"/>
      <c r="J584" s="17" t="s">
        <v>525</v>
      </c>
      <c r="K584" s="20">
        <f>IF(FluxoCaixa101315141918[[#This Row],[Movimento ]]="Saldo Inicial",FluxoCaixa101315141918[[#This Row],[R$ (Valores)]],K583+FluxoCaixa101315141918[[#This Row],[Valores Receitas / Despesas]])</f>
        <v>77365.289999999994</v>
      </c>
      <c r="L584" s="20">
        <f>IF(FluxoCaixa101315141918[[#This Row],[Entrada / Saída]]="Saída",FluxoCaixa101315141918[[#This Row],[R$ (Valores)]]*-1,FluxoCaixa101315141918[[#This Row],[R$ (Valores)]])</f>
        <v>0</v>
      </c>
    </row>
    <row r="585" spans="2:12">
      <c r="B585" s="48"/>
      <c r="C585" s="48"/>
      <c r="D585" s="16"/>
      <c r="E585" s="48"/>
      <c r="F585" s="17"/>
      <c r="G585" s="17"/>
      <c r="H585" s="17"/>
      <c r="I585" s="21"/>
      <c r="J585" s="17" t="s">
        <v>525</v>
      </c>
      <c r="K585" s="20">
        <f>IF(FluxoCaixa101315141918[[#This Row],[Movimento ]]="Saldo Inicial",FluxoCaixa101315141918[[#This Row],[R$ (Valores)]],K584+FluxoCaixa101315141918[[#This Row],[Valores Receitas / Despesas]])</f>
        <v>77365.289999999994</v>
      </c>
      <c r="L585" s="20">
        <f>IF(FluxoCaixa101315141918[[#This Row],[Entrada / Saída]]="Saída",FluxoCaixa101315141918[[#This Row],[R$ (Valores)]]*-1,FluxoCaixa101315141918[[#This Row],[R$ (Valores)]])</f>
        <v>0</v>
      </c>
    </row>
    <row r="586" spans="2:12">
      <c r="B586" s="48"/>
      <c r="C586" s="48"/>
      <c r="D586" s="16"/>
      <c r="E586" s="48"/>
      <c r="F586" s="17"/>
      <c r="G586" s="17"/>
      <c r="H586" s="17"/>
      <c r="I586" s="21"/>
      <c r="J586" s="17" t="s">
        <v>525</v>
      </c>
      <c r="K586" s="20">
        <f>IF(FluxoCaixa101315141918[[#This Row],[Movimento ]]="Saldo Inicial",FluxoCaixa101315141918[[#This Row],[R$ (Valores)]],K585+FluxoCaixa101315141918[[#This Row],[Valores Receitas / Despesas]])</f>
        <v>77365.289999999994</v>
      </c>
      <c r="L586" s="20">
        <f>IF(FluxoCaixa101315141918[[#This Row],[Entrada / Saída]]="Saída",FluxoCaixa101315141918[[#This Row],[R$ (Valores)]]*-1,FluxoCaixa101315141918[[#This Row],[R$ (Valores)]])</f>
        <v>0</v>
      </c>
    </row>
    <row r="587" spans="2:12">
      <c r="B587" s="48"/>
      <c r="C587" s="48"/>
      <c r="D587" s="16"/>
      <c r="E587" s="48"/>
      <c r="F587" s="17"/>
      <c r="G587" s="17"/>
      <c r="H587" s="17"/>
      <c r="I587" s="21"/>
      <c r="J587" s="17" t="s">
        <v>525</v>
      </c>
      <c r="K587" s="20">
        <f>IF(FluxoCaixa101315141918[[#This Row],[Movimento ]]="Saldo Inicial",FluxoCaixa101315141918[[#This Row],[R$ (Valores)]],K586+FluxoCaixa101315141918[[#This Row],[Valores Receitas / Despesas]])</f>
        <v>77365.289999999994</v>
      </c>
      <c r="L587" s="20">
        <f>IF(FluxoCaixa101315141918[[#This Row],[Entrada / Saída]]="Saída",FluxoCaixa101315141918[[#This Row],[R$ (Valores)]]*-1,FluxoCaixa101315141918[[#This Row],[R$ (Valores)]])</f>
        <v>0</v>
      </c>
    </row>
    <row r="588" spans="2:12">
      <c r="B588" s="48"/>
      <c r="C588" s="48"/>
      <c r="D588" s="16"/>
      <c r="E588" s="48"/>
      <c r="F588" s="17"/>
      <c r="G588" s="17"/>
      <c r="H588" s="17"/>
      <c r="I588" s="21"/>
      <c r="J588" s="17" t="s">
        <v>525</v>
      </c>
      <c r="K588" s="20">
        <f>IF(FluxoCaixa101315141918[[#This Row],[Movimento ]]="Saldo Inicial",FluxoCaixa101315141918[[#This Row],[R$ (Valores)]],K587+FluxoCaixa101315141918[[#This Row],[Valores Receitas / Despesas]])</f>
        <v>77365.289999999994</v>
      </c>
      <c r="L588" s="20">
        <f>IF(FluxoCaixa101315141918[[#This Row],[Entrada / Saída]]="Saída",FluxoCaixa101315141918[[#This Row],[R$ (Valores)]]*-1,FluxoCaixa101315141918[[#This Row],[R$ (Valores)]])</f>
        <v>0</v>
      </c>
    </row>
    <row r="589" spans="2:12">
      <c r="B589" s="48"/>
      <c r="C589" s="48"/>
      <c r="D589" s="16"/>
      <c r="E589" s="48"/>
      <c r="F589" s="17"/>
      <c r="G589" s="17"/>
      <c r="H589" s="17"/>
      <c r="I589" s="21"/>
      <c r="J589" s="17" t="s">
        <v>525</v>
      </c>
      <c r="K589" s="20">
        <f>IF(FluxoCaixa101315141918[[#This Row],[Movimento ]]="Saldo Inicial",FluxoCaixa101315141918[[#This Row],[R$ (Valores)]],K588+FluxoCaixa101315141918[[#This Row],[Valores Receitas / Despesas]])</f>
        <v>77365.289999999994</v>
      </c>
      <c r="L589" s="20">
        <f>IF(FluxoCaixa101315141918[[#This Row],[Entrada / Saída]]="Saída",FluxoCaixa101315141918[[#This Row],[R$ (Valores)]]*-1,FluxoCaixa101315141918[[#This Row],[R$ (Valores)]])</f>
        <v>0</v>
      </c>
    </row>
    <row r="590" spans="2:12">
      <c r="B590" s="48"/>
      <c r="C590" s="48"/>
      <c r="D590" s="16"/>
      <c r="E590" s="48"/>
      <c r="F590" s="17"/>
      <c r="G590" s="17"/>
      <c r="H590" s="17"/>
      <c r="I590" s="21"/>
      <c r="J590" s="17" t="s">
        <v>525</v>
      </c>
      <c r="K590" s="20">
        <f>IF(FluxoCaixa101315141918[[#This Row],[Movimento ]]="Saldo Inicial",FluxoCaixa101315141918[[#This Row],[R$ (Valores)]],K589+FluxoCaixa101315141918[[#This Row],[Valores Receitas / Despesas]])</f>
        <v>77365.289999999994</v>
      </c>
      <c r="L590" s="20">
        <f>IF(FluxoCaixa101315141918[[#This Row],[Entrada / Saída]]="Saída",FluxoCaixa101315141918[[#This Row],[R$ (Valores)]]*-1,FluxoCaixa101315141918[[#This Row],[R$ (Valores)]])</f>
        <v>0</v>
      </c>
    </row>
    <row r="591" spans="2:12">
      <c r="B591" s="48"/>
      <c r="C591" s="48"/>
      <c r="D591" s="16"/>
      <c r="E591" s="48"/>
      <c r="F591" s="17"/>
      <c r="G591" s="17"/>
      <c r="H591" s="17"/>
      <c r="I591" s="21"/>
      <c r="J591" s="17" t="s">
        <v>525</v>
      </c>
      <c r="K591" s="20">
        <f>IF(FluxoCaixa101315141918[[#This Row],[Movimento ]]="Saldo Inicial",FluxoCaixa101315141918[[#This Row],[R$ (Valores)]],K590+FluxoCaixa101315141918[[#This Row],[Valores Receitas / Despesas]])</f>
        <v>77365.289999999994</v>
      </c>
      <c r="L591" s="20">
        <f>IF(FluxoCaixa101315141918[[#This Row],[Entrada / Saída]]="Saída",FluxoCaixa101315141918[[#This Row],[R$ (Valores)]]*-1,FluxoCaixa101315141918[[#This Row],[R$ (Valores)]])</f>
        <v>0</v>
      </c>
    </row>
    <row r="592" spans="2:12">
      <c r="B592" s="48"/>
      <c r="C592" s="48"/>
      <c r="D592" s="16"/>
      <c r="E592" s="48"/>
      <c r="F592" s="17"/>
      <c r="G592" s="17"/>
      <c r="H592" s="17"/>
      <c r="I592" s="21"/>
      <c r="J592" s="17" t="s">
        <v>525</v>
      </c>
      <c r="K592" s="20">
        <f>IF(FluxoCaixa101315141918[[#This Row],[Movimento ]]="Saldo Inicial",FluxoCaixa101315141918[[#This Row],[R$ (Valores)]],K591+FluxoCaixa101315141918[[#This Row],[Valores Receitas / Despesas]])</f>
        <v>77365.289999999994</v>
      </c>
      <c r="L592" s="20">
        <f>IF(FluxoCaixa101315141918[[#This Row],[Entrada / Saída]]="Saída",FluxoCaixa101315141918[[#This Row],[R$ (Valores)]]*-1,FluxoCaixa101315141918[[#This Row],[R$ (Valores)]])</f>
        <v>0</v>
      </c>
    </row>
    <row r="593" spans="2:12">
      <c r="B593" s="48"/>
      <c r="C593" s="48"/>
      <c r="D593" s="16"/>
      <c r="E593" s="48"/>
      <c r="F593" s="17"/>
      <c r="G593" s="17"/>
      <c r="H593" s="17"/>
      <c r="I593" s="21"/>
      <c r="J593" s="17" t="s">
        <v>525</v>
      </c>
      <c r="K593" s="20">
        <f>IF(FluxoCaixa101315141918[[#This Row],[Movimento ]]="Saldo Inicial",FluxoCaixa101315141918[[#This Row],[R$ (Valores)]],K592+FluxoCaixa101315141918[[#This Row],[Valores Receitas / Despesas]])</f>
        <v>77365.289999999994</v>
      </c>
      <c r="L593" s="20">
        <f>IF(FluxoCaixa101315141918[[#This Row],[Entrada / Saída]]="Saída",FluxoCaixa101315141918[[#This Row],[R$ (Valores)]]*-1,FluxoCaixa101315141918[[#This Row],[R$ (Valores)]])</f>
        <v>0</v>
      </c>
    </row>
    <row r="594" spans="2:12">
      <c r="B594" s="48"/>
      <c r="C594" s="48"/>
      <c r="D594" s="16"/>
      <c r="E594" s="48"/>
      <c r="F594" s="17"/>
      <c r="G594" s="17"/>
      <c r="H594" s="17"/>
      <c r="I594" s="21"/>
      <c r="J594" s="17" t="s">
        <v>525</v>
      </c>
      <c r="K594" s="20">
        <f>IF(FluxoCaixa101315141918[[#This Row],[Movimento ]]="Saldo Inicial",FluxoCaixa101315141918[[#This Row],[R$ (Valores)]],K593+FluxoCaixa101315141918[[#This Row],[Valores Receitas / Despesas]])</f>
        <v>77365.289999999994</v>
      </c>
      <c r="L594" s="20">
        <f>IF(FluxoCaixa101315141918[[#This Row],[Entrada / Saída]]="Saída",FluxoCaixa101315141918[[#This Row],[R$ (Valores)]]*-1,FluxoCaixa101315141918[[#This Row],[R$ (Valores)]])</f>
        <v>0</v>
      </c>
    </row>
    <row r="595" spans="2:12">
      <c r="B595" s="48"/>
      <c r="C595" s="48"/>
      <c r="D595" s="16"/>
      <c r="E595" s="48"/>
      <c r="F595" s="17"/>
      <c r="G595" s="17"/>
      <c r="H595" s="17"/>
      <c r="I595" s="21"/>
      <c r="J595" s="17" t="s">
        <v>525</v>
      </c>
      <c r="K595" s="20">
        <f>IF(FluxoCaixa101315141918[[#This Row],[Movimento ]]="Saldo Inicial",FluxoCaixa101315141918[[#This Row],[R$ (Valores)]],K594+FluxoCaixa101315141918[[#This Row],[Valores Receitas / Despesas]])</f>
        <v>77365.289999999994</v>
      </c>
      <c r="L595" s="20">
        <f>IF(FluxoCaixa101315141918[[#This Row],[Entrada / Saída]]="Saída",FluxoCaixa101315141918[[#This Row],[R$ (Valores)]]*-1,FluxoCaixa101315141918[[#This Row],[R$ (Valores)]])</f>
        <v>0</v>
      </c>
    </row>
    <row r="596" spans="2:12">
      <c r="B596" s="48"/>
      <c r="C596" s="48"/>
      <c r="D596" s="16"/>
      <c r="E596" s="48"/>
      <c r="F596" s="17"/>
      <c r="G596" s="17"/>
      <c r="H596" s="17"/>
      <c r="I596" s="21"/>
      <c r="J596" s="17" t="s">
        <v>525</v>
      </c>
      <c r="K596" s="20">
        <f>IF(FluxoCaixa101315141918[[#This Row],[Movimento ]]="Saldo Inicial",FluxoCaixa101315141918[[#This Row],[R$ (Valores)]],K595+FluxoCaixa101315141918[[#This Row],[Valores Receitas / Despesas]])</f>
        <v>77365.289999999994</v>
      </c>
      <c r="L596" s="20">
        <f>IF(FluxoCaixa101315141918[[#This Row],[Entrada / Saída]]="Saída",FluxoCaixa101315141918[[#This Row],[R$ (Valores)]]*-1,FluxoCaixa101315141918[[#This Row],[R$ (Valores)]])</f>
        <v>0</v>
      </c>
    </row>
    <row r="597" spans="2:12">
      <c r="B597" s="48"/>
      <c r="C597" s="48"/>
      <c r="D597" s="16"/>
      <c r="E597" s="48"/>
      <c r="F597" s="17"/>
      <c r="G597" s="17"/>
      <c r="H597" s="17"/>
      <c r="I597" s="21"/>
      <c r="J597" s="17" t="s">
        <v>525</v>
      </c>
      <c r="K597" s="20">
        <f>IF(FluxoCaixa101315141918[[#This Row],[Movimento ]]="Saldo Inicial",FluxoCaixa101315141918[[#This Row],[R$ (Valores)]],K596+FluxoCaixa101315141918[[#This Row],[Valores Receitas / Despesas]])</f>
        <v>77365.289999999994</v>
      </c>
      <c r="L597" s="20">
        <f>IF(FluxoCaixa101315141918[[#This Row],[Entrada / Saída]]="Saída",FluxoCaixa101315141918[[#This Row],[R$ (Valores)]]*-1,FluxoCaixa101315141918[[#This Row],[R$ (Valores)]])</f>
        <v>0</v>
      </c>
    </row>
    <row r="598" spans="2:12">
      <c r="B598" s="48"/>
      <c r="C598" s="48"/>
      <c r="D598" s="16"/>
      <c r="E598" s="48"/>
      <c r="F598" s="17"/>
      <c r="G598" s="17"/>
      <c r="H598" s="17"/>
      <c r="I598" s="21"/>
      <c r="J598" s="17" t="s">
        <v>525</v>
      </c>
      <c r="K598" s="20">
        <f>IF(FluxoCaixa101315141918[[#This Row],[Movimento ]]="Saldo Inicial",FluxoCaixa101315141918[[#This Row],[R$ (Valores)]],K597+FluxoCaixa101315141918[[#This Row],[Valores Receitas / Despesas]])</f>
        <v>77365.289999999994</v>
      </c>
      <c r="L598" s="20">
        <f>IF(FluxoCaixa101315141918[[#This Row],[Entrada / Saída]]="Saída",FluxoCaixa101315141918[[#This Row],[R$ (Valores)]]*-1,FluxoCaixa101315141918[[#This Row],[R$ (Valores)]])</f>
        <v>0</v>
      </c>
    </row>
    <row r="599" spans="2:12">
      <c r="B599" s="48"/>
      <c r="C599" s="48"/>
      <c r="D599" s="56"/>
      <c r="E599" s="52"/>
      <c r="F599" s="17"/>
      <c r="G599" s="17"/>
      <c r="H599" s="17"/>
      <c r="I599" s="21"/>
      <c r="J599" s="17" t="s">
        <v>525</v>
      </c>
      <c r="K599" s="20">
        <f>IF(FluxoCaixa101315141918[[#This Row],[Movimento ]]="Saldo Inicial",FluxoCaixa101315141918[[#This Row],[R$ (Valores)]],K598+FluxoCaixa101315141918[[#This Row],[Valores Receitas / Despesas]])</f>
        <v>77365.289999999994</v>
      </c>
      <c r="L599" s="20">
        <f>IF(FluxoCaixa101315141918[[#This Row],[Entrada / Saída]]="Saída",FluxoCaixa101315141918[[#This Row],[R$ (Valores)]]*-1,FluxoCaixa101315141918[[#This Row],[R$ (Valores)]])</f>
        <v>0</v>
      </c>
    </row>
    <row r="600" spans="2:12">
      <c r="B600" s="48"/>
      <c r="C600" s="48"/>
      <c r="D600" s="56"/>
      <c r="E600" s="52"/>
      <c r="F600" s="17"/>
      <c r="G600" s="17"/>
      <c r="H600" s="17"/>
      <c r="I600" s="21"/>
      <c r="J600" s="17" t="s">
        <v>525</v>
      </c>
      <c r="K600" s="20">
        <f>IF(FluxoCaixa101315141918[[#This Row],[Movimento ]]="Saldo Inicial",FluxoCaixa101315141918[[#This Row],[R$ (Valores)]],K599+FluxoCaixa101315141918[[#This Row],[Valores Receitas / Despesas]])</f>
        <v>77365.289999999994</v>
      </c>
      <c r="L600" s="20">
        <f>IF(FluxoCaixa101315141918[[#This Row],[Entrada / Saída]]="Saída",FluxoCaixa101315141918[[#This Row],[R$ (Valores)]]*-1,FluxoCaixa101315141918[[#This Row],[R$ (Valores)]])</f>
        <v>0</v>
      </c>
    </row>
    <row r="601" spans="2:12">
      <c r="B601" s="48"/>
      <c r="C601" s="48"/>
      <c r="D601" s="56"/>
      <c r="E601" s="52"/>
      <c r="F601" s="17"/>
      <c r="G601" s="17"/>
      <c r="H601" s="17"/>
      <c r="I601" s="21"/>
      <c r="J601" s="17" t="s">
        <v>525</v>
      </c>
      <c r="K601" s="20">
        <f>IF(FluxoCaixa101315141918[[#This Row],[Movimento ]]="Saldo Inicial",FluxoCaixa101315141918[[#This Row],[R$ (Valores)]],K600+FluxoCaixa101315141918[[#This Row],[Valores Receitas / Despesas]])</f>
        <v>77365.289999999994</v>
      </c>
      <c r="L601" s="20">
        <f>IF(FluxoCaixa101315141918[[#This Row],[Entrada / Saída]]="Saída",FluxoCaixa101315141918[[#This Row],[R$ (Valores)]]*-1,FluxoCaixa101315141918[[#This Row],[R$ (Valores)]])</f>
        <v>0</v>
      </c>
    </row>
    <row r="602" spans="2:12">
      <c r="B602" s="48"/>
      <c r="C602" s="48"/>
      <c r="D602" s="56"/>
      <c r="E602" s="52"/>
      <c r="F602" s="17"/>
      <c r="G602" s="17"/>
      <c r="H602" s="17"/>
      <c r="I602" s="21"/>
      <c r="J602" s="17" t="s">
        <v>525</v>
      </c>
      <c r="K602" s="20">
        <f>IF(FluxoCaixa101315141918[[#This Row],[Movimento ]]="Saldo Inicial",FluxoCaixa101315141918[[#This Row],[R$ (Valores)]],K601+FluxoCaixa101315141918[[#This Row],[Valores Receitas / Despesas]])</f>
        <v>77365.289999999994</v>
      </c>
      <c r="L602" s="20">
        <f>IF(FluxoCaixa101315141918[[#This Row],[Entrada / Saída]]="Saída",FluxoCaixa101315141918[[#This Row],[R$ (Valores)]]*-1,FluxoCaixa101315141918[[#This Row],[R$ (Valores)]])</f>
        <v>0</v>
      </c>
    </row>
    <row r="603" spans="2:12">
      <c r="B603" s="48"/>
      <c r="C603" s="48"/>
      <c r="D603" s="56"/>
      <c r="E603" s="52"/>
      <c r="F603" s="17"/>
      <c r="G603" s="17"/>
      <c r="H603" s="17"/>
      <c r="I603" s="21"/>
      <c r="J603" s="17" t="s">
        <v>525</v>
      </c>
      <c r="K603" s="20">
        <f>IF(FluxoCaixa101315141918[[#This Row],[Movimento ]]="Saldo Inicial",FluxoCaixa101315141918[[#This Row],[R$ (Valores)]],K602+FluxoCaixa101315141918[[#This Row],[Valores Receitas / Despesas]])</f>
        <v>77365.289999999994</v>
      </c>
      <c r="L603" s="20">
        <f>IF(FluxoCaixa101315141918[[#This Row],[Entrada / Saída]]="Saída",FluxoCaixa101315141918[[#This Row],[R$ (Valores)]]*-1,FluxoCaixa101315141918[[#This Row],[R$ (Valores)]])</f>
        <v>0</v>
      </c>
    </row>
    <row r="604" spans="2:12">
      <c r="B604" s="48"/>
      <c r="C604" s="48"/>
      <c r="D604" s="56"/>
      <c r="E604" s="52"/>
      <c r="F604" s="17"/>
      <c r="G604" s="17"/>
      <c r="H604" s="17"/>
      <c r="I604" s="21"/>
      <c r="J604" s="17" t="s">
        <v>525</v>
      </c>
      <c r="K604" s="20">
        <f>IF(FluxoCaixa101315141918[[#This Row],[Movimento ]]="Saldo Inicial",FluxoCaixa101315141918[[#This Row],[R$ (Valores)]],K603+FluxoCaixa101315141918[[#This Row],[Valores Receitas / Despesas]])</f>
        <v>77365.289999999994</v>
      </c>
      <c r="L604" s="20">
        <f>IF(FluxoCaixa101315141918[[#This Row],[Entrada / Saída]]="Saída",FluxoCaixa101315141918[[#This Row],[R$ (Valores)]]*-1,FluxoCaixa101315141918[[#This Row],[R$ (Valores)]])</f>
        <v>0</v>
      </c>
    </row>
    <row r="605" spans="2:12">
      <c r="B605" s="48"/>
      <c r="C605" s="48"/>
      <c r="D605" s="56"/>
      <c r="E605" s="52"/>
      <c r="F605" s="17"/>
      <c r="G605" s="17"/>
      <c r="H605" s="17"/>
      <c r="I605" s="21"/>
      <c r="J605" s="17" t="s">
        <v>525</v>
      </c>
      <c r="K605" s="20">
        <f>IF(FluxoCaixa101315141918[[#This Row],[Movimento ]]="Saldo Inicial",FluxoCaixa101315141918[[#This Row],[R$ (Valores)]],K604+FluxoCaixa101315141918[[#This Row],[Valores Receitas / Despesas]])</f>
        <v>77365.289999999994</v>
      </c>
      <c r="L605" s="20">
        <f>IF(FluxoCaixa101315141918[[#This Row],[Entrada / Saída]]="Saída",FluxoCaixa101315141918[[#This Row],[R$ (Valores)]]*-1,FluxoCaixa101315141918[[#This Row],[R$ (Valores)]])</f>
        <v>0</v>
      </c>
    </row>
    <row r="606" spans="2:12">
      <c r="B606" s="48"/>
      <c r="C606" s="48"/>
      <c r="D606" s="56"/>
      <c r="E606" s="52"/>
      <c r="F606" s="17"/>
      <c r="G606" s="17"/>
      <c r="H606" s="17"/>
      <c r="I606" s="21"/>
      <c r="J606" s="17" t="s">
        <v>525</v>
      </c>
      <c r="K606" s="20">
        <f>IF(FluxoCaixa101315141918[[#This Row],[Movimento ]]="Saldo Inicial",FluxoCaixa101315141918[[#This Row],[R$ (Valores)]],K605+FluxoCaixa101315141918[[#This Row],[Valores Receitas / Despesas]])</f>
        <v>77365.289999999994</v>
      </c>
      <c r="L606" s="20">
        <f>IF(FluxoCaixa101315141918[[#This Row],[Entrada / Saída]]="Saída",FluxoCaixa101315141918[[#This Row],[R$ (Valores)]]*-1,FluxoCaixa101315141918[[#This Row],[R$ (Valores)]])</f>
        <v>0</v>
      </c>
    </row>
    <row r="607" spans="2:12">
      <c r="B607" s="48"/>
      <c r="C607" s="48"/>
      <c r="D607" s="56"/>
      <c r="E607" s="52"/>
      <c r="F607" s="17"/>
      <c r="G607" s="17"/>
      <c r="H607" s="17"/>
      <c r="I607" s="21"/>
      <c r="J607" s="17" t="s">
        <v>525</v>
      </c>
      <c r="K607" s="20">
        <f>IF(FluxoCaixa101315141918[[#This Row],[Movimento ]]="Saldo Inicial",FluxoCaixa101315141918[[#This Row],[R$ (Valores)]],K606+FluxoCaixa101315141918[[#This Row],[Valores Receitas / Despesas]])</f>
        <v>77365.289999999994</v>
      </c>
      <c r="L607" s="20">
        <f>IF(FluxoCaixa101315141918[[#This Row],[Entrada / Saída]]="Saída",FluxoCaixa101315141918[[#This Row],[R$ (Valores)]]*-1,FluxoCaixa101315141918[[#This Row],[R$ (Valores)]])</f>
        <v>0</v>
      </c>
    </row>
    <row r="608" spans="2:12">
      <c r="B608" s="48"/>
      <c r="C608" s="48"/>
      <c r="D608" s="56"/>
      <c r="E608" s="52"/>
      <c r="F608" s="17"/>
      <c r="G608" s="17"/>
      <c r="H608" s="17"/>
      <c r="I608" s="21"/>
      <c r="J608" s="17" t="s">
        <v>525</v>
      </c>
      <c r="K608" s="20">
        <f>IF(FluxoCaixa101315141918[[#This Row],[Movimento ]]="Saldo Inicial",FluxoCaixa101315141918[[#This Row],[R$ (Valores)]],K607+FluxoCaixa101315141918[[#This Row],[Valores Receitas / Despesas]])</f>
        <v>77365.289999999994</v>
      </c>
      <c r="L608" s="20">
        <f>IF(FluxoCaixa101315141918[[#This Row],[Entrada / Saída]]="Saída",FluxoCaixa101315141918[[#This Row],[R$ (Valores)]]*-1,FluxoCaixa101315141918[[#This Row],[R$ (Valores)]])</f>
        <v>0</v>
      </c>
    </row>
    <row r="609" spans="2:12">
      <c r="B609" s="48"/>
      <c r="C609" s="48"/>
      <c r="D609" s="56"/>
      <c r="E609" s="52"/>
      <c r="F609" s="17"/>
      <c r="G609" s="17"/>
      <c r="H609" s="17"/>
      <c r="I609" s="21"/>
      <c r="J609" s="17" t="s">
        <v>525</v>
      </c>
      <c r="K609" s="20">
        <f>IF(FluxoCaixa101315141918[[#This Row],[Movimento ]]="Saldo Inicial",FluxoCaixa101315141918[[#This Row],[R$ (Valores)]],K608+FluxoCaixa101315141918[[#This Row],[Valores Receitas / Despesas]])</f>
        <v>77365.289999999994</v>
      </c>
      <c r="L609" s="20">
        <f>IF(FluxoCaixa101315141918[[#This Row],[Entrada / Saída]]="Saída",FluxoCaixa101315141918[[#This Row],[R$ (Valores)]]*-1,FluxoCaixa101315141918[[#This Row],[R$ (Valores)]])</f>
        <v>0</v>
      </c>
    </row>
    <row r="610" spans="2:12">
      <c r="B610" s="48"/>
      <c r="C610" s="48"/>
      <c r="D610" s="56"/>
      <c r="E610" s="52"/>
      <c r="F610" s="17"/>
      <c r="G610" s="17"/>
      <c r="H610" s="17"/>
      <c r="I610" s="21"/>
      <c r="J610" s="17" t="s">
        <v>525</v>
      </c>
      <c r="K610" s="20">
        <f>IF(FluxoCaixa101315141918[[#This Row],[Movimento ]]="Saldo Inicial",FluxoCaixa101315141918[[#This Row],[R$ (Valores)]],K609+FluxoCaixa101315141918[[#This Row],[Valores Receitas / Despesas]])</f>
        <v>77365.289999999994</v>
      </c>
      <c r="L610" s="20">
        <f>IF(FluxoCaixa101315141918[[#This Row],[Entrada / Saída]]="Saída",FluxoCaixa101315141918[[#This Row],[R$ (Valores)]]*-1,FluxoCaixa101315141918[[#This Row],[R$ (Valores)]])</f>
        <v>0</v>
      </c>
    </row>
    <row r="611" spans="2:12">
      <c r="B611" s="48"/>
      <c r="C611" s="48"/>
      <c r="D611" s="56"/>
      <c r="E611" s="52"/>
      <c r="F611" s="17"/>
      <c r="G611" s="17"/>
      <c r="H611" s="17"/>
      <c r="I611" s="21"/>
      <c r="J611" s="17" t="s">
        <v>525</v>
      </c>
      <c r="K611" s="20">
        <f>IF(FluxoCaixa101315141918[[#This Row],[Movimento ]]="Saldo Inicial",FluxoCaixa101315141918[[#This Row],[R$ (Valores)]],K610+FluxoCaixa101315141918[[#This Row],[Valores Receitas / Despesas]])</f>
        <v>77365.289999999994</v>
      </c>
      <c r="L611" s="20">
        <f>IF(FluxoCaixa101315141918[[#This Row],[Entrada / Saída]]="Saída",FluxoCaixa101315141918[[#This Row],[R$ (Valores)]]*-1,FluxoCaixa101315141918[[#This Row],[R$ (Valores)]])</f>
        <v>0</v>
      </c>
    </row>
    <row r="612" spans="2:12">
      <c r="B612" s="48"/>
      <c r="C612" s="48"/>
      <c r="D612" s="56"/>
      <c r="E612" s="52"/>
      <c r="F612" s="17"/>
      <c r="G612" s="17"/>
      <c r="H612" s="17"/>
      <c r="I612" s="21"/>
      <c r="J612" s="17" t="s">
        <v>525</v>
      </c>
      <c r="K612" s="20">
        <f>IF(FluxoCaixa101315141918[[#This Row],[Movimento ]]="Saldo Inicial",FluxoCaixa101315141918[[#This Row],[R$ (Valores)]],K611+FluxoCaixa101315141918[[#This Row],[Valores Receitas / Despesas]])</f>
        <v>77365.289999999994</v>
      </c>
      <c r="L612" s="20">
        <f>IF(FluxoCaixa101315141918[[#This Row],[Entrada / Saída]]="Saída",FluxoCaixa101315141918[[#This Row],[R$ (Valores)]]*-1,FluxoCaixa101315141918[[#This Row],[R$ (Valores)]])</f>
        <v>0</v>
      </c>
    </row>
    <row r="613" spans="2:12">
      <c r="B613" s="48"/>
      <c r="C613" s="48"/>
      <c r="D613" s="56"/>
      <c r="E613" s="52"/>
      <c r="F613" s="17"/>
      <c r="G613" s="17"/>
      <c r="H613" s="17"/>
      <c r="I613" s="21"/>
      <c r="J613" s="17" t="s">
        <v>525</v>
      </c>
      <c r="K613" s="20">
        <f>IF(FluxoCaixa101315141918[[#This Row],[Movimento ]]="Saldo Inicial",FluxoCaixa101315141918[[#This Row],[R$ (Valores)]],K612+FluxoCaixa101315141918[[#This Row],[Valores Receitas / Despesas]])</f>
        <v>77365.289999999994</v>
      </c>
      <c r="L613" s="20">
        <f>IF(FluxoCaixa101315141918[[#This Row],[Entrada / Saída]]="Saída",FluxoCaixa101315141918[[#This Row],[R$ (Valores)]]*-1,FluxoCaixa101315141918[[#This Row],[R$ (Valores)]])</f>
        <v>0</v>
      </c>
    </row>
    <row r="614" spans="2:12">
      <c r="B614" s="48"/>
      <c r="C614" s="48"/>
      <c r="D614" s="56"/>
      <c r="E614" s="52"/>
      <c r="F614" s="17"/>
      <c r="G614" s="17"/>
      <c r="H614" s="17"/>
      <c r="I614" s="21"/>
      <c r="J614" s="17" t="s">
        <v>525</v>
      </c>
      <c r="K614" s="20">
        <f>IF(FluxoCaixa101315141918[[#This Row],[Movimento ]]="Saldo Inicial",FluxoCaixa101315141918[[#This Row],[R$ (Valores)]],K613+FluxoCaixa101315141918[[#This Row],[Valores Receitas / Despesas]])</f>
        <v>77365.289999999994</v>
      </c>
      <c r="L614" s="20">
        <f>IF(FluxoCaixa101315141918[[#This Row],[Entrada / Saída]]="Saída",FluxoCaixa101315141918[[#This Row],[R$ (Valores)]]*-1,FluxoCaixa101315141918[[#This Row],[R$ (Valores)]])</f>
        <v>0</v>
      </c>
    </row>
    <row r="615" spans="2:12">
      <c r="B615" s="48"/>
      <c r="C615" s="48"/>
      <c r="D615" s="56"/>
      <c r="E615" s="52"/>
      <c r="F615" s="17"/>
      <c r="G615" s="17"/>
      <c r="H615" s="17"/>
      <c r="I615" s="21"/>
      <c r="J615" s="17" t="s">
        <v>525</v>
      </c>
      <c r="K615" s="20">
        <f>IF(FluxoCaixa101315141918[[#This Row],[Movimento ]]="Saldo Inicial",FluxoCaixa101315141918[[#This Row],[R$ (Valores)]],K614+FluxoCaixa101315141918[[#This Row],[Valores Receitas / Despesas]])</f>
        <v>77365.289999999994</v>
      </c>
      <c r="L615" s="20">
        <f>IF(FluxoCaixa101315141918[[#This Row],[Entrada / Saída]]="Saída",FluxoCaixa101315141918[[#This Row],[R$ (Valores)]]*-1,FluxoCaixa101315141918[[#This Row],[R$ (Valores)]])</f>
        <v>0</v>
      </c>
    </row>
    <row r="616" spans="2:12">
      <c r="B616" s="48"/>
      <c r="C616" s="48"/>
      <c r="D616" s="56"/>
      <c r="E616" s="52"/>
      <c r="F616" s="17"/>
      <c r="G616" s="17"/>
      <c r="H616" s="17"/>
      <c r="I616" s="21"/>
      <c r="J616" s="17" t="s">
        <v>525</v>
      </c>
      <c r="K616" s="20">
        <f>IF(FluxoCaixa101315141918[[#This Row],[Movimento ]]="Saldo Inicial",FluxoCaixa101315141918[[#This Row],[R$ (Valores)]],K615+FluxoCaixa101315141918[[#This Row],[Valores Receitas / Despesas]])</f>
        <v>77365.289999999994</v>
      </c>
      <c r="L616" s="20">
        <f>IF(FluxoCaixa101315141918[[#This Row],[Entrada / Saída]]="Saída",FluxoCaixa101315141918[[#This Row],[R$ (Valores)]]*-1,FluxoCaixa101315141918[[#This Row],[R$ (Valores)]])</f>
        <v>0</v>
      </c>
    </row>
    <row r="617" spans="2:12">
      <c r="B617" s="48"/>
      <c r="C617" s="48"/>
      <c r="D617" s="56"/>
      <c r="E617" s="52"/>
      <c r="F617" s="17"/>
      <c r="G617" s="17"/>
      <c r="H617" s="17"/>
      <c r="I617" s="21"/>
      <c r="J617" s="17" t="s">
        <v>525</v>
      </c>
      <c r="K617" s="20">
        <f>IF(FluxoCaixa101315141918[[#This Row],[Movimento ]]="Saldo Inicial",FluxoCaixa101315141918[[#This Row],[R$ (Valores)]],K616+FluxoCaixa101315141918[[#This Row],[Valores Receitas / Despesas]])</f>
        <v>77365.289999999994</v>
      </c>
      <c r="L617" s="20">
        <f>IF(FluxoCaixa101315141918[[#This Row],[Entrada / Saída]]="Saída",FluxoCaixa101315141918[[#This Row],[R$ (Valores)]]*-1,FluxoCaixa101315141918[[#This Row],[R$ (Valores)]])</f>
        <v>0</v>
      </c>
    </row>
    <row r="618" spans="2:12">
      <c r="B618" s="48"/>
      <c r="C618" s="48"/>
      <c r="D618" s="56"/>
      <c r="E618" s="52"/>
      <c r="F618" s="17"/>
      <c r="G618" s="17"/>
      <c r="H618" s="17"/>
      <c r="I618" s="21"/>
      <c r="J618" s="17" t="s">
        <v>525</v>
      </c>
      <c r="K618" s="20">
        <f>IF(FluxoCaixa101315141918[[#This Row],[Movimento ]]="Saldo Inicial",FluxoCaixa101315141918[[#This Row],[R$ (Valores)]],K617+FluxoCaixa101315141918[[#This Row],[Valores Receitas / Despesas]])</f>
        <v>77365.289999999994</v>
      </c>
      <c r="L618" s="20">
        <f>IF(FluxoCaixa101315141918[[#This Row],[Entrada / Saída]]="Saída",FluxoCaixa101315141918[[#This Row],[R$ (Valores)]]*-1,FluxoCaixa101315141918[[#This Row],[R$ (Valores)]])</f>
        <v>0</v>
      </c>
    </row>
    <row r="619" spans="2:12">
      <c r="B619" s="48"/>
      <c r="C619" s="48"/>
      <c r="D619" s="56"/>
      <c r="E619" s="52"/>
      <c r="F619" s="17"/>
      <c r="G619" s="17"/>
      <c r="H619" s="17"/>
      <c r="I619" s="21"/>
      <c r="J619" s="17" t="s">
        <v>525</v>
      </c>
      <c r="K619" s="20">
        <f>IF(FluxoCaixa101315141918[[#This Row],[Movimento ]]="Saldo Inicial",FluxoCaixa101315141918[[#This Row],[R$ (Valores)]],K618+FluxoCaixa101315141918[[#This Row],[Valores Receitas / Despesas]])</f>
        <v>77365.289999999994</v>
      </c>
      <c r="L619" s="20">
        <f>IF(FluxoCaixa101315141918[[#This Row],[Entrada / Saída]]="Saída",FluxoCaixa101315141918[[#This Row],[R$ (Valores)]]*-1,FluxoCaixa101315141918[[#This Row],[R$ (Valores)]])</f>
        <v>0</v>
      </c>
    </row>
    <row r="620" spans="2:12">
      <c r="B620" s="48"/>
      <c r="C620" s="48"/>
      <c r="D620" s="56"/>
      <c r="E620" s="52"/>
      <c r="F620" s="17"/>
      <c r="G620" s="17"/>
      <c r="H620" s="17"/>
      <c r="I620" s="21"/>
      <c r="J620" s="17" t="s">
        <v>525</v>
      </c>
      <c r="K620" s="20">
        <f>IF(FluxoCaixa101315141918[[#This Row],[Movimento ]]="Saldo Inicial",FluxoCaixa101315141918[[#This Row],[R$ (Valores)]],K619+FluxoCaixa101315141918[[#This Row],[Valores Receitas / Despesas]])</f>
        <v>77365.289999999994</v>
      </c>
      <c r="L620" s="20">
        <f>IF(FluxoCaixa101315141918[[#This Row],[Entrada / Saída]]="Saída",FluxoCaixa101315141918[[#This Row],[R$ (Valores)]]*-1,FluxoCaixa101315141918[[#This Row],[R$ (Valores)]])</f>
        <v>0</v>
      </c>
    </row>
    <row r="621" spans="2:12">
      <c r="B621" s="48"/>
      <c r="C621" s="48"/>
      <c r="D621" s="56"/>
      <c r="E621" s="52"/>
      <c r="F621" s="17"/>
      <c r="G621" s="17"/>
      <c r="H621" s="17"/>
      <c r="I621" s="21"/>
      <c r="J621" s="17" t="s">
        <v>525</v>
      </c>
      <c r="K621" s="20">
        <f>IF(FluxoCaixa101315141918[[#This Row],[Movimento ]]="Saldo Inicial",FluxoCaixa101315141918[[#This Row],[R$ (Valores)]],K620+FluxoCaixa101315141918[[#This Row],[Valores Receitas / Despesas]])</f>
        <v>77365.289999999994</v>
      </c>
      <c r="L621" s="20">
        <f>IF(FluxoCaixa101315141918[[#This Row],[Entrada / Saída]]="Saída",FluxoCaixa101315141918[[#This Row],[R$ (Valores)]]*-1,FluxoCaixa101315141918[[#This Row],[R$ (Valores)]])</f>
        <v>0</v>
      </c>
    </row>
    <row r="622" spans="2:12">
      <c r="B622" s="48"/>
      <c r="C622" s="48"/>
      <c r="D622" s="56"/>
      <c r="E622" s="52"/>
      <c r="F622" s="17"/>
      <c r="G622" s="17"/>
      <c r="H622" s="17"/>
      <c r="I622" s="21"/>
      <c r="J622" s="17" t="s">
        <v>525</v>
      </c>
      <c r="K622" s="20">
        <f>IF(FluxoCaixa101315141918[[#This Row],[Movimento ]]="Saldo Inicial",FluxoCaixa101315141918[[#This Row],[R$ (Valores)]],K621+FluxoCaixa101315141918[[#This Row],[Valores Receitas / Despesas]])</f>
        <v>77365.289999999994</v>
      </c>
      <c r="L622" s="20">
        <f>IF(FluxoCaixa101315141918[[#This Row],[Entrada / Saída]]="Saída",FluxoCaixa101315141918[[#This Row],[R$ (Valores)]]*-1,FluxoCaixa101315141918[[#This Row],[R$ (Valores)]])</f>
        <v>0</v>
      </c>
    </row>
    <row r="623" spans="2:12">
      <c r="B623" s="48"/>
      <c r="C623" s="48"/>
      <c r="D623" s="56"/>
      <c r="E623" s="52"/>
      <c r="F623" s="17"/>
      <c r="G623" s="17"/>
      <c r="H623" s="17"/>
      <c r="I623" s="21"/>
      <c r="J623" s="17" t="s">
        <v>525</v>
      </c>
      <c r="K623" s="20">
        <f>IF(FluxoCaixa101315141918[[#This Row],[Movimento ]]="Saldo Inicial",FluxoCaixa101315141918[[#This Row],[R$ (Valores)]],K622+FluxoCaixa101315141918[[#This Row],[Valores Receitas / Despesas]])</f>
        <v>77365.289999999994</v>
      </c>
      <c r="L623" s="20">
        <f>IF(FluxoCaixa101315141918[[#This Row],[Entrada / Saída]]="Saída",FluxoCaixa101315141918[[#This Row],[R$ (Valores)]]*-1,FluxoCaixa101315141918[[#This Row],[R$ (Valores)]])</f>
        <v>0</v>
      </c>
    </row>
    <row r="624" spans="2:12">
      <c r="B624" s="48"/>
      <c r="C624" s="48"/>
      <c r="D624" s="56"/>
      <c r="E624" s="52"/>
      <c r="F624" s="17"/>
      <c r="G624" s="17"/>
      <c r="H624" s="17"/>
      <c r="I624" s="21"/>
      <c r="J624" s="17" t="s">
        <v>525</v>
      </c>
      <c r="K624" s="20">
        <f>IF(FluxoCaixa101315141918[[#This Row],[Movimento ]]="Saldo Inicial",FluxoCaixa101315141918[[#This Row],[R$ (Valores)]],K623+FluxoCaixa101315141918[[#This Row],[Valores Receitas / Despesas]])</f>
        <v>77365.289999999994</v>
      </c>
      <c r="L624" s="20">
        <f>IF(FluxoCaixa101315141918[[#This Row],[Entrada / Saída]]="Saída",FluxoCaixa101315141918[[#This Row],[R$ (Valores)]]*-1,FluxoCaixa101315141918[[#This Row],[R$ (Valores)]])</f>
        <v>0</v>
      </c>
    </row>
    <row r="625" spans="2:12">
      <c r="B625" s="48"/>
      <c r="C625" s="48"/>
      <c r="D625" s="56"/>
      <c r="E625" s="52"/>
      <c r="F625" s="17"/>
      <c r="G625" s="17"/>
      <c r="H625" s="17"/>
      <c r="I625" s="21"/>
      <c r="J625" s="17" t="s">
        <v>525</v>
      </c>
      <c r="K625" s="20">
        <f>IF(FluxoCaixa101315141918[[#This Row],[Movimento ]]="Saldo Inicial",FluxoCaixa101315141918[[#This Row],[R$ (Valores)]],K624+FluxoCaixa101315141918[[#This Row],[Valores Receitas / Despesas]])</f>
        <v>77365.289999999994</v>
      </c>
      <c r="L625" s="20">
        <f>IF(FluxoCaixa101315141918[[#This Row],[Entrada / Saída]]="Saída",FluxoCaixa101315141918[[#This Row],[R$ (Valores)]]*-1,FluxoCaixa101315141918[[#This Row],[R$ (Valores)]])</f>
        <v>0</v>
      </c>
    </row>
    <row r="626" spans="2:12">
      <c r="B626" s="48"/>
      <c r="C626" s="48"/>
      <c r="D626" s="56"/>
      <c r="E626" s="52"/>
      <c r="F626" s="17"/>
      <c r="G626" s="17"/>
      <c r="H626" s="17"/>
      <c r="I626" s="21"/>
      <c r="J626" s="17" t="s">
        <v>525</v>
      </c>
      <c r="K626" s="20">
        <f>IF(FluxoCaixa101315141918[[#This Row],[Movimento ]]="Saldo Inicial",FluxoCaixa101315141918[[#This Row],[R$ (Valores)]],K625+FluxoCaixa101315141918[[#This Row],[Valores Receitas / Despesas]])</f>
        <v>77365.289999999994</v>
      </c>
      <c r="L626" s="20">
        <f>IF(FluxoCaixa101315141918[[#This Row],[Entrada / Saída]]="Saída",FluxoCaixa101315141918[[#This Row],[R$ (Valores)]]*-1,FluxoCaixa101315141918[[#This Row],[R$ (Valores)]])</f>
        <v>0</v>
      </c>
    </row>
    <row r="627" spans="2:12">
      <c r="B627" s="48"/>
      <c r="C627" s="48"/>
      <c r="D627" s="56"/>
      <c r="E627" s="52"/>
      <c r="F627" s="17"/>
      <c r="G627" s="17"/>
      <c r="H627" s="17"/>
      <c r="I627" s="21"/>
      <c r="J627" s="17" t="s">
        <v>525</v>
      </c>
      <c r="K627" s="20">
        <f>IF(FluxoCaixa101315141918[[#This Row],[Movimento ]]="Saldo Inicial",FluxoCaixa101315141918[[#This Row],[R$ (Valores)]],K626+FluxoCaixa101315141918[[#This Row],[Valores Receitas / Despesas]])</f>
        <v>77365.289999999994</v>
      </c>
      <c r="L627" s="20">
        <f>IF(FluxoCaixa101315141918[[#This Row],[Entrada / Saída]]="Saída",FluxoCaixa101315141918[[#This Row],[R$ (Valores)]]*-1,FluxoCaixa101315141918[[#This Row],[R$ (Valores)]])</f>
        <v>0</v>
      </c>
    </row>
    <row r="628" spans="2:12">
      <c r="B628" s="48"/>
      <c r="C628" s="48"/>
      <c r="D628" s="56"/>
      <c r="E628" s="52"/>
      <c r="F628" s="17"/>
      <c r="G628" s="17"/>
      <c r="H628" s="17"/>
      <c r="I628" s="21"/>
      <c r="J628" s="17" t="s">
        <v>525</v>
      </c>
      <c r="K628" s="20">
        <f>IF(FluxoCaixa101315141918[[#This Row],[Movimento ]]="Saldo Inicial",FluxoCaixa101315141918[[#This Row],[R$ (Valores)]],K627+FluxoCaixa101315141918[[#This Row],[Valores Receitas / Despesas]])</f>
        <v>77365.289999999994</v>
      </c>
      <c r="L628" s="20">
        <f>IF(FluxoCaixa101315141918[[#This Row],[Entrada / Saída]]="Saída",FluxoCaixa101315141918[[#This Row],[R$ (Valores)]]*-1,FluxoCaixa101315141918[[#This Row],[R$ (Valores)]])</f>
        <v>0</v>
      </c>
    </row>
    <row r="629" spans="2:12">
      <c r="B629" s="48"/>
      <c r="C629" s="48"/>
      <c r="D629" s="56"/>
      <c r="E629" s="52"/>
      <c r="F629" s="17"/>
      <c r="G629" s="17"/>
      <c r="H629" s="17"/>
      <c r="I629" s="21"/>
      <c r="J629" s="17" t="s">
        <v>525</v>
      </c>
      <c r="K629" s="20">
        <f>IF(FluxoCaixa101315141918[[#This Row],[Movimento ]]="Saldo Inicial",FluxoCaixa101315141918[[#This Row],[R$ (Valores)]],K628+FluxoCaixa101315141918[[#This Row],[Valores Receitas / Despesas]])</f>
        <v>77365.289999999994</v>
      </c>
      <c r="L629" s="20">
        <f>IF(FluxoCaixa101315141918[[#This Row],[Entrada / Saída]]="Saída",FluxoCaixa101315141918[[#This Row],[R$ (Valores)]]*-1,FluxoCaixa101315141918[[#This Row],[R$ (Valores)]])</f>
        <v>0</v>
      </c>
    </row>
    <row r="630" spans="2:12">
      <c r="B630" s="48"/>
      <c r="C630" s="48"/>
      <c r="D630" s="56"/>
      <c r="E630" s="52"/>
      <c r="F630" s="17"/>
      <c r="G630" s="17"/>
      <c r="H630" s="17"/>
      <c r="I630" s="21"/>
      <c r="J630" s="17" t="s">
        <v>525</v>
      </c>
      <c r="K630" s="20">
        <f>IF(FluxoCaixa101315141918[[#This Row],[Movimento ]]="Saldo Inicial",FluxoCaixa101315141918[[#This Row],[R$ (Valores)]],K629+FluxoCaixa101315141918[[#This Row],[Valores Receitas / Despesas]])</f>
        <v>77365.289999999994</v>
      </c>
      <c r="L630" s="20">
        <f>IF(FluxoCaixa101315141918[[#This Row],[Entrada / Saída]]="Saída",FluxoCaixa101315141918[[#This Row],[R$ (Valores)]]*-1,FluxoCaixa101315141918[[#This Row],[R$ (Valores)]])</f>
        <v>0</v>
      </c>
    </row>
    <row r="631" spans="2:12">
      <c r="B631" s="48"/>
      <c r="C631" s="48"/>
      <c r="D631" s="56"/>
      <c r="E631" s="52"/>
      <c r="F631" s="17"/>
      <c r="G631" s="17"/>
      <c r="H631" s="17"/>
      <c r="I631" s="21"/>
      <c r="J631" s="17" t="s">
        <v>525</v>
      </c>
      <c r="K631" s="20">
        <f>IF(FluxoCaixa101315141918[[#This Row],[Movimento ]]="Saldo Inicial",FluxoCaixa101315141918[[#This Row],[R$ (Valores)]],K630+FluxoCaixa101315141918[[#This Row],[Valores Receitas / Despesas]])</f>
        <v>77365.289999999994</v>
      </c>
      <c r="L631" s="20">
        <f>IF(FluxoCaixa101315141918[[#This Row],[Entrada / Saída]]="Saída",FluxoCaixa101315141918[[#This Row],[R$ (Valores)]]*-1,FluxoCaixa101315141918[[#This Row],[R$ (Valores)]])</f>
        <v>0</v>
      </c>
    </row>
    <row r="632" spans="2:12">
      <c r="B632" s="48"/>
      <c r="C632" s="48"/>
      <c r="D632" s="56"/>
      <c r="E632" s="52"/>
      <c r="F632" s="17"/>
      <c r="G632" s="17"/>
      <c r="H632" s="17"/>
      <c r="I632" s="21"/>
      <c r="J632" s="17" t="s">
        <v>525</v>
      </c>
      <c r="K632" s="20">
        <f>IF(FluxoCaixa101315141918[[#This Row],[Movimento ]]="Saldo Inicial",FluxoCaixa101315141918[[#This Row],[R$ (Valores)]],K631+FluxoCaixa101315141918[[#This Row],[Valores Receitas / Despesas]])</f>
        <v>77365.289999999994</v>
      </c>
      <c r="L632" s="20">
        <f>IF(FluxoCaixa101315141918[[#This Row],[Entrada / Saída]]="Saída",FluxoCaixa101315141918[[#This Row],[R$ (Valores)]]*-1,FluxoCaixa101315141918[[#This Row],[R$ (Valores)]])</f>
        <v>0</v>
      </c>
    </row>
    <row r="633" spans="2:12">
      <c r="B633" s="48"/>
      <c r="C633" s="48"/>
      <c r="D633" s="56"/>
      <c r="E633" s="52"/>
      <c r="F633" s="17"/>
      <c r="G633" s="17"/>
      <c r="H633" s="17"/>
      <c r="I633" s="21"/>
      <c r="J633" s="17" t="s">
        <v>525</v>
      </c>
      <c r="K633" s="20">
        <f>IF(FluxoCaixa101315141918[[#This Row],[Movimento ]]="Saldo Inicial",FluxoCaixa101315141918[[#This Row],[R$ (Valores)]],K632+FluxoCaixa101315141918[[#This Row],[Valores Receitas / Despesas]])</f>
        <v>77365.289999999994</v>
      </c>
      <c r="L633" s="20">
        <f>IF(FluxoCaixa101315141918[[#This Row],[Entrada / Saída]]="Saída",FluxoCaixa101315141918[[#This Row],[R$ (Valores)]]*-1,FluxoCaixa101315141918[[#This Row],[R$ (Valores)]])</f>
        <v>0</v>
      </c>
    </row>
    <row r="634" spans="2:12">
      <c r="B634" s="48"/>
      <c r="C634" s="48"/>
      <c r="D634" s="56"/>
      <c r="E634" s="52"/>
      <c r="F634" s="17"/>
      <c r="G634" s="17"/>
      <c r="H634" s="17"/>
      <c r="I634" s="21"/>
      <c r="J634" s="17" t="s">
        <v>525</v>
      </c>
      <c r="K634" s="20">
        <f>IF(FluxoCaixa101315141918[[#This Row],[Movimento ]]="Saldo Inicial",FluxoCaixa101315141918[[#This Row],[R$ (Valores)]],K633+FluxoCaixa101315141918[[#This Row],[Valores Receitas / Despesas]])</f>
        <v>77365.289999999994</v>
      </c>
      <c r="L634" s="20">
        <f>IF(FluxoCaixa101315141918[[#This Row],[Entrada / Saída]]="Saída",FluxoCaixa101315141918[[#This Row],[R$ (Valores)]]*-1,FluxoCaixa101315141918[[#This Row],[R$ (Valores)]])</f>
        <v>0</v>
      </c>
    </row>
    <row r="635" spans="2:12">
      <c r="B635" s="48"/>
      <c r="C635" s="48"/>
      <c r="D635" s="56"/>
      <c r="E635" s="52"/>
      <c r="F635" s="17"/>
      <c r="G635" s="17"/>
      <c r="H635" s="17"/>
      <c r="I635" s="29"/>
      <c r="J635" s="17" t="s">
        <v>525</v>
      </c>
      <c r="K635" s="20">
        <f>IF(FluxoCaixa101315141918[[#This Row],[Movimento ]]="Saldo Inicial",FluxoCaixa101315141918[[#This Row],[R$ (Valores)]],K634+FluxoCaixa101315141918[[#This Row],[Valores Receitas / Despesas]])</f>
        <v>77365.289999999994</v>
      </c>
      <c r="L635" s="20">
        <f>IF(FluxoCaixa101315141918[[#This Row],[Entrada / Saída]]="Saída",FluxoCaixa101315141918[[#This Row],[R$ (Valores)]]*-1,FluxoCaixa101315141918[[#This Row],[R$ (Valores)]])</f>
        <v>0</v>
      </c>
    </row>
    <row r="636" spans="2:12">
      <c r="B636" s="48"/>
      <c r="C636" s="48"/>
      <c r="D636" s="56"/>
      <c r="E636" s="52"/>
      <c r="F636" s="17"/>
      <c r="G636" s="17"/>
      <c r="H636" s="17"/>
      <c r="I636" s="21"/>
      <c r="J636" s="17" t="s">
        <v>525</v>
      </c>
      <c r="K636" s="20">
        <f>IF(FluxoCaixa101315141918[[#This Row],[Movimento ]]="Saldo Inicial",FluxoCaixa101315141918[[#This Row],[R$ (Valores)]],K635+FluxoCaixa101315141918[[#This Row],[Valores Receitas / Despesas]])</f>
        <v>77365.289999999994</v>
      </c>
      <c r="L636" s="20">
        <f>IF(FluxoCaixa101315141918[[#This Row],[Entrada / Saída]]="Saída",FluxoCaixa101315141918[[#This Row],[R$ (Valores)]]*-1,FluxoCaixa101315141918[[#This Row],[R$ (Valores)]])</f>
        <v>0</v>
      </c>
    </row>
    <row r="637" spans="2:12">
      <c r="B637" s="48"/>
      <c r="C637" s="48"/>
      <c r="D637" s="56"/>
      <c r="E637" s="52"/>
      <c r="F637" s="17"/>
      <c r="G637" s="17"/>
      <c r="H637" s="17"/>
      <c r="I637" s="29"/>
      <c r="J637" s="17" t="s">
        <v>525</v>
      </c>
      <c r="K637" s="20">
        <f>IF(FluxoCaixa101315141918[[#This Row],[Movimento ]]="Saldo Inicial",FluxoCaixa101315141918[[#This Row],[R$ (Valores)]],K636+FluxoCaixa101315141918[[#This Row],[Valores Receitas / Despesas]])</f>
        <v>77365.289999999994</v>
      </c>
      <c r="L637" s="20">
        <f>IF(FluxoCaixa101315141918[[#This Row],[Entrada / Saída]]="Saída",FluxoCaixa101315141918[[#This Row],[R$ (Valores)]]*-1,FluxoCaixa101315141918[[#This Row],[R$ (Valores)]])</f>
        <v>0</v>
      </c>
    </row>
    <row r="638" spans="2:12">
      <c r="B638" s="48"/>
      <c r="C638" s="48"/>
      <c r="D638" s="56"/>
      <c r="E638" s="52"/>
      <c r="F638" s="17"/>
      <c r="G638" s="17"/>
      <c r="H638" s="17"/>
      <c r="I638" s="29"/>
      <c r="J638" s="17" t="s">
        <v>525</v>
      </c>
      <c r="K638" s="20">
        <f>IF(FluxoCaixa101315141918[[#This Row],[Movimento ]]="Saldo Inicial",FluxoCaixa101315141918[[#This Row],[R$ (Valores)]],K637+FluxoCaixa101315141918[[#This Row],[Valores Receitas / Despesas]])</f>
        <v>77365.289999999994</v>
      </c>
      <c r="L638" s="20">
        <f>IF(FluxoCaixa101315141918[[#This Row],[Entrada / Saída]]="Saída",FluxoCaixa101315141918[[#This Row],[R$ (Valores)]]*-1,FluxoCaixa101315141918[[#This Row],[R$ (Valores)]])</f>
        <v>0</v>
      </c>
    </row>
    <row r="639" spans="2:12">
      <c r="B639" s="48"/>
      <c r="C639" s="48"/>
      <c r="D639" s="56"/>
      <c r="E639" s="52"/>
      <c r="F639" s="17"/>
      <c r="G639" s="17"/>
      <c r="H639" s="17"/>
      <c r="I639" s="29"/>
      <c r="J639" s="17" t="s">
        <v>525</v>
      </c>
      <c r="K639" s="20">
        <f>IF(FluxoCaixa101315141918[[#This Row],[Movimento ]]="Saldo Inicial",FluxoCaixa101315141918[[#This Row],[R$ (Valores)]],K638+FluxoCaixa101315141918[[#This Row],[Valores Receitas / Despesas]])</f>
        <v>77365.289999999994</v>
      </c>
      <c r="L639" s="20">
        <f>IF(FluxoCaixa101315141918[[#This Row],[Entrada / Saída]]="Saída",FluxoCaixa101315141918[[#This Row],[R$ (Valores)]]*-1,FluxoCaixa101315141918[[#This Row],[R$ (Valores)]])</f>
        <v>0</v>
      </c>
    </row>
    <row r="640" spans="2:12">
      <c r="B640" s="48"/>
      <c r="C640" s="48"/>
      <c r="D640" s="56"/>
      <c r="E640" s="52"/>
      <c r="F640" s="17"/>
      <c r="G640" s="17"/>
      <c r="H640" s="17"/>
      <c r="I640" s="29"/>
      <c r="J640" s="17" t="s">
        <v>525</v>
      </c>
      <c r="K640" s="20">
        <f>IF(FluxoCaixa101315141918[[#This Row],[Movimento ]]="Saldo Inicial",FluxoCaixa101315141918[[#This Row],[R$ (Valores)]],K639+FluxoCaixa101315141918[[#This Row],[Valores Receitas / Despesas]])</f>
        <v>77365.289999999994</v>
      </c>
      <c r="L640" s="20">
        <f>IF(FluxoCaixa101315141918[[#This Row],[Entrada / Saída]]="Saída",FluxoCaixa101315141918[[#This Row],[R$ (Valores)]]*-1,FluxoCaixa101315141918[[#This Row],[R$ (Valores)]])</f>
        <v>0</v>
      </c>
    </row>
    <row r="641" spans="2:12">
      <c r="B641" s="48"/>
      <c r="C641" s="48"/>
      <c r="D641" s="56"/>
      <c r="E641" s="52"/>
      <c r="F641" s="17"/>
      <c r="G641" s="17"/>
      <c r="H641" s="17"/>
      <c r="I641" s="21"/>
      <c r="J641" s="17" t="s">
        <v>525</v>
      </c>
      <c r="K641" s="20">
        <f>IF(FluxoCaixa101315141918[[#This Row],[Movimento ]]="Saldo Inicial",FluxoCaixa101315141918[[#This Row],[R$ (Valores)]],K640+FluxoCaixa101315141918[[#This Row],[Valores Receitas / Despesas]])</f>
        <v>77365.289999999994</v>
      </c>
      <c r="L641" s="20">
        <f>IF(FluxoCaixa101315141918[[#This Row],[Entrada / Saída]]="Saída",FluxoCaixa101315141918[[#This Row],[R$ (Valores)]]*-1,FluxoCaixa101315141918[[#This Row],[R$ (Valores)]])</f>
        <v>0</v>
      </c>
    </row>
    <row r="642" spans="2:12">
      <c r="B642" s="48"/>
      <c r="C642" s="48"/>
      <c r="D642" s="56"/>
      <c r="E642" s="52"/>
      <c r="F642" s="17"/>
      <c r="G642" s="17"/>
      <c r="H642" s="17"/>
      <c r="I642" s="29"/>
      <c r="J642" s="17" t="s">
        <v>525</v>
      </c>
      <c r="K642" s="20">
        <f>IF(FluxoCaixa101315141918[[#This Row],[Movimento ]]="Saldo Inicial",FluxoCaixa101315141918[[#This Row],[R$ (Valores)]],K641+FluxoCaixa101315141918[[#This Row],[Valores Receitas / Despesas]])</f>
        <v>77365.289999999994</v>
      </c>
      <c r="L642" s="20">
        <f>IF(FluxoCaixa101315141918[[#This Row],[Entrada / Saída]]="Saída",FluxoCaixa101315141918[[#This Row],[R$ (Valores)]]*-1,FluxoCaixa101315141918[[#This Row],[R$ (Valores)]])</f>
        <v>0</v>
      </c>
    </row>
    <row r="643" spans="2:12">
      <c r="B643" s="48"/>
      <c r="C643" s="48"/>
      <c r="D643" s="56"/>
      <c r="E643" s="52"/>
      <c r="F643" s="17"/>
      <c r="G643" s="17"/>
      <c r="H643" s="17"/>
      <c r="I643" s="29"/>
      <c r="J643" s="17" t="s">
        <v>525</v>
      </c>
      <c r="K643" s="20">
        <f>IF(FluxoCaixa101315141918[[#This Row],[Movimento ]]="Saldo Inicial",FluxoCaixa101315141918[[#This Row],[R$ (Valores)]],K642+FluxoCaixa101315141918[[#This Row],[Valores Receitas / Despesas]])</f>
        <v>77365.289999999994</v>
      </c>
      <c r="L643" s="20">
        <f>IF(FluxoCaixa101315141918[[#This Row],[Entrada / Saída]]="Saída",FluxoCaixa101315141918[[#This Row],[R$ (Valores)]]*-1,FluxoCaixa101315141918[[#This Row],[R$ (Valores)]])</f>
        <v>0</v>
      </c>
    </row>
    <row r="644" spans="2:12">
      <c r="B644" s="48"/>
      <c r="C644" s="48"/>
      <c r="D644" s="56"/>
      <c r="E644" s="52"/>
      <c r="F644" s="17"/>
      <c r="G644" s="17"/>
      <c r="H644" s="17"/>
      <c r="I644" s="29"/>
      <c r="J644" s="17" t="s">
        <v>525</v>
      </c>
      <c r="K644" s="20">
        <f>IF(FluxoCaixa101315141918[[#This Row],[Movimento ]]="Saldo Inicial",FluxoCaixa101315141918[[#This Row],[R$ (Valores)]],K643+FluxoCaixa101315141918[[#This Row],[Valores Receitas / Despesas]])</f>
        <v>77365.289999999994</v>
      </c>
      <c r="L644" s="20">
        <f>IF(FluxoCaixa101315141918[[#This Row],[Entrada / Saída]]="Saída",FluxoCaixa101315141918[[#This Row],[R$ (Valores)]]*-1,FluxoCaixa101315141918[[#This Row],[R$ (Valores)]])</f>
        <v>0</v>
      </c>
    </row>
    <row r="645" spans="2:12">
      <c r="B645" s="48"/>
      <c r="C645" s="48"/>
      <c r="D645" s="56"/>
      <c r="E645" s="52"/>
      <c r="F645" s="17"/>
      <c r="G645" s="17"/>
      <c r="H645" s="17"/>
      <c r="I645" s="21"/>
      <c r="J645" s="17" t="s">
        <v>525</v>
      </c>
      <c r="K645" s="20">
        <f>IF(FluxoCaixa101315141918[[#This Row],[Movimento ]]="Saldo Inicial",FluxoCaixa101315141918[[#This Row],[R$ (Valores)]],K644+FluxoCaixa101315141918[[#This Row],[Valores Receitas / Despesas]])</f>
        <v>77365.289999999994</v>
      </c>
      <c r="L645" s="20">
        <f>IF(FluxoCaixa101315141918[[#This Row],[Entrada / Saída]]="Saída",FluxoCaixa101315141918[[#This Row],[R$ (Valores)]]*-1,FluxoCaixa101315141918[[#This Row],[R$ (Valores)]])</f>
        <v>0</v>
      </c>
    </row>
    <row r="646" spans="2:12">
      <c r="B646" s="48"/>
      <c r="C646" s="48"/>
      <c r="D646" s="56"/>
      <c r="E646" s="52"/>
      <c r="F646" s="17"/>
      <c r="G646" s="17"/>
      <c r="H646" s="17"/>
      <c r="I646" s="21"/>
      <c r="J646" s="17" t="s">
        <v>525</v>
      </c>
      <c r="K646" s="20">
        <f>IF(FluxoCaixa101315141918[[#This Row],[Movimento ]]="Saldo Inicial",FluxoCaixa101315141918[[#This Row],[R$ (Valores)]],K645+FluxoCaixa101315141918[[#This Row],[Valores Receitas / Despesas]])</f>
        <v>77365.289999999994</v>
      </c>
      <c r="L646" s="20">
        <f>IF(FluxoCaixa101315141918[[#This Row],[Entrada / Saída]]="Saída",FluxoCaixa101315141918[[#This Row],[R$ (Valores)]]*-1,FluxoCaixa101315141918[[#This Row],[R$ (Valores)]])</f>
        <v>0</v>
      </c>
    </row>
    <row r="647" spans="2:12">
      <c r="B647" s="48"/>
      <c r="C647" s="48"/>
      <c r="D647" s="56"/>
      <c r="E647" s="52"/>
      <c r="F647" s="17"/>
      <c r="G647" s="17"/>
      <c r="H647" s="17"/>
      <c r="I647" s="21"/>
      <c r="J647" s="17" t="s">
        <v>525</v>
      </c>
      <c r="K647" s="20">
        <f>IF(FluxoCaixa101315141918[[#This Row],[Movimento ]]="Saldo Inicial",FluxoCaixa101315141918[[#This Row],[R$ (Valores)]],K646+FluxoCaixa101315141918[[#This Row],[Valores Receitas / Despesas]])</f>
        <v>77365.289999999994</v>
      </c>
      <c r="L647" s="20">
        <f>IF(FluxoCaixa101315141918[[#This Row],[Entrada / Saída]]="Saída",FluxoCaixa101315141918[[#This Row],[R$ (Valores)]]*-1,FluxoCaixa101315141918[[#This Row],[R$ (Valores)]])</f>
        <v>0</v>
      </c>
    </row>
    <row r="648" spans="2:12">
      <c r="B648" s="48"/>
      <c r="C648" s="48"/>
      <c r="D648" s="56"/>
      <c r="E648" s="52"/>
      <c r="F648" s="17"/>
      <c r="G648" s="17"/>
      <c r="H648" s="17"/>
      <c r="I648" s="21"/>
      <c r="J648" s="17" t="s">
        <v>525</v>
      </c>
      <c r="K648" s="20">
        <f>IF(FluxoCaixa101315141918[[#This Row],[Movimento ]]="Saldo Inicial",FluxoCaixa101315141918[[#This Row],[R$ (Valores)]],K647+FluxoCaixa101315141918[[#This Row],[Valores Receitas / Despesas]])</f>
        <v>77365.289999999994</v>
      </c>
      <c r="L648" s="20">
        <f>IF(FluxoCaixa101315141918[[#This Row],[Entrada / Saída]]="Saída",FluxoCaixa101315141918[[#This Row],[R$ (Valores)]]*-1,FluxoCaixa101315141918[[#This Row],[R$ (Valores)]])</f>
        <v>0</v>
      </c>
    </row>
    <row r="649" spans="2:12">
      <c r="B649" s="48"/>
      <c r="C649" s="48"/>
      <c r="D649" s="56"/>
      <c r="E649" s="52"/>
      <c r="F649" s="17"/>
      <c r="G649" s="17"/>
      <c r="H649" s="17"/>
      <c r="I649" s="21"/>
      <c r="J649" s="17" t="s">
        <v>525</v>
      </c>
      <c r="K649" s="20">
        <f>IF(FluxoCaixa101315141918[[#This Row],[Movimento ]]="Saldo Inicial",FluxoCaixa101315141918[[#This Row],[R$ (Valores)]],K648+FluxoCaixa101315141918[[#This Row],[Valores Receitas / Despesas]])</f>
        <v>77365.289999999994</v>
      </c>
      <c r="L649" s="20">
        <f>IF(FluxoCaixa101315141918[[#This Row],[Entrada / Saída]]="Saída",FluxoCaixa101315141918[[#This Row],[R$ (Valores)]]*-1,FluxoCaixa101315141918[[#This Row],[R$ (Valores)]])</f>
        <v>0</v>
      </c>
    </row>
    <row r="650" spans="2:12">
      <c r="B650" s="48"/>
      <c r="C650" s="48"/>
      <c r="D650" s="56"/>
      <c r="E650" s="52"/>
      <c r="F650" s="17"/>
      <c r="G650" s="17"/>
      <c r="H650" s="17"/>
      <c r="I650" s="21"/>
      <c r="J650" s="17" t="s">
        <v>525</v>
      </c>
      <c r="K650" s="20">
        <f>IF(FluxoCaixa101315141918[[#This Row],[Movimento ]]="Saldo Inicial",FluxoCaixa101315141918[[#This Row],[R$ (Valores)]],K649+FluxoCaixa101315141918[[#This Row],[Valores Receitas / Despesas]])</f>
        <v>77365.289999999994</v>
      </c>
      <c r="L650" s="20">
        <f>IF(FluxoCaixa101315141918[[#This Row],[Entrada / Saída]]="Saída",FluxoCaixa101315141918[[#This Row],[R$ (Valores)]]*-1,FluxoCaixa101315141918[[#This Row],[R$ (Valores)]])</f>
        <v>0</v>
      </c>
    </row>
    <row r="651" spans="2:12">
      <c r="B651" s="48"/>
      <c r="C651" s="48"/>
      <c r="D651" s="56"/>
      <c r="E651" s="52"/>
      <c r="F651" s="17"/>
      <c r="G651" s="17"/>
      <c r="H651" s="17"/>
      <c r="I651" s="21"/>
      <c r="J651" s="17" t="s">
        <v>525</v>
      </c>
      <c r="K651" s="20">
        <f>IF(FluxoCaixa101315141918[[#This Row],[Movimento ]]="Saldo Inicial",FluxoCaixa101315141918[[#This Row],[R$ (Valores)]],K650+FluxoCaixa101315141918[[#This Row],[Valores Receitas / Despesas]])</f>
        <v>77365.289999999994</v>
      </c>
      <c r="L651" s="20">
        <f>IF(FluxoCaixa101315141918[[#This Row],[Entrada / Saída]]="Saída",FluxoCaixa101315141918[[#This Row],[R$ (Valores)]]*-1,FluxoCaixa101315141918[[#This Row],[R$ (Valores)]])</f>
        <v>0</v>
      </c>
    </row>
    <row r="652" spans="2:12">
      <c r="B652" s="48"/>
      <c r="C652" s="48"/>
      <c r="D652" s="56"/>
      <c r="E652" s="52"/>
      <c r="F652" s="17"/>
      <c r="G652" s="17"/>
      <c r="H652" s="17"/>
      <c r="I652" s="21"/>
      <c r="J652" s="17" t="s">
        <v>525</v>
      </c>
      <c r="K652" s="20">
        <f>IF(FluxoCaixa101315141918[[#This Row],[Movimento ]]="Saldo Inicial",FluxoCaixa101315141918[[#This Row],[R$ (Valores)]],K651+FluxoCaixa101315141918[[#This Row],[Valores Receitas / Despesas]])</f>
        <v>77365.289999999994</v>
      </c>
      <c r="L652" s="20">
        <f>IF(FluxoCaixa101315141918[[#This Row],[Entrada / Saída]]="Saída",FluxoCaixa101315141918[[#This Row],[R$ (Valores)]]*-1,FluxoCaixa101315141918[[#This Row],[R$ (Valores)]])</f>
        <v>0</v>
      </c>
    </row>
    <row r="653" spans="2:12">
      <c r="B653" s="48"/>
      <c r="C653" s="48"/>
      <c r="D653" s="56"/>
      <c r="E653" s="52"/>
      <c r="F653" s="17"/>
      <c r="G653" s="17"/>
      <c r="H653" s="17"/>
      <c r="I653" s="21"/>
      <c r="J653" s="17" t="s">
        <v>525</v>
      </c>
      <c r="K653" s="20">
        <f>IF(FluxoCaixa101315141918[[#This Row],[Movimento ]]="Saldo Inicial",FluxoCaixa101315141918[[#This Row],[R$ (Valores)]],K652+FluxoCaixa101315141918[[#This Row],[Valores Receitas / Despesas]])</f>
        <v>77365.289999999994</v>
      </c>
      <c r="L653" s="20">
        <f>IF(FluxoCaixa101315141918[[#This Row],[Entrada / Saída]]="Saída",FluxoCaixa101315141918[[#This Row],[R$ (Valores)]]*-1,FluxoCaixa101315141918[[#This Row],[R$ (Valores)]])</f>
        <v>0</v>
      </c>
    </row>
    <row r="654" spans="2:12">
      <c r="B654" s="48"/>
      <c r="C654" s="48"/>
      <c r="D654" s="56"/>
      <c r="E654" s="52"/>
      <c r="F654" s="17"/>
      <c r="G654" s="17"/>
      <c r="H654" s="17"/>
      <c r="I654" s="21"/>
      <c r="J654" s="17" t="s">
        <v>525</v>
      </c>
      <c r="K654" s="20">
        <f>IF(FluxoCaixa101315141918[[#This Row],[Movimento ]]="Saldo Inicial",FluxoCaixa101315141918[[#This Row],[R$ (Valores)]],K653+FluxoCaixa101315141918[[#This Row],[Valores Receitas / Despesas]])</f>
        <v>77365.289999999994</v>
      </c>
      <c r="L654" s="20">
        <f>IF(FluxoCaixa101315141918[[#This Row],[Entrada / Saída]]="Saída",FluxoCaixa101315141918[[#This Row],[R$ (Valores)]]*-1,FluxoCaixa101315141918[[#This Row],[R$ (Valores)]])</f>
        <v>0</v>
      </c>
    </row>
    <row r="655" spans="2:12">
      <c r="B655" s="48"/>
      <c r="C655" s="48"/>
      <c r="D655" s="56"/>
      <c r="E655" s="52"/>
      <c r="F655" s="17"/>
      <c r="G655" s="17"/>
      <c r="H655" s="17"/>
      <c r="I655" s="21"/>
      <c r="J655" s="17" t="s">
        <v>525</v>
      </c>
      <c r="K655" s="20">
        <f>IF(FluxoCaixa101315141918[[#This Row],[Movimento ]]="Saldo Inicial",FluxoCaixa101315141918[[#This Row],[R$ (Valores)]],K654+FluxoCaixa101315141918[[#This Row],[Valores Receitas / Despesas]])</f>
        <v>77365.289999999994</v>
      </c>
      <c r="L655" s="20">
        <f>IF(FluxoCaixa101315141918[[#This Row],[Entrada / Saída]]="Saída",FluxoCaixa101315141918[[#This Row],[R$ (Valores)]]*-1,FluxoCaixa101315141918[[#This Row],[R$ (Valores)]])</f>
        <v>0</v>
      </c>
    </row>
    <row r="656" spans="2:12">
      <c r="B656" s="48"/>
      <c r="C656" s="48"/>
      <c r="D656" s="56"/>
      <c r="E656" s="52"/>
      <c r="F656" s="17"/>
      <c r="G656" s="17"/>
      <c r="H656" s="17"/>
      <c r="I656" s="21"/>
      <c r="J656" s="17" t="s">
        <v>525</v>
      </c>
      <c r="K656" s="20">
        <f>IF(FluxoCaixa101315141918[[#This Row],[Movimento ]]="Saldo Inicial",FluxoCaixa101315141918[[#This Row],[R$ (Valores)]],K655+FluxoCaixa101315141918[[#This Row],[Valores Receitas / Despesas]])</f>
        <v>77365.289999999994</v>
      </c>
      <c r="L656" s="20">
        <f>IF(FluxoCaixa101315141918[[#This Row],[Entrada / Saída]]="Saída",FluxoCaixa101315141918[[#This Row],[R$ (Valores)]]*-1,FluxoCaixa101315141918[[#This Row],[R$ (Valores)]])</f>
        <v>0</v>
      </c>
    </row>
    <row r="657" spans="2:12">
      <c r="B657" s="48"/>
      <c r="C657" s="48"/>
      <c r="D657" s="56"/>
      <c r="E657" s="52"/>
      <c r="F657" s="17"/>
      <c r="G657" s="17"/>
      <c r="H657" s="17"/>
      <c r="I657" s="21"/>
      <c r="J657" s="17" t="s">
        <v>525</v>
      </c>
      <c r="K657" s="20">
        <f>IF(FluxoCaixa101315141918[[#This Row],[Movimento ]]="Saldo Inicial",FluxoCaixa101315141918[[#This Row],[R$ (Valores)]],K656+FluxoCaixa101315141918[[#This Row],[Valores Receitas / Despesas]])</f>
        <v>77365.289999999994</v>
      </c>
      <c r="L657" s="20">
        <f>IF(FluxoCaixa101315141918[[#This Row],[Entrada / Saída]]="Saída",FluxoCaixa101315141918[[#This Row],[R$ (Valores)]]*-1,FluxoCaixa101315141918[[#This Row],[R$ (Valores)]])</f>
        <v>0</v>
      </c>
    </row>
    <row r="658" spans="2:12">
      <c r="B658" s="48"/>
      <c r="C658" s="48"/>
      <c r="D658" s="56"/>
      <c r="E658" s="52"/>
      <c r="F658" s="17"/>
      <c r="G658" s="17"/>
      <c r="H658" s="17"/>
      <c r="I658" s="21"/>
      <c r="J658" s="17" t="s">
        <v>525</v>
      </c>
      <c r="K658" s="20">
        <f>IF(FluxoCaixa101315141918[[#This Row],[Movimento ]]="Saldo Inicial",FluxoCaixa101315141918[[#This Row],[R$ (Valores)]],K657+FluxoCaixa101315141918[[#This Row],[Valores Receitas / Despesas]])</f>
        <v>77365.289999999994</v>
      </c>
      <c r="L658" s="20">
        <f>IF(FluxoCaixa101315141918[[#This Row],[Entrada / Saída]]="Saída",FluxoCaixa101315141918[[#This Row],[R$ (Valores)]]*-1,FluxoCaixa101315141918[[#This Row],[R$ (Valores)]])</f>
        <v>0</v>
      </c>
    </row>
    <row r="659" spans="2:12">
      <c r="B659" s="48"/>
      <c r="C659" s="48"/>
      <c r="D659" s="56"/>
      <c r="E659" s="52"/>
      <c r="F659" s="17"/>
      <c r="G659" s="17"/>
      <c r="H659" s="17"/>
      <c r="I659" s="21"/>
      <c r="J659" s="17" t="s">
        <v>525</v>
      </c>
      <c r="K659" s="20">
        <f>IF(FluxoCaixa101315141918[[#This Row],[Movimento ]]="Saldo Inicial",FluxoCaixa101315141918[[#This Row],[R$ (Valores)]],K658+FluxoCaixa101315141918[[#This Row],[Valores Receitas / Despesas]])</f>
        <v>77365.289999999994</v>
      </c>
      <c r="L659" s="20">
        <f>IF(FluxoCaixa101315141918[[#This Row],[Entrada / Saída]]="Saída",FluxoCaixa101315141918[[#This Row],[R$ (Valores)]]*-1,FluxoCaixa101315141918[[#This Row],[R$ (Valores)]])</f>
        <v>0</v>
      </c>
    </row>
    <row r="660" spans="2:12">
      <c r="B660" s="48"/>
      <c r="C660" s="48"/>
      <c r="D660" s="56"/>
      <c r="E660" s="52"/>
      <c r="F660" s="17"/>
      <c r="G660" s="17"/>
      <c r="H660" s="17"/>
      <c r="I660" s="21"/>
      <c r="J660" s="17" t="s">
        <v>525</v>
      </c>
      <c r="K660" s="20">
        <f>IF(FluxoCaixa101315141918[[#This Row],[Movimento ]]="Saldo Inicial",FluxoCaixa101315141918[[#This Row],[R$ (Valores)]],K659+FluxoCaixa101315141918[[#This Row],[Valores Receitas / Despesas]])</f>
        <v>77365.289999999994</v>
      </c>
      <c r="L660" s="20">
        <f>IF(FluxoCaixa101315141918[[#This Row],[Entrada / Saída]]="Saída",FluxoCaixa101315141918[[#This Row],[R$ (Valores)]]*-1,FluxoCaixa101315141918[[#This Row],[R$ (Valores)]])</f>
        <v>0</v>
      </c>
    </row>
    <row r="661" spans="2:12">
      <c r="B661" s="48"/>
      <c r="C661" s="48"/>
      <c r="D661" s="56"/>
      <c r="E661" s="52"/>
      <c r="F661" s="17"/>
      <c r="G661" s="17"/>
      <c r="H661" s="17"/>
      <c r="I661" s="21"/>
      <c r="J661" s="17" t="s">
        <v>525</v>
      </c>
      <c r="K661" s="20">
        <f>IF(FluxoCaixa101315141918[[#This Row],[Movimento ]]="Saldo Inicial",FluxoCaixa101315141918[[#This Row],[R$ (Valores)]],K660+FluxoCaixa101315141918[[#This Row],[Valores Receitas / Despesas]])</f>
        <v>77365.289999999994</v>
      </c>
      <c r="L661" s="20">
        <f>IF(FluxoCaixa101315141918[[#This Row],[Entrada / Saída]]="Saída",FluxoCaixa101315141918[[#This Row],[R$ (Valores)]]*-1,FluxoCaixa101315141918[[#This Row],[R$ (Valores)]])</f>
        <v>0</v>
      </c>
    </row>
    <row r="662" spans="2:12">
      <c r="B662" s="48"/>
      <c r="C662" s="48"/>
      <c r="D662" s="56"/>
      <c r="E662" s="52"/>
      <c r="F662" s="17"/>
      <c r="G662" s="17"/>
      <c r="H662" s="17"/>
      <c r="I662" s="21"/>
      <c r="J662" s="17" t="s">
        <v>525</v>
      </c>
      <c r="K662" s="20">
        <f>IF(FluxoCaixa101315141918[[#This Row],[Movimento ]]="Saldo Inicial",FluxoCaixa101315141918[[#This Row],[R$ (Valores)]],K661+FluxoCaixa101315141918[[#This Row],[Valores Receitas / Despesas]])</f>
        <v>77365.289999999994</v>
      </c>
      <c r="L662" s="20">
        <f>IF(FluxoCaixa101315141918[[#This Row],[Entrada / Saída]]="Saída",FluxoCaixa101315141918[[#This Row],[R$ (Valores)]]*-1,FluxoCaixa101315141918[[#This Row],[R$ (Valores)]])</f>
        <v>0</v>
      </c>
    </row>
    <row r="663" spans="2:12">
      <c r="B663" s="48"/>
      <c r="C663" s="48"/>
      <c r="D663" s="56"/>
      <c r="E663" s="52"/>
      <c r="F663" s="17"/>
      <c r="G663" s="17"/>
      <c r="H663" s="17"/>
      <c r="I663" s="21"/>
      <c r="J663" s="17" t="s">
        <v>525</v>
      </c>
      <c r="K663" s="20">
        <f>IF(FluxoCaixa101315141918[[#This Row],[Movimento ]]="Saldo Inicial",FluxoCaixa101315141918[[#This Row],[R$ (Valores)]],K662+FluxoCaixa101315141918[[#This Row],[Valores Receitas / Despesas]])</f>
        <v>77365.289999999994</v>
      </c>
      <c r="L663" s="20">
        <f>IF(FluxoCaixa101315141918[[#This Row],[Entrada / Saída]]="Saída",FluxoCaixa101315141918[[#This Row],[R$ (Valores)]]*-1,FluxoCaixa101315141918[[#This Row],[R$ (Valores)]])</f>
        <v>0</v>
      </c>
    </row>
    <row r="664" spans="2:12">
      <c r="B664" s="48"/>
      <c r="C664" s="48"/>
      <c r="D664" s="56"/>
      <c r="E664" s="52"/>
      <c r="F664" s="17"/>
      <c r="G664" s="17"/>
      <c r="H664" s="17"/>
      <c r="I664" s="21"/>
      <c r="J664" s="17" t="s">
        <v>525</v>
      </c>
      <c r="K664" s="20">
        <f>IF(FluxoCaixa101315141918[[#This Row],[Movimento ]]="Saldo Inicial",FluxoCaixa101315141918[[#This Row],[R$ (Valores)]],K663+FluxoCaixa101315141918[[#This Row],[Valores Receitas / Despesas]])</f>
        <v>77365.289999999994</v>
      </c>
      <c r="L664" s="20">
        <f>IF(FluxoCaixa101315141918[[#This Row],[Entrada / Saída]]="Saída",FluxoCaixa101315141918[[#This Row],[R$ (Valores)]]*-1,FluxoCaixa101315141918[[#This Row],[R$ (Valores)]])</f>
        <v>0</v>
      </c>
    </row>
    <row r="665" spans="2:12">
      <c r="B665" s="48"/>
      <c r="C665" s="48"/>
      <c r="D665" s="56"/>
      <c r="E665" s="52"/>
      <c r="F665" s="17"/>
      <c r="G665" s="17"/>
      <c r="H665" s="17"/>
      <c r="I665" s="21"/>
      <c r="J665" s="17" t="s">
        <v>525</v>
      </c>
      <c r="K665" s="20">
        <f>IF(FluxoCaixa101315141918[[#This Row],[Movimento ]]="Saldo Inicial",FluxoCaixa101315141918[[#This Row],[R$ (Valores)]],K664+FluxoCaixa101315141918[[#This Row],[Valores Receitas / Despesas]])</f>
        <v>77365.289999999994</v>
      </c>
      <c r="L665" s="20">
        <f>IF(FluxoCaixa101315141918[[#This Row],[Entrada / Saída]]="Saída",FluxoCaixa101315141918[[#This Row],[R$ (Valores)]]*-1,FluxoCaixa101315141918[[#This Row],[R$ (Valores)]])</f>
        <v>0</v>
      </c>
    </row>
    <row r="666" spans="2:12">
      <c r="B666" s="48"/>
      <c r="C666" s="48"/>
      <c r="D666" s="56"/>
      <c r="E666" s="52"/>
      <c r="F666" s="17"/>
      <c r="G666" s="17"/>
      <c r="H666" s="17"/>
      <c r="I666" s="21"/>
      <c r="J666" s="17" t="s">
        <v>525</v>
      </c>
      <c r="K666" s="20">
        <f>IF(FluxoCaixa101315141918[[#This Row],[Movimento ]]="Saldo Inicial",FluxoCaixa101315141918[[#This Row],[R$ (Valores)]],K665+FluxoCaixa101315141918[[#This Row],[Valores Receitas / Despesas]])</f>
        <v>77365.289999999994</v>
      </c>
      <c r="L666" s="20">
        <f>IF(FluxoCaixa101315141918[[#This Row],[Entrada / Saída]]="Saída",FluxoCaixa101315141918[[#This Row],[R$ (Valores)]]*-1,FluxoCaixa101315141918[[#This Row],[R$ (Valores)]])</f>
        <v>0</v>
      </c>
    </row>
    <row r="667" spans="2:12">
      <c r="B667" s="48"/>
      <c r="C667" s="48"/>
      <c r="D667" s="56"/>
      <c r="E667" s="52"/>
      <c r="F667" s="17"/>
      <c r="G667" s="17"/>
      <c r="H667" s="17"/>
      <c r="I667" s="21"/>
      <c r="J667" s="17" t="s">
        <v>525</v>
      </c>
      <c r="K667" s="20">
        <f>IF(FluxoCaixa101315141918[[#This Row],[Movimento ]]="Saldo Inicial",FluxoCaixa101315141918[[#This Row],[R$ (Valores)]],K666+FluxoCaixa101315141918[[#This Row],[Valores Receitas / Despesas]])</f>
        <v>77365.289999999994</v>
      </c>
      <c r="L667" s="20">
        <f>IF(FluxoCaixa101315141918[[#This Row],[Entrada / Saída]]="Saída",FluxoCaixa101315141918[[#This Row],[R$ (Valores)]]*-1,FluxoCaixa101315141918[[#This Row],[R$ (Valores)]])</f>
        <v>0</v>
      </c>
    </row>
    <row r="668" spans="2:12">
      <c r="B668" s="48"/>
      <c r="C668" s="48"/>
      <c r="D668" s="56"/>
      <c r="E668" s="52"/>
      <c r="F668" s="17"/>
      <c r="G668" s="17"/>
      <c r="H668" s="17"/>
      <c r="I668" s="21"/>
      <c r="J668" s="17" t="s">
        <v>525</v>
      </c>
      <c r="K668" s="20">
        <f>IF(FluxoCaixa101315141918[[#This Row],[Movimento ]]="Saldo Inicial",FluxoCaixa101315141918[[#This Row],[R$ (Valores)]],K667+FluxoCaixa101315141918[[#This Row],[Valores Receitas / Despesas]])</f>
        <v>77365.289999999994</v>
      </c>
      <c r="L668" s="20">
        <f>IF(FluxoCaixa101315141918[[#This Row],[Entrada / Saída]]="Saída",FluxoCaixa101315141918[[#This Row],[R$ (Valores)]]*-1,FluxoCaixa101315141918[[#This Row],[R$ (Valores)]])</f>
        <v>0</v>
      </c>
    </row>
    <row r="669" spans="2:12">
      <c r="B669" s="48"/>
      <c r="C669" s="48"/>
      <c r="D669" s="56"/>
      <c r="E669" s="52"/>
      <c r="F669" s="17"/>
      <c r="G669" s="17"/>
      <c r="H669" s="17"/>
      <c r="I669" s="21"/>
      <c r="J669" s="17" t="s">
        <v>525</v>
      </c>
      <c r="K669" s="20">
        <f>IF(FluxoCaixa101315141918[[#This Row],[Movimento ]]="Saldo Inicial",FluxoCaixa101315141918[[#This Row],[R$ (Valores)]],K668+FluxoCaixa101315141918[[#This Row],[Valores Receitas / Despesas]])</f>
        <v>77365.289999999994</v>
      </c>
      <c r="L669" s="20">
        <f>IF(FluxoCaixa101315141918[[#This Row],[Entrada / Saída]]="Saída",FluxoCaixa101315141918[[#This Row],[R$ (Valores)]]*-1,FluxoCaixa101315141918[[#This Row],[R$ (Valores)]])</f>
        <v>0</v>
      </c>
    </row>
    <row r="670" spans="2:12">
      <c r="B670" s="48"/>
      <c r="C670" s="48"/>
      <c r="D670" s="56"/>
      <c r="E670" s="52"/>
      <c r="F670" s="17"/>
      <c r="G670" s="17"/>
      <c r="H670" s="17"/>
      <c r="I670" s="21"/>
      <c r="J670" s="17" t="s">
        <v>525</v>
      </c>
      <c r="K670" s="20">
        <f>IF(FluxoCaixa101315141918[[#This Row],[Movimento ]]="Saldo Inicial",FluxoCaixa101315141918[[#This Row],[R$ (Valores)]],K669+FluxoCaixa101315141918[[#This Row],[Valores Receitas / Despesas]])</f>
        <v>77365.289999999994</v>
      </c>
      <c r="L670" s="20">
        <f>IF(FluxoCaixa101315141918[[#This Row],[Entrada / Saída]]="Saída",FluxoCaixa101315141918[[#This Row],[R$ (Valores)]]*-1,FluxoCaixa101315141918[[#This Row],[R$ (Valores)]])</f>
        <v>0</v>
      </c>
    </row>
    <row r="671" spans="2:12">
      <c r="B671" s="48"/>
      <c r="C671" s="48"/>
      <c r="D671" s="56"/>
      <c r="E671" s="52"/>
      <c r="F671" s="17"/>
      <c r="G671" s="17"/>
      <c r="H671" s="17"/>
      <c r="I671" s="21"/>
      <c r="J671" s="17" t="s">
        <v>525</v>
      </c>
      <c r="K671" s="20">
        <f>IF(FluxoCaixa101315141918[[#This Row],[Movimento ]]="Saldo Inicial",FluxoCaixa101315141918[[#This Row],[R$ (Valores)]],K670+FluxoCaixa101315141918[[#This Row],[Valores Receitas / Despesas]])</f>
        <v>77365.289999999994</v>
      </c>
      <c r="L671" s="20">
        <f>IF(FluxoCaixa101315141918[[#This Row],[Entrada / Saída]]="Saída",FluxoCaixa101315141918[[#This Row],[R$ (Valores)]]*-1,FluxoCaixa101315141918[[#This Row],[R$ (Valores)]])</f>
        <v>0</v>
      </c>
    </row>
    <row r="672" spans="2:12">
      <c r="B672" s="48"/>
      <c r="C672" s="48"/>
      <c r="D672" s="56"/>
      <c r="E672" s="52"/>
      <c r="F672" s="17"/>
      <c r="G672" s="17"/>
      <c r="H672" s="17"/>
      <c r="I672" s="21"/>
      <c r="J672" s="17" t="s">
        <v>525</v>
      </c>
      <c r="K672" s="20">
        <f>IF(FluxoCaixa101315141918[[#This Row],[Movimento ]]="Saldo Inicial",FluxoCaixa101315141918[[#This Row],[R$ (Valores)]],K671+FluxoCaixa101315141918[[#This Row],[Valores Receitas / Despesas]])</f>
        <v>77365.289999999994</v>
      </c>
      <c r="L672" s="20">
        <f>IF(FluxoCaixa101315141918[[#This Row],[Entrada / Saída]]="Saída",FluxoCaixa101315141918[[#This Row],[R$ (Valores)]]*-1,FluxoCaixa101315141918[[#This Row],[R$ (Valores)]])</f>
        <v>0</v>
      </c>
    </row>
    <row r="673" spans="2:12">
      <c r="B673" s="48"/>
      <c r="C673" s="48"/>
      <c r="D673" s="56"/>
      <c r="E673" s="52"/>
      <c r="F673" s="17"/>
      <c r="G673" s="17"/>
      <c r="H673" s="17"/>
      <c r="I673" s="21"/>
      <c r="J673" s="17" t="s">
        <v>525</v>
      </c>
      <c r="K673" s="20">
        <f>IF(FluxoCaixa101315141918[[#This Row],[Movimento ]]="Saldo Inicial",FluxoCaixa101315141918[[#This Row],[R$ (Valores)]],K672+FluxoCaixa101315141918[[#This Row],[Valores Receitas / Despesas]])</f>
        <v>77365.289999999994</v>
      </c>
      <c r="L673" s="20">
        <f>IF(FluxoCaixa101315141918[[#This Row],[Entrada / Saída]]="Saída",FluxoCaixa101315141918[[#This Row],[R$ (Valores)]]*-1,FluxoCaixa101315141918[[#This Row],[R$ (Valores)]])</f>
        <v>0</v>
      </c>
    </row>
    <row r="674" spans="2:12">
      <c r="B674" s="48"/>
      <c r="C674" s="48"/>
      <c r="D674" s="56"/>
      <c r="E674" s="52"/>
      <c r="F674" s="17"/>
      <c r="G674" s="17"/>
      <c r="H674" s="17"/>
      <c r="I674" s="21"/>
      <c r="J674" s="17" t="s">
        <v>525</v>
      </c>
      <c r="K674" s="20">
        <f>IF(FluxoCaixa101315141918[[#This Row],[Movimento ]]="Saldo Inicial",FluxoCaixa101315141918[[#This Row],[R$ (Valores)]],K673+FluxoCaixa101315141918[[#This Row],[Valores Receitas / Despesas]])</f>
        <v>77365.289999999994</v>
      </c>
      <c r="L674" s="20">
        <f>IF(FluxoCaixa101315141918[[#This Row],[Entrada / Saída]]="Saída",FluxoCaixa101315141918[[#This Row],[R$ (Valores)]]*-1,FluxoCaixa101315141918[[#This Row],[R$ (Valores)]])</f>
        <v>0</v>
      </c>
    </row>
    <row r="675" spans="2:12">
      <c r="B675" s="48"/>
      <c r="C675" s="48"/>
      <c r="D675" s="56"/>
      <c r="E675" s="52"/>
      <c r="F675" s="17"/>
      <c r="G675" s="17"/>
      <c r="H675" s="17"/>
      <c r="I675" s="21"/>
      <c r="J675" s="17" t="s">
        <v>525</v>
      </c>
      <c r="K675" s="20">
        <f>IF(FluxoCaixa101315141918[[#This Row],[Movimento ]]="Saldo Inicial",FluxoCaixa101315141918[[#This Row],[R$ (Valores)]],K674+FluxoCaixa101315141918[[#This Row],[Valores Receitas / Despesas]])</f>
        <v>77365.289999999994</v>
      </c>
      <c r="L675" s="20">
        <f>IF(FluxoCaixa101315141918[[#This Row],[Entrada / Saída]]="Saída",FluxoCaixa101315141918[[#This Row],[R$ (Valores)]]*-1,FluxoCaixa101315141918[[#This Row],[R$ (Valores)]])</f>
        <v>0</v>
      </c>
    </row>
    <row r="676" spans="2:12">
      <c r="B676" s="48"/>
      <c r="C676" s="48"/>
      <c r="D676" s="56"/>
      <c r="E676" s="52"/>
      <c r="F676" s="17"/>
      <c r="G676" s="17"/>
      <c r="H676" s="17"/>
      <c r="I676" s="21"/>
      <c r="J676" s="17" t="s">
        <v>525</v>
      </c>
      <c r="K676" s="20">
        <f>IF(FluxoCaixa101315141918[[#This Row],[Movimento ]]="Saldo Inicial",FluxoCaixa101315141918[[#This Row],[R$ (Valores)]],K675+FluxoCaixa101315141918[[#This Row],[Valores Receitas / Despesas]])</f>
        <v>77365.289999999994</v>
      </c>
      <c r="L676" s="20">
        <f>IF(FluxoCaixa101315141918[[#This Row],[Entrada / Saída]]="Saída",FluxoCaixa101315141918[[#This Row],[R$ (Valores)]]*-1,FluxoCaixa101315141918[[#This Row],[R$ (Valores)]])</f>
        <v>0</v>
      </c>
    </row>
    <row r="677" spans="2:12">
      <c r="B677" s="48"/>
      <c r="C677" s="48"/>
      <c r="D677" s="56"/>
      <c r="E677" s="52"/>
      <c r="F677" s="17"/>
      <c r="G677" s="17"/>
      <c r="H677" s="17"/>
      <c r="I677" s="21"/>
      <c r="J677" s="17" t="s">
        <v>525</v>
      </c>
      <c r="K677" s="20">
        <f>IF(FluxoCaixa101315141918[[#This Row],[Movimento ]]="Saldo Inicial",FluxoCaixa101315141918[[#This Row],[R$ (Valores)]],K676+FluxoCaixa101315141918[[#This Row],[Valores Receitas / Despesas]])</f>
        <v>77365.289999999994</v>
      </c>
      <c r="L677" s="20">
        <f>IF(FluxoCaixa101315141918[[#This Row],[Entrada / Saída]]="Saída",FluxoCaixa101315141918[[#This Row],[R$ (Valores)]]*-1,FluxoCaixa101315141918[[#This Row],[R$ (Valores)]])</f>
        <v>0</v>
      </c>
    </row>
    <row r="678" spans="2:12">
      <c r="B678" s="48"/>
      <c r="C678" s="48"/>
      <c r="D678" s="56"/>
      <c r="E678" s="52"/>
      <c r="F678" s="17"/>
      <c r="G678" s="17"/>
      <c r="H678" s="17"/>
      <c r="I678" s="21"/>
      <c r="J678" s="17" t="s">
        <v>525</v>
      </c>
      <c r="K678" s="20">
        <f>IF(FluxoCaixa101315141918[[#This Row],[Movimento ]]="Saldo Inicial",FluxoCaixa101315141918[[#This Row],[R$ (Valores)]],K677+FluxoCaixa101315141918[[#This Row],[Valores Receitas / Despesas]])</f>
        <v>77365.289999999994</v>
      </c>
      <c r="L678" s="20">
        <f>IF(FluxoCaixa101315141918[[#This Row],[Entrada / Saída]]="Saída",FluxoCaixa101315141918[[#This Row],[R$ (Valores)]]*-1,FluxoCaixa101315141918[[#This Row],[R$ (Valores)]])</f>
        <v>0</v>
      </c>
    </row>
    <row r="679" spans="2:12">
      <c r="B679" s="48"/>
      <c r="C679" s="48"/>
      <c r="D679" s="56"/>
      <c r="E679" s="52"/>
      <c r="F679" s="17"/>
      <c r="G679" s="17"/>
      <c r="H679" s="17"/>
      <c r="I679" s="21"/>
      <c r="J679" s="17" t="s">
        <v>525</v>
      </c>
      <c r="K679" s="20">
        <f>IF(FluxoCaixa101315141918[[#This Row],[Movimento ]]="Saldo Inicial",FluxoCaixa101315141918[[#This Row],[R$ (Valores)]],K678+FluxoCaixa101315141918[[#This Row],[Valores Receitas / Despesas]])</f>
        <v>77365.289999999994</v>
      </c>
      <c r="L679" s="17">
        <f>IF(FluxoCaixa101315141918[[#This Row],[Entrada / Saída]]="Saída",FluxoCaixa101315141918[[#This Row],[R$ (Valores)]]*-1,FluxoCaixa101315141918[[#This Row],[R$ (Valores)]])</f>
        <v>0</v>
      </c>
    </row>
    <row r="680" spans="2:12">
      <c r="B680" s="48"/>
      <c r="C680" s="48"/>
      <c r="D680" s="56"/>
      <c r="E680" s="52"/>
      <c r="F680" s="17"/>
      <c r="G680" s="17"/>
      <c r="H680" s="17"/>
      <c r="I680" s="21"/>
      <c r="J680" s="17" t="s">
        <v>525</v>
      </c>
      <c r="K680" s="20">
        <f>IF(FluxoCaixa101315141918[[#This Row],[Movimento ]]="Saldo Inicial",FluxoCaixa101315141918[[#This Row],[R$ (Valores)]],K679+FluxoCaixa101315141918[[#This Row],[Valores Receitas / Despesas]])</f>
        <v>77365.289999999994</v>
      </c>
      <c r="L680" s="20">
        <f>IF(FluxoCaixa101315141918[[#This Row],[Entrada / Saída]]="Saída",FluxoCaixa101315141918[[#This Row],[R$ (Valores)]]*-1,FluxoCaixa101315141918[[#This Row],[R$ (Valores)]])</f>
        <v>0</v>
      </c>
    </row>
    <row r="681" spans="2:12">
      <c r="B681" s="48"/>
      <c r="C681" s="48"/>
      <c r="D681" s="56"/>
      <c r="E681" s="52"/>
      <c r="F681" s="17"/>
      <c r="G681" s="17"/>
      <c r="H681" s="17"/>
      <c r="I681" s="21"/>
      <c r="J681" s="17" t="s">
        <v>525</v>
      </c>
      <c r="K681" s="20">
        <f>IF(FluxoCaixa101315141918[[#This Row],[Movimento ]]="Saldo Inicial",FluxoCaixa101315141918[[#This Row],[R$ (Valores)]],K680+FluxoCaixa101315141918[[#This Row],[Valores Receitas / Despesas]])</f>
        <v>77365.289999999994</v>
      </c>
      <c r="L681" s="20">
        <f>IF(FluxoCaixa101315141918[[#This Row],[Entrada / Saída]]="Saída",FluxoCaixa101315141918[[#This Row],[R$ (Valores)]]*-1,FluxoCaixa101315141918[[#This Row],[R$ (Valores)]])</f>
        <v>0</v>
      </c>
    </row>
    <row r="682" spans="2:12">
      <c r="B682" s="48"/>
      <c r="C682" s="48"/>
      <c r="D682" s="56"/>
      <c r="E682" s="52"/>
      <c r="F682" s="17"/>
      <c r="G682" s="17"/>
      <c r="H682" s="17"/>
      <c r="I682" s="21"/>
      <c r="J682" s="17" t="s">
        <v>525</v>
      </c>
      <c r="K682" s="20">
        <f>IF(FluxoCaixa101315141918[[#This Row],[Movimento ]]="Saldo Inicial",FluxoCaixa101315141918[[#This Row],[R$ (Valores)]],K681+FluxoCaixa101315141918[[#This Row],[Valores Receitas / Despesas]])</f>
        <v>77365.289999999994</v>
      </c>
      <c r="L682" s="20">
        <f>IF(FluxoCaixa101315141918[[#This Row],[Entrada / Saída]]="Saída",FluxoCaixa101315141918[[#This Row],[R$ (Valores)]]*-1,FluxoCaixa101315141918[[#This Row],[R$ (Valores)]])</f>
        <v>0</v>
      </c>
    </row>
    <row r="683" spans="2:12">
      <c r="B683" s="48"/>
      <c r="C683" s="48"/>
      <c r="D683" s="56"/>
      <c r="E683" s="52"/>
      <c r="F683" s="17"/>
      <c r="G683" s="17"/>
      <c r="H683" s="17"/>
      <c r="I683" s="21"/>
      <c r="J683" s="17" t="s">
        <v>525</v>
      </c>
      <c r="K683" s="20">
        <f>IF(FluxoCaixa101315141918[[#This Row],[Movimento ]]="Saldo Inicial",FluxoCaixa101315141918[[#This Row],[R$ (Valores)]],K682+FluxoCaixa101315141918[[#This Row],[Valores Receitas / Despesas]])</f>
        <v>77365.289999999994</v>
      </c>
      <c r="L683" s="20">
        <f>IF(FluxoCaixa101315141918[[#This Row],[Entrada / Saída]]="Saída",FluxoCaixa101315141918[[#This Row],[R$ (Valores)]]*-1,FluxoCaixa101315141918[[#This Row],[R$ (Valores)]])</f>
        <v>0</v>
      </c>
    </row>
    <row r="684" spans="2:12">
      <c r="B684" s="48"/>
      <c r="C684" s="48"/>
      <c r="D684" s="56"/>
      <c r="E684" s="52"/>
      <c r="F684" s="17"/>
      <c r="G684" s="17"/>
      <c r="H684" s="17"/>
      <c r="I684" s="21"/>
      <c r="J684" s="17" t="s">
        <v>525</v>
      </c>
      <c r="K684" s="20">
        <f>IF(FluxoCaixa101315141918[[#This Row],[Movimento ]]="Saldo Inicial",FluxoCaixa101315141918[[#This Row],[R$ (Valores)]],K683+FluxoCaixa101315141918[[#This Row],[Valores Receitas / Despesas]])</f>
        <v>77365.289999999994</v>
      </c>
      <c r="L684" s="5">
        <f>IF(FluxoCaixa101315141918[[#This Row],[Entrada / Saída]]="Saída",FluxoCaixa101315141918[[#This Row],[R$ (Valores)]]*-1,FluxoCaixa101315141918[[#This Row],[R$ (Valores)]])</f>
        <v>0</v>
      </c>
    </row>
    <row r="685" spans="2:12">
      <c r="B685" s="48"/>
      <c r="C685" s="48"/>
      <c r="D685" s="56"/>
      <c r="E685" s="52"/>
      <c r="F685" s="17"/>
      <c r="G685" s="17"/>
      <c r="H685" s="17"/>
      <c r="I685" s="21"/>
      <c r="J685" s="17" t="s">
        <v>525</v>
      </c>
      <c r="K685" s="20">
        <f>IF(FluxoCaixa101315141918[[#This Row],[Movimento ]]="Saldo Inicial",FluxoCaixa101315141918[[#This Row],[R$ (Valores)]],K684+FluxoCaixa101315141918[[#This Row],[Valores Receitas / Despesas]])</f>
        <v>77365.289999999994</v>
      </c>
      <c r="L685" s="5">
        <f>IF(FluxoCaixa101315141918[[#This Row],[Entrada / Saída]]="Saída",FluxoCaixa101315141918[[#This Row],[R$ (Valores)]]*-1,FluxoCaixa101315141918[[#This Row],[R$ (Valores)]])</f>
        <v>0</v>
      </c>
    </row>
    <row r="686" spans="2:12">
      <c r="B686" s="48"/>
      <c r="C686" s="48"/>
      <c r="D686" s="56"/>
      <c r="E686" s="52"/>
      <c r="F686" s="17"/>
      <c r="G686" s="17"/>
      <c r="H686" s="17"/>
      <c r="I686" s="21"/>
      <c r="J686" s="17" t="s">
        <v>525</v>
      </c>
      <c r="K686" s="20">
        <f>IF(FluxoCaixa101315141918[[#This Row],[Movimento ]]="Saldo Inicial",FluxoCaixa101315141918[[#This Row],[R$ (Valores)]],K685+FluxoCaixa101315141918[[#This Row],[Valores Receitas / Despesas]])</f>
        <v>77365.289999999994</v>
      </c>
      <c r="L686" s="5">
        <f>IF(FluxoCaixa101315141918[[#This Row],[Entrada / Saída]]="Saída",FluxoCaixa101315141918[[#This Row],[R$ (Valores)]]*-1,FluxoCaixa101315141918[[#This Row],[R$ (Valores)]])</f>
        <v>0</v>
      </c>
    </row>
    <row r="687" spans="2:12">
      <c r="B687" s="48"/>
      <c r="C687" s="48"/>
      <c r="D687" s="56"/>
      <c r="E687" s="52"/>
      <c r="F687" s="17"/>
      <c r="G687" s="17"/>
      <c r="H687" s="17"/>
      <c r="I687" s="21"/>
      <c r="J687" s="17" t="s">
        <v>525</v>
      </c>
      <c r="K687" s="20">
        <f>IF(FluxoCaixa101315141918[[#This Row],[Movimento ]]="Saldo Inicial",FluxoCaixa101315141918[[#This Row],[R$ (Valores)]],K686+FluxoCaixa101315141918[[#This Row],[Valores Receitas / Despesas]])</f>
        <v>77365.289999999994</v>
      </c>
      <c r="L687" s="5">
        <f>IF(FluxoCaixa101315141918[[#This Row],[Entrada / Saída]]="Saída",FluxoCaixa101315141918[[#This Row],[R$ (Valores)]]*-1,FluxoCaixa101315141918[[#This Row],[R$ (Valores)]])</f>
        <v>0</v>
      </c>
    </row>
    <row r="688" spans="2:12">
      <c r="B688" s="48"/>
      <c r="C688" s="48"/>
      <c r="D688" s="56"/>
      <c r="E688" s="52"/>
      <c r="F688" s="17"/>
      <c r="G688" s="17"/>
      <c r="H688" s="17"/>
      <c r="I688" s="21"/>
      <c r="J688" s="17" t="s">
        <v>525</v>
      </c>
      <c r="K688" s="20">
        <f>IF(FluxoCaixa101315141918[[#This Row],[Movimento ]]="Saldo Inicial",FluxoCaixa101315141918[[#This Row],[R$ (Valores)]],K687+FluxoCaixa101315141918[[#This Row],[Valores Receitas / Despesas]])</f>
        <v>77365.289999999994</v>
      </c>
      <c r="L688" s="5">
        <f>IF(FluxoCaixa101315141918[[#This Row],[Entrada / Saída]]="Saída",FluxoCaixa101315141918[[#This Row],[R$ (Valores)]]*-1,FluxoCaixa101315141918[[#This Row],[R$ (Valores)]])</f>
        <v>0</v>
      </c>
    </row>
    <row r="689" spans="2:12">
      <c r="B689" s="48"/>
      <c r="C689" s="48"/>
      <c r="D689" s="56"/>
      <c r="E689" s="52"/>
      <c r="F689" s="17"/>
      <c r="G689" s="17"/>
      <c r="H689" s="17"/>
      <c r="I689" s="21"/>
      <c r="J689" s="17" t="s">
        <v>525</v>
      </c>
      <c r="K689" s="20">
        <f>IF(FluxoCaixa101315141918[[#This Row],[Movimento ]]="Saldo Inicial",FluxoCaixa101315141918[[#This Row],[R$ (Valores)]],K688+FluxoCaixa101315141918[[#This Row],[Valores Receitas / Despesas]])</f>
        <v>77365.289999999994</v>
      </c>
      <c r="L689" s="5">
        <f>IF(FluxoCaixa101315141918[[#This Row],[Entrada / Saída]]="Saída",FluxoCaixa101315141918[[#This Row],[R$ (Valores)]]*-1,FluxoCaixa101315141918[[#This Row],[R$ (Valores)]])</f>
        <v>0</v>
      </c>
    </row>
    <row r="690" spans="2:12">
      <c r="B690" s="48"/>
      <c r="C690" s="48"/>
      <c r="D690" s="56"/>
      <c r="E690" s="52"/>
      <c r="F690" s="17"/>
      <c r="G690" s="17"/>
      <c r="H690" s="17"/>
      <c r="I690" s="21"/>
      <c r="J690" s="17" t="s">
        <v>525</v>
      </c>
      <c r="K690" s="20">
        <f>IF(FluxoCaixa101315141918[[#This Row],[Movimento ]]="Saldo Inicial",FluxoCaixa101315141918[[#This Row],[R$ (Valores)]],K689+FluxoCaixa101315141918[[#This Row],[Valores Receitas / Despesas]])</f>
        <v>77365.289999999994</v>
      </c>
      <c r="L690" s="5">
        <f>IF(FluxoCaixa101315141918[[#This Row],[Entrada / Saída]]="Saída",FluxoCaixa101315141918[[#This Row],[R$ (Valores)]]*-1,FluxoCaixa101315141918[[#This Row],[R$ (Valores)]])</f>
        <v>0</v>
      </c>
    </row>
    <row r="691" spans="2:12">
      <c r="B691" s="48"/>
      <c r="C691" s="48"/>
      <c r="D691" s="56"/>
      <c r="E691" s="52"/>
      <c r="F691" s="17"/>
      <c r="G691" s="17"/>
      <c r="H691" s="17"/>
      <c r="I691" s="21"/>
      <c r="J691" s="17" t="s">
        <v>525</v>
      </c>
      <c r="K691" s="20">
        <f>IF(FluxoCaixa101315141918[[#This Row],[Movimento ]]="Saldo Inicial",FluxoCaixa101315141918[[#This Row],[R$ (Valores)]],K690+FluxoCaixa101315141918[[#This Row],[Valores Receitas / Despesas]])</f>
        <v>77365.289999999994</v>
      </c>
      <c r="L691" s="53">
        <f>IF(FluxoCaixa101315141918[[#This Row],[Entrada / Saída]]="Saída",FluxoCaixa101315141918[[#This Row],[R$ (Valores)]]*-1,FluxoCaixa101315141918[[#This Row],[R$ (Valores)]])</f>
        <v>0</v>
      </c>
    </row>
    <row r="692" spans="2:12">
      <c r="B692" s="48"/>
      <c r="C692" s="48"/>
      <c r="D692" s="56"/>
      <c r="E692" s="52"/>
      <c r="F692" s="17"/>
      <c r="G692" s="17"/>
      <c r="H692" s="17"/>
      <c r="I692" s="21"/>
      <c r="J692" s="17" t="s">
        <v>525</v>
      </c>
      <c r="K692" s="20">
        <f>IF(FluxoCaixa101315141918[[#This Row],[Movimento ]]="Saldo Inicial",FluxoCaixa101315141918[[#This Row],[R$ (Valores)]],K691+FluxoCaixa101315141918[[#This Row],[Valores Receitas / Despesas]])</f>
        <v>77365.289999999994</v>
      </c>
      <c r="L692" s="5">
        <f>IF(FluxoCaixa101315141918[[#This Row],[Entrada / Saída]]="Saída",FluxoCaixa101315141918[[#This Row],[R$ (Valores)]]*-1,FluxoCaixa101315141918[[#This Row],[R$ (Valores)]])</f>
        <v>0</v>
      </c>
    </row>
    <row r="693" spans="2:12">
      <c r="B693" s="48"/>
      <c r="C693" s="48"/>
      <c r="D693" s="56"/>
      <c r="E693" s="52"/>
      <c r="F693" s="17"/>
      <c r="G693" s="17"/>
      <c r="H693" s="17"/>
      <c r="I693" s="21"/>
      <c r="J693" s="17" t="s">
        <v>525</v>
      </c>
      <c r="K693" s="20">
        <f>IF(FluxoCaixa101315141918[[#This Row],[Movimento ]]="Saldo Inicial",FluxoCaixa101315141918[[#This Row],[R$ (Valores)]],K692+FluxoCaixa101315141918[[#This Row],[Valores Receitas / Despesas]])</f>
        <v>77365.289999999994</v>
      </c>
      <c r="L693" s="5">
        <f>IF(FluxoCaixa101315141918[[#This Row],[Entrada / Saída]]="Saída",FluxoCaixa101315141918[[#This Row],[R$ (Valores)]]*-1,FluxoCaixa101315141918[[#This Row],[R$ (Valores)]])</f>
        <v>0</v>
      </c>
    </row>
    <row r="694" spans="2:12">
      <c r="B694" s="48"/>
      <c r="C694" s="48"/>
      <c r="D694" s="56"/>
      <c r="E694" s="52"/>
      <c r="F694" s="17"/>
      <c r="G694" s="17"/>
      <c r="H694" s="17"/>
      <c r="I694" s="21"/>
      <c r="J694" s="17" t="s">
        <v>525</v>
      </c>
      <c r="K694" s="20">
        <f>IF(FluxoCaixa101315141918[[#This Row],[Movimento ]]="Saldo Inicial",FluxoCaixa101315141918[[#This Row],[R$ (Valores)]],K693+FluxoCaixa101315141918[[#This Row],[Valores Receitas / Despesas]])</f>
        <v>77365.289999999994</v>
      </c>
      <c r="L694" s="5">
        <f>IF(FluxoCaixa101315141918[[#This Row],[Entrada / Saída]]="Saída",FluxoCaixa101315141918[[#This Row],[R$ (Valores)]]*-1,FluxoCaixa101315141918[[#This Row],[R$ (Valores)]])</f>
        <v>0</v>
      </c>
    </row>
    <row r="695" spans="2:12">
      <c r="B695" s="48"/>
      <c r="C695" s="48"/>
      <c r="D695" s="56"/>
      <c r="E695" s="52"/>
      <c r="F695" s="17"/>
      <c r="G695" s="17"/>
      <c r="H695" s="17"/>
      <c r="I695" s="21"/>
      <c r="J695" s="17" t="s">
        <v>525</v>
      </c>
      <c r="K695" s="20">
        <f>IF(FluxoCaixa101315141918[[#This Row],[Movimento ]]="Saldo Inicial",FluxoCaixa101315141918[[#This Row],[R$ (Valores)]],K694+FluxoCaixa101315141918[[#This Row],[Valores Receitas / Despesas]])</f>
        <v>77365.289999999994</v>
      </c>
      <c r="L695" s="5">
        <f>IF(FluxoCaixa101315141918[[#This Row],[Entrada / Saída]]="Saída",FluxoCaixa101315141918[[#This Row],[R$ (Valores)]]*-1,FluxoCaixa101315141918[[#This Row],[R$ (Valores)]])</f>
        <v>0</v>
      </c>
    </row>
    <row r="696" spans="2:12">
      <c r="B696" s="48"/>
      <c r="C696" s="48"/>
      <c r="D696" s="56"/>
      <c r="E696" s="52"/>
      <c r="F696" s="17"/>
      <c r="G696" s="17"/>
      <c r="H696" s="17"/>
      <c r="I696" s="21"/>
      <c r="J696" s="17" t="s">
        <v>525</v>
      </c>
      <c r="K696" s="20">
        <f>IF(FluxoCaixa101315141918[[#This Row],[Movimento ]]="Saldo Inicial",FluxoCaixa101315141918[[#This Row],[R$ (Valores)]],K695+FluxoCaixa101315141918[[#This Row],[Valores Receitas / Despesas]])</f>
        <v>77365.289999999994</v>
      </c>
      <c r="L696" s="5">
        <f>IF(FluxoCaixa101315141918[[#This Row],[Entrada / Saída]]="Saída",FluxoCaixa101315141918[[#This Row],[R$ (Valores)]]*-1,FluxoCaixa101315141918[[#This Row],[R$ (Valores)]])</f>
        <v>0</v>
      </c>
    </row>
    <row r="697" spans="2:12">
      <c r="B697" s="48"/>
      <c r="C697" s="48"/>
      <c r="D697" s="56"/>
      <c r="E697" s="52"/>
      <c r="F697" s="17"/>
      <c r="G697" s="17"/>
      <c r="H697" s="17"/>
      <c r="I697" s="21"/>
      <c r="J697" s="17" t="s">
        <v>525</v>
      </c>
      <c r="K697" s="20">
        <f>IF(FluxoCaixa101315141918[[#This Row],[Movimento ]]="Saldo Inicial",FluxoCaixa101315141918[[#This Row],[R$ (Valores)]],K696+FluxoCaixa101315141918[[#This Row],[Valores Receitas / Despesas]])</f>
        <v>77365.289999999994</v>
      </c>
      <c r="L697" s="5">
        <f>IF(FluxoCaixa101315141918[[#This Row],[Entrada / Saída]]="Saída",FluxoCaixa101315141918[[#This Row],[R$ (Valores)]]*-1,FluxoCaixa101315141918[[#This Row],[R$ (Valores)]])</f>
        <v>0</v>
      </c>
    </row>
    <row r="698" spans="2:12">
      <c r="B698" s="48"/>
      <c r="C698" s="48"/>
      <c r="D698" s="56"/>
      <c r="E698" s="52"/>
      <c r="F698" s="17"/>
      <c r="G698" s="17"/>
      <c r="H698" s="17"/>
      <c r="I698" s="21"/>
      <c r="J698" s="17" t="s">
        <v>525</v>
      </c>
      <c r="K698" s="20">
        <f>IF(FluxoCaixa101315141918[[#This Row],[Movimento ]]="Saldo Inicial",FluxoCaixa101315141918[[#This Row],[R$ (Valores)]],K697+FluxoCaixa101315141918[[#This Row],[Valores Receitas / Despesas]])</f>
        <v>77365.289999999994</v>
      </c>
      <c r="L698" s="5">
        <f>IF(FluxoCaixa101315141918[[#This Row],[Entrada / Saída]]="Saída",FluxoCaixa101315141918[[#This Row],[R$ (Valores)]]*-1,FluxoCaixa101315141918[[#This Row],[R$ (Valores)]])</f>
        <v>0</v>
      </c>
    </row>
    <row r="699" spans="2:12">
      <c r="B699" s="48"/>
      <c r="C699" s="48"/>
      <c r="D699" s="56"/>
      <c r="E699" s="52"/>
      <c r="F699" s="17"/>
      <c r="G699" s="17"/>
      <c r="H699" s="17"/>
      <c r="I699" s="21"/>
      <c r="J699" s="17" t="s">
        <v>525</v>
      </c>
      <c r="K699" s="20">
        <f>IF(FluxoCaixa101315141918[[#This Row],[Movimento ]]="Saldo Inicial",FluxoCaixa101315141918[[#This Row],[R$ (Valores)]],K698+FluxoCaixa101315141918[[#This Row],[Valores Receitas / Despesas]])</f>
        <v>77365.289999999994</v>
      </c>
      <c r="L699" s="5">
        <f>IF(FluxoCaixa101315141918[[#This Row],[Entrada / Saída]]="Saída",FluxoCaixa101315141918[[#This Row],[R$ (Valores)]]*-1,FluxoCaixa101315141918[[#This Row],[R$ (Valores)]])</f>
        <v>0</v>
      </c>
    </row>
    <row r="700" spans="2:12">
      <c r="B700" s="48"/>
      <c r="C700" s="48"/>
      <c r="D700" s="56"/>
      <c r="E700" s="52"/>
      <c r="F700" s="17"/>
      <c r="G700" s="17"/>
      <c r="H700" s="17"/>
      <c r="I700" s="21"/>
      <c r="J700" s="17" t="s">
        <v>525</v>
      </c>
      <c r="K700" s="20">
        <f>IF(FluxoCaixa101315141918[[#This Row],[Movimento ]]="Saldo Inicial",FluxoCaixa101315141918[[#This Row],[R$ (Valores)]],K699+FluxoCaixa101315141918[[#This Row],[Valores Receitas / Despesas]])</f>
        <v>77365.289999999994</v>
      </c>
      <c r="L700" s="5">
        <f>IF(FluxoCaixa101315141918[[#This Row],[Entrada / Saída]]="Saída",FluxoCaixa101315141918[[#This Row],[R$ (Valores)]]*-1,FluxoCaixa101315141918[[#This Row],[R$ (Valores)]])</f>
        <v>0</v>
      </c>
    </row>
    <row r="701" spans="2:12">
      <c r="B701" s="48"/>
      <c r="C701" s="48"/>
      <c r="D701" s="56"/>
      <c r="E701" s="52"/>
      <c r="F701" s="17"/>
      <c r="G701" s="17"/>
      <c r="H701" s="17"/>
      <c r="I701" s="21"/>
      <c r="J701" s="17" t="s">
        <v>525</v>
      </c>
      <c r="K701" s="20">
        <f>IF(FluxoCaixa101315141918[[#This Row],[Movimento ]]="Saldo Inicial",FluxoCaixa101315141918[[#This Row],[R$ (Valores)]],K700+FluxoCaixa101315141918[[#This Row],[Valores Receitas / Despesas]])</f>
        <v>77365.289999999994</v>
      </c>
      <c r="L701" s="5">
        <f>IF(FluxoCaixa101315141918[[#This Row],[Entrada / Saída]]="Saída",FluxoCaixa101315141918[[#This Row],[R$ (Valores)]]*-1,FluxoCaixa101315141918[[#This Row],[R$ (Valores)]])</f>
        <v>0</v>
      </c>
    </row>
    <row r="702" spans="2:12">
      <c r="B702" s="48"/>
      <c r="C702" s="48"/>
      <c r="D702" s="56"/>
      <c r="E702" s="52"/>
      <c r="F702" s="17"/>
      <c r="G702" s="17"/>
      <c r="H702" s="17"/>
      <c r="I702" s="21"/>
      <c r="J702" s="17" t="s">
        <v>525</v>
      </c>
      <c r="K702" s="20">
        <f>IF(FluxoCaixa101315141918[[#This Row],[Movimento ]]="Saldo Inicial",FluxoCaixa101315141918[[#This Row],[R$ (Valores)]],K701+FluxoCaixa101315141918[[#This Row],[Valores Receitas / Despesas]])</f>
        <v>77365.289999999994</v>
      </c>
      <c r="L702" s="5">
        <f>IF(FluxoCaixa101315141918[[#This Row],[Entrada / Saída]]="Saída",FluxoCaixa101315141918[[#This Row],[R$ (Valores)]]*-1,FluxoCaixa101315141918[[#This Row],[R$ (Valores)]])</f>
        <v>0</v>
      </c>
    </row>
    <row r="703" spans="2:12">
      <c r="B703" s="48"/>
      <c r="C703" s="48"/>
      <c r="D703" s="56"/>
      <c r="E703" s="52"/>
      <c r="F703" s="17"/>
      <c r="G703" s="17"/>
      <c r="H703" s="17"/>
      <c r="I703" s="21"/>
      <c r="J703" s="17" t="s">
        <v>525</v>
      </c>
      <c r="K703" s="20">
        <f>IF(FluxoCaixa101315141918[[#This Row],[Movimento ]]="Saldo Inicial",FluxoCaixa101315141918[[#This Row],[R$ (Valores)]],K702+FluxoCaixa101315141918[[#This Row],[Valores Receitas / Despesas]])</f>
        <v>77365.289999999994</v>
      </c>
      <c r="L703" s="5">
        <f>IF(FluxoCaixa101315141918[[#This Row],[Entrada / Saída]]="Saída",FluxoCaixa101315141918[[#This Row],[R$ (Valores)]]*-1,FluxoCaixa101315141918[[#This Row],[R$ (Valores)]])</f>
        <v>0</v>
      </c>
    </row>
    <row r="704" spans="2:12">
      <c r="B704" s="48"/>
      <c r="C704" s="48"/>
      <c r="D704" s="56"/>
      <c r="E704" s="52"/>
      <c r="F704" s="17"/>
      <c r="G704" s="17"/>
      <c r="H704" s="17"/>
      <c r="I704" s="21"/>
      <c r="J704" s="17" t="s">
        <v>525</v>
      </c>
      <c r="K704" s="20">
        <f>IF(FluxoCaixa101315141918[[#This Row],[Movimento ]]="Saldo Inicial",FluxoCaixa101315141918[[#This Row],[R$ (Valores)]],K703+FluxoCaixa101315141918[[#This Row],[Valores Receitas / Despesas]])</f>
        <v>77365.289999999994</v>
      </c>
      <c r="L704" s="5">
        <f>IF(FluxoCaixa101315141918[[#This Row],[Entrada / Saída]]="Saída",FluxoCaixa101315141918[[#This Row],[R$ (Valores)]]*-1,FluxoCaixa101315141918[[#This Row],[R$ (Valores)]])</f>
        <v>0</v>
      </c>
    </row>
    <row r="705" spans="2:12">
      <c r="B705" s="48"/>
      <c r="C705" s="48"/>
      <c r="D705" s="56"/>
      <c r="E705" s="52"/>
      <c r="F705" s="17"/>
      <c r="G705" s="17"/>
      <c r="H705" s="17"/>
      <c r="I705" s="21"/>
      <c r="J705" s="17" t="s">
        <v>525</v>
      </c>
      <c r="K705" s="20">
        <f>IF(FluxoCaixa101315141918[[#This Row],[Movimento ]]="Saldo Inicial",FluxoCaixa101315141918[[#This Row],[R$ (Valores)]],K704+FluxoCaixa101315141918[[#This Row],[Valores Receitas / Despesas]])</f>
        <v>77365.289999999994</v>
      </c>
      <c r="L705" s="5">
        <f>IF(FluxoCaixa101315141918[[#This Row],[Entrada / Saída]]="Saída",FluxoCaixa101315141918[[#This Row],[R$ (Valores)]]*-1,FluxoCaixa101315141918[[#This Row],[R$ (Valores)]])</f>
        <v>0</v>
      </c>
    </row>
    <row r="706" spans="2:12">
      <c r="B706" s="48"/>
      <c r="C706" s="48"/>
      <c r="D706" s="56"/>
      <c r="E706" s="52"/>
      <c r="F706" s="17"/>
      <c r="G706" s="17"/>
      <c r="H706" s="17"/>
      <c r="I706" s="21"/>
      <c r="J706" s="17" t="s">
        <v>525</v>
      </c>
      <c r="K706" s="20">
        <f>IF(FluxoCaixa101315141918[[#This Row],[Movimento ]]="Saldo Inicial",FluxoCaixa101315141918[[#This Row],[R$ (Valores)]],K705+FluxoCaixa101315141918[[#This Row],[Valores Receitas / Despesas]])</f>
        <v>77365.289999999994</v>
      </c>
      <c r="L706" s="5">
        <f>IF(FluxoCaixa101315141918[[#This Row],[Entrada / Saída]]="Saída",FluxoCaixa101315141918[[#This Row],[R$ (Valores)]]*-1,FluxoCaixa101315141918[[#This Row],[R$ (Valores)]])</f>
        <v>0</v>
      </c>
    </row>
    <row r="707" spans="2:12">
      <c r="B707" s="48"/>
      <c r="C707" s="48"/>
      <c r="D707" s="56"/>
      <c r="E707" s="52"/>
      <c r="F707" s="17"/>
      <c r="G707" s="17"/>
      <c r="H707" s="17"/>
      <c r="I707" s="21"/>
      <c r="J707" s="17" t="s">
        <v>525</v>
      </c>
      <c r="K707" s="20">
        <f>IF(FluxoCaixa101315141918[[#This Row],[Movimento ]]="Saldo Inicial",FluxoCaixa101315141918[[#This Row],[R$ (Valores)]],K706+FluxoCaixa101315141918[[#This Row],[Valores Receitas / Despesas]])</f>
        <v>77365.289999999994</v>
      </c>
      <c r="L707" s="5">
        <f>IF(FluxoCaixa101315141918[[#This Row],[Entrada / Saída]]="Saída",FluxoCaixa101315141918[[#This Row],[R$ (Valores)]]*-1,FluxoCaixa101315141918[[#This Row],[R$ (Valores)]])</f>
        <v>0</v>
      </c>
    </row>
    <row r="708" spans="2:12">
      <c r="B708" s="48"/>
      <c r="C708" s="48"/>
      <c r="D708" s="56"/>
      <c r="E708" s="52"/>
      <c r="F708" s="17"/>
      <c r="G708" s="17"/>
      <c r="H708" s="17"/>
      <c r="I708" s="21"/>
      <c r="J708" s="17" t="s">
        <v>525</v>
      </c>
      <c r="K708" s="20">
        <f>IF(FluxoCaixa101315141918[[#This Row],[Movimento ]]="Saldo Inicial",FluxoCaixa101315141918[[#This Row],[R$ (Valores)]],K707+FluxoCaixa101315141918[[#This Row],[Valores Receitas / Despesas]])</f>
        <v>77365.289999999994</v>
      </c>
      <c r="L708" s="5">
        <f>IF(FluxoCaixa101315141918[[#This Row],[Entrada / Saída]]="Saída",FluxoCaixa101315141918[[#This Row],[R$ (Valores)]]*-1,FluxoCaixa101315141918[[#This Row],[R$ (Valores)]])</f>
        <v>0</v>
      </c>
    </row>
    <row r="709" spans="2:12">
      <c r="B709" s="48"/>
      <c r="C709" s="48"/>
      <c r="D709" s="56"/>
      <c r="E709" s="52"/>
      <c r="F709" s="17"/>
      <c r="G709" s="17"/>
      <c r="H709" s="17"/>
      <c r="I709" s="21"/>
      <c r="J709" s="17" t="s">
        <v>525</v>
      </c>
      <c r="K709" s="20">
        <f>IF(FluxoCaixa101315141918[[#This Row],[Movimento ]]="Saldo Inicial",FluxoCaixa101315141918[[#This Row],[R$ (Valores)]],K708+FluxoCaixa101315141918[[#This Row],[Valores Receitas / Despesas]])</f>
        <v>77365.289999999994</v>
      </c>
      <c r="L709" s="5">
        <f>IF(FluxoCaixa101315141918[[#This Row],[Entrada / Saída]]="Saída",FluxoCaixa101315141918[[#This Row],[R$ (Valores)]]*-1,FluxoCaixa101315141918[[#This Row],[R$ (Valores)]])</f>
        <v>0</v>
      </c>
    </row>
    <row r="710" spans="2:12">
      <c r="B710" s="48"/>
      <c r="C710" s="48"/>
      <c r="D710" s="56"/>
      <c r="E710" s="52"/>
      <c r="F710" s="17"/>
      <c r="G710" s="17"/>
      <c r="H710" s="17"/>
      <c r="I710" s="21"/>
      <c r="J710" s="17" t="s">
        <v>525</v>
      </c>
      <c r="K710" s="20">
        <f>IF(FluxoCaixa101315141918[[#This Row],[Movimento ]]="Saldo Inicial",FluxoCaixa101315141918[[#This Row],[R$ (Valores)]],K709+FluxoCaixa101315141918[[#This Row],[Valores Receitas / Despesas]])</f>
        <v>77365.289999999994</v>
      </c>
      <c r="L710" s="5">
        <f>IF(FluxoCaixa101315141918[[#This Row],[Entrada / Saída]]="Saída",FluxoCaixa101315141918[[#This Row],[R$ (Valores)]]*-1,FluxoCaixa101315141918[[#This Row],[R$ (Valores)]])</f>
        <v>0</v>
      </c>
    </row>
    <row r="711" spans="2:12">
      <c r="B711" s="48"/>
      <c r="C711" s="48"/>
      <c r="D711" s="56"/>
      <c r="E711" s="52"/>
      <c r="F711" s="17"/>
      <c r="G711" s="17"/>
      <c r="H711" s="17"/>
      <c r="I711" s="21"/>
      <c r="J711" s="17" t="s">
        <v>525</v>
      </c>
      <c r="K711" s="20">
        <f>IF(FluxoCaixa101315141918[[#This Row],[Movimento ]]="Saldo Inicial",FluxoCaixa101315141918[[#This Row],[R$ (Valores)]],K710+FluxoCaixa101315141918[[#This Row],[Valores Receitas / Despesas]])</f>
        <v>77365.289999999994</v>
      </c>
      <c r="L711" s="5">
        <f>IF(FluxoCaixa101315141918[[#This Row],[Entrada / Saída]]="Saída",FluxoCaixa101315141918[[#This Row],[R$ (Valores)]]*-1,FluxoCaixa101315141918[[#This Row],[R$ (Valores)]])</f>
        <v>0</v>
      </c>
    </row>
    <row r="712" spans="2:12">
      <c r="B712" s="48"/>
      <c r="C712" s="48"/>
      <c r="D712" s="56"/>
      <c r="E712" s="52"/>
      <c r="F712" s="17"/>
      <c r="G712" s="17"/>
      <c r="H712" s="17"/>
      <c r="I712" s="21"/>
      <c r="J712" s="17" t="s">
        <v>525</v>
      </c>
      <c r="K712" s="20">
        <f>IF(FluxoCaixa101315141918[[#This Row],[Movimento ]]="Saldo Inicial",FluxoCaixa101315141918[[#This Row],[R$ (Valores)]],K711+FluxoCaixa101315141918[[#This Row],[Valores Receitas / Despesas]])</f>
        <v>77365.289999999994</v>
      </c>
      <c r="L712" s="5">
        <f>IF(FluxoCaixa101315141918[[#This Row],[Entrada / Saída]]="Saída",FluxoCaixa101315141918[[#This Row],[R$ (Valores)]]*-1,FluxoCaixa101315141918[[#This Row],[R$ (Valores)]])</f>
        <v>0</v>
      </c>
    </row>
    <row r="713" spans="2:12">
      <c r="B713" s="48"/>
      <c r="C713" s="48"/>
      <c r="D713" s="56"/>
      <c r="E713" s="52"/>
      <c r="F713" s="17"/>
      <c r="G713" s="17"/>
      <c r="H713" s="17"/>
      <c r="I713" s="21"/>
      <c r="J713" s="17" t="s">
        <v>525</v>
      </c>
      <c r="K713" s="20">
        <f>IF(FluxoCaixa101315141918[[#This Row],[Movimento ]]="Saldo Inicial",FluxoCaixa101315141918[[#This Row],[R$ (Valores)]],K712+FluxoCaixa101315141918[[#This Row],[Valores Receitas / Despesas]])</f>
        <v>77365.289999999994</v>
      </c>
      <c r="L713" s="5">
        <f>IF(FluxoCaixa101315141918[[#This Row],[Entrada / Saída]]="Saída",FluxoCaixa101315141918[[#This Row],[R$ (Valores)]]*-1,FluxoCaixa101315141918[[#This Row],[R$ (Valores)]])</f>
        <v>0</v>
      </c>
    </row>
    <row r="714" spans="2:12">
      <c r="B714" s="48"/>
      <c r="C714" s="48"/>
      <c r="D714" s="56"/>
      <c r="E714" s="52"/>
      <c r="F714" s="17"/>
      <c r="G714" s="17"/>
      <c r="H714" s="17"/>
      <c r="I714" s="21"/>
      <c r="J714" s="17" t="s">
        <v>525</v>
      </c>
      <c r="K714" s="20">
        <f>IF(FluxoCaixa101315141918[[#This Row],[Movimento ]]="Saldo Inicial",FluxoCaixa101315141918[[#This Row],[R$ (Valores)]],K713+FluxoCaixa101315141918[[#This Row],[Valores Receitas / Despesas]])</f>
        <v>77365.289999999994</v>
      </c>
      <c r="L714" s="5">
        <f>IF(FluxoCaixa101315141918[[#This Row],[Entrada / Saída]]="Saída",FluxoCaixa101315141918[[#This Row],[R$ (Valores)]]*-1,FluxoCaixa101315141918[[#This Row],[R$ (Valores)]])</f>
        <v>0</v>
      </c>
    </row>
    <row r="715" spans="2:12">
      <c r="B715" s="48"/>
      <c r="C715" s="48"/>
      <c r="D715" s="56"/>
      <c r="E715" s="52"/>
      <c r="F715" s="17"/>
      <c r="G715" s="17"/>
      <c r="H715" s="17"/>
      <c r="I715" s="21"/>
      <c r="J715" s="17" t="s">
        <v>525</v>
      </c>
      <c r="K715" s="20">
        <f>IF(FluxoCaixa101315141918[[#This Row],[Movimento ]]="Saldo Inicial",FluxoCaixa101315141918[[#This Row],[R$ (Valores)]],K714+FluxoCaixa101315141918[[#This Row],[Valores Receitas / Despesas]])</f>
        <v>77365.289999999994</v>
      </c>
      <c r="L715" s="5">
        <f>IF(FluxoCaixa101315141918[[#This Row],[Entrada / Saída]]="Saída",FluxoCaixa101315141918[[#This Row],[R$ (Valores)]]*-1,FluxoCaixa101315141918[[#This Row],[R$ (Valores)]])</f>
        <v>0</v>
      </c>
    </row>
    <row r="716" spans="2:12">
      <c r="B716" s="48"/>
      <c r="C716" s="48"/>
      <c r="D716" s="56"/>
      <c r="E716" s="52"/>
      <c r="F716" s="17"/>
      <c r="G716" s="17"/>
      <c r="H716" s="17"/>
      <c r="I716" s="21"/>
      <c r="J716" s="17" t="s">
        <v>525</v>
      </c>
      <c r="K716" s="20">
        <f>IF(FluxoCaixa101315141918[[#This Row],[Movimento ]]="Saldo Inicial",FluxoCaixa101315141918[[#This Row],[R$ (Valores)]],K715+FluxoCaixa101315141918[[#This Row],[Valores Receitas / Despesas]])</f>
        <v>77365.289999999994</v>
      </c>
      <c r="L716" s="5">
        <f>IF(FluxoCaixa101315141918[[#This Row],[Entrada / Saída]]="Saída",FluxoCaixa101315141918[[#This Row],[R$ (Valores)]]*-1,FluxoCaixa101315141918[[#This Row],[R$ (Valores)]])</f>
        <v>0</v>
      </c>
    </row>
    <row r="717" spans="2:12">
      <c r="B717" s="48"/>
      <c r="C717" s="48"/>
      <c r="D717" s="56"/>
      <c r="E717" s="52"/>
      <c r="F717" s="17"/>
      <c r="G717" s="17"/>
      <c r="H717" s="17"/>
      <c r="I717" s="21"/>
      <c r="J717" s="17" t="s">
        <v>525</v>
      </c>
      <c r="K717" s="20">
        <f>IF(FluxoCaixa101315141918[[#This Row],[Movimento ]]="Saldo Inicial",FluxoCaixa101315141918[[#This Row],[R$ (Valores)]],K716+FluxoCaixa101315141918[[#This Row],[Valores Receitas / Despesas]])</f>
        <v>77365.289999999994</v>
      </c>
      <c r="L717" s="5">
        <f>IF(FluxoCaixa101315141918[[#This Row],[Entrada / Saída]]="Saída",FluxoCaixa101315141918[[#This Row],[R$ (Valores)]]*-1,FluxoCaixa101315141918[[#This Row],[R$ (Valores)]])</f>
        <v>0</v>
      </c>
    </row>
    <row r="718" spans="2:12">
      <c r="B718" s="48"/>
      <c r="C718" s="48"/>
      <c r="D718" s="56"/>
      <c r="E718" s="52"/>
      <c r="F718" s="17"/>
      <c r="G718" s="17"/>
      <c r="H718" s="17"/>
      <c r="I718" s="21"/>
      <c r="J718" s="17" t="s">
        <v>525</v>
      </c>
      <c r="K718" s="20">
        <f>IF(FluxoCaixa101315141918[[#This Row],[Movimento ]]="Saldo Inicial",FluxoCaixa101315141918[[#This Row],[R$ (Valores)]],K717+FluxoCaixa101315141918[[#This Row],[Valores Receitas / Despesas]])</f>
        <v>77365.289999999994</v>
      </c>
      <c r="L718" s="5">
        <f>IF(FluxoCaixa101315141918[[#This Row],[Entrada / Saída]]="Saída",FluxoCaixa101315141918[[#This Row],[R$ (Valores)]]*-1,FluxoCaixa101315141918[[#This Row],[R$ (Valores)]])</f>
        <v>0</v>
      </c>
    </row>
    <row r="719" spans="2:12">
      <c r="B719" s="48"/>
      <c r="C719" s="48"/>
      <c r="D719" s="56"/>
      <c r="E719" s="52"/>
      <c r="F719" s="17"/>
      <c r="G719" s="17"/>
      <c r="H719" s="17"/>
      <c r="I719" s="21"/>
      <c r="J719" s="17" t="s">
        <v>525</v>
      </c>
      <c r="K719" s="20">
        <f>IF(FluxoCaixa101315141918[[#This Row],[Movimento ]]="Saldo Inicial",FluxoCaixa101315141918[[#This Row],[R$ (Valores)]],K718+FluxoCaixa101315141918[[#This Row],[Valores Receitas / Despesas]])</f>
        <v>77365.289999999994</v>
      </c>
      <c r="L719" s="5">
        <f>IF(FluxoCaixa101315141918[[#This Row],[Entrada / Saída]]="Saída",FluxoCaixa101315141918[[#This Row],[R$ (Valores)]]*-1,FluxoCaixa101315141918[[#This Row],[R$ (Valores)]])</f>
        <v>0</v>
      </c>
    </row>
    <row r="720" spans="2:12">
      <c r="B720" s="48"/>
      <c r="C720" s="48"/>
      <c r="D720" s="56"/>
      <c r="E720" s="52"/>
      <c r="F720" s="17"/>
      <c r="G720" s="17"/>
      <c r="H720" s="17"/>
      <c r="I720" s="21"/>
      <c r="J720" s="17" t="s">
        <v>525</v>
      </c>
      <c r="K720" s="20">
        <f>IF(FluxoCaixa101315141918[[#This Row],[Movimento ]]="Saldo Inicial",FluxoCaixa101315141918[[#This Row],[R$ (Valores)]],K719+FluxoCaixa101315141918[[#This Row],[Valores Receitas / Despesas]])</f>
        <v>77365.289999999994</v>
      </c>
      <c r="L720" s="5">
        <f>IF(FluxoCaixa101315141918[[#This Row],[Entrada / Saída]]="Saída",FluxoCaixa101315141918[[#This Row],[R$ (Valores)]]*-1,FluxoCaixa101315141918[[#This Row],[R$ (Valores)]])</f>
        <v>0</v>
      </c>
    </row>
    <row r="721" spans="2:12">
      <c r="B721" s="48"/>
      <c r="C721" s="48"/>
      <c r="D721" s="56"/>
      <c r="E721" s="52"/>
      <c r="F721" s="17"/>
      <c r="G721" s="17"/>
      <c r="H721" s="17"/>
      <c r="I721" s="21"/>
      <c r="J721" s="17" t="s">
        <v>525</v>
      </c>
      <c r="K721" s="20">
        <f>IF(FluxoCaixa101315141918[[#This Row],[Movimento ]]="Saldo Inicial",FluxoCaixa101315141918[[#This Row],[R$ (Valores)]],K720+FluxoCaixa101315141918[[#This Row],[Valores Receitas / Despesas]])</f>
        <v>77365.289999999994</v>
      </c>
      <c r="L721" s="5">
        <f>IF(FluxoCaixa101315141918[[#This Row],[Entrada / Saída]]="Saída",FluxoCaixa101315141918[[#This Row],[R$ (Valores)]]*-1,FluxoCaixa101315141918[[#This Row],[R$ (Valores)]])</f>
        <v>0</v>
      </c>
    </row>
    <row r="722" spans="2:12">
      <c r="B722" s="48"/>
      <c r="C722" s="48"/>
      <c r="D722" s="56"/>
      <c r="E722" s="52"/>
      <c r="F722" s="17"/>
      <c r="G722" s="17"/>
      <c r="H722" s="17"/>
      <c r="I722" s="21"/>
      <c r="J722" s="17" t="s">
        <v>525</v>
      </c>
      <c r="K722" s="20">
        <f>IF(FluxoCaixa101315141918[[#This Row],[Movimento ]]="Saldo Inicial",FluxoCaixa101315141918[[#This Row],[R$ (Valores)]],K721+FluxoCaixa101315141918[[#This Row],[Valores Receitas / Despesas]])</f>
        <v>77365.289999999994</v>
      </c>
      <c r="L722" s="5">
        <f>IF(FluxoCaixa101315141918[[#This Row],[Entrada / Saída]]="Saída",FluxoCaixa101315141918[[#This Row],[R$ (Valores)]]*-1,FluxoCaixa101315141918[[#This Row],[R$ (Valores)]])</f>
        <v>0</v>
      </c>
    </row>
    <row r="723" spans="2:12">
      <c r="B723" s="48"/>
      <c r="C723" s="48"/>
      <c r="D723" s="56"/>
      <c r="E723" s="52"/>
      <c r="F723" s="17"/>
      <c r="G723" s="17"/>
      <c r="H723" s="17"/>
      <c r="I723" s="21"/>
      <c r="J723" s="17" t="s">
        <v>525</v>
      </c>
      <c r="K723" s="20">
        <f>IF(FluxoCaixa101315141918[[#This Row],[Movimento ]]="Saldo Inicial",FluxoCaixa101315141918[[#This Row],[R$ (Valores)]],K722+FluxoCaixa101315141918[[#This Row],[Valores Receitas / Despesas]])</f>
        <v>77365.289999999994</v>
      </c>
      <c r="L723" s="5">
        <f>IF(FluxoCaixa101315141918[[#This Row],[Entrada / Saída]]="Saída",FluxoCaixa101315141918[[#This Row],[R$ (Valores)]]*-1,FluxoCaixa101315141918[[#This Row],[R$ (Valores)]])</f>
        <v>0</v>
      </c>
    </row>
    <row r="724" spans="2:12">
      <c r="B724" s="48"/>
      <c r="C724" s="48"/>
      <c r="D724" s="56"/>
      <c r="E724" s="52"/>
      <c r="F724" s="17"/>
      <c r="G724" s="17"/>
      <c r="H724" s="17"/>
      <c r="I724" s="21"/>
      <c r="J724" s="17" t="s">
        <v>525</v>
      </c>
      <c r="K724" s="20">
        <f>IF(FluxoCaixa101315141918[[#This Row],[Movimento ]]="Saldo Inicial",FluxoCaixa101315141918[[#This Row],[R$ (Valores)]],K723+FluxoCaixa101315141918[[#This Row],[Valores Receitas / Despesas]])</f>
        <v>77365.289999999994</v>
      </c>
      <c r="L724" s="5">
        <f>IF(FluxoCaixa101315141918[[#This Row],[Entrada / Saída]]="Saída",FluxoCaixa101315141918[[#This Row],[R$ (Valores)]]*-1,FluxoCaixa101315141918[[#This Row],[R$ (Valores)]])</f>
        <v>0</v>
      </c>
    </row>
    <row r="725" spans="2:12">
      <c r="B725" s="48"/>
      <c r="C725" s="48"/>
      <c r="D725" s="56"/>
      <c r="E725" s="52"/>
      <c r="F725" s="17"/>
      <c r="G725" s="17"/>
      <c r="H725" s="17"/>
      <c r="I725" s="21"/>
      <c r="J725" s="17" t="s">
        <v>525</v>
      </c>
      <c r="K725" s="20">
        <f>IF(FluxoCaixa101315141918[[#This Row],[Movimento ]]="Saldo Inicial",FluxoCaixa101315141918[[#This Row],[R$ (Valores)]],K724+FluxoCaixa101315141918[[#This Row],[Valores Receitas / Despesas]])</f>
        <v>77365.289999999994</v>
      </c>
      <c r="L725" s="5">
        <f>IF(FluxoCaixa101315141918[[#This Row],[Entrada / Saída]]="Saída",FluxoCaixa101315141918[[#This Row],[R$ (Valores)]]*-1,FluxoCaixa101315141918[[#This Row],[R$ (Valores)]])</f>
        <v>0</v>
      </c>
    </row>
    <row r="726" spans="2:12">
      <c r="B726" s="48"/>
      <c r="C726" s="48"/>
      <c r="D726" s="56"/>
      <c r="E726" s="52"/>
      <c r="F726" s="17"/>
      <c r="G726" s="17"/>
      <c r="H726" s="17"/>
      <c r="I726" s="21"/>
      <c r="J726" s="17" t="s">
        <v>525</v>
      </c>
      <c r="K726" s="20">
        <f>IF(FluxoCaixa101315141918[[#This Row],[Movimento ]]="Saldo Inicial",FluxoCaixa101315141918[[#This Row],[R$ (Valores)]],K725+FluxoCaixa101315141918[[#This Row],[Valores Receitas / Despesas]])</f>
        <v>77365.289999999994</v>
      </c>
      <c r="L726" s="5">
        <f>IF(FluxoCaixa101315141918[[#This Row],[Entrada / Saída]]="Saída",FluxoCaixa101315141918[[#This Row],[R$ (Valores)]]*-1,FluxoCaixa101315141918[[#This Row],[R$ (Valores)]])</f>
        <v>0</v>
      </c>
    </row>
    <row r="727" spans="2:12">
      <c r="B727" s="48"/>
      <c r="C727" s="48"/>
      <c r="D727" s="56"/>
      <c r="E727" s="52"/>
      <c r="F727" s="17"/>
      <c r="G727" s="17"/>
      <c r="H727" s="17"/>
      <c r="I727" s="21"/>
      <c r="J727" s="17" t="s">
        <v>525</v>
      </c>
      <c r="K727" s="20">
        <f>IF(FluxoCaixa101315141918[[#This Row],[Movimento ]]="Saldo Inicial",FluxoCaixa101315141918[[#This Row],[R$ (Valores)]],K726+FluxoCaixa101315141918[[#This Row],[Valores Receitas / Despesas]])</f>
        <v>77365.289999999994</v>
      </c>
      <c r="L727" s="5">
        <f>IF(FluxoCaixa101315141918[[#This Row],[Entrada / Saída]]="Saída",FluxoCaixa101315141918[[#This Row],[R$ (Valores)]]*-1,FluxoCaixa101315141918[[#This Row],[R$ (Valores)]])</f>
        <v>0</v>
      </c>
    </row>
    <row r="728" spans="2:12">
      <c r="B728" s="48"/>
      <c r="C728" s="48"/>
      <c r="D728" s="56"/>
      <c r="E728" s="52"/>
      <c r="F728" s="17"/>
      <c r="G728" s="17"/>
      <c r="H728" s="17"/>
      <c r="I728" s="21"/>
      <c r="J728" s="17" t="s">
        <v>525</v>
      </c>
      <c r="K728" s="20">
        <f>IF(FluxoCaixa101315141918[[#This Row],[Movimento ]]="Saldo Inicial",FluxoCaixa101315141918[[#This Row],[R$ (Valores)]],K727+FluxoCaixa101315141918[[#This Row],[Valores Receitas / Despesas]])</f>
        <v>77365.289999999994</v>
      </c>
      <c r="L728" s="5">
        <f>IF(FluxoCaixa101315141918[[#This Row],[Entrada / Saída]]="Saída",FluxoCaixa101315141918[[#This Row],[R$ (Valores)]]*-1,FluxoCaixa101315141918[[#This Row],[R$ (Valores)]])</f>
        <v>0</v>
      </c>
    </row>
    <row r="729" spans="2:12">
      <c r="B729" s="48"/>
      <c r="C729" s="48"/>
      <c r="D729" s="56"/>
      <c r="E729" s="52"/>
      <c r="F729" s="17"/>
      <c r="G729" s="17"/>
      <c r="H729" s="17"/>
      <c r="I729" s="21"/>
      <c r="J729" s="17" t="s">
        <v>525</v>
      </c>
      <c r="K729" s="20">
        <f>IF(FluxoCaixa101315141918[[#This Row],[Movimento ]]="Saldo Inicial",FluxoCaixa101315141918[[#This Row],[R$ (Valores)]],K728+FluxoCaixa101315141918[[#This Row],[Valores Receitas / Despesas]])</f>
        <v>77365.289999999994</v>
      </c>
      <c r="L729" s="5">
        <f>IF(FluxoCaixa101315141918[[#This Row],[Entrada / Saída]]="Saída",FluxoCaixa101315141918[[#This Row],[R$ (Valores)]]*-1,FluxoCaixa101315141918[[#This Row],[R$ (Valores)]])</f>
        <v>0</v>
      </c>
    </row>
    <row r="730" spans="2:12">
      <c r="B730" s="48"/>
      <c r="C730" s="48"/>
      <c r="D730" s="56"/>
      <c r="E730" s="52"/>
      <c r="F730" s="17"/>
      <c r="G730" s="17"/>
      <c r="H730" s="17"/>
      <c r="I730" s="21"/>
      <c r="J730" s="17" t="s">
        <v>525</v>
      </c>
      <c r="K730" s="20">
        <f>IF(FluxoCaixa101315141918[[#This Row],[Movimento ]]="Saldo Inicial",FluxoCaixa101315141918[[#This Row],[R$ (Valores)]],K729+FluxoCaixa101315141918[[#This Row],[Valores Receitas / Despesas]])</f>
        <v>77365.289999999994</v>
      </c>
      <c r="L730" s="5">
        <f>IF(FluxoCaixa101315141918[[#This Row],[Entrada / Saída]]="Saída",FluxoCaixa101315141918[[#This Row],[R$ (Valores)]]*-1,FluxoCaixa101315141918[[#This Row],[R$ (Valores)]])</f>
        <v>0</v>
      </c>
    </row>
    <row r="731" spans="2:12">
      <c r="B731" s="48"/>
      <c r="C731" s="48"/>
      <c r="D731" s="56"/>
      <c r="E731" s="52"/>
      <c r="F731" s="17"/>
      <c r="G731" s="17"/>
      <c r="H731" s="17"/>
      <c r="I731" s="29"/>
      <c r="J731" s="17" t="s">
        <v>525</v>
      </c>
      <c r="K731" s="20">
        <f>IF(FluxoCaixa101315141918[[#This Row],[Movimento ]]="Saldo Inicial",FluxoCaixa101315141918[[#This Row],[R$ (Valores)]],K730+FluxoCaixa101315141918[[#This Row],[Valores Receitas / Despesas]])</f>
        <v>77365.289999999994</v>
      </c>
      <c r="L731" s="5">
        <f>IF(FluxoCaixa101315141918[[#This Row],[Entrada / Saída]]="Saída",FluxoCaixa101315141918[[#This Row],[R$ (Valores)]]*-1,FluxoCaixa101315141918[[#This Row],[R$ (Valores)]])</f>
        <v>0</v>
      </c>
    </row>
    <row r="732" spans="2:12">
      <c r="B732" s="48"/>
      <c r="C732" s="48"/>
      <c r="D732" s="56"/>
      <c r="E732" s="52"/>
      <c r="F732" s="17"/>
      <c r="G732" s="17"/>
      <c r="H732" s="17"/>
      <c r="I732" s="21"/>
      <c r="J732" s="17" t="s">
        <v>525</v>
      </c>
      <c r="K732" s="20">
        <f>IF(FluxoCaixa101315141918[[#This Row],[Movimento ]]="Saldo Inicial",FluxoCaixa101315141918[[#This Row],[R$ (Valores)]],K731+FluxoCaixa101315141918[[#This Row],[Valores Receitas / Despesas]])</f>
        <v>77365.289999999994</v>
      </c>
      <c r="L732" s="5">
        <f>IF(FluxoCaixa101315141918[[#This Row],[Entrada / Saída]]="Saída",FluxoCaixa101315141918[[#This Row],[R$ (Valores)]]*-1,FluxoCaixa101315141918[[#This Row],[R$ (Valores)]])</f>
        <v>0</v>
      </c>
    </row>
    <row r="733" spans="2:12">
      <c r="B733" s="48"/>
      <c r="C733" s="48"/>
      <c r="D733" s="56"/>
      <c r="E733" s="52"/>
      <c r="F733" s="17"/>
      <c r="G733" s="17"/>
      <c r="H733" s="17"/>
      <c r="I733" s="21"/>
      <c r="J733" s="17" t="s">
        <v>525</v>
      </c>
      <c r="K733" s="20">
        <f>IF(FluxoCaixa101315141918[[#This Row],[Movimento ]]="Saldo Inicial",FluxoCaixa101315141918[[#This Row],[R$ (Valores)]],K732+FluxoCaixa101315141918[[#This Row],[Valores Receitas / Despesas]])</f>
        <v>77365.289999999994</v>
      </c>
      <c r="L733" s="17">
        <f>IF(FluxoCaixa101315141918[[#This Row],[Entrada / Saída]]="Saída",FluxoCaixa101315141918[[#This Row],[R$ (Valores)]]*-1,FluxoCaixa101315141918[[#This Row],[R$ (Valores)]])</f>
        <v>0</v>
      </c>
    </row>
    <row r="734" spans="2:12">
      <c r="B734" s="48"/>
      <c r="C734" s="48"/>
      <c r="D734" s="56"/>
      <c r="E734" s="52"/>
      <c r="F734" s="17"/>
      <c r="G734" s="17"/>
      <c r="H734" s="17"/>
      <c r="I734" s="29"/>
      <c r="J734" s="17" t="s">
        <v>525</v>
      </c>
      <c r="K734" s="20">
        <f>IF(FluxoCaixa101315141918[[#This Row],[Movimento ]]="Saldo Inicial",FluxoCaixa101315141918[[#This Row],[R$ (Valores)]],K733+FluxoCaixa101315141918[[#This Row],[Valores Receitas / Despesas]])</f>
        <v>77365.289999999994</v>
      </c>
      <c r="L734" s="5">
        <f>IF(FluxoCaixa101315141918[[#This Row],[Entrada / Saída]]="Saída",FluxoCaixa101315141918[[#This Row],[R$ (Valores)]]*-1,FluxoCaixa101315141918[[#This Row],[R$ (Valores)]])</f>
        <v>0</v>
      </c>
    </row>
    <row r="735" spans="2:12">
      <c r="B735" s="48"/>
      <c r="C735" s="48"/>
      <c r="D735" s="56"/>
      <c r="E735" s="52"/>
      <c r="F735" s="17"/>
      <c r="G735" s="17"/>
      <c r="H735" s="17"/>
      <c r="I735" s="21"/>
      <c r="J735" s="17" t="s">
        <v>525</v>
      </c>
      <c r="K735" s="20">
        <f>IF(FluxoCaixa101315141918[[#This Row],[Movimento ]]="Saldo Inicial",FluxoCaixa101315141918[[#This Row],[R$ (Valores)]],K734+FluxoCaixa101315141918[[#This Row],[Valores Receitas / Despesas]])</f>
        <v>77365.289999999994</v>
      </c>
      <c r="L735" s="5">
        <f>IF(FluxoCaixa101315141918[[#This Row],[Entrada / Saída]]="Saída",FluxoCaixa101315141918[[#This Row],[R$ (Valores)]]*-1,FluxoCaixa101315141918[[#This Row],[R$ (Valores)]])</f>
        <v>0</v>
      </c>
    </row>
    <row r="736" spans="2:12">
      <c r="B736" s="48"/>
      <c r="C736" s="48"/>
      <c r="D736" s="56"/>
      <c r="E736" s="52"/>
      <c r="F736" s="17"/>
      <c r="G736" s="17"/>
      <c r="H736" s="17"/>
      <c r="I736" s="21"/>
      <c r="J736" s="17" t="s">
        <v>525</v>
      </c>
      <c r="K736" s="20">
        <f>IF(FluxoCaixa101315141918[[#This Row],[Movimento ]]="Saldo Inicial",FluxoCaixa101315141918[[#This Row],[R$ (Valores)]],K735+FluxoCaixa101315141918[[#This Row],[Valores Receitas / Despesas]])</f>
        <v>77365.289999999994</v>
      </c>
      <c r="L736" s="5">
        <f>IF(FluxoCaixa101315141918[[#This Row],[Entrada / Saída]]="Saída",FluxoCaixa101315141918[[#This Row],[R$ (Valores)]]*-1,FluxoCaixa101315141918[[#This Row],[R$ (Valores)]])</f>
        <v>0</v>
      </c>
    </row>
    <row r="737" spans="2:12">
      <c r="B737" s="48"/>
      <c r="C737" s="48"/>
      <c r="D737" s="56"/>
      <c r="E737" s="52"/>
      <c r="F737" s="17"/>
      <c r="G737" s="17"/>
      <c r="H737" s="17"/>
      <c r="I737" s="29"/>
      <c r="J737" s="17" t="s">
        <v>525</v>
      </c>
      <c r="K737" s="20">
        <f>IF(FluxoCaixa101315141918[[#This Row],[Movimento ]]="Saldo Inicial",FluxoCaixa101315141918[[#This Row],[R$ (Valores)]],K736+FluxoCaixa101315141918[[#This Row],[Valores Receitas / Despesas]])</f>
        <v>77365.289999999994</v>
      </c>
      <c r="L737" s="5">
        <f>IF(FluxoCaixa101315141918[[#This Row],[Entrada / Saída]]="Saída",FluxoCaixa101315141918[[#This Row],[R$ (Valores)]]*-1,FluxoCaixa101315141918[[#This Row],[R$ (Valores)]])</f>
        <v>0</v>
      </c>
    </row>
    <row r="738" spans="2:12">
      <c r="B738" s="48"/>
      <c r="C738" s="48"/>
      <c r="D738" s="56"/>
      <c r="E738" s="52"/>
      <c r="F738" s="17"/>
      <c r="G738" s="17"/>
      <c r="H738" s="17"/>
      <c r="I738" s="21"/>
      <c r="J738" s="17" t="s">
        <v>525</v>
      </c>
      <c r="K738" s="20">
        <f>IF(FluxoCaixa101315141918[[#This Row],[Movimento ]]="Saldo Inicial",FluxoCaixa101315141918[[#This Row],[R$ (Valores)]],K737+FluxoCaixa101315141918[[#This Row],[Valores Receitas / Despesas]])</f>
        <v>77365.289999999994</v>
      </c>
      <c r="L738" s="5">
        <f>IF(FluxoCaixa101315141918[[#This Row],[Entrada / Saída]]="Saída",FluxoCaixa101315141918[[#This Row],[R$ (Valores)]]*-1,FluxoCaixa101315141918[[#This Row],[R$ (Valores)]])</f>
        <v>0</v>
      </c>
    </row>
    <row r="739" spans="2:12">
      <c r="B739" s="48"/>
      <c r="C739" s="48"/>
      <c r="D739" s="56"/>
      <c r="E739" s="52"/>
      <c r="F739" s="17"/>
      <c r="G739" s="17"/>
      <c r="H739" s="17"/>
      <c r="I739" s="21"/>
      <c r="J739" s="17" t="s">
        <v>525</v>
      </c>
      <c r="K739" s="20">
        <f>IF(FluxoCaixa101315141918[[#This Row],[Movimento ]]="Saldo Inicial",FluxoCaixa101315141918[[#This Row],[R$ (Valores)]],K738+FluxoCaixa101315141918[[#This Row],[Valores Receitas / Despesas]])</f>
        <v>77365.289999999994</v>
      </c>
      <c r="L739" s="5">
        <f>IF(FluxoCaixa101315141918[[#This Row],[Entrada / Saída]]="Saída",FluxoCaixa101315141918[[#This Row],[R$ (Valores)]]*-1,FluxoCaixa101315141918[[#This Row],[R$ (Valores)]])</f>
        <v>0</v>
      </c>
    </row>
    <row r="740" spans="2:12">
      <c r="B740" s="48"/>
      <c r="C740" s="48"/>
      <c r="D740" s="56"/>
      <c r="E740" s="52"/>
      <c r="F740" s="17"/>
      <c r="G740" s="17"/>
      <c r="H740" s="17"/>
      <c r="I740" s="21"/>
      <c r="J740" s="17" t="s">
        <v>525</v>
      </c>
      <c r="K740" s="20">
        <f>IF(FluxoCaixa101315141918[[#This Row],[Movimento ]]="Saldo Inicial",FluxoCaixa101315141918[[#This Row],[R$ (Valores)]],K739+FluxoCaixa101315141918[[#This Row],[Valores Receitas / Despesas]])</f>
        <v>77365.289999999994</v>
      </c>
      <c r="L740" s="5">
        <f>IF(FluxoCaixa101315141918[[#This Row],[Entrada / Saída]]="Saída",FluxoCaixa101315141918[[#This Row],[R$ (Valores)]]*-1,FluxoCaixa101315141918[[#This Row],[R$ (Valores)]])</f>
        <v>0</v>
      </c>
    </row>
    <row r="741" spans="2:12">
      <c r="B741" s="48"/>
      <c r="C741" s="48"/>
      <c r="D741" s="56"/>
      <c r="E741" s="52"/>
      <c r="F741" s="17"/>
      <c r="G741" s="17"/>
      <c r="H741" s="17"/>
      <c r="I741" s="21"/>
      <c r="J741" s="17" t="s">
        <v>525</v>
      </c>
      <c r="K741" s="20">
        <f>IF(FluxoCaixa101315141918[[#This Row],[Movimento ]]="Saldo Inicial",FluxoCaixa101315141918[[#This Row],[R$ (Valores)]],K740+FluxoCaixa101315141918[[#This Row],[Valores Receitas / Despesas]])</f>
        <v>77365.289999999994</v>
      </c>
      <c r="L741" s="5">
        <f>IF(FluxoCaixa101315141918[[#This Row],[Entrada / Saída]]="Saída",FluxoCaixa101315141918[[#This Row],[R$ (Valores)]]*-1,FluxoCaixa101315141918[[#This Row],[R$ (Valores)]])</f>
        <v>0</v>
      </c>
    </row>
    <row r="742" spans="2:12">
      <c r="B742" s="48"/>
      <c r="C742" s="48"/>
      <c r="D742" s="56"/>
      <c r="E742" s="52"/>
      <c r="F742" s="17"/>
      <c r="G742" s="17"/>
      <c r="H742" s="17"/>
      <c r="I742" s="21"/>
      <c r="J742" s="17" t="s">
        <v>525</v>
      </c>
      <c r="K742" s="20">
        <f>IF(FluxoCaixa101315141918[[#This Row],[Movimento ]]="Saldo Inicial",FluxoCaixa101315141918[[#This Row],[R$ (Valores)]],K741+FluxoCaixa101315141918[[#This Row],[Valores Receitas / Despesas]])</f>
        <v>77365.289999999994</v>
      </c>
      <c r="L742" s="5">
        <f>IF(FluxoCaixa101315141918[[#This Row],[Entrada / Saída]]="Saída",FluxoCaixa101315141918[[#This Row],[R$ (Valores)]]*-1,FluxoCaixa101315141918[[#This Row],[R$ (Valores)]])</f>
        <v>0</v>
      </c>
    </row>
    <row r="743" spans="2:12">
      <c r="B743" s="48"/>
      <c r="C743" s="48"/>
      <c r="D743" s="56"/>
      <c r="E743" s="52"/>
      <c r="F743" s="17"/>
      <c r="G743" s="17"/>
      <c r="H743" s="17"/>
      <c r="I743" s="29"/>
      <c r="J743" s="17"/>
      <c r="K743" s="20">
        <f>IF(FluxoCaixa101315141918[[#This Row],[Movimento ]]="Saldo Inicial",FluxoCaixa101315141918[[#This Row],[R$ (Valores)]],K742+FluxoCaixa101315141918[[#This Row],[Valores Receitas / Despesas]])</f>
        <v>77365.289999999994</v>
      </c>
      <c r="L743" s="5">
        <f>IF(FluxoCaixa101315141918[[#This Row],[Entrada / Saída]]="Saída",FluxoCaixa101315141918[[#This Row],[R$ (Valores)]]*-1,FluxoCaixa101315141918[[#This Row],[R$ (Valores)]])</f>
        <v>0</v>
      </c>
    </row>
    <row r="744" spans="2:12">
      <c r="B744" s="48"/>
      <c r="C744" s="48"/>
      <c r="D744" s="56"/>
      <c r="E744" s="52"/>
      <c r="F744" s="17"/>
      <c r="G744" s="17"/>
      <c r="H744" s="17"/>
      <c r="I744" s="21"/>
      <c r="J744" s="17"/>
      <c r="K744" s="20">
        <f>IF(FluxoCaixa101315141918[[#This Row],[Movimento ]]="Saldo Inicial",FluxoCaixa101315141918[[#This Row],[R$ (Valores)]],K743+FluxoCaixa101315141918[[#This Row],[Valores Receitas / Despesas]])</f>
        <v>77365.289999999994</v>
      </c>
      <c r="L744" s="5">
        <f>IF(FluxoCaixa101315141918[[#This Row],[Entrada / Saída]]="Saída",FluxoCaixa101315141918[[#This Row],[R$ (Valores)]]*-1,FluxoCaixa101315141918[[#This Row],[R$ (Valores)]])</f>
        <v>0</v>
      </c>
    </row>
    <row r="745" spans="2:12">
      <c r="B745" s="48"/>
      <c r="C745" s="48"/>
      <c r="D745" s="56"/>
      <c r="E745" s="52"/>
      <c r="F745" s="17"/>
      <c r="G745" s="17"/>
      <c r="H745" s="17"/>
      <c r="I745" s="21"/>
      <c r="J745" s="17"/>
      <c r="K745" s="20">
        <f>IF(FluxoCaixa101315141918[[#This Row],[Movimento ]]="Saldo Inicial",FluxoCaixa101315141918[[#This Row],[R$ (Valores)]],K744+FluxoCaixa101315141918[[#This Row],[Valores Receitas / Despesas]])</f>
        <v>77365.289999999994</v>
      </c>
      <c r="L745" s="5">
        <f>IF(FluxoCaixa101315141918[[#This Row],[Entrada / Saída]]="Saída",FluxoCaixa101315141918[[#This Row],[R$ (Valores)]]*-1,FluxoCaixa101315141918[[#This Row],[R$ (Valores)]])</f>
        <v>0</v>
      </c>
    </row>
    <row r="746" spans="2:12">
      <c r="B746" s="48"/>
      <c r="C746" s="48"/>
      <c r="D746" s="56"/>
      <c r="E746" s="52"/>
      <c r="F746" s="17"/>
      <c r="G746" s="17"/>
      <c r="H746" s="17"/>
      <c r="I746" s="21"/>
      <c r="J746" s="17"/>
      <c r="K746" s="20">
        <f>IF(FluxoCaixa101315141918[[#This Row],[Movimento ]]="Saldo Inicial",FluxoCaixa101315141918[[#This Row],[R$ (Valores)]],K745+FluxoCaixa101315141918[[#This Row],[Valores Receitas / Despesas]])</f>
        <v>77365.289999999994</v>
      </c>
      <c r="L746" s="5">
        <f>IF(FluxoCaixa101315141918[[#This Row],[Entrada / Saída]]="Saída",FluxoCaixa101315141918[[#This Row],[R$ (Valores)]]*-1,FluxoCaixa101315141918[[#This Row],[R$ (Valores)]])</f>
        <v>0</v>
      </c>
    </row>
    <row r="747" spans="2:12">
      <c r="B747" s="48"/>
      <c r="C747" s="48"/>
      <c r="D747" s="16"/>
      <c r="E747" s="48"/>
      <c r="F747" s="17"/>
      <c r="G747" s="17"/>
      <c r="H747" s="17"/>
      <c r="I747" s="21"/>
      <c r="J747" s="17"/>
      <c r="K747" s="20">
        <f>IF(FluxoCaixa101315141918[[#This Row],[Movimento ]]="Saldo Inicial",FluxoCaixa101315141918[[#This Row],[R$ (Valores)]],K746+FluxoCaixa101315141918[[#This Row],[Valores Receitas / Despesas]])</f>
        <v>77365.289999999994</v>
      </c>
      <c r="L747" s="5">
        <f>IF(FluxoCaixa101315141918[[#This Row],[Entrada / Saída]]="Saída",FluxoCaixa101315141918[[#This Row],[R$ (Valores)]]*-1,FluxoCaixa101315141918[[#This Row],[R$ (Valores)]])</f>
        <v>0</v>
      </c>
    </row>
    <row r="748" spans="2:12">
      <c r="B748" s="48"/>
      <c r="C748" s="48"/>
      <c r="D748" s="16"/>
      <c r="E748" s="48"/>
      <c r="F748" s="17"/>
      <c r="G748" s="17"/>
      <c r="H748" s="17"/>
      <c r="I748" s="21"/>
      <c r="J748" s="17"/>
      <c r="K748" s="20">
        <f>IF(FluxoCaixa101315141918[[#This Row],[Movimento ]]="Saldo Inicial",FluxoCaixa101315141918[[#This Row],[R$ (Valores)]],K747+FluxoCaixa101315141918[[#This Row],[Valores Receitas / Despesas]])</f>
        <v>77365.289999999994</v>
      </c>
      <c r="L748" s="5">
        <f>IF(FluxoCaixa101315141918[[#This Row],[Entrada / Saída]]="Saída",FluxoCaixa101315141918[[#This Row],[R$ (Valores)]]*-1,FluxoCaixa101315141918[[#This Row],[R$ (Valores)]])</f>
        <v>0</v>
      </c>
    </row>
    <row r="749" spans="2:12">
      <c r="B749" s="48"/>
      <c r="C749" s="48"/>
      <c r="D749" s="16"/>
      <c r="E749" s="48"/>
      <c r="F749" s="17"/>
      <c r="G749" s="17"/>
      <c r="H749" s="17"/>
      <c r="I749" s="21"/>
      <c r="J749" s="17"/>
      <c r="K749" s="20">
        <f>IF(FluxoCaixa101315141918[[#This Row],[Movimento ]]="Saldo Inicial",FluxoCaixa101315141918[[#This Row],[R$ (Valores)]],K748+FluxoCaixa101315141918[[#This Row],[Valores Receitas / Despesas]])</f>
        <v>77365.289999999994</v>
      </c>
      <c r="L749" s="5">
        <f>IF(FluxoCaixa101315141918[[#This Row],[Entrada / Saída]]="Saída",FluxoCaixa101315141918[[#This Row],[R$ (Valores)]]*-1,FluxoCaixa101315141918[[#This Row],[R$ (Valores)]])</f>
        <v>0</v>
      </c>
    </row>
    <row r="750" spans="2:12">
      <c r="B750" s="48"/>
      <c r="C750" s="48"/>
      <c r="D750" s="16"/>
      <c r="E750" s="48"/>
      <c r="F750" s="17"/>
      <c r="G750" s="17"/>
      <c r="H750" s="17"/>
      <c r="I750" s="21"/>
      <c r="J750" s="17"/>
      <c r="K750" s="20">
        <f>IF(FluxoCaixa101315141918[[#This Row],[Movimento ]]="Saldo Inicial",FluxoCaixa101315141918[[#This Row],[R$ (Valores)]],K749+FluxoCaixa101315141918[[#This Row],[Valores Receitas / Despesas]])</f>
        <v>77365.289999999994</v>
      </c>
      <c r="L750" s="5">
        <f>IF(FluxoCaixa101315141918[[#This Row],[Entrada / Saída]]="Saída",FluxoCaixa101315141918[[#This Row],[R$ (Valores)]]*-1,FluxoCaixa101315141918[[#This Row],[R$ (Valores)]])</f>
        <v>0</v>
      </c>
    </row>
    <row r="751" spans="2:12">
      <c r="B751" s="48"/>
      <c r="C751" s="48"/>
      <c r="D751" s="16"/>
      <c r="E751" s="48"/>
      <c r="F751" s="17"/>
      <c r="G751" s="17"/>
      <c r="H751" s="17"/>
      <c r="I751" s="21"/>
      <c r="J751" s="17"/>
      <c r="K751" s="20">
        <f>IF(FluxoCaixa101315141918[[#This Row],[Movimento ]]="Saldo Inicial",FluxoCaixa101315141918[[#This Row],[R$ (Valores)]],K750+FluxoCaixa101315141918[[#This Row],[Valores Receitas / Despesas]])</f>
        <v>77365.289999999994</v>
      </c>
      <c r="L751" s="5">
        <f>IF(FluxoCaixa101315141918[[#This Row],[Entrada / Saída]]="Saída",FluxoCaixa101315141918[[#This Row],[R$ (Valores)]]*-1,FluxoCaixa101315141918[[#This Row],[R$ (Valores)]])</f>
        <v>0</v>
      </c>
    </row>
    <row r="752" spans="2:12">
      <c r="B752" s="48"/>
      <c r="C752" s="48"/>
      <c r="D752" s="16"/>
      <c r="E752" s="48"/>
      <c r="F752" s="17"/>
      <c r="G752" s="17"/>
      <c r="H752" s="17"/>
      <c r="I752" s="21"/>
      <c r="J752" s="17"/>
      <c r="K752" s="20">
        <f>IF(FluxoCaixa101315141918[[#This Row],[Movimento ]]="Saldo Inicial",FluxoCaixa101315141918[[#This Row],[R$ (Valores)]],K751+FluxoCaixa101315141918[[#This Row],[Valores Receitas / Despesas]])</f>
        <v>77365.289999999994</v>
      </c>
      <c r="L752" s="5">
        <f>IF(FluxoCaixa101315141918[[#This Row],[Entrada / Saída]]="Saída",FluxoCaixa101315141918[[#This Row],[R$ (Valores)]]*-1,FluxoCaixa101315141918[[#This Row],[R$ (Valores)]])</f>
        <v>0</v>
      </c>
    </row>
    <row r="753" spans="2:12">
      <c r="B753" s="48"/>
      <c r="C753" s="48"/>
      <c r="D753" s="16"/>
      <c r="E753" s="48"/>
      <c r="F753" s="17"/>
      <c r="G753" s="17"/>
      <c r="H753" s="17"/>
      <c r="I753" s="21"/>
      <c r="J753" s="17"/>
      <c r="K753" s="20">
        <f>IF(FluxoCaixa101315141918[[#This Row],[Movimento ]]="Saldo Inicial",FluxoCaixa101315141918[[#This Row],[R$ (Valores)]],K752+FluxoCaixa101315141918[[#This Row],[Valores Receitas / Despesas]])</f>
        <v>77365.289999999994</v>
      </c>
      <c r="L753" s="5">
        <f>IF(FluxoCaixa101315141918[[#This Row],[Entrada / Saída]]="Saída",FluxoCaixa101315141918[[#This Row],[R$ (Valores)]]*-1,FluxoCaixa101315141918[[#This Row],[R$ (Valores)]])</f>
        <v>0</v>
      </c>
    </row>
    <row r="754" spans="2:12">
      <c r="B754" s="48"/>
      <c r="C754" s="48"/>
      <c r="D754" s="16"/>
      <c r="E754" s="48"/>
      <c r="F754" s="17"/>
      <c r="G754" s="17"/>
      <c r="H754" s="17"/>
      <c r="I754" s="21"/>
      <c r="J754" s="17"/>
      <c r="K754" s="20">
        <f>IF(FluxoCaixa101315141918[[#This Row],[Movimento ]]="Saldo Inicial",FluxoCaixa101315141918[[#This Row],[R$ (Valores)]],K753+FluxoCaixa101315141918[[#This Row],[Valores Receitas / Despesas]])</f>
        <v>77365.289999999994</v>
      </c>
      <c r="L754" s="5">
        <f>IF(FluxoCaixa101315141918[[#This Row],[Entrada / Saída]]="Saída",FluxoCaixa101315141918[[#This Row],[R$ (Valores)]]*-1,FluxoCaixa101315141918[[#This Row],[R$ (Valores)]])</f>
        <v>0</v>
      </c>
    </row>
    <row r="755" spans="2:12">
      <c r="B755" s="48"/>
      <c r="C755" s="48"/>
      <c r="D755" s="16"/>
      <c r="E755" s="48"/>
      <c r="F755" s="17"/>
      <c r="G755" s="17"/>
      <c r="H755" s="17"/>
      <c r="I755" s="21"/>
      <c r="J755" s="17"/>
      <c r="K755" s="20">
        <f>IF(FluxoCaixa101315141918[[#This Row],[Movimento ]]="Saldo Inicial",FluxoCaixa101315141918[[#This Row],[R$ (Valores)]],K754+FluxoCaixa101315141918[[#This Row],[Valores Receitas / Despesas]])</f>
        <v>77365.289999999994</v>
      </c>
      <c r="L755" s="5">
        <f>IF(FluxoCaixa101315141918[[#This Row],[Entrada / Saída]]="Saída",FluxoCaixa101315141918[[#This Row],[R$ (Valores)]]*-1,FluxoCaixa101315141918[[#This Row],[R$ (Valores)]])</f>
        <v>0</v>
      </c>
    </row>
    <row r="756" spans="2:12">
      <c r="B756" s="48"/>
      <c r="C756" s="48"/>
      <c r="D756" s="16"/>
      <c r="E756" s="48"/>
      <c r="F756" s="17"/>
      <c r="G756" s="17"/>
      <c r="H756" s="17"/>
      <c r="I756" s="21"/>
      <c r="J756" s="17"/>
      <c r="K756" s="20">
        <f>IF(FluxoCaixa101315141918[[#This Row],[Movimento ]]="Saldo Inicial",FluxoCaixa101315141918[[#This Row],[R$ (Valores)]],K755+FluxoCaixa101315141918[[#This Row],[Valores Receitas / Despesas]])</f>
        <v>77365.289999999994</v>
      </c>
      <c r="L756" s="5">
        <f>IF(FluxoCaixa101315141918[[#This Row],[Entrada / Saída]]="Saída",FluxoCaixa101315141918[[#This Row],[R$ (Valores)]]*-1,FluxoCaixa101315141918[[#This Row],[R$ (Valores)]])</f>
        <v>0</v>
      </c>
    </row>
    <row r="757" spans="2:12">
      <c r="B757" s="48"/>
      <c r="C757" s="48"/>
      <c r="D757" s="16"/>
      <c r="E757" s="48"/>
      <c r="F757" s="17"/>
      <c r="G757" s="17"/>
      <c r="H757" s="17"/>
      <c r="I757" s="21"/>
      <c r="J757" s="17"/>
      <c r="K757" s="20">
        <f>IF(FluxoCaixa101315141918[[#This Row],[Movimento ]]="Saldo Inicial",FluxoCaixa101315141918[[#This Row],[R$ (Valores)]],K756+FluxoCaixa101315141918[[#This Row],[Valores Receitas / Despesas]])</f>
        <v>77365.289999999994</v>
      </c>
      <c r="L757" s="5">
        <f>IF(FluxoCaixa101315141918[[#This Row],[Entrada / Saída]]="Saída",FluxoCaixa101315141918[[#This Row],[R$ (Valores)]]*-1,FluxoCaixa101315141918[[#This Row],[R$ (Valores)]])</f>
        <v>0</v>
      </c>
    </row>
    <row r="758" spans="2:12">
      <c r="B758" s="48"/>
      <c r="C758" s="48"/>
      <c r="D758" s="16"/>
      <c r="E758" s="48"/>
      <c r="F758" s="17"/>
      <c r="G758" s="17"/>
      <c r="H758" s="17"/>
      <c r="I758" s="21"/>
      <c r="J758" s="17"/>
      <c r="K758" s="20">
        <f>IF(FluxoCaixa101315141918[[#This Row],[Movimento ]]="Saldo Inicial",FluxoCaixa101315141918[[#This Row],[R$ (Valores)]],K757+FluxoCaixa101315141918[[#This Row],[Valores Receitas / Despesas]])</f>
        <v>77365.289999999994</v>
      </c>
      <c r="L758" s="5">
        <f>IF(FluxoCaixa101315141918[[#This Row],[Entrada / Saída]]="Saída",FluxoCaixa101315141918[[#This Row],[R$ (Valores)]]*-1,FluxoCaixa101315141918[[#This Row],[R$ (Valores)]])</f>
        <v>0</v>
      </c>
    </row>
    <row r="759" spans="2:12">
      <c r="B759" s="48"/>
      <c r="C759" s="48"/>
      <c r="D759" s="16"/>
      <c r="E759" s="48"/>
      <c r="F759" s="17"/>
      <c r="G759" s="17"/>
      <c r="H759" s="17"/>
      <c r="I759" s="21"/>
      <c r="J759" s="17"/>
      <c r="K759" s="20">
        <f>IF(FluxoCaixa101315141918[[#This Row],[Movimento ]]="Saldo Inicial",FluxoCaixa101315141918[[#This Row],[R$ (Valores)]],K758+FluxoCaixa101315141918[[#This Row],[Valores Receitas / Despesas]])</f>
        <v>77365.289999999994</v>
      </c>
      <c r="L759" s="5">
        <f>IF(FluxoCaixa101315141918[[#This Row],[Entrada / Saída]]="Saída",FluxoCaixa101315141918[[#This Row],[R$ (Valores)]]*-1,FluxoCaixa101315141918[[#This Row],[R$ (Valores)]])</f>
        <v>0</v>
      </c>
    </row>
    <row r="760" spans="2:12">
      <c r="B760" s="48"/>
      <c r="C760" s="48"/>
      <c r="D760" s="16"/>
      <c r="E760" s="48"/>
      <c r="F760" s="17"/>
      <c r="G760" s="17"/>
      <c r="H760" s="17"/>
      <c r="I760" s="21"/>
      <c r="J760" s="17"/>
      <c r="K760" s="20">
        <f>IF(FluxoCaixa101315141918[[#This Row],[Movimento ]]="Saldo Inicial",FluxoCaixa101315141918[[#This Row],[R$ (Valores)]],K759+FluxoCaixa101315141918[[#This Row],[Valores Receitas / Despesas]])</f>
        <v>77365.289999999994</v>
      </c>
      <c r="L760" s="5">
        <f>IF(FluxoCaixa101315141918[[#This Row],[Entrada / Saída]]="Saída",FluxoCaixa101315141918[[#This Row],[R$ (Valores)]]*-1,FluxoCaixa101315141918[[#This Row],[R$ (Valores)]])</f>
        <v>0</v>
      </c>
    </row>
    <row r="761" spans="2:12">
      <c r="B761" s="48"/>
      <c r="C761" s="48"/>
      <c r="D761" s="16"/>
      <c r="E761" s="48"/>
      <c r="F761" s="17"/>
      <c r="G761" s="17"/>
      <c r="H761" s="17"/>
      <c r="I761" s="21"/>
      <c r="J761" s="17"/>
      <c r="K761" s="20">
        <f>IF(FluxoCaixa101315141918[[#This Row],[Movimento ]]="Saldo Inicial",FluxoCaixa101315141918[[#This Row],[R$ (Valores)]],K760+FluxoCaixa101315141918[[#This Row],[Valores Receitas / Despesas]])</f>
        <v>77365.289999999994</v>
      </c>
      <c r="L761" s="5">
        <f>IF(FluxoCaixa101315141918[[#This Row],[Entrada / Saída]]="Saída",FluxoCaixa101315141918[[#This Row],[R$ (Valores)]]*-1,FluxoCaixa101315141918[[#This Row],[R$ (Valores)]])</f>
        <v>0</v>
      </c>
    </row>
    <row r="762" spans="2:12">
      <c r="B762" s="48"/>
      <c r="C762" s="48"/>
      <c r="D762" s="16"/>
      <c r="E762" s="48"/>
      <c r="F762" s="17"/>
      <c r="G762" s="17"/>
      <c r="H762" s="17"/>
      <c r="I762" s="21"/>
      <c r="J762" s="17"/>
      <c r="K762" s="20">
        <f>IF(FluxoCaixa101315141918[[#This Row],[Movimento ]]="Saldo Inicial",FluxoCaixa101315141918[[#This Row],[R$ (Valores)]],K761+FluxoCaixa101315141918[[#This Row],[Valores Receitas / Despesas]])</f>
        <v>77365.289999999994</v>
      </c>
      <c r="L762" s="5">
        <f>IF(FluxoCaixa101315141918[[#This Row],[Entrada / Saída]]="Saída",FluxoCaixa101315141918[[#This Row],[R$ (Valores)]]*-1,FluxoCaixa101315141918[[#This Row],[R$ (Valores)]])</f>
        <v>0</v>
      </c>
    </row>
    <row r="763" spans="2:12">
      <c r="B763" s="48"/>
      <c r="C763" s="48"/>
      <c r="D763" s="16"/>
      <c r="E763" s="48"/>
      <c r="F763" s="17"/>
      <c r="G763" s="17"/>
      <c r="H763" s="17"/>
      <c r="I763" s="21"/>
      <c r="J763" s="17"/>
      <c r="K763" s="20">
        <f>IF(FluxoCaixa101315141918[[#This Row],[Movimento ]]="Saldo Inicial",FluxoCaixa101315141918[[#This Row],[R$ (Valores)]],K762+FluxoCaixa101315141918[[#This Row],[Valores Receitas / Despesas]])</f>
        <v>77365.289999999994</v>
      </c>
      <c r="L763" s="5">
        <f>IF(FluxoCaixa101315141918[[#This Row],[Entrada / Saída]]="Saída",FluxoCaixa101315141918[[#This Row],[R$ (Valores)]]*-1,FluxoCaixa101315141918[[#This Row],[R$ (Valores)]])</f>
        <v>0</v>
      </c>
    </row>
    <row r="764" spans="2:12">
      <c r="B764" s="48"/>
      <c r="C764" s="48"/>
      <c r="D764" s="16"/>
      <c r="E764" s="48"/>
      <c r="F764" s="17"/>
      <c r="G764" s="17"/>
      <c r="H764" s="17"/>
      <c r="I764" s="21"/>
      <c r="J764" s="17"/>
      <c r="K764" s="20">
        <f>IF(FluxoCaixa101315141918[[#This Row],[Movimento ]]="Saldo Inicial",FluxoCaixa101315141918[[#This Row],[R$ (Valores)]],K763+FluxoCaixa101315141918[[#This Row],[Valores Receitas / Despesas]])</f>
        <v>77365.289999999994</v>
      </c>
      <c r="L764" s="5">
        <f>IF(FluxoCaixa101315141918[[#This Row],[Entrada / Saída]]="Saída",FluxoCaixa101315141918[[#This Row],[R$ (Valores)]]*-1,FluxoCaixa101315141918[[#This Row],[R$ (Valores)]])</f>
        <v>0</v>
      </c>
    </row>
    <row r="765" spans="2:12">
      <c r="B765" s="48"/>
      <c r="C765" s="48"/>
      <c r="D765" s="16"/>
      <c r="E765" s="48"/>
      <c r="F765" s="17"/>
      <c r="G765" s="17"/>
      <c r="H765" s="17"/>
      <c r="I765" s="21"/>
      <c r="J765" s="17"/>
      <c r="K765" s="20">
        <f>IF(FluxoCaixa101315141918[[#This Row],[Movimento ]]="Saldo Inicial",FluxoCaixa101315141918[[#This Row],[R$ (Valores)]],K764+FluxoCaixa101315141918[[#This Row],[Valores Receitas / Despesas]])</f>
        <v>77365.289999999994</v>
      </c>
      <c r="L765" s="5">
        <f>IF(FluxoCaixa101315141918[[#This Row],[Entrada / Saída]]="Saída",FluxoCaixa101315141918[[#This Row],[R$ (Valores)]]*-1,FluxoCaixa101315141918[[#This Row],[R$ (Valores)]])</f>
        <v>0</v>
      </c>
    </row>
    <row r="766" spans="2:12">
      <c r="B766" s="48"/>
      <c r="C766" s="48"/>
      <c r="D766" s="16"/>
      <c r="E766" s="48"/>
      <c r="F766" s="17"/>
      <c r="G766" s="17"/>
      <c r="H766" s="17"/>
      <c r="I766" s="54"/>
      <c r="J766" s="17"/>
      <c r="K766" s="47">
        <f>IF(FluxoCaixa101315141918[[#This Row],[Movimento ]]="Saldo Inicial",FluxoCaixa101315141918[[#This Row],[R$ (Valores)]],K765+FluxoCaixa101315141918[[#This Row],[Valores Receitas / Despesas]])</f>
        <v>77365.289999999994</v>
      </c>
      <c r="L766" s="53">
        <f>IF(FluxoCaixa101315141918[[#This Row],[Entrada / Saída]]="Saída",FluxoCaixa101315141918[[#This Row],[R$ (Valores)]]*-1,FluxoCaixa101315141918[[#This Row],[R$ (Valores)]])</f>
        <v>0</v>
      </c>
    </row>
    <row r="767" spans="2:12">
      <c r="B767" s="48"/>
      <c r="C767" s="48"/>
      <c r="D767" s="16"/>
      <c r="E767" s="48"/>
      <c r="F767" s="17"/>
      <c r="G767" s="17"/>
      <c r="H767" s="17"/>
      <c r="I767" s="54"/>
      <c r="J767" s="17"/>
      <c r="K767" s="47">
        <f>IF(FluxoCaixa101315141918[[#This Row],[Movimento ]]="Saldo Inicial",FluxoCaixa101315141918[[#This Row],[R$ (Valores)]],K766+FluxoCaixa101315141918[[#This Row],[Valores Receitas / Despesas]])</f>
        <v>77365.289999999994</v>
      </c>
      <c r="L767" s="53">
        <f>IF(FluxoCaixa101315141918[[#This Row],[Entrada / Saída]]="Saída",FluxoCaixa101315141918[[#This Row],[R$ (Valores)]]*-1,FluxoCaixa101315141918[[#This Row],[R$ (Valores)]])</f>
        <v>0</v>
      </c>
    </row>
    <row r="768" spans="2:12">
      <c r="B768" s="48"/>
      <c r="C768" s="48"/>
      <c r="D768" s="16"/>
      <c r="E768" s="48"/>
      <c r="F768" s="17"/>
      <c r="G768" s="17"/>
      <c r="H768" s="17"/>
      <c r="I768" s="54"/>
      <c r="J768" s="17"/>
      <c r="K768" s="47">
        <f>IF(FluxoCaixa101315141918[[#This Row],[Movimento ]]="Saldo Inicial",FluxoCaixa101315141918[[#This Row],[R$ (Valores)]],K767+FluxoCaixa101315141918[[#This Row],[Valores Receitas / Despesas]])</f>
        <v>77365.289999999994</v>
      </c>
      <c r="L768" s="53">
        <f>IF(FluxoCaixa101315141918[[#This Row],[Entrada / Saída]]="Saída",FluxoCaixa101315141918[[#This Row],[R$ (Valores)]]*-1,FluxoCaixa101315141918[[#This Row],[R$ (Valores)]])</f>
        <v>0</v>
      </c>
    </row>
    <row r="769" spans="2:12">
      <c r="B769" s="48"/>
      <c r="C769" s="48"/>
      <c r="D769" s="16"/>
      <c r="E769" s="48"/>
      <c r="F769" s="17"/>
      <c r="G769" s="17"/>
      <c r="H769" s="17"/>
      <c r="I769" s="54"/>
      <c r="J769" s="17"/>
      <c r="K769" s="47">
        <f>IF(FluxoCaixa101315141918[[#This Row],[Movimento ]]="Saldo Inicial",FluxoCaixa101315141918[[#This Row],[R$ (Valores)]],K768+FluxoCaixa101315141918[[#This Row],[Valores Receitas / Despesas]])</f>
        <v>77365.289999999994</v>
      </c>
      <c r="L769" s="53">
        <f>IF(FluxoCaixa101315141918[[#This Row],[Entrada / Saída]]="Saída",FluxoCaixa101315141918[[#This Row],[R$ (Valores)]]*-1,FluxoCaixa101315141918[[#This Row],[R$ (Valores)]])</f>
        <v>0</v>
      </c>
    </row>
    <row r="770" spans="2:12">
      <c r="B770" s="48"/>
      <c r="C770" s="48"/>
      <c r="D770" s="16"/>
      <c r="E770" s="48"/>
      <c r="F770" s="17"/>
      <c r="G770" s="17"/>
      <c r="H770" s="17"/>
      <c r="I770" s="54"/>
      <c r="J770" s="17"/>
      <c r="K770" s="47">
        <f>IF(FluxoCaixa101315141918[[#This Row],[Movimento ]]="Saldo Inicial",FluxoCaixa101315141918[[#This Row],[R$ (Valores)]],K769+FluxoCaixa101315141918[[#This Row],[Valores Receitas / Despesas]])</f>
        <v>77365.289999999994</v>
      </c>
      <c r="L770" s="53">
        <f>IF(FluxoCaixa101315141918[[#This Row],[Entrada / Saída]]="Saída",FluxoCaixa101315141918[[#This Row],[R$ (Valores)]]*-1,FluxoCaixa101315141918[[#This Row],[R$ (Valores)]])</f>
        <v>0</v>
      </c>
    </row>
    <row r="771" spans="2:12">
      <c r="B771" s="48"/>
      <c r="C771" s="48"/>
      <c r="D771" s="16"/>
      <c r="E771" s="48"/>
      <c r="F771" s="17"/>
      <c r="G771" s="17"/>
      <c r="H771" s="17"/>
      <c r="I771" s="54"/>
      <c r="J771" s="17"/>
      <c r="K771" s="47">
        <f>IF(FluxoCaixa101315141918[[#This Row],[Movimento ]]="Saldo Inicial",FluxoCaixa101315141918[[#This Row],[R$ (Valores)]],K770+FluxoCaixa101315141918[[#This Row],[Valores Receitas / Despesas]])</f>
        <v>77365.289999999994</v>
      </c>
      <c r="L771" s="53">
        <f>IF(FluxoCaixa101315141918[[#This Row],[Entrada / Saída]]="Saída",FluxoCaixa101315141918[[#This Row],[R$ (Valores)]]*-1,FluxoCaixa101315141918[[#This Row],[R$ (Valores)]])</f>
        <v>0</v>
      </c>
    </row>
    <row r="772" spans="2:12">
      <c r="B772" s="48"/>
      <c r="C772" s="48"/>
      <c r="D772" s="16"/>
      <c r="E772" s="48"/>
      <c r="F772" s="17"/>
      <c r="G772" s="17"/>
      <c r="H772" s="17"/>
      <c r="I772" s="54"/>
      <c r="J772" s="17"/>
      <c r="K772" s="47">
        <f>IF(FluxoCaixa101315141918[[#This Row],[Movimento ]]="Saldo Inicial",FluxoCaixa101315141918[[#This Row],[R$ (Valores)]],K771+FluxoCaixa101315141918[[#This Row],[Valores Receitas / Despesas]])</f>
        <v>77365.289999999994</v>
      </c>
      <c r="L772" s="53">
        <f>IF(FluxoCaixa101315141918[[#This Row],[Entrada / Saída]]="Saída",FluxoCaixa101315141918[[#This Row],[R$ (Valores)]]*-1,FluxoCaixa101315141918[[#This Row],[R$ (Valores)]])</f>
        <v>0</v>
      </c>
    </row>
    <row r="773" spans="2:12">
      <c r="B773" s="48"/>
      <c r="C773" s="48"/>
      <c r="D773" s="16"/>
      <c r="E773" s="48"/>
      <c r="F773" s="17"/>
      <c r="G773" s="17"/>
      <c r="H773" s="17"/>
      <c r="I773" s="54"/>
      <c r="J773" s="17"/>
      <c r="K773" s="47">
        <f>IF(FluxoCaixa101315141918[[#This Row],[Movimento ]]="Saldo Inicial",FluxoCaixa101315141918[[#This Row],[R$ (Valores)]],K772+FluxoCaixa101315141918[[#This Row],[Valores Receitas / Despesas]])</f>
        <v>77365.289999999994</v>
      </c>
      <c r="L773" s="53">
        <f>IF(FluxoCaixa101315141918[[#This Row],[Entrada / Saída]]="Saída",FluxoCaixa101315141918[[#This Row],[R$ (Valores)]]*-1,FluxoCaixa101315141918[[#This Row],[R$ (Valores)]])</f>
        <v>0</v>
      </c>
    </row>
    <row r="774" spans="2:12">
      <c r="B774" s="48"/>
      <c r="C774" s="48"/>
      <c r="D774" s="16"/>
      <c r="E774" s="48"/>
      <c r="F774" s="17"/>
      <c r="G774" s="17"/>
      <c r="H774" s="17"/>
      <c r="I774" s="54"/>
      <c r="J774" s="17"/>
      <c r="K774" s="47">
        <f>IF(FluxoCaixa101315141918[[#This Row],[Movimento ]]="Saldo Inicial",FluxoCaixa101315141918[[#This Row],[R$ (Valores)]],K773+FluxoCaixa101315141918[[#This Row],[Valores Receitas / Despesas]])</f>
        <v>77365.289999999994</v>
      </c>
      <c r="L774" s="53">
        <f>IF(FluxoCaixa101315141918[[#This Row],[Entrada / Saída]]="Saída",FluxoCaixa101315141918[[#This Row],[R$ (Valores)]]*-1,FluxoCaixa101315141918[[#This Row],[R$ (Valores)]])</f>
        <v>0</v>
      </c>
    </row>
    <row r="775" spans="2:12">
      <c r="B775" s="48"/>
      <c r="C775" s="48"/>
      <c r="D775" s="16"/>
      <c r="E775" s="48"/>
      <c r="F775" s="17"/>
      <c r="G775" s="17"/>
      <c r="H775" s="17"/>
      <c r="I775" s="54"/>
      <c r="J775" s="17"/>
      <c r="K775" s="47">
        <f>IF(FluxoCaixa101315141918[[#This Row],[Movimento ]]="Saldo Inicial",FluxoCaixa101315141918[[#This Row],[R$ (Valores)]],K774+FluxoCaixa101315141918[[#This Row],[Valores Receitas / Despesas]])</f>
        <v>77365.289999999994</v>
      </c>
      <c r="L775" s="53">
        <f>IF(FluxoCaixa101315141918[[#This Row],[Entrada / Saída]]="Saída",FluxoCaixa101315141918[[#This Row],[R$ (Valores)]]*-1,FluxoCaixa101315141918[[#This Row],[R$ (Valores)]])</f>
        <v>0</v>
      </c>
    </row>
    <row r="776" spans="2:12">
      <c r="B776" s="48"/>
      <c r="C776" s="48"/>
      <c r="D776" s="16"/>
      <c r="E776" s="48"/>
      <c r="F776" s="17"/>
      <c r="G776" s="17"/>
      <c r="H776" s="17"/>
      <c r="I776" s="54"/>
      <c r="J776" s="17"/>
      <c r="K776" s="47">
        <f>IF(FluxoCaixa101315141918[[#This Row],[Movimento ]]="Saldo Inicial",FluxoCaixa101315141918[[#This Row],[R$ (Valores)]],K775+FluxoCaixa101315141918[[#This Row],[Valores Receitas / Despesas]])</f>
        <v>77365.289999999994</v>
      </c>
      <c r="L776" s="53">
        <f>IF(FluxoCaixa101315141918[[#This Row],[Entrada / Saída]]="Saída",FluxoCaixa101315141918[[#This Row],[R$ (Valores)]]*-1,FluxoCaixa101315141918[[#This Row],[R$ (Valores)]])</f>
        <v>0</v>
      </c>
    </row>
    <row r="777" spans="2:12">
      <c r="B777" s="48"/>
      <c r="C777" s="48"/>
      <c r="D777" s="16"/>
      <c r="E777" s="48"/>
      <c r="F777" s="17"/>
      <c r="G777" s="17"/>
      <c r="H777" s="17"/>
      <c r="I777" s="54"/>
      <c r="J777" s="17"/>
      <c r="K777" s="47">
        <f>IF(FluxoCaixa101315141918[[#This Row],[Movimento ]]="Saldo Inicial",FluxoCaixa101315141918[[#This Row],[R$ (Valores)]],K776+FluxoCaixa101315141918[[#This Row],[Valores Receitas / Despesas]])</f>
        <v>77365.289999999994</v>
      </c>
      <c r="L777" s="53">
        <f>IF(FluxoCaixa101315141918[[#This Row],[Entrada / Saída]]="Saída",FluxoCaixa101315141918[[#This Row],[R$ (Valores)]]*-1,FluxoCaixa101315141918[[#This Row],[R$ (Valores)]])</f>
        <v>0</v>
      </c>
    </row>
    <row r="778" spans="2:12">
      <c r="B778" s="48"/>
      <c r="C778" s="48"/>
      <c r="D778" s="16"/>
      <c r="E778" s="48"/>
      <c r="F778" s="17"/>
      <c r="G778" s="17"/>
      <c r="H778" s="17"/>
      <c r="I778" s="54"/>
      <c r="J778" s="17"/>
      <c r="K778" s="47">
        <f>IF(FluxoCaixa101315141918[[#This Row],[Movimento ]]="Saldo Inicial",FluxoCaixa101315141918[[#This Row],[R$ (Valores)]],K777+FluxoCaixa101315141918[[#This Row],[Valores Receitas / Despesas]])</f>
        <v>77365.289999999994</v>
      </c>
      <c r="L778" s="53">
        <f>IF(FluxoCaixa101315141918[[#This Row],[Entrada / Saída]]="Saída",FluxoCaixa101315141918[[#This Row],[R$ (Valores)]]*-1,FluxoCaixa101315141918[[#This Row],[R$ (Valores)]])</f>
        <v>0</v>
      </c>
    </row>
    <row r="779" spans="2:12">
      <c r="B779" s="48"/>
      <c r="C779" s="48"/>
      <c r="D779" s="16"/>
      <c r="E779" s="48"/>
      <c r="F779" s="17"/>
      <c r="G779" s="17"/>
      <c r="H779" s="17"/>
      <c r="I779" s="54"/>
      <c r="J779" s="17"/>
      <c r="K779" s="47">
        <f>IF(FluxoCaixa101315141918[[#This Row],[Movimento ]]="Saldo Inicial",FluxoCaixa101315141918[[#This Row],[R$ (Valores)]],K778+FluxoCaixa101315141918[[#This Row],[Valores Receitas / Despesas]])</f>
        <v>77365.289999999994</v>
      </c>
      <c r="L779" s="53">
        <f>IF(FluxoCaixa101315141918[[#This Row],[Entrada / Saída]]="Saída",FluxoCaixa101315141918[[#This Row],[R$ (Valores)]]*-1,FluxoCaixa101315141918[[#This Row],[R$ (Valores)]])</f>
        <v>0</v>
      </c>
    </row>
    <row r="780" spans="2:12">
      <c r="B780" s="48"/>
      <c r="C780" s="48"/>
      <c r="D780" s="16"/>
      <c r="E780" s="48"/>
      <c r="F780" s="17"/>
      <c r="G780" s="17"/>
      <c r="H780" s="17"/>
      <c r="I780" s="54"/>
      <c r="J780" s="17"/>
      <c r="K780" s="47">
        <f>IF(FluxoCaixa101315141918[[#This Row],[Movimento ]]="Saldo Inicial",FluxoCaixa101315141918[[#This Row],[R$ (Valores)]],K779+FluxoCaixa101315141918[[#This Row],[Valores Receitas / Despesas]])</f>
        <v>77365.289999999994</v>
      </c>
      <c r="L780" s="53">
        <f>IF(FluxoCaixa101315141918[[#This Row],[Entrada / Saída]]="Saída",FluxoCaixa101315141918[[#This Row],[R$ (Valores)]]*-1,FluxoCaixa101315141918[[#This Row],[R$ (Valores)]])</f>
        <v>0</v>
      </c>
    </row>
    <row r="781" spans="2:12">
      <c r="B781" s="48"/>
      <c r="C781" s="48"/>
      <c r="D781" s="16"/>
      <c r="E781" s="48"/>
      <c r="F781" s="17"/>
      <c r="G781" s="17"/>
      <c r="H781" s="17"/>
      <c r="I781" s="21"/>
      <c r="J781" s="45"/>
      <c r="K781" s="47">
        <f>IF(FluxoCaixa101315141918[[#This Row],[Movimento ]]="Saldo Inicial",FluxoCaixa101315141918[[#This Row],[R$ (Valores)]],K780+FluxoCaixa101315141918[[#This Row],[Valores Receitas / Despesas]])</f>
        <v>77365.289999999994</v>
      </c>
      <c r="L781" s="53">
        <f>IF(FluxoCaixa101315141918[[#This Row],[Entrada / Saída]]="Saída",FluxoCaixa101315141918[[#This Row],[R$ (Valores)]]*-1,FluxoCaixa101315141918[[#This Row],[R$ (Valores)]])</f>
        <v>0</v>
      </c>
    </row>
    <row r="782" spans="2:12">
      <c r="B782" s="48"/>
      <c r="C782" s="48"/>
      <c r="D782" s="16"/>
      <c r="E782" s="48"/>
      <c r="F782" s="17"/>
      <c r="G782" s="17"/>
      <c r="H782" s="17"/>
      <c r="I782" s="21"/>
      <c r="J782" s="45"/>
      <c r="K782" s="47">
        <f>IF(FluxoCaixa101315141918[[#This Row],[Movimento ]]="Saldo Inicial",FluxoCaixa101315141918[[#This Row],[R$ (Valores)]],K781+FluxoCaixa101315141918[[#This Row],[Valores Receitas / Despesas]])</f>
        <v>77365.289999999994</v>
      </c>
      <c r="L782" s="53">
        <f>IF(FluxoCaixa101315141918[[#This Row],[Entrada / Saída]]="Saída",FluxoCaixa101315141918[[#This Row],[R$ (Valores)]]*-1,FluxoCaixa101315141918[[#This Row],[R$ (Valores)]])</f>
        <v>0</v>
      </c>
    </row>
    <row r="783" spans="2:12">
      <c r="B783" s="48"/>
      <c r="C783" s="48"/>
      <c r="D783" s="16"/>
      <c r="E783" s="48"/>
      <c r="F783" s="45"/>
      <c r="G783" s="45"/>
      <c r="H783" s="17"/>
      <c r="I783" s="54"/>
      <c r="J783" s="45"/>
      <c r="K783" s="47">
        <f>IF(FluxoCaixa101315141918[[#This Row],[Movimento ]]="Saldo Inicial",FluxoCaixa101315141918[[#This Row],[R$ (Valores)]],K782+FluxoCaixa101315141918[[#This Row],[Valores Receitas / Despesas]])</f>
        <v>77365.289999999994</v>
      </c>
      <c r="L783" s="53">
        <f>IF(FluxoCaixa101315141918[[#This Row],[Entrada / Saída]]="Saída",FluxoCaixa101315141918[[#This Row],[R$ (Valores)]]*-1,FluxoCaixa101315141918[[#This Row],[R$ (Valores)]])</f>
        <v>0</v>
      </c>
    </row>
    <row r="784" spans="2:12">
      <c r="B784" s="48"/>
      <c r="C784" s="48"/>
      <c r="D784" s="16"/>
      <c r="E784" s="48"/>
      <c r="F784" s="45"/>
      <c r="G784" s="45"/>
      <c r="H784" s="17"/>
      <c r="I784" s="54"/>
      <c r="J784" s="45"/>
      <c r="K784" s="47">
        <f>IF(FluxoCaixa101315141918[[#This Row],[Movimento ]]="Saldo Inicial",FluxoCaixa101315141918[[#This Row],[R$ (Valores)]],K783+FluxoCaixa101315141918[[#This Row],[Valores Receitas / Despesas]])</f>
        <v>77365.289999999994</v>
      </c>
      <c r="L784" s="53">
        <f>IF(FluxoCaixa101315141918[[#This Row],[Entrada / Saída]]="Saída",FluxoCaixa101315141918[[#This Row],[R$ (Valores)]]*-1,FluxoCaixa101315141918[[#This Row],[R$ (Valores)]])</f>
        <v>0</v>
      </c>
    </row>
    <row r="785" spans="2:12">
      <c r="B785" s="48"/>
      <c r="C785" s="48"/>
      <c r="D785" s="16"/>
      <c r="E785" s="48"/>
      <c r="F785" s="17"/>
      <c r="G785" s="45"/>
      <c r="H785" s="17"/>
      <c r="I785" s="54"/>
      <c r="J785" s="45"/>
      <c r="K785" s="47">
        <f>IF(FluxoCaixa101315141918[[#This Row],[Movimento ]]="Saldo Inicial",FluxoCaixa101315141918[[#This Row],[R$ (Valores)]],K784+FluxoCaixa101315141918[[#This Row],[Valores Receitas / Despesas]])</f>
        <v>77365.289999999994</v>
      </c>
      <c r="L785" s="53">
        <f>IF(FluxoCaixa101315141918[[#This Row],[Entrada / Saída]]="Saída",FluxoCaixa101315141918[[#This Row],[R$ (Valores)]]*-1,FluxoCaixa101315141918[[#This Row],[R$ (Valores)]])</f>
        <v>0</v>
      </c>
    </row>
    <row r="786" spans="2:12">
      <c r="B786" s="48"/>
      <c r="C786" s="48"/>
      <c r="D786" s="16"/>
      <c r="E786" s="48"/>
      <c r="F786" s="17"/>
      <c r="G786" s="45"/>
      <c r="H786" s="17"/>
      <c r="I786" s="54"/>
      <c r="J786" s="45"/>
      <c r="K786" s="47">
        <f>IF(FluxoCaixa101315141918[[#This Row],[Movimento ]]="Saldo Inicial",FluxoCaixa101315141918[[#This Row],[R$ (Valores)]],K785+FluxoCaixa101315141918[[#This Row],[Valores Receitas / Despesas]])</f>
        <v>77365.289999999994</v>
      </c>
      <c r="L786" s="53">
        <f>IF(FluxoCaixa101315141918[[#This Row],[Entrada / Saída]]="Saída",FluxoCaixa101315141918[[#This Row],[R$ (Valores)]]*-1,FluxoCaixa101315141918[[#This Row],[R$ (Valores)]])</f>
        <v>0</v>
      </c>
    </row>
    <row r="787" spans="2:12">
      <c r="B787" s="48"/>
      <c r="C787" s="48"/>
      <c r="D787" s="16"/>
      <c r="E787" s="48"/>
      <c r="F787" s="45"/>
      <c r="G787" s="45"/>
      <c r="H787" s="17"/>
      <c r="I787" s="54"/>
      <c r="J787" s="45"/>
      <c r="K787" s="47">
        <f>IF(FluxoCaixa101315141918[[#This Row],[Movimento ]]="Saldo Inicial",FluxoCaixa101315141918[[#This Row],[R$ (Valores)]],K786+FluxoCaixa101315141918[[#This Row],[Valores Receitas / Despesas]])</f>
        <v>77365.289999999994</v>
      </c>
      <c r="L787" s="53">
        <f>IF(FluxoCaixa101315141918[[#This Row],[Entrada / Saída]]="Saída",FluxoCaixa101315141918[[#This Row],[R$ (Valores)]]*-1,FluxoCaixa101315141918[[#This Row],[R$ (Valores)]])</f>
        <v>0</v>
      </c>
    </row>
    <row r="788" spans="2:12">
      <c r="B788" s="48"/>
      <c r="C788" s="48"/>
      <c r="D788" s="16"/>
      <c r="E788" s="48"/>
      <c r="F788" s="45"/>
      <c r="G788" s="45"/>
      <c r="H788" s="17"/>
      <c r="I788" s="54"/>
      <c r="J788" s="45"/>
      <c r="K788" s="47">
        <f>IF(FluxoCaixa101315141918[[#This Row],[Movimento ]]="Saldo Inicial",FluxoCaixa101315141918[[#This Row],[R$ (Valores)]],K787+FluxoCaixa101315141918[[#This Row],[Valores Receitas / Despesas]])</f>
        <v>77365.289999999994</v>
      </c>
      <c r="L788" s="53">
        <f>IF(FluxoCaixa101315141918[[#This Row],[Entrada / Saída]]="Saída",FluxoCaixa101315141918[[#This Row],[R$ (Valores)]]*-1,FluxoCaixa101315141918[[#This Row],[R$ (Valores)]])</f>
        <v>0</v>
      </c>
    </row>
    <row r="789" spans="2:12">
      <c r="B789" s="48"/>
      <c r="C789" s="48"/>
      <c r="D789" s="16"/>
      <c r="E789" s="48"/>
      <c r="F789" s="17"/>
      <c r="G789" s="17"/>
      <c r="H789" s="17"/>
      <c r="I789" s="54"/>
      <c r="J789" s="45"/>
      <c r="K789" s="47">
        <f>IF(FluxoCaixa101315141918[[#This Row],[Movimento ]]="Saldo Inicial",FluxoCaixa101315141918[[#This Row],[R$ (Valores)]],K788+FluxoCaixa101315141918[[#This Row],[Valores Receitas / Despesas]])</f>
        <v>77365.289999999994</v>
      </c>
      <c r="L789" s="53">
        <f>IF(FluxoCaixa101315141918[[#This Row],[Entrada / Saída]]="Saída",FluxoCaixa101315141918[[#This Row],[R$ (Valores)]]*-1,FluxoCaixa101315141918[[#This Row],[R$ (Valores)]])</f>
        <v>0</v>
      </c>
    </row>
    <row r="790" spans="2:12">
      <c r="B790" s="48"/>
      <c r="C790" s="48"/>
      <c r="D790" s="16"/>
      <c r="E790" s="48"/>
      <c r="F790" s="17"/>
      <c r="G790" s="17"/>
      <c r="H790" s="17"/>
      <c r="I790" s="54"/>
      <c r="J790" s="45"/>
      <c r="K790" s="47">
        <f>IF(FluxoCaixa101315141918[[#This Row],[Movimento ]]="Saldo Inicial",FluxoCaixa101315141918[[#This Row],[R$ (Valores)]],K789+FluxoCaixa101315141918[[#This Row],[Valores Receitas / Despesas]])</f>
        <v>77365.289999999994</v>
      </c>
      <c r="L790" s="53">
        <f>IF(FluxoCaixa101315141918[[#This Row],[Entrada / Saída]]="Saída",FluxoCaixa101315141918[[#This Row],[R$ (Valores)]]*-1,FluxoCaixa101315141918[[#This Row],[R$ (Valores)]])</f>
        <v>0</v>
      </c>
    </row>
    <row r="791" spans="2:12">
      <c r="B791" s="48"/>
      <c r="C791" s="48"/>
      <c r="D791" s="16"/>
      <c r="E791" s="48"/>
      <c r="F791" s="17"/>
      <c r="G791" s="17"/>
      <c r="H791" s="17"/>
      <c r="I791" s="54"/>
      <c r="J791" s="45"/>
      <c r="K791" s="47">
        <f>IF(FluxoCaixa101315141918[[#This Row],[Movimento ]]="Saldo Inicial",FluxoCaixa101315141918[[#This Row],[R$ (Valores)]],K790+FluxoCaixa101315141918[[#This Row],[Valores Receitas / Despesas]])</f>
        <v>77365.289999999994</v>
      </c>
      <c r="L791" s="53">
        <f>IF(FluxoCaixa101315141918[[#This Row],[Entrada / Saída]]="Saída",FluxoCaixa101315141918[[#This Row],[R$ (Valores)]]*-1,FluxoCaixa101315141918[[#This Row],[R$ (Valores)]])</f>
        <v>0</v>
      </c>
    </row>
    <row r="792" spans="2:12">
      <c r="B792" s="48"/>
      <c r="C792" s="48"/>
      <c r="D792" s="16"/>
      <c r="E792" s="48"/>
      <c r="F792" s="45"/>
      <c r="G792" s="45"/>
      <c r="H792" s="17"/>
      <c r="I792" s="54"/>
      <c r="J792" s="45"/>
      <c r="K792" s="47">
        <f>IF(FluxoCaixa101315141918[[#This Row],[Movimento ]]="Saldo Inicial",FluxoCaixa101315141918[[#This Row],[R$ (Valores)]],K791+FluxoCaixa101315141918[[#This Row],[Valores Receitas / Despesas]])</f>
        <v>77365.289999999994</v>
      </c>
      <c r="L792" s="53">
        <f>IF(FluxoCaixa101315141918[[#This Row],[Entrada / Saída]]="Saída",FluxoCaixa101315141918[[#This Row],[R$ (Valores)]]*-1,FluxoCaixa101315141918[[#This Row],[R$ (Valores)]])</f>
        <v>0</v>
      </c>
    </row>
    <row r="793" spans="2:12">
      <c r="B793" s="48"/>
      <c r="C793" s="48"/>
      <c r="D793" s="16"/>
      <c r="E793" s="48"/>
      <c r="F793" s="45"/>
      <c r="G793" s="17"/>
      <c r="H793" s="17"/>
      <c r="I793" s="54"/>
      <c r="J793" s="45"/>
      <c r="K793" s="47">
        <f>IF(FluxoCaixa101315141918[[#This Row],[Movimento ]]="Saldo Inicial",FluxoCaixa101315141918[[#This Row],[R$ (Valores)]],K792+FluxoCaixa101315141918[[#This Row],[Valores Receitas / Despesas]])</f>
        <v>77365.289999999994</v>
      </c>
      <c r="L793" s="53">
        <f>IF(FluxoCaixa101315141918[[#This Row],[Entrada / Saída]]="Saída",FluxoCaixa101315141918[[#This Row],[R$ (Valores)]]*-1,FluxoCaixa101315141918[[#This Row],[R$ (Valores)]])</f>
        <v>0</v>
      </c>
    </row>
    <row r="794" spans="2:12">
      <c r="B794" s="48"/>
      <c r="C794" s="48"/>
      <c r="D794" s="16"/>
      <c r="E794" s="48"/>
      <c r="F794" s="45"/>
      <c r="G794" s="17"/>
      <c r="H794" s="17"/>
      <c r="I794" s="54"/>
      <c r="J794" s="45"/>
      <c r="K794" s="47">
        <f>IF(FluxoCaixa101315141918[[#This Row],[Movimento ]]="Saldo Inicial",FluxoCaixa101315141918[[#This Row],[R$ (Valores)]],K793+FluxoCaixa101315141918[[#This Row],[Valores Receitas / Despesas]])</f>
        <v>77365.289999999994</v>
      </c>
      <c r="L794" s="53">
        <f>IF(FluxoCaixa101315141918[[#This Row],[Entrada / Saída]]="Saída",FluxoCaixa101315141918[[#This Row],[R$ (Valores)]]*-1,FluxoCaixa101315141918[[#This Row],[R$ (Valores)]])</f>
        <v>0</v>
      </c>
    </row>
    <row r="795" spans="2:12">
      <c r="B795" s="48"/>
      <c r="C795" s="48"/>
      <c r="D795" s="16"/>
      <c r="E795" s="48"/>
      <c r="F795" s="17"/>
      <c r="G795" s="17"/>
      <c r="H795" s="17"/>
      <c r="I795" s="54"/>
      <c r="J795" s="45"/>
      <c r="K795" s="47">
        <f>IF(FluxoCaixa101315141918[[#This Row],[Movimento ]]="Saldo Inicial",FluxoCaixa101315141918[[#This Row],[R$ (Valores)]],K794+FluxoCaixa101315141918[[#This Row],[Valores Receitas / Despesas]])</f>
        <v>77365.289999999994</v>
      </c>
      <c r="L795" s="53">
        <f>IF(FluxoCaixa101315141918[[#This Row],[Entrada / Saída]]="Saída",FluxoCaixa101315141918[[#This Row],[R$ (Valores)]]*-1,FluxoCaixa101315141918[[#This Row],[R$ (Valores)]])</f>
        <v>0</v>
      </c>
    </row>
    <row r="796" spans="2:12">
      <c r="B796" s="48"/>
      <c r="C796" s="48"/>
      <c r="D796" s="16"/>
      <c r="E796" s="48"/>
      <c r="F796" s="17"/>
      <c r="G796" s="17"/>
      <c r="H796" s="17"/>
      <c r="I796" s="54"/>
      <c r="J796" s="45"/>
      <c r="K796" s="47">
        <f>IF(FluxoCaixa101315141918[[#This Row],[Movimento ]]="Saldo Inicial",FluxoCaixa101315141918[[#This Row],[R$ (Valores)]],K795+FluxoCaixa101315141918[[#This Row],[Valores Receitas / Despesas]])</f>
        <v>77365.289999999994</v>
      </c>
      <c r="L796" s="53">
        <f>IF(FluxoCaixa101315141918[[#This Row],[Entrada / Saída]]="Saída",FluxoCaixa101315141918[[#This Row],[R$ (Valores)]]*-1,FluxoCaixa101315141918[[#This Row],[R$ (Valores)]])</f>
        <v>0</v>
      </c>
    </row>
    <row r="797" spans="2:12">
      <c r="B797" s="48"/>
      <c r="C797" s="48"/>
      <c r="D797" s="16"/>
      <c r="E797" s="48"/>
      <c r="F797" s="45"/>
      <c r="G797" s="17"/>
      <c r="H797" s="17"/>
      <c r="I797" s="54"/>
      <c r="J797" s="45"/>
      <c r="K797" s="47">
        <f>IF(FluxoCaixa101315141918[[#This Row],[Movimento ]]="Saldo Inicial",FluxoCaixa101315141918[[#This Row],[R$ (Valores)]],K796+FluxoCaixa101315141918[[#This Row],[Valores Receitas / Despesas]])</f>
        <v>77365.289999999994</v>
      </c>
      <c r="L797" s="53">
        <f>IF(FluxoCaixa101315141918[[#This Row],[Entrada / Saída]]="Saída",FluxoCaixa101315141918[[#This Row],[R$ (Valores)]]*-1,FluxoCaixa101315141918[[#This Row],[R$ (Valores)]])</f>
        <v>0</v>
      </c>
    </row>
    <row r="798" spans="2:12">
      <c r="B798" s="48"/>
      <c r="C798" s="48"/>
      <c r="D798" s="16"/>
      <c r="E798" s="48"/>
      <c r="F798" s="17"/>
      <c r="G798" s="17"/>
      <c r="H798" s="17"/>
      <c r="I798" s="21"/>
      <c r="J798" s="45"/>
      <c r="K798" s="47">
        <f>IF(FluxoCaixa101315141918[[#This Row],[Movimento ]]="Saldo Inicial",FluxoCaixa101315141918[[#This Row],[R$ (Valores)]],K797+FluxoCaixa101315141918[[#This Row],[Valores Receitas / Despesas]])</f>
        <v>77365.289999999994</v>
      </c>
      <c r="L798" s="53">
        <f>IF(FluxoCaixa101315141918[[#This Row],[Entrada / Saída]]="Saída",FluxoCaixa101315141918[[#This Row],[R$ (Valores)]]*-1,FluxoCaixa101315141918[[#This Row],[R$ (Valores)]])</f>
        <v>0</v>
      </c>
    </row>
    <row r="799" spans="2:12">
      <c r="B799" s="48"/>
      <c r="C799" s="48"/>
      <c r="D799" s="16"/>
      <c r="E799" s="48"/>
      <c r="F799" s="17"/>
      <c r="G799" s="17"/>
      <c r="H799" s="17"/>
      <c r="I799" s="54"/>
      <c r="J799" s="45"/>
      <c r="K799" s="47">
        <f>IF(FluxoCaixa101315141918[[#This Row],[Movimento ]]="Saldo Inicial",FluxoCaixa101315141918[[#This Row],[R$ (Valores)]],K798+FluxoCaixa101315141918[[#This Row],[Valores Receitas / Despesas]])</f>
        <v>77365.289999999994</v>
      </c>
      <c r="L799" s="53">
        <f>IF(FluxoCaixa101315141918[[#This Row],[Entrada / Saída]]="Saída",FluxoCaixa101315141918[[#This Row],[R$ (Valores)]]*-1,FluxoCaixa101315141918[[#This Row],[R$ (Valores)]])</f>
        <v>0</v>
      </c>
    </row>
    <row r="800" spans="2:12">
      <c r="B800" s="48"/>
      <c r="C800" s="48"/>
      <c r="D800" s="16"/>
      <c r="E800" s="48"/>
      <c r="F800" s="17"/>
      <c r="G800" s="17"/>
      <c r="H800" s="17"/>
      <c r="I800" s="54"/>
      <c r="J800" s="45"/>
      <c r="K800" s="47">
        <f>IF(FluxoCaixa101315141918[[#This Row],[Movimento ]]="Saldo Inicial",FluxoCaixa101315141918[[#This Row],[R$ (Valores)]],K799+FluxoCaixa101315141918[[#This Row],[Valores Receitas / Despesas]])</f>
        <v>77365.289999999994</v>
      </c>
      <c r="L800" s="53">
        <f>IF(FluxoCaixa101315141918[[#This Row],[Entrada / Saída]]="Saída",FluxoCaixa101315141918[[#This Row],[R$ (Valores)]]*-1,FluxoCaixa101315141918[[#This Row],[R$ (Valores)]])</f>
        <v>0</v>
      </c>
    </row>
    <row r="801" spans="2:12">
      <c r="B801" s="48"/>
      <c r="C801" s="48"/>
      <c r="D801" s="16"/>
      <c r="E801" s="48"/>
      <c r="F801" s="17"/>
      <c r="G801" s="17"/>
      <c r="H801" s="17"/>
      <c r="I801" s="54"/>
      <c r="J801" s="45"/>
      <c r="K801" s="47">
        <f>IF(FluxoCaixa101315141918[[#This Row],[Movimento ]]="Saldo Inicial",FluxoCaixa101315141918[[#This Row],[R$ (Valores)]],K800+FluxoCaixa101315141918[[#This Row],[Valores Receitas / Despesas]])</f>
        <v>77365.289999999994</v>
      </c>
      <c r="L801" s="53">
        <f>IF(FluxoCaixa101315141918[[#This Row],[Entrada / Saída]]="Saída",FluxoCaixa101315141918[[#This Row],[R$ (Valores)]]*-1,FluxoCaixa101315141918[[#This Row],[R$ (Valores)]])</f>
        <v>0</v>
      </c>
    </row>
    <row r="802" spans="2:12">
      <c r="B802" s="48"/>
      <c r="C802" s="48"/>
      <c r="D802" s="16"/>
      <c r="E802" s="48"/>
      <c r="F802" s="17"/>
      <c r="G802" s="17"/>
      <c r="H802" s="17"/>
      <c r="I802" s="54"/>
      <c r="J802" s="45"/>
      <c r="K802" s="47">
        <f>IF(FluxoCaixa101315141918[[#This Row],[Movimento ]]="Saldo Inicial",FluxoCaixa101315141918[[#This Row],[R$ (Valores)]],K801+FluxoCaixa101315141918[[#This Row],[Valores Receitas / Despesas]])</f>
        <v>77365.289999999994</v>
      </c>
      <c r="L802" s="53">
        <f>IF(FluxoCaixa101315141918[[#This Row],[Entrada / Saída]]="Saída",FluxoCaixa101315141918[[#This Row],[R$ (Valores)]]*-1,FluxoCaixa101315141918[[#This Row],[R$ (Valores)]])</f>
        <v>0</v>
      </c>
    </row>
    <row r="803" spans="2:12">
      <c r="B803" s="48"/>
      <c r="C803" s="48"/>
      <c r="D803" s="16"/>
      <c r="E803" s="48"/>
      <c r="F803" s="17"/>
      <c r="G803" s="17"/>
      <c r="H803" s="17"/>
      <c r="I803" s="54"/>
      <c r="J803" s="45"/>
      <c r="K803" s="47">
        <f>IF(FluxoCaixa101315141918[[#This Row],[Movimento ]]="Saldo Inicial",FluxoCaixa101315141918[[#This Row],[R$ (Valores)]],K802+FluxoCaixa101315141918[[#This Row],[Valores Receitas / Despesas]])</f>
        <v>77365.289999999994</v>
      </c>
      <c r="L803" s="53">
        <f>IF(FluxoCaixa101315141918[[#This Row],[Entrada / Saída]]="Saída",FluxoCaixa101315141918[[#This Row],[R$ (Valores)]]*-1,FluxoCaixa101315141918[[#This Row],[R$ (Valores)]])</f>
        <v>0</v>
      </c>
    </row>
    <row r="804" spans="2:12">
      <c r="B804" s="48"/>
      <c r="C804" s="48"/>
      <c r="D804" s="16"/>
      <c r="E804" s="48"/>
      <c r="F804" s="17"/>
      <c r="G804" s="17"/>
      <c r="H804" s="17"/>
      <c r="I804" s="54"/>
      <c r="J804" s="45"/>
      <c r="K804" s="47">
        <f>IF(FluxoCaixa101315141918[[#This Row],[Movimento ]]="Saldo Inicial",FluxoCaixa101315141918[[#This Row],[R$ (Valores)]],K803+FluxoCaixa101315141918[[#This Row],[Valores Receitas / Despesas]])</f>
        <v>77365.289999999994</v>
      </c>
      <c r="L804" s="53">
        <f>IF(FluxoCaixa101315141918[[#This Row],[Entrada / Saída]]="Saída",FluxoCaixa101315141918[[#This Row],[R$ (Valores)]]*-1,FluxoCaixa101315141918[[#This Row],[R$ (Valores)]])</f>
        <v>0</v>
      </c>
    </row>
    <row r="805" spans="2:12">
      <c r="B805" s="48"/>
      <c r="C805" s="48"/>
      <c r="D805" s="16"/>
      <c r="E805" s="48"/>
      <c r="F805" s="17"/>
      <c r="G805" s="17"/>
      <c r="H805" s="17"/>
      <c r="I805" s="54"/>
      <c r="J805" s="45"/>
      <c r="K805" s="47">
        <f>IF(FluxoCaixa101315141918[[#This Row],[Movimento ]]="Saldo Inicial",FluxoCaixa101315141918[[#This Row],[R$ (Valores)]],K804+FluxoCaixa101315141918[[#This Row],[Valores Receitas / Despesas]])</f>
        <v>77365.289999999994</v>
      </c>
      <c r="L805" s="53">
        <f>IF(FluxoCaixa101315141918[[#This Row],[Entrada / Saída]]="Saída",FluxoCaixa101315141918[[#This Row],[R$ (Valores)]]*-1,FluxoCaixa101315141918[[#This Row],[R$ (Valores)]])</f>
        <v>0</v>
      </c>
    </row>
    <row r="806" spans="2:12">
      <c r="B806" s="48"/>
      <c r="C806" s="48"/>
      <c r="D806" s="16"/>
      <c r="E806" s="48"/>
      <c r="F806" s="17"/>
      <c r="G806" s="17"/>
      <c r="H806" s="17"/>
      <c r="I806" s="54"/>
      <c r="J806" s="45"/>
      <c r="K806" s="47">
        <f>IF(FluxoCaixa101315141918[[#This Row],[Movimento ]]="Saldo Inicial",FluxoCaixa101315141918[[#This Row],[R$ (Valores)]],K805+FluxoCaixa101315141918[[#This Row],[Valores Receitas / Despesas]])</f>
        <v>77365.289999999994</v>
      </c>
      <c r="L806" s="53">
        <f>IF(FluxoCaixa101315141918[[#This Row],[Entrada / Saída]]="Saída",FluxoCaixa101315141918[[#This Row],[R$ (Valores)]]*-1,FluxoCaixa101315141918[[#This Row],[R$ (Valores)]])</f>
        <v>0</v>
      </c>
    </row>
    <row r="807" spans="2:12">
      <c r="B807" s="48"/>
      <c r="C807" s="48"/>
      <c r="D807" s="16"/>
      <c r="E807" s="48"/>
      <c r="F807" s="17"/>
      <c r="G807" s="17"/>
      <c r="H807" s="17"/>
      <c r="I807" s="54"/>
      <c r="J807" s="45"/>
      <c r="K807" s="47">
        <f>IF(FluxoCaixa101315141918[[#This Row],[Movimento ]]="Saldo Inicial",FluxoCaixa101315141918[[#This Row],[R$ (Valores)]],K806+FluxoCaixa101315141918[[#This Row],[Valores Receitas / Despesas]])</f>
        <v>77365.289999999994</v>
      </c>
      <c r="L807" s="53">
        <f>IF(FluxoCaixa101315141918[[#This Row],[Entrada / Saída]]="Saída",FluxoCaixa101315141918[[#This Row],[R$ (Valores)]]*-1,FluxoCaixa101315141918[[#This Row],[R$ (Valores)]])</f>
        <v>0</v>
      </c>
    </row>
    <row r="808" spans="2:12">
      <c r="B808" s="48"/>
      <c r="C808" s="48"/>
      <c r="D808" s="16"/>
      <c r="E808" s="48"/>
      <c r="F808" s="45"/>
      <c r="G808" s="45"/>
      <c r="H808" s="17"/>
      <c r="I808" s="54"/>
      <c r="J808" s="45"/>
      <c r="K808" s="47">
        <f>IF(FluxoCaixa101315141918[[#This Row],[Movimento ]]="Saldo Inicial",FluxoCaixa101315141918[[#This Row],[R$ (Valores)]],K807+FluxoCaixa101315141918[[#This Row],[Valores Receitas / Despesas]])</f>
        <v>77365.289999999994</v>
      </c>
      <c r="L808" s="53">
        <f>IF(FluxoCaixa101315141918[[#This Row],[Entrada / Saída]]="Saída",FluxoCaixa101315141918[[#This Row],[R$ (Valores)]]*-1,FluxoCaixa101315141918[[#This Row],[R$ (Valores)]])</f>
        <v>0</v>
      </c>
    </row>
    <row r="809" spans="2:12">
      <c r="B809" s="48"/>
      <c r="C809" s="48"/>
      <c r="D809" s="16"/>
      <c r="E809" s="48"/>
      <c r="F809" s="45"/>
      <c r="G809" s="45"/>
      <c r="H809" s="17"/>
      <c r="I809" s="54"/>
      <c r="J809" s="45"/>
      <c r="K809" s="47">
        <f>IF(FluxoCaixa101315141918[[#This Row],[Movimento ]]="Saldo Inicial",FluxoCaixa101315141918[[#This Row],[R$ (Valores)]],K808+FluxoCaixa101315141918[[#This Row],[Valores Receitas / Despesas]])</f>
        <v>77365.289999999994</v>
      </c>
      <c r="L809" s="53">
        <f>IF(FluxoCaixa101315141918[[#This Row],[Entrada / Saída]]="Saída",FluxoCaixa101315141918[[#This Row],[R$ (Valores)]]*-1,FluxoCaixa101315141918[[#This Row],[R$ (Valores)]])</f>
        <v>0</v>
      </c>
    </row>
    <row r="810" spans="2:12">
      <c r="B810" s="48"/>
      <c r="C810" s="48"/>
      <c r="D810" s="16"/>
      <c r="E810" s="48"/>
      <c r="F810" s="45"/>
      <c r="G810" s="45"/>
      <c r="H810" s="17"/>
      <c r="I810" s="54"/>
      <c r="J810" s="45"/>
      <c r="K810" s="47">
        <f>IF(FluxoCaixa101315141918[[#This Row],[Movimento ]]="Saldo Inicial",FluxoCaixa101315141918[[#This Row],[R$ (Valores)]],K809+FluxoCaixa101315141918[[#This Row],[Valores Receitas / Despesas]])</f>
        <v>77365.289999999994</v>
      </c>
      <c r="L810" s="53">
        <f>IF(FluxoCaixa101315141918[[#This Row],[Entrada / Saída]]="Saída",FluxoCaixa101315141918[[#This Row],[R$ (Valores)]]*-1,FluxoCaixa101315141918[[#This Row],[R$ (Valores)]])</f>
        <v>0</v>
      </c>
    </row>
    <row r="811" spans="2:12">
      <c r="B811" s="48"/>
      <c r="C811" s="48"/>
      <c r="D811" s="16"/>
      <c r="E811" s="48"/>
      <c r="F811" s="45"/>
      <c r="G811" s="45"/>
      <c r="H811" s="17"/>
      <c r="I811" s="54"/>
      <c r="J811" s="45"/>
      <c r="K811" s="47">
        <f>IF(FluxoCaixa101315141918[[#This Row],[Movimento ]]="Saldo Inicial",FluxoCaixa101315141918[[#This Row],[R$ (Valores)]],K810+FluxoCaixa101315141918[[#This Row],[Valores Receitas / Despesas]])</f>
        <v>77365.289999999994</v>
      </c>
      <c r="L811" s="53">
        <f>IF(FluxoCaixa101315141918[[#This Row],[Entrada / Saída]]="Saída",FluxoCaixa101315141918[[#This Row],[R$ (Valores)]]*-1,FluxoCaixa101315141918[[#This Row],[R$ (Valores)]])</f>
        <v>0</v>
      </c>
    </row>
    <row r="812" spans="2:12">
      <c r="B812" s="48"/>
      <c r="C812" s="48"/>
      <c r="D812" s="16"/>
      <c r="E812" s="48"/>
      <c r="F812" s="17"/>
      <c r="G812" s="17"/>
      <c r="H812" s="17"/>
      <c r="I812" s="54"/>
      <c r="J812" s="45"/>
      <c r="K812" s="47">
        <f>IF(FluxoCaixa101315141918[[#This Row],[Movimento ]]="Saldo Inicial",FluxoCaixa101315141918[[#This Row],[R$ (Valores)]],K811+FluxoCaixa101315141918[[#This Row],[Valores Receitas / Despesas]])</f>
        <v>77365.289999999994</v>
      </c>
      <c r="L812" s="53">
        <f>IF(FluxoCaixa101315141918[[#This Row],[Entrada / Saída]]="Saída",FluxoCaixa101315141918[[#This Row],[R$ (Valores)]]*-1,FluxoCaixa101315141918[[#This Row],[R$ (Valores)]])</f>
        <v>0</v>
      </c>
    </row>
    <row r="813" spans="2:12">
      <c r="B813" s="48"/>
      <c r="C813" s="48"/>
      <c r="D813" s="16"/>
      <c r="E813" s="48"/>
      <c r="F813" s="17"/>
      <c r="G813" s="17"/>
      <c r="H813" s="17"/>
      <c r="I813" s="54"/>
      <c r="J813" s="45"/>
      <c r="K813" s="47">
        <f>IF(FluxoCaixa101315141918[[#This Row],[Movimento ]]="Saldo Inicial",FluxoCaixa101315141918[[#This Row],[R$ (Valores)]],K812+FluxoCaixa101315141918[[#This Row],[Valores Receitas / Despesas]])</f>
        <v>77365.289999999994</v>
      </c>
      <c r="L813" s="53">
        <f>IF(FluxoCaixa101315141918[[#This Row],[Entrada / Saída]]="Saída",FluxoCaixa101315141918[[#This Row],[R$ (Valores)]]*-1,FluxoCaixa101315141918[[#This Row],[R$ (Valores)]])</f>
        <v>0</v>
      </c>
    </row>
    <row r="814" spans="2:12">
      <c r="B814" s="48"/>
      <c r="C814" s="48"/>
      <c r="D814" s="16"/>
      <c r="E814" s="48"/>
      <c r="F814" s="45"/>
      <c r="G814" s="45"/>
      <c r="H814" s="17"/>
      <c r="I814" s="54"/>
      <c r="J814" s="45"/>
      <c r="K814" s="47">
        <f>IF(FluxoCaixa101315141918[[#This Row],[Movimento ]]="Saldo Inicial",FluxoCaixa101315141918[[#This Row],[R$ (Valores)]],K813+FluxoCaixa101315141918[[#This Row],[Valores Receitas / Despesas]])</f>
        <v>77365.289999999994</v>
      </c>
      <c r="L814" s="53">
        <f>IF(FluxoCaixa101315141918[[#This Row],[Entrada / Saída]]="Saída",FluxoCaixa101315141918[[#This Row],[R$ (Valores)]]*-1,FluxoCaixa101315141918[[#This Row],[R$ (Valores)]])</f>
        <v>0</v>
      </c>
    </row>
    <row r="815" spans="2:12">
      <c r="B815" s="48"/>
      <c r="C815" s="48"/>
      <c r="D815" s="16"/>
      <c r="E815" s="48"/>
      <c r="F815" s="17"/>
      <c r="G815" s="17"/>
      <c r="H815" s="17"/>
      <c r="I815" s="54"/>
      <c r="J815" s="45"/>
      <c r="K815" s="47">
        <f>IF(FluxoCaixa101315141918[[#This Row],[Movimento ]]="Saldo Inicial",FluxoCaixa101315141918[[#This Row],[R$ (Valores)]],K814+FluxoCaixa101315141918[[#This Row],[Valores Receitas / Despesas]])</f>
        <v>77365.289999999994</v>
      </c>
      <c r="L815" s="53">
        <f>IF(FluxoCaixa101315141918[[#This Row],[Entrada / Saída]]="Saída",FluxoCaixa101315141918[[#This Row],[R$ (Valores)]]*-1,FluxoCaixa101315141918[[#This Row],[R$ (Valores)]])</f>
        <v>0</v>
      </c>
    </row>
    <row r="816" spans="2:12">
      <c r="B816" s="48"/>
      <c r="C816" s="48"/>
      <c r="D816" s="16"/>
      <c r="E816" s="48"/>
      <c r="F816" s="17"/>
      <c r="G816" s="17"/>
      <c r="H816" s="17"/>
      <c r="I816" s="54"/>
      <c r="J816" s="45"/>
      <c r="K816" s="47">
        <f>IF(FluxoCaixa101315141918[[#This Row],[Movimento ]]="Saldo Inicial",FluxoCaixa101315141918[[#This Row],[R$ (Valores)]],K815+FluxoCaixa101315141918[[#This Row],[Valores Receitas / Despesas]])</f>
        <v>77365.289999999994</v>
      </c>
      <c r="L816" s="53">
        <f>IF(FluxoCaixa101315141918[[#This Row],[Entrada / Saída]]="Saída",FluxoCaixa101315141918[[#This Row],[R$ (Valores)]]*-1,FluxoCaixa101315141918[[#This Row],[R$ (Valores)]])</f>
        <v>0</v>
      </c>
    </row>
    <row r="817" spans="2:12">
      <c r="B817" s="48"/>
      <c r="C817" s="48"/>
      <c r="D817" s="16"/>
      <c r="E817" s="48"/>
      <c r="F817" s="17"/>
      <c r="G817" s="17"/>
      <c r="H817" s="17"/>
      <c r="I817" s="54"/>
      <c r="J817" s="45"/>
      <c r="K817" s="47">
        <f>IF(FluxoCaixa101315141918[[#This Row],[Movimento ]]="Saldo Inicial",FluxoCaixa101315141918[[#This Row],[R$ (Valores)]],K816+FluxoCaixa101315141918[[#This Row],[Valores Receitas / Despesas]])</f>
        <v>77365.289999999994</v>
      </c>
      <c r="L817" s="53">
        <f>IF(FluxoCaixa101315141918[[#This Row],[Entrada / Saída]]="Saída",FluxoCaixa101315141918[[#This Row],[R$ (Valores)]]*-1,FluxoCaixa101315141918[[#This Row],[R$ (Valores)]])</f>
        <v>0</v>
      </c>
    </row>
    <row r="818" spans="2:12">
      <c r="B818" s="48"/>
      <c r="C818" s="48"/>
      <c r="D818" s="16"/>
      <c r="E818" s="48"/>
      <c r="F818" s="17"/>
      <c r="G818" s="17"/>
      <c r="H818" s="17"/>
      <c r="I818" s="54"/>
      <c r="J818" s="45"/>
      <c r="K818" s="47">
        <f>IF(FluxoCaixa101315141918[[#This Row],[Movimento ]]="Saldo Inicial",FluxoCaixa101315141918[[#This Row],[R$ (Valores)]],K817+FluxoCaixa101315141918[[#This Row],[Valores Receitas / Despesas]])</f>
        <v>77365.289999999994</v>
      </c>
      <c r="L818" s="53">
        <f>IF(FluxoCaixa101315141918[[#This Row],[Entrada / Saída]]="Saída",FluxoCaixa101315141918[[#This Row],[R$ (Valores)]]*-1,FluxoCaixa101315141918[[#This Row],[R$ (Valores)]])</f>
        <v>0</v>
      </c>
    </row>
    <row r="819" spans="2:12">
      <c r="B819" s="48"/>
      <c r="C819" s="48"/>
      <c r="D819" s="16"/>
      <c r="E819" s="48"/>
      <c r="F819" s="17"/>
      <c r="G819" s="17"/>
      <c r="H819" s="17"/>
      <c r="I819" s="54"/>
      <c r="J819" s="45"/>
      <c r="K819" s="47">
        <f>IF(FluxoCaixa101315141918[[#This Row],[Movimento ]]="Saldo Inicial",FluxoCaixa101315141918[[#This Row],[R$ (Valores)]],K818+FluxoCaixa101315141918[[#This Row],[Valores Receitas / Despesas]])</f>
        <v>77365.289999999994</v>
      </c>
      <c r="L819" s="53">
        <f>IF(FluxoCaixa101315141918[[#This Row],[Entrada / Saída]]="Saída",FluxoCaixa101315141918[[#This Row],[R$ (Valores)]]*-1,FluxoCaixa101315141918[[#This Row],[R$ (Valores)]])</f>
        <v>0</v>
      </c>
    </row>
    <row r="820" spans="2:12">
      <c r="B820" s="48"/>
      <c r="C820" s="48"/>
      <c r="D820" s="16"/>
      <c r="E820" s="48"/>
      <c r="F820" s="17"/>
      <c r="G820" s="17"/>
      <c r="H820" s="17"/>
      <c r="I820" s="54"/>
      <c r="J820" s="45"/>
      <c r="K820" s="47">
        <f>IF(FluxoCaixa101315141918[[#This Row],[Movimento ]]="Saldo Inicial",FluxoCaixa101315141918[[#This Row],[R$ (Valores)]],K819+FluxoCaixa101315141918[[#This Row],[Valores Receitas / Despesas]])</f>
        <v>77365.289999999994</v>
      </c>
      <c r="L820" s="53">
        <f>IF(FluxoCaixa101315141918[[#This Row],[Entrada / Saída]]="Saída",FluxoCaixa101315141918[[#This Row],[R$ (Valores)]]*-1,FluxoCaixa101315141918[[#This Row],[R$ (Valores)]])</f>
        <v>0</v>
      </c>
    </row>
    <row r="821" spans="2:12">
      <c r="B821" s="48"/>
      <c r="C821" s="48"/>
      <c r="D821" s="16"/>
      <c r="E821" s="48"/>
      <c r="F821" s="17"/>
      <c r="G821" s="17"/>
      <c r="H821" s="17"/>
      <c r="I821" s="54"/>
      <c r="J821" s="45"/>
      <c r="K821" s="47">
        <f>IF(FluxoCaixa101315141918[[#This Row],[Movimento ]]="Saldo Inicial",FluxoCaixa101315141918[[#This Row],[R$ (Valores)]],K820+FluxoCaixa101315141918[[#This Row],[Valores Receitas / Despesas]])</f>
        <v>77365.289999999994</v>
      </c>
      <c r="L821" s="53">
        <f>IF(FluxoCaixa101315141918[[#This Row],[Entrada / Saída]]="Saída",FluxoCaixa101315141918[[#This Row],[R$ (Valores)]]*-1,FluxoCaixa101315141918[[#This Row],[R$ (Valores)]])</f>
        <v>0</v>
      </c>
    </row>
    <row r="822" spans="2:12">
      <c r="B822" s="48"/>
      <c r="C822" s="48"/>
      <c r="D822" s="16"/>
      <c r="E822" s="48"/>
      <c r="F822" s="17"/>
      <c r="G822" s="17"/>
      <c r="H822" s="17"/>
      <c r="I822" s="54"/>
      <c r="J822" s="45"/>
      <c r="K822" s="47">
        <f>IF(FluxoCaixa101315141918[[#This Row],[Movimento ]]="Saldo Inicial",FluxoCaixa101315141918[[#This Row],[R$ (Valores)]],K821+FluxoCaixa101315141918[[#This Row],[Valores Receitas / Despesas]])</f>
        <v>77365.289999999994</v>
      </c>
      <c r="L822" s="53">
        <f>IF(FluxoCaixa101315141918[[#This Row],[Entrada / Saída]]="Saída",FluxoCaixa101315141918[[#This Row],[R$ (Valores)]]*-1,FluxoCaixa101315141918[[#This Row],[R$ (Valores)]])</f>
        <v>0</v>
      </c>
    </row>
    <row r="823" spans="2:12">
      <c r="B823" s="48"/>
      <c r="C823" s="48"/>
      <c r="D823" s="16"/>
      <c r="E823" s="48"/>
      <c r="F823" s="17"/>
      <c r="G823" s="17"/>
      <c r="H823" s="17"/>
      <c r="I823" s="54"/>
      <c r="J823" s="45"/>
      <c r="K823" s="47">
        <f>IF(FluxoCaixa101315141918[[#This Row],[Movimento ]]="Saldo Inicial",FluxoCaixa101315141918[[#This Row],[R$ (Valores)]],K822+FluxoCaixa101315141918[[#This Row],[Valores Receitas / Despesas]])</f>
        <v>77365.289999999994</v>
      </c>
      <c r="L823" s="53">
        <f>IF(FluxoCaixa101315141918[[#This Row],[Entrada / Saída]]="Saída",FluxoCaixa101315141918[[#This Row],[R$ (Valores)]]*-1,FluxoCaixa101315141918[[#This Row],[R$ (Valores)]])</f>
        <v>0</v>
      </c>
    </row>
    <row r="824" spans="2:12">
      <c r="B824" s="48"/>
      <c r="C824" s="48"/>
      <c r="D824" s="16"/>
      <c r="E824" s="48"/>
      <c r="F824" s="17"/>
      <c r="G824" s="17"/>
      <c r="H824" s="17"/>
      <c r="I824" s="54"/>
      <c r="J824" s="45"/>
      <c r="K824" s="47">
        <f>IF(FluxoCaixa101315141918[[#This Row],[Movimento ]]="Saldo Inicial",FluxoCaixa101315141918[[#This Row],[R$ (Valores)]],K823+FluxoCaixa101315141918[[#This Row],[Valores Receitas / Despesas]])</f>
        <v>77365.289999999994</v>
      </c>
      <c r="L824" s="53">
        <f>IF(FluxoCaixa101315141918[[#This Row],[Entrada / Saída]]="Saída",FluxoCaixa101315141918[[#This Row],[R$ (Valores)]]*-1,FluxoCaixa101315141918[[#This Row],[R$ (Valores)]])</f>
        <v>0</v>
      </c>
    </row>
    <row r="825" spans="2:12">
      <c r="B825" s="48"/>
      <c r="C825" s="48"/>
      <c r="D825" s="16"/>
      <c r="E825" s="48"/>
      <c r="F825" s="17"/>
      <c r="G825" s="17"/>
      <c r="H825" s="17"/>
      <c r="I825" s="54"/>
      <c r="J825" s="45"/>
      <c r="K825" s="47">
        <f>IF(FluxoCaixa101315141918[[#This Row],[Movimento ]]="Saldo Inicial",FluxoCaixa101315141918[[#This Row],[R$ (Valores)]],K824+FluxoCaixa101315141918[[#This Row],[Valores Receitas / Despesas]])</f>
        <v>77365.289999999994</v>
      </c>
      <c r="L825" s="53">
        <f>IF(FluxoCaixa101315141918[[#This Row],[Entrada / Saída]]="Saída",FluxoCaixa101315141918[[#This Row],[R$ (Valores)]]*-1,FluxoCaixa101315141918[[#This Row],[R$ (Valores)]])</f>
        <v>0</v>
      </c>
    </row>
    <row r="826" spans="2:12">
      <c r="B826" s="48"/>
      <c r="C826" s="48"/>
      <c r="D826" s="16"/>
      <c r="E826" s="48"/>
      <c r="F826" s="17"/>
      <c r="G826" s="17"/>
      <c r="H826" s="17"/>
      <c r="I826" s="54"/>
      <c r="J826" s="45"/>
      <c r="K826" s="47">
        <f>IF(FluxoCaixa101315141918[[#This Row],[Movimento ]]="Saldo Inicial",FluxoCaixa101315141918[[#This Row],[R$ (Valores)]],K825+FluxoCaixa101315141918[[#This Row],[Valores Receitas / Despesas]])</f>
        <v>77365.289999999994</v>
      </c>
      <c r="L826" s="53">
        <f>IF(FluxoCaixa101315141918[[#This Row],[Entrada / Saída]]="Saída",FluxoCaixa101315141918[[#This Row],[R$ (Valores)]]*-1,FluxoCaixa101315141918[[#This Row],[R$ (Valores)]])</f>
        <v>0</v>
      </c>
    </row>
    <row r="827" spans="2:12">
      <c r="B827" s="48"/>
      <c r="C827" s="48"/>
      <c r="D827" s="16"/>
      <c r="E827" s="48"/>
      <c r="F827" s="17"/>
      <c r="G827" s="17"/>
      <c r="H827" s="17"/>
      <c r="I827" s="54"/>
      <c r="J827" s="45"/>
      <c r="K827" s="47">
        <f>IF(FluxoCaixa101315141918[[#This Row],[Movimento ]]="Saldo Inicial",FluxoCaixa101315141918[[#This Row],[R$ (Valores)]],K826+FluxoCaixa101315141918[[#This Row],[Valores Receitas / Despesas]])</f>
        <v>77365.289999999994</v>
      </c>
      <c r="L827" s="53">
        <f>IF(FluxoCaixa101315141918[[#This Row],[Entrada / Saída]]="Saída",FluxoCaixa101315141918[[#This Row],[R$ (Valores)]]*-1,FluxoCaixa101315141918[[#This Row],[R$ (Valores)]])</f>
        <v>0</v>
      </c>
    </row>
    <row r="828" spans="2:12">
      <c r="B828" s="48"/>
      <c r="C828" s="48"/>
      <c r="D828" s="16"/>
      <c r="E828" s="48"/>
      <c r="F828" s="17"/>
      <c r="G828" s="17"/>
      <c r="H828" s="17"/>
      <c r="I828" s="54"/>
      <c r="J828" s="45"/>
      <c r="K828" s="47">
        <f>IF(FluxoCaixa101315141918[[#This Row],[Movimento ]]="Saldo Inicial",FluxoCaixa101315141918[[#This Row],[R$ (Valores)]],K827+FluxoCaixa101315141918[[#This Row],[Valores Receitas / Despesas]])</f>
        <v>77365.289999999994</v>
      </c>
      <c r="L828" s="53">
        <f>IF(FluxoCaixa101315141918[[#This Row],[Entrada / Saída]]="Saída",FluxoCaixa101315141918[[#This Row],[R$ (Valores)]]*-1,FluxoCaixa101315141918[[#This Row],[R$ (Valores)]])</f>
        <v>0</v>
      </c>
    </row>
    <row r="829" spans="2:12">
      <c r="B829" s="48"/>
      <c r="C829" s="48"/>
      <c r="D829" s="16"/>
      <c r="E829" s="48"/>
      <c r="F829" s="17"/>
      <c r="G829" s="17"/>
      <c r="H829" s="17"/>
      <c r="I829" s="54"/>
      <c r="J829" s="45"/>
      <c r="K829" s="47">
        <f>IF(FluxoCaixa101315141918[[#This Row],[Movimento ]]="Saldo Inicial",FluxoCaixa101315141918[[#This Row],[R$ (Valores)]],K828+FluxoCaixa101315141918[[#This Row],[Valores Receitas / Despesas]])</f>
        <v>77365.289999999994</v>
      </c>
      <c r="L829" s="53">
        <f>IF(FluxoCaixa101315141918[[#This Row],[Entrada / Saída]]="Saída",FluxoCaixa101315141918[[#This Row],[R$ (Valores)]]*-1,FluxoCaixa101315141918[[#This Row],[R$ (Valores)]])</f>
        <v>0</v>
      </c>
    </row>
    <row r="830" spans="2:12">
      <c r="B830" s="48"/>
      <c r="C830" s="48"/>
      <c r="D830" s="16"/>
      <c r="E830" s="48"/>
      <c r="F830" s="17"/>
      <c r="G830" s="17"/>
      <c r="H830" s="17"/>
      <c r="I830" s="54"/>
      <c r="J830" s="45"/>
      <c r="K830" s="47">
        <f>IF(FluxoCaixa101315141918[[#This Row],[Movimento ]]="Saldo Inicial",FluxoCaixa101315141918[[#This Row],[R$ (Valores)]],K829+FluxoCaixa101315141918[[#This Row],[Valores Receitas / Despesas]])</f>
        <v>77365.289999999994</v>
      </c>
      <c r="L830" s="53">
        <f>IF(FluxoCaixa101315141918[[#This Row],[Entrada / Saída]]="Saída",FluxoCaixa101315141918[[#This Row],[R$ (Valores)]]*-1,FluxoCaixa101315141918[[#This Row],[R$ (Valores)]])</f>
        <v>0</v>
      </c>
    </row>
    <row r="831" spans="2:12">
      <c r="B831" s="48"/>
      <c r="C831" s="48"/>
      <c r="D831" s="16"/>
      <c r="E831" s="48"/>
      <c r="F831" s="17"/>
      <c r="G831" s="17"/>
      <c r="H831" s="17"/>
      <c r="I831" s="54"/>
      <c r="J831" s="45"/>
      <c r="K831" s="47">
        <f>IF(FluxoCaixa101315141918[[#This Row],[Movimento ]]="Saldo Inicial",FluxoCaixa101315141918[[#This Row],[R$ (Valores)]],K830+FluxoCaixa101315141918[[#This Row],[Valores Receitas / Despesas]])</f>
        <v>77365.289999999994</v>
      </c>
      <c r="L831" s="53">
        <f>IF(FluxoCaixa101315141918[[#This Row],[Entrada / Saída]]="Saída",FluxoCaixa101315141918[[#This Row],[R$ (Valores)]]*-1,FluxoCaixa101315141918[[#This Row],[R$ (Valores)]])</f>
        <v>0</v>
      </c>
    </row>
    <row r="832" spans="2:12">
      <c r="B832" s="48"/>
      <c r="C832" s="48"/>
      <c r="D832" s="16"/>
      <c r="E832" s="48"/>
      <c r="F832" s="17"/>
      <c r="G832" s="17"/>
      <c r="H832" s="17"/>
      <c r="I832" s="54"/>
      <c r="J832" s="45"/>
      <c r="K832" s="47">
        <f>IF(FluxoCaixa101315141918[[#This Row],[Movimento ]]="Saldo Inicial",FluxoCaixa101315141918[[#This Row],[R$ (Valores)]],K831+FluxoCaixa101315141918[[#This Row],[Valores Receitas / Despesas]])</f>
        <v>77365.289999999994</v>
      </c>
      <c r="L832" s="53">
        <f>IF(FluxoCaixa101315141918[[#This Row],[Entrada / Saída]]="Saída",FluxoCaixa101315141918[[#This Row],[R$ (Valores)]]*-1,FluxoCaixa101315141918[[#This Row],[R$ (Valores)]])</f>
        <v>0</v>
      </c>
    </row>
    <row r="833" spans="2:12">
      <c r="B833" s="48"/>
      <c r="C833" s="48"/>
      <c r="D833" s="16"/>
      <c r="E833" s="48"/>
      <c r="F833" s="17"/>
      <c r="G833" s="17"/>
      <c r="H833" s="17"/>
      <c r="I833" s="54"/>
      <c r="J833" s="45"/>
      <c r="K833" s="47">
        <f>IF(FluxoCaixa101315141918[[#This Row],[Movimento ]]="Saldo Inicial",FluxoCaixa101315141918[[#This Row],[R$ (Valores)]],K832+FluxoCaixa101315141918[[#This Row],[Valores Receitas / Despesas]])</f>
        <v>77365.289999999994</v>
      </c>
      <c r="L833" s="53">
        <f>IF(FluxoCaixa101315141918[[#This Row],[Entrada / Saída]]="Saída",FluxoCaixa101315141918[[#This Row],[R$ (Valores)]]*-1,FluxoCaixa101315141918[[#This Row],[R$ (Valores)]])</f>
        <v>0</v>
      </c>
    </row>
    <row r="834" spans="2:12">
      <c r="B834" s="48"/>
      <c r="C834" s="48"/>
      <c r="D834" s="16"/>
      <c r="E834" s="48"/>
      <c r="F834" s="17"/>
      <c r="G834" s="17"/>
      <c r="H834" s="17"/>
      <c r="I834" s="54"/>
      <c r="J834" s="45"/>
      <c r="K834" s="47">
        <f>IF(FluxoCaixa101315141918[[#This Row],[Movimento ]]="Saldo Inicial",FluxoCaixa101315141918[[#This Row],[R$ (Valores)]],K833+FluxoCaixa101315141918[[#This Row],[Valores Receitas / Despesas]])</f>
        <v>77365.289999999994</v>
      </c>
      <c r="L834" s="53">
        <f>IF(FluxoCaixa101315141918[[#This Row],[Entrada / Saída]]="Saída",FluxoCaixa101315141918[[#This Row],[R$ (Valores)]]*-1,FluxoCaixa101315141918[[#This Row],[R$ (Valores)]])</f>
        <v>0</v>
      </c>
    </row>
    <row r="835" spans="2:12">
      <c r="B835" s="48"/>
      <c r="C835" s="48"/>
      <c r="D835" s="16"/>
      <c r="E835" s="48"/>
      <c r="F835" s="45"/>
      <c r="G835" s="17"/>
      <c r="H835" s="17"/>
      <c r="I835" s="54"/>
      <c r="J835" s="45"/>
      <c r="K835" s="47">
        <f>IF(FluxoCaixa101315141918[[#This Row],[Movimento ]]="Saldo Inicial",FluxoCaixa101315141918[[#This Row],[R$ (Valores)]],K834+FluxoCaixa101315141918[[#This Row],[Valores Receitas / Despesas]])</f>
        <v>77365.289999999994</v>
      </c>
      <c r="L835" s="53">
        <f>IF(FluxoCaixa101315141918[[#This Row],[Entrada / Saída]]="Saída",FluxoCaixa101315141918[[#This Row],[R$ (Valores)]]*-1,FluxoCaixa101315141918[[#This Row],[R$ (Valores)]])</f>
        <v>0</v>
      </c>
    </row>
    <row r="836" spans="2:12">
      <c r="B836" s="48"/>
      <c r="C836" s="48"/>
      <c r="D836" s="16"/>
      <c r="E836" s="48"/>
      <c r="F836" s="17"/>
      <c r="G836" s="17"/>
      <c r="H836" s="17"/>
      <c r="I836" s="54"/>
      <c r="J836" s="45"/>
      <c r="K836" s="47">
        <f>IF(FluxoCaixa101315141918[[#This Row],[Movimento ]]="Saldo Inicial",FluxoCaixa101315141918[[#This Row],[R$ (Valores)]],K835+FluxoCaixa101315141918[[#This Row],[Valores Receitas / Despesas]])</f>
        <v>77365.289999999994</v>
      </c>
      <c r="L836" s="53">
        <f>IF(FluxoCaixa101315141918[[#This Row],[Entrada / Saída]]="Saída",FluxoCaixa101315141918[[#This Row],[R$ (Valores)]]*-1,FluxoCaixa101315141918[[#This Row],[R$ (Valores)]])</f>
        <v>0</v>
      </c>
    </row>
    <row r="837" spans="2:12">
      <c r="B837" s="48"/>
      <c r="C837" s="48"/>
      <c r="D837" s="16"/>
      <c r="E837" s="48"/>
      <c r="F837" s="45"/>
      <c r="G837" s="45"/>
      <c r="H837" s="17"/>
      <c r="I837" s="54"/>
      <c r="J837" s="45"/>
      <c r="K837" s="47">
        <f>IF(FluxoCaixa101315141918[[#This Row],[Movimento ]]="Saldo Inicial",FluxoCaixa101315141918[[#This Row],[R$ (Valores)]],K836+FluxoCaixa101315141918[[#This Row],[Valores Receitas / Despesas]])</f>
        <v>77365.289999999994</v>
      </c>
      <c r="L837" s="53">
        <f>IF(FluxoCaixa101315141918[[#This Row],[Entrada / Saída]]="Saída",FluxoCaixa101315141918[[#This Row],[R$ (Valores)]]*-1,FluxoCaixa101315141918[[#This Row],[R$ (Valores)]])</f>
        <v>0</v>
      </c>
    </row>
    <row r="838" spans="2:12">
      <c r="B838" s="48"/>
      <c r="C838" s="48"/>
      <c r="D838" s="16"/>
      <c r="E838" s="48"/>
      <c r="F838" s="45"/>
      <c r="G838" s="17"/>
      <c r="H838" s="17"/>
      <c r="I838" s="54"/>
      <c r="J838" s="45"/>
      <c r="K838" s="47">
        <f>IF(FluxoCaixa101315141918[[#This Row],[Movimento ]]="Saldo Inicial",FluxoCaixa101315141918[[#This Row],[R$ (Valores)]],K837+FluxoCaixa101315141918[[#This Row],[Valores Receitas / Despesas]])</f>
        <v>77365.289999999994</v>
      </c>
      <c r="L838" s="53">
        <f>IF(FluxoCaixa101315141918[[#This Row],[Entrada / Saída]]="Saída",FluxoCaixa101315141918[[#This Row],[R$ (Valores)]]*-1,FluxoCaixa101315141918[[#This Row],[R$ (Valores)]])</f>
        <v>0</v>
      </c>
    </row>
    <row r="839" spans="2:12">
      <c r="B839" s="48"/>
      <c r="C839" s="48"/>
      <c r="D839" s="16"/>
      <c r="E839" s="48"/>
      <c r="F839" s="45"/>
      <c r="G839" s="17"/>
      <c r="H839" s="17"/>
      <c r="I839" s="54"/>
      <c r="J839" s="45"/>
      <c r="K839" s="47">
        <f>IF(FluxoCaixa101315141918[[#This Row],[Movimento ]]="Saldo Inicial",FluxoCaixa101315141918[[#This Row],[R$ (Valores)]],K838+FluxoCaixa101315141918[[#This Row],[Valores Receitas / Despesas]])</f>
        <v>77365.289999999994</v>
      </c>
      <c r="L839" s="53">
        <f>IF(FluxoCaixa101315141918[[#This Row],[Entrada / Saída]]="Saída",FluxoCaixa101315141918[[#This Row],[R$ (Valores)]]*-1,FluxoCaixa101315141918[[#This Row],[R$ (Valores)]])</f>
        <v>0</v>
      </c>
    </row>
    <row r="840" spans="2:12">
      <c r="B840" s="48"/>
      <c r="C840" s="48"/>
      <c r="D840" s="16"/>
      <c r="E840" s="48"/>
      <c r="F840" s="45"/>
      <c r="G840" s="17"/>
      <c r="H840" s="17"/>
      <c r="I840" s="54"/>
      <c r="J840" s="45"/>
      <c r="K840" s="47">
        <f>IF(FluxoCaixa101315141918[[#This Row],[Movimento ]]="Saldo Inicial",FluxoCaixa101315141918[[#This Row],[R$ (Valores)]],K839+FluxoCaixa101315141918[[#This Row],[Valores Receitas / Despesas]])</f>
        <v>77365.289999999994</v>
      </c>
      <c r="L840" s="53">
        <f>IF(FluxoCaixa101315141918[[#This Row],[Entrada / Saída]]="Saída",FluxoCaixa101315141918[[#This Row],[R$ (Valores)]]*-1,FluxoCaixa101315141918[[#This Row],[R$ (Valores)]])</f>
        <v>0</v>
      </c>
    </row>
    <row r="841" spans="2:12">
      <c r="B841" s="48"/>
      <c r="C841" s="48"/>
      <c r="D841" s="16"/>
      <c r="E841" s="48"/>
      <c r="F841" s="45"/>
      <c r="G841" s="17"/>
      <c r="H841" s="17"/>
      <c r="I841" s="54"/>
      <c r="J841" s="45"/>
      <c r="K841" s="47">
        <f>IF(FluxoCaixa101315141918[[#This Row],[Movimento ]]="Saldo Inicial",FluxoCaixa101315141918[[#This Row],[R$ (Valores)]],K840+FluxoCaixa101315141918[[#This Row],[Valores Receitas / Despesas]])</f>
        <v>77365.289999999994</v>
      </c>
      <c r="L841" s="53">
        <f>IF(FluxoCaixa101315141918[[#This Row],[Entrada / Saída]]="Saída",FluxoCaixa101315141918[[#This Row],[R$ (Valores)]]*-1,FluxoCaixa101315141918[[#This Row],[R$ (Valores)]])</f>
        <v>0</v>
      </c>
    </row>
    <row r="842" spans="2:12">
      <c r="B842" s="48"/>
      <c r="C842" s="48"/>
      <c r="D842" s="16"/>
      <c r="E842" s="48"/>
      <c r="F842" s="45"/>
      <c r="G842" s="45"/>
      <c r="H842" s="17"/>
      <c r="I842" s="54"/>
      <c r="J842" s="45"/>
      <c r="K842" s="47">
        <f>IF(FluxoCaixa101315141918[[#This Row],[Movimento ]]="Saldo Inicial",FluxoCaixa101315141918[[#This Row],[R$ (Valores)]],K841+FluxoCaixa101315141918[[#This Row],[Valores Receitas / Despesas]])</f>
        <v>77365.289999999994</v>
      </c>
      <c r="L842" s="53">
        <f>IF(FluxoCaixa101315141918[[#This Row],[Entrada / Saída]]="Saída",FluxoCaixa101315141918[[#This Row],[R$ (Valores)]]*-1,FluxoCaixa101315141918[[#This Row],[R$ (Valores)]])</f>
        <v>0</v>
      </c>
    </row>
    <row r="843" spans="2:12">
      <c r="B843" s="48"/>
      <c r="C843" s="48"/>
      <c r="D843" s="16"/>
      <c r="E843" s="48"/>
      <c r="F843" s="17"/>
      <c r="G843" s="17"/>
      <c r="H843" s="17"/>
      <c r="I843" s="54"/>
      <c r="J843" s="45"/>
      <c r="K843" s="47">
        <f>IF(FluxoCaixa101315141918[[#This Row],[Movimento ]]="Saldo Inicial",FluxoCaixa101315141918[[#This Row],[R$ (Valores)]],K842+FluxoCaixa101315141918[[#This Row],[Valores Receitas / Despesas]])</f>
        <v>77365.289999999994</v>
      </c>
      <c r="L843" s="53">
        <f>IF(FluxoCaixa101315141918[[#This Row],[Entrada / Saída]]="Saída",FluxoCaixa101315141918[[#This Row],[R$ (Valores)]]*-1,FluxoCaixa101315141918[[#This Row],[R$ (Valores)]])</f>
        <v>0</v>
      </c>
    </row>
    <row r="844" spans="2:12">
      <c r="B844" s="48"/>
      <c r="C844" s="48"/>
      <c r="D844" s="16"/>
      <c r="E844" s="48"/>
      <c r="F844" s="45"/>
      <c r="G844" s="45"/>
      <c r="H844" s="17"/>
      <c r="I844" s="54"/>
      <c r="J844" s="45"/>
      <c r="K844" s="47">
        <f>IF(FluxoCaixa101315141918[[#This Row],[Movimento ]]="Saldo Inicial",FluxoCaixa101315141918[[#This Row],[R$ (Valores)]],K843+FluxoCaixa101315141918[[#This Row],[Valores Receitas / Despesas]])</f>
        <v>77365.289999999994</v>
      </c>
      <c r="L844" s="53">
        <f>IF(FluxoCaixa101315141918[[#This Row],[Entrada / Saída]]="Saída",FluxoCaixa101315141918[[#This Row],[R$ (Valores)]]*-1,FluxoCaixa101315141918[[#This Row],[R$ (Valores)]])</f>
        <v>0</v>
      </c>
    </row>
    <row r="845" spans="2:12">
      <c r="B845" s="48"/>
      <c r="C845" s="48"/>
      <c r="D845" s="16"/>
      <c r="E845" s="48"/>
      <c r="F845" s="45"/>
      <c r="G845" s="45"/>
      <c r="H845" s="17"/>
      <c r="I845" s="54"/>
      <c r="J845" s="45"/>
      <c r="K845" s="47">
        <f>IF(FluxoCaixa101315141918[[#This Row],[Movimento ]]="Saldo Inicial",FluxoCaixa101315141918[[#This Row],[R$ (Valores)]],K844+FluxoCaixa101315141918[[#This Row],[Valores Receitas / Despesas]])</f>
        <v>77365.289999999994</v>
      </c>
      <c r="L845" s="53">
        <f>IF(FluxoCaixa101315141918[[#This Row],[Entrada / Saída]]="Saída",FluxoCaixa101315141918[[#This Row],[R$ (Valores)]]*-1,FluxoCaixa101315141918[[#This Row],[R$ (Valores)]])</f>
        <v>0</v>
      </c>
    </row>
    <row r="846" spans="2:12">
      <c r="B846" s="48"/>
      <c r="C846" s="48"/>
      <c r="D846" s="16"/>
      <c r="E846" s="48"/>
      <c r="F846" s="45"/>
      <c r="G846" s="45"/>
      <c r="H846" s="17"/>
      <c r="I846" s="54"/>
      <c r="J846" s="45"/>
      <c r="K846" s="47">
        <f>IF(FluxoCaixa101315141918[[#This Row],[Movimento ]]="Saldo Inicial",FluxoCaixa101315141918[[#This Row],[R$ (Valores)]],K845+FluxoCaixa101315141918[[#This Row],[Valores Receitas / Despesas]])</f>
        <v>77365.289999999994</v>
      </c>
      <c r="L846" s="53">
        <f>IF(FluxoCaixa101315141918[[#This Row],[Entrada / Saída]]="Saída",FluxoCaixa101315141918[[#This Row],[R$ (Valores)]]*-1,FluxoCaixa101315141918[[#This Row],[R$ (Valores)]])</f>
        <v>0</v>
      </c>
    </row>
    <row r="847" spans="2:12">
      <c r="B847" s="48"/>
      <c r="C847" s="48"/>
      <c r="D847" s="16"/>
      <c r="E847" s="48"/>
      <c r="F847" s="17"/>
      <c r="G847" s="45"/>
      <c r="H847" s="17"/>
      <c r="I847" s="21"/>
      <c r="J847" s="17"/>
      <c r="K847" s="20">
        <f>IF(FluxoCaixa101315141918[[#This Row],[Movimento ]]="Saldo Inicial",FluxoCaixa101315141918[[#This Row],[R$ (Valores)]],K846+FluxoCaixa101315141918[[#This Row],[Valores Receitas / Despesas]])</f>
        <v>77365.289999999994</v>
      </c>
      <c r="L847" s="53">
        <f>IF(FluxoCaixa101315141918[[#This Row],[Entrada / Saída]]="Saída",FluxoCaixa101315141918[[#This Row],[R$ (Valores)]]*-1,FluxoCaixa101315141918[[#This Row],[R$ (Valores)]])</f>
        <v>0</v>
      </c>
    </row>
    <row r="848" spans="2:12">
      <c r="B848" s="48"/>
      <c r="C848" s="48"/>
      <c r="D848" s="16"/>
      <c r="E848" s="48"/>
      <c r="F848" s="45"/>
      <c r="G848" s="17"/>
      <c r="H848" s="17"/>
      <c r="I848" s="54"/>
      <c r="J848" s="45"/>
      <c r="K848" s="47">
        <f>IF(FluxoCaixa101315141918[[#This Row],[Movimento ]]="Saldo Inicial",FluxoCaixa101315141918[[#This Row],[R$ (Valores)]],K847+FluxoCaixa101315141918[[#This Row],[Valores Receitas / Despesas]])</f>
        <v>77365.289999999994</v>
      </c>
      <c r="L848" s="53">
        <f>IF(FluxoCaixa101315141918[[#This Row],[Entrada / Saída]]="Saída",FluxoCaixa101315141918[[#This Row],[R$ (Valores)]]*-1,FluxoCaixa101315141918[[#This Row],[R$ (Valores)]])</f>
        <v>0</v>
      </c>
    </row>
    <row r="849" spans="2:12">
      <c r="B849" s="48"/>
      <c r="C849" s="48"/>
      <c r="D849" s="16"/>
      <c r="E849" s="48"/>
      <c r="F849" s="17"/>
      <c r="G849" s="45"/>
      <c r="H849" s="17"/>
      <c r="I849" s="21"/>
      <c r="J849" s="17"/>
      <c r="K849" s="20">
        <f>IF(FluxoCaixa101315141918[[#This Row],[Movimento ]]="Saldo Inicial",FluxoCaixa101315141918[[#This Row],[R$ (Valores)]],K848+FluxoCaixa101315141918[[#This Row],[Valores Receitas / Despesas]])</f>
        <v>77365.289999999994</v>
      </c>
      <c r="L849" s="53">
        <f>IF(FluxoCaixa101315141918[[#This Row],[Entrada / Saída]]="Saída",FluxoCaixa101315141918[[#This Row],[R$ (Valores)]]*-1,FluxoCaixa101315141918[[#This Row],[R$ (Valores)]])</f>
        <v>0</v>
      </c>
    </row>
    <row r="850" spans="2:12">
      <c r="B850" s="48"/>
      <c r="C850" s="48"/>
      <c r="D850" s="16"/>
      <c r="E850" s="48"/>
      <c r="F850" s="17"/>
      <c r="G850" s="45"/>
      <c r="H850" s="17"/>
      <c r="I850" s="21"/>
      <c r="J850" s="17"/>
      <c r="K850" s="20">
        <f>IF(FluxoCaixa101315141918[[#This Row],[Movimento ]]="Saldo Inicial",FluxoCaixa101315141918[[#This Row],[R$ (Valores)]],K849+FluxoCaixa101315141918[[#This Row],[Valores Receitas / Despesas]])</f>
        <v>77365.289999999994</v>
      </c>
      <c r="L850" s="53">
        <f>IF(FluxoCaixa101315141918[[#This Row],[Entrada / Saída]]="Saída",FluxoCaixa101315141918[[#This Row],[R$ (Valores)]]*-1,FluxoCaixa101315141918[[#This Row],[R$ (Valores)]])</f>
        <v>0</v>
      </c>
    </row>
    <row r="851" spans="2:12">
      <c r="B851" s="48"/>
      <c r="C851" s="48"/>
      <c r="D851" s="16"/>
      <c r="E851" s="48"/>
      <c r="F851" s="17"/>
      <c r="G851" s="45"/>
      <c r="H851" s="17"/>
      <c r="I851" s="21"/>
      <c r="J851" s="17"/>
      <c r="K851" s="20">
        <f>IF(FluxoCaixa101315141918[[#This Row],[Movimento ]]="Saldo Inicial",FluxoCaixa101315141918[[#This Row],[R$ (Valores)]],K850+FluxoCaixa101315141918[[#This Row],[Valores Receitas / Despesas]])</f>
        <v>77365.289999999994</v>
      </c>
      <c r="L851" s="53">
        <f>IF(FluxoCaixa101315141918[[#This Row],[Entrada / Saída]]="Saída",FluxoCaixa101315141918[[#This Row],[R$ (Valores)]]*-1,FluxoCaixa101315141918[[#This Row],[R$ (Valores)]])</f>
        <v>0</v>
      </c>
    </row>
    <row r="852" spans="2:12">
      <c r="B852" s="48"/>
      <c r="C852" s="48"/>
      <c r="D852" s="16"/>
      <c r="E852" s="48"/>
      <c r="F852" s="17"/>
      <c r="G852" s="45"/>
      <c r="H852" s="17"/>
      <c r="I852" s="21"/>
      <c r="J852" s="17"/>
      <c r="K852" s="20">
        <f>IF(FluxoCaixa101315141918[[#This Row],[Movimento ]]="Saldo Inicial",FluxoCaixa101315141918[[#This Row],[R$ (Valores)]],K851+FluxoCaixa101315141918[[#This Row],[Valores Receitas / Despesas]])</f>
        <v>77365.289999999994</v>
      </c>
      <c r="L852" s="53">
        <f>IF(FluxoCaixa101315141918[[#This Row],[Entrada / Saída]]="Saída",FluxoCaixa101315141918[[#This Row],[R$ (Valores)]]*-1,FluxoCaixa101315141918[[#This Row],[R$ (Valores)]])</f>
        <v>0</v>
      </c>
    </row>
    <row r="853" spans="2:12">
      <c r="B853" s="48"/>
      <c r="C853" s="48"/>
      <c r="D853" s="16"/>
      <c r="E853" s="48"/>
      <c r="F853" s="17"/>
      <c r="G853" s="17"/>
      <c r="H853" s="17"/>
      <c r="I853" s="21"/>
      <c r="J853" s="17"/>
      <c r="K853" s="20">
        <f>IF(FluxoCaixa101315141918[[#This Row],[Movimento ]]="Saldo Inicial",FluxoCaixa101315141918[[#This Row],[R$ (Valores)]],K852+FluxoCaixa101315141918[[#This Row],[Valores Receitas / Despesas]])</f>
        <v>77365.289999999994</v>
      </c>
      <c r="L853" s="53">
        <f>IF(FluxoCaixa101315141918[[#This Row],[Entrada / Saída]]="Saída",FluxoCaixa101315141918[[#This Row],[R$ (Valores)]]*-1,FluxoCaixa101315141918[[#This Row],[R$ (Valores)]])</f>
        <v>0</v>
      </c>
    </row>
    <row r="854" spans="2:12">
      <c r="B854" s="48"/>
      <c r="C854" s="48"/>
      <c r="D854" s="16"/>
      <c r="E854" s="48"/>
      <c r="F854" s="17"/>
      <c r="G854" s="17"/>
      <c r="H854" s="17"/>
      <c r="I854" s="21"/>
      <c r="J854" s="17"/>
      <c r="K854" s="20">
        <f>IF(FluxoCaixa101315141918[[#This Row],[Movimento ]]="Saldo Inicial",FluxoCaixa101315141918[[#This Row],[R$ (Valores)]],K853+FluxoCaixa101315141918[[#This Row],[Valores Receitas / Despesas]])</f>
        <v>77365.289999999994</v>
      </c>
      <c r="L854" s="53">
        <f>IF(FluxoCaixa101315141918[[#This Row],[Entrada / Saída]]="Saída",FluxoCaixa101315141918[[#This Row],[R$ (Valores)]]*-1,FluxoCaixa101315141918[[#This Row],[R$ (Valores)]])</f>
        <v>0</v>
      </c>
    </row>
    <row r="855" spans="2:12">
      <c r="B855" s="48"/>
      <c r="C855" s="48"/>
      <c r="D855" s="16"/>
      <c r="E855" s="48"/>
      <c r="F855" s="17"/>
      <c r="G855" s="17"/>
      <c r="H855" s="17"/>
      <c r="I855" s="21"/>
      <c r="J855" s="17"/>
      <c r="K855" s="20">
        <f>IF(FluxoCaixa101315141918[[#This Row],[Movimento ]]="Saldo Inicial",FluxoCaixa101315141918[[#This Row],[R$ (Valores)]],K854+FluxoCaixa101315141918[[#This Row],[Valores Receitas / Despesas]])</f>
        <v>77365.289999999994</v>
      </c>
      <c r="L855" s="53">
        <f>IF(FluxoCaixa101315141918[[#This Row],[Entrada / Saída]]="Saída",FluxoCaixa101315141918[[#This Row],[R$ (Valores)]]*-1,FluxoCaixa101315141918[[#This Row],[R$ (Valores)]])</f>
        <v>0</v>
      </c>
    </row>
    <row r="856" spans="2:12">
      <c r="B856" s="48"/>
      <c r="C856" s="48"/>
      <c r="D856" s="16"/>
      <c r="E856" s="48"/>
      <c r="F856" s="17"/>
      <c r="G856" s="17"/>
      <c r="H856" s="17"/>
      <c r="I856" s="21"/>
      <c r="J856" s="17"/>
      <c r="K856" s="20">
        <f>IF(FluxoCaixa101315141918[[#This Row],[Movimento ]]="Saldo Inicial",FluxoCaixa101315141918[[#This Row],[R$ (Valores)]],K855+FluxoCaixa101315141918[[#This Row],[Valores Receitas / Despesas]])</f>
        <v>77365.289999999994</v>
      </c>
      <c r="L856" s="53">
        <f>IF(FluxoCaixa101315141918[[#This Row],[Entrada / Saída]]="Saída",FluxoCaixa101315141918[[#This Row],[R$ (Valores)]]*-1,FluxoCaixa101315141918[[#This Row],[R$ (Valores)]])</f>
        <v>0</v>
      </c>
    </row>
    <row r="857" spans="2:12">
      <c r="B857" s="48"/>
      <c r="C857" s="48"/>
      <c r="D857" s="16"/>
      <c r="E857" s="48"/>
      <c r="F857" s="17"/>
      <c r="G857" s="17"/>
      <c r="H857" s="17"/>
      <c r="I857" s="21"/>
      <c r="J857" s="17"/>
      <c r="K857" s="20">
        <f>IF(FluxoCaixa101315141918[[#This Row],[Movimento ]]="Saldo Inicial",FluxoCaixa101315141918[[#This Row],[R$ (Valores)]],K856+FluxoCaixa101315141918[[#This Row],[Valores Receitas / Despesas]])</f>
        <v>77365.289999999994</v>
      </c>
      <c r="L857" s="53">
        <f>IF(FluxoCaixa101315141918[[#This Row],[Entrada / Saída]]="Saída",FluxoCaixa101315141918[[#This Row],[R$ (Valores)]]*-1,FluxoCaixa101315141918[[#This Row],[R$ (Valores)]])</f>
        <v>0</v>
      </c>
    </row>
    <row r="858" spans="2:12">
      <c r="B858" s="48"/>
      <c r="C858" s="48"/>
      <c r="D858" s="16"/>
      <c r="E858" s="48"/>
      <c r="F858" s="17"/>
      <c r="G858" s="17"/>
      <c r="H858" s="17"/>
      <c r="I858" s="21"/>
      <c r="J858" s="17"/>
      <c r="K858" s="20">
        <f>IF(FluxoCaixa101315141918[[#This Row],[Movimento ]]="Saldo Inicial",FluxoCaixa101315141918[[#This Row],[R$ (Valores)]],K857+FluxoCaixa101315141918[[#This Row],[Valores Receitas / Despesas]])</f>
        <v>77365.289999999994</v>
      </c>
      <c r="L858" s="53">
        <f>IF(FluxoCaixa101315141918[[#This Row],[Entrada / Saída]]="Saída",FluxoCaixa101315141918[[#This Row],[R$ (Valores)]]*-1,FluxoCaixa101315141918[[#This Row],[R$ (Valores)]])</f>
        <v>0</v>
      </c>
    </row>
    <row r="859" spans="2:12">
      <c r="B859" s="48"/>
      <c r="C859" s="48"/>
      <c r="D859" s="16"/>
      <c r="E859" s="48"/>
      <c r="F859" s="17"/>
      <c r="G859" s="17"/>
      <c r="H859" s="17"/>
      <c r="I859" s="21"/>
      <c r="J859" s="17"/>
      <c r="K859" s="20">
        <f>IF(FluxoCaixa101315141918[[#This Row],[Movimento ]]="Saldo Inicial",FluxoCaixa101315141918[[#This Row],[R$ (Valores)]],K858+FluxoCaixa101315141918[[#This Row],[Valores Receitas / Despesas]])</f>
        <v>77365.289999999994</v>
      </c>
      <c r="L859" s="53">
        <f>IF(FluxoCaixa101315141918[[#This Row],[Entrada / Saída]]="Saída",FluxoCaixa101315141918[[#This Row],[R$ (Valores)]]*-1,FluxoCaixa101315141918[[#This Row],[R$ (Valores)]])</f>
        <v>0</v>
      </c>
    </row>
    <row r="860" spans="2:12">
      <c r="B860" s="48"/>
      <c r="C860" s="48"/>
      <c r="D860" s="16"/>
      <c r="E860" s="48"/>
      <c r="F860" s="17"/>
      <c r="G860" s="17"/>
      <c r="H860" s="17"/>
      <c r="I860" s="21"/>
      <c r="J860" s="17"/>
      <c r="K860" s="20">
        <f>IF(FluxoCaixa101315141918[[#This Row],[Movimento ]]="Saldo Inicial",FluxoCaixa101315141918[[#This Row],[R$ (Valores)]],K859+FluxoCaixa101315141918[[#This Row],[Valores Receitas / Despesas]])</f>
        <v>77365.289999999994</v>
      </c>
      <c r="L860" s="53">
        <f>IF(FluxoCaixa101315141918[[#This Row],[Entrada / Saída]]="Saída",FluxoCaixa101315141918[[#This Row],[R$ (Valores)]]*-1,FluxoCaixa101315141918[[#This Row],[R$ (Valores)]])</f>
        <v>0</v>
      </c>
    </row>
    <row r="861" spans="2:12">
      <c r="B861" s="48"/>
      <c r="C861" s="48"/>
      <c r="D861" s="16"/>
      <c r="E861" s="48"/>
      <c r="F861" s="17"/>
      <c r="G861" s="17"/>
      <c r="H861" s="17"/>
      <c r="I861" s="21"/>
      <c r="J861" s="17"/>
      <c r="K861" s="20">
        <f>IF(FluxoCaixa101315141918[[#This Row],[Movimento ]]="Saldo Inicial",FluxoCaixa101315141918[[#This Row],[R$ (Valores)]],K860+FluxoCaixa101315141918[[#This Row],[Valores Receitas / Despesas]])</f>
        <v>77365.289999999994</v>
      </c>
      <c r="L861" s="53">
        <f>IF(FluxoCaixa101315141918[[#This Row],[Entrada / Saída]]="Saída",FluxoCaixa101315141918[[#This Row],[R$ (Valores)]]*-1,FluxoCaixa101315141918[[#This Row],[R$ (Valores)]])</f>
        <v>0</v>
      </c>
    </row>
    <row r="862" spans="2:12">
      <c r="B862" s="48"/>
      <c r="C862" s="48"/>
      <c r="D862" s="16"/>
      <c r="E862" s="48"/>
      <c r="F862" s="17"/>
      <c r="G862" s="17"/>
      <c r="H862" s="17"/>
      <c r="I862" s="21"/>
      <c r="J862" s="17"/>
      <c r="K862" s="20">
        <f>IF(FluxoCaixa101315141918[[#This Row],[Movimento ]]="Saldo Inicial",FluxoCaixa101315141918[[#This Row],[R$ (Valores)]],K861+FluxoCaixa101315141918[[#This Row],[Valores Receitas / Despesas]])</f>
        <v>77365.289999999994</v>
      </c>
      <c r="L862" s="53">
        <f>IF(FluxoCaixa101315141918[[#This Row],[Entrada / Saída]]="Saída",FluxoCaixa101315141918[[#This Row],[R$ (Valores)]]*-1,FluxoCaixa101315141918[[#This Row],[R$ (Valores)]])</f>
        <v>0</v>
      </c>
    </row>
    <row r="863" spans="2:12">
      <c r="B863" s="48"/>
      <c r="C863" s="48"/>
      <c r="D863" s="16"/>
      <c r="E863" s="48"/>
      <c r="F863" s="17"/>
      <c r="G863" s="17"/>
      <c r="H863" s="17"/>
      <c r="I863" s="54"/>
      <c r="J863" s="45"/>
      <c r="K863" s="47">
        <f>IF(FluxoCaixa101315141918[[#This Row],[Movimento ]]="Saldo Inicial",FluxoCaixa101315141918[[#This Row],[R$ (Valores)]],K862+FluxoCaixa101315141918[[#This Row],[Valores Receitas / Despesas]])</f>
        <v>77365.289999999994</v>
      </c>
      <c r="L863" s="53">
        <f>IF(FluxoCaixa101315141918[[#This Row],[Entrada / Saída]]="Saída",FluxoCaixa101315141918[[#This Row],[R$ (Valores)]]*-1,FluxoCaixa101315141918[[#This Row],[R$ (Valores)]])</f>
        <v>0</v>
      </c>
    </row>
    <row r="864" spans="2:12">
      <c r="B864" s="48"/>
      <c r="C864" s="48"/>
      <c r="D864" s="16"/>
      <c r="E864" s="48"/>
      <c r="F864" s="17"/>
      <c r="G864" s="17"/>
      <c r="H864" s="17"/>
      <c r="I864" s="21"/>
      <c r="J864" s="17"/>
      <c r="K864" s="20">
        <f>IF(FluxoCaixa101315141918[[#This Row],[Movimento ]]="Saldo Inicial",FluxoCaixa101315141918[[#This Row],[R$ (Valores)]],K863+FluxoCaixa101315141918[[#This Row],[Valores Receitas / Despesas]])</f>
        <v>77365.289999999994</v>
      </c>
      <c r="L864" s="53">
        <f>IF(FluxoCaixa101315141918[[#This Row],[Entrada / Saída]]="Saída",FluxoCaixa101315141918[[#This Row],[R$ (Valores)]]*-1,FluxoCaixa101315141918[[#This Row],[R$ (Valores)]])</f>
        <v>0</v>
      </c>
    </row>
    <row r="865" spans="2:12">
      <c r="B865" s="48"/>
      <c r="C865" s="48"/>
      <c r="D865" s="16"/>
      <c r="E865" s="48"/>
      <c r="F865" s="17"/>
      <c r="G865" s="17"/>
      <c r="H865" s="17"/>
      <c r="I865" s="21"/>
      <c r="J865" s="17"/>
      <c r="K865" s="20">
        <f>IF(FluxoCaixa101315141918[[#This Row],[Movimento ]]="Saldo Inicial",FluxoCaixa101315141918[[#This Row],[R$ (Valores)]],K864+FluxoCaixa101315141918[[#This Row],[Valores Receitas / Despesas]])</f>
        <v>77365.289999999994</v>
      </c>
      <c r="L865" s="53">
        <f>IF(FluxoCaixa101315141918[[#This Row],[Entrada / Saída]]="Saída",FluxoCaixa101315141918[[#This Row],[R$ (Valores)]]*-1,FluxoCaixa101315141918[[#This Row],[R$ (Valores)]])</f>
        <v>0</v>
      </c>
    </row>
    <row r="866" spans="2:12">
      <c r="B866" s="48"/>
      <c r="C866" s="48"/>
      <c r="D866" s="16"/>
      <c r="E866" s="48"/>
      <c r="F866" s="17"/>
      <c r="G866" s="17"/>
      <c r="H866" s="17"/>
      <c r="I866" s="21"/>
      <c r="J866" s="17"/>
      <c r="K866" s="20">
        <f>IF(FluxoCaixa101315141918[[#This Row],[Movimento ]]="Saldo Inicial",FluxoCaixa101315141918[[#This Row],[R$ (Valores)]],K865+FluxoCaixa101315141918[[#This Row],[Valores Receitas / Despesas]])</f>
        <v>77365.289999999994</v>
      </c>
      <c r="L866" s="53">
        <f>IF(FluxoCaixa101315141918[[#This Row],[Entrada / Saída]]="Saída",FluxoCaixa101315141918[[#This Row],[R$ (Valores)]]*-1,FluxoCaixa101315141918[[#This Row],[R$ (Valores)]])</f>
        <v>0</v>
      </c>
    </row>
    <row r="867" spans="2:12">
      <c r="B867" s="48"/>
      <c r="C867" s="48"/>
      <c r="D867" s="16"/>
      <c r="E867" s="48"/>
      <c r="F867" s="17"/>
      <c r="G867" s="17"/>
      <c r="H867" s="17"/>
      <c r="I867" s="21"/>
      <c r="J867" s="17"/>
      <c r="K867" s="20">
        <f>IF(FluxoCaixa101315141918[[#This Row],[Movimento ]]="Saldo Inicial",FluxoCaixa101315141918[[#This Row],[R$ (Valores)]],K866+FluxoCaixa101315141918[[#This Row],[Valores Receitas / Despesas]])</f>
        <v>77365.289999999994</v>
      </c>
      <c r="L867" s="53">
        <f>IF(FluxoCaixa101315141918[[#This Row],[Entrada / Saída]]="Saída",FluxoCaixa101315141918[[#This Row],[R$ (Valores)]]*-1,FluxoCaixa101315141918[[#This Row],[R$ (Valores)]])</f>
        <v>0</v>
      </c>
    </row>
    <row r="868" spans="2:12">
      <c r="B868" s="48"/>
      <c r="C868" s="48"/>
      <c r="D868" s="16"/>
      <c r="E868" s="48"/>
      <c r="F868" s="17"/>
      <c r="G868" s="17"/>
      <c r="H868" s="17"/>
      <c r="I868" s="21"/>
      <c r="J868" s="17"/>
      <c r="K868" s="20">
        <f>IF(FluxoCaixa101315141918[[#This Row],[Movimento ]]="Saldo Inicial",FluxoCaixa101315141918[[#This Row],[R$ (Valores)]],K867+FluxoCaixa101315141918[[#This Row],[Valores Receitas / Despesas]])</f>
        <v>77365.289999999994</v>
      </c>
      <c r="L868" s="53">
        <f>IF(FluxoCaixa101315141918[[#This Row],[Entrada / Saída]]="Saída",FluxoCaixa101315141918[[#This Row],[R$ (Valores)]]*-1,FluxoCaixa101315141918[[#This Row],[R$ (Valores)]])</f>
        <v>0</v>
      </c>
    </row>
    <row r="869" spans="2:12">
      <c r="B869" s="48"/>
      <c r="C869" s="48"/>
      <c r="D869" s="16"/>
      <c r="E869" s="48"/>
      <c r="F869" s="17"/>
      <c r="G869" s="17"/>
      <c r="H869" s="17"/>
      <c r="I869" s="21"/>
      <c r="J869" s="17"/>
      <c r="K869" s="20">
        <f>IF(FluxoCaixa101315141918[[#This Row],[Movimento ]]="Saldo Inicial",FluxoCaixa101315141918[[#This Row],[R$ (Valores)]],K868+FluxoCaixa101315141918[[#This Row],[Valores Receitas / Despesas]])</f>
        <v>77365.289999999994</v>
      </c>
      <c r="L869" s="53">
        <f>IF(FluxoCaixa101315141918[[#This Row],[Entrada / Saída]]="Saída",FluxoCaixa101315141918[[#This Row],[R$ (Valores)]]*-1,FluxoCaixa101315141918[[#This Row],[R$ (Valores)]])</f>
        <v>0</v>
      </c>
    </row>
    <row r="870" spans="2:12">
      <c r="B870" s="48"/>
      <c r="C870" s="48"/>
      <c r="D870" s="16"/>
      <c r="E870" s="48"/>
      <c r="F870" s="17"/>
      <c r="G870" s="17"/>
      <c r="H870" s="17"/>
      <c r="I870" s="21"/>
      <c r="J870" s="17"/>
      <c r="K870" s="20">
        <f>IF(FluxoCaixa101315141918[[#This Row],[Movimento ]]="Saldo Inicial",FluxoCaixa101315141918[[#This Row],[R$ (Valores)]],K869+FluxoCaixa101315141918[[#This Row],[Valores Receitas / Despesas]])</f>
        <v>77365.289999999994</v>
      </c>
      <c r="L870" s="53">
        <f>IF(FluxoCaixa101315141918[[#This Row],[Entrada / Saída]]="Saída",FluxoCaixa101315141918[[#This Row],[R$ (Valores)]]*-1,FluxoCaixa101315141918[[#This Row],[R$ (Valores)]])</f>
        <v>0</v>
      </c>
    </row>
    <row r="871" spans="2:12">
      <c r="B871" s="48"/>
      <c r="C871" s="48"/>
      <c r="D871" s="16"/>
      <c r="E871" s="48"/>
      <c r="F871" s="17"/>
      <c r="G871" s="17"/>
      <c r="H871" s="17"/>
      <c r="I871" s="21"/>
      <c r="J871" s="17"/>
      <c r="K871" s="20">
        <f>IF(FluxoCaixa101315141918[[#This Row],[Movimento ]]="Saldo Inicial",FluxoCaixa101315141918[[#This Row],[R$ (Valores)]],K870+FluxoCaixa101315141918[[#This Row],[Valores Receitas / Despesas]])</f>
        <v>77365.289999999994</v>
      </c>
      <c r="L871" s="53">
        <f>IF(FluxoCaixa101315141918[[#This Row],[Entrada / Saída]]="Saída",FluxoCaixa101315141918[[#This Row],[R$ (Valores)]]*-1,FluxoCaixa101315141918[[#This Row],[R$ (Valores)]])</f>
        <v>0</v>
      </c>
    </row>
    <row r="872" spans="2:12">
      <c r="B872" s="48"/>
      <c r="C872" s="48"/>
      <c r="D872" s="16"/>
      <c r="E872" s="48"/>
      <c r="F872" s="17"/>
      <c r="G872" s="17"/>
      <c r="H872" s="17"/>
      <c r="I872" s="21"/>
      <c r="J872" s="17"/>
      <c r="K872" s="20">
        <f>IF(FluxoCaixa101315141918[[#This Row],[Movimento ]]="Saldo Inicial",FluxoCaixa101315141918[[#This Row],[R$ (Valores)]],K871+FluxoCaixa101315141918[[#This Row],[Valores Receitas / Despesas]])</f>
        <v>77365.289999999994</v>
      </c>
      <c r="L872" s="53">
        <f>IF(FluxoCaixa101315141918[[#This Row],[Entrada / Saída]]="Saída",FluxoCaixa101315141918[[#This Row],[R$ (Valores)]]*-1,FluxoCaixa101315141918[[#This Row],[R$ (Valores)]])</f>
        <v>0</v>
      </c>
    </row>
    <row r="873" spans="2:12">
      <c r="B873" s="48"/>
      <c r="C873" s="48"/>
      <c r="D873" s="16"/>
      <c r="E873" s="48"/>
      <c r="F873" s="17"/>
      <c r="G873" s="17"/>
      <c r="H873" s="17"/>
      <c r="I873" s="21"/>
      <c r="J873" s="17"/>
      <c r="K873" s="20">
        <f>IF(FluxoCaixa101315141918[[#This Row],[Movimento ]]="Saldo Inicial",FluxoCaixa101315141918[[#This Row],[R$ (Valores)]],K872+FluxoCaixa101315141918[[#This Row],[Valores Receitas / Despesas]])</f>
        <v>77365.289999999994</v>
      </c>
      <c r="L873" s="53">
        <f>IF(FluxoCaixa101315141918[[#This Row],[Entrada / Saída]]="Saída",FluxoCaixa101315141918[[#This Row],[R$ (Valores)]]*-1,FluxoCaixa101315141918[[#This Row],[R$ (Valores)]])</f>
        <v>0</v>
      </c>
    </row>
    <row r="874" spans="2:12">
      <c r="B874" s="48"/>
      <c r="C874" s="48"/>
      <c r="D874" s="16"/>
      <c r="E874" s="48"/>
      <c r="F874" s="17"/>
      <c r="G874" s="45"/>
      <c r="H874" s="17"/>
      <c r="I874" s="21"/>
      <c r="J874" s="17"/>
      <c r="K874" s="20">
        <f>IF(FluxoCaixa101315141918[[#This Row],[Movimento ]]="Saldo Inicial",FluxoCaixa101315141918[[#This Row],[R$ (Valores)]],K873+FluxoCaixa101315141918[[#This Row],[Valores Receitas / Despesas]])</f>
        <v>77365.289999999994</v>
      </c>
      <c r="L874" s="53">
        <f>IF(FluxoCaixa101315141918[[#This Row],[Entrada / Saída]]="Saída",FluxoCaixa101315141918[[#This Row],[R$ (Valores)]]*-1,FluxoCaixa101315141918[[#This Row],[R$ (Valores)]])</f>
        <v>0</v>
      </c>
    </row>
    <row r="875" spans="2:12">
      <c r="B875" s="48"/>
      <c r="C875" s="48"/>
      <c r="D875" s="16"/>
      <c r="E875" s="48"/>
      <c r="F875" s="17"/>
      <c r="G875" s="17"/>
      <c r="H875" s="17"/>
      <c r="I875" s="21"/>
      <c r="J875" s="17"/>
      <c r="K875" s="20">
        <f>IF(FluxoCaixa101315141918[[#This Row],[Movimento ]]="Saldo Inicial",FluxoCaixa101315141918[[#This Row],[R$ (Valores)]],K874+FluxoCaixa101315141918[[#This Row],[Valores Receitas / Despesas]])</f>
        <v>77365.289999999994</v>
      </c>
      <c r="L875" s="53">
        <f>IF(FluxoCaixa101315141918[[#This Row],[Entrada / Saída]]="Saída",FluxoCaixa101315141918[[#This Row],[R$ (Valores)]]*-1,FluxoCaixa101315141918[[#This Row],[R$ (Valores)]])</f>
        <v>0</v>
      </c>
    </row>
    <row r="876" spans="2:12">
      <c r="B876" s="48"/>
      <c r="C876" s="48"/>
      <c r="D876" s="16"/>
      <c r="E876" s="48"/>
      <c r="F876" s="17"/>
      <c r="G876" s="17"/>
      <c r="H876" s="17"/>
      <c r="I876" s="21"/>
      <c r="J876" s="17"/>
      <c r="K876" s="20">
        <f>IF(FluxoCaixa101315141918[[#This Row],[Movimento ]]="Saldo Inicial",FluxoCaixa101315141918[[#This Row],[R$ (Valores)]],K875+FluxoCaixa101315141918[[#This Row],[Valores Receitas / Despesas]])</f>
        <v>77365.289999999994</v>
      </c>
      <c r="L876" s="53">
        <f>IF(FluxoCaixa101315141918[[#This Row],[Entrada / Saída]]="Saída",FluxoCaixa101315141918[[#This Row],[R$ (Valores)]]*-1,FluxoCaixa101315141918[[#This Row],[R$ (Valores)]])</f>
        <v>0</v>
      </c>
    </row>
    <row r="877" spans="2:12">
      <c r="B877" s="48"/>
      <c r="C877" s="48"/>
      <c r="D877" s="16"/>
      <c r="E877" s="48"/>
      <c r="F877" s="17"/>
      <c r="G877" s="17"/>
      <c r="H877" s="17"/>
      <c r="I877" s="21"/>
      <c r="J877" s="17"/>
      <c r="K877" s="20">
        <f>IF(FluxoCaixa101315141918[[#This Row],[Movimento ]]="Saldo Inicial",FluxoCaixa101315141918[[#This Row],[R$ (Valores)]],K876+FluxoCaixa101315141918[[#This Row],[Valores Receitas / Despesas]])</f>
        <v>77365.289999999994</v>
      </c>
      <c r="L877" s="53">
        <f>IF(FluxoCaixa101315141918[[#This Row],[Entrada / Saída]]="Saída",FluxoCaixa101315141918[[#This Row],[R$ (Valores)]]*-1,FluxoCaixa101315141918[[#This Row],[R$ (Valores)]])</f>
        <v>0</v>
      </c>
    </row>
    <row r="878" spans="2:12">
      <c r="B878" s="48"/>
      <c r="C878" s="48"/>
      <c r="D878" s="16"/>
      <c r="E878" s="48"/>
      <c r="F878" s="17"/>
      <c r="G878" s="17"/>
      <c r="H878" s="17"/>
      <c r="I878" s="21"/>
      <c r="J878" s="17"/>
      <c r="K878" s="20">
        <f>IF(FluxoCaixa101315141918[[#This Row],[Movimento ]]="Saldo Inicial",FluxoCaixa101315141918[[#This Row],[R$ (Valores)]],K877+FluxoCaixa101315141918[[#This Row],[Valores Receitas / Despesas]])</f>
        <v>77365.289999999994</v>
      </c>
      <c r="L878" s="53">
        <f>IF(FluxoCaixa101315141918[[#This Row],[Entrada / Saída]]="Saída",FluxoCaixa101315141918[[#This Row],[R$ (Valores)]]*-1,FluxoCaixa101315141918[[#This Row],[R$ (Valores)]])</f>
        <v>0</v>
      </c>
    </row>
    <row r="879" spans="2:12">
      <c r="B879" s="48"/>
      <c r="C879" s="48"/>
      <c r="D879" s="16"/>
      <c r="E879" s="48"/>
      <c r="F879" s="17"/>
      <c r="G879" s="17"/>
      <c r="H879" s="17"/>
      <c r="I879" s="21"/>
      <c r="J879" s="17"/>
      <c r="K879" s="20">
        <f>IF(FluxoCaixa101315141918[[#This Row],[Movimento ]]="Saldo Inicial",FluxoCaixa101315141918[[#This Row],[R$ (Valores)]],K878+FluxoCaixa101315141918[[#This Row],[Valores Receitas / Despesas]])</f>
        <v>77365.289999999994</v>
      </c>
      <c r="L879" s="53">
        <f>IF(FluxoCaixa101315141918[[#This Row],[Entrada / Saída]]="Saída",FluxoCaixa101315141918[[#This Row],[R$ (Valores)]]*-1,FluxoCaixa101315141918[[#This Row],[R$ (Valores)]])</f>
        <v>0</v>
      </c>
    </row>
    <row r="880" spans="2:12">
      <c r="B880" s="48"/>
      <c r="C880" s="48"/>
      <c r="D880" s="16"/>
      <c r="E880" s="48"/>
      <c r="F880" s="17"/>
      <c r="G880" s="17"/>
      <c r="H880" s="17"/>
      <c r="I880" s="21"/>
      <c r="J880" s="17"/>
      <c r="K880" s="20">
        <f>IF(FluxoCaixa101315141918[[#This Row],[Movimento ]]="Saldo Inicial",FluxoCaixa101315141918[[#This Row],[R$ (Valores)]],K879+FluxoCaixa101315141918[[#This Row],[Valores Receitas / Despesas]])</f>
        <v>77365.289999999994</v>
      </c>
      <c r="L880" s="53">
        <f>IF(FluxoCaixa101315141918[[#This Row],[Entrada / Saída]]="Saída",FluxoCaixa101315141918[[#This Row],[R$ (Valores)]]*-1,FluxoCaixa101315141918[[#This Row],[R$ (Valores)]])</f>
        <v>0</v>
      </c>
    </row>
    <row r="881" spans="2:12">
      <c r="B881" s="48"/>
      <c r="C881" s="48"/>
      <c r="D881" s="16"/>
      <c r="E881" s="48"/>
      <c r="F881" s="17"/>
      <c r="G881" s="17"/>
      <c r="H881" s="17"/>
      <c r="I881" s="21"/>
      <c r="J881" s="17"/>
      <c r="K881" s="20">
        <f>IF(FluxoCaixa101315141918[[#This Row],[Movimento ]]="Saldo Inicial",FluxoCaixa101315141918[[#This Row],[R$ (Valores)]],K880+FluxoCaixa101315141918[[#This Row],[Valores Receitas / Despesas]])</f>
        <v>77365.289999999994</v>
      </c>
      <c r="L881" s="53">
        <f>IF(FluxoCaixa101315141918[[#This Row],[Entrada / Saída]]="Saída",FluxoCaixa101315141918[[#This Row],[R$ (Valores)]]*-1,FluxoCaixa101315141918[[#This Row],[R$ (Valores)]])</f>
        <v>0</v>
      </c>
    </row>
    <row r="882" spans="2:12">
      <c r="B882" s="48"/>
      <c r="C882" s="48"/>
      <c r="D882" s="16"/>
      <c r="E882" s="48"/>
      <c r="F882" s="17"/>
      <c r="G882" s="17"/>
      <c r="H882" s="17"/>
      <c r="I882" s="21"/>
      <c r="J882" s="17"/>
      <c r="K882" s="20">
        <f>IF(FluxoCaixa101315141918[[#This Row],[Movimento ]]="Saldo Inicial",FluxoCaixa101315141918[[#This Row],[R$ (Valores)]],K881+FluxoCaixa101315141918[[#This Row],[Valores Receitas / Despesas]])</f>
        <v>77365.289999999994</v>
      </c>
      <c r="L882" s="53">
        <f>IF(FluxoCaixa101315141918[[#This Row],[Entrada / Saída]]="Saída",FluxoCaixa101315141918[[#This Row],[R$ (Valores)]]*-1,FluxoCaixa101315141918[[#This Row],[R$ (Valores)]])</f>
        <v>0</v>
      </c>
    </row>
    <row r="883" spans="2:12">
      <c r="B883" s="48"/>
      <c r="C883" s="48"/>
      <c r="D883" s="16"/>
      <c r="E883" s="48"/>
      <c r="F883" s="17"/>
      <c r="G883" s="17"/>
      <c r="H883" s="17"/>
      <c r="I883" s="21"/>
      <c r="J883" s="17"/>
      <c r="K883" s="20">
        <f>IF(FluxoCaixa101315141918[[#This Row],[Movimento ]]="Saldo Inicial",FluxoCaixa101315141918[[#This Row],[R$ (Valores)]],K882+FluxoCaixa101315141918[[#This Row],[Valores Receitas / Despesas]])</f>
        <v>77365.289999999994</v>
      </c>
      <c r="L883" s="53">
        <f>IF(FluxoCaixa101315141918[[#This Row],[Entrada / Saída]]="Saída",FluxoCaixa101315141918[[#This Row],[R$ (Valores)]]*-1,FluxoCaixa101315141918[[#This Row],[R$ (Valores)]])</f>
        <v>0</v>
      </c>
    </row>
    <row r="884" spans="2:12">
      <c r="B884" s="48"/>
      <c r="C884" s="48"/>
      <c r="D884" s="16"/>
      <c r="E884" s="48"/>
      <c r="F884" s="17"/>
      <c r="G884" s="17"/>
      <c r="H884" s="17"/>
      <c r="I884" s="21"/>
      <c r="J884" s="17"/>
      <c r="K884" s="20">
        <f>IF(FluxoCaixa101315141918[[#This Row],[Movimento ]]="Saldo Inicial",FluxoCaixa101315141918[[#This Row],[R$ (Valores)]],K883+FluxoCaixa101315141918[[#This Row],[Valores Receitas / Despesas]])</f>
        <v>77365.289999999994</v>
      </c>
      <c r="L884" s="53">
        <f>IF(FluxoCaixa101315141918[[#This Row],[Entrada / Saída]]="Saída",FluxoCaixa101315141918[[#This Row],[R$ (Valores)]]*-1,FluxoCaixa101315141918[[#This Row],[R$ (Valores)]])</f>
        <v>0</v>
      </c>
    </row>
    <row r="885" spans="2:12">
      <c r="B885" s="48"/>
      <c r="C885" s="48"/>
      <c r="D885" s="16"/>
      <c r="E885" s="48"/>
      <c r="F885" s="17"/>
      <c r="G885" s="17"/>
      <c r="H885" s="17"/>
      <c r="I885" s="21"/>
      <c r="J885" s="17"/>
      <c r="K885" s="20">
        <f>IF(FluxoCaixa101315141918[[#This Row],[Movimento ]]="Saldo Inicial",FluxoCaixa101315141918[[#This Row],[R$ (Valores)]],K884+FluxoCaixa101315141918[[#This Row],[Valores Receitas / Despesas]])</f>
        <v>77365.289999999994</v>
      </c>
      <c r="L885" s="53">
        <f>IF(FluxoCaixa101315141918[[#This Row],[Entrada / Saída]]="Saída",FluxoCaixa101315141918[[#This Row],[R$ (Valores)]]*-1,FluxoCaixa101315141918[[#This Row],[R$ (Valores)]])</f>
        <v>0</v>
      </c>
    </row>
    <row r="886" spans="2:12">
      <c r="B886" s="48"/>
      <c r="C886" s="48"/>
      <c r="D886" s="16"/>
      <c r="E886" s="48"/>
      <c r="F886" s="17"/>
      <c r="G886" s="17"/>
      <c r="H886" s="17"/>
      <c r="I886" s="21"/>
      <c r="J886" s="17"/>
      <c r="K886" s="20">
        <f>IF(FluxoCaixa101315141918[[#This Row],[Movimento ]]="Saldo Inicial",FluxoCaixa101315141918[[#This Row],[R$ (Valores)]],K885+FluxoCaixa101315141918[[#This Row],[Valores Receitas / Despesas]])</f>
        <v>77365.289999999994</v>
      </c>
      <c r="L886" s="53">
        <f>IF(FluxoCaixa101315141918[[#This Row],[Entrada / Saída]]="Saída",FluxoCaixa101315141918[[#This Row],[R$ (Valores)]]*-1,FluxoCaixa101315141918[[#This Row],[R$ (Valores)]])</f>
        <v>0</v>
      </c>
    </row>
    <row r="887" spans="2:12">
      <c r="B887" s="48"/>
      <c r="C887" s="48"/>
      <c r="D887" s="16"/>
      <c r="E887" s="48"/>
      <c r="F887" s="17"/>
      <c r="G887" s="17"/>
      <c r="H887" s="17"/>
      <c r="I887" s="21"/>
      <c r="J887" s="17"/>
      <c r="K887" s="20">
        <f>IF(FluxoCaixa101315141918[[#This Row],[Movimento ]]="Saldo Inicial",FluxoCaixa101315141918[[#This Row],[R$ (Valores)]],K886+FluxoCaixa101315141918[[#This Row],[Valores Receitas / Despesas]])</f>
        <v>77365.289999999994</v>
      </c>
      <c r="L887" s="53">
        <f>IF(FluxoCaixa101315141918[[#This Row],[Entrada / Saída]]="Saída",FluxoCaixa101315141918[[#This Row],[R$ (Valores)]]*-1,FluxoCaixa101315141918[[#This Row],[R$ (Valores)]])</f>
        <v>0</v>
      </c>
    </row>
    <row r="888" spans="2:12">
      <c r="B888" s="48"/>
      <c r="C888" s="48"/>
      <c r="D888" s="16"/>
      <c r="E888" s="48"/>
      <c r="F888" s="17"/>
      <c r="G888" s="17"/>
      <c r="H888" s="17"/>
      <c r="I888" s="21"/>
      <c r="J888" s="17"/>
      <c r="K888" s="20">
        <f>IF(FluxoCaixa101315141918[[#This Row],[Movimento ]]="Saldo Inicial",FluxoCaixa101315141918[[#This Row],[R$ (Valores)]],K887+FluxoCaixa101315141918[[#This Row],[Valores Receitas / Despesas]])</f>
        <v>77365.289999999994</v>
      </c>
      <c r="L888" s="53">
        <f>IF(FluxoCaixa101315141918[[#This Row],[Entrada / Saída]]="Saída",FluxoCaixa101315141918[[#This Row],[R$ (Valores)]]*-1,FluxoCaixa101315141918[[#This Row],[R$ (Valores)]])</f>
        <v>0</v>
      </c>
    </row>
    <row r="889" spans="2:12">
      <c r="B889" s="48"/>
      <c r="C889" s="48"/>
      <c r="D889" s="16"/>
      <c r="E889" s="48"/>
      <c r="F889" s="17"/>
      <c r="G889" s="17"/>
      <c r="H889" s="17"/>
      <c r="I889" s="21"/>
      <c r="J889" s="17"/>
      <c r="K889" s="20">
        <f>IF(FluxoCaixa101315141918[[#This Row],[Movimento ]]="Saldo Inicial",FluxoCaixa101315141918[[#This Row],[R$ (Valores)]],K888+FluxoCaixa101315141918[[#This Row],[Valores Receitas / Despesas]])</f>
        <v>77365.289999999994</v>
      </c>
      <c r="L889" s="53">
        <f>IF(FluxoCaixa101315141918[[#This Row],[Entrada / Saída]]="Saída",FluxoCaixa101315141918[[#This Row],[R$ (Valores)]]*-1,FluxoCaixa101315141918[[#This Row],[R$ (Valores)]])</f>
        <v>0</v>
      </c>
    </row>
    <row r="890" spans="2:12">
      <c r="B890" s="48"/>
      <c r="C890" s="48"/>
      <c r="D890" s="16"/>
      <c r="E890" s="48"/>
      <c r="F890" s="17"/>
      <c r="G890" s="17"/>
      <c r="H890" s="17"/>
      <c r="I890" s="21"/>
      <c r="J890" s="17"/>
      <c r="K890" s="20">
        <f>IF(FluxoCaixa101315141918[[#This Row],[Movimento ]]="Saldo Inicial",FluxoCaixa101315141918[[#This Row],[R$ (Valores)]],K889+FluxoCaixa101315141918[[#This Row],[Valores Receitas / Despesas]])</f>
        <v>77365.289999999994</v>
      </c>
      <c r="L890" s="53">
        <f>IF(FluxoCaixa101315141918[[#This Row],[Entrada / Saída]]="Saída",FluxoCaixa101315141918[[#This Row],[R$ (Valores)]]*-1,FluxoCaixa101315141918[[#This Row],[R$ (Valores)]])</f>
        <v>0</v>
      </c>
    </row>
    <row r="891" spans="2:12">
      <c r="B891" s="48"/>
      <c r="C891" s="48"/>
      <c r="D891" s="16"/>
      <c r="E891" s="48"/>
      <c r="F891" s="17"/>
      <c r="G891" s="17"/>
      <c r="H891" s="17"/>
      <c r="I891" s="21"/>
      <c r="J891" s="17"/>
      <c r="K891" s="20">
        <f>IF(FluxoCaixa101315141918[[#This Row],[Movimento ]]="Saldo Inicial",FluxoCaixa101315141918[[#This Row],[R$ (Valores)]],K890+FluxoCaixa101315141918[[#This Row],[Valores Receitas / Despesas]])</f>
        <v>77365.289999999994</v>
      </c>
      <c r="L891" s="53">
        <f>IF(FluxoCaixa101315141918[[#This Row],[Entrada / Saída]]="Saída",FluxoCaixa101315141918[[#This Row],[R$ (Valores)]]*-1,FluxoCaixa101315141918[[#This Row],[R$ (Valores)]])</f>
        <v>0</v>
      </c>
    </row>
    <row r="892" spans="2:12">
      <c r="B892" s="48"/>
      <c r="C892" s="48"/>
      <c r="D892" s="16"/>
      <c r="E892" s="48"/>
      <c r="F892" s="17"/>
      <c r="G892" s="17"/>
      <c r="H892" s="17"/>
      <c r="I892" s="21"/>
      <c r="J892" s="17"/>
      <c r="K892" s="20">
        <f>IF(FluxoCaixa101315141918[[#This Row],[Movimento ]]="Saldo Inicial",FluxoCaixa101315141918[[#This Row],[R$ (Valores)]],K891+FluxoCaixa101315141918[[#This Row],[Valores Receitas / Despesas]])</f>
        <v>77365.289999999994</v>
      </c>
      <c r="L892" s="53">
        <f>IF(FluxoCaixa101315141918[[#This Row],[Entrada / Saída]]="Saída",FluxoCaixa101315141918[[#This Row],[R$ (Valores)]]*-1,FluxoCaixa101315141918[[#This Row],[R$ (Valores)]])</f>
        <v>0</v>
      </c>
    </row>
    <row r="893" spans="2:12">
      <c r="B893" s="48"/>
      <c r="C893" s="48"/>
      <c r="D893" s="16"/>
      <c r="E893" s="48"/>
      <c r="F893" s="17"/>
      <c r="G893" s="17"/>
      <c r="H893" s="17"/>
      <c r="I893" s="21"/>
      <c r="J893" s="17"/>
      <c r="K893" s="20">
        <f>IF(FluxoCaixa101315141918[[#This Row],[Movimento ]]="Saldo Inicial",FluxoCaixa101315141918[[#This Row],[R$ (Valores)]],K892+FluxoCaixa101315141918[[#This Row],[Valores Receitas / Despesas]])</f>
        <v>77365.289999999994</v>
      </c>
      <c r="L893" s="53">
        <f>IF(FluxoCaixa101315141918[[#This Row],[Entrada / Saída]]="Saída",FluxoCaixa101315141918[[#This Row],[R$ (Valores)]]*-1,FluxoCaixa101315141918[[#This Row],[R$ (Valores)]])</f>
        <v>0</v>
      </c>
    </row>
    <row r="894" spans="2:12">
      <c r="B894" s="48"/>
      <c r="C894" s="48"/>
      <c r="D894" s="16"/>
      <c r="E894" s="48"/>
      <c r="F894" s="17"/>
      <c r="G894" s="17"/>
      <c r="H894" s="17"/>
      <c r="I894" s="21"/>
      <c r="J894" s="17"/>
      <c r="K894" s="20">
        <f>IF(FluxoCaixa101315141918[[#This Row],[Movimento ]]="Saldo Inicial",FluxoCaixa101315141918[[#This Row],[R$ (Valores)]],K893+FluxoCaixa101315141918[[#This Row],[Valores Receitas / Despesas]])</f>
        <v>77365.289999999994</v>
      </c>
      <c r="L894" s="53">
        <f>IF(FluxoCaixa101315141918[[#This Row],[Entrada / Saída]]="Saída",FluxoCaixa101315141918[[#This Row],[R$ (Valores)]]*-1,FluxoCaixa101315141918[[#This Row],[R$ (Valores)]])</f>
        <v>0</v>
      </c>
    </row>
    <row r="895" spans="2:12">
      <c r="B895" s="48"/>
      <c r="C895" s="48"/>
      <c r="D895" s="16"/>
      <c r="E895" s="48"/>
      <c r="F895" s="45"/>
      <c r="G895" s="17"/>
      <c r="H895" s="17"/>
      <c r="I895" s="54"/>
      <c r="J895" s="45"/>
      <c r="K895" s="47">
        <f>IF(FluxoCaixa101315141918[[#This Row],[Movimento ]]="Saldo Inicial",FluxoCaixa101315141918[[#This Row],[R$ (Valores)]],K894+FluxoCaixa101315141918[[#This Row],[Valores Receitas / Despesas]])</f>
        <v>77365.289999999994</v>
      </c>
      <c r="L895" s="53">
        <f>IF(FluxoCaixa101315141918[[#This Row],[Entrada / Saída]]="Saída",FluxoCaixa101315141918[[#This Row],[R$ (Valores)]]*-1,FluxoCaixa101315141918[[#This Row],[R$ (Valores)]])</f>
        <v>0</v>
      </c>
    </row>
    <row r="896" spans="2:12">
      <c r="B896" s="48"/>
      <c r="C896" s="48"/>
      <c r="D896" s="16"/>
      <c r="E896" s="48"/>
      <c r="F896" s="45"/>
      <c r="G896" s="45"/>
      <c r="H896" s="17"/>
      <c r="I896" s="54"/>
      <c r="J896" s="45"/>
      <c r="K896" s="47">
        <f>IF(FluxoCaixa101315141918[[#This Row],[Movimento ]]="Saldo Inicial",FluxoCaixa101315141918[[#This Row],[R$ (Valores)]],K895+FluxoCaixa101315141918[[#This Row],[Valores Receitas / Despesas]])</f>
        <v>77365.289999999994</v>
      </c>
      <c r="L896" s="53">
        <f>IF(FluxoCaixa101315141918[[#This Row],[Entrada / Saída]]="Saída",FluxoCaixa101315141918[[#This Row],[R$ (Valores)]]*-1,FluxoCaixa101315141918[[#This Row],[R$ (Valores)]])</f>
        <v>0</v>
      </c>
    </row>
    <row r="897" spans="2:15">
      <c r="B897" s="48"/>
      <c r="C897" s="48"/>
      <c r="D897" s="16"/>
      <c r="E897" s="48"/>
      <c r="F897" s="17"/>
      <c r="G897" s="17"/>
      <c r="H897" s="17"/>
      <c r="I897" s="21"/>
      <c r="J897" s="45"/>
      <c r="K897" s="20">
        <f>IF(FluxoCaixa101315141918[[#This Row],[Movimento ]]="Saldo Inicial",FluxoCaixa101315141918[[#This Row],[R$ (Valores)]],K896+FluxoCaixa101315141918[[#This Row],[Valores Receitas / Despesas]])</f>
        <v>77365.289999999994</v>
      </c>
      <c r="L897" s="53">
        <f>IF(FluxoCaixa101315141918[[#This Row],[Entrada / Saída]]="Saída",FluxoCaixa101315141918[[#This Row],[R$ (Valores)]]*-1,FluxoCaixa101315141918[[#This Row],[R$ (Valores)]])</f>
        <v>0</v>
      </c>
    </row>
    <row r="898" spans="2:15">
      <c r="B898" s="48"/>
      <c r="C898" s="48"/>
      <c r="D898" s="16"/>
      <c r="E898" s="48"/>
      <c r="F898" s="17"/>
      <c r="G898" s="45"/>
      <c r="H898" s="17"/>
      <c r="I898" s="54"/>
      <c r="J898" s="45"/>
      <c r="K898" s="47">
        <f>IF(FluxoCaixa101315141918[[#This Row],[Movimento ]]="Saldo Inicial",FluxoCaixa101315141918[[#This Row],[R$ (Valores)]],K897+FluxoCaixa101315141918[[#This Row],[Valores Receitas / Despesas]])</f>
        <v>77365.289999999994</v>
      </c>
      <c r="L898" s="53">
        <f>IF(FluxoCaixa101315141918[[#This Row],[Entrada / Saída]]="Saída",FluxoCaixa101315141918[[#This Row],[R$ (Valores)]]*-1,FluxoCaixa101315141918[[#This Row],[R$ (Valores)]])</f>
        <v>0</v>
      </c>
    </row>
    <row r="899" spans="2:15">
      <c r="B899" s="48"/>
      <c r="C899" s="48"/>
      <c r="D899" s="16"/>
      <c r="E899" s="48"/>
      <c r="F899" s="17"/>
      <c r="G899" s="17"/>
      <c r="H899" s="17"/>
      <c r="I899" s="21"/>
      <c r="J899" s="45"/>
      <c r="K899" s="20">
        <f>IF(FluxoCaixa101315141918[[#This Row],[Movimento ]]="Saldo Inicial",FluxoCaixa101315141918[[#This Row],[R$ (Valores)]],K898+FluxoCaixa101315141918[[#This Row],[Valores Receitas / Despesas]])</f>
        <v>77365.289999999994</v>
      </c>
      <c r="L899" s="53">
        <f>IF(FluxoCaixa101315141918[[#This Row],[Entrada / Saída]]="Saída",FluxoCaixa101315141918[[#This Row],[R$ (Valores)]]*-1,FluxoCaixa101315141918[[#This Row],[R$ (Valores)]])</f>
        <v>0</v>
      </c>
    </row>
    <row r="900" spans="2:15">
      <c r="B900" s="48"/>
      <c r="C900" s="48"/>
      <c r="D900" s="16"/>
      <c r="E900" s="48"/>
      <c r="F900" s="17"/>
      <c r="G900" s="17"/>
      <c r="H900" s="17"/>
      <c r="I900" s="21"/>
      <c r="J900" s="45"/>
      <c r="K900" s="20">
        <f>IF(FluxoCaixa101315141918[[#This Row],[Movimento ]]="Saldo Inicial",FluxoCaixa101315141918[[#This Row],[R$ (Valores)]],K899+FluxoCaixa101315141918[[#This Row],[Valores Receitas / Despesas]])</f>
        <v>77365.289999999994</v>
      </c>
      <c r="L900" s="53">
        <f>IF(FluxoCaixa101315141918[[#This Row],[Entrada / Saída]]="Saída",FluxoCaixa101315141918[[#This Row],[R$ (Valores)]]*-1,FluxoCaixa101315141918[[#This Row],[R$ (Valores)]])</f>
        <v>0</v>
      </c>
    </row>
    <row r="901" spans="2:15">
      <c r="B901" s="48"/>
      <c r="C901" s="48"/>
      <c r="D901" s="16"/>
      <c r="E901" s="48"/>
      <c r="F901" s="17"/>
      <c r="G901" s="17"/>
      <c r="H901" s="17"/>
      <c r="I901" s="21"/>
      <c r="J901" s="45"/>
      <c r="K901" s="20">
        <f>IF(FluxoCaixa101315141918[[#This Row],[Movimento ]]="Saldo Inicial",FluxoCaixa101315141918[[#This Row],[R$ (Valores)]],K900+FluxoCaixa101315141918[[#This Row],[Valores Receitas / Despesas]])</f>
        <v>77365.289999999994</v>
      </c>
      <c r="L901" s="53">
        <f>IF(FluxoCaixa101315141918[[#This Row],[Entrada / Saída]]="Saída",FluxoCaixa101315141918[[#This Row],[R$ (Valores)]]*-1,FluxoCaixa101315141918[[#This Row],[R$ (Valores)]])</f>
        <v>0</v>
      </c>
    </row>
    <row r="902" spans="2:15">
      <c r="B902" s="48"/>
      <c r="C902" s="48"/>
      <c r="D902" s="16"/>
      <c r="E902" s="48"/>
      <c r="F902" s="17"/>
      <c r="G902" s="17"/>
      <c r="H902" s="17"/>
      <c r="I902" s="21"/>
      <c r="J902" s="45"/>
      <c r="K902" s="20">
        <f>IF(FluxoCaixa101315141918[[#This Row],[Movimento ]]="Saldo Inicial",FluxoCaixa101315141918[[#This Row],[R$ (Valores)]],K901+FluxoCaixa101315141918[[#This Row],[Valores Receitas / Despesas]])</f>
        <v>77365.289999999994</v>
      </c>
      <c r="L902" s="53">
        <f>IF(FluxoCaixa101315141918[[#This Row],[Entrada / Saída]]="Saída",FluxoCaixa101315141918[[#This Row],[R$ (Valores)]]*-1,FluxoCaixa101315141918[[#This Row],[R$ (Valores)]])</f>
        <v>0</v>
      </c>
    </row>
    <row r="903" spans="2:15">
      <c r="B903" s="48"/>
      <c r="C903" s="48"/>
      <c r="D903" s="16"/>
      <c r="E903" s="48"/>
      <c r="F903" s="17"/>
      <c r="G903" s="17"/>
      <c r="H903" s="17"/>
      <c r="I903" s="21"/>
      <c r="J903" s="45"/>
      <c r="K903" s="20">
        <f>IF(FluxoCaixa101315141918[[#This Row],[Movimento ]]="Saldo Inicial",FluxoCaixa101315141918[[#This Row],[R$ (Valores)]],K902+FluxoCaixa101315141918[[#This Row],[Valores Receitas / Despesas]])</f>
        <v>77365.289999999994</v>
      </c>
      <c r="L903" s="53">
        <f>IF(FluxoCaixa101315141918[[#This Row],[Entrada / Saída]]="Saída",FluxoCaixa101315141918[[#This Row],[R$ (Valores)]]*-1,FluxoCaixa101315141918[[#This Row],[R$ (Valores)]])</f>
        <v>0</v>
      </c>
    </row>
    <row r="904" spans="2:15">
      <c r="B904" s="48"/>
      <c r="C904" s="48"/>
      <c r="D904" s="16"/>
      <c r="E904" s="48"/>
      <c r="F904" s="17"/>
      <c r="G904" s="17"/>
      <c r="H904" s="17"/>
      <c r="I904" s="21"/>
      <c r="J904" s="45"/>
      <c r="K904" s="20">
        <f>IF(FluxoCaixa101315141918[[#This Row],[Movimento ]]="Saldo Inicial",FluxoCaixa101315141918[[#This Row],[R$ (Valores)]],K903+FluxoCaixa101315141918[[#This Row],[Valores Receitas / Despesas]])</f>
        <v>77365.289999999994</v>
      </c>
      <c r="L904" s="53">
        <f>IF(FluxoCaixa101315141918[[#This Row],[Entrada / Saída]]="Saída",FluxoCaixa101315141918[[#This Row],[R$ (Valores)]]*-1,FluxoCaixa101315141918[[#This Row],[R$ (Valores)]])</f>
        <v>0</v>
      </c>
      <c r="O904" s="31"/>
    </row>
    <row r="905" spans="2:15">
      <c r="B905" s="48"/>
      <c r="C905" s="48"/>
      <c r="D905" s="16"/>
      <c r="E905" s="48"/>
      <c r="F905" s="17"/>
      <c r="G905" s="17"/>
      <c r="H905" s="17"/>
      <c r="I905" s="21"/>
      <c r="J905" s="45"/>
      <c r="K905" s="20">
        <f>IF(FluxoCaixa101315141918[[#This Row],[Movimento ]]="Saldo Inicial",FluxoCaixa101315141918[[#This Row],[R$ (Valores)]],K904+FluxoCaixa101315141918[[#This Row],[Valores Receitas / Despesas]])</f>
        <v>77365.289999999994</v>
      </c>
      <c r="L905" s="53">
        <f>IF(FluxoCaixa101315141918[[#This Row],[Entrada / Saída]]="Saída",FluxoCaixa101315141918[[#This Row],[R$ (Valores)]]*-1,FluxoCaixa101315141918[[#This Row],[R$ (Valores)]])</f>
        <v>0</v>
      </c>
    </row>
    <row r="906" spans="2:15">
      <c r="B906" s="48"/>
      <c r="C906" s="48"/>
      <c r="D906" s="16"/>
      <c r="E906" s="48"/>
      <c r="F906" s="17"/>
      <c r="G906" s="17"/>
      <c r="H906" s="17"/>
      <c r="I906" s="21"/>
      <c r="J906" s="45"/>
      <c r="K906" s="20">
        <f>IF(FluxoCaixa101315141918[[#This Row],[Movimento ]]="Saldo Inicial",FluxoCaixa101315141918[[#This Row],[R$ (Valores)]],K905+FluxoCaixa101315141918[[#This Row],[Valores Receitas / Despesas]])</f>
        <v>77365.289999999994</v>
      </c>
      <c r="L906" s="53">
        <f>IF(FluxoCaixa101315141918[[#This Row],[Entrada / Saída]]="Saída",FluxoCaixa101315141918[[#This Row],[R$ (Valores)]]*-1,FluxoCaixa101315141918[[#This Row],[R$ (Valores)]])</f>
        <v>0</v>
      </c>
      <c r="O906" s="26"/>
    </row>
    <row r="907" spans="2:15">
      <c r="B907" s="48"/>
      <c r="C907" s="48"/>
      <c r="D907" s="16"/>
      <c r="E907" s="48"/>
      <c r="F907" s="17"/>
      <c r="G907" s="17"/>
      <c r="H907" s="17"/>
      <c r="I907" s="21"/>
      <c r="J907" s="45"/>
      <c r="K907" s="20">
        <f>IF(FluxoCaixa101315141918[[#This Row],[Movimento ]]="Saldo Inicial",FluxoCaixa101315141918[[#This Row],[R$ (Valores)]],K906+FluxoCaixa101315141918[[#This Row],[Valores Receitas / Despesas]])</f>
        <v>77365.289999999994</v>
      </c>
      <c r="L907" s="53">
        <f>IF(FluxoCaixa101315141918[[#This Row],[Entrada / Saída]]="Saída",FluxoCaixa101315141918[[#This Row],[R$ (Valores)]]*-1,FluxoCaixa101315141918[[#This Row],[R$ (Valores)]])</f>
        <v>0</v>
      </c>
    </row>
    <row r="908" spans="2:15">
      <c r="B908" s="48"/>
      <c r="C908" s="48"/>
      <c r="D908" s="16"/>
      <c r="E908" s="48"/>
      <c r="F908" s="17"/>
      <c r="G908" s="17"/>
      <c r="H908" s="17"/>
      <c r="I908" s="21"/>
      <c r="J908" s="17"/>
      <c r="K908" s="20">
        <f>IF(FluxoCaixa101315141918[[#This Row],[Movimento ]]="Saldo Inicial",FluxoCaixa101315141918[[#This Row],[R$ (Valores)]],K907+FluxoCaixa101315141918[[#This Row],[Valores Receitas / Despesas]])</f>
        <v>77365.289999999994</v>
      </c>
      <c r="L908" s="53">
        <f>IF(FluxoCaixa101315141918[[#This Row],[Entrada / Saída]]="Saída",FluxoCaixa101315141918[[#This Row],[R$ (Valores)]]*-1,FluxoCaixa101315141918[[#This Row],[R$ (Valores)]])</f>
        <v>0</v>
      </c>
    </row>
    <row r="909" spans="2:15">
      <c r="B909" s="48"/>
      <c r="C909" s="48"/>
      <c r="D909" s="16"/>
      <c r="E909" s="48"/>
      <c r="F909" s="17"/>
      <c r="G909" s="17"/>
      <c r="H909" s="17"/>
      <c r="I909" s="21"/>
      <c r="J909" s="17"/>
      <c r="K909" s="20">
        <f>IF(FluxoCaixa101315141918[[#This Row],[Movimento ]]="Saldo Inicial",FluxoCaixa101315141918[[#This Row],[R$ (Valores)]],K908+FluxoCaixa101315141918[[#This Row],[Valores Receitas / Despesas]])</f>
        <v>77365.289999999994</v>
      </c>
      <c r="L909" s="53">
        <f>IF(FluxoCaixa101315141918[[#This Row],[Entrada / Saída]]="Saída",FluxoCaixa101315141918[[#This Row],[R$ (Valores)]]*-1,FluxoCaixa101315141918[[#This Row],[R$ (Valores)]])</f>
        <v>0</v>
      </c>
    </row>
    <row r="910" spans="2:15">
      <c r="B910" s="48"/>
      <c r="C910" s="48"/>
      <c r="D910" s="16"/>
      <c r="E910" s="48"/>
      <c r="F910" s="17"/>
      <c r="G910" s="17"/>
      <c r="H910" s="17"/>
      <c r="I910" s="21"/>
      <c r="J910" s="17"/>
      <c r="K910" s="20">
        <f>IF(FluxoCaixa101315141918[[#This Row],[Movimento ]]="Saldo Inicial",FluxoCaixa101315141918[[#This Row],[R$ (Valores)]],K909+FluxoCaixa101315141918[[#This Row],[Valores Receitas / Despesas]])</f>
        <v>77365.289999999994</v>
      </c>
      <c r="L910" s="53">
        <f>IF(FluxoCaixa101315141918[[#This Row],[Entrada / Saída]]="Saída",FluxoCaixa101315141918[[#This Row],[R$ (Valores)]]*-1,FluxoCaixa101315141918[[#This Row],[R$ (Valores)]])</f>
        <v>0</v>
      </c>
    </row>
    <row r="911" spans="2:15">
      <c r="B911" s="48"/>
      <c r="C911" s="48"/>
      <c r="D911" s="16"/>
      <c r="E911" s="48"/>
      <c r="F911" s="17"/>
      <c r="G911" s="17"/>
      <c r="H911" s="17"/>
      <c r="I911" s="21"/>
      <c r="J911" s="17"/>
      <c r="K911" s="20">
        <f>IF(FluxoCaixa101315141918[[#This Row],[Movimento ]]="Saldo Inicial",FluxoCaixa101315141918[[#This Row],[R$ (Valores)]],K910+FluxoCaixa101315141918[[#This Row],[Valores Receitas / Despesas]])</f>
        <v>77365.289999999994</v>
      </c>
      <c r="L911" s="53">
        <f>IF(FluxoCaixa101315141918[[#This Row],[Entrada / Saída]]="Saída",FluxoCaixa101315141918[[#This Row],[R$ (Valores)]]*-1,FluxoCaixa101315141918[[#This Row],[R$ (Valores)]])</f>
        <v>0</v>
      </c>
    </row>
    <row r="912" spans="2:15">
      <c r="B912" s="48"/>
      <c r="C912" s="48"/>
      <c r="D912" s="16"/>
      <c r="E912" s="48"/>
      <c r="F912" s="17"/>
      <c r="G912" s="17"/>
      <c r="H912" s="17"/>
      <c r="I912" s="21"/>
      <c r="J912" s="17"/>
      <c r="K912" s="20">
        <f>IF(FluxoCaixa101315141918[[#This Row],[Movimento ]]="Saldo Inicial",FluxoCaixa101315141918[[#This Row],[R$ (Valores)]],K911+FluxoCaixa101315141918[[#This Row],[Valores Receitas / Despesas]])</f>
        <v>77365.289999999994</v>
      </c>
      <c r="L912" s="53">
        <f>IF(FluxoCaixa101315141918[[#This Row],[Entrada / Saída]]="Saída",FluxoCaixa101315141918[[#This Row],[R$ (Valores)]]*-1,FluxoCaixa101315141918[[#This Row],[R$ (Valores)]])</f>
        <v>0</v>
      </c>
    </row>
    <row r="913" spans="2:12">
      <c r="B913" s="48"/>
      <c r="C913" s="48"/>
      <c r="D913" s="16"/>
      <c r="E913" s="48"/>
      <c r="F913" s="17"/>
      <c r="G913" s="17"/>
      <c r="H913" s="17"/>
      <c r="I913" s="21"/>
      <c r="J913" s="17"/>
      <c r="K913" s="20">
        <f>IF(FluxoCaixa101315141918[[#This Row],[Movimento ]]="Saldo Inicial",FluxoCaixa101315141918[[#This Row],[R$ (Valores)]],K912+FluxoCaixa101315141918[[#This Row],[Valores Receitas / Despesas]])</f>
        <v>77365.289999999994</v>
      </c>
      <c r="L913" s="53">
        <f>IF(FluxoCaixa101315141918[[#This Row],[Entrada / Saída]]="Saída",FluxoCaixa101315141918[[#This Row],[R$ (Valores)]]*-1,FluxoCaixa101315141918[[#This Row],[R$ (Valores)]])</f>
        <v>0</v>
      </c>
    </row>
    <row r="914" spans="2:12">
      <c r="B914" s="48"/>
      <c r="C914" s="48"/>
      <c r="D914" s="16"/>
      <c r="E914" s="48"/>
      <c r="F914" s="17"/>
      <c r="G914" s="17"/>
      <c r="H914" s="17"/>
      <c r="I914" s="21"/>
      <c r="J914" s="17"/>
      <c r="K914" s="20">
        <f>IF(FluxoCaixa101315141918[[#This Row],[Movimento ]]="Saldo Inicial",FluxoCaixa101315141918[[#This Row],[R$ (Valores)]],K913+FluxoCaixa101315141918[[#This Row],[Valores Receitas / Despesas]])</f>
        <v>77365.289999999994</v>
      </c>
      <c r="L914" s="53">
        <f>IF(FluxoCaixa101315141918[[#This Row],[Entrada / Saída]]="Saída",FluxoCaixa101315141918[[#This Row],[R$ (Valores)]]*-1,FluxoCaixa101315141918[[#This Row],[R$ (Valores)]])</f>
        <v>0</v>
      </c>
    </row>
    <row r="915" spans="2:12">
      <c r="B915" s="48"/>
      <c r="C915" s="48"/>
      <c r="D915" s="16"/>
      <c r="E915" s="48"/>
      <c r="F915" s="17"/>
      <c r="G915" s="17"/>
      <c r="H915" s="17"/>
      <c r="I915" s="21"/>
      <c r="J915" s="17"/>
      <c r="K915" s="20">
        <f>IF(FluxoCaixa101315141918[[#This Row],[Movimento ]]="Saldo Inicial",FluxoCaixa101315141918[[#This Row],[R$ (Valores)]],K914+FluxoCaixa101315141918[[#This Row],[Valores Receitas / Despesas]])</f>
        <v>77365.289999999994</v>
      </c>
      <c r="L915" s="53">
        <f>IF(FluxoCaixa101315141918[[#This Row],[Entrada / Saída]]="Saída",FluxoCaixa101315141918[[#This Row],[R$ (Valores)]]*-1,FluxoCaixa101315141918[[#This Row],[R$ (Valores)]])</f>
        <v>0</v>
      </c>
    </row>
    <row r="916" spans="2:12">
      <c r="B916" s="48"/>
      <c r="C916" s="48"/>
      <c r="D916" s="16"/>
      <c r="E916" s="48"/>
      <c r="F916" s="17"/>
      <c r="G916" s="17"/>
      <c r="H916" s="17"/>
      <c r="I916" s="21"/>
      <c r="J916" s="17"/>
      <c r="K916" s="20">
        <f>IF(FluxoCaixa101315141918[[#This Row],[Movimento ]]="Saldo Inicial",FluxoCaixa101315141918[[#This Row],[R$ (Valores)]],K915+FluxoCaixa101315141918[[#This Row],[Valores Receitas / Despesas]])</f>
        <v>77365.289999999994</v>
      </c>
      <c r="L916" s="53">
        <f>IF(FluxoCaixa101315141918[[#This Row],[Entrada / Saída]]="Saída",FluxoCaixa101315141918[[#This Row],[R$ (Valores)]]*-1,FluxoCaixa101315141918[[#This Row],[R$ (Valores)]])</f>
        <v>0</v>
      </c>
    </row>
    <row r="917" spans="2:12">
      <c r="B917" s="48"/>
      <c r="C917" s="48"/>
      <c r="D917" s="16"/>
      <c r="E917" s="48"/>
      <c r="F917" s="17"/>
      <c r="G917" s="17"/>
      <c r="H917" s="17"/>
      <c r="I917" s="21"/>
      <c r="J917" s="17"/>
      <c r="K917" s="20">
        <f>IF(FluxoCaixa101315141918[[#This Row],[Movimento ]]="Saldo Inicial",FluxoCaixa101315141918[[#This Row],[R$ (Valores)]],K916+FluxoCaixa101315141918[[#This Row],[Valores Receitas / Despesas]])</f>
        <v>77365.289999999994</v>
      </c>
      <c r="L917" s="53">
        <f>IF(FluxoCaixa101315141918[[#This Row],[Entrada / Saída]]="Saída",FluxoCaixa101315141918[[#This Row],[R$ (Valores)]]*-1,FluxoCaixa101315141918[[#This Row],[R$ (Valores)]])</f>
        <v>0</v>
      </c>
    </row>
    <row r="918" spans="2:12">
      <c r="B918" s="48"/>
      <c r="C918" s="48"/>
      <c r="D918" s="16"/>
      <c r="E918" s="48"/>
      <c r="F918" s="17"/>
      <c r="G918" s="17"/>
      <c r="H918" s="17"/>
      <c r="I918" s="21"/>
      <c r="J918" s="17"/>
      <c r="K918" s="20">
        <f>IF(FluxoCaixa101315141918[[#This Row],[Movimento ]]="Saldo Inicial",FluxoCaixa101315141918[[#This Row],[R$ (Valores)]],K917+FluxoCaixa101315141918[[#This Row],[Valores Receitas / Despesas]])</f>
        <v>77365.289999999994</v>
      </c>
      <c r="L918" s="53">
        <f>IF(FluxoCaixa101315141918[[#This Row],[Entrada / Saída]]="Saída",FluxoCaixa101315141918[[#This Row],[R$ (Valores)]]*-1,FluxoCaixa101315141918[[#This Row],[R$ (Valores)]])</f>
        <v>0</v>
      </c>
    </row>
    <row r="919" spans="2:12">
      <c r="B919" s="48"/>
      <c r="C919" s="48"/>
      <c r="D919" s="16"/>
      <c r="E919" s="48"/>
      <c r="F919" s="17"/>
      <c r="G919" s="17"/>
      <c r="H919" s="17"/>
      <c r="I919" s="21"/>
      <c r="J919" s="17"/>
      <c r="K919" s="20">
        <f>IF(FluxoCaixa101315141918[[#This Row],[Movimento ]]="Saldo Inicial",FluxoCaixa101315141918[[#This Row],[R$ (Valores)]],K918+FluxoCaixa101315141918[[#This Row],[Valores Receitas / Despesas]])</f>
        <v>77365.289999999994</v>
      </c>
      <c r="L919" s="53">
        <f>IF(FluxoCaixa101315141918[[#This Row],[Entrada / Saída]]="Saída",FluxoCaixa101315141918[[#This Row],[R$ (Valores)]]*-1,FluxoCaixa101315141918[[#This Row],[R$ (Valores)]])</f>
        <v>0</v>
      </c>
    </row>
    <row r="920" spans="2:12">
      <c r="B920" s="48"/>
      <c r="C920" s="48"/>
      <c r="D920" s="16"/>
      <c r="E920" s="48"/>
      <c r="F920" s="17"/>
      <c r="G920" s="17"/>
      <c r="H920" s="17"/>
      <c r="I920" s="21"/>
      <c r="J920" s="17"/>
      <c r="K920" s="20">
        <f>IF(FluxoCaixa101315141918[[#This Row],[Movimento ]]="Saldo Inicial",FluxoCaixa101315141918[[#This Row],[R$ (Valores)]],K919+FluxoCaixa101315141918[[#This Row],[Valores Receitas / Despesas]])</f>
        <v>77365.289999999994</v>
      </c>
      <c r="L920" s="5">
        <f>IF(FluxoCaixa101315141918[[#This Row],[Entrada / Saída]]="Saída",FluxoCaixa101315141918[[#This Row],[R$ (Valores)]]*-1,FluxoCaixa101315141918[[#This Row],[R$ (Valores)]])</f>
        <v>0</v>
      </c>
    </row>
    <row r="921" spans="2:12">
      <c r="B921" s="48"/>
      <c r="C921" s="48"/>
      <c r="D921" s="16"/>
      <c r="E921" s="48"/>
      <c r="F921" s="17"/>
      <c r="G921" s="17"/>
      <c r="H921" s="17"/>
      <c r="I921" s="21"/>
      <c r="J921" s="17"/>
      <c r="K921" s="20">
        <f>IF(FluxoCaixa101315141918[[#This Row],[Movimento ]]="Saldo Inicial",FluxoCaixa101315141918[[#This Row],[R$ (Valores)]],K920+FluxoCaixa101315141918[[#This Row],[Valores Receitas / Despesas]])</f>
        <v>77365.289999999994</v>
      </c>
      <c r="L921" s="5">
        <f>IF(FluxoCaixa101315141918[[#This Row],[Entrada / Saída]]="Saída",FluxoCaixa101315141918[[#This Row],[R$ (Valores)]]*-1,FluxoCaixa101315141918[[#This Row],[R$ (Valores)]])</f>
        <v>0</v>
      </c>
    </row>
    <row r="922" spans="2:12">
      <c r="B922" s="48"/>
      <c r="C922" s="48"/>
      <c r="D922" s="16"/>
      <c r="E922" s="48"/>
      <c r="F922" s="17"/>
      <c r="G922" s="17"/>
      <c r="H922" s="17"/>
      <c r="I922" s="21"/>
      <c r="J922" s="17"/>
      <c r="K922" s="20">
        <f>IF(FluxoCaixa101315141918[[#This Row],[Movimento ]]="Saldo Inicial",FluxoCaixa101315141918[[#This Row],[R$ (Valores)]],K921+FluxoCaixa101315141918[[#This Row],[Valores Receitas / Despesas]])</f>
        <v>77365.289999999994</v>
      </c>
      <c r="L922" s="5">
        <f>IF(FluxoCaixa101315141918[[#This Row],[Entrada / Saída]]="Saída",FluxoCaixa101315141918[[#This Row],[R$ (Valores)]]*-1,FluxoCaixa101315141918[[#This Row],[R$ (Valores)]])</f>
        <v>0</v>
      </c>
    </row>
    <row r="923" spans="2:12">
      <c r="B923" s="48"/>
      <c r="C923" s="48"/>
      <c r="D923" s="16"/>
      <c r="E923" s="48"/>
      <c r="F923" s="17"/>
      <c r="G923" s="17"/>
      <c r="H923" s="17"/>
      <c r="I923" s="21"/>
      <c r="J923" s="17"/>
      <c r="K923" s="20">
        <f>IF(FluxoCaixa101315141918[[#This Row],[Movimento ]]="Saldo Inicial",FluxoCaixa101315141918[[#This Row],[R$ (Valores)]],K922+FluxoCaixa101315141918[[#This Row],[Valores Receitas / Despesas]])</f>
        <v>77365.289999999994</v>
      </c>
      <c r="L923" s="5">
        <f>IF(FluxoCaixa101315141918[[#This Row],[Entrada / Saída]]="Saída",FluxoCaixa101315141918[[#This Row],[R$ (Valores)]]*-1,FluxoCaixa101315141918[[#This Row],[R$ (Valores)]])</f>
        <v>0</v>
      </c>
    </row>
    <row r="924" spans="2:12">
      <c r="B924" s="48"/>
      <c r="C924" s="48"/>
      <c r="D924" s="16"/>
      <c r="E924" s="48"/>
      <c r="F924" s="17"/>
      <c r="G924" s="17"/>
      <c r="H924" s="17"/>
      <c r="I924" s="21"/>
      <c r="J924" s="17"/>
      <c r="K924" s="20">
        <f>IF(FluxoCaixa101315141918[[#This Row],[Movimento ]]="Saldo Inicial",FluxoCaixa101315141918[[#This Row],[R$ (Valores)]],K923+FluxoCaixa101315141918[[#This Row],[Valores Receitas / Despesas]])</f>
        <v>77365.289999999994</v>
      </c>
      <c r="L924" s="5">
        <f>IF(FluxoCaixa101315141918[[#This Row],[Entrada / Saída]]="Saída",FluxoCaixa101315141918[[#This Row],[R$ (Valores)]]*-1,FluxoCaixa101315141918[[#This Row],[R$ (Valores)]])</f>
        <v>0</v>
      </c>
    </row>
    <row r="925" spans="2:12">
      <c r="B925" s="48"/>
      <c r="C925" s="48"/>
      <c r="D925" s="16"/>
      <c r="E925" s="48"/>
      <c r="F925" s="17"/>
      <c r="G925" s="17"/>
      <c r="H925" s="17"/>
      <c r="I925" s="21"/>
      <c r="J925" s="17"/>
      <c r="K925" s="20">
        <f>IF(FluxoCaixa101315141918[[#This Row],[Movimento ]]="Saldo Inicial",FluxoCaixa101315141918[[#This Row],[R$ (Valores)]],K924+FluxoCaixa101315141918[[#This Row],[Valores Receitas / Despesas]])</f>
        <v>77365.289999999994</v>
      </c>
      <c r="L925" s="5">
        <f>IF(FluxoCaixa101315141918[[#This Row],[Entrada / Saída]]="Saída",FluxoCaixa101315141918[[#This Row],[R$ (Valores)]]*-1,FluxoCaixa101315141918[[#This Row],[R$ (Valores)]])</f>
        <v>0</v>
      </c>
    </row>
    <row r="926" spans="2:12">
      <c r="B926" s="48"/>
      <c r="C926" s="48"/>
      <c r="D926" s="16"/>
      <c r="E926" s="48"/>
      <c r="F926" s="17"/>
      <c r="G926" s="17"/>
      <c r="H926" s="17"/>
      <c r="I926" s="21"/>
      <c r="J926" s="17"/>
      <c r="K926" s="20">
        <f>IF(FluxoCaixa101315141918[[#This Row],[Movimento ]]="Saldo Inicial",FluxoCaixa101315141918[[#This Row],[R$ (Valores)]],K925+FluxoCaixa101315141918[[#This Row],[Valores Receitas / Despesas]])</f>
        <v>77365.289999999994</v>
      </c>
      <c r="L926" s="5">
        <f>IF(FluxoCaixa101315141918[[#This Row],[Entrada / Saída]]="Saída",FluxoCaixa101315141918[[#This Row],[R$ (Valores)]]*-1,FluxoCaixa101315141918[[#This Row],[R$ (Valores)]])</f>
        <v>0</v>
      </c>
    </row>
    <row r="927" spans="2:12">
      <c r="B927" s="48"/>
      <c r="C927" s="48"/>
      <c r="D927" s="16"/>
      <c r="E927" s="48"/>
      <c r="F927" s="17"/>
      <c r="G927" s="17"/>
      <c r="H927" s="17"/>
      <c r="I927" s="21"/>
      <c r="J927" s="17"/>
      <c r="K927" s="20">
        <f>IF(FluxoCaixa101315141918[[#This Row],[Movimento ]]="Saldo Inicial",FluxoCaixa101315141918[[#This Row],[R$ (Valores)]],K926+FluxoCaixa101315141918[[#This Row],[Valores Receitas / Despesas]])</f>
        <v>77365.289999999994</v>
      </c>
      <c r="L927" s="5">
        <f>IF(FluxoCaixa101315141918[[#This Row],[Entrada / Saída]]="Saída",FluxoCaixa101315141918[[#This Row],[R$ (Valores)]]*-1,FluxoCaixa101315141918[[#This Row],[R$ (Valores)]])</f>
        <v>0</v>
      </c>
    </row>
    <row r="928" spans="2:12">
      <c r="B928" s="48"/>
      <c r="C928" s="48"/>
      <c r="D928" s="16"/>
      <c r="E928" s="48"/>
      <c r="F928" s="17"/>
      <c r="G928" s="17"/>
      <c r="H928" s="17"/>
      <c r="I928" s="21"/>
      <c r="J928" s="17"/>
      <c r="K928" s="20">
        <f>IF(FluxoCaixa101315141918[[#This Row],[Movimento ]]="Saldo Inicial",FluxoCaixa101315141918[[#This Row],[R$ (Valores)]],K927+FluxoCaixa101315141918[[#This Row],[Valores Receitas / Despesas]])</f>
        <v>77365.289999999994</v>
      </c>
      <c r="L928" s="5">
        <f>IF(FluxoCaixa101315141918[[#This Row],[Entrada / Saída]]="Saída",FluxoCaixa101315141918[[#This Row],[R$ (Valores)]]*-1,FluxoCaixa101315141918[[#This Row],[R$ (Valores)]])</f>
        <v>0</v>
      </c>
    </row>
    <row r="929" spans="2:12">
      <c r="B929" s="48"/>
      <c r="C929" s="48"/>
      <c r="D929" s="16"/>
      <c r="E929" s="48"/>
      <c r="F929" s="17"/>
      <c r="G929" s="17"/>
      <c r="H929" s="17"/>
      <c r="I929" s="21"/>
      <c r="J929" s="17"/>
      <c r="K929" s="20">
        <f>IF(FluxoCaixa101315141918[[#This Row],[Movimento ]]="Saldo Inicial",FluxoCaixa101315141918[[#This Row],[R$ (Valores)]],K928+FluxoCaixa101315141918[[#This Row],[Valores Receitas / Despesas]])</f>
        <v>77365.289999999994</v>
      </c>
      <c r="L929" s="5">
        <f>IF(FluxoCaixa101315141918[[#This Row],[Entrada / Saída]]="Saída",FluxoCaixa101315141918[[#This Row],[R$ (Valores)]]*-1,FluxoCaixa101315141918[[#This Row],[R$ (Valores)]])</f>
        <v>0</v>
      </c>
    </row>
    <row r="930" spans="2:12">
      <c r="B930" s="48"/>
      <c r="C930" s="48"/>
      <c r="D930" s="16"/>
      <c r="E930" s="48"/>
      <c r="F930" s="17"/>
      <c r="G930" s="17"/>
      <c r="H930" s="17"/>
      <c r="I930" s="21"/>
      <c r="J930" s="17"/>
      <c r="K930" s="20">
        <f>IF(FluxoCaixa101315141918[[#This Row],[Movimento ]]="Saldo Inicial",FluxoCaixa101315141918[[#This Row],[R$ (Valores)]],K929+FluxoCaixa101315141918[[#This Row],[Valores Receitas / Despesas]])</f>
        <v>77365.289999999994</v>
      </c>
      <c r="L930" s="5">
        <f>IF(FluxoCaixa101315141918[[#This Row],[Entrada / Saída]]="Saída",FluxoCaixa101315141918[[#This Row],[R$ (Valores)]]*-1,FluxoCaixa101315141918[[#This Row],[R$ (Valores)]])</f>
        <v>0</v>
      </c>
    </row>
    <row r="931" spans="2:12">
      <c r="B931" s="48"/>
      <c r="C931" s="48"/>
      <c r="D931" s="16"/>
      <c r="E931" s="48"/>
      <c r="F931" s="17"/>
      <c r="G931" s="17"/>
      <c r="H931" s="17"/>
      <c r="I931" s="21"/>
      <c r="J931" s="17"/>
      <c r="K931" s="20">
        <f>IF(FluxoCaixa101315141918[[#This Row],[Movimento ]]="Saldo Inicial",FluxoCaixa101315141918[[#This Row],[R$ (Valores)]],K930+FluxoCaixa101315141918[[#This Row],[Valores Receitas / Despesas]])</f>
        <v>77365.289999999994</v>
      </c>
      <c r="L931" s="5">
        <f>IF(FluxoCaixa101315141918[[#This Row],[Entrada / Saída]]="Saída",FluxoCaixa101315141918[[#This Row],[R$ (Valores)]]*-1,FluxoCaixa101315141918[[#This Row],[R$ (Valores)]])</f>
        <v>0</v>
      </c>
    </row>
    <row r="932" spans="2:12">
      <c r="B932" s="48"/>
      <c r="C932" s="48"/>
      <c r="D932" s="16"/>
      <c r="E932" s="48"/>
      <c r="F932" s="17"/>
      <c r="G932" s="17"/>
      <c r="H932" s="17"/>
      <c r="I932" s="21"/>
      <c r="J932" s="17"/>
      <c r="K932" s="20">
        <f>IF(FluxoCaixa101315141918[[#This Row],[Movimento ]]="Saldo Inicial",FluxoCaixa101315141918[[#This Row],[R$ (Valores)]],K931+FluxoCaixa101315141918[[#This Row],[Valores Receitas / Despesas]])</f>
        <v>77365.289999999994</v>
      </c>
      <c r="L932" s="5">
        <f>IF(FluxoCaixa101315141918[[#This Row],[Entrada / Saída]]="Saída",FluxoCaixa101315141918[[#This Row],[R$ (Valores)]]*-1,FluxoCaixa101315141918[[#This Row],[R$ (Valores)]])</f>
        <v>0</v>
      </c>
    </row>
    <row r="933" spans="2:12">
      <c r="B933" s="48"/>
      <c r="C933" s="48"/>
      <c r="D933" s="16"/>
      <c r="E933" s="48"/>
      <c r="F933" s="17"/>
      <c r="G933" s="17"/>
      <c r="H933" s="17"/>
      <c r="I933" s="21"/>
      <c r="J933" s="17"/>
      <c r="K933" s="20">
        <f>IF(FluxoCaixa101315141918[[#This Row],[Movimento ]]="Saldo Inicial",FluxoCaixa101315141918[[#This Row],[R$ (Valores)]],K932+FluxoCaixa101315141918[[#This Row],[Valores Receitas / Despesas]])</f>
        <v>77365.289999999994</v>
      </c>
      <c r="L933" s="5">
        <f>IF(FluxoCaixa101315141918[[#This Row],[Entrada / Saída]]="Saída",FluxoCaixa101315141918[[#This Row],[R$ (Valores)]]*-1,FluxoCaixa101315141918[[#This Row],[R$ (Valores)]])</f>
        <v>0</v>
      </c>
    </row>
    <row r="934" spans="2:12">
      <c r="B934" s="48"/>
      <c r="C934" s="48"/>
      <c r="D934" s="16"/>
      <c r="E934" s="48"/>
      <c r="F934" s="17"/>
      <c r="G934" s="17"/>
      <c r="H934" s="17"/>
      <c r="I934" s="21"/>
      <c r="J934" s="17"/>
      <c r="K934" s="20">
        <f>IF(FluxoCaixa101315141918[[#This Row],[Movimento ]]="Saldo Inicial",FluxoCaixa101315141918[[#This Row],[R$ (Valores)]],K933+FluxoCaixa101315141918[[#This Row],[Valores Receitas / Despesas]])</f>
        <v>77365.289999999994</v>
      </c>
      <c r="L934" s="5">
        <f>IF(FluxoCaixa101315141918[[#This Row],[Entrada / Saída]]="Saída",FluxoCaixa101315141918[[#This Row],[R$ (Valores)]]*-1,FluxoCaixa101315141918[[#This Row],[R$ (Valores)]])</f>
        <v>0</v>
      </c>
    </row>
    <row r="935" spans="2:12">
      <c r="B935" s="48"/>
      <c r="C935" s="48"/>
      <c r="D935" s="16"/>
      <c r="E935" s="48"/>
      <c r="F935" s="17"/>
      <c r="G935" s="17"/>
      <c r="H935" s="17"/>
      <c r="I935" s="21"/>
      <c r="J935" s="17"/>
      <c r="K935" s="20">
        <f>IF(FluxoCaixa101315141918[[#This Row],[Movimento ]]="Saldo Inicial",FluxoCaixa101315141918[[#This Row],[R$ (Valores)]],K934+FluxoCaixa101315141918[[#This Row],[Valores Receitas / Despesas]])</f>
        <v>77365.289999999994</v>
      </c>
      <c r="L935" s="5">
        <f>IF(FluxoCaixa101315141918[[#This Row],[Entrada / Saída]]="Saída",FluxoCaixa101315141918[[#This Row],[R$ (Valores)]]*-1,FluxoCaixa101315141918[[#This Row],[R$ (Valores)]])</f>
        <v>0</v>
      </c>
    </row>
    <row r="936" spans="2:12">
      <c r="B936" s="48"/>
      <c r="C936" s="48"/>
      <c r="D936" s="16"/>
      <c r="E936" s="48"/>
      <c r="F936" s="17"/>
      <c r="G936" s="17"/>
      <c r="H936" s="17"/>
      <c r="I936" s="21"/>
      <c r="J936" s="17"/>
      <c r="K936" s="20">
        <f>IF(FluxoCaixa101315141918[[#This Row],[Movimento ]]="Saldo Inicial",FluxoCaixa101315141918[[#This Row],[R$ (Valores)]],K935+FluxoCaixa101315141918[[#This Row],[Valores Receitas / Despesas]])</f>
        <v>77365.289999999994</v>
      </c>
      <c r="L936" s="5">
        <f>IF(FluxoCaixa101315141918[[#This Row],[Entrada / Saída]]="Saída",FluxoCaixa101315141918[[#This Row],[R$ (Valores)]]*-1,FluxoCaixa101315141918[[#This Row],[R$ (Valores)]])</f>
        <v>0</v>
      </c>
    </row>
    <row r="937" spans="2:12">
      <c r="B937" s="48"/>
      <c r="C937" s="48"/>
      <c r="D937" s="16"/>
      <c r="E937" s="48"/>
      <c r="F937" s="17"/>
      <c r="G937" s="17"/>
      <c r="H937" s="17"/>
      <c r="I937" s="21"/>
      <c r="J937" s="17"/>
      <c r="K937" s="20">
        <f>IF(FluxoCaixa101315141918[[#This Row],[Movimento ]]="Saldo Inicial",FluxoCaixa101315141918[[#This Row],[R$ (Valores)]],K936+FluxoCaixa101315141918[[#This Row],[Valores Receitas / Despesas]])</f>
        <v>77365.289999999994</v>
      </c>
      <c r="L937" s="5">
        <f>IF(FluxoCaixa101315141918[[#This Row],[Entrada / Saída]]="Saída",FluxoCaixa101315141918[[#This Row],[R$ (Valores)]]*-1,FluxoCaixa101315141918[[#This Row],[R$ (Valores)]])</f>
        <v>0</v>
      </c>
    </row>
    <row r="938" spans="2:12">
      <c r="B938" s="48"/>
      <c r="C938" s="48"/>
      <c r="D938" s="16"/>
      <c r="E938" s="48"/>
      <c r="F938" s="17"/>
      <c r="G938" s="17"/>
      <c r="H938" s="17"/>
      <c r="I938" s="21"/>
      <c r="J938" s="17"/>
      <c r="K938" s="20">
        <f>IF(FluxoCaixa101315141918[[#This Row],[Movimento ]]="Saldo Inicial",FluxoCaixa101315141918[[#This Row],[R$ (Valores)]],K937+FluxoCaixa101315141918[[#This Row],[Valores Receitas / Despesas]])</f>
        <v>77365.289999999994</v>
      </c>
      <c r="L938" s="5">
        <f>IF(FluxoCaixa101315141918[[#This Row],[Entrada / Saída]]="Saída",FluxoCaixa101315141918[[#This Row],[R$ (Valores)]]*-1,FluxoCaixa101315141918[[#This Row],[R$ (Valores)]])</f>
        <v>0</v>
      </c>
    </row>
    <row r="939" spans="2:12">
      <c r="B939" s="48"/>
      <c r="C939" s="48"/>
      <c r="D939" s="16"/>
      <c r="E939" s="48"/>
      <c r="F939" s="17"/>
      <c r="G939" s="17"/>
      <c r="H939" s="17"/>
      <c r="I939" s="21"/>
      <c r="J939" s="17"/>
      <c r="K939" s="20">
        <f>IF(FluxoCaixa101315141918[[#This Row],[Movimento ]]="Saldo Inicial",FluxoCaixa101315141918[[#This Row],[R$ (Valores)]],K938+FluxoCaixa101315141918[[#This Row],[Valores Receitas / Despesas]])</f>
        <v>77365.289999999994</v>
      </c>
      <c r="L939" s="5">
        <f>IF(FluxoCaixa101315141918[[#This Row],[Entrada / Saída]]="Saída",FluxoCaixa101315141918[[#This Row],[R$ (Valores)]]*-1,FluxoCaixa101315141918[[#This Row],[R$ (Valores)]])</f>
        <v>0</v>
      </c>
    </row>
    <row r="940" spans="2:12">
      <c r="B940" s="48"/>
      <c r="C940" s="48"/>
      <c r="D940" s="16"/>
      <c r="E940" s="48"/>
      <c r="F940" s="17"/>
      <c r="G940" s="17"/>
      <c r="H940" s="17"/>
      <c r="I940" s="21"/>
      <c r="J940" s="17"/>
      <c r="K940" s="20">
        <f>IF(FluxoCaixa101315141918[[#This Row],[Movimento ]]="Saldo Inicial",FluxoCaixa101315141918[[#This Row],[R$ (Valores)]],K939+FluxoCaixa101315141918[[#This Row],[Valores Receitas / Despesas]])</f>
        <v>77365.289999999994</v>
      </c>
      <c r="L940" s="5">
        <f>IF(FluxoCaixa101315141918[[#This Row],[Entrada / Saída]]="Saída",FluxoCaixa101315141918[[#This Row],[R$ (Valores)]]*-1,FluxoCaixa101315141918[[#This Row],[R$ (Valores)]])</f>
        <v>0</v>
      </c>
    </row>
    <row r="941" spans="2:12">
      <c r="B941" s="48"/>
      <c r="C941" s="48"/>
      <c r="D941" s="16"/>
      <c r="E941" s="48"/>
      <c r="F941" s="17"/>
      <c r="G941" s="17"/>
      <c r="H941" s="17"/>
      <c r="I941" s="21"/>
      <c r="J941" s="17"/>
      <c r="K941" s="20">
        <f>IF(FluxoCaixa101315141918[[#This Row],[Movimento ]]="Saldo Inicial",FluxoCaixa101315141918[[#This Row],[R$ (Valores)]],K940+FluxoCaixa101315141918[[#This Row],[Valores Receitas / Despesas]])</f>
        <v>77365.289999999994</v>
      </c>
      <c r="L941" s="5">
        <f>IF(FluxoCaixa101315141918[[#This Row],[Entrada / Saída]]="Saída",FluxoCaixa101315141918[[#This Row],[R$ (Valores)]]*-1,FluxoCaixa101315141918[[#This Row],[R$ (Valores)]])</f>
        <v>0</v>
      </c>
    </row>
    <row r="942" spans="2:12">
      <c r="B942" s="48"/>
      <c r="C942" s="48"/>
      <c r="D942" s="16"/>
      <c r="E942" s="48"/>
      <c r="F942" s="17"/>
      <c r="G942" s="17"/>
      <c r="H942" s="17"/>
      <c r="I942" s="21"/>
      <c r="J942" s="17"/>
      <c r="K942" s="20">
        <f>IF(FluxoCaixa101315141918[[#This Row],[Movimento ]]="Saldo Inicial",FluxoCaixa101315141918[[#This Row],[R$ (Valores)]],K941+FluxoCaixa101315141918[[#This Row],[Valores Receitas / Despesas]])</f>
        <v>77365.289999999994</v>
      </c>
      <c r="L942" s="5">
        <f>IF(FluxoCaixa101315141918[[#This Row],[Entrada / Saída]]="Saída",FluxoCaixa101315141918[[#This Row],[R$ (Valores)]]*-1,FluxoCaixa101315141918[[#This Row],[R$ (Valores)]])</f>
        <v>0</v>
      </c>
    </row>
    <row r="943" spans="2:12">
      <c r="B943" s="48"/>
      <c r="C943" s="48"/>
      <c r="D943" s="16"/>
      <c r="E943" s="48"/>
      <c r="F943" s="17"/>
      <c r="G943" s="17"/>
      <c r="H943" s="17"/>
      <c r="I943" s="21"/>
      <c r="J943" s="17"/>
      <c r="K943" s="20">
        <f>IF(FluxoCaixa101315141918[[#This Row],[Movimento ]]="Saldo Inicial",FluxoCaixa101315141918[[#This Row],[R$ (Valores)]],K942+FluxoCaixa101315141918[[#This Row],[Valores Receitas / Despesas]])</f>
        <v>77365.289999999994</v>
      </c>
      <c r="L943" s="5">
        <f>IF(FluxoCaixa101315141918[[#This Row],[Entrada / Saída]]="Saída",FluxoCaixa101315141918[[#This Row],[R$ (Valores)]]*-1,FluxoCaixa101315141918[[#This Row],[R$ (Valores)]])</f>
        <v>0</v>
      </c>
    </row>
    <row r="944" spans="2:12">
      <c r="B944" s="48"/>
      <c r="C944" s="48"/>
      <c r="D944" s="16"/>
      <c r="E944" s="48"/>
      <c r="F944" s="17"/>
      <c r="G944" s="17"/>
      <c r="H944" s="17"/>
      <c r="I944" s="21"/>
      <c r="J944" s="17"/>
      <c r="K944" s="20">
        <f>IF(FluxoCaixa101315141918[[#This Row],[Movimento ]]="Saldo Inicial",FluxoCaixa101315141918[[#This Row],[R$ (Valores)]],K943+FluxoCaixa101315141918[[#This Row],[Valores Receitas / Despesas]])</f>
        <v>77365.289999999994</v>
      </c>
      <c r="L944" s="5">
        <f>IF(FluxoCaixa101315141918[[#This Row],[Entrada / Saída]]="Saída",FluxoCaixa101315141918[[#This Row],[R$ (Valores)]]*-1,FluxoCaixa101315141918[[#This Row],[R$ (Valores)]])</f>
        <v>0</v>
      </c>
    </row>
    <row r="945" spans="2:12">
      <c r="B945" s="48"/>
      <c r="C945" s="48"/>
      <c r="D945" s="16"/>
      <c r="E945" s="48"/>
      <c r="F945" s="17"/>
      <c r="G945" s="17"/>
      <c r="H945" s="17"/>
      <c r="I945" s="21"/>
      <c r="J945" s="17"/>
      <c r="K945" s="20">
        <f>IF(FluxoCaixa101315141918[[#This Row],[Movimento ]]="Saldo Inicial",FluxoCaixa101315141918[[#This Row],[R$ (Valores)]],K944+FluxoCaixa101315141918[[#This Row],[Valores Receitas / Despesas]])</f>
        <v>77365.289999999994</v>
      </c>
      <c r="L945" s="5">
        <f>IF(FluxoCaixa101315141918[[#This Row],[Entrada / Saída]]="Saída",FluxoCaixa101315141918[[#This Row],[R$ (Valores)]]*-1,FluxoCaixa101315141918[[#This Row],[R$ (Valores)]])</f>
        <v>0</v>
      </c>
    </row>
    <row r="946" spans="2:12">
      <c r="B946" s="48"/>
      <c r="C946" s="48"/>
      <c r="D946" s="16"/>
      <c r="E946" s="48"/>
      <c r="F946" s="17"/>
      <c r="G946" s="17"/>
      <c r="H946" s="17"/>
      <c r="I946" s="21"/>
      <c r="J946" s="17"/>
      <c r="K946" s="20">
        <f>IF(FluxoCaixa101315141918[[#This Row],[Movimento ]]="Saldo Inicial",FluxoCaixa101315141918[[#This Row],[R$ (Valores)]],K945+FluxoCaixa101315141918[[#This Row],[Valores Receitas / Despesas]])</f>
        <v>77365.289999999994</v>
      </c>
      <c r="L946" s="5">
        <f>IF(FluxoCaixa101315141918[[#This Row],[Entrada / Saída]]="Saída",FluxoCaixa101315141918[[#This Row],[R$ (Valores)]]*-1,FluxoCaixa101315141918[[#This Row],[R$ (Valores)]])</f>
        <v>0</v>
      </c>
    </row>
    <row r="947" spans="2:12">
      <c r="B947" s="48"/>
      <c r="C947" s="48"/>
      <c r="D947" s="16"/>
      <c r="E947" s="48"/>
      <c r="F947" s="17"/>
      <c r="G947" s="17"/>
      <c r="H947" s="17"/>
      <c r="I947" s="21"/>
      <c r="J947" s="17"/>
      <c r="K947" s="20">
        <f>IF(FluxoCaixa101315141918[[#This Row],[Movimento ]]="Saldo Inicial",FluxoCaixa101315141918[[#This Row],[R$ (Valores)]],K946+FluxoCaixa101315141918[[#This Row],[Valores Receitas / Despesas]])</f>
        <v>77365.289999999994</v>
      </c>
      <c r="L947" s="5">
        <f>IF(FluxoCaixa101315141918[[#This Row],[Entrada / Saída]]="Saída",FluxoCaixa101315141918[[#This Row],[R$ (Valores)]]*-1,FluxoCaixa101315141918[[#This Row],[R$ (Valores)]])</f>
        <v>0</v>
      </c>
    </row>
    <row r="948" spans="2:12">
      <c r="B948" s="48"/>
      <c r="C948" s="48"/>
      <c r="D948" s="16"/>
      <c r="E948" s="48"/>
      <c r="F948" s="17"/>
      <c r="G948" s="17"/>
      <c r="H948" s="17"/>
      <c r="I948" s="21"/>
      <c r="J948" s="17"/>
      <c r="K948" s="20">
        <f>IF(FluxoCaixa101315141918[[#This Row],[Movimento ]]="Saldo Inicial",FluxoCaixa101315141918[[#This Row],[R$ (Valores)]],K947+FluxoCaixa101315141918[[#This Row],[Valores Receitas / Despesas]])</f>
        <v>77365.289999999994</v>
      </c>
      <c r="L948" s="5">
        <f>IF(FluxoCaixa101315141918[[#This Row],[Entrada / Saída]]="Saída",FluxoCaixa101315141918[[#This Row],[R$ (Valores)]]*-1,FluxoCaixa101315141918[[#This Row],[R$ (Valores)]])</f>
        <v>0</v>
      </c>
    </row>
    <row r="949" spans="2:12">
      <c r="B949" s="48"/>
      <c r="C949" s="48"/>
      <c r="D949" s="16"/>
      <c r="E949" s="48"/>
      <c r="F949" s="17"/>
      <c r="G949" s="17"/>
      <c r="H949" s="17"/>
      <c r="I949" s="21"/>
      <c r="J949" s="17"/>
      <c r="K949" s="20">
        <f>IF(FluxoCaixa101315141918[[#This Row],[Movimento ]]="Saldo Inicial",FluxoCaixa101315141918[[#This Row],[R$ (Valores)]],K948+FluxoCaixa101315141918[[#This Row],[Valores Receitas / Despesas]])</f>
        <v>77365.289999999994</v>
      </c>
      <c r="L949" s="5">
        <f>IF(FluxoCaixa101315141918[[#This Row],[Entrada / Saída]]="Saída",FluxoCaixa101315141918[[#This Row],[R$ (Valores)]]*-1,FluxoCaixa101315141918[[#This Row],[R$ (Valores)]])</f>
        <v>0</v>
      </c>
    </row>
    <row r="950" spans="2:12">
      <c r="B950" s="48"/>
      <c r="C950" s="48"/>
      <c r="D950" s="16"/>
      <c r="E950" s="48"/>
      <c r="F950" s="17"/>
      <c r="G950" s="17"/>
      <c r="H950" s="17"/>
      <c r="I950" s="21"/>
      <c r="J950" s="17"/>
      <c r="K950" s="20">
        <f>IF(FluxoCaixa101315141918[[#This Row],[Movimento ]]="Saldo Inicial",FluxoCaixa101315141918[[#This Row],[R$ (Valores)]],K949+FluxoCaixa101315141918[[#This Row],[Valores Receitas / Despesas]])</f>
        <v>77365.289999999994</v>
      </c>
      <c r="L950" s="5">
        <f>IF(FluxoCaixa101315141918[[#This Row],[Entrada / Saída]]="Saída",FluxoCaixa101315141918[[#This Row],[R$ (Valores)]]*-1,FluxoCaixa101315141918[[#This Row],[R$ (Valores)]])</f>
        <v>0</v>
      </c>
    </row>
    <row r="951" spans="2:12">
      <c r="B951" s="48"/>
      <c r="C951" s="48"/>
      <c r="D951" s="16"/>
      <c r="E951" s="48"/>
      <c r="F951" s="17"/>
      <c r="G951" s="17"/>
      <c r="H951" s="17"/>
      <c r="I951" s="21"/>
      <c r="J951" s="17"/>
      <c r="K951" s="20">
        <f>IF(FluxoCaixa101315141918[[#This Row],[Movimento ]]="Saldo Inicial",FluxoCaixa101315141918[[#This Row],[R$ (Valores)]],K950+FluxoCaixa101315141918[[#This Row],[Valores Receitas / Despesas]])</f>
        <v>77365.289999999994</v>
      </c>
      <c r="L951" s="5">
        <f>IF(FluxoCaixa101315141918[[#This Row],[Entrada / Saída]]="Saída",FluxoCaixa101315141918[[#This Row],[R$ (Valores)]]*-1,FluxoCaixa101315141918[[#This Row],[R$ (Valores)]])</f>
        <v>0</v>
      </c>
    </row>
    <row r="952" spans="2:12">
      <c r="B952" s="48"/>
      <c r="C952" s="48"/>
      <c r="D952" s="16"/>
      <c r="E952" s="48"/>
      <c r="F952" s="17"/>
      <c r="G952" s="17"/>
      <c r="H952" s="17"/>
      <c r="I952" s="21"/>
      <c r="J952" s="17"/>
      <c r="K952" s="20">
        <f>IF(FluxoCaixa101315141918[[#This Row],[Movimento ]]="Saldo Inicial",FluxoCaixa101315141918[[#This Row],[R$ (Valores)]],K951+FluxoCaixa101315141918[[#This Row],[Valores Receitas / Despesas]])</f>
        <v>77365.289999999994</v>
      </c>
      <c r="L952" s="5">
        <f>IF(FluxoCaixa101315141918[[#This Row],[Entrada / Saída]]="Saída",FluxoCaixa101315141918[[#This Row],[R$ (Valores)]]*-1,FluxoCaixa101315141918[[#This Row],[R$ (Valores)]])</f>
        <v>0</v>
      </c>
    </row>
    <row r="953" spans="2:12">
      <c r="B953" s="48"/>
      <c r="C953" s="48"/>
      <c r="D953" s="16"/>
      <c r="E953" s="48"/>
      <c r="F953" s="17"/>
      <c r="G953" s="17"/>
      <c r="H953" s="17"/>
      <c r="I953" s="21"/>
      <c r="J953" s="17"/>
      <c r="K953" s="20">
        <f>IF(FluxoCaixa101315141918[[#This Row],[Movimento ]]="Saldo Inicial",FluxoCaixa101315141918[[#This Row],[R$ (Valores)]],K952+FluxoCaixa101315141918[[#This Row],[Valores Receitas / Despesas]])</f>
        <v>77365.289999999994</v>
      </c>
      <c r="L953" s="5">
        <f>IF(FluxoCaixa101315141918[[#This Row],[Entrada / Saída]]="Saída",FluxoCaixa101315141918[[#This Row],[R$ (Valores)]]*-1,FluxoCaixa101315141918[[#This Row],[R$ (Valores)]])</f>
        <v>0</v>
      </c>
    </row>
    <row r="954" spans="2:12">
      <c r="B954" s="48"/>
      <c r="C954" s="48"/>
      <c r="D954" s="16"/>
      <c r="E954" s="48"/>
      <c r="F954" s="17"/>
      <c r="G954" s="17"/>
      <c r="H954" s="17"/>
      <c r="I954" s="21"/>
      <c r="J954" s="17"/>
      <c r="K954" s="20">
        <f>IF(FluxoCaixa101315141918[[#This Row],[Movimento ]]="Saldo Inicial",FluxoCaixa101315141918[[#This Row],[R$ (Valores)]],K953+FluxoCaixa101315141918[[#This Row],[Valores Receitas / Despesas]])</f>
        <v>77365.289999999994</v>
      </c>
      <c r="L954" s="5">
        <f>IF(FluxoCaixa101315141918[[#This Row],[Entrada / Saída]]="Saída",FluxoCaixa101315141918[[#This Row],[R$ (Valores)]]*-1,FluxoCaixa101315141918[[#This Row],[R$ (Valores)]])</f>
        <v>0</v>
      </c>
    </row>
    <row r="955" spans="2:12">
      <c r="B955" s="48"/>
      <c r="C955" s="48"/>
      <c r="D955" s="16"/>
      <c r="E955" s="48"/>
      <c r="F955" s="17"/>
      <c r="G955" s="17"/>
      <c r="H955" s="17"/>
      <c r="I955" s="21"/>
      <c r="J955" s="17"/>
      <c r="K955" s="20">
        <f>IF(FluxoCaixa101315141918[[#This Row],[Movimento ]]="Saldo Inicial",FluxoCaixa101315141918[[#This Row],[R$ (Valores)]],K954+FluxoCaixa101315141918[[#This Row],[Valores Receitas / Despesas]])</f>
        <v>77365.289999999994</v>
      </c>
      <c r="L955" s="5">
        <f>IF(FluxoCaixa101315141918[[#This Row],[Entrada / Saída]]="Saída",FluxoCaixa101315141918[[#This Row],[R$ (Valores)]]*-1,FluxoCaixa101315141918[[#This Row],[R$ (Valores)]])</f>
        <v>0</v>
      </c>
    </row>
    <row r="956" spans="2:12">
      <c r="B956" s="48"/>
      <c r="C956" s="48"/>
      <c r="D956" s="16"/>
      <c r="E956" s="48"/>
      <c r="F956" s="17"/>
      <c r="G956" s="17"/>
      <c r="H956" s="17"/>
      <c r="I956" s="21"/>
      <c r="J956" s="17"/>
      <c r="K956" s="20">
        <f>IF(FluxoCaixa101315141918[[#This Row],[Movimento ]]="Saldo Inicial",FluxoCaixa101315141918[[#This Row],[R$ (Valores)]],K955+FluxoCaixa101315141918[[#This Row],[Valores Receitas / Despesas]])</f>
        <v>77365.289999999994</v>
      </c>
      <c r="L956" s="5">
        <f>IF(FluxoCaixa101315141918[[#This Row],[Entrada / Saída]]="Saída",FluxoCaixa101315141918[[#This Row],[R$ (Valores)]]*-1,FluxoCaixa101315141918[[#This Row],[R$ (Valores)]])</f>
        <v>0</v>
      </c>
    </row>
    <row r="957" spans="2:12">
      <c r="B957" s="48"/>
      <c r="C957" s="48"/>
      <c r="D957" s="16"/>
      <c r="E957" s="48"/>
      <c r="F957" s="17"/>
      <c r="G957" s="17"/>
      <c r="H957" s="17"/>
      <c r="I957" s="21"/>
      <c r="J957" s="17"/>
      <c r="K957" s="20">
        <f>IF(FluxoCaixa101315141918[[#This Row],[Movimento ]]="Saldo Inicial",FluxoCaixa101315141918[[#This Row],[R$ (Valores)]],K956+FluxoCaixa101315141918[[#This Row],[Valores Receitas / Despesas]])</f>
        <v>77365.289999999994</v>
      </c>
      <c r="L957" s="5">
        <f>IF(FluxoCaixa101315141918[[#This Row],[Entrada / Saída]]="Saída",FluxoCaixa101315141918[[#This Row],[R$ (Valores)]]*-1,FluxoCaixa101315141918[[#This Row],[R$ (Valores)]])</f>
        <v>0</v>
      </c>
    </row>
    <row r="958" spans="2:12">
      <c r="B958" s="48"/>
      <c r="C958" s="48"/>
      <c r="D958" s="16"/>
      <c r="E958" s="48"/>
      <c r="F958" s="17"/>
      <c r="G958" s="17"/>
      <c r="H958" s="17"/>
      <c r="I958" s="21"/>
      <c r="J958" s="17"/>
      <c r="K958" s="20">
        <f>IF(FluxoCaixa101315141918[[#This Row],[Movimento ]]="Saldo Inicial",FluxoCaixa101315141918[[#This Row],[R$ (Valores)]],K957+FluxoCaixa101315141918[[#This Row],[Valores Receitas / Despesas]])</f>
        <v>77365.289999999994</v>
      </c>
      <c r="L958" s="5">
        <f>IF(FluxoCaixa101315141918[[#This Row],[Entrada / Saída]]="Saída",FluxoCaixa101315141918[[#This Row],[R$ (Valores)]]*-1,FluxoCaixa101315141918[[#This Row],[R$ (Valores)]])</f>
        <v>0</v>
      </c>
    </row>
    <row r="959" spans="2:12">
      <c r="B959" s="48"/>
      <c r="C959" s="48"/>
      <c r="D959" s="16"/>
      <c r="E959" s="48"/>
      <c r="F959" s="17"/>
      <c r="G959" s="17"/>
      <c r="H959" s="17"/>
      <c r="I959" s="21"/>
      <c r="J959" s="17"/>
      <c r="K959" s="20">
        <f>IF(FluxoCaixa101315141918[[#This Row],[Movimento ]]="Saldo Inicial",FluxoCaixa101315141918[[#This Row],[R$ (Valores)]],K958+FluxoCaixa101315141918[[#This Row],[Valores Receitas / Despesas]])</f>
        <v>77365.289999999994</v>
      </c>
      <c r="L959" s="5">
        <f>IF(FluxoCaixa101315141918[[#This Row],[Entrada / Saída]]="Saída",FluxoCaixa101315141918[[#This Row],[R$ (Valores)]]*-1,FluxoCaixa101315141918[[#This Row],[R$ (Valores)]])</f>
        <v>0</v>
      </c>
    </row>
    <row r="960" spans="2:12">
      <c r="B960" s="48"/>
      <c r="C960" s="48"/>
      <c r="D960" s="16"/>
      <c r="E960" s="48"/>
      <c r="F960" s="17"/>
      <c r="G960" s="17"/>
      <c r="H960" s="17"/>
      <c r="I960" s="21"/>
      <c r="J960" s="17"/>
      <c r="K960" s="20">
        <f>IF(FluxoCaixa101315141918[[#This Row],[Movimento ]]="Saldo Inicial",FluxoCaixa101315141918[[#This Row],[R$ (Valores)]],K959+FluxoCaixa101315141918[[#This Row],[Valores Receitas / Despesas]])</f>
        <v>77365.289999999994</v>
      </c>
      <c r="L960" s="5">
        <f>IF(FluxoCaixa101315141918[[#This Row],[Entrada / Saída]]="Saída",FluxoCaixa101315141918[[#This Row],[R$ (Valores)]]*-1,FluxoCaixa101315141918[[#This Row],[R$ (Valores)]])</f>
        <v>0</v>
      </c>
    </row>
    <row r="961" spans="2:12">
      <c r="B961" s="48"/>
      <c r="C961" s="48"/>
      <c r="D961" s="16"/>
      <c r="E961" s="48"/>
      <c r="F961" s="17"/>
      <c r="G961" s="17"/>
      <c r="H961" s="17"/>
      <c r="I961" s="21"/>
      <c r="J961" s="17"/>
      <c r="K961" s="20">
        <f>IF(FluxoCaixa101315141918[[#This Row],[Movimento ]]="Saldo Inicial",FluxoCaixa101315141918[[#This Row],[R$ (Valores)]],K960+FluxoCaixa101315141918[[#This Row],[Valores Receitas / Despesas]])</f>
        <v>77365.289999999994</v>
      </c>
      <c r="L961" s="5">
        <f>IF(FluxoCaixa101315141918[[#This Row],[Entrada / Saída]]="Saída",FluxoCaixa101315141918[[#This Row],[R$ (Valores)]]*-1,FluxoCaixa101315141918[[#This Row],[R$ (Valores)]])</f>
        <v>0</v>
      </c>
    </row>
    <row r="962" spans="2:12">
      <c r="B962" s="48"/>
      <c r="C962" s="48"/>
      <c r="D962" s="16"/>
      <c r="E962" s="48"/>
      <c r="F962" s="17"/>
      <c r="G962" s="17"/>
      <c r="H962" s="17"/>
      <c r="I962" s="21"/>
      <c r="J962" s="17"/>
      <c r="K962" s="20">
        <f>IF(FluxoCaixa101315141918[[#This Row],[Movimento ]]="Saldo Inicial",FluxoCaixa101315141918[[#This Row],[R$ (Valores)]],K961+FluxoCaixa101315141918[[#This Row],[Valores Receitas / Despesas]])</f>
        <v>77365.289999999994</v>
      </c>
      <c r="L962" s="5">
        <f>IF(FluxoCaixa101315141918[[#This Row],[Entrada / Saída]]="Saída",FluxoCaixa101315141918[[#This Row],[R$ (Valores)]]*-1,FluxoCaixa101315141918[[#This Row],[R$ (Valores)]])</f>
        <v>0</v>
      </c>
    </row>
    <row r="963" spans="2:12">
      <c r="B963" s="48"/>
      <c r="C963" s="48"/>
      <c r="D963" s="16"/>
      <c r="E963" s="48"/>
      <c r="F963" s="17"/>
      <c r="G963" s="17"/>
      <c r="H963" s="17"/>
      <c r="I963" s="21"/>
      <c r="J963" s="17"/>
      <c r="K963" s="20">
        <f>IF(FluxoCaixa101315141918[[#This Row],[Movimento ]]="Saldo Inicial",FluxoCaixa101315141918[[#This Row],[R$ (Valores)]],K962+FluxoCaixa101315141918[[#This Row],[Valores Receitas / Despesas]])</f>
        <v>77365.289999999994</v>
      </c>
      <c r="L963" s="5">
        <f>IF(FluxoCaixa101315141918[[#This Row],[Entrada / Saída]]="Saída",FluxoCaixa101315141918[[#This Row],[R$ (Valores)]]*-1,FluxoCaixa101315141918[[#This Row],[R$ (Valores)]])</f>
        <v>0</v>
      </c>
    </row>
    <row r="964" spans="2:12">
      <c r="B964" s="48"/>
      <c r="C964" s="48"/>
      <c r="D964" s="16"/>
      <c r="E964" s="48"/>
      <c r="F964" s="17"/>
      <c r="G964" s="17"/>
      <c r="H964" s="17"/>
      <c r="I964" s="21"/>
      <c r="J964" s="17"/>
      <c r="K964" s="20">
        <f>IF(FluxoCaixa101315141918[[#This Row],[Movimento ]]="Saldo Inicial",FluxoCaixa101315141918[[#This Row],[R$ (Valores)]],K963+FluxoCaixa101315141918[[#This Row],[Valores Receitas / Despesas]])</f>
        <v>77365.289999999994</v>
      </c>
      <c r="L964" s="5">
        <f>IF(FluxoCaixa101315141918[[#This Row],[Entrada / Saída]]="Saída",FluxoCaixa101315141918[[#This Row],[R$ (Valores)]]*-1,FluxoCaixa101315141918[[#This Row],[R$ (Valores)]])</f>
        <v>0</v>
      </c>
    </row>
    <row r="965" spans="2:12">
      <c r="B965" s="48"/>
      <c r="C965" s="48"/>
      <c r="D965" s="16"/>
      <c r="E965" s="48"/>
      <c r="F965" s="17"/>
      <c r="G965" s="17"/>
      <c r="H965" s="17"/>
      <c r="I965" s="21"/>
      <c r="J965" s="17"/>
      <c r="K965" s="20">
        <f>IF(FluxoCaixa101315141918[[#This Row],[Movimento ]]="Saldo Inicial",FluxoCaixa101315141918[[#This Row],[R$ (Valores)]],K964+FluxoCaixa101315141918[[#This Row],[Valores Receitas / Despesas]])</f>
        <v>77365.289999999994</v>
      </c>
      <c r="L965" s="5">
        <f>IF(FluxoCaixa101315141918[[#This Row],[Entrada / Saída]]="Saída",FluxoCaixa101315141918[[#This Row],[R$ (Valores)]]*-1,FluxoCaixa101315141918[[#This Row],[R$ (Valores)]])</f>
        <v>0</v>
      </c>
    </row>
    <row r="966" spans="2:12">
      <c r="B966" s="48"/>
      <c r="C966" s="48"/>
      <c r="D966" s="16"/>
      <c r="E966" s="48"/>
      <c r="F966" s="17"/>
      <c r="G966" s="17"/>
      <c r="H966" s="17"/>
      <c r="I966" s="21"/>
      <c r="J966" s="17"/>
      <c r="K966" s="20">
        <f>IF(FluxoCaixa101315141918[[#This Row],[Movimento ]]="Saldo Inicial",FluxoCaixa101315141918[[#This Row],[R$ (Valores)]],K965+FluxoCaixa101315141918[[#This Row],[Valores Receitas / Despesas]])</f>
        <v>77365.289999999994</v>
      </c>
      <c r="L966" s="5">
        <f>IF(FluxoCaixa101315141918[[#This Row],[Entrada / Saída]]="Saída",FluxoCaixa101315141918[[#This Row],[R$ (Valores)]]*-1,FluxoCaixa101315141918[[#This Row],[R$ (Valores)]])</f>
        <v>0</v>
      </c>
    </row>
    <row r="967" spans="2:12">
      <c r="B967" s="48"/>
      <c r="C967" s="48"/>
      <c r="D967" s="16"/>
      <c r="E967" s="48"/>
      <c r="F967" s="17"/>
      <c r="G967" s="17"/>
      <c r="H967" s="17"/>
      <c r="I967" s="21"/>
      <c r="J967" s="17"/>
      <c r="K967" s="20">
        <f>IF(FluxoCaixa101315141918[[#This Row],[Movimento ]]="Saldo Inicial",FluxoCaixa101315141918[[#This Row],[R$ (Valores)]],K966+FluxoCaixa101315141918[[#This Row],[Valores Receitas / Despesas]])</f>
        <v>77365.289999999994</v>
      </c>
      <c r="L967" s="5">
        <f>IF(FluxoCaixa101315141918[[#This Row],[Entrada / Saída]]="Saída",FluxoCaixa101315141918[[#This Row],[R$ (Valores)]]*-1,FluxoCaixa101315141918[[#This Row],[R$ (Valores)]])</f>
        <v>0</v>
      </c>
    </row>
    <row r="968" spans="2:12">
      <c r="B968" s="48"/>
      <c r="C968" s="48"/>
      <c r="D968" s="16"/>
      <c r="E968" s="48"/>
      <c r="F968" s="17"/>
      <c r="G968" s="17"/>
      <c r="H968" s="17"/>
      <c r="I968" s="21"/>
      <c r="J968" s="17"/>
      <c r="K968" s="20">
        <f>IF(FluxoCaixa101315141918[[#This Row],[Movimento ]]="Saldo Inicial",FluxoCaixa101315141918[[#This Row],[R$ (Valores)]],K967+FluxoCaixa101315141918[[#This Row],[Valores Receitas / Despesas]])</f>
        <v>77365.289999999994</v>
      </c>
      <c r="L968" s="5">
        <f>IF(FluxoCaixa101315141918[[#This Row],[Entrada / Saída]]="Saída",FluxoCaixa101315141918[[#This Row],[R$ (Valores)]]*-1,FluxoCaixa101315141918[[#This Row],[R$ (Valores)]])</f>
        <v>0</v>
      </c>
    </row>
    <row r="969" spans="2:12">
      <c r="B969" s="48"/>
      <c r="C969" s="48"/>
      <c r="D969" s="16"/>
      <c r="E969" s="48"/>
      <c r="F969" s="17"/>
      <c r="G969" s="17"/>
      <c r="H969" s="17"/>
      <c r="I969" s="21"/>
      <c r="J969" s="17"/>
      <c r="K969" s="20">
        <f>IF(FluxoCaixa101315141918[[#This Row],[Movimento ]]="Saldo Inicial",FluxoCaixa101315141918[[#This Row],[R$ (Valores)]],K968+FluxoCaixa101315141918[[#This Row],[Valores Receitas / Despesas]])</f>
        <v>77365.289999999994</v>
      </c>
      <c r="L969" s="5">
        <f>IF(FluxoCaixa101315141918[[#This Row],[Entrada / Saída]]="Saída",FluxoCaixa101315141918[[#This Row],[R$ (Valores)]]*-1,FluxoCaixa101315141918[[#This Row],[R$ (Valores)]])</f>
        <v>0</v>
      </c>
    </row>
    <row r="970" spans="2:12">
      <c r="B970" s="48"/>
      <c r="C970" s="48"/>
      <c r="D970" s="16"/>
      <c r="E970" s="48"/>
      <c r="F970" s="17"/>
      <c r="G970" s="17"/>
      <c r="H970" s="17"/>
      <c r="I970" s="21"/>
      <c r="K970" s="20">
        <f>IF(FluxoCaixa101315141918[[#This Row],[Movimento ]]="Saldo Inicial",FluxoCaixa101315141918[[#This Row],[R$ (Valores)]],K969+FluxoCaixa101315141918[[#This Row],[Valores Receitas / Despesas]])</f>
        <v>77365.289999999994</v>
      </c>
      <c r="L970" s="5">
        <f>IF(FluxoCaixa101315141918[[#This Row],[Entrada / Saída]]="Saída",FluxoCaixa101315141918[[#This Row],[R$ (Valores)]]*-1,FluxoCaixa101315141918[[#This Row],[R$ (Valores)]])</f>
        <v>0</v>
      </c>
    </row>
    <row r="971" spans="2:12">
      <c r="B971" s="48"/>
      <c r="C971" s="48"/>
      <c r="D971" s="16"/>
      <c r="E971" s="48"/>
      <c r="F971" s="17"/>
      <c r="G971" s="17"/>
      <c r="H971" s="17"/>
      <c r="I971" s="21"/>
      <c r="J971" s="17"/>
      <c r="K971" s="20">
        <f>IF(FluxoCaixa101315141918[[#This Row],[Movimento ]]="Saldo Inicial",FluxoCaixa101315141918[[#This Row],[R$ (Valores)]],K970+FluxoCaixa101315141918[[#This Row],[Valores Receitas / Despesas]])</f>
        <v>77365.289999999994</v>
      </c>
      <c r="L971" s="5">
        <f>IF(FluxoCaixa101315141918[[#This Row],[Entrada / Saída]]="Saída",FluxoCaixa101315141918[[#This Row],[R$ (Valores)]]*-1,FluxoCaixa101315141918[[#This Row],[R$ (Valores)]])</f>
        <v>0</v>
      </c>
    </row>
    <row r="972" spans="2:12">
      <c r="B972" s="48"/>
      <c r="C972" s="48"/>
      <c r="D972" s="16"/>
      <c r="E972" s="48"/>
      <c r="F972" s="17"/>
      <c r="G972" s="17"/>
      <c r="H972" s="17"/>
      <c r="I972" s="21"/>
      <c r="J972" s="17"/>
      <c r="K972" s="20">
        <f>IF(FluxoCaixa101315141918[[#This Row],[Movimento ]]="Saldo Inicial",FluxoCaixa101315141918[[#This Row],[R$ (Valores)]],K971+FluxoCaixa101315141918[[#This Row],[Valores Receitas / Despesas]])</f>
        <v>77365.289999999994</v>
      </c>
      <c r="L972" s="5">
        <f>IF(FluxoCaixa101315141918[[#This Row],[Entrada / Saída]]="Saída",FluxoCaixa101315141918[[#This Row],[R$ (Valores)]]*-1,FluxoCaixa101315141918[[#This Row],[R$ (Valores)]])</f>
        <v>0</v>
      </c>
    </row>
    <row r="973" spans="2:12">
      <c r="B973" s="48"/>
      <c r="C973" s="48"/>
      <c r="D973" s="16"/>
      <c r="E973" s="48"/>
      <c r="F973" s="17"/>
      <c r="G973" s="17"/>
      <c r="H973" s="17"/>
      <c r="I973" s="21"/>
      <c r="J973" s="17"/>
      <c r="K973" s="20">
        <f>IF(FluxoCaixa101315141918[[#This Row],[Movimento ]]="Saldo Inicial",FluxoCaixa101315141918[[#This Row],[R$ (Valores)]],K972+FluxoCaixa101315141918[[#This Row],[Valores Receitas / Despesas]])</f>
        <v>77365.289999999994</v>
      </c>
      <c r="L973" s="5">
        <f>IF(FluxoCaixa101315141918[[#This Row],[Entrada / Saída]]="Saída",FluxoCaixa101315141918[[#This Row],[R$ (Valores)]]*-1,FluxoCaixa101315141918[[#This Row],[R$ (Valores)]])</f>
        <v>0</v>
      </c>
    </row>
    <row r="974" spans="2:12">
      <c r="B974" s="48"/>
      <c r="C974" s="48"/>
      <c r="D974" s="16"/>
      <c r="E974" s="48"/>
      <c r="F974" s="17"/>
      <c r="G974" s="17"/>
      <c r="H974" s="17"/>
      <c r="I974" s="21"/>
      <c r="J974" s="17"/>
      <c r="K974" s="20">
        <f>IF(FluxoCaixa101315141918[[#This Row],[Movimento ]]="Saldo Inicial",FluxoCaixa101315141918[[#This Row],[R$ (Valores)]],K973+FluxoCaixa101315141918[[#This Row],[Valores Receitas / Despesas]])</f>
        <v>77365.289999999994</v>
      </c>
      <c r="L974" s="5">
        <f>IF(FluxoCaixa101315141918[[#This Row],[Entrada / Saída]]="Saída",FluxoCaixa101315141918[[#This Row],[R$ (Valores)]]*-1,FluxoCaixa101315141918[[#This Row],[R$ (Valores)]])</f>
        <v>0</v>
      </c>
    </row>
    <row r="975" spans="2:12">
      <c r="B975" s="48"/>
      <c r="C975" s="48"/>
      <c r="D975" s="16"/>
      <c r="E975" s="48"/>
      <c r="F975" s="17"/>
      <c r="G975" s="17"/>
      <c r="H975" s="17"/>
      <c r="I975" s="21"/>
      <c r="J975" s="17"/>
      <c r="K975" s="20">
        <f>IF(FluxoCaixa101315141918[[#This Row],[Movimento ]]="Saldo Inicial",FluxoCaixa101315141918[[#This Row],[R$ (Valores)]],K974+FluxoCaixa101315141918[[#This Row],[Valores Receitas / Despesas]])</f>
        <v>77365.289999999994</v>
      </c>
      <c r="L975" s="5">
        <f>IF(FluxoCaixa101315141918[[#This Row],[Entrada / Saída]]="Saída",FluxoCaixa101315141918[[#This Row],[R$ (Valores)]]*-1,FluxoCaixa101315141918[[#This Row],[R$ (Valores)]])</f>
        <v>0</v>
      </c>
    </row>
    <row r="976" spans="2:12">
      <c r="B976" s="48"/>
      <c r="C976" s="48"/>
      <c r="D976" s="16"/>
      <c r="E976" s="48"/>
      <c r="F976" s="17"/>
      <c r="G976" s="17"/>
      <c r="H976" s="17"/>
      <c r="I976" s="21"/>
      <c r="J976" s="17"/>
      <c r="K976" s="20">
        <f>IF(FluxoCaixa101315141918[[#This Row],[Movimento ]]="Saldo Inicial",FluxoCaixa101315141918[[#This Row],[R$ (Valores)]],K975+FluxoCaixa101315141918[[#This Row],[Valores Receitas / Despesas]])</f>
        <v>77365.289999999994</v>
      </c>
      <c r="L976" s="5">
        <f>IF(FluxoCaixa101315141918[[#This Row],[Entrada / Saída]]="Saída",FluxoCaixa101315141918[[#This Row],[R$ (Valores)]]*-1,FluxoCaixa101315141918[[#This Row],[R$ (Valores)]])</f>
        <v>0</v>
      </c>
    </row>
    <row r="977" spans="2:12">
      <c r="B977" s="48"/>
      <c r="C977" s="48"/>
      <c r="D977" s="16"/>
      <c r="E977" s="48"/>
      <c r="F977" s="17"/>
      <c r="G977" s="17"/>
      <c r="H977" s="17"/>
      <c r="I977" s="21"/>
      <c r="J977" s="17"/>
      <c r="K977" s="20">
        <f>IF(FluxoCaixa101315141918[[#This Row],[Movimento ]]="Saldo Inicial",FluxoCaixa101315141918[[#This Row],[R$ (Valores)]],K976+FluxoCaixa101315141918[[#This Row],[Valores Receitas / Despesas]])</f>
        <v>77365.289999999994</v>
      </c>
      <c r="L977" s="5">
        <f>IF(FluxoCaixa101315141918[[#This Row],[Entrada / Saída]]="Saída",FluxoCaixa101315141918[[#This Row],[R$ (Valores)]]*-1,FluxoCaixa101315141918[[#This Row],[R$ (Valores)]])</f>
        <v>0</v>
      </c>
    </row>
    <row r="978" spans="2:12">
      <c r="B978" s="48"/>
      <c r="C978" s="48"/>
      <c r="D978" s="16"/>
      <c r="E978" s="48"/>
      <c r="F978" s="17"/>
      <c r="G978" s="17"/>
      <c r="H978" s="17"/>
      <c r="I978" s="21"/>
      <c r="J978" s="17"/>
      <c r="K978" s="20">
        <f>IF(FluxoCaixa101315141918[[#This Row],[Movimento ]]="Saldo Inicial",FluxoCaixa101315141918[[#This Row],[R$ (Valores)]],K977+FluxoCaixa101315141918[[#This Row],[Valores Receitas / Despesas]])</f>
        <v>77365.289999999994</v>
      </c>
      <c r="L978" s="5">
        <f>IF(FluxoCaixa101315141918[[#This Row],[Entrada / Saída]]="Saída",FluxoCaixa101315141918[[#This Row],[R$ (Valores)]]*-1,FluxoCaixa101315141918[[#This Row],[R$ (Valores)]])</f>
        <v>0</v>
      </c>
    </row>
    <row r="979" spans="2:12">
      <c r="B979" s="48"/>
      <c r="C979" s="48"/>
      <c r="D979" s="16"/>
      <c r="E979" s="48"/>
      <c r="F979" s="17"/>
      <c r="G979" s="17"/>
      <c r="H979" s="17"/>
      <c r="I979" s="21"/>
      <c r="J979" s="17"/>
      <c r="K979" s="20">
        <f>IF(FluxoCaixa101315141918[[#This Row],[Movimento ]]="Saldo Inicial",FluxoCaixa101315141918[[#This Row],[R$ (Valores)]],K978+FluxoCaixa101315141918[[#This Row],[Valores Receitas / Despesas]])</f>
        <v>77365.289999999994</v>
      </c>
      <c r="L979" s="5">
        <f>IF(FluxoCaixa101315141918[[#This Row],[Entrada / Saída]]="Saída",FluxoCaixa101315141918[[#This Row],[R$ (Valores)]]*-1,FluxoCaixa101315141918[[#This Row],[R$ (Valores)]])</f>
        <v>0</v>
      </c>
    </row>
    <row r="980" spans="2:12">
      <c r="B980" s="48"/>
      <c r="C980" s="48"/>
      <c r="D980" s="16"/>
      <c r="E980" s="48"/>
      <c r="F980" s="17"/>
      <c r="G980" s="17"/>
      <c r="H980" s="17"/>
      <c r="I980" s="21"/>
      <c r="J980" s="17"/>
      <c r="K980" s="20">
        <f>IF(FluxoCaixa101315141918[[#This Row],[Movimento ]]="Saldo Inicial",FluxoCaixa101315141918[[#This Row],[R$ (Valores)]],K979+FluxoCaixa101315141918[[#This Row],[Valores Receitas / Despesas]])</f>
        <v>77365.289999999994</v>
      </c>
      <c r="L980" s="5">
        <f>IF(FluxoCaixa101315141918[[#This Row],[Entrada / Saída]]="Saída",FluxoCaixa101315141918[[#This Row],[R$ (Valores)]]*-1,FluxoCaixa101315141918[[#This Row],[R$ (Valores)]])</f>
        <v>0</v>
      </c>
    </row>
    <row r="981" spans="2:12">
      <c r="B981" s="48"/>
      <c r="C981" s="48"/>
      <c r="D981" s="16"/>
      <c r="E981" s="48"/>
      <c r="F981" s="17"/>
      <c r="G981" s="17"/>
      <c r="H981" s="17"/>
      <c r="I981" s="21"/>
      <c r="J981" s="17"/>
      <c r="K981" s="20">
        <f>IF(FluxoCaixa101315141918[[#This Row],[Movimento ]]="Saldo Inicial",FluxoCaixa101315141918[[#This Row],[R$ (Valores)]],K980+FluxoCaixa101315141918[[#This Row],[Valores Receitas / Despesas]])</f>
        <v>77365.289999999994</v>
      </c>
      <c r="L981" s="5">
        <f>IF(FluxoCaixa101315141918[[#This Row],[Entrada / Saída]]="Saída",FluxoCaixa101315141918[[#This Row],[R$ (Valores)]]*-1,FluxoCaixa101315141918[[#This Row],[R$ (Valores)]])</f>
        <v>0</v>
      </c>
    </row>
    <row r="982" spans="2:12">
      <c r="B982" s="48"/>
      <c r="C982" s="48"/>
      <c r="D982" s="16"/>
      <c r="E982" s="48"/>
      <c r="F982" s="17"/>
      <c r="G982" s="17"/>
      <c r="H982" s="17"/>
      <c r="I982" s="21"/>
      <c r="J982" s="17"/>
      <c r="K982" s="20">
        <f>IF(FluxoCaixa101315141918[[#This Row],[Movimento ]]="Saldo Inicial",FluxoCaixa101315141918[[#This Row],[R$ (Valores)]],K981+FluxoCaixa101315141918[[#This Row],[Valores Receitas / Despesas]])</f>
        <v>77365.289999999994</v>
      </c>
      <c r="L982" s="5">
        <f>IF(FluxoCaixa101315141918[[#This Row],[Entrada / Saída]]="Saída",FluxoCaixa101315141918[[#This Row],[R$ (Valores)]]*-1,FluxoCaixa101315141918[[#This Row],[R$ (Valores)]])</f>
        <v>0</v>
      </c>
    </row>
    <row r="983" spans="2:12">
      <c r="B983" s="48"/>
      <c r="C983" s="48"/>
      <c r="D983" s="16"/>
      <c r="E983" s="48"/>
      <c r="F983" s="17"/>
      <c r="G983" s="17"/>
      <c r="H983" s="17"/>
      <c r="I983" s="21"/>
      <c r="J983" s="17"/>
      <c r="K983" s="20">
        <f>IF(FluxoCaixa101315141918[[#This Row],[Movimento ]]="Saldo Inicial",FluxoCaixa101315141918[[#This Row],[R$ (Valores)]],K982+FluxoCaixa101315141918[[#This Row],[Valores Receitas / Despesas]])</f>
        <v>77365.289999999994</v>
      </c>
      <c r="L983" s="5">
        <f>IF(FluxoCaixa101315141918[[#This Row],[Entrada / Saída]]="Saída",FluxoCaixa101315141918[[#This Row],[R$ (Valores)]]*-1,FluxoCaixa101315141918[[#This Row],[R$ (Valores)]])</f>
        <v>0</v>
      </c>
    </row>
    <row r="984" spans="2:12">
      <c r="B984" s="48"/>
      <c r="C984" s="48"/>
      <c r="D984" s="16"/>
      <c r="E984" s="48"/>
      <c r="F984" s="17"/>
      <c r="G984" s="17"/>
      <c r="H984" s="17"/>
      <c r="I984" s="21"/>
      <c r="J984" s="17"/>
      <c r="K984" s="20">
        <f>IF(FluxoCaixa101315141918[[#This Row],[Movimento ]]="Saldo Inicial",FluxoCaixa101315141918[[#This Row],[R$ (Valores)]],K983+FluxoCaixa101315141918[[#This Row],[Valores Receitas / Despesas]])</f>
        <v>77365.289999999994</v>
      </c>
      <c r="L984" s="5">
        <f>IF(FluxoCaixa101315141918[[#This Row],[Entrada / Saída]]="Saída",FluxoCaixa101315141918[[#This Row],[R$ (Valores)]]*-1,FluxoCaixa101315141918[[#This Row],[R$ (Valores)]])</f>
        <v>0</v>
      </c>
    </row>
    <row r="985" spans="2:12">
      <c r="B985" s="48"/>
      <c r="C985" s="48"/>
      <c r="D985" s="16"/>
      <c r="E985" s="48"/>
      <c r="F985" s="17"/>
      <c r="G985" s="17"/>
      <c r="H985" s="17"/>
      <c r="I985" s="21"/>
      <c r="J985" s="17"/>
      <c r="K985" s="20">
        <f>IF(FluxoCaixa101315141918[[#This Row],[Movimento ]]="Saldo Inicial",FluxoCaixa101315141918[[#This Row],[R$ (Valores)]],K984+FluxoCaixa101315141918[[#This Row],[Valores Receitas / Despesas]])</f>
        <v>77365.289999999994</v>
      </c>
      <c r="L985" s="5">
        <f>IF(FluxoCaixa101315141918[[#This Row],[Entrada / Saída]]="Saída",FluxoCaixa101315141918[[#This Row],[R$ (Valores)]]*-1,FluxoCaixa101315141918[[#This Row],[R$ (Valores)]])</f>
        <v>0</v>
      </c>
    </row>
    <row r="986" spans="2:12">
      <c r="B986" s="48"/>
      <c r="C986" s="48"/>
      <c r="D986" s="16"/>
      <c r="E986" s="48"/>
      <c r="F986" s="17"/>
      <c r="G986" s="17"/>
      <c r="H986" s="17"/>
      <c r="I986" s="21"/>
      <c r="J986" s="17"/>
      <c r="K986" s="20">
        <f>IF(FluxoCaixa101315141918[[#This Row],[Movimento ]]="Saldo Inicial",FluxoCaixa101315141918[[#This Row],[R$ (Valores)]],K985+FluxoCaixa101315141918[[#This Row],[Valores Receitas / Despesas]])</f>
        <v>77365.289999999994</v>
      </c>
      <c r="L986" s="5">
        <f>IF(FluxoCaixa101315141918[[#This Row],[Entrada / Saída]]="Saída",FluxoCaixa101315141918[[#This Row],[R$ (Valores)]]*-1,FluxoCaixa101315141918[[#This Row],[R$ (Valores)]])</f>
        <v>0</v>
      </c>
    </row>
    <row r="987" spans="2:12">
      <c r="B987" s="48"/>
      <c r="C987" s="48"/>
      <c r="D987" s="16"/>
      <c r="E987" s="48"/>
      <c r="F987" s="17"/>
      <c r="G987" s="17"/>
      <c r="H987" s="17"/>
      <c r="I987" s="21"/>
      <c r="J987" s="17"/>
      <c r="K987" s="20">
        <f>IF(FluxoCaixa101315141918[[#This Row],[Movimento ]]="Saldo Inicial",FluxoCaixa101315141918[[#This Row],[R$ (Valores)]],K986+FluxoCaixa101315141918[[#This Row],[Valores Receitas / Despesas]])</f>
        <v>77365.289999999994</v>
      </c>
      <c r="L987" s="5">
        <f>IF(FluxoCaixa101315141918[[#This Row],[Entrada / Saída]]="Saída",FluxoCaixa101315141918[[#This Row],[R$ (Valores)]]*-1,FluxoCaixa101315141918[[#This Row],[R$ (Valores)]])</f>
        <v>0</v>
      </c>
    </row>
    <row r="988" spans="2:12">
      <c r="B988" s="48"/>
      <c r="C988" s="48"/>
      <c r="D988" s="16"/>
      <c r="E988" s="48"/>
      <c r="F988" s="17"/>
      <c r="G988" s="17"/>
      <c r="H988" s="17"/>
      <c r="I988" s="21"/>
      <c r="J988" s="17"/>
      <c r="K988" s="20">
        <f>IF(FluxoCaixa101315141918[[#This Row],[Movimento ]]="Saldo Inicial",FluxoCaixa101315141918[[#This Row],[R$ (Valores)]],K987+FluxoCaixa101315141918[[#This Row],[Valores Receitas / Despesas]])</f>
        <v>77365.289999999994</v>
      </c>
      <c r="L988" s="5">
        <f>IF(FluxoCaixa101315141918[[#This Row],[Entrada / Saída]]="Saída",FluxoCaixa101315141918[[#This Row],[R$ (Valores)]]*-1,FluxoCaixa101315141918[[#This Row],[R$ (Valores)]])</f>
        <v>0</v>
      </c>
    </row>
    <row r="989" spans="2:12">
      <c r="B989" s="48"/>
      <c r="C989" s="48"/>
      <c r="D989" s="16"/>
      <c r="E989" s="48"/>
      <c r="F989" s="17"/>
      <c r="G989" s="17"/>
      <c r="H989" s="17"/>
      <c r="I989" s="21"/>
      <c r="J989" s="17"/>
      <c r="K989" s="20">
        <f>IF(FluxoCaixa101315141918[[#This Row],[Movimento ]]="Saldo Inicial",FluxoCaixa101315141918[[#This Row],[R$ (Valores)]],K988+FluxoCaixa101315141918[[#This Row],[Valores Receitas / Despesas]])</f>
        <v>77365.289999999994</v>
      </c>
      <c r="L989" s="5">
        <f>IF(FluxoCaixa101315141918[[#This Row],[Entrada / Saída]]="Saída",FluxoCaixa101315141918[[#This Row],[R$ (Valores)]]*-1,FluxoCaixa101315141918[[#This Row],[R$ (Valores)]])</f>
        <v>0</v>
      </c>
    </row>
    <row r="990" spans="2:12">
      <c r="B990" s="48"/>
      <c r="C990" s="48"/>
      <c r="D990" s="16"/>
      <c r="E990" s="48"/>
      <c r="F990" s="17"/>
      <c r="G990" s="17"/>
      <c r="H990" s="17"/>
      <c r="I990" s="21"/>
      <c r="J990" s="17"/>
      <c r="K990" s="20">
        <f>IF(FluxoCaixa101315141918[[#This Row],[Movimento ]]="Saldo Inicial",FluxoCaixa101315141918[[#This Row],[R$ (Valores)]],K989+FluxoCaixa101315141918[[#This Row],[Valores Receitas / Despesas]])</f>
        <v>77365.289999999994</v>
      </c>
      <c r="L990" s="5">
        <f>IF(FluxoCaixa101315141918[[#This Row],[Entrada / Saída]]="Saída",FluxoCaixa101315141918[[#This Row],[R$ (Valores)]]*-1,FluxoCaixa101315141918[[#This Row],[R$ (Valores)]])</f>
        <v>0</v>
      </c>
    </row>
    <row r="991" spans="2:12">
      <c r="B991" s="48"/>
      <c r="C991" s="48"/>
      <c r="D991" s="16"/>
      <c r="E991" s="48"/>
      <c r="F991" s="17"/>
      <c r="G991" s="17"/>
      <c r="H991" s="17"/>
      <c r="I991" s="21"/>
      <c r="J991" s="17"/>
      <c r="K991" s="20">
        <f>IF(FluxoCaixa101315141918[[#This Row],[Movimento ]]="Saldo Inicial",FluxoCaixa101315141918[[#This Row],[R$ (Valores)]],K990+FluxoCaixa101315141918[[#This Row],[Valores Receitas / Despesas]])</f>
        <v>77365.289999999994</v>
      </c>
      <c r="L991" s="5">
        <f>IF(FluxoCaixa101315141918[[#This Row],[Entrada / Saída]]="Saída",FluxoCaixa101315141918[[#This Row],[R$ (Valores)]]*-1,FluxoCaixa101315141918[[#This Row],[R$ (Valores)]])</f>
        <v>0</v>
      </c>
    </row>
    <row r="992" spans="2:12">
      <c r="B992" s="48"/>
      <c r="C992" s="48"/>
      <c r="D992" s="16"/>
      <c r="E992" s="48"/>
      <c r="F992" s="17"/>
      <c r="G992" s="17"/>
      <c r="H992" s="17"/>
      <c r="I992" s="21"/>
      <c r="J992" s="17"/>
      <c r="K992" s="20">
        <f>IF(FluxoCaixa101315141918[[#This Row],[Movimento ]]="Saldo Inicial",FluxoCaixa101315141918[[#This Row],[R$ (Valores)]],K991+FluxoCaixa101315141918[[#This Row],[Valores Receitas / Despesas]])</f>
        <v>77365.289999999994</v>
      </c>
      <c r="L992" s="5">
        <f>IF(FluxoCaixa101315141918[[#This Row],[Entrada / Saída]]="Saída",FluxoCaixa101315141918[[#This Row],[R$ (Valores)]]*-1,FluxoCaixa101315141918[[#This Row],[R$ (Valores)]])</f>
        <v>0</v>
      </c>
    </row>
    <row r="993" spans="2:12">
      <c r="B993" s="48"/>
      <c r="C993" s="48"/>
      <c r="D993" s="16"/>
      <c r="E993" s="48"/>
      <c r="F993" s="17"/>
      <c r="G993" s="17"/>
      <c r="H993" s="17"/>
      <c r="I993" s="21"/>
      <c r="J993" s="17"/>
      <c r="K993" s="20">
        <f>IF(FluxoCaixa101315141918[[#This Row],[Movimento ]]="Saldo Inicial",FluxoCaixa101315141918[[#This Row],[R$ (Valores)]],K992+FluxoCaixa101315141918[[#This Row],[Valores Receitas / Despesas]])</f>
        <v>77365.289999999994</v>
      </c>
      <c r="L993" s="5">
        <f>IF(FluxoCaixa101315141918[[#This Row],[Entrada / Saída]]="Saída",FluxoCaixa101315141918[[#This Row],[R$ (Valores)]]*-1,FluxoCaixa101315141918[[#This Row],[R$ (Valores)]])</f>
        <v>0</v>
      </c>
    </row>
    <row r="994" spans="2:12">
      <c r="B994" s="48"/>
      <c r="C994" s="48"/>
      <c r="D994" s="16"/>
      <c r="E994" s="48"/>
      <c r="F994" s="17"/>
      <c r="G994" s="17"/>
      <c r="H994" s="17"/>
      <c r="I994" s="21"/>
      <c r="J994" s="17"/>
      <c r="K994" s="20">
        <f>IF(FluxoCaixa101315141918[[#This Row],[Movimento ]]="Saldo Inicial",FluxoCaixa101315141918[[#This Row],[R$ (Valores)]],K993+FluxoCaixa101315141918[[#This Row],[Valores Receitas / Despesas]])</f>
        <v>77365.289999999994</v>
      </c>
      <c r="L994" s="5">
        <f>IF(FluxoCaixa101315141918[[#This Row],[Entrada / Saída]]="Saída",FluxoCaixa101315141918[[#This Row],[R$ (Valores)]]*-1,FluxoCaixa101315141918[[#This Row],[R$ (Valores)]])</f>
        <v>0</v>
      </c>
    </row>
    <row r="995" spans="2:12">
      <c r="B995" s="48"/>
      <c r="C995" s="48"/>
      <c r="D995" s="16"/>
      <c r="E995" s="48"/>
      <c r="F995" s="17"/>
      <c r="G995" s="17"/>
      <c r="H995" s="17"/>
      <c r="I995" s="21"/>
      <c r="J995" s="17"/>
      <c r="K995" s="20">
        <f>IF(FluxoCaixa101315141918[[#This Row],[Movimento ]]="Saldo Inicial",FluxoCaixa101315141918[[#This Row],[R$ (Valores)]],K994+FluxoCaixa101315141918[[#This Row],[Valores Receitas / Despesas]])</f>
        <v>77365.289999999994</v>
      </c>
      <c r="L995" s="5">
        <f>IF(FluxoCaixa101315141918[[#This Row],[Entrada / Saída]]="Saída",FluxoCaixa101315141918[[#This Row],[R$ (Valores)]]*-1,FluxoCaixa101315141918[[#This Row],[R$ (Valores)]])</f>
        <v>0</v>
      </c>
    </row>
    <row r="996" spans="2:12">
      <c r="B996" s="48"/>
      <c r="C996" s="48"/>
      <c r="D996" s="16"/>
      <c r="E996" s="48"/>
      <c r="F996" s="17"/>
      <c r="G996" s="17"/>
      <c r="H996" s="17"/>
      <c r="I996" s="21"/>
      <c r="J996" s="17"/>
      <c r="K996" s="20">
        <f>IF(FluxoCaixa101315141918[[#This Row],[Movimento ]]="Saldo Inicial",FluxoCaixa101315141918[[#This Row],[R$ (Valores)]],K995+FluxoCaixa101315141918[[#This Row],[Valores Receitas / Despesas]])</f>
        <v>77365.289999999994</v>
      </c>
      <c r="L996" s="5">
        <f>IF(FluxoCaixa101315141918[[#This Row],[Entrada / Saída]]="Saída",FluxoCaixa101315141918[[#This Row],[R$ (Valores)]]*-1,FluxoCaixa101315141918[[#This Row],[R$ (Valores)]])</f>
        <v>0</v>
      </c>
    </row>
    <row r="997" spans="2:12">
      <c r="B997" s="48"/>
      <c r="C997" s="48"/>
      <c r="D997" s="16"/>
      <c r="E997" s="48"/>
      <c r="F997" s="17"/>
      <c r="G997" s="17"/>
      <c r="H997" s="17"/>
      <c r="I997" s="21"/>
      <c r="J997" s="17"/>
      <c r="K997" s="20">
        <f>IF(FluxoCaixa101315141918[[#This Row],[Movimento ]]="Saldo Inicial",FluxoCaixa101315141918[[#This Row],[R$ (Valores)]],K996+FluxoCaixa101315141918[[#This Row],[Valores Receitas / Despesas]])</f>
        <v>77365.289999999994</v>
      </c>
      <c r="L997" s="5">
        <f>IF(FluxoCaixa101315141918[[#This Row],[Entrada / Saída]]="Saída",FluxoCaixa101315141918[[#This Row],[R$ (Valores)]]*-1,FluxoCaixa101315141918[[#This Row],[R$ (Valores)]])</f>
        <v>0</v>
      </c>
    </row>
    <row r="998" spans="2:12">
      <c r="B998" s="48"/>
      <c r="C998" s="48"/>
      <c r="D998" s="16"/>
      <c r="E998" s="48"/>
      <c r="F998" s="17"/>
      <c r="G998" s="17"/>
      <c r="H998" s="17"/>
      <c r="I998" s="21"/>
      <c r="J998" s="17"/>
      <c r="K998" s="20">
        <f>IF(FluxoCaixa101315141918[[#This Row],[Movimento ]]="Saldo Inicial",FluxoCaixa101315141918[[#This Row],[R$ (Valores)]],K997+FluxoCaixa101315141918[[#This Row],[Valores Receitas / Despesas]])</f>
        <v>77365.289999999994</v>
      </c>
      <c r="L998" s="5">
        <f>IF(FluxoCaixa101315141918[[#This Row],[Entrada / Saída]]="Saída",FluxoCaixa101315141918[[#This Row],[R$ (Valores)]]*-1,FluxoCaixa101315141918[[#This Row],[R$ (Valores)]])</f>
        <v>0</v>
      </c>
    </row>
    <row r="999" spans="2:12">
      <c r="B999" s="48"/>
      <c r="C999" s="48"/>
      <c r="D999" s="16"/>
      <c r="E999" s="48"/>
      <c r="F999" s="17"/>
      <c r="G999" s="17"/>
      <c r="H999" s="17"/>
      <c r="I999" s="21"/>
      <c r="J999" s="17"/>
      <c r="K999" s="20">
        <f>IF(FluxoCaixa101315141918[[#This Row],[Movimento ]]="Saldo Inicial",FluxoCaixa101315141918[[#This Row],[R$ (Valores)]],K998+FluxoCaixa101315141918[[#This Row],[Valores Receitas / Despesas]])</f>
        <v>77365.289999999994</v>
      </c>
      <c r="L999" s="5">
        <f>IF(FluxoCaixa101315141918[[#This Row],[Entrada / Saída]]="Saída",FluxoCaixa101315141918[[#This Row],[R$ (Valores)]]*-1,FluxoCaixa101315141918[[#This Row],[R$ (Valores)]])</f>
        <v>0</v>
      </c>
    </row>
    <row r="1000" spans="2:12">
      <c r="B1000" s="48"/>
      <c r="C1000" s="48"/>
      <c r="D1000" s="16"/>
      <c r="E1000" s="48"/>
      <c r="F1000" s="17"/>
      <c r="G1000" s="17"/>
      <c r="H1000" s="17"/>
      <c r="I1000" s="21"/>
      <c r="J1000" s="17"/>
      <c r="K1000" s="20">
        <f>IF(FluxoCaixa101315141918[[#This Row],[Movimento ]]="Saldo Inicial",FluxoCaixa101315141918[[#This Row],[R$ (Valores)]],K999+FluxoCaixa101315141918[[#This Row],[Valores Receitas / Despesas]])</f>
        <v>77365.289999999994</v>
      </c>
      <c r="L1000" s="5">
        <f>IF(FluxoCaixa101315141918[[#This Row],[Entrada / Saída]]="Saída",FluxoCaixa101315141918[[#This Row],[R$ (Valores)]]*-1,FluxoCaixa101315141918[[#This Row],[R$ (Valores)]])</f>
        <v>0</v>
      </c>
    </row>
    <row r="1001" spans="2:12">
      <c r="B1001" s="48"/>
      <c r="C1001" s="48"/>
      <c r="D1001" s="16"/>
      <c r="E1001" s="48"/>
      <c r="F1001" s="17"/>
      <c r="G1001" s="17"/>
      <c r="H1001" s="17"/>
      <c r="I1001" s="21"/>
      <c r="J1001" s="17"/>
      <c r="K1001" s="20">
        <f>IF(FluxoCaixa101315141918[[#This Row],[Movimento ]]="Saldo Inicial",FluxoCaixa101315141918[[#This Row],[R$ (Valores)]],K1000+FluxoCaixa101315141918[[#This Row],[Valores Receitas / Despesas]])</f>
        <v>77365.289999999994</v>
      </c>
      <c r="L1001" s="5">
        <f>IF(FluxoCaixa101315141918[[#This Row],[Entrada / Saída]]="Saída",FluxoCaixa101315141918[[#This Row],[R$ (Valores)]]*-1,FluxoCaixa101315141918[[#This Row],[R$ (Valores)]])</f>
        <v>0</v>
      </c>
    </row>
    <row r="1002" spans="2:12">
      <c r="B1002" s="48"/>
      <c r="C1002" s="48"/>
      <c r="D1002" s="16"/>
      <c r="E1002" s="48"/>
      <c r="F1002" s="17"/>
      <c r="G1002" s="17"/>
      <c r="H1002" s="17"/>
      <c r="I1002" s="21"/>
      <c r="J1002" s="17"/>
      <c r="K1002" s="20">
        <f>IF(FluxoCaixa101315141918[[#This Row],[Movimento ]]="Saldo Inicial",FluxoCaixa101315141918[[#This Row],[R$ (Valores)]],K1001+FluxoCaixa101315141918[[#This Row],[Valores Receitas / Despesas]])</f>
        <v>77365.289999999994</v>
      </c>
      <c r="L1002" s="5">
        <f>IF(FluxoCaixa101315141918[[#This Row],[Entrada / Saída]]="Saída",FluxoCaixa101315141918[[#This Row],[R$ (Valores)]]*-1,FluxoCaixa101315141918[[#This Row],[R$ (Valores)]])</f>
        <v>0</v>
      </c>
    </row>
    <row r="1003" spans="2:12">
      <c r="B1003" s="48"/>
      <c r="C1003" s="48"/>
      <c r="D1003" s="16"/>
      <c r="E1003" s="48"/>
      <c r="F1003" s="17"/>
      <c r="G1003" s="17"/>
      <c r="H1003" s="17"/>
      <c r="I1003" s="21"/>
      <c r="J1003" s="17"/>
      <c r="K1003" s="20">
        <f>IF(FluxoCaixa101315141918[[#This Row],[Movimento ]]="Saldo Inicial",FluxoCaixa101315141918[[#This Row],[R$ (Valores)]],K1002+FluxoCaixa101315141918[[#This Row],[Valores Receitas / Despesas]])</f>
        <v>77365.289999999994</v>
      </c>
      <c r="L1003" s="5">
        <f>IF(FluxoCaixa101315141918[[#This Row],[Entrada / Saída]]="Saída",FluxoCaixa101315141918[[#This Row],[R$ (Valores)]]*-1,FluxoCaixa101315141918[[#This Row],[R$ (Valores)]])</f>
        <v>0</v>
      </c>
    </row>
    <row r="1004" spans="2:12">
      <c r="B1004" s="48"/>
      <c r="C1004" s="48"/>
      <c r="D1004" s="16"/>
      <c r="E1004" s="48"/>
      <c r="F1004" s="17"/>
      <c r="G1004" s="17"/>
      <c r="H1004" s="17"/>
      <c r="I1004" s="21"/>
      <c r="J1004" s="17"/>
      <c r="K1004" s="20">
        <f>IF(FluxoCaixa101315141918[[#This Row],[Movimento ]]="Saldo Inicial",FluxoCaixa101315141918[[#This Row],[R$ (Valores)]],K1003+FluxoCaixa101315141918[[#This Row],[Valores Receitas / Despesas]])</f>
        <v>77365.289999999994</v>
      </c>
      <c r="L1004" s="5">
        <f>IF(FluxoCaixa101315141918[[#This Row],[Entrada / Saída]]="Saída",FluxoCaixa101315141918[[#This Row],[R$ (Valores)]]*-1,FluxoCaixa101315141918[[#This Row],[R$ (Valores)]])</f>
        <v>0</v>
      </c>
    </row>
    <row r="1005" spans="2:12">
      <c r="B1005" s="48"/>
      <c r="C1005" s="48"/>
      <c r="D1005" s="16"/>
      <c r="E1005" s="48"/>
      <c r="F1005" s="17"/>
      <c r="G1005" s="17"/>
      <c r="H1005" s="17"/>
      <c r="I1005" s="21"/>
      <c r="J1005" s="17"/>
      <c r="K1005" s="20">
        <f>IF(FluxoCaixa101315141918[[#This Row],[Movimento ]]="Saldo Inicial",FluxoCaixa101315141918[[#This Row],[R$ (Valores)]],K1004+FluxoCaixa101315141918[[#This Row],[Valores Receitas / Despesas]])</f>
        <v>77365.289999999994</v>
      </c>
      <c r="L1005" s="5">
        <f>IF(FluxoCaixa101315141918[[#This Row],[Entrada / Saída]]="Saída",FluxoCaixa101315141918[[#This Row],[R$ (Valores)]]*-1,FluxoCaixa101315141918[[#This Row],[R$ (Valores)]])</f>
        <v>0</v>
      </c>
    </row>
    <row r="1006" spans="2:12">
      <c r="B1006" s="48"/>
      <c r="C1006" s="48"/>
      <c r="D1006" s="16"/>
      <c r="E1006" s="48"/>
      <c r="F1006" s="17"/>
      <c r="G1006" s="17"/>
      <c r="H1006" s="17"/>
      <c r="I1006" s="21"/>
      <c r="J1006" s="17"/>
      <c r="K1006" s="20">
        <f>IF(FluxoCaixa101315141918[[#This Row],[Movimento ]]="Saldo Inicial",FluxoCaixa101315141918[[#This Row],[R$ (Valores)]],K1005+FluxoCaixa101315141918[[#This Row],[Valores Receitas / Despesas]])</f>
        <v>77365.289999999994</v>
      </c>
      <c r="L1006" s="5">
        <f>IF(FluxoCaixa101315141918[[#This Row],[Entrada / Saída]]="Saída",FluxoCaixa101315141918[[#This Row],[R$ (Valores)]]*-1,FluxoCaixa101315141918[[#This Row],[R$ (Valores)]])</f>
        <v>0</v>
      </c>
    </row>
    <row r="1007" spans="2:12">
      <c r="B1007" s="48"/>
      <c r="C1007" s="48"/>
      <c r="D1007" s="16"/>
      <c r="E1007" s="48"/>
      <c r="F1007" s="17"/>
      <c r="G1007" s="17"/>
      <c r="H1007" s="17"/>
      <c r="I1007" s="21"/>
      <c r="J1007" s="17"/>
      <c r="K1007" s="20">
        <f>IF(FluxoCaixa101315141918[[#This Row],[Movimento ]]="Saldo Inicial",FluxoCaixa101315141918[[#This Row],[R$ (Valores)]],K1006+FluxoCaixa101315141918[[#This Row],[Valores Receitas / Despesas]])</f>
        <v>77365.289999999994</v>
      </c>
      <c r="L1007" s="5">
        <f>IF(FluxoCaixa101315141918[[#This Row],[Entrada / Saída]]="Saída",FluxoCaixa101315141918[[#This Row],[R$ (Valores)]]*-1,FluxoCaixa101315141918[[#This Row],[R$ (Valores)]])</f>
        <v>0</v>
      </c>
    </row>
    <row r="1008" spans="2:12">
      <c r="B1008" s="48"/>
      <c r="C1008" s="48"/>
      <c r="D1008" s="16"/>
      <c r="E1008" s="48"/>
      <c r="F1008" s="17"/>
      <c r="G1008" s="17"/>
      <c r="H1008" s="17"/>
      <c r="I1008" s="21"/>
      <c r="J1008" s="17"/>
      <c r="K1008" s="20">
        <f>IF(FluxoCaixa101315141918[[#This Row],[Movimento ]]="Saldo Inicial",FluxoCaixa101315141918[[#This Row],[R$ (Valores)]],K1007+FluxoCaixa101315141918[[#This Row],[Valores Receitas / Despesas]])</f>
        <v>77365.289999999994</v>
      </c>
      <c r="L1008" s="5">
        <f>IF(FluxoCaixa101315141918[[#This Row],[Entrada / Saída]]="Saída",FluxoCaixa101315141918[[#This Row],[R$ (Valores)]]*-1,FluxoCaixa101315141918[[#This Row],[R$ (Valores)]])</f>
        <v>0</v>
      </c>
    </row>
    <row r="1009" spans="2:12">
      <c r="B1009" s="48"/>
      <c r="C1009" s="48"/>
      <c r="D1009" s="16"/>
      <c r="E1009" s="48"/>
      <c r="F1009" s="17"/>
      <c r="G1009" s="17"/>
      <c r="H1009" s="17"/>
      <c r="I1009" s="21"/>
      <c r="J1009" s="17"/>
      <c r="K1009" s="20">
        <f>IF(FluxoCaixa101315141918[[#This Row],[Movimento ]]="Saldo Inicial",FluxoCaixa101315141918[[#This Row],[R$ (Valores)]],K1008+FluxoCaixa101315141918[[#This Row],[Valores Receitas / Despesas]])</f>
        <v>77365.289999999994</v>
      </c>
      <c r="L1009" s="5">
        <f>IF(FluxoCaixa101315141918[[#This Row],[Entrada / Saída]]="Saída",FluxoCaixa101315141918[[#This Row],[R$ (Valores)]]*-1,FluxoCaixa101315141918[[#This Row],[R$ (Valores)]])</f>
        <v>0</v>
      </c>
    </row>
    <row r="1010" spans="2:12">
      <c r="B1010" s="48"/>
      <c r="C1010" s="48"/>
      <c r="D1010" s="16"/>
      <c r="E1010" s="48"/>
      <c r="F1010" s="17"/>
      <c r="G1010" s="17"/>
      <c r="H1010" s="17"/>
      <c r="I1010" s="21"/>
      <c r="J1010" s="17"/>
      <c r="K1010" s="20">
        <f>IF(FluxoCaixa101315141918[[#This Row],[Movimento ]]="Saldo Inicial",FluxoCaixa101315141918[[#This Row],[R$ (Valores)]],K1009+FluxoCaixa101315141918[[#This Row],[Valores Receitas / Despesas]])</f>
        <v>77365.289999999994</v>
      </c>
      <c r="L1010" s="5">
        <f>IF(FluxoCaixa101315141918[[#This Row],[Entrada / Saída]]="Saída",FluxoCaixa101315141918[[#This Row],[R$ (Valores)]]*-1,FluxoCaixa101315141918[[#This Row],[R$ (Valores)]])</f>
        <v>0</v>
      </c>
    </row>
    <row r="1011" spans="2:12">
      <c r="B1011" s="48"/>
      <c r="C1011" s="48"/>
      <c r="D1011" s="16"/>
      <c r="E1011" s="48"/>
      <c r="F1011" s="17"/>
      <c r="G1011" s="17"/>
      <c r="H1011" s="17"/>
      <c r="I1011" s="21"/>
      <c r="J1011" s="17"/>
      <c r="K1011" s="20">
        <f>IF(FluxoCaixa101315141918[[#This Row],[Movimento ]]="Saldo Inicial",FluxoCaixa101315141918[[#This Row],[R$ (Valores)]],K1010+FluxoCaixa101315141918[[#This Row],[Valores Receitas / Despesas]])</f>
        <v>77365.289999999994</v>
      </c>
      <c r="L1011" s="5">
        <f>IF(FluxoCaixa101315141918[[#This Row],[Entrada / Saída]]="Saída",FluxoCaixa101315141918[[#This Row],[R$ (Valores)]]*-1,FluxoCaixa101315141918[[#This Row],[R$ (Valores)]])</f>
        <v>0</v>
      </c>
    </row>
    <row r="1012" spans="2:12">
      <c r="B1012" s="48"/>
      <c r="C1012" s="48"/>
      <c r="D1012" s="16"/>
      <c r="E1012" s="48"/>
      <c r="F1012" s="17"/>
      <c r="G1012" s="17"/>
      <c r="H1012" s="17"/>
      <c r="I1012" s="21"/>
      <c r="J1012" s="17"/>
      <c r="K1012" s="20">
        <f>IF(FluxoCaixa101315141918[[#This Row],[Movimento ]]="Saldo Inicial",FluxoCaixa101315141918[[#This Row],[R$ (Valores)]],K1011+FluxoCaixa101315141918[[#This Row],[Valores Receitas / Despesas]])</f>
        <v>77365.289999999994</v>
      </c>
      <c r="L1012" s="5">
        <f>IF(FluxoCaixa101315141918[[#This Row],[Entrada / Saída]]="Saída",FluxoCaixa101315141918[[#This Row],[R$ (Valores)]]*-1,FluxoCaixa101315141918[[#This Row],[R$ (Valores)]])</f>
        <v>0</v>
      </c>
    </row>
    <row r="1013" spans="2:12">
      <c r="B1013" s="48"/>
      <c r="C1013" s="48"/>
      <c r="D1013" s="16"/>
      <c r="E1013" s="48"/>
      <c r="F1013" s="17"/>
      <c r="G1013" s="17"/>
      <c r="H1013" s="17"/>
      <c r="I1013" s="21"/>
      <c r="J1013" s="17"/>
      <c r="K1013" s="20">
        <f>IF(FluxoCaixa101315141918[[#This Row],[Movimento ]]="Saldo Inicial",FluxoCaixa101315141918[[#This Row],[R$ (Valores)]],K1012+FluxoCaixa101315141918[[#This Row],[Valores Receitas / Despesas]])</f>
        <v>77365.289999999994</v>
      </c>
      <c r="L1013" s="5">
        <f>IF(FluxoCaixa101315141918[[#This Row],[Entrada / Saída]]="Saída",FluxoCaixa101315141918[[#This Row],[R$ (Valores)]]*-1,FluxoCaixa101315141918[[#This Row],[R$ (Valores)]])</f>
        <v>0</v>
      </c>
    </row>
    <row r="1014" spans="2:12">
      <c r="B1014" s="48"/>
      <c r="C1014" s="48"/>
      <c r="D1014" s="16"/>
      <c r="E1014" s="48"/>
      <c r="F1014" s="17"/>
      <c r="G1014" s="17"/>
      <c r="H1014" s="17"/>
      <c r="I1014" s="21"/>
      <c r="J1014" s="17"/>
      <c r="K1014" s="20">
        <f>IF(FluxoCaixa101315141918[[#This Row],[Movimento ]]="Saldo Inicial",FluxoCaixa101315141918[[#This Row],[R$ (Valores)]],K1013+FluxoCaixa101315141918[[#This Row],[Valores Receitas / Despesas]])</f>
        <v>77365.289999999994</v>
      </c>
      <c r="L1014" s="5">
        <f>IF(FluxoCaixa101315141918[[#This Row],[Entrada / Saída]]="Saída",FluxoCaixa101315141918[[#This Row],[R$ (Valores)]]*-1,FluxoCaixa101315141918[[#This Row],[R$ (Valores)]])</f>
        <v>0</v>
      </c>
    </row>
    <row r="1015" spans="2:12">
      <c r="B1015" s="48"/>
      <c r="C1015" s="48"/>
      <c r="D1015" s="16"/>
      <c r="E1015" s="48"/>
      <c r="F1015" s="17"/>
      <c r="G1015" s="17"/>
      <c r="H1015" s="17"/>
      <c r="I1015" s="21"/>
      <c r="J1015" s="17"/>
      <c r="K1015" s="20">
        <f>IF(FluxoCaixa101315141918[[#This Row],[Movimento ]]="Saldo Inicial",FluxoCaixa101315141918[[#This Row],[R$ (Valores)]],K1014+FluxoCaixa101315141918[[#This Row],[Valores Receitas / Despesas]])</f>
        <v>77365.289999999994</v>
      </c>
      <c r="L1015" s="5">
        <f>IF(FluxoCaixa101315141918[[#This Row],[Entrada / Saída]]="Saída",FluxoCaixa101315141918[[#This Row],[R$ (Valores)]]*-1,FluxoCaixa101315141918[[#This Row],[R$ (Valores)]])</f>
        <v>0</v>
      </c>
    </row>
    <row r="1016" spans="2:12">
      <c r="B1016" s="48"/>
      <c r="C1016" s="48"/>
      <c r="D1016" s="16"/>
      <c r="E1016" s="48"/>
      <c r="F1016" s="17"/>
      <c r="G1016" s="17"/>
      <c r="H1016" s="17"/>
      <c r="I1016" s="21"/>
      <c r="J1016" s="17"/>
      <c r="K1016" s="20">
        <f>IF(FluxoCaixa101315141918[[#This Row],[Movimento ]]="Saldo Inicial",FluxoCaixa101315141918[[#This Row],[R$ (Valores)]],K1015+FluxoCaixa101315141918[[#This Row],[Valores Receitas / Despesas]])</f>
        <v>77365.289999999994</v>
      </c>
      <c r="L1016" s="5">
        <f>IF(FluxoCaixa101315141918[[#This Row],[Entrada / Saída]]="Saída",FluxoCaixa101315141918[[#This Row],[R$ (Valores)]]*-1,FluxoCaixa101315141918[[#This Row],[R$ (Valores)]])</f>
        <v>0</v>
      </c>
    </row>
    <row r="1017" spans="2:12">
      <c r="B1017" s="48"/>
      <c r="C1017" s="48"/>
      <c r="D1017" s="16"/>
      <c r="E1017" s="48"/>
      <c r="F1017" s="17"/>
      <c r="G1017" s="17"/>
      <c r="H1017" s="17"/>
      <c r="I1017" s="21"/>
      <c r="J1017" s="17"/>
      <c r="K1017" s="20">
        <f>IF(FluxoCaixa101315141918[[#This Row],[Movimento ]]="Saldo Inicial",FluxoCaixa101315141918[[#This Row],[R$ (Valores)]],K1016+FluxoCaixa101315141918[[#This Row],[Valores Receitas / Despesas]])</f>
        <v>77365.289999999994</v>
      </c>
      <c r="L1017" s="5">
        <f>IF(FluxoCaixa101315141918[[#This Row],[Entrada / Saída]]="Saída",FluxoCaixa101315141918[[#This Row],[R$ (Valores)]]*-1,FluxoCaixa101315141918[[#This Row],[R$ (Valores)]])</f>
        <v>0</v>
      </c>
    </row>
    <row r="1018" spans="2:12">
      <c r="B1018" s="48"/>
      <c r="C1018" s="48"/>
      <c r="D1018" s="16"/>
      <c r="E1018" s="48"/>
      <c r="F1018" s="17"/>
      <c r="G1018" s="17"/>
      <c r="H1018" s="17"/>
      <c r="I1018" s="21"/>
      <c r="J1018" s="17"/>
      <c r="K1018" s="20">
        <f>IF(FluxoCaixa101315141918[[#This Row],[Movimento ]]="Saldo Inicial",FluxoCaixa101315141918[[#This Row],[R$ (Valores)]],K1017+FluxoCaixa101315141918[[#This Row],[Valores Receitas / Despesas]])</f>
        <v>77365.289999999994</v>
      </c>
      <c r="L1018" s="5">
        <f>IF(FluxoCaixa101315141918[[#This Row],[Entrada / Saída]]="Saída",FluxoCaixa101315141918[[#This Row],[R$ (Valores)]]*-1,FluxoCaixa101315141918[[#This Row],[R$ (Valores)]])</f>
        <v>0</v>
      </c>
    </row>
    <row r="1019" spans="2:12">
      <c r="B1019" s="48"/>
      <c r="C1019" s="48"/>
      <c r="D1019" s="16"/>
      <c r="E1019" s="48"/>
      <c r="F1019" s="17"/>
      <c r="G1019" s="17"/>
      <c r="H1019" s="17"/>
      <c r="I1019" s="21"/>
      <c r="J1019" s="17"/>
      <c r="K1019" s="20">
        <f>IF(FluxoCaixa101315141918[[#This Row],[Movimento ]]="Saldo Inicial",FluxoCaixa101315141918[[#This Row],[R$ (Valores)]],K1018+FluxoCaixa101315141918[[#This Row],[Valores Receitas / Despesas]])</f>
        <v>77365.289999999994</v>
      </c>
      <c r="L1019" s="5">
        <f>IF(FluxoCaixa101315141918[[#This Row],[Entrada / Saída]]="Saída",FluxoCaixa101315141918[[#This Row],[R$ (Valores)]]*-1,FluxoCaixa101315141918[[#This Row],[R$ (Valores)]])</f>
        <v>0</v>
      </c>
    </row>
    <row r="1020" spans="2:12">
      <c r="B1020" s="48"/>
      <c r="C1020" s="48"/>
      <c r="D1020" s="16"/>
      <c r="E1020" s="48"/>
      <c r="F1020" s="17"/>
      <c r="G1020" s="17"/>
      <c r="H1020" s="17"/>
      <c r="I1020" s="21"/>
      <c r="J1020" s="17"/>
      <c r="K1020" s="20">
        <f>IF(FluxoCaixa101315141918[[#This Row],[Movimento ]]="Saldo Inicial",FluxoCaixa101315141918[[#This Row],[R$ (Valores)]],K1019+FluxoCaixa101315141918[[#This Row],[Valores Receitas / Despesas]])</f>
        <v>77365.289999999994</v>
      </c>
      <c r="L1020" s="5">
        <f>IF(FluxoCaixa101315141918[[#This Row],[Entrada / Saída]]="Saída",FluxoCaixa101315141918[[#This Row],[R$ (Valores)]]*-1,FluxoCaixa101315141918[[#This Row],[R$ (Valores)]])</f>
        <v>0</v>
      </c>
    </row>
    <row r="1021" spans="2:12">
      <c r="B1021" s="48"/>
      <c r="C1021" s="48"/>
      <c r="D1021" s="16"/>
      <c r="E1021" s="48"/>
      <c r="F1021" s="17"/>
      <c r="G1021" s="17"/>
      <c r="H1021" s="17"/>
      <c r="I1021" s="21"/>
      <c r="J1021" s="17"/>
      <c r="K1021" s="20">
        <f>IF(FluxoCaixa101315141918[[#This Row],[Movimento ]]="Saldo Inicial",FluxoCaixa101315141918[[#This Row],[R$ (Valores)]],K1020+FluxoCaixa101315141918[[#This Row],[Valores Receitas / Despesas]])</f>
        <v>77365.289999999994</v>
      </c>
      <c r="L1021" s="5">
        <f>IF(FluxoCaixa101315141918[[#This Row],[Entrada / Saída]]="Saída",FluxoCaixa101315141918[[#This Row],[R$ (Valores)]]*-1,FluxoCaixa101315141918[[#This Row],[R$ (Valores)]])</f>
        <v>0</v>
      </c>
    </row>
    <row r="1022" spans="2:12">
      <c r="B1022" s="48"/>
      <c r="C1022" s="48"/>
      <c r="D1022" s="16"/>
      <c r="E1022" s="48"/>
      <c r="F1022" s="17"/>
      <c r="G1022" s="17"/>
      <c r="H1022" s="17"/>
      <c r="I1022" s="21"/>
      <c r="J1022" s="17"/>
      <c r="K1022" s="20">
        <f>IF(FluxoCaixa101315141918[[#This Row],[Movimento ]]="Saldo Inicial",FluxoCaixa101315141918[[#This Row],[R$ (Valores)]],K1021+FluxoCaixa101315141918[[#This Row],[Valores Receitas / Despesas]])</f>
        <v>77365.289999999994</v>
      </c>
      <c r="L1022" s="5">
        <f>IF(FluxoCaixa101315141918[[#This Row],[Entrada / Saída]]="Saída",FluxoCaixa101315141918[[#This Row],[R$ (Valores)]]*-1,FluxoCaixa101315141918[[#This Row],[R$ (Valores)]])</f>
        <v>0</v>
      </c>
    </row>
    <row r="1023" spans="2:12">
      <c r="B1023" s="48"/>
      <c r="C1023" s="48"/>
      <c r="D1023" s="16"/>
      <c r="E1023" s="48"/>
      <c r="F1023" s="17"/>
      <c r="G1023" s="17"/>
      <c r="H1023" s="17"/>
      <c r="I1023" s="21"/>
      <c r="J1023" s="17"/>
      <c r="K1023" s="47">
        <f>IF(FluxoCaixa101315141918[[#This Row],[Movimento ]]="Saldo Inicial",FluxoCaixa101315141918[[#This Row],[R$ (Valores)]],K1022+FluxoCaixa101315141918[[#This Row],[Valores Receitas / Despesas]])</f>
        <v>77365.289999999994</v>
      </c>
      <c r="L1023" s="53">
        <f>IF(FluxoCaixa101315141918[[#This Row],[Entrada / Saída]]="Saída",FluxoCaixa101315141918[[#This Row],[R$ (Valores)]]*-1,FluxoCaixa101315141918[[#This Row],[R$ (Valores)]])</f>
        <v>0</v>
      </c>
    </row>
    <row r="1024" spans="2:12">
      <c r="B1024" s="48"/>
      <c r="C1024" s="48"/>
      <c r="D1024" s="16"/>
      <c r="E1024" s="48"/>
      <c r="F1024" s="17"/>
      <c r="G1024" s="17"/>
      <c r="H1024" s="17"/>
      <c r="I1024" s="21"/>
      <c r="J1024" s="17"/>
      <c r="K1024" s="20">
        <f>IF(FluxoCaixa101315141918[[#This Row],[Movimento ]]="Saldo Inicial",FluxoCaixa101315141918[[#This Row],[R$ (Valores)]],K1023+FluxoCaixa101315141918[[#This Row],[Valores Receitas / Despesas]])</f>
        <v>77365.289999999994</v>
      </c>
      <c r="L1024" s="5">
        <f>IF(FluxoCaixa101315141918[[#This Row],[Entrada / Saída]]="Saída",FluxoCaixa101315141918[[#This Row],[R$ (Valores)]]*-1,FluxoCaixa101315141918[[#This Row],[R$ (Valores)]])</f>
        <v>0</v>
      </c>
    </row>
    <row r="1025" spans="2:12">
      <c r="B1025" s="48"/>
      <c r="C1025" s="48"/>
      <c r="D1025" s="16"/>
      <c r="E1025" s="48"/>
      <c r="F1025" s="17"/>
      <c r="G1025" s="17"/>
      <c r="H1025" s="17"/>
      <c r="I1025" s="21"/>
      <c r="J1025" s="17"/>
      <c r="K1025" s="20">
        <f>IF(FluxoCaixa101315141918[[#This Row],[Movimento ]]="Saldo Inicial",FluxoCaixa101315141918[[#This Row],[R$ (Valores)]],K1024+FluxoCaixa101315141918[[#This Row],[Valores Receitas / Despesas]])</f>
        <v>77365.289999999994</v>
      </c>
      <c r="L1025" s="5">
        <f>IF(FluxoCaixa101315141918[[#This Row],[Entrada / Saída]]="Saída",FluxoCaixa101315141918[[#This Row],[R$ (Valores)]]*-1,FluxoCaixa101315141918[[#This Row],[R$ (Valores)]])</f>
        <v>0</v>
      </c>
    </row>
    <row r="1026" spans="2:12">
      <c r="B1026" s="48"/>
      <c r="C1026" s="48"/>
      <c r="D1026" s="16"/>
      <c r="E1026" s="48"/>
      <c r="F1026" s="17"/>
      <c r="G1026" s="17"/>
      <c r="H1026" s="17"/>
      <c r="I1026" s="21"/>
      <c r="J1026" s="17"/>
      <c r="K1026" s="20">
        <f>IF(FluxoCaixa101315141918[[#This Row],[Movimento ]]="Saldo Inicial",FluxoCaixa101315141918[[#This Row],[R$ (Valores)]],K1025+FluxoCaixa101315141918[[#This Row],[Valores Receitas / Despesas]])</f>
        <v>77365.289999999994</v>
      </c>
      <c r="L1026" s="5">
        <f>IF(FluxoCaixa101315141918[[#This Row],[Entrada / Saída]]="Saída",FluxoCaixa101315141918[[#This Row],[R$ (Valores)]]*-1,FluxoCaixa101315141918[[#This Row],[R$ (Valores)]])</f>
        <v>0</v>
      </c>
    </row>
    <row r="1027" spans="2:12">
      <c r="B1027" s="48"/>
      <c r="C1027" s="48"/>
      <c r="D1027" s="16"/>
      <c r="E1027" s="48"/>
      <c r="F1027" s="17"/>
      <c r="G1027" s="17"/>
      <c r="H1027" s="17"/>
      <c r="I1027" s="21"/>
      <c r="J1027" s="17"/>
      <c r="K1027" s="20">
        <f>IF(FluxoCaixa101315141918[[#This Row],[Movimento ]]="Saldo Inicial",FluxoCaixa101315141918[[#This Row],[R$ (Valores)]],K1026+FluxoCaixa101315141918[[#This Row],[Valores Receitas / Despesas]])</f>
        <v>77365.289999999994</v>
      </c>
      <c r="L1027" s="5">
        <f>IF(FluxoCaixa101315141918[[#This Row],[Entrada / Saída]]="Saída",FluxoCaixa101315141918[[#This Row],[R$ (Valores)]]*-1,FluxoCaixa101315141918[[#This Row],[R$ (Valores)]])</f>
        <v>0</v>
      </c>
    </row>
    <row r="1028" spans="2:12">
      <c r="B1028" s="48"/>
      <c r="C1028" s="48"/>
      <c r="D1028" s="16"/>
      <c r="E1028" s="48"/>
      <c r="F1028" s="17"/>
      <c r="G1028" s="17"/>
      <c r="H1028" s="17"/>
      <c r="I1028" s="21"/>
      <c r="J1028" s="17"/>
      <c r="K1028" s="20">
        <f>IF(FluxoCaixa101315141918[[#This Row],[Movimento ]]="Saldo Inicial",FluxoCaixa101315141918[[#This Row],[R$ (Valores)]],K1027+FluxoCaixa101315141918[[#This Row],[Valores Receitas / Despesas]])</f>
        <v>77365.289999999994</v>
      </c>
      <c r="L1028" s="5">
        <f>IF(FluxoCaixa101315141918[[#This Row],[Entrada / Saída]]="Saída",FluxoCaixa101315141918[[#This Row],[R$ (Valores)]]*-1,FluxoCaixa101315141918[[#This Row],[R$ (Valores)]])</f>
        <v>0</v>
      </c>
    </row>
    <row r="1029" spans="2:12">
      <c r="B1029" s="48"/>
      <c r="C1029" s="48"/>
      <c r="D1029" s="16"/>
      <c r="E1029" s="48"/>
      <c r="F1029" s="17"/>
      <c r="G1029" s="17"/>
      <c r="H1029" s="17"/>
      <c r="I1029" s="21"/>
      <c r="J1029" s="17"/>
      <c r="K1029" s="20">
        <f>IF(FluxoCaixa101315141918[[#This Row],[Movimento ]]="Saldo Inicial",FluxoCaixa101315141918[[#This Row],[R$ (Valores)]],K1028+FluxoCaixa101315141918[[#This Row],[Valores Receitas / Despesas]])</f>
        <v>77365.289999999994</v>
      </c>
      <c r="L1029" s="5">
        <f>IF(FluxoCaixa101315141918[[#This Row],[Entrada / Saída]]="Saída",FluxoCaixa101315141918[[#This Row],[R$ (Valores)]]*-1,FluxoCaixa101315141918[[#This Row],[R$ (Valores)]])</f>
        <v>0</v>
      </c>
    </row>
    <row r="1030" spans="2:12">
      <c r="B1030" s="48"/>
      <c r="C1030" s="48"/>
      <c r="D1030" s="16"/>
      <c r="E1030" s="48"/>
      <c r="F1030" s="17"/>
      <c r="G1030" s="17"/>
      <c r="H1030" s="17"/>
      <c r="I1030" s="21"/>
      <c r="J1030" s="17"/>
      <c r="K1030" s="20">
        <f>IF(FluxoCaixa101315141918[[#This Row],[Movimento ]]="Saldo Inicial",FluxoCaixa101315141918[[#This Row],[R$ (Valores)]],K1029+FluxoCaixa101315141918[[#This Row],[Valores Receitas / Despesas]])</f>
        <v>77365.289999999994</v>
      </c>
      <c r="L1030" s="5">
        <f>IF(FluxoCaixa101315141918[[#This Row],[Entrada / Saída]]="Saída",FluxoCaixa101315141918[[#This Row],[R$ (Valores)]]*-1,FluxoCaixa101315141918[[#This Row],[R$ (Valores)]])</f>
        <v>0</v>
      </c>
    </row>
    <row r="1031" spans="2:12">
      <c r="B1031" s="48"/>
      <c r="C1031" s="48"/>
      <c r="D1031" s="16"/>
      <c r="E1031" s="48"/>
      <c r="F1031" s="17"/>
      <c r="G1031" s="17"/>
      <c r="H1031" s="17"/>
      <c r="I1031" s="21"/>
      <c r="J1031" s="17"/>
      <c r="K1031" s="20">
        <f>IF(FluxoCaixa101315141918[[#This Row],[Movimento ]]="Saldo Inicial",FluxoCaixa101315141918[[#This Row],[R$ (Valores)]],K1030+FluxoCaixa101315141918[[#This Row],[Valores Receitas / Despesas]])</f>
        <v>77365.289999999994</v>
      </c>
      <c r="L1031" s="5">
        <f>IF(FluxoCaixa101315141918[[#This Row],[Entrada / Saída]]="Saída",FluxoCaixa101315141918[[#This Row],[R$ (Valores)]]*-1,FluxoCaixa101315141918[[#This Row],[R$ (Valores)]])</f>
        <v>0</v>
      </c>
    </row>
    <row r="1032" spans="2:12">
      <c r="B1032" s="48"/>
      <c r="C1032" s="48"/>
      <c r="D1032" s="16"/>
      <c r="E1032" s="48"/>
      <c r="F1032" s="17"/>
      <c r="G1032" s="17"/>
      <c r="H1032" s="17"/>
      <c r="I1032" s="21"/>
      <c r="J1032" s="17"/>
      <c r="K1032" s="20">
        <f>IF(FluxoCaixa101315141918[[#This Row],[Movimento ]]="Saldo Inicial",FluxoCaixa101315141918[[#This Row],[R$ (Valores)]],K1031+FluxoCaixa101315141918[[#This Row],[Valores Receitas / Despesas]])</f>
        <v>77365.289999999994</v>
      </c>
      <c r="L1032" s="5">
        <f>IF(FluxoCaixa101315141918[[#This Row],[Entrada / Saída]]="Saída",FluxoCaixa101315141918[[#This Row],[R$ (Valores)]]*-1,FluxoCaixa101315141918[[#This Row],[R$ (Valores)]])</f>
        <v>0</v>
      </c>
    </row>
    <row r="1033" spans="2:12">
      <c r="B1033" s="48"/>
      <c r="C1033" s="48"/>
      <c r="D1033" s="16"/>
      <c r="E1033" s="48"/>
      <c r="F1033" s="17"/>
      <c r="G1033" s="17"/>
      <c r="H1033" s="17"/>
      <c r="I1033" s="21"/>
      <c r="J1033" s="17"/>
      <c r="K1033" s="20">
        <f>IF(FluxoCaixa101315141918[[#This Row],[Movimento ]]="Saldo Inicial",FluxoCaixa101315141918[[#This Row],[R$ (Valores)]],K1032+FluxoCaixa101315141918[[#This Row],[Valores Receitas / Despesas]])</f>
        <v>77365.289999999994</v>
      </c>
      <c r="L1033" s="5">
        <f>IF(FluxoCaixa101315141918[[#This Row],[Entrada / Saída]]="Saída",FluxoCaixa101315141918[[#This Row],[R$ (Valores)]]*-1,FluxoCaixa101315141918[[#This Row],[R$ (Valores)]])</f>
        <v>0</v>
      </c>
    </row>
    <row r="1034" spans="2:12">
      <c r="B1034" s="48"/>
      <c r="C1034" s="48"/>
      <c r="D1034" s="16"/>
      <c r="E1034" s="48"/>
      <c r="F1034" s="17"/>
      <c r="G1034" s="17"/>
      <c r="H1034" s="17"/>
      <c r="I1034" s="21"/>
      <c r="J1034" s="17"/>
      <c r="K1034" s="20">
        <f>IF(FluxoCaixa101315141918[[#This Row],[Movimento ]]="Saldo Inicial",FluxoCaixa101315141918[[#This Row],[R$ (Valores)]],K1033+FluxoCaixa101315141918[[#This Row],[Valores Receitas / Despesas]])</f>
        <v>77365.289999999994</v>
      </c>
      <c r="L1034" s="5">
        <f>IF(FluxoCaixa101315141918[[#This Row],[Entrada / Saída]]="Saída",FluxoCaixa101315141918[[#This Row],[R$ (Valores)]]*-1,FluxoCaixa101315141918[[#This Row],[R$ (Valores)]])</f>
        <v>0</v>
      </c>
    </row>
    <row r="1035" spans="2:12">
      <c r="B1035" s="48"/>
      <c r="C1035" s="48"/>
      <c r="D1035" s="16"/>
      <c r="E1035" s="48"/>
      <c r="F1035" s="17"/>
      <c r="G1035" s="17"/>
      <c r="H1035" s="17"/>
      <c r="I1035" s="21"/>
      <c r="J1035" s="17"/>
      <c r="K1035" s="20">
        <f>IF(FluxoCaixa101315141918[[#This Row],[Movimento ]]="Saldo Inicial",FluxoCaixa101315141918[[#This Row],[R$ (Valores)]],K1034+FluxoCaixa101315141918[[#This Row],[Valores Receitas / Despesas]])</f>
        <v>77365.289999999994</v>
      </c>
      <c r="L1035" s="5">
        <f>IF(FluxoCaixa101315141918[[#This Row],[Entrada / Saída]]="Saída",FluxoCaixa101315141918[[#This Row],[R$ (Valores)]]*-1,FluxoCaixa101315141918[[#This Row],[R$ (Valores)]])</f>
        <v>0</v>
      </c>
    </row>
    <row r="1036" spans="2:12">
      <c r="B1036" s="48"/>
      <c r="C1036" s="48"/>
      <c r="D1036" s="16"/>
      <c r="E1036" s="48"/>
      <c r="F1036" s="17"/>
      <c r="G1036" s="17"/>
      <c r="H1036" s="17"/>
      <c r="I1036" s="21"/>
      <c r="J1036" s="17"/>
      <c r="K1036" s="20">
        <f>IF(FluxoCaixa101315141918[[#This Row],[Movimento ]]="Saldo Inicial",FluxoCaixa101315141918[[#This Row],[R$ (Valores)]],K1035+FluxoCaixa101315141918[[#This Row],[Valores Receitas / Despesas]])</f>
        <v>77365.289999999994</v>
      </c>
      <c r="L1036" s="5">
        <f>IF(FluxoCaixa101315141918[[#This Row],[Entrada / Saída]]="Saída",FluxoCaixa101315141918[[#This Row],[R$ (Valores)]]*-1,FluxoCaixa101315141918[[#This Row],[R$ (Valores)]])</f>
        <v>0</v>
      </c>
    </row>
    <row r="1037" spans="2:12">
      <c r="B1037" s="48"/>
      <c r="C1037" s="48"/>
      <c r="D1037" s="16"/>
      <c r="E1037" s="48"/>
      <c r="F1037" s="17"/>
      <c r="G1037" s="17"/>
      <c r="H1037" s="17"/>
      <c r="I1037" s="21"/>
      <c r="J1037" s="17"/>
      <c r="K1037" s="20">
        <f>IF(FluxoCaixa101315141918[[#This Row],[Movimento ]]="Saldo Inicial",FluxoCaixa101315141918[[#This Row],[R$ (Valores)]],K1036+FluxoCaixa101315141918[[#This Row],[Valores Receitas / Despesas]])</f>
        <v>77365.289999999994</v>
      </c>
      <c r="L1037" s="5">
        <f>IF(FluxoCaixa101315141918[[#This Row],[Entrada / Saída]]="Saída",FluxoCaixa101315141918[[#This Row],[R$ (Valores)]]*-1,FluxoCaixa101315141918[[#This Row],[R$ (Valores)]])</f>
        <v>0</v>
      </c>
    </row>
    <row r="1038" spans="2:12">
      <c r="B1038" s="48"/>
      <c r="C1038" s="48"/>
      <c r="D1038" s="16"/>
      <c r="E1038" s="48"/>
      <c r="F1038" s="17"/>
      <c r="G1038" s="17"/>
      <c r="H1038" s="17"/>
      <c r="I1038" s="21"/>
      <c r="J1038" s="17"/>
      <c r="K1038" s="20">
        <f>IF(FluxoCaixa101315141918[[#This Row],[Movimento ]]="Saldo Inicial",FluxoCaixa101315141918[[#This Row],[R$ (Valores)]],K1037+FluxoCaixa101315141918[[#This Row],[Valores Receitas / Despesas]])</f>
        <v>77365.289999999994</v>
      </c>
      <c r="L1038" s="5">
        <f>IF(FluxoCaixa101315141918[[#This Row],[Entrada / Saída]]="Saída",FluxoCaixa101315141918[[#This Row],[R$ (Valores)]]*-1,FluxoCaixa101315141918[[#This Row],[R$ (Valores)]])</f>
        <v>0</v>
      </c>
    </row>
    <row r="1039" spans="2:12">
      <c r="B1039" s="48"/>
      <c r="C1039" s="48"/>
      <c r="D1039" s="16"/>
      <c r="E1039" s="48"/>
      <c r="F1039" s="17"/>
      <c r="G1039" s="17"/>
      <c r="H1039" s="17"/>
      <c r="I1039" s="21"/>
      <c r="J1039" s="17"/>
      <c r="K1039" s="20">
        <f>IF(FluxoCaixa101315141918[[#This Row],[Movimento ]]="Saldo Inicial",FluxoCaixa101315141918[[#This Row],[R$ (Valores)]],K1038+FluxoCaixa101315141918[[#This Row],[Valores Receitas / Despesas]])</f>
        <v>77365.289999999994</v>
      </c>
      <c r="L1039" s="5">
        <f>IF(FluxoCaixa101315141918[[#This Row],[Entrada / Saída]]="Saída",FluxoCaixa101315141918[[#This Row],[R$ (Valores)]]*-1,FluxoCaixa101315141918[[#This Row],[R$ (Valores)]])</f>
        <v>0</v>
      </c>
    </row>
    <row r="1040" spans="2:12">
      <c r="B1040" s="48"/>
      <c r="C1040" s="48"/>
      <c r="D1040" s="16"/>
      <c r="E1040" s="48"/>
      <c r="F1040" s="17"/>
      <c r="G1040" s="17"/>
      <c r="H1040" s="17"/>
      <c r="I1040" s="21"/>
      <c r="J1040" s="17"/>
      <c r="K1040" s="20">
        <f>IF(FluxoCaixa101315141918[[#This Row],[Movimento ]]="Saldo Inicial",FluxoCaixa101315141918[[#This Row],[R$ (Valores)]],K1039+FluxoCaixa101315141918[[#This Row],[Valores Receitas / Despesas]])</f>
        <v>77365.289999999994</v>
      </c>
      <c r="L1040" s="5">
        <f>IF(FluxoCaixa101315141918[[#This Row],[Entrada / Saída]]="Saída",FluxoCaixa101315141918[[#This Row],[R$ (Valores)]]*-1,FluxoCaixa101315141918[[#This Row],[R$ (Valores)]])</f>
        <v>0</v>
      </c>
    </row>
    <row r="1041" spans="2:12">
      <c r="B1041" s="48"/>
      <c r="C1041" s="48"/>
      <c r="D1041" s="16"/>
      <c r="E1041" s="48"/>
      <c r="F1041" s="17"/>
      <c r="G1041" s="17"/>
      <c r="H1041" s="17"/>
      <c r="I1041" s="21"/>
      <c r="J1041" s="17"/>
      <c r="K1041" s="20">
        <f>IF(FluxoCaixa101315141918[[#This Row],[Movimento ]]="Saldo Inicial",FluxoCaixa101315141918[[#This Row],[R$ (Valores)]],K1040+FluxoCaixa101315141918[[#This Row],[Valores Receitas / Despesas]])</f>
        <v>77365.289999999994</v>
      </c>
      <c r="L1041" s="5">
        <f>IF(FluxoCaixa101315141918[[#This Row],[Entrada / Saída]]="Saída",FluxoCaixa101315141918[[#This Row],[R$ (Valores)]]*-1,FluxoCaixa101315141918[[#This Row],[R$ (Valores)]])</f>
        <v>0</v>
      </c>
    </row>
    <row r="1042" spans="2:12">
      <c r="B1042" s="48"/>
      <c r="C1042" s="48"/>
      <c r="D1042" s="16"/>
      <c r="E1042" s="48"/>
      <c r="F1042" s="17"/>
      <c r="G1042" s="17"/>
      <c r="H1042" s="17"/>
      <c r="I1042" s="21"/>
      <c r="J1042" s="17"/>
      <c r="K1042" s="20">
        <f>IF(FluxoCaixa101315141918[[#This Row],[Movimento ]]="Saldo Inicial",FluxoCaixa101315141918[[#This Row],[R$ (Valores)]],K1041+FluxoCaixa101315141918[[#This Row],[Valores Receitas / Despesas]])</f>
        <v>77365.289999999994</v>
      </c>
      <c r="L1042" s="5">
        <f>IF(FluxoCaixa101315141918[[#This Row],[Entrada / Saída]]="Saída",FluxoCaixa101315141918[[#This Row],[R$ (Valores)]]*-1,FluxoCaixa101315141918[[#This Row],[R$ (Valores)]])</f>
        <v>0</v>
      </c>
    </row>
    <row r="1043" spans="2:12">
      <c r="B1043" s="48"/>
      <c r="C1043" s="48"/>
      <c r="D1043" s="16"/>
      <c r="E1043" s="48"/>
      <c r="F1043" s="17"/>
      <c r="G1043" s="17"/>
      <c r="H1043" s="17"/>
      <c r="I1043" s="21"/>
      <c r="J1043" s="17"/>
      <c r="K1043" s="20">
        <f>IF(FluxoCaixa101315141918[[#This Row],[Movimento ]]="Saldo Inicial",FluxoCaixa101315141918[[#This Row],[R$ (Valores)]],K1042+FluxoCaixa101315141918[[#This Row],[Valores Receitas / Despesas]])</f>
        <v>77365.289999999994</v>
      </c>
      <c r="L1043" s="5">
        <f>IF(FluxoCaixa101315141918[[#This Row],[Entrada / Saída]]="Saída",FluxoCaixa101315141918[[#This Row],[R$ (Valores)]]*-1,FluxoCaixa101315141918[[#This Row],[R$ (Valores)]])</f>
        <v>0</v>
      </c>
    </row>
    <row r="1044" spans="2:12">
      <c r="B1044" s="48"/>
      <c r="C1044" s="48"/>
      <c r="D1044" s="16"/>
      <c r="E1044" s="48"/>
      <c r="F1044" s="17"/>
      <c r="G1044" s="17"/>
      <c r="H1044" s="17"/>
      <c r="I1044" s="21"/>
      <c r="J1044" s="17"/>
      <c r="K1044" s="20">
        <f>IF(FluxoCaixa101315141918[[#This Row],[Movimento ]]="Saldo Inicial",FluxoCaixa101315141918[[#This Row],[R$ (Valores)]],K1043+FluxoCaixa101315141918[[#This Row],[Valores Receitas / Despesas]])</f>
        <v>77365.289999999994</v>
      </c>
      <c r="L1044" s="5">
        <f>IF(FluxoCaixa101315141918[[#This Row],[Entrada / Saída]]="Saída",FluxoCaixa101315141918[[#This Row],[R$ (Valores)]]*-1,FluxoCaixa101315141918[[#This Row],[R$ (Valores)]])</f>
        <v>0</v>
      </c>
    </row>
    <row r="1045" spans="2:12">
      <c r="B1045" s="48"/>
      <c r="C1045" s="48"/>
      <c r="D1045" s="16"/>
      <c r="E1045" s="48"/>
      <c r="F1045" s="17"/>
      <c r="G1045" s="17"/>
      <c r="H1045" s="17"/>
      <c r="I1045" s="21"/>
      <c r="J1045" s="17"/>
      <c r="K1045" s="20">
        <f>IF(FluxoCaixa101315141918[[#This Row],[Movimento ]]="Saldo Inicial",FluxoCaixa101315141918[[#This Row],[R$ (Valores)]],K1044+FluxoCaixa101315141918[[#This Row],[Valores Receitas / Despesas]])</f>
        <v>77365.289999999994</v>
      </c>
      <c r="L1045" s="5">
        <f>IF(FluxoCaixa101315141918[[#This Row],[Entrada / Saída]]="Saída",FluxoCaixa101315141918[[#This Row],[R$ (Valores)]]*-1,FluxoCaixa101315141918[[#This Row],[R$ (Valores)]])</f>
        <v>0</v>
      </c>
    </row>
    <row r="1046" spans="2:12">
      <c r="B1046" s="48"/>
      <c r="C1046" s="48"/>
      <c r="D1046" s="16"/>
      <c r="E1046" s="48"/>
      <c r="F1046" s="17"/>
      <c r="G1046" s="17"/>
      <c r="H1046" s="17"/>
      <c r="I1046" s="21"/>
      <c r="J1046" s="17"/>
      <c r="K1046" s="20">
        <f>IF(FluxoCaixa101315141918[[#This Row],[Movimento ]]="Saldo Inicial",FluxoCaixa101315141918[[#This Row],[R$ (Valores)]],K1045+FluxoCaixa101315141918[[#This Row],[Valores Receitas / Despesas]])</f>
        <v>77365.289999999994</v>
      </c>
      <c r="L1046" s="5">
        <f>IF(FluxoCaixa101315141918[[#This Row],[Entrada / Saída]]="Saída",FluxoCaixa101315141918[[#This Row],[R$ (Valores)]]*-1,FluxoCaixa101315141918[[#This Row],[R$ (Valores)]])</f>
        <v>0</v>
      </c>
    </row>
    <row r="1047" spans="2:12">
      <c r="B1047" s="48"/>
      <c r="C1047" s="48"/>
      <c r="D1047" s="16"/>
      <c r="E1047" s="48"/>
      <c r="F1047" s="17"/>
      <c r="G1047" s="17"/>
      <c r="H1047" s="17"/>
      <c r="I1047" s="21"/>
      <c r="J1047" s="17"/>
      <c r="K1047" s="20">
        <f>IF(FluxoCaixa101315141918[[#This Row],[Movimento ]]="Saldo Inicial",FluxoCaixa101315141918[[#This Row],[R$ (Valores)]],K1046+FluxoCaixa101315141918[[#This Row],[Valores Receitas / Despesas]])</f>
        <v>77365.289999999994</v>
      </c>
      <c r="L1047" s="5">
        <f>IF(FluxoCaixa101315141918[[#This Row],[Entrada / Saída]]="Saída",FluxoCaixa101315141918[[#This Row],[R$ (Valores)]]*-1,FluxoCaixa101315141918[[#This Row],[R$ (Valores)]])</f>
        <v>0</v>
      </c>
    </row>
    <row r="1048" spans="2:12">
      <c r="B1048" s="48"/>
      <c r="C1048" s="48"/>
      <c r="D1048" s="16"/>
      <c r="E1048" s="48"/>
      <c r="F1048" s="17"/>
      <c r="G1048" s="17"/>
      <c r="H1048" s="17"/>
      <c r="I1048" s="21"/>
      <c r="J1048" s="17"/>
      <c r="K1048" s="20">
        <f>IF(FluxoCaixa101315141918[[#This Row],[Movimento ]]="Saldo Inicial",FluxoCaixa101315141918[[#This Row],[R$ (Valores)]],K1047+FluxoCaixa101315141918[[#This Row],[Valores Receitas / Despesas]])</f>
        <v>77365.289999999994</v>
      </c>
      <c r="L1048" s="5">
        <f>IF(FluxoCaixa101315141918[[#This Row],[Entrada / Saída]]="Saída",FluxoCaixa101315141918[[#This Row],[R$ (Valores)]]*-1,FluxoCaixa101315141918[[#This Row],[R$ (Valores)]])</f>
        <v>0</v>
      </c>
    </row>
    <row r="1049" spans="2:12">
      <c r="B1049" s="48"/>
      <c r="C1049" s="48"/>
      <c r="D1049" s="16"/>
      <c r="E1049" s="48"/>
      <c r="F1049" s="17"/>
      <c r="G1049" s="17"/>
      <c r="H1049" s="17"/>
      <c r="I1049" s="21"/>
      <c r="J1049" s="17"/>
      <c r="K1049" s="20">
        <f>IF(FluxoCaixa101315141918[[#This Row],[Movimento ]]="Saldo Inicial",FluxoCaixa101315141918[[#This Row],[R$ (Valores)]],K1048+FluxoCaixa101315141918[[#This Row],[Valores Receitas / Despesas]])</f>
        <v>77365.289999999994</v>
      </c>
      <c r="L1049" s="5">
        <f>IF(FluxoCaixa101315141918[[#This Row],[Entrada / Saída]]="Saída",FluxoCaixa101315141918[[#This Row],[R$ (Valores)]]*-1,FluxoCaixa101315141918[[#This Row],[R$ (Valores)]])</f>
        <v>0</v>
      </c>
    </row>
    <row r="1050" spans="2:12">
      <c r="B1050" s="48"/>
      <c r="C1050" s="48"/>
      <c r="D1050" s="16"/>
      <c r="E1050" s="48"/>
      <c r="F1050" s="17"/>
      <c r="G1050" s="17"/>
      <c r="H1050" s="17"/>
      <c r="I1050" s="21"/>
      <c r="J1050" s="17"/>
      <c r="K1050" s="20">
        <f>IF(FluxoCaixa101315141918[[#This Row],[Movimento ]]="Saldo Inicial",FluxoCaixa101315141918[[#This Row],[R$ (Valores)]],K1049+FluxoCaixa101315141918[[#This Row],[Valores Receitas / Despesas]])</f>
        <v>77365.289999999994</v>
      </c>
      <c r="L1050" s="5">
        <f>IF(FluxoCaixa101315141918[[#This Row],[Entrada / Saída]]="Saída",FluxoCaixa101315141918[[#This Row],[R$ (Valores)]]*-1,FluxoCaixa101315141918[[#This Row],[R$ (Valores)]])</f>
        <v>0</v>
      </c>
    </row>
    <row r="1051" spans="2:12">
      <c r="B1051" s="48"/>
      <c r="C1051" s="48"/>
      <c r="D1051" s="16"/>
      <c r="E1051" s="48"/>
      <c r="F1051" s="17"/>
      <c r="G1051" s="17"/>
      <c r="H1051" s="17"/>
      <c r="I1051" s="21"/>
      <c r="J1051" s="17"/>
      <c r="K1051" s="20">
        <f>IF(FluxoCaixa101315141918[[#This Row],[Movimento ]]="Saldo Inicial",FluxoCaixa101315141918[[#This Row],[R$ (Valores)]],K1050+FluxoCaixa101315141918[[#This Row],[Valores Receitas / Despesas]])</f>
        <v>77365.289999999994</v>
      </c>
      <c r="L1051" s="5">
        <f>IF(FluxoCaixa101315141918[[#This Row],[Entrada / Saída]]="Saída",FluxoCaixa101315141918[[#This Row],[R$ (Valores)]]*-1,FluxoCaixa101315141918[[#This Row],[R$ (Valores)]])</f>
        <v>0</v>
      </c>
    </row>
    <row r="1052" spans="2:12">
      <c r="B1052" s="48"/>
      <c r="C1052" s="48"/>
      <c r="D1052" s="16"/>
      <c r="E1052" s="48"/>
      <c r="F1052" s="17"/>
      <c r="G1052" s="17"/>
      <c r="H1052" s="17"/>
      <c r="I1052" s="21"/>
      <c r="J1052" s="17"/>
      <c r="K1052" s="20">
        <f>IF(FluxoCaixa101315141918[[#This Row],[Movimento ]]="Saldo Inicial",FluxoCaixa101315141918[[#This Row],[R$ (Valores)]],K1051+FluxoCaixa101315141918[[#This Row],[Valores Receitas / Despesas]])</f>
        <v>77365.289999999994</v>
      </c>
      <c r="L1052" s="5">
        <f>IF(FluxoCaixa101315141918[[#This Row],[Entrada / Saída]]="Saída",FluxoCaixa101315141918[[#This Row],[R$ (Valores)]]*-1,FluxoCaixa101315141918[[#This Row],[R$ (Valores)]])</f>
        <v>0</v>
      </c>
    </row>
    <row r="1053" spans="2:12">
      <c r="B1053" s="48"/>
      <c r="C1053" s="48"/>
      <c r="D1053" s="16"/>
      <c r="E1053" s="48"/>
      <c r="F1053" s="17"/>
      <c r="G1053" s="17"/>
      <c r="H1053" s="17"/>
      <c r="I1053" s="21"/>
      <c r="J1053" s="17"/>
      <c r="K1053" s="20">
        <f>IF(FluxoCaixa101315141918[[#This Row],[Movimento ]]="Saldo Inicial",FluxoCaixa101315141918[[#This Row],[R$ (Valores)]],K1052+FluxoCaixa101315141918[[#This Row],[Valores Receitas / Despesas]])</f>
        <v>77365.289999999994</v>
      </c>
      <c r="L1053" s="5">
        <f>IF(FluxoCaixa101315141918[[#This Row],[Entrada / Saída]]="Saída",FluxoCaixa101315141918[[#This Row],[R$ (Valores)]]*-1,FluxoCaixa101315141918[[#This Row],[R$ (Valores)]])</f>
        <v>0</v>
      </c>
    </row>
    <row r="1054" spans="2:12">
      <c r="B1054" s="48"/>
      <c r="C1054" s="48"/>
      <c r="D1054" s="16"/>
      <c r="E1054" s="48"/>
      <c r="F1054" s="17"/>
      <c r="G1054" s="17"/>
      <c r="H1054" s="17"/>
      <c r="I1054" s="21"/>
      <c r="J1054" s="17"/>
      <c r="K1054" s="20">
        <f>IF(FluxoCaixa101315141918[[#This Row],[Movimento ]]="Saldo Inicial",FluxoCaixa101315141918[[#This Row],[R$ (Valores)]],K1053+FluxoCaixa101315141918[[#This Row],[Valores Receitas / Despesas]])</f>
        <v>77365.289999999994</v>
      </c>
      <c r="L1054" s="5">
        <f>IF(FluxoCaixa101315141918[[#This Row],[Entrada / Saída]]="Saída",FluxoCaixa101315141918[[#This Row],[R$ (Valores)]]*-1,FluxoCaixa101315141918[[#This Row],[R$ (Valores)]])</f>
        <v>0</v>
      </c>
    </row>
    <row r="1055" spans="2:12">
      <c r="B1055" s="48"/>
      <c r="C1055" s="48"/>
      <c r="D1055" s="16"/>
      <c r="E1055" s="48"/>
      <c r="F1055" s="17"/>
      <c r="G1055" s="17"/>
      <c r="H1055" s="17"/>
      <c r="I1055" s="21"/>
      <c r="J1055" s="17"/>
      <c r="K1055" s="20">
        <f>IF(FluxoCaixa101315141918[[#This Row],[Movimento ]]="Saldo Inicial",FluxoCaixa101315141918[[#This Row],[R$ (Valores)]],K1054+FluxoCaixa101315141918[[#This Row],[Valores Receitas / Despesas]])</f>
        <v>77365.289999999994</v>
      </c>
      <c r="L1055" s="5">
        <f>IF(FluxoCaixa101315141918[[#This Row],[Entrada / Saída]]="Saída",FluxoCaixa101315141918[[#This Row],[R$ (Valores)]]*-1,FluxoCaixa101315141918[[#This Row],[R$ (Valores)]])</f>
        <v>0</v>
      </c>
    </row>
    <row r="1056" spans="2:12">
      <c r="B1056" s="48"/>
      <c r="C1056" s="48"/>
      <c r="D1056" s="16"/>
      <c r="E1056" s="48"/>
      <c r="F1056" s="17"/>
      <c r="G1056" s="17"/>
      <c r="H1056" s="17"/>
      <c r="I1056" s="21"/>
      <c r="J1056" s="17"/>
      <c r="K1056" s="20">
        <f>IF(FluxoCaixa101315141918[[#This Row],[Movimento ]]="Saldo Inicial",FluxoCaixa101315141918[[#This Row],[R$ (Valores)]],K1055+FluxoCaixa101315141918[[#This Row],[Valores Receitas / Despesas]])</f>
        <v>77365.289999999994</v>
      </c>
      <c r="L1056" s="5">
        <f>IF(FluxoCaixa101315141918[[#This Row],[Entrada / Saída]]="Saída",FluxoCaixa101315141918[[#This Row],[R$ (Valores)]]*-1,FluxoCaixa101315141918[[#This Row],[R$ (Valores)]])</f>
        <v>0</v>
      </c>
    </row>
    <row r="1057" spans="2:12">
      <c r="B1057" s="48"/>
      <c r="C1057" s="48"/>
      <c r="D1057" s="16"/>
      <c r="E1057" s="48"/>
      <c r="F1057" s="17"/>
      <c r="G1057" s="17"/>
      <c r="H1057" s="17"/>
      <c r="I1057" s="21"/>
      <c r="J1057" s="17"/>
      <c r="K1057" s="20">
        <f>IF(FluxoCaixa101315141918[[#This Row],[Movimento ]]="Saldo Inicial",FluxoCaixa101315141918[[#This Row],[R$ (Valores)]],K1056+FluxoCaixa101315141918[[#This Row],[Valores Receitas / Despesas]])</f>
        <v>77365.289999999994</v>
      </c>
      <c r="L1057" s="5">
        <f>IF(FluxoCaixa101315141918[[#This Row],[Entrada / Saída]]="Saída",FluxoCaixa101315141918[[#This Row],[R$ (Valores)]]*-1,FluxoCaixa101315141918[[#This Row],[R$ (Valores)]])</f>
        <v>0</v>
      </c>
    </row>
    <row r="1058" spans="2:12">
      <c r="B1058" s="48"/>
      <c r="C1058" s="48"/>
      <c r="D1058" s="16"/>
      <c r="E1058" s="48"/>
      <c r="F1058" s="17"/>
      <c r="G1058" s="17"/>
      <c r="H1058" s="17"/>
      <c r="I1058" s="21"/>
      <c r="J1058" s="17"/>
      <c r="K1058" s="20">
        <f>IF(FluxoCaixa101315141918[[#This Row],[Movimento ]]="Saldo Inicial",FluxoCaixa101315141918[[#This Row],[R$ (Valores)]],K1057+FluxoCaixa101315141918[[#This Row],[Valores Receitas / Despesas]])</f>
        <v>77365.289999999994</v>
      </c>
      <c r="L1058" s="5">
        <f>IF(FluxoCaixa101315141918[[#This Row],[Entrada / Saída]]="Saída",FluxoCaixa101315141918[[#This Row],[R$ (Valores)]]*-1,FluxoCaixa101315141918[[#This Row],[R$ (Valores)]])</f>
        <v>0</v>
      </c>
    </row>
    <row r="1059" spans="2:12">
      <c r="B1059" s="48"/>
      <c r="C1059" s="48"/>
      <c r="D1059" s="16"/>
      <c r="E1059" s="48"/>
      <c r="F1059" s="17"/>
      <c r="G1059" s="17"/>
      <c r="H1059" s="17"/>
      <c r="I1059" s="21"/>
      <c r="J1059" s="17"/>
      <c r="K1059" s="20">
        <f>IF(FluxoCaixa101315141918[[#This Row],[Movimento ]]="Saldo Inicial",FluxoCaixa101315141918[[#This Row],[R$ (Valores)]],K1058+FluxoCaixa101315141918[[#This Row],[Valores Receitas / Despesas]])</f>
        <v>77365.289999999994</v>
      </c>
      <c r="L1059" s="5">
        <f>IF(FluxoCaixa101315141918[[#This Row],[Entrada / Saída]]="Saída",FluxoCaixa101315141918[[#This Row],[R$ (Valores)]]*-1,FluxoCaixa101315141918[[#This Row],[R$ (Valores)]])</f>
        <v>0</v>
      </c>
    </row>
    <row r="1060" spans="2:12">
      <c r="B1060" s="48"/>
      <c r="C1060" s="48"/>
      <c r="D1060" s="16"/>
      <c r="E1060" s="48"/>
      <c r="F1060" s="17"/>
      <c r="G1060" s="17"/>
      <c r="H1060" s="17"/>
      <c r="I1060" s="21"/>
      <c r="J1060" s="17"/>
      <c r="K1060" s="20">
        <f>IF(FluxoCaixa101315141918[[#This Row],[Movimento ]]="Saldo Inicial",FluxoCaixa101315141918[[#This Row],[R$ (Valores)]],K1059+FluxoCaixa101315141918[[#This Row],[Valores Receitas / Despesas]])</f>
        <v>77365.289999999994</v>
      </c>
      <c r="L1060" s="5">
        <f>IF(FluxoCaixa101315141918[[#This Row],[Entrada / Saída]]="Saída",FluxoCaixa101315141918[[#This Row],[R$ (Valores)]]*-1,FluxoCaixa101315141918[[#This Row],[R$ (Valores)]])</f>
        <v>0</v>
      </c>
    </row>
    <row r="1061" spans="2:12">
      <c r="B1061" s="48"/>
      <c r="C1061" s="48"/>
      <c r="D1061" s="16"/>
      <c r="E1061" s="48"/>
      <c r="F1061" s="17"/>
      <c r="G1061" s="17"/>
      <c r="H1061" s="17"/>
      <c r="I1061" s="21"/>
      <c r="J1061" s="17"/>
      <c r="K1061" s="20">
        <f>IF(FluxoCaixa101315141918[[#This Row],[Movimento ]]="Saldo Inicial",FluxoCaixa101315141918[[#This Row],[R$ (Valores)]],K1060+FluxoCaixa101315141918[[#This Row],[Valores Receitas / Despesas]])</f>
        <v>77365.289999999994</v>
      </c>
      <c r="L1061" s="5">
        <f>IF(FluxoCaixa101315141918[[#This Row],[Entrada / Saída]]="Saída",FluxoCaixa101315141918[[#This Row],[R$ (Valores)]]*-1,FluxoCaixa101315141918[[#This Row],[R$ (Valores)]])</f>
        <v>0</v>
      </c>
    </row>
    <row r="1062" spans="2:12">
      <c r="B1062" s="48"/>
      <c r="C1062" s="48"/>
      <c r="D1062" s="16"/>
      <c r="E1062" s="48"/>
      <c r="F1062" s="45"/>
      <c r="G1062" s="17"/>
      <c r="H1062" s="17"/>
      <c r="I1062" s="54"/>
      <c r="J1062" s="45"/>
      <c r="K1062" s="20">
        <f>IF(FluxoCaixa101315141918[[#This Row],[Movimento ]]="Saldo Inicial",FluxoCaixa101315141918[[#This Row],[R$ (Valores)]],K1061+FluxoCaixa101315141918[[#This Row],[Valores Receitas / Despesas]])</f>
        <v>77365.289999999994</v>
      </c>
      <c r="L1062" s="53">
        <f>IF(FluxoCaixa101315141918[[#This Row],[Entrada / Saída]]="Saída",FluxoCaixa101315141918[[#This Row],[R$ (Valores)]]*-1,FluxoCaixa101315141918[[#This Row],[R$ (Valores)]])</f>
        <v>0</v>
      </c>
    </row>
    <row r="1063" spans="2:12">
      <c r="B1063" s="48"/>
      <c r="C1063" s="48"/>
      <c r="D1063" s="16"/>
      <c r="E1063" s="48"/>
      <c r="F1063" s="45"/>
      <c r="G1063" s="45"/>
      <c r="H1063" s="17"/>
      <c r="I1063" s="54"/>
      <c r="J1063" s="45"/>
      <c r="K1063" s="20">
        <f>IF(FluxoCaixa101315141918[[#This Row],[Movimento ]]="Saldo Inicial",FluxoCaixa101315141918[[#This Row],[R$ (Valores)]],K1062+FluxoCaixa101315141918[[#This Row],[Valores Receitas / Despesas]])</f>
        <v>77365.289999999994</v>
      </c>
      <c r="L1063" s="53">
        <f>IF(FluxoCaixa101315141918[[#This Row],[Entrada / Saída]]="Saída",FluxoCaixa101315141918[[#This Row],[R$ (Valores)]]*-1,FluxoCaixa101315141918[[#This Row],[R$ (Valores)]])</f>
        <v>0</v>
      </c>
    </row>
    <row r="1064" spans="2:12">
      <c r="B1064" s="48"/>
      <c r="C1064" s="48"/>
      <c r="D1064" s="16"/>
      <c r="E1064" s="48"/>
      <c r="F1064" s="45"/>
      <c r="G1064" s="45"/>
      <c r="H1064" s="17"/>
      <c r="I1064" s="54"/>
      <c r="J1064" s="45"/>
      <c r="K1064" s="20">
        <f>IF(FluxoCaixa101315141918[[#This Row],[Movimento ]]="Saldo Inicial",FluxoCaixa101315141918[[#This Row],[R$ (Valores)]],K1063+FluxoCaixa101315141918[[#This Row],[Valores Receitas / Despesas]])</f>
        <v>77365.289999999994</v>
      </c>
      <c r="L1064" s="53">
        <f>IF(FluxoCaixa101315141918[[#This Row],[Entrada / Saída]]="Saída",FluxoCaixa101315141918[[#This Row],[R$ (Valores)]]*-1,FluxoCaixa101315141918[[#This Row],[R$ (Valores)]])</f>
        <v>0</v>
      </c>
    </row>
    <row r="1065" spans="2:12">
      <c r="B1065" s="48"/>
      <c r="C1065" s="48"/>
      <c r="D1065" s="16"/>
      <c r="E1065" s="48"/>
      <c r="F1065" s="17"/>
      <c r="G1065" s="17"/>
      <c r="H1065" s="17"/>
      <c r="I1065" s="54"/>
      <c r="J1065" s="45"/>
      <c r="K1065" s="20">
        <f>IF(FluxoCaixa101315141918[[#This Row],[Movimento ]]="Saldo Inicial",FluxoCaixa101315141918[[#This Row],[R$ (Valores)]],K1064+FluxoCaixa101315141918[[#This Row],[Valores Receitas / Despesas]])</f>
        <v>77365.289999999994</v>
      </c>
      <c r="L1065" s="53">
        <f>IF(FluxoCaixa101315141918[[#This Row],[Entrada / Saída]]="Saída",FluxoCaixa101315141918[[#This Row],[R$ (Valores)]]*-1,FluxoCaixa101315141918[[#This Row],[R$ (Valores)]])</f>
        <v>0</v>
      </c>
    </row>
    <row r="1066" spans="2:12">
      <c r="B1066" s="48"/>
      <c r="C1066" s="48"/>
      <c r="D1066" s="16"/>
      <c r="E1066" s="48"/>
      <c r="F1066" s="17"/>
      <c r="G1066" s="17"/>
      <c r="H1066" s="17"/>
      <c r="I1066" s="54"/>
      <c r="J1066" s="45"/>
      <c r="K1066" s="20">
        <f>IF(FluxoCaixa101315141918[[#This Row],[Movimento ]]="Saldo Inicial",FluxoCaixa101315141918[[#This Row],[R$ (Valores)]],K1065+FluxoCaixa101315141918[[#This Row],[Valores Receitas / Despesas]])</f>
        <v>77365.289999999994</v>
      </c>
      <c r="L1066" s="53">
        <f>IF(FluxoCaixa101315141918[[#This Row],[Entrada / Saída]]="Saída",FluxoCaixa101315141918[[#This Row],[R$ (Valores)]]*-1,FluxoCaixa101315141918[[#This Row],[R$ (Valores)]])</f>
        <v>0</v>
      </c>
    </row>
    <row r="1067" spans="2:12">
      <c r="B1067" s="48"/>
      <c r="C1067" s="48"/>
      <c r="D1067" s="16"/>
      <c r="E1067" s="48"/>
      <c r="F1067" s="17"/>
      <c r="G1067" s="17"/>
      <c r="H1067" s="17"/>
      <c r="I1067" s="54"/>
      <c r="J1067" s="45"/>
      <c r="K1067" s="20">
        <f>IF(FluxoCaixa101315141918[[#This Row],[Movimento ]]="Saldo Inicial",FluxoCaixa101315141918[[#This Row],[R$ (Valores)]],K1066+FluxoCaixa101315141918[[#This Row],[Valores Receitas / Despesas]])</f>
        <v>77365.289999999994</v>
      </c>
      <c r="L1067" s="53">
        <f>IF(FluxoCaixa101315141918[[#This Row],[Entrada / Saída]]="Saída",FluxoCaixa101315141918[[#This Row],[R$ (Valores)]]*-1,FluxoCaixa101315141918[[#This Row],[R$ (Valores)]])</f>
        <v>0</v>
      </c>
    </row>
    <row r="1068" spans="2:12">
      <c r="B1068" s="48"/>
      <c r="C1068" s="48"/>
      <c r="D1068" s="16"/>
      <c r="E1068" s="48"/>
      <c r="F1068" s="17"/>
      <c r="G1068" s="17"/>
      <c r="H1068" s="17"/>
      <c r="I1068" s="54"/>
      <c r="J1068" s="45"/>
      <c r="K1068" s="20">
        <f>IF(FluxoCaixa101315141918[[#This Row],[Movimento ]]="Saldo Inicial",FluxoCaixa101315141918[[#This Row],[R$ (Valores)]],K1067+FluxoCaixa101315141918[[#This Row],[Valores Receitas / Despesas]])</f>
        <v>77365.289999999994</v>
      </c>
      <c r="L1068" s="53">
        <f>IF(FluxoCaixa101315141918[[#This Row],[Entrada / Saída]]="Saída",FluxoCaixa101315141918[[#This Row],[R$ (Valores)]]*-1,FluxoCaixa101315141918[[#This Row],[R$ (Valores)]])</f>
        <v>0</v>
      </c>
    </row>
    <row r="1069" spans="2:12">
      <c r="B1069" s="48"/>
      <c r="C1069" s="48"/>
      <c r="D1069" s="16"/>
      <c r="E1069" s="48"/>
      <c r="F1069" s="17"/>
      <c r="G1069" s="17"/>
      <c r="H1069" s="17"/>
      <c r="I1069" s="54"/>
      <c r="J1069" s="45"/>
      <c r="K1069" s="20">
        <f>IF(FluxoCaixa101315141918[[#This Row],[Movimento ]]="Saldo Inicial",FluxoCaixa101315141918[[#This Row],[R$ (Valores)]],K1068+FluxoCaixa101315141918[[#This Row],[Valores Receitas / Despesas]])</f>
        <v>77365.289999999994</v>
      </c>
      <c r="L1069" s="53">
        <f>IF(FluxoCaixa101315141918[[#This Row],[Entrada / Saída]]="Saída",FluxoCaixa101315141918[[#This Row],[R$ (Valores)]]*-1,FluxoCaixa101315141918[[#This Row],[R$ (Valores)]])</f>
        <v>0</v>
      </c>
    </row>
    <row r="1070" spans="2:12">
      <c r="B1070" s="48"/>
      <c r="C1070" s="48"/>
      <c r="D1070" s="16"/>
      <c r="E1070" s="48"/>
      <c r="F1070" s="17"/>
      <c r="G1070" s="17"/>
      <c r="H1070" s="17"/>
      <c r="I1070" s="54"/>
      <c r="J1070" s="45"/>
      <c r="K1070" s="20">
        <f>IF(FluxoCaixa101315141918[[#This Row],[Movimento ]]="Saldo Inicial",FluxoCaixa101315141918[[#This Row],[R$ (Valores)]],K1069+FluxoCaixa101315141918[[#This Row],[Valores Receitas / Despesas]])</f>
        <v>77365.289999999994</v>
      </c>
      <c r="L1070" s="53">
        <f>IF(FluxoCaixa101315141918[[#This Row],[Entrada / Saída]]="Saída",FluxoCaixa101315141918[[#This Row],[R$ (Valores)]]*-1,FluxoCaixa101315141918[[#This Row],[R$ (Valores)]])</f>
        <v>0</v>
      </c>
    </row>
    <row r="1071" spans="2:12">
      <c r="B1071" s="48"/>
      <c r="C1071" s="48"/>
      <c r="D1071" s="16"/>
      <c r="E1071" s="48"/>
      <c r="F1071" s="17"/>
      <c r="G1071" s="17"/>
      <c r="H1071" s="17"/>
      <c r="I1071" s="54"/>
      <c r="J1071" s="45"/>
      <c r="K1071" s="20">
        <f>IF(FluxoCaixa101315141918[[#This Row],[Movimento ]]="Saldo Inicial",FluxoCaixa101315141918[[#This Row],[R$ (Valores)]],K1070+FluxoCaixa101315141918[[#This Row],[Valores Receitas / Despesas]])</f>
        <v>77365.289999999994</v>
      </c>
      <c r="L1071" s="53">
        <f>IF(FluxoCaixa101315141918[[#This Row],[Entrada / Saída]]="Saída",FluxoCaixa101315141918[[#This Row],[R$ (Valores)]]*-1,FluxoCaixa101315141918[[#This Row],[R$ (Valores)]])</f>
        <v>0</v>
      </c>
    </row>
    <row r="1072" spans="2:12">
      <c r="B1072" s="48"/>
      <c r="C1072" s="48"/>
      <c r="D1072" s="16"/>
      <c r="E1072" s="48"/>
      <c r="F1072" s="17"/>
      <c r="G1072" s="17"/>
      <c r="H1072" s="17"/>
      <c r="I1072" s="54"/>
      <c r="J1072" s="45"/>
      <c r="K1072" s="20">
        <f>IF(FluxoCaixa101315141918[[#This Row],[Movimento ]]="Saldo Inicial",FluxoCaixa101315141918[[#This Row],[R$ (Valores)]],K1071+FluxoCaixa101315141918[[#This Row],[Valores Receitas / Despesas]])</f>
        <v>77365.289999999994</v>
      </c>
      <c r="L1072" s="53">
        <f>IF(FluxoCaixa101315141918[[#This Row],[Entrada / Saída]]="Saída",FluxoCaixa101315141918[[#This Row],[R$ (Valores)]]*-1,FluxoCaixa101315141918[[#This Row],[R$ (Valores)]])</f>
        <v>0</v>
      </c>
    </row>
    <row r="1073" spans="2:12">
      <c r="B1073" s="48"/>
      <c r="C1073" s="48"/>
      <c r="D1073" s="16"/>
      <c r="E1073" s="48"/>
      <c r="F1073" s="17"/>
      <c r="G1073" s="17"/>
      <c r="H1073" s="17"/>
      <c r="I1073" s="54"/>
      <c r="J1073" s="45"/>
      <c r="K1073" s="20">
        <f>IF(FluxoCaixa101315141918[[#This Row],[Movimento ]]="Saldo Inicial",FluxoCaixa101315141918[[#This Row],[R$ (Valores)]],K1072+FluxoCaixa101315141918[[#This Row],[Valores Receitas / Despesas]])</f>
        <v>77365.289999999994</v>
      </c>
      <c r="L1073" s="53">
        <f>IF(FluxoCaixa101315141918[[#This Row],[Entrada / Saída]]="Saída",FluxoCaixa101315141918[[#This Row],[R$ (Valores)]]*-1,FluxoCaixa101315141918[[#This Row],[R$ (Valores)]])</f>
        <v>0</v>
      </c>
    </row>
    <row r="1074" spans="2:12">
      <c r="B1074" s="48"/>
      <c r="C1074" s="48"/>
      <c r="D1074" s="16"/>
      <c r="E1074" s="48"/>
      <c r="F1074" s="17"/>
      <c r="G1074" s="17"/>
      <c r="H1074" s="17"/>
      <c r="I1074" s="54"/>
      <c r="J1074" s="45"/>
      <c r="K1074" s="20">
        <f>IF(FluxoCaixa101315141918[[#This Row],[Movimento ]]="Saldo Inicial",FluxoCaixa101315141918[[#This Row],[R$ (Valores)]],K1073+FluxoCaixa101315141918[[#This Row],[Valores Receitas / Despesas]])</f>
        <v>77365.289999999994</v>
      </c>
      <c r="L1074" s="53">
        <f>IF(FluxoCaixa101315141918[[#This Row],[Entrada / Saída]]="Saída",FluxoCaixa101315141918[[#This Row],[R$ (Valores)]]*-1,FluxoCaixa101315141918[[#This Row],[R$ (Valores)]])</f>
        <v>0</v>
      </c>
    </row>
    <row r="1075" spans="2:12">
      <c r="B1075" s="48"/>
      <c r="C1075" s="48"/>
      <c r="D1075" s="16"/>
      <c r="E1075" s="48"/>
      <c r="F1075" s="17"/>
      <c r="G1075" s="17"/>
      <c r="H1075" s="17"/>
      <c r="I1075" s="54"/>
      <c r="J1075" s="45"/>
      <c r="K1075" s="20">
        <f>IF(FluxoCaixa101315141918[[#This Row],[Movimento ]]="Saldo Inicial",FluxoCaixa101315141918[[#This Row],[R$ (Valores)]],K1074+FluxoCaixa101315141918[[#This Row],[Valores Receitas / Despesas]])</f>
        <v>77365.289999999994</v>
      </c>
      <c r="L1075" s="53">
        <f>IF(FluxoCaixa101315141918[[#This Row],[Entrada / Saída]]="Saída",FluxoCaixa101315141918[[#This Row],[R$ (Valores)]]*-1,FluxoCaixa101315141918[[#This Row],[R$ (Valores)]])</f>
        <v>0</v>
      </c>
    </row>
    <row r="1076" spans="2:12">
      <c r="B1076" s="48"/>
      <c r="C1076" s="48"/>
      <c r="D1076" s="16"/>
      <c r="E1076" s="48"/>
      <c r="F1076" s="17"/>
      <c r="G1076" s="17"/>
      <c r="H1076" s="17"/>
      <c r="I1076" s="54"/>
      <c r="J1076" s="45"/>
      <c r="K1076" s="20">
        <f>IF(FluxoCaixa101315141918[[#This Row],[Movimento ]]="Saldo Inicial",FluxoCaixa101315141918[[#This Row],[R$ (Valores)]],K1075+FluxoCaixa101315141918[[#This Row],[Valores Receitas / Despesas]])</f>
        <v>77365.289999999994</v>
      </c>
      <c r="L1076" s="53">
        <f>IF(FluxoCaixa101315141918[[#This Row],[Entrada / Saída]]="Saída",FluxoCaixa101315141918[[#This Row],[R$ (Valores)]]*-1,FluxoCaixa101315141918[[#This Row],[R$ (Valores)]])</f>
        <v>0</v>
      </c>
    </row>
    <row r="1077" spans="2:12">
      <c r="B1077" s="48"/>
      <c r="C1077" s="48"/>
      <c r="D1077" s="16"/>
      <c r="E1077" s="48"/>
      <c r="F1077" s="17"/>
      <c r="G1077" s="17"/>
      <c r="H1077" s="17"/>
      <c r="I1077" s="54"/>
      <c r="J1077" s="45"/>
      <c r="K1077" s="20">
        <f>IF(FluxoCaixa101315141918[[#This Row],[Movimento ]]="Saldo Inicial",FluxoCaixa101315141918[[#This Row],[R$ (Valores)]],K1076+FluxoCaixa101315141918[[#This Row],[Valores Receitas / Despesas]])</f>
        <v>77365.289999999994</v>
      </c>
      <c r="L1077" s="53">
        <f>IF(FluxoCaixa101315141918[[#This Row],[Entrada / Saída]]="Saída",FluxoCaixa101315141918[[#This Row],[R$ (Valores)]]*-1,FluxoCaixa101315141918[[#This Row],[R$ (Valores)]])</f>
        <v>0</v>
      </c>
    </row>
    <row r="1078" spans="2:12">
      <c r="B1078" s="48"/>
      <c r="C1078" s="48"/>
      <c r="D1078" s="16"/>
      <c r="E1078" s="48"/>
      <c r="F1078" s="17"/>
      <c r="G1078" s="17"/>
      <c r="H1078" s="17"/>
      <c r="I1078" s="54"/>
      <c r="J1078" s="45"/>
      <c r="K1078" s="20">
        <f>IF(FluxoCaixa101315141918[[#This Row],[Movimento ]]="Saldo Inicial",FluxoCaixa101315141918[[#This Row],[R$ (Valores)]],K1077+FluxoCaixa101315141918[[#This Row],[Valores Receitas / Despesas]])</f>
        <v>77365.289999999994</v>
      </c>
      <c r="L1078" s="53">
        <f>IF(FluxoCaixa101315141918[[#This Row],[Entrada / Saída]]="Saída",FluxoCaixa101315141918[[#This Row],[R$ (Valores)]]*-1,FluxoCaixa101315141918[[#This Row],[R$ (Valores)]])</f>
        <v>0</v>
      </c>
    </row>
    <row r="1079" spans="2:12">
      <c r="B1079" s="48"/>
      <c r="C1079" s="48"/>
      <c r="D1079" s="16"/>
      <c r="E1079" s="48"/>
      <c r="F1079" s="17"/>
      <c r="G1079" s="17"/>
      <c r="H1079" s="17"/>
      <c r="I1079" s="54"/>
      <c r="J1079" s="45"/>
      <c r="K1079" s="20">
        <f>IF(FluxoCaixa101315141918[[#This Row],[Movimento ]]="Saldo Inicial",FluxoCaixa101315141918[[#This Row],[R$ (Valores)]],K1078+FluxoCaixa101315141918[[#This Row],[Valores Receitas / Despesas]])</f>
        <v>77365.289999999994</v>
      </c>
      <c r="L1079" s="53">
        <f>IF(FluxoCaixa101315141918[[#This Row],[Entrada / Saída]]="Saída",FluxoCaixa101315141918[[#This Row],[R$ (Valores)]]*-1,FluxoCaixa101315141918[[#This Row],[R$ (Valores)]])</f>
        <v>0</v>
      </c>
    </row>
    <row r="1080" spans="2:12">
      <c r="B1080" s="48"/>
      <c r="C1080" s="48"/>
      <c r="D1080" s="16"/>
      <c r="E1080" s="48"/>
      <c r="F1080" s="17"/>
      <c r="G1080" s="17"/>
      <c r="H1080" s="17"/>
      <c r="I1080" s="54"/>
      <c r="J1080" s="45"/>
      <c r="K1080" s="20">
        <f>IF(FluxoCaixa101315141918[[#This Row],[Movimento ]]="Saldo Inicial",FluxoCaixa101315141918[[#This Row],[R$ (Valores)]],K1079+FluxoCaixa101315141918[[#This Row],[Valores Receitas / Despesas]])</f>
        <v>77365.289999999994</v>
      </c>
      <c r="L1080" s="53">
        <f>IF(FluxoCaixa101315141918[[#This Row],[Entrada / Saída]]="Saída",FluxoCaixa101315141918[[#This Row],[R$ (Valores)]]*-1,FluxoCaixa101315141918[[#This Row],[R$ (Valores)]])</f>
        <v>0</v>
      </c>
    </row>
    <row r="1081" spans="2:12">
      <c r="B1081" s="48"/>
      <c r="C1081" s="48"/>
      <c r="D1081" s="16"/>
      <c r="E1081" s="48"/>
      <c r="F1081" s="17"/>
      <c r="G1081" s="17"/>
      <c r="H1081" s="17"/>
      <c r="I1081" s="54"/>
      <c r="J1081" s="45"/>
      <c r="K1081" s="20">
        <f>IF(FluxoCaixa101315141918[[#This Row],[Movimento ]]="Saldo Inicial",FluxoCaixa101315141918[[#This Row],[R$ (Valores)]],K1080+FluxoCaixa101315141918[[#This Row],[Valores Receitas / Despesas]])</f>
        <v>77365.289999999994</v>
      </c>
      <c r="L1081" s="53">
        <f>IF(FluxoCaixa101315141918[[#This Row],[Entrada / Saída]]="Saída",FluxoCaixa101315141918[[#This Row],[R$ (Valores)]]*-1,FluxoCaixa101315141918[[#This Row],[R$ (Valores)]])</f>
        <v>0</v>
      </c>
    </row>
    <row r="1082" spans="2:12">
      <c r="B1082" s="48"/>
      <c r="C1082" s="48"/>
      <c r="D1082" s="16"/>
      <c r="E1082" s="48"/>
      <c r="F1082" s="17"/>
      <c r="G1082" s="17"/>
      <c r="H1082" s="17"/>
      <c r="I1082" s="54"/>
      <c r="J1082" s="45"/>
      <c r="K1082" s="20">
        <f>IF(FluxoCaixa101315141918[[#This Row],[Movimento ]]="Saldo Inicial",FluxoCaixa101315141918[[#This Row],[R$ (Valores)]],K1081+FluxoCaixa101315141918[[#This Row],[Valores Receitas / Despesas]])</f>
        <v>77365.289999999994</v>
      </c>
      <c r="L1082" s="53">
        <f>IF(FluxoCaixa101315141918[[#This Row],[Entrada / Saída]]="Saída",FluxoCaixa101315141918[[#This Row],[R$ (Valores)]]*-1,FluxoCaixa101315141918[[#This Row],[R$ (Valores)]])</f>
        <v>0</v>
      </c>
    </row>
    <row r="1083" spans="2:12">
      <c r="B1083" s="48"/>
      <c r="C1083" s="48"/>
      <c r="D1083" s="16"/>
      <c r="E1083" s="48"/>
      <c r="F1083" s="17"/>
      <c r="G1083" s="17"/>
      <c r="H1083" s="17"/>
      <c r="I1083" s="54"/>
      <c r="J1083" s="45"/>
      <c r="K1083" s="20">
        <f>IF(FluxoCaixa101315141918[[#This Row],[Movimento ]]="Saldo Inicial",FluxoCaixa101315141918[[#This Row],[R$ (Valores)]],K1082+FluxoCaixa101315141918[[#This Row],[Valores Receitas / Despesas]])</f>
        <v>77365.289999999994</v>
      </c>
      <c r="L1083" s="53">
        <f>IF(FluxoCaixa101315141918[[#This Row],[Entrada / Saída]]="Saída",FluxoCaixa101315141918[[#This Row],[R$ (Valores)]]*-1,FluxoCaixa101315141918[[#This Row],[R$ (Valores)]])</f>
        <v>0</v>
      </c>
    </row>
    <row r="1084" spans="2:12">
      <c r="B1084" s="48"/>
      <c r="C1084" s="48"/>
      <c r="D1084" s="16"/>
      <c r="E1084" s="48"/>
      <c r="F1084" s="17"/>
      <c r="G1084" s="17"/>
      <c r="H1084" s="17"/>
      <c r="I1084" s="54"/>
      <c r="J1084" s="45"/>
      <c r="K1084" s="20">
        <f>IF(FluxoCaixa101315141918[[#This Row],[Movimento ]]="Saldo Inicial",FluxoCaixa101315141918[[#This Row],[R$ (Valores)]],K1083+FluxoCaixa101315141918[[#This Row],[Valores Receitas / Despesas]])</f>
        <v>77365.289999999994</v>
      </c>
      <c r="L1084" s="53">
        <f>IF(FluxoCaixa101315141918[[#This Row],[Entrada / Saída]]="Saída",FluxoCaixa101315141918[[#This Row],[R$ (Valores)]]*-1,FluxoCaixa101315141918[[#This Row],[R$ (Valores)]])</f>
        <v>0</v>
      </c>
    </row>
    <row r="1085" spans="2:12">
      <c r="B1085" s="48"/>
      <c r="C1085" s="48"/>
      <c r="D1085" s="16"/>
      <c r="E1085" s="48"/>
      <c r="F1085" s="17"/>
      <c r="G1085" s="17"/>
      <c r="H1085" s="17"/>
      <c r="I1085" s="54"/>
      <c r="J1085" s="45"/>
      <c r="K1085" s="20">
        <f>IF(FluxoCaixa101315141918[[#This Row],[Movimento ]]="Saldo Inicial",FluxoCaixa101315141918[[#This Row],[R$ (Valores)]],K1084+FluxoCaixa101315141918[[#This Row],[Valores Receitas / Despesas]])</f>
        <v>77365.289999999994</v>
      </c>
      <c r="L1085" s="53">
        <f>IF(FluxoCaixa101315141918[[#This Row],[Entrada / Saída]]="Saída",FluxoCaixa101315141918[[#This Row],[R$ (Valores)]]*-1,FluxoCaixa101315141918[[#This Row],[R$ (Valores)]])</f>
        <v>0</v>
      </c>
    </row>
    <row r="1086" spans="2:12">
      <c r="B1086" s="48"/>
      <c r="C1086" s="48"/>
      <c r="D1086" s="16"/>
      <c r="E1086" s="48"/>
      <c r="F1086" s="17"/>
      <c r="G1086" s="17"/>
      <c r="H1086" s="17"/>
      <c r="I1086" s="54"/>
      <c r="J1086" s="45"/>
      <c r="K1086" s="20">
        <f>IF(FluxoCaixa101315141918[[#This Row],[Movimento ]]="Saldo Inicial",FluxoCaixa101315141918[[#This Row],[R$ (Valores)]],K1085+FluxoCaixa101315141918[[#This Row],[Valores Receitas / Despesas]])</f>
        <v>77365.289999999994</v>
      </c>
      <c r="L1086" s="53">
        <f>IF(FluxoCaixa101315141918[[#This Row],[Entrada / Saída]]="Saída",FluxoCaixa101315141918[[#This Row],[R$ (Valores)]]*-1,FluxoCaixa101315141918[[#This Row],[R$ (Valores)]])</f>
        <v>0</v>
      </c>
    </row>
    <row r="1087" spans="2:12">
      <c r="B1087" s="48"/>
      <c r="C1087" s="48"/>
      <c r="D1087" s="16"/>
      <c r="E1087" s="48"/>
      <c r="F1087" s="17"/>
      <c r="G1087" s="17"/>
      <c r="H1087" s="17"/>
      <c r="I1087" s="54"/>
      <c r="J1087" s="45"/>
      <c r="K1087" s="20">
        <f>IF(FluxoCaixa101315141918[[#This Row],[Movimento ]]="Saldo Inicial",FluxoCaixa101315141918[[#This Row],[R$ (Valores)]],K1086+FluxoCaixa101315141918[[#This Row],[Valores Receitas / Despesas]])</f>
        <v>77365.289999999994</v>
      </c>
      <c r="L1087" s="53">
        <f>IF(FluxoCaixa101315141918[[#This Row],[Entrada / Saída]]="Saída",FluxoCaixa101315141918[[#This Row],[R$ (Valores)]]*-1,FluxoCaixa101315141918[[#This Row],[R$ (Valores)]])</f>
        <v>0</v>
      </c>
    </row>
    <row r="1088" spans="2:12">
      <c r="B1088" s="48"/>
      <c r="C1088" s="48"/>
      <c r="D1088" s="16"/>
      <c r="E1088" s="48"/>
      <c r="F1088" s="17"/>
      <c r="G1088" s="17"/>
      <c r="H1088" s="17"/>
      <c r="I1088" s="54"/>
      <c r="J1088" s="45"/>
      <c r="K1088" s="20">
        <f>IF(FluxoCaixa101315141918[[#This Row],[Movimento ]]="Saldo Inicial",FluxoCaixa101315141918[[#This Row],[R$ (Valores)]],K1087+FluxoCaixa101315141918[[#This Row],[Valores Receitas / Despesas]])</f>
        <v>77365.289999999994</v>
      </c>
      <c r="L1088" s="53">
        <f>IF(FluxoCaixa101315141918[[#This Row],[Entrada / Saída]]="Saída",FluxoCaixa101315141918[[#This Row],[R$ (Valores)]]*-1,FluxoCaixa101315141918[[#This Row],[R$ (Valores)]])</f>
        <v>0</v>
      </c>
    </row>
    <row r="1089" spans="2:12">
      <c r="B1089" s="48"/>
      <c r="C1089" s="48"/>
      <c r="D1089" s="16"/>
      <c r="E1089" s="48"/>
      <c r="F1089" s="17"/>
      <c r="G1089" s="17"/>
      <c r="H1089" s="17"/>
      <c r="I1089" s="54"/>
      <c r="J1089" s="45"/>
      <c r="K1089" s="20">
        <f>IF(FluxoCaixa101315141918[[#This Row],[Movimento ]]="Saldo Inicial",FluxoCaixa101315141918[[#This Row],[R$ (Valores)]],K1088+FluxoCaixa101315141918[[#This Row],[Valores Receitas / Despesas]])</f>
        <v>77365.289999999994</v>
      </c>
      <c r="L1089" s="53">
        <f>IF(FluxoCaixa101315141918[[#This Row],[Entrada / Saída]]="Saída",FluxoCaixa101315141918[[#This Row],[R$ (Valores)]]*-1,FluxoCaixa101315141918[[#This Row],[R$ (Valores)]])</f>
        <v>0</v>
      </c>
    </row>
    <row r="1090" spans="2:12">
      <c r="B1090" s="48"/>
      <c r="C1090" s="48"/>
      <c r="D1090" s="16"/>
      <c r="E1090" s="48"/>
      <c r="F1090" s="17"/>
      <c r="G1090" s="17"/>
      <c r="H1090" s="17"/>
      <c r="I1090" s="54"/>
      <c r="J1090" s="45"/>
      <c r="K1090" s="20">
        <f>IF(FluxoCaixa101315141918[[#This Row],[Movimento ]]="Saldo Inicial",FluxoCaixa101315141918[[#This Row],[R$ (Valores)]],K1089+FluxoCaixa101315141918[[#This Row],[Valores Receitas / Despesas]])</f>
        <v>77365.289999999994</v>
      </c>
      <c r="L1090" s="53">
        <f>IF(FluxoCaixa101315141918[[#This Row],[Entrada / Saída]]="Saída",FluxoCaixa101315141918[[#This Row],[R$ (Valores)]]*-1,FluxoCaixa101315141918[[#This Row],[R$ (Valores)]])</f>
        <v>0</v>
      </c>
    </row>
    <row r="1091" spans="2:12">
      <c r="B1091" s="48"/>
      <c r="C1091" s="48"/>
      <c r="D1091" s="16"/>
      <c r="E1091" s="48"/>
      <c r="F1091" s="17"/>
      <c r="G1091" s="17"/>
      <c r="H1091" s="17"/>
      <c r="I1091" s="54"/>
      <c r="J1091" s="45"/>
      <c r="K1091" s="20">
        <f>IF(FluxoCaixa101315141918[[#This Row],[Movimento ]]="Saldo Inicial",FluxoCaixa101315141918[[#This Row],[R$ (Valores)]],K1090+FluxoCaixa101315141918[[#This Row],[Valores Receitas / Despesas]])</f>
        <v>77365.289999999994</v>
      </c>
      <c r="L1091" s="53">
        <f>IF(FluxoCaixa101315141918[[#This Row],[Entrada / Saída]]="Saída",FluxoCaixa101315141918[[#This Row],[R$ (Valores)]]*-1,FluxoCaixa101315141918[[#This Row],[R$ (Valores)]])</f>
        <v>0</v>
      </c>
    </row>
    <row r="1092" spans="2:12">
      <c r="B1092" s="48"/>
      <c r="C1092" s="48"/>
      <c r="D1092" s="16"/>
      <c r="E1092" s="48"/>
      <c r="F1092" s="17"/>
      <c r="G1092" s="17"/>
      <c r="H1092" s="17"/>
      <c r="I1092" s="54"/>
      <c r="J1092" s="45"/>
      <c r="K1092" s="20">
        <f>IF(FluxoCaixa101315141918[[#This Row],[Movimento ]]="Saldo Inicial",FluxoCaixa101315141918[[#This Row],[R$ (Valores)]],K1091+FluxoCaixa101315141918[[#This Row],[Valores Receitas / Despesas]])</f>
        <v>77365.289999999994</v>
      </c>
      <c r="L1092" s="53">
        <f>IF(FluxoCaixa101315141918[[#This Row],[Entrada / Saída]]="Saída",FluxoCaixa101315141918[[#This Row],[R$ (Valores)]]*-1,FluxoCaixa101315141918[[#This Row],[R$ (Valores)]])</f>
        <v>0</v>
      </c>
    </row>
    <row r="1093" spans="2:12">
      <c r="B1093" s="48"/>
      <c r="C1093" s="48"/>
      <c r="D1093" s="16"/>
      <c r="E1093" s="48"/>
      <c r="F1093" s="17"/>
      <c r="G1093" s="17"/>
      <c r="H1093" s="17"/>
      <c r="I1093" s="54"/>
      <c r="J1093" s="45"/>
      <c r="K1093" s="20">
        <f>IF(FluxoCaixa101315141918[[#This Row],[Movimento ]]="Saldo Inicial",FluxoCaixa101315141918[[#This Row],[R$ (Valores)]],K1092+FluxoCaixa101315141918[[#This Row],[Valores Receitas / Despesas]])</f>
        <v>77365.289999999994</v>
      </c>
      <c r="L1093" s="53">
        <f>IF(FluxoCaixa101315141918[[#This Row],[Entrada / Saída]]="Saída",FluxoCaixa101315141918[[#This Row],[R$ (Valores)]]*-1,FluxoCaixa101315141918[[#This Row],[R$ (Valores)]])</f>
        <v>0</v>
      </c>
    </row>
    <row r="1094" spans="2:12">
      <c r="B1094" s="48"/>
      <c r="C1094" s="48"/>
      <c r="D1094" s="16"/>
      <c r="E1094" s="48"/>
      <c r="F1094" s="17"/>
      <c r="G1094" s="17"/>
      <c r="H1094" s="17"/>
      <c r="I1094" s="54"/>
      <c r="J1094" s="45"/>
      <c r="K1094" s="20">
        <f>IF(FluxoCaixa101315141918[[#This Row],[Movimento ]]="Saldo Inicial",FluxoCaixa101315141918[[#This Row],[R$ (Valores)]],K1093+FluxoCaixa101315141918[[#This Row],[Valores Receitas / Despesas]])</f>
        <v>77365.289999999994</v>
      </c>
      <c r="L1094" s="53">
        <f>IF(FluxoCaixa101315141918[[#This Row],[Entrada / Saída]]="Saída",FluxoCaixa101315141918[[#This Row],[R$ (Valores)]]*-1,FluxoCaixa101315141918[[#This Row],[R$ (Valores)]])</f>
        <v>0</v>
      </c>
    </row>
    <row r="1095" spans="2:12">
      <c r="B1095" s="48"/>
      <c r="C1095" s="48"/>
      <c r="D1095" s="16"/>
      <c r="E1095" s="48"/>
      <c r="F1095" s="17"/>
      <c r="G1095" s="17"/>
      <c r="H1095" s="17"/>
      <c r="I1095" s="54"/>
      <c r="J1095" s="45"/>
      <c r="K1095" s="20">
        <f>IF(FluxoCaixa101315141918[[#This Row],[Movimento ]]="Saldo Inicial",FluxoCaixa101315141918[[#This Row],[R$ (Valores)]],K1094+FluxoCaixa101315141918[[#This Row],[Valores Receitas / Despesas]])</f>
        <v>77365.289999999994</v>
      </c>
      <c r="L1095" s="53">
        <f>IF(FluxoCaixa101315141918[[#This Row],[Entrada / Saída]]="Saída",FluxoCaixa101315141918[[#This Row],[R$ (Valores)]]*-1,FluxoCaixa101315141918[[#This Row],[R$ (Valores)]])</f>
        <v>0</v>
      </c>
    </row>
    <row r="1096" spans="2:12">
      <c r="B1096" s="48"/>
      <c r="C1096" s="48"/>
      <c r="D1096" s="16"/>
      <c r="E1096" s="48"/>
      <c r="F1096" s="17"/>
      <c r="G1096" s="17"/>
      <c r="H1096" s="17"/>
      <c r="I1096" s="54"/>
      <c r="J1096" s="45"/>
      <c r="K1096" s="20">
        <f>IF(FluxoCaixa101315141918[[#This Row],[Movimento ]]="Saldo Inicial",FluxoCaixa101315141918[[#This Row],[R$ (Valores)]],K1095+FluxoCaixa101315141918[[#This Row],[Valores Receitas / Despesas]])</f>
        <v>77365.289999999994</v>
      </c>
      <c r="L1096" s="53">
        <f>IF(FluxoCaixa101315141918[[#This Row],[Entrada / Saída]]="Saída",FluxoCaixa101315141918[[#This Row],[R$ (Valores)]]*-1,FluxoCaixa101315141918[[#This Row],[R$ (Valores)]])</f>
        <v>0</v>
      </c>
    </row>
    <row r="1097" spans="2:12">
      <c r="B1097" s="48"/>
      <c r="C1097" s="48"/>
      <c r="D1097" s="16"/>
      <c r="E1097" s="48"/>
      <c r="F1097" s="17"/>
      <c r="G1097" s="17"/>
      <c r="H1097" s="17"/>
      <c r="I1097" s="54"/>
      <c r="J1097" s="45"/>
      <c r="K1097" s="20">
        <f>IF(FluxoCaixa101315141918[[#This Row],[Movimento ]]="Saldo Inicial",FluxoCaixa101315141918[[#This Row],[R$ (Valores)]],K1096+FluxoCaixa101315141918[[#This Row],[Valores Receitas / Despesas]])</f>
        <v>77365.289999999994</v>
      </c>
      <c r="L1097" s="53">
        <f>IF(FluxoCaixa101315141918[[#This Row],[Entrada / Saída]]="Saída",FluxoCaixa101315141918[[#This Row],[R$ (Valores)]]*-1,FluxoCaixa101315141918[[#This Row],[R$ (Valores)]])</f>
        <v>0</v>
      </c>
    </row>
    <row r="1098" spans="2:12">
      <c r="B1098" s="48"/>
      <c r="C1098" s="48"/>
      <c r="D1098" s="16"/>
      <c r="E1098" s="48"/>
      <c r="F1098" s="17"/>
      <c r="G1098" s="17"/>
      <c r="H1098" s="17"/>
      <c r="I1098" s="54"/>
      <c r="J1098" s="45"/>
      <c r="K1098" s="20">
        <f>IF(FluxoCaixa101315141918[[#This Row],[Movimento ]]="Saldo Inicial",FluxoCaixa101315141918[[#This Row],[R$ (Valores)]],K1097+FluxoCaixa101315141918[[#This Row],[Valores Receitas / Despesas]])</f>
        <v>77365.289999999994</v>
      </c>
      <c r="L1098" s="53">
        <f>IF(FluxoCaixa101315141918[[#This Row],[Entrada / Saída]]="Saída",FluxoCaixa101315141918[[#This Row],[R$ (Valores)]]*-1,FluxoCaixa101315141918[[#This Row],[R$ (Valores)]])</f>
        <v>0</v>
      </c>
    </row>
    <row r="1099" spans="2:12">
      <c r="B1099" s="48"/>
      <c r="C1099" s="48"/>
      <c r="D1099" s="16"/>
      <c r="E1099" s="48"/>
      <c r="F1099" s="17"/>
      <c r="G1099" s="17"/>
      <c r="H1099" s="17"/>
      <c r="I1099" s="54"/>
      <c r="J1099" s="45"/>
      <c r="K1099" s="20">
        <f>IF(FluxoCaixa101315141918[[#This Row],[Movimento ]]="Saldo Inicial",FluxoCaixa101315141918[[#This Row],[R$ (Valores)]],K1098+FluxoCaixa101315141918[[#This Row],[Valores Receitas / Despesas]])</f>
        <v>77365.289999999994</v>
      </c>
      <c r="L1099" s="53">
        <f>IF(FluxoCaixa101315141918[[#This Row],[Entrada / Saída]]="Saída",FluxoCaixa101315141918[[#This Row],[R$ (Valores)]]*-1,FluxoCaixa101315141918[[#This Row],[R$ (Valores)]])</f>
        <v>0</v>
      </c>
    </row>
    <row r="1100" spans="2:12">
      <c r="B1100" s="48"/>
      <c r="C1100" s="48"/>
      <c r="D1100" s="16"/>
      <c r="E1100" s="48"/>
      <c r="F1100" s="17"/>
      <c r="G1100" s="17"/>
      <c r="H1100" s="17"/>
      <c r="I1100" s="54"/>
      <c r="J1100" s="45"/>
      <c r="K1100" s="20">
        <f>IF(FluxoCaixa101315141918[[#This Row],[Movimento ]]="Saldo Inicial",FluxoCaixa101315141918[[#This Row],[R$ (Valores)]],K1099+FluxoCaixa101315141918[[#This Row],[Valores Receitas / Despesas]])</f>
        <v>77365.289999999994</v>
      </c>
      <c r="L1100" s="53">
        <f>IF(FluxoCaixa101315141918[[#This Row],[Entrada / Saída]]="Saída",FluxoCaixa101315141918[[#This Row],[R$ (Valores)]]*-1,FluxoCaixa101315141918[[#This Row],[R$ (Valores)]])</f>
        <v>0</v>
      </c>
    </row>
    <row r="1101" spans="2:12">
      <c r="B1101" s="48"/>
      <c r="C1101" s="48"/>
      <c r="D1101" s="16"/>
      <c r="E1101" s="48"/>
      <c r="F1101" s="17"/>
      <c r="G1101" s="17"/>
      <c r="H1101" s="17"/>
      <c r="I1101" s="54"/>
      <c r="J1101" s="45"/>
      <c r="K1101" s="20">
        <f>IF(FluxoCaixa101315141918[[#This Row],[Movimento ]]="Saldo Inicial",FluxoCaixa101315141918[[#This Row],[R$ (Valores)]],K1100+FluxoCaixa101315141918[[#This Row],[Valores Receitas / Despesas]])</f>
        <v>77365.289999999994</v>
      </c>
      <c r="L1101" s="53">
        <f>IF(FluxoCaixa101315141918[[#This Row],[Entrada / Saída]]="Saída",FluxoCaixa101315141918[[#This Row],[R$ (Valores)]]*-1,FluxoCaixa101315141918[[#This Row],[R$ (Valores)]])</f>
        <v>0</v>
      </c>
    </row>
    <row r="1102" spans="2:12">
      <c r="B1102" s="48"/>
      <c r="C1102" s="48"/>
      <c r="D1102" s="16"/>
      <c r="E1102" s="48"/>
      <c r="F1102" s="17"/>
      <c r="G1102" s="17"/>
      <c r="H1102" s="17"/>
      <c r="I1102" s="54"/>
      <c r="J1102" s="45"/>
      <c r="K1102" s="20">
        <f>IF(FluxoCaixa101315141918[[#This Row],[Movimento ]]="Saldo Inicial",FluxoCaixa101315141918[[#This Row],[R$ (Valores)]],K1101+FluxoCaixa101315141918[[#This Row],[Valores Receitas / Despesas]])</f>
        <v>77365.289999999994</v>
      </c>
      <c r="L1102" s="53">
        <f>IF(FluxoCaixa101315141918[[#This Row],[Entrada / Saída]]="Saída",FluxoCaixa101315141918[[#This Row],[R$ (Valores)]]*-1,FluxoCaixa101315141918[[#This Row],[R$ (Valores)]])</f>
        <v>0</v>
      </c>
    </row>
    <row r="1103" spans="2:12">
      <c r="B1103" s="48"/>
      <c r="C1103" s="48"/>
      <c r="D1103" s="16"/>
      <c r="E1103" s="48"/>
      <c r="F1103" s="17"/>
      <c r="G1103" s="17"/>
      <c r="H1103" s="17"/>
      <c r="I1103" s="54"/>
      <c r="J1103" s="45"/>
      <c r="K1103" s="20">
        <f>IF(FluxoCaixa101315141918[[#This Row],[Movimento ]]="Saldo Inicial",FluxoCaixa101315141918[[#This Row],[R$ (Valores)]],K1102+FluxoCaixa101315141918[[#This Row],[Valores Receitas / Despesas]])</f>
        <v>77365.289999999994</v>
      </c>
      <c r="L1103" s="53">
        <f>IF(FluxoCaixa101315141918[[#This Row],[Entrada / Saída]]="Saída",FluxoCaixa101315141918[[#This Row],[R$ (Valores)]]*-1,FluxoCaixa101315141918[[#This Row],[R$ (Valores)]])</f>
        <v>0</v>
      </c>
    </row>
    <row r="1104" spans="2:12">
      <c r="B1104" s="48"/>
      <c r="C1104" s="48"/>
      <c r="D1104" s="16"/>
      <c r="E1104" s="48"/>
      <c r="F1104" s="17"/>
      <c r="G1104" s="17"/>
      <c r="H1104" s="17"/>
      <c r="I1104" s="54"/>
      <c r="J1104" s="45"/>
      <c r="K1104" s="20">
        <f>IF(FluxoCaixa101315141918[[#This Row],[Movimento ]]="Saldo Inicial",FluxoCaixa101315141918[[#This Row],[R$ (Valores)]],K1103+FluxoCaixa101315141918[[#This Row],[Valores Receitas / Despesas]])</f>
        <v>77365.289999999994</v>
      </c>
      <c r="L1104" s="53">
        <f>IF(FluxoCaixa101315141918[[#This Row],[Entrada / Saída]]="Saída",FluxoCaixa101315141918[[#This Row],[R$ (Valores)]]*-1,FluxoCaixa101315141918[[#This Row],[R$ (Valores)]])</f>
        <v>0</v>
      </c>
    </row>
    <row r="1105" spans="2:12">
      <c r="B1105" s="48"/>
      <c r="C1105" s="48"/>
      <c r="D1105" s="16"/>
      <c r="E1105" s="48"/>
      <c r="F1105" s="17"/>
      <c r="G1105" s="17"/>
      <c r="H1105" s="17"/>
      <c r="I1105" s="54"/>
      <c r="J1105" s="45"/>
      <c r="K1105" s="20">
        <f>IF(FluxoCaixa101315141918[[#This Row],[Movimento ]]="Saldo Inicial",FluxoCaixa101315141918[[#This Row],[R$ (Valores)]],K1104+FluxoCaixa101315141918[[#This Row],[Valores Receitas / Despesas]])</f>
        <v>77365.289999999994</v>
      </c>
      <c r="L1105" s="53">
        <f>IF(FluxoCaixa101315141918[[#This Row],[Entrada / Saída]]="Saída",FluxoCaixa101315141918[[#This Row],[R$ (Valores)]]*-1,FluxoCaixa101315141918[[#This Row],[R$ (Valores)]])</f>
        <v>0</v>
      </c>
    </row>
    <row r="1106" spans="2:12">
      <c r="B1106" s="48"/>
      <c r="C1106" s="48"/>
      <c r="D1106" s="16"/>
      <c r="E1106" s="48"/>
      <c r="F1106" s="17"/>
      <c r="G1106" s="17"/>
      <c r="H1106" s="17"/>
      <c r="I1106" s="54"/>
      <c r="J1106" s="45"/>
      <c r="K1106" s="20">
        <f>IF(FluxoCaixa101315141918[[#This Row],[Movimento ]]="Saldo Inicial",FluxoCaixa101315141918[[#This Row],[R$ (Valores)]],K1105+FluxoCaixa101315141918[[#This Row],[Valores Receitas / Despesas]])</f>
        <v>77365.289999999994</v>
      </c>
      <c r="L1106" s="53">
        <f>IF(FluxoCaixa101315141918[[#This Row],[Entrada / Saída]]="Saída",FluxoCaixa101315141918[[#This Row],[R$ (Valores)]]*-1,FluxoCaixa101315141918[[#This Row],[R$ (Valores)]])</f>
        <v>0</v>
      </c>
    </row>
    <row r="1107" spans="2:12">
      <c r="B1107" s="48"/>
      <c r="C1107" s="48"/>
      <c r="D1107" s="16"/>
      <c r="E1107" s="48"/>
      <c r="F1107" s="17"/>
      <c r="G1107" s="17"/>
      <c r="H1107" s="17"/>
      <c r="I1107" s="54"/>
      <c r="J1107" s="45"/>
      <c r="K1107" s="20">
        <f>IF(FluxoCaixa101315141918[[#This Row],[Movimento ]]="Saldo Inicial",FluxoCaixa101315141918[[#This Row],[R$ (Valores)]],K1106+FluxoCaixa101315141918[[#This Row],[Valores Receitas / Despesas]])</f>
        <v>77365.289999999994</v>
      </c>
      <c r="L1107" s="53">
        <f>IF(FluxoCaixa101315141918[[#This Row],[Entrada / Saída]]="Saída",FluxoCaixa101315141918[[#This Row],[R$ (Valores)]]*-1,FluxoCaixa101315141918[[#This Row],[R$ (Valores)]])</f>
        <v>0</v>
      </c>
    </row>
    <row r="1108" spans="2:12">
      <c r="B1108" s="48"/>
      <c r="C1108" s="48"/>
      <c r="D1108" s="16"/>
      <c r="E1108" s="48"/>
      <c r="F1108" s="17"/>
      <c r="G1108" s="17"/>
      <c r="H1108" s="17"/>
      <c r="I1108" s="54"/>
      <c r="J1108" s="45"/>
      <c r="K1108" s="20">
        <f>IF(FluxoCaixa101315141918[[#This Row],[Movimento ]]="Saldo Inicial",FluxoCaixa101315141918[[#This Row],[R$ (Valores)]],K1107+FluxoCaixa101315141918[[#This Row],[Valores Receitas / Despesas]])</f>
        <v>77365.289999999994</v>
      </c>
      <c r="L1108" s="53">
        <f>IF(FluxoCaixa101315141918[[#This Row],[Entrada / Saída]]="Saída",FluxoCaixa101315141918[[#This Row],[R$ (Valores)]]*-1,FluxoCaixa101315141918[[#This Row],[R$ (Valores)]])</f>
        <v>0</v>
      </c>
    </row>
    <row r="1109" spans="2:12">
      <c r="B1109" s="48"/>
      <c r="C1109" s="48"/>
      <c r="D1109" s="16"/>
      <c r="E1109" s="48"/>
      <c r="F1109" s="17"/>
      <c r="G1109" s="17"/>
      <c r="H1109" s="17"/>
      <c r="I1109" s="54"/>
      <c r="J1109" s="45"/>
      <c r="K1109" s="20">
        <f>IF(FluxoCaixa101315141918[[#This Row],[Movimento ]]="Saldo Inicial",FluxoCaixa101315141918[[#This Row],[R$ (Valores)]],K1108+FluxoCaixa101315141918[[#This Row],[Valores Receitas / Despesas]])</f>
        <v>77365.289999999994</v>
      </c>
      <c r="L1109" s="53">
        <f>IF(FluxoCaixa101315141918[[#This Row],[Entrada / Saída]]="Saída",FluxoCaixa101315141918[[#This Row],[R$ (Valores)]]*-1,FluxoCaixa101315141918[[#This Row],[R$ (Valores)]])</f>
        <v>0</v>
      </c>
    </row>
    <row r="1110" spans="2:12">
      <c r="B1110" s="48"/>
      <c r="C1110" s="48"/>
      <c r="D1110" s="16"/>
      <c r="E1110" s="48"/>
      <c r="F1110" s="17"/>
      <c r="G1110" s="17"/>
      <c r="H1110" s="17"/>
      <c r="I1110" s="54"/>
      <c r="J1110" s="45"/>
      <c r="K1110" s="20">
        <f>IF(FluxoCaixa101315141918[[#This Row],[Movimento ]]="Saldo Inicial",FluxoCaixa101315141918[[#This Row],[R$ (Valores)]],K1109+FluxoCaixa101315141918[[#This Row],[Valores Receitas / Despesas]])</f>
        <v>77365.289999999994</v>
      </c>
      <c r="L1110" s="53">
        <f>IF(FluxoCaixa101315141918[[#This Row],[Entrada / Saída]]="Saída",FluxoCaixa101315141918[[#This Row],[R$ (Valores)]]*-1,FluxoCaixa101315141918[[#This Row],[R$ (Valores)]])</f>
        <v>0</v>
      </c>
    </row>
    <row r="1111" spans="2:12">
      <c r="B1111" s="48"/>
      <c r="C1111" s="48"/>
      <c r="D1111" s="16"/>
      <c r="E1111" s="48"/>
      <c r="F1111" s="17"/>
      <c r="G1111" s="17"/>
      <c r="H1111" s="17"/>
      <c r="I1111" s="54"/>
      <c r="J1111" s="45"/>
      <c r="K1111" s="20">
        <f>IF(FluxoCaixa101315141918[[#This Row],[Movimento ]]="Saldo Inicial",FluxoCaixa101315141918[[#This Row],[R$ (Valores)]],K1110+FluxoCaixa101315141918[[#This Row],[Valores Receitas / Despesas]])</f>
        <v>77365.289999999994</v>
      </c>
      <c r="L1111" s="53">
        <f>IF(FluxoCaixa101315141918[[#This Row],[Entrada / Saída]]="Saída",FluxoCaixa101315141918[[#This Row],[R$ (Valores)]]*-1,FluxoCaixa101315141918[[#This Row],[R$ (Valores)]])</f>
        <v>0</v>
      </c>
    </row>
    <row r="1112" spans="2:12">
      <c r="B1112" s="48"/>
      <c r="C1112" s="48"/>
      <c r="D1112" s="16"/>
      <c r="E1112" s="48"/>
      <c r="F1112" s="17"/>
      <c r="G1112" s="17"/>
      <c r="H1112" s="17"/>
      <c r="I1112" s="54"/>
      <c r="J1112" s="45"/>
      <c r="K1112" s="20">
        <f>IF(FluxoCaixa101315141918[[#This Row],[Movimento ]]="Saldo Inicial",FluxoCaixa101315141918[[#This Row],[R$ (Valores)]],K1111+FluxoCaixa101315141918[[#This Row],[Valores Receitas / Despesas]])</f>
        <v>77365.289999999994</v>
      </c>
      <c r="L1112" s="53">
        <f>IF(FluxoCaixa101315141918[[#This Row],[Entrada / Saída]]="Saída",FluxoCaixa101315141918[[#This Row],[R$ (Valores)]]*-1,FluxoCaixa101315141918[[#This Row],[R$ (Valores)]])</f>
        <v>0</v>
      </c>
    </row>
    <row r="1113" spans="2:12">
      <c r="B1113" s="48"/>
      <c r="C1113" s="48"/>
      <c r="D1113" s="16"/>
      <c r="E1113" s="48"/>
      <c r="F1113" s="17"/>
      <c r="G1113" s="17"/>
      <c r="H1113" s="17"/>
      <c r="I1113" s="54"/>
      <c r="J1113" s="45"/>
      <c r="K1113" s="20">
        <f>IF(FluxoCaixa101315141918[[#This Row],[Movimento ]]="Saldo Inicial",FluxoCaixa101315141918[[#This Row],[R$ (Valores)]],K1112+FluxoCaixa101315141918[[#This Row],[Valores Receitas / Despesas]])</f>
        <v>77365.289999999994</v>
      </c>
      <c r="L1113" s="53">
        <f>IF(FluxoCaixa101315141918[[#This Row],[Entrada / Saída]]="Saída",FluxoCaixa101315141918[[#This Row],[R$ (Valores)]]*-1,FluxoCaixa101315141918[[#This Row],[R$ (Valores)]])</f>
        <v>0</v>
      </c>
    </row>
    <row r="1114" spans="2:12">
      <c r="B1114" s="48"/>
      <c r="C1114" s="48"/>
      <c r="D1114" s="16"/>
      <c r="E1114" s="48"/>
      <c r="F1114" s="17"/>
      <c r="G1114" s="17"/>
      <c r="H1114" s="17"/>
      <c r="I1114" s="54"/>
      <c r="J1114" s="45"/>
      <c r="K1114" s="20">
        <f>IF(FluxoCaixa101315141918[[#This Row],[Movimento ]]="Saldo Inicial",FluxoCaixa101315141918[[#This Row],[R$ (Valores)]],K1113+FluxoCaixa101315141918[[#This Row],[Valores Receitas / Despesas]])</f>
        <v>77365.289999999994</v>
      </c>
      <c r="L1114" s="53">
        <f>IF(FluxoCaixa101315141918[[#This Row],[Entrada / Saída]]="Saída",FluxoCaixa101315141918[[#This Row],[R$ (Valores)]]*-1,FluxoCaixa101315141918[[#This Row],[R$ (Valores)]])</f>
        <v>0</v>
      </c>
    </row>
    <row r="1115" spans="2:12">
      <c r="B1115" s="48"/>
      <c r="C1115" s="48"/>
      <c r="D1115" s="16"/>
      <c r="E1115" s="48"/>
      <c r="F1115" s="17"/>
      <c r="G1115" s="17"/>
      <c r="H1115" s="17"/>
      <c r="I1115" s="54"/>
      <c r="J1115" s="45"/>
      <c r="K1115" s="20">
        <f>IF(FluxoCaixa101315141918[[#This Row],[Movimento ]]="Saldo Inicial",FluxoCaixa101315141918[[#This Row],[R$ (Valores)]],K1114+FluxoCaixa101315141918[[#This Row],[Valores Receitas / Despesas]])</f>
        <v>77365.289999999994</v>
      </c>
      <c r="L1115" s="53">
        <f>IF(FluxoCaixa101315141918[[#This Row],[Entrada / Saída]]="Saída",FluxoCaixa101315141918[[#This Row],[R$ (Valores)]]*-1,FluxoCaixa101315141918[[#This Row],[R$ (Valores)]])</f>
        <v>0</v>
      </c>
    </row>
    <row r="1116" spans="2:12">
      <c r="B1116" s="48"/>
      <c r="C1116" s="48"/>
      <c r="D1116" s="16"/>
      <c r="E1116" s="48"/>
      <c r="F1116" s="17"/>
      <c r="G1116" s="17"/>
      <c r="H1116" s="17"/>
      <c r="I1116" s="54"/>
      <c r="J1116" s="45"/>
      <c r="K1116" s="20">
        <f>IF(FluxoCaixa101315141918[[#This Row],[Movimento ]]="Saldo Inicial",FluxoCaixa101315141918[[#This Row],[R$ (Valores)]],K1115+FluxoCaixa101315141918[[#This Row],[Valores Receitas / Despesas]])</f>
        <v>77365.289999999994</v>
      </c>
      <c r="L1116" s="53">
        <f>IF(FluxoCaixa101315141918[[#This Row],[Entrada / Saída]]="Saída",FluxoCaixa101315141918[[#This Row],[R$ (Valores)]]*-1,FluxoCaixa101315141918[[#This Row],[R$ (Valores)]])</f>
        <v>0</v>
      </c>
    </row>
    <row r="1117" spans="2:12">
      <c r="B1117" s="48"/>
      <c r="C1117" s="48"/>
      <c r="D1117" s="16"/>
      <c r="E1117" s="48"/>
      <c r="F1117" s="17"/>
      <c r="G1117" s="17"/>
      <c r="H1117" s="17"/>
      <c r="I1117" s="54"/>
      <c r="J1117" s="45"/>
      <c r="K1117" s="20">
        <f>IF(FluxoCaixa101315141918[[#This Row],[Movimento ]]="Saldo Inicial",FluxoCaixa101315141918[[#This Row],[R$ (Valores)]],K1116+FluxoCaixa101315141918[[#This Row],[Valores Receitas / Despesas]])</f>
        <v>77365.289999999994</v>
      </c>
      <c r="L1117" s="53">
        <f>IF(FluxoCaixa101315141918[[#This Row],[Entrada / Saída]]="Saída",FluxoCaixa101315141918[[#This Row],[R$ (Valores)]]*-1,FluxoCaixa101315141918[[#This Row],[R$ (Valores)]])</f>
        <v>0</v>
      </c>
    </row>
    <row r="1118" spans="2:12">
      <c r="B1118" s="48"/>
      <c r="C1118" s="48"/>
      <c r="D1118" s="16"/>
      <c r="E1118" s="48"/>
      <c r="F1118" s="17"/>
      <c r="G1118" s="17"/>
      <c r="H1118" s="17"/>
      <c r="I1118" s="54"/>
      <c r="J1118" s="45"/>
      <c r="K1118" s="20">
        <f>IF(FluxoCaixa101315141918[[#This Row],[Movimento ]]="Saldo Inicial",FluxoCaixa101315141918[[#This Row],[R$ (Valores)]],K1117+FluxoCaixa101315141918[[#This Row],[Valores Receitas / Despesas]])</f>
        <v>77365.289999999994</v>
      </c>
      <c r="L1118" s="53">
        <f>IF(FluxoCaixa101315141918[[#This Row],[Entrada / Saída]]="Saída",FluxoCaixa101315141918[[#This Row],[R$ (Valores)]]*-1,FluxoCaixa101315141918[[#This Row],[R$ (Valores)]])</f>
        <v>0</v>
      </c>
    </row>
    <row r="1119" spans="2:12">
      <c r="B1119" s="48"/>
      <c r="C1119" s="48"/>
      <c r="D1119" s="16"/>
      <c r="E1119" s="48"/>
      <c r="F1119" s="17"/>
      <c r="G1119" s="17"/>
      <c r="H1119" s="17"/>
      <c r="I1119" s="54"/>
      <c r="J1119" s="45"/>
      <c r="K1119" s="20">
        <f>IF(FluxoCaixa101315141918[[#This Row],[Movimento ]]="Saldo Inicial",FluxoCaixa101315141918[[#This Row],[R$ (Valores)]],K1118+FluxoCaixa101315141918[[#This Row],[Valores Receitas / Despesas]])</f>
        <v>77365.289999999994</v>
      </c>
      <c r="L1119" s="53">
        <f>IF(FluxoCaixa101315141918[[#This Row],[Entrada / Saída]]="Saída",FluxoCaixa101315141918[[#This Row],[R$ (Valores)]]*-1,FluxoCaixa101315141918[[#This Row],[R$ (Valores)]])</f>
        <v>0</v>
      </c>
    </row>
    <row r="1120" spans="2:12">
      <c r="B1120" s="48"/>
      <c r="C1120" s="48"/>
      <c r="D1120" s="16"/>
      <c r="E1120" s="48"/>
      <c r="F1120" s="17"/>
      <c r="G1120" s="17"/>
      <c r="H1120" s="17"/>
      <c r="I1120" s="54"/>
      <c r="J1120" s="45"/>
      <c r="K1120" s="20">
        <f>IF(FluxoCaixa101315141918[[#This Row],[Movimento ]]="Saldo Inicial",FluxoCaixa101315141918[[#This Row],[R$ (Valores)]],K1119+FluxoCaixa101315141918[[#This Row],[Valores Receitas / Despesas]])</f>
        <v>77365.289999999994</v>
      </c>
      <c r="L1120" s="53">
        <f>IF(FluxoCaixa101315141918[[#This Row],[Entrada / Saída]]="Saída",FluxoCaixa101315141918[[#This Row],[R$ (Valores)]]*-1,FluxoCaixa101315141918[[#This Row],[R$ (Valores)]])</f>
        <v>0</v>
      </c>
    </row>
    <row r="1121" spans="2:12">
      <c r="B1121" s="48"/>
      <c r="C1121" s="48"/>
      <c r="D1121" s="16"/>
      <c r="E1121" s="48"/>
      <c r="F1121" s="17"/>
      <c r="G1121" s="17"/>
      <c r="H1121" s="17"/>
      <c r="I1121" s="54"/>
      <c r="J1121" s="45"/>
      <c r="K1121" s="20">
        <f>IF(FluxoCaixa101315141918[[#This Row],[Movimento ]]="Saldo Inicial",FluxoCaixa101315141918[[#This Row],[R$ (Valores)]],K1120+FluxoCaixa101315141918[[#This Row],[Valores Receitas / Despesas]])</f>
        <v>77365.289999999994</v>
      </c>
      <c r="L1121" s="53">
        <f>IF(FluxoCaixa101315141918[[#This Row],[Entrada / Saída]]="Saída",FluxoCaixa101315141918[[#This Row],[R$ (Valores)]]*-1,FluxoCaixa101315141918[[#This Row],[R$ (Valores)]])</f>
        <v>0</v>
      </c>
    </row>
    <row r="1122" spans="2:12">
      <c r="B1122" s="48"/>
      <c r="C1122" s="48"/>
      <c r="D1122" s="16"/>
      <c r="E1122" s="48"/>
      <c r="F1122" s="17"/>
      <c r="G1122" s="17"/>
      <c r="H1122" s="17"/>
      <c r="I1122" s="54"/>
      <c r="J1122" s="45"/>
      <c r="K1122" s="20">
        <f>IF(FluxoCaixa101315141918[[#This Row],[Movimento ]]="Saldo Inicial",FluxoCaixa101315141918[[#This Row],[R$ (Valores)]],K1121+FluxoCaixa101315141918[[#This Row],[Valores Receitas / Despesas]])</f>
        <v>77365.289999999994</v>
      </c>
      <c r="L1122" s="53">
        <f>IF(FluxoCaixa101315141918[[#This Row],[Entrada / Saída]]="Saída",FluxoCaixa101315141918[[#This Row],[R$ (Valores)]]*-1,FluxoCaixa101315141918[[#This Row],[R$ (Valores)]])</f>
        <v>0</v>
      </c>
    </row>
    <row r="1123" spans="2:12">
      <c r="B1123" s="48"/>
      <c r="C1123" s="48"/>
      <c r="D1123" s="16"/>
      <c r="E1123" s="48"/>
      <c r="F1123" s="17"/>
      <c r="G1123" s="17"/>
      <c r="H1123" s="17"/>
      <c r="I1123" s="54"/>
      <c r="J1123" s="45"/>
      <c r="K1123" s="20">
        <f>IF(FluxoCaixa101315141918[[#This Row],[Movimento ]]="Saldo Inicial",FluxoCaixa101315141918[[#This Row],[R$ (Valores)]],K1122+FluxoCaixa101315141918[[#This Row],[Valores Receitas / Despesas]])</f>
        <v>77365.289999999994</v>
      </c>
      <c r="L1123" s="53">
        <f>IF(FluxoCaixa101315141918[[#This Row],[Entrada / Saída]]="Saída",FluxoCaixa101315141918[[#This Row],[R$ (Valores)]]*-1,FluxoCaixa101315141918[[#This Row],[R$ (Valores)]])</f>
        <v>0</v>
      </c>
    </row>
    <row r="1124" spans="2:12">
      <c r="B1124" s="48"/>
      <c r="C1124" s="48"/>
      <c r="D1124" s="16"/>
      <c r="E1124" s="48"/>
      <c r="F1124" s="17"/>
      <c r="G1124" s="17"/>
      <c r="H1124" s="17"/>
      <c r="I1124" s="54"/>
      <c r="J1124" s="45"/>
      <c r="K1124" s="20">
        <f>IF(FluxoCaixa101315141918[[#This Row],[Movimento ]]="Saldo Inicial",FluxoCaixa101315141918[[#This Row],[R$ (Valores)]],K1123+FluxoCaixa101315141918[[#This Row],[Valores Receitas / Despesas]])</f>
        <v>77365.289999999994</v>
      </c>
      <c r="L1124" s="53">
        <f>IF(FluxoCaixa101315141918[[#This Row],[Entrada / Saída]]="Saída",FluxoCaixa101315141918[[#This Row],[R$ (Valores)]]*-1,FluxoCaixa101315141918[[#This Row],[R$ (Valores)]])</f>
        <v>0</v>
      </c>
    </row>
    <row r="1125" spans="2:12">
      <c r="B1125" s="48"/>
      <c r="C1125" s="48"/>
      <c r="D1125" s="16"/>
      <c r="E1125" s="48"/>
      <c r="F1125" s="17"/>
      <c r="G1125" s="17"/>
      <c r="H1125" s="17"/>
      <c r="I1125" s="54"/>
      <c r="J1125" s="45"/>
      <c r="K1125" s="20">
        <f>IF(FluxoCaixa101315141918[[#This Row],[Movimento ]]="Saldo Inicial",FluxoCaixa101315141918[[#This Row],[R$ (Valores)]],K1124+FluxoCaixa101315141918[[#This Row],[Valores Receitas / Despesas]])</f>
        <v>77365.289999999994</v>
      </c>
      <c r="L1125" s="53">
        <f>IF(FluxoCaixa101315141918[[#This Row],[Entrada / Saída]]="Saída",FluxoCaixa101315141918[[#This Row],[R$ (Valores)]]*-1,FluxoCaixa101315141918[[#This Row],[R$ (Valores)]])</f>
        <v>0</v>
      </c>
    </row>
    <row r="1126" spans="2:12">
      <c r="B1126" s="48"/>
      <c r="C1126" s="48"/>
      <c r="D1126" s="16"/>
      <c r="E1126" s="48"/>
      <c r="F1126" s="17"/>
      <c r="G1126" s="17"/>
      <c r="H1126" s="17"/>
      <c r="I1126" s="54"/>
      <c r="J1126" s="45"/>
      <c r="K1126" s="20">
        <f>IF(FluxoCaixa101315141918[[#This Row],[Movimento ]]="Saldo Inicial",FluxoCaixa101315141918[[#This Row],[R$ (Valores)]],K1125+FluxoCaixa101315141918[[#This Row],[Valores Receitas / Despesas]])</f>
        <v>77365.289999999994</v>
      </c>
      <c r="L1126" s="53">
        <f>IF(FluxoCaixa101315141918[[#This Row],[Entrada / Saída]]="Saída",FluxoCaixa101315141918[[#This Row],[R$ (Valores)]]*-1,FluxoCaixa101315141918[[#This Row],[R$ (Valores)]])</f>
        <v>0</v>
      </c>
    </row>
    <row r="1127" spans="2:12">
      <c r="B1127" s="48"/>
      <c r="C1127" s="48"/>
      <c r="D1127" s="16"/>
      <c r="E1127" s="48"/>
      <c r="F1127" s="17"/>
      <c r="G1127" s="17"/>
      <c r="H1127" s="17"/>
      <c r="I1127" s="54"/>
      <c r="J1127" s="45"/>
      <c r="K1127" s="20">
        <f>IF(FluxoCaixa101315141918[[#This Row],[Movimento ]]="Saldo Inicial",FluxoCaixa101315141918[[#This Row],[R$ (Valores)]],K1126+FluxoCaixa101315141918[[#This Row],[Valores Receitas / Despesas]])</f>
        <v>77365.289999999994</v>
      </c>
      <c r="L1127" s="53">
        <f>IF(FluxoCaixa101315141918[[#This Row],[Entrada / Saída]]="Saída",FluxoCaixa101315141918[[#This Row],[R$ (Valores)]]*-1,FluxoCaixa101315141918[[#This Row],[R$ (Valores)]])</f>
        <v>0</v>
      </c>
    </row>
    <row r="1128" spans="2:12">
      <c r="B1128" s="48"/>
      <c r="C1128" s="48"/>
      <c r="D1128" s="16"/>
      <c r="E1128" s="48"/>
      <c r="F1128" s="17"/>
      <c r="G1128" s="17"/>
      <c r="H1128" s="17"/>
      <c r="I1128" s="54"/>
      <c r="J1128" s="45"/>
      <c r="K1128" s="20">
        <f>IF(FluxoCaixa101315141918[[#This Row],[Movimento ]]="Saldo Inicial",FluxoCaixa101315141918[[#This Row],[R$ (Valores)]],K1127+FluxoCaixa101315141918[[#This Row],[Valores Receitas / Despesas]])</f>
        <v>77365.289999999994</v>
      </c>
      <c r="L1128" s="53">
        <f>IF(FluxoCaixa101315141918[[#This Row],[Entrada / Saída]]="Saída",FluxoCaixa101315141918[[#This Row],[R$ (Valores)]]*-1,FluxoCaixa101315141918[[#This Row],[R$ (Valores)]])</f>
        <v>0</v>
      </c>
    </row>
    <row r="1129" spans="2:12">
      <c r="B1129" s="48"/>
      <c r="C1129" s="48"/>
      <c r="D1129" s="16"/>
      <c r="E1129" s="48"/>
      <c r="F1129" s="17"/>
      <c r="G1129" s="17"/>
      <c r="H1129" s="17"/>
      <c r="I1129" s="54"/>
      <c r="J1129" s="45"/>
      <c r="K1129" s="20">
        <f>IF(FluxoCaixa101315141918[[#This Row],[Movimento ]]="Saldo Inicial",FluxoCaixa101315141918[[#This Row],[R$ (Valores)]],K1128+FluxoCaixa101315141918[[#This Row],[Valores Receitas / Despesas]])</f>
        <v>77365.289999999994</v>
      </c>
      <c r="L1129" s="53">
        <f>IF(FluxoCaixa101315141918[[#This Row],[Entrada / Saída]]="Saída",FluxoCaixa101315141918[[#This Row],[R$ (Valores)]]*-1,FluxoCaixa101315141918[[#This Row],[R$ (Valores)]])</f>
        <v>0</v>
      </c>
    </row>
    <row r="1130" spans="2:12">
      <c r="B1130" s="48"/>
      <c r="C1130" s="48"/>
      <c r="D1130" s="16"/>
      <c r="E1130" s="48"/>
      <c r="F1130" s="17"/>
      <c r="G1130" s="17"/>
      <c r="H1130" s="17"/>
      <c r="I1130" s="54"/>
      <c r="J1130" s="45"/>
      <c r="K1130" s="20">
        <f>IF(FluxoCaixa101315141918[[#This Row],[Movimento ]]="Saldo Inicial",FluxoCaixa101315141918[[#This Row],[R$ (Valores)]],K1129+FluxoCaixa101315141918[[#This Row],[Valores Receitas / Despesas]])</f>
        <v>77365.289999999994</v>
      </c>
      <c r="L1130" s="53">
        <f>IF(FluxoCaixa101315141918[[#This Row],[Entrada / Saída]]="Saída",FluxoCaixa101315141918[[#This Row],[R$ (Valores)]]*-1,FluxoCaixa101315141918[[#This Row],[R$ (Valores)]])</f>
        <v>0</v>
      </c>
    </row>
    <row r="1131" spans="2:12">
      <c r="B1131" s="48"/>
      <c r="C1131" s="48"/>
      <c r="D1131" s="16"/>
      <c r="E1131" s="48"/>
      <c r="F1131" s="17"/>
      <c r="G1131" s="17"/>
      <c r="H1131" s="17"/>
      <c r="I1131" s="54"/>
      <c r="J1131" s="45"/>
      <c r="K1131" s="20">
        <f>IF(FluxoCaixa101315141918[[#This Row],[Movimento ]]="Saldo Inicial",FluxoCaixa101315141918[[#This Row],[R$ (Valores)]],K1130+FluxoCaixa101315141918[[#This Row],[Valores Receitas / Despesas]])</f>
        <v>77365.289999999994</v>
      </c>
      <c r="L1131" s="53">
        <f>IF(FluxoCaixa101315141918[[#This Row],[Entrada / Saída]]="Saída",FluxoCaixa101315141918[[#This Row],[R$ (Valores)]]*-1,FluxoCaixa101315141918[[#This Row],[R$ (Valores)]])</f>
        <v>0</v>
      </c>
    </row>
    <row r="1132" spans="2:12">
      <c r="B1132" s="48"/>
      <c r="C1132" s="48"/>
      <c r="D1132" s="16"/>
      <c r="E1132" s="48"/>
      <c r="F1132" s="17"/>
      <c r="G1132" s="17"/>
      <c r="H1132" s="17"/>
      <c r="I1132" s="54"/>
      <c r="J1132" s="45"/>
      <c r="K1132" s="20">
        <f>IF(FluxoCaixa101315141918[[#This Row],[Movimento ]]="Saldo Inicial",FluxoCaixa101315141918[[#This Row],[R$ (Valores)]],K1131+FluxoCaixa101315141918[[#This Row],[Valores Receitas / Despesas]])</f>
        <v>77365.289999999994</v>
      </c>
      <c r="L1132" s="53">
        <f>IF(FluxoCaixa101315141918[[#This Row],[Entrada / Saída]]="Saída",FluxoCaixa101315141918[[#This Row],[R$ (Valores)]]*-1,FluxoCaixa101315141918[[#This Row],[R$ (Valores)]])</f>
        <v>0</v>
      </c>
    </row>
    <row r="1133" spans="2:12">
      <c r="B1133" s="48"/>
      <c r="C1133" s="48"/>
      <c r="D1133" s="16"/>
      <c r="E1133" s="48"/>
      <c r="F1133" s="17"/>
      <c r="G1133" s="17"/>
      <c r="H1133" s="17"/>
      <c r="I1133" s="54"/>
      <c r="J1133" s="45"/>
      <c r="K1133" s="20">
        <f>IF(FluxoCaixa101315141918[[#This Row],[Movimento ]]="Saldo Inicial",FluxoCaixa101315141918[[#This Row],[R$ (Valores)]],K1132+FluxoCaixa101315141918[[#This Row],[Valores Receitas / Despesas]])</f>
        <v>77365.289999999994</v>
      </c>
      <c r="L1133" s="53">
        <f>IF(FluxoCaixa101315141918[[#This Row],[Entrada / Saída]]="Saída",FluxoCaixa101315141918[[#This Row],[R$ (Valores)]]*-1,FluxoCaixa101315141918[[#This Row],[R$ (Valores)]])</f>
        <v>0</v>
      </c>
    </row>
    <row r="1134" spans="2:12">
      <c r="B1134" s="48"/>
      <c r="C1134" s="48"/>
      <c r="D1134" s="16"/>
      <c r="E1134" s="48"/>
      <c r="F1134" s="17"/>
      <c r="G1134" s="17"/>
      <c r="H1134" s="17"/>
      <c r="I1134" s="54"/>
      <c r="J1134" s="45"/>
      <c r="K1134" s="20">
        <f>IF(FluxoCaixa101315141918[[#This Row],[Movimento ]]="Saldo Inicial",FluxoCaixa101315141918[[#This Row],[R$ (Valores)]],K1133+FluxoCaixa101315141918[[#This Row],[Valores Receitas / Despesas]])</f>
        <v>77365.289999999994</v>
      </c>
      <c r="L1134" s="53">
        <f>IF(FluxoCaixa101315141918[[#This Row],[Entrada / Saída]]="Saída",FluxoCaixa101315141918[[#This Row],[R$ (Valores)]]*-1,FluxoCaixa101315141918[[#This Row],[R$ (Valores)]])</f>
        <v>0</v>
      </c>
    </row>
    <row r="1135" spans="2:12">
      <c r="B1135" s="48"/>
      <c r="C1135" s="48"/>
      <c r="D1135" s="16"/>
      <c r="E1135" s="48"/>
      <c r="F1135" s="17"/>
      <c r="G1135" s="17"/>
      <c r="H1135" s="17"/>
      <c r="I1135" s="54"/>
      <c r="J1135" s="45"/>
      <c r="K1135" s="20">
        <f>IF(FluxoCaixa101315141918[[#This Row],[Movimento ]]="Saldo Inicial",FluxoCaixa101315141918[[#This Row],[R$ (Valores)]],K1134+FluxoCaixa101315141918[[#This Row],[Valores Receitas / Despesas]])</f>
        <v>77365.289999999994</v>
      </c>
      <c r="L1135" s="53">
        <f>IF(FluxoCaixa101315141918[[#This Row],[Entrada / Saída]]="Saída",FluxoCaixa101315141918[[#This Row],[R$ (Valores)]]*-1,FluxoCaixa101315141918[[#This Row],[R$ (Valores)]])</f>
        <v>0</v>
      </c>
    </row>
    <row r="1136" spans="2:12">
      <c r="B1136" s="48"/>
      <c r="C1136" s="48"/>
      <c r="D1136" s="16"/>
      <c r="E1136" s="48"/>
      <c r="F1136" s="17"/>
      <c r="G1136" s="17"/>
      <c r="H1136" s="17"/>
      <c r="I1136" s="54"/>
      <c r="J1136" s="45"/>
      <c r="K1136" s="20">
        <f>IF(FluxoCaixa101315141918[[#This Row],[Movimento ]]="Saldo Inicial",FluxoCaixa101315141918[[#This Row],[R$ (Valores)]],K1135+FluxoCaixa101315141918[[#This Row],[Valores Receitas / Despesas]])</f>
        <v>77365.289999999994</v>
      </c>
      <c r="L1136" s="53">
        <f>IF(FluxoCaixa101315141918[[#This Row],[Entrada / Saída]]="Saída",FluxoCaixa101315141918[[#This Row],[R$ (Valores)]]*-1,FluxoCaixa101315141918[[#This Row],[R$ (Valores)]])</f>
        <v>0</v>
      </c>
    </row>
    <row r="1137" spans="2:12">
      <c r="B1137" s="48"/>
      <c r="C1137" s="48"/>
      <c r="D1137" s="16"/>
      <c r="E1137" s="48"/>
      <c r="F1137" s="17"/>
      <c r="G1137" s="17"/>
      <c r="H1137" s="17"/>
      <c r="I1137" s="54"/>
      <c r="J1137" s="45"/>
      <c r="K1137" s="20">
        <f>IF(FluxoCaixa101315141918[[#This Row],[Movimento ]]="Saldo Inicial",FluxoCaixa101315141918[[#This Row],[R$ (Valores)]],K1136+FluxoCaixa101315141918[[#This Row],[Valores Receitas / Despesas]])</f>
        <v>77365.289999999994</v>
      </c>
      <c r="L1137" s="53">
        <f>IF(FluxoCaixa101315141918[[#This Row],[Entrada / Saída]]="Saída",FluxoCaixa101315141918[[#This Row],[R$ (Valores)]]*-1,FluxoCaixa101315141918[[#This Row],[R$ (Valores)]])</f>
        <v>0</v>
      </c>
    </row>
    <row r="1138" spans="2:12">
      <c r="B1138" s="48"/>
      <c r="C1138" s="48"/>
      <c r="D1138" s="16"/>
      <c r="E1138" s="48"/>
      <c r="F1138" s="17"/>
      <c r="G1138" s="17"/>
      <c r="H1138" s="17"/>
      <c r="I1138" s="54"/>
      <c r="J1138" s="45"/>
      <c r="K1138" s="20">
        <f>IF(FluxoCaixa101315141918[[#This Row],[Movimento ]]="Saldo Inicial",FluxoCaixa101315141918[[#This Row],[R$ (Valores)]],K1137+FluxoCaixa101315141918[[#This Row],[Valores Receitas / Despesas]])</f>
        <v>77365.289999999994</v>
      </c>
      <c r="L1138" s="53">
        <f>IF(FluxoCaixa101315141918[[#This Row],[Entrada / Saída]]="Saída",FluxoCaixa101315141918[[#This Row],[R$ (Valores)]]*-1,FluxoCaixa101315141918[[#This Row],[R$ (Valores)]])</f>
        <v>0</v>
      </c>
    </row>
    <row r="1139" spans="2:12">
      <c r="B1139" s="48"/>
      <c r="C1139" s="48"/>
      <c r="D1139" s="16"/>
      <c r="E1139" s="48"/>
      <c r="F1139" s="17"/>
      <c r="G1139" s="17"/>
      <c r="H1139" s="17"/>
      <c r="I1139" s="54"/>
      <c r="J1139" s="45"/>
      <c r="K1139" s="20">
        <f>IF(FluxoCaixa101315141918[[#This Row],[Movimento ]]="Saldo Inicial",FluxoCaixa101315141918[[#This Row],[R$ (Valores)]],K1138+FluxoCaixa101315141918[[#This Row],[Valores Receitas / Despesas]])</f>
        <v>77365.289999999994</v>
      </c>
      <c r="L1139" s="53">
        <f>IF(FluxoCaixa101315141918[[#This Row],[Entrada / Saída]]="Saída",FluxoCaixa101315141918[[#This Row],[R$ (Valores)]]*-1,FluxoCaixa101315141918[[#This Row],[R$ (Valores)]])</f>
        <v>0</v>
      </c>
    </row>
    <row r="1140" spans="2:12">
      <c r="B1140" s="48"/>
      <c r="C1140" s="48"/>
      <c r="D1140" s="16"/>
      <c r="E1140" s="48"/>
      <c r="F1140" s="17"/>
      <c r="G1140" s="17"/>
      <c r="H1140" s="17"/>
      <c r="I1140" s="54"/>
      <c r="J1140" s="45"/>
      <c r="K1140" s="20">
        <f>IF(FluxoCaixa101315141918[[#This Row],[Movimento ]]="Saldo Inicial",FluxoCaixa101315141918[[#This Row],[R$ (Valores)]],K1139+FluxoCaixa101315141918[[#This Row],[Valores Receitas / Despesas]])</f>
        <v>77365.289999999994</v>
      </c>
      <c r="L1140" s="53">
        <f>IF(FluxoCaixa101315141918[[#This Row],[Entrada / Saída]]="Saída",FluxoCaixa101315141918[[#This Row],[R$ (Valores)]]*-1,FluxoCaixa101315141918[[#This Row],[R$ (Valores)]])</f>
        <v>0</v>
      </c>
    </row>
    <row r="1141" spans="2:12">
      <c r="B1141" s="48"/>
      <c r="C1141" s="48"/>
      <c r="D1141" s="16"/>
      <c r="E1141" s="48"/>
      <c r="F1141" s="17"/>
      <c r="G1141" s="17"/>
      <c r="H1141" s="17"/>
      <c r="I1141" s="54"/>
      <c r="J1141" s="45"/>
      <c r="K1141" s="20">
        <f>IF(FluxoCaixa101315141918[[#This Row],[Movimento ]]="Saldo Inicial",FluxoCaixa101315141918[[#This Row],[R$ (Valores)]],K1140+FluxoCaixa101315141918[[#This Row],[Valores Receitas / Despesas]])</f>
        <v>77365.289999999994</v>
      </c>
      <c r="L1141" s="53">
        <f>IF(FluxoCaixa101315141918[[#This Row],[Entrada / Saída]]="Saída",FluxoCaixa101315141918[[#This Row],[R$ (Valores)]]*-1,FluxoCaixa101315141918[[#This Row],[R$ (Valores)]])</f>
        <v>0</v>
      </c>
    </row>
    <row r="1142" spans="2:12">
      <c r="B1142" s="48"/>
      <c r="C1142" s="48"/>
      <c r="D1142" s="16"/>
      <c r="E1142" s="48"/>
      <c r="F1142" s="17"/>
      <c r="G1142" s="17"/>
      <c r="H1142" s="17"/>
      <c r="I1142" s="54"/>
      <c r="J1142" s="45"/>
      <c r="K1142" s="20">
        <f>IF(FluxoCaixa101315141918[[#This Row],[Movimento ]]="Saldo Inicial",FluxoCaixa101315141918[[#This Row],[R$ (Valores)]],K1141+FluxoCaixa101315141918[[#This Row],[Valores Receitas / Despesas]])</f>
        <v>77365.289999999994</v>
      </c>
      <c r="L1142" s="53">
        <f>IF(FluxoCaixa101315141918[[#This Row],[Entrada / Saída]]="Saída",FluxoCaixa101315141918[[#This Row],[R$ (Valores)]]*-1,FluxoCaixa101315141918[[#This Row],[R$ (Valores)]])</f>
        <v>0</v>
      </c>
    </row>
    <row r="1143" spans="2:12">
      <c r="B1143" s="48"/>
      <c r="C1143" s="48"/>
      <c r="D1143" s="16"/>
      <c r="E1143" s="48"/>
      <c r="F1143" s="17"/>
      <c r="G1143" s="17"/>
      <c r="H1143" s="17"/>
      <c r="I1143" s="54"/>
      <c r="J1143" s="45"/>
      <c r="K1143" s="20">
        <f>IF(FluxoCaixa101315141918[[#This Row],[Movimento ]]="Saldo Inicial",FluxoCaixa101315141918[[#This Row],[R$ (Valores)]],K1142+FluxoCaixa101315141918[[#This Row],[Valores Receitas / Despesas]])</f>
        <v>77365.289999999994</v>
      </c>
      <c r="L1143" s="53">
        <f>IF(FluxoCaixa101315141918[[#This Row],[Entrada / Saída]]="Saída",FluxoCaixa101315141918[[#This Row],[R$ (Valores)]]*-1,FluxoCaixa101315141918[[#This Row],[R$ (Valores)]])</f>
        <v>0</v>
      </c>
    </row>
    <row r="1144" spans="2:12">
      <c r="B1144" s="48"/>
      <c r="C1144" s="48"/>
      <c r="D1144" s="16"/>
      <c r="E1144" s="48"/>
      <c r="F1144" s="17"/>
      <c r="G1144" s="17"/>
      <c r="H1144" s="17"/>
      <c r="I1144" s="54"/>
      <c r="J1144" s="45"/>
      <c r="K1144" s="20">
        <f>IF(FluxoCaixa101315141918[[#This Row],[Movimento ]]="Saldo Inicial",FluxoCaixa101315141918[[#This Row],[R$ (Valores)]],K1143+FluxoCaixa101315141918[[#This Row],[Valores Receitas / Despesas]])</f>
        <v>77365.289999999994</v>
      </c>
      <c r="L1144" s="53">
        <f>IF(FluxoCaixa101315141918[[#This Row],[Entrada / Saída]]="Saída",FluxoCaixa101315141918[[#This Row],[R$ (Valores)]]*-1,FluxoCaixa101315141918[[#This Row],[R$ (Valores)]])</f>
        <v>0</v>
      </c>
    </row>
    <row r="1145" spans="2:12">
      <c r="B1145" s="48"/>
      <c r="C1145" s="48"/>
      <c r="D1145" s="16"/>
      <c r="E1145" s="48"/>
      <c r="F1145" s="17"/>
      <c r="G1145" s="17"/>
      <c r="H1145" s="17"/>
      <c r="I1145" s="54"/>
      <c r="J1145" s="45"/>
      <c r="K1145" s="20">
        <f>IF(FluxoCaixa101315141918[[#This Row],[Movimento ]]="Saldo Inicial",FluxoCaixa101315141918[[#This Row],[R$ (Valores)]],K1144+FluxoCaixa101315141918[[#This Row],[Valores Receitas / Despesas]])</f>
        <v>77365.289999999994</v>
      </c>
      <c r="L1145" s="53">
        <f>IF(FluxoCaixa101315141918[[#This Row],[Entrada / Saída]]="Saída",FluxoCaixa101315141918[[#This Row],[R$ (Valores)]]*-1,FluxoCaixa101315141918[[#This Row],[R$ (Valores)]])</f>
        <v>0</v>
      </c>
    </row>
    <row r="1146" spans="2:12">
      <c r="B1146" s="48"/>
      <c r="C1146" s="48"/>
      <c r="D1146" s="16"/>
      <c r="E1146" s="48"/>
      <c r="F1146" s="17"/>
      <c r="G1146" s="17"/>
      <c r="H1146" s="17"/>
      <c r="I1146" s="54"/>
      <c r="J1146" s="45"/>
      <c r="K1146" s="20">
        <f>IF(FluxoCaixa101315141918[[#This Row],[Movimento ]]="Saldo Inicial",FluxoCaixa101315141918[[#This Row],[R$ (Valores)]],K1145+FluxoCaixa101315141918[[#This Row],[Valores Receitas / Despesas]])</f>
        <v>77365.289999999994</v>
      </c>
      <c r="L1146" s="53">
        <f>IF(FluxoCaixa101315141918[[#This Row],[Entrada / Saída]]="Saída",FluxoCaixa101315141918[[#This Row],[R$ (Valores)]]*-1,FluxoCaixa101315141918[[#This Row],[R$ (Valores)]])</f>
        <v>0</v>
      </c>
    </row>
    <row r="1147" spans="2:12">
      <c r="B1147" s="48"/>
      <c r="C1147" s="48"/>
      <c r="D1147" s="16"/>
      <c r="E1147" s="48"/>
      <c r="F1147" s="17"/>
      <c r="G1147" s="17"/>
      <c r="H1147" s="17"/>
      <c r="I1147" s="54"/>
      <c r="J1147" s="45"/>
      <c r="K1147" s="20">
        <f>IF(FluxoCaixa101315141918[[#This Row],[Movimento ]]="Saldo Inicial",FluxoCaixa101315141918[[#This Row],[R$ (Valores)]],K1146+FluxoCaixa101315141918[[#This Row],[Valores Receitas / Despesas]])</f>
        <v>77365.289999999994</v>
      </c>
      <c r="L1147" s="53">
        <f>IF(FluxoCaixa101315141918[[#This Row],[Entrada / Saída]]="Saída",FluxoCaixa101315141918[[#This Row],[R$ (Valores)]]*-1,FluxoCaixa101315141918[[#This Row],[R$ (Valores)]])</f>
        <v>0</v>
      </c>
    </row>
    <row r="1148" spans="2:12">
      <c r="B1148" s="48"/>
      <c r="C1148" s="48"/>
      <c r="D1148" s="16"/>
      <c r="E1148" s="48"/>
      <c r="F1148" s="17"/>
      <c r="G1148" s="17"/>
      <c r="H1148" s="17"/>
      <c r="I1148" s="54"/>
      <c r="J1148" s="45"/>
      <c r="K1148" s="20">
        <f>IF(FluxoCaixa101315141918[[#This Row],[Movimento ]]="Saldo Inicial",FluxoCaixa101315141918[[#This Row],[R$ (Valores)]],K1147+FluxoCaixa101315141918[[#This Row],[Valores Receitas / Despesas]])</f>
        <v>77365.289999999994</v>
      </c>
      <c r="L1148" s="53">
        <f>IF(FluxoCaixa101315141918[[#This Row],[Entrada / Saída]]="Saída",FluxoCaixa101315141918[[#This Row],[R$ (Valores)]]*-1,FluxoCaixa101315141918[[#This Row],[R$ (Valores)]])</f>
        <v>0</v>
      </c>
    </row>
    <row r="1149" spans="2:12">
      <c r="B1149" s="48"/>
      <c r="C1149" s="48"/>
      <c r="D1149" s="16"/>
      <c r="E1149" s="48"/>
      <c r="F1149" s="17"/>
      <c r="G1149" s="17"/>
      <c r="H1149" s="17"/>
      <c r="I1149" s="54"/>
      <c r="J1149" s="45"/>
      <c r="K1149" s="20">
        <f>IF(FluxoCaixa101315141918[[#This Row],[Movimento ]]="Saldo Inicial",FluxoCaixa101315141918[[#This Row],[R$ (Valores)]],K1148+FluxoCaixa101315141918[[#This Row],[Valores Receitas / Despesas]])</f>
        <v>77365.289999999994</v>
      </c>
      <c r="L1149" s="53">
        <f>IF(FluxoCaixa101315141918[[#This Row],[Entrada / Saída]]="Saída",FluxoCaixa101315141918[[#This Row],[R$ (Valores)]]*-1,FluxoCaixa101315141918[[#This Row],[R$ (Valores)]])</f>
        <v>0</v>
      </c>
    </row>
    <row r="1150" spans="2:12">
      <c r="B1150" s="48"/>
      <c r="C1150" s="48"/>
      <c r="D1150" s="16"/>
      <c r="E1150" s="48"/>
      <c r="F1150" s="17"/>
      <c r="G1150" s="17"/>
      <c r="H1150" s="17"/>
      <c r="I1150" s="54"/>
      <c r="J1150" s="45"/>
      <c r="K1150" s="20">
        <f>IF(FluxoCaixa101315141918[[#This Row],[Movimento ]]="Saldo Inicial",FluxoCaixa101315141918[[#This Row],[R$ (Valores)]],K1149+FluxoCaixa101315141918[[#This Row],[Valores Receitas / Despesas]])</f>
        <v>77365.289999999994</v>
      </c>
      <c r="L1150" s="53">
        <f>IF(FluxoCaixa101315141918[[#This Row],[Entrada / Saída]]="Saída",FluxoCaixa101315141918[[#This Row],[R$ (Valores)]]*-1,FluxoCaixa101315141918[[#This Row],[R$ (Valores)]])</f>
        <v>0</v>
      </c>
    </row>
    <row r="1151" spans="2:12">
      <c r="B1151" s="48"/>
      <c r="C1151" s="48"/>
      <c r="D1151" s="16"/>
      <c r="E1151" s="48"/>
      <c r="F1151" s="17"/>
      <c r="G1151" s="17"/>
      <c r="H1151" s="17"/>
      <c r="I1151" s="54"/>
      <c r="J1151" s="45"/>
      <c r="K1151" s="20">
        <f>IF(FluxoCaixa101315141918[[#This Row],[Movimento ]]="Saldo Inicial",FluxoCaixa101315141918[[#This Row],[R$ (Valores)]],K1150+FluxoCaixa101315141918[[#This Row],[Valores Receitas / Despesas]])</f>
        <v>77365.289999999994</v>
      </c>
      <c r="L1151" s="53">
        <f>IF(FluxoCaixa101315141918[[#This Row],[Entrada / Saída]]="Saída",FluxoCaixa101315141918[[#This Row],[R$ (Valores)]]*-1,FluxoCaixa101315141918[[#This Row],[R$ (Valores)]])</f>
        <v>0</v>
      </c>
    </row>
    <row r="1152" spans="2:12">
      <c r="B1152" s="48"/>
      <c r="C1152" s="48"/>
      <c r="D1152" s="16"/>
      <c r="E1152" s="48"/>
      <c r="F1152" s="17"/>
      <c r="G1152" s="17"/>
      <c r="H1152" s="17"/>
      <c r="I1152" s="54"/>
      <c r="J1152" s="45"/>
      <c r="K1152" s="20">
        <f>IF(FluxoCaixa101315141918[[#This Row],[Movimento ]]="Saldo Inicial",FluxoCaixa101315141918[[#This Row],[R$ (Valores)]],K1151+FluxoCaixa101315141918[[#This Row],[Valores Receitas / Despesas]])</f>
        <v>77365.289999999994</v>
      </c>
      <c r="L1152" s="53">
        <f>IF(FluxoCaixa101315141918[[#This Row],[Entrada / Saída]]="Saída",FluxoCaixa101315141918[[#This Row],[R$ (Valores)]]*-1,FluxoCaixa101315141918[[#This Row],[R$ (Valores)]])</f>
        <v>0</v>
      </c>
    </row>
    <row r="1153" spans="2:12">
      <c r="B1153" s="48"/>
      <c r="C1153" s="48"/>
      <c r="D1153" s="16"/>
      <c r="E1153" s="48"/>
      <c r="F1153" s="17"/>
      <c r="G1153" s="17"/>
      <c r="H1153" s="17"/>
      <c r="I1153" s="54"/>
      <c r="J1153" s="45"/>
      <c r="K1153" s="20">
        <f>IF(FluxoCaixa101315141918[[#This Row],[Movimento ]]="Saldo Inicial",FluxoCaixa101315141918[[#This Row],[R$ (Valores)]],K1152+FluxoCaixa101315141918[[#This Row],[Valores Receitas / Despesas]])</f>
        <v>77365.289999999994</v>
      </c>
      <c r="L1153" s="53">
        <f>IF(FluxoCaixa101315141918[[#This Row],[Entrada / Saída]]="Saída",FluxoCaixa101315141918[[#This Row],[R$ (Valores)]]*-1,FluxoCaixa101315141918[[#This Row],[R$ (Valores)]])</f>
        <v>0</v>
      </c>
    </row>
    <row r="1154" spans="2:12">
      <c r="B1154" s="48"/>
      <c r="C1154" s="48"/>
      <c r="D1154" s="16"/>
      <c r="E1154" s="48"/>
      <c r="F1154" s="17"/>
      <c r="G1154" s="17"/>
      <c r="H1154" s="17"/>
      <c r="I1154" s="54"/>
      <c r="J1154" s="45"/>
      <c r="K1154" s="20">
        <f>IF(FluxoCaixa101315141918[[#This Row],[Movimento ]]="Saldo Inicial",FluxoCaixa101315141918[[#This Row],[R$ (Valores)]],K1153+FluxoCaixa101315141918[[#This Row],[Valores Receitas / Despesas]])</f>
        <v>77365.289999999994</v>
      </c>
      <c r="L1154" s="53">
        <f>IF(FluxoCaixa101315141918[[#This Row],[Entrada / Saída]]="Saída",FluxoCaixa101315141918[[#This Row],[R$ (Valores)]]*-1,FluxoCaixa101315141918[[#This Row],[R$ (Valores)]])</f>
        <v>0</v>
      </c>
    </row>
    <row r="1155" spans="2:12">
      <c r="B1155" s="48"/>
      <c r="C1155" s="48"/>
      <c r="D1155" s="16"/>
      <c r="E1155" s="48"/>
      <c r="F1155" s="17"/>
      <c r="G1155" s="17"/>
      <c r="H1155" s="17"/>
      <c r="I1155" s="54"/>
      <c r="J1155" s="45"/>
      <c r="K1155" s="20">
        <f>IF(FluxoCaixa101315141918[[#This Row],[Movimento ]]="Saldo Inicial",FluxoCaixa101315141918[[#This Row],[R$ (Valores)]],K1154+FluxoCaixa101315141918[[#This Row],[Valores Receitas / Despesas]])</f>
        <v>77365.289999999994</v>
      </c>
      <c r="L1155" s="53">
        <f>IF(FluxoCaixa101315141918[[#This Row],[Entrada / Saída]]="Saída",FluxoCaixa101315141918[[#This Row],[R$ (Valores)]]*-1,FluxoCaixa101315141918[[#This Row],[R$ (Valores)]])</f>
        <v>0</v>
      </c>
    </row>
    <row r="1156" spans="2:12">
      <c r="B1156" s="48"/>
      <c r="C1156" s="48"/>
      <c r="D1156" s="16"/>
      <c r="E1156" s="48"/>
      <c r="F1156" s="17"/>
      <c r="G1156" s="17"/>
      <c r="H1156" s="17"/>
      <c r="I1156" s="54"/>
      <c r="J1156" s="45"/>
      <c r="K1156" s="20">
        <f>IF(FluxoCaixa101315141918[[#This Row],[Movimento ]]="Saldo Inicial",FluxoCaixa101315141918[[#This Row],[R$ (Valores)]],K1155+FluxoCaixa101315141918[[#This Row],[Valores Receitas / Despesas]])</f>
        <v>77365.289999999994</v>
      </c>
      <c r="L1156" s="53">
        <f>IF(FluxoCaixa101315141918[[#This Row],[Entrada / Saída]]="Saída",FluxoCaixa101315141918[[#This Row],[R$ (Valores)]]*-1,FluxoCaixa101315141918[[#This Row],[R$ (Valores)]])</f>
        <v>0</v>
      </c>
    </row>
    <row r="1157" spans="2:12">
      <c r="B1157" s="48"/>
      <c r="C1157" s="48"/>
      <c r="D1157" s="16"/>
      <c r="E1157" s="48"/>
      <c r="F1157" s="17"/>
      <c r="G1157" s="17"/>
      <c r="H1157" s="17"/>
      <c r="I1157" s="54"/>
      <c r="J1157" s="45"/>
      <c r="K1157" s="20">
        <f>IF(FluxoCaixa101315141918[[#This Row],[Movimento ]]="Saldo Inicial",FluxoCaixa101315141918[[#This Row],[R$ (Valores)]],K1156+FluxoCaixa101315141918[[#This Row],[Valores Receitas / Despesas]])</f>
        <v>77365.289999999994</v>
      </c>
      <c r="L1157" s="53">
        <f>IF(FluxoCaixa101315141918[[#This Row],[Entrada / Saída]]="Saída",FluxoCaixa101315141918[[#This Row],[R$ (Valores)]]*-1,FluxoCaixa101315141918[[#This Row],[R$ (Valores)]])</f>
        <v>0</v>
      </c>
    </row>
    <row r="1158" spans="2:12">
      <c r="B1158" s="48"/>
      <c r="C1158" s="48"/>
      <c r="D1158" s="16"/>
      <c r="E1158" s="48"/>
      <c r="F1158" s="17"/>
      <c r="G1158" s="17"/>
      <c r="H1158" s="17"/>
      <c r="I1158" s="54"/>
      <c r="J1158" s="45"/>
      <c r="K1158" s="20">
        <f>IF(FluxoCaixa101315141918[[#This Row],[Movimento ]]="Saldo Inicial",FluxoCaixa101315141918[[#This Row],[R$ (Valores)]],K1157+FluxoCaixa101315141918[[#This Row],[Valores Receitas / Despesas]])</f>
        <v>77365.289999999994</v>
      </c>
      <c r="L1158" s="53">
        <f>IF(FluxoCaixa101315141918[[#This Row],[Entrada / Saída]]="Saída",FluxoCaixa101315141918[[#This Row],[R$ (Valores)]]*-1,FluxoCaixa101315141918[[#This Row],[R$ (Valores)]])</f>
        <v>0</v>
      </c>
    </row>
    <row r="1159" spans="2:12">
      <c r="B1159" s="48"/>
      <c r="C1159" s="48"/>
      <c r="D1159" s="16"/>
      <c r="E1159" s="48"/>
      <c r="F1159" s="17"/>
      <c r="G1159" s="17"/>
      <c r="H1159" s="17"/>
      <c r="I1159" s="54"/>
      <c r="J1159" s="45"/>
      <c r="K1159" s="20">
        <f>IF(FluxoCaixa101315141918[[#This Row],[Movimento ]]="Saldo Inicial",FluxoCaixa101315141918[[#This Row],[R$ (Valores)]],K1158+FluxoCaixa101315141918[[#This Row],[Valores Receitas / Despesas]])</f>
        <v>77365.289999999994</v>
      </c>
      <c r="L1159" s="53">
        <f>IF(FluxoCaixa101315141918[[#This Row],[Entrada / Saída]]="Saída",FluxoCaixa101315141918[[#This Row],[R$ (Valores)]]*-1,FluxoCaixa101315141918[[#This Row],[R$ (Valores)]])</f>
        <v>0</v>
      </c>
    </row>
    <row r="1160" spans="2:12">
      <c r="B1160" s="48"/>
      <c r="C1160" s="48"/>
      <c r="D1160" s="16"/>
      <c r="E1160" s="48"/>
      <c r="F1160" s="17"/>
      <c r="G1160" s="17"/>
      <c r="H1160" s="17"/>
      <c r="I1160" s="54"/>
      <c r="J1160" s="45"/>
      <c r="K1160" s="20">
        <f>IF(FluxoCaixa101315141918[[#This Row],[Movimento ]]="Saldo Inicial",FluxoCaixa101315141918[[#This Row],[R$ (Valores)]],K1159+FluxoCaixa101315141918[[#This Row],[Valores Receitas / Despesas]])</f>
        <v>77365.289999999994</v>
      </c>
      <c r="L1160" s="53">
        <f>IF(FluxoCaixa101315141918[[#This Row],[Entrada / Saída]]="Saída",FluxoCaixa101315141918[[#This Row],[R$ (Valores)]]*-1,FluxoCaixa101315141918[[#This Row],[R$ (Valores)]])</f>
        <v>0</v>
      </c>
    </row>
    <row r="1161" spans="2:12">
      <c r="B1161" s="48"/>
      <c r="C1161" s="48"/>
      <c r="D1161" s="16"/>
      <c r="E1161" s="48"/>
      <c r="F1161" s="17"/>
      <c r="G1161" s="17"/>
      <c r="H1161" s="17"/>
      <c r="I1161" s="54"/>
      <c r="J1161" s="45"/>
      <c r="K1161" s="20">
        <f>IF(FluxoCaixa101315141918[[#This Row],[Movimento ]]="Saldo Inicial",FluxoCaixa101315141918[[#This Row],[R$ (Valores)]],K1160+FluxoCaixa101315141918[[#This Row],[Valores Receitas / Despesas]])</f>
        <v>77365.289999999994</v>
      </c>
      <c r="L1161" s="53">
        <f>IF(FluxoCaixa101315141918[[#This Row],[Entrada / Saída]]="Saída",FluxoCaixa101315141918[[#This Row],[R$ (Valores)]]*-1,FluxoCaixa101315141918[[#This Row],[R$ (Valores)]])</f>
        <v>0</v>
      </c>
    </row>
    <row r="1162" spans="2:12">
      <c r="B1162" s="48"/>
      <c r="C1162" s="48"/>
      <c r="D1162" s="16"/>
      <c r="E1162" s="48"/>
      <c r="F1162" s="17"/>
      <c r="G1162" s="17"/>
      <c r="H1162" s="17"/>
      <c r="I1162" s="54"/>
      <c r="J1162" s="45"/>
      <c r="K1162" s="20">
        <f>IF(FluxoCaixa101315141918[[#This Row],[Movimento ]]="Saldo Inicial",FluxoCaixa101315141918[[#This Row],[R$ (Valores)]],K1161+FluxoCaixa101315141918[[#This Row],[Valores Receitas / Despesas]])</f>
        <v>77365.289999999994</v>
      </c>
      <c r="L1162" s="53">
        <f>IF(FluxoCaixa101315141918[[#This Row],[Entrada / Saída]]="Saída",FluxoCaixa101315141918[[#This Row],[R$ (Valores)]]*-1,FluxoCaixa101315141918[[#This Row],[R$ (Valores)]])</f>
        <v>0</v>
      </c>
    </row>
    <row r="1163" spans="2:12">
      <c r="B1163" s="48"/>
      <c r="C1163" s="48"/>
      <c r="D1163" s="16"/>
      <c r="E1163" s="48"/>
      <c r="F1163" s="17"/>
      <c r="G1163" s="17"/>
      <c r="H1163" s="17"/>
      <c r="I1163" s="54"/>
      <c r="J1163" s="45"/>
      <c r="K1163" s="20">
        <f>IF(FluxoCaixa101315141918[[#This Row],[Movimento ]]="Saldo Inicial",FluxoCaixa101315141918[[#This Row],[R$ (Valores)]],K1162+FluxoCaixa101315141918[[#This Row],[Valores Receitas / Despesas]])</f>
        <v>77365.289999999994</v>
      </c>
      <c r="L1163" s="53">
        <f>IF(FluxoCaixa101315141918[[#This Row],[Entrada / Saída]]="Saída",FluxoCaixa101315141918[[#This Row],[R$ (Valores)]]*-1,FluxoCaixa101315141918[[#This Row],[R$ (Valores)]])</f>
        <v>0</v>
      </c>
    </row>
    <row r="1164" spans="2:12">
      <c r="B1164" s="48"/>
      <c r="C1164" s="48"/>
      <c r="D1164" s="16"/>
      <c r="E1164" s="48"/>
      <c r="F1164" s="17"/>
      <c r="G1164" s="17"/>
      <c r="H1164" s="17"/>
      <c r="I1164" s="54"/>
      <c r="J1164" s="45"/>
      <c r="K1164" s="20">
        <f>IF(FluxoCaixa101315141918[[#This Row],[Movimento ]]="Saldo Inicial",FluxoCaixa101315141918[[#This Row],[R$ (Valores)]],K1163+FluxoCaixa101315141918[[#This Row],[Valores Receitas / Despesas]])</f>
        <v>77365.289999999994</v>
      </c>
      <c r="L1164" s="53">
        <f>IF(FluxoCaixa101315141918[[#This Row],[Entrada / Saída]]="Saída",FluxoCaixa101315141918[[#This Row],[R$ (Valores)]]*-1,FluxoCaixa101315141918[[#This Row],[R$ (Valores)]])</f>
        <v>0</v>
      </c>
    </row>
    <row r="1165" spans="2:12">
      <c r="B1165" s="48"/>
      <c r="C1165" s="48"/>
      <c r="D1165" s="16"/>
      <c r="E1165" s="48"/>
      <c r="F1165" s="17"/>
      <c r="G1165" s="17"/>
      <c r="H1165" s="17"/>
      <c r="I1165" s="54"/>
      <c r="J1165" s="45"/>
      <c r="K1165" s="20">
        <f>IF(FluxoCaixa101315141918[[#This Row],[Movimento ]]="Saldo Inicial",FluxoCaixa101315141918[[#This Row],[R$ (Valores)]],K1164+FluxoCaixa101315141918[[#This Row],[Valores Receitas / Despesas]])</f>
        <v>77365.289999999994</v>
      </c>
      <c r="L1165" s="53">
        <f>IF(FluxoCaixa101315141918[[#This Row],[Entrada / Saída]]="Saída",FluxoCaixa101315141918[[#This Row],[R$ (Valores)]]*-1,FluxoCaixa101315141918[[#This Row],[R$ (Valores)]])</f>
        <v>0</v>
      </c>
    </row>
    <row r="1166" spans="2:12">
      <c r="B1166" s="48"/>
      <c r="C1166" s="48"/>
      <c r="D1166" s="16"/>
      <c r="E1166" s="48"/>
      <c r="F1166" s="17"/>
      <c r="G1166" s="17"/>
      <c r="H1166" s="17"/>
      <c r="I1166" s="54"/>
      <c r="J1166" s="45"/>
      <c r="K1166" s="20">
        <f>IF(FluxoCaixa101315141918[[#This Row],[Movimento ]]="Saldo Inicial",FluxoCaixa101315141918[[#This Row],[R$ (Valores)]],K1165+FluxoCaixa101315141918[[#This Row],[Valores Receitas / Despesas]])</f>
        <v>77365.289999999994</v>
      </c>
      <c r="L1166" s="53">
        <f>IF(FluxoCaixa101315141918[[#This Row],[Entrada / Saída]]="Saída",FluxoCaixa101315141918[[#This Row],[R$ (Valores)]]*-1,FluxoCaixa101315141918[[#This Row],[R$ (Valores)]])</f>
        <v>0</v>
      </c>
    </row>
    <row r="1167" spans="2:12">
      <c r="B1167" s="48"/>
      <c r="C1167" s="48"/>
      <c r="D1167" s="16"/>
      <c r="E1167" s="48"/>
      <c r="F1167" s="17"/>
      <c r="G1167" s="17"/>
      <c r="H1167" s="17"/>
      <c r="I1167" s="54"/>
      <c r="J1167" s="45"/>
      <c r="K1167" s="20">
        <f>IF(FluxoCaixa101315141918[[#This Row],[Movimento ]]="Saldo Inicial",FluxoCaixa101315141918[[#This Row],[R$ (Valores)]],K1166+FluxoCaixa101315141918[[#This Row],[Valores Receitas / Despesas]])</f>
        <v>77365.289999999994</v>
      </c>
      <c r="L1167" s="53">
        <f>IF(FluxoCaixa101315141918[[#This Row],[Entrada / Saída]]="Saída",FluxoCaixa101315141918[[#This Row],[R$ (Valores)]]*-1,FluxoCaixa101315141918[[#This Row],[R$ (Valores)]])</f>
        <v>0</v>
      </c>
    </row>
    <row r="1168" spans="2:12">
      <c r="B1168" s="48"/>
      <c r="C1168" s="48"/>
      <c r="D1168" s="16"/>
      <c r="E1168" s="48"/>
      <c r="F1168" s="17"/>
      <c r="G1168" s="17"/>
      <c r="H1168" s="17"/>
      <c r="I1168" s="54"/>
      <c r="J1168" s="45"/>
      <c r="K1168" s="20">
        <f>IF(FluxoCaixa101315141918[[#This Row],[Movimento ]]="Saldo Inicial",FluxoCaixa101315141918[[#This Row],[R$ (Valores)]],K1167+FluxoCaixa101315141918[[#This Row],[Valores Receitas / Despesas]])</f>
        <v>77365.289999999994</v>
      </c>
      <c r="L1168" s="53">
        <f>IF(FluxoCaixa101315141918[[#This Row],[Entrada / Saída]]="Saída",FluxoCaixa101315141918[[#This Row],[R$ (Valores)]]*-1,FluxoCaixa101315141918[[#This Row],[R$ (Valores)]])</f>
        <v>0</v>
      </c>
    </row>
    <row r="1169" spans="2:12">
      <c r="B1169" s="48"/>
      <c r="C1169" s="48"/>
      <c r="D1169" s="16"/>
      <c r="E1169" s="48"/>
      <c r="F1169" s="17"/>
      <c r="G1169" s="17"/>
      <c r="H1169" s="17"/>
      <c r="I1169" s="54"/>
      <c r="J1169" s="45"/>
      <c r="K1169" s="20">
        <f>IF(FluxoCaixa101315141918[[#This Row],[Movimento ]]="Saldo Inicial",FluxoCaixa101315141918[[#This Row],[R$ (Valores)]],K1168+FluxoCaixa101315141918[[#This Row],[Valores Receitas / Despesas]])</f>
        <v>77365.289999999994</v>
      </c>
      <c r="L1169" s="53">
        <f>IF(FluxoCaixa101315141918[[#This Row],[Entrada / Saída]]="Saída",FluxoCaixa101315141918[[#This Row],[R$ (Valores)]]*-1,FluxoCaixa101315141918[[#This Row],[R$ (Valores)]])</f>
        <v>0</v>
      </c>
    </row>
    <row r="1170" spans="2:12">
      <c r="B1170" s="48"/>
      <c r="C1170" s="48"/>
      <c r="D1170" s="16"/>
      <c r="E1170" s="48"/>
      <c r="F1170" s="17"/>
      <c r="G1170" s="17"/>
      <c r="H1170" s="17"/>
      <c r="I1170" s="54"/>
      <c r="J1170" s="45"/>
      <c r="K1170" s="20">
        <f>IF(FluxoCaixa101315141918[[#This Row],[Movimento ]]="Saldo Inicial",FluxoCaixa101315141918[[#This Row],[R$ (Valores)]],K1169+FluxoCaixa101315141918[[#This Row],[Valores Receitas / Despesas]])</f>
        <v>77365.289999999994</v>
      </c>
      <c r="L1170" s="53">
        <f>IF(FluxoCaixa101315141918[[#This Row],[Entrada / Saída]]="Saída",FluxoCaixa101315141918[[#This Row],[R$ (Valores)]]*-1,FluxoCaixa101315141918[[#This Row],[R$ (Valores)]])</f>
        <v>0</v>
      </c>
    </row>
    <row r="1171" spans="2:12">
      <c r="B1171" s="48"/>
      <c r="C1171" s="48"/>
      <c r="D1171" s="16"/>
      <c r="E1171" s="48"/>
      <c r="F1171" s="17"/>
      <c r="G1171" s="17"/>
      <c r="H1171" s="17"/>
      <c r="I1171" s="54"/>
      <c r="J1171" s="45"/>
      <c r="K1171" s="20">
        <f>IF(FluxoCaixa101315141918[[#This Row],[Movimento ]]="Saldo Inicial",FluxoCaixa101315141918[[#This Row],[R$ (Valores)]],K1170+FluxoCaixa101315141918[[#This Row],[Valores Receitas / Despesas]])</f>
        <v>77365.289999999994</v>
      </c>
      <c r="L1171" s="53">
        <f>IF(FluxoCaixa101315141918[[#This Row],[Entrada / Saída]]="Saída",FluxoCaixa101315141918[[#This Row],[R$ (Valores)]]*-1,FluxoCaixa101315141918[[#This Row],[R$ (Valores)]])</f>
        <v>0</v>
      </c>
    </row>
    <row r="1172" spans="2:12">
      <c r="B1172" s="48"/>
      <c r="C1172" s="48"/>
      <c r="D1172" s="16"/>
      <c r="E1172" s="48"/>
      <c r="F1172" s="17"/>
      <c r="G1172" s="17"/>
      <c r="H1172" s="17"/>
      <c r="I1172" s="54"/>
      <c r="J1172" s="45"/>
      <c r="K1172" s="20">
        <f>IF(FluxoCaixa101315141918[[#This Row],[Movimento ]]="Saldo Inicial",FluxoCaixa101315141918[[#This Row],[R$ (Valores)]],K1171+FluxoCaixa101315141918[[#This Row],[Valores Receitas / Despesas]])</f>
        <v>77365.289999999994</v>
      </c>
      <c r="L1172" s="53">
        <f>IF(FluxoCaixa101315141918[[#This Row],[Entrada / Saída]]="Saída",FluxoCaixa101315141918[[#This Row],[R$ (Valores)]]*-1,FluxoCaixa101315141918[[#This Row],[R$ (Valores)]])</f>
        <v>0</v>
      </c>
    </row>
    <row r="1173" spans="2:12">
      <c r="B1173" s="48"/>
      <c r="C1173" s="48"/>
      <c r="D1173" s="16"/>
      <c r="E1173" s="48"/>
      <c r="F1173" s="17"/>
      <c r="G1173" s="17"/>
      <c r="H1173" s="17"/>
      <c r="I1173" s="54"/>
      <c r="J1173" s="45"/>
      <c r="K1173" s="20">
        <f>IF(FluxoCaixa101315141918[[#This Row],[Movimento ]]="Saldo Inicial",FluxoCaixa101315141918[[#This Row],[R$ (Valores)]],K1172+FluxoCaixa101315141918[[#This Row],[Valores Receitas / Despesas]])</f>
        <v>77365.289999999994</v>
      </c>
      <c r="L1173" s="53">
        <f>IF(FluxoCaixa101315141918[[#This Row],[Entrada / Saída]]="Saída",FluxoCaixa101315141918[[#This Row],[R$ (Valores)]]*-1,FluxoCaixa101315141918[[#This Row],[R$ (Valores)]])</f>
        <v>0</v>
      </c>
    </row>
    <row r="1174" spans="2:12">
      <c r="B1174" s="48"/>
      <c r="C1174" s="48"/>
      <c r="D1174" s="16"/>
      <c r="E1174" s="48"/>
      <c r="F1174" s="17"/>
      <c r="G1174" s="17"/>
      <c r="H1174" s="17"/>
      <c r="I1174" s="54"/>
      <c r="J1174" s="45"/>
      <c r="K1174" s="20">
        <f>IF(FluxoCaixa101315141918[[#This Row],[Movimento ]]="Saldo Inicial",FluxoCaixa101315141918[[#This Row],[R$ (Valores)]],K1173+FluxoCaixa101315141918[[#This Row],[Valores Receitas / Despesas]])</f>
        <v>77365.289999999994</v>
      </c>
      <c r="L1174" s="53">
        <f>IF(FluxoCaixa101315141918[[#This Row],[Entrada / Saída]]="Saída",FluxoCaixa101315141918[[#This Row],[R$ (Valores)]]*-1,FluxoCaixa101315141918[[#This Row],[R$ (Valores)]])</f>
        <v>0</v>
      </c>
    </row>
    <row r="1175" spans="2:12">
      <c r="B1175" s="48"/>
      <c r="C1175" s="48"/>
      <c r="D1175" s="16"/>
      <c r="E1175" s="48"/>
      <c r="F1175" s="17"/>
      <c r="G1175" s="17"/>
      <c r="H1175" s="17"/>
      <c r="I1175" s="54"/>
      <c r="J1175" s="45"/>
      <c r="K1175" s="20">
        <f>IF(FluxoCaixa101315141918[[#This Row],[Movimento ]]="Saldo Inicial",FluxoCaixa101315141918[[#This Row],[R$ (Valores)]],K1174+FluxoCaixa101315141918[[#This Row],[Valores Receitas / Despesas]])</f>
        <v>77365.289999999994</v>
      </c>
      <c r="L1175" s="53">
        <f>IF(FluxoCaixa101315141918[[#This Row],[Entrada / Saída]]="Saída",FluxoCaixa101315141918[[#This Row],[R$ (Valores)]]*-1,FluxoCaixa101315141918[[#This Row],[R$ (Valores)]])</f>
        <v>0</v>
      </c>
    </row>
    <row r="1176" spans="2:12">
      <c r="B1176" s="48"/>
      <c r="C1176" s="48"/>
      <c r="D1176" s="16"/>
      <c r="E1176" s="48"/>
      <c r="F1176" s="17"/>
      <c r="G1176" s="17"/>
      <c r="H1176" s="17"/>
      <c r="I1176" s="54"/>
      <c r="J1176" s="45"/>
      <c r="K1176" s="20">
        <f>IF(FluxoCaixa101315141918[[#This Row],[Movimento ]]="Saldo Inicial",FluxoCaixa101315141918[[#This Row],[R$ (Valores)]],K1175+FluxoCaixa101315141918[[#This Row],[Valores Receitas / Despesas]])</f>
        <v>77365.289999999994</v>
      </c>
      <c r="L1176" s="53">
        <f>IF(FluxoCaixa101315141918[[#This Row],[Entrada / Saída]]="Saída",FluxoCaixa101315141918[[#This Row],[R$ (Valores)]]*-1,FluxoCaixa101315141918[[#This Row],[R$ (Valores)]])</f>
        <v>0</v>
      </c>
    </row>
    <row r="1177" spans="2:12">
      <c r="B1177" s="48"/>
      <c r="C1177" s="48"/>
      <c r="D1177" s="16"/>
      <c r="E1177" s="48"/>
      <c r="F1177" s="17"/>
      <c r="G1177" s="17"/>
      <c r="H1177" s="17"/>
      <c r="I1177" s="54"/>
      <c r="J1177" s="45"/>
      <c r="K1177" s="20">
        <f>IF(FluxoCaixa101315141918[[#This Row],[Movimento ]]="Saldo Inicial",FluxoCaixa101315141918[[#This Row],[R$ (Valores)]],K1176+FluxoCaixa101315141918[[#This Row],[Valores Receitas / Despesas]])</f>
        <v>77365.289999999994</v>
      </c>
      <c r="L1177" s="53">
        <f>IF(FluxoCaixa101315141918[[#This Row],[Entrada / Saída]]="Saída",FluxoCaixa101315141918[[#This Row],[R$ (Valores)]]*-1,FluxoCaixa101315141918[[#This Row],[R$ (Valores)]])</f>
        <v>0</v>
      </c>
    </row>
    <row r="1178" spans="2:12">
      <c r="B1178" s="48"/>
      <c r="C1178" s="48"/>
      <c r="D1178" s="16"/>
      <c r="E1178" s="48"/>
      <c r="F1178" s="17"/>
      <c r="G1178" s="17"/>
      <c r="H1178" s="17"/>
      <c r="I1178" s="54"/>
      <c r="J1178" s="45"/>
      <c r="K1178" s="20">
        <f>IF(FluxoCaixa101315141918[[#This Row],[Movimento ]]="Saldo Inicial",FluxoCaixa101315141918[[#This Row],[R$ (Valores)]],K1177+FluxoCaixa101315141918[[#This Row],[Valores Receitas / Despesas]])</f>
        <v>77365.289999999994</v>
      </c>
      <c r="L1178" s="53">
        <f>IF(FluxoCaixa101315141918[[#This Row],[Entrada / Saída]]="Saída",FluxoCaixa101315141918[[#This Row],[R$ (Valores)]]*-1,FluxoCaixa101315141918[[#This Row],[R$ (Valores)]])</f>
        <v>0</v>
      </c>
    </row>
    <row r="1179" spans="2:12">
      <c r="B1179" s="48"/>
      <c r="C1179" s="48"/>
      <c r="D1179" s="16"/>
      <c r="E1179" s="48"/>
      <c r="F1179" s="17"/>
      <c r="G1179" s="17"/>
      <c r="H1179" s="17"/>
      <c r="I1179" s="54"/>
      <c r="J1179" s="45"/>
      <c r="K1179" s="20">
        <f>IF(FluxoCaixa101315141918[[#This Row],[Movimento ]]="Saldo Inicial",FluxoCaixa101315141918[[#This Row],[R$ (Valores)]],K1178+FluxoCaixa101315141918[[#This Row],[Valores Receitas / Despesas]])</f>
        <v>77365.289999999994</v>
      </c>
      <c r="L1179" s="53">
        <f>IF(FluxoCaixa101315141918[[#This Row],[Entrada / Saída]]="Saída",FluxoCaixa101315141918[[#This Row],[R$ (Valores)]]*-1,FluxoCaixa101315141918[[#This Row],[R$ (Valores)]])</f>
        <v>0</v>
      </c>
    </row>
    <row r="1180" spans="2:12">
      <c r="B1180" s="48"/>
      <c r="C1180" s="48"/>
      <c r="D1180" s="16"/>
      <c r="E1180" s="48"/>
      <c r="F1180" s="17"/>
      <c r="G1180" s="17"/>
      <c r="H1180" s="17"/>
      <c r="I1180" s="54"/>
      <c r="J1180" s="45"/>
      <c r="K1180" s="20">
        <f>IF(FluxoCaixa101315141918[[#This Row],[Movimento ]]="Saldo Inicial",FluxoCaixa101315141918[[#This Row],[R$ (Valores)]],K1179+FluxoCaixa101315141918[[#This Row],[Valores Receitas / Despesas]])</f>
        <v>77365.289999999994</v>
      </c>
      <c r="L1180" s="53">
        <f>IF(FluxoCaixa101315141918[[#This Row],[Entrada / Saída]]="Saída",FluxoCaixa101315141918[[#This Row],[R$ (Valores)]]*-1,FluxoCaixa101315141918[[#This Row],[R$ (Valores)]])</f>
        <v>0</v>
      </c>
    </row>
    <row r="1181" spans="2:12">
      <c r="B1181" s="48"/>
      <c r="C1181" s="48"/>
      <c r="D1181" s="16"/>
      <c r="E1181" s="48"/>
      <c r="F1181" s="17"/>
      <c r="G1181" s="17"/>
      <c r="H1181" s="17"/>
      <c r="I1181" s="54"/>
      <c r="J1181" s="45"/>
      <c r="K1181" s="20">
        <f>IF(FluxoCaixa101315141918[[#This Row],[Movimento ]]="Saldo Inicial",FluxoCaixa101315141918[[#This Row],[R$ (Valores)]],K1180+FluxoCaixa101315141918[[#This Row],[Valores Receitas / Despesas]])</f>
        <v>77365.289999999994</v>
      </c>
      <c r="L1181" s="53">
        <f>IF(FluxoCaixa101315141918[[#This Row],[Entrada / Saída]]="Saída",FluxoCaixa101315141918[[#This Row],[R$ (Valores)]]*-1,FluxoCaixa101315141918[[#This Row],[R$ (Valores)]])</f>
        <v>0</v>
      </c>
    </row>
    <row r="1182" spans="2:12">
      <c r="B1182" s="48"/>
      <c r="C1182" s="48"/>
      <c r="D1182" s="16"/>
      <c r="E1182" s="48"/>
      <c r="F1182" s="17"/>
      <c r="G1182" s="17"/>
      <c r="H1182" s="17"/>
      <c r="I1182" s="54"/>
      <c r="J1182" s="45"/>
      <c r="K1182" s="20">
        <f>IF(FluxoCaixa101315141918[[#This Row],[Movimento ]]="Saldo Inicial",FluxoCaixa101315141918[[#This Row],[R$ (Valores)]],K1181+FluxoCaixa101315141918[[#This Row],[Valores Receitas / Despesas]])</f>
        <v>77365.289999999994</v>
      </c>
      <c r="L1182" s="53">
        <f>IF(FluxoCaixa101315141918[[#This Row],[Entrada / Saída]]="Saída",FluxoCaixa101315141918[[#This Row],[R$ (Valores)]]*-1,FluxoCaixa101315141918[[#This Row],[R$ (Valores)]])</f>
        <v>0</v>
      </c>
    </row>
    <row r="1183" spans="2:12">
      <c r="B1183" s="48"/>
      <c r="C1183" s="48"/>
      <c r="D1183" s="16"/>
      <c r="E1183" s="48"/>
      <c r="F1183" s="17"/>
      <c r="G1183" s="17"/>
      <c r="H1183" s="17"/>
      <c r="I1183" s="54"/>
      <c r="J1183" s="45"/>
      <c r="K1183" s="20">
        <f>IF(FluxoCaixa101315141918[[#This Row],[Movimento ]]="Saldo Inicial",FluxoCaixa101315141918[[#This Row],[R$ (Valores)]],K1182+FluxoCaixa101315141918[[#This Row],[Valores Receitas / Despesas]])</f>
        <v>77365.289999999994</v>
      </c>
      <c r="L1183" s="53">
        <f>IF(FluxoCaixa101315141918[[#This Row],[Entrada / Saída]]="Saída",FluxoCaixa101315141918[[#This Row],[R$ (Valores)]]*-1,FluxoCaixa101315141918[[#This Row],[R$ (Valores)]])</f>
        <v>0</v>
      </c>
    </row>
    <row r="1184" spans="2:12">
      <c r="B1184" s="48"/>
      <c r="C1184" s="48"/>
      <c r="D1184" s="16"/>
      <c r="E1184" s="48"/>
      <c r="F1184" s="17"/>
      <c r="G1184" s="17"/>
      <c r="H1184" s="17"/>
      <c r="I1184" s="54"/>
      <c r="J1184" s="45"/>
      <c r="K1184" s="20">
        <f>IF(FluxoCaixa101315141918[[#This Row],[Movimento ]]="Saldo Inicial",FluxoCaixa101315141918[[#This Row],[R$ (Valores)]],K1183+FluxoCaixa101315141918[[#This Row],[Valores Receitas / Despesas]])</f>
        <v>77365.289999999994</v>
      </c>
      <c r="L1184" s="53">
        <f>IF(FluxoCaixa101315141918[[#This Row],[Entrada / Saída]]="Saída",FluxoCaixa101315141918[[#This Row],[R$ (Valores)]]*-1,FluxoCaixa101315141918[[#This Row],[R$ (Valores)]])</f>
        <v>0</v>
      </c>
    </row>
    <row r="1185" spans="2:12">
      <c r="B1185" s="48"/>
      <c r="C1185" s="48"/>
      <c r="D1185" s="16"/>
      <c r="E1185" s="48"/>
      <c r="F1185" s="17"/>
      <c r="G1185" s="17"/>
      <c r="H1185" s="17"/>
      <c r="I1185" s="54"/>
      <c r="J1185" s="45"/>
      <c r="K1185" s="20">
        <f>IF(FluxoCaixa101315141918[[#This Row],[Movimento ]]="Saldo Inicial",FluxoCaixa101315141918[[#This Row],[R$ (Valores)]],K1184+FluxoCaixa101315141918[[#This Row],[Valores Receitas / Despesas]])</f>
        <v>77365.289999999994</v>
      </c>
      <c r="L1185" s="53">
        <f>IF(FluxoCaixa101315141918[[#This Row],[Entrada / Saída]]="Saída",FluxoCaixa101315141918[[#This Row],[R$ (Valores)]]*-1,FluxoCaixa101315141918[[#This Row],[R$ (Valores)]])</f>
        <v>0</v>
      </c>
    </row>
    <row r="1186" spans="2:12">
      <c r="B1186" s="48"/>
      <c r="C1186" s="48"/>
      <c r="D1186" s="16"/>
      <c r="E1186" s="48"/>
      <c r="F1186" s="17"/>
      <c r="G1186" s="17"/>
      <c r="H1186" s="17"/>
      <c r="I1186" s="54"/>
      <c r="J1186" s="45"/>
      <c r="K1186" s="20">
        <f>IF(FluxoCaixa101315141918[[#This Row],[Movimento ]]="Saldo Inicial",FluxoCaixa101315141918[[#This Row],[R$ (Valores)]],K1185+FluxoCaixa101315141918[[#This Row],[Valores Receitas / Despesas]])</f>
        <v>77365.289999999994</v>
      </c>
      <c r="L1186" s="53">
        <f>IF(FluxoCaixa101315141918[[#This Row],[Entrada / Saída]]="Saída",FluxoCaixa101315141918[[#This Row],[R$ (Valores)]]*-1,FluxoCaixa101315141918[[#This Row],[R$ (Valores)]])</f>
        <v>0</v>
      </c>
    </row>
    <row r="1187" spans="2:12">
      <c r="B1187" s="48"/>
      <c r="C1187" s="48"/>
      <c r="D1187" s="16"/>
      <c r="E1187" s="48"/>
      <c r="F1187" s="17"/>
      <c r="G1187" s="17"/>
      <c r="H1187" s="17"/>
      <c r="I1187" s="54"/>
      <c r="J1187" s="45"/>
      <c r="K1187" s="20">
        <f>IF(FluxoCaixa101315141918[[#This Row],[Movimento ]]="Saldo Inicial",FluxoCaixa101315141918[[#This Row],[R$ (Valores)]],K1186+FluxoCaixa101315141918[[#This Row],[Valores Receitas / Despesas]])</f>
        <v>77365.289999999994</v>
      </c>
      <c r="L1187" s="53">
        <f>IF(FluxoCaixa101315141918[[#This Row],[Entrada / Saída]]="Saída",FluxoCaixa101315141918[[#This Row],[R$ (Valores)]]*-1,FluxoCaixa101315141918[[#This Row],[R$ (Valores)]])</f>
        <v>0</v>
      </c>
    </row>
    <row r="1188" spans="2:12">
      <c r="B1188" s="48"/>
      <c r="C1188" s="48"/>
      <c r="D1188" s="16"/>
      <c r="E1188" s="48"/>
      <c r="F1188" s="17"/>
      <c r="G1188" s="17"/>
      <c r="H1188" s="17"/>
      <c r="I1188" s="54"/>
      <c r="J1188" s="45"/>
      <c r="K1188" s="20">
        <f>IF(FluxoCaixa101315141918[[#This Row],[Movimento ]]="Saldo Inicial",FluxoCaixa101315141918[[#This Row],[R$ (Valores)]],K1187+FluxoCaixa101315141918[[#This Row],[Valores Receitas / Despesas]])</f>
        <v>77365.289999999994</v>
      </c>
      <c r="L1188" s="53">
        <f>IF(FluxoCaixa101315141918[[#This Row],[Entrada / Saída]]="Saída",FluxoCaixa101315141918[[#This Row],[R$ (Valores)]]*-1,FluxoCaixa101315141918[[#This Row],[R$ (Valores)]])</f>
        <v>0</v>
      </c>
    </row>
    <row r="1189" spans="2:12">
      <c r="B1189" s="48"/>
      <c r="C1189" s="48"/>
      <c r="D1189" s="16"/>
      <c r="E1189" s="48"/>
      <c r="F1189" s="17"/>
      <c r="G1189" s="17"/>
      <c r="H1189" s="17"/>
      <c r="I1189" s="54"/>
      <c r="J1189" s="45"/>
      <c r="K1189" s="20">
        <f>IF(FluxoCaixa101315141918[[#This Row],[Movimento ]]="Saldo Inicial",FluxoCaixa101315141918[[#This Row],[R$ (Valores)]],K1188+FluxoCaixa101315141918[[#This Row],[Valores Receitas / Despesas]])</f>
        <v>77365.289999999994</v>
      </c>
      <c r="L1189" s="53">
        <f>IF(FluxoCaixa101315141918[[#This Row],[Entrada / Saída]]="Saída",FluxoCaixa101315141918[[#This Row],[R$ (Valores)]]*-1,FluxoCaixa101315141918[[#This Row],[R$ (Valores)]])</f>
        <v>0</v>
      </c>
    </row>
    <row r="1190" spans="2:12">
      <c r="B1190" s="48"/>
      <c r="C1190" s="48"/>
      <c r="D1190" s="16"/>
      <c r="E1190" s="48"/>
      <c r="F1190" s="17"/>
      <c r="G1190" s="17"/>
      <c r="H1190" s="17"/>
      <c r="I1190" s="54"/>
      <c r="J1190" s="45"/>
      <c r="K1190" s="20">
        <f>IF(FluxoCaixa101315141918[[#This Row],[Movimento ]]="Saldo Inicial",FluxoCaixa101315141918[[#This Row],[R$ (Valores)]],K1189+FluxoCaixa101315141918[[#This Row],[Valores Receitas / Despesas]])</f>
        <v>77365.289999999994</v>
      </c>
      <c r="L1190" s="53">
        <f>IF(FluxoCaixa101315141918[[#This Row],[Entrada / Saída]]="Saída",FluxoCaixa101315141918[[#This Row],[R$ (Valores)]]*-1,FluxoCaixa101315141918[[#This Row],[R$ (Valores)]])</f>
        <v>0</v>
      </c>
    </row>
    <row r="1191" spans="2:12">
      <c r="B1191" s="48"/>
      <c r="C1191" s="48"/>
      <c r="D1191" s="16"/>
      <c r="E1191" s="48"/>
      <c r="F1191" s="17"/>
      <c r="G1191" s="17"/>
      <c r="H1191" s="17"/>
      <c r="I1191" s="54"/>
      <c r="J1191" s="45"/>
      <c r="K1191" s="20">
        <f>IF(FluxoCaixa101315141918[[#This Row],[Movimento ]]="Saldo Inicial",FluxoCaixa101315141918[[#This Row],[R$ (Valores)]],K1190+FluxoCaixa101315141918[[#This Row],[Valores Receitas / Despesas]])</f>
        <v>77365.289999999994</v>
      </c>
      <c r="L1191" s="53">
        <f>IF(FluxoCaixa101315141918[[#This Row],[Entrada / Saída]]="Saída",FluxoCaixa101315141918[[#This Row],[R$ (Valores)]]*-1,FluxoCaixa101315141918[[#This Row],[R$ (Valores)]])</f>
        <v>0</v>
      </c>
    </row>
    <row r="1192" spans="2:12">
      <c r="B1192" s="48"/>
      <c r="C1192" s="48"/>
      <c r="D1192" s="16"/>
      <c r="E1192" s="48"/>
      <c r="F1192" s="17"/>
      <c r="G1192" s="17"/>
      <c r="H1192" s="17"/>
      <c r="I1192" s="54"/>
      <c r="J1192" s="45"/>
      <c r="K1192" s="20">
        <f>IF(FluxoCaixa101315141918[[#This Row],[Movimento ]]="Saldo Inicial",FluxoCaixa101315141918[[#This Row],[R$ (Valores)]],K1191+FluxoCaixa101315141918[[#This Row],[Valores Receitas / Despesas]])</f>
        <v>77365.289999999994</v>
      </c>
      <c r="L1192" s="53">
        <f>IF(FluxoCaixa101315141918[[#This Row],[Entrada / Saída]]="Saída",FluxoCaixa101315141918[[#This Row],[R$ (Valores)]]*-1,FluxoCaixa101315141918[[#This Row],[R$ (Valores)]])</f>
        <v>0</v>
      </c>
    </row>
    <row r="1193" spans="2:12">
      <c r="B1193" s="48"/>
      <c r="C1193" s="48"/>
      <c r="D1193" s="16"/>
      <c r="E1193" s="48"/>
      <c r="F1193" s="17"/>
      <c r="G1193" s="17"/>
      <c r="H1193" s="17"/>
      <c r="I1193" s="54"/>
      <c r="J1193" s="45"/>
      <c r="K1193" s="20">
        <f>IF(FluxoCaixa101315141918[[#This Row],[Movimento ]]="Saldo Inicial",FluxoCaixa101315141918[[#This Row],[R$ (Valores)]],K1192+FluxoCaixa101315141918[[#This Row],[Valores Receitas / Despesas]])</f>
        <v>77365.289999999994</v>
      </c>
      <c r="L1193" s="53">
        <f>IF(FluxoCaixa101315141918[[#This Row],[Entrada / Saída]]="Saída",FluxoCaixa101315141918[[#This Row],[R$ (Valores)]]*-1,FluxoCaixa101315141918[[#This Row],[R$ (Valores)]])</f>
        <v>0</v>
      </c>
    </row>
    <row r="1194" spans="2:12">
      <c r="B1194" s="48"/>
      <c r="C1194" s="48"/>
      <c r="D1194" s="16"/>
      <c r="E1194" s="48"/>
      <c r="F1194" s="17"/>
      <c r="G1194" s="17"/>
      <c r="H1194" s="17"/>
      <c r="I1194" s="54"/>
      <c r="J1194" s="45"/>
      <c r="K1194" s="20">
        <f>IF(FluxoCaixa101315141918[[#This Row],[Movimento ]]="Saldo Inicial",FluxoCaixa101315141918[[#This Row],[R$ (Valores)]],K1193+FluxoCaixa101315141918[[#This Row],[Valores Receitas / Despesas]])</f>
        <v>77365.289999999994</v>
      </c>
      <c r="L1194" s="53">
        <f>IF(FluxoCaixa101315141918[[#This Row],[Entrada / Saída]]="Saída",FluxoCaixa101315141918[[#This Row],[R$ (Valores)]]*-1,FluxoCaixa101315141918[[#This Row],[R$ (Valores)]])</f>
        <v>0</v>
      </c>
    </row>
    <row r="1195" spans="2:12">
      <c r="B1195" s="48"/>
      <c r="C1195" s="48"/>
      <c r="D1195" s="16"/>
      <c r="E1195" s="48"/>
      <c r="F1195" s="17"/>
      <c r="G1195" s="17"/>
      <c r="H1195" s="17"/>
      <c r="I1195" s="54"/>
      <c r="J1195" s="45"/>
      <c r="K1195" s="20">
        <f>IF(FluxoCaixa101315141918[[#This Row],[Movimento ]]="Saldo Inicial",FluxoCaixa101315141918[[#This Row],[R$ (Valores)]],K1194+FluxoCaixa101315141918[[#This Row],[Valores Receitas / Despesas]])</f>
        <v>77365.289999999994</v>
      </c>
      <c r="L1195" s="53">
        <f>IF(FluxoCaixa101315141918[[#This Row],[Entrada / Saída]]="Saída",FluxoCaixa101315141918[[#This Row],[R$ (Valores)]]*-1,FluxoCaixa101315141918[[#This Row],[R$ (Valores)]])</f>
        <v>0</v>
      </c>
    </row>
    <row r="1196" spans="2:12">
      <c r="B1196" s="48"/>
      <c r="C1196" s="48"/>
      <c r="D1196" s="16"/>
      <c r="E1196" s="48"/>
      <c r="F1196" s="17"/>
      <c r="G1196" s="17"/>
      <c r="H1196" s="17"/>
      <c r="I1196" s="54"/>
      <c r="J1196" s="45"/>
      <c r="K1196" s="20">
        <f>IF(FluxoCaixa101315141918[[#This Row],[Movimento ]]="Saldo Inicial",FluxoCaixa101315141918[[#This Row],[R$ (Valores)]],K1195+FluxoCaixa101315141918[[#This Row],[Valores Receitas / Despesas]])</f>
        <v>77365.289999999994</v>
      </c>
      <c r="L1196" s="53">
        <f>IF(FluxoCaixa101315141918[[#This Row],[Entrada / Saída]]="Saída",FluxoCaixa101315141918[[#This Row],[R$ (Valores)]]*-1,FluxoCaixa101315141918[[#This Row],[R$ (Valores)]])</f>
        <v>0</v>
      </c>
    </row>
    <row r="1197" spans="2:12">
      <c r="B1197" s="48"/>
      <c r="C1197" s="48"/>
      <c r="D1197" s="16"/>
      <c r="E1197" s="48"/>
      <c r="F1197" s="17"/>
      <c r="G1197" s="17"/>
      <c r="H1197" s="17"/>
      <c r="I1197" s="54"/>
      <c r="J1197" s="45"/>
      <c r="K1197" s="20">
        <f>IF(FluxoCaixa101315141918[[#This Row],[Movimento ]]="Saldo Inicial",FluxoCaixa101315141918[[#This Row],[R$ (Valores)]],K1196+FluxoCaixa101315141918[[#This Row],[Valores Receitas / Despesas]])</f>
        <v>77365.289999999994</v>
      </c>
      <c r="L1197" s="53">
        <f>IF(FluxoCaixa101315141918[[#This Row],[Entrada / Saída]]="Saída",FluxoCaixa101315141918[[#This Row],[R$ (Valores)]]*-1,FluxoCaixa101315141918[[#This Row],[R$ (Valores)]])</f>
        <v>0</v>
      </c>
    </row>
    <row r="1198" spans="2:12">
      <c r="B1198" s="48"/>
      <c r="C1198" s="48"/>
      <c r="D1198" s="16"/>
      <c r="E1198" s="48"/>
      <c r="F1198" s="17"/>
      <c r="G1198" s="17"/>
      <c r="H1198" s="17"/>
      <c r="I1198" s="54"/>
      <c r="J1198" s="45"/>
      <c r="K1198" s="20">
        <f>IF(FluxoCaixa101315141918[[#This Row],[Movimento ]]="Saldo Inicial",FluxoCaixa101315141918[[#This Row],[R$ (Valores)]],K1197+FluxoCaixa101315141918[[#This Row],[Valores Receitas / Despesas]])</f>
        <v>77365.289999999994</v>
      </c>
      <c r="L1198" s="53">
        <f>IF(FluxoCaixa101315141918[[#This Row],[Entrada / Saída]]="Saída",FluxoCaixa101315141918[[#This Row],[R$ (Valores)]]*-1,FluxoCaixa101315141918[[#This Row],[R$ (Valores)]])</f>
        <v>0</v>
      </c>
    </row>
    <row r="1199" spans="2:12">
      <c r="B1199" s="48"/>
      <c r="C1199" s="48"/>
      <c r="D1199" s="16"/>
      <c r="E1199" s="48"/>
      <c r="F1199" s="17"/>
      <c r="G1199" s="17"/>
      <c r="H1199" s="17"/>
      <c r="I1199" s="54"/>
      <c r="J1199" s="45"/>
      <c r="K1199" s="20">
        <f>IF(FluxoCaixa101315141918[[#This Row],[Movimento ]]="Saldo Inicial",FluxoCaixa101315141918[[#This Row],[R$ (Valores)]],K1198+FluxoCaixa101315141918[[#This Row],[Valores Receitas / Despesas]])</f>
        <v>77365.289999999994</v>
      </c>
      <c r="L1199" s="53">
        <f>IF(FluxoCaixa101315141918[[#This Row],[Entrada / Saída]]="Saída",FluxoCaixa101315141918[[#This Row],[R$ (Valores)]]*-1,FluxoCaixa101315141918[[#This Row],[R$ (Valores)]])</f>
        <v>0</v>
      </c>
    </row>
    <row r="1200" spans="2:12">
      <c r="B1200" s="48"/>
      <c r="C1200" s="48"/>
      <c r="D1200" s="16"/>
      <c r="E1200" s="48"/>
      <c r="F1200" s="17"/>
      <c r="G1200" s="17"/>
      <c r="H1200" s="17"/>
      <c r="I1200" s="54"/>
      <c r="J1200" s="45"/>
      <c r="K1200" s="20">
        <f>IF(FluxoCaixa101315141918[[#This Row],[Movimento ]]="Saldo Inicial",FluxoCaixa101315141918[[#This Row],[R$ (Valores)]],K1199+FluxoCaixa101315141918[[#This Row],[Valores Receitas / Despesas]])</f>
        <v>77365.289999999994</v>
      </c>
      <c r="L1200" s="53">
        <f>IF(FluxoCaixa101315141918[[#This Row],[Entrada / Saída]]="Saída",FluxoCaixa101315141918[[#This Row],[R$ (Valores)]]*-1,FluxoCaixa101315141918[[#This Row],[R$ (Valores)]])</f>
        <v>0</v>
      </c>
    </row>
    <row r="1201" spans="2:12">
      <c r="B1201" s="48"/>
      <c r="C1201" s="48"/>
      <c r="D1201" s="16"/>
      <c r="E1201" s="48"/>
      <c r="F1201" s="17"/>
      <c r="G1201" s="17"/>
      <c r="H1201" s="17"/>
      <c r="I1201" s="54"/>
      <c r="J1201" s="45"/>
      <c r="K1201" s="20">
        <f>IF(FluxoCaixa101315141918[[#This Row],[Movimento ]]="Saldo Inicial",FluxoCaixa101315141918[[#This Row],[R$ (Valores)]],K1200+FluxoCaixa101315141918[[#This Row],[Valores Receitas / Despesas]])</f>
        <v>77365.289999999994</v>
      </c>
      <c r="L1201" s="53">
        <f>IF(FluxoCaixa101315141918[[#This Row],[Entrada / Saída]]="Saída",FluxoCaixa101315141918[[#This Row],[R$ (Valores)]]*-1,FluxoCaixa101315141918[[#This Row],[R$ (Valores)]])</f>
        <v>0</v>
      </c>
    </row>
    <row r="1202" spans="2:12">
      <c r="B1202" s="48"/>
      <c r="C1202" s="48"/>
      <c r="D1202" s="16"/>
      <c r="E1202" s="48"/>
      <c r="F1202" s="17"/>
      <c r="G1202" s="17"/>
      <c r="H1202" s="17"/>
      <c r="I1202" s="54"/>
      <c r="J1202" s="45"/>
      <c r="K1202" s="20">
        <f>IF(FluxoCaixa101315141918[[#This Row],[Movimento ]]="Saldo Inicial",FluxoCaixa101315141918[[#This Row],[R$ (Valores)]],K1201+FluxoCaixa101315141918[[#This Row],[Valores Receitas / Despesas]])</f>
        <v>77365.289999999994</v>
      </c>
      <c r="L1202" s="53">
        <f>IF(FluxoCaixa101315141918[[#This Row],[Entrada / Saída]]="Saída",FluxoCaixa101315141918[[#This Row],[R$ (Valores)]]*-1,FluxoCaixa101315141918[[#This Row],[R$ (Valores)]])</f>
        <v>0</v>
      </c>
    </row>
    <row r="1203" spans="2:12">
      <c r="B1203" s="48"/>
      <c r="C1203" s="48"/>
      <c r="D1203" s="16"/>
      <c r="E1203" s="48"/>
      <c r="F1203" s="17"/>
      <c r="G1203" s="17"/>
      <c r="H1203" s="17"/>
      <c r="I1203" s="54"/>
      <c r="J1203" s="45"/>
      <c r="K1203" s="20">
        <f>IF(FluxoCaixa101315141918[[#This Row],[Movimento ]]="Saldo Inicial",FluxoCaixa101315141918[[#This Row],[R$ (Valores)]],K1202+FluxoCaixa101315141918[[#This Row],[Valores Receitas / Despesas]])</f>
        <v>77365.289999999994</v>
      </c>
      <c r="L1203" s="53">
        <f>IF(FluxoCaixa101315141918[[#This Row],[Entrada / Saída]]="Saída",FluxoCaixa101315141918[[#This Row],[R$ (Valores)]]*-1,FluxoCaixa101315141918[[#This Row],[R$ (Valores)]])</f>
        <v>0</v>
      </c>
    </row>
    <row r="1204" spans="2:12">
      <c r="B1204" s="48"/>
      <c r="C1204" s="48"/>
      <c r="D1204" s="16"/>
      <c r="E1204" s="48"/>
      <c r="F1204" s="17"/>
      <c r="G1204" s="17"/>
      <c r="H1204" s="17"/>
      <c r="I1204" s="54"/>
      <c r="J1204" s="45"/>
      <c r="K1204" s="20">
        <f>IF(FluxoCaixa101315141918[[#This Row],[Movimento ]]="Saldo Inicial",FluxoCaixa101315141918[[#This Row],[R$ (Valores)]],K1203+FluxoCaixa101315141918[[#This Row],[Valores Receitas / Despesas]])</f>
        <v>77365.289999999994</v>
      </c>
      <c r="L1204" s="53">
        <f>IF(FluxoCaixa101315141918[[#This Row],[Entrada / Saída]]="Saída",FluxoCaixa101315141918[[#This Row],[R$ (Valores)]]*-1,FluxoCaixa101315141918[[#This Row],[R$ (Valores)]])</f>
        <v>0</v>
      </c>
    </row>
    <row r="1205" spans="2:12">
      <c r="B1205" s="48"/>
      <c r="C1205" s="48"/>
      <c r="D1205" s="16"/>
      <c r="E1205" s="48"/>
      <c r="F1205" s="17"/>
      <c r="G1205" s="17"/>
      <c r="H1205" s="17"/>
      <c r="I1205" s="54"/>
      <c r="J1205" s="45"/>
      <c r="K1205" s="20">
        <f>IF(FluxoCaixa101315141918[[#This Row],[Movimento ]]="Saldo Inicial",FluxoCaixa101315141918[[#This Row],[R$ (Valores)]],K1204+FluxoCaixa101315141918[[#This Row],[Valores Receitas / Despesas]])</f>
        <v>77365.289999999994</v>
      </c>
      <c r="L1205" s="53">
        <f>IF(FluxoCaixa101315141918[[#This Row],[Entrada / Saída]]="Saída",FluxoCaixa101315141918[[#This Row],[R$ (Valores)]]*-1,FluxoCaixa101315141918[[#This Row],[R$ (Valores)]])</f>
        <v>0</v>
      </c>
    </row>
    <row r="1206" spans="2:12">
      <c r="B1206" s="48"/>
      <c r="C1206" s="48"/>
      <c r="D1206" s="16"/>
      <c r="E1206" s="48"/>
      <c r="F1206" s="17"/>
      <c r="G1206" s="17"/>
      <c r="H1206" s="17"/>
      <c r="I1206" s="54"/>
      <c r="J1206" s="45"/>
      <c r="K1206" s="20">
        <f>IF(FluxoCaixa101315141918[[#This Row],[Movimento ]]="Saldo Inicial",FluxoCaixa101315141918[[#This Row],[R$ (Valores)]],K1205+FluxoCaixa101315141918[[#This Row],[Valores Receitas / Despesas]])</f>
        <v>77365.289999999994</v>
      </c>
      <c r="L1206" s="53">
        <f>IF(FluxoCaixa101315141918[[#This Row],[Entrada / Saída]]="Saída",FluxoCaixa101315141918[[#This Row],[R$ (Valores)]]*-1,FluxoCaixa101315141918[[#This Row],[R$ (Valores)]])</f>
        <v>0</v>
      </c>
    </row>
    <row r="1207" spans="2:12">
      <c r="B1207" s="48"/>
      <c r="C1207" s="48"/>
      <c r="D1207" s="16"/>
      <c r="E1207" s="48"/>
      <c r="F1207" s="17"/>
      <c r="G1207" s="17"/>
      <c r="H1207" s="17"/>
      <c r="I1207" s="54"/>
      <c r="J1207" s="45"/>
      <c r="K1207" s="20">
        <f>IF(FluxoCaixa101315141918[[#This Row],[Movimento ]]="Saldo Inicial",FluxoCaixa101315141918[[#This Row],[R$ (Valores)]],K1206+FluxoCaixa101315141918[[#This Row],[Valores Receitas / Despesas]])</f>
        <v>77365.289999999994</v>
      </c>
      <c r="L1207" s="53">
        <f>IF(FluxoCaixa101315141918[[#This Row],[Entrada / Saída]]="Saída",FluxoCaixa101315141918[[#This Row],[R$ (Valores)]]*-1,FluxoCaixa101315141918[[#This Row],[R$ (Valores)]])</f>
        <v>0</v>
      </c>
    </row>
    <row r="1208" spans="2:12">
      <c r="B1208" s="48"/>
      <c r="C1208" s="48"/>
      <c r="D1208" s="16"/>
      <c r="E1208" s="48"/>
      <c r="F1208" s="17"/>
      <c r="G1208" s="17"/>
      <c r="H1208" s="17"/>
      <c r="I1208" s="54"/>
      <c r="J1208" s="45"/>
      <c r="K1208" s="20">
        <f>IF(FluxoCaixa101315141918[[#This Row],[Movimento ]]="Saldo Inicial",FluxoCaixa101315141918[[#This Row],[R$ (Valores)]],K1207+FluxoCaixa101315141918[[#This Row],[Valores Receitas / Despesas]])</f>
        <v>77365.289999999994</v>
      </c>
      <c r="L1208" s="53">
        <f>IF(FluxoCaixa101315141918[[#This Row],[Entrada / Saída]]="Saída",FluxoCaixa101315141918[[#This Row],[R$ (Valores)]]*-1,FluxoCaixa101315141918[[#This Row],[R$ (Valores)]])</f>
        <v>0</v>
      </c>
    </row>
    <row r="1209" spans="2:12">
      <c r="B1209" s="48"/>
      <c r="C1209" s="48"/>
      <c r="D1209" s="16"/>
      <c r="E1209" s="48"/>
      <c r="F1209" s="17"/>
      <c r="G1209" s="17"/>
      <c r="H1209" s="17"/>
      <c r="I1209" s="54"/>
      <c r="J1209" s="45"/>
      <c r="K1209" s="20">
        <f>IF(FluxoCaixa101315141918[[#This Row],[Movimento ]]="Saldo Inicial",FluxoCaixa101315141918[[#This Row],[R$ (Valores)]],K1208+FluxoCaixa101315141918[[#This Row],[Valores Receitas / Despesas]])</f>
        <v>77365.289999999994</v>
      </c>
      <c r="L1209" s="53">
        <f>IF(FluxoCaixa101315141918[[#This Row],[Entrada / Saída]]="Saída",FluxoCaixa101315141918[[#This Row],[R$ (Valores)]]*-1,FluxoCaixa101315141918[[#This Row],[R$ (Valores)]])</f>
        <v>0</v>
      </c>
    </row>
    <row r="1210" spans="2:12">
      <c r="B1210" s="48"/>
      <c r="C1210" s="48"/>
      <c r="D1210" s="16"/>
      <c r="E1210" s="48"/>
      <c r="F1210" s="17"/>
      <c r="G1210" s="17"/>
      <c r="H1210" s="17"/>
      <c r="I1210" s="54"/>
      <c r="J1210" s="45"/>
      <c r="K1210" s="20">
        <f>IF(FluxoCaixa101315141918[[#This Row],[Movimento ]]="Saldo Inicial",FluxoCaixa101315141918[[#This Row],[R$ (Valores)]],K1209+FluxoCaixa101315141918[[#This Row],[Valores Receitas / Despesas]])</f>
        <v>77365.289999999994</v>
      </c>
      <c r="L1210" s="53">
        <f>IF(FluxoCaixa101315141918[[#This Row],[Entrada / Saída]]="Saída",FluxoCaixa101315141918[[#This Row],[R$ (Valores)]]*-1,FluxoCaixa101315141918[[#This Row],[R$ (Valores)]])</f>
        <v>0</v>
      </c>
    </row>
    <row r="1211" spans="2:12">
      <c r="B1211" s="48"/>
      <c r="C1211" s="48"/>
      <c r="D1211" s="16"/>
      <c r="E1211" s="48"/>
      <c r="F1211" s="17"/>
      <c r="G1211" s="17"/>
      <c r="H1211" s="17"/>
      <c r="I1211" s="54"/>
      <c r="J1211" s="45"/>
      <c r="K1211" s="20">
        <f>IF(FluxoCaixa101315141918[[#This Row],[Movimento ]]="Saldo Inicial",FluxoCaixa101315141918[[#This Row],[R$ (Valores)]],K1210+FluxoCaixa101315141918[[#This Row],[Valores Receitas / Despesas]])</f>
        <v>77365.289999999994</v>
      </c>
      <c r="L1211" s="53">
        <f>IF(FluxoCaixa101315141918[[#This Row],[Entrada / Saída]]="Saída",FluxoCaixa101315141918[[#This Row],[R$ (Valores)]]*-1,FluxoCaixa101315141918[[#This Row],[R$ (Valores)]])</f>
        <v>0</v>
      </c>
    </row>
    <row r="1212" spans="2:12">
      <c r="B1212" s="48"/>
      <c r="C1212" s="48"/>
      <c r="D1212" s="16"/>
      <c r="E1212" s="48"/>
      <c r="F1212" s="17"/>
      <c r="G1212" s="17"/>
      <c r="H1212" s="17"/>
      <c r="I1212" s="54"/>
      <c r="J1212" s="45"/>
      <c r="K1212" s="20">
        <f>IF(FluxoCaixa101315141918[[#This Row],[Movimento ]]="Saldo Inicial",FluxoCaixa101315141918[[#This Row],[R$ (Valores)]],K1211+FluxoCaixa101315141918[[#This Row],[Valores Receitas / Despesas]])</f>
        <v>77365.289999999994</v>
      </c>
      <c r="L1212" s="53">
        <f>IF(FluxoCaixa101315141918[[#This Row],[Entrada / Saída]]="Saída",FluxoCaixa101315141918[[#This Row],[R$ (Valores)]]*-1,FluxoCaixa101315141918[[#This Row],[R$ (Valores)]])</f>
        <v>0</v>
      </c>
    </row>
    <row r="1213" spans="2:12">
      <c r="B1213" s="48"/>
      <c r="C1213" s="48"/>
      <c r="D1213" s="16"/>
      <c r="E1213" s="48"/>
      <c r="F1213" s="17"/>
      <c r="G1213" s="17"/>
      <c r="H1213" s="17"/>
      <c r="I1213" s="54"/>
      <c r="J1213" s="45"/>
      <c r="K1213" s="20">
        <f>IF(FluxoCaixa101315141918[[#This Row],[Movimento ]]="Saldo Inicial",FluxoCaixa101315141918[[#This Row],[R$ (Valores)]],K1212+FluxoCaixa101315141918[[#This Row],[Valores Receitas / Despesas]])</f>
        <v>77365.289999999994</v>
      </c>
      <c r="L1213" s="53">
        <f>IF(FluxoCaixa101315141918[[#This Row],[Entrada / Saída]]="Saída",FluxoCaixa101315141918[[#This Row],[R$ (Valores)]]*-1,FluxoCaixa101315141918[[#This Row],[R$ (Valores)]])</f>
        <v>0</v>
      </c>
    </row>
    <row r="1214" spans="2:12">
      <c r="B1214" s="48"/>
      <c r="C1214" s="48"/>
      <c r="D1214" s="16"/>
      <c r="E1214" s="48"/>
      <c r="F1214" s="17"/>
      <c r="G1214" s="17"/>
      <c r="H1214" s="17"/>
      <c r="I1214" s="54"/>
      <c r="J1214" s="45"/>
      <c r="K1214" s="20">
        <f>IF(FluxoCaixa101315141918[[#This Row],[Movimento ]]="Saldo Inicial",FluxoCaixa101315141918[[#This Row],[R$ (Valores)]],K1213+FluxoCaixa101315141918[[#This Row],[Valores Receitas / Despesas]])</f>
        <v>77365.289999999994</v>
      </c>
      <c r="L1214" s="53">
        <f>IF(FluxoCaixa101315141918[[#This Row],[Entrada / Saída]]="Saída",FluxoCaixa101315141918[[#This Row],[R$ (Valores)]]*-1,FluxoCaixa101315141918[[#This Row],[R$ (Valores)]])</f>
        <v>0</v>
      </c>
    </row>
    <row r="1215" spans="2:12">
      <c r="B1215" s="48"/>
      <c r="C1215" s="48"/>
      <c r="D1215" s="16"/>
      <c r="E1215" s="48"/>
      <c r="F1215" s="17"/>
      <c r="G1215" s="17"/>
      <c r="H1215" s="17"/>
      <c r="I1215" s="54"/>
      <c r="J1215" s="45"/>
      <c r="K1215" s="20">
        <f>IF(FluxoCaixa101315141918[[#This Row],[Movimento ]]="Saldo Inicial",FluxoCaixa101315141918[[#This Row],[R$ (Valores)]],K1214+FluxoCaixa101315141918[[#This Row],[Valores Receitas / Despesas]])</f>
        <v>77365.289999999994</v>
      </c>
      <c r="L1215" s="53">
        <f>IF(FluxoCaixa101315141918[[#This Row],[Entrada / Saída]]="Saída",FluxoCaixa101315141918[[#This Row],[R$ (Valores)]]*-1,FluxoCaixa101315141918[[#This Row],[R$ (Valores)]])</f>
        <v>0</v>
      </c>
    </row>
    <row r="1216" spans="2:12">
      <c r="B1216" s="48"/>
      <c r="C1216" s="48"/>
      <c r="D1216" s="16"/>
      <c r="E1216" s="48"/>
      <c r="F1216" s="17"/>
      <c r="G1216" s="17"/>
      <c r="H1216" s="17"/>
      <c r="I1216" s="54"/>
      <c r="J1216" s="45"/>
      <c r="K1216" s="20">
        <f>IF(FluxoCaixa101315141918[[#This Row],[Movimento ]]="Saldo Inicial",FluxoCaixa101315141918[[#This Row],[R$ (Valores)]],K1215+FluxoCaixa101315141918[[#This Row],[Valores Receitas / Despesas]])</f>
        <v>77365.289999999994</v>
      </c>
      <c r="L1216" s="53">
        <f>IF(FluxoCaixa101315141918[[#This Row],[Entrada / Saída]]="Saída",FluxoCaixa101315141918[[#This Row],[R$ (Valores)]]*-1,FluxoCaixa101315141918[[#This Row],[R$ (Valores)]])</f>
        <v>0</v>
      </c>
    </row>
    <row r="1217" spans="2:12">
      <c r="B1217" s="48"/>
      <c r="C1217" s="48"/>
      <c r="D1217" s="16"/>
      <c r="E1217" s="48"/>
      <c r="F1217" s="17"/>
      <c r="G1217" s="17"/>
      <c r="H1217" s="17"/>
      <c r="I1217" s="54"/>
      <c r="J1217" s="45"/>
      <c r="K1217" s="20">
        <f>IF(FluxoCaixa101315141918[[#This Row],[Movimento ]]="Saldo Inicial",FluxoCaixa101315141918[[#This Row],[R$ (Valores)]],K1216+FluxoCaixa101315141918[[#This Row],[Valores Receitas / Despesas]])</f>
        <v>77365.289999999994</v>
      </c>
      <c r="L1217" s="53">
        <f>IF(FluxoCaixa101315141918[[#This Row],[Entrada / Saída]]="Saída",FluxoCaixa101315141918[[#This Row],[R$ (Valores)]]*-1,FluxoCaixa101315141918[[#This Row],[R$ (Valores)]])</f>
        <v>0</v>
      </c>
    </row>
    <row r="1218" spans="2:12">
      <c r="B1218" s="48"/>
      <c r="C1218" s="48"/>
      <c r="D1218" s="16"/>
      <c r="E1218" s="48"/>
      <c r="F1218" s="17"/>
      <c r="G1218" s="17"/>
      <c r="H1218" s="17"/>
      <c r="I1218" s="54"/>
      <c r="J1218" s="45"/>
      <c r="K1218" s="20">
        <f>IF(FluxoCaixa101315141918[[#This Row],[Movimento ]]="Saldo Inicial",FluxoCaixa101315141918[[#This Row],[R$ (Valores)]],K1217+FluxoCaixa101315141918[[#This Row],[Valores Receitas / Despesas]])</f>
        <v>77365.289999999994</v>
      </c>
      <c r="L1218" s="53">
        <f>IF(FluxoCaixa101315141918[[#This Row],[Entrada / Saída]]="Saída",FluxoCaixa101315141918[[#This Row],[R$ (Valores)]]*-1,FluxoCaixa101315141918[[#This Row],[R$ (Valores)]])</f>
        <v>0</v>
      </c>
    </row>
    <row r="1219" spans="2:12">
      <c r="B1219" s="48"/>
      <c r="C1219" s="48"/>
      <c r="D1219" s="16"/>
      <c r="E1219" s="48"/>
      <c r="F1219" s="17"/>
      <c r="G1219" s="17"/>
      <c r="H1219" s="17"/>
      <c r="I1219" s="54"/>
      <c r="J1219" s="45"/>
      <c r="K1219" s="20">
        <f>IF(FluxoCaixa101315141918[[#This Row],[Movimento ]]="Saldo Inicial",FluxoCaixa101315141918[[#This Row],[R$ (Valores)]],K1218+FluxoCaixa101315141918[[#This Row],[Valores Receitas / Despesas]])</f>
        <v>77365.289999999994</v>
      </c>
      <c r="L1219" s="53">
        <f>IF(FluxoCaixa101315141918[[#This Row],[Entrada / Saída]]="Saída",FluxoCaixa101315141918[[#This Row],[R$ (Valores)]]*-1,FluxoCaixa101315141918[[#This Row],[R$ (Valores)]])</f>
        <v>0</v>
      </c>
    </row>
    <row r="1220" spans="2:12">
      <c r="B1220" s="48"/>
      <c r="C1220" s="48"/>
      <c r="D1220" s="16"/>
      <c r="E1220" s="48"/>
      <c r="F1220" s="17"/>
      <c r="G1220" s="17"/>
      <c r="H1220" s="17"/>
      <c r="I1220" s="54"/>
      <c r="J1220" s="45"/>
      <c r="K1220" s="20">
        <f>IF(FluxoCaixa101315141918[[#This Row],[Movimento ]]="Saldo Inicial",FluxoCaixa101315141918[[#This Row],[R$ (Valores)]],K1219+FluxoCaixa101315141918[[#This Row],[Valores Receitas / Despesas]])</f>
        <v>77365.289999999994</v>
      </c>
      <c r="L1220" s="53">
        <f>IF(FluxoCaixa101315141918[[#This Row],[Entrada / Saída]]="Saída",FluxoCaixa101315141918[[#This Row],[R$ (Valores)]]*-1,FluxoCaixa101315141918[[#This Row],[R$ (Valores)]])</f>
        <v>0</v>
      </c>
    </row>
    <row r="1221" spans="2:12">
      <c r="B1221" s="48"/>
      <c r="C1221" s="48"/>
      <c r="D1221" s="16"/>
      <c r="E1221" s="48"/>
      <c r="F1221" s="17"/>
      <c r="G1221" s="17"/>
      <c r="H1221" s="17"/>
      <c r="I1221" s="54"/>
      <c r="J1221" s="45"/>
      <c r="K1221" s="20">
        <f>IF(FluxoCaixa101315141918[[#This Row],[Movimento ]]="Saldo Inicial",FluxoCaixa101315141918[[#This Row],[R$ (Valores)]],K1220+FluxoCaixa101315141918[[#This Row],[Valores Receitas / Despesas]])</f>
        <v>77365.289999999994</v>
      </c>
      <c r="L1221" s="53">
        <f>IF(FluxoCaixa101315141918[[#This Row],[Entrada / Saída]]="Saída",FluxoCaixa101315141918[[#This Row],[R$ (Valores)]]*-1,FluxoCaixa101315141918[[#This Row],[R$ (Valores)]])</f>
        <v>0</v>
      </c>
    </row>
    <row r="1222" spans="2:12">
      <c r="B1222" s="48"/>
      <c r="C1222" s="48"/>
      <c r="D1222" s="16"/>
      <c r="E1222" s="48"/>
      <c r="F1222" s="17"/>
      <c r="G1222" s="17"/>
      <c r="H1222" s="17"/>
      <c r="I1222" s="54"/>
      <c r="J1222" s="45"/>
      <c r="K1222" s="20">
        <f>IF(FluxoCaixa101315141918[[#This Row],[Movimento ]]="Saldo Inicial",FluxoCaixa101315141918[[#This Row],[R$ (Valores)]],K1221+FluxoCaixa101315141918[[#This Row],[Valores Receitas / Despesas]])</f>
        <v>77365.289999999994</v>
      </c>
      <c r="L1222" s="53">
        <f>IF(FluxoCaixa101315141918[[#This Row],[Entrada / Saída]]="Saída",FluxoCaixa101315141918[[#This Row],[R$ (Valores)]]*-1,FluxoCaixa101315141918[[#This Row],[R$ (Valores)]])</f>
        <v>0</v>
      </c>
    </row>
    <row r="1223" spans="2:12">
      <c r="B1223" s="48"/>
      <c r="C1223" s="48"/>
      <c r="D1223" s="16"/>
      <c r="E1223" s="48"/>
      <c r="F1223" s="17"/>
      <c r="G1223" s="17"/>
      <c r="H1223" s="17"/>
      <c r="I1223" s="54"/>
      <c r="J1223" s="45"/>
      <c r="K1223" s="20">
        <f>IF(FluxoCaixa101315141918[[#This Row],[Movimento ]]="Saldo Inicial",FluxoCaixa101315141918[[#This Row],[R$ (Valores)]],K1222+FluxoCaixa101315141918[[#This Row],[Valores Receitas / Despesas]])</f>
        <v>77365.289999999994</v>
      </c>
      <c r="L1223" s="53">
        <f>IF(FluxoCaixa101315141918[[#This Row],[Entrada / Saída]]="Saída",FluxoCaixa101315141918[[#This Row],[R$ (Valores)]]*-1,FluxoCaixa101315141918[[#This Row],[R$ (Valores)]])</f>
        <v>0</v>
      </c>
    </row>
    <row r="1224" spans="2:12">
      <c r="B1224" s="48"/>
      <c r="C1224" s="48"/>
      <c r="D1224" s="16"/>
      <c r="E1224" s="48"/>
      <c r="F1224" s="17"/>
      <c r="G1224" s="17"/>
      <c r="H1224" s="17"/>
      <c r="I1224" s="54"/>
      <c r="J1224" s="45"/>
      <c r="K1224" s="20">
        <f>IF(FluxoCaixa101315141918[[#This Row],[Movimento ]]="Saldo Inicial",FluxoCaixa101315141918[[#This Row],[R$ (Valores)]],K1223+FluxoCaixa101315141918[[#This Row],[Valores Receitas / Despesas]])</f>
        <v>77365.289999999994</v>
      </c>
      <c r="L1224" s="53">
        <f>IF(FluxoCaixa101315141918[[#This Row],[Entrada / Saída]]="Saída",FluxoCaixa101315141918[[#This Row],[R$ (Valores)]]*-1,FluxoCaixa101315141918[[#This Row],[R$ (Valores)]])</f>
        <v>0</v>
      </c>
    </row>
    <row r="1225" spans="2:12">
      <c r="B1225" s="48"/>
      <c r="C1225" s="48"/>
      <c r="D1225" s="16"/>
      <c r="E1225" s="48"/>
      <c r="F1225" s="17"/>
      <c r="G1225" s="17"/>
      <c r="H1225" s="17"/>
      <c r="I1225" s="54"/>
      <c r="J1225" s="45"/>
      <c r="K1225" s="20">
        <f>IF(FluxoCaixa101315141918[[#This Row],[Movimento ]]="Saldo Inicial",FluxoCaixa101315141918[[#This Row],[R$ (Valores)]],K1224+FluxoCaixa101315141918[[#This Row],[Valores Receitas / Despesas]])</f>
        <v>77365.289999999994</v>
      </c>
      <c r="L1225" s="53">
        <f>IF(FluxoCaixa101315141918[[#This Row],[Entrada / Saída]]="Saída",FluxoCaixa101315141918[[#This Row],[R$ (Valores)]]*-1,FluxoCaixa101315141918[[#This Row],[R$ (Valores)]])</f>
        <v>0</v>
      </c>
    </row>
    <row r="1226" spans="2:12">
      <c r="B1226" s="48"/>
      <c r="C1226" s="48"/>
      <c r="D1226" s="16"/>
      <c r="E1226" s="48"/>
      <c r="F1226" s="17"/>
      <c r="G1226" s="17"/>
      <c r="H1226" s="17"/>
      <c r="I1226" s="54"/>
      <c r="J1226" s="45"/>
      <c r="K1226" s="20">
        <f>IF(FluxoCaixa101315141918[[#This Row],[Movimento ]]="Saldo Inicial",FluxoCaixa101315141918[[#This Row],[R$ (Valores)]],K1225+FluxoCaixa101315141918[[#This Row],[Valores Receitas / Despesas]])</f>
        <v>77365.289999999994</v>
      </c>
      <c r="L1226" s="53">
        <f>IF(FluxoCaixa101315141918[[#This Row],[Entrada / Saída]]="Saída",FluxoCaixa101315141918[[#This Row],[R$ (Valores)]]*-1,FluxoCaixa101315141918[[#This Row],[R$ (Valores)]])</f>
        <v>0</v>
      </c>
    </row>
    <row r="1227" spans="2:12">
      <c r="B1227" s="48"/>
      <c r="C1227" s="48"/>
      <c r="D1227" s="16"/>
      <c r="E1227" s="48"/>
      <c r="F1227" s="17"/>
      <c r="G1227" s="17"/>
      <c r="H1227" s="17"/>
      <c r="I1227" s="54"/>
      <c r="J1227" s="45"/>
      <c r="K1227" s="20">
        <f>IF(FluxoCaixa101315141918[[#This Row],[Movimento ]]="Saldo Inicial",FluxoCaixa101315141918[[#This Row],[R$ (Valores)]],K1226+FluxoCaixa101315141918[[#This Row],[Valores Receitas / Despesas]])</f>
        <v>77365.289999999994</v>
      </c>
      <c r="L1227" s="53">
        <f>IF(FluxoCaixa101315141918[[#This Row],[Entrada / Saída]]="Saída",FluxoCaixa101315141918[[#This Row],[R$ (Valores)]]*-1,FluxoCaixa101315141918[[#This Row],[R$ (Valores)]])</f>
        <v>0</v>
      </c>
    </row>
    <row r="1228" spans="2:12">
      <c r="B1228" s="48"/>
      <c r="C1228" s="48"/>
      <c r="D1228" s="16"/>
      <c r="E1228" s="48"/>
      <c r="F1228" s="17"/>
      <c r="G1228" s="17"/>
      <c r="H1228" s="17"/>
      <c r="I1228" s="54"/>
      <c r="J1228" s="45"/>
      <c r="K1228" s="20">
        <f>IF(FluxoCaixa101315141918[[#This Row],[Movimento ]]="Saldo Inicial",FluxoCaixa101315141918[[#This Row],[R$ (Valores)]],K1227+FluxoCaixa101315141918[[#This Row],[Valores Receitas / Despesas]])</f>
        <v>77365.289999999994</v>
      </c>
      <c r="L1228" s="53">
        <f>IF(FluxoCaixa101315141918[[#This Row],[Entrada / Saída]]="Saída",FluxoCaixa101315141918[[#This Row],[R$ (Valores)]]*-1,FluxoCaixa101315141918[[#This Row],[R$ (Valores)]])</f>
        <v>0</v>
      </c>
    </row>
    <row r="1229" spans="2:12">
      <c r="B1229" s="48"/>
      <c r="C1229" s="48"/>
      <c r="D1229" s="16"/>
      <c r="E1229" s="48"/>
      <c r="F1229" s="17"/>
      <c r="G1229" s="17"/>
      <c r="H1229" s="17"/>
      <c r="I1229" s="54"/>
      <c r="J1229" s="45"/>
      <c r="K1229" s="20">
        <f>IF(FluxoCaixa101315141918[[#This Row],[Movimento ]]="Saldo Inicial",FluxoCaixa101315141918[[#This Row],[R$ (Valores)]],K1228+FluxoCaixa101315141918[[#This Row],[Valores Receitas / Despesas]])</f>
        <v>77365.289999999994</v>
      </c>
      <c r="L1229" s="53">
        <f>IF(FluxoCaixa101315141918[[#This Row],[Entrada / Saída]]="Saída",FluxoCaixa101315141918[[#This Row],[R$ (Valores)]]*-1,FluxoCaixa101315141918[[#This Row],[R$ (Valores)]])</f>
        <v>0</v>
      </c>
    </row>
    <row r="1230" spans="2:12">
      <c r="B1230" s="48"/>
      <c r="C1230" s="48"/>
      <c r="D1230" s="16"/>
      <c r="E1230" s="48"/>
      <c r="F1230" s="17"/>
      <c r="G1230" s="17"/>
      <c r="H1230" s="17"/>
      <c r="I1230" s="54"/>
      <c r="J1230" s="45"/>
      <c r="K1230" s="20">
        <f>IF(FluxoCaixa101315141918[[#This Row],[Movimento ]]="Saldo Inicial",FluxoCaixa101315141918[[#This Row],[R$ (Valores)]],K1229+FluxoCaixa101315141918[[#This Row],[Valores Receitas / Despesas]])</f>
        <v>77365.289999999994</v>
      </c>
      <c r="L1230" s="53">
        <f>IF(FluxoCaixa101315141918[[#This Row],[Entrada / Saída]]="Saída",FluxoCaixa101315141918[[#This Row],[R$ (Valores)]]*-1,FluxoCaixa101315141918[[#This Row],[R$ (Valores)]])</f>
        <v>0</v>
      </c>
    </row>
    <row r="1231" spans="2:12">
      <c r="B1231" s="48"/>
      <c r="C1231" s="48"/>
      <c r="D1231" s="16"/>
      <c r="E1231" s="48"/>
      <c r="F1231" s="17"/>
      <c r="G1231" s="17"/>
      <c r="H1231" s="17"/>
      <c r="I1231" s="54"/>
      <c r="J1231" s="45"/>
      <c r="K1231" s="20">
        <f>IF(FluxoCaixa101315141918[[#This Row],[Movimento ]]="Saldo Inicial",FluxoCaixa101315141918[[#This Row],[R$ (Valores)]],K1230+FluxoCaixa101315141918[[#This Row],[Valores Receitas / Despesas]])</f>
        <v>77365.289999999994</v>
      </c>
      <c r="L1231" s="53">
        <f>IF(FluxoCaixa101315141918[[#This Row],[Entrada / Saída]]="Saída",FluxoCaixa101315141918[[#This Row],[R$ (Valores)]]*-1,FluxoCaixa101315141918[[#This Row],[R$ (Valores)]])</f>
        <v>0</v>
      </c>
    </row>
    <row r="1232" spans="2:12">
      <c r="B1232" s="48"/>
      <c r="C1232" s="48"/>
      <c r="D1232" s="16"/>
      <c r="E1232" s="48"/>
      <c r="F1232" s="17"/>
      <c r="G1232" s="17"/>
      <c r="H1232" s="17"/>
      <c r="I1232" s="54"/>
      <c r="J1232" s="45"/>
      <c r="K1232" s="20">
        <f>IF(FluxoCaixa101315141918[[#This Row],[Movimento ]]="Saldo Inicial",FluxoCaixa101315141918[[#This Row],[R$ (Valores)]],K1231+FluxoCaixa101315141918[[#This Row],[Valores Receitas / Despesas]])</f>
        <v>77365.289999999994</v>
      </c>
      <c r="L1232" s="53">
        <f>IF(FluxoCaixa101315141918[[#This Row],[Entrada / Saída]]="Saída",FluxoCaixa101315141918[[#This Row],[R$ (Valores)]]*-1,FluxoCaixa101315141918[[#This Row],[R$ (Valores)]])</f>
        <v>0</v>
      </c>
    </row>
    <row r="1233" spans="2:12">
      <c r="B1233" s="48"/>
      <c r="C1233" s="48"/>
      <c r="D1233" s="16"/>
      <c r="E1233" s="48"/>
      <c r="F1233" s="17"/>
      <c r="G1233" s="17"/>
      <c r="H1233" s="17"/>
      <c r="I1233" s="54"/>
      <c r="J1233" s="45"/>
      <c r="K1233" s="20">
        <f>IF(FluxoCaixa101315141918[[#This Row],[Movimento ]]="Saldo Inicial",FluxoCaixa101315141918[[#This Row],[R$ (Valores)]],K1232+FluxoCaixa101315141918[[#This Row],[Valores Receitas / Despesas]])</f>
        <v>77365.289999999994</v>
      </c>
      <c r="L1233" s="53">
        <f>IF(FluxoCaixa101315141918[[#This Row],[Entrada / Saída]]="Saída",FluxoCaixa101315141918[[#This Row],[R$ (Valores)]]*-1,FluxoCaixa101315141918[[#This Row],[R$ (Valores)]])</f>
        <v>0</v>
      </c>
    </row>
    <row r="1234" spans="2:12">
      <c r="B1234" s="48"/>
      <c r="C1234" s="48"/>
      <c r="D1234" s="16"/>
      <c r="E1234" s="48"/>
      <c r="F1234" s="17"/>
      <c r="G1234" s="17"/>
      <c r="H1234" s="17"/>
      <c r="I1234" s="54"/>
      <c r="J1234" s="45"/>
      <c r="K1234" s="20">
        <f>IF(FluxoCaixa101315141918[[#This Row],[Movimento ]]="Saldo Inicial",FluxoCaixa101315141918[[#This Row],[R$ (Valores)]],K1233+FluxoCaixa101315141918[[#This Row],[Valores Receitas / Despesas]])</f>
        <v>77365.289999999994</v>
      </c>
      <c r="L1234" s="53">
        <f>IF(FluxoCaixa101315141918[[#This Row],[Entrada / Saída]]="Saída",FluxoCaixa101315141918[[#This Row],[R$ (Valores)]]*-1,FluxoCaixa101315141918[[#This Row],[R$ (Valores)]])</f>
        <v>0</v>
      </c>
    </row>
    <row r="1235" spans="2:12">
      <c r="B1235" s="48"/>
      <c r="C1235" s="48"/>
      <c r="D1235" s="16"/>
      <c r="E1235" s="48"/>
      <c r="F1235" s="17"/>
      <c r="G1235" s="17"/>
      <c r="H1235" s="17"/>
      <c r="I1235" s="54"/>
      <c r="J1235" s="45"/>
      <c r="K1235" s="20">
        <f>IF(FluxoCaixa101315141918[[#This Row],[Movimento ]]="Saldo Inicial",FluxoCaixa101315141918[[#This Row],[R$ (Valores)]],K1234+FluxoCaixa101315141918[[#This Row],[Valores Receitas / Despesas]])</f>
        <v>77365.289999999994</v>
      </c>
      <c r="L1235" s="53">
        <f>IF(FluxoCaixa101315141918[[#This Row],[Entrada / Saída]]="Saída",FluxoCaixa101315141918[[#This Row],[R$ (Valores)]]*-1,FluxoCaixa101315141918[[#This Row],[R$ (Valores)]])</f>
        <v>0</v>
      </c>
    </row>
    <row r="1236" spans="2:12">
      <c r="B1236" s="48"/>
      <c r="C1236" s="48"/>
      <c r="D1236" s="16"/>
      <c r="E1236" s="48"/>
      <c r="F1236" s="17"/>
      <c r="G1236" s="17"/>
      <c r="H1236" s="17"/>
      <c r="I1236" s="54"/>
      <c r="J1236" s="45"/>
      <c r="K1236" s="20">
        <f>IF(FluxoCaixa101315141918[[#This Row],[Movimento ]]="Saldo Inicial",FluxoCaixa101315141918[[#This Row],[R$ (Valores)]],K1235+FluxoCaixa101315141918[[#This Row],[Valores Receitas / Despesas]])</f>
        <v>77365.289999999994</v>
      </c>
      <c r="L1236" s="53">
        <f>IF(FluxoCaixa101315141918[[#This Row],[Entrada / Saída]]="Saída",FluxoCaixa101315141918[[#This Row],[R$ (Valores)]]*-1,FluxoCaixa101315141918[[#This Row],[R$ (Valores)]])</f>
        <v>0</v>
      </c>
    </row>
    <row r="1237" spans="2:12">
      <c r="B1237" s="48"/>
      <c r="C1237" s="48"/>
      <c r="D1237" s="16"/>
      <c r="E1237" s="48"/>
      <c r="F1237" s="17"/>
      <c r="G1237" s="17"/>
      <c r="H1237" s="17"/>
      <c r="I1237" s="54"/>
      <c r="J1237" s="45"/>
      <c r="K1237" s="20">
        <f>IF(FluxoCaixa101315141918[[#This Row],[Movimento ]]="Saldo Inicial",FluxoCaixa101315141918[[#This Row],[R$ (Valores)]],K1236+FluxoCaixa101315141918[[#This Row],[Valores Receitas / Despesas]])</f>
        <v>77365.289999999994</v>
      </c>
      <c r="L1237" s="53">
        <f>IF(FluxoCaixa101315141918[[#This Row],[Entrada / Saída]]="Saída",FluxoCaixa101315141918[[#This Row],[R$ (Valores)]]*-1,FluxoCaixa101315141918[[#This Row],[R$ (Valores)]])</f>
        <v>0</v>
      </c>
    </row>
    <row r="1238" spans="2:12">
      <c r="B1238" s="48"/>
      <c r="C1238" s="48"/>
      <c r="D1238" s="16"/>
      <c r="E1238" s="48"/>
      <c r="F1238" s="17"/>
      <c r="G1238" s="17"/>
      <c r="H1238" s="17"/>
      <c r="I1238" s="54"/>
      <c r="J1238" s="45"/>
      <c r="K1238" s="20">
        <f>IF(FluxoCaixa101315141918[[#This Row],[Movimento ]]="Saldo Inicial",FluxoCaixa101315141918[[#This Row],[R$ (Valores)]],K1237+FluxoCaixa101315141918[[#This Row],[Valores Receitas / Despesas]])</f>
        <v>77365.289999999994</v>
      </c>
      <c r="L1238" s="53">
        <f>IF(FluxoCaixa101315141918[[#This Row],[Entrada / Saída]]="Saída",FluxoCaixa101315141918[[#This Row],[R$ (Valores)]]*-1,FluxoCaixa101315141918[[#This Row],[R$ (Valores)]])</f>
        <v>0</v>
      </c>
    </row>
    <row r="1239" spans="2:12">
      <c r="B1239" s="48"/>
      <c r="C1239" s="48"/>
      <c r="D1239" s="16"/>
      <c r="E1239" s="48"/>
      <c r="F1239" s="17"/>
      <c r="G1239" s="17"/>
      <c r="H1239" s="17"/>
      <c r="I1239" s="54"/>
      <c r="J1239" s="45"/>
      <c r="K1239" s="20">
        <f>IF(FluxoCaixa101315141918[[#This Row],[Movimento ]]="Saldo Inicial",FluxoCaixa101315141918[[#This Row],[R$ (Valores)]],K1238+FluxoCaixa101315141918[[#This Row],[Valores Receitas / Despesas]])</f>
        <v>77365.289999999994</v>
      </c>
      <c r="L1239" s="53">
        <f>IF(FluxoCaixa101315141918[[#This Row],[Entrada / Saída]]="Saída",FluxoCaixa101315141918[[#This Row],[R$ (Valores)]]*-1,FluxoCaixa101315141918[[#This Row],[R$ (Valores)]])</f>
        <v>0</v>
      </c>
    </row>
    <row r="1240" spans="2:12">
      <c r="B1240" s="48"/>
      <c r="C1240" s="48"/>
      <c r="D1240" s="16"/>
      <c r="E1240" s="48"/>
      <c r="F1240" s="17"/>
      <c r="G1240" s="17"/>
      <c r="H1240" s="17"/>
      <c r="I1240" s="54"/>
      <c r="J1240" s="45"/>
      <c r="K1240" s="20">
        <f>IF(FluxoCaixa101315141918[[#This Row],[Movimento ]]="Saldo Inicial",FluxoCaixa101315141918[[#This Row],[R$ (Valores)]],K1239+FluxoCaixa101315141918[[#This Row],[Valores Receitas / Despesas]])</f>
        <v>77365.289999999994</v>
      </c>
      <c r="L1240" s="53">
        <f>IF(FluxoCaixa101315141918[[#This Row],[Entrada / Saída]]="Saída",FluxoCaixa101315141918[[#This Row],[R$ (Valores)]]*-1,FluxoCaixa101315141918[[#This Row],[R$ (Valores)]])</f>
        <v>0</v>
      </c>
    </row>
    <row r="1241" spans="2:12">
      <c r="B1241" s="48"/>
      <c r="C1241" s="48"/>
      <c r="D1241" s="16"/>
      <c r="E1241" s="48"/>
      <c r="F1241" s="17"/>
      <c r="G1241" s="17"/>
      <c r="H1241" s="17"/>
      <c r="I1241" s="54"/>
      <c r="J1241" s="45"/>
      <c r="K1241" s="20">
        <f>IF(FluxoCaixa101315141918[[#This Row],[Movimento ]]="Saldo Inicial",FluxoCaixa101315141918[[#This Row],[R$ (Valores)]],K1240+FluxoCaixa101315141918[[#This Row],[Valores Receitas / Despesas]])</f>
        <v>77365.289999999994</v>
      </c>
      <c r="L1241" s="53">
        <f>IF(FluxoCaixa101315141918[[#This Row],[Entrada / Saída]]="Saída",FluxoCaixa101315141918[[#This Row],[R$ (Valores)]]*-1,FluxoCaixa101315141918[[#This Row],[R$ (Valores)]])</f>
        <v>0</v>
      </c>
    </row>
    <row r="1242" spans="2:12">
      <c r="B1242" s="48"/>
      <c r="C1242" s="48"/>
      <c r="D1242" s="16"/>
      <c r="E1242" s="48"/>
      <c r="F1242" s="17"/>
      <c r="G1242" s="17"/>
      <c r="H1242" s="17"/>
      <c r="I1242" s="54"/>
      <c r="J1242" s="45"/>
      <c r="K1242" s="20">
        <f>IF(FluxoCaixa101315141918[[#This Row],[Movimento ]]="Saldo Inicial",FluxoCaixa101315141918[[#This Row],[R$ (Valores)]],K1241+FluxoCaixa101315141918[[#This Row],[Valores Receitas / Despesas]])</f>
        <v>77365.289999999994</v>
      </c>
      <c r="L1242" s="53">
        <f>IF(FluxoCaixa101315141918[[#This Row],[Entrada / Saída]]="Saída",FluxoCaixa101315141918[[#This Row],[R$ (Valores)]]*-1,FluxoCaixa101315141918[[#This Row],[R$ (Valores)]])</f>
        <v>0</v>
      </c>
    </row>
    <row r="1243" spans="2:12">
      <c r="B1243" s="48"/>
      <c r="C1243" s="48"/>
      <c r="D1243" s="16"/>
      <c r="E1243" s="48"/>
      <c r="F1243" s="17"/>
      <c r="G1243" s="17"/>
      <c r="H1243" s="17"/>
      <c r="I1243" s="54"/>
      <c r="J1243" s="45"/>
      <c r="K1243" s="20">
        <f>IF(FluxoCaixa101315141918[[#This Row],[Movimento ]]="Saldo Inicial",FluxoCaixa101315141918[[#This Row],[R$ (Valores)]],K1242+FluxoCaixa101315141918[[#This Row],[Valores Receitas / Despesas]])</f>
        <v>77365.289999999994</v>
      </c>
      <c r="L1243" s="53">
        <f>IF(FluxoCaixa101315141918[[#This Row],[Entrada / Saída]]="Saída",FluxoCaixa101315141918[[#This Row],[R$ (Valores)]]*-1,FluxoCaixa101315141918[[#This Row],[R$ (Valores)]])</f>
        <v>0</v>
      </c>
    </row>
    <row r="1244" spans="2:12">
      <c r="B1244" s="48"/>
      <c r="C1244" s="48"/>
      <c r="D1244" s="16"/>
      <c r="E1244" s="48"/>
      <c r="F1244" s="17"/>
      <c r="G1244" s="17"/>
      <c r="H1244" s="17"/>
      <c r="I1244" s="54"/>
      <c r="J1244" s="45"/>
      <c r="K1244" s="20">
        <f>IF(FluxoCaixa101315141918[[#This Row],[Movimento ]]="Saldo Inicial",FluxoCaixa101315141918[[#This Row],[R$ (Valores)]],K1243+FluxoCaixa101315141918[[#This Row],[Valores Receitas / Despesas]])</f>
        <v>77365.289999999994</v>
      </c>
      <c r="L1244" s="53">
        <f>IF(FluxoCaixa101315141918[[#This Row],[Entrada / Saída]]="Saída",FluxoCaixa101315141918[[#This Row],[R$ (Valores)]]*-1,FluxoCaixa101315141918[[#This Row],[R$ (Valores)]])</f>
        <v>0</v>
      </c>
    </row>
    <row r="1245" spans="2:12">
      <c r="B1245" s="48"/>
      <c r="C1245" s="48"/>
      <c r="D1245" s="16"/>
      <c r="E1245" s="48"/>
      <c r="F1245" s="17"/>
      <c r="G1245" s="17"/>
      <c r="H1245" s="17"/>
      <c r="I1245" s="54"/>
      <c r="J1245" s="45"/>
      <c r="K1245" s="20">
        <f>IF(FluxoCaixa101315141918[[#This Row],[Movimento ]]="Saldo Inicial",FluxoCaixa101315141918[[#This Row],[R$ (Valores)]],K1244+FluxoCaixa101315141918[[#This Row],[Valores Receitas / Despesas]])</f>
        <v>77365.289999999994</v>
      </c>
      <c r="L1245" s="53">
        <f>IF(FluxoCaixa101315141918[[#This Row],[Entrada / Saída]]="Saída",FluxoCaixa101315141918[[#This Row],[R$ (Valores)]]*-1,FluxoCaixa101315141918[[#This Row],[R$ (Valores)]])</f>
        <v>0</v>
      </c>
    </row>
    <row r="1246" spans="2:12">
      <c r="B1246" s="48"/>
      <c r="C1246" s="48"/>
      <c r="D1246" s="16"/>
      <c r="E1246" s="48"/>
      <c r="F1246" s="17"/>
      <c r="G1246" s="17"/>
      <c r="H1246" s="17"/>
      <c r="I1246" s="54"/>
      <c r="J1246" s="45"/>
      <c r="K1246" s="20">
        <f>IF(FluxoCaixa101315141918[[#This Row],[Movimento ]]="Saldo Inicial",FluxoCaixa101315141918[[#This Row],[R$ (Valores)]],K1245+FluxoCaixa101315141918[[#This Row],[Valores Receitas / Despesas]])</f>
        <v>77365.289999999994</v>
      </c>
      <c r="L1246" s="53">
        <f>IF(FluxoCaixa101315141918[[#This Row],[Entrada / Saída]]="Saída",FluxoCaixa101315141918[[#This Row],[R$ (Valores)]]*-1,FluxoCaixa101315141918[[#This Row],[R$ (Valores)]])</f>
        <v>0</v>
      </c>
    </row>
    <row r="1247" spans="2:12">
      <c r="B1247" s="48"/>
      <c r="C1247" s="48"/>
      <c r="D1247" s="16"/>
      <c r="E1247" s="48"/>
      <c r="F1247" s="17"/>
      <c r="G1247" s="17"/>
      <c r="H1247" s="17"/>
      <c r="I1247" s="54"/>
      <c r="J1247" s="45"/>
      <c r="K1247" s="20">
        <f>IF(FluxoCaixa101315141918[[#This Row],[Movimento ]]="Saldo Inicial",FluxoCaixa101315141918[[#This Row],[R$ (Valores)]],K1246+FluxoCaixa101315141918[[#This Row],[Valores Receitas / Despesas]])</f>
        <v>77365.289999999994</v>
      </c>
      <c r="L1247" s="53">
        <f>IF(FluxoCaixa101315141918[[#This Row],[Entrada / Saída]]="Saída",FluxoCaixa101315141918[[#This Row],[R$ (Valores)]]*-1,FluxoCaixa101315141918[[#This Row],[R$ (Valores)]])</f>
        <v>0</v>
      </c>
    </row>
    <row r="1248" spans="2:12">
      <c r="B1248" s="48"/>
      <c r="C1248" s="48"/>
      <c r="D1248" s="16"/>
      <c r="E1248" s="48"/>
      <c r="F1248" s="17"/>
      <c r="G1248" s="17"/>
      <c r="H1248" s="17"/>
      <c r="I1248" s="54"/>
      <c r="J1248" s="45"/>
      <c r="K1248" s="20">
        <f>IF(FluxoCaixa101315141918[[#This Row],[Movimento ]]="Saldo Inicial",FluxoCaixa101315141918[[#This Row],[R$ (Valores)]],K1247+FluxoCaixa101315141918[[#This Row],[Valores Receitas / Despesas]])</f>
        <v>77365.289999999994</v>
      </c>
      <c r="L1248" s="53">
        <f>IF(FluxoCaixa101315141918[[#This Row],[Entrada / Saída]]="Saída",FluxoCaixa101315141918[[#This Row],[R$ (Valores)]]*-1,FluxoCaixa101315141918[[#This Row],[R$ (Valores)]])</f>
        <v>0</v>
      </c>
    </row>
    <row r="1249" spans="2:12">
      <c r="B1249" s="48"/>
      <c r="C1249" s="48"/>
      <c r="D1249" s="16"/>
      <c r="E1249" s="48"/>
      <c r="F1249" s="17"/>
      <c r="G1249" s="17"/>
      <c r="H1249" s="17"/>
      <c r="I1249" s="54"/>
      <c r="J1249" s="45"/>
      <c r="K1249" s="20">
        <f>IF(FluxoCaixa101315141918[[#This Row],[Movimento ]]="Saldo Inicial",FluxoCaixa101315141918[[#This Row],[R$ (Valores)]],K1248+FluxoCaixa101315141918[[#This Row],[Valores Receitas / Despesas]])</f>
        <v>77365.289999999994</v>
      </c>
      <c r="L1249" s="53">
        <f>IF(FluxoCaixa101315141918[[#This Row],[Entrada / Saída]]="Saída",FluxoCaixa101315141918[[#This Row],[R$ (Valores)]]*-1,FluxoCaixa101315141918[[#This Row],[R$ (Valores)]])</f>
        <v>0</v>
      </c>
    </row>
    <row r="1250" spans="2:12">
      <c r="B1250" s="48"/>
      <c r="C1250" s="48"/>
      <c r="D1250" s="16"/>
      <c r="E1250" s="48"/>
      <c r="F1250" s="17"/>
      <c r="G1250" s="17"/>
      <c r="H1250" s="17"/>
      <c r="I1250" s="54"/>
      <c r="J1250" s="45"/>
      <c r="K1250" s="20">
        <f>IF(FluxoCaixa101315141918[[#This Row],[Movimento ]]="Saldo Inicial",FluxoCaixa101315141918[[#This Row],[R$ (Valores)]],K1249+FluxoCaixa101315141918[[#This Row],[Valores Receitas / Despesas]])</f>
        <v>77365.289999999994</v>
      </c>
      <c r="L1250" s="53">
        <f>IF(FluxoCaixa101315141918[[#This Row],[Entrada / Saída]]="Saída",FluxoCaixa101315141918[[#This Row],[R$ (Valores)]]*-1,FluxoCaixa101315141918[[#This Row],[R$ (Valores)]])</f>
        <v>0</v>
      </c>
    </row>
    <row r="1251" spans="2:12">
      <c r="B1251" s="48"/>
      <c r="C1251" s="48"/>
      <c r="D1251" s="16"/>
      <c r="E1251" s="48"/>
      <c r="F1251" s="17"/>
      <c r="G1251" s="17"/>
      <c r="H1251" s="17"/>
      <c r="I1251" s="54"/>
      <c r="J1251" s="45"/>
      <c r="K1251" s="20">
        <f>IF(FluxoCaixa101315141918[[#This Row],[Movimento ]]="Saldo Inicial",FluxoCaixa101315141918[[#This Row],[R$ (Valores)]],K1250+FluxoCaixa101315141918[[#This Row],[Valores Receitas / Despesas]])</f>
        <v>77365.289999999994</v>
      </c>
      <c r="L1251" s="53">
        <f>IF(FluxoCaixa101315141918[[#This Row],[Entrada / Saída]]="Saída",FluxoCaixa101315141918[[#This Row],[R$ (Valores)]]*-1,FluxoCaixa101315141918[[#This Row],[R$ (Valores)]])</f>
        <v>0</v>
      </c>
    </row>
    <row r="1252" spans="2:12">
      <c r="B1252" s="48"/>
      <c r="C1252" s="48"/>
      <c r="D1252" s="16"/>
      <c r="E1252" s="48"/>
      <c r="F1252" s="17"/>
      <c r="G1252" s="17"/>
      <c r="H1252" s="17"/>
      <c r="I1252" s="54"/>
      <c r="J1252" s="45"/>
      <c r="K1252" s="20">
        <f>IF(FluxoCaixa101315141918[[#This Row],[Movimento ]]="Saldo Inicial",FluxoCaixa101315141918[[#This Row],[R$ (Valores)]],K1251+FluxoCaixa101315141918[[#This Row],[Valores Receitas / Despesas]])</f>
        <v>77365.289999999994</v>
      </c>
      <c r="L1252" s="53">
        <f>IF(FluxoCaixa101315141918[[#This Row],[Entrada / Saída]]="Saída",FluxoCaixa101315141918[[#This Row],[R$ (Valores)]]*-1,FluxoCaixa101315141918[[#This Row],[R$ (Valores)]])</f>
        <v>0</v>
      </c>
    </row>
    <row r="1253" spans="2:12">
      <c r="B1253" s="48"/>
      <c r="C1253" s="48"/>
      <c r="D1253" s="16"/>
      <c r="E1253" s="48"/>
      <c r="F1253" s="17"/>
      <c r="G1253" s="17"/>
      <c r="H1253" s="17"/>
      <c r="I1253" s="54"/>
      <c r="J1253" s="45"/>
      <c r="K1253" s="20">
        <f>IF(FluxoCaixa101315141918[[#This Row],[Movimento ]]="Saldo Inicial",FluxoCaixa101315141918[[#This Row],[R$ (Valores)]],K1252+FluxoCaixa101315141918[[#This Row],[Valores Receitas / Despesas]])</f>
        <v>77365.289999999994</v>
      </c>
      <c r="L1253" s="53">
        <f>IF(FluxoCaixa101315141918[[#This Row],[Entrada / Saída]]="Saída",FluxoCaixa101315141918[[#This Row],[R$ (Valores)]]*-1,FluxoCaixa101315141918[[#This Row],[R$ (Valores)]])</f>
        <v>0</v>
      </c>
    </row>
    <row r="1254" spans="2:12">
      <c r="B1254" s="48"/>
      <c r="C1254" s="48"/>
      <c r="D1254" s="16"/>
      <c r="E1254" s="48"/>
      <c r="F1254" s="17"/>
      <c r="G1254" s="17"/>
      <c r="H1254" s="17"/>
      <c r="I1254" s="54"/>
      <c r="J1254" s="45"/>
      <c r="K1254" s="20">
        <f>IF(FluxoCaixa101315141918[[#This Row],[Movimento ]]="Saldo Inicial",FluxoCaixa101315141918[[#This Row],[R$ (Valores)]],K1253+FluxoCaixa101315141918[[#This Row],[Valores Receitas / Despesas]])</f>
        <v>77365.289999999994</v>
      </c>
      <c r="L1254" s="53">
        <f>IF(FluxoCaixa101315141918[[#This Row],[Entrada / Saída]]="Saída",FluxoCaixa101315141918[[#This Row],[R$ (Valores)]]*-1,FluxoCaixa101315141918[[#This Row],[R$ (Valores)]])</f>
        <v>0</v>
      </c>
    </row>
    <row r="1255" spans="2:12">
      <c r="B1255" s="48"/>
      <c r="C1255" s="48"/>
      <c r="D1255" s="16"/>
      <c r="E1255" s="48"/>
      <c r="F1255" s="17"/>
      <c r="G1255" s="17"/>
      <c r="H1255" s="17"/>
      <c r="I1255" s="54"/>
      <c r="J1255" s="45"/>
      <c r="K1255" s="20">
        <f>IF(FluxoCaixa101315141918[[#This Row],[Movimento ]]="Saldo Inicial",FluxoCaixa101315141918[[#This Row],[R$ (Valores)]],K1254+FluxoCaixa101315141918[[#This Row],[Valores Receitas / Despesas]])</f>
        <v>77365.289999999994</v>
      </c>
      <c r="L1255" s="53">
        <f>IF(FluxoCaixa101315141918[[#This Row],[Entrada / Saída]]="Saída",FluxoCaixa101315141918[[#This Row],[R$ (Valores)]]*-1,FluxoCaixa101315141918[[#This Row],[R$ (Valores)]])</f>
        <v>0</v>
      </c>
    </row>
    <row r="1256" spans="2:12">
      <c r="B1256" s="48"/>
      <c r="C1256" s="48"/>
      <c r="D1256" s="16"/>
      <c r="E1256" s="48"/>
      <c r="F1256" s="17"/>
      <c r="G1256" s="17"/>
      <c r="H1256" s="17"/>
      <c r="I1256" s="54"/>
      <c r="J1256" s="45"/>
      <c r="K1256" s="20">
        <f>IF(FluxoCaixa101315141918[[#This Row],[Movimento ]]="Saldo Inicial",FluxoCaixa101315141918[[#This Row],[R$ (Valores)]],K1255+FluxoCaixa101315141918[[#This Row],[Valores Receitas / Despesas]])</f>
        <v>77365.289999999994</v>
      </c>
      <c r="L1256" s="53">
        <f>IF(FluxoCaixa101315141918[[#This Row],[Entrada / Saída]]="Saída",FluxoCaixa101315141918[[#This Row],[R$ (Valores)]]*-1,FluxoCaixa101315141918[[#This Row],[R$ (Valores)]])</f>
        <v>0</v>
      </c>
    </row>
    <row r="1257" spans="2:12">
      <c r="B1257" s="48"/>
      <c r="C1257" s="48"/>
      <c r="D1257" s="16"/>
      <c r="E1257" s="48"/>
      <c r="F1257" s="17"/>
      <c r="G1257" s="17"/>
      <c r="H1257" s="17"/>
      <c r="I1257" s="54"/>
      <c r="J1257" s="45"/>
      <c r="K1257" s="20">
        <f>IF(FluxoCaixa101315141918[[#This Row],[Movimento ]]="Saldo Inicial",FluxoCaixa101315141918[[#This Row],[R$ (Valores)]],K1256+FluxoCaixa101315141918[[#This Row],[Valores Receitas / Despesas]])</f>
        <v>77365.289999999994</v>
      </c>
      <c r="L1257" s="53">
        <f>IF(FluxoCaixa101315141918[[#This Row],[Entrada / Saída]]="Saída",FluxoCaixa101315141918[[#This Row],[R$ (Valores)]]*-1,FluxoCaixa101315141918[[#This Row],[R$ (Valores)]])</f>
        <v>0</v>
      </c>
    </row>
    <row r="1258" spans="2:12">
      <c r="B1258" s="48"/>
      <c r="C1258" s="48"/>
      <c r="D1258" s="16"/>
      <c r="E1258" s="48"/>
      <c r="F1258" s="17"/>
      <c r="G1258" s="17"/>
      <c r="H1258" s="17"/>
      <c r="I1258" s="54"/>
      <c r="J1258" s="45"/>
      <c r="K1258" s="20">
        <f>IF(FluxoCaixa101315141918[[#This Row],[Movimento ]]="Saldo Inicial",FluxoCaixa101315141918[[#This Row],[R$ (Valores)]],K1257+FluxoCaixa101315141918[[#This Row],[Valores Receitas / Despesas]])</f>
        <v>77365.289999999994</v>
      </c>
      <c r="L1258" s="53">
        <f>IF(FluxoCaixa101315141918[[#This Row],[Entrada / Saída]]="Saída",FluxoCaixa101315141918[[#This Row],[R$ (Valores)]]*-1,FluxoCaixa101315141918[[#This Row],[R$ (Valores)]])</f>
        <v>0</v>
      </c>
    </row>
    <row r="1259" spans="2:12" ht="12.75" customHeight="1">
      <c r="B1259" s="48"/>
      <c r="C1259" s="48"/>
      <c r="D1259" s="16"/>
      <c r="E1259" s="48"/>
      <c r="F1259" s="17"/>
      <c r="G1259" s="17"/>
      <c r="H1259" s="17"/>
      <c r="I1259" s="54"/>
      <c r="J1259" s="45"/>
      <c r="K1259" s="20">
        <f>IF(FluxoCaixa101315141918[[#This Row],[Movimento ]]="Saldo Inicial",FluxoCaixa101315141918[[#This Row],[R$ (Valores)]],K1258+FluxoCaixa101315141918[[#This Row],[Valores Receitas / Despesas]])</f>
        <v>77365.289999999994</v>
      </c>
      <c r="L1259" s="53">
        <f>IF(FluxoCaixa101315141918[[#This Row],[Entrada / Saída]]="Saída",FluxoCaixa101315141918[[#This Row],[R$ (Valores)]]*-1,FluxoCaixa101315141918[[#This Row],[R$ (Valores)]])</f>
        <v>0</v>
      </c>
    </row>
    <row r="1260" spans="2:12">
      <c r="B1260" s="48"/>
      <c r="C1260" s="48"/>
      <c r="D1260" s="16"/>
      <c r="E1260" s="48"/>
      <c r="F1260" s="17"/>
      <c r="G1260" s="17"/>
      <c r="H1260" s="17"/>
      <c r="I1260" s="54"/>
      <c r="J1260" s="45"/>
      <c r="K1260" s="20">
        <f>IF(FluxoCaixa101315141918[[#This Row],[Movimento ]]="Saldo Inicial",FluxoCaixa101315141918[[#This Row],[R$ (Valores)]],K1259+FluxoCaixa101315141918[[#This Row],[Valores Receitas / Despesas]])</f>
        <v>77365.289999999994</v>
      </c>
      <c r="L1260" s="53">
        <f>IF(FluxoCaixa101315141918[[#This Row],[Entrada / Saída]]="Saída",FluxoCaixa101315141918[[#This Row],[R$ (Valores)]]*-1,FluxoCaixa101315141918[[#This Row],[R$ (Valores)]])</f>
        <v>0</v>
      </c>
    </row>
    <row r="1261" spans="2:12">
      <c r="B1261" s="48"/>
      <c r="C1261" s="48"/>
      <c r="D1261" s="16"/>
      <c r="E1261" s="48"/>
      <c r="F1261" s="17"/>
      <c r="G1261" s="17"/>
      <c r="H1261" s="17"/>
      <c r="I1261" s="54"/>
      <c r="J1261" s="45"/>
      <c r="K1261" s="20">
        <f>IF(FluxoCaixa101315141918[[#This Row],[Movimento ]]="Saldo Inicial",FluxoCaixa101315141918[[#This Row],[R$ (Valores)]],K1260+FluxoCaixa101315141918[[#This Row],[Valores Receitas / Despesas]])</f>
        <v>77365.289999999994</v>
      </c>
      <c r="L1261" s="53">
        <f>IF(FluxoCaixa101315141918[[#This Row],[Entrada / Saída]]="Saída",FluxoCaixa101315141918[[#This Row],[R$ (Valores)]]*-1,FluxoCaixa101315141918[[#This Row],[R$ (Valores)]])</f>
        <v>0</v>
      </c>
    </row>
    <row r="1262" spans="2:12">
      <c r="B1262" s="48"/>
      <c r="C1262" s="48"/>
      <c r="D1262" s="16"/>
      <c r="E1262" s="48"/>
      <c r="F1262" s="17"/>
      <c r="G1262" s="17"/>
      <c r="H1262" s="17"/>
      <c r="I1262" s="54"/>
      <c r="J1262" s="45"/>
      <c r="K1262" s="20">
        <f>IF(FluxoCaixa101315141918[[#This Row],[Movimento ]]="Saldo Inicial",FluxoCaixa101315141918[[#This Row],[R$ (Valores)]],K1261+FluxoCaixa101315141918[[#This Row],[Valores Receitas / Despesas]])</f>
        <v>77365.289999999994</v>
      </c>
      <c r="L1262" s="53">
        <f>IF(FluxoCaixa101315141918[[#This Row],[Entrada / Saída]]="Saída",FluxoCaixa101315141918[[#This Row],[R$ (Valores)]]*-1,FluxoCaixa101315141918[[#This Row],[R$ (Valores)]])</f>
        <v>0</v>
      </c>
    </row>
    <row r="1263" spans="2:12">
      <c r="B1263" s="48"/>
      <c r="C1263" s="48"/>
      <c r="D1263" s="16"/>
      <c r="E1263" s="48"/>
      <c r="F1263" s="17"/>
      <c r="G1263" s="17"/>
      <c r="H1263" s="17"/>
      <c r="I1263" s="54"/>
      <c r="J1263" s="45"/>
      <c r="K1263" s="20">
        <f>IF(FluxoCaixa101315141918[[#This Row],[Movimento ]]="Saldo Inicial",FluxoCaixa101315141918[[#This Row],[R$ (Valores)]],K1262+FluxoCaixa101315141918[[#This Row],[Valores Receitas / Despesas]])</f>
        <v>77365.289999999994</v>
      </c>
      <c r="L1263" s="53">
        <f>IF(FluxoCaixa101315141918[[#This Row],[Entrada / Saída]]="Saída",FluxoCaixa101315141918[[#This Row],[R$ (Valores)]]*-1,FluxoCaixa101315141918[[#This Row],[R$ (Valores)]])</f>
        <v>0</v>
      </c>
    </row>
    <row r="1264" spans="2:12">
      <c r="B1264" s="48"/>
      <c r="C1264" s="48"/>
      <c r="D1264" s="16"/>
      <c r="E1264" s="48"/>
      <c r="F1264" s="17"/>
      <c r="G1264" s="17"/>
      <c r="H1264" s="17"/>
      <c r="I1264" s="54"/>
      <c r="J1264" s="45"/>
      <c r="K1264" s="20">
        <f>IF(FluxoCaixa101315141918[[#This Row],[Movimento ]]="Saldo Inicial",FluxoCaixa101315141918[[#This Row],[R$ (Valores)]],K1263+FluxoCaixa101315141918[[#This Row],[Valores Receitas / Despesas]])</f>
        <v>77365.289999999994</v>
      </c>
      <c r="L1264" s="53">
        <f>IF(FluxoCaixa101315141918[[#This Row],[Entrada / Saída]]="Saída",FluxoCaixa101315141918[[#This Row],[R$ (Valores)]]*-1,FluxoCaixa101315141918[[#This Row],[R$ (Valores)]])</f>
        <v>0</v>
      </c>
    </row>
    <row r="1265" spans="2:12">
      <c r="B1265" s="48"/>
      <c r="C1265" s="48"/>
      <c r="D1265" s="16"/>
      <c r="E1265" s="48"/>
      <c r="F1265" s="17"/>
      <c r="G1265" s="17"/>
      <c r="H1265" s="17"/>
      <c r="I1265" s="54"/>
      <c r="J1265" s="45"/>
      <c r="K1265" s="20">
        <f>IF(FluxoCaixa101315141918[[#This Row],[Movimento ]]="Saldo Inicial",FluxoCaixa101315141918[[#This Row],[R$ (Valores)]],K1264+FluxoCaixa101315141918[[#This Row],[Valores Receitas / Despesas]])</f>
        <v>77365.289999999994</v>
      </c>
      <c r="L1265" s="53">
        <f>IF(FluxoCaixa101315141918[[#This Row],[Entrada / Saída]]="Saída",FluxoCaixa101315141918[[#This Row],[R$ (Valores)]]*-1,FluxoCaixa101315141918[[#This Row],[R$ (Valores)]])</f>
        <v>0</v>
      </c>
    </row>
    <row r="1266" spans="2:12">
      <c r="B1266" s="48"/>
      <c r="C1266" s="48"/>
      <c r="D1266" s="16"/>
      <c r="E1266" s="48"/>
      <c r="F1266" s="17"/>
      <c r="G1266" s="17"/>
      <c r="H1266" s="17"/>
      <c r="I1266" s="54"/>
      <c r="J1266" s="45"/>
      <c r="K1266" s="20">
        <f>IF(FluxoCaixa101315141918[[#This Row],[Movimento ]]="Saldo Inicial",FluxoCaixa101315141918[[#This Row],[R$ (Valores)]],K1265+FluxoCaixa101315141918[[#This Row],[Valores Receitas / Despesas]])</f>
        <v>77365.289999999994</v>
      </c>
      <c r="L1266" s="53">
        <f>IF(FluxoCaixa101315141918[[#This Row],[Entrada / Saída]]="Saída",FluxoCaixa101315141918[[#This Row],[R$ (Valores)]]*-1,FluxoCaixa101315141918[[#This Row],[R$ (Valores)]])</f>
        <v>0</v>
      </c>
    </row>
    <row r="1267" spans="2:12">
      <c r="B1267" s="48"/>
      <c r="C1267" s="48"/>
      <c r="D1267" s="16"/>
      <c r="E1267" s="48"/>
      <c r="F1267" s="17"/>
      <c r="G1267" s="17"/>
      <c r="H1267" s="17"/>
      <c r="I1267" s="54"/>
      <c r="J1267" s="45"/>
      <c r="K1267" s="20">
        <f>IF(FluxoCaixa101315141918[[#This Row],[Movimento ]]="Saldo Inicial",FluxoCaixa101315141918[[#This Row],[R$ (Valores)]],K1266+FluxoCaixa101315141918[[#This Row],[Valores Receitas / Despesas]])</f>
        <v>77365.289999999994</v>
      </c>
      <c r="L1267" s="53">
        <f>IF(FluxoCaixa101315141918[[#This Row],[Entrada / Saída]]="Saída",FluxoCaixa101315141918[[#This Row],[R$ (Valores)]]*-1,FluxoCaixa101315141918[[#This Row],[R$ (Valores)]])</f>
        <v>0</v>
      </c>
    </row>
    <row r="1268" spans="2:12">
      <c r="B1268" s="48"/>
      <c r="C1268" s="48"/>
      <c r="D1268" s="16"/>
      <c r="E1268" s="48"/>
      <c r="F1268" s="17"/>
      <c r="G1268" s="17"/>
      <c r="H1268" s="17"/>
      <c r="I1268" s="54"/>
      <c r="J1268" s="45"/>
      <c r="K1268" s="20">
        <f>IF(FluxoCaixa101315141918[[#This Row],[Movimento ]]="Saldo Inicial",FluxoCaixa101315141918[[#This Row],[R$ (Valores)]],K1267+FluxoCaixa101315141918[[#This Row],[Valores Receitas / Despesas]])</f>
        <v>77365.289999999994</v>
      </c>
      <c r="L1268" s="53">
        <f>IF(FluxoCaixa101315141918[[#This Row],[Entrada / Saída]]="Saída",FluxoCaixa101315141918[[#This Row],[R$ (Valores)]]*-1,FluxoCaixa101315141918[[#This Row],[R$ (Valores)]])</f>
        <v>0</v>
      </c>
    </row>
    <row r="1269" spans="2:12">
      <c r="B1269" s="48"/>
      <c r="C1269" s="48"/>
      <c r="D1269" s="16"/>
      <c r="E1269" s="48"/>
      <c r="F1269" s="17"/>
      <c r="G1269" s="17"/>
      <c r="H1269" s="17"/>
      <c r="I1269" s="54"/>
      <c r="J1269" s="45"/>
      <c r="K1269" s="20">
        <f>IF(FluxoCaixa101315141918[[#This Row],[Movimento ]]="Saldo Inicial",FluxoCaixa101315141918[[#This Row],[R$ (Valores)]],K1268+FluxoCaixa101315141918[[#This Row],[Valores Receitas / Despesas]])</f>
        <v>77365.289999999994</v>
      </c>
      <c r="L1269" s="53">
        <f>IF(FluxoCaixa101315141918[[#This Row],[Entrada / Saída]]="Saída",FluxoCaixa101315141918[[#This Row],[R$ (Valores)]]*-1,FluxoCaixa101315141918[[#This Row],[R$ (Valores)]])</f>
        <v>0</v>
      </c>
    </row>
    <row r="1270" spans="2:12">
      <c r="B1270" s="48"/>
      <c r="C1270" s="48"/>
      <c r="D1270" s="16"/>
      <c r="E1270" s="48"/>
      <c r="F1270" s="17"/>
      <c r="G1270" s="17"/>
      <c r="H1270" s="17"/>
      <c r="I1270" s="54"/>
      <c r="J1270" s="45"/>
      <c r="K1270" s="20">
        <f>IF(FluxoCaixa101315141918[[#This Row],[Movimento ]]="Saldo Inicial",FluxoCaixa101315141918[[#This Row],[R$ (Valores)]],K1269+FluxoCaixa101315141918[[#This Row],[Valores Receitas / Despesas]])</f>
        <v>77365.289999999994</v>
      </c>
      <c r="L1270" s="53">
        <f>IF(FluxoCaixa101315141918[[#This Row],[Entrada / Saída]]="Saída",FluxoCaixa101315141918[[#This Row],[R$ (Valores)]]*-1,FluxoCaixa101315141918[[#This Row],[R$ (Valores)]])</f>
        <v>0</v>
      </c>
    </row>
    <row r="1271" spans="2:12">
      <c r="B1271" s="48"/>
      <c r="C1271" s="48"/>
      <c r="D1271" s="16"/>
      <c r="E1271" s="48"/>
      <c r="F1271" s="17"/>
      <c r="G1271" s="17"/>
      <c r="H1271" s="17"/>
      <c r="I1271" s="54"/>
      <c r="J1271" s="45"/>
      <c r="K1271" s="20">
        <f>IF(FluxoCaixa101315141918[[#This Row],[Movimento ]]="Saldo Inicial",FluxoCaixa101315141918[[#This Row],[R$ (Valores)]],K1270+FluxoCaixa101315141918[[#This Row],[Valores Receitas / Despesas]])</f>
        <v>77365.289999999994</v>
      </c>
      <c r="L1271" s="53">
        <f>IF(FluxoCaixa101315141918[[#This Row],[Entrada / Saída]]="Saída",FluxoCaixa101315141918[[#This Row],[R$ (Valores)]]*-1,FluxoCaixa101315141918[[#This Row],[R$ (Valores)]])</f>
        <v>0</v>
      </c>
    </row>
    <row r="1272" spans="2:12">
      <c r="B1272" s="48"/>
      <c r="C1272" s="48"/>
      <c r="D1272" s="16"/>
      <c r="E1272" s="48"/>
      <c r="F1272" s="17"/>
      <c r="G1272" s="17"/>
      <c r="H1272" s="17"/>
      <c r="I1272" s="54"/>
      <c r="J1272" s="45"/>
      <c r="K1272" s="20">
        <f>IF(FluxoCaixa101315141918[[#This Row],[Movimento ]]="Saldo Inicial",FluxoCaixa101315141918[[#This Row],[R$ (Valores)]],K1271+FluxoCaixa101315141918[[#This Row],[Valores Receitas / Despesas]])</f>
        <v>77365.289999999994</v>
      </c>
      <c r="L1272" s="53">
        <f>IF(FluxoCaixa101315141918[[#This Row],[Entrada / Saída]]="Saída",FluxoCaixa101315141918[[#This Row],[R$ (Valores)]]*-1,FluxoCaixa101315141918[[#This Row],[R$ (Valores)]])</f>
        <v>0</v>
      </c>
    </row>
    <row r="1273" spans="2:12">
      <c r="B1273" s="48"/>
      <c r="C1273" s="48"/>
      <c r="D1273" s="16"/>
      <c r="E1273" s="48"/>
      <c r="F1273" s="17"/>
      <c r="G1273" s="17"/>
      <c r="H1273" s="17"/>
      <c r="I1273" s="54"/>
      <c r="J1273" s="45"/>
      <c r="K1273" s="20">
        <f>IF(FluxoCaixa101315141918[[#This Row],[Movimento ]]="Saldo Inicial",FluxoCaixa101315141918[[#This Row],[R$ (Valores)]],K1272+FluxoCaixa101315141918[[#This Row],[Valores Receitas / Despesas]])</f>
        <v>77365.289999999994</v>
      </c>
      <c r="L1273" s="53">
        <f>IF(FluxoCaixa101315141918[[#This Row],[Entrada / Saída]]="Saída",FluxoCaixa101315141918[[#This Row],[R$ (Valores)]]*-1,FluxoCaixa101315141918[[#This Row],[R$ (Valores)]])</f>
        <v>0</v>
      </c>
    </row>
    <row r="1274" spans="2:12">
      <c r="B1274" s="48"/>
      <c r="C1274" s="48"/>
      <c r="D1274" s="16"/>
      <c r="E1274" s="48"/>
      <c r="F1274" s="17"/>
      <c r="G1274" s="17"/>
      <c r="H1274" s="17"/>
      <c r="I1274" s="54"/>
      <c r="J1274" s="45"/>
      <c r="K1274" s="20">
        <f>IF(FluxoCaixa101315141918[[#This Row],[Movimento ]]="Saldo Inicial",FluxoCaixa101315141918[[#This Row],[R$ (Valores)]],K1273+FluxoCaixa101315141918[[#This Row],[Valores Receitas / Despesas]])</f>
        <v>77365.289999999994</v>
      </c>
      <c r="L1274" s="53">
        <f>IF(FluxoCaixa101315141918[[#This Row],[Entrada / Saída]]="Saída",FluxoCaixa101315141918[[#This Row],[R$ (Valores)]]*-1,FluxoCaixa101315141918[[#This Row],[R$ (Valores)]])</f>
        <v>0</v>
      </c>
    </row>
    <row r="1275" spans="2:12">
      <c r="B1275" s="48"/>
      <c r="C1275" s="48"/>
      <c r="D1275" s="16"/>
      <c r="E1275" s="48"/>
      <c r="F1275" s="17"/>
      <c r="G1275" s="17"/>
      <c r="H1275" s="17"/>
      <c r="I1275" s="54"/>
      <c r="J1275" s="45"/>
      <c r="K1275" s="20">
        <f>IF(FluxoCaixa101315141918[[#This Row],[Movimento ]]="Saldo Inicial",FluxoCaixa101315141918[[#This Row],[R$ (Valores)]],K1274+FluxoCaixa101315141918[[#This Row],[Valores Receitas / Despesas]])</f>
        <v>77365.289999999994</v>
      </c>
      <c r="L1275" s="53">
        <f>IF(FluxoCaixa101315141918[[#This Row],[Entrada / Saída]]="Saída",FluxoCaixa101315141918[[#This Row],[R$ (Valores)]]*-1,FluxoCaixa101315141918[[#This Row],[R$ (Valores)]])</f>
        <v>0</v>
      </c>
    </row>
    <row r="1276" spans="2:12">
      <c r="B1276" s="48"/>
      <c r="C1276" s="48"/>
      <c r="D1276" s="16"/>
      <c r="E1276" s="48"/>
      <c r="F1276" s="17"/>
      <c r="G1276" s="17"/>
      <c r="H1276" s="17"/>
      <c r="I1276" s="54"/>
      <c r="J1276" s="45"/>
      <c r="K1276" s="20">
        <f>IF(FluxoCaixa101315141918[[#This Row],[Movimento ]]="Saldo Inicial",FluxoCaixa101315141918[[#This Row],[R$ (Valores)]],K1275+FluxoCaixa101315141918[[#This Row],[Valores Receitas / Despesas]])</f>
        <v>77365.289999999994</v>
      </c>
      <c r="L1276" s="53">
        <f>IF(FluxoCaixa101315141918[[#This Row],[Entrada / Saída]]="Saída",FluxoCaixa101315141918[[#This Row],[R$ (Valores)]]*-1,FluxoCaixa101315141918[[#This Row],[R$ (Valores)]])</f>
        <v>0</v>
      </c>
    </row>
    <row r="1277" spans="2:12">
      <c r="B1277" s="48"/>
      <c r="C1277" s="48"/>
      <c r="D1277" s="16"/>
      <c r="E1277" s="48"/>
      <c r="F1277" s="17"/>
      <c r="G1277" s="17"/>
      <c r="H1277" s="17"/>
      <c r="I1277" s="54"/>
      <c r="J1277" s="45"/>
      <c r="K1277" s="20">
        <f>IF(FluxoCaixa101315141918[[#This Row],[Movimento ]]="Saldo Inicial",FluxoCaixa101315141918[[#This Row],[R$ (Valores)]],K1276+FluxoCaixa101315141918[[#This Row],[Valores Receitas / Despesas]])</f>
        <v>77365.289999999994</v>
      </c>
      <c r="L1277" s="53">
        <f>IF(FluxoCaixa101315141918[[#This Row],[Entrada / Saída]]="Saída",FluxoCaixa101315141918[[#This Row],[R$ (Valores)]]*-1,FluxoCaixa101315141918[[#This Row],[R$ (Valores)]])</f>
        <v>0</v>
      </c>
    </row>
    <row r="1278" spans="2:12">
      <c r="B1278" s="48"/>
      <c r="C1278" s="48"/>
      <c r="D1278" s="16"/>
      <c r="E1278" s="48"/>
      <c r="F1278" s="17"/>
      <c r="G1278" s="17"/>
      <c r="H1278" s="17"/>
      <c r="I1278" s="54"/>
      <c r="J1278" s="45"/>
      <c r="K1278" s="20">
        <f>IF(FluxoCaixa101315141918[[#This Row],[Movimento ]]="Saldo Inicial",FluxoCaixa101315141918[[#This Row],[R$ (Valores)]],K1277+FluxoCaixa101315141918[[#This Row],[Valores Receitas / Despesas]])</f>
        <v>77365.289999999994</v>
      </c>
      <c r="L1278" s="53">
        <f>IF(FluxoCaixa101315141918[[#This Row],[Entrada / Saída]]="Saída",FluxoCaixa101315141918[[#This Row],[R$ (Valores)]]*-1,FluxoCaixa101315141918[[#This Row],[R$ (Valores)]])</f>
        <v>0</v>
      </c>
    </row>
    <row r="1279" spans="2:12">
      <c r="B1279" s="48"/>
      <c r="C1279" s="48"/>
      <c r="D1279" s="16"/>
      <c r="E1279" s="48"/>
      <c r="F1279" s="17"/>
      <c r="G1279" s="17"/>
      <c r="H1279" s="17"/>
      <c r="I1279" s="54"/>
      <c r="J1279" s="45"/>
      <c r="K1279" s="20">
        <f>IF(FluxoCaixa101315141918[[#This Row],[Movimento ]]="Saldo Inicial",FluxoCaixa101315141918[[#This Row],[R$ (Valores)]],K1278+FluxoCaixa101315141918[[#This Row],[Valores Receitas / Despesas]])</f>
        <v>77365.289999999994</v>
      </c>
      <c r="L1279" s="53">
        <f>IF(FluxoCaixa101315141918[[#This Row],[Entrada / Saída]]="Saída",FluxoCaixa101315141918[[#This Row],[R$ (Valores)]]*-1,FluxoCaixa101315141918[[#This Row],[R$ (Valores)]])</f>
        <v>0</v>
      </c>
    </row>
    <row r="1280" spans="2:12">
      <c r="B1280" s="48"/>
      <c r="C1280" s="48"/>
      <c r="D1280" s="16"/>
      <c r="E1280" s="48"/>
      <c r="F1280" s="17"/>
      <c r="G1280" s="17"/>
      <c r="H1280" s="17"/>
      <c r="I1280" s="54"/>
      <c r="J1280" s="45"/>
      <c r="K1280" s="20">
        <f>IF(FluxoCaixa101315141918[[#This Row],[Movimento ]]="Saldo Inicial",FluxoCaixa101315141918[[#This Row],[R$ (Valores)]],K1279+FluxoCaixa101315141918[[#This Row],[Valores Receitas / Despesas]])</f>
        <v>77365.289999999994</v>
      </c>
      <c r="L1280" s="53">
        <f>IF(FluxoCaixa101315141918[[#This Row],[Entrada / Saída]]="Saída",FluxoCaixa101315141918[[#This Row],[R$ (Valores)]]*-1,FluxoCaixa101315141918[[#This Row],[R$ (Valores)]])</f>
        <v>0</v>
      </c>
    </row>
    <row r="1281" spans="2:12">
      <c r="B1281" s="48"/>
      <c r="C1281" s="48"/>
      <c r="D1281" s="16"/>
      <c r="E1281" s="48"/>
      <c r="F1281" s="17"/>
      <c r="G1281" s="17"/>
      <c r="H1281" s="17"/>
      <c r="I1281" s="54"/>
      <c r="J1281" s="45"/>
      <c r="K1281" s="20">
        <f>IF(FluxoCaixa101315141918[[#This Row],[Movimento ]]="Saldo Inicial",FluxoCaixa101315141918[[#This Row],[R$ (Valores)]],K1280+FluxoCaixa101315141918[[#This Row],[Valores Receitas / Despesas]])</f>
        <v>77365.289999999994</v>
      </c>
      <c r="L1281" s="53">
        <f>IF(FluxoCaixa101315141918[[#This Row],[Entrada / Saída]]="Saída",FluxoCaixa101315141918[[#This Row],[R$ (Valores)]]*-1,FluxoCaixa101315141918[[#This Row],[R$ (Valores)]])</f>
        <v>0</v>
      </c>
    </row>
    <row r="1282" spans="2:12">
      <c r="B1282" s="48"/>
      <c r="C1282" s="48"/>
      <c r="D1282" s="16"/>
      <c r="E1282" s="48"/>
      <c r="F1282" s="17"/>
      <c r="G1282" s="17"/>
      <c r="H1282" s="17"/>
      <c r="I1282" s="54"/>
      <c r="J1282" s="45"/>
      <c r="K1282" s="20">
        <f>IF(FluxoCaixa101315141918[[#This Row],[Movimento ]]="Saldo Inicial",FluxoCaixa101315141918[[#This Row],[R$ (Valores)]],K1281+FluxoCaixa101315141918[[#This Row],[Valores Receitas / Despesas]])</f>
        <v>77365.289999999994</v>
      </c>
      <c r="L1282" s="53">
        <f>IF(FluxoCaixa101315141918[[#This Row],[Entrada / Saída]]="Saída",FluxoCaixa101315141918[[#This Row],[R$ (Valores)]]*-1,FluxoCaixa101315141918[[#This Row],[R$ (Valores)]])</f>
        <v>0</v>
      </c>
    </row>
    <row r="1283" spans="2:12">
      <c r="B1283" s="48"/>
      <c r="C1283" s="48"/>
      <c r="D1283" s="16"/>
      <c r="E1283" s="48"/>
      <c r="F1283" s="17"/>
      <c r="G1283" s="17"/>
      <c r="H1283" s="17"/>
      <c r="I1283" s="54"/>
      <c r="J1283" s="45"/>
      <c r="K1283" s="20">
        <f>IF(FluxoCaixa101315141918[[#This Row],[Movimento ]]="Saldo Inicial",FluxoCaixa101315141918[[#This Row],[R$ (Valores)]],K1282+FluxoCaixa101315141918[[#This Row],[Valores Receitas / Despesas]])</f>
        <v>77365.289999999994</v>
      </c>
      <c r="L1283" s="53">
        <f>IF(FluxoCaixa101315141918[[#This Row],[Entrada / Saída]]="Saída",FluxoCaixa101315141918[[#This Row],[R$ (Valores)]]*-1,FluxoCaixa101315141918[[#This Row],[R$ (Valores)]])</f>
        <v>0</v>
      </c>
    </row>
    <row r="1284" spans="2:12">
      <c r="B1284" s="48"/>
      <c r="C1284" s="48"/>
      <c r="D1284" s="16"/>
      <c r="E1284" s="48"/>
      <c r="F1284" s="17"/>
      <c r="G1284" s="17"/>
      <c r="H1284" s="17"/>
      <c r="I1284" s="54"/>
      <c r="J1284" s="45"/>
      <c r="K1284" s="20">
        <f>IF(FluxoCaixa101315141918[[#This Row],[Movimento ]]="Saldo Inicial",FluxoCaixa101315141918[[#This Row],[R$ (Valores)]],K1283+FluxoCaixa101315141918[[#This Row],[Valores Receitas / Despesas]])</f>
        <v>77365.289999999994</v>
      </c>
      <c r="L1284" s="53">
        <f>IF(FluxoCaixa101315141918[[#This Row],[Entrada / Saída]]="Saída",FluxoCaixa101315141918[[#This Row],[R$ (Valores)]]*-1,FluxoCaixa101315141918[[#This Row],[R$ (Valores)]])</f>
        <v>0</v>
      </c>
    </row>
    <row r="1285" spans="2:12">
      <c r="B1285" s="48"/>
      <c r="C1285" s="48"/>
      <c r="D1285" s="16"/>
      <c r="E1285" s="48"/>
      <c r="F1285" s="17"/>
      <c r="G1285" s="17"/>
      <c r="H1285" s="17"/>
      <c r="I1285" s="54"/>
      <c r="J1285" s="45"/>
      <c r="K1285" s="20">
        <f>IF(FluxoCaixa101315141918[[#This Row],[Movimento ]]="Saldo Inicial",FluxoCaixa101315141918[[#This Row],[R$ (Valores)]],K1284+FluxoCaixa101315141918[[#This Row],[Valores Receitas / Despesas]])</f>
        <v>77365.289999999994</v>
      </c>
      <c r="L1285" s="53">
        <f>IF(FluxoCaixa101315141918[[#This Row],[Entrada / Saída]]="Saída",FluxoCaixa101315141918[[#This Row],[R$ (Valores)]]*-1,FluxoCaixa101315141918[[#This Row],[R$ (Valores)]])</f>
        <v>0</v>
      </c>
    </row>
    <row r="1286" spans="2:12">
      <c r="B1286" s="48"/>
      <c r="C1286" s="48"/>
      <c r="D1286" s="16"/>
      <c r="E1286" s="48"/>
      <c r="F1286" s="17"/>
      <c r="G1286" s="17"/>
      <c r="H1286" s="17"/>
      <c r="I1286" s="54"/>
      <c r="J1286" s="45"/>
      <c r="K1286" s="20">
        <f>IF(FluxoCaixa101315141918[[#This Row],[Movimento ]]="Saldo Inicial",FluxoCaixa101315141918[[#This Row],[R$ (Valores)]],K1285+FluxoCaixa101315141918[[#This Row],[Valores Receitas / Despesas]])</f>
        <v>77365.289999999994</v>
      </c>
      <c r="L1286" s="53">
        <f>IF(FluxoCaixa101315141918[[#This Row],[Entrada / Saída]]="Saída",FluxoCaixa101315141918[[#This Row],[R$ (Valores)]]*-1,FluxoCaixa101315141918[[#This Row],[R$ (Valores)]])</f>
        <v>0</v>
      </c>
    </row>
    <row r="1287" spans="2:12">
      <c r="B1287" s="48"/>
      <c r="C1287" s="48"/>
      <c r="D1287" s="16"/>
      <c r="E1287" s="48"/>
      <c r="F1287" s="17"/>
      <c r="G1287" s="17"/>
      <c r="H1287" s="17"/>
      <c r="I1287" s="54"/>
      <c r="J1287" s="45"/>
      <c r="K1287" s="20">
        <f>IF(FluxoCaixa101315141918[[#This Row],[Movimento ]]="Saldo Inicial",FluxoCaixa101315141918[[#This Row],[R$ (Valores)]],K1286+FluxoCaixa101315141918[[#This Row],[Valores Receitas / Despesas]])</f>
        <v>77365.289999999994</v>
      </c>
      <c r="L1287" s="53">
        <f>IF(FluxoCaixa101315141918[[#This Row],[Entrada / Saída]]="Saída",FluxoCaixa101315141918[[#This Row],[R$ (Valores)]]*-1,FluxoCaixa101315141918[[#This Row],[R$ (Valores)]])</f>
        <v>0</v>
      </c>
    </row>
    <row r="1288" spans="2:12">
      <c r="B1288" s="48"/>
      <c r="C1288" s="48"/>
      <c r="D1288" s="16"/>
      <c r="E1288" s="48"/>
      <c r="F1288" s="17"/>
      <c r="G1288" s="17"/>
      <c r="H1288" s="17"/>
      <c r="I1288" s="54"/>
      <c r="J1288" s="45"/>
      <c r="K1288" s="20">
        <f>IF(FluxoCaixa101315141918[[#This Row],[Movimento ]]="Saldo Inicial",FluxoCaixa101315141918[[#This Row],[R$ (Valores)]],K1287+FluxoCaixa101315141918[[#This Row],[Valores Receitas / Despesas]])</f>
        <v>77365.289999999994</v>
      </c>
      <c r="L1288" s="53">
        <f>IF(FluxoCaixa101315141918[[#This Row],[Entrada / Saída]]="Saída",FluxoCaixa101315141918[[#This Row],[R$ (Valores)]]*-1,FluxoCaixa101315141918[[#This Row],[R$ (Valores)]])</f>
        <v>0</v>
      </c>
    </row>
    <row r="1289" spans="2:12">
      <c r="B1289" s="48"/>
      <c r="C1289" s="48"/>
      <c r="D1289" s="16"/>
      <c r="E1289" s="48"/>
      <c r="F1289" s="17"/>
      <c r="G1289" s="17"/>
      <c r="H1289" s="17"/>
      <c r="I1289" s="54"/>
      <c r="J1289" s="45"/>
      <c r="K1289" s="20">
        <f>IF(FluxoCaixa101315141918[[#This Row],[Movimento ]]="Saldo Inicial",FluxoCaixa101315141918[[#This Row],[R$ (Valores)]],K1288+FluxoCaixa101315141918[[#This Row],[Valores Receitas / Despesas]])</f>
        <v>77365.289999999994</v>
      </c>
      <c r="L1289" s="53">
        <f>IF(FluxoCaixa101315141918[[#This Row],[Entrada / Saída]]="Saída",FluxoCaixa101315141918[[#This Row],[R$ (Valores)]]*-1,FluxoCaixa101315141918[[#This Row],[R$ (Valores)]])</f>
        <v>0</v>
      </c>
    </row>
    <row r="1290" spans="2:12">
      <c r="B1290" s="48"/>
      <c r="C1290" s="48"/>
      <c r="D1290" s="16"/>
      <c r="E1290" s="48"/>
      <c r="F1290" s="17"/>
      <c r="G1290" s="17"/>
      <c r="H1290" s="17"/>
      <c r="I1290" s="54"/>
      <c r="J1290" s="45"/>
      <c r="K1290" s="20">
        <f>IF(FluxoCaixa101315141918[[#This Row],[Movimento ]]="Saldo Inicial",FluxoCaixa101315141918[[#This Row],[R$ (Valores)]],K1289+FluxoCaixa101315141918[[#This Row],[Valores Receitas / Despesas]])</f>
        <v>77365.289999999994</v>
      </c>
      <c r="L1290" s="53">
        <f>IF(FluxoCaixa101315141918[[#This Row],[Entrada / Saída]]="Saída",FluxoCaixa101315141918[[#This Row],[R$ (Valores)]]*-1,FluxoCaixa101315141918[[#This Row],[R$ (Valores)]])</f>
        <v>0</v>
      </c>
    </row>
    <row r="1291" spans="2:12">
      <c r="B1291" s="48"/>
      <c r="C1291" s="48"/>
      <c r="D1291" s="16"/>
      <c r="E1291" s="48"/>
      <c r="F1291" s="17"/>
      <c r="G1291" s="17"/>
      <c r="H1291" s="17"/>
      <c r="I1291" s="54"/>
      <c r="J1291" s="45"/>
      <c r="K1291" s="20">
        <f>IF(FluxoCaixa101315141918[[#This Row],[Movimento ]]="Saldo Inicial",FluxoCaixa101315141918[[#This Row],[R$ (Valores)]],K1290+FluxoCaixa101315141918[[#This Row],[Valores Receitas / Despesas]])</f>
        <v>77365.289999999994</v>
      </c>
      <c r="L1291" s="53">
        <f>IF(FluxoCaixa101315141918[[#This Row],[Entrada / Saída]]="Saída",FluxoCaixa101315141918[[#This Row],[R$ (Valores)]]*-1,FluxoCaixa101315141918[[#This Row],[R$ (Valores)]])</f>
        <v>0</v>
      </c>
    </row>
    <row r="1292" spans="2:12">
      <c r="B1292" s="48"/>
      <c r="C1292" s="48"/>
      <c r="D1292" s="16"/>
      <c r="E1292" s="48"/>
      <c r="F1292" s="17"/>
      <c r="G1292" s="17"/>
      <c r="H1292" s="17"/>
      <c r="I1292" s="54"/>
      <c r="J1292" s="45"/>
      <c r="K1292" s="20">
        <f>IF(FluxoCaixa101315141918[[#This Row],[Movimento ]]="Saldo Inicial",FluxoCaixa101315141918[[#This Row],[R$ (Valores)]],K1291+FluxoCaixa101315141918[[#This Row],[Valores Receitas / Despesas]])</f>
        <v>77365.289999999994</v>
      </c>
      <c r="L1292" s="53">
        <f>IF(FluxoCaixa101315141918[[#This Row],[Entrada / Saída]]="Saída",FluxoCaixa101315141918[[#This Row],[R$ (Valores)]]*-1,FluxoCaixa101315141918[[#This Row],[R$ (Valores)]])</f>
        <v>0</v>
      </c>
    </row>
    <row r="1293" spans="2:12">
      <c r="B1293" s="48"/>
      <c r="C1293" s="48"/>
      <c r="D1293" s="16"/>
      <c r="E1293" s="48"/>
      <c r="F1293" s="17"/>
      <c r="G1293" s="17"/>
      <c r="H1293" s="17"/>
      <c r="I1293" s="54"/>
      <c r="J1293" s="45"/>
      <c r="K1293" s="20">
        <f>IF(FluxoCaixa101315141918[[#This Row],[Movimento ]]="Saldo Inicial",FluxoCaixa101315141918[[#This Row],[R$ (Valores)]],K1292+FluxoCaixa101315141918[[#This Row],[Valores Receitas / Despesas]])</f>
        <v>77365.289999999994</v>
      </c>
      <c r="L1293" s="53">
        <f>IF(FluxoCaixa101315141918[[#This Row],[Entrada / Saída]]="Saída",FluxoCaixa101315141918[[#This Row],[R$ (Valores)]]*-1,FluxoCaixa101315141918[[#This Row],[R$ (Valores)]])</f>
        <v>0</v>
      </c>
    </row>
    <row r="1294" spans="2:12">
      <c r="B1294" s="48"/>
      <c r="C1294" s="48"/>
      <c r="D1294" s="16"/>
      <c r="E1294" s="48"/>
      <c r="F1294" s="17"/>
      <c r="G1294" s="17"/>
      <c r="H1294" s="17"/>
      <c r="I1294" s="54"/>
      <c r="J1294" s="45"/>
      <c r="K1294" s="20">
        <f>IF(FluxoCaixa101315141918[[#This Row],[Movimento ]]="Saldo Inicial",FluxoCaixa101315141918[[#This Row],[R$ (Valores)]],K1293+FluxoCaixa101315141918[[#This Row],[Valores Receitas / Despesas]])</f>
        <v>77365.289999999994</v>
      </c>
      <c r="L1294" s="53">
        <f>IF(FluxoCaixa101315141918[[#This Row],[Entrada / Saída]]="Saída",FluxoCaixa101315141918[[#This Row],[R$ (Valores)]]*-1,FluxoCaixa101315141918[[#This Row],[R$ (Valores)]])</f>
        <v>0</v>
      </c>
    </row>
    <row r="1295" spans="2:12">
      <c r="B1295" s="48"/>
      <c r="C1295" s="48"/>
      <c r="D1295" s="16"/>
      <c r="E1295" s="48"/>
      <c r="F1295" s="17"/>
      <c r="G1295" s="17"/>
      <c r="H1295" s="17"/>
      <c r="I1295" s="54"/>
      <c r="J1295" s="45"/>
      <c r="K1295" s="20">
        <f>IF(FluxoCaixa101315141918[[#This Row],[Movimento ]]="Saldo Inicial",FluxoCaixa101315141918[[#This Row],[R$ (Valores)]],K1294+FluxoCaixa101315141918[[#This Row],[Valores Receitas / Despesas]])</f>
        <v>77365.289999999994</v>
      </c>
      <c r="L1295" s="53">
        <f>IF(FluxoCaixa101315141918[[#This Row],[Entrada / Saída]]="Saída",FluxoCaixa101315141918[[#This Row],[R$ (Valores)]]*-1,FluxoCaixa101315141918[[#This Row],[R$ (Valores)]])</f>
        <v>0</v>
      </c>
    </row>
    <row r="1296" spans="2:12">
      <c r="B1296" s="48"/>
      <c r="C1296" s="48"/>
      <c r="D1296" s="16"/>
      <c r="E1296" s="48"/>
      <c r="F1296" s="17"/>
      <c r="G1296" s="17"/>
      <c r="H1296" s="17"/>
      <c r="I1296" s="54"/>
      <c r="J1296" s="45"/>
      <c r="K1296" s="20">
        <f>IF(FluxoCaixa101315141918[[#This Row],[Movimento ]]="Saldo Inicial",FluxoCaixa101315141918[[#This Row],[R$ (Valores)]],K1295+FluxoCaixa101315141918[[#This Row],[Valores Receitas / Despesas]])</f>
        <v>77365.289999999994</v>
      </c>
      <c r="L1296" s="53">
        <f>IF(FluxoCaixa101315141918[[#This Row],[Entrada / Saída]]="Saída",FluxoCaixa101315141918[[#This Row],[R$ (Valores)]]*-1,FluxoCaixa101315141918[[#This Row],[R$ (Valores)]])</f>
        <v>0</v>
      </c>
    </row>
    <row r="1297" spans="2:12">
      <c r="B1297" s="48"/>
      <c r="C1297" s="48"/>
      <c r="D1297" s="16"/>
      <c r="E1297" s="48"/>
      <c r="F1297" s="17"/>
      <c r="G1297" s="17"/>
      <c r="H1297" s="17"/>
      <c r="I1297" s="54"/>
      <c r="J1297" s="45"/>
      <c r="K1297" s="20">
        <f>IF(FluxoCaixa101315141918[[#This Row],[Movimento ]]="Saldo Inicial",FluxoCaixa101315141918[[#This Row],[R$ (Valores)]],K1296+FluxoCaixa101315141918[[#This Row],[Valores Receitas / Despesas]])</f>
        <v>77365.289999999994</v>
      </c>
      <c r="L1297" s="53">
        <f>IF(FluxoCaixa101315141918[[#This Row],[Entrada / Saída]]="Saída",FluxoCaixa101315141918[[#This Row],[R$ (Valores)]]*-1,FluxoCaixa101315141918[[#This Row],[R$ (Valores)]])</f>
        <v>0</v>
      </c>
    </row>
    <row r="1298" spans="2:12">
      <c r="B1298" s="48"/>
      <c r="C1298" s="48"/>
      <c r="D1298" s="16"/>
      <c r="E1298" s="48"/>
      <c r="F1298" s="17"/>
      <c r="G1298" s="17"/>
      <c r="H1298" s="17"/>
      <c r="I1298" s="54"/>
      <c r="J1298" s="45"/>
      <c r="K1298" s="20">
        <f>IF(FluxoCaixa101315141918[[#This Row],[Movimento ]]="Saldo Inicial",FluxoCaixa101315141918[[#This Row],[R$ (Valores)]],K1297+FluxoCaixa101315141918[[#This Row],[Valores Receitas / Despesas]])</f>
        <v>77365.289999999994</v>
      </c>
      <c r="L1298" s="53">
        <f>IF(FluxoCaixa101315141918[[#This Row],[Entrada / Saída]]="Saída",FluxoCaixa101315141918[[#This Row],[R$ (Valores)]]*-1,FluxoCaixa101315141918[[#This Row],[R$ (Valores)]])</f>
        <v>0</v>
      </c>
    </row>
    <row r="1299" spans="2:12">
      <c r="B1299" s="48"/>
      <c r="C1299" s="48"/>
      <c r="D1299" s="16"/>
      <c r="E1299" s="48"/>
      <c r="F1299" s="17"/>
      <c r="G1299" s="17"/>
      <c r="H1299" s="17"/>
      <c r="I1299" s="54"/>
      <c r="J1299" s="45"/>
      <c r="K1299" s="20">
        <f>IF(FluxoCaixa101315141918[[#This Row],[Movimento ]]="Saldo Inicial",FluxoCaixa101315141918[[#This Row],[R$ (Valores)]],K1298+FluxoCaixa101315141918[[#This Row],[Valores Receitas / Despesas]])</f>
        <v>77365.289999999994</v>
      </c>
      <c r="L1299" s="53">
        <f>IF(FluxoCaixa101315141918[[#This Row],[Entrada / Saída]]="Saída",FluxoCaixa101315141918[[#This Row],[R$ (Valores)]]*-1,FluxoCaixa101315141918[[#This Row],[R$ (Valores)]])</f>
        <v>0</v>
      </c>
    </row>
    <row r="1300" spans="2:12">
      <c r="B1300" s="48"/>
      <c r="C1300" s="48"/>
      <c r="D1300" s="16"/>
      <c r="E1300" s="48"/>
      <c r="F1300" s="17"/>
      <c r="G1300" s="17"/>
      <c r="H1300" s="17"/>
      <c r="I1300" s="54"/>
      <c r="J1300" s="45"/>
      <c r="K1300" s="20">
        <f>IF(FluxoCaixa101315141918[[#This Row],[Movimento ]]="Saldo Inicial",FluxoCaixa101315141918[[#This Row],[R$ (Valores)]],K1299+FluxoCaixa101315141918[[#This Row],[Valores Receitas / Despesas]])</f>
        <v>77365.289999999994</v>
      </c>
      <c r="L1300" s="53">
        <f>IF(FluxoCaixa101315141918[[#This Row],[Entrada / Saída]]="Saída",FluxoCaixa101315141918[[#This Row],[R$ (Valores)]]*-1,FluxoCaixa101315141918[[#This Row],[R$ (Valores)]])</f>
        <v>0</v>
      </c>
    </row>
    <row r="1301" spans="2:12">
      <c r="B1301" s="48"/>
      <c r="C1301" s="48"/>
      <c r="D1301" s="16"/>
      <c r="E1301" s="48"/>
      <c r="F1301" s="17"/>
      <c r="G1301" s="17"/>
      <c r="H1301" s="17"/>
      <c r="I1301" s="54"/>
      <c r="J1301" s="45"/>
      <c r="K1301" s="20">
        <f>IF(FluxoCaixa101315141918[[#This Row],[Movimento ]]="Saldo Inicial",FluxoCaixa101315141918[[#This Row],[R$ (Valores)]],K1300+FluxoCaixa101315141918[[#This Row],[Valores Receitas / Despesas]])</f>
        <v>77365.289999999994</v>
      </c>
      <c r="L1301" s="53">
        <f>IF(FluxoCaixa101315141918[[#This Row],[Entrada / Saída]]="Saída",FluxoCaixa101315141918[[#This Row],[R$ (Valores)]]*-1,FluxoCaixa101315141918[[#This Row],[R$ (Valores)]])</f>
        <v>0</v>
      </c>
    </row>
    <row r="1302" spans="2:12">
      <c r="B1302" s="48"/>
      <c r="C1302" s="48"/>
      <c r="D1302" s="16"/>
      <c r="E1302" s="48"/>
      <c r="F1302" s="17"/>
      <c r="G1302" s="17"/>
      <c r="H1302" s="17"/>
      <c r="I1302" s="54"/>
      <c r="J1302" s="45"/>
      <c r="K1302" s="20">
        <f>IF(FluxoCaixa101315141918[[#This Row],[Movimento ]]="Saldo Inicial",FluxoCaixa101315141918[[#This Row],[R$ (Valores)]],K1301+FluxoCaixa101315141918[[#This Row],[Valores Receitas / Despesas]])</f>
        <v>77365.289999999994</v>
      </c>
      <c r="L1302" s="53">
        <f>IF(FluxoCaixa101315141918[[#This Row],[Entrada / Saída]]="Saída",FluxoCaixa101315141918[[#This Row],[R$ (Valores)]]*-1,FluxoCaixa101315141918[[#This Row],[R$ (Valores)]])</f>
        <v>0</v>
      </c>
    </row>
    <row r="1303" spans="2:12">
      <c r="B1303" s="48"/>
      <c r="C1303" s="48"/>
      <c r="D1303" s="16"/>
      <c r="E1303" s="48"/>
      <c r="F1303" s="17"/>
      <c r="G1303" s="17"/>
      <c r="H1303" s="17"/>
      <c r="I1303" s="54"/>
      <c r="J1303" s="45"/>
      <c r="K1303" s="20">
        <f>IF(FluxoCaixa101315141918[[#This Row],[Movimento ]]="Saldo Inicial",FluxoCaixa101315141918[[#This Row],[R$ (Valores)]],K1302+FluxoCaixa101315141918[[#This Row],[Valores Receitas / Despesas]])</f>
        <v>77365.289999999994</v>
      </c>
      <c r="L1303" s="53">
        <f>IF(FluxoCaixa101315141918[[#This Row],[Entrada / Saída]]="Saída",FluxoCaixa101315141918[[#This Row],[R$ (Valores)]]*-1,FluxoCaixa101315141918[[#This Row],[R$ (Valores)]])</f>
        <v>0</v>
      </c>
    </row>
    <row r="1304" spans="2:12">
      <c r="B1304" s="48"/>
      <c r="C1304" s="48"/>
      <c r="D1304" s="16"/>
      <c r="E1304" s="48"/>
      <c r="F1304" s="17"/>
      <c r="G1304" s="17"/>
      <c r="H1304" s="17"/>
      <c r="I1304" s="54"/>
      <c r="J1304" s="45"/>
      <c r="K1304" s="20">
        <f>IF(FluxoCaixa101315141918[[#This Row],[Movimento ]]="Saldo Inicial",FluxoCaixa101315141918[[#This Row],[R$ (Valores)]],K1303+FluxoCaixa101315141918[[#This Row],[Valores Receitas / Despesas]])</f>
        <v>77365.289999999994</v>
      </c>
      <c r="L1304" s="53">
        <f>IF(FluxoCaixa101315141918[[#This Row],[Entrada / Saída]]="Saída",FluxoCaixa101315141918[[#This Row],[R$ (Valores)]]*-1,FluxoCaixa101315141918[[#This Row],[R$ (Valores)]])</f>
        <v>0</v>
      </c>
    </row>
    <row r="1305" spans="2:12">
      <c r="B1305" s="48"/>
      <c r="C1305" s="48"/>
      <c r="D1305" s="16"/>
      <c r="E1305" s="48"/>
      <c r="F1305" s="17"/>
      <c r="G1305" s="17"/>
      <c r="H1305" s="17"/>
      <c r="I1305" s="54"/>
      <c r="J1305" s="45"/>
      <c r="K1305" s="20">
        <f>IF(FluxoCaixa101315141918[[#This Row],[Movimento ]]="Saldo Inicial",FluxoCaixa101315141918[[#This Row],[R$ (Valores)]],K1304+FluxoCaixa101315141918[[#This Row],[Valores Receitas / Despesas]])</f>
        <v>77365.289999999994</v>
      </c>
      <c r="L1305" s="53">
        <f>IF(FluxoCaixa101315141918[[#This Row],[Entrada / Saída]]="Saída",FluxoCaixa101315141918[[#This Row],[R$ (Valores)]]*-1,FluxoCaixa101315141918[[#This Row],[R$ (Valores)]])</f>
        <v>0</v>
      </c>
    </row>
    <row r="1306" spans="2:12">
      <c r="B1306" s="48"/>
      <c r="C1306" s="48"/>
      <c r="D1306" s="16"/>
      <c r="E1306" s="48"/>
      <c r="F1306" s="17"/>
      <c r="G1306" s="17"/>
      <c r="H1306" s="17"/>
      <c r="I1306" s="54"/>
      <c r="J1306" s="45"/>
      <c r="K1306" s="20">
        <f>IF(FluxoCaixa101315141918[[#This Row],[Movimento ]]="Saldo Inicial",FluxoCaixa101315141918[[#This Row],[R$ (Valores)]],K1305+FluxoCaixa101315141918[[#This Row],[Valores Receitas / Despesas]])</f>
        <v>77365.289999999994</v>
      </c>
      <c r="L1306" s="53">
        <f>IF(FluxoCaixa101315141918[[#This Row],[Entrada / Saída]]="Saída",FluxoCaixa101315141918[[#This Row],[R$ (Valores)]]*-1,FluxoCaixa101315141918[[#This Row],[R$ (Valores)]])</f>
        <v>0</v>
      </c>
    </row>
    <row r="1307" spans="2:12">
      <c r="B1307" s="48"/>
      <c r="C1307" s="48"/>
      <c r="D1307" s="16"/>
      <c r="E1307" s="48"/>
      <c r="F1307" s="17"/>
      <c r="G1307" s="17"/>
      <c r="H1307" s="17"/>
      <c r="I1307" s="54"/>
      <c r="J1307" s="45"/>
      <c r="K1307" s="20">
        <f>IF(FluxoCaixa101315141918[[#This Row],[Movimento ]]="Saldo Inicial",FluxoCaixa101315141918[[#This Row],[R$ (Valores)]],K1306+FluxoCaixa101315141918[[#This Row],[Valores Receitas / Despesas]])</f>
        <v>77365.289999999994</v>
      </c>
      <c r="L1307" s="53">
        <f>IF(FluxoCaixa101315141918[[#This Row],[Entrada / Saída]]="Saída",FluxoCaixa101315141918[[#This Row],[R$ (Valores)]]*-1,FluxoCaixa101315141918[[#This Row],[R$ (Valores)]])</f>
        <v>0</v>
      </c>
    </row>
    <row r="1308" spans="2:12">
      <c r="B1308" s="48"/>
      <c r="C1308" s="48"/>
      <c r="D1308" s="16"/>
      <c r="E1308" s="48"/>
      <c r="F1308" s="17"/>
      <c r="G1308" s="17"/>
      <c r="H1308" s="17"/>
      <c r="I1308" s="54"/>
      <c r="J1308" s="45"/>
      <c r="K1308" s="20">
        <f>IF(FluxoCaixa101315141918[[#This Row],[Movimento ]]="Saldo Inicial",FluxoCaixa101315141918[[#This Row],[R$ (Valores)]],K1307+FluxoCaixa101315141918[[#This Row],[Valores Receitas / Despesas]])</f>
        <v>77365.289999999994</v>
      </c>
      <c r="L1308" s="53">
        <f>IF(FluxoCaixa101315141918[[#This Row],[Entrada / Saída]]="Saída",FluxoCaixa101315141918[[#This Row],[R$ (Valores)]]*-1,FluxoCaixa101315141918[[#This Row],[R$ (Valores)]])</f>
        <v>0</v>
      </c>
    </row>
    <row r="1309" spans="2:12">
      <c r="B1309" s="48"/>
      <c r="C1309" s="48"/>
      <c r="D1309" s="16"/>
      <c r="E1309" s="48"/>
      <c r="F1309" s="17"/>
      <c r="G1309" s="17"/>
      <c r="H1309" s="17"/>
      <c r="I1309" s="54"/>
      <c r="J1309" s="45"/>
      <c r="K1309" s="20">
        <f>IF(FluxoCaixa101315141918[[#This Row],[Movimento ]]="Saldo Inicial",FluxoCaixa101315141918[[#This Row],[R$ (Valores)]],K1308+FluxoCaixa101315141918[[#This Row],[Valores Receitas / Despesas]])</f>
        <v>77365.289999999994</v>
      </c>
      <c r="L1309" s="53">
        <f>IF(FluxoCaixa101315141918[[#This Row],[Entrada / Saída]]="Saída",FluxoCaixa101315141918[[#This Row],[R$ (Valores)]]*-1,FluxoCaixa101315141918[[#This Row],[R$ (Valores)]])</f>
        <v>0</v>
      </c>
    </row>
    <row r="1310" spans="2:12">
      <c r="B1310" s="48"/>
      <c r="C1310" s="48"/>
      <c r="D1310" s="16"/>
      <c r="E1310" s="48"/>
      <c r="F1310" s="17"/>
      <c r="G1310" s="17"/>
      <c r="H1310" s="17"/>
      <c r="I1310" s="54"/>
      <c r="J1310" s="45"/>
      <c r="K1310" s="20">
        <f>IF(FluxoCaixa101315141918[[#This Row],[Movimento ]]="Saldo Inicial",FluxoCaixa101315141918[[#This Row],[R$ (Valores)]],K1309+FluxoCaixa101315141918[[#This Row],[Valores Receitas / Despesas]])</f>
        <v>77365.289999999994</v>
      </c>
      <c r="L1310" s="53">
        <f>IF(FluxoCaixa101315141918[[#This Row],[Entrada / Saída]]="Saída",FluxoCaixa101315141918[[#This Row],[R$ (Valores)]]*-1,FluxoCaixa101315141918[[#This Row],[R$ (Valores)]])</f>
        <v>0</v>
      </c>
    </row>
    <row r="1311" spans="2:12">
      <c r="B1311" s="48"/>
      <c r="C1311" s="48"/>
      <c r="D1311" s="16"/>
      <c r="E1311" s="48"/>
      <c r="F1311" s="17"/>
      <c r="G1311" s="17"/>
      <c r="H1311" s="17"/>
      <c r="I1311" s="54"/>
      <c r="J1311" s="45"/>
      <c r="K1311" s="20">
        <f>IF(FluxoCaixa101315141918[[#This Row],[Movimento ]]="Saldo Inicial",FluxoCaixa101315141918[[#This Row],[R$ (Valores)]],K1310+FluxoCaixa101315141918[[#This Row],[Valores Receitas / Despesas]])</f>
        <v>77365.289999999994</v>
      </c>
      <c r="L1311" s="53">
        <f>IF(FluxoCaixa101315141918[[#This Row],[Entrada / Saída]]="Saída",FluxoCaixa101315141918[[#This Row],[R$ (Valores)]]*-1,FluxoCaixa101315141918[[#This Row],[R$ (Valores)]])</f>
        <v>0</v>
      </c>
    </row>
    <row r="1312" spans="2:12">
      <c r="B1312" s="48"/>
      <c r="C1312" s="48"/>
      <c r="D1312" s="16"/>
      <c r="E1312" s="48"/>
      <c r="F1312" s="17"/>
      <c r="G1312" s="17"/>
      <c r="H1312" s="17"/>
      <c r="I1312" s="54"/>
      <c r="J1312" s="45"/>
      <c r="K1312" s="20">
        <f>IF(FluxoCaixa101315141918[[#This Row],[Movimento ]]="Saldo Inicial",FluxoCaixa101315141918[[#This Row],[R$ (Valores)]],K1311+FluxoCaixa101315141918[[#This Row],[Valores Receitas / Despesas]])</f>
        <v>77365.289999999994</v>
      </c>
      <c r="L1312" s="53">
        <f>IF(FluxoCaixa101315141918[[#This Row],[Entrada / Saída]]="Saída",FluxoCaixa101315141918[[#This Row],[R$ (Valores)]]*-1,FluxoCaixa101315141918[[#This Row],[R$ (Valores)]])</f>
        <v>0</v>
      </c>
    </row>
    <row r="1313" spans="2:12">
      <c r="B1313" s="48"/>
      <c r="C1313" s="48"/>
      <c r="D1313" s="16"/>
      <c r="E1313" s="48"/>
      <c r="F1313" s="17"/>
      <c r="G1313" s="17"/>
      <c r="H1313" s="17"/>
      <c r="I1313" s="54"/>
      <c r="J1313" s="45"/>
      <c r="K1313" s="20">
        <f>IF(FluxoCaixa101315141918[[#This Row],[Movimento ]]="Saldo Inicial",FluxoCaixa101315141918[[#This Row],[R$ (Valores)]],K1312+FluxoCaixa101315141918[[#This Row],[Valores Receitas / Despesas]])</f>
        <v>77365.289999999994</v>
      </c>
      <c r="L1313" s="53">
        <f>IF(FluxoCaixa101315141918[[#This Row],[Entrada / Saída]]="Saída",FluxoCaixa101315141918[[#This Row],[R$ (Valores)]]*-1,FluxoCaixa101315141918[[#This Row],[R$ (Valores)]])</f>
        <v>0</v>
      </c>
    </row>
    <row r="1314" spans="2:12">
      <c r="B1314" s="48"/>
      <c r="C1314" s="48"/>
      <c r="D1314" s="16"/>
      <c r="E1314" s="48"/>
      <c r="F1314" s="17"/>
      <c r="G1314" s="17"/>
      <c r="H1314" s="17"/>
      <c r="I1314" s="54"/>
      <c r="J1314" s="45"/>
      <c r="K1314" s="20">
        <f>IF(FluxoCaixa101315141918[[#This Row],[Movimento ]]="Saldo Inicial",FluxoCaixa101315141918[[#This Row],[R$ (Valores)]],K1313+FluxoCaixa101315141918[[#This Row],[Valores Receitas / Despesas]])</f>
        <v>77365.289999999994</v>
      </c>
      <c r="L1314" s="53">
        <f>IF(FluxoCaixa101315141918[[#This Row],[Entrada / Saída]]="Saída",FluxoCaixa101315141918[[#This Row],[R$ (Valores)]]*-1,FluxoCaixa101315141918[[#This Row],[R$ (Valores)]])</f>
        <v>0</v>
      </c>
    </row>
    <row r="1315" spans="2:12">
      <c r="B1315" s="48"/>
      <c r="C1315" s="48"/>
      <c r="D1315" s="16"/>
      <c r="E1315" s="48"/>
      <c r="F1315" s="17"/>
      <c r="G1315" s="17"/>
      <c r="H1315" s="17"/>
      <c r="I1315" s="54"/>
      <c r="J1315" s="45"/>
      <c r="K1315" s="20">
        <f>IF(FluxoCaixa101315141918[[#This Row],[Movimento ]]="Saldo Inicial",FluxoCaixa101315141918[[#This Row],[R$ (Valores)]],K1314+FluxoCaixa101315141918[[#This Row],[Valores Receitas / Despesas]])</f>
        <v>77365.289999999994</v>
      </c>
      <c r="L1315" s="53">
        <f>IF(FluxoCaixa101315141918[[#This Row],[Entrada / Saída]]="Saída",FluxoCaixa101315141918[[#This Row],[R$ (Valores)]]*-1,FluxoCaixa101315141918[[#This Row],[R$ (Valores)]])</f>
        <v>0</v>
      </c>
    </row>
    <row r="1316" spans="2:12">
      <c r="B1316" s="48"/>
      <c r="C1316" s="48"/>
      <c r="D1316" s="16"/>
      <c r="E1316" s="48"/>
      <c r="F1316" s="17"/>
      <c r="G1316" s="17"/>
      <c r="H1316" s="17"/>
      <c r="I1316" s="54"/>
      <c r="J1316" s="45"/>
      <c r="K1316" s="20">
        <f>IF(FluxoCaixa101315141918[[#This Row],[Movimento ]]="Saldo Inicial",FluxoCaixa101315141918[[#This Row],[R$ (Valores)]],K1315+FluxoCaixa101315141918[[#This Row],[Valores Receitas / Despesas]])</f>
        <v>77365.289999999994</v>
      </c>
      <c r="L1316" s="53">
        <f>IF(FluxoCaixa101315141918[[#This Row],[Entrada / Saída]]="Saída",FluxoCaixa101315141918[[#This Row],[R$ (Valores)]]*-1,FluxoCaixa101315141918[[#This Row],[R$ (Valores)]])</f>
        <v>0</v>
      </c>
    </row>
    <row r="1317" spans="2:12">
      <c r="B1317" s="48"/>
      <c r="C1317" s="48"/>
      <c r="D1317" s="16"/>
      <c r="E1317" s="48"/>
      <c r="F1317" s="17"/>
      <c r="G1317" s="17"/>
      <c r="H1317" s="17"/>
      <c r="I1317" s="54"/>
      <c r="J1317" s="45"/>
      <c r="K1317" s="20">
        <f>IF(FluxoCaixa101315141918[[#This Row],[Movimento ]]="Saldo Inicial",FluxoCaixa101315141918[[#This Row],[R$ (Valores)]],K1316+FluxoCaixa101315141918[[#This Row],[Valores Receitas / Despesas]])</f>
        <v>77365.289999999994</v>
      </c>
      <c r="L1317" s="53">
        <f>IF(FluxoCaixa101315141918[[#This Row],[Entrada / Saída]]="Saída",FluxoCaixa101315141918[[#This Row],[R$ (Valores)]]*-1,FluxoCaixa101315141918[[#This Row],[R$ (Valores)]])</f>
        <v>0</v>
      </c>
    </row>
    <row r="1318" spans="2:12">
      <c r="B1318" s="48"/>
      <c r="C1318" s="48"/>
      <c r="D1318" s="16"/>
      <c r="E1318" s="48"/>
      <c r="F1318" s="17"/>
      <c r="G1318" s="17"/>
      <c r="H1318" s="17"/>
      <c r="I1318" s="54"/>
      <c r="J1318" s="45"/>
      <c r="K1318" s="20">
        <f>IF(FluxoCaixa101315141918[[#This Row],[Movimento ]]="Saldo Inicial",FluxoCaixa101315141918[[#This Row],[R$ (Valores)]],K1317+FluxoCaixa101315141918[[#This Row],[Valores Receitas / Despesas]])</f>
        <v>77365.289999999994</v>
      </c>
      <c r="L1318" s="53">
        <f>IF(FluxoCaixa101315141918[[#This Row],[Entrada / Saída]]="Saída",FluxoCaixa101315141918[[#This Row],[R$ (Valores)]]*-1,FluxoCaixa101315141918[[#This Row],[R$ (Valores)]])</f>
        <v>0</v>
      </c>
    </row>
    <row r="1319" spans="2:12">
      <c r="B1319" s="48"/>
      <c r="C1319" s="48"/>
      <c r="D1319" s="16"/>
      <c r="E1319" s="48"/>
      <c r="F1319" s="17"/>
      <c r="G1319" s="17"/>
      <c r="H1319" s="17"/>
      <c r="I1319" s="54"/>
      <c r="J1319" s="45"/>
      <c r="K1319" s="20">
        <f>IF(FluxoCaixa101315141918[[#This Row],[Movimento ]]="Saldo Inicial",FluxoCaixa101315141918[[#This Row],[R$ (Valores)]],K1318+FluxoCaixa101315141918[[#This Row],[Valores Receitas / Despesas]])</f>
        <v>77365.289999999994</v>
      </c>
      <c r="L1319" s="53">
        <f>IF(FluxoCaixa101315141918[[#This Row],[Entrada / Saída]]="Saída",FluxoCaixa101315141918[[#This Row],[R$ (Valores)]]*-1,FluxoCaixa101315141918[[#This Row],[R$ (Valores)]])</f>
        <v>0</v>
      </c>
    </row>
    <row r="1320" spans="2:12">
      <c r="B1320" s="48"/>
      <c r="C1320" s="48"/>
      <c r="D1320" s="16"/>
      <c r="E1320" s="48"/>
      <c r="F1320" s="17"/>
      <c r="G1320" s="17"/>
      <c r="H1320" s="17"/>
      <c r="I1320" s="54"/>
      <c r="J1320" s="45"/>
      <c r="K1320" s="20">
        <f>IF(FluxoCaixa101315141918[[#This Row],[Movimento ]]="Saldo Inicial",FluxoCaixa101315141918[[#This Row],[R$ (Valores)]],K1319+FluxoCaixa101315141918[[#This Row],[Valores Receitas / Despesas]])</f>
        <v>77365.289999999994</v>
      </c>
      <c r="L1320" s="53">
        <f>IF(FluxoCaixa101315141918[[#This Row],[Entrada / Saída]]="Saída",FluxoCaixa101315141918[[#This Row],[R$ (Valores)]]*-1,FluxoCaixa101315141918[[#This Row],[R$ (Valores)]])</f>
        <v>0</v>
      </c>
    </row>
    <row r="1321" spans="2:12">
      <c r="B1321" s="48"/>
      <c r="C1321" s="48"/>
      <c r="D1321" s="16"/>
      <c r="E1321" s="48"/>
      <c r="F1321" s="17"/>
      <c r="G1321" s="17"/>
      <c r="H1321" s="17"/>
      <c r="I1321" s="54"/>
      <c r="J1321" s="45"/>
      <c r="K1321" s="20">
        <f>IF(FluxoCaixa101315141918[[#This Row],[Movimento ]]="Saldo Inicial",FluxoCaixa101315141918[[#This Row],[R$ (Valores)]],K1320+FluxoCaixa101315141918[[#This Row],[Valores Receitas / Despesas]])</f>
        <v>77365.289999999994</v>
      </c>
      <c r="L1321" s="53">
        <f>IF(FluxoCaixa101315141918[[#This Row],[Entrada / Saída]]="Saída",FluxoCaixa101315141918[[#This Row],[R$ (Valores)]]*-1,FluxoCaixa101315141918[[#This Row],[R$ (Valores)]])</f>
        <v>0</v>
      </c>
    </row>
    <row r="1322" spans="2:12">
      <c r="B1322" s="48"/>
      <c r="C1322" s="48"/>
      <c r="D1322" s="16"/>
      <c r="E1322" s="48"/>
      <c r="F1322" s="17"/>
      <c r="G1322" s="17"/>
      <c r="H1322" s="17"/>
      <c r="I1322" s="54"/>
      <c r="J1322" s="45"/>
      <c r="K1322" s="20">
        <f>IF(FluxoCaixa101315141918[[#This Row],[Movimento ]]="Saldo Inicial",FluxoCaixa101315141918[[#This Row],[R$ (Valores)]],K1321+FluxoCaixa101315141918[[#This Row],[Valores Receitas / Despesas]])</f>
        <v>77365.289999999994</v>
      </c>
      <c r="L1322" s="53">
        <f>IF(FluxoCaixa101315141918[[#This Row],[Entrada / Saída]]="Saída",FluxoCaixa101315141918[[#This Row],[R$ (Valores)]]*-1,FluxoCaixa101315141918[[#This Row],[R$ (Valores)]])</f>
        <v>0</v>
      </c>
    </row>
    <row r="1323" spans="2:12">
      <c r="B1323" s="48"/>
      <c r="C1323" s="48"/>
      <c r="D1323" s="16"/>
      <c r="E1323" s="48"/>
      <c r="F1323" s="17"/>
      <c r="G1323" s="17"/>
      <c r="H1323" s="17"/>
      <c r="I1323" s="54"/>
      <c r="J1323" s="45"/>
      <c r="K1323" s="20">
        <f>IF(FluxoCaixa101315141918[[#This Row],[Movimento ]]="Saldo Inicial",FluxoCaixa101315141918[[#This Row],[R$ (Valores)]],K1322+FluxoCaixa101315141918[[#This Row],[Valores Receitas / Despesas]])</f>
        <v>77365.289999999994</v>
      </c>
      <c r="L1323" s="53">
        <f>IF(FluxoCaixa101315141918[[#This Row],[Entrada / Saída]]="Saída",FluxoCaixa101315141918[[#This Row],[R$ (Valores)]]*-1,FluxoCaixa101315141918[[#This Row],[R$ (Valores)]])</f>
        <v>0</v>
      </c>
    </row>
    <row r="1324" spans="2:12">
      <c r="B1324" s="48"/>
      <c r="C1324" s="48"/>
      <c r="D1324" s="16"/>
      <c r="E1324" s="48"/>
      <c r="F1324" s="17"/>
      <c r="G1324" s="17"/>
      <c r="H1324" s="17"/>
      <c r="I1324" s="54"/>
      <c r="J1324" s="45"/>
      <c r="K1324" s="20">
        <f>IF(FluxoCaixa101315141918[[#This Row],[Movimento ]]="Saldo Inicial",FluxoCaixa101315141918[[#This Row],[R$ (Valores)]],K1323+FluxoCaixa101315141918[[#This Row],[Valores Receitas / Despesas]])</f>
        <v>77365.289999999994</v>
      </c>
      <c r="L1324" s="53">
        <f>IF(FluxoCaixa101315141918[[#This Row],[Entrada / Saída]]="Saída",FluxoCaixa101315141918[[#This Row],[R$ (Valores)]]*-1,FluxoCaixa101315141918[[#This Row],[R$ (Valores)]])</f>
        <v>0</v>
      </c>
    </row>
    <row r="1325" spans="2:12">
      <c r="B1325" s="48"/>
      <c r="C1325" s="48"/>
      <c r="D1325" s="16"/>
      <c r="E1325" s="48"/>
      <c r="F1325" s="17"/>
      <c r="G1325" s="17"/>
      <c r="H1325" s="17"/>
      <c r="I1325" s="54"/>
      <c r="J1325" s="45"/>
      <c r="K1325" s="20">
        <f>IF(FluxoCaixa101315141918[[#This Row],[Movimento ]]="Saldo Inicial",FluxoCaixa101315141918[[#This Row],[R$ (Valores)]],K1324+FluxoCaixa101315141918[[#This Row],[Valores Receitas / Despesas]])</f>
        <v>77365.289999999994</v>
      </c>
      <c r="L1325" s="53">
        <f>IF(FluxoCaixa101315141918[[#This Row],[Entrada / Saída]]="Saída",FluxoCaixa101315141918[[#This Row],[R$ (Valores)]]*-1,FluxoCaixa101315141918[[#This Row],[R$ (Valores)]])</f>
        <v>0</v>
      </c>
    </row>
    <row r="1326" spans="2:12">
      <c r="B1326" s="48"/>
      <c r="C1326" s="48"/>
      <c r="D1326" s="16"/>
      <c r="E1326" s="48"/>
      <c r="F1326" s="17"/>
      <c r="G1326" s="17"/>
      <c r="H1326" s="17"/>
      <c r="I1326" s="54"/>
      <c r="J1326" s="45"/>
      <c r="K1326" s="20">
        <f>IF(FluxoCaixa101315141918[[#This Row],[Movimento ]]="Saldo Inicial",FluxoCaixa101315141918[[#This Row],[R$ (Valores)]],K1325+FluxoCaixa101315141918[[#This Row],[Valores Receitas / Despesas]])</f>
        <v>77365.289999999994</v>
      </c>
      <c r="L1326" s="53">
        <f>IF(FluxoCaixa101315141918[[#This Row],[Entrada / Saída]]="Saída",FluxoCaixa101315141918[[#This Row],[R$ (Valores)]]*-1,FluxoCaixa101315141918[[#This Row],[R$ (Valores)]])</f>
        <v>0</v>
      </c>
    </row>
    <row r="1327" spans="2:12">
      <c r="B1327" s="48"/>
      <c r="C1327" s="48"/>
      <c r="D1327" s="16"/>
      <c r="E1327" s="48"/>
      <c r="F1327" s="17"/>
      <c r="G1327" s="17"/>
      <c r="H1327" s="17"/>
      <c r="I1327" s="54"/>
      <c r="J1327" s="45"/>
      <c r="K1327" s="20">
        <f>IF(FluxoCaixa101315141918[[#This Row],[Movimento ]]="Saldo Inicial",FluxoCaixa101315141918[[#This Row],[R$ (Valores)]],K1326+FluxoCaixa101315141918[[#This Row],[Valores Receitas / Despesas]])</f>
        <v>77365.289999999994</v>
      </c>
      <c r="L1327" s="53">
        <f>IF(FluxoCaixa101315141918[[#This Row],[Entrada / Saída]]="Saída",FluxoCaixa101315141918[[#This Row],[R$ (Valores)]]*-1,FluxoCaixa101315141918[[#This Row],[R$ (Valores)]])</f>
        <v>0</v>
      </c>
    </row>
    <row r="1328" spans="2:12">
      <c r="B1328" s="48"/>
      <c r="C1328" s="48"/>
      <c r="D1328" s="16"/>
      <c r="E1328" s="48"/>
      <c r="F1328" s="17"/>
      <c r="G1328" s="17"/>
      <c r="H1328" s="17"/>
      <c r="I1328" s="21"/>
      <c r="J1328" s="17"/>
      <c r="K1328" s="20">
        <f>IF(FluxoCaixa101315141918[[#This Row],[Movimento ]]="Saldo Inicial",FluxoCaixa101315141918[[#This Row],[R$ (Valores)]],K1327+FluxoCaixa101315141918[[#This Row],[Valores Receitas / Despesas]])</f>
        <v>77365.289999999994</v>
      </c>
      <c r="L1328" s="53">
        <f>IF(FluxoCaixa101315141918[[#This Row],[Entrada / Saída]]="Saída",FluxoCaixa101315141918[[#This Row],[R$ (Valores)]]*-1,FluxoCaixa101315141918[[#This Row],[R$ (Valores)]])</f>
        <v>0</v>
      </c>
    </row>
    <row r="1329" spans="2:12">
      <c r="B1329" s="48"/>
      <c r="C1329" s="48"/>
      <c r="D1329" s="16"/>
      <c r="E1329" s="48"/>
      <c r="F1329" s="17"/>
      <c r="G1329" s="17"/>
      <c r="H1329" s="17"/>
      <c r="I1329" s="21"/>
      <c r="J1329" s="17"/>
      <c r="K1329" s="20">
        <f>IF(FluxoCaixa101315141918[[#This Row],[Movimento ]]="Saldo Inicial",FluxoCaixa101315141918[[#This Row],[R$ (Valores)]],K1328+FluxoCaixa101315141918[[#This Row],[Valores Receitas / Despesas]])</f>
        <v>77365.289999999994</v>
      </c>
      <c r="L1329" s="5">
        <f>IF(FluxoCaixa101315141918[[#This Row],[Entrada / Saída]]="Saída",FluxoCaixa101315141918[[#This Row],[R$ (Valores)]]*-1,FluxoCaixa101315141918[[#This Row],[R$ (Valores)]])</f>
        <v>0</v>
      </c>
    </row>
    <row r="1330" spans="2:12">
      <c r="B1330" s="48"/>
      <c r="C1330" s="48"/>
      <c r="D1330" s="16"/>
      <c r="E1330" s="48"/>
      <c r="F1330" s="17"/>
      <c r="G1330" s="17"/>
      <c r="H1330" s="17"/>
      <c r="I1330" s="21"/>
      <c r="J1330" s="17"/>
      <c r="K1330" s="20">
        <f>IF(FluxoCaixa101315141918[[#This Row],[Movimento ]]="Saldo Inicial",FluxoCaixa101315141918[[#This Row],[R$ (Valores)]],K1329+FluxoCaixa101315141918[[#This Row],[Valores Receitas / Despesas]])</f>
        <v>77365.289999999994</v>
      </c>
      <c r="L1330" s="5">
        <f>IF(FluxoCaixa101315141918[[#This Row],[Entrada / Saída]]="Saída",FluxoCaixa101315141918[[#This Row],[R$ (Valores)]]*-1,FluxoCaixa101315141918[[#This Row],[R$ (Valores)]])</f>
        <v>0</v>
      </c>
    </row>
    <row r="1331" spans="2:12">
      <c r="B1331" s="48"/>
      <c r="C1331" s="48"/>
      <c r="D1331" s="16"/>
      <c r="E1331" s="48"/>
      <c r="F1331" s="17"/>
      <c r="G1331" s="17"/>
      <c r="H1331" s="17"/>
      <c r="I1331" s="21"/>
      <c r="J1331" s="17"/>
      <c r="K1331" s="20">
        <f>IF(FluxoCaixa101315141918[[#This Row],[Movimento ]]="Saldo Inicial",FluxoCaixa101315141918[[#This Row],[R$ (Valores)]],K1330+FluxoCaixa101315141918[[#This Row],[Valores Receitas / Despesas]])</f>
        <v>77365.289999999994</v>
      </c>
      <c r="L1331" s="5">
        <f>IF(FluxoCaixa101315141918[[#This Row],[Entrada / Saída]]="Saída",FluxoCaixa101315141918[[#This Row],[R$ (Valores)]]*-1,FluxoCaixa101315141918[[#This Row],[R$ (Valores)]])</f>
        <v>0</v>
      </c>
    </row>
    <row r="1332" spans="2:12">
      <c r="B1332" s="48"/>
      <c r="C1332" s="48"/>
      <c r="D1332" s="16"/>
      <c r="E1332" s="48"/>
      <c r="F1332" s="17"/>
      <c r="G1332" s="17"/>
      <c r="H1332" s="17"/>
      <c r="I1332" s="21"/>
      <c r="J1332" s="17"/>
      <c r="K1332" s="20">
        <f>IF(FluxoCaixa101315141918[[#This Row],[Movimento ]]="Saldo Inicial",FluxoCaixa101315141918[[#This Row],[R$ (Valores)]],K1331+FluxoCaixa101315141918[[#This Row],[Valores Receitas / Despesas]])</f>
        <v>77365.289999999994</v>
      </c>
      <c r="L1332" s="5">
        <f>IF(FluxoCaixa101315141918[[#This Row],[Entrada / Saída]]="Saída",FluxoCaixa101315141918[[#This Row],[R$ (Valores)]]*-1,FluxoCaixa101315141918[[#This Row],[R$ (Valores)]])</f>
        <v>0</v>
      </c>
    </row>
    <row r="1333" spans="2:12">
      <c r="B1333" s="48"/>
      <c r="C1333" s="48"/>
      <c r="D1333" s="16"/>
      <c r="E1333" s="48"/>
      <c r="F1333" s="17"/>
      <c r="G1333" s="17"/>
      <c r="H1333" s="17"/>
      <c r="I1333" s="21"/>
      <c r="J1333" s="17"/>
      <c r="K1333" s="20">
        <f>IF(FluxoCaixa101315141918[[#This Row],[Movimento ]]="Saldo Inicial",FluxoCaixa101315141918[[#This Row],[R$ (Valores)]],K1332+FluxoCaixa101315141918[[#This Row],[Valores Receitas / Despesas]])</f>
        <v>77365.289999999994</v>
      </c>
      <c r="L1333" s="5">
        <f>IF(FluxoCaixa101315141918[[#This Row],[Entrada / Saída]]="Saída",FluxoCaixa101315141918[[#This Row],[R$ (Valores)]]*-1,FluxoCaixa101315141918[[#This Row],[R$ (Valores)]])</f>
        <v>0</v>
      </c>
    </row>
    <row r="1334" spans="2:12">
      <c r="B1334" s="48"/>
      <c r="C1334" s="48"/>
      <c r="D1334" s="16"/>
      <c r="E1334" s="48"/>
      <c r="F1334" s="17"/>
      <c r="G1334" s="17"/>
      <c r="H1334" s="17"/>
      <c r="I1334" s="21"/>
      <c r="J1334" s="17"/>
      <c r="K1334" s="20">
        <f>IF(FluxoCaixa101315141918[[#This Row],[Movimento ]]="Saldo Inicial",FluxoCaixa101315141918[[#This Row],[R$ (Valores)]],K1333+FluxoCaixa101315141918[[#This Row],[Valores Receitas / Despesas]])</f>
        <v>77365.289999999994</v>
      </c>
      <c r="L1334" s="5">
        <f>IF(FluxoCaixa101315141918[[#This Row],[Entrada / Saída]]="Saída",FluxoCaixa101315141918[[#This Row],[R$ (Valores)]]*-1,FluxoCaixa101315141918[[#This Row],[R$ (Valores)]])</f>
        <v>0</v>
      </c>
    </row>
    <row r="1335" spans="2:12">
      <c r="B1335" s="48"/>
      <c r="C1335" s="48"/>
      <c r="D1335" s="16"/>
      <c r="E1335" s="48"/>
      <c r="F1335" s="17"/>
      <c r="G1335" s="17"/>
      <c r="H1335" s="17"/>
      <c r="I1335" s="21"/>
      <c r="J1335" s="17"/>
      <c r="K1335" s="20">
        <f>IF(FluxoCaixa101315141918[[#This Row],[Movimento ]]="Saldo Inicial",FluxoCaixa101315141918[[#This Row],[R$ (Valores)]],K1334+FluxoCaixa101315141918[[#This Row],[Valores Receitas / Despesas]])</f>
        <v>77365.289999999994</v>
      </c>
      <c r="L1335" s="5">
        <f>IF(FluxoCaixa101315141918[[#This Row],[Entrada / Saída]]="Saída",FluxoCaixa101315141918[[#This Row],[R$ (Valores)]]*-1,FluxoCaixa101315141918[[#This Row],[R$ (Valores)]])</f>
        <v>0</v>
      </c>
    </row>
    <row r="1336" spans="2:12">
      <c r="B1336" s="48"/>
      <c r="C1336" s="48"/>
      <c r="D1336" s="16"/>
      <c r="E1336" s="48"/>
      <c r="F1336" s="17"/>
      <c r="G1336" s="17"/>
      <c r="H1336" s="17"/>
      <c r="I1336" s="21"/>
      <c r="J1336" s="17"/>
      <c r="K1336" s="20">
        <f>IF(FluxoCaixa101315141918[[#This Row],[Movimento ]]="Saldo Inicial",FluxoCaixa101315141918[[#This Row],[R$ (Valores)]],K1335+FluxoCaixa101315141918[[#This Row],[Valores Receitas / Despesas]])</f>
        <v>77365.289999999994</v>
      </c>
      <c r="L1336" s="5">
        <f>IF(FluxoCaixa101315141918[[#This Row],[Entrada / Saída]]="Saída",FluxoCaixa101315141918[[#This Row],[R$ (Valores)]]*-1,FluxoCaixa101315141918[[#This Row],[R$ (Valores)]])</f>
        <v>0</v>
      </c>
    </row>
    <row r="1337" spans="2:12">
      <c r="B1337" s="48"/>
      <c r="C1337" s="48"/>
      <c r="D1337" s="16"/>
      <c r="E1337" s="48"/>
      <c r="F1337" s="17"/>
      <c r="G1337" s="17"/>
      <c r="H1337" s="17"/>
      <c r="I1337" s="21"/>
      <c r="J1337" s="17"/>
      <c r="K1337" s="20">
        <f>IF(FluxoCaixa101315141918[[#This Row],[Movimento ]]="Saldo Inicial",FluxoCaixa101315141918[[#This Row],[R$ (Valores)]],K1336+FluxoCaixa101315141918[[#This Row],[Valores Receitas / Despesas]])</f>
        <v>77365.289999999994</v>
      </c>
      <c r="L1337" s="5">
        <f>IF(FluxoCaixa101315141918[[#This Row],[Entrada / Saída]]="Saída",FluxoCaixa101315141918[[#This Row],[R$ (Valores)]]*-1,FluxoCaixa101315141918[[#This Row],[R$ (Valores)]])</f>
        <v>0</v>
      </c>
    </row>
    <row r="1338" spans="2:12">
      <c r="B1338" s="48"/>
      <c r="C1338" s="48"/>
      <c r="D1338" s="16"/>
      <c r="E1338" s="48"/>
      <c r="F1338" s="17"/>
      <c r="G1338" s="17"/>
      <c r="H1338" s="17"/>
      <c r="I1338" s="21"/>
      <c r="J1338" s="17"/>
      <c r="K1338" s="20">
        <f>IF(FluxoCaixa101315141918[[#This Row],[Movimento ]]="Saldo Inicial",FluxoCaixa101315141918[[#This Row],[R$ (Valores)]],K1337+FluxoCaixa101315141918[[#This Row],[Valores Receitas / Despesas]])</f>
        <v>77365.289999999994</v>
      </c>
      <c r="L1338" s="5">
        <f>IF(FluxoCaixa101315141918[[#This Row],[Entrada / Saída]]="Saída",FluxoCaixa101315141918[[#This Row],[R$ (Valores)]]*-1,FluxoCaixa101315141918[[#This Row],[R$ (Valores)]])</f>
        <v>0</v>
      </c>
    </row>
    <row r="1339" spans="2:12">
      <c r="B1339" s="48"/>
      <c r="C1339" s="48"/>
      <c r="D1339" s="16"/>
      <c r="E1339" s="48"/>
      <c r="F1339" s="17"/>
      <c r="G1339" s="17"/>
      <c r="H1339" s="17"/>
      <c r="I1339" s="21"/>
      <c r="J1339" s="17"/>
      <c r="K1339" s="20">
        <f>IF(FluxoCaixa101315141918[[#This Row],[Movimento ]]="Saldo Inicial",FluxoCaixa101315141918[[#This Row],[R$ (Valores)]],K1338+FluxoCaixa101315141918[[#This Row],[Valores Receitas / Despesas]])</f>
        <v>77365.289999999994</v>
      </c>
      <c r="L1339" s="5">
        <f>IF(FluxoCaixa101315141918[[#This Row],[Entrada / Saída]]="Saída",FluxoCaixa101315141918[[#This Row],[R$ (Valores)]]*-1,FluxoCaixa101315141918[[#This Row],[R$ (Valores)]])</f>
        <v>0</v>
      </c>
    </row>
    <row r="1340" spans="2:12">
      <c r="B1340" s="48"/>
      <c r="C1340" s="48"/>
      <c r="D1340" s="16"/>
      <c r="E1340" s="48"/>
      <c r="F1340" s="17"/>
      <c r="G1340" s="17"/>
      <c r="H1340" s="17"/>
      <c r="I1340" s="21"/>
      <c r="J1340" s="17"/>
      <c r="K1340" s="20">
        <f>IF(FluxoCaixa101315141918[[#This Row],[Movimento ]]="Saldo Inicial",FluxoCaixa101315141918[[#This Row],[R$ (Valores)]],K1339+FluxoCaixa101315141918[[#This Row],[Valores Receitas / Despesas]])</f>
        <v>77365.289999999994</v>
      </c>
      <c r="L1340" s="5">
        <f>IF(FluxoCaixa101315141918[[#This Row],[Entrada / Saída]]="Saída",FluxoCaixa101315141918[[#This Row],[R$ (Valores)]]*-1,FluxoCaixa101315141918[[#This Row],[R$ (Valores)]])</f>
        <v>0</v>
      </c>
    </row>
    <row r="1341" spans="2:12">
      <c r="B1341" s="48"/>
      <c r="C1341" s="48"/>
      <c r="D1341" s="16"/>
      <c r="E1341" s="48"/>
      <c r="F1341" s="17"/>
      <c r="G1341" s="17"/>
      <c r="H1341" s="17"/>
      <c r="I1341" s="21"/>
      <c r="J1341" s="17"/>
      <c r="K1341" s="20">
        <f>IF(FluxoCaixa101315141918[[#This Row],[Movimento ]]="Saldo Inicial",FluxoCaixa101315141918[[#This Row],[R$ (Valores)]],K1340+FluxoCaixa101315141918[[#This Row],[Valores Receitas / Despesas]])</f>
        <v>77365.289999999994</v>
      </c>
      <c r="L1341" s="5">
        <f>IF(FluxoCaixa101315141918[[#This Row],[Entrada / Saída]]="Saída",FluxoCaixa101315141918[[#This Row],[R$ (Valores)]]*-1,FluxoCaixa101315141918[[#This Row],[R$ (Valores)]])</f>
        <v>0</v>
      </c>
    </row>
    <row r="1342" spans="2:12">
      <c r="B1342" s="48"/>
      <c r="C1342" s="48"/>
      <c r="D1342" s="16"/>
      <c r="E1342" s="48"/>
      <c r="F1342" s="17"/>
      <c r="G1342" s="17"/>
      <c r="H1342" s="17"/>
      <c r="I1342" s="21"/>
      <c r="J1342" s="17"/>
      <c r="K1342" s="20">
        <f>IF(FluxoCaixa101315141918[[#This Row],[Movimento ]]="Saldo Inicial",FluxoCaixa101315141918[[#This Row],[R$ (Valores)]],K1341+FluxoCaixa101315141918[[#This Row],[Valores Receitas / Despesas]])</f>
        <v>77365.289999999994</v>
      </c>
      <c r="L1342" s="5">
        <f>IF(FluxoCaixa101315141918[[#This Row],[Entrada / Saída]]="Saída",FluxoCaixa101315141918[[#This Row],[R$ (Valores)]]*-1,FluxoCaixa101315141918[[#This Row],[R$ (Valores)]])</f>
        <v>0</v>
      </c>
    </row>
    <row r="1343" spans="2:12">
      <c r="B1343" s="48"/>
      <c r="C1343" s="48"/>
      <c r="D1343" s="16"/>
      <c r="E1343" s="48"/>
      <c r="F1343" s="17"/>
      <c r="G1343" s="17"/>
      <c r="H1343" s="17"/>
      <c r="I1343" s="21"/>
      <c r="J1343" s="17"/>
      <c r="K1343" s="20">
        <f>IF(FluxoCaixa101315141918[[#This Row],[Movimento ]]="Saldo Inicial",FluxoCaixa101315141918[[#This Row],[R$ (Valores)]],K1342+FluxoCaixa101315141918[[#This Row],[Valores Receitas / Despesas]])</f>
        <v>77365.289999999994</v>
      </c>
      <c r="L1343" s="5">
        <f>IF(FluxoCaixa101315141918[[#This Row],[Entrada / Saída]]="Saída",FluxoCaixa101315141918[[#This Row],[R$ (Valores)]]*-1,FluxoCaixa101315141918[[#This Row],[R$ (Valores)]])</f>
        <v>0</v>
      </c>
    </row>
    <row r="1344" spans="2:12">
      <c r="B1344" s="48"/>
      <c r="C1344" s="48"/>
      <c r="D1344" s="16"/>
      <c r="E1344" s="48"/>
      <c r="F1344" s="17"/>
      <c r="G1344" s="17"/>
      <c r="H1344" s="17"/>
      <c r="I1344" s="21"/>
      <c r="J1344" s="17"/>
      <c r="K1344" s="20">
        <f>IF(FluxoCaixa101315141918[[#This Row],[Movimento ]]="Saldo Inicial",FluxoCaixa101315141918[[#This Row],[R$ (Valores)]],K1343+FluxoCaixa101315141918[[#This Row],[Valores Receitas / Despesas]])</f>
        <v>77365.289999999994</v>
      </c>
      <c r="L1344" s="5">
        <f>IF(FluxoCaixa101315141918[[#This Row],[Entrada / Saída]]="Saída",FluxoCaixa101315141918[[#This Row],[R$ (Valores)]]*-1,FluxoCaixa101315141918[[#This Row],[R$ (Valores)]])</f>
        <v>0</v>
      </c>
    </row>
    <row r="1345" spans="2:12">
      <c r="B1345" s="48"/>
      <c r="C1345" s="48"/>
      <c r="D1345" s="16"/>
      <c r="E1345" s="48"/>
      <c r="F1345" s="45"/>
      <c r="G1345" s="17"/>
      <c r="H1345" s="17"/>
      <c r="I1345" s="54"/>
      <c r="J1345" s="45"/>
      <c r="K1345" s="47">
        <f>IF(FluxoCaixa101315141918[[#This Row],[Movimento ]]="Saldo Inicial",FluxoCaixa101315141918[[#This Row],[R$ (Valores)]],K1344+FluxoCaixa101315141918[[#This Row],[Valores Receitas / Despesas]])</f>
        <v>77365.289999999994</v>
      </c>
      <c r="L1345" s="53">
        <f>IF(FluxoCaixa101315141918[[#This Row],[Entrada / Saída]]="Saída",FluxoCaixa101315141918[[#This Row],[R$ (Valores)]]*-1,FluxoCaixa101315141918[[#This Row],[R$ (Valores)]])</f>
        <v>0</v>
      </c>
    </row>
    <row r="1346" spans="2:12">
      <c r="B1346" s="48"/>
      <c r="C1346" s="48"/>
      <c r="D1346" s="16"/>
      <c r="E1346" s="48"/>
      <c r="F1346" s="17"/>
      <c r="G1346" s="17"/>
      <c r="H1346" s="17"/>
      <c r="I1346" s="21"/>
      <c r="J1346" s="17"/>
      <c r="K1346" s="20">
        <f>IF(FluxoCaixa101315141918[[#This Row],[Movimento ]]="Saldo Inicial",FluxoCaixa101315141918[[#This Row],[R$ (Valores)]],K1345+FluxoCaixa101315141918[[#This Row],[Valores Receitas / Despesas]])</f>
        <v>77365.289999999994</v>
      </c>
      <c r="L1346" s="5">
        <f>IF(FluxoCaixa101315141918[[#This Row],[Entrada / Saída]]="Saída",FluxoCaixa101315141918[[#This Row],[R$ (Valores)]]*-1,FluxoCaixa101315141918[[#This Row],[R$ (Valores)]])</f>
        <v>0</v>
      </c>
    </row>
    <row r="1347" spans="2:12">
      <c r="B1347" s="48"/>
      <c r="C1347" s="48"/>
      <c r="D1347" s="16"/>
      <c r="E1347" s="48"/>
      <c r="F1347" s="17"/>
      <c r="G1347" s="17"/>
      <c r="H1347" s="17"/>
      <c r="I1347" s="21"/>
      <c r="J1347" s="17"/>
      <c r="K1347" s="20">
        <f>IF(FluxoCaixa101315141918[[#This Row],[Movimento ]]="Saldo Inicial",FluxoCaixa101315141918[[#This Row],[R$ (Valores)]],K1346+FluxoCaixa101315141918[[#This Row],[Valores Receitas / Despesas]])</f>
        <v>77365.289999999994</v>
      </c>
      <c r="L1347" s="5">
        <f>IF(FluxoCaixa101315141918[[#This Row],[Entrada / Saída]]="Saída",FluxoCaixa101315141918[[#This Row],[R$ (Valores)]]*-1,FluxoCaixa101315141918[[#This Row],[R$ (Valores)]])</f>
        <v>0</v>
      </c>
    </row>
    <row r="1348" spans="2:12">
      <c r="B1348" s="48"/>
      <c r="C1348" s="48"/>
      <c r="D1348" s="16"/>
      <c r="E1348" s="48"/>
      <c r="F1348" s="17"/>
      <c r="G1348" s="17"/>
      <c r="H1348" s="17"/>
      <c r="I1348" s="21"/>
      <c r="J1348" s="17"/>
      <c r="K1348" s="20">
        <f>IF(FluxoCaixa101315141918[[#This Row],[Movimento ]]="Saldo Inicial",FluxoCaixa101315141918[[#This Row],[R$ (Valores)]],K1347+FluxoCaixa101315141918[[#This Row],[Valores Receitas / Despesas]])</f>
        <v>77365.289999999994</v>
      </c>
      <c r="L1348" s="5">
        <f>IF(FluxoCaixa101315141918[[#This Row],[Entrada / Saída]]="Saída",FluxoCaixa101315141918[[#This Row],[R$ (Valores)]]*-1,FluxoCaixa101315141918[[#This Row],[R$ (Valores)]])</f>
        <v>0</v>
      </c>
    </row>
    <row r="1349" spans="2:12">
      <c r="B1349" s="48"/>
      <c r="C1349" s="48"/>
      <c r="D1349" s="16"/>
      <c r="E1349" s="48"/>
      <c r="F1349" s="17"/>
      <c r="G1349" s="17"/>
      <c r="H1349" s="17"/>
      <c r="I1349" s="21"/>
      <c r="J1349" s="17"/>
      <c r="K1349" s="20">
        <f>IF(FluxoCaixa101315141918[[#This Row],[Movimento ]]="Saldo Inicial",FluxoCaixa101315141918[[#This Row],[R$ (Valores)]],K1348+FluxoCaixa101315141918[[#This Row],[Valores Receitas / Despesas]])</f>
        <v>77365.289999999994</v>
      </c>
      <c r="L1349" s="5">
        <f>IF(FluxoCaixa101315141918[[#This Row],[Entrada / Saída]]="Saída",FluxoCaixa101315141918[[#This Row],[R$ (Valores)]]*-1,FluxoCaixa101315141918[[#This Row],[R$ (Valores)]])</f>
        <v>0</v>
      </c>
    </row>
    <row r="1350" spans="2:12">
      <c r="B1350" s="48"/>
      <c r="C1350" s="48"/>
      <c r="D1350" s="16"/>
      <c r="E1350" s="48"/>
      <c r="F1350" s="17"/>
      <c r="G1350" s="17"/>
      <c r="H1350" s="17"/>
      <c r="I1350" s="21"/>
      <c r="J1350" s="17"/>
      <c r="K1350" s="20">
        <f>IF(FluxoCaixa101315141918[[#This Row],[Movimento ]]="Saldo Inicial",FluxoCaixa101315141918[[#This Row],[R$ (Valores)]],K1349+FluxoCaixa101315141918[[#This Row],[Valores Receitas / Despesas]])</f>
        <v>77365.289999999994</v>
      </c>
      <c r="L1350" s="5">
        <f>IF(FluxoCaixa101315141918[[#This Row],[Entrada / Saída]]="Saída",FluxoCaixa101315141918[[#This Row],[R$ (Valores)]]*-1,FluxoCaixa101315141918[[#This Row],[R$ (Valores)]])</f>
        <v>0</v>
      </c>
    </row>
    <row r="1351" spans="2:12">
      <c r="B1351" s="48"/>
      <c r="C1351" s="48"/>
      <c r="D1351" s="16"/>
      <c r="E1351" s="48"/>
      <c r="F1351" s="17"/>
      <c r="G1351" s="17"/>
      <c r="H1351" s="17"/>
      <c r="I1351" s="21"/>
      <c r="J1351" s="17"/>
      <c r="K1351" s="20">
        <f>IF(FluxoCaixa101315141918[[#This Row],[Movimento ]]="Saldo Inicial",FluxoCaixa101315141918[[#This Row],[R$ (Valores)]],K1350+FluxoCaixa101315141918[[#This Row],[Valores Receitas / Despesas]])</f>
        <v>77365.289999999994</v>
      </c>
      <c r="L1351" s="5">
        <f>IF(FluxoCaixa101315141918[[#This Row],[Entrada / Saída]]="Saída",FluxoCaixa101315141918[[#This Row],[R$ (Valores)]]*-1,FluxoCaixa101315141918[[#This Row],[R$ (Valores)]])</f>
        <v>0</v>
      </c>
    </row>
    <row r="1352" spans="2:12">
      <c r="B1352" s="48"/>
      <c r="C1352" s="48"/>
      <c r="D1352" s="16"/>
      <c r="E1352" s="48"/>
      <c r="F1352" s="17"/>
      <c r="G1352" s="17"/>
      <c r="H1352" s="17"/>
      <c r="I1352" s="21"/>
      <c r="J1352" s="17"/>
      <c r="K1352" s="20">
        <f>IF(FluxoCaixa101315141918[[#This Row],[Movimento ]]="Saldo Inicial",FluxoCaixa101315141918[[#This Row],[R$ (Valores)]],K1351+FluxoCaixa101315141918[[#This Row],[Valores Receitas / Despesas]])</f>
        <v>77365.289999999994</v>
      </c>
      <c r="L1352" s="5">
        <f>IF(FluxoCaixa101315141918[[#This Row],[Entrada / Saída]]="Saída",FluxoCaixa101315141918[[#This Row],[R$ (Valores)]]*-1,FluxoCaixa101315141918[[#This Row],[R$ (Valores)]])</f>
        <v>0</v>
      </c>
    </row>
    <row r="1353" spans="2:12">
      <c r="B1353" s="48"/>
      <c r="C1353" s="48"/>
      <c r="D1353" s="16"/>
      <c r="E1353" s="48"/>
      <c r="F1353" s="17"/>
      <c r="G1353" s="17"/>
      <c r="H1353" s="17"/>
      <c r="I1353" s="21"/>
      <c r="J1353" s="17"/>
      <c r="K1353" s="20">
        <f>IF(FluxoCaixa101315141918[[#This Row],[Movimento ]]="Saldo Inicial",FluxoCaixa101315141918[[#This Row],[R$ (Valores)]],K1352+FluxoCaixa101315141918[[#This Row],[Valores Receitas / Despesas]])</f>
        <v>77365.289999999994</v>
      </c>
      <c r="L1353" s="5">
        <f>IF(FluxoCaixa101315141918[[#This Row],[Entrada / Saída]]="Saída",FluxoCaixa101315141918[[#This Row],[R$ (Valores)]]*-1,FluxoCaixa101315141918[[#This Row],[R$ (Valores)]])</f>
        <v>0</v>
      </c>
    </row>
    <row r="1354" spans="2:12">
      <c r="B1354" s="48"/>
      <c r="C1354" s="48"/>
      <c r="D1354" s="16"/>
      <c r="E1354" s="48"/>
      <c r="F1354" s="17"/>
      <c r="G1354" s="17"/>
      <c r="H1354" s="17"/>
      <c r="I1354" s="21"/>
      <c r="J1354" s="17"/>
      <c r="K1354" s="20">
        <f>IF(FluxoCaixa101315141918[[#This Row],[Movimento ]]="Saldo Inicial",FluxoCaixa101315141918[[#This Row],[R$ (Valores)]],K1353+FluxoCaixa101315141918[[#This Row],[Valores Receitas / Despesas]])</f>
        <v>77365.289999999994</v>
      </c>
      <c r="L1354" s="5">
        <f>IF(FluxoCaixa101315141918[[#This Row],[Entrada / Saída]]="Saída",FluxoCaixa101315141918[[#This Row],[R$ (Valores)]]*-1,FluxoCaixa101315141918[[#This Row],[R$ (Valores)]])</f>
        <v>0</v>
      </c>
    </row>
    <row r="1355" spans="2:12" ht="15">
      <c r="B1355" s="48"/>
      <c r="C1355" s="48"/>
      <c r="D1355" s="16"/>
      <c r="E1355" s="48"/>
      <c r="F1355" s="17"/>
      <c r="G1355" s="17"/>
      <c r="H1355" s="17"/>
      <c r="I1355" s="17"/>
      <c r="J1355"/>
      <c r="K1355" s="20">
        <f>IF(FluxoCaixa101315141918[[#This Row],[Movimento ]]="Saldo Inicial",FluxoCaixa101315141918[[#This Row],[R$ (Valores)]],K1354+FluxoCaixa101315141918[[#This Row],[Valores Receitas / Despesas]])</f>
        <v>77365.289999999994</v>
      </c>
      <c r="L1355" s="5">
        <f>IF(FluxoCaixa101315141918[[#This Row],[Entrada / Saída]]="Saída",FluxoCaixa101315141918[[#This Row],[R$ (Valores)]]*-1,FluxoCaixa101315141918[[#This Row],[R$ (Valores)]])</f>
        <v>0</v>
      </c>
    </row>
    <row r="1356" spans="2:12">
      <c r="B1356" s="48"/>
      <c r="C1356" s="48"/>
      <c r="D1356" s="16"/>
      <c r="E1356" s="48"/>
      <c r="F1356" s="17"/>
      <c r="G1356" s="17"/>
      <c r="H1356" s="17"/>
      <c r="I1356" s="21"/>
      <c r="J1356" s="17"/>
      <c r="K1356" s="20">
        <f>IF(FluxoCaixa101315141918[[#This Row],[Movimento ]]="Saldo Inicial",FluxoCaixa101315141918[[#This Row],[R$ (Valores)]],K1355+FluxoCaixa101315141918[[#This Row],[Valores Receitas / Despesas]])</f>
        <v>77365.289999999994</v>
      </c>
      <c r="L1356" s="5">
        <f>IF(FluxoCaixa101315141918[[#This Row],[Entrada / Saída]]="Saída",FluxoCaixa101315141918[[#This Row],[R$ (Valores)]]*-1,FluxoCaixa101315141918[[#This Row],[R$ (Valores)]])</f>
        <v>0</v>
      </c>
    </row>
    <row r="1357" spans="2:12">
      <c r="B1357" s="48"/>
      <c r="C1357" s="48"/>
      <c r="D1357" s="16"/>
      <c r="E1357" s="48"/>
      <c r="F1357" s="17"/>
      <c r="G1357" s="17"/>
      <c r="H1357" s="17"/>
      <c r="I1357" s="21"/>
      <c r="J1357" s="17"/>
      <c r="K1357" s="20">
        <f>IF(FluxoCaixa101315141918[[#This Row],[Movimento ]]="Saldo Inicial",FluxoCaixa101315141918[[#This Row],[R$ (Valores)]],K1356+FluxoCaixa101315141918[[#This Row],[Valores Receitas / Despesas]])</f>
        <v>77365.289999999994</v>
      </c>
      <c r="L1357" s="5">
        <f>IF(FluxoCaixa101315141918[[#This Row],[Entrada / Saída]]="Saída",FluxoCaixa101315141918[[#This Row],[R$ (Valores)]]*-1,FluxoCaixa101315141918[[#This Row],[R$ (Valores)]])</f>
        <v>0</v>
      </c>
    </row>
    <row r="1358" spans="2:12">
      <c r="B1358" s="48"/>
      <c r="C1358" s="48"/>
      <c r="D1358" s="16"/>
      <c r="E1358" s="48"/>
      <c r="F1358" s="17"/>
      <c r="G1358" s="17"/>
      <c r="H1358" s="17"/>
      <c r="I1358" s="21"/>
      <c r="J1358" s="17"/>
      <c r="K1358" s="20">
        <f>IF(FluxoCaixa101315141918[[#This Row],[Movimento ]]="Saldo Inicial",FluxoCaixa101315141918[[#This Row],[R$ (Valores)]],K1357+FluxoCaixa101315141918[[#This Row],[Valores Receitas / Despesas]])</f>
        <v>77365.289999999994</v>
      </c>
      <c r="L1358" s="5">
        <f>IF(FluxoCaixa101315141918[[#This Row],[Entrada / Saída]]="Saída",FluxoCaixa101315141918[[#This Row],[R$ (Valores)]]*-1,FluxoCaixa101315141918[[#This Row],[R$ (Valores)]])</f>
        <v>0</v>
      </c>
    </row>
    <row r="1359" spans="2:12">
      <c r="B1359" s="48"/>
      <c r="C1359" s="48"/>
      <c r="D1359" s="16"/>
      <c r="E1359" s="48"/>
      <c r="F1359" s="17"/>
      <c r="G1359" s="17"/>
      <c r="H1359" s="17"/>
      <c r="I1359" s="21"/>
      <c r="J1359" s="17"/>
      <c r="K1359" s="20">
        <f>IF(FluxoCaixa101315141918[[#This Row],[Movimento ]]="Saldo Inicial",FluxoCaixa101315141918[[#This Row],[R$ (Valores)]],K1358+FluxoCaixa101315141918[[#This Row],[Valores Receitas / Despesas]])</f>
        <v>77365.289999999994</v>
      </c>
      <c r="L1359" s="5">
        <f>IF(FluxoCaixa101315141918[[#This Row],[Entrada / Saída]]="Saída",FluxoCaixa101315141918[[#This Row],[R$ (Valores)]]*-1,FluxoCaixa101315141918[[#This Row],[R$ (Valores)]])</f>
        <v>0</v>
      </c>
    </row>
    <row r="1360" spans="2:12">
      <c r="B1360" s="48"/>
      <c r="C1360" s="48"/>
      <c r="D1360" s="16"/>
      <c r="E1360" s="48"/>
      <c r="F1360" s="17"/>
      <c r="G1360" s="17"/>
      <c r="H1360" s="17"/>
      <c r="I1360" s="21"/>
      <c r="J1360" s="17"/>
      <c r="K1360" s="20">
        <f>IF(FluxoCaixa101315141918[[#This Row],[Movimento ]]="Saldo Inicial",FluxoCaixa101315141918[[#This Row],[R$ (Valores)]],K1359+FluxoCaixa101315141918[[#This Row],[Valores Receitas / Despesas]])</f>
        <v>77365.289999999994</v>
      </c>
      <c r="L1360" s="5">
        <f>IF(FluxoCaixa101315141918[[#This Row],[Entrada / Saída]]="Saída",FluxoCaixa101315141918[[#This Row],[R$ (Valores)]]*-1,FluxoCaixa101315141918[[#This Row],[R$ (Valores)]])</f>
        <v>0</v>
      </c>
    </row>
    <row r="1361" spans="2:12">
      <c r="B1361" s="48"/>
      <c r="C1361" s="48"/>
      <c r="D1361" s="16"/>
      <c r="E1361" s="48"/>
      <c r="F1361" s="17"/>
      <c r="G1361" s="17"/>
      <c r="H1361" s="17"/>
      <c r="I1361" s="21"/>
      <c r="J1361" s="17"/>
      <c r="K1361" s="20">
        <f>IF(FluxoCaixa101315141918[[#This Row],[Movimento ]]="Saldo Inicial",FluxoCaixa101315141918[[#This Row],[R$ (Valores)]],K1360+FluxoCaixa101315141918[[#This Row],[Valores Receitas / Despesas]])</f>
        <v>77365.289999999994</v>
      </c>
      <c r="L1361" s="5">
        <f>IF(FluxoCaixa101315141918[[#This Row],[Entrada / Saída]]="Saída",FluxoCaixa101315141918[[#This Row],[R$ (Valores)]]*-1,FluxoCaixa101315141918[[#This Row],[R$ (Valores)]])</f>
        <v>0</v>
      </c>
    </row>
    <row r="1362" spans="2:12">
      <c r="B1362" s="48"/>
      <c r="C1362" s="48"/>
      <c r="D1362" s="16"/>
      <c r="E1362" s="48"/>
      <c r="F1362" s="17"/>
      <c r="G1362" s="17"/>
      <c r="H1362" s="17"/>
      <c r="I1362" s="21"/>
      <c r="J1362" s="17"/>
      <c r="K1362" s="20">
        <f>IF(FluxoCaixa101315141918[[#This Row],[Movimento ]]="Saldo Inicial",FluxoCaixa101315141918[[#This Row],[R$ (Valores)]],K1361+FluxoCaixa101315141918[[#This Row],[Valores Receitas / Despesas]])</f>
        <v>77365.289999999994</v>
      </c>
      <c r="L1362" s="5">
        <f>IF(FluxoCaixa101315141918[[#This Row],[Entrada / Saída]]="Saída",FluxoCaixa101315141918[[#This Row],[R$ (Valores)]]*-1,FluxoCaixa101315141918[[#This Row],[R$ (Valores)]])</f>
        <v>0</v>
      </c>
    </row>
    <row r="1363" spans="2:12">
      <c r="B1363" s="48"/>
      <c r="C1363" s="48"/>
      <c r="D1363" s="16"/>
      <c r="E1363" s="48"/>
      <c r="F1363" s="17"/>
      <c r="G1363" s="17"/>
      <c r="H1363" s="17"/>
      <c r="I1363" s="21"/>
      <c r="J1363" s="17"/>
      <c r="K1363" s="20">
        <f>IF(FluxoCaixa101315141918[[#This Row],[Movimento ]]="Saldo Inicial",FluxoCaixa101315141918[[#This Row],[R$ (Valores)]],K1362+FluxoCaixa101315141918[[#This Row],[Valores Receitas / Despesas]])</f>
        <v>77365.289999999994</v>
      </c>
      <c r="L1363" s="5">
        <f>IF(FluxoCaixa101315141918[[#This Row],[Entrada / Saída]]="Saída",FluxoCaixa101315141918[[#This Row],[R$ (Valores)]]*-1,FluxoCaixa101315141918[[#This Row],[R$ (Valores)]])</f>
        <v>0</v>
      </c>
    </row>
    <row r="1364" spans="2:12">
      <c r="B1364" s="48"/>
      <c r="C1364" s="48"/>
      <c r="D1364" s="16"/>
      <c r="E1364" s="48"/>
      <c r="F1364" s="17"/>
      <c r="G1364" s="17"/>
      <c r="H1364" s="17"/>
      <c r="I1364" s="21"/>
      <c r="J1364" s="17"/>
      <c r="K1364" s="20">
        <f>IF(FluxoCaixa101315141918[[#This Row],[Movimento ]]="Saldo Inicial",FluxoCaixa101315141918[[#This Row],[R$ (Valores)]],K1363+FluxoCaixa101315141918[[#This Row],[Valores Receitas / Despesas]])</f>
        <v>77365.289999999994</v>
      </c>
      <c r="L1364" s="5">
        <f>IF(FluxoCaixa101315141918[[#This Row],[Entrada / Saída]]="Saída",FluxoCaixa101315141918[[#This Row],[R$ (Valores)]]*-1,FluxoCaixa101315141918[[#This Row],[R$ (Valores)]])</f>
        <v>0</v>
      </c>
    </row>
    <row r="1365" spans="2:12">
      <c r="B1365" s="48"/>
      <c r="C1365" s="48"/>
      <c r="D1365" s="16"/>
      <c r="E1365" s="48"/>
      <c r="F1365" s="17"/>
      <c r="G1365" s="17"/>
      <c r="H1365" s="17"/>
      <c r="I1365" s="21"/>
      <c r="J1365" s="17"/>
      <c r="K1365" s="20">
        <f>IF(FluxoCaixa101315141918[[#This Row],[Movimento ]]="Saldo Inicial",FluxoCaixa101315141918[[#This Row],[R$ (Valores)]],K1364+FluxoCaixa101315141918[[#This Row],[Valores Receitas / Despesas]])</f>
        <v>77365.289999999994</v>
      </c>
      <c r="L1365" s="5">
        <f>IF(FluxoCaixa101315141918[[#This Row],[Entrada / Saída]]="Saída",FluxoCaixa101315141918[[#This Row],[R$ (Valores)]]*-1,FluxoCaixa101315141918[[#This Row],[R$ (Valores)]])</f>
        <v>0</v>
      </c>
    </row>
    <row r="1366" spans="2:12">
      <c r="B1366" s="48"/>
      <c r="C1366" s="48"/>
      <c r="D1366" s="16"/>
      <c r="E1366" s="48"/>
      <c r="F1366" s="17"/>
      <c r="G1366" s="17"/>
      <c r="H1366" s="17"/>
      <c r="I1366" s="21"/>
      <c r="J1366" s="17"/>
      <c r="K1366" s="20">
        <f>IF(FluxoCaixa101315141918[[#This Row],[Movimento ]]="Saldo Inicial",FluxoCaixa101315141918[[#This Row],[R$ (Valores)]],K1365+FluxoCaixa101315141918[[#This Row],[Valores Receitas / Despesas]])</f>
        <v>77365.289999999994</v>
      </c>
      <c r="L1366" s="5">
        <f>IF(FluxoCaixa101315141918[[#This Row],[Entrada / Saída]]="Saída",FluxoCaixa101315141918[[#This Row],[R$ (Valores)]]*-1,FluxoCaixa101315141918[[#This Row],[R$ (Valores)]])</f>
        <v>0</v>
      </c>
    </row>
    <row r="1367" spans="2:12">
      <c r="B1367" s="48"/>
      <c r="C1367" s="48"/>
      <c r="D1367" s="16"/>
      <c r="E1367" s="48"/>
      <c r="F1367" s="17"/>
      <c r="G1367" s="17"/>
      <c r="H1367" s="17"/>
      <c r="I1367" s="21"/>
      <c r="J1367" s="17"/>
      <c r="K1367" s="20">
        <f>IF(FluxoCaixa101315141918[[#This Row],[Movimento ]]="Saldo Inicial",FluxoCaixa101315141918[[#This Row],[R$ (Valores)]],K1366+FluxoCaixa101315141918[[#This Row],[Valores Receitas / Despesas]])</f>
        <v>77365.289999999994</v>
      </c>
      <c r="L1367" s="5">
        <f>IF(FluxoCaixa101315141918[[#This Row],[Entrada / Saída]]="Saída",FluxoCaixa101315141918[[#This Row],[R$ (Valores)]]*-1,FluxoCaixa101315141918[[#This Row],[R$ (Valores)]])</f>
        <v>0</v>
      </c>
    </row>
    <row r="1368" spans="2:12">
      <c r="B1368" s="48"/>
      <c r="C1368" s="48"/>
      <c r="D1368" s="16"/>
      <c r="E1368" s="48"/>
      <c r="F1368" s="17"/>
      <c r="G1368" s="17"/>
      <c r="H1368" s="17"/>
      <c r="I1368" s="21"/>
      <c r="J1368" s="17"/>
      <c r="K1368" s="20">
        <f>IF(FluxoCaixa101315141918[[#This Row],[Movimento ]]="Saldo Inicial",FluxoCaixa101315141918[[#This Row],[R$ (Valores)]],K1367+FluxoCaixa101315141918[[#This Row],[Valores Receitas / Despesas]])</f>
        <v>77365.289999999994</v>
      </c>
      <c r="L1368" s="5">
        <f>IF(FluxoCaixa101315141918[[#This Row],[Entrada / Saída]]="Saída",FluxoCaixa101315141918[[#This Row],[R$ (Valores)]]*-1,FluxoCaixa101315141918[[#This Row],[R$ (Valores)]])</f>
        <v>0</v>
      </c>
    </row>
    <row r="1369" spans="2:12">
      <c r="B1369" s="48"/>
      <c r="C1369" s="48"/>
      <c r="D1369" s="16"/>
      <c r="E1369" s="48"/>
      <c r="F1369" s="17"/>
      <c r="G1369" s="17"/>
      <c r="H1369" s="17"/>
      <c r="I1369" s="21"/>
      <c r="J1369" s="17"/>
      <c r="K1369" s="20">
        <f>IF(FluxoCaixa101315141918[[#This Row],[Movimento ]]="Saldo Inicial",FluxoCaixa101315141918[[#This Row],[R$ (Valores)]],K1368+FluxoCaixa101315141918[[#This Row],[Valores Receitas / Despesas]])</f>
        <v>77365.289999999994</v>
      </c>
      <c r="L1369" s="5">
        <f>IF(FluxoCaixa101315141918[[#This Row],[Entrada / Saída]]="Saída",FluxoCaixa101315141918[[#This Row],[R$ (Valores)]]*-1,FluxoCaixa101315141918[[#This Row],[R$ (Valores)]])</f>
        <v>0</v>
      </c>
    </row>
    <row r="1370" spans="2:12">
      <c r="B1370" s="48"/>
      <c r="C1370" s="48"/>
      <c r="D1370" s="16"/>
      <c r="E1370" s="48"/>
      <c r="F1370" s="17"/>
      <c r="G1370" s="17"/>
      <c r="H1370" s="17"/>
      <c r="I1370" s="21"/>
      <c r="J1370" s="17"/>
      <c r="K1370" s="20">
        <f>IF(FluxoCaixa101315141918[[#This Row],[Movimento ]]="Saldo Inicial",FluxoCaixa101315141918[[#This Row],[R$ (Valores)]],K1369+FluxoCaixa101315141918[[#This Row],[Valores Receitas / Despesas]])</f>
        <v>77365.289999999994</v>
      </c>
      <c r="L1370" s="5">
        <f>IF(FluxoCaixa101315141918[[#This Row],[Entrada / Saída]]="Saída",FluxoCaixa101315141918[[#This Row],[R$ (Valores)]]*-1,FluxoCaixa101315141918[[#This Row],[R$ (Valores)]])</f>
        <v>0</v>
      </c>
    </row>
    <row r="1371" spans="2:12">
      <c r="B1371" s="48"/>
      <c r="C1371" s="48"/>
      <c r="D1371" s="16"/>
      <c r="E1371" s="48"/>
      <c r="F1371" s="17"/>
      <c r="G1371" s="17"/>
      <c r="H1371" s="17"/>
      <c r="I1371" s="21"/>
      <c r="J1371" s="17"/>
      <c r="K1371" s="20">
        <f>IF(FluxoCaixa101315141918[[#This Row],[Movimento ]]="Saldo Inicial",FluxoCaixa101315141918[[#This Row],[R$ (Valores)]],K1370+FluxoCaixa101315141918[[#This Row],[Valores Receitas / Despesas]])</f>
        <v>77365.289999999994</v>
      </c>
      <c r="L1371" s="5">
        <f>IF(FluxoCaixa101315141918[[#This Row],[Entrada / Saída]]="Saída",FluxoCaixa101315141918[[#This Row],[R$ (Valores)]]*-1,FluxoCaixa101315141918[[#This Row],[R$ (Valores)]])</f>
        <v>0</v>
      </c>
    </row>
    <row r="1372" spans="2:12">
      <c r="B1372" s="48"/>
      <c r="C1372" s="48"/>
      <c r="D1372" s="56"/>
      <c r="E1372" s="52"/>
      <c r="F1372" s="45"/>
      <c r="G1372" s="17"/>
      <c r="H1372" s="17"/>
      <c r="I1372" s="54"/>
      <c r="J1372" s="45"/>
      <c r="K1372" s="47">
        <f>IF(FluxoCaixa101315141918[[#This Row],[Movimento ]]="Saldo Inicial",FluxoCaixa101315141918[[#This Row],[R$ (Valores)]],K1371+FluxoCaixa101315141918[[#This Row],[Valores Receitas / Despesas]])</f>
        <v>77365.289999999994</v>
      </c>
      <c r="L1372" s="53">
        <f>IF(FluxoCaixa101315141918[[#This Row],[Entrada / Saída]]="Saída",FluxoCaixa101315141918[[#This Row],[R$ (Valores)]]*-1,FluxoCaixa101315141918[[#This Row],[R$ (Valores)]])</f>
        <v>0</v>
      </c>
    </row>
    <row r="1373" spans="2:12">
      <c r="B1373" s="48"/>
      <c r="C1373" s="48"/>
      <c r="D1373" s="56"/>
      <c r="E1373" s="52"/>
      <c r="F1373" s="17"/>
      <c r="G1373" s="17"/>
      <c r="H1373" s="17"/>
      <c r="I1373" s="21"/>
      <c r="J1373" s="17"/>
      <c r="K1373" s="20">
        <f>IF(FluxoCaixa101315141918[[#This Row],[Movimento ]]="Saldo Inicial",FluxoCaixa101315141918[[#This Row],[R$ (Valores)]],K1372+FluxoCaixa101315141918[[#This Row],[Valores Receitas / Despesas]])</f>
        <v>77365.289999999994</v>
      </c>
      <c r="L1373" s="5">
        <f>IF(FluxoCaixa101315141918[[#This Row],[Entrada / Saída]]="Saída",FluxoCaixa101315141918[[#This Row],[R$ (Valores)]]*-1,FluxoCaixa101315141918[[#This Row],[R$ (Valores)]])</f>
        <v>0</v>
      </c>
    </row>
    <row r="1374" spans="2:12">
      <c r="B1374" s="48"/>
      <c r="C1374" s="48"/>
      <c r="D1374" s="56"/>
      <c r="E1374" s="52"/>
      <c r="F1374" s="17"/>
      <c r="G1374" s="17"/>
      <c r="H1374" s="17"/>
      <c r="I1374" s="21"/>
      <c r="J1374" s="17"/>
      <c r="K1374" s="20">
        <f>IF(FluxoCaixa101315141918[[#This Row],[Movimento ]]="Saldo Inicial",FluxoCaixa101315141918[[#This Row],[R$ (Valores)]],K1373+FluxoCaixa101315141918[[#This Row],[Valores Receitas / Despesas]])</f>
        <v>77365.289999999994</v>
      </c>
      <c r="L1374" s="5">
        <f>IF(FluxoCaixa101315141918[[#This Row],[Entrada / Saída]]="Saída",FluxoCaixa101315141918[[#This Row],[R$ (Valores)]]*-1,FluxoCaixa101315141918[[#This Row],[R$ (Valores)]])</f>
        <v>0</v>
      </c>
    </row>
    <row r="1375" spans="2:12">
      <c r="B1375" s="48"/>
      <c r="C1375" s="48"/>
      <c r="D1375" s="56"/>
      <c r="E1375" s="52"/>
      <c r="F1375" s="17"/>
      <c r="G1375" s="17"/>
      <c r="H1375" s="17"/>
      <c r="I1375" s="21"/>
      <c r="J1375" s="17"/>
      <c r="K1375" s="20">
        <f>IF(FluxoCaixa101315141918[[#This Row],[Movimento ]]="Saldo Inicial",FluxoCaixa101315141918[[#This Row],[R$ (Valores)]],K1374+FluxoCaixa101315141918[[#This Row],[Valores Receitas / Despesas]])</f>
        <v>77365.289999999994</v>
      </c>
      <c r="L1375" s="5">
        <f>IF(FluxoCaixa101315141918[[#This Row],[Entrada / Saída]]="Saída",FluxoCaixa101315141918[[#This Row],[R$ (Valores)]]*-1,FluxoCaixa101315141918[[#This Row],[R$ (Valores)]])</f>
        <v>0</v>
      </c>
    </row>
    <row r="1376" spans="2:12">
      <c r="B1376" s="48"/>
      <c r="C1376" s="48"/>
      <c r="D1376" s="56"/>
      <c r="E1376" s="52"/>
      <c r="F1376" s="17"/>
      <c r="G1376" s="17"/>
      <c r="H1376" s="17"/>
      <c r="I1376" s="21"/>
      <c r="J1376" s="17"/>
      <c r="K1376" s="20">
        <f>IF(FluxoCaixa101315141918[[#This Row],[Movimento ]]="Saldo Inicial",FluxoCaixa101315141918[[#This Row],[R$ (Valores)]],K1375+FluxoCaixa101315141918[[#This Row],[Valores Receitas / Despesas]])</f>
        <v>77365.289999999994</v>
      </c>
      <c r="L1376" s="5">
        <f>IF(FluxoCaixa101315141918[[#This Row],[Entrada / Saída]]="Saída",FluxoCaixa101315141918[[#This Row],[R$ (Valores)]]*-1,FluxoCaixa101315141918[[#This Row],[R$ (Valores)]])</f>
        <v>0</v>
      </c>
    </row>
    <row r="1377" spans="2:12">
      <c r="B1377" s="48"/>
      <c r="C1377" s="48"/>
      <c r="D1377" s="56"/>
      <c r="E1377" s="52"/>
      <c r="F1377" s="17"/>
      <c r="G1377" s="17"/>
      <c r="H1377" s="17"/>
      <c r="I1377" s="21"/>
      <c r="J1377" s="17"/>
      <c r="K1377" s="20">
        <f>IF(FluxoCaixa101315141918[[#This Row],[Movimento ]]="Saldo Inicial",FluxoCaixa101315141918[[#This Row],[R$ (Valores)]],K1376+FluxoCaixa101315141918[[#This Row],[Valores Receitas / Despesas]])</f>
        <v>77365.289999999994</v>
      </c>
      <c r="L1377" s="5">
        <f>IF(FluxoCaixa101315141918[[#This Row],[Entrada / Saída]]="Saída",FluxoCaixa101315141918[[#This Row],[R$ (Valores)]]*-1,FluxoCaixa101315141918[[#This Row],[R$ (Valores)]])</f>
        <v>0</v>
      </c>
    </row>
    <row r="1378" spans="2:12">
      <c r="B1378" s="48"/>
      <c r="C1378" s="48"/>
      <c r="D1378" s="56"/>
      <c r="E1378" s="52"/>
      <c r="F1378" s="17"/>
      <c r="G1378" s="17"/>
      <c r="H1378" s="17"/>
      <c r="I1378" s="21"/>
      <c r="J1378" s="17"/>
      <c r="K1378" s="20">
        <f>IF(FluxoCaixa101315141918[[#This Row],[Movimento ]]="Saldo Inicial",FluxoCaixa101315141918[[#This Row],[R$ (Valores)]],K1377+FluxoCaixa101315141918[[#This Row],[Valores Receitas / Despesas]])</f>
        <v>77365.289999999994</v>
      </c>
      <c r="L1378" s="5">
        <f>IF(FluxoCaixa101315141918[[#This Row],[Entrada / Saída]]="Saída",FluxoCaixa101315141918[[#This Row],[R$ (Valores)]]*-1,FluxoCaixa101315141918[[#This Row],[R$ (Valores)]])</f>
        <v>0</v>
      </c>
    </row>
    <row r="1379" spans="2:12">
      <c r="B1379" s="48"/>
      <c r="C1379" s="48"/>
      <c r="D1379" s="56"/>
      <c r="E1379" s="52"/>
      <c r="F1379" s="17"/>
      <c r="G1379" s="17"/>
      <c r="H1379" s="17"/>
      <c r="I1379" s="21"/>
      <c r="J1379" s="17"/>
      <c r="K1379" s="20">
        <f>IF(FluxoCaixa101315141918[[#This Row],[Movimento ]]="Saldo Inicial",FluxoCaixa101315141918[[#This Row],[R$ (Valores)]],K1378+FluxoCaixa101315141918[[#This Row],[Valores Receitas / Despesas]])</f>
        <v>77365.289999999994</v>
      </c>
      <c r="L1379" s="5">
        <f>IF(FluxoCaixa101315141918[[#This Row],[Entrada / Saída]]="Saída",FluxoCaixa101315141918[[#This Row],[R$ (Valores)]]*-1,FluxoCaixa101315141918[[#This Row],[R$ (Valores)]])</f>
        <v>0</v>
      </c>
    </row>
    <row r="1380" spans="2:12">
      <c r="B1380" s="48"/>
      <c r="C1380" s="48"/>
      <c r="D1380" s="56"/>
      <c r="E1380" s="52"/>
      <c r="F1380" s="17"/>
      <c r="G1380" s="17"/>
      <c r="H1380" s="17"/>
      <c r="I1380" s="21"/>
      <c r="J1380" s="17"/>
      <c r="K1380" s="20">
        <f>IF(FluxoCaixa101315141918[[#This Row],[Movimento ]]="Saldo Inicial",FluxoCaixa101315141918[[#This Row],[R$ (Valores)]],K1379+FluxoCaixa101315141918[[#This Row],[Valores Receitas / Despesas]])</f>
        <v>77365.289999999994</v>
      </c>
      <c r="L1380" s="5">
        <f>IF(FluxoCaixa101315141918[[#This Row],[Entrada / Saída]]="Saída",FluxoCaixa101315141918[[#This Row],[R$ (Valores)]]*-1,FluxoCaixa101315141918[[#This Row],[R$ (Valores)]])</f>
        <v>0</v>
      </c>
    </row>
    <row r="1381" spans="2:12">
      <c r="B1381" s="48"/>
      <c r="C1381" s="48"/>
      <c r="D1381" s="56"/>
      <c r="E1381" s="52"/>
      <c r="F1381" s="17"/>
      <c r="G1381" s="17"/>
      <c r="H1381" s="17"/>
      <c r="I1381" s="21"/>
      <c r="J1381" s="17"/>
      <c r="K1381" s="20">
        <f>IF(FluxoCaixa101315141918[[#This Row],[Movimento ]]="Saldo Inicial",FluxoCaixa101315141918[[#This Row],[R$ (Valores)]],K1380+FluxoCaixa101315141918[[#This Row],[Valores Receitas / Despesas]])</f>
        <v>77365.289999999994</v>
      </c>
      <c r="L1381" s="5">
        <f>IF(FluxoCaixa101315141918[[#This Row],[Entrada / Saída]]="Saída",FluxoCaixa101315141918[[#This Row],[R$ (Valores)]]*-1,FluxoCaixa101315141918[[#This Row],[R$ (Valores)]])</f>
        <v>0</v>
      </c>
    </row>
    <row r="1382" spans="2:12">
      <c r="B1382" s="48"/>
      <c r="C1382" s="48"/>
      <c r="D1382" s="56"/>
      <c r="E1382" s="52"/>
      <c r="F1382" s="17"/>
      <c r="G1382" s="17"/>
      <c r="H1382" s="17"/>
      <c r="I1382" s="54"/>
      <c r="J1382" s="45"/>
      <c r="K1382" s="47">
        <f>IF(FluxoCaixa101315141918[[#This Row],[Movimento ]]="Saldo Inicial",FluxoCaixa101315141918[[#This Row],[R$ (Valores)]],K1381+FluxoCaixa101315141918[[#This Row],[Valores Receitas / Despesas]])</f>
        <v>77365.289999999994</v>
      </c>
      <c r="L1382" s="53">
        <f>IF(FluxoCaixa101315141918[[#This Row],[Entrada / Saída]]="Saída",FluxoCaixa101315141918[[#This Row],[R$ (Valores)]]*-1,FluxoCaixa101315141918[[#This Row],[R$ (Valores)]])</f>
        <v>0</v>
      </c>
    </row>
    <row r="1383" spans="2:12">
      <c r="B1383" s="48"/>
      <c r="C1383" s="48"/>
      <c r="D1383" s="56"/>
      <c r="E1383" s="52"/>
      <c r="F1383" s="17"/>
      <c r="G1383" s="17"/>
      <c r="H1383" s="17"/>
      <c r="I1383" s="54"/>
      <c r="J1383" s="45"/>
      <c r="K1383" s="47">
        <f>IF(FluxoCaixa101315141918[[#This Row],[Movimento ]]="Saldo Inicial",FluxoCaixa101315141918[[#This Row],[R$ (Valores)]],K1382+FluxoCaixa101315141918[[#This Row],[Valores Receitas / Despesas]])</f>
        <v>77365.289999999994</v>
      </c>
      <c r="L1383" s="53">
        <f>IF(FluxoCaixa101315141918[[#This Row],[Entrada / Saída]]="Saída",FluxoCaixa101315141918[[#This Row],[R$ (Valores)]]*-1,FluxoCaixa101315141918[[#This Row],[R$ (Valores)]])</f>
        <v>0</v>
      </c>
    </row>
    <row r="1384" spans="2:12">
      <c r="B1384" s="48"/>
      <c r="C1384" s="48"/>
      <c r="D1384" s="56"/>
      <c r="E1384" s="52"/>
      <c r="F1384" s="17"/>
      <c r="G1384" s="17"/>
      <c r="H1384" s="17"/>
      <c r="I1384" s="54"/>
      <c r="J1384" s="45"/>
      <c r="K1384" s="47">
        <f>IF(FluxoCaixa101315141918[[#This Row],[Movimento ]]="Saldo Inicial",FluxoCaixa101315141918[[#This Row],[R$ (Valores)]],K1383+FluxoCaixa101315141918[[#This Row],[Valores Receitas / Despesas]])</f>
        <v>77365.289999999994</v>
      </c>
      <c r="L1384" s="53">
        <f>IF(FluxoCaixa101315141918[[#This Row],[Entrada / Saída]]="Saída",FluxoCaixa101315141918[[#This Row],[R$ (Valores)]]*-1,FluxoCaixa101315141918[[#This Row],[R$ (Valores)]])</f>
        <v>0</v>
      </c>
    </row>
    <row r="1385" spans="2:12">
      <c r="B1385" s="48"/>
      <c r="C1385" s="48"/>
      <c r="D1385" s="56"/>
      <c r="E1385" s="52"/>
      <c r="F1385" s="17"/>
      <c r="G1385" s="17"/>
      <c r="H1385" s="17"/>
      <c r="I1385" s="54"/>
      <c r="J1385" s="45"/>
      <c r="K1385" s="47">
        <f>IF(FluxoCaixa101315141918[[#This Row],[Movimento ]]="Saldo Inicial",FluxoCaixa101315141918[[#This Row],[R$ (Valores)]],K1384+FluxoCaixa101315141918[[#This Row],[Valores Receitas / Despesas]])</f>
        <v>77365.289999999994</v>
      </c>
      <c r="L1385" s="53">
        <f>IF(FluxoCaixa101315141918[[#This Row],[Entrada / Saída]]="Saída",FluxoCaixa101315141918[[#This Row],[R$ (Valores)]]*-1,FluxoCaixa101315141918[[#This Row],[R$ (Valores)]])</f>
        <v>0</v>
      </c>
    </row>
    <row r="1386" spans="2:12">
      <c r="B1386" s="48"/>
      <c r="C1386" s="48"/>
      <c r="D1386" s="56"/>
      <c r="E1386" s="52"/>
      <c r="F1386" s="17"/>
      <c r="G1386" s="17"/>
      <c r="H1386" s="17"/>
      <c r="I1386" s="54"/>
      <c r="J1386" s="45"/>
      <c r="K1386" s="47">
        <f>IF(FluxoCaixa101315141918[[#This Row],[Movimento ]]="Saldo Inicial",FluxoCaixa101315141918[[#This Row],[R$ (Valores)]],K1385+FluxoCaixa101315141918[[#This Row],[Valores Receitas / Despesas]])</f>
        <v>77365.289999999994</v>
      </c>
      <c r="L1386" s="53">
        <f>IF(FluxoCaixa101315141918[[#This Row],[Entrada / Saída]]="Saída",FluxoCaixa101315141918[[#This Row],[R$ (Valores)]]*-1,FluxoCaixa101315141918[[#This Row],[R$ (Valores)]])</f>
        <v>0</v>
      </c>
    </row>
    <row r="1387" spans="2:12">
      <c r="B1387" s="48"/>
      <c r="C1387" s="48"/>
      <c r="D1387" s="56"/>
      <c r="E1387" s="52"/>
      <c r="F1387" s="17"/>
      <c r="G1387" s="17"/>
      <c r="H1387" s="17"/>
      <c r="I1387" s="54"/>
      <c r="J1387" s="45"/>
      <c r="K1387" s="47">
        <f>IF(FluxoCaixa101315141918[[#This Row],[Movimento ]]="Saldo Inicial",FluxoCaixa101315141918[[#This Row],[R$ (Valores)]],K1386+FluxoCaixa101315141918[[#This Row],[Valores Receitas / Despesas]])</f>
        <v>77365.289999999994</v>
      </c>
      <c r="L1387" s="53">
        <f>IF(FluxoCaixa101315141918[[#This Row],[Entrada / Saída]]="Saída",FluxoCaixa101315141918[[#This Row],[R$ (Valores)]]*-1,FluxoCaixa101315141918[[#This Row],[R$ (Valores)]])</f>
        <v>0</v>
      </c>
    </row>
    <row r="1388" spans="2:12">
      <c r="B1388" s="48"/>
      <c r="C1388" s="48"/>
      <c r="D1388" s="56"/>
      <c r="E1388" s="52"/>
      <c r="F1388" s="17"/>
      <c r="G1388" s="17"/>
      <c r="H1388" s="17"/>
      <c r="I1388" s="54"/>
      <c r="J1388" s="45"/>
      <c r="K1388" s="47">
        <f>IF(FluxoCaixa101315141918[[#This Row],[Movimento ]]="Saldo Inicial",FluxoCaixa101315141918[[#This Row],[R$ (Valores)]],K1387+FluxoCaixa101315141918[[#This Row],[Valores Receitas / Despesas]])</f>
        <v>77365.289999999994</v>
      </c>
      <c r="L1388" s="53">
        <f>IF(FluxoCaixa101315141918[[#This Row],[Entrada / Saída]]="Saída",FluxoCaixa101315141918[[#This Row],[R$ (Valores)]]*-1,FluxoCaixa101315141918[[#This Row],[R$ (Valores)]])</f>
        <v>0</v>
      </c>
    </row>
    <row r="1389" spans="2:12">
      <c r="B1389" s="48"/>
      <c r="C1389" s="48"/>
      <c r="D1389" s="56"/>
      <c r="E1389" s="52"/>
      <c r="F1389" s="17"/>
      <c r="G1389" s="17"/>
      <c r="H1389" s="17"/>
      <c r="I1389" s="21"/>
      <c r="J1389" s="17"/>
      <c r="K1389" s="20">
        <f>IF(FluxoCaixa101315141918[[#This Row],[Movimento ]]="Saldo Inicial",FluxoCaixa101315141918[[#This Row],[R$ (Valores)]],K1388+FluxoCaixa101315141918[[#This Row],[Valores Receitas / Despesas]])</f>
        <v>77365.289999999994</v>
      </c>
      <c r="L1389" s="5">
        <f>IF(FluxoCaixa101315141918[[#This Row],[Entrada / Saída]]="Saída",FluxoCaixa101315141918[[#This Row],[R$ (Valores)]]*-1,FluxoCaixa101315141918[[#This Row],[R$ (Valores)]])</f>
        <v>0</v>
      </c>
    </row>
    <row r="1390" spans="2:12">
      <c r="B1390" s="48"/>
      <c r="C1390" s="48"/>
      <c r="D1390" s="56"/>
      <c r="E1390" s="52"/>
      <c r="F1390" s="17"/>
      <c r="G1390" s="17"/>
      <c r="H1390" s="17"/>
      <c r="I1390" s="21"/>
      <c r="J1390" s="17"/>
      <c r="K1390" s="20">
        <f>IF(FluxoCaixa101315141918[[#This Row],[Movimento ]]="Saldo Inicial",FluxoCaixa101315141918[[#This Row],[R$ (Valores)]],K1389+FluxoCaixa101315141918[[#This Row],[Valores Receitas / Despesas]])</f>
        <v>77365.289999999994</v>
      </c>
      <c r="L1390" s="5">
        <f>IF(FluxoCaixa101315141918[[#This Row],[Entrada / Saída]]="Saída",FluxoCaixa101315141918[[#This Row],[R$ (Valores)]]*-1,FluxoCaixa101315141918[[#This Row],[R$ (Valores)]])</f>
        <v>0</v>
      </c>
    </row>
    <row r="1391" spans="2:12">
      <c r="B1391" s="48"/>
      <c r="C1391" s="48"/>
      <c r="D1391" s="56"/>
      <c r="E1391" s="52"/>
      <c r="F1391" s="17"/>
      <c r="G1391" s="17"/>
      <c r="H1391" s="17"/>
      <c r="I1391" s="21"/>
      <c r="J1391" s="17"/>
      <c r="K1391" s="20">
        <f>IF(FluxoCaixa101315141918[[#This Row],[Movimento ]]="Saldo Inicial",FluxoCaixa101315141918[[#This Row],[R$ (Valores)]],K1390+FluxoCaixa101315141918[[#This Row],[Valores Receitas / Despesas]])</f>
        <v>77365.289999999994</v>
      </c>
      <c r="L1391" s="5">
        <f>IF(FluxoCaixa101315141918[[#This Row],[Entrada / Saída]]="Saída",FluxoCaixa101315141918[[#This Row],[R$ (Valores)]]*-1,FluxoCaixa101315141918[[#This Row],[R$ (Valores)]])</f>
        <v>0</v>
      </c>
    </row>
    <row r="1392" spans="2:12">
      <c r="B1392" s="48"/>
      <c r="C1392" s="48"/>
      <c r="D1392" s="56"/>
      <c r="E1392" s="52"/>
      <c r="F1392" s="17"/>
      <c r="G1392" s="17"/>
      <c r="H1392" s="17"/>
      <c r="I1392" s="21"/>
      <c r="J1392" s="17"/>
      <c r="K1392" s="20">
        <f>IF(FluxoCaixa101315141918[[#This Row],[Movimento ]]="Saldo Inicial",FluxoCaixa101315141918[[#This Row],[R$ (Valores)]],K1391+FluxoCaixa101315141918[[#This Row],[Valores Receitas / Despesas]])</f>
        <v>77365.289999999994</v>
      </c>
      <c r="L1392" s="5">
        <f>IF(FluxoCaixa101315141918[[#This Row],[Entrada / Saída]]="Saída",FluxoCaixa101315141918[[#This Row],[R$ (Valores)]]*-1,FluxoCaixa101315141918[[#This Row],[R$ (Valores)]])</f>
        <v>0</v>
      </c>
    </row>
    <row r="1393" spans="2:12">
      <c r="B1393" s="48"/>
      <c r="C1393" s="48"/>
      <c r="D1393" s="56"/>
      <c r="E1393" s="52"/>
      <c r="F1393" s="17"/>
      <c r="G1393" s="17"/>
      <c r="H1393" s="17"/>
      <c r="I1393" s="21"/>
      <c r="J1393" s="17"/>
      <c r="K1393" s="20">
        <f>IF(FluxoCaixa101315141918[[#This Row],[Movimento ]]="Saldo Inicial",FluxoCaixa101315141918[[#This Row],[R$ (Valores)]],K1392+FluxoCaixa101315141918[[#This Row],[Valores Receitas / Despesas]])</f>
        <v>77365.289999999994</v>
      </c>
      <c r="L1393" s="5">
        <f>IF(FluxoCaixa101315141918[[#This Row],[Entrada / Saída]]="Saída",FluxoCaixa101315141918[[#This Row],[R$ (Valores)]]*-1,FluxoCaixa101315141918[[#This Row],[R$ (Valores)]])</f>
        <v>0</v>
      </c>
    </row>
    <row r="1394" spans="2:12">
      <c r="B1394" s="48"/>
      <c r="C1394" s="48"/>
      <c r="D1394" s="56"/>
      <c r="E1394" s="52"/>
      <c r="F1394" s="17"/>
      <c r="G1394" s="17"/>
      <c r="H1394" s="17"/>
      <c r="I1394" s="21"/>
      <c r="J1394" s="17"/>
      <c r="K1394" s="20">
        <f>IF(FluxoCaixa101315141918[[#This Row],[Movimento ]]="Saldo Inicial",FluxoCaixa101315141918[[#This Row],[R$ (Valores)]],K1393+FluxoCaixa101315141918[[#This Row],[Valores Receitas / Despesas]])</f>
        <v>77365.289999999994</v>
      </c>
      <c r="L1394" s="5">
        <f>IF(FluxoCaixa101315141918[[#This Row],[Entrada / Saída]]="Saída",FluxoCaixa101315141918[[#This Row],[R$ (Valores)]]*-1,FluxoCaixa101315141918[[#This Row],[R$ (Valores)]])</f>
        <v>0</v>
      </c>
    </row>
    <row r="1395" spans="2:12">
      <c r="B1395" s="48"/>
      <c r="C1395" s="48"/>
      <c r="D1395" s="56"/>
      <c r="E1395" s="52"/>
      <c r="F1395" s="17"/>
      <c r="G1395" s="17"/>
      <c r="H1395" s="17"/>
      <c r="I1395" s="21"/>
      <c r="J1395" s="17"/>
      <c r="K1395" s="20">
        <f>IF(FluxoCaixa101315141918[[#This Row],[Movimento ]]="Saldo Inicial",FluxoCaixa101315141918[[#This Row],[R$ (Valores)]],K1394+FluxoCaixa101315141918[[#This Row],[Valores Receitas / Despesas]])</f>
        <v>77365.289999999994</v>
      </c>
      <c r="L1395" s="5">
        <f>IF(FluxoCaixa101315141918[[#This Row],[Entrada / Saída]]="Saída",FluxoCaixa101315141918[[#This Row],[R$ (Valores)]]*-1,FluxoCaixa101315141918[[#This Row],[R$ (Valores)]])</f>
        <v>0</v>
      </c>
    </row>
    <row r="1396" spans="2:12">
      <c r="B1396" s="48"/>
      <c r="C1396" s="48"/>
      <c r="D1396" s="56"/>
      <c r="E1396" s="52"/>
      <c r="F1396" s="17"/>
      <c r="G1396" s="17"/>
      <c r="H1396" s="17"/>
      <c r="I1396" s="21"/>
      <c r="J1396" s="17"/>
      <c r="K1396" s="20">
        <f>IF(FluxoCaixa101315141918[[#This Row],[Movimento ]]="Saldo Inicial",FluxoCaixa101315141918[[#This Row],[R$ (Valores)]],K1395+FluxoCaixa101315141918[[#This Row],[Valores Receitas / Despesas]])</f>
        <v>77365.289999999994</v>
      </c>
      <c r="L1396" s="5">
        <f>IF(FluxoCaixa101315141918[[#This Row],[Entrada / Saída]]="Saída",FluxoCaixa101315141918[[#This Row],[R$ (Valores)]]*-1,FluxoCaixa101315141918[[#This Row],[R$ (Valores)]])</f>
        <v>0</v>
      </c>
    </row>
    <row r="1397" spans="2:12">
      <c r="B1397" s="48"/>
      <c r="C1397" s="48"/>
      <c r="D1397" s="56"/>
      <c r="E1397" s="52"/>
      <c r="F1397" s="17"/>
      <c r="G1397" s="17"/>
      <c r="H1397" s="17"/>
      <c r="I1397" s="21"/>
      <c r="J1397" s="17"/>
      <c r="K1397" s="20">
        <f>IF(FluxoCaixa101315141918[[#This Row],[Movimento ]]="Saldo Inicial",FluxoCaixa101315141918[[#This Row],[R$ (Valores)]],K1396+FluxoCaixa101315141918[[#This Row],[Valores Receitas / Despesas]])</f>
        <v>77365.289999999994</v>
      </c>
      <c r="L1397" s="5">
        <f>IF(FluxoCaixa101315141918[[#This Row],[Entrada / Saída]]="Saída",FluxoCaixa101315141918[[#This Row],[R$ (Valores)]]*-1,FluxoCaixa101315141918[[#This Row],[R$ (Valores)]])</f>
        <v>0</v>
      </c>
    </row>
    <row r="1398" spans="2:12">
      <c r="B1398" s="48"/>
      <c r="C1398" s="48"/>
      <c r="D1398" s="56"/>
      <c r="E1398" s="52"/>
      <c r="F1398" s="17"/>
      <c r="G1398" s="17"/>
      <c r="H1398" s="17"/>
      <c r="I1398" s="21"/>
      <c r="J1398" s="17"/>
      <c r="K1398" s="20">
        <f>IF(FluxoCaixa101315141918[[#This Row],[Movimento ]]="Saldo Inicial",FluxoCaixa101315141918[[#This Row],[R$ (Valores)]],K1397+FluxoCaixa101315141918[[#This Row],[Valores Receitas / Despesas]])</f>
        <v>77365.289999999994</v>
      </c>
      <c r="L1398" s="5">
        <f>IF(FluxoCaixa101315141918[[#This Row],[Entrada / Saída]]="Saída",FluxoCaixa101315141918[[#This Row],[R$ (Valores)]]*-1,FluxoCaixa101315141918[[#This Row],[R$ (Valores)]])</f>
        <v>0</v>
      </c>
    </row>
    <row r="1399" spans="2:12">
      <c r="B1399" s="48"/>
      <c r="C1399" s="48"/>
      <c r="D1399" s="56"/>
      <c r="E1399" s="52"/>
      <c r="F1399" s="17"/>
      <c r="G1399" s="17"/>
      <c r="H1399" s="17"/>
      <c r="I1399" s="21"/>
      <c r="J1399" s="17"/>
      <c r="K1399" s="20">
        <f>IF(FluxoCaixa101315141918[[#This Row],[Movimento ]]="Saldo Inicial",FluxoCaixa101315141918[[#This Row],[R$ (Valores)]],K1398+FluxoCaixa101315141918[[#This Row],[Valores Receitas / Despesas]])</f>
        <v>77365.289999999994</v>
      </c>
      <c r="L1399" s="5">
        <f>IF(FluxoCaixa101315141918[[#This Row],[Entrada / Saída]]="Saída",FluxoCaixa101315141918[[#This Row],[R$ (Valores)]]*-1,FluxoCaixa101315141918[[#This Row],[R$ (Valores)]])</f>
        <v>0</v>
      </c>
    </row>
    <row r="1400" spans="2:12">
      <c r="B1400" s="48"/>
      <c r="C1400" s="48"/>
      <c r="D1400" s="56"/>
      <c r="E1400" s="52"/>
      <c r="F1400" s="17"/>
      <c r="G1400" s="17"/>
      <c r="H1400" s="17"/>
      <c r="I1400" s="21"/>
      <c r="J1400" s="17"/>
      <c r="K1400" s="20">
        <f>IF(FluxoCaixa101315141918[[#This Row],[Movimento ]]="Saldo Inicial",FluxoCaixa101315141918[[#This Row],[R$ (Valores)]],K1399+FluxoCaixa101315141918[[#This Row],[Valores Receitas / Despesas]])</f>
        <v>77365.289999999994</v>
      </c>
      <c r="L1400" s="5">
        <f>IF(FluxoCaixa101315141918[[#This Row],[Entrada / Saída]]="Saída",FluxoCaixa101315141918[[#This Row],[R$ (Valores)]]*-1,FluxoCaixa101315141918[[#This Row],[R$ (Valores)]])</f>
        <v>0</v>
      </c>
    </row>
    <row r="1401" spans="2:12">
      <c r="B1401" s="48"/>
      <c r="C1401" s="48"/>
      <c r="D1401" s="56"/>
      <c r="E1401" s="52"/>
      <c r="F1401" s="17"/>
      <c r="G1401" s="17"/>
      <c r="H1401" s="17"/>
      <c r="I1401" s="21"/>
      <c r="J1401" s="17"/>
      <c r="K1401" s="20">
        <f>IF(FluxoCaixa101315141918[[#This Row],[Movimento ]]="Saldo Inicial",FluxoCaixa101315141918[[#This Row],[R$ (Valores)]],K1400+FluxoCaixa101315141918[[#This Row],[Valores Receitas / Despesas]])</f>
        <v>77365.289999999994</v>
      </c>
      <c r="L1401" s="5">
        <f>IF(FluxoCaixa101315141918[[#This Row],[Entrada / Saída]]="Saída",FluxoCaixa101315141918[[#This Row],[R$ (Valores)]]*-1,FluxoCaixa101315141918[[#This Row],[R$ (Valores)]])</f>
        <v>0</v>
      </c>
    </row>
    <row r="1402" spans="2:12">
      <c r="B1402" s="48"/>
      <c r="C1402" s="48"/>
      <c r="D1402" s="56"/>
      <c r="E1402" s="52"/>
      <c r="F1402" s="17"/>
      <c r="G1402" s="17"/>
      <c r="H1402" s="17"/>
      <c r="I1402" s="21"/>
      <c r="J1402" s="17"/>
      <c r="K1402" s="20">
        <f>IF(FluxoCaixa101315141918[[#This Row],[Movimento ]]="Saldo Inicial",FluxoCaixa101315141918[[#This Row],[R$ (Valores)]],K1401+FluxoCaixa101315141918[[#This Row],[Valores Receitas / Despesas]])</f>
        <v>77365.289999999994</v>
      </c>
      <c r="L1402" s="5">
        <f>IF(FluxoCaixa101315141918[[#This Row],[Entrada / Saída]]="Saída",FluxoCaixa101315141918[[#This Row],[R$ (Valores)]]*-1,FluxoCaixa101315141918[[#This Row],[R$ (Valores)]])</f>
        <v>0</v>
      </c>
    </row>
    <row r="1403" spans="2:12">
      <c r="B1403" s="48"/>
      <c r="C1403" s="48"/>
      <c r="D1403" s="56"/>
      <c r="E1403" s="52"/>
      <c r="F1403" s="45"/>
      <c r="G1403" s="17"/>
      <c r="H1403" s="17"/>
      <c r="I1403" s="54"/>
      <c r="J1403" s="45"/>
      <c r="K1403" s="47">
        <f>IF(FluxoCaixa101315141918[[#This Row],[Movimento ]]="Saldo Inicial",FluxoCaixa101315141918[[#This Row],[R$ (Valores)]],K1402+FluxoCaixa101315141918[[#This Row],[Valores Receitas / Despesas]])</f>
        <v>77365.289999999994</v>
      </c>
      <c r="L1403" s="53">
        <f>IF(FluxoCaixa101315141918[[#This Row],[Entrada / Saída]]="Saída",FluxoCaixa101315141918[[#This Row],[R$ (Valores)]]*-1,FluxoCaixa101315141918[[#This Row],[R$ (Valores)]])</f>
        <v>0</v>
      </c>
    </row>
    <row r="1404" spans="2:12">
      <c r="B1404" s="48"/>
      <c r="C1404" s="48"/>
      <c r="D1404" s="56"/>
      <c r="E1404" s="52"/>
      <c r="F1404" s="17"/>
      <c r="G1404" s="17"/>
      <c r="H1404" s="17"/>
      <c r="I1404" s="21"/>
      <c r="J1404" s="17"/>
      <c r="K1404" s="20">
        <f>IF(FluxoCaixa101315141918[[#This Row],[Movimento ]]="Saldo Inicial",FluxoCaixa101315141918[[#This Row],[R$ (Valores)]],K1403+FluxoCaixa101315141918[[#This Row],[Valores Receitas / Despesas]])</f>
        <v>77365.289999999994</v>
      </c>
      <c r="L1404" s="5">
        <f>IF(FluxoCaixa101315141918[[#This Row],[Entrada / Saída]]="Saída",FluxoCaixa101315141918[[#This Row],[R$ (Valores)]]*-1,FluxoCaixa101315141918[[#This Row],[R$ (Valores)]])</f>
        <v>0</v>
      </c>
    </row>
    <row r="1405" spans="2:12">
      <c r="B1405" s="48"/>
      <c r="C1405" s="48"/>
      <c r="D1405" s="56"/>
      <c r="E1405" s="52"/>
      <c r="F1405" s="17"/>
      <c r="G1405" s="17"/>
      <c r="H1405" s="17"/>
      <c r="I1405" s="21"/>
      <c r="J1405" s="17"/>
      <c r="K1405" s="20">
        <f>IF(FluxoCaixa101315141918[[#This Row],[Movimento ]]="Saldo Inicial",FluxoCaixa101315141918[[#This Row],[R$ (Valores)]],K1404+FluxoCaixa101315141918[[#This Row],[Valores Receitas / Despesas]])</f>
        <v>77365.289999999994</v>
      </c>
      <c r="L1405" s="5">
        <f>IF(FluxoCaixa101315141918[[#This Row],[Entrada / Saída]]="Saída",FluxoCaixa101315141918[[#This Row],[R$ (Valores)]]*-1,FluxoCaixa101315141918[[#This Row],[R$ (Valores)]])</f>
        <v>0</v>
      </c>
    </row>
    <row r="1406" spans="2:12">
      <c r="B1406" s="48"/>
      <c r="C1406" s="48"/>
      <c r="D1406" s="56"/>
      <c r="E1406" s="52"/>
      <c r="F1406" s="17"/>
      <c r="G1406" s="17"/>
      <c r="H1406" s="17"/>
      <c r="I1406" s="21"/>
      <c r="J1406" s="17"/>
      <c r="K1406" s="20">
        <f>IF(FluxoCaixa101315141918[[#This Row],[Movimento ]]="Saldo Inicial",FluxoCaixa101315141918[[#This Row],[R$ (Valores)]],K1405+FluxoCaixa101315141918[[#This Row],[Valores Receitas / Despesas]])</f>
        <v>77365.289999999994</v>
      </c>
      <c r="L1406" s="5">
        <f>IF(FluxoCaixa101315141918[[#This Row],[Entrada / Saída]]="Saída",FluxoCaixa101315141918[[#This Row],[R$ (Valores)]]*-1,FluxoCaixa101315141918[[#This Row],[R$ (Valores)]])</f>
        <v>0</v>
      </c>
    </row>
    <row r="1407" spans="2:12">
      <c r="B1407" s="48"/>
      <c r="C1407" s="48"/>
      <c r="D1407" s="56"/>
      <c r="E1407" s="52"/>
      <c r="F1407" s="17"/>
      <c r="G1407" s="17"/>
      <c r="H1407" s="17"/>
      <c r="I1407" s="21"/>
      <c r="J1407" s="17"/>
      <c r="K1407" s="20">
        <f>IF(FluxoCaixa101315141918[[#This Row],[Movimento ]]="Saldo Inicial",FluxoCaixa101315141918[[#This Row],[R$ (Valores)]],K1406+FluxoCaixa101315141918[[#This Row],[Valores Receitas / Despesas]])</f>
        <v>77365.289999999994</v>
      </c>
      <c r="L1407" s="5">
        <f>IF(FluxoCaixa101315141918[[#This Row],[Entrada / Saída]]="Saída",FluxoCaixa101315141918[[#This Row],[R$ (Valores)]]*-1,FluxoCaixa101315141918[[#This Row],[R$ (Valores)]])</f>
        <v>0</v>
      </c>
    </row>
    <row r="1408" spans="2:12">
      <c r="B1408" s="48"/>
      <c r="C1408" s="48"/>
      <c r="D1408" s="56"/>
      <c r="E1408" s="52"/>
      <c r="F1408" s="17"/>
      <c r="G1408" s="17"/>
      <c r="H1408" s="17"/>
      <c r="I1408" s="21"/>
      <c r="J1408" s="17"/>
      <c r="K1408" s="20">
        <f>IF(FluxoCaixa101315141918[[#This Row],[Movimento ]]="Saldo Inicial",FluxoCaixa101315141918[[#This Row],[R$ (Valores)]],K1407+FluxoCaixa101315141918[[#This Row],[Valores Receitas / Despesas]])</f>
        <v>77365.289999999994</v>
      </c>
      <c r="L1408" s="5">
        <f>IF(FluxoCaixa101315141918[[#This Row],[Entrada / Saída]]="Saída",FluxoCaixa101315141918[[#This Row],[R$ (Valores)]]*-1,FluxoCaixa101315141918[[#This Row],[R$ (Valores)]])</f>
        <v>0</v>
      </c>
    </row>
    <row r="1409" spans="2:12">
      <c r="B1409" s="48"/>
      <c r="C1409" s="48"/>
      <c r="D1409" s="56"/>
      <c r="E1409" s="52"/>
      <c r="F1409" s="17"/>
      <c r="G1409" s="17"/>
      <c r="H1409" s="17"/>
      <c r="I1409" s="21"/>
      <c r="J1409" s="17"/>
      <c r="K1409" s="20">
        <f>IF(FluxoCaixa101315141918[[#This Row],[Movimento ]]="Saldo Inicial",FluxoCaixa101315141918[[#This Row],[R$ (Valores)]],K1408+FluxoCaixa101315141918[[#This Row],[Valores Receitas / Despesas]])</f>
        <v>77365.289999999994</v>
      </c>
      <c r="L1409" s="5">
        <f>IF(FluxoCaixa101315141918[[#This Row],[Entrada / Saída]]="Saída",FluxoCaixa101315141918[[#This Row],[R$ (Valores)]]*-1,FluxoCaixa101315141918[[#This Row],[R$ (Valores)]])</f>
        <v>0</v>
      </c>
    </row>
    <row r="1410" spans="2:12">
      <c r="B1410" s="48"/>
      <c r="C1410" s="48"/>
      <c r="D1410" s="56"/>
      <c r="E1410" s="52"/>
      <c r="F1410" s="17"/>
      <c r="G1410" s="17"/>
      <c r="H1410" s="17"/>
      <c r="I1410" s="21"/>
      <c r="J1410" s="17"/>
      <c r="K1410" s="20">
        <f>IF(FluxoCaixa101315141918[[#This Row],[Movimento ]]="Saldo Inicial",FluxoCaixa101315141918[[#This Row],[R$ (Valores)]],K1409+FluxoCaixa101315141918[[#This Row],[Valores Receitas / Despesas]])</f>
        <v>77365.289999999994</v>
      </c>
      <c r="L1410" s="5">
        <f>IF(FluxoCaixa101315141918[[#This Row],[Entrada / Saída]]="Saída",FluxoCaixa101315141918[[#This Row],[R$ (Valores)]]*-1,FluxoCaixa101315141918[[#This Row],[R$ (Valores)]])</f>
        <v>0</v>
      </c>
    </row>
    <row r="1411" spans="2:12">
      <c r="B1411" s="48"/>
      <c r="C1411" s="48"/>
      <c r="D1411" s="16"/>
      <c r="E1411" s="48"/>
      <c r="F1411" s="17"/>
      <c r="G1411" s="17"/>
      <c r="H1411" s="17"/>
      <c r="I1411" s="21"/>
      <c r="J1411" s="17"/>
      <c r="K1411" s="20">
        <f>IF(FluxoCaixa101315141918[[#This Row],[Movimento ]]="Saldo Inicial",FluxoCaixa101315141918[[#This Row],[R$ (Valores)]],K1410+FluxoCaixa101315141918[[#This Row],[Valores Receitas / Despesas]])</f>
        <v>77365.289999999994</v>
      </c>
      <c r="L1411" s="5">
        <f>IF(FluxoCaixa101315141918[[#This Row],[Entrada / Saída]]="Saída",FluxoCaixa101315141918[[#This Row],[R$ (Valores)]]*-1,FluxoCaixa101315141918[[#This Row],[R$ (Valores)]])</f>
        <v>0</v>
      </c>
    </row>
    <row r="1412" spans="2:12">
      <c r="B1412" s="48"/>
      <c r="C1412" s="48"/>
      <c r="D1412" s="16"/>
      <c r="E1412" s="48"/>
      <c r="F1412" s="17"/>
      <c r="G1412" s="17"/>
      <c r="H1412" s="17"/>
      <c r="I1412" s="21"/>
      <c r="J1412" s="17"/>
      <c r="K1412" s="20">
        <f>IF(FluxoCaixa101315141918[[#This Row],[Movimento ]]="Saldo Inicial",FluxoCaixa101315141918[[#This Row],[R$ (Valores)]],K1411+FluxoCaixa101315141918[[#This Row],[Valores Receitas / Despesas]])</f>
        <v>77365.289999999994</v>
      </c>
      <c r="L1412" s="5">
        <f>IF(FluxoCaixa101315141918[[#This Row],[Entrada / Saída]]="Saída",FluxoCaixa101315141918[[#This Row],[R$ (Valores)]]*-1,FluxoCaixa101315141918[[#This Row],[R$ (Valores)]])</f>
        <v>0</v>
      </c>
    </row>
    <row r="1413" spans="2:12">
      <c r="B1413" s="48"/>
      <c r="C1413" s="48"/>
      <c r="D1413" s="16"/>
      <c r="E1413" s="48"/>
      <c r="F1413" s="17"/>
      <c r="G1413" s="17"/>
      <c r="H1413" s="17"/>
      <c r="I1413" s="21"/>
      <c r="J1413" s="17"/>
      <c r="K1413" s="20">
        <f>IF(FluxoCaixa101315141918[[#This Row],[Movimento ]]="Saldo Inicial",FluxoCaixa101315141918[[#This Row],[R$ (Valores)]],K1412+FluxoCaixa101315141918[[#This Row],[Valores Receitas / Despesas]])</f>
        <v>77365.289999999994</v>
      </c>
      <c r="L1413" s="5">
        <f>IF(FluxoCaixa101315141918[[#This Row],[Entrada / Saída]]="Saída",FluxoCaixa101315141918[[#This Row],[R$ (Valores)]]*-1,FluxoCaixa101315141918[[#This Row],[R$ (Valores)]])</f>
        <v>0</v>
      </c>
    </row>
    <row r="1414" spans="2:12">
      <c r="B1414" s="48"/>
      <c r="C1414" s="48"/>
      <c r="D1414" s="16"/>
      <c r="E1414" s="48"/>
      <c r="F1414" s="17"/>
      <c r="G1414" s="17"/>
      <c r="H1414" s="17"/>
      <c r="I1414" s="21"/>
      <c r="J1414" s="17"/>
      <c r="K1414" s="20">
        <f>IF(FluxoCaixa101315141918[[#This Row],[Movimento ]]="Saldo Inicial",FluxoCaixa101315141918[[#This Row],[R$ (Valores)]],K1413+FluxoCaixa101315141918[[#This Row],[Valores Receitas / Despesas]])</f>
        <v>77365.289999999994</v>
      </c>
      <c r="L1414" s="5">
        <f>IF(FluxoCaixa101315141918[[#This Row],[Entrada / Saída]]="Saída",FluxoCaixa101315141918[[#This Row],[R$ (Valores)]]*-1,FluxoCaixa101315141918[[#This Row],[R$ (Valores)]])</f>
        <v>0</v>
      </c>
    </row>
    <row r="1415" spans="2:12">
      <c r="B1415" s="48"/>
      <c r="C1415" s="48"/>
      <c r="D1415" s="16"/>
      <c r="E1415" s="48"/>
      <c r="F1415" s="17"/>
      <c r="G1415" s="17"/>
      <c r="H1415" s="17"/>
      <c r="I1415" s="21"/>
      <c r="J1415" s="17"/>
      <c r="K1415" s="20">
        <f>IF(FluxoCaixa101315141918[[#This Row],[Movimento ]]="Saldo Inicial",FluxoCaixa101315141918[[#This Row],[R$ (Valores)]],K1414+FluxoCaixa101315141918[[#This Row],[Valores Receitas / Despesas]])</f>
        <v>77365.289999999994</v>
      </c>
      <c r="L1415" s="5">
        <f>IF(FluxoCaixa101315141918[[#This Row],[Entrada / Saída]]="Saída",FluxoCaixa101315141918[[#This Row],[R$ (Valores)]]*-1,FluxoCaixa101315141918[[#This Row],[R$ (Valores)]])</f>
        <v>0</v>
      </c>
    </row>
    <row r="1416" spans="2:12">
      <c r="B1416" s="48"/>
      <c r="C1416" s="48"/>
      <c r="D1416" s="16"/>
      <c r="E1416" s="48"/>
      <c r="F1416" s="17"/>
      <c r="G1416" s="17"/>
      <c r="H1416" s="17"/>
      <c r="I1416" s="21"/>
      <c r="J1416" s="17"/>
      <c r="K1416" s="20">
        <f>IF(FluxoCaixa101315141918[[#This Row],[Movimento ]]="Saldo Inicial",FluxoCaixa101315141918[[#This Row],[R$ (Valores)]],K1415+FluxoCaixa101315141918[[#This Row],[Valores Receitas / Despesas]])</f>
        <v>77365.289999999994</v>
      </c>
      <c r="L1416" s="5">
        <f>IF(FluxoCaixa101315141918[[#This Row],[Entrada / Saída]]="Saída",FluxoCaixa101315141918[[#This Row],[R$ (Valores)]]*-1,FluxoCaixa101315141918[[#This Row],[R$ (Valores)]])</f>
        <v>0</v>
      </c>
    </row>
    <row r="1417" spans="2:12">
      <c r="B1417" s="48"/>
      <c r="C1417" s="48"/>
      <c r="D1417" s="16"/>
      <c r="E1417" s="48"/>
      <c r="F1417" s="17"/>
      <c r="G1417" s="17"/>
      <c r="H1417" s="17"/>
      <c r="I1417" s="21"/>
      <c r="J1417" s="17"/>
      <c r="K1417" s="20">
        <f>IF(FluxoCaixa101315141918[[#This Row],[Movimento ]]="Saldo Inicial",FluxoCaixa101315141918[[#This Row],[R$ (Valores)]],K1416+FluxoCaixa101315141918[[#This Row],[Valores Receitas / Despesas]])</f>
        <v>77365.289999999994</v>
      </c>
      <c r="L1417" s="5">
        <f>IF(FluxoCaixa101315141918[[#This Row],[Entrada / Saída]]="Saída",FluxoCaixa101315141918[[#This Row],[R$ (Valores)]]*-1,FluxoCaixa101315141918[[#This Row],[R$ (Valores)]])</f>
        <v>0</v>
      </c>
    </row>
    <row r="1418" spans="2:12">
      <c r="B1418" s="48"/>
      <c r="C1418" s="48"/>
      <c r="D1418" s="16"/>
      <c r="E1418" s="48"/>
      <c r="F1418" s="17"/>
      <c r="G1418" s="17"/>
      <c r="H1418" s="17"/>
      <c r="I1418" s="21"/>
      <c r="J1418" s="17"/>
      <c r="K1418" s="20">
        <f>IF(FluxoCaixa101315141918[[#This Row],[Movimento ]]="Saldo Inicial",FluxoCaixa101315141918[[#This Row],[R$ (Valores)]],K1417+FluxoCaixa101315141918[[#This Row],[Valores Receitas / Despesas]])</f>
        <v>77365.289999999994</v>
      </c>
      <c r="L1418" s="5">
        <f>IF(FluxoCaixa101315141918[[#This Row],[Entrada / Saída]]="Saída",FluxoCaixa101315141918[[#This Row],[R$ (Valores)]]*-1,FluxoCaixa101315141918[[#This Row],[R$ (Valores)]])</f>
        <v>0</v>
      </c>
    </row>
    <row r="1419" spans="2:12">
      <c r="B1419" s="48"/>
      <c r="C1419" s="48"/>
      <c r="D1419" s="56"/>
      <c r="E1419" s="52"/>
      <c r="F1419" s="45"/>
      <c r="G1419" s="45"/>
      <c r="H1419" s="17"/>
      <c r="I1419" s="54"/>
      <c r="J1419" s="45"/>
      <c r="K1419" s="47">
        <f>IF(FluxoCaixa101315141918[[#This Row],[Movimento ]]="Saldo Inicial",FluxoCaixa101315141918[[#This Row],[R$ (Valores)]],K1418+FluxoCaixa101315141918[[#This Row],[Valores Receitas / Despesas]])</f>
        <v>77365.289999999994</v>
      </c>
      <c r="L1419" s="53">
        <f>IF(FluxoCaixa101315141918[[#This Row],[Entrada / Saída]]="Saída",FluxoCaixa101315141918[[#This Row],[R$ (Valores)]]*-1,FluxoCaixa101315141918[[#This Row],[R$ (Valores)]])</f>
        <v>0</v>
      </c>
    </row>
    <row r="1420" spans="2:12">
      <c r="B1420" s="48"/>
      <c r="C1420" s="48"/>
      <c r="D1420" s="56"/>
      <c r="E1420" s="52"/>
      <c r="F1420" s="17"/>
      <c r="G1420" s="17"/>
      <c r="H1420" s="17"/>
      <c r="I1420" s="21"/>
      <c r="J1420" s="17"/>
      <c r="K1420" s="20">
        <f>IF(FluxoCaixa101315141918[[#This Row],[Movimento ]]="Saldo Inicial",FluxoCaixa101315141918[[#This Row],[R$ (Valores)]],K1419+FluxoCaixa101315141918[[#This Row],[Valores Receitas / Despesas]])</f>
        <v>77365.289999999994</v>
      </c>
      <c r="L1420" s="5">
        <f>IF(FluxoCaixa101315141918[[#This Row],[Entrada / Saída]]="Saída",FluxoCaixa101315141918[[#This Row],[R$ (Valores)]]*-1,FluxoCaixa101315141918[[#This Row],[R$ (Valores)]])</f>
        <v>0</v>
      </c>
    </row>
    <row r="1421" spans="2:12">
      <c r="B1421" s="48"/>
      <c r="C1421" s="48"/>
      <c r="D1421" s="56"/>
      <c r="E1421" s="52"/>
      <c r="F1421" s="17"/>
      <c r="G1421" s="17"/>
      <c r="H1421" s="17"/>
      <c r="I1421" s="21"/>
      <c r="J1421" s="17"/>
      <c r="K1421" s="20">
        <f>IF(FluxoCaixa101315141918[[#This Row],[Movimento ]]="Saldo Inicial",FluxoCaixa101315141918[[#This Row],[R$ (Valores)]],K1420+FluxoCaixa101315141918[[#This Row],[Valores Receitas / Despesas]])</f>
        <v>77365.289999999994</v>
      </c>
      <c r="L1421" s="5">
        <f>IF(FluxoCaixa101315141918[[#This Row],[Entrada / Saída]]="Saída",FluxoCaixa101315141918[[#This Row],[R$ (Valores)]]*-1,FluxoCaixa101315141918[[#This Row],[R$ (Valores)]])</f>
        <v>0</v>
      </c>
    </row>
    <row r="1422" spans="2:12">
      <c r="B1422" s="48"/>
      <c r="C1422" s="48"/>
      <c r="D1422" s="56"/>
      <c r="E1422" s="52"/>
      <c r="F1422" s="17"/>
      <c r="G1422" s="17"/>
      <c r="H1422" s="17"/>
      <c r="I1422" s="21"/>
      <c r="J1422" s="17"/>
      <c r="K1422" s="20">
        <f>IF(FluxoCaixa101315141918[[#This Row],[Movimento ]]="Saldo Inicial",FluxoCaixa101315141918[[#This Row],[R$ (Valores)]],K1421+FluxoCaixa101315141918[[#This Row],[Valores Receitas / Despesas]])</f>
        <v>77365.289999999994</v>
      </c>
      <c r="L1422" s="5">
        <f>IF(FluxoCaixa101315141918[[#This Row],[Entrada / Saída]]="Saída",FluxoCaixa101315141918[[#This Row],[R$ (Valores)]]*-1,FluxoCaixa101315141918[[#This Row],[R$ (Valores)]])</f>
        <v>0</v>
      </c>
    </row>
    <row r="1423" spans="2:12">
      <c r="B1423" s="48"/>
      <c r="C1423" s="48"/>
      <c r="D1423" s="56"/>
      <c r="E1423" s="52"/>
      <c r="F1423" s="17"/>
      <c r="G1423" s="17"/>
      <c r="H1423" s="17"/>
      <c r="I1423" s="21"/>
      <c r="J1423" s="17"/>
      <c r="K1423" s="20">
        <f>IF(FluxoCaixa101315141918[[#This Row],[Movimento ]]="Saldo Inicial",FluxoCaixa101315141918[[#This Row],[R$ (Valores)]],K1422+FluxoCaixa101315141918[[#This Row],[Valores Receitas / Despesas]])</f>
        <v>77365.289999999994</v>
      </c>
      <c r="L1423" s="5">
        <f>IF(FluxoCaixa101315141918[[#This Row],[Entrada / Saída]]="Saída",FluxoCaixa101315141918[[#This Row],[R$ (Valores)]]*-1,FluxoCaixa101315141918[[#This Row],[R$ (Valores)]])</f>
        <v>0</v>
      </c>
    </row>
    <row r="1424" spans="2:12">
      <c r="B1424" s="48"/>
      <c r="C1424" s="48"/>
      <c r="D1424" s="56"/>
      <c r="E1424" s="52"/>
      <c r="F1424" s="17"/>
      <c r="G1424" s="17"/>
      <c r="H1424" s="17"/>
      <c r="I1424" s="21"/>
      <c r="J1424" s="17"/>
      <c r="K1424" s="20">
        <f>IF(FluxoCaixa101315141918[[#This Row],[Movimento ]]="Saldo Inicial",FluxoCaixa101315141918[[#This Row],[R$ (Valores)]],K1423+FluxoCaixa101315141918[[#This Row],[Valores Receitas / Despesas]])</f>
        <v>77365.289999999994</v>
      </c>
      <c r="L1424" s="5">
        <f>IF(FluxoCaixa101315141918[[#This Row],[Entrada / Saída]]="Saída",FluxoCaixa101315141918[[#This Row],[R$ (Valores)]]*-1,FluxoCaixa101315141918[[#This Row],[R$ (Valores)]])</f>
        <v>0</v>
      </c>
    </row>
    <row r="1425" spans="2:12">
      <c r="B1425" s="48"/>
      <c r="C1425" s="48"/>
      <c r="D1425" s="56"/>
      <c r="E1425" s="52"/>
      <c r="F1425" s="17"/>
      <c r="G1425" s="17"/>
      <c r="H1425" s="17"/>
      <c r="I1425" s="21"/>
      <c r="J1425" s="17"/>
      <c r="K1425" s="20">
        <f>IF(FluxoCaixa101315141918[[#This Row],[Movimento ]]="Saldo Inicial",FluxoCaixa101315141918[[#This Row],[R$ (Valores)]],K1424+FluxoCaixa101315141918[[#This Row],[Valores Receitas / Despesas]])</f>
        <v>77365.289999999994</v>
      </c>
      <c r="L1425" s="5">
        <f>IF(FluxoCaixa101315141918[[#This Row],[Entrada / Saída]]="Saída",FluxoCaixa101315141918[[#This Row],[R$ (Valores)]]*-1,FluxoCaixa101315141918[[#This Row],[R$ (Valores)]])</f>
        <v>0</v>
      </c>
    </row>
    <row r="1426" spans="2:12">
      <c r="B1426" s="48"/>
      <c r="C1426" s="48"/>
      <c r="D1426" s="56"/>
      <c r="E1426" s="52"/>
      <c r="F1426" s="45"/>
      <c r="G1426" s="17"/>
      <c r="H1426" s="17"/>
      <c r="I1426" s="54"/>
      <c r="J1426" s="45"/>
      <c r="K1426" s="47">
        <f>IF(FluxoCaixa101315141918[[#This Row],[Movimento ]]="Saldo Inicial",FluxoCaixa101315141918[[#This Row],[R$ (Valores)]],K1425+FluxoCaixa101315141918[[#This Row],[Valores Receitas / Despesas]])</f>
        <v>77365.289999999994</v>
      </c>
      <c r="L1426" s="53">
        <f>IF(FluxoCaixa101315141918[[#This Row],[Entrada / Saída]]="Saída",FluxoCaixa101315141918[[#This Row],[R$ (Valores)]]*-1,FluxoCaixa101315141918[[#This Row],[R$ (Valores)]])</f>
        <v>0</v>
      </c>
    </row>
    <row r="1427" spans="2:12">
      <c r="B1427" s="48"/>
      <c r="C1427" s="48"/>
      <c r="D1427" s="56"/>
      <c r="E1427" s="52"/>
      <c r="F1427" s="17"/>
      <c r="G1427" s="17"/>
      <c r="H1427" s="17"/>
      <c r="I1427" s="21"/>
      <c r="J1427" s="17"/>
      <c r="K1427" s="20">
        <f>IF(FluxoCaixa101315141918[[#This Row],[Movimento ]]="Saldo Inicial",FluxoCaixa101315141918[[#This Row],[R$ (Valores)]],K1426+FluxoCaixa101315141918[[#This Row],[Valores Receitas / Despesas]])</f>
        <v>77365.289999999994</v>
      </c>
      <c r="L1427" s="5">
        <f>IF(FluxoCaixa101315141918[[#This Row],[Entrada / Saída]]="Saída",FluxoCaixa101315141918[[#This Row],[R$ (Valores)]]*-1,FluxoCaixa101315141918[[#This Row],[R$ (Valores)]])</f>
        <v>0</v>
      </c>
    </row>
    <row r="1428" spans="2:12">
      <c r="B1428" s="48"/>
      <c r="C1428" s="48"/>
      <c r="D1428" s="56"/>
      <c r="E1428" s="52"/>
      <c r="F1428" s="17"/>
      <c r="G1428" s="17"/>
      <c r="H1428" s="17"/>
      <c r="I1428" s="21"/>
      <c r="J1428" s="17"/>
      <c r="K1428" s="20">
        <f>IF(FluxoCaixa101315141918[[#This Row],[Movimento ]]="Saldo Inicial",FluxoCaixa101315141918[[#This Row],[R$ (Valores)]],K1427+FluxoCaixa101315141918[[#This Row],[Valores Receitas / Despesas]])</f>
        <v>77365.289999999994</v>
      </c>
      <c r="L1428" s="5">
        <f>IF(FluxoCaixa101315141918[[#This Row],[Entrada / Saída]]="Saída",FluxoCaixa101315141918[[#This Row],[R$ (Valores)]]*-1,FluxoCaixa101315141918[[#This Row],[R$ (Valores)]])</f>
        <v>0</v>
      </c>
    </row>
    <row r="1429" spans="2:12">
      <c r="B1429" s="48"/>
      <c r="C1429" s="48"/>
      <c r="D1429" s="56"/>
      <c r="E1429" s="52"/>
      <c r="F1429" s="17"/>
      <c r="G1429" s="17"/>
      <c r="H1429" s="17"/>
      <c r="I1429" s="21"/>
      <c r="J1429" s="17"/>
      <c r="K1429" s="20">
        <f>IF(FluxoCaixa101315141918[[#This Row],[Movimento ]]="Saldo Inicial",FluxoCaixa101315141918[[#This Row],[R$ (Valores)]],K1428+FluxoCaixa101315141918[[#This Row],[Valores Receitas / Despesas]])</f>
        <v>77365.289999999994</v>
      </c>
      <c r="L1429" s="5">
        <f>IF(FluxoCaixa101315141918[[#This Row],[Entrada / Saída]]="Saída",FluxoCaixa101315141918[[#This Row],[R$ (Valores)]]*-1,FluxoCaixa101315141918[[#This Row],[R$ (Valores)]])</f>
        <v>0</v>
      </c>
    </row>
    <row r="1430" spans="2:12">
      <c r="B1430" s="48"/>
      <c r="C1430" s="48"/>
      <c r="D1430" s="56"/>
      <c r="E1430" s="52"/>
      <c r="F1430" s="17"/>
      <c r="G1430" s="17"/>
      <c r="H1430" s="17"/>
      <c r="I1430" s="21"/>
      <c r="J1430" s="17"/>
      <c r="K1430" s="20">
        <f>IF(FluxoCaixa101315141918[[#This Row],[Movimento ]]="Saldo Inicial",FluxoCaixa101315141918[[#This Row],[R$ (Valores)]],K1429+FluxoCaixa101315141918[[#This Row],[Valores Receitas / Despesas]])</f>
        <v>77365.289999999994</v>
      </c>
      <c r="L1430" s="5">
        <f>IF(FluxoCaixa101315141918[[#This Row],[Entrada / Saída]]="Saída",FluxoCaixa101315141918[[#This Row],[R$ (Valores)]]*-1,FluxoCaixa101315141918[[#This Row],[R$ (Valores)]])</f>
        <v>0</v>
      </c>
    </row>
    <row r="1431" spans="2:12">
      <c r="B1431" s="48"/>
      <c r="C1431" s="48"/>
      <c r="D1431" s="56"/>
      <c r="E1431" s="52"/>
      <c r="F1431" s="17"/>
      <c r="G1431" s="17"/>
      <c r="H1431" s="17"/>
      <c r="I1431" s="21"/>
      <c r="J1431" s="17"/>
      <c r="K1431" s="20">
        <f>IF(FluxoCaixa101315141918[[#This Row],[Movimento ]]="Saldo Inicial",FluxoCaixa101315141918[[#This Row],[R$ (Valores)]],K1430+FluxoCaixa101315141918[[#This Row],[Valores Receitas / Despesas]])</f>
        <v>77365.289999999994</v>
      </c>
      <c r="L1431" s="5">
        <f>IF(FluxoCaixa101315141918[[#This Row],[Entrada / Saída]]="Saída",FluxoCaixa101315141918[[#This Row],[R$ (Valores)]]*-1,FluxoCaixa101315141918[[#This Row],[R$ (Valores)]])</f>
        <v>0</v>
      </c>
    </row>
    <row r="1432" spans="2:12">
      <c r="B1432" s="48"/>
      <c r="C1432" s="48"/>
      <c r="D1432" s="16"/>
      <c r="E1432" s="48"/>
      <c r="F1432" s="17"/>
      <c r="G1432" s="17"/>
      <c r="H1432" s="17"/>
      <c r="I1432" s="21"/>
      <c r="J1432" s="17"/>
      <c r="K1432" s="20">
        <f>IF(FluxoCaixa101315141918[[#This Row],[Movimento ]]="Saldo Inicial",FluxoCaixa101315141918[[#This Row],[R$ (Valores)]],K1431+FluxoCaixa101315141918[[#This Row],[Valores Receitas / Despesas]])</f>
        <v>77365.289999999994</v>
      </c>
      <c r="L1432" s="5">
        <f>IF(FluxoCaixa101315141918[[#This Row],[Entrada / Saída]]="Saída",FluxoCaixa101315141918[[#This Row],[R$ (Valores)]]*-1,FluxoCaixa101315141918[[#This Row],[R$ (Valores)]])</f>
        <v>0</v>
      </c>
    </row>
    <row r="1433" spans="2:12">
      <c r="B1433" s="48"/>
      <c r="C1433" s="48"/>
      <c r="D1433" s="16"/>
      <c r="E1433" s="48"/>
      <c r="F1433" s="17"/>
      <c r="G1433" s="17"/>
      <c r="H1433" s="17"/>
      <c r="I1433" s="21"/>
      <c r="J1433" s="17"/>
      <c r="K1433" s="20">
        <f>IF(FluxoCaixa101315141918[[#This Row],[Movimento ]]="Saldo Inicial",FluxoCaixa101315141918[[#This Row],[R$ (Valores)]],K1432+FluxoCaixa101315141918[[#This Row],[Valores Receitas / Despesas]])</f>
        <v>77365.289999999994</v>
      </c>
      <c r="L1433" s="5">
        <f>IF(FluxoCaixa101315141918[[#This Row],[Entrada / Saída]]="Saída",FluxoCaixa101315141918[[#This Row],[R$ (Valores)]]*-1,FluxoCaixa101315141918[[#This Row],[R$ (Valores)]])</f>
        <v>0</v>
      </c>
    </row>
    <row r="1434" spans="2:12">
      <c r="B1434" s="48"/>
      <c r="C1434" s="48"/>
      <c r="D1434" s="16"/>
      <c r="E1434" s="48"/>
      <c r="F1434" s="17"/>
      <c r="G1434" s="17"/>
      <c r="H1434" s="17"/>
      <c r="I1434" s="21"/>
      <c r="J1434" s="17"/>
      <c r="K1434" s="20">
        <f>IF(FluxoCaixa101315141918[[#This Row],[Movimento ]]="Saldo Inicial",FluxoCaixa101315141918[[#This Row],[R$ (Valores)]],K1433+FluxoCaixa101315141918[[#This Row],[Valores Receitas / Despesas]])</f>
        <v>77365.289999999994</v>
      </c>
      <c r="L1434" s="5">
        <f>IF(FluxoCaixa101315141918[[#This Row],[Entrada / Saída]]="Saída",FluxoCaixa101315141918[[#This Row],[R$ (Valores)]]*-1,FluxoCaixa101315141918[[#This Row],[R$ (Valores)]])</f>
        <v>0</v>
      </c>
    </row>
    <row r="1435" spans="2:12">
      <c r="B1435" s="48"/>
      <c r="C1435" s="48"/>
      <c r="D1435" s="16"/>
      <c r="E1435" s="48"/>
      <c r="F1435" s="17"/>
      <c r="G1435" s="17"/>
      <c r="H1435" s="17"/>
      <c r="I1435" s="21"/>
      <c r="J1435" s="17"/>
      <c r="K1435" s="20">
        <f>IF(FluxoCaixa101315141918[[#This Row],[Movimento ]]="Saldo Inicial",FluxoCaixa101315141918[[#This Row],[R$ (Valores)]],K1434+FluxoCaixa101315141918[[#This Row],[Valores Receitas / Despesas]])</f>
        <v>77365.289999999994</v>
      </c>
      <c r="L1435" s="5">
        <f>IF(FluxoCaixa101315141918[[#This Row],[Entrada / Saída]]="Saída",FluxoCaixa101315141918[[#This Row],[R$ (Valores)]]*-1,FluxoCaixa101315141918[[#This Row],[R$ (Valores)]])</f>
        <v>0</v>
      </c>
    </row>
    <row r="1436" spans="2:12">
      <c r="B1436" s="48"/>
      <c r="C1436" s="48"/>
      <c r="D1436" s="16"/>
      <c r="E1436" s="48"/>
      <c r="F1436" s="17"/>
      <c r="G1436" s="17"/>
      <c r="H1436" s="17"/>
      <c r="I1436" s="21"/>
      <c r="J1436" s="17"/>
      <c r="K1436" s="20">
        <f>IF(FluxoCaixa101315141918[[#This Row],[Movimento ]]="Saldo Inicial",FluxoCaixa101315141918[[#This Row],[R$ (Valores)]],K1435+FluxoCaixa101315141918[[#This Row],[Valores Receitas / Despesas]])</f>
        <v>77365.289999999994</v>
      </c>
      <c r="L1436" s="5">
        <f>IF(FluxoCaixa101315141918[[#This Row],[Entrada / Saída]]="Saída",FluxoCaixa101315141918[[#This Row],[R$ (Valores)]]*-1,FluxoCaixa101315141918[[#This Row],[R$ (Valores)]])</f>
        <v>0</v>
      </c>
    </row>
    <row r="1437" spans="2:12">
      <c r="B1437" s="48"/>
      <c r="C1437" s="48"/>
      <c r="D1437" s="16"/>
      <c r="E1437" s="48"/>
      <c r="F1437" s="17"/>
      <c r="G1437" s="17"/>
      <c r="H1437" s="17"/>
      <c r="I1437" s="21"/>
      <c r="J1437" s="17"/>
      <c r="K1437" s="20">
        <f>IF(FluxoCaixa101315141918[[#This Row],[Movimento ]]="Saldo Inicial",FluxoCaixa101315141918[[#This Row],[R$ (Valores)]],K1436+FluxoCaixa101315141918[[#This Row],[Valores Receitas / Despesas]])</f>
        <v>77365.289999999994</v>
      </c>
      <c r="L1437" s="5">
        <f>IF(FluxoCaixa101315141918[[#This Row],[Entrada / Saída]]="Saída",FluxoCaixa101315141918[[#This Row],[R$ (Valores)]]*-1,FluxoCaixa101315141918[[#This Row],[R$ (Valores)]])</f>
        <v>0</v>
      </c>
    </row>
    <row r="1438" spans="2:12">
      <c r="B1438" s="48"/>
      <c r="C1438" s="48"/>
      <c r="D1438" s="16"/>
      <c r="E1438" s="48"/>
      <c r="F1438" s="17"/>
      <c r="G1438" s="17"/>
      <c r="H1438" s="17"/>
      <c r="I1438" s="21"/>
      <c r="J1438" s="17"/>
      <c r="K1438" s="20">
        <f>IF(FluxoCaixa101315141918[[#This Row],[Movimento ]]="Saldo Inicial",FluxoCaixa101315141918[[#This Row],[R$ (Valores)]],K1437+FluxoCaixa101315141918[[#This Row],[Valores Receitas / Despesas]])</f>
        <v>77365.289999999994</v>
      </c>
      <c r="L1438" s="5">
        <f>IF(FluxoCaixa101315141918[[#This Row],[Entrada / Saída]]="Saída",FluxoCaixa101315141918[[#This Row],[R$ (Valores)]]*-1,FluxoCaixa101315141918[[#This Row],[R$ (Valores)]])</f>
        <v>0</v>
      </c>
    </row>
    <row r="1439" spans="2:12">
      <c r="B1439" s="48"/>
      <c r="C1439" s="48"/>
      <c r="D1439" s="16"/>
      <c r="E1439" s="48"/>
      <c r="F1439" s="17"/>
      <c r="G1439" s="17"/>
      <c r="H1439" s="17"/>
      <c r="I1439" s="21"/>
      <c r="J1439" s="17"/>
      <c r="K1439" s="20">
        <f>IF(FluxoCaixa101315141918[[#This Row],[Movimento ]]="Saldo Inicial",FluxoCaixa101315141918[[#This Row],[R$ (Valores)]],K1438+FluxoCaixa101315141918[[#This Row],[Valores Receitas / Despesas]])</f>
        <v>77365.289999999994</v>
      </c>
      <c r="L1439" s="5">
        <f>IF(FluxoCaixa101315141918[[#This Row],[Entrada / Saída]]="Saída",FluxoCaixa101315141918[[#This Row],[R$ (Valores)]]*-1,FluxoCaixa101315141918[[#This Row],[R$ (Valores)]])</f>
        <v>0</v>
      </c>
    </row>
    <row r="1440" spans="2:12">
      <c r="B1440" s="48"/>
      <c r="C1440" s="48"/>
      <c r="D1440" s="56"/>
      <c r="E1440" s="52"/>
      <c r="F1440" s="17"/>
      <c r="G1440" s="17"/>
      <c r="H1440" s="17"/>
      <c r="I1440" s="54"/>
      <c r="J1440" s="45"/>
      <c r="K1440" s="47">
        <f>IF(FluxoCaixa101315141918[[#This Row],[Movimento ]]="Saldo Inicial",FluxoCaixa101315141918[[#This Row],[R$ (Valores)]],K1439+FluxoCaixa101315141918[[#This Row],[Valores Receitas / Despesas]])</f>
        <v>77365.289999999994</v>
      </c>
      <c r="L1440" s="53">
        <f>IF(FluxoCaixa101315141918[[#This Row],[Entrada / Saída]]="Saída",FluxoCaixa101315141918[[#This Row],[R$ (Valores)]]*-1,FluxoCaixa101315141918[[#This Row],[R$ (Valores)]])</f>
        <v>0</v>
      </c>
    </row>
    <row r="1441" spans="2:12">
      <c r="B1441" s="48"/>
      <c r="C1441" s="48"/>
      <c r="D1441" s="56"/>
      <c r="E1441" s="52"/>
      <c r="F1441" s="17"/>
      <c r="G1441" s="17"/>
      <c r="H1441" s="17"/>
      <c r="I1441" s="21"/>
      <c r="J1441" s="17"/>
      <c r="K1441" s="20">
        <f>IF(FluxoCaixa101315141918[[#This Row],[Movimento ]]="Saldo Inicial",FluxoCaixa101315141918[[#This Row],[R$ (Valores)]],K1440+FluxoCaixa101315141918[[#This Row],[Valores Receitas / Despesas]])</f>
        <v>77365.289999999994</v>
      </c>
      <c r="L1441" s="5">
        <f>IF(FluxoCaixa101315141918[[#This Row],[Entrada / Saída]]="Saída",FluxoCaixa101315141918[[#This Row],[R$ (Valores)]]*-1,FluxoCaixa101315141918[[#This Row],[R$ (Valores)]])</f>
        <v>0</v>
      </c>
    </row>
    <row r="1442" spans="2:12">
      <c r="B1442" s="48"/>
      <c r="C1442" s="48"/>
      <c r="D1442" s="56"/>
      <c r="E1442" s="52"/>
      <c r="F1442" s="17"/>
      <c r="G1442" s="17"/>
      <c r="H1442" s="17"/>
      <c r="I1442" s="21"/>
      <c r="J1442" s="17"/>
      <c r="K1442" s="20">
        <f>IF(FluxoCaixa101315141918[[#This Row],[Movimento ]]="Saldo Inicial",FluxoCaixa101315141918[[#This Row],[R$ (Valores)]],K1441+FluxoCaixa101315141918[[#This Row],[Valores Receitas / Despesas]])</f>
        <v>77365.289999999994</v>
      </c>
      <c r="L1442" s="5">
        <f>IF(FluxoCaixa101315141918[[#This Row],[Entrada / Saída]]="Saída",FluxoCaixa101315141918[[#This Row],[R$ (Valores)]]*-1,FluxoCaixa101315141918[[#This Row],[R$ (Valores)]])</f>
        <v>0</v>
      </c>
    </row>
    <row r="1443" spans="2:12">
      <c r="B1443" s="48"/>
      <c r="C1443" s="48"/>
      <c r="D1443" s="56"/>
      <c r="E1443" s="52"/>
      <c r="F1443" s="17"/>
      <c r="G1443" s="17"/>
      <c r="H1443" s="17"/>
      <c r="I1443" s="21"/>
      <c r="J1443" s="17"/>
      <c r="K1443" s="20">
        <f>IF(FluxoCaixa101315141918[[#This Row],[Movimento ]]="Saldo Inicial",FluxoCaixa101315141918[[#This Row],[R$ (Valores)]],K1442+FluxoCaixa101315141918[[#This Row],[Valores Receitas / Despesas]])</f>
        <v>77365.289999999994</v>
      </c>
      <c r="L1443" s="5">
        <f>IF(FluxoCaixa101315141918[[#This Row],[Entrada / Saída]]="Saída",FluxoCaixa101315141918[[#This Row],[R$ (Valores)]]*-1,FluxoCaixa101315141918[[#This Row],[R$ (Valores)]])</f>
        <v>0</v>
      </c>
    </row>
    <row r="1444" spans="2:12">
      <c r="B1444" s="48"/>
      <c r="C1444" s="48"/>
      <c r="D1444" s="56"/>
      <c r="E1444" s="52"/>
      <c r="F1444" s="17"/>
      <c r="G1444" s="17"/>
      <c r="H1444" s="17"/>
      <c r="I1444" s="21"/>
      <c r="J1444" s="17"/>
      <c r="K1444" s="20">
        <f>IF(FluxoCaixa101315141918[[#This Row],[Movimento ]]="Saldo Inicial",FluxoCaixa101315141918[[#This Row],[R$ (Valores)]],K1443+FluxoCaixa101315141918[[#This Row],[Valores Receitas / Despesas]])</f>
        <v>77365.289999999994</v>
      </c>
      <c r="L1444" s="5">
        <f>IF(FluxoCaixa101315141918[[#This Row],[Entrada / Saída]]="Saída",FluxoCaixa101315141918[[#This Row],[R$ (Valores)]]*-1,FluxoCaixa101315141918[[#This Row],[R$ (Valores)]])</f>
        <v>0</v>
      </c>
    </row>
    <row r="1445" spans="2:12">
      <c r="B1445" s="48"/>
      <c r="C1445" s="48"/>
      <c r="D1445" s="56"/>
      <c r="E1445" s="52"/>
      <c r="F1445" s="17"/>
      <c r="G1445" s="17"/>
      <c r="H1445" s="17"/>
      <c r="I1445" s="21"/>
      <c r="J1445" s="17"/>
      <c r="K1445" s="20">
        <f>IF(FluxoCaixa101315141918[[#This Row],[Movimento ]]="Saldo Inicial",FluxoCaixa101315141918[[#This Row],[R$ (Valores)]],K1444+FluxoCaixa101315141918[[#This Row],[Valores Receitas / Despesas]])</f>
        <v>77365.289999999994</v>
      </c>
      <c r="L1445" s="5">
        <f>IF(FluxoCaixa101315141918[[#This Row],[Entrada / Saída]]="Saída",FluxoCaixa101315141918[[#This Row],[R$ (Valores)]]*-1,FluxoCaixa101315141918[[#This Row],[R$ (Valores)]])</f>
        <v>0</v>
      </c>
    </row>
    <row r="1446" spans="2:12">
      <c r="B1446" s="48"/>
      <c r="C1446" s="48"/>
      <c r="D1446" s="56"/>
      <c r="E1446" s="52"/>
      <c r="F1446" s="17"/>
      <c r="G1446" s="17"/>
      <c r="H1446" s="17"/>
      <c r="I1446" s="21"/>
      <c r="J1446" s="17"/>
      <c r="K1446" s="20">
        <f>IF(FluxoCaixa101315141918[[#This Row],[Movimento ]]="Saldo Inicial",FluxoCaixa101315141918[[#This Row],[R$ (Valores)]],K1445+FluxoCaixa101315141918[[#This Row],[Valores Receitas / Despesas]])</f>
        <v>77365.289999999994</v>
      </c>
      <c r="L1446" s="5">
        <f>IF(FluxoCaixa101315141918[[#This Row],[Entrada / Saída]]="Saída",FluxoCaixa101315141918[[#This Row],[R$ (Valores)]]*-1,FluxoCaixa101315141918[[#This Row],[R$ (Valores)]])</f>
        <v>0</v>
      </c>
    </row>
    <row r="1447" spans="2:12">
      <c r="B1447" s="48"/>
      <c r="C1447" s="48"/>
      <c r="D1447" s="56"/>
      <c r="E1447" s="52"/>
      <c r="F1447" s="17"/>
      <c r="G1447" s="17"/>
      <c r="H1447" s="17"/>
      <c r="I1447" s="21"/>
      <c r="J1447" s="17"/>
      <c r="K1447" s="20">
        <f>IF(FluxoCaixa101315141918[[#This Row],[Movimento ]]="Saldo Inicial",FluxoCaixa101315141918[[#This Row],[R$ (Valores)]],K1446+FluxoCaixa101315141918[[#This Row],[Valores Receitas / Despesas]])</f>
        <v>77365.289999999994</v>
      </c>
      <c r="L1447" s="5">
        <f>IF(FluxoCaixa101315141918[[#This Row],[Entrada / Saída]]="Saída",FluxoCaixa101315141918[[#This Row],[R$ (Valores)]]*-1,FluxoCaixa101315141918[[#This Row],[R$ (Valores)]])</f>
        <v>0</v>
      </c>
    </row>
    <row r="1448" spans="2:12">
      <c r="B1448" s="48"/>
      <c r="C1448" s="48"/>
      <c r="D1448" s="56"/>
      <c r="E1448" s="52"/>
      <c r="F1448" s="17"/>
      <c r="G1448" s="17"/>
      <c r="H1448" s="17"/>
      <c r="I1448" s="21"/>
      <c r="J1448" s="17"/>
      <c r="K1448" s="20">
        <f>IF(FluxoCaixa101315141918[[#This Row],[Movimento ]]="Saldo Inicial",FluxoCaixa101315141918[[#This Row],[R$ (Valores)]],K1447+FluxoCaixa101315141918[[#This Row],[Valores Receitas / Despesas]])</f>
        <v>77365.289999999994</v>
      </c>
      <c r="L1448" s="5">
        <f>IF(FluxoCaixa101315141918[[#This Row],[Entrada / Saída]]="Saída",FluxoCaixa101315141918[[#This Row],[R$ (Valores)]]*-1,FluxoCaixa101315141918[[#This Row],[R$ (Valores)]])</f>
        <v>0</v>
      </c>
    </row>
    <row r="1449" spans="2:12">
      <c r="B1449" s="48"/>
      <c r="C1449" s="48"/>
      <c r="D1449" s="56"/>
      <c r="E1449" s="52"/>
      <c r="F1449" s="17"/>
      <c r="G1449" s="17"/>
      <c r="H1449" s="17"/>
      <c r="I1449" s="21"/>
      <c r="J1449" s="17"/>
      <c r="K1449" s="20">
        <f>IF(FluxoCaixa101315141918[[#This Row],[Movimento ]]="Saldo Inicial",FluxoCaixa101315141918[[#This Row],[R$ (Valores)]],K1448+FluxoCaixa101315141918[[#This Row],[Valores Receitas / Despesas]])</f>
        <v>77365.289999999994</v>
      </c>
      <c r="L1449" s="5">
        <f>IF(FluxoCaixa101315141918[[#This Row],[Entrada / Saída]]="Saída",FluxoCaixa101315141918[[#This Row],[R$ (Valores)]]*-1,FluxoCaixa101315141918[[#This Row],[R$ (Valores)]])</f>
        <v>0</v>
      </c>
    </row>
    <row r="1450" spans="2:12">
      <c r="B1450" s="48"/>
      <c r="C1450" s="48"/>
      <c r="D1450" s="56"/>
      <c r="E1450" s="52"/>
      <c r="F1450" s="45"/>
      <c r="G1450" s="17"/>
      <c r="H1450" s="17"/>
      <c r="I1450" s="54"/>
      <c r="J1450" s="45"/>
      <c r="K1450" s="47">
        <f>IF(FluxoCaixa101315141918[[#This Row],[Movimento ]]="Saldo Inicial",FluxoCaixa101315141918[[#This Row],[R$ (Valores)]],K1449+FluxoCaixa101315141918[[#This Row],[Valores Receitas / Despesas]])</f>
        <v>77365.289999999994</v>
      </c>
      <c r="L1450" s="53">
        <f>IF(FluxoCaixa101315141918[[#This Row],[Entrada / Saída]]="Saída",FluxoCaixa101315141918[[#This Row],[R$ (Valores)]]*-1,FluxoCaixa101315141918[[#This Row],[R$ (Valores)]])</f>
        <v>0</v>
      </c>
    </row>
    <row r="1451" spans="2:12">
      <c r="B1451" s="48"/>
      <c r="C1451" s="48"/>
      <c r="D1451" s="56"/>
      <c r="E1451" s="52"/>
      <c r="F1451" s="17"/>
      <c r="G1451" s="17"/>
      <c r="H1451" s="17"/>
      <c r="I1451" s="21"/>
      <c r="J1451" s="17"/>
      <c r="K1451" s="20">
        <f>IF(FluxoCaixa101315141918[[#This Row],[Movimento ]]="Saldo Inicial",FluxoCaixa101315141918[[#This Row],[R$ (Valores)]],K1450+FluxoCaixa101315141918[[#This Row],[Valores Receitas / Despesas]])</f>
        <v>77365.289999999994</v>
      </c>
      <c r="L1451" s="5">
        <f>IF(FluxoCaixa101315141918[[#This Row],[Entrada / Saída]]="Saída",FluxoCaixa101315141918[[#This Row],[R$ (Valores)]]*-1,FluxoCaixa101315141918[[#This Row],[R$ (Valores)]])</f>
        <v>0</v>
      </c>
    </row>
    <row r="1452" spans="2:12">
      <c r="B1452" s="48"/>
      <c r="C1452" s="48"/>
      <c r="D1452" s="56"/>
      <c r="E1452" s="52"/>
      <c r="F1452" s="17"/>
      <c r="G1452" s="17"/>
      <c r="H1452" s="17"/>
      <c r="I1452" s="21"/>
      <c r="J1452" s="17"/>
      <c r="K1452" s="20">
        <f>IF(FluxoCaixa101315141918[[#This Row],[Movimento ]]="Saldo Inicial",FluxoCaixa101315141918[[#This Row],[R$ (Valores)]],K1451+FluxoCaixa101315141918[[#This Row],[Valores Receitas / Despesas]])</f>
        <v>77365.289999999994</v>
      </c>
      <c r="L1452" s="5">
        <f>IF(FluxoCaixa101315141918[[#This Row],[Entrada / Saída]]="Saída",FluxoCaixa101315141918[[#This Row],[R$ (Valores)]]*-1,FluxoCaixa101315141918[[#This Row],[R$ (Valores)]])</f>
        <v>0</v>
      </c>
    </row>
    <row r="1453" spans="2:12">
      <c r="B1453" s="48"/>
      <c r="C1453" s="48"/>
      <c r="D1453" s="56"/>
      <c r="E1453" s="52"/>
      <c r="F1453" s="17"/>
      <c r="G1453" s="17"/>
      <c r="H1453" s="17"/>
      <c r="I1453" s="21"/>
      <c r="J1453" s="17"/>
      <c r="K1453" s="20">
        <f>IF(FluxoCaixa101315141918[[#This Row],[Movimento ]]="Saldo Inicial",FluxoCaixa101315141918[[#This Row],[R$ (Valores)]],K1452+FluxoCaixa101315141918[[#This Row],[Valores Receitas / Despesas]])</f>
        <v>77365.289999999994</v>
      </c>
      <c r="L1453" s="5">
        <f>IF(FluxoCaixa101315141918[[#This Row],[Entrada / Saída]]="Saída",FluxoCaixa101315141918[[#This Row],[R$ (Valores)]]*-1,FluxoCaixa101315141918[[#This Row],[R$ (Valores)]])</f>
        <v>0</v>
      </c>
    </row>
    <row r="1454" spans="2:12">
      <c r="B1454" s="48"/>
      <c r="C1454" s="48"/>
      <c r="D1454" s="56"/>
      <c r="E1454" s="52"/>
      <c r="F1454" s="17"/>
      <c r="G1454" s="17"/>
      <c r="H1454" s="17"/>
      <c r="I1454" s="21"/>
      <c r="J1454" s="17"/>
      <c r="K1454" s="20">
        <f>IF(FluxoCaixa101315141918[[#This Row],[Movimento ]]="Saldo Inicial",FluxoCaixa101315141918[[#This Row],[R$ (Valores)]],K1453+FluxoCaixa101315141918[[#This Row],[Valores Receitas / Despesas]])</f>
        <v>77365.289999999994</v>
      </c>
      <c r="L1454" s="5">
        <f>IF(FluxoCaixa101315141918[[#This Row],[Entrada / Saída]]="Saída",FluxoCaixa101315141918[[#This Row],[R$ (Valores)]]*-1,FluxoCaixa101315141918[[#This Row],[R$ (Valores)]])</f>
        <v>0</v>
      </c>
    </row>
    <row r="1455" spans="2:12">
      <c r="B1455" s="48"/>
      <c r="C1455" s="48"/>
      <c r="D1455" s="56"/>
      <c r="E1455" s="52"/>
      <c r="F1455" s="17"/>
      <c r="G1455" s="17"/>
      <c r="H1455" s="17"/>
      <c r="I1455" s="21"/>
      <c r="J1455" s="17"/>
      <c r="K1455" s="20">
        <f>IF(FluxoCaixa101315141918[[#This Row],[Movimento ]]="Saldo Inicial",FluxoCaixa101315141918[[#This Row],[R$ (Valores)]],K1454+FluxoCaixa101315141918[[#This Row],[Valores Receitas / Despesas]])</f>
        <v>77365.289999999994</v>
      </c>
      <c r="L1455" s="5">
        <f>IF(FluxoCaixa101315141918[[#This Row],[Entrada / Saída]]="Saída",FluxoCaixa101315141918[[#This Row],[R$ (Valores)]]*-1,FluxoCaixa101315141918[[#This Row],[R$ (Valores)]])</f>
        <v>0</v>
      </c>
    </row>
    <row r="1456" spans="2:12">
      <c r="B1456" s="48"/>
      <c r="C1456" s="48"/>
      <c r="D1456" s="56"/>
      <c r="E1456" s="52"/>
      <c r="F1456" s="17"/>
      <c r="G1456" s="17"/>
      <c r="H1456" s="17"/>
      <c r="I1456" s="21"/>
      <c r="J1456" s="17"/>
      <c r="K1456" s="20">
        <f>IF(FluxoCaixa101315141918[[#This Row],[Movimento ]]="Saldo Inicial",FluxoCaixa101315141918[[#This Row],[R$ (Valores)]],K1455+FluxoCaixa101315141918[[#This Row],[Valores Receitas / Despesas]])</f>
        <v>77365.289999999994</v>
      </c>
      <c r="L1456" s="5">
        <f>IF(FluxoCaixa101315141918[[#This Row],[Entrada / Saída]]="Saída",FluxoCaixa101315141918[[#This Row],[R$ (Valores)]]*-1,FluxoCaixa101315141918[[#This Row],[R$ (Valores)]])</f>
        <v>0</v>
      </c>
    </row>
    <row r="1457" spans="2:12">
      <c r="B1457" s="48"/>
      <c r="C1457" s="48"/>
      <c r="D1457" s="56"/>
      <c r="E1457" s="52"/>
      <c r="F1457" s="17"/>
      <c r="G1457" s="45"/>
      <c r="H1457" s="17"/>
      <c r="I1457" s="21"/>
      <c r="J1457" s="17"/>
      <c r="K1457" s="20">
        <f>IF(FluxoCaixa101315141918[[#This Row],[Movimento ]]="Saldo Inicial",FluxoCaixa101315141918[[#This Row],[R$ (Valores)]],K1456+FluxoCaixa101315141918[[#This Row],[Valores Receitas / Despesas]])</f>
        <v>77365.289999999994</v>
      </c>
      <c r="L1457" s="5">
        <f>IF(FluxoCaixa101315141918[[#This Row],[Entrada / Saída]]="Saída",FluxoCaixa101315141918[[#This Row],[R$ (Valores)]]*-1,FluxoCaixa101315141918[[#This Row],[R$ (Valores)]])</f>
        <v>0</v>
      </c>
    </row>
    <row r="1458" spans="2:12">
      <c r="B1458" s="48"/>
      <c r="C1458" s="48"/>
      <c r="D1458" s="56"/>
      <c r="E1458" s="52"/>
      <c r="F1458" s="45"/>
      <c r="G1458" s="17"/>
      <c r="H1458" s="17"/>
      <c r="I1458" s="54"/>
      <c r="J1458" s="45"/>
      <c r="K1458" s="47">
        <f>IF(FluxoCaixa101315141918[[#This Row],[Movimento ]]="Saldo Inicial",FluxoCaixa101315141918[[#This Row],[R$ (Valores)]],K1457+FluxoCaixa101315141918[[#This Row],[Valores Receitas / Despesas]])</f>
        <v>77365.289999999994</v>
      </c>
      <c r="L1458" s="53">
        <f>IF(FluxoCaixa101315141918[[#This Row],[Entrada / Saída]]="Saída",FluxoCaixa101315141918[[#This Row],[R$ (Valores)]]*-1,FluxoCaixa101315141918[[#This Row],[R$ (Valores)]])</f>
        <v>0</v>
      </c>
    </row>
    <row r="1459" spans="2:12">
      <c r="B1459" s="48"/>
      <c r="C1459" s="48"/>
      <c r="D1459" s="56"/>
      <c r="E1459" s="52"/>
      <c r="F1459" s="17"/>
      <c r="G1459" s="17"/>
      <c r="H1459" s="17"/>
      <c r="I1459" s="21"/>
      <c r="J1459" s="17"/>
      <c r="K1459" s="20">
        <f>IF(FluxoCaixa101315141918[[#This Row],[Movimento ]]="Saldo Inicial",FluxoCaixa101315141918[[#This Row],[R$ (Valores)]],K1458+FluxoCaixa101315141918[[#This Row],[Valores Receitas / Despesas]])</f>
        <v>77365.289999999994</v>
      </c>
      <c r="L1459" s="5">
        <f>IF(FluxoCaixa101315141918[[#This Row],[Entrada / Saída]]="Saída",FluxoCaixa101315141918[[#This Row],[R$ (Valores)]]*-1,FluxoCaixa101315141918[[#This Row],[R$ (Valores)]])</f>
        <v>0</v>
      </c>
    </row>
    <row r="1460" spans="2:12">
      <c r="B1460" s="48"/>
      <c r="C1460" s="48"/>
      <c r="D1460" s="56"/>
      <c r="E1460" s="52"/>
      <c r="F1460" s="17"/>
      <c r="G1460" s="17"/>
      <c r="H1460" s="17"/>
      <c r="I1460" s="21"/>
      <c r="J1460" s="17"/>
      <c r="K1460" s="20">
        <f>IF(FluxoCaixa101315141918[[#This Row],[Movimento ]]="Saldo Inicial",FluxoCaixa101315141918[[#This Row],[R$ (Valores)]],K1459+FluxoCaixa101315141918[[#This Row],[Valores Receitas / Despesas]])</f>
        <v>77365.289999999994</v>
      </c>
      <c r="L1460" s="5">
        <f>IF(FluxoCaixa101315141918[[#This Row],[Entrada / Saída]]="Saída",FluxoCaixa101315141918[[#This Row],[R$ (Valores)]]*-1,FluxoCaixa101315141918[[#This Row],[R$ (Valores)]])</f>
        <v>0</v>
      </c>
    </row>
    <row r="1461" spans="2:12">
      <c r="B1461" s="48"/>
      <c r="C1461" s="48"/>
      <c r="D1461" s="56"/>
      <c r="E1461" s="52"/>
      <c r="F1461" s="17"/>
      <c r="G1461" s="17"/>
      <c r="H1461" s="17"/>
      <c r="I1461" s="21"/>
      <c r="J1461" s="17"/>
      <c r="K1461" s="20">
        <f>IF(FluxoCaixa101315141918[[#This Row],[Movimento ]]="Saldo Inicial",FluxoCaixa101315141918[[#This Row],[R$ (Valores)]],K1460+FluxoCaixa101315141918[[#This Row],[Valores Receitas / Despesas]])</f>
        <v>77365.289999999994</v>
      </c>
      <c r="L1461" s="5">
        <f>IF(FluxoCaixa101315141918[[#This Row],[Entrada / Saída]]="Saída",FluxoCaixa101315141918[[#This Row],[R$ (Valores)]]*-1,FluxoCaixa101315141918[[#This Row],[R$ (Valores)]])</f>
        <v>0</v>
      </c>
    </row>
    <row r="1462" spans="2:12">
      <c r="B1462" s="48"/>
      <c r="C1462" s="48"/>
      <c r="D1462" s="56"/>
      <c r="E1462" s="52"/>
      <c r="F1462" s="17"/>
      <c r="G1462" s="17"/>
      <c r="H1462" s="17"/>
      <c r="I1462" s="21"/>
      <c r="J1462" s="17"/>
      <c r="K1462" s="20">
        <f>IF(FluxoCaixa101315141918[[#This Row],[Movimento ]]="Saldo Inicial",FluxoCaixa101315141918[[#This Row],[R$ (Valores)]],K1461+FluxoCaixa101315141918[[#This Row],[Valores Receitas / Despesas]])</f>
        <v>77365.289999999994</v>
      </c>
      <c r="L1462" s="5">
        <f>IF(FluxoCaixa101315141918[[#This Row],[Entrada / Saída]]="Saída",FluxoCaixa101315141918[[#This Row],[R$ (Valores)]]*-1,FluxoCaixa101315141918[[#This Row],[R$ (Valores)]])</f>
        <v>0</v>
      </c>
    </row>
    <row r="1463" spans="2:12">
      <c r="B1463" s="48"/>
      <c r="C1463" s="48"/>
      <c r="D1463" s="56"/>
      <c r="E1463" s="52"/>
      <c r="F1463" s="17"/>
      <c r="G1463" s="17"/>
      <c r="H1463" s="17"/>
      <c r="I1463" s="21"/>
      <c r="J1463" s="17"/>
      <c r="K1463" s="20">
        <f>IF(FluxoCaixa101315141918[[#This Row],[Movimento ]]="Saldo Inicial",FluxoCaixa101315141918[[#This Row],[R$ (Valores)]],K1462+FluxoCaixa101315141918[[#This Row],[Valores Receitas / Despesas]])</f>
        <v>77365.289999999994</v>
      </c>
      <c r="L1463" s="5">
        <f>IF(FluxoCaixa101315141918[[#This Row],[Entrada / Saída]]="Saída",FluxoCaixa101315141918[[#This Row],[R$ (Valores)]]*-1,FluxoCaixa101315141918[[#This Row],[R$ (Valores)]])</f>
        <v>0</v>
      </c>
    </row>
    <row r="1464" spans="2:12">
      <c r="B1464" s="48"/>
      <c r="C1464" s="48"/>
      <c r="D1464" s="56"/>
      <c r="E1464" s="52"/>
      <c r="F1464" s="17"/>
      <c r="G1464" s="17"/>
      <c r="H1464" s="17"/>
      <c r="I1464" s="21"/>
      <c r="J1464" s="17"/>
      <c r="K1464" s="20">
        <f>IF(FluxoCaixa101315141918[[#This Row],[Movimento ]]="Saldo Inicial",FluxoCaixa101315141918[[#This Row],[R$ (Valores)]],K1463+FluxoCaixa101315141918[[#This Row],[Valores Receitas / Despesas]])</f>
        <v>77365.289999999994</v>
      </c>
      <c r="L1464" s="5">
        <f>IF(FluxoCaixa101315141918[[#This Row],[Entrada / Saída]]="Saída",FluxoCaixa101315141918[[#This Row],[R$ (Valores)]]*-1,FluxoCaixa101315141918[[#This Row],[R$ (Valores)]])</f>
        <v>0</v>
      </c>
    </row>
    <row r="1465" spans="2:12">
      <c r="B1465" s="48"/>
      <c r="C1465" s="48"/>
      <c r="D1465" s="16"/>
      <c r="E1465" s="48"/>
      <c r="F1465" s="17"/>
      <c r="G1465" s="17"/>
      <c r="H1465" s="17"/>
      <c r="I1465" s="21"/>
      <c r="J1465" s="17"/>
      <c r="K1465" s="20">
        <f>IF(FluxoCaixa101315141918[[#This Row],[Movimento ]]="Saldo Inicial",FluxoCaixa101315141918[[#This Row],[R$ (Valores)]],K1464+FluxoCaixa101315141918[[#This Row],[Valores Receitas / Despesas]])</f>
        <v>77365.289999999994</v>
      </c>
      <c r="L1465" s="53">
        <f>IF(FluxoCaixa101315141918[[#This Row],[Entrada / Saída]]="Saída",FluxoCaixa101315141918[[#This Row],[R$ (Valores)]]*-1,FluxoCaixa101315141918[[#This Row],[R$ (Valores)]])</f>
        <v>0</v>
      </c>
    </row>
    <row r="1466" spans="2:12">
      <c r="B1466" s="48"/>
      <c r="C1466" s="48"/>
      <c r="D1466" s="16"/>
      <c r="E1466" s="48"/>
      <c r="F1466" s="17"/>
      <c r="G1466" s="17"/>
      <c r="H1466" s="17"/>
      <c r="I1466" s="21"/>
      <c r="J1466" s="17"/>
      <c r="K1466" s="20">
        <f>IF(FluxoCaixa101315141918[[#This Row],[Movimento ]]="Saldo Inicial",FluxoCaixa101315141918[[#This Row],[R$ (Valores)]],K1465+FluxoCaixa101315141918[[#This Row],[Valores Receitas / Despesas]])</f>
        <v>77365.289999999994</v>
      </c>
      <c r="L1466" s="5">
        <f>IF(FluxoCaixa101315141918[[#This Row],[Entrada / Saída]]="Saída",FluxoCaixa101315141918[[#This Row],[R$ (Valores)]]*-1,FluxoCaixa101315141918[[#This Row],[R$ (Valores)]])</f>
        <v>0</v>
      </c>
    </row>
    <row r="1467" spans="2:12">
      <c r="B1467" s="48"/>
      <c r="C1467" s="48"/>
      <c r="D1467" s="16"/>
      <c r="E1467" s="48"/>
      <c r="F1467" s="17"/>
      <c r="G1467" s="17"/>
      <c r="H1467" s="17"/>
      <c r="I1467" s="21"/>
      <c r="J1467" s="17"/>
      <c r="K1467" s="20">
        <f>IF(FluxoCaixa101315141918[[#This Row],[Movimento ]]="Saldo Inicial",FluxoCaixa101315141918[[#This Row],[R$ (Valores)]],K1466+FluxoCaixa101315141918[[#This Row],[Valores Receitas / Despesas]])</f>
        <v>77365.289999999994</v>
      </c>
      <c r="L1467" s="5">
        <f>IF(FluxoCaixa101315141918[[#This Row],[Entrada / Saída]]="Saída",FluxoCaixa101315141918[[#This Row],[R$ (Valores)]]*-1,FluxoCaixa101315141918[[#This Row],[R$ (Valores)]])</f>
        <v>0</v>
      </c>
    </row>
    <row r="1468" spans="2:12">
      <c r="B1468" s="48"/>
      <c r="C1468" s="48"/>
      <c r="D1468" s="16"/>
      <c r="E1468" s="48"/>
      <c r="F1468" s="17"/>
      <c r="G1468" s="17"/>
      <c r="H1468" s="17"/>
      <c r="I1468" s="21"/>
      <c r="J1468" s="17"/>
      <c r="K1468" s="20">
        <f>IF(FluxoCaixa101315141918[[#This Row],[Movimento ]]="Saldo Inicial",FluxoCaixa101315141918[[#This Row],[R$ (Valores)]],K1467+FluxoCaixa101315141918[[#This Row],[Valores Receitas / Despesas]])</f>
        <v>77365.289999999994</v>
      </c>
      <c r="L1468" s="5">
        <f>IF(FluxoCaixa101315141918[[#This Row],[Entrada / Saída]]="Saída",FluxoCaixa101315141918[[#This Row],[R$ (Valores)]]*-1,FluxoCaixa101315141918[[#This Row],[R$ (Valores)]])</f>
        <v>0</v>
      </c>
    </row>
    <row r="1469" spans="2:12">
      <c r="B1469" s="48"/>
      <c r="C1469" s="48"/>
      <c r="D1469" s="16"/>
      <c r="E1469" s="48"/>
      <c r="F1469" s="17"/>
      <c r="G1469" s="17"/>
      <c r="H1469" s="17"/>
      <c r="I1469" s="21"/>
      <c r="J1469" s="17"/>
      <c r="K1469" s="20">
        <f>IF(FluxoCaixa101315141918[[#This Row],[Movimento ]]="Saldo Inicial",FluxoCaixa101315141918[[#This Row],[R$ (Valores)]],K1468+FluxoCaixa101315141918[[#This Row],[Valores Receitas / Despesas]])</f>
        <v>77365.289999999994</v>
      </c>
      <c r="L1469" s="5">
        <f>IF(FluxoCaixa101315141918[[#This Row],[Entrada / Saída]]="Saída",FluxoCaixa101315141918[[#This Row],[R$ (Valores)]]*-1,FluxoCaixa101315141918[[#This Row],[R$ (Valores)]])</f>
        <v>0</v>
      </c>
    </row>
    <row r="1470" spans="2:12">
      <c r="B1470" s="48"/>
      <c r="C1470" s="48"/>
      <c r="D1470" s="16"/>
      <c r="E1470" s="48"/>
      <c r="F1470" s="17"/>
      <c r="G1470" s="17"/>
      <c r="H1470" s="17"/>
      <c r="I1470" s="21"/>
      <c r="J1470" s="17"/>
      <c r="K1470" s="20">
        <f>IF(FluxoCaixa101315141918[[#This Row],[Movimento ]]="Saldo Inicial",FluxoCaixa101315141918[[#This Row],[R$ (Valores)]],K1469+FluxoCaixa101315141918[[#This Row],[Valores Receitas / Despesas]])</f>
        <v>77365.289999999994</v>
      </c>
      <c r="L1470" s="5">
        <f>IF(FluxoCaixa101315141918[[#This Row],[Entrada / Saída]]="Saída",FluxoCaixa101315141918[[#This Row],[R$ (Valores)]]*-1,FluxoCaixa101315141918[[#This Row],[R$ (Valores)]])</f>
        <v>0</v>
      </c>
    </row>
    <row r="1471" spans="2:12">
      <c r="B1471" s="48"/>
      <c r="C1471" s="48"/>
      <c r="D1471" s="16"/>
      <c r="E1471" s="48"/>
      <c r="F1471" s="17"/>
      <c r="G1471" s="17"/>
      <c r="H1471" s="17"/>
      <c r="I1471" s="21"/>
      <c r="J1471" s="17"/>
      <c r="K1471" s="20">
        <f>IF(FluxoCaixa101315141918[[#This Row],[Movimento ]]="Saldo Inicial",FluxoCaixa101315141918[[#This Row],[R$ (Valores)]],K1470+FluxoCaixa101315141918[[#This Row],[Valores Receitas / Despesas]])</f>
        <v>77365.289999999994</v>
      </c>
      <c r="L1471" s="5">
        <f>IF(FluxoCaixa101315141918[[#This Row],[Entrada / Saída]]="Saída",FluxoCaixa101315141918[[#This Row],[R$ (Valores)]]*-1,FluxoCaixa101315141918[[#This Row],[R$ (Valores)]])</f>
        <v>0</v>
      </c>
    </row>
    <row r="1472" spans="2:12">
      <c r="B1472" s="48"/>
      <c r="C1472" s="48"/>
      <c r="D1472" s="56"/>
      <c r="E1472" s="52"/>
      <c r="F1472" s="45"/>
      <c r="G1472" s="17"/>
      <c r="H1472" s="17"/>
      <c r="I1472" s="54"/>
      <c r="J1472" s="45"/>
      <c r="K1472" s="47">
        <f>IF(FluxoCaixa101315141918[[#This Row],[Movimento ]]="Saldo Inicial",FluxoCaixa101315141918[[#This Row],[R$ (Valores)]],K1471+FluxoCaixa101315141918[[#This Row],[Valores Receitas / Despesas]])</f>
        <v>77365.289999999994</v>
      </c>
      <c r="L1472" s="53">
        <f>IF(FluxoCaixa101315141918[[#This Row],[Entrada / Saída]]="Saída",FluxoCaixa101315141918[[#This Row],[R$ (Valores)]]*-1,FluxoCaixa101315141918[[#This Row],[R$ (Valores)]])</f>
        <v>0</v>
      </c>
    </row>
    <row r="1473" spans="2:12">
      <c r="B1473" s="48"/>
      <c r="C1473" s="48"/>
      <c r="D1473" s="56"/>
      <c r="E1473" s="52"/>
      <c r="F1473" s="17"/>
      <c r="G1473" s="17"/>
      <c r="H1473" s="17"/>
      <c r="I1473" s="21"/>
      <c r="J1473" s="17"/>
      <c r="K1473" s="20">
        <f>IF(FluxoCaixa101315141918[[#This Row],[Movimento ]]="Saldo Inicial",FluxoCaixa101315141918[[#This Row],[R$ (Valores)]],K1472+FluxoCaixa101315141918[[#This Row],[Valores Receitas / Despesas]])</f>
        <v>77365.289999999994</v>
      </c>
      <c r="L1473" s="5">
        <f>IF(FluxoCaixa101315141918[[#This Row],[Entrada / Saída]]="Saída",FluxoCaixa101315141918[[#This Row],[R$ (Valores)]]*-1,FluxoCaixa101315141918[[#This Row],[R$ (Valores)]])</f>
        <v>0</v>
      </c>
    </row>
    <row r="1474" spans="2:12">
      <c r="B1474" s="48"/>
      <c r="C1474" s="48"/>
      <c r="D1474" s="56"/>
      <c r="E1474" s="52"/>
      <c r="F1474" s="17"/>
      <c r="G1474" s="17"/>
      <c r="H1474" s="17"/>
      <c r="I1474" s="21"/>
      <c r="J1474" s="17"/>
      <c r="K1474" s="20">
        <f>IF(FluxoCaixa101315141918[[#This Row],[Movimento ]]="Saldo Inicial",FluxoCaixa101315141918[[#This Row],[R$ (Valores)]],K1473+FluxoCaixa101315141918[[#This Row],[Valores Receitas / Despesas]])</f>
        <v>77365.289999999994</v>
      </c>
      <c r="L1474" s="5">
        <f>IF(FluxoCaixa101315141918[[#This Row],[Entrada / Saída]]="Saída",FluxoCaixa101315141918[[#This Row],[R$ (Valores)]]*-1,FluxoCaixa101315141918[[#This Row],[R$ (Valores)]])</f>
        <v>0</v>
      </c>
    </row>
    <row r="1475" spans="2:12">
      <c r="B1475" s="48"/>
      <c r="C1475" s="48"/>
      <c r="D1475" s="56"/>
      <c r="E1475" s="52"/>
      <c r="F1475" s="17"/>
      <c r="G1475" s="17"/>
      <c r="H1475" s="17"/>
      <c r="I1475" s="21"/>
      <c r="J1475" s="17"/>
      <c r="K1475" s="20">
        <f>IF(FluxoCaixa101315141918[[#This Row],[Movimento ]]="Saldo Inicial",FluxoCaixa101315141918[[#This Row],[R$ (Valores)]],K1474+FluxoCaixa101315141918[[#This Row],[Valores Receitas / Despesas]])</f>
        <v>77365.289999999994</v>
      </c>
      <c r="L1475" s="5">
        <f>IF(FluxoCaixa101315141918[[#This Row],[Entrada / Saída]]="Saída",FluxoCaixa101315141918[[#This Row],[R$ (Valores)]]*-1,FluxoCaixa101315141918[[#This Row],[R$ (Valores)]])</f>
        <v>0</v>
      </c>
    </row>
    <row r="1476" spans="2:12">
      <c r="B1476" s="48"/>
      <c r="C1476" s="48"/>
      <c r="D1476" s="56"/>
      <c r="E1476" s="52"/>
      <c r="F1476" s="17"/>
      <c r="G1476" s="17"/>
      <c r="H1476" s="17"/>
      <c r="I1476" s="21"/>
      <c r="J1476" s="17"/>
      <c r="K1476" s="20">
        <f>IF(FluxoCaixa101315141918[[#This Row],[Movimento ]]="Saldo Inicial",FluxoCaixa101315141918[[#This Row],[R$ (Valores)]],K1475+FluxoCaixa101315141918[[#This Row],[Valores Receitas / Despesas]])</f>
        <v>77365.289999999994</v>
      </c>
      <c r="L1476" s="5">
        <f>IF(FluxoCaixa101315141918[[#This Row],[Entrada / Saída]]="Saída",FluxoCaixa101315141918[[#This Row],[R$ (Valores)]]*-1,FluxoCaixa101315141918[[#This Row],[R$ (Valores)]])</f>
        <v>0</v>
      </c>
    </row>
    <row r="1477" spans="2:12">
      <c r="B1477" s="48"/>
      <c r="C1477" s="48"/>
      <c r="D1477" s="56"/>
      <c r="E1477" s="52"/>
      <c r="F1477" s="17"/>
      <c r="G1477" s="17"/>
      <c r="H1477" s="17"/>
      <c r="I1477" s="21"/>
      <c r="J1477" s="17"/>
      <c r="K1477" s="20">
        <f>IF(FluxoCaixa101315141918[[#This Row],[Movimento ]]="Saldo Inicial",FluxoCaixa101315141918[[#This Row],[R$ (Valores)]],K1476+FluxoCaixa101315141918[[#This Row],[Valores Receitas / Despesas]])</f>
        <v>77365.289999999994</v>
      </c>
      <c r="L1477" s="5">
        <f>IF(FluxoCaixa101315141918[[#This Row],[Entrada / Saída]]="Saída",FluxoCaixa101315141918[[#This Row],[R$ (Valores)]]*-1,FluxoCaixa101315141918[[#This Row],[R$ (Valores)]])</f>
        <v>0</v>
      </c>
    </row>
    <row r="1478" spans="2:12">
      <c r="B1478" s="48"/>
      <c r="C1478" s="48"/>
      <c r="D1478" s="56"/>
      <c r="E1478" s="52"/>
      <c r="F1478" s="45"/>
      <c r="G1478" s="17"/>
      <c r="H1478" s="17"/>
      <c r="I1478" s="54"/>
      <c r="J1478" s="45"/>
      <c r="K1478" s="47">
        <f>IF(FluxoCaixa101315141918[[#This Row],[Movimento ]]="Saldo Inicial",FluxoCaixa101315141918[[#This Row],[R$ (Valores)]],K1477+FluxoCaixa101315141918[[#This Row],[Valores Receitas / Despesas]])</f>
        <v>77365.289999999994</v>
      </c>
      <c r="L1478" s="53">
        <f>IF(FluxoCaixa101315141918[[#This Row],[Entrada / Saída]]="Saída",FluxoCaixa101315141918[[#This Row],[R$ (Valores)]]*-1,FluxoCaixa101315141918[[#This Row],[R$ (Valores)]])</f>
        <v>0</v>
      </c>
    </row>
    <row r="1479" spans="2:12">
      <c r="B1479" s="48"/>
      <c r="C1479" s="48"/>
      <c r="D1479" s="56"/>
      <c r="E1479" s="52"/>
      <c r="F1479" s="17"/>
      <c r="G1479" s="17"/>
      <c r="H1479" s="17"/>
      <c r="I1479" s="21"/>
      <c r="J1479" s="17"/>
      <c r="K1479" s="20">
        <f>IF(FluxoCaixa101315141918[[#This Row],[Movimento ]]="Saldo Inicial",FluxoCaixa101315141918[[#This Row],[R$ (Valores)]],K1478+FluxoCaixa101315141918[[#This Row],[Valores Receitas / Despesas]])</f>
        <v>77365.289999999994</v>
      </c>
      <c r="L1479" s="5">
        <f>IF(FluxoCaixa101315141918[[#This Row],[Entrada / Saída]]="Saída",FluxoCaixa101315141918[[#This Row],[R$ (Valores)]]*-1,FluxoCaixa101315141918[[#This Row],[R$ (Valores)]])</f>
        <v>0</v>
      </c>
    </row>
    <row r="1480" spans="2:12">
      <c r="B1480" s="48"/>
      <c r="C1480" s="48"/>
      <c r="D1480" s="56"/>
      <c r="E1480" s="52"/>
      <c r="F1480" s="17"/>
      <c r="G1480" s="17"/>
      <c r="H1480" s="17"/>
      <c r="I1480" s="21"/>
      <c r="J1480" s="17"/>
      <c r="K1480" s="20">
        <f>IF(FluxoCaixa101315141918[[#This Row],[Movimento ]]="Saldo Inicial",FluxoCaixa101315141918[[#This Row],[R$ (Valores)]],K1479+FluxoCaixa101315141918[[#This Row],[Valores Receitas / Despesas]])</f>
        <v>77365.289999999994</v>
      </c>
      <c r="L1480" s="5">
        <f>IF(FluxoCaixa101315141918[[#This Row],[Entrada / Saída]]="Saída",FluxoCaixa101315141918[[#This Row],[R$ (Valores)]]*-1,FluxoCaixa101315141918[[#This Row],[R$ (Valores)]])</f>
        <v>0</v>
      </c>
    </row>
    <row r="1481" spans="2:12">
      <c r="B1481" s="48"/>
      <c r="C1481" s="48"/>
      <c r="D1481" s="56"/>
      <c r="E1481" s="52"/>
      <c r="F1481" s="17"/>
      <c r="G1481" s="45"/>
      <c r="H1481" s="17"/>
      <c r="I1481" s="54"/>
      <c r="J1481" s="45"/>
      <c r="K1481" s="47">
        <f>IF(FluxoCaixa101315141918[[#This Row],[Movimento ]]="Saldo Inicial",FluxoCaixa101315141918[[#This Row],[R$ (Valores)]],K1480+FluxoCaixa101315141918[[#This Row],[Valores Receitas / Despesas]])</f>
        <v>77365.289999999994</v>
      </c>
      <c r="L1481" s="53">
        <f>IF(FluxoCaixa101315141918[[#This Row],[Entrada / Saída]]="Saída",FluxoCaixa101315141918[[#This Row],[R$ (Valores)]]*-1,FluxoCaixa101315141918[[#This Row],[R$ (Valores)]])</f>
        <v>0</v>
      </c>
    </row>
    <row r="1482" spans="2:12">
      <c r="B1482" s="48"/>
      <c r="C1482" s="48"/>
      <c r="D1482" s="56"/>
      <c r="E1482" s="52"/>
      <c r="F1482" s="17"/>
      <c r="G1482" s="17"/>
      <c r="H1482" s="17"/>
      <c r="I1482" s="21"/>
      <c r="J1482" s="17"/>
      <c r="K1482" s="20">
        <f>IF(FluxoCaixa101315141918[[#This Row],[Movimento ]]="Saldo Inicial",FluxoCaixa101315141918[[#This Row],[R$ (Valores)]],K1481+FluxoCaixa101315141918[[#This Row],[Valores Receitas / Despesas]])</f>
        <v>77365.289999999994</v>
      </c>
      <c r="L1482" s="5">
        <f>IF(FluxoCaixa101315141918[[#This Row],[Entrada / Saída]]="Saída",FluxoCaixa101315141918[[#This Row],[R$ (Valores)]]*-1,FluxoCaixa101315141918[[#This Row],[R$ (Valores)]])</f>
        <v>0</v>
      </c>
    </row>
    <row r="1483" spans="2:12">
      <c r="B1483" s="48"/>
      <c r="C1483" s="48"/>
      <c r="D1483" s="56"/>
      <c r="E1483" s="52"/>
      <c r="F1483" s="17"/>
      <c r="G1483" s="17"/>
      <c r="H1483" s="17"/>
      <c r="I1483" s="21"/>
      <c r="J1483" s="17"/>
      <c r="K1483" s="20">
        <f>IF(FluxoCaixa101315141918[[#This Row],[Movimento ]]="Saldo Inicial",FluxoCaixa101315141918[[#This Row],[R$ (Valores)]],K1482+FluxoCaixa101315141918[[#This Row],[Valores Receitas / Despesas]])</f>
        <v>77365.289999999994</v>
      </c>
      <c r="L1483" s="5">
        <f>IF(FluxoCaixa101315141918[[#This Row],[Entrada / Saída]]="Saída",FluxoCaixa101315141918[[#This Row],[R$ (Valores)]]*-1,FluxoCaixa101315141918[[#This Row],[R$ (Valores)]])</f>
        <v>0</v>
      </c>
    </row>
    <row r="1484" spans="2:12">
      <c r="B1484" s="48"/>
      <c r="C1484" s="48"/>
      <c r="D1484" s="56"/>
      <c r="E1484" s="52"/>
      <c r="F1484" s="17"/>
      <c r="G1484" s="17"/>
      <c r="H1484" s="17"/>
      <c r="I1484" s="21"/>
      <c r="J1484" s="17"/>
      <c r="K1484" s="20">
        <f>IF(FluxoCaixa101315141918[[#This Row],[Movimento ]]="Saldo Inicial",FluxoCaixa101315141918[[#This Row],[R$ (Valores)]],K1483+FluxoCaixa101315141918[[#This Row],[Valores Receitas / Despesas]])</f>
        <v>77365.289999999994</v>
      </c>
      <c r="L1484" s="5">
        <f>IF(FluxoCaixa101315141918[[#This Row],[Entrada / Saída]]="Saída",FluxoCaixa101315141918[[#This Row],[R$ (Valores)]]*-1,FluxoCaixa101315141918[[#This Row],[R$ (Valores)]])</f>
        <v>0</v>
      </c>
    </row>
    <row r="1485" spans="2:12">
      <c r="B1485" s="48"/>
      <c r="C1485" s="48"/>
      <c r="D1485" s="56"/>
      <c r="E1485" s="52"/>
      <c r="F1485" s="17"/>
      <c r="G1485" s="17"/>
      <c r="H1485" s="17"/>
      <c r="I1485" s="21"/>
      <c r="J1485" s="17"/>
      <c r="K1485" s="20">
        <f>IF(FluxoCaixa101315141918[[#This Row],[Movimento ]]="Saldo Inicial",FluxoCaixa101315141918[[#This Row],[R$ (Valores)]],K1484+FluxoCaixa101315141918[[#This Row],[Valores Receitas / Despesas]])</f>
        <v>77365.289999999994</v>
      </c>
      <c r="L1485" s="5">
        <f>IF(FluxoCaixa101315141918[[#This Row],[Entrada / Saída]]="Saída",FluxoCaixa101315141918[[#This Row],[R$ (Valores)]]*-1,FluxoCaixa101315141918[[#This Row],[R$ (Valores)]])</f>
        <v>0</v>
      </c>
    </row>
    <row r="1486" spans="2:12">
      <c r="B1486" s="48"/>
      <c r="C1486" s="48"/>
      <c r="D1486" s="56"/>
      <c r="E1486" s="52"/>
      <c r="F1486" s="17"/>
      <c r="G1486" s="17"/>
      <c r="H1486" s="17"/>
      <c r="I1486" s="21"/>
      <c r="J1486" s="17"/>
      <c r="K1486" s="20">
        <f>IF(FluxoCaixa101315141918[[#This Row],[Movimento ]]="Saldo Inicial",FluxoCaixa101315141918[[#This Row],[R$ (Valores)]],K1485+FluxoCaixa101315141918[[#This Row],[Valores Receitas / Despesas]])</f>
        <v>77365.289999999994</v>
      </c>
      <c r="L1486" s="5">
        <f>IF(FluxoCaixa101315141918[[#This Row],[Entrada / Saída]]="Saída",FluxoCaixa101315141918[[#This Row],[R$ (Valores)]]*-1,FluxoCaixa101315141918[[#This Row],[R$ (Valores)]])</f>
        <v>0</v>
      </c>
    </row>
    <row r="1487" spans="2:12">
      <c r="B1487" s="48"/>
      <c r="C1487" s="48"/>
      <c r="D1487" s="56"/>
      <c r="E1487" s="52"/>
      <c r="F1487" s="17"/>
      <c r="G1487" s="17"/>
      <c r="H1487" s="17"/>
      <c r="I1487" s="21"/>
      <c r="J1487" s="17"/>
      <c r="K1487" s="20">
        <f>IF(FluxoCaixa101315141918[[#This Row],[Movimento ]]="Saldo Inicial",FluxoCaixa101315141918[[#This Row],[R$ (Valores)]],K1486+FluxoCaixa101315141918[[#This Row],[Valores Receitas / Despesas]])</f>
        <v>77365.289999999994</v>
      </c>
      <c r="L1487" s="5">
        <f>IF(FluxoCaixa101315141918[[#This Row],[Entrada / Saída]]="Saída",FluxoCaixa101315141918[[#This Row],[R$ (Valores)]]*-1,FluxoCaixa101315141918[[#This Row],[R$ (Valores)]])</f>
        <v>0</v>
      </c>
    </row>
    <row r="1488" spans="2:12">
      <c r="B1488" s="48"/>
      <c r="C1488" s="48"/>
      <c r="D1488" s="56"/>
      <c r="E1488" s="52"/>
      <c r="F1488" s="17"/>
      <c r="G1488" s="17"/>
      <c r="H1488" s="17"/>
      <c r="I1488" s="21"/>
      <c r="J1488" s="17"/>
      <c r="K1488" s="20">
        <f>IF(FluxoCaixa101315141918[[#This Row],[Movimento ]]="Saldo Inicial",FluxoCaixa101315141918[[#This Row],[R$ (Valores)]],K1487+FluxoCaixa101315141918[[#This Row],[Valores Receitas / Despesas]])</f>
        <v>77365.289999999994</v>
      </c>
      <c r="L1488" s="5">
        <f>IF(FluxoCaixa101315141918[[#This Row],[Entrada / Saída]]="Saída",FluxoCaixa101315141918[[#This Row],[R$ (Valores)]]*-1,FluxoCaixa101315141918[[#This Row],[R$ (Valores)]])</f>
        <v>0</v>
      </c>
    </row>
    <row r="1489" spans="2:12">
      <c r="B1489" s="48"/>
      <c r="C1489" s="48"/>
      <c r="D1489" s="56"/>
      <c r="E1489" s="52"/>
      <c r="F1489" s="17"/>
      <c r="G1489" s="17"/>
      <c r="H1489" s="17"/>
      <c r="I1489" s="21"/>
      <c r="J1489" s="17"/>
      <c r="K1489" s="20">
        <f>IF(FluxoCaixa101315141918[[#This Row],[Movimento ]]="Saldo Inicial",FluxoCaixa101315141918[[#This Row],[R$ (Valores)]],K1488+FluxoCaixa101315141918[[#This Row],[Valores Receitas / Despesas]])</f>
        <v>77365.289999999994</v>
      </c>
      <c r="L1489" s="5">
        <f>IF(FluxoCaixa101315141918[[#This Row],[Entrada / Saída]]="Saída",FluxoCaixa101315141918[[#This Row],[R$ (Valores)]]*-1,FluxoCaixa101315141918[[#This Row],[R$ (Valores)]])</f>
        <v>0</v>
      </c>
    </row>
    <row r="1490" spans="2:12">
      <c r="B1490" s="48"/>
      <c r="C1490" s="48"/>
      <c r="D1490" s="56"/>
      <c r="E1490" s="52"/>
      <c r="F1490" s="17"/>
      <c r="G1490" s="17"/>
      <c r="H1490" s="17"/>
      <c r="I1490" s="21"/>
      <c r="J1490" s="17"/>
      <c r="K1490" s="20">
        <f>IF(FluxoCaixa101315141918[[#This Row],[Movimento ]]="Saldo Inicial",FluxoCaixa101315141918[[#This Row],[R$ (Valores)]],K1489+FluxoCaixa101315141918[[#This Row],[Valores Receitas / Despesas]])</f>
        <v>77365.289999999994</v>
      </c>
      <c r="L1490" s="5">
        <f>IF(FluxoCaixa101315141918[[#This Row],[Entrada / Saída]]="Saída",FluxoCaixa101315141918[[#This Row],[R$ (Valores)]]*-1,FluxoCaixa101315141918[[#This Row],[R$ (Valores)]])</f>
        <v>0</v>
      </c>
    </row>
    <row r="1491" spans="2:12">
      <c r="B1491" s="48"/>
      <c r="C1491" s="48"/>
      <c r="D1491" s="56"/>
      <c r="E1491" s="52"/>
      <c r="F1491" s="17"/>
      <c r="G1491" s="17"/>
      <c r="H1491" s="17"/>
      <c r="I1491" s="21"/>
      <c r="J1491" s="17"/>
      <c r="K1491" s="20">
        <f>IF(FluxoCaixa101315141918[[#This Row],[Movimento ]]="Saldo Inicial",FluxoCaixa101315141918[[#This Row],[R$ (Valores)]],K1490+FluxoCaixa101315141918[[#This Row],[Valores Receitas / Despesas]])</f>
        <v>77365.289999999994</v>
      </c>
      <c r="L1491" s="5">
        <f>IF(FluxoCaixa101315141918[[#This Row],[Entrada / Saída]]="Saída",FluxoCaixa101315141918[[#This Row],[R$ (Valores)]]*-1,FluxoCaixa101315141918[[#This Row],[R$ (Valores)]])</f>
        <v>0</v>
      </c>
    </row>
    <row r="1492" spans="2:12">
      <c r="B1492" s="48"/>
      <c r="C1492" s="48"/>
      <c r="D1492" s="56"/>
      <c r="E1492" s="52"/>
      <c r="F1492" s="17"/>
      <c r="G1492" s="17"/>
      <c r="H1492" s="17"/>
      <c r="I1492" s="21"/>
      <c r="J1492" s="17"/>
      <c r="K1492" s="20">
        <f>IF(FluxoCaixa101315141918[[#This Row],[Movimento ]]="Saldo Inicial",FluxoCaixa101315141918[[#This Row],[R$ (Valores)]],K1491+FluxoCaixa101315141918[[#This Row],[Valores Receitas / Despesas]])</f>
        <v>77365.289999999994</v>
      </c>
      <c r="L1492" s="5">
        <f>IF(FluxoCaixa101315141918[[#This Row],[Entrada / Saída]]="Saída",FluxoCaixa101315141918[[#This Row],[R$ (Valores)]]*-1,FluxoCaixa101315141918[[#This Row],[R$ (Valores)]])</f>
        <v>0</v>
      </c>
    </row>
    <row r="1493" spans="2:12">
      <c r="B1493" s="48"/>
      <c r="C1493" s="48"/>
      <c r="D1493" s="56"/>
      <c r="E1493" s="52"/>
      <c r="F1493" s="17"/>
      <c r="G1493" s="17"/>
      <c r="H1493" s="17"/>
      <c r="I1493" s="21"/>
      <c r="J1493" s="17"/>
      <c r="K1493" s="20">
        <f>IF(FluxoCaixa101315141918[[#This Row],[Movimento ]]="Saldo Inicial",FluxoCaixa101315141918[[#This Row],[R$ (Valores)]],K1492+FluxoCaixa101315141918[[#This Row],[Valores Receitas / Despesas]])</f>
        <v>77365.289999999994</v>
      </c>
      <c r="L1493" s="5">
        <f>IF(FluxoCaixa101315141918[[#This Row],[Entrada / Saída]]="Saída",FluxoCaixa101315141918[[#This Row],[R$ (Valores)]]*-1,FluxoCaixa101315141918[[#This Row],[R$ (Valores)]])</f>
        <v>0</v>
      </c>
    </row>
    <row r="1494" spans="2:12">
      <c r="B1494" s="48"/>
      <c r="C1494" s="48"/>
      <c r="D1494" s="56"/>
      <c r="E1494" s="52"/>
      <c r="F1494" s="17"/>
      <c r="G1494" s="17"/>
      <c r="H1494" s="17"/>
      <c r="I1494" s="21"/>
      <c r="J1494" s="17"/>
      <c r="K1494" s="20">
        <f>IF(FluxoCaixa101315141918[[#This Row],[Movimento ]]="Saldo Inicial",FluxoCaixa101315141918[[#This Row],[R$ (Valores)]],K1493+FluxoCaixa101315141918[[#This Row],[Valores Receitas / Despesas]])</f>
        <v>77365.289999999994</v>
      </c>
      <c r="L1494" s="5">
        <f>IF(FluxoCaixa101315141918[[#This Row],[Entrada / Saída]]="Saída",FluxoCaixa101315141918[[#This Row],[R$ (Valores)]]*-1,FluxoCaixa101315141918[[#This Row],[R$ (Valores)]])</f>
        <v>0</v>
      </c>
    </row>
    <row r="1495" spans="2:12">
      <c r="B1495" s="48"/>
      <c r="C1495" s="48"/>
      <c r="D1495" s="56"/>
      <c r="E1495" s="52"/>
      <c r="F1495" s="17"/>
      <c r="G1495" s="17"/>
      <c r="H1495" s="17"/>
      <c r="I1495" s="21"/>
      <c r="J1495" s="17"/>
      <c r="K1495" s="20">
        <f>IF(FluxoCaixa101315141918[[#This Row],[Movimento ]]="Saldo Inicial",FluxoCaixa101315141918[[#This Row],[R$ (Valores)]],K1494+FluxoCaixa101315141918[[#This Row],[Valores Receitas / Despesas]])</f>
        <v>77365.289999999994</v>
      </c>
      <c r="L1495" s="5">
        <f>IF(FluxoCaixa101315141918[[#This Row],[Entrada / Saída]]="Saída",FluxoCaixa101315141918[[#This Row],[R$ (Valores)]]*-1,FluxoCaixa101315141918[[#This Row],[R$ (Valores)]])</f>
        <v>0</v>
      </c>
    </row>
    <row r="1496" spans="2:12">
      <c r="B1496" s="48"/>
      <c r="C1496" s="48"/>
      <c r="D1496" s="56"/>
      <c r="E1496" s="52"/>
      <c r="F1496" s="17"/>
      <c r="G1496" s="17"/>
      <c r="H1496" s="17"/>
      <c r="I1496" s="21"/>
      <c r="J1496" s="17"/>
      <c r="K1496" s="20">
        <f>IF(FluxoCaixa101315141918[[#This Row],[Movimento ]]="Saldo Inicial",FluxoCaixa101315141918[[#This Row],[R$ (Valores)]],K1495+FluxoCaixa101315141918[[#This Row],[Valores Receitas / Despesas]])</f>
        <v>77365.289999999994</v>
      </c>
      <c r="L1496" s="5">
        <f>IF(FluxoCaixa101315141918[[#This Row],[Entrada / Saída]]="Saída",FluxoCaixa101315141918[[#This Row],[R$ (Valores)]]*-1,FluxoCaixa101315141918[[#This Row],[R$ (Valores)]])</f>
        <v>0</v>
      </c>
    </row>
    <row r="1497" spans="2:12">
      <c r="B1497" s="48"/>
      <c r="C1497" s="48"/>
      <c r="D1497" s="56"/>
      <c r="E1497" s="52"/>
      <c r="F1497" s="17"/>
      <c r="G1497" s="17"/>
      <c r="H1497" s="17"/>
      <c r="I1497" s="21"/>
      <c r="J1497" s="17"/>
      <c r="K1497" s="20">
        <f>IF(FluxoCaixa101315141918[[#This Row],[Movimento ]]="Saldo Inicial",FluxoCaixa101315141918[[#This Row],[R$ (Valores)]],K1496+FluxoCaixa101315141918[[#This Row],[Valores Receitas / Despesas]])</f>
        <v>77365.289999999994</v>
      </c>
      <c r="L1497" s="5">
        <f>IF(FluxoCaixa101315141918[[#This Row],[Entrada / Saída]]="Saída",FluxoCaixa101315141918[[#This Row],[R$ (Valores)]]*-1,FluxoCaixa101315141918[[#This Row],[R$ (Valores)]])</f>
        <v>0</v>
      </c>
    </row>
    <row r="1498" spans="2:12">
      <c r="B1498" s="48"/>
      <c r="C1498" s="48"/>
      <c r="D1498" s="56"/>
      <c r="E1498" s="52"/>
      <c r="F1498" s="17"/>
      <c r="G1498" s="17"/>
      <c r="H1498" s="17"/>
      <c r="I1498" s="21"/>
      <c r="J1498" s="17"/>
      <c r="K1498" s="20">
        <f>IF(FluxoCaixa101315141918[[#This Row],[Movimento ]]="Saldo Inicial",FluxoCaixa101315141918[[#This Row],[R$ (Valores)]],K1497+FluxoCaixa101315141918[[#This Row],[Valores Receitas / Despesas]])</f>
        <v>77365.289999999994</v>
      </c>
      <c r="L1498" s="5">
        <f>IF(FluxoCaixa101315141918[[#This Row],[Entrada / Saída]]="Saída",FluxoCaixa101315141918[[#This Row],[R$ (Valores)]]*-1,FluxoCaixa101315141918[[#This Row],[R$ (Valores)]])</f>
        <v>0</v>
      </c>
    </row>
    <row r="1499" spans="2:12">
      <c r="B1499" s="48"/>
      <c r="C1499" s="48"/>
      <c r="D1499" s="56"/>
      <c r="E1499" s="52"/>
      <c r="F1499" s="17"/>
      <c r="G1499" s="17"/>
      <c r="H1499" s="17"/>
      <c r="I1499" s="21"/>
      <c r="J1499" s="17"/>
      <c r="K1499" s="20">
        <f>IF(FluxoCaixa101315141918[[#This Row],[Movimento ]]="Saldo Inicial",FluxoCaixa101315141918[[#This Row],[R$ (Valores)]],K1498+FluxoCaixa101315141918[[#This Row],[Valores Receitas / Despesas]])</f>
        <v>77365.289999999994</v>
      </c>
      <c r="L1499" s="5">
        <f>IF(FluxoCaixa101315141918[[#This Row],[Entrada / Saída]]="Saída",FluxoCaixa101315141918[[#This Row],[R$ (Valores)]]*-1,FluxoCaixa101315141918[[#This Row],[R$ (Valores)]])</f>
        <v>0</v>
      </c>
    </row>
    <row r="1500" spans="2:12">
      <c r="B1500" s="48"/>
      <c r="C1500" s="48"/>
      <c r="D1500" s="56"/>
      <c r="E1500" s="52"/>
      <c r="F1500" s="17"/>
      <c r="G1500" s="17"/>
      <c r="H1500" s="17"/>
      <c r="I1500" s="21"/>
      <c r="J1500" s="17"/>
      <c r="K1500" s="20">
        <f>IF(FluxoCaixa101315141918[[#This Row],[Movimento ]]="Saldo Inicial",FluxoCaixa101315141918[[#This Row],[R$ (Valores)]],K1499+FluxoCaixa101315141918[[#This Row],[Valores Receitas / Despesas]])</f>
        <v>77365.289999999994</v>
      </c>
      <c r="L1500" s="5">
        <f>IF(FluxoCaixa101315141918[[#This Row],[Entrada / Saída]]="Saída",FluxoCaixa101315141918[[#This Row],[R$ (Valores)]]*-1,FluxoCaixa101315141918[[#This Row],[R$ (Valores)]])</f>
        <v>0</v>
      </c>
    </row>
    <row r="1501" spans="2:12">
      <c r="B1501" s="48"/>
      <c r="C1501" s="48"/>
      <c r="D1501" s="56"/>
      <c r="E1501" s="52"/>
      <c r="F1501" s="17"/>
      <c r="G1501" s="17"/>
      <c r="H1501" s="17"/>
      <c r="I1501" s="21"/>
      <c r="J1501" s="17"/>
      <c r="K1501" s="20">
        <f>IF(FluxoCaixa101315141918[[#This Row],[Movimento ]]="Saldo Inicial",FluxoCaixa101315141918[[#This Row],[R$ (Valores)]],K1500+FluxoCaixa101315141918[[#This Row],[Valores Receitas / Despesas]])</f>
        <v>77365.289999999994</v>
      </c>
      <c r="L1501" s="5">
        <f>IF(FluxoCaixa101315141918[[#This Row],[Entrada / Saída]]="Saída",FluxoCaixa101315141918[[#This Row],[R$ (Valores)]]*-1,FluxoCaixa101315141918[[#This Row],[R$ (Valores)]])</f>
        <v>0</v>
      </c>
    </row>
    <row r="1502" spans="2:12">
      <c r="B1502" s="48"/>
      <c r="C1502" s="48"/>
      <c r="D1502" s="56"/>
      <c r="E1502" s="52"/>
      <c r="F1502" s="17"/>
      <c r="G1502" s="17"/>
      <c r="H1502" s="17"/>
      <c r="I1502" s="21"/>
      <c r="J1502" s="17"/>
      <c r="K1502" s="20">
        <f>IF(FluxoCaixa101315141918[[#This Row],[Movimento ]]="Saldo Inicial",FluxoCaixa101315141918[[#This Row],[R$ (Valores)]],K1501+FluxoCaixa101315141918[[#This Row],[Valores Receitas / Despesas]])</f>
        <v>77365.289999999994</v>
      </c>
      <c r="L1502" s="5">
        <f>IF(FluxoCaixa101315141918[[#This Row],[Entrada / Saída]]="Saída",FluxoCaixa101315141918[[#This Row],[R$ (Valores)]]*-1,FluxoCaixa101315141918[[#This Row],[R$ (Valores)]])</f>
        <v>0</v>
      </c>
    </row>
    <row r="1503" spans="2:12">
      <c r="B1503" s="48"/>
      <c r="C1503" s="48"/>
      <c r="D1503" s="56"/>
      <c r="E1503" s="52"/>
      <c r="F1503" s="17"/>
      <c r="G1503" s="17"/>
      <c r="H1503" s="17"/>
      <c r="I1503" s="21"/>
      <c r="J1503" s="17"/>
      <c r="K1503" s="20">
        <f>IF(FluxoCaixa101315141918[[#This Row],[Movimento ]]="Saldo Inicial",FluxoCaixa101315141918[[#This Row],[R$ (Valores)]],K1502+FluxoCaixa101315141918[[#This Row],[Valores Receitas / Despesas]])</f>
        <v>77365.289999999994</v>
      </c>
      <c r="L1503" s="5">
        <f>IF(FluxoCaixa101315141918[[#This Row],[Entrada / Saída]]="Saída",FluxoCaixa101315141918[[#This Row],[R$ (Valores)]]*-1,FluxoCaixa101315141918[[#This Row],[R$ (Valores)]])</f>
        <v>0</v>
      </c>
    </row>
    <row r="1504" spans="2:12">
      <c r="B1504" s="48"/>
      <c r="C1504" s="48"/>
      <c r="D1504" s="56"/>
      <c r="E1504" s="52"/>
      <c r="F1504" s="45"/>
      <c r="G1504" s="45"/>
      <c r="H1504" s="17"/>
      <c r="I1504" s="54"/>
      <c r="J1504" s="45"/>
      <c r="K1504" s="47">
        <f>IF(FluxoCaixa101315141918[[#This Row],[Movimento ]]="Saldo Inicial",FluxoCaixa101315141918[[#This Row],[R$ (Valores)]],K1503+FluxoCaixa101315141918[[#This Row],[Valores Receitas / Despesas]])</f>
        <v>77365.289999999994</v>
      </c>
      <c r="L1504" s="53">
        <f>IF(FluxoCaixa101315141918[[#This Row],[Entrada / Saída]]="Saída",FluxoCaixa101315141918[[#This Row],[R$ (Valores)]]*-1,FluxoCaixa101315141918[[#This Row],[R$ (Valores)]])</f>
        <v>0</v>
      </c>
    </row>
    <row r="1505" spans="2:12">
      <c r="B1505" s="48"/>
      <c r="C1505" s="48"/>
      <c r="D1505" s="56"/>
      <c r="E1505" s="52"/>
      <c r="F1505" s="17"/>
      <c r="G1505" s="17"/>
      <c r="H1505" s="17"/>
      <c r="I1505" s="21"/>
      <c r="J1505" s="17"/>
      <c r="K1505" s="20">
        <f>IF(FluxoCaixa101315141918[[#This Row],[Movimento ]]="Saldo Inicial",FluxoCaixa101315141918[[#This Row],[R$ (Valores)]],K1504+FluxoCaixa101315141918[[#This Row],[Valores Receitas / Despesas]])</f>
        <v>77365.289999999994</v>
      </c>
      <c r="L1505" s="5">
        <f>IF(FluxoCaixa101315141918[[#This Row],[Entrada / Saída]]="Saída",FluxoCaixa101315141918[[#This Row],[R$ (Valores)]]*-1,FluxoCaixa101315141918[[#This Row],[R$ (Valores)]])</f>
        <v>0</v>
      </c>
    </row>
    <row r="1506" spans="2:12">
      <c r="B1506" s="48"/>
      <c r="C1506" s="48"/>
      <c r="D1506" s="56"/>
      <c r="E1506" s="52"/>
      <c r="F1506" s="17"/>
      <c r="G1506" s="17"/>
      <c r="H1506" s="17"/>
      <c r="I1506" s="21"/>
      <c r="J1506" s="17"/>
      <c r="K1506" s="20">
        <f>IF(FluxoCaixa101315141918[[#This Row],[Movimento ]]="Saldo Inicial",FluxoCaixa101315141918[[#This Row],[R$ (Valores)]],K1505+FluxoCaixa101315141918[[#This Row],[Valores Receitas / Despesas]])</f>
        <v>77365.289999999994</v>
      </c>
      <c r="L1506" s="5">
        <f>IF(FluxoCaixa101315141918[[#This Row],[Entrada / Saída]]="Saída",FluxoCaixa101315141918[[#This Row],[R$ (Valores)]]*-1,FluxoCaixa101315141918[[#This Row],[R$ (Valores)]])</f>
        <v>0</v>
      </c>
    </row>
    <row r="1507" spans="2:12">
      <c r="B1507" s="48"/>
      <c r="C1507" s="48"/>
      <c r="D1507" s="56"/>
      <c r="E1507" s="52"/>
      <c r="F1507" s="17"/>
      <c r="G1507" s="17"/>
      <c r="H1507" s="17"/>
      <c r="I1507" s="21"/>
      <c r="J1507" s="17"/>
      <c r="K1507" s="20">
        <f>IF(FluxoCaixa101315141918[[#This Row],[Movimento ]]="Saldo Inicial",FluxoCaixa101315141918[[#This Row],[R$ (Valores)]],K1506+FluxoCaixa101315141918[[#This Row],[Valores Receitas / Despesas]])</f>
        <v>77365.289999999994</v>
      </c>
      <c r="L1507" s="5">
        <f>IF(FluxoCaixa101315141918[[#This Row],[Entrada / Saída]]="Saída",FluxoCaixa101315141918[[#This Row],[R$ (Valores)]]*-1,FluxoCaixa101315141918[[#This Row],[R$ (Valores)]])</f>
        <v>0</v>
      </c>
    </row>
    <row r="1508" spans="2:12">
      <c r="B1508" s="48"/>
      <c r="C1508" s="48"/>
      <c r="D1508" s="56"/>
      <c r="E1508" s="52"/>
      <c r="F1508" s="17"/>
      <c r="G1508" s="17"/>
      <c r="H1508" s="17"/>
      <c r="I1508" s="21"/>
      <c r="J1508" s="17"/>
      <c r="K1508" s="20">
        <f>IF(FluxoCaixa101315141918[[#This Row],[Movimento ]]="Saldo Inicial",FluxoCaixa101315141918[[#This Row],[R$ (Valores)]],K1507+FluxoCaixa101315141918[[#This Row],[Valores Receitas / Despesas]])</f>
        <v>77365.289999999994</v>
      </c>
      <c r="L1508" s="5">
        <f>IF(FluxoCaixa101315141918[[#This Row],[Entrada / Saída]]="Saída",FluxoCaixa101315141918[[#This Row],[R$ (Valores)]]*-1,FluxoCaixa101315141918[[#This Row],[R$ (Valores)]])</f>
        <v>0</v>
      </c>
    </row>
    <row r="1509" spans="2:12">
      <c r="B1509" s="48"/>
      <c r="C1509" s="48"/>
      <c r="D1509" s="56"/>
      <c r="E1509" s="52"/>
      <c r="F1509" s="17"/>
      <c r="G1509" s="17"/>
      <c r="H1509" s="17"/>
      <c r="I1509" s="21"/>
      <c r="J1509" s="17"/>
      <c r="K1509" s="20">
        <f>IF(FluxoCaixa101315141918[[#This Row],[Movimento ]]="Saldo Inicial",FluxoCaixa101315141918[[#This Row],[R$ (Valores)]],K1508+FluxoCaixa101315141918[[#This Row],[Valores Receitas / Despesas]])</f>
        <v>77365.289999999994</v>
      </c>
      <c r="L1509" s="5">
        <f>IF(FluxoCaixa101315141918[[#This Row],[Entrada / Saída]]="Saída",FluxoCaixa101315141918[[#This Row],[R$ (Valores)]]*-1,FluxoCaixa101315141918[[#This Row],[R$ (Valores)]])</f>
        <v>0</v>
      </c>
    </row>
    <row r="1510" spans="2:12">
      <c r="B1510" s="48"/>
      <c r="C1510" s="48"/>
      <c r="D1510" s="56"/>
      <c r="E1510" s="52"/>
      <c r="F1510" s="17"/>
      <c r="G1510" s="17"/>
      <c r="H1510" s="17"/>
      <c r="I1510" s="21"/>
      <c r="J1510" s="17"/>
      <c r="K1510" s="20">
        <f>IF(FluxoCaixa101315141918[[#This Row],[Movimento ]]="Saldo Inicial",FluxoCaixa101315141918[[#This Row],[R$ (Valores)]],K1509+FluxoCaixa101315141918[[#This Row],[Valores Receitas / Despesas]])</f>
        <v>77365.289999999994</v>
      </c>
      <c r="L1510" s="5">
        <f>IF(FluxoCaixa101315141918[[#This Row],[Entrada / Saída]]="Saída",FluxoCaixa101315141918[[#This Row],[R$ (Valores)]]*-1,FluxoCaixa101315141918[[#This Row],[R$ (Valores)]])</f>
        <v>0</v>
      </c>
    </row>
    <row r="1511" spans="2:12">
      <c r="B1511" s="48"/>
      <c r="C1511" s="48"/>
      <c r="D1511" s="56"/>
      <c r="E1511" s="52"/>
      <c r="F1511" s="17"/>
      <c r="G1511" s="17"/>
      <c r="H1511" s="17"/>
      <c r="I1511" s="21"/>
      <c r="J1511" s="17"/>
      <c r="K1511" s="20">
        <f>IF(FluxoCaixa101315141918[[#This Row],[Movimento ]]="Saldo Inicial",FluxoCaixa101315141918[[#This Row],[R$ (Valores)]],K1510+FluxoCaixa101315141918[[#This Row],[Valores Receitas / Despesas]])</f>
        <v>77365.289999999994</v>
      </c>
      <c r="L1511" s="5">
        <f>IF(FluxoCaixa101315141918[[#This Row],[Entrada / Saída]]="Saída",FluxoCaixa101315141918[[#This Row],[R$ (Valores)]]*-1,FluxoCaixa101315141918[[#This Row],[R$ (Valores)]])</f>
        <v>0</v>
      </c>
    </row>
    <row r="1512" spans="2:12">
      <c r="B1512" s="48"/>
      <c r="C1512" s="48"/>
      <c r="D1512" s="56"/>
      <c r="E1512" s="52"/>
      <c r="F1512" s="17"/>
      <c r="G1512" s="17"/>
      <c r="H1512" s="17"/>
      <c r="I1512" s="21"/>
      <c r="J1512" s="17"/>
      <c r="K1512" s="20">
        <f>IF(FluxoCaixa101315141918[[#This Row],[Movimento ]]="Saldo Inicial",FluxoCaixa101315141918[[#This Row],[R$ (Valores)]],K1511+FluxoCaixa101315141918[[#This Row],[Valores Receitas / Despesas]])</f>
        <v>77365.289999999994</v>
      </c>
      <c r="L1512" s="5">
        <f>IF(FluxoCaixa101315141918[[#This Row],[Entrada / Saída]]="Saída",FluxoCaixa101315141918[[#This Row],[R$ (Valores)]]*-1,FluxoCaixa101315141918[[#This Row],[R$ (Valores)]])</f>
        <v>0</v>
      </c>
    </row>
    <row r="1513" spans="2:12">
      <c r="B1513" s="48"/>
      <c r="C1513" s="48"/>
      <c r="D1513" s="56"/>
      <c r="E1513" s="52"/>
      <c r="F1513" s="17"/>
      <c r="G1513" s="17"/>
      <c r="H1513" s="17"/>
      <c r="I1513" s="21"/>
      <c r="J1513" s="17"/>
      <c r="K1513" s="20">
        <f>IF(FluxoCaixa101315141918[[#This Row],[Movimento ]]="Saldo Inicial",FluxoCaixa101315141918[[#This Row],[R$ (Valores)]],K1512+FluxoCaixa101315141918[[#This Row],[Valores Receitas / Despesas]])</f>
        <v>77365.289999999994</v>
      </c>
      <c r="L1513" s="5">
        <f>IF(FluxoCaixa101315141918[[#This Row],[Entrada / Saída]]="Saída",FluxoCaixa101315141918[[#This Row],[R$ (Valores)]]*-1,FluxoCaixa101315141918[[#This Row],[R$ (Valores)]])</f>
        <v>0</v>
      </c>
    </row>
    <row r="1514" spans="2:12">
      <c r="B1514" s="48"/>
      <c r="C1514" s="48"/>
      <c r="D1514" s="56"/>
      <c r="E1514" s="52"/>
      <c r="F1514" s="17"/>
      <c r="G1514" s="17"/>
      <c r="H1514" s="17"/>
      <c r="I1514" s="21"/>
      <c r="J1514" s="17"/>
      <c r="K1514" s="20">
        <f>IF(FluxoCaixa101315141918[[#This Row],[Movimento ]]="Saldo Inicial",FluxoCaixa101315141918[[#This Row],[R$ (Valores)]],K1513+FluxoCaixa101315141918[[#This Row],[Valores Receitas / Despesas]])</f>
        <v>77365.289999999994</v>
      </c>
      <c r="L1514" s="5">
        <f>IF(FluxoCaixa101315141918[[#This Row],[Entrada / Saída]]="Saída",FluxoCaixa101315141918[[#This Row],[R$ (Valores)]]*-1,FluxoCaixa101315141918[[#This Row],[R$ (Valores)]])</f>
        <v>0</v>
      </c>
    </row>
    <row r="1515" spans="2:12">
      <c r="B1515" s="48"/>
      <c r="C1515" s="48"/>
      <c r="D1515" s="56"/>
      <c r="E1515" s="52"/>
      <c r="F1515" s="17"/>
      <c r="G1515" s="17"/>
      <c r="H1515" s="17"/>
      <c r="I1515" s="21"/>
      <c r="J1515" s="17"/>
      <c r="K1515" s="20">
        <f>IF(FluxoCaixa101315141918[[#This Row],[Movimento ]]="Saldo Inicial",FluxoCaixa101315141918[[#This Row],[R$ (Valores)]],K1514+FluxoCaixa101315141918[[#This Row],[Valores Receitas / Despesas]])</f>
        <v>77365.289999999994</v>
      </c>
      <c r="L1515" s="5">
        <f>IF(FluxoCaixa101315141918[[#This Row],[Entrada / Saída]]="Saída",FluxoCaixa101315141918[[#This Row],[R$ (Valores)]]*-1,FluxoCaixa101315141918[[#This Row],[R$ (Valores)]])</f>
        <v>0</v>
      </c>
    </row>
    <row r="1516" spans="2:12">
      <c r="B1516" s="48"/>
      <c r="C1516" s="48"/>
      <c r="D1516" s="56"/>
      <c r="E1516" s="52"/>
      <c r="F1516" s="17"/>
      <c r="G1516" s="17"/>
      <c r="H1516" s="17"/>
      <c r="I1516" s="21"/>
      <c r="J1516" s="17"/>
      <c r="K1516" s="20">
        <f>IF(FluxoCaixa101315141918[[#This Row],[Movimento ]]="Saldo Inicial",FluxoCaixa101315141918[[#This Row],[R$ (Valores)]],K1515+FluxoCaixa101315141918[[#This Row],[Valores Receitas / Despesas]])</f>
        <v>77365.289999999994</v>
      </c>
      <c r="L1516" s="5">
        <f>IF(FluxoCaixa101315141918[[#This Row],[Entrada / Saída]]="Saída",FluxoCaixa101315141918[[#This Row],[R$ (Valores)]]*-1,FluxoCaixa101315141918[[#This Row],[R$ (Valores)]])</f>
        <v>0</v>
      </c>
    </row>
    <row r="1517" spans="2:12">
      <c r="B1517" s="48"/>
      <c r="C1517" s="48"/>
      <c r="D1517" s="56"/>
      <c r="E1517" s="52"/>
      <c r="F1517" s="17"/>
      <c r="G1517" s="17"/>
      <c r="H1517" s="17"/>
      <c r="I1517" s="21"/>
      <c r="J1517" s="17"/>
      <c r="K1517" s="20">
        <f>IF(FluxoCaixa101315141918[[#This Row],[Movimento ]]="Saldo Inicial",FluxoCaixa101315141918[[#This Row],[R$ (Valores)]],K1516+FluxoCaixa101315141918[[#This Row],[Valores Receitas / Despesas]])</f>
        <v>77365.289999999994</v>
      </c>
      <c r="L1517" s="5">
        <f>IF(FluxoCaixa101315141918[[#This Row],[Entrada / Saída]]="Saída",FluxoCaixa101315141918[[#This Row],[R$ (Valores)]]*-1,FluxoCaixa101315141918[[#This Row],[R$ (Valores)]])</f>
        <v>0</v>
      </c>
    </row>
    <row r="1518" spans="2:12">
      <c r="B1518" s="48"/>
      <c r="C1518" s="48"/>
      <c r="D1518" s="56"/>
      <c r="E1518" s="52"/>
      <c r="F1518" s="17"/>
      <c r="G1518" s="17"/>
      <c r="H1518" s="17"/>
      <c r="I1518" s="21"/>
      <c r="J1518" s="17"/>
      <c r="K1518" s="20">
        <f>IF(FluxoCaixa101315141918[[#This Row],[Movimento ]]="Saldo Inicial",FluxoCaixa101315141918[[#This Row],[R$ (Valores)]],K1517+FluxoCaixa101315141918[[#This Row],[Valores Receitas / Despesas]])</f>
        <v>77365.289999999994</v>
      </c>
      <c r="L1518" s="5">
        <f>IF(FluxoCaixa101315141918[[#This Row],[Entrada / Saída]]="Saída",FluxoCaixa101315141918[[#This Row],[R$ (Valores)]]*-1,FluxoCaixa101315141918[[#This Row],[R$ (Valores)]])</f>
        <v>0</v>
      </c>
    </row>
    <row r="1519" spans="2:12">
      <c r="B1519" s="48"/>
      <c r="C1519" s="48"/>
      <c r="D1519" s="56"/>
      <c r="E1519" s="52"/>
      <c r="F1519" s="17"/>
      <c r="G1519" s="17"/>
      <c r="H1519" s="17"/>
      <c r="I1519" s="21"/>
      <c r="J1519" s="17"/>
      <c r="K1519" s="20">
        <f>IF(FluxoCaixa101315141918[[#This Row],[Movimento ]]="Saldo Inicial",FluxoCaixa101315141918[[#This Row],[R$ (Valores)]],K1518+FluxoCaixa101315141918[[#This Row],[Valores Receitas / Despesas]])</f>
        <v>77365.289999999994</v>
      </c>
      <c r="L1519" s="5">
        <f>IF(FluxoCaixa101315141918[[#This Row],[Entrada / Saída]]="Saída",FluxoCaixa101315141918[[#This Row],[R$ (Valores)]]*-1,FluxoCaixa101315141918[[#This Row],[R$ (Valores)]])</f>
        <v>0</v>
      </c>
    </row>
    <row r="1520" spans="2:12">
      <c r="B1520" s="48"/>
      <c r="C1520" s="48"/>
      <c r="D1520" s="56"/>
      <c r="E1520" s="52"/>
      <c r="F1520" s="17"/>
      <c r="G1520" s="17"/>
      <c r="H1520" s="17"/>
      <c r="I1520" s="21"/>
      <c r="J1520" s="17"/>
      <c r="K1520" s="20">
        <f>IF(FluxoCaixa101315141918[[#This Row],[Movimento ]]="Saldo Inicial",FluxoCaixa101315141918[[#This Row],[R$ (Valores)]],K1519+FluxoCaixa101315141918[[#This Row],[Valores Receitas / Despesas]])</f>
        <v>77365.289999999994</v>
      </c>
      <c r="L1520" s="5">
        <f>IF(FluxoCaixa101315141918[[#This Row],[Entrada / Saída]]="Saída",FluxoCaixa101315141918[[#This Row],[R$ (Valores)]]*-1,FluxoCaixa101315141918[[#This Row],[R$ (Valores)]])</f>
        <v>0</v>
      </c>
    </row>
    <row r="1521" spans="2:12">
      <c r="B1521" s="48"/>
      <c r="C1521" s="48"/>
      <c r="D1521" s="56"/>
      <c r="E1521" s="52"/>
      <c r="F1521" s="17"/>
      <c r="G1521" s="17"/>
      <c r="H1521" s="17"/>
      <c r="I1521" s="21"/>
      <c r="J1521" s="17"/>
      <c r="K1521" s="20">
        <f>IF(FluxoCaixa101315141918[[#This Row],[Movimento ]]="Saldo Inicial",FluxoCaixa101315141918[[#This Row],[R$ (Valores)]],K1520+FluxoCaixa101315141918[[#This Row],[Valores Receitas / Despesas]])</f>
        <v>77365.289999999994</v>
      </c>
      <c r="L1521" s="5">
        <f>IF(FluxoCaixa101315141918[[#This Row],[Entrada / Saída]]="Saída",FluxoCaixa101315141918[[#This Row],[R$ (Valores)]]*-1,FluxoCaixa101315141918[[#This Row],[R$ (Valores)]])</f>
        <v>0</v>
      </c>
    </row>
    <row r="1522" spans="2:12">
      <c r="B1522" s="48"/>
      <c r="C1522" s="48"/>
      <c r="D1522" s="56"/>
      <c r="E1522" s="52"/>
      <c r="F1522" s="17"/>
      <c r="G1522" s="17"/>
      <c r="H1522" s="17"/>
      <c r="I1522" s="21"/>
      <c r="J1522" s="17"/>
      <c r="K1522" s="20">
        <f>IF(FluxoCaixa101315141918[[#This Row],[Movimento ]]="Saldo Inicial",FluxoCaixa101315141918[[#This Row],[R$ (Valores)]],K1521+FluxoCaixa101315141918[[#This Row],[Valores Receitas / Despesas]])</f>
        <v>77365.289999999994</v>
      </c>
      <c r="L1522" s="5">
        <f>IF(FluxoCaixa101315141918[[#This Row],[Entrada / Saída]]="Saída",FluxoCaixa101315141918[[#This Row],[R$ (Valores)]]*-1,FluxoCaixa101315141918[[#This Row],[R$ (Valores)]])</f>
        <v>0</v>
      </c>
    </row>
    <row r="1523" spans="2:12">
      <c r="B1523" s="48"/>
      <c r="C1523" s="48"/>
      <c r="D1523" s="56"/>
      <c r="E1523" s="52"/>
      <c r="F1523" s="17"/>
      <c r="G1523" s="17"/>
      <c r="H1523" s="17"/>
      <c r="I1523" s="21"/>
      <c r="J1523" s="17"/>
      <c r="K1523" s="20">
        <f>IF(FluxoCaixa101315141918[[#This Row],[Movimento ]]="Saldo Inicial",FluxoCaixa101315141918[[#This Row],[R$ (Valores)]],K1522+FluxoCaixa101315141918[[#This Row],[Valores Receitas / Despesas]])</f>
        <v>77365.289999999994</v>
      </c>
      <c r="L1523" s="5">
        <f>IF(FluxoCaixa101315141918[[#This Row],[Entrada / Saída]]="Saída",FluxoCaixa101315141918[[#This Row],[R$ (Valores)]]*-1,FluxoCaixa101315141918[[#This Row],[R$ (Valores)]])</f>
        <v>0</v>
      </c>
    </row>
    <row r="1524" spans="2:12">
      <c r="B1524" s="48"/>
      <c r="C1524" s="48"/>
      <c r="D1524" s="56"/>
      <c r="E1524" s="52"/>
      <c r="F1524" s="17"/>
      <c r="G1524" s="17"/>
      <c r="H1524" s="17"/>
      <c r="I1524" s="21"/>
      <c r="J1524" s="17"/>
      <c r="K1524" s="20">
        <f>IF(FluxoCaixa101315141918[[#This Row],[Movimento ]]="Saldo Inicial",FluxoCaixa101315141918[[#This Row],[R$ (Valores)]],K1523+FluxoCaixa101315141918[[#This Row],[Valores Receitas / Despesas]])</f>
        <v>77365.289999999994</v>
      </c>
      <c r="L1524" s="5">
        <f>IF(FluxoCaixa101315141918[[#This Row],[Entrada / Saída]]="Saída",FluxoCaixa101315141918[[#This Row],[R$ (Valores)]]*-1,FluxoCaixa101315141918[[#This Row],[R$ (Valores)]])</f>
        <v>0</v>
      </c>
    </row>
    <row r="1525" spans="2:12">
      <c r="B1525" s="48"/>
      <c r="C1525" s="48"/>
      <c r="D1525" s="56"/>
      <c r="E1525" s="52"/>
      <c r="F1525" s="17"/>
      <c r="G1525" s="17"/>
      <c r="H1525" s="17"/>
      <c r="I1525" s="54"/>
      <c r="J1525" s="45"/>
      <c r="K1525" s="47">
        <f>IF(FluxoCaixa101315141918[[#This Row],[Movimento ]]="Saldo Inicial",FluxoCaixa101315141918[[#This Row],[R$ (Valores)]],K1524+FluxoCaixa101315141918[[#This Row],[Valores Receitas / Despesas]])</f>
        <v>77365.289999999994</v>
      </c>
      <c r="L1525" s="53">
        <f>IF(FluxoCaixa101315141918[[#This Row],[Entrada / Saída]]="Saída",FluxoCaixa101315141918[[#This Row],[R$ (Valores)]]*-1,FluxoCaixa101315141918[[#This Row],[R$ (Valores)]])</f>
        <v>0</v>
      </c>
    </row>
    <row r="1526" spans="2:12">
      <c r="B1526" s="48"/>
      <c r="C1526" s="48"/>
      <c r="D1526" s="56"/>
      <c r="E1526" s="52"/>
      <c r="F1526" s="17"/>
      <c r="G1526" s="17"/>
      <c r="H1526" s="17"/>
      <c r="I1526" s="54"/>
      <c r="J1526" s="45"/>
      <c r="K1526" s="47">
        <f>IF(FluxoCaixa101315141918[[#This Row],[Movimento ]]="Saldo Inicial",FluxoCaixa101315141918[[#This Row],[R$ (Valores)]],K1525+FluxoCaixa101315141918[[#This Row],[Valores Receitas / Despesas]])</f>
        <v>77365.289999999994</v>
      </c>
      <c r="L1526" s="53">
        <f>IF(FluxoCaixa101315141918[[#This Row],[Entrada / Saída]]="Saída",FluxoCaixa101315141918[[#This Row],[R$ (Valores)]]*-1,FluxoCaixa101315141918[[#This Row],[R$ (Valores)]])</f>
        <v>0</v>
      </c>
    </row>
    <row r="1527" spans="2:12">
      <c r="B1527" s="48"/>
      <c r="C1527" s="48"/>
      <c r="D1527" s="56"/>
      <c r="E1527" s="52"/>
      <c r="F1527" s="17"/>
      <c r="G1527" s="17"/>
      <c r="H1527" s="17"/>
      <c r="I1527" s="54"/>
      <c r="J1527" s="45"/>
      <c r="K1527" s="47">
        <f>IF(FluxoCaixa101315141918[[#This Row],[Movimento ]]="Saldo Inicial",FluxoCaixa101315141918[[#This Row],[R$ (Valores)]],K1526+FluxoCaixa101315141918[[#This Row],[Valores Receitas / Despesas]])</f>
        <v>77365.289999999994</v>
      </c>
      <c r="L1527" s="53">
        <f>IF(FluxoCaixa101315141918[[#This Row],[Entrada / Saída]]="Saída",FluxoCaixa101315141918[[#This Row],[R$ (Valores)]]*-1,FluxoCaixa101315141918[[#This Row],[R$ (Valores)]])</f>
        <v>0</v>
      </c>
    </row>
    <row r="1528" spans="2:12">
      <c r="B1528" s="48"/>
      <c r="C1528" s="48"/>
      <c r="D1528" s="56"/>
      <c r="E1528" s="52"/>
      <c r="F1528" s="17"/>
      <c r="G1528" s="17"/>
      <c r="H1528" s="17"/>
      <c r="I1528" s="54"/>
      <c r="J1528" s="45"/>
      <c r="K1528" s="47">
        <f>IF(FluxoCaixa101315141918[[#This Row],[Movimento ]]="Saldo Inicial",FluxoCaixa101315141918[[#This Row],[R$ (Valores)]],K1527+FluxoCaixa101315141918[[#This Row],[Valores Receitas / Despesas]])</f>
        <v>77365.289999999994</v>
      </c>
      <c r="L1528" s="53">
        <f>IF(FluxoCaixa101315141918[[#This Row],[Entrada / Saída]]="Saída",FluxoCaixa101315141918[[#This Row],[R$ (Valores)]]*-1,FluxoCaixa101315141918[[#This Row],[R$ (Valores)]])</f>
        <v>0</v>
      </c>
    </row>
    <row r="1529" spans="2:12">
      <c r="B1529" s="48"/>
      <c r="C1529" s="48"/>
      <c r="D1529" s="56"/>
      <c r="E1529" s="52"/>
      <c r="F1529" s="17"/>
      <c r="G1529" s="17"/>
      <c r="H1529" s="17"/>
      <c r="I1529" s="54"/>
      <c r="J1529" s="45"/>
      <c r="K1529" s="47">
        <f>IF(FluxoCaixa101315141918[[#This Row],[Movimento ]]="Saldo Inicial",FluxoCaixa101315141918[[#This Row],[R$ (Valores)]],K1528+FluxoCaixa101315141918[[#This Row],[Valores Receitas / Despesas]])</f>
        <v>77365.289999999994</v>
      </c>
      <c r="L1529" s="53">
        <f>IF(FluxoCaixa101315141918[[#This Row],[Entrada / Saída]]="Saída",FluxoCaixa101315141918[[#This Row],[R$ (Valores)]]*-1,FluxoCaixa101315141918[[#This Row],[R$ (Valores)]])</f>
        <v>0</v>
      </c>
    </row>
    <row r="1530" spans="2:12">
      <c r="B1530" s="48"/>
      <c r="C1530" s="48"/>
      <c r="D1530" s="56"/>
      <c r="E1530" s="52"/>
      <c r="F1530" s="17"/>
      <c r="G1530" s="17"/>
      <c r="H1530" s="17"/>
      <c r="I1530" s="54"/>
      <c r="J1530" s="45"/>
      <c r="K1530" s="47">
        <f>IF(FluxoCaixa101315141918[[#This Row],[Movimento ]]="Saldo Inicial",FluxoCaixa101315141918[[#This Row],[R$ (Valores)]],K1529+FluxoCaixa101315141918[[#This Row],[Valores Receitas / Despesas]])</f>
        <v>77365.289999999994</v>
      </c>
      <c r="L1530" s="53">
        <f>IF(FluxoCaixa101315141918[[#This Row],[Entrada / Saída]]="Saída",FluxoCaixa101315141918[[#This Row],[R$ (Valores)]]*-1,FluxoCaixa101315141918[[#This Row],[R$ (Valores)]])</f>
        <v>0</v>
      </c>
    </row>
    <row r="1531" spans="2:12">
      <c r="B1531" s="48"/>
      <c r="C1531" s="48"/>
      <c r="D1531" s="56"/>
      <c r="E1531" s="52"/>
      <c r="F1531" s="17"/>
      <c r="G1531" s="17"/>
      <c r="H1531" s="17"/>
      <c r="I1531" s="54"/>
      <c r="J1531" s="45"/>
      <c r="K1531" s="47">
        <f>IF(FluxoCaixa101315141918[[#This Row],[Movimento ]]="Saldo Inicial",FluxoCaixa101315141918[[#This Row],[R$ (Valores)]],K1530+FluxoCaixa101315141918[[#This Row],[Valores Receitas / Despesas]])</f>
        <v>77365.289999999994</v>
      </c>
      <c r="L1531" s="53">
        <f>IF(FluxoCaixa101315141918[[#This Row],[Entrada / Saída]]="Saída",FluxoCaixa101315141918[[#This Row],[R$ (Valores)]]*-1,FluxoCaixa101315141918[[#This Row],[R$ (Valores)]])</f>
        <v>0</v>
      </c>
    </row>
    <row r="1532" spans="2:12">
      <c r="B1532" s="48"/>
      <c r="C1532" s="48"/>
      <c r="D1532" s="56"/>
      <c r="E1532" s="52"/>
      <c r="F1532" s="17"/>
      <c r="G1532" s="17"/>
      <c r="H1532" s="17"/>
      <c r="I1532" s="54"/>
      <c r="J1532" s="45"/>
      <c r="K1532" s="47">
        <f>IF(FluxoCaixa101315141918[[#This Row],[Movimento ]]="Saldo Inicial",FluxoCaixa101315141918[[#This Row],[R$ (Valores)]],K1531+FluxoCaixa101315141918[[#This Row],[Valores Receitas / Despesas]])</f>
        <v>77365.289999999994</v>
      </c>
      <c r="L1532" s="53">
        <f>IF(FluxoCaixa101315141918[[#This Row],[Entrada / Saída]]="Saída",FluxoCaixa101315141918[[#This Row],[R$ (Valores)]]*-1,FluxoCaixa101315141918[[#This Row],[R$ (Valores)]])</f>
        <v>0</v>
      </c>
    </row>
    <row r="1533" spans="2:12">
      <c r="B1533" s="48"/>
      <c r="C1533" s="48"/>
      <c r="D1533" s="56"/>
      <c r="E1533" s="52"/>
      <c r="F1533" s="17"/>
      <c r="G1533" s="17"/>
      <c r="H1533" s="17"/>
      <c r="I1533" s="54"/>
      <c r="J1533" s="45"/>
      <c r="K1533" s="47">
        <f>IF(FluxoCaixa101315141918[[#This Row],[Movimento ]]="Saldo Inicial",FluxoCaixa101315141918[[#This Row],[R$ (Valores)]],K1532+FluxoCaixa101315141918[[#This Row],[Valores Receitas / Despesas]])</f>
        <v>77365.289999999994</v>
      </c>
      <c r="L1533" s="53">
        <f>IF(FluxoCaixa101315141918[[#This Row],[Entrada / Saída]]="Saída",FluxoCaixa101315141918[[#This Row],[R$ (Valores)]]*-1,FluxoCaixa101315141918[[#This Row],[R$ (Valores)]])</f>
        <v>0</v>
      </c>
    </row>
    <row r="1534" spans="2:12">
      <c r="B1534" s="48"/>
      <c r="C1534" s="48"/>
      <c r="D1534" s="56"/>
      <c r="E1534" s="52"/>
      <c r="F1534" s="17"/>
      <c r="G1534" s="17"/>
      <c r="H1534" s="17"/>
      <c r="I1534" s="54"/>
      <c r="J1534" s="45"/>
      <c r="K1534" s="47">
        <f>IF(FluxoCaixa101315141918[[#This Row],[Movimento ]]="Saldo Inicial",FluxoCaixa101315141918[[#This Row],[R$ (Valores)]],K1533+FluxoCaixa101315141918[[#This Row],[Valores Receitas / Despesas]])</f>
        <v>77365.289999999994</v>
      </c>
      <c r="L1534" s="53">
        <f>IF(FluxoCaixa101315141918[[#This Row],[Entrada / Saída]]="Saída",FluxoCaixa101315141918[[#This Row],[R$ (Valores)]]*-1,FluxoCaixa101315141918[[#This Row],[R$ (Valores)]])</f>
        <v>0</v>
      </c>
    </row>
    <row r="1535" spans="2:12">
      <c r="B1535" s="48"/>
      <c r="C1535" s="48"/>
      <c r="D1535" s="56"/>
      <c r="E1535" s="52"/>
      <c r="F1535" s="45"/>
      <c r="G1535" s="45"/>
      <c r="H1535" s="58"/>
      <c r="I1535" s="54"/>
      <c r="J1535" s="45"/>
      <c r="K1535" s="47">
        <f>IF(FluxoCaixa101315141918[[#This Row],[Movimento ]]="Saldo Inicial",FluxoCaixa101315141918[[#This Row],[R$ (Valores)]],K1534+FluxoCaixa101315141918[[#This Row],[Valores Receitas / Despesas]])</f>
        <v>77365.289999999994</v>
      </c>
      <c r="L1535" s="53">
        <f>IF(FluxoCaixa101315141918[[#This Row],[Entrada / Saída]]="Saída",FluxoCaixa101315141918[[#This Row],[R$ (Valores)]]*-1,FluxoCaixa101315141918[[#This Row],[R$ (Valores)]])</f>
        <v>0</v>
      </c>
    </row>
    <row r="1536" spans="2:12">
      <c r="B1536" s="48"/>
      <c r="C1536" s="48"/>
      <c r="D1536" s="56"/>
      <c r="E1536" s="52"/>
      <c r="F1536" s="45"/>
      <c r="G1536" s="45"/>
      <c r="H1536" s="58"/>
      <c r="I1536" s="54"/>
      <c r="J1536" s="45"/>
      <c r="K1536" s="47">
        <f>IF(FluxoCaixa101315141918[[#This Row],[Movimento ]]="Saldo Inicial",FluxoCaixa101315141918[[#This Row],[R$ (Valores)]],K1535+FluxoCaixa101315141918[[#This Row],[Valores Receitas / Despesas]])</f>
        <v>77365.289999999994</v>
      </c>
      <c r="L1536" s="53">
        <f>IF(FluxoCaixa101315141918[[#This Row],[Entrada / Saída]]="Saída",FluxoCaixa101315141918[[#This Row],[R$ (Valores)]]*-1,FluxoCaixa101315141918[[#This Row],[R$ (Valores)]])</f>
        <v>0</v>
      </c>
    </row>
    <row r="1537" spans="2:12">
      <c r="B1537" s="48"/>
      <c r="C1537" s="48"/>
      <c r="D1537" s="56"/>
      <c r="E1537" s="52"/>
      <c r="F1537" s="45"/>
      <c r="G1537" s="45"/>
      <c r="H1537" s="58"/>
      <c r="I1537" s="54"/>
      <c r="J1537" s="45"/>
      <c r="K1537" s="47">
        <f>IF(FluxoCaixa101315141918[[#This Row],[Movimento ]]="Saldo Inicial",FluxoCaixa101315141918[[#This Row],[R$ (Valores)]],K1536+FluxoCaixa101315141918[[#This Row],[Valores Receitas / Despesas]])</f>
        <v>77365.289999999994</v>
      </c>
      <c r="L1537" s="53">
        <f>IF(FluxoCaixa101315141918[[#This Row],[Entrada / Saída]]="Saída",FluxoCaixa101315141918[[#This Row],[R$ (Valores)]]*-1,FluxoCaixa101315141918[[#This Row],[R$ (Valores)]])</f>
        <v>0</v>
      </c>
    </row>
    <row r="1538" spans="2:12">
      <c r="B1538" s="48"/>
      <c r="C1538" s="48"/>
      <c r="D1538" s="56"/>
      <c r="E1538" s="52"/>
      <c r="F1538" s="45"/>
      <c r="G1538" s="45"/>
      <c r="H1538" s="58"/>
      <c r="I1538" s="54"/>
      <c r="J1538" s="45"/>
      <c r="K1538" s="47">
        <f>IF(FluxoCaixa101315141918[[#This Row],[Movimento ]]="Saldo Inicial",FluxoCaixa101315141918[[#This Row],[R$ (Valores)]],K1537+FluxoCaixa101315141918[[#This Row],[Valores Receitas / Despesas]])</f>
        <v>77365.289999999994</v>
      </c>
      <c r="L1538" s="53">
        <f>IF(FluxoCaixa101315141918[[#This Row],[Entrada / Saída]]="Saída",FluxoCaixa101315141918[[#This Row],[R$ (Valores)]]*-1,FluxoCaixa101315141918[[#This Row],[R$ (Valores)]])</f>
        <v>0</v>
      </c>
    </row>
    <row r="1539" spans="2:12">
      <c r="B1539" s="48"/>
      <c r="C1539" s="48"/>
      <c r="D1539" s="56"/>
      <c r="E1539" s="52"/>
      <c r="F1539" s="45"/>
      <c r="G1539" s="45"/>
      <c r="H1539" s="58"/>
      <c r="I1539" s="54"/>
      <c r="J1539" s="45"/>
      <c r="K1539" s="47">
        <f>IF(FluxoCaixa101315141918[[#This Row],[Movimento ]]="Saldo Inicial",FluxoCaixa101315141918[[#This Row],[R$ (Valores)]],K1538+FluxoCaixa101315141918[[#This Row],[Valores Receitas / Despesas]])</f>
        <v>77365.289999999994</v>
      </c>
      <c r="L1539" s="53">
        <f>IF(FluxoCaixa101315141918[[#This Row],[Entrada / Saída]]="Saída",FluxoCaixa101315141918[[#This Row],[R$ (Valores)]]*-1,FluxoCaixa101315141918[[#This Row],[R$ (Valores)]])</f>
        <v>0</v>
      </c>
    </row>
    <row r="1540" spans="2:12">
      <c r="B1540" s="48"/>
      <c r="C1540" s="48"/>
      <c r="D1540" s="56"/>
      <c r="E1540" s="52"/>
      <c r="F1540" s="45"/>
      <c r="G1540" s="45"/>
      <c r="H1540" s="58"/>
      <c r="I1540" s="54"/>
      <c r="J1540" s="45"/>
      <c r="K1540" s="47">
        <f>IF(FluxoCaixa101315141918[[#This Row],[Movimento ]]="Saldo Inicial",FluxoCaixa101315141918[[#This Row],[R$ (Valores)]],K1539+FluxoCaixa101315141918[[#This Row],[Valores Receitas / Despesas]])</f>
        <v>77365.289999999994</v>
      </c>
      <c r="L1540" s="53">
        <f>IF(FluxoCaixa101315141918[[#This Row],[Entrada / Saída]]="Saída",FluxoCaixa101315141918[[#This Row],[R$ (Valores)]]*-1,FluxoCaixa101315141918[[#This Row],[R$ (Valores)]])</f>
        <v>0</v>
      </c>
    </row>
    <row r="1541" spans="2:12">
      <c r="B1541" s="48"/>
      <c r="C1541" s="48"/>
      <c r="D1541" s="56"/>
      <c r="E1541" s="52"/>
      <c r="F1541" s="45"/>
      <c r="G1541" s="45"/>
      <c r="H1541" s="58"/>
      <c r="I1541" s="54"/>
      <c r="J1541" s="45"/>
      <c r="K1541" s="47">
        <f>IF(FluxoCaixa101315141918[[#This Row],[Movimento ]]="Saldo Inicial",FluxoCaixa101315141918[[#This Row],[R$ (Valores)]],K1540+FluxoCaixa101315141918[[#This Row],[Valores Receitas / Despesas]])</f>
        <v>77365.289999999994</v>
      </c>
      <c r="L1541" s="53">
        <f>IF(FluxoCaixa101315141918[[#This Row],[Entrada / Saída]]="Saída",FluxoCaixa101315141918[[#This Row],[R$ (Valores)]]*-1,FluxoCaixa101315141918[[#This Row],[R$ (Valores)]])</f>
        <v>0</v>
      </c>
    </row>
    <row r="1542" spans="2:12">
      <c r="B1542" s="48"/>
      <c r="C1542" s="48"/>
      <c r="D1542" s="56"/>
      <c r="E1542" s="52"/>
      <c r="F1542" s="17"/>
      <c r="G1542" s="17"/>
      <c r="H1542" s="58"/>
      <c r="I1542" s="21"/>
      <c r="J1542" s="17"/>
      <c r="K1542" s="20">
        <f>IF(FluxoCaixa101315141918[[#This Row],[Movimento ]]="Saldo Inicial",FluxoCaixa101315141918[[#This Row],[R$ (Valores)]],K1541+FluxoCaixa101315141918[[#This Row],[Valores Receitas / Despesas]])</f>
        <v>77365.289999999994</v>
      </c>
      <c r="L1542" s="5">
        <f>IF(FluxoCaixa101315141918[[#This Row],[Entrada / Saída]]="Saída",FluxoCaixa101315141918[[#This Row],[R$ (Valores)]]*-1,FluxoCaixa101315141918[[#This Row],[R$ (Valores)]])</f>
        <v>0</v>
      </c>
    </row>
    <row r="1543" spans="2:12">
      <c r="B1543" s="48"/>
      <c r="C1543" s="48"/>
      <c r="D1543" s="56"/>
      <c r="E1543" s="52"/>
      <c r="F1543" s="17"/>
      <c r="G1543" s="17"/>
      <c r="H1543" s="58"/>
      <c r="I1543" s="21"/>
      <c r="J1543" s="17"/>
      <c r="K1543" s="20">
        <f>IF(FluxoCaixa101315141918[[#This Row],[Movimento ]]="Saldo Inicial",FluxoCaixa101315141918[[#This Row],[R$ (Valores)]],K1542+FluxoCaixa101315141918[[#This Row],[Valores Receitas / Despesas]])</f>
        <v>77365.289999999994</v>
      </c>
      <c r="L1543" s="5">
        <f>IF(FluxoCaixa101315141918[[#This Row],[Entrada / Saída]]="Saída",FluxoCaixa101315141918[[#This Row],[R$ (Valores)]]*-1,FluxoCaixa101315141918[[#This Row],[R$ (Valores)]])</f>
        <v>0</v>
      </c>
    </row>
    <row r="1544" spans="2:12">
      <c r="B1544" s="48"/>
      <c r="C1544" s="48"/>
      <c r="D1544" s="56"/>
      <c r="E1544" s="52"/>
      <c r="F1544" s="17"/>
      <c r="G1544" s="17"/>
      <c r="H1544" s="58"/>
      <c r="I1544" s="21"/>
      <c r="J1544" s="17"/>
      <c r="K1544" s="20">
        <f>IF(FluxoCaixa101315141918[[#This Row],[Movimento ]]="Saldo Inicial",FluxoCaixa101315141918[[#This Row],[R$ (Valores)]],K1543+FluxoCaixa101315141918[[#This Row],[Valores Receitas / Despesas]])</f>
        <v>77365.289999999994</v>
      </c>
      <c r="L1544" s="5">
        <f>IF(FluxoCaixa101315141918[[#This Row],[Entrada / Saída]]="Saída",FluxoCaixa101315141918[[#This Row],[R$ (Valores)]]*-1,FluxoCaixa101315141918[[#This Row],[R$ (Valores)]])</f>
        <v>0</v>
      </c>
    </row>
    <row r="1545" spans="2:12">
      <c r="B1545" s="48"/>
      <c r="C1545" s="48"/>
      <c r="D1545" s="56"/>
      <c r="E1545" s="52"/>
      <c r="F1545" s="17"/>
      <c r="G1545" s="17"/>
      <c r="H1545" s="58"/>
      <c r="I1545" s="21"/>
      <c r="J1545" s="17"/>
      <c r="K1545" s="20">
        <f>IF(FluxoCaixa101315141918[[#This Row],[Movimento ]]="Saldo Inicial",FluxoCaixa101315141918[[#This Row],[R$ (Valores)]],K1544+FluxoCaixa101315141918[[#This Row],[Valores Receitas / Despesas]])</f>
        <v>77365.289999999994</v>
      </c>
      <c r="L1545" s="5">
        <f>IF(FluxoCaixa101315141918[[#This Row],[Entrada / Saída]]="Saída",FluxoCaixa101315141918[[#This Row],[R$ (Valores)]]*-1,FluxoCaixa101315141918[[#This Row],[R$ (Valores)]])</f>
        <v>0</v>
      </c>
    </row>
    <row r="1546" spans="2:12">
      <c r="B1546" s="48"/>
      <c r="C1546" s="48"/>
      <c r="D1546" s="56"/>
      <c r="E1546" s="52"/>
      <c r="F1546" s="45"/>
      <c r="G1546" s="45"/>
      <c r="H1546" s="57"/>
      <c r="I1546" s="54"/>
      <c r="J1546" s="45"/>
      <c r="K1546" s="47">
        <f>IF(FluxoCaixa101315141918[[#This Row],[Movimento ]]="Saldo Inicial",FluxoCaixa101315141918[[#This Row],[R$ (Valores)]],K1545+FluxoCaixa101315141918[[#This Row],[Valores Receitas / Despesas]])</f>
        <v>77365.289999999994</v>
      </c>
      <c r="L1546" s="53">
        <f>IF(FluxoCaixa101315141918[[#This Row],[Entrada / Saída]]="Saída",FluxoCaixa101315141918[[#This Row],[R$ (Valores)]]*-1,FluxoCaixa101315141918[[#This Row],[R$ (Valores)]])</f>
        <v>0</v>
      </c>
    </row>
    <row r="1547" spans="2:12">
      <c r="B1547" s="48"/>
      <c r="C1547" s="48"/>
      <c r="D1547" s="56"/>
      <c r="E1547" s="52"/>
      <c r="F1547" s="17"/>
      <c r="G1547" s="17"/>
      <c r="H1547" s="17"/>
      <c r="I1547" s="21"/>
      <c r="J1547" s="17"/>
      <c r="K1547" s="20">
        <f>IF(FluxoCaixa101315141918[[#This Row],[Movimento ]]="Saldo Inicial",FluxoCaixa101315141918[[#This Row],[R$ (Valores)]],K1546+FluxoCaixa101315141918[[#This Row],[Valores Receitas / Despesas]])</f>
        <v>77365.289999999994</v>
      </c>
      <c r="L1547" s="5">
        <f>IF(FluxoCaixa101315141918[[#This Row],[Entrada / Saída]]="Saída",FluxoCaixa101315141918[[#This Row],[R$ (Valores)]]*-1,FluxoCaixa101315141918[[#This Row],[R$ (Valores)]])</f>
        <v>0</v>
      </c>
    </row>
    <row r="1548" spans="2:12">
      <c r="B1548" s="48"/>
      <c r="C1548" s="48"/>
      <c r="D1548" s="56"/>
      <c r="E1548" s="52"/>
      <c r="F1548" s="17"/>
      <c r="G1548" s="17"/>
      <c r="H1548" s="17"/>
      <c r="I1548" s="21"/>
      <c r="J1548" s="17"/>
      <c r="K1548" s="20">
        <f>IF(FluxoCaixa101315141918[[#This Row],[Movimento ]]="Saldo Inicial",FluxoCaixa101315141918[[#This Row],[R$ (Valores)]],K1547+FluxoCaixa101315141918[[#This Row],[Valores Receitas / Despesas]])</f>
        <v>77365.289999999994</v>
      </c>
      <c r="L1548" s="5">
        <f>IF(FluxoCaixa101315141918[[#This Row],[Entrada / Saída]]="Saída",FluxoCaixa101315141918[[#This Row],[R$ (Valores)]]*-1,FluxoCaixa101315141918[[#This Row],[R$ (Valores)]])</f>
        <v>0</v>
      </c>
    </row>
    <row r="1549" spans="2:12">
      <c r="B1549" s="48"/>
      <c r="C1549" s="48"/>
      <c r="D1549" s="56"/>
      <c r="E1549" s="52"/>
      <c r="F1549" s="17"/>
      <c r="G1549" s="17"/>
      <c r="H1549" s="17"/>
      <c r="I1549" s="21"/>
      <c r="J1549" s="17"/>
      <c r="K1549" s="20">
        <f>IF(FluxoCaixa101315141918[[#This Row],[Movimento ]]="Saldo Inicial",FluxoCaixa101315141918[[#This Row],[R$ (Valores)]],K1548+FluxoCaixa101315141918[[#This Row],[Valores Receitas / Despesas]])</f>
        <v>77365.289999999994</v>
      </c>
      <c r="L1549" s="5">
        <f>IF(FluxoCaixa101315141918[[#This Row],[Entrada / Saída]]="Saída",FluxoCaixa101315141918[[#This Row],[R$ (Valores)]]*-1,FluxoCaixa101315141918[[#This Row],[R$ (Valores)]])</f>
        <v>0</v>
      </c>
    </row>
    <row r="1550" spans="2:12">
      <c r="B1550" s="48"/>
      <c r="C1550" s="48"/>
      <c r="D1550" s="56"/>
      <c r="E1550" s="52"/>
      <c r="F1550" s="17"/>
      <c r="G1550" s="17"/>
      <c r="H1550" s="17"/>
      <c r="I1550" s="21"/>
      <c r="J1550" s="17"/>
      <c r="K1550" s="20">
        <f>IF(FluxoCaixa101315141918[[#This Row],[Movimento ]]="Saldo Inicial",FluxoCaixa101315141918[[#This Row],[R$ (Valores)]],K1549+FluxoCaixa101315141918[[#This Row],[Valores Receitas / Despesas]])</f>
        <v>77365.289999999994</v>
      </c>
      <c r="L1550" s="5">
        <f>IF(FluxoCaixa101315141918[[#This Row],[Entrada / Saída]]="Saída",FluxoCaixa101315141918[[#This Row],[R$ (Valores)]]*-1,FluxoCaixa101315141918[[#This Row],[R$ (Valores)]])</f>
        <v>0</v>
      </c>
    </row>
    <row r="1551" spans="2:12">
      <c r="B1551" s="48"/>
      <c r="C1551" s="48"/>
      <c r="D1551" s="56"/>
      <c r="E1551" s="52"/>
      <c r="F1551" s="17"/>
      <c r="G1551" s="17"/>
      <c r="H1551" s="17"/>
      <c r="I1551" s="21"/>
      <c r="J1551" s="17"/>
      <c r="K1551" s="20">
        <f>IF(FluxoCaixa101315141918[[#This Row],[Movimento ]]="Saldo Inicial",FluxoCaixa101315141918[[#This Row],[R$ (Valores)]],K1550+FluxoCaixa101315141918[[#This Row],[Valores Receitas / Despesas]])</f>
        <v>77365.289999999994</v>
      </c>
      <c r="L1551" s="53">
        <f>IF(FluxoCaixa101315141918[[#This Row],[Entrada / Saída]]="Saída",FluxoCaixa101315141918[[#This Row],[R$ (Valores)]]*-1,FluxoCaixa101315141918[[#This Row],[R$ (Valores)]])</f>
        <v>0</v>
      </c>
    </row>
    <row r="1552" spans="2:12">
      <c r="B1552" s="48"/>
      <c r="C1552" s="48"/>
      <c r="D1552" s="56"/>
      <c r="E1552" s="52"/>
      <c r="F1552" s="45"/>
      <c r="G1552" s="17"/>
      <c r="H1552" s="17"/>
      <c r="I1552" s="54"/>
      <c r="J1552" s="45"/>
      <c r="K1552" s="47">
        <f>IF(FluxoCaixa101315141918[[#This Row],[Movimento ]]="Saldo Inicial",FluxoCaixa101315141918[[#This Row],[R$ (Valores)]],K1551+FluxoCaixa101315141918[[#This Row],[Valores Receitas / Despesas]])</f>
        <v>77365.289999999994</v>
      </c>
      <c r="L1552" s="53">
        <f>IF(FluxoCaixa101315141918[[#This Row],[Entrada / Saída]]="Saída",FluxoCaixa101315141918[[#This Row],[R$ (Valores)]]*-1,FluxoCaixa101315141918[[#This Row],[R$ (Valores)]])</f>
        <v>0</v>
      </c>
    </row>
    <row r="1553" spans="2:12">
      <c r="B1553" s="48"/>
      <c r="C1553" s="48"/>
      <c r="D1553" s="56"/>
      <c r="E1553" s="52"/>
      <c r="F1553" s="45"/>
      <c r="G1553" s="45"/>
      <c r="H1553" s="45"/>
      <c r="I1553" s="21"/>
      <c r="J1553" s="17"/>
      <c r="K1553" s="20">
        <f>IF(FluxoCaixa101315141918[[#This Row],[Movimento ]]="Saldo Inicial",FluxoCaixa101315141918[[#This Row],[R$ (Valores)]],K1552+FluxoCaixa101315141918[[#This Row],[Valores Receitas / Despesas]])</f>
        <v>77365.289999999994</v>
      </c>
      <c r="L1553" s="5">
        <f>IF(FluxoCaixa101315141918[[#This Row],[Entrada / Saída]]="Saída",FluxoCaixa101315141918[[#This Row],[R$ (Valores)]]*-1,FluxoCaixa101315141918[[#This Row],[R$ (Valores)]])</f>
        <v>0</v>
      </c>
    </row>
    <row r="1554" spans="2:12">
      <c r="B1554" s="48"/>
      <c r="C1554" s="48"/>
      <c r="D1554" s="56"/>
      <c r="E1554" s="52"/>
      <c r="F1554" s="45"/>
      <c r="G1554" s="45"/>
      <c r="H1554" s="45"/>
      <c r="I1554" s="21"/>
      <c r="J1554" s="17"/>
      <c r="K1554" s="20">
        <f>IF(FluxoCaixa101315141918[[#This Row],[Movimento ]]="Saldo Inicial",FluxoCaixa101315141918[[#This Row],[R$ (Valores)]],K1553+FluxoCaixa101315141918[[#This Row],[Valores Receitas / Despesas]])</f>
        <v>77365.289999999994</v>
      </c>
      <c r="L1554" s="5">
        <f>IF(FluxoCaixa101315141918[[#This Row],[Entrada / Saída]]="Saída",FluxoCaixa101315141918[[#This Row],[R$ (Valores)]]*-1,FluxoCaixa101315141918[[#This Row],[R$ (Valores)]])</f>
        <v>0</v>
      </c>
    </row>
    <row r="1555" spans="2:12">
      <c r="B1555" s="48"/>
      <c r="C1555" s="48"/>
      <c r="D1555" s="56"/>
      <c r="E1555" s="52"/>
      <c r="F1555" s="45"/>
      <c r="G1555" s="45"/>
      <c r="H1555" s="45"/>
      <c r="I1555" s="21"/>
      <c r="J1555" s="17"/>
      <c r="K1555" s="20">
        <f>IF(FluxoCaixa101315141918[[#This Row],[Movimento ]]="Saldo Inicial",FluxoCaixa101315141918[[#This Row],[R$ (Valores)]],K1554+FluxoCaixa101315141918[[#This Row],[Valores Receitas / Despesas]])</f>
        <v>77365.289999999994</v>
      </c>
      <c r="L1555" s="5">
        <f>IF(FluxoCaixa101315141918[[#This Row],[Entrada / Saída]]="Saída",FluxoCaixa101315141918[[#This Row],[R$ (Valores)]]*-1,FluxoCaixa101315141918[[#This Row],[R$ (Valores)]])</f>
        <v>0</v>
      </c>
    </row>
    <row r="1556" spans="2:12">
      <c r="B1556" s="48"/>
      <c r="C1556" s="48"/>
      <c r="D1556" s="56"/>
      <c r="E1556" s="52"/>
      <c r="F1556" s="17"/>
      <c r="G1556" s="17"/>
      <c r="H1556" s="17"/>
      <c r="I1556" s="21"/>
      <c r="J1556" s="17"/>
      <c r="K1556" s="20">
        <f>IF(FluxoCaixa101315141918[[#This Row],[Movimento ]]="Saldo Inicial",FluxoCaixa101315141918[[#This Row],[R$ (Valores)]],K1555+FluxoCaixa101315141918[[#This Row],[Valores Receitas / Despesas]])</f>
        <v>77365.289999999994</v>
      </c>
      <c r="L1556" s="5">
        <f>IF(FluxoCaixa101315141918[[#This Row],[Entrada / Saída]]="Saída",FluxoCaixa101315141918[[#This Row],[R$ (Valores)]]*-1,FluxoCaixa101315141918[[#This Row],[R$ (Valores)]])</f>
        <v>0</v>
      </c>
    </row>
    <row r="1557" spans="2:12">
      <c r="B1557" s="48"/>
      <c r="C1557" s="48"/>
      <c r="D1557" s="56"/>
      <c r="E1557" s="52"/>
      <c r="F1557" s="17"/>
      <c r="G1557" s="17"/>
      <c r="H1557" s="17"/>
      <c r="I1557" s="21"/>
      <c r="J1557" s="17"/>
      <c r="K1557" s="20">
        <f>IF(FluxoCaixa101315141918[[#This Row],[Movimento ]]="Saldo Inicial",FluxoCaixa101315141918[[#This Row],[R$ (Valores)]],K1556+FluxoCaixa101315141918[[#This Row],[Valores Receitas / Despesas]])</f>
        <v>77365.289999999994</v>
      </c>
      <c r="L1557" s="5">
        <f>IF(FluxoCaixa101315141918[[#This Row],[Entrada / Saída]]="Saída",FluxoCaixa101315141918[[#This Row],[R$ (Valores)]]*-1,FluxoCaixa101315141918[[#This Row],[R$ (Valores)]])</f>
        <v>0</v>
      </c>
    </row>
    <row r="1558" spans="2:12">
      <c r="B1558" s="48"/>
      <c r="C1558" s="48"/>
      <c r="D1558" s="56"/>
      <c r="E1558" s="52"/>
      <c r="F1558" s="17"/>
      <c r="G1558" s="17"/>
      <c r="H1558" s="17"/>
      <c r="I1558" s="21"/>
      <c r="J1558" s="17"/>
      <c r="K1558" s="20">
        <f>IF(FluxoCaixa101315141918[[#This Row],[Movimento ]]="Saldo Inicial",FluxoCaixa101315141918[[#This Row],[R$ (Valores)]],K1557+FluxoCaixa101315141918[[#This Row],[Valores Receitas / Despesas]])</f>
        <v>77365.289999999994</v>
      </c>
      <c r="L1558" s="5">
        <f>IF(FluxoCaixa101315141918[[#This Row],[Entrada / Saída]]="Saída",FluxoCaixa101315141918[[#This Row],[R$ (Valores)]]*-1,FluxoCaixa101315141918[[#This Row],[R$ (Valores)]])</f>
        <v>0</v>
      </c>
    </row>
    <row r="1559" spans="2:12">
      <c r="B1559" s="48"/>
      <c r="C1559" s="48"/>
      <c r="D1559" s="56"/>
      <c r="E1559" s="52"/>
      <c r="F1559" s="17"/>
      <c r="G1559" s="17"/>
      <c r="H1559" s="17"/>
      <c r="I1559" s="21"/>
      <c r="J1559" s="17"/>
      <c r="K1559" s="20">
        <f>IF(FluxoCaixa101315141918[[#This Row],[Movimento ]]="Saldo Inicial",FluxoCaixa101315141918[[#This Row],[R$ (Valores)]],K1558+FluxoCaixa101315141918[[#This Row],[Valores Receitas / Despesas]])</f>
        <v>77365.289999999994</v>
      </c>
      <c r="L1559" s="5">
        <f>IF(FluxoCaixa101315141918[[#This Row],[Entrada / Saída]]="Saída",FluxoCaixa101315141918[[#This Row],[R$ (Valores)]]*-1,FluxoCaixa101315141918[[#This Row],[R$ (Valores)]])</f>
        <v>0</v>
      </c>
    </row>
    <row r="1560" spans="2:12">
      <c r="B1560" s="48"/>
      <c r="C1560" s="48"/>
      <c r="D1560" s="56"/>
      <c r="E1560" s="52"/>
      <c r="F1560" s="17"/>
      <c r="G1560" s="17"/>
      <c r="H1560" s="17"/>
      <c r="I1560" s="21"/>
      <c r="J1560" s="17"/>
      <c r="K1560" s="20">
        <f>IF(FluxoCaixa101315141918[[#This Row],[Movimento ]]="Saldo Inicial",FluxoCaixa101315141918[[#This Row],[R$ (Valores)]],K1559+FluxoCaixa101315141918[[#This Row],[Valores Receitas / Despesas]])</f>
        <v>77365.289999999994</v>
      </c>
      <c r="L1560" s="5">
        <f>IF(FluxoCaixa101315141918[[#This Row],[Entrada / Saída]]="Saída",FluxoCaixa101315141918[[#This Row],[R$ (Valores)]]*-1,FluxoCaixa101315141918[[#This Row],[R$ (Valores)]])</f>
        <v>0</v>
      </c>
    </row>
    <row r="1561" spans="2:12">
      <c r="B1561" s="48"/>
      <c r="C1561" s="48"/>
      <c r="D1561" s="56"/>
      <c r="E1561" s="52"/>
      <c r="F1561" s="17"/>
      <c r="G1561" s="17"/>
      <c r="H1561" s="17"/>
      <c r="I1561" s="21"/>
      <c r="J1561" s="17"/>
      <c r="K1561" s="20">
        <f>IF(FluxoCaixa101315141918[[#This Row],[Movimento ]]="Saldo Inicial",FluxoCaixa101315141918[[#This Row],[R$ (Valores)]],K1560+FluxoCaixa101315141918[[#This Row],[Valores Receitas / Despesas]])</f>
        <v>77365.289999999994</v>
      </c>
      <c r="L1561" s="5">
        <f>IF(FluxoCaixa101315141918[[#This Row],[Entrada / Saída]]="Saída",FluxoCaixa101315141918[[#This Row],[R$ (Valores)]]*-1,FluxoCaixa101315141918[[#This Row],[R$ (Valores)]])</f>
        <v>0</v>
      </c>
    </row>
    <row r="1562" spans="2:12">
      <c r="B1562" s="48"/>
      <c r="C1562" s="48"/>
      <c r="D1562" s="56"/>
      <c r="E1562" s="52"/>
      <c r="F1562" s="17"/>
      <c r="G1562" s="17"/>
      <c r="H1562" s="17"/>
      <c r="I1562" s="21"/>
      <c r="J1562" s="17"/>
      <c r="K1562" s="20">
        <f>IF(FluxoCaixa101315141918[[#This Row],[Movimento ]]="Saldo Inicial",FluxoCaixa101315141918[[#This Row],[R$ (Valores)]],K1561+FluxoCaixa101315141918[[#This Row],[Valores Receitas / Despesas]])</f>
        <v>77365.289999999994</v>
      </c>
      <c r="L1562" s="5">
        <f>IF(FluxoCaixa101315141918[[#This Row],[Entrada / Saída]]="Saída",FluxoCaixa101315141918[[#This Row],[R$ (Valores)]]*-1,FluxoCaixa101315141918[[#This Row],[R$ (Valores)]])</f>
        <v>0</v>
      </c>
    </row>
    <row r="1563" spans="2:12">
      <c r="B1563" s="48"/>
      <c r="C1563" s="48"/>
      <c r="D1563" s="56"/>
      <c r="E1563" s="52"/>
      <c r="F1563" s="17"/>
      <c r="G1563" s="17"/>
      <c r="H1563" s="17"/>
      <c r="I1563" s="21"/>
      <c r="J1563" s="17"/>
      <c r="K1563" s="20">
        <f>IF(FluxoCaixa101315141918[[#This Row],[Movimento ]]="Saldo Inicial",FluxoCaixa101315141918[[#This Row],[R$ (Valores)]],K1562+FluxoCaixa101315141918[[#This Row],[Valores Receitas / Despesas]])</f>
        <v>77365.289999999994</v>
      </c>
      <c r="L1563" s="5">
        <f>IF(FluxoCaixa101315141918[[#This Row],[Entrada / Saída]]="Saída",FluxoCaixa101315141918[[#This Row],[R$ (Valores)]]*-1,FluxoCaixa101315141918[[#This Row],[R$ (Valores)]])</f>
        <v>0</v>
      </c>
    </row>
    <row r="1564" spans="2:12">
      <c r="B1564" s="48"/>
      <c r="C1564" s="48"/>
      <c r="D1564" s="56"/>
      <c r="E1564" s="52"/>
      <c r="F1564" s="17"/>
      <c r="G1564" s="17"/>
      <c r="H1564" s="17"/>
      <c r="I1564" s="21"/>
      <c r="J1564" s="17"/>
      <c r="K1564" s="20">
        <f>IF(FluxoCaixa101315141918[[#This Row],[Movimento ]]="Saldo Inicial",FluxoCaixa101315141918[[#This Row],[R$ (Valores)]],K1563+FluxoCaixa101315141918[[#This Row],[Valores Receitas / Despesas]])</f>
        <v>77365.289999999994</v>
      </c>
      <c r="L1564" s="5">
        <f>IF(FluxoCaixa101315141918[[#This Row],[Entrada / Saída]]="Saída",FluxoCaixa101315141918[[#This Row],[R$ (Valores)]]*-1,FluxoCaixa101315141918[[#This Row],[R$ (Valores)]])</f>
        <v>0</v>
      </c>
    </row>
    <row r="1565" spans="2:12">
      <c r="B1565" s="48"/>
      <c r="C1565" s="48"/>
      <c r="D1565" s="56"/>
      <c r="E1565" s="52"/>
      <c r="F1565" s="17"/>
      <c r="G1565" s="17"/>
      <c r="H1565" s="17"/>
      <c r="I1565" s="54"/>
      <c r="J1565" s="45"/>
      <c r="K1565" s="47">
        <f>IF(FluxoCaixa101315141918[[#This Row],[Movimento ]]="Saldo Inicial",FluxoCaixa101315141918[[#This Row],[R$ (Valores)]],K1564+FluxoCaixa101315141918[[#This Row],[Valores Receitas / Despesas]])</f>
        <v>77365.289999999994</v>
      </c>
      <c r="L1565" s="53">
        <f>IF(FluxoCaixa101315141918[[#This Row],[Entrada / Saída]]="Saída",FluxoCaixa101315141918[[#This Row],[R$ (Valores)]]*-1,FluxoCaixa101315141918[[#This Row],[R$ (Valores)]])</f>
        <v>0</v>
      </c>
    </row>
    <row r="1566" spans="2:12">
      <c r="B1566" s="48"/>
      <c r="C1566" s="48"/>
      <c r="D1566" s="56"/>
      <c r="E1566" s="52"/>
      <c r="F1566" s="17"/>
      <c r="G1566" s="17"/>
      <c r="H1566" s="17"/>
      <c r="I1566" s="21"/>
      <c r="J1566" s="17"/>
      <c r="K1566" s="20">
        <f>IF(FluxoCaixa101315141918[[#This Row],[Movimento ]]="Saldo Inicial",FluxoCaixa101315141918[[#This Row],[R$ (Valores)]],K1565+FluxoCaixa101315141918[[#This Row],[Valores Receitas / Despesas]])</f>
        <v>77365.289999999994</v>
      </c>
      <c r="L1566" s="5">
        <f>IF(FluxoCaixa101315141918[[#This Row],[Entrada / Saída]]="Saída",FluxoCaixa101315141918[[#This Row],[R$ (Valores)]]*-1,FluxoCaixa101315141918[[#This Row],[R$ (Valores)]])</f>
        <v>0</v>
      </c>
    </row>
    <row r="1567" spans="2:12">
      <c r="B1567" s="48"/>
      <c r="C1567" s="48"/>
      <c r="D1567" s="56"/>
      <c r="E1567" s="52"/>
      <c r="F1567" s="17"/>
      <c r="G1567" s="17"/>
      <c r="H1567" s="17"/>
      <c r="I1567" s="21"/>
      <c r="J1567" s="17"/>
      <c r="K1567" s="20">
        <f>IF(FluxoCaixa101315141918[[#This Row],[Movimento ]]="Saldo Inicial",FluxoCaixa101315141918[[#This Row],[R$ (Valores)]],K1566+FluxoCaixa101315141918[[#This Row],[Valores Receitas / Despesas]])</f>
        <v>77365.289999999994</v>
      </c>
      <c r="L1567" s="5">
        <f>IF(FluxoCaixa101315141918[[#This Row],[Entrada / Saída]]="Saída",FluxoCaixa101315141918[[#This Row],[R$ (Valores)]]*-1,FluxoCaixa101315141918[[#This Row],[R$ (Valores)]])</f>
        <v>0</v>
      </c>
    </row>
    <row r="1568" spans="2:12">
      <c r="B1568" s="48"/>
      <c r="C1568" s="48"/>
      <c r="D1568" s="56"/>
      <c r="E1568" s="52"/>
      <c r="F1568" s="17"/>
      <c r="G1568" s="17"/>
      <c r="H1568" s="17"/>
      <c r="I1568" s="21"/>
      <c r="J1568" s="17"/>
      <c r="K1568" s="20">
        <f>IF(FluxoCaixa101315141918[[#This Row],[Movimento ]]="Saldo Inicial",FluxoCaixa101315141918[[#This Row],[R$ (Valores)]],K1567+FluxoCaixa101315141918[[#This Row],[Valores Receitas / Despesas]])</f>
        <v>77365.289999999994</v>
      </c>
      <c r="L1568" s="5">
        <f>IF(FluxoCaixa101315141918[[#This Row],[Entrada / Saída]]="Saída",FluxoCaixa101315141918[[#This Row],[R$ (Valores)]]*-1,FluxoCaixa101315141918[[#This Row],[R$ (Valores)]])</f>
        <v>0</v>
      </c>
    </row>
    <row r="1569" spans="2:12">
      <c r="B1569" s="48"/>
      <c r="C1569" s="48"/>
      <c r="D1569" s="56"/>
      <c r="E1569" s="52"/>
      <c r="F1569" s="17"/>
      <c r="G1569" s="17"/>
      <c r="H1569" s="17"/>
      <c r="I1569" s="21"/>
      <c r="J1569" s="17"/>
      <c r="K1569" s="20">
        <f>IF(FluxoCaixa101315141918[[#This Row],[Movimento ]]="Saldo Inicial",FluxoCaixa101315141918[[#This Row],[R$ (Valores)]],K1568+FluxoCaixa101315141918[[#This Row],[Valores Receitas / Despesas]])</f>
        <v>77365.289999999994</v>
      </c>
      <c r="L1569" s="5">
        <f>IF(FluxoCaixa101315141918[[#This Row],[Entrada / Saída]]="Saída",FluxoCaixa101315141918[[#This Row],[R$ (Valores)]]*-1,FluxoCaixa101315141918[[#This Row],[R$ (Valores)]])</f>
        <v>0</v>
      </c>
    </row>
    <row r="1570" spans="2:12">
      <c r="B1570" s="48"/>
      <c r="C1570" s="48"/>
      <c r="D1570" s="56"/>
      <c r="E1570" s="52"/>
      <c r="F1570" s="17"/>
      <c r="G1570" s="17"/>
      <c r="H1570" s="17"/>
      <c r="I1570" s="21"/>
      <c r="J1570" s="17"/>
      <c r="K1570" s="20">
        <f>IF(FluxoCaixa101315141918[[#This Row],[Movimento ]]="Saldo Inicial",FluxoCaixa101315141918[[#This Row],[R$ (Valores)]],K1569+FluxoCaixa101315141918[[#This Row],[Valores Receitas / Despesas]])</f>
        <v>77365.289999999994</v>
      </c>
      <c r="L1570" s="5">
        <f>IF(FluxoCaixa101315141918[[#This Row],[Entrada / Saída]]="Saída",FluxoCaixa101315141918[[#This Row],[R$ (Valores)]]*-1,FluxoCaixa101315141918[[#This Row],[R$ (Valores)]])</f>
        <v>0</v>
      </c>
    </row>
    <row r="1571" spans="2:12">
      <c r="B1571" s="48"/>
      <c r="C1571" s="48"/>
      <c r="D1571" s="56"/>
      <c r="E1571" s="52"/>
      <c r="F1571" s="17"/>
      <c r="G1571" s="17"/>
      <c r="H1571" s="17"/>
      <c r="I1571" s="21"/>
      <c r="J1571" s="17"/>
      <c r="K1571" s="20">
        <f>IF(FluxoCaixa101315141918[[#This Row],[Movimento ]]="Saldo Inicial",FluxoCaixa101315141918[[#This Row],[R$ (Valores)]],K1570+FluxoCaixa101315141918[[#This Row],[Valores Receitas / Despesas]])</f>
        <v>77365.289999999994</v>
      </c>
      <c r="L1571" s="5">
        <f>IF(FluxoCaixa101315141918[[#This Row],[Entrada / Saída]]="Saída",FluxoCaixa101315141918[[#This Row],[R$ (Valores)]]*-1,FluxoCaixa101315141918[[#This Row],[R$ (Valores)]])</f>
        <v>0</v>
      </c>
    </row>
    <row r="1572" spans="2:12">
      <c r="B1572" s="48"/>
      <c r="C1572" s="48"/>
      <c r="D1572" s="56"/>
      <c r="E1572" s="52"/>
      <c r="F1572" s="17"/>
      <c r="G1572" s="17"/>
      <c r="H1572" s="17"/>
      <c r="I1572" s="21"/>
      <c r="J1572" s="17"/>
      <c r="K1572" s="20">
        <f>IF(FluxoCaixa101315141918[[#This Row],[Movimento ]]="Saldo Inicial",FluxoCaixa101315141918[[#This Row],[R$ (Valores)]],K1571+FluxoCaixa101315141918[[#This Row],[Valores Receitas / Despesas]])</f>
        <v>77365.289999999994</v>
      </c>
      <c r="L1572" s="5">
        <f>IF(FluxoCaixa101315141918[[#This Row],[Entrada / Saída]]="Saída",FluxoCaixa101315141918[[#This Row],[R$ (Valores)]]*-1,FluxoCaixa101315141918[[#This Row],[R$ (Valores)]])</f>
        <v>0</v>
      </c>
    </row>
    <row r="1573" spans="2:12">
      <c r="B1573" s="48"/>
      <c r="C1573" s="48"/>
      <c r="D1573" s="56"/>
      <c r="E1573" s="52"/>
      <c r="F1573" s="17"/>
      <c r="G1573" s="17"/>
      <c r="H1573" s="17"/>
      <c r="I1573" s="21"/>
      <c r="J1573" s="17"/>
      <c r="K1573" s="20">
        <f>IF(FluxoCaixa101315141918[[#This Row],[Movimento ]]="Saldo Inicial",FluxoCaixa101315141918[[#This Row],[R$ (Valores)]],K1572+FluxoCaixa101315141918[[#This Row],[Valores Receitas / Despesas]])</f>
        <v>77365.289999999994</v>
      </c>
      <c r="L1573" s="5">
        <f>IF(FluxoCaixa101315141918[[#This Row],[Entrada / Saída]]="Saída",FluxoCaixa101315141918[[#This Row],[R$ (Valores)]]*-1,FluxoCaixa101315141918[[#This Row],[R$ (Valores)]])</f>
        <v>0</v>
      </c>
    </row>
    <row r="1574" spans="2:12">
      <c r="B1574" s="48"/>
      <c r="C1574" s="48"/>
      <c r="D1574" s="56"/>
      <c r="E1574" s="52"/>
      <c r="F1574" s="17"/>
      <c r="G1574" s="17"/>
      <c r="H1574" s="17"/>
      <c r="I1574" s="21"/>
      <c r="J1574" s="17"/>
      <c r="K1574" s="20">
        <f>IF(FluxoCaixa101315141918[[#This Row],[Movimento ]]="Saldo Inicial",FluxoCaixa101315141918[[#This Row],[R$ (Valores)]],K1573+FluxoCaixa101315141918[[#This Row],[Valores Receitas / Despesas]])</f>
        <v>77365.289999999994</v>
      </c>
      <c r="L1574" s="5">
        <f>IF(FluxoCaixa101315141918[[#This Row],[Entrada / Saída]]="Saída",FluxoCaixa101315141918[[#This Row],[R$ (Valores)]]*-1,FluxoCaixa101315141918[[#This Row],[R$ (Valores)]])</f>
        <v>0</v>
      </c>
    </row>
    <row r="1575" spans="2:12">
      <c r="B1575" s="48"/>
      <c r="C1575" s="48"/>
      <c r="D1575" s="56"/>
      <c r="E1575" s="52"/>
      <c r="F1575" s="17"/>
      <c r="G1575" s="17"/>
      <c r="H1575" s="17"/>
      <c r="I1575" s="21"/>
      <c r="J1575" s="17"/>
      <c r="K1575" s="20">
        <f>IF(FluxoCaixa101315141918[[#This Row],[Movimento ]]="Saldo Inicial",FluxoCaixa101315141918[[#This Row],[R$ (Valores)]],K1574+FluxoCaixa101315141918[[#This Row],[Valores Receitas / Despesas]])</f>
        <v>77365.289999999994</v>
      </c>
      <c r="L1575" s="5">
        <f>IF(FluxoCaixa101315141918[[#This Row],[Entrada / Saída]]="Saída",FluxoCaixa101315141918[[#This Row],[R$ (Valores)]]*-1,FluxoCaixa101315141918[[#This Row],[R$ (Valores)]])</f>
        <v>0</v>
      </c>
    </row>
    <row r="1576" spans="2:12">
      <c r="B1576" s="48"/>
      <c r="C1576" s="48"/>
      <c r="D1576" s="56"/>
      <c r="E1576" s="52"/>
      <c r="F1576" s="17"/>
      <c r="G1576" s="17"/>
      <c r="H1576" s="17"/>
      <c r="I1576" s="21"/>
      <c r="J1576" s="17"/>
      <c r="K1576" s="20">
        <f>IF(FluxoCaixa101315141918[[#This Row],[Movimento ]]="Saldo Inicial",FluxoCaixa101315141918[[#This Row],[R$ (Valores)]],K1575+FluxoCaixa101315141918[[#This Row],[Valores Receitas / Despesas]])</f>
        <v>77365.289999999994</v>
      </c>
      <c r="L1576" s="5">
        <f>IF(FluxoCaixa101315141918[[#This Row],[Entrada / Saída]]="Saída",FluxoCaixa101315141918[[#This Row],[R$ (Valores)]]*-1,FluxoCaixa101315141918[[#This Row],[R$ (Valores)]])</f>
        <v>0</v>
      </c>
    </row>
    <row r="1577" spans="2:12">
      <c r="B1577" s="48"/>
      <c r="C1577" s="48"/>
      <c r="D1577" s="56"/>
      <c r="E1577" s="52"/>
      <c r="F1577" s="17"/>
      <c r="G1577" s="17"/>
      <c r="H1577" s="17"/>
      <c r="I1577" s="21"/>
      <c r="J1577" s="17"/>
      <c r="K1577" s="20">
        <f>IF(FluxoCaixa101315141918[[#This Row],[Movimento ]]="Saldo Inicial",FluxoCaixa101315141918[[#This Row],[R$ (Valores)]],K1576+FluxoCaixa101315141918[[#This Row],[Valores Receitas / Despesas]])</f>
        <v>77365.289999999994</v>
      </c>
      <c r="L1577" s="5">
        <f>IF(FluxoCaixa101315141918[[#This Row],[Entrada / Saída]]="Saída",FluxoCaixa101315141918[[#This Row],[R$ (Valores)]]*-1,FluxoCaixa101315141918[[#This Row],[R$ (Valores)]])</f>
        <v>0</v>
      </c>
    </row>
    <row r="1578" spans="2:12">
      <c r="B1578" s="48"/>
      <c r="C1578" s="48"/>
      <c r="D1578" s="56"/>
      <c r="E1578" s="52"/>
      <c r="F1578" s="17"/>
      <c r="G1578" s="17"/>
      <c r="H1578" s="17"/>
      <c r="I1578" s="21"/>
      <c r="J1578" s="17"/>
      <c r="K1578" s="20">
        <f>IF(FluxoCaixa101315141918[[#This Row],[Movimento ]]="Saldo Inicial",FluxoCaixa101315141918[[#This Row],[R$ (Valores)]],K1577+FluxoCaixa101315141918[[#This Row],[Valores Receitas / Despesas]])</f>
        <v>77365.289999999994</v>
      </c>
      <c r="L1578" s="5">
        <f>IF(FluxoCaixa101315141918[[#This Row],[Entrada / Saída]]="Saída",FluxoCaixa101315141918[[#This Row],[R$ (Valores)]]*-1,FluxoCaixa101315141918[[#This Row],[R$ (Valores)]])</f>
        <v>0</v>
      </c>
    </row>
    <row r="1579" spans="2:12">
      <c r="B1579" s="48"/>
      <c r="C1579" s="48"/>
      <c r="D1579" s="16"/>
      <c r="E1579" s="48"/>
      <c r="F1579" s="17"/>
      <c r="G1579" s="17"/>
      <c r="H1579" s="17"/>
      <c r="I1579" s="21"/>
      <c r="J1579" s="17"/>
      <c r="K1579" s="20">
        <f>IF(FluxoCaixa101315141918[[#This Row],[Movimento ]]="Saldo Inicial",FluxoCaixa101315141918[[#This Row],[R$ (Valores)]],K1578+FluxoCaixa101315141918[[#This Row],[Valores Receitas / Despesas]])</f>
        <v>77365.289999999994</v>
      </c>
      <c r="L1579" s="53">
        <f>IF(FluxoCaixa101315141918[[#This Row],[Entrada / Saída]]="Saída",FluxoCaixa101315141918[[#This Row],[R$ (Valores)]]*-1,FluxoCaixa101315141918[[#This Row],[R$ (Valores)]])</f>
        <v>0</v>
      </c>
    </row>
    <row r="1580" spans="2:12">
      <c r="B1580" s="48"/>
      <c r="C1580" s="48"/>
      <c r="D1580" s="56"/>
      <c r="E1580" s="52"/>
      <c r="F1580" s="17"/>
      <c r="G1580" s="17"/>
      <c r="H1580" s="17"/>
      <c r="I1580" s="54"/>
      <c r="J1580" s="45"/>
      <c r="K1580" s="47">
        <f>IF(FluxoCaixa101315141918[[#This Row],[Movimento ]]="Saldo Inicial",FluxoCaixa101315141918[[#This Row],[R$ (Valores)]],K1579+FluxoCaixa101315141918[[#This Row],[Valores Receitas / Despesas]])</f>
        <v>77365.289999999994</v>
      </c>
      <c r="L1580" s="53">
        <f>IF(FluxoCaixa101315141918[[#This Row],[Entrada / Saída]]="Saída",FluxoCaixa101315141918[[#This Row],[R$ (Valores)]]*-1,FluxoCaixa101315141918[[#This Row],[R$ (Valores)]])</f>
        <v>0</v>
      </c>
    </row>
    <row r="1581" spans="2:12">
      <c r="B1581" s="48"/>
      <c r="C1581" s="48"/>
      <c r="D1581" s="16"/>
      <c r="E1581" s="48"/>
      <c r="F1581" s="17"/>
      <c r="G1581" s="17"/>
      <c r="H1581" s="17"/>
      <c r="I1581" s="54"/>
      <c r="J1581" s="45"/>
      <c r="K1581" s="47">
        <f>IF(FluxoCaixa101315141918[[#This Row],[Movimento ]]="Saldo Inicial",FluxoCaixa101315141918[[#This Row],[R$ (Valores)]],K1580+FluxoCaixa101315141918[[#This Row],[Valores Receitas / Despesas]])</f>
        <v>77365.289999999994</v>
      </c>
      <c r="L1581" s="53">
        <f>IF(FluxoCaixa101315141918[[#This Row],[Entrada / Saída]]="Saída",FluxoCaixa101315141918[[#This Row],[R$ (Valores)]]*-1,FluxoCaixa101315141918[[#This Row],[R$ (Valores)]])</f>
        <v>0</v>
      </c>
    </row>
    <row r="1582" spans="2:12">
      <c r="B1582" s="48"/>
      <c r="C1582" s="48"/>
      <c r="D1582" s="16"/>
      <c r="E1582" s="48"/>
      <c r="F1582" s="17"/>
      <c r="G1582" s="17"/>
      <c r="H1582" s="17"/>
      <c r="I1582" s="21"/>
      <c r="J1582" s="17"/>
      <c r="K1582" s="20">
        <f>IF(FluxoCaixa101315141918[[#This Row],[Movimento ]]="Saldo Inicial",FluxoCaixa101315141918[[#This Row],[R$ (Valores)]],K1581+FluxoCaixa101315141918[[#This Row],[Valores Receitas / Despesas]])</f>
        <v>77365.289999999994</v>
      </c>
      <c r="L1582" s="20">
        <f>IF(FluxoCaixa101315141918[[#This Row],[Entrada / Saída]]="Saída",FluxoCaixa101315141918[[#This Row],[R$ (Valores)]]*-1,FluxoCaixa101315141918[[#This Row],[R$ (Valores)]])</f>
        <v>0</v>
      </c>
    </row>
    <row r="1583" spans="2:12">
      <c r="B1583" s="48"/>
      <c r="C1583" s="48"/>
      <c r="D1583" s="17"/>
      <c r="E1583" s="48"/>
      <c r="F1583" s="17"/>
      <c r="G1583" s="17"/>
      <c r="H1583" s="17"/>
      <c r="I1583" s="17"/>
      <c r="J1583" s="17"/>
      <c r="K1583" s="17"/>
      <c r="L1583" s="17"/>
    </row>
  </sheetData>
  <autoFilter ref="B10:C14" xr:uid="{F45AEC0C-BE4A-4CC3-ADF1-1E5B8652A38A}"/>
  <dataConsolidate link="1"/>
  <mergeCells count="5">
    <mergeCell ref="G1:K1"/>
    <mergeCell ref="B3:D3"/>
    <mergeCell ref="B4:C4"/>
    <mergeCell ref="B5:C5"/>
    <mergeCell ref="B6:C6"/>
  </mergeCells>
  <conditionalFormatting sqref="D6">
    <cfRule type="cellIs" dxfId="1" priority="1" operator="greaterThan">
      <formula>0</formula>
    </cfRule>
    <cfRule type="cellIs" dxfId="0" priority="2" operator="lessThan">
      <formula>0</formula>
    </cfRule>
  </conditionalFormatting>
  <dataValidations count="3">
    <dataValidation type="list" allowBlank="1" showInputMessage="1" showErrorMessage="1" sqref="F11:F1582" xr:uid="{B4301BE7-C2A1-4E14-A300-5FA8D8AE2C53}">
      <formula1>"Entrada,Saída"</formula1>
    </dataValidation>
    <dataValidation type="list" allowBlank="1" showInputMessage="1" showErrorMessage="1" sqref="G1569:G1582 G923 G927 G932 G935:G938 G942:G949 G953:G960 G968 G970 G972:G985 G988 G1004:G1005 G1009 G1014:G1024 G1035:G1036 G1048 G1052:G1053 G1056:G1060 G1062:G1066 G1069:G1089 G1092 G1095:G1099 G1113:G1145 G1154:G1189 G1191 G1194:G1200 G1204:G1205 G1207:G1230 G1232:G1234 G1237:G1241 G1247 G1251:G1267 G1269:G1273 G1275:G1283 G1291 G1294 G1304:G1309 G1311:G1312 G1314 G1316 G1324:G1329 G1344:G1353 G1357:G1375 G1379:G1381 G1398:G1399 G1401:G1411 G1420:G1421 G1423:G1427 G1448:G1450 G1440 G1465:G1480 G1521:G1567 G11:G916" xr:uid="{7666CFF2-4732-44F5-8DDB-3B47F947A9D6}">
      <formula1>INDIRECT(F11)</formula1>
    </dataValidation>
    <dataValidation type="list" allowBlank="1" showInputMessage="1" showErrorMessage="1" sqref="H11" xr:uid="{6F7E7C19-BA25-4BCE-9F5F-3ED73116A22E}">
      <formula1>INDIRECT($F11)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AB32FC-A39F-4EC3-9F60-ACE3395ACDD9}">
          <x14:formula1>
            <xm:f>'Origem de Dados '!$F$3:$F$6</xm:f>
          </x14:formula1>
          <xm:sqref>J11:J969 J971:J1328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Instruções</vt:lpstr>
      <vt:lpstr>Origem de Dados </vt:lpstr>
      <vt:lpstr>Cartão de Crédito</vt:lpstr>
      <vt:lpstr>Jun_2025 SICOOB</vt:lpstr>
      <vt:lpstr>Jun_2025 BRADESCO</vt:lpstr>
      <vt:lpstr>JAN_2026 CONFIANÇA</vt:lpstr>
      <vt:lpstr>JAN_2026 MAXICREDITO</vt:lpstr>
      <vt:lpstr>JAN_2026 BRADESCO </vt:lpstr>
      <vt:lpstr>FEV_2026 CONFIANÇA </vt:lpstr>
      <vt:lpstr>FEV_2026 MAXICREDITO</vt:lpstr>
      <vt:lpstr>FEV_2026 BRADESCO</vt:lpstr>
      <vt:lpstr>MAR_2026 CONFIANÇA</vt:lpstr>
      <vt:lpstr>MAR_2026 MAXICREDITO</vt:lpstr>
      <vt:lpstr>MAR_2026 BRADESCO</vt:lpstr>
      <vt:lpstr>ABR_2026 CONFIANÇA </vt:lpstr>
      <vt:lpstr>ABR_2026 MAXCREDITO</vt:lpstr>
      <vt:lpstr>ABR_2026 BRADESCO</vt:lpstr>
      <vt:lpstr>MAI_2026 CONFIANÇA  </vt:lpstr>
      <vt:lpstr>MAI_2026 MAXCREDITO  </vt:lpstr>
      <vt:lpstr>MAI_2026 BRADESCO </vt:lpstr>
      <vt:lpstr>JUN_2026 CONFIANÇA </vt:lpstr>
      <vt:lpstr>JUN_2026 MAXCREDITO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JLE</cp:lastModifiedBy>
  <cp:lastPrinted>2025-09-11T14:34:55Z</cp:lastPrinted>
  <dcterms:created xsi:type="dcterms:W3CDTF">2023-08-05T13:19:07Z</dcterms:created>
  <dcterms:modified xsi:type="dcterms:W3CDTF">2026-06-11T12:04:31Z</dcterms:modified>
</cp:coreProperties>
</file>